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Chuabai" sheetId="1" r:id="rId3"/>
    <sheet state="visible" name="IO" sheetId="2" r:id="rId4"/>
    <sheet state="hidden" name="Old-Review" sheetId="3" r:id="rId5"/>
    <sheet state="hidden" name="Old-IOR" sheetId="4" r:id="rId6"/>
    <sheet state="visible" name="Lambai" sheetId="5" r:id="rId7"/>
    <sheet state="visible" name="IOR" sheetId="6" r:id="rId8"/>
    <sheet state="visible" name="Review" sheetId="7" r:id="rId9"/>
  </sheets>
  <definedNames>
    <definedName hidden="1" localSheetId="4" name="_xlnm._FilterDatabase">Lambai!$A$2:$CN$476</definedName>
    <definedName hidden="1" localSheetId="2" name="_xlnm._FilterDatabase">'Old-Review'!$A$7:$CM$2326</definedName>
    <definedName hidden="1" localSheetId="5" name="_xlnm._FilterDatabase">IOR!$A$5:$BE$218</definedName>
    <definedName hidden="1" localSheetId="6" name="_xlnm._FilterDatabase">Review!$A$7:$CM$2795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Q5">
      <text>
        <t xml:space="preserve">Đủ 7 nội dung (câu hỏi, 5 lựa chọn, đáp án, giải thích đáp án) mới được tính
	-Giang Vu Thi Huong</t>
      </text>
    </comment>
  </commentList>
</comments>
</file>

<file path=xl/comments2.xml><?xml version="1.0" encoding="utf-8"?>
<comments xmlns:r="http://schemas.openxmlformats.org/officeDocument/2006/relationships" xmlns="http://schemas.openxmlformats.org/spreadsheetml/2006/main">
  <authors>
    <author/>
  </authors>
  <commentList>
    <comment authorId="0" ref="Q5">
      <text>
        <t xml:space="preserve">Đủ 7 nội dung (câu hỏi, 5 lựa chọn, đáp án, giải thích đáp án) mới được tính
	-Giang Vu Thi Huong</t>
      </text>
    </comment>
  </commentList>
</comments>
</file>

<file path=xl/comments3.xml><?xml version="1.0" encoding="utf-8"?>
<comments xmlns:r="http://schemas.openxmlformats.org/officeDocument/2006/relationships" xmlns="http://schemas.openxmlformats.org/spreadsheetml/2006/main">
  <authors>
    <author/>
  </authors>
  <commentList>
    <comment authorId="0" ref="Q5">
      <text>
        <t xml:space="preserve">Đủ 7 nội dung (câu hỏi, 5 lựa chọn, đáp án, giải thích đáp án) mới được tính
	-Giang Vu Thi Huong</t>
      </text>
    </comment>
  </commentList>
</comments>
</file>

<file path=xl/sharedStrings.xml><?xml version="1.0" encoding="utf-8"?>
<sst xmlns="http://schemas.openxmlformats.org/spreadsheetml/2006/main" count="65019" uniqueCount="10724">
  <si>
    <t>a</t>
  </si>
  <si>
    <t>Câu TNLT, TNBT: đủ 8 nội dung mới được tính (câu hỏi, 5 lựa chọn, đáp án, giải thích)</t>
  </si>
  <si>
    <t>Lỗi sai lớp: Làm câu hỏi phân cho lớp khác --&gt; giữ lại, chuyển vào kho có sẵn, không được tính</t>
  </si>
  <si>
    <t>Làm bài (quota 6 câu / người: 2 TNLT, 2 TNBT, 2 TL)</t>
  </si>
  <si>
    <t>Câu TL: đủ 3 nội dung mới được tính (câu hỏi, đáp án, giải thích)</t>
  </si>
  <si>
    <t>TNLT</t>
  </si>
  <si>
    <t>Lỗi sai phân công:Làm câu hỏi không đúng phân công --&gt; giữ lại, chuyển vào kho có sẵn, không được tính</t>
  </si>
  <si>
    <t xml:space="preserve">Lỗi giữ chỗ: nếu tổng hợp lệ + giữ chỗ &lt;=6 để nguyên, &gt;=6 xóa toàn bộ phần giữ chỗ thừa. Làm lại sau khi tất cả các bạn khác đã làm xong và bị trừ điểm.  </t>
  </si>
  <si>
    <t>TNBT</t>
  </si>
  <si>
    <t>TL</t>
  </si>
  <si>
    <t>So sv</t>
  </si>
  <si>
    <t>Nhóm</t>
  </si>
  <si>
    <t>Cá nhân</t>
  </si>
  <si>
    <t>KSTN</t>
  </si>
  <si>
    <t xml:space="preserve">Chữa bài (10 câu/ người, ít nhất 2 TL, 2 TNLT, 2 TNBT). </t>
  </si>
  <si>
    <t xml:space="preserve">Lỗi giữ chỗ nhóm: nếu tổng hợp lệ + giữ chỗ &lt;=quo ta nhóm để nguyên, &gt;= quota nhóm xóa toàn bộ phần giữ chỗ thừa. Làm lại sau khi tất cả các bạn khác đã làm xong và bị trừ điểm.  </t>
  </si>
  <si>
    <t>Mã nhóm</t>
  </si>
  <si>
    <t>Họ đệm</t>
  </si>
  <si>
    <t>Tên</t>
  </si>
  <si>
    <t>MSSV</t>
  </si>
  <si>
    <t>Chữa bài tự nguyện</t>
  </si>
  <si>
    <t>Lớp</t>
  </si>
  <si>
    <t>Khóa</t>
  </si>
  <si>
    <t>Email</t>
  </si>
  <si>
    <t>So thanh vien nhom</t>
  </si>
  <si>
    <t>Số câu TNLT đã làm</t>
  </si>
  <si>
    <t>Số câu TN BT đã làm</t>
  </si>
  <si>
    <t>Số câu TL đã làm</t>
  </si>
  <si>
    <t>Số câu đã chữa</t>
  </si>
  <si>
    <t>Số câu lỗi "Giữ chỗ nhóm"</t>
  </si>
  <si>
    <t>Tổng số dòng đã điền</t>
  </si>
  <si>
    <t>Số câu TNLT đã làm đúng</t>
  </si>
  <si>
    <t>Số câu TN BT đã làm đúng</t>
  </si>
  <si>
    <t>Số câu TL đã làm đúng</t>
  </si>
  <si>
    <t>Số câu lỗi "Giữ chỗ"</t>
  </si>
  <si>
    <t>Số câu mắc lỗi sai lớp</t>
  </si>
  <si>
    <t>số câu mắc lỗi sai phân công</t>
  </si>
  <si>
    <t>Số câu mắc lỗi "Thiếu nội dung"</t>
  </si>
  <si>
    <t>Số câu đã chữa bắt buộc</t>
  </si>
  <si>
    <t>Số câu đã chữa tự nguyện</t>
  </si>
  <si>
    <t>Danh tính (giá trị để copy sang sheet tổng hợp</t>
  </si>
  <si>
    <t>Email mới</t>
  </si>
  <si>
    <t>A_01</t>
  </si>
  <si>
    <t>Vũ Văn</t>
  </si>
  <si>
    <t>Hiếu</t>
  </si>
  <si>
    <t>KSTNK58</t>
  </si>
  <si>
    <t>hieuvu0804@gmail.com</t>
  </si>
  <si>
    <t>CQ</t>
  </si>
  <si>
    <t>VN-ICT</t>
  </si>
  <si>
    <t>SIE</t>
  </si>
  <si>
    <t>ACU ID</t>
  </si>
  <si>
    <t>Bài</t>
  </si>
  <si>
    <t>Phần</t>
  </si>
  <si>
    <t>Mục</t>
  </si>
  <si>
    <t>Tiểu mục</t>
  </si>
  <si>
    <t>Tiêu đề</t>
  </si>
  <si>
    <t>Danh tính người xác định mapping</t>
  </si>
  <si>
    <t>Tương đồng (N/A, Existing, New)</t>
  </si>
  <si>
    <t>Danh tính người xây dựng cây phân cấp HI</t>
  </si>
  <si>
    <t>HI ID</t>
  </si>
  <si>
    <t>Lớp làm bài</t>
  </si>
  <si>
    <t>A_01 Vũ Văn Hiếu 20131451 KSTNK58</t>
  </si>
  <si>
    <t>Loại câu hỏi</t>
  </si>
  <si>
    <t>Nhóm làm bài (Axx, Bxx, Cxx, Dxx)</t>
  </si>
  <si>
    <t>Danh tính người làm câu hỏi</t>
  </si>
  <si>
    <t>Loại câu hỏi (TNLT, TNBT, TL)</t>
  </si>
  <si>
    <t>Nội dung câu hỏi</t>
  </si>
  <si>
    <t>Đáp án A</t>
  </si>
  <si>
    <t>Đáp án B</t>
  </si>
  <si>
    <t>Đáp án c</t>
  </si>
  <si>
    <t>Đáp án D</t>
  </si>
  <si>
    <t>Đáp án E</t>
  </si>
  <si>
    <t>Đáp án đúng (VD: A, C)</t>
  </si>
  <si>
    <t xml:space="preserve">Giải thích đáp án </t>
  </si>
  <si>
    <t>STT câu hỏi (cũ)</t>
  </si>
  <si>
    <t>Lop review</t>
  </si>
  <si>
    <t>Nhóm kiểm tra</t>
  </si>
  <si>
    <t>Danh tính người kiểm tra (Mã nhóm Họ và tên MSSV Lớp)</t>
  </si>
  <si>
    <t>Đáp án C</t>
  </si>
  <si>
    <t>Giải thích đáp án</t>
  </si>
  <si>
    <t>Lỗi gì (thiếu/sai đáp án, diễn đạt không rõ, sai lựa chọn, lỗi chính tả, câu hỏi không liên quan, câu hỏi trùng lặp…)</t>
  </si>
  <si>
    <t>Sửa như thế nào (giải thích rõ cách sửa, ko giải thích ko được tính là review)</t>
  </si>
  <si>
    <t>Ô ko rỗng</t>
  </si>
  <si>
    <t>Ô ko rỗng (ko kêt cột c)</t>
  </si>
  <si>
    <t>Ô ko rỗng cột L</t>
  </si>
  <si>
    <t>Đinh Văn</t>
  </si>
  <si>
    <t>Long</t>
  </si>
  <si>
    <t>hoanglong27995@gmail.com</t>
  </si>
  <si>
    <t>HCI 1.1.0.0.0</t>
  </si>
  <si>
    <t>Chương 1: Giới thiệu</t>
  </si>
  <si>
    <t>I. Các khái niệm cơ bản</t>
  </si>
  <si>
    <t>A_03</t>
  </si>
  <si>
    <t>A_03 Nguyễn Duy Hưng 20131946 KSTNK58</t>
  </si>
  <si>
    <t>Hệ tương tác là hệ thống như thế nào?</t>
  </si>
  <si>
    <t>Hệ thống có thể nhận đầu vào từ người dung.</t>
  </si>
  <si>
    <t>Hệ thống có thể nhận đầu và của người dùng và xử lý dữ liệu đầu vào ấy.</t>
  </si>
  <si>
    <t>Hệ thống có thể nhận đầu vào từ người dùng và cung cấp thông tin như đầu ra cho người dùng.</t>
  </si>
  <si>
    <t>Hệ thống cho phép người dùng bật/tắt thiết bị.</t>
  </si>
  <si>
    <t>Hệ thống gồm nhiều hệ thống con nhưng hoạt động như một hệ thống đơn nhất.</t>
  </si>
  <si>
    <t>C</t>
  </si>
  <si>
    <t>Đáp án A, B là chưa đủ vì hệ tương tác cần cung cấp thông tin như là đầu ra. Lấy ví dụ về hệ bật/tắt đèn tại phòng học D6 nào cũng sẽ thấy đáp án D sai. Đáp án E nói về hệ phân tán.</t>
  </si>
  <si>
    <t>VN</t>
  </si>
  <si>
    <t>D_23</t>
  </si>
  <si>
    <t>D_23 Lê Thanh Tùng 20122739 AS</t>
  </si>
  <si>
    <t>Tính dùng được trong tương tác người máy bao gồm?</t>
  </si>
  <si>
    <t>Tính dễ học</t>
  </si>
  <si>
    <t>Dễ sử dụng</t>
  </si>
  <si>
    <t>Trải nghiệm thú vị</t>
  </si>
  <si>
    <t>Tính hiệu quả</t>
  </si>
  <si>
    <t>Tính đúng đắn</t>
  </si>
  <si>
    <t>A,B,C</t>
  </si>
  <si>
    <t>Dựa và lý thuyết về tính dùng được trong bài giảng</t>
  </si>
  <si>
    <t>B_01 Trần Văn Hiệp 20146290 95040</t>
  </si>
  <si>
    <t>Để dễ vận dụng thực tế, Nielson (1993) đã đưa ra bao nhiêu tiêu chí cụ thể cho tính tiện dụng?</t>
  </si>
  <si>
    <t>3</t>
  </si>
  <si>
    <t>4</t>
  </si>
  <si>
    <t>5</t>
  </si>
  <si>
    <t>6</t>
  </si>
  <si>
    <t>7</t>
  </si>
  <si>
    <t>5 tiêu chí bao gồm: tính dễ học, tính hiệu quả, tính dễ nhớ, tính dự đoán lỗi và đáp ứng tính chủ quan</t>
  </si>
  <si>
    <t>HCI 1.1.1.1.0</t>
  </si>
  <si>
    <t>1.1 Hệ tương tác</t>
  </si>
  <si>
    <t>1.1.1 Quan điểm của người dùng cuối</t>
  </si>
  <si>
    <t>Existing</t>
  </si>
  <si>
    <t>HI2.3.0.0.0</t>
  </si>
  <si>
    <t>D_24</t>
  </si>
  <si>
    <t>D_24 Nguyễn Phúc Long 20132385 AS</t>
  </si>
  <si>
    <t>Hệ nào trong các hệ sau là hệ tương tác?</t>
  </si>
  <si>
    <t>Cây ATM</t>
  </si>
  <si>
    <t>Hệ thống cảnh báo cháy tự động</t>
  </si>
  <si>
    <t>Xe tự lái</t>
  </si>
  <si>
    <t>Điện thoại di động</t>
  </si>
  <si>
    <t>A, D</t>
  </si>
  <si>
    <t>Hệ tương tác là hệ thống có thể nhận đầu vào từ người dùng và cung cấp thông tin như đầu ra cho người dùng. Dễ thấy đáp án B, C thì hệ thống là tự động, không nhận đầu vào từ người dùng.</t>
  </si>
  <si>
    <t>A_01 Đinh Văn Long 20132352 KSTNK58</t>
  </si>
  <si>
    <t>D_25</t>
  </si>
  <si>
    <t>D_25 Đặng Duy Linh 20132251 AS</t>
  </si>
  <si>
    <t>Khi sử dụng hệ tương tác, người dùng thường đặt ra những câu hỏi gì?</t>
  </si>
  <si>
    <t>Nó là cái gì?</t>
  </si>
  <si>
    <t>KHi nào một thông điệp xuất hiện</t>
  </si>
  <si>
    <t>KHi thông điệp xuất hiện, người dùng phải làm gì?</t>
  </si>
  <si>
    <t>Nó là của ai?</t>
  </si>
  <si>
    <t>Nó được thiết kế như thế nào?</t>
  </si>
  <si>
    <t xml:space="preserve">quan điểm nhìn từ người dùng </t>
  </si>
  <si>
    <t>ICT_TNLT</t>
  </si>
  <si>
    <t>Nhưng hành động cơ bản trong quá trình thiết kế là gì?</t>
  </si>
  <si>
    <t>Xây dựng các tác tạo (prototype), thiết kế các phương án tiềm năng</t>
  </si>
  <si>
    <t>Thiết lập các yêu cầu, nhu cầu</t>
  </si>
  <si>
    <t>Đánh giá</t>
  </si>
  <si>
    <t>Tất cả đều đúng</t>
  </si>
  <si>
    <t xml:space="preserve"> </t>
  </si>
  <si>
    <t>D</t>
  </si>
  <si>
    <t>STT</t>
  </si>
  <si>
    <t>Phan Đức</t>
  </si>
  <si>
    <t>Việt</t>
  </si>
  <si>
    <t>viet3695@gmail.com</t>
  </si>
  <si>
    <t>Cái nào không phải chức năng của design processes</t>
  </si>
  <si>
    <t>Thiết kế các giải phấp có thể</t>
  </si>
  <si>
    <t>Lụa chọn các khả năng thay thế</t>
  </si>
  <si>
    <t>xây dựng artefact</t>
  </si>
  <si>
    <t>Xác định yêu cầu người dùng</t>
  </si>
  <si>
    <t>78</t>
  </si>
  <si>
    <t>HCI 1.1.1.2.0</t>
  </si>
  <si>
    <t>A_02</t>
  </si>
  <si>
    <t>A_02 Trần Mộng Long 20132415 KSTNK58</t>
  </si>
  <si>
    <t>Hệ tương tác cung cấp gì như đầu ra cho người sử dụng</t>
  </si>
  <si>
    <t>Thông tin</t>
  </si>
  <si>
    <t>Âm thanh</t>
  </si>
  <si>
    <t>Hình ảnh</t>
  </si>
  <si>
    <t>Văn bản</t>
  </si>
  <si>
    <t>Không cung cấp dữ liệu đầu ra</t>
  </si>
  <si>
    <t>A</t>
  </si>
  <si>
    <t>Vì hệ tương tác là một hệ thống bất kì, chấp nhận đầu vào từ người sử dụng và cung cấp thông tin như đầu ra cho người sử dụng</t>
  </si>
  <si>
    <t>1.1.2 Quan điểm của nhà phát triển</t>
  </si>
  <si>
    <t>Khi thiết kế hệ tương tác, trên quan điểm nhà phát triển đâu là câu hỏi cần được quan tâm?</t>
  </si>
  <si>
    <t>Thiết kế cái gì?</t>
  </si>
  <si>
    <t>Người dùng tương tác bằng cách nào?</t>
  </si>
  <si>
    <t>Làm thế nào để hỗ trợ người dùng có thể dễ dàng sử dụng thiết bị?</t>
  </si>
  <si>
    <t>Khi nào một thông điệp xuất hiện</t>
  </si>
  <si>
    <t>Cả 4 đáp án trên</t>
  </si>
  <si>
    <t>Dựa trên quan điểm từ người thiết kế</t>
  </si>
  <si>
    <t>Điều quan tâm trước tiên của các nhà thiết kế phần phần mềm trong việc thiết kế giao tiếp là gì?</t>
  </si>
  <si>
    <t>Xây dựng các chức năng đặc quyền cho hệ thống</t>
  </si>
  <si>
    <t>Xây dựng giao diện thân thiện dễ sử dụng</t>
  </si>
  <si>
    <t>Thiết kế các thiết bị phục vụ cho việc giao tiếp</t>
  </si>
  <si>
    <t>Hiểu được tâm lý, nhận thức của người dùng</t>
  </si>
  <si>
    <t>Thiết kế các thiết bị hiển thị thông tin ra</t>
  </si>
  <si>
    <t>Việc hiểu tâm lý nhận thức của người dung, cách thức mà họ suy nghĩ , thực hiện nhiệm vụ là điều quan tâm trước tiên. Nếu giao tiếp tồi thì chức năng sẽ mờ mịt, không rõ ràng; ngược lại nếu giao tiếp tốt sẽ giúp các chức năng được thực hiện rõ ràng hơn</t>
  </si>
  <si>
    <t>A_01 Phan Đức Việt 20134591 KSTNK58</t>
  </si>
  <si>
    <t>Mai Thế</t>
  </si>
  <si>
    <t>Anh</t>
  </si>
  <si>
    <t>HCI 1.1.2.1.0</t>
  </si>
  <si>
    <t>1.2 Tương tác người - máy</t>
  </si>
  <si>
    <t>1.2.1. Định nghĩa của Baecker &amp; Buxton</t>
  </si>
  <si>
    <t>D_25 Phạm Đình Chiến 20130401 AS</t>
  </si>
  <si>
    <t>theanht1k20@gmail.com</t>
  </si>
  <si>
    <t>Theo định nghĩa của Baecker &amp; Buxton thì Tương tác người máy là gồm những thành phần nào được người dùng sử dụng để thực hiện một nhiệm vụ cụ thể ?</t>
  </si>
  <si>
    <t>Quá trình</t>
  </si>
  <si>
    <t>Đối thoại</t>
  </si>
  <si>
    <t>Thử nghiệm</t>
  </si>
  <si>
    <t>Hành Động</t>
  </si>
  <si>
    <t>Phân tích</t>
  </si>
  <si>
    <t>A, B, D</t>
  </si>
  <si>
    <t>Theo định nghĩa của Baecker &amp; Buxton thì Tương tác người máy là tập các quá trình, đối thoại, hành động được người dùng sử dụng để tương tác với máy tính nhằm thực hiện một nhiệm vụ cụ thể.</t>
  </si>
  <si>
    <t>B04_Phan Thanh Hung _20146364</t>
  </si>
  <si>
    <t>Những yếu tố nào thuộc nội dung quan điểm người dùng về tương tác người - máy ?</t>
  </si>
  <si>
    <t>Quy trình</t>
  </si>
  <si>
    <t>Giao tiếp</t>
  </si>
  <si>
    <t>Hành động</t>
  </si>
  <si>
    <t>B,C,E</t>
  </si>
  <si>
    <t>C1</t>
  </si>
  <si>
    <t>B_06 Lê Đức Anh 20146017 95040</t>
  </si>
  <si>
    <t>Trên quan điểm của người dùng, khi xuất hiện một thông điệp trả về trên ứng dụng, người ta thường quan tâm điều gì?</t>
  </si>
  <si>
    <t>- Nó là cái gì? (Nội dung đối thoại)
 - Nó xuất hiện khi nào? (Quá trình đối thoại)
 - Khi nó xuất hiện thì cần phải làm gì?
 (Các hành động tương tác cụ thể)</t>
  </si>
  <si>
    <t>TL1</t>
  </si>
  <si>
    <t>B_09 Đặng Ngọc Quảng 20143620 95040</t>
  </si>
  <si>
    <t>Định nghĩa tương tác người máy của Baecker và Buxton đề cập đến những yếu tố nào sau đây?</t>
  </si>
  <si>
    <t>Thiết kế</t>
  </si>
  <si>
    <t>Cài đặt</t>
  </si>
  <si>
    <t>14</t>
  </si>
  <si>
    <t>Định nghĩa tương tác người máy của Baecker và Buxton đề cập đến những yếu tố nào sau đây ?</t>
  </si>
  <si>
    <t>12</t>
  </si>
  <si>
    <t>HCI 1.1.2.2.0</t>
  </si>
  <si>
    <t>1.2.2. Định nghĩa của ACM SIGCHI</t>
  </si>
  <si>
    <t>B_15</t>
  </si>
  <si>
    <t>B_15 Hoàng Ngọc Dũng  20140782 95040</t>
  </si>
  <si>
    <t>Định nghĩa của ACM SIGCHI về tương tác người máy gồm bao nhiêu lĩnh vực chính ?</t>
  </si>
  <si>
    <t>2</t>
  </si>
  <si>
    <t>Gồm 4 lĩnh vực chính : 
 + Môi trường và ngữ cảnh.
 + Con người.
 +Máy tính và kiến trúc tương tác.
 +Quy trình phát triển.</t>
  </si>
  <si>
    <t>Định nghĩa của ACM SIGCHI về tương tác người máy không chứa lĩnh vực nào sau đây ?</t>
  </si>
  <si>
    <t>Con người</t>
  </si>
  <si>
    <t>Máy tính</t>
  </si>
  <si>
    <t>Quy trình phát triển</t>
  </si>
  <si>
    <t>Dữ liệu</t>
  </si>
  <si>
    <t>Môi trường</t>
  </si>
  <si>
    <t>B_13</t>
  </si>
  <si>
    <t>B_13 Dương Thế Cường 20140557 95040</t>
  </si>
  <si>
    <t>Môi trường và ngữ cảnh của hệ tương tác bao gồm các lĩnh vực tương tác nào?</t>
  </si>
  <si>
    <t>Cá nhân hoặc nhóm</t>
  </si>
  <si>
    <t>Giao tiếp hướng văn bản</t>
  </si>
  <si>
    <t>Giao tiếp hướng thông điệp</t>
  </si>
  <si>
    <t>Trợ giúp trực tuyến hoặc điều khiển hệ thống liên tục và trợ giúp thiết kế</t>
  </si>
  <si>
    <t>E</t>
  </si>
  <si>
    <t>Môi trường và ngữ cảnh của hệ tương tác bao gồm những yêu tố là cá nhân hoặc nhóm, giao tiếp hướng văn bản,hướng thông điệp , trợ giúp trực tuyến và trợ giúp thiết kế</t>
  </si>
  <si>
    <t>A_02 Mai Thế Anh 20130113 KSTNK58</t>
  </si>
  <si>
    <t>Trần Mộng</t>
  </si>
  <si>
    <t>tranmonglong0611@gmail.com</t>
  </si>
  <si>
    <t>Những yếu tố nào thuộc nội dung
 quan điểm nhà phát triển về tương
 tác người - máy ?</t>
  </si>
  <si>
    <t>A , B ,C</t>
  </si>
  <si>
    <t>C2</t>
  </si>
  <si>
    <t>B_14 Nguyễn Gia Tú 20125861 95040</t>
  </si>
  <si>
    <t>Phát biểu định nghĩa tương tác người - máy tính theo quan điểm ACMSIGCHI</t>
  </si>
  <si>
    <t>Là một lĩnh vực liên quan đến thiết kế, đánh giá
 và cài đặt hệ thống máy tính tương tác cho con
 người sử dụng và nghiên cứu các hiện tượng
 chính xảy ra trên đó</t>
  </si>
  <si>
    <t>TL2</t>
  </si>
  <si>
    <t>B_02 Nguyễn Đình Tú 20146806 95040</t>
  </si>
  <si>
    <t>Định nghĩa tương tác người máy của ACM SIGCHI đề cập đến những yếu tố nào sau đây?</t>
  </si>
  <si>
    <t>13</t>
  </si>
  <si>
    <t>HCI 1.2.0.0.0</t>
  </si>
  <si>
    <t>2.Các chủ đề cần quan tâm</t>
  </si>
  <si>
    <t>Yếu tố nào Không được xét đến trong 
cách thức và bối cảnh sử dụng máy 
tính?</t>
  </si>
  <si>
    <t>Các kĩ thuật đối thoại</t>
  </si>
  <si>
    <t>Ứng dụng</t>
  </si>
  <si>
    <t>Sự phù hợp giữa con người 
và máy tính</t>
  </si>
  <si>
    <t>Môi trường và
 công việc</t>
  </si>
  <si>
    <t>C3</t>
  </si>
  <si>
    <t>B_11 Đỗ Đức Minh 20122073 95040</t>
  </si>
  <si>
    <t>HCI 1.2.1.0.0</t>
  </si>
  <si>
    <t>Nêu các thành 
phần chính của 
máy tính?</t>
  </si>
  <si>
    <t>- Thiết bị vào ra(bao gồm vào ra văn bản và vào
 ra đồ họa):bàn phím,màn hình,chuột
 - Bộ nhớ:bộ nhớ ngắn hạn(RAM),bộ nhớ 
dài hạn(đĩa từ,đìa CD)
 - Bộ xử lý</t>
  </si>
  <si>
    <t>TL3</t>
  </si>
  <si>
    <t>B_14 Hoàng Mạnh Hậu 20131317 95040</t>
  </si>
  <si>
    <t>Lương Xuân</t>
  </si>
  <si>
    <t>Tiến</t>
  </si>
  <si>
    <t>tienlxbkhn@gmail.com</t>
  </si>
  <si>
    <t>2.1. Cách thức và bối cảnh sử dụng máy tính</t>
  </si>
  <si>
    <t>Các thành phần chính của hệ tương tác là:</t>
  </si>
  <si>
    <t>Con người, máy tính, bối cảnh sử dụng và quy trình phát triển</t>
  </si>
  <si>
    <t>Con người, hệ thống</t>
  </si>
  <si>
    <t>Con người, máy tính và giao diện</t>
  </si>
  <si>
    <t>Người dùng, hệ thống, đầu vào, đầu ra</t>
  </si>
  <si>
    <t>Đầu vào, đầu ra</t>
  </si>
  <si>
    <t>Các yếu tố chính của ngữ cảnh tương tác là:</t>
  </si>
  <si>
    <t>Yếu tố nào không được xét đến khi mô tả cách thức và bối cảnh sử dụng máy tính?</t>
  </si>
  <si>
    <t>Sự phù hợp giữa con người và máy tính</t>
  </si>
  <si>
    <t>Môi trường và công việc</t>
  </si>
  <si>
    <t>Các thành phần xử lý của máy tính</t>
  </si>
  <si>
    <t>15</t>
  </si>
  <si>
    <t>Chỉ ra trong các ví dụ sau " Đâu không phải là một hệ tương tác người- máy"?</t>
  </si>
  <si>
    <t>Con người soạn thảo văn bản trên Laptop</t>
  </si>
  <si>
    <t>Một người chơi game trên Máy tính bảng</t>
  </si>
  <si>
    <t>Một người mở cửa để đi vào nhà</t>
  </si>
  <si>
    <t xml:space="preserve"> 1 cậu bé chọn bài và nghe nhạc trên Ipod</t>
  </si>
  <si>
    <t>D: Một người mở cửa để đi vào nhà</t>
  </si>
  <si>
    <t>Một người mở cửa để vào nhà không phải là 1 tương tác người máy vì: con người tác động vào cánh cửa một lực và cánh cửa mở ra. Cánh cửa không xử xý thông tin mà người dùng tác động vào để cửa mở mà là hoàn toàn do con người tự xử lý thông tin.</t>
  </si>
  <si>
    <t>B_08 Đỗ Anh Đức 20125467 95040</t>
  </si>
  <si>
    <t>A_02 Lương Xuân Tiến 20133940 KSTNK58</t>
  </si>
  <si>
    <t>Nguyễn Đăng Tuấn</t>
  </si>
  <si>
    <t>Đâu là câu trả lời đúng về khái niệm về tương tác người máy (HCI)</t>
  </si>
  <si>
    <t>Tương tác người-máy là tập các quá trình, đối thoại và các hành động, qua đó người dùng con người sử dụng và tương tác với MT (Backer &amp;amp Buxton, 1987).</t>
  </si>
  <si>
    <t>Tương tác người-máy là một lĩnh vực liên quan đến thiết kế, đánh giá và cài đặt Hệ thống MT tương tác cho con người sử dụng và nghiên cứu các hiện tượng chính xảy ra trên đó (ACMSIGCHI 1992).</t>
  </si>
  <si>
    <t>HCI tạo ra các hệ thống an toàn và sử dụng được (Usability) như các Hệ Thống chức năng.Trong đó Usability (tính tiện dụng) là khái niệm trong trong HCI có thể hiểu là làm cho hệ thống dễ học và dễ dùng</t>
  </si>
  <si>
    <t>A, B</t>
  </si>
  <si>
    <t>A, C</t>
  </si>
  <si>
    <t>taprosoft@gmail.com</t>
  </si>
  <si>
    <t>Đâu là câu trả lời đúng về mô hình nhận thức?</t>
  </si>
  <si>
    <t>Là một cách tiếp cận tổ hợp nhiều cách tiếp cận trong 1 giai đoạn, có phương pháp kiểm tra.</t>
  </si>
  <si>
    <t>Là thiết kế theo ngữ cảnh công việc, xem người sử dụng không chỉ như là một đối tượng thí nghiệm</t>
  </si>
  <si>
    <t>Các cách thức mà đối thoại có thể được phân tích nhằm phát hiện tính tiện dụng tiềm năng bằng cách xem xét các nguyên lý thiết kế giao diện</t>
  </si>
  <si>
    <t>Mô hình một số khía cạnh hiểu biết, tri thức, ý định và cách xử lý của người sử dụng.</t>
  </si>
  <si>
    <t>HCI 1.2.2.0.0</t>
  </si>
  <si>
    <t>2.2. Các đặc tính của con người</t>
  </si>
  <si>
    <t>Các yếu tố cần xem xét về con 
người trong tương tác người máy?</t>
  </si>
  <si>
    <t>Kênh vào ra</t>
  </si>
  <si>
    <t>Bộ nhớ</t>
  </si>
  <si>
    <t>Phong tục tập quán</t>
  </si>
  <si>
    <t>Thói quen</t>
  </si>
  <si>
    <t>Lập luận</t>
  </si>
  <si>
    <t>A, B, E</t>
  </si>
  <si>
    <t>C4</t>
  </si>
  <si>
    <t>Cần biết những gì về người sử dụng để xây dựng thành công hệ thống tương tác?</t>
  </si>
  <si>
    <t>Khả năng ăn uống</t>
  </si>
  <si>
    <t>Giới tính người sử dụng</t>
  </si>
  <si>
    <t>Khả năng tâm lý, khả năng tâm sinh lý</t>
  </si>
  <si>
    <t>Hoàn cảnh gia đình của người sử dụng</t>
  </si>
  <si>
    <t>Học vấn của người sử dụng</t>
  </si>
  <si>
    <t>40</t>
  </si>
  <si>
    <t>Trình bày ít nhất 5
mặt liên quan đến
tương tác người 
máy của con 
người</t>
  </si>
  <si>
    <t>Trả lời được 5 trong các mặt sau: 
 +Hệ thính giác 
 +Hệ vận động(hệ thần kinh, hệ cơ và hệ khớp)
 +Bộ nhớ 
 +Lỗi
 +Cảm xúc
 +Ngôn ngữ +Hệ thị giác</t>
  </si>
  <si>
    <t>TL4</t>
  </si>
  <si>
    <t>HCI 1.2.3..0.0</t>
  </si>
  <si>
    <t>Nêu các đặc điểm
của máy tính 
trong hệ tương
 tác?</t>
  </si>
  <si>
    <t>Các đặc điểm của máy tính: công thái học, sinh 
lý và mối quan hệ giữa các đặc điểm này với
 không gian làm việc, thông số môi trường làm việc</t>
  </si>
  <si>
    <t>TL5</t>
  </si>
  <si>
    <t>HCI 1.2.3.0.0</t>
  </si>
  <si>
    <t>2.3. Các đặc tính của hệ thống máy tính và kiến trúc giao diện</t>
  </si>
  <si>
    <t>Yếu tố nào KHÔNG được đề cập 
đến như là một bộ phận của máy
 tính trong tương tác với người dùng</t>
  </si>
  <si>
    <t>Thiết bị vào ra</t>
  </si>
  <si>
    <t>Các kỹ thuật hội thoại</t>
  </si>
  <si>
    <t>Các loại hội thoại</t>
  </si>
  <si>
    <t>Bộ nhớ máy tính</t>
  </si>
  <si>
    <t>Kiến trúc đối thoại</t>
  </si>
  <si>
    <t>C5</t>
  </si>
  <si>
    <t>A_03 Nguyễn Đăng Tuấn Anh 20130125 KSTNK58</t>
  </si>
  <si>
    <t>Nguyễn Duy</t>
  </si>
  <si>
    <t>Hưng</t>
  </si>
  <si>
    <t>hungnd1235@gmail.com</t>
  </si>
  <si>
    <t>HCI 1.2.4.1.0</t>
  </si>
  <si>
    <t>B_02</t>
  </si>
  <si>
    <t>Từ các chủ để liên quan đến tương tác người máy, bối cảnh về mặt xã hội ảnh hưởng đến mặt nào đén hệ thống xe ô tô thông minh?</t>
  </si>
  <si>
    <t>Chức năng</t>
  </si>
  <si>
    <t>Tương tác giữa người dùng và ô tô</t>
  </si>
  <si>
    <t>Khả năng điều khiển ô tô</t>
  </si>
  <si>
    <t>Giao diện của người dùng với hệ thống của ô tô</t>
  </si>
  <si>
    <t>VD: Xã hội ngày càng phát triển điện thoại cảm ứng chính vì vậy giao diện tiếp xúc giữa người dùng và máy tính cũng cần phát triển trên điện thoại cảm ứng. Từ ví dụ này ta thấy rõ việc ảnh hưởng của bối cảnh xã hội đối với việc thiết  giao diện người dùng với 1 chiếc xe ô tô thông minh</t>
  </si>
  <si>
    <t>B_04</t>
  </si>
  <si>
    <t>B_04 Phan Thanh Hùng 20146364 95040</t>
  </si>
  <si>
    <t>Đâu là mô tả sai về mô hình thác nước</t>
  </si>
  <si>
    <t>Trong mô hình thác nước, năm pha trên phải được thực hiện một cách tuần tự; kết thúc pha trước, rồi mới được thực hiện pha tiếp theo</t>
  </si>
  <si>
    <t>Nhược điểm chính của mô hình thác nước là rất khó khăn trong việc thay đổi các pha đã được thực hiện</t>
  </si>
  <si>
    <t>Mô hình này chỉ thích hợp khi các yêu cầu đã được tìm hiểu rõ ràng và những thay đổi sẽ được giới hạn một cách rõ ràng trong suốt quá trình thiết kế.</t>
  </si>
  <si>
    <t>Vì được thực hiện theo một trình tự rõ ràng do vậy khi có thay đổi ở ở bước nó sẽ không ảnh hương tước các bước trước đó.</t>
  </si>
  <si>
    <t>Người dùng đóng vai trò rất mờ nhạt trong các bước đầu của mô hình thác nước</t>
  </si>
  <si>
    <t>Khi có thay đổi tại một bước của chu trình thì cần làm lại các bước trước đó thậm chí làm lại từ đầu</t>
  </si>
  <si>
    <t>Dựa vào các chủ đề cần quan tâm của lĩnh vực tương tác người máy, thiết kế chức năng "Mở phát nhạc" cần phát triển các loai tương tác nào giữa người dùng và hệ thống?</t>
  </si>
  <si>
    <t>Tương tác giữa giọng nói giữa người dùng và hệ thống</t>
  </si>
  <si>
    <t>Tương tác thông qua màn hình giao diện</t>
  </si>
  <si>
    <t>Tương tác giữa người dùng và hệ thống bằng mắt</t>
  </si>
  <si>
    <t>A và B</t>
  </si>
  <si>
    <t>B và C</t>
  </si>
  <si>
    <t>Hai loại tương tác này là phù hợp và thực tế nhất. Nó có thể sử dụng cho nhiều đối tượng với khả năng tương tác khác nhau của từng người. Ví dụ: người dùng có thể sử dụng hệ thống bằng màn hình giao diện nếu ngôn ngữ giao tiếp giữa người dùng và hệ thống không phải quốc ngữ của mình. Còn việc tương tác bằng mắt với hệ thống để mở nhạc là không khả thi và thực tế</t>
  </si>
  <si>
    <t>2.4. Quy trình phát triển hệ thống</t>
  </si>
  <si>
    <t>2.4.1 Mô hình thác nước</t>
  </si>
  <si>
    <t>HI12.3.0.0.0</t>
  </si>
  <si>
    <t>Sắp xếp lần lượt các bước trong quy 
trình phát triển phần mềm thác nước 
truyền thống</t>
  </si>
  <si>
    <t>Mô tả</t>
  </si>
  <si>
    <t>C,B,A,D</t>
  </si>
  <si>
    <t>C6</t>
  </si>
  <si>
    <t>Chỉ ra điểm yếu 
chính của mô
 hình thác nước?</t>
  </si>
  <si>
    <t>Các điểm yếu chính:
 +Khả năng thất bại lớn
 +Do chỉ tiếp xúc với khách hàng tại bước bắt đầu nên
 khả năng cao không đáp ứng được yêu cầu người dùng
 +Không thể quay lui nên khi phân tích và thiết kế sai
 phải phá bỏ hết để làm lại từ đầu
 +Chi phí cao.
 +Mối quan hệ giữa các giai đoạn không được thể hiện</t>
  </si>
  <si>
    <t>TL6</t>
  </si>
  <si>
    <t>Nguyễn Văn</t>
  </si>
  <si>
    <t>Thiệu</t>
  </si>
  <si>
    <t>Thứ tự các bước trong quy trình thác nước truyền thống lần lượt là: …………</t>
  </si>
  <si>
    <t>Nguyenthieu2102@gmail.com</t>
  </si>
  <si>
    <t>Triển khai</t>
  </si>
  <si>
    <t>19</t>
  </si>
  <si>
    <t>Quy trình phát triển phần mềm nào không thuộc nhóm các mô hình dưới góc độ kỹ thuật phần mềm thuần tuý?</t>
  </si>
  <si>
    <t>Mô hình thác nước</t>
  </si>
  <si>
    <t>Mô hình hình sao</t>
  </si>
  <si>
    <t>Mô hình kỹ nghệ dùng được</t>
  </si>
  <si>
    <t>Mô hình phát triển ứng dụng kết hợp</t>
  </si>
  <si>
    <t>Mô hình phát triển ứng dụng nhanh</t>
  </si>
  <si>
    <t>106</t>
  </si>
  <si>
    <t>HCI 1.2.4.2.0</t>
  </si>
  <si>
    <t>2.4.2 Mô hình hình sao</t>
  </si>
  <si>
    <t>B_13 Vũ Đức Việt 20145254 95040</t>
  </si>
  <si>
    <t>mô hình hình sao phù hợp với các ứng dụng tương tác cỡ nào:</t>
  </si>
  <si>
    <t>A:Cỡ nhỏ</t>
  </si>
  <si>
    <t>B:cỡ vừa</t>
  </si>
  <si>
    <t>C:cỡ lớn</t>
  </si>
  <si>
    <t>D:A và B</t>
  </si>
  <si>
    <t>E: B và C</t>
  </si>
  <si>
    <t>đáp án: D</t>
  </si>
  <si>
    <t>do mô hình sao cho người dùng đánh giá suốt quá trình thiết kế, họ có thể thay đổi yêu cầu tùy ý dẫn đến khó quản lý thời gian, theo dõi tiến độ nên chỉ phù hợp với các ứng dụng tương tác cỡ vừa và nhỏ</t>
  </si>
  <si>
    <t>B_06</t>
  </si>
  <si>
    <t>Khi thiết kế theo mô hình hình sao,tiêu chí nào là trung tâm?</t>
  </si>
  <si>
    <t>Người Dùng</t>
  </si>
  <si>
    <t>Mẫu thử</t>
  </si>
  <si>
    <t>Kiểm thử</t>
  </si>
  <si>
    <t>Xác định yêu cầu</t>
  </si>
  <si>
    <t>B</t>
  </si>
  <si>
    <t>Người dùng là trung tâm khi thực hiện thiết kế.</t>
  </si>
  <si>
    <t>A_03 Nguyễn Văn Thiệu 20133750 KSTNK58</t>
  </si>
  <si>
    <t>A_04</t>
  </si>
  <si>
    <t>B_10</t>
  </si>
  <si>
    <t>Nguyễn Trọng</t>
  </si>
  <si>
    <t>B_10 Lê Thanh Tùng 20145096 95040</t>
  </si>
  <si>
    <t>Số yếu tố tham gia vào đánh giá trong mô hình hình sao là?</t>
  </si>
  <si>
    <t>5 yếu tố là thực hiện, chức năng và công việc, yêu cầu kĩ thuật, thiết kế, tao mẫu.</t>
  </si>
  <si>
    <t>Bách</t>
  </si>
  <si>
    <t>bachnt9x@gmail.com</t>
  </si>
  <si>
    <t>B_04 Định Việt Bắc 20146056 95040</t>
  </si>
  <si>
    <t>Ưu nhược điểm của mô hình sao trong việc phát triển X?</t>
  </si>
  <si>
    <t xml:space="preserve">Ưu điểm :
Quy trình hình sao có sự tham gia của người dùng, cho phép người dùng tham gia đánh giá trong
 suốt quá trình quá trình thiết kế.
Tiết kiệm thời gian , thuận tiện cho chỉnh sửa theo yêu cầu người dùng.
Nhược điểm :
Với sự linh hoạt như vậy, quy trình này rất khó để quản lý thời gian cũng như theo dõi
tiến độ.
Tốn nhiều chi phí cho quá trình tạo mẫu thử cho các quá trình trung gian.
</t>
  </si>
  <si>
    <t>B04_Phan Thanh Hung _2014634</t>
  </si>
  <si>
    <t>Quy trình hình sao gồm những
 bước nào?</t>
  </si>
  <si>
    <t>Mẫu thử, Cài đặt</t>
  </si>
  <si>
    <t>Mẫu thử, Cài đặt, Đánh giá</t>
  </si>
  <si>
    <t>Mẫu thử, Cài đặt, Đánh giá,
 Phân tích nhiệm vụ chức năng</t>
  </si>
  <si>
    <t>Mẫu thử, Cài đặt, Đánh giá
, Phân tích nhiệm vụ chức 
năng, Đặc tả yêu cầu người 
dùng</t>
  </si>
  <si>
    <t>Mẫu thử, Cài đặt, Đánh giá, Phân tích nhiệm
 vụ chức năng, Đặc tả yêu cầu người dùng, 
Thiết kế logic, vật lý</t>
  </si>
  <si>
    <t>C7</t>
  </si>
  <si>
    <t>Chỉ ra ưu, nhược 
điểm khi sử dụng
quy trình hình 
sao để phát triển 
X?</t>
  </si>
  <si>
    <t>Ưu điểm : Quy trình hình sao có sự tham gia của người dùng, cho phép A tham gia đánh giá trong  suốt quá trình thiết kế, sản phẩm tạo ra sẽ thích ứng với nhu cầu của A và A có thể thay  đổi yêu cầu. Nhược điểm :  Với sự linh hoạt như vậy, quy trình này rất khó để quản lý thời gian cũng như theo dõi tiến độ.</t>
  </si>
  <si>
    <t>TL7</t>
  </si>
  <si>
    <t>Các bước nào sau đây không thuộc quy trình hình sao:</t>
  </si>
  <si>
    <t>Tạo mẫu thử</t>
  </si>
  <si>
    <t>20</t>
  </si>
  <si>
    <t>Các bước nào sau đây thuộc quy trình hình sao:</t>
  </si>
  <si>
    <t>21</t>
  </si>
  <si>
    <t>HCI 1.2.4.3.1</t>
  </si>
  <si>
    <t>2.4.3 Chất lượng dịch vụ tương tác</t>
  </si>
  <si>
    <t>a) Độ sẵn sàng</t>
  </si>
  <si>
    <t>Nêu chât lượng tương tác qua các giai đoạn ?</t>
  </si>
  <si>
    <t>Đầu tiên : Dữ liệu vào đúng - Trạng thái ứng xử đúng.
 Tiếp theo : Dữ liệu vào sai - Trạng thái ứng xử đúng.
 Hiện nay : Thân thiện , sinh động , dễ dùng.</t>
  </si>
  <si>
    <t>Yêu cầu về chất lượng tương tác tăng dần, đáp ưng nhu cầu người dùng.</t>
  </si>
  <si>
    <t>Quy trình phát triển hệ tương tác thường quan tâm đến các yếu tố chất lượng dịch vụ tương tác nào sau đây</t>
  </si>
  <si>
    <t>Độ sẵn sàng</t>
  </si>
  <si>
    <t>Cách thức cung cấp thông tin</t>
  </si>
  <si>
    <t>Tính dùng được</t>
  </si>
  <si>
    <t>Hiệu năng</t>
  </si>
  <si>
    <t>Quy trình phát triển hệ tương tác thường quan tâm đến các yếu tố chất lượng dịch vụ là đỗ sẵn sàng, cách thức cung cấp thông tin, tính dùng được và hiệu năng</t>
  </si>
  <si>
    <t>Các vấn đề về chất lượng dịch vụ tương tác thường được quan tâm gồm</t>
  </si>
  <si>
    <t>Hiệu năng và tính dùng được</t>
  </si>
  <si>
    <t>A,B và C</t>
  </si>
  <si>
    <t>Chất lượng hệ tương tác được xét trên 4 tiêu chí: độ sẵn sàng, hiệu năng,  tính dùng được, cách thức cung cấp thông tin</t>
  </si>
  <si>
    <t>TN</t>
  </si>
  <si>
    <t>A_04 Nguyễn Trọng Bách 20130284 KSTNK58</t>
  </si>
  <si>
    <t>Thái Quý Đại</t>
  </si>
  <si>
    <t>Nhân</t>
  </si>
  <si>
    <t>dainhan605@gmail.com</t>
  </si>
  <si>
    <t>HCI 1.2.4.3.2</t>
  </si>
  <si>
    <t>b) Hiệu năng</t>
  </si>
  <si>
    <t>Hiện nay Hiệu năng là 1 yếu tố hàng đầu khi người sử dụng quan tâm đến chất lượng dịch vụ tương tác, Bạn hãy cho biết các yếu tố  để đánh giá hiệu năng của chất lượng dịch vụ tương tác ?</t>
  </si>
  <si>
    <t>các yếu tố chính độ bền tổng thể, độ tin cậy, chính xác, dễ vận hành, và dễ sửa chữa.</t>
  </si>
  <si>
    <t>Để đánh giá hiệu năng của chất lượng dịch vụ tương tác dựa trên các yêu cầu của người sử dụng và dịch vụ tương tác có đáp ứng được so với kỳ vọng của người sử dụng hay không phụ thuộc vào các yếu tố chính độ bền tổng thể, độ tin cậy, chính xác, dễ vận hành, và dễ sửa chữa.</t>
  </si>
  <si>
    <t>B_16 Trần Sơn Hải 20135465 95040</t>
  </si>
  <si>
    <t>Các tính năng để xác định hiệu năng của dịch vụ là theo tính dùng được của ISO 9242-11 là</t>
  </si>
  <si>
    <t>Thời gian hoàn thành nhiệm vụ</t>
  </si>
  <si>
    <t>Ước lượng hiểu biết, kinh nghiệm, kỹ năng của nhóm người dùng dịch vụ.</t>
  </si>
  <si>
    <t>Hiệu quả tương đối với người sử dụng chuyên gia</t>
  </si>
  <si>
    <t>Thời gian sửa lỗi</t>
  </si>
  <si>
    <t>Thời gian để học các tiêu chuẩn</t>
  </si>
  <si>
    <t>A,C,D,E</t>
  </si>
  <si>
    <t>Theo thang đo tính dùng được ISO 9241-11 chương 1</t>
  </si>
  <si>
    <t>A_04 Thái Quý Đại Nhân 20132852 KSTNK58</t>
  </si>
  <si>
    <t>Nguyễn Hữu</t>
  </si>
  <si>
    <t>Thái</t>
  </si>
  <si>
    <t>huuthai37@gmail.com</t>
  </si>
  <si>
    <t>HCI 1.2.4.3.3</t>
  </si>
  <si>
    <t>c) Tính dùng được</t>
  </si>
  <si>
    <t>B_13 Nguyễn Công Trương 20144767 95040</t>
  </si>
  <si>
    <t>Nêu các mô thức của tính dùng được?</t>
  </si>
  <si>
    <t>Các mô thức bao gồm : 1. Mô thức phân chia thời gian, 2. Các thiết bị hiển thị quan sát, 3. Các công cụ lập trình, 4. Máy tính cá nhân, 5. Hệ thống windows và giao diện WIMP, 6. Cảnh trí, 7. Điều khiển trực tiếp, 8. Ngôn ngữ ngược với hành động, 9. Siêu văn bản, 1. Đa thực thể, 11. WEB, 12. Giao tiếp dựa vào tác tử</t>
  </si>
  <si>
    <t>Đac được ghi trong slide</t>
  </si>
  <si>
    <t>B_16 Nguyễn Kiều Ngân 20169565 95040</t>
  </si>
  <si>
    <t>Tại sao cần nghiên cứu các mô thức của tính dùng được?</t>
  </si>
  <si>
    <t>Gồm các ý chính: Liên quan đến việc thiết kế các hệ thống tương tác, các hệ tương tác cung cấp mô thức cho việc phát triển trong tương lai, xây dựng các mô thức tiện dụng hơn và nhằm cải tiến thiết kế của các hệ tương tác.</t>
  </si>
  <si>
    <t>Giải thích được ghi trong slide bài tính dùng được.</t>
  </si>
  <si>
    <t>B_16 Nguyễn Đức Trình 20144662 95040</t>
  </si>
  <si>
    <t>B_10 Trần Trung Kiên 20142430 95040</t>
  </si>
  <si>
    <t>Lập bảng đo tính dùng được của sản 
 phẩm thực hiện trong bài tập lớn về 
 hỗ trợ nâng cấp các chức năng điều 
 khiển trên ô tô tầm trung</t>
  </si>
  <si>
    <t>Bảng gồm 4 tiêu chí:
 - Mức độ tương hợp nghiệp vụ
 - Mức độ phù hợp với người dùng được huấn luyện
 - Khả năng tự học
 - Khả năng chịu lỗi
 Đánh giá trên định lượng chứ không sử dụng định tính</t>
  </si>
  <si>
    <t>Lập bảng đo tính dùng được với 4 tiêu chí này có thể 
 đánh giá một cách định lượng về độ hiệu quả, tính dùng 
 được của sản phẩm đối với người dùng thông qua các chỉ số.</t>
  </si>
  <si>
    <t>B_16 Trần Minh Hoàng 20146307 95040</t>
  </si>
  <si>
    <t>Đo, đánh giá tính dùng được của các hệ tương tác là đo, đánh giá những gì?</t>
  </si>
  <si>
    <t>Năng suất</t>
  </si>
  <si>
    <t>Hiệu quả</t>
  </si>
  <si>
    <t>Mức độ thỏa mãn</t>
  </si>
  <si>
    <t>Giá thành</t>
  </si>
  <si>
    <t>Số chức năng tương tác</t>
  </si>
  <si>
    <t>22</t>
  </si>
  <si>
    <t>A_04 Nguyễn Hữu Thái 20133583 KSTNK58</t>
  </si>
  <si>
    <t>Tính dùng được nghĩa là</t>
  </si>
  <si>
    <t>Ít động não, ít động chân tay</t>
  </si>
  <si>
    <t>A_05</t>
  </si>
  <si>
    <t>Bùi Văn</t>
  </si>
  <si>
    <t>Ít động não, ít động chân tay, mang lại trải nghiệm thú vị khi tương tác</t>
  </si>
  <si>
    <t>Dễ học, dễ dùng</t>
  </si>
  <si>
    <t>Năng suất, hiệu quả, thỏa mãn</t>
  </si>
  <si>
    <t>Năng suất, chất lượng, hiệu quả</t>
  </si>
  <si>
    <t>25</t>
  </si>
  <si>
    <t>Cường</t>
  </si>
  <si>
    <t>Các tiêu chí nào sau đây dùng để đo đánh giá tính dùng được:</t>
  </si>
  <si>
    <t>28</t>
  </si>
  <si>
    <t>acsimethd@gmail.com</t>
  </si>
  <si>
    <t>HCI 1.2.4.3.4</t>
  </si>
  <si>
    <t>d) Cách thức cung cấp thông tin</t>
  </si>
  <si>
    <t>Cách thức cung cấp thông tin?</t>
  </si>
  <si>
    <t xml:space="preserve">Cách thức cung cấp thông tin trong quy trình phát triển hệ tương tác được thể hiện như thế nào?
Đáp án: Người dùng chỉ có yêu cầu là hệ thống cung cấp thông tin đúng khi người dùng nhập thông tin đúng. Người dùng mong muốn hệ thống dung lỗi nếu xảy ra lỗi thì cho người dùng nhập lại. Ở đây, việc thông báo  lỗi cho người dùng về thông tin mà họ nhập sai chính là một cách cung cấp thông tin. Cung cấp thông tin giúp người dùng sử dụng hệ thống một cách nhanh nhất, hiệu quả nhất. Việc cung cấp thông tin liên tục cho người dùng giúp cho việc tương tác giữa người dùng và hệ thống sự cố không mong muốn. Hình thức cung cấp thông tin như gợi ý, hướng dẫn sử dụng, thông báo lỗi….
</t>
  </si>
  <si>
    <t>A_07</t>
  </si>
  <si>
    <t>A_07 Đoàn Hữu Nho 20124891 KSTNK57</t>
  </si>
  <si>
    <t>Các thành phần chính của hệ tương tác bao gồm: (chọn 1 đáp án đúng)</t>
  </si>
  <si>
    <t>A. Con người;   quy trình phát triển; máy tính và kiến trúc tương tác; môi trường và ngữ cảnh</t>
  </si>
  <si>
    <t>B. Con người ; môi trường và ngữ cảnh; quy trình phát triển</t>
  </si>
  <si>
    <t>C. Con người ; máy tính và kiến trúc tương tác, môi trường và ngữ cảnh</t>
  </si>
  <si>
    <t>D. Con người; máy tính và kiến trúc tương tác; quy trình phát triển</t>
  </si>
  <si>
    <t>E. Môi trường và ngữ cảnh máy tính và kiến trúc tương tác quy trình phát triển</t>
  </si>
  <si>
    <t>Đáp án: A</t>
  </si>
  <si>
    <t xml:space="preserve">Các thành phần chính của hệ tương tác là: con người; môi trường và ngữ cảnh; máy tính và kiến trúc tương tác; quy trình phát triển
</t>
  </si>
  <si>
    <t>HCI 1.3.0.0.0</t>
  </si>
  <si>
    <t>Các nghiên cứu trong lĩnh vực tâm lý học ảnh hưởng như thế nà đến vai trò và lợi ích của tương tác người máy,</t>
  </si>
  <si>
    <t>Lĩnh vực tâm lý học liên quan đến việc mô phỏng quá trình nhận thức của con người hay để phân tích tính thực nghiệm về hành vi của người dùng.</t>
  </si>
  <si>
    <t>Dựa vào khái niệm về vai trò và lợi ích của
  tương tác người máy cũng như các lĩnh vực liên qua.</t>
  </si>
  <si>
    <t>B_15 Nguyễn Duy Chiến 20135143 95040</t>
  </si>
  <si>
    <t>3. Vai trò và lợi ích</t>
  </si>
  <si>
    <t>Tạo ra các hệ thống có tính bảo 
mật cao</t>
  </si>
  <si>
    <t>Tạo ra các hệ thống an toàn 
và sử dụng được</t>
  </si>
  <si>
    <t>Tạo ra các hệ thống lớn với 
nhiều chức năng và giao diện đồ 
họa đẹp</t>
  </si>
  <si>
    <t>C8</t>
  </si>
  <si>
    <t>B_05 Vũ Thị Hường 20142241 95040</t>
  </si>
  <si>
    <t>Vai trò và lợi ích 
của việc học HCI</t>
  </si>
  <si>
    <t>Tạo ra các hệ thông an toàn và tiện dụng. Nắm rõ 
được quy trình nghiệp vụ tương tác, từ đó tạo nên sự 
thân thiện, dễ sử dụng, dễ học, có hiệu quả năng suất cao.</t>
  </si>
  <si>
    <t>TL8</t>
  </si>
  <si>
    <t>B_08 Nguyễn Đức Khôi 20125608 95040</t>
  </si>
  <si>
    <t>A_05 Bùi Văn Cường 20130482 KSTNK58</t>
  </si>
  <si>
    <t>HCI 1.4.1.0.0</t>
  </si>
  <si>
    <t>4. Tính dùng được của các hệ tương tác</t>
  </si>
  <si>
    <t>4.1. Động cơ</t>
  </si>
  <si>
    <t>HI0.5.0.0.0</t>
  </si>
  <si>
    <t>A_06</t>
  </si>
  <si>
    <t>A_06 Đinh Tiến Đạt 20130809 KSTNK58</t>
  </si>
  <si>
    <t>Đâu là động cơ của việc xây dựng hệ tương tác dùng được (Chọn 1 đáp án duy nhất)</t>
  </si>
  <si>
    <t>Trương Giang</t>
  </si>
  <si>
    <t>A. Không có động cơ nào</t>
  </si>
  <si>
    <t>Khang</t>
  </si>
  <si>
    <t>B. Giúp người dùng hoàn thành các nhiệm vụ</t>
  </si>
  <si>
    <t>C. Giúp người dùng hoàn thành các nhiệm vụ một cách dễ dàng, thoải mái</t>
  </si>
  <si>
    <t>khangtg.hust.it@gmail.com</t>
  </si>
  <si>
    <t>D. Hỗ trợ các hệ thống thông minh hiện nay</t>
  </si>
  <si>
    <t>E. Hỗ trợ các hệ thống thông mình hiện nay và tương lai</t>
  </si>
  <si>
    <t>Đáp án: C</t>
  </si>
  <si>
    <t>B là xây dựng hệ tương tác đảm bảo tính hữu ích. D, E không phải động cơ</t>
  </si>
  <si>
    <t>HCI 1.4.2.1.0</t>
  </si>
  <si>
    <t>4.2. Tính dùng được trong HCI</t>
  </si>
  <si>
    <t>4.2.1 Tính dễ học</t>
  </si>
  <si>
    <t>HI4.1.2.0.0</t>
  </si>
  <si>
    <t>A_06 Vũ Văn Chung 20130434 KSTNK58</t>
  </si>
  <si>
    <t xml:space="preserve">Tính dễ học của tính dùng được trong tương tác được thể hiện ở những khía cạnh nào sau đây? </t>
  </si>
  <si>
    <t xml:space="preserve">A.  Đối thoại chủ động, Đa luồng, Di trú nv, </t>
  </si>
  <si>
    <t>B. Thay thế, Cá nhân hóa</t>
  </si>
  <si>
    <t>C. Quan sát, Tính khôi phục</t>
  </si>
  <si>
    <t>D. Dự đoán, Khái quát</t>
  </si>
  <si>
    <t>E. Tổng hợp, Thay thế</t>
  </si>
  <si>
    <t>Đáp án: D</t>
  </si>
  <si>
    <t>Vì A,B là các yêu cầu của tính mềm dẻo, C là các yêu cầu của tính vững chắc, D là yêu cầu của tính dễ học, E tổng hợp là yêu cầu của tính dễ học, thay thế là yêu cầu của tính mềm dẻo</t>
  </si>
  <si>
    <t>Tính dễ học thể hiện ở tính chất nào? Nêu đặc điểm các tính chất</t>
  </si>
  <si>
    <t xml:space="preserve">Thể hiện ở các tính chất: tính dự đoán, tính tổng hợp, tính thân thiện, tính khái quát, tính nhất quán. 
Tính nhất quán là dựa vào tri thức đã biết để xác định các tương tác mới và dự báo kết quả, chỉ tập trung vào khả năng xác định các động tác tiếp theo dựa vào cái đã qua
Tính tổng hợp cho phép hình thnahf mô hình về hành vi của hệ thống từ một chuỗi các tương tác trước
Tính thân thiện được đo bởi sự tương hỗ giữa tri thức đang tồn tại và tri thức cần có để thực hiện tương tác có hiệu quả.
Tính khái quát là tính chất cho phép người dùng mở rộng tri thức từ một ứng dụng cụ thể sang một tình huống tương tự để dự báo mô hình tương tác hoàn thiện hơn
Tính nhất quán: hành vi tương tự trong các tình huống tương tự
</t>
  </si>
  <si>
    <t>A_05 Trương Giang Khang 20132047 KSTNK58</t>
  </si>
  <si>
    <t>Tô Văn</t>
  </si>
  <si>
    <t>Lâm</t>
  </si>
  <si>
    <t>tovanlam20132223@gmail.com</t>
  </si>
  <si>
    <t>HCI 1.4.2.2.0</t>
  </si>
  <si>
    <t>4.2.2 Tính dễ sử dụng</t>
  </si>
  <si>
    <t>A_05 Tô Văn Lâm 20132223 KSTNK58</t>
  </si>
  <si>
    <t>Tính dễ sử dụng không bao gồm các nội dung nào sau đây: (3 đáp án)</t>
  </si>
  <si>
    <t xml:space="preserve">A: người dùng và hệ thống có thể giao tiếp bằng nhiều cách thức. </t>
  </si>
  <si>
    <t>B: người dùng mới có thể hoàn thành tương tác với hiệu suất tối đa.</t>
  </si>
  <si>
    <t>C: Hệ thống xác định hiệu quả các hành động tương lai dựa vào các giao tiếp đã qua.</t>
  </si>
  <si>
    <t>D: Người dùng có thể dự đoán được đầu ra của hệ thống tương tác.</t>
  </si>
  <si>
    <t>E: Hệ thống có khả năng hỗ trợ người dùng để thực hiện tương tác thành công.</t>
  </si>
  <si>
    <t>Đáp án: B, C, D.</t>
  </si>
  <si>
    <t>Vì B thuộc về tính dễ học, C thuộc về tính dự đoán, D là tính nhất quán.</t>
  </si>
  <si>
    <t>Tính dùng được trong thiết kế một sản phẩm là gì? Tại sao cần nghiên cứu các mô thức của tính dùng được?</t>
  </si>
  <si>
    <t xml:space="preserve"> Một thiết kế tốt cần đảm bảo tính dùng được. Tính dùng được của một sản phẩm là giúp người dùng làm việc đạt kết quả cao, hạn chế việc sử dụng trí óc, tay chân và mắc lỗi. Cần nghiên cứu các mô thức của tính dùng được vì: nó liên quan đến việc thiết kế các hệ thống tương tác, các hệ tương tác đã được thiết kế thành công cho phép cung cấp các mô thức cho việc phát triển các hệ thống tương tác trong tương lai, xây dựng các hệ tương tác tiện dụng hơn, thảo luận về các vẫn đề liên quan nhằm cải tiến thiết kế các hệ tương tác.</t>
  </si>
  <si>
    <t>B_13 Nguyễn Văn Hoàng 20141797 95040</t>
  </si>
  <si>
    <t>HCI 1.4.2.3.0</t>
  </si>
  <si>
    <t>4.2.3 Tính trải nghiệm vui vẻ</t>
  </si>
  <si>
    <t>Trải nghiệm thú vị bao gồm ý nào sau đây: (1 đáp án)</t>
  </si>
  <si>
    <t>A: mở rộng các tri thức riêng cho tình huống mới.</t>
  </si>
  <si>
    <t>B: cung cấp cho người dùng các tri thức mới để có thể sử dụng hệ thống.</t>
  </si>
  <si>
    <t>C: hệ thống có nhiều chức năng để người dùng khám phá.</t>
  </si>
  <si>
    <t>D: hệ thống phải được cập nhật và nâng cấp thường xuyên.</t>
  </si>
  <si>
    <t>E: Tạo cảm giác tiện lợi tối đa cho người dùng, để người dùng có xu hướng sử dụng tương tác nhiều hơn khi cần thiết.</t>
  </si>
  <si>
    <t>Đáp án: E.</t>
  </si>
  <si>
    <t>A và B là tính khái quát, C và D không phải các tiêu chí dùng được của một hệ tương tác.</t>
  </si>
  <si>
    <t>Chung</t>
  </si>
  <si>
    <t>vanchung.kstn.cntt@gmail.com</t>
  </si>
  <si>
    <t>HCI 1.4.3.1.0</t>
  </si>
  <si>
    <t>4.3. Các biện pháp đo, đánh giá tính dùng được</t>
  </si>
  <si>
    <t>4.3.1 Đo đánh giá chất lượng sử dụng của sản phẩm</t>
  </si>
  <si>
    <t>HI4.1.1.0.0</t>
  </si>
  <si>
    <t>đo, đánh giá chất lượng sử dụng là:</t>
  </si>
  <si>
    <t>:là đánh giá năng suất hiệu quả và mức độ thỏa mãn của người sử dụng</t>
  </si>
  <si>
    <t>vì ta cần quan tâm chất lượng sử dụng của sản phẩm, và người dùng sẽ thực hiện chức năng này</t>
  </si>
  <si>
    <t>B_10 Đỗ Mạnh Khoa 20142347 95040</t>
  </si>
  <si>
    <t>Tính dùng được của một hệ tương tác bao gồm các yếu tố nào sau đây? (3 đáp án)</t>
  </si>
  <si>
    <t>A: tính dễ học</t>
  </si>
  <si>
    <t>B: Tính khái quát.</t>
  </si>
  <si>
    <t>C: Tính chịu lỗi.</t>
  </si>
  <si>
    <t>D: Tính dễ sử dụng.</t>
  </si>
  <si>
    <t>E: Tính dung lỗi.</t>
  </si>
  <si>
    <t>Đáp án: A, B, D.</t>
  </si>
  <si>
    <t>C và E không thuộc tính dùng được.</t>
  </si>
  <si>
    <t>HCI 1.4.3.2.0</t>
  </si>
  <si>
    <t>4.3.2 Đo đánh giá chất lượng của sản phẩm</t>
  </si>
  <si>
    <t>các tiêu chí chính của nguyên tắc tính dùng được là</t>
  </si>
  <si>
    <t>tính dễ học, tính mềm dẻo, tính vững chắc</t>
  </si>
  <si>
    <t>vì nó cần cả 3 tiêu chí trên</t>
  </si>
  <si>
    <t>B_05 Lê Chí Nguyện 20143260 95040</t>
  </si>
  <si>
    <t>Đo, đánh giá chất lượng sử dụng của sản phẩm là: (1 đáp án)</t>
  </si>
  <si>
    <t>A: Là đo đánh giá năng suất hiệu quả và mức độ thỏa mãn khi người dùng sử dụng hệ tương tác trong một hoàn cảnh cụ thể.</t>
  </si>
  <si>
    <t>B: Là đo đánh giá năng suất hiệu quả và mức độ thỏa mãn của sản phẩm.</t>
  </si>
  <si>
    <t>C: Là đo đánh giá năng suất hiệu quả và mức độ thỏa mãn trong quá trình xây dựng và đưa sản phẩm đến người dùng.</t>
  </si>
  <si>
    <t>D: Là đo đánh giá năng suất hiệu quả và mức độ thỏa mãn của nhà cung cấp sản phẩm tới người dùng.</t>
  </si>
  <si>
    <t>E: Là đo đánh giá năng suất hiệu quả và mức độ thỏa mãn dựa trên lớp người dùng tiềm năng nhất của sản phẩm.</t>
  </si>
  <si>
    <t>Đáp án: A</t>
  </si>
  <si>
    <t>vì cái cần quan tâm là chất lượng trong sử dụng của sản phẩm. B là chất lượng sản phẩm. C là chất lượng quy trình. D là chất lượng các tổ chức thực hiện. E chỉ là một phần của việc phân loại người dùng.</t>
  </si>
  <si>
    <t>Đinh Tiến</t>
  </si>
  <si>
    <t>Đạt</t>
  </si>
  <si>
    <t>dinhtiendat229@gmail.com</t>
  </si>
  <si>
    <t>HCI 1.4.3.3.0</t>
  </si>
  <si>
    <t>4.3.3 Đo đánh giá chất lượng quy trinh</t>
  </si>
  <si>
    <t>Nêu các yếu tố lựa chọn phương pháp đánh giá? Đánh giá lượng quy trình ta sẽ chọn phương pháp nào?</t>
  </si>
  <si>
    <t>Các yếu tố là: giai đoạn đánh giá, kiểu đánh giá, mục tiêu đánh giá, biện pháp, mức độ thông tin, tài nguyên sử dụng. Ta sử dụng phương pháp đánh giá Heuristi</t>
  </si>
  <si>
    <t>Vì kĩ thuật đánh giá này phù hợp về các yếu tố chọn phương pháp đánh giá. Nêu cụ thể với từng yếu tố.</t>
  </si>
  <si>
    <t>B_12 Ngô Đức Minh 20146486 95040</t>
  </si>
  <si>
    <t>Theo chuẩn ISO 9241, để định lượng khả năng tự học đáp ứng tiêu chí về mức độ hiêu quả, cần sử dụng: (chọn đáp án đúng nhất)</t>
  </si>
  <si>
    <t>A: Tỷ lệ phần trăm các chức năng đã học được</t>
  </si>
  <si>
    <t>B: Thời gian để học chức năng</t>
  </si>
  <si>
    <t>C: Xếp hạng mức độ dễ học</t>
  </si>
  <si>
    <t>D: A, B đều đúng</t>
  </si>
  <si>
    <t>E: B, C đều đúng</t>
  </si>
  <si>
    <t>Đáp án đúng: A</t>
  </si>
  <si>
    <t>B là cách định lượng đáp ứng tiêu chí về mức độ năng suất. C là cách định lượng đáp ứng tiêu chí về mức độ thỏa mãn. Chỉ có A là cách định lượng đáp ứng tiêu chí về mức độ hiệu quả</t>
  </si>
  <si>
    <t>La Văn</t>
  </si>
  <si>
    <t>Quân</t>
  </si>
  <si>
    <t>lavanquan.kstn.cntt@gmail.com</t>
  </si>
  <si>
    <t>HCI 1.4.3.4.0</t>
  </si>
  <si>
    <t>A_07 Trần Bảo Ngọc 20132805 KSTNK58</t>
  </si>
  <si>
    <t>Việc xây dựng và đánh giá hệ tương tác được thực hiện dựa trên cơ sở nào? (Chọn đáp án đúng nhất )</t>
  </si>
  <si>
    <t>A: Kỹ năng</t>
  </si>
  <si>
    <t>B: Tri thức</t>
  </si>
  <si>
    <t>C: Năng lực hành vi</t>
  </si>
  <si>
    <t>D: Cả A, B, C đều đúng nhưng chưa đủ</t>
  </si>
  <si>
    <t>E: Cả A, B, C đều đúng và đó là tất cả đáp án cần thiết</t>
  </si>
  <si>
    <t xml:space="preserve">Vì tất cả A, B, C  chính là cơ sở để thực hiện việc đánh giá hệ tương tác và đó là tất cả những yếu tố cần thiết nên E chính là đáp án đúng. </t>
  </si>
  <si>
    <t>4.3.4 Đo đánh giá năng lực các tổ chức thực hiện</t>
  </si>
  <si>
    <t>Đo đánh giá năng lực các tổ chức thực hiện là gì?</t>
  </si>
  <si>
    <t>Khả năng của một tổ chức áp dụng thiết kế lấy người dùng làm trung tâm. Phụ thuộc vào năng lực từng tổ chức. Năng lực càng cao , càng thỏa mãn được nhu cầu người dùng, giúp người dùng dễ dàng tương tác với ứng dụng hơn.</t>
  </si>
  <si>
    <t>Khả năng của một tổ chức áp dụng thiết kế lấy người dùng làm trung tâm. Phụ thuộc vào năng lực từng tổ chức. Năng lực càng co, càng đáp ứng đc yêu cầu người dùng</t>
  </si>
  <si>
    <t>B_02 Trần Quang Trung 20144760 95040</t>
  </si>
  <si>
    <t>A_06 La Văn Quân 20133135 KSTNK58</t>
  </si>
  <si>
    <t>Trần Bảo</t>
  </si>
  <si>
    <t>Ngọc</t>
  </si>
  <si>
    <t>HCI 10.1.1.0.0</t>
  </si>
  <si>
    <t>Chương 10: User Centered Design</t>
  </si>
  <si>
    <t>10.1 Giới thiệu các khái niệm về thiết kế lấy người dùng làm trung tâm</t>
  </si>
  <si>
    <t>10.1.1. Thiết kế lấy người dùng làm trung tâm xem xét như một hành động</t>
  </si>
  <si>
    <t>ngoc95pbc@gmail.com</t>
  </si>
  <si>
    <t>HI2.6.0.0.0</t>
  </si>
  <si>
    <t>D_21</t>
  </si>
  <si>
    <t>D_21 Hoàng Hải Thanh 20133469 AS</t>
  </si>
  <si>
    <t>Thiết kế lấy người dùng làm trung tâm xem xét như một hành động KHÔNG cho phép xác định cụ thể yếu tố nào</t>
  </si>
  <si>
    <t>Năng lực hành vi của người dùng</t>
  </si>
  <si>
    <t>Nhu cầu của người dùng</t>
  </si>
  <si>
    <t>Hoàn cảnh họ thực hiện tương tác</t>
  </si>
  <si>
    <t>Hành vi mà người dùng sẽ thực hiện trong hoàn cảnh đó</t>
  </si>
  <si>
    <t>Thiết kế lấy người dùng làm trung tâm không đề cập đến việc xác định Hành vi mà người dùng sẽ thực hiện trong một hoàn cảnh nào đó</t>
  </si>
  <si>
    <t xml:space="preserve">Đáp án nào sau đây có thể được đưa ra để hiểu người dùng? </t>
  </si>
  <si>
    <t>Người dùng sẽ thực hiện nhiệm vụ nào?</t>
  </si>
  <si>
    <t>Mức độ điều khiển của người dùng</t>
  </si>
  <si>
    <t>Chú giải dữ liệu</t>
  </si>
  <si>
    <t>Tổ chức dữ liệu</t>
  </si>
  <si>
    <t>Bởi quy tắc vàng trong thiết kế lấy người dùng làm trung tâm là phải hiểu người dùng, người dùng tác động trực tiếp vào hệ thống.</t>
  </si>
  <si>
    <t>D_22</t>
  </si>
  <si>
    <t>D_22 Trần Duy Tùng 20122757 AS</t>
  </si>
  <si>
    <t>Các hành động chính trong việc lấy người dùng làm trung tâm</t>
  </si>
  <si>
    <t>A. Hiểu và xác định bối cảnh sử dụng</t>
  </si>
  <si>
    <t>B. Xác định các yêu cầu người dùng và tổ chức</t>
  </si>
  <si>
    <t>C. Tạo ra các giải pháp thiết kế sản phẩm</t>
  </si>
  <si>
    <t>D. Thẩm định thiết kế người dùng với các yêu cầu</t>
  </si>
  <si>
    <t>E. Cả 4 đáp án trên</t>
  </si>
  <si>
    <t>Các đáp án ABCD đều là các hành động chính trong việc lấy con người làm trung tâm</t>
  </si>
  <si>
    <t>Quy tắc vàng của thiết kế lấy người dùng làm trung tâm xem xét như môt hành động là gì?</t>
  </si>
  <si>
    <t>Thiết kế theo ý người dùng</t>
  </si>
  <si>
    <t>Hiều người dùng</t>
  </si>
  <si>
    <t>Theo ý người phát triển</t>
  </si>
  <si>
    <t>Thiết kế nhanh nhất</t>
  </si>
  <si>
    <t>Cả A, B, C, D</t>
  </si>
  <si>
    <t>Bởi quy tắc vàng trong thiết kế lấy người dùng làm trung tâm là phải hiểu người dùng</t>
  </si>
  <si>
    <t>Người sử dụng làm trung tâm thiết kế (UCD) là gì?</t>
  </si>
  <si>
    <t>Một quá trình trong đó các nhu cầu, mong muốn, và những giới hạn của người sử dụng cuối cùng của sản phẩm</t>
  </si>
  <si>
    <t>UCD trả lời câu hỏi về người sử dụng, nhiệm vụ và mục tiêu của họ, sau đó sử dụng các kết quả để đưa ra quyết định về phát triển và thiết kế</t>
  </si>
  <si>
    <t>Các yếu tố thiết yếu của UCD của một trang web là những cân nhắc về khả năng hiển thị, tiếp cận, dễ đọc và ngôn ngữ</t>
  </si>
  <si>
    <t>41</t>
  </si>
  <si>
    <t>Mục tiêu của quá trình HCD là cho</t>
  </si>
  <si>
    <t>hệ thống phổ thông</t>
  </si>
  <si>
    <t>hệ thống riềng lẻ</t>
  </si>
  <si>
    <t>Hệ thống tương tác</t>
  </si>
  <si>
    <t>Tất cả</t>
  </si>
  <si>
    <t>Trần Thế</t>
  </si>
  <si>
    <t>71</t>
  </si>
  <si>
    <t>Anhtt17895@gmail.com</t>
  </si>
  <si>
    <t>Quy tắc vàng của thiết kế giao diện hướng người dùng là gì?</t>
  </si>
  <si>
    <t>Hiểu người dùng</t>
  </si>
  <si>
    <t>Phục vụ người dùng</t>
  </si>
  <si>
    <t>Thích nghi với người dùng</t>
  </si>
  <si>
    <t>Điều chỉnh người dùng</t>
  </si>
  <si>
    <t>Làm người dùng hài lòng</t>
  </si>
  <si>
    <t>74</t>
  </si>
  <si>
    <t>Đâu là phương pháp thiết kế lấy người dùng làm trung tâm (UCD) nào có chi phí thực hiện cao?</t>
  </si>
  <si>
    <t>Focus groups</t>
  </si>
  <si>
    <t>Participatory design</t>
  </si>
  <si>
    <t>Interviews</t>
  </si>
  <si>
    <t>Questionnaires</t>
  </si>
  <si>
    <t>Workshop</t>
  </si>
  <si>
    <t>134</t>
  </si>
  <si>
    <t>Cái gì không phải nguyên tắc thiết kế lấy người dùng làm trung tâm (UCD)?</t>
  </si>
  <si>
    <t>Nhóm tập trung</t>
  </si>
  <si>
    <t>Kiểm thử tính dùng được</t>
  </si>
  <si>
    <t>Đặt câu hỏi</t>
  </si>
  <si>
    <t>Phỏng vấn</t>
  </si>
  <si>
    <t>Quan sát</t>
  </si>
  <si>
    <t>75</t>
  </si>
  <si>
    <t>A_07 Trần Thế Anh 20130229 KSTNK58</t>
  </si>
  <si>
    <t>Cao Mạnh</t>
  </si>
  <si>
    <t>Quyền</t>
  </si>
  <si>
    <t>Chỉ ra các lý do cần thiết kế lấy người dùng làm trung tâm (UCD)</t>
  </si>
  <si>
    <t>Cải thiện tính dùng được và tính hữu dụng của sản phẩm</t>
  </si>
  <si>
    <t>quyen.cm1995@gmail.com</t>
  </si>
  <si>
    <t>Tìm kiếm câu trả lời cho câu hỏi về người dùng, các nhiệm vụ và các mục tiêu tương ứng, từ đó định hướng việc thiết kế và phát triển</t>
  </si>
  <si>
    <t>Nâng cao hiệu suất của chương trình</t>
  </si>
  <si>
    <t>Tránh các lỗi logic trong quá trình phát triển phần mềm</t>
  </si>
  <si>
    <t>Giảm chi phí phát triển sản phẩm</t>
  </si>
  <si>
    <t>144</t>
  </si>
  <si>
    <t>HCI 10.1.2.0.0</t>
  </si>
  <si>
    <t>10.1.2 Thiết kế lấy người dùng làm trung tâm được xem xét như một quy trình</t>
  </si>
  <si>
    <t>Các bước trong quy trình thiết kế lấy người dùng làm trung tâm (2 đáp án)</t>
  </si>
  <si>
    <t>A: Phân tích lường trước cách người dùng thích sử dụng giao diện</t>
  </si>
  <si>
    <t>B: Phân tích đánh giá khả năng sử dụng của người dùng</t>
  </si>
  <si>
    <t>C: Kiểm tra tính hợp lệ của các giả định liên quan đến hành vi người dùng trong các thử nghiệm thực tế</t>
  </si>
  <si>
    <t>D: Đưa ra giả định về khả năng sử dụng của người dùng</t>
  </si>
  <si>
    <t>E: Đánh giá khả năng thực hiện của người lập trình với thiết kế giao diện</t>
  </si>
  <si>
    <t>Đáp án: A và C</t>
  </si>
  <si>
    <t>Nếu coi thiết kế lấy người dùng là trung tâm thì cần lường trước được người dùng thích gì và đánh giá các giả định đó trong các thử nghiệm thực tế để điều chỉnh. Vì vậy đáp án đúng là A và C</t>
  </si>
  <si>
    <t>HCI 10.1.3.1.1</t>
  </si>
  <si>
    <t>10.1.3 Chuẩn ISO về thiết kế lấy người dùng làm trung tâm</t>
  </si>
  <si>
    <t>10.1.1.1 Các nguyên tắc chính của thiết kế lấy người dùng làm trung tâm</t>
  </si>
  <si>
    <t>A_07 Cao Mạnh Quyền 20133185 KSTNK58</t>
  </si>
  <si>
    <t>a. Cần sự tham gia tích cực của người dùng</t>
  </si>
  <si>
    <t>HI2.6.2.0.0</t>
  </si>
  <si>
    <t>Nguyên tắc của con người làm trung tâm thiết kế (HCD) là gì?</t>
  </si>
  <si>
    <t>Tham gia tích cực của người sử dụng</t>
  </si>
  <si>
    <t>Phân bổ thích hợp các chức năng giữa người dùng và hệ thống</t>
  </si>
  <si>
    <t>Sự lặp lại của các giải pháp thiết kế và đội ngũ thiết kế đa ngành</t>
  </si>
  <si>
    <t>Cả 1, 2 và 3</t>
  </si>
  <si>
    <t>42</t>
  </si>
  <si>
    <t>Đoàn Hữu</t>
  </si>
  <si>
    <t>Nho</t>
  </si>
  <si>
    <t>KSTNK57</t>
  </si>
  <si>
    <t>nhodoan94@gmail.com</t>
  </si>
  <si>
    <t>Mệnh đề sai về các hoạt động cần thiết trong thiết kế của con người 
 làm trung tâm?</t>
  </si>
  <si>
    <t>Đánh giá thiết kế với người dùng chống lại các yêu cầu</t>
  </si>
  <si>
    <t>Các giải pháp thiết kế Sản xuất (nguyên mẫu)</t>
  </si>
  <si>
    <t>Hiển thị tất cả các yêu cầu của người sử dụng như mush như posible</t>
  </si>
  <si>
    <t>Xác định các yêu cầu người dùng và tổ chức</t>
  </si>
  <si>
    <t>43</t>
  </si>
  <si>
    <t>Câu nào đúng về nội dung của một kế hoạch cho UCD là gì?</t>
  </si>
  <si>
    <t>Thiết lập các thủ tục cho ý kiến phản hồi và thông tin liên lạc giữa các hoạt động và các hoạt động thiết kế UCD khác</t>
  </si>
  <si>
    <t>Quá trình thiết kế sử dụng làm trung tâm có thể giúp các nhà thiết kế phần mềm để hoàn thành mục tiêu của một sản phẩm thiết kế cho người dùng của họ</t>
  </si>
  <si>
    <t>Người sử dụng làm trung tâm thiết kế có thể được mô tả như là một quá trình giải quyết vấn đề đa giai đoạn đó không chỉ đòi hỏi các nhà thiết kế để phân tích và thấy trước được việc người sử dụng có khả năng sử dụng một sản phẩm, nhưng cũng để kiểm tra tính hợp lệ của các giả định của họ liên quan đến hành vi người dùng với xét nghiệm thế giới thực với người sử dụng thực tế</t>
  </si>
  <si>
    <t>50</t>
  </si>
  <si>
    <t>UCD không thực hiện ?</t>
  </si>
  <si>
    <t>Hướng tói sự phát triển về giao diện và hệ thống</t>
  </si>
  <si>
    <t>Tập trung vào việc tiếp thu của người dùng</t>
  </si>
  <si>
    <t>Chú ý đền quá trình phát triển</t>
  </si>
  <si>
    <t>Quá trình cho hệ thống tương tác</t>
  </si>
  <si>
    <t>73</t>
  </si>
  <si>
    <t>Xây dựng 1 bản tương tác thuộc về phần nào ?</t>
  </si>
  <si>
    <t>Đánh giá và quản lí</t>
  </si>
  <si>
    <t>Kiểm tra tính dùng được</t>
  </si>
  <si>
    <t>Thiết kế hướng con người</t>
  </si>
  <si>
    <t>62</t>
  </si>
  <si>
    <t>B_01</t>
  </si>
  <si>
    <t>Trần Văn</t>
  </si>
  <si>
    <t>HCD không thức hiện công việc nào?</t>
  </si>
  <si>
    <t>Hiểu và xác định bối cảnh sử dụng</t>
  </si>
  <si>
    <t>Cung cấp các giải pháp thiết kế(bản thử)</t>
  </si>
  <si>
    <t>Xác định yêu cầu của hệ thống</t>
  </si>
  <si>
    <t>Hiệp</t>
  </si>
  <si>
    <t>Đánh giá thiết kế đối với người dùng theo các yêu cầu</t>
  </si>
  <si>
    <t>72</t>
  </si>
  <si>
    <t>20146290@student.hust.edu.vn</t>
  </si>
  <si>
    <t>HCI 10.1.3.1.2</t>
  </si>
  <si>
    <t>b. Cần phân định các chức năng hợp lý giữa người dùng và hệ thống</t>
  </si>
  <si>
    <t>B_06 Tạ Tuấn Anh 20146036 95040</t>
  </si>
  <si>
    <t>Thiết kế lấy người dùng làm trung tâm bao gồm mấy pha? Nội dung của pha đánh giá trong thiết kế lấy người dùng làm trung tâm là gì?</t>
  </si>
  <si>
    <t xml:space="preserve">Gồm 3 pha:
- Pha phân tích
- Pha thiết kế
- Pha đánh giá
Pha đánh giá:
- Đánh giá giá trị chức năng.
- Đánh giá giá trị hình thức.
- Áp dụng các tiêu chuẩn để đánh
giá thiết kế tổng thể.
- Đánh giá thiết kế tổng thể so với
các đối thủ cạnh tranh.
</t>
  </si>
  <si>
    <t>Các hành động chính trong thiết kế UCD? (nhiều đáp án)</t>
  </si>
  <si>
    <t>A:Hiểu và xác định bối cảnh sử dụng</t>
  </si>
  <si>
    <t>B:Xác định yêu cầu người dùng và tổ chức</t>
  </si>
  <si>
    <t>C:Xác định mô hình thiết kế</t>
  </si>
  <si>
    <t xml:space="preserve">D:Thiết kế mẫu thử </t>
  </si>
  <si>
    <t>E:Thẩm định thiết kế người dùng theo các yêu cầu</t>
  </si>
  <si>
    <t>Đáp án: A,B,D,E</t>
  </si>
  <si>
    <t>Thiết kế UCD quan tâm người dùng, xác định mô hình thiết kế không phải là hành động chính mặc dù là bước quan trọng trong thiết kế</t>
  </si>
  <si>
    <t>HCI 10.1.3.1.3</t>
  </si>
  <si>
    <t>c. Các giải pháp thiết kế lặp</t>
  </si>
  <si>
    <t>B_16</t>
  </si>
  <si>
    <t>B_16 Nguyễn Kiều Ngân  20169565 95040</t>
  </si>
  <si>
    <t>Các bước điển hình của thiết kế lặp trong các giao diện người dùng.</t>
  </si>
  <si>
    <t>1. Hoàn thành một thiết kế giao diện ban đầu
 2. Trình bày các thiết kế cho một số người dùng thử nghiệm
 3. Lưu ý bất kỳ vấn đề có được từ người dùng thử nghiệm
 4. Tinh chỉnh giao diện để sửa chữa các vấn đề
 5. Lặp lại các bước 2-4 cho đến khi vấn đề được giải quyết</t>
  </si>
  <si>
    <t>Thiết kế lặp thường được sử dụng trong sự phát triển của giao diện máy tính - con người. Đây là các bước thường thấy của thiết kế lặp trong các giao diện người dùng.</t>
  </si>
  <si>
    <t>Chu Nam</t>
  </si>
  <si>
    <t>20140035@student.hust.edu.vn</t>
  </si>
  <si>
    <t>Phân tích nhiệm vụ mô tả hành vi người dùng ở các mức độ nào sau đây? (chọn 3 đáp án)</t>
  </si>
  <si>
    <t>A: Goals</t>
  </si>
  <si>
    <t>B: Tasks</t>
  </si>
  <si>
    <t>C: Actions</t>
  </si>
  <si>
    <t>D: Operators</t>
  </si>
  <si>
    <t>E: Interfaces</t>
  </si>
  <si>
    <t>Đáp án: A, B, C.</t>
  </si>
  <si>
    <t>Phân tích nhiệm vụ mô tả hành vi người dùng có 3 mức: goals, tasks, actions</t>
  </si>
  <si>
    <t xml:space="preserve">Mô tả quá trình thiết kế lặp có sử dụng mẫu thử. Trong bài tập lớn của nhóm em, mẫu thử được xây dựng lại bao nhiêu lần? Tại sao?  </t>
  </si>
  <si>
    <t>ICT_C_TL14</t>
  </si>
  <si>
    <t>B_01 Chu Nam Anh 20140035 95040</t>
  </si>
  <si>
    <t>Điệp</t>
  </si>
  <si>
    <t>20141036@student.hust.edu.vn</t>
  </si>
  <si>
    <t>HCI 10.1.3.1.4</t>
  </si>
  <si>
    <t>d. Có đội thiết kế am hiểu nhiều lĩnh vực</t>
  </si>
  <si>
    <t>B_15 Phùng Tuấn Anh  20125386 95040</t>
  </si>
  <si>
    <t>Mục đích của phương pháp phác thảo trong UCD ? (nhiều đáp án)</t>
  </si>
  <si>
    <t>A:Cho phép người dùng hình dung về cách biểu diễn của hệ tương tác</t>
  </si>
  <si>
    <t>B:Xem xét chỉnh sửa và gợi ý từ người dùng</t>
  </si>
  <si>
    <t>C:Biểu diễn chức năng và trình tự của hệ thống</t>
  </si>
  <si>
    <t>D:Xem phản ứng của người dùng</t>
  </si>
  <si>
    <t>E:Cho phép kiểm tra những vấn đề phát sinh trong thiết kế</t>
  </si>
  <si>
    <t>Đáp án: A,B,D</t>
  </si>
  <si>
    <t>Với kĩ thuật phác thảo người thiết kế chỉ dùng giấy bút máy tính để  phác thảo hình dáng bên ngoài của hệ thống, chưa thể thao tác nên không thể biểu diễn chức năng trình tự cũng như vấn đề phát sinh trong thiết kế của hệ thống</t>
  </si>
  <si>
    <t>B_01 Nguyễn Văn Điệp 20141036 95040</t>
  </si>
  <si>
    <t>Bùi Ngọc</t>
  </si>
  <si>
    <t>HCI 10.1.3.2.1</t>
  </si>
  <si>
    <t>10.1.1.2 Các hành động chính trong thiết kế lấy người dùng làm trung tâm</t>
  </si>
  <si>
    <t>a. Hiểu và sử dụng bối cảnh sử dụng</t>
  </si>
  <si>
    <t>Ánh</t>
  </si>
  <si>
    <t>20125392@student.hut.edu.vn</t>
  </si>
  <si>
    <t>Đâu là các nguyên tắc trong thiết kế lấy người dùng làm trung tâm.(Chọn 1 đáp án)</t>
  </si>
  <si>
    <t>A. Thẩm mỹ và rõ ràng</t>
  </si>
  <si>
    <t>B. Trực tiếp và hiệu quả</t>
  </si>
  <si>
    <t>C. Thân thiện và mềm dẻo</t>
  </si>
  <si>
    <t>D. Trong suốt, dễ hiểu, dễ đọc</t>
  </si>
  <si>
    <t>E. A, B, C, D đều đúng</t>
  </si>
  <si>
    <t>Các ngjuyên tắc bao gồm: tương thich; thẩm mĩ và rõ ràng; dễ cấu hình và nhất quán; trực tiếp và hiệu quả; thân thiện và mềm dẻo; bỏ qua lỗi và khôi phục trạng thái; trách nhiệm và đơn giản; trong suốt, dễ hiểu, dễ đọc</t>
  </si>
  <si>
    <t>HCI 10.1.3.2.2</t>
  </si>
  <si>
    <t>b. Xác định các yêu cầu người dung và tổ chức</t>
  </si>
  <si>
    <t>xác đinh yêu cầu người dùng có mấy phương pháp phổ biến</t>
  </si>
  <si>
    <t>A:2</t>
  </si>
  <si>
    <t>B:3</t>
  </si>
  <si>
    <t>C:4</t>
  </si>
  <si>
    <t>D:5</t>
  </si>
  <si>
    <t>E:6</t>
  </si>
  <si>
    <t>đáp án:E</t>
  </si>
  <si>
    <t>có 6 phương pháp UCD phổ biến là: focus group, usability testing, card soeeting, participarory design, questionnaries, interviews</t>
  </si>
  <si>
    <t>B_01 Bùi Ngọc Ánh 20125392 95040</t>
  </si>
  <si>
    <t>Mục đích của phương pháp xây dựng giao diện trong UCD ? (nhiều đáp án)</t>
  </si>
  <si>
    <t>A. Biểu diễn các chức năng của hệ thống và trình tự tương tác</t>
  </si>
  <si>
    <t>B. Giúp người dùng dễ dàng đánh giá phương hướng sử dụng giao diện</t>
  </si>
  <si>
    <t>Nguyễn Trần</t>
  </si>
  <si>
    <t>Đáp án: A,B</t>
  </si>
  <si>
    <t>Xây dựng kịch bản cung cấp phác thảo khung hình chính của giao diện tại một số thời điểm tương tác nhất định</t>
  </si>
  <si>
    <t>Nam</t>
  </si>
  <si>
    <t>20143069@student.hust.edu.vn</t>
  </si>
  <si>
    <t>HCI 10.1.3.2.3</t>
  </si>
  <si>
    <t>c. Các giải pháp thiết kế sản phẩm</t>
  </si>
  <si>
    <t>Giải pháp nào phù hợp trong bước thiết kế sản phẩm ?</t>
  </si>
  <si>
    <t>Sắp xếp phiếu đánh giá</t>
  </si>
  <si>
    <t>Cùng tham gia thiết kế</t>
  </si>
  <si>
    <t>Lập bảng câu hỏi</t>
  </si>
  <si>
    <t>Cả A,B,C</t>
  </si>
  <si>
    <t>Đáp án:E</t>
  </si>
  <si>
    <t>Vì giải pháp lập bảng câu hỏi dùng khi thu thập yêu cầu người dùng và đánh giá sản phẩm</t>
  </si>
  <si>
    <t>Thời gian lưu bộ nhớ thị giác kjghoangr baoi nhiêu</t>
  </si>
  <si>
    <t>A:200MS</t>
  </si>
  <si>
    <t>B:300MS</t>
  </si>
  <si>
    <t>C:400MS</t>
  </si>
  <si>
    <t>D:500MS</t>
  </si>
  <si>
    <t>E:cả ba đều sai</t>
  </si>
  <si>
    <t>Khoảng 200ms</t>
  </si>
  <si>
    <t>HCI 10.1.3.2.4</t>
  </si>
  <si>
    <t>d. Thẩm định thiết kế người dùng theo các yêu cầu</t>
  </si>
  <si>
    <t>Những yêu cầu thẩm định thiết kế người dùng ?</t>
  </si>
  <si>
    <t>Thẩm mỹ, rõ ràng</t>
  </si>
  <si>
    <t>Thân thiện, mềm dẻo, nhất quán</t>
  </si>
  <si>
    <t>Trong suốt, dễ hiểu dễ học</t>
  </si>
  <si>
    <t>Trực tiếp và hiệu quả</t>
  </si>
  <si>
    <t>Tất cả các phương án trên</t>
  </si>
  <si>
    <t>Đáp án: E</t>
  </si>
  <si>
    <t>Giải thích: đối với người dùng, một thiết kế cần có tính thẩm mỹ, giao diện rõ ràng, các thao tác theo cùng một cách, ngôn ngữ gần gũi, mềm dẻo với nhiều yêu cầu khác nhau và cần đơn giản, dễ dàng để học và sử dụng</t>
  </si>
  <si>
    <t>Tại sao cần thẩm định thiết kế người dùng theo các yêu cầu trước khi quay trở lại bước lặp phát triển</t>
  </si>
  <si>
    <t>Để đánh giá khả năng kĩ thuật của nhóm phát triển</t>
  </si>
  <si>
    <t>Thẩm định thiết kế người dùng theo các yêu cầu để có thể biết được mục tiêu tiếp theo là gì, đã thoả mãn người dùng hay chưa, từ đó mới có thể tiếp tục quay lại bước phát triển</t>
  </si>
  <si>
    <t>Cần bước thẩm định để giảm tốc độ lặp của vòng phát triển, từ đó tránh được các lỗi không mong muốn</t>
  </si>
  <si>
    <t>Chỉ có người dùng mới có thể đem ra đánh giá cho sản phầm của mình chứ không phải ai hết, vì vậy cần được biết đánh giá trước khi quay lại vòng lặp phát triển</t>
  </si>
  <si>
    <t>Làm vậy bởi vì nếu không có bước này, người dùng sẽ đóng góp trực tiếp vào sản phẩm quá ít và do đó vi phạm tiêu chỉ lấy người dùng làm trung tâm</t>
  </si>
  <si>
    <t>B, D</t>
  </si>
  <si>
    <t>Đáp án B, D là chính xác vì đó chính là việc cần làm theo định hướng và mục tiêu ban đầu của việc thiết kế người dùng làm trung tâm, không hề liên quan đến việc phải giảm tốc độ phát triển hay tránh lỗi như đáp án C hay để tỏ ra như là mình đang lấy người dùng như đáp án D. Ở đây sản phẩm là quan trọng chứ không phải kĩ thuật của nhóm thực hiện, đáp án A đương nhiên không hợp lí.</t>
  </si>
  <si>
    <t>B_02 Nguyễn Trần Nam 20143069 95040</t>
  </si>
  <si>
    <t>Trần Quang</t>
  </si>
  <si>
    <t>Trung</t>
  </si>
  <si>
    <t>20144760@student.hust.edu.vn</t>
  </si>
  <si>
    <t>HCI 10.1.3.3.0</t>
  </si>
  <si>
    <t>10.1.1.3 Tại sao cần thiết kế lấy người dùng làm trung tâm</t>
  </si>
  <si>
    <t>Tại sao cần thiết kế lấy người dùng làm trung tâm ?(chọn 2 đáp án)</t>
  </si>
  <si>
    <t>A có thể cải thiện tính dùng được và tính hữu dụng</t>
  </si>
  <si>
    <t>B Tìm kiếm câu trả lời về người dùng để thiết kế và phát triển</t>
  </si>
  <si>
    <t>C Thiết kế sẽ nhanh hơn</t>
  </si>
  <si>
    <t>D thiết kế lấy người dùng làm trung tâm sẽ giúp chi phí thấp hơn</t>
  </si>
  <si>
    <t>E thiết kế lấy người dùng làm trung tâm sẽ tạo cảm giác thân thiện với người dùng</t>
  </si>
  <si>
    <t>Đáp án đúng A,B</t>
  </si>
  <si>
    <t>thiết kế lấy người dùng làm trung tâm sẽ cải thiện tính dùng được của mọi hệ thống tìm kiếm được yêu cầu của người dùng thì có thể cải thiện được hệ thống tốt hơn</t>
  </si>
  <si>
    <t>Câu nào sau đây là sai khi nói về vai trò của thiết kế lấy người dùng làm trung tâm</t>
  </si>
  <si>
    <t>Thiết kế lấy người dùng làm trung tâm cho biết hoàn cảnh người dùng tương tác</t>
  </si>
  <si>
    <t>Thiết kế lấy người dùng làm trung tâm cho biết mục tiêu công việc cụ thể</t>
  </si>
  <si>
    <t>Thiết kế lấy người dùng làm trung tâm cho biết nhu cầu về tính dùng được</t>
  </si>
  <si>
    <t>Thiết kế lấy người dùng làm trung tâm cho biết nhu cầu thực sự của người dùng</t>
  </si>
  <si>
    <t>Thiết kế lấy người dùng làm trung tâm cho biết số lượng người dùng hệ thống</t>
  </si>
  <si>
    <t xml:space="preserve">Thiết kế lấy người dùng làm trung tâm cho biết số lượng người dùng hệ thống: </t>
  </si>
  <si>
    <t>B2_Nguyễn Trần Nam_20143078</t>
  </si>
  <si>
    <t>Đâu là lý do cần thiết kế lấy người dùng làm trung tâm 
(2 đáp án)</t>
  </si>
  <si>
    <t xml:space="preserve">Cải thiện tính 
dùng được và
 tính hữu dụng
 của sản phẩm </t>
  </si>
  <si>
    <t>A,B</t>
  </si>
  <si>
    <t>C90</t>
  </si>
  <si>
    <t>B_09 Vũ Đăng Minh 20142972 95040</t>
  </si>
  <si>
    <t>Đinh Hữu Hải</t>
  </si>
  <si>
    <t>20143632@student.hust.edu.vn</t>
  </si>
  <si>
    <t xml:space="preserve">Thiết kế lấy người dùng làm trung tâm là gì ? Mô tả vắn tắt cách thức áp dụng thiết kế lấy người dùng làm trung tâm trong bài tập lớn của nhóm em.  </t>
  </si>
  <si>
    <t>ICT_C_TL18</t>
  </si>
  <si>
    <t>HCI 10.1.4.1.0</t>
  </si>
  <si>
    <t>10.1.4 Một số phương pháp thiết kế phổ biến hiện nay</t>
  </si>
  <si>
    <t>10.1.4.1 Nhóm tập trung</t>
  </si>
  <si>
    <t>Đâu là các đặc điểm của phương pháp nhóm tập trung trong tương tác lấy người dùng làm trung tâm?</t>
  </si>
  <si>
    <t>A.  Chi phí cao, kết quả đầu ra không thống kê được hoặc có thể thống kê được, số lượng mẫu thu thập ít, được sử dụng khi thiết kế và đánh giá</t>
  </si>
  <si>
    <t>B.  Chi phí thấp, kết quả đầu ra thống kê được, số lượng mẫu thu thập nhiều, được sử dụng khi thiết kế</t>
  </si>
  <si>
    <t>C.  Chi phí thấp, kết quả đầu ra không thống kê được, số lượng mẫu thu thập ít, được sử dụng khi thu thập yêu cầu người dùng</t>
  </si>
  <si>
    <t>D. Chi phí thấp, kết quả đầu ra không thống kê được, số lượng mẫu thu thập ít, được sử dụng khi thiết kế</t>
  </si>
  <si>
    <t>E.  Chi phí thấp, kết quả đầu ra thống kê được, số lượng mẫu thu thập nhiều, được sử dụng khi thu thập yêu cầu người dùng và đánh giá</t>
  </si>
  <si>
    <t>Đáp án: C</t>
  </si>
  <si>
    <t>Vì các đáp án A,B,D,E tương ứng là đặc điểm của các phương pháp Usability testing, Card Sorting, Participatory design, Questionaires</t>
  </si>
  <si>
    <t>Thiết kế lấy người dùng làm trung tâm bao gồm mấy pha?</t>
  </si>
  <si>
    <t>Thiết kế hướng người dùng bao gồm 3 pha là pha phân tích, pha thiết kế, pha đánh giá.</t>
  </si>
  <si>
    <t>HCI 10.1.4.2.0</t>
  </si>
  <si>
    <t>10.1.4.2 Kiểm tra tính dùng được</t>
  </si>
  <si>
    <t>HI2.7.0.0.0</t>
  </si>
  <si>
    <t>Lợi ích của Usability Testing là gì?</t>
  </si>
  <si>
    <t>Bạn có thể nhận được thông tin phản hồi mà tiết lộ lỗ hổng thiết kế tốt và các vấn đề khác.</t>
  </si>
  <si>
    <t>Không phải tất cả các vấn đề sẽ được tìm thấy với các mẫu nhỏ của người sử dụng</t>
  </si>
  <si>
    <t>Việc xét nghiệm Lab đưa người dùng đi từ môi trường làm việc tự nhiên của họ.</t>
  </si>
  <si>
    <t>Thiết lập kỹ thuật có thể phức tạp và đòi hỏi chuyên gia tên miền và thêm thời gian để thiết lập và gỡ rối</t>
  </si>
  <si>
    <t>48</t>
  </si>
  <si>
    <t>B_02 Đinh Hữu Hải Quân 20143632 95040</t>
  </si>
  <si>
    <t>Nguyễn Đình</t>
  </si>
  <si>
    <t>Tú</t>
  </si>
  <si>
    <t>20146806@student.hust.edu.vn</t>
  </si>
  <si>
    <t>Hạn chế của Usability Testing là gì?</t>
  </si>
  <si>
    <t>Một cố vấn thiếu kinh nghiệm có thể ảnh hưởng đến kết quả bằng cách sử dụng quá nhiều gợi ý, đặt câu hỏi thiên vị, hoặc cung cấp tín hiệu phi ngôn ngữ về các nhiệm vụ.</t>
  </si>
  <si>
    <t>thấp và trung bình với độ trung thực nguyên mẫu được chi phí-hiệu quả để kiểm tra</t>
  </si>
  <si>
    <t>hỗ kiểm tra có kinh nghiệm có thể gợi ra những ý kiến phản hồi từ người dùng để giúp hiểu lý do tại sao họ có vấn đề</t>
  </si>
  <si>
    <t>Bạn có thể nhận được các biện pháp đáng tin cậy của khả năng sử dụng</t>
  </si>
  <si>
    <t>49</t>
  </si>
  <si>
    <t>Với mô thức đánh giá usability testing, cần:</t>
  </si>
  <si>
    <t>Tranh luận không chính thức với người dùng ở bất cứ khi nào khi sử dụng được mẫu thử</t>
  </si>
  <si>
    <t>Đến chỗ người dùng phỏng vấn hay quan sát việc sử dụng mẫu thử</t>
  </si>
  <si>
    <t>Quan sát người dùng và ghi lại hiệu suất người dùng khi thực hiện các nhiệm vụ</t>
  </si>
  <si>
    <t>Đánh giá mà không cần sự có mặt của người dùng</t>
  </si>
  <si>
    <t>Sử dụng sự hiểu biết của các chuyên gia về người dùng để dự đoán các vấn đề về tính dùng được</t>
  </si>
  <si>
    <t>173</t>
  </si>
  <si>
    <t>HCI 10.1.4.3.0</t>
  </si>
  <si>
    <t>10.1.4.3 Tạo mẫu thử</t>
  </si>
  <si>
    <t>Trong thiết kế lấy người dùng làm trung tâm, thời điểm nào sau đây không sử dụng phương pháp tạo mẫu thử? (nhiều đáp án)</t>
  </si>
  <si>
    <t>A: Thu thập yêu cầu người dùng</t>
  </si>
  <si>
    <t>B: Phân tích nhiệm vụ</t>
  </si>
  <si>
    <t>C: Thiết kế</t>
  </si>
  <si>
    <t>D: Đánh giá</t>
  </si>
  <si>
    <t>E: Cả 4 đáp án trên đều đúng</t>
  </si>
  <si>
    <t>Đáp án: C, D</t>
  </si>
  <si>
    <t>Phương pháp tạo mẫu thử chỉ liên quan đến bước thiết kế và đánh giá. Các bước thu thập yêu cầu người dùng và phân tích nhiệm vụ chỉ làm cơ sở để cho việc tạo mẫu thử sau này</t>
  </si>
  <si>
    <t xml:space="preserve">Qua quá trình thiết kế và đánh giá mẫu thử đã thực hiện trong bài tập lớn, em thấy người thiết kế phải có kỹ năng gì để phát triển một hệ thống dùng được và an toàn? Đưa ra ít nhất 3 ví dụ minh họa và tự đánh giá mức độ hoàn thiện, chỉ rõ các hạn chế và đề xuất cách khắc phục. </t>
  </si>
  <si>
    <t>ICT_C_TL54</t>
  </si>
  <si>
    <t>B_03</t>
  </si>
  <si>
    <t>Vũ Đức</t>
  </si>
  <si>
    <t>B_08 Bùi Xuân Thanh 20125762 95040</t>
  </si>
  <si>
    <t>Tùng</t>
  </si>
  <si>
    <t>20136783@student.hust.edu.vn</t>
  </si>
  <si>
    <t>HCI 10.1.4.4.0</t>
  </si>
  <si>
    <t>10.1.4.4 Thiết kế cộng tác</t>
  </si>
  <si>
    <t>Chỉ ra các nhược điểm của phương pháp thiết kế cộng tác (3 đáp án)</t>
  </si>
  <si>
    <t>A: Khó để cộng tác tốt giữa người thiết kế và người dùng</t>
  </si>
  <si>
    <t>B: Người dùng không phải luôn luôn đúng</t>
  </si>
  <si>
    <t>C: Người dùng không phải là chuyên gia thiết kế nên có thể không có ý tưởng về thiết kế</t>
  </si>
  <si>
    <t>D: Người dùng có kiến thức góc nhìn khác với người thiết kế</t>
  </si>
  <si>
    <t>E: Khó để có người dùng phù hợp</t>
  </si>
  <si>
    <t>Đán án: B, C, E</t>
  </si>
  <si>
    <t>Ý A không phải là nhược điểm của thiết kế cộng tác mà phụ thuộc vào người dùng và người thiết kế, Ý D là ưu điểm do người dùng có góc nhìn khác thì dễ đưa ra ý kiến mới hơn</t>
  </si>
  <si>
    <t>B_06 Vũ Văn Tuấn Anh 20146046 95040</t>
  </si>
  <si>
    <t>HCI 10.1.4.5.0</t>
  </si>
  <si>
    <t>10.1.4.5 Câu hỏi</t>
  </si>
  <si>
    <t>B_07</t>
  </si>
  <si>
    <t>B_07 Nguyễn Minh Đức 20146203 95040</t>
  </si>
  <si>
    <t>Yếu tố nào sau đây không nằm trong thiết kế lấy người dùng làm trung tâm cần xác định (1 đáp án) .</t>
  </si>
  <si>
    <t>A. Mục tiêu công việc cụ thể.</t>
  </si>
  <si>
    <t>B.Nhu cầu về tính dùng được và tính tiện dùng của sản phẩm.</t>
  </si>
  <si>
    <t>C.Cách người dùng sử dụng sản phẩm.</t>
  </si>
  <si>
    <t>D.Nhu cầu thực sự của người dùng.</t>
  </si>
  <si>
    <t>E. Năng lực hành vi.</t>
  </si>
  <si>
    <t>Đáp án : C</t>
  </si>
  <si>
    <t>Có 6 yếu tó cần xác định khi thiết kế lấy người dùng làm trung tâm là: Năng lực hành vi, Nhu cầu thực sự của người dùng. Hoàn cảnh họ thực hiện tuong tác như hoàn cảnh vật lý, tổ chức, xã hội. Mục tiêu công việc cụ thể. Nhiệm vụ họ muốn thực hiện. Nhu cầu về tính dùng được và tính tiện dùng của sản phẩm.Đáp án C là: Các người dùng sử dụng sản phẩm không nằm trong 6 yếu tố này.</t>
  </si>
  <si>
    <t>B_03 Vũ Đức Tùng 20136783 95040</t>
  </si>
  <si>
    <t>HCI 10.1.4.6.0</t>
  </si>
  <si>
    <t>10.1.4.6 Phỏng vấn</t>
  </si>
  <si>
    <t>Hà Minh</t>
  </si>
  <si>
    <t>Nghĩa</t>
  </si>
  <si>
    <t>Các đặc điểm của phương pháp phỏng vấn</t>
  </si>
  <si>
    <t>20136105@student.hust.edu.vn</t>
  </si>
  <si>
    <t>A các câu hỏi sử dụng là các câu hỏi mở</t>
  </si>
  <si>
    <t>B Sử dụng các đạo cụ như mẫu kịch bản sử dụng hay là mẫu thử</t>
  </si>
  <si>
    <t>C sử dụng các câu hỏi đóng</t>
  </si>
  <si>
    <t>D các câu hỏi có không</t>
  </si>
  <si>
    <t>E nhóm một số người dùng tiêu biểu để phỏng vấn</t>
  </si>
  <si>
    <t>đáp án A B</t>
  </si>
  <si>
    <t>vì đây là các đặc điểm của phương pháp phỏng vấn</t>
  </si>
  <si>
    <t>Sử dụng phỏng vấn như một phương pháp thiết kế lấy người dùng làm trung tâm có các ưu điểm nào?</t>
  </si>
  <si>
    <t>Tiết kiệm chi phí thực hiện</t>
  </si>
  <si>
    <t>Có thể khảo sát được rất nhiều người dùng</t>
  </si>
  <si>
    <t>Người phát triển có thể đặt thêm được nhiều câu hỏi mà không chuẩn bị từ trước</t>
  </si>
  <si>
    <t>Thu thập được nhiều thông tin phản hồi chất lượng</t>
  </si>
  <si>
    <t>Có thể tác động để người dùng yêu thích thiết kế và sản phẩm của mình hơn</t>
  </si>
  <si>
    <t>C, D</t>
  </si>
  <si>
    <t>Đáp án C, D. Việc có thể hỏi được những câu hỏi phát sinh trong quá trình phỏng vấn là rất có ích cho việc phát triển sản phẩm vì đó đều là những thông tin có ích. Đáp án D đúng vì thông tin do trực tiếp mình thu được đều là những thông tin phản hồi có chất lượng. Đáp án A không đúng vì chi phí cho phương pháp phỏng vẫn không hề nhỏ. Đáp án B cũng không đúng vì việc phỏng vấn tốn thời gian và vì vậy không thể khảo sát trên nhiều người. Đáp án E không chính xác vì đó không phải là nguyên tắc của thiết kế lấy người dùng làm trung tâm</t>
  </si>
  <si>
    <t>HCI 10.1.5.0.0</t>
  </si>
  <si>
    <t>B_03 Hà Minh Nghĩa 20136105 95040</t>
  </si>
  <si>
    <t>20135576@student.hust.edu.vn</t>
  </si>
  <si>
    <t>10.1.5 Quá trình thiết kế một giao diện và kĩ thuật tính dùng được</t>
  </si>
  <si>
    <t>HI12.3.3.0.0</t>
  </si>
  <si>
    <t>Quy trình thiết kế một giao diện đảm bảo tính dùng được gồm những khối công việc nào?</t>
  </si>
  <si>
    <t>A: Goal, Methods</t>
  </si>
  <si>
    <t>B: Goal, products</t>
  </si>
  <si>
    <t>C: Methods, products</t>
  </si>
  <si>
    <t>D: Goal, Methods và Products</t>
  </si>
  <si>
    <t>E: Không có đáp án nào</t>
  </si>
  <si>
    <t>Đáp án đúng là: D</t>
  </si>
  <si>
    <t>Quy trình thiết kế giao diện đảm bảo tính dùng được gồm 3 khối công việc: Goal, Methods và Products. Quy trình đã được trình bày rõ trong video bài giảng của cô.</t>
  </si>
  <si>
    <t>Đâu ra tính chất của mô hình thiết kế dựa trên tính dùng được (usability engineering life cycle model)</t>
  </si>
  <si>
    <t>Phân tích và dự đoán cách thức sử dụng giao diện của người dùng.</t>
  </si>
  <si>
    <t>Tin vào những dự đoán của họ</t>
  </si>
  <si>
    <t>Nghiên cứu tất cả mọi người</t>
  </si>
  <si>
    <t>195</t>
  </si>
  <si>
    <t>Không thể sử dụng cho các dự án bé</t>
  </si>
  <si>
    <t>Nhấn mạnh tính dùng được khi thiết kế</t>
  </si>
  <si>
    <t>Những bước là: chuẩn đoán, kiệt kê yêu cầu, thiết kế và tạo ra bản thử.</t>
  </si>
  <si>
    <t>194</t>
  </si>
  <si>
    <t>HCI 10.2.1.1.0</t>
  </si>
  <si>
    <t>10.2 Xây dựng mẫu thử thiết kế lấy người dùng làm trung tâm</t>
  </si>
  <si>
    <t>10.2.1 Khái niệm tạo mẫu thử</t>
  </si>
  <si>
    <t>10.2.1.1 Quá trình lặp tạo mẫu thử</t>
  </si>
  <si>
    <t>Quy trình lặp mẫu thử gồm những bước nào?</t>
  </si>
  <si>
    <t>A: Design, Implemention</t>
  </si>
  <si>
    <t>B: Design, Evaluation</t>
  </si>
  <si>
    <t>C: Implemention, Evaluation</t>
  </si>
  <si>
    <t>D: Design, Implemention và Evaluation</t>
  </si>
  <si>
    <t>Quy trình thiết mẫu thử kế lặp gồm 3 bước: Design, Implemention và Evaluation.
 Bước Design: tạo ra mẫu thử được thiết kế từ các thông tin vào như phân tích nhiệm vụ, các yêu cầu, các nguyên tắc và hướng dẫn thiết kế cũng như kinh nghiệm của người thiết kế.
Bước Implemention: đánh giá thiết kế dựa trên mẫu thử
Bước Evaluation: Thiết kế lại để sửa các lỗi
Trên cơ sở đó quay lại xây dựng mẫu thử mới.
Quy trình đã được trình bày rõ trong video bài giảng của cô.</t>
  </si>
  <si>
    <t>B_03 Vũ Văn Hiệp 20135576 95040</t>
  </si>
  <si>
    <t>Các bước điển hình của thiết kế lặp trong quá trình tạo mẫu thử là : (4 đáp án)</t>
  </si>
  <si>
    <t>Lê Đăng</t>
  </si>
  <si>
    <t>Hoàn thành một thiết kế giao diện ban đầu</t>
  </si>
  <si>
    <t>Trình bày các thiết kế cho một số người dùng thực hiện</t>
  </si>
  <si>
    <t>Lưu ý bất cứ vấn đề gặp phải và tinh chỉnh giao diện để sửa chữa.</t>
  </si>
  <si>
    <t>Lặp lại quá trình tạo mẫu thử cho đến khi nhóm trưởng hài lòng</t>
  </si>
  <si>
    <t>20135193@student.hust.edu.vn</t>
  </si>
  <si>
    <t>Lấy mẫu thử đã được tinh chỉnh làm đầu vào cho quá trình tạo mẫu thử mới</t>
  </si>
  <si>
    <t>A,B,C,E</t>
  </si>
  <si>
    <t>Nếu ta thực hiện đủ các bước A B C E thì sẽ làm mịn được các đặc tả, thiết kế và áp dụng cho các người dùng khác nhau với hiệu quả cao. Câu B sai vì không quan tâm tới việc đánh giá từ người dùng.</t>
  </si>
  <si>
    <t>HCI 10.2.1.2.0</t>
  </si>
  <si>
    <t>10.2.1.2 Các trường hợp cần mẫu thử</t>
  </si>
  <si>
    <t>B_09</t>
  </si>
  <si>
    <t>B_09 Phùng Thế Quân 20143653 95040</t>
  </si>
  <si>
    <t>B_03 Lê Đăng Cường 20135193 95040</t>
  </si>
  <si>
    <t>các trường hợp nào sau đây cần mẫu thử (chọn 3 đáp án)</t>
  </si>
  <si>
    <t>Cần lấy được phản hồi từ người dùng sớm nhất và tốn ít chi phí nhất có thể</t>
  </si>
  <si>
    <t>Sản phẩm khách hàng yêu cầu đơn giản, ít chức năng, dễ sử dụng</t>
  </si>
  <si>
    <t>Cần thử nghiệm nhiều giải pháp khác nhau cho cùng một vấn đề để lựa chọn cái phù hợp nhất</t>
  </si>
  <si>
    <t>Cần dễ dàng thay đổi cách thiết kế hoặc loại bỏ thiết kế khi chưa thực sự hài lòng với các ý tưởng thiết kế khi cần phát huy tính sáng tạo</t>
  </si>
  <si>
    <t>Phan Thanh</t>
  </si>
  <si>
    <t>Quy mô dự án nhỏ, sản phẩm dành cho người dùng có trình độ cao</t>
  </si>
  <si>
    <t>A,C và D</t>
  </si>
  <si>
    <t>Các trường hợp cần mẫu thử là: 1.Cần lấy được phản hồi từ người dùng sớm nhất và tốn ít chi phí nhất có thể 2.Cần thử nghiệm nhiều giải pháp khác nhau cho cùng một vấn đề để lựa chọn cái phù hợp nhất 3.Cần dễ dàng thay đổi cách thiết kế hoặc loại bỏ thiết kế khi chưa thực sự hài lòng với các ý tưởng thiết kế khi cần phát huy tính sáng tạo.</t>
  </si>
  <si>
    <t>Hùng</t>
  </si>
  <si>
    <t>20146364@student.hust.edu.vn</t>
  </si>
  <si>
    <t>B2_Nguyễn Trần Nam_20143079</t>
  </si>
  <si>
    <t>Cần mấu thử trong những trường hợp nào? (Chọn nhiều đáp án)</t>
  </si>
  <si>
    <t>Khi cần lấy yêu cầu người dùng sớm nhất và ít chi phí nhất</t>
  </si>
  <si>
    <t>Khi các yêu cầu người dùng đã rõ ràng, tài liệu thiết kế đã đầy đủ</t>
  </si>
  <si>
    <t>Khi cần thử nghiệm nhiều giải pháp khac nhau cho cùng 1 vấn đề</t>
  </si>
  <si>
    <t>Khi cần dễ dàng thay đổi thiết kế, loại bỏ thiết kế khi chưa hài lòng với ý tưởng, khi cần phát huy tính sáng tạo</t>
  </si>
  <si>
    <t>Tất cả các đáp án trên</t>
  </si>
  <si>
    <t>A, C, D</t>
  </si>
  <si>
    <t>C91</t>
  </si>
  <si>
    <t xml:space="preserve">Khi nào cần tạo mẫu thử? Các yêu cầu cần đạt được để có một mẫu thử tương tác có độ tin cậy cao? Liên hệ với mẫu thử đã tạo ra trong khuôn khổ bài tập lớn?  </t>
  </si>
  <si>
    <t>ICT_C_TL15</t>
  </si>
  <si>
    <t>HCI 10.2.2.1.0</t>
  </si>
  <si>
    <t>10.2.2 Độ tin cậy của mẫu thử</t>
  </si>
  <si>
    <t>10.2.2.1 Mẫu thử độ tin cậy thấp</t>
  </si>
  <si>
    <t>Các kĩ thuật tạo mẫu thử độ tin cậy thấp ?</t>
  </si>
  <si>
    <t>Có 2 kĩ thuật tạo mẫu thử độ tin cậy thấp là phác thảo và kịch bản</t>
  </si>
  <si>
    <t>Giai thích: vì có 2 kĩ thuật tạo mẫu thử độ tin cậy thấp là phác thảo và kịch bản</t>
  </si>
  <si>
    <t>Mẫu thử tin cậy thấp dùng để làm gì ?</t>
  </si>
  <si>
    <t>-Thử bố cục màn hình, làm rõ các khái niệm.
 - Chỉ cung cấp chức năng hạn chế hoặc ko cung cấp.</t>
  </si>
  <si>
    <t>Mẫu thử độ tin cậy thấp cung cấp cho người dùng bố cục màn hình, làm rõ các khái niệm mà sảm phẩm cung cấp, chỉ cung cấp chức năng hạn chế cho người dùng cái nhìn chung nhất về những điều mà sảm phẩm có thể cung cấp</t>
  </si>
  <si>
    <t>B2_Nguyễn Trần Nam_20143080</t>
  </si>
  <si>
    <t>Phát biểu nào sau đây là sai khi nói về mẫu thử độ tin cậy thấp?</t>
  </si>
  <si>
    <t>Mẫu thử thử độ tin cậy thấp bỏ qua các chi tiết thiết kế và thường cung cấp các chức năng hạn chế hoặc không cung cấp chức năng</t>
  </si>
  <si>
    <t>Mẫu thử độ tin cậy thấp không xét đến khía cạnh tương tác giữa người dùng và hệ thống</t>
  </si>
  <si>
    <t>Mẫu thử độ dùng để thử nghiệm bố cục màn hình, các phiên bản thiết kế giao diện hay làm rõ các khái niệm</t>
  </si>
  <si>
    <t>Mẫu thử độ tin cậy thấp có tính tương tác đầy đủ</t>
  </si>
  <si>
    <t>Mẫu thử độ tin cậy thấp mô phỏng hầu hết các chức năng của sản phẩm cuối cùng</t>
  </si>
  <si>
    <t>D, E</t>
  </si>
  <si>
    <t>C92</t>
  </si>
  <si>
    <t>B_09 Phùng Văn Quang 20143607 95040</t>
  </si>
  <si>
    <t>Phát biểu nào sau đây là SAI khi nói về mẫu thử độ tin cậy thấp (Lo-FI prototypes)?</t>
  </si>
  <si>
    <t>137</t>
  </si>
  <si>
    <t>B_04 Ngô Thị Thùy Dung 20146120 95040</t>
  </si>
  <si>
    <t>Mẫu thử như thế nào  được goi là mẫu thử có độ tin thấp?</t>
  </si>
  <si>
    <t>Là điển hình của mẫu thử giao diện,được dùng để thử nghiệm  bố cục màn hình  , các phiên bản thiết kế giao diện hay làm rõ các khái nhiệm . Mẫu thử có độ tin cậy thấp thường không xét đến khía cạnh tương tác giữa người dùng và hệ thống. Mẫu thử loại này thường bỏ qua các chi tiết thiết kế và thường cung cấp các chức năng hạn chế hoặc không cung cấp chức năng</t>
  </si>
  <si>
    <t>Trần Nguyên</t>
  </si>
  <si>
    <t>20146527@student.hust.edu.vn</t>
  </si>
  <si>
    <t xml:space="preserve">HCI 10.2.2.1.0
</t>
  </si>
  <si>
    <t>Sự khác biệt của mẫu thử độ tin cậy cao và mẫu thử độ tin cậy thấp là gì? Mẫu thử em đã thiết kế trong bài tập lớn có độ tin cậy cao hay thấp? Chỉ ra các đặc tính cụ thể và cho ví dụ minh họa. Tự đánh giá mức độ hoàn thiện và nêu lý do.</t>
  </si>
  <si>
    <t>ICT_C_TL40</t>
  </si>
  <si>
    <t>HCI 10.2.2.2.0</t>
  </si>
  <si>
    <t>10.2.2.2 Mẫu thử độ tin cậy cao</t>
  </si>
  <si>
    <t>Đặc điểm chung của mẫu thử độ tin cậy cao là gi? Nếu được yêu cầu tạo mẫu thử cao cho bài tập lớn của nhóm, em sẽ lựa chọn kỹ thuật tạo mẫu thử công nghệ cao nào? Giải thích sự lựa chọn</t>
  </si>
  <si>
    <t>Đặc điểm của mẫu thử độ tin cậy cao.
 Tương tác và giao diện rất giống với sản phẩm cuối cùng
 Có tính tương tác đầy đủ và mô phỏng hầu hết các chức năng của sản phẩm cuối
 Được tạo ra nhờ sự hỗ trợ của máy tính. Mô phỏng một số đặc tính giao diện chứ không phải tất cả
 Có mục tiêu: cho phép người dùng thử nghiệm một số kịch bản sử dụng của hệ thống, kiểm tra một số vấn đề nhờ phát sinh trong thiết kế
 Lựa chọn kĩ thuật tạo mẫu thử công nghệ cao mô phỏng bằng máy tính. Vì kĩ thuật này dễ tiếp cận hơn so với kĩ thuật kia, có thể tạo mẫu thử theo chiều ngang để đánh giá tổng thể giao diện cũng như tạo mẫu thử theo chiều dọc để người dùng trải nghiệm kịch bản sử dụng và đưa ra nhận xét về hệ thống.</t>
  </si>
  <si>
    <t>Mẫu thử độ tin cậy cao là gì?</t>
  </si>
  <si>
    <t>Mẫu thử độ tin cậy cao là các mẫu thử về tương tác và giao diện rất giống với sản phẩm cuối cùng. mẫu thử này có tính tương tác đầy đủ và mô phỏng gần hết các chức năng của sản phẩm cuối cùng</t>
  </si>
  <si>
    <t>giải thích:định nghĩa này đã có trong bài giảng của cô</t>
  </si>
  <si>
    <t>B_04 Trần Nguyên Nghĩa 20146527 95040</t>
  </si>
  <si>
    <t>Ngô Thị Thùy</t>
  </si>
  <si>
    <t>Dung</t>
  </si>
  <si>
    <t>20146120@student.hust.edu.vn</t>
  </si>
  <si>
    <t>B2_Nguyễn Trần Nam_20143081</t>
  </si>
  <si>
    <t>Trong các loại mẫu thử dưới đây, mẫu thử nào có độ tin cậy cao nhất ?</t>
  </si>
  <si>
    <t>Paper – based Storyboards.</t>
  </si>
  <si>
    <t>Computer – based scenario simulation.</t>
  </si>
  <si>
    <t>Computer – based horizoltal simulation.</t>
  </si>
  <si>
    <t>Computer – based full functionality simulation.</t>
  </si>
  <si>
    <t>Paper – based sketchis</t>
  </si>
  <si>
    <t>C93</t>
  </si>
  <si>
    <t>B_05 Lê Văn Đức 20141131 95040</t>
  </si>
  <si>
    <t>Paper – based storyboards</t>
  </si>
  <si>
    <t>Computer – based scenario simulation</t>
  </si>
  <si>
    <t>Horizontal prototypes</t>
  </si>
  <si>
    <t>Vertical prototypes</t>
  </si>
  <si>
    <t>Paper – based sketches</t>
  </si>
  <si>
    <t>90</t>
  </si>
  <si>
    <t xml:space="preserve">Mô tả vắn tắt kỹ thuật thiết kế mẫu thử độ tin cậy cao bằng slide/video. Qua quá trình thiết kế và đánh giá mẫu thử đã thực hiện trong bài tập lớn, em thấy người thiết kế thường bỏ sót điều gì ? Đưa ví dụ minh họa cùng phương án khắc phục cụ thể? </t>
  </si>
  <si>
    <t>ICT_C_TL32</t>
  </si>
  <si>
    <t>HCI 10.2.3.1.0</t>
  </si>
  <si>
    <t>10.2.3 Một số kỹ thuật tạo mẫu thử độ tin cậy thấp</t>
  </si>
  <si>
    <t>10.2.3.1 Phác thảo</t>
  </si>
  <si>
    <t>B_11</t>
  </si>
  <si>
    <t>B_11 Phạm Văn Thọ 20133802 95040</t>
  </si>
  <si>
    <t>B_15 Hoàng Ngọc Dũng 20140782 95040</t>
  </si>
  <si>
    <t>Định Việt</t>
  </si>
  <si>
    <t>Bắc</t>
  </si>
  <si>
    <t>20146056@student.hust.edu.vn</t>
  </si>
  <si>
    <t>B2_Nguyễn Trần Nam_20143082</t>
  </si>
  <si>
    <t>Đâu là nhược điểm của kỹ thuật tạo mẫu thử phác thảo</t>
  </si>
  <si>
    <t>Được tạo ra với chi phí thấp</t>
  </si>
  <si>
    <t>Không thể hình dung trình tự tương tác với hệ thống</t>
  </si>
  <si>
    <t>quá phức tạp và dài dòng</t>
  </si>
  <si>
    <t>C94</t>
  </si>
  <si>
    <t>Đâu là nhược điểm chính của kỹ thuật tạo mẫu thử phác thảo (sketches):</t>
  </si>
  <si>
    <t>Không thể hình dung cách bố trí nội dung tương tác</t>
  </si>
  <si>
    <t>Quá phức tạp và dài dòng</t>
  </si>
  <si>
    <t>82</t>
  </si>
  <si>
    <t>HCI 10.2.3.2.0</t>
  </si>
  <si>
    <t>10.2.3.2 Kịch bản</t>
  </si>
  <si>
    <t>Kỹ thuật tạo mẫu thử Kịch bản là gì ? Ưu điểm của nó so với kỹ thuật tạo mẫu thử Phác họa?</t>
  </si>
  <si>
    <t>Kịch bản là kỹ thuật tạo mẫu thử bằng việc phác thảo và đưa ra các khung hình chính của giao diện tại một số thời điểm tương tác nhất định.Kịch bản cho phép thể hiện các chức năng và cả trình tự thực hiện chức năng của hệ thống để người dùng có thể đánh giá giao diện một cách trực tiếp và nhanh chóng</t>
  </si>
  <si>
    <t>B_05</t>
  </si>
  <si>
    <t>Lê Chí</t>
  </si>
  <si>
    <t>Nguyện</t>
  </si>
  <si>
    <t>20143260@student.hust.edu.vn</t>
  </si>
  <si>
    <t>Mục đích của xây dựng kich bản?</t>
  </si>
  <si>
    <t xml:space="preserve">A:Cho phép biểu diễn chức năng hệ thống </t>
  </si>
  <si>
    <t>B: Người dùng thể nhanh chóng đánh giá phương hướng giao diện</t>
  </si>
  <si>
    <t>C. Cho phép biểu diễn trình tự tương tác</t>
  </si>
  <si>
    <t>D.Người dùng có thể hình dung về cách biểu diễn của hệ tương tác</t>
  </si>
  <si>
    <t>E.Đề xuất các gợi ý hay thay đổi cần thiết</t>
  </si>
  <si>
    <t>Đáp án: A,B,C</t>
  </si>
  <si>
    <t xml:space="preserve">A,B,C là mục đích của xây dựng kịch bản còn D,E là mục đích của phác thảo </t>
  </si>
  <si>
    <t>HCI 10.2.4.1.0</t>
  </si>
  <si>
    <t>10.2.4 Một số kỹ thuật tạo mẫu thử với độ tin cậy cao</t>
  </si>
  <si>
    <t>10.2.4.1 Mô phỏng sử dụng máy tính</t>
  </si>
  <si>
    <t>Nêu và mô tả các cách tiếp cận mô phỏng sử dụng máy tính?</t>
  </si>
  <si>
    <t>- Tạo mẫu thử theo chiều dọc: 
+ Cắt giảm số lượng các tính năng thử nghiệm
+ Vì vậy mà kết quả giao diện một số tính năng chưa sâu với tính năng chọn sẵn
+ Cho phép người dùng thực hiện và kiểm tra một số công việc thực sự
- Tạo mẫu thử theo chiều ngang:
+ Cho phép hình dung hệ thống với giao diện đầy đủ tính năng nhưng người dùng không thể thực hiện chức năng nào
+ Mẫu thử ngang được tạo ra nhanh chóng và thường dùng để đánh giá tổng thể giao diện, không đánh giá được hiệu năng công việc thực sự
- Tạo mẫu thử kịch bản: 
+ Nhằm hạn chế cả số lượng tính năng và mức độ chức năng, nó có thể mô tả toàn bộ quá trình tương tác với một số chức năng định sẵn qua giao diện người dùng
+ Mẫu thử loại này được sử dụng trong quá trình đánh giá sơ bộ về giao diện người dùng, để có được thông tin phản hồi của người dùng, nó có thể được dùng để thử nghiệm với người dùng thật</t>
  </si>
  <si>
    <t>Giải thích: các cách tiếp cận này đã được nói rõ trong bài giảng của cô</t>
  </si>
  <si>
    <t>B2_Nguyễn Trần Nam_20143083</t>
  </si>
  <si>
    <t>Đâu là các cách tiếp cập của kỹ thuật tạo mẫu thử mô phỏng bằng máy tính (computer - based simulation)</t>
  </si>
  <si>
    <t>Tạo mẫu thử theo chiều dọc</t>
  </si>
  <si>
    <t>Tạo mẫu thử theo chiều ngang</t>
  </si>
  <si>
    <t>Tạo mẫu thử theo khuôn mẫu</t>
  </si>
  <si>
    <t>Tạo mẫu thử theo kịch bản</t>
  </si>
  <si>
    <t>Tạo mẫu thử theo phần cứng máy tính</t>
  </si>
  <si>
    <t>C95</t>
  </si>
  <si>
    <t>Ong Khắc</t>
  </si>
  <si>
    <t>20143225@student.hust.edu.vn</t>
  </si>
  <si>
    <t>Đâu là các cách tiếp cận của kỹ thuật tạo mẫu thử mô phỏng bằng máy tính (computer - based simulation)?</t>
  </si>
  <si>
    <t>135</t>
  </si>
  <si>
    <t>B_08 Ngô Phan Anh 20169589 95040</t>
  </si>
  <si>
    <t>HCI 10.2.4.2.0</t>
  </si>
  <si>
    <t>10.2.4.2 Phù thủy xứ OZ</t>
  </si>
  <si>
    <t>Nêu đặc điểm và cách hoạt động của mẫu thử phù thủy xứ OZ? Xây dựng mẫu thử phù thủy xứ OZ với một chức năng trong bài tập lớn mà nhóm đã làm</t>
  </si>
  <si>
    <t xml:space="preserve">Đặc điểm của mẫu thử phù thủy xứ OZ là: 
 + là một phương pháp thử nghiệm cho các hệ thống không tồn tại.
 + các nhà thiết kế có thể thử nghiệm các ý tưởng hoặc các chức năng phức tạp mà không cần cài đặt.
Cách hoạt động: nhà phát triển đóng vai trò “phù thủy” mô phỏng hệ thống tương tác với người dùng.
+ phiên dịch đầu vào từ người dùng.
+ mô phỏng kết quả trả về cho người dùng thông qua giao diện thật hoặc là một giao diện mô phỏng.
+ đối với người dùng, vai trò của phù thủy có thể biết hoặc không biết
Ví dụ: chức năng cảnh báo va chạm. Đầu vào của người dùng sẽ là hình ảnh được quan sát từ camera trước xe của người dùng. “phù thủy” sẽ quan sát nếu thấy có thể xảy ra tai nạn sẽ hiện thông báo lên màn hình hiển thị cho người dùng
</t>
  </si>
  <si>
    <t xml:space="preserve">Sử dụng lý thuyết trong bài giảng. Ở ví dụ "phù thủy" đóng vai trò là người quan sát khi hình ảnh được trả về. Nếu nguy hiểm sẽ cảnh báo cho người dùng bằng cách hiện thông báo </t>
  </si>
  <si>
    <t>B_07 Phan Văn Thành 20146650 95040</t>
  </si>
  <si>
    <t>B_14</t>
  </si>
  <si>
    <t>Khi nào thì chúng ta nên sử dụng phương pháp phù thủy xứ OZ? Đưa ra ví dụ</t>
  </si>
  <si>
    <t>- Khi một hệ thống quá phức tạp để thiết kế
 - Khi mô phỏng bằng phác thảo và trình chiếu không còn hiệu quả
 - Ví dụ: Mô phỏng hệ thống nhận dạng cảm xúc. 1 người trải nghiệm hệ thống ở trước camera diễn tả cảm xúc. Phù thủy quan sát hình ảnh từ camera truyền tới và gõ cảm xúc ra màn hình hiển thị cho người trải nghiệm hệ thống.</t>
  </si>
  <si>
    <t>Phù thủy xử OZ là một phương pháp thử nghiệm cho một hệ thống không tồn tại,các nhà thiết kế có thể thử nghiệm các ý tưởng hoặc các chức năng phức tạp mà không cần cái đặt. Các nhà phát triển đóng vai phù thủy sẽ mô phỏng các tương tác của hệ thống với người dùng. Phân tích đầu vào và trả lại đầu ra cho người dùng trên thiết bị thật hoặc một thiết bị mô phỏng.</t>
  </si>
  <si>
    <t>B_05 Ong Khắc Ngọc 20143225 95040</t>
  </si>
  <si>
    <t>Vũ Thị</t>
  </si>
  <si>
    <t>Hường</t>
  </si>
  <si>
    <t>20142241@student.hust.edu.vn</t>
  </si>
  <si>
    <t>B2_Nguyễn Trần Nam_20143084</t>
  </si>
  <si>
    <t>Kỹ thuật phù thủy xứ thần tiên thường được sử dụng cho</t>
  </si>
  <si>
    <t>Thiết kế hệ thống thông minh. Mô phỏng các chức năng khó cài đặt dưới dạng mẫu thử</t>
  </si>
  <si>
    <t>Các thử nghiệm và phát triển hệ thống nhận dạng ngôn ngữ tự nhiên</t>
  </si>
  <si>
    <t>Chuyển các kịch bản tương tác bằng các tín hiệu do người dùng đưa vào</t>
  </si>
  <si>
    <t>A và B là 2 đáp án đúng</t>
  </si>
  <si>
    <t>A và C là 2 đáp án đúng</t>
  </si>
  <si>
    <t>C96</t>
  </si>
  <si>
    <t>B_11 Nguyễn Hữu Tiền 20133922 95040</t>
  </si>
  <si>
    <t>Kỹ thuật phù thủy xứ thần tiên (wizard of Oz) thường được sử dụng để:</t>
  </si>
  <si>
    <t>Thiết kế hệ thống thông minh</t>
  </si>
  <si>
    <t>Mô phỏng các chức năng khó cài đặt dưới dạng mẫu thử</t>
  </si>
  <si>
    <t>Các thử nghiệm và phát triển hệ thống nhận dạng giọng nói</t>
  </si>
  <si>
    <t>Thử nghiệm cho các hệ thống không tồn tại</t>
  </si>
  <si>
    <t>140</t>
  </si>
  <si>
    <t>HCI 10.2.4.3.0</t>
  </si>
  <si>
    <t>10.2.4.3 Trình chiếu slide và tạp mẫu thử video</t>
  </si>
  <si>
    <t>Trình bày ngắn gọn kỹ thuật tạo mẫu thử với độ tin cậy cao bằng việc trình chiếu slide và tạo video. Ưu điểm và nhược điểm của kỹ thuật này là gì? Loại mẫu thử này thường được áp dụng trong trường hợp nào?</t>
  </si>
  <si>
    <t xml:space="preserve">Trình chiếu slide: chuyển các kịch bản do người dùng yêu cầu đưa vào giao diện
Video: quay lại quá trình tương tác qua kịch bản sử dụng
Ưu điểm của phương pháp: người dùng dễ dàng hình dung sản phẩm sẽ đạt được thông qua kỹ thuật này một cách trực quan dễ hiểu
Nhược điểm của phương pháp: tốn thời gian thiết kế, chi phí tạo mẫu thử cao
Loại mẫu thử này áp dụng trong trường hợp tạo mẫu thử với độ tin cậy cao, mục đích của loại mẫu thử này là đưa ra trực diện mô hình sản phẩm sẽ hoàn thành trong tương lai để có thể thu thập ngay được các nhận xét của khách hàng một cách nhanh nhất. 
</t>
  </si>
  <si>
    <t>Kỹ thuật tạo mẫu thử này thân thiện với người dùng, người dùng dễ dàng hiểu được nội dung mà mẫu thử đề cập đến</t>
  </si>
  <si>
    <t>Lê Văn</t>
  </si>
  <si>
    <t>Đức</t>
  </si>
  <si>
    <t>20141131@student.hust.edu.vn</t>
  </si>
  <si>
    <t>Đặc điểm chung của các mẫu thử Hi-Fi là gì? (2 đáp án)</t>
  </si>
  <si>
    <t>Đều được tạo ra với sự hộ trợ của máy tính.</t>
  </si>
  <si>
    <t>Cho phép mô phỏng các đặc tính mà hệ thống cam kết với người dùng.</t>
  </si>
  <si>
    <t>Cho phép mô phỏng tất cả các đặc tính của hệ thống.</t>
  </si>
  <si>
    <t>Đều được phác họa bằng tay/photoshop.</t>
  </si>
  <si>
    <t>Xây dựng kịch bản cung cấp phác thảo khung hình chính của giao diện ở một số thời điểm nhất định.</t>
  </si>
  <si>
    <t>E sai vì đó là mô tả của kỹ thuật Story boarding trong mẫu thử Lo-Fi. D sai vì đây là phác họa giao diện, không thuộc về các kỹ thuật Hi-Fi. C chưa chính xác do kỹ thuật Hi-Fi chỉ yêu cầu mô phỏng các tính năng mà hệ thống cam kết cung cấp cho người dùng, không phải toàn bộ tính năng của hệ thống. A và B đúng theo định nghĩa.</t>
  </si>
  <si>
    <t>HCI 10.3.1.0.0</t>
  </si>
  <si>
    <t>10.3 Thiết kê cộng tác</t>
  </si>
  <si>
    <t>10.3.1 Động lực của thiết kế công tác</t>
  </si>
  <si>
    <t>Tại sao trong quá trình thiết kế truyền thống ngày xưa người thiết kế gặp nhiều khó khăn trong việc hiểu người dùng? hiện nay người ta khắc phục điều đó bằng cách nào?</t>
  </si>
  <si>
    <t>Do với cách thiết kế truyền thống, người thết kế thường coi người dùng có thói quen, hành vi, sở thích giống như mình để thiết kế sản phầm, mà không tương tác với người dùng
Hiện nay có một giải pháp vô cùng hữu hiệu là đưa thẳng những ý kiến của người dùng vào trong khâu thiết kế</t>
  </si>
  <si>
    <t>Áp dụng thiết kế cộng tác để giúp cho sản phầm đáp ứng được nhu cầu các bên liên quan ngay từ bước thiết kế, người thiết kế không cần phải áp những suy nghĩ của mình vào sản phẩm để thực hiện các bước thiết kế</t>
  </si>
  <si>
    <t>Tạ Tuấn</t>
  </si>
  <si>
    <t>20146036@student.hust.edu.vn</t>
  </si>
  <si>
    <t>Với cách thiết kế truyền thống, người thiết kế thường coi người dung có năng lực, hành vi, sở thích giống mình. Để khắc phục vấn đền này, người thiết kế cần phải:</t>
  </si>
  <si>
    <t>Tiếp xúc trực tiếp để trao đổi với người quản lí</t>
  </si>
  <si>
    <t>Tiếp xúc trực tiếp để trao đổi với người đại diện công đoàn</t>
  </si>
  <si>
    <t>Tiếp xúc trực tiếp để trao đổi với người dùng điển hình hệ thống</t>
  </si>
  <si>
    <t>Làm theo kinh nghiệm của mình</t>
  </si>
  <si>
    <t>Hỏi ý kiến chuyên gia</t>
  </si>
  <si>
    <t>Chọn C vì người thiết kế cần tiếp xúc trực tiếp với người dùng điển hình của hệ thống để tìm hiểu rõ năng lực, thói quen, sở thích của người dùng, từ đó thiết kế cho phù hợp với yêu cầu người dùng</t>
  </si>
  <si>
    <t>HCI 10.3.2.0.0</t>
  </si>
  <si>
    <t>10.3.2 Định nghĩa, đặc điểm của thiết kế cộng tác</t>
  </si>
  <si>
    <t>Trong quá trình thiết kế, người thiết kế A thường làm sản phẩm có tính dùng được thấp do người quản lý dự án chỉ đưa người dùng tham gia vào khâu xác định yêu cầu của dự án, trong trường hợp này A nên giải quyết vấn đề ra sao?</t>
  </si>
  <si>
    <t>Giải pháp thứ nhất: thuyết phục người quản lý dự án đưa người dùng tham gia vào quá trình thiết kế cùng nhưng người làm dự án
Giải pháp thứ hai: trực tiếp liên hệ với các bên liên quan, liên tục lấy ý kiến trong các bước thiết kế có sử dụng những thông tin như hành vi, sở thích, mong muồn của họ</t>
  </si>
  <si>
    <t>Thay vì đặt những thói quen, hành vi, sở thích cùa mình lên cách thiết kế, người thiết kế nên hợp tác với các bên liên quan để sản phẩm đáp ứng được nhiều nhất nhu cầu của khách hàng</t>
  </si>
  <si>
    <t>Trong thiết kế cộng tác, người tham gia có thể làm gì khi Cộng tác với người thiết kế, người nghiên cứu và phát triển:</t>
  </si>
  <si>
    <t>Định nghĩa bài toán và đưa ra ý tưởng cách giải quyết</t>
  </si>
  <si>
    <t>Đánh giá các giải pháp đề xuất</t>
  </si>
  <si>
    <t>Có quyền ra quyết định đến tất cả các bước trong quá trình</t>
  </si>
  <si>
    <t>Không có tác dụng gì</t>
  </si>
  <si>
    <t>Đáp án A,B và C</t>
  </si>
  <si>
    <t>Chọn E vì người tham gia( có thể là người dùng điển hình) nên tham gia vào mọi bước để sản phẩm phù hợp với người dùng hơn</t>
  </si>
  <si>
    <t>HCI 10.3.3.0.0</t>
  </si>
  <si>
    <t>10.3.3 Điểm mạnh điểm yếu của thiết kế cộng tác</t>
  </si>
  <si>
    <t>Vũ Văn Tuấn</t>
  </si>
  <si>
    <t>20146046@student.hust.edu.vn</t>
  </si>
  <si>
    <t>Điểm mạnh của thiết kế cộng tác?</t>
  </si>
  <si>
    <t>Đảm bảo đáp ứng được mọi yêu cầu của các bên liên quan cũng như tính dùng được. Người dùng có thể gợi ý, hỗ trợ người thiết kế trong quá trình thiết kế sản phẩm, giúp người thiết kế có thể thấy được cụ thể yêu cầu của người dùng. Tạo sự thân thiện giữa người dùng và nhà thiết kế. Việc "cộng tác" giúp sản phầm sẽ đạt được kết quả tốt hơn (bán chạy hơn sau khi ra mắt)</t>
  </si>
  <si>
    <t>Vì người dùng sẽ được tham gia toàn bộ công đoạn thiết kế  sản phầm với cách "Thiết kế cộng tác", giải quyết được rất nhiều khó khăn về yêu cầu giữa người dùng và nhà thiết kế</t>
  </si>
  <si>
    <t>Đâu không phải là nhược điểm của thiết kế cộng tác? (nhiều đáp án)</t>
  </si>
  <si>
    <t>Người dùng luôn luôn đúng</t>
  </si>
  <si>
    <t>Người dùng không phải là chuyên gia thiết kế</t>
  </si>
  <si>
    <t>Người dùng hỗ trợ đưa ra những tri thức quan trọng về nghiệp vụ</t>
  </si>
  <si>
    <t>Có những rào cản nhất định về văn hóa, ngôn ngữ khi cộng tác</t>
  </si>
  <si>
    <t xml:space="preserve">Việc đưa ra gợi ý có sự khác biệt lớn với việc đưa ra quyết định </t>
  </si>
  <si>
    <t>B, D là nhược điểm của thiết kế cộng tác. Những người tham gia thiết kế cộng tác có thể khác nhau về kinh nghiệm, trình độ, nền tảng, văn hóa, ngôn ngữ, ... E cũng là nhược điểm của thiết kế cộng tác. Thiết kế cộng tác đòi hỏi môi trường làm việc dân chủ. A không phải nhược điểm của thiết kế cộng tác. Người dùng trong thiết kế cộng tác không phải lúc nào cũng đúng. C là ưu điểm của thiết kế cộng tác</t>
  </si>
  <si>
    <t>Lê Đức</t>
  </si>
  <si>
    <t>20146017@student.hust.edu.vn</t>
  </si>
  <si>
    <t>HCI 11.1.1.0.0</t>
  </si>
  <si>
    <t>Chương 11: Testing and Evaluation</t>
  </si>
  <si>
    <t>11.1 Các khái niệm về kiểm thử chức năng và đánh giá tính dùng được</t>
  </si>
  <si>
    <t>11.1.1 Chức năng hệ thống cung cấp cho người dùng</t>
  </si>
  <si>
    <t>HI5.1.1.0.0</t>
  </si>
  <si>
    <t>Đánh giá tổng kết là gì?</t>
  </si>
  <si>
    <t>A: Đánh giá sau khi hoàn thành việc phát triển ứng dụng tương tác.</t>
  </si>
  <si>
    <t>B: Đánh giá trước khi hoàn thành việc phát triển ứng dụng tương tác.</t>
  </si>
  <si>
    <t>C: Đánh giá trong khi phát triển ứng dụng tương tác.</t>
  </si>
  <si>
    <t>D: Đánh giá sau khi cung cấp ứng dụng cho người dùng dùng thử.</t>
  </si>
  <si>
    <t>E: Đánh giá trước khi bắt đầu xây dựng ứng dụng.</t>
  </si>
  <si>
    <t>Đánh giá tổng kết là đánh giá sau khi hoàn thành việc phát triển ứng dụng tương tác.</t>
  </si>
  <si>
    <t>D_21 Trần Thị Như Hoa 20131520 AS</t>
  </si>
  <si>
    <t>Một hệ thống tương tác tiện lợi là một hệ thống tương tác có những đặc điểm như thế nào?</t>
  </si>
  <si>
    <t>Khi người dùng muốn thực hiện nhiệm vụ, hệ thông tương tác đó cung cấp cho người dùng đúng chức năng để thực hiện nhiệm vụ đó</t>
  </si>
  <si>
    <t>Các chức năng hệ thống tương tác đó cung cấp có ưu điểm vượt trội hơn so với các chức năng cùng loại</t>
  </si>
  <si>
    <t>Hệ thống tương tác đó dễ học, dễ nhớ, ít lỗi, hiệu quả, đem lại cảm giác thư giãn khi sử dụng cho người dùng</t>
  </si>
  <si>
    <t>Đúng yêu cầu người dùng, nhưng siêu việt hơn các chức năng cùng loại</t>
  </si>
  <si>
    <t>Muốn là một hệ thống tương tương tác tiện lợi thì trước tiên đó phải là một hệ thống tương tác đáp ứng được yêu cầu của người dùng, nghĩa là phải có chức năng người dùng cần. Tiếp theo đó, trong một tập các hệ thống có chức năng người dùng cần thì chức năng của hệ thống tương tác đó phải ưu việt hơn so với các hệ thống khác, nghĩa là: chức năng đó phải dễ nhớ, dễ học, ít lỗi, sử dụng hiệu quả và mang lại cảm giác thoải mái cho người dùng.</t>
  </si>
  <si>
    <t>Phan Thành</t>
  </si>
  <si>
    <t>20146084@student.hust.edu.vn</t>
  </si>
  <si>
    <t>HCI 11.1.2.1.0</t>
  </si>
  <si>
    <t>11.1.2 Kiểm thử chức năng và đánh giá tính dùng được</t>
  </si>
  <si>
    <t>11.1.2.1 Kiểm thử chức năng</t>
  </si>
  <si>
    <t>HI5.1.2.0.0</t>
  </si>
  <si>
    <t>Những ý nào sau đây nằm trong kiểm thử chức năng? (2 đáp án)</t>
  </si>
  <si>
    <t>A: Kiểm tra có hoạt động đúng theo dự kiến hay không?</t>
  </si>
  <si>
    <t>B: Kiểm tra tính dùng được của hệ thống.</t>
  </si>
  <si>
    <t>C:Kiểm tra xem có sửa được các lỗi hay không?</t>
  </si>
  <si>
    <t>D: Kiểm tra tính đạt được mục đích theo hiệu quả, năng suất, hiệu suất, an toàn, sự hài lòng.</t>
  </si>
  <si>
    <t>E:Kiểm tra tính chịu lỗi, dung lỗi.</t>
  </si>
  <si>
    <t>Đáp án đúng: A, C.</t>
  </si>
  <si>
    <t>A và C là mục đích của kiểm thử chức năng. B và D liên quan đến kiểm thử tính dùng được, còn E không thuộc kiểm thử.</t>
  </si>
  <si>
    <t>Kiểm thử chức năng KHÔNG bao gồm</t>
  </si>
  <si>
    <t>Kiểm tra xem các chức năng có hoạt động đúng theo dự kiến hay không</t>
  </si>
  <si>
    <t>Có xác định được cá lỗi hay không</t>
  </si>
  <si>
    <t>Có sửa được các lỗi hay không</t>
  </si>
  <si>
    <t>Kiểm tra xem người dùng có đạt được mục đích của họ hay không</t>
  </si>
  <si>
    <t>Kiểm thử chức năng không thể Kiểm tra xem người dùng có đạt được mục đích của họ hay không</t>
  </si>
  <si>
    <t>B_06 Phan Thành Chung 20146084 95040</t>
  </si>
  <si>
    <t>Nguyễn Minh</t>
  </si>
  <si>
    <t>20146203@student.hust.edu.vn</t>
  </si>
  <si>
    <t>HCI 11.1.2.2.0</t>
  </si>
  <si>
    <t>11.1.2.2 Đánh giá tính dùng được</t>
  </si>
  <si>
    <t>HI5.1.3.0.0</t>
  </si>
  <si>
    <t>Các tiêu chí khi đánh giá tính dùng được?</t>
  </si>
  <si>
    <t>A.Kiểm tra tính hiệu quả và năng suất, hiệu suât</t>
  </si>
  <si>
    <t>B.	Kiểm tra sự an toàn và sự hài lòng</t>
  </si>
  <si>
    <t>C.	Kiểm tra xem có sửa được các lỗi hay không?</t>
  </si>
  <si>
    <t>D.	Kiểm tra các chức năng của hệ thống</t>
  </si>
  <si>
    <t>E.	Kiểm tra hoạt động có theo dự kiến đề ra</t>
  </si>
  <si>
    <t>Đáp án đúng: A,B</t>
  </si>
  <si>
    <t>A, B là các tiêu chí của đánh giá tính dùng được còn C,D,E là các tiêu chí của kiểm thử chức năng</t>
  </si>
  <si>
    <t>D_22 Đỗ Trung Kiên 20132130 AS</t>
  </si>
  <si>
    <t>Tiêu chí nào sau đây không được dùng để đánh giá tính dùng được</t>
  </si>
  <si>
    <t>A.Tính an toàn</t>
  </si>
  <si>
    <t>B.Tính tin cậy</t>
  </si>
  <si>
    <t>C. Tính thỏa mãn</t>
  </si>
  <si>
    <t>D. Tính hiệu quả</t>
  </si>
  <si>
    <t>Tính ảnh hưởng</t>
  </si>
  <si>
    <t>B không thuộc 4 tiêu chí đánh giá tính dùng được</t>
  </si>
  <si>
    <t>HCI 11.2.1.0.0</t>
  </si>
  <si>
    <t>D_23 Trần Thanh Tùng 20122758 AS</t>
  </si>
  <si>
    <t xml:space="preserve">Trong những đối tượng  dưới đây đối tượng nào tham gia vào  mô thức đánh giá nhanh và  bẩn. </t>
  </si>
  <si>
    <t>A.Người dùng</t>
  </si>
  <si>
    <t>B.Người kiểm thử hệ thống</t>
  </si>
  <si>
    <t>C.Người thiết kế</t>
  </si>
  <si>
    <t>D.cả A và C</t>
  </si>
  <si>
    <t>E.cả B và C</t>
  </si>
  <si>
    <t>Vì các đối tượng bao gồm Người thiết kế/Đánh giá và Người dùng người tư vấn</t>
  </si>
  <si>
    <t>11.2 Các mô thức đánh giá</t>
  </si>
  <si>
    <t>11.2.1 Mô thức đánh giá Nhanh và bẩn</t>
  </si>
  <si>
    <t>HI5.1.4.0.0</t>
  </si>
  <si>
    <t>D_26</t>
  </si>
  <si>
    <t>D_26 Hà Quang Vũ 20112476 AS</t>
  </si>
  <si>
    <t>ưu điểm của mô thức nhanh và bẩn?</t>
  </si>
  <si>
    <t>A. chính xác</t>
  </si>
  <si>
    <t>B. Không tốn kém</t>
  </si>
  <si>
    <t>C. Không tốn thời gian</t>
  </si>
  <si>
    <t>D. tạo cảm giác thoải mái cho người dùng</t>
  </si>
  <si>
    <t>E. A,D đúng</t>
  </si>
  <si>
    <t>B,C</t>
  </si>
  <si>
    <t>ưu điểm của mô thức nhanh và bẩn là không tốn kém và không tốn nhiều thời gian(inexpensive
and not time consuming)</t>
  </si>
  <si>
    <t>D22</t>
  </si>
  <si>
    <t>Mục tiêu của mô thức đánh giá nhanh và bẩn</t>
  </si>
  <si>
    <t>A. Tranh luận với người dùng</t>
  </si>
  <si>
    <t>B. Thu thập thông tin về thiết kế sản phẩm</t>
  </si>
  <si>
    <t>C. Thu thập các gợi ý cải tiến thiết kế</t>
  </si>
  <si>
    <t>D. Xác nhận ý tưởng thiết kế đúng với yeeui cầu người dùng</t>
  </si>
  <si>
    <t>E. Các đáp án trên</t>
  </si>
  <si>
    <t>Đáp án: B, C, B</t>
  </si>
  <si>
    <t>Vì người thiết kế gặp gỡ tranh luận với người dùng, mục tiêu là thu thập thông tin về thiết kế sản phẩm, thu thập các gợi ý cải tiến thiết kế, trên cơ sở đó xác nhận ý tưởng thiết kế đúng với yêu cầu người dùng và được người dùng ưa chuộng</t>
  </si>
  <si>
    <t>Phan Văn</t>
  </si>
  <si>
    <t>Thành</t>
  </si>
  <si>
    <t>20146650@student.hust.edu.vn</t>
  </si>
  <si>
    <t>D_25 Nguyễn Nhật Tân 20133447 AS</t>
  </si>
  <si>
    <t>Trong mô thức đánh giá nhanh và bẩn, người thiết kế gặp gỡ tranh luận với người dùng khi nào?</t>
  </si>
  <si>
    <t>Khi đang viết mã nguồn</t>
  </si>
  <si>
    <t>Khi đang kiểm thử</t>
  </si>
  <si>
    <t>Bất cứ lúc nào trong quá trình phát triển sản phẩm</t>
  </si>
  <si>
    <t>Bất kỳ lúc nào sử dụng được mẫu thử</t>
  </si>
  <si>
    <t>Bất kỳ lúc nào cả hai người rảnh</t>
  </si>
  <si>
    <t>Vì người thiết kế gặp gỡ tranh luận với người dùng  tại bất kỳ thời điểm nào sử dụng được mẫu thử nhằm đánh giá, đưa ra các yêu cầu để có thể nâng cao chất lượng sản phẩm được tạo ra.</t>
  </si>
  <si>
    <t>B2_Nguyễn Trần Nam_20143085</t>
  </si>
  <si>
    <t>Phương pháp Quick and dirty là?</t>
  </si>
  <si>
    <t>Đến chỗ người dùng phỏng vấn hay quan sát sử dụng mẫu thử</t>
  </si>
  <si>
    <t>Không cần sự có mặt của người dùng</t>
  </si>
  <si>
    <t>C97</t>
  </si>
  <si>
    <t>ICT_TL</t>
  </si>
  <si>
    <t>Chọn mô thức đánh giá phù hợp cho: một buổi thảo luận không chính thức với người dùng sử dụng bản mẫu thử.</t>
  </si>
  <si>
    <t>Đánh giá nhanh</t>
  </si>
  <si>
    <t>99</t>
  </si>
  <si>
    <t>Chọn mô thức đánh giá phù hợp cho: đến các trang web của người dùng, điều tra hoặc quan sát thao tác sử dụng giao diện của người dùng</t>
  </si>
  <si>
    <t>Đánh giá thực trạng</t>
  </si>
  <si>
    <t>100</t>
  </si>
  <si>
    <t>Chu Thị Ngọc</t>
  </si>
  <si>
    <t>Huyền</t>
  </si>
  <si>
    <t>20146345@student.hust.edu.vn</t>
  </si>
  <si>
    <t>Chọn mô thức đánh giá phù hợp cho: quan sát và đánh giá hiệu quả sử dụng và hiệu quả thực thi các tác vụ phổ biến của người dùng trong các trường hợp cụ thể</t>
  </si>
  <si>
    <t>Đánh giá tính dùng được</t>
  </si>
  <si>
    <t>101</t>
  </si>
  <si>
    <t>Chọn mô thức đánh giá phù hợp cho: không cần sự có mặt của người dùng</t>
  </si>
  <si>
    <t>Đánh giá dự đoán</t>
  </si>
  <si>
    <t>102</t>
  </si>
  <si>
    <t>Mô thức nào cho phép đánh giá tác nhân quan trọng nhất?</t>
  </si>
  <si>
    <t>104</t>
  </si>
  <si>
    <t>B_07 Chu Thị Ngọc Huyền 20146345 95040</t>
  </si>
  <si>
    <t>Ngô Xuân</t>
  </si>
  <si>
    <t>Huy</t>
  </si>
  <si>
    <t>Với mô thức đánh giá predictive, cần:</t>
  </si>
  <si>
    <t>20146333@student.hust.edu.vn</t>
  </si>
  <si>
    <t>172</t>
  </si>
  <si>
    <t>Với mô thức đánh giá quick and dirty, cần:</t>
  </si>
  <si>
    <t>170</t>
  </si>
  <si>
    <t>Nêu khái niệm về mô thức đánh giá? Nhóm em sử dụng mô thức đánh giá nào trong bài tập lớn ? Tự đánh giá mức độ hoàn thiện và nêu lý do. Mô tả vắn tắt cách thức áp dụng</t>
  </si>
  <si>
    <t>ICT_C_TL19</t>
  </si>
  <si>
    <t>Thế nào là mô thức đánh giá Quick and Dirty ? Mô thức này có thể thực hiện cùng với phương pháp đánh giá nào, tại sao ? Mô tả vắn tắt kế hoạch đánh giá đó</t>
  </si>
  <si>
    <t>ICT_C_TL20</t>
  </si>
  <si>
    <t>HCI 11.2.2.0.0</t>
  </si>
  <si>
    <t>Các mô thức đánh giá nào có kết quả đánh giá mang tính định lượng?</t>
  </si>
  <si>
    <t>Quick and Dirty</t>
  </si>
  <si>
    <t>Usability Testing</t>
  </si>
  <si>
    <t>Field Studies</t>
  </si>
  <si>
    <t>Predictive</t>
  </si>
  <si>
    <t>Predictive and Quick</t>
  </si>
  <si>
    <t>126</t>
  </si>
  <si>
    <t>B_07 Ngô Xuân Huy 20146333 95040</t>
  </si>
  <si>
    <t>B_08</t>
  </si>
  <si>
    <t>Ngô Phan</t>
  </si>
  <si>
    <t>20169589@student.hust.edu.vn</t>
  </si>
  <si>
    <t>HCI 11.2.3.0.0</t>
  </si>
  <si>
    <t>11.2.3 Mô thức nghiên cứu thị trường</t>
  </si>
  <si>
    <t>B2_Nguyễn Trần Nam_20143086</t>
  </si>
  <si>
    <t>Mục tiêu của phương pháp Nghiên cứu thị trường?</t>
  </si>
  <si>
    <t>Xác nhận rằng ý tưởng thiết kế đúng với nhu cầu người dùng, được người dùng ưa chuộng.</t>
  </si>
  <si>
    <t>Giải thích các hành động của người dùng, từ đó chưng cầu ý kiến của người dùng thông qua phỏng vấn, bảng câu hỏi.</t>
  </si>
  <si>
    <t>Đánh giá xem công nghệ ảnh hưởng như thế nào đến các công việc hàng ngày của người dùng.</t>
  </si>
  <si>
    <t>Dự đoán các vấn đề về tính dùng được.</t>
  </si>
  <si>
    <t>Không có đáp án đúng</t>
  </si>
  <si>
    <t>C98</t>
  </si>
  <si>
    <t>Đâu là mục tiêu của phương pháp nghiên cứu thị trường (field studies)?</t>
  </si>
  <si>
    <t>Xác nhận rằng ý tưởng thiết kế đúng với nhu cầu người dùng, được người dùng ưa chuộng</t>
  </si>
  <si>
    <t>Giải thích các hành động của người dùng, từ đó trưng cầu ý kiến của người dùng thông qua phỏng vấn, bảng câu hỏi</t>
  </si>
  <si>
    <t>Đánh giá xem công nghệ ảnh hưởng như thế nào đến các công việc hàng ngày của người dùng</t>
  </si>
  <si>
    <t>Dự đoán các vấn đề về tính dùng được</t>
  </si>
  <si>
    <t>129</t>
  </si>
  <si>
    <t>Với mô thức đánh giá field studies, cần:</t>
  </si>
  <si>
    <t>171</t>
  </si>
  <si>
    <t>HCI 11.2.4.0.0</t>
  </si>
  <si>
    <t>11.2.4 Mô thức dự đoán</t>
  </si>
  <si>
    <t>Trong mô thức dự đoán sử dụng tại nơi phát triển tương tác. Người chuyên gia làm gì để dự đoán về tính dùng được của sản phẩm ?</t>
  </si>
  <si>
    <t>A. Đóng vai trò làm người dùng, sử dùng một số mẹo như người dùng.</t>
  </si>
  <si>
    <t>B. Sử dụng mô hình lý thuyết để dự đoán.</t>
  </si>
  <si>
    <t>C. Đóng vai trò làm nhà phát triển để test và dự đoán.</t>
  </si>
  <si>
    <t>D. Đưa sản phẩm cho một số người dùng tin cậy sử dụng và nhận phản hồi từ họ rồi lập danh sách dự đoán.</t>
  </si>
  <si>
    <t>E. Demo sản phầm rồi cho người dùng nhận xét qua demo đó.</t>
  </si>
  <si>
    <t>Đáp án: A, B</t>
  </si>
  <si>
    <t xml:space="preserve">A,B là cách mà các nhà chuyên gia áp dụng mô hình dư đoán về tính dùng được còn D,E là cách để có thể nhận phản hồi từ người dùng thật, còn C thì nhà chuyên gia chỉ có thể đóng vai trò làm người dùng, không thể đóng vai trò làm nhà phát triể rồi đưa ra dụ đoán được.
</t>
  </si>
  <si>
    <t>Nội dung của mô thức đánh giá Dự đoán là gì? Phương pháp đánh giá nào có thể kết hợp với mô thức này? Mô tả vắn tắt kế hoạch đánh giá tương ứng.</t>
  </si>
  <si>
    <t>ICT_C_TL33</t>
  </si>
  <si>
    <t>HCI 11.3.1.1.0</t>
  </si>
  <si>
    <t>11.3 Các kĩ thuật đánh giá</t>
  </si>
  <si>
    <t>11.3.1 Giới thiệu khái niệm</t>
  </si>
  <si>
    <t>11.3.1.1 Nhóm phương pháp đánh giá dựa vào kinh nhiệm của người đánh giá</t>
  </si>
  <si>
    <t>Nguyễn Đức</t>
  </si>
  <si>
    <t>HI5.2.2.0.0</t>
  </si>
  <si>
    <t>Khôi</t>
  </si>
  <si>
    <t>20125608@student.hut.edu.vn</t>
  </si>
  <si>
    <t>Các phương pháp đánh giá dựa vào kinh nghiệm của người đánh giá là ? (chọn phương án đúng nhất)</t>
  </si>
  <si>
    <t>A : Hỏi ý kiến của chuyên gia.</t>
  </si>
  <si>
    <t>B : Mô hình hóa hiệu năng thực hiện nhiệm vụ của người dùng.</t>
  </si>
  <si>
    <t>C : Quan sát người dùng, hỏi ý kiến người dùng.</t>
  </si>
  <si>
    <t>D : Kiểm thử hiệu năng thực hiện nhiệm vụ của người dùng.</t>
  </si>
  <si>
    <t>E : A và B là đáp án đúng.</t>
  </si>
  <si>
    <t>Đáp án : E</t>
  </si>
  <si>
    <t>Do A và B chính là các phương pháp đánh giá dựa vào kinh nghiệm của người đánh giá còn phương án C và D là đánh giá dựa vào kiểm thử người dùng.</t>
  </si>
  <si>
    <t>Trong các kỹ thuật đánh giá, phương pháp nào sau đây thuộc nhóm đánh giá dựa vào kinh nghiệm của người đánh giá</t>
  </si>
  <si>
    <t>Quan sát người dùng</t>
  </si>
  <si>
    <t>Hỏi ý kiến người dùng</t>
  </si>
  <si>
    <t xml:space="preserve"> Kiểm thử hiệu năng sử dụng dịch vụ của người dùng</t>
  </si>
  <si>
    <t>Tranh luận với người dùng</t>
  </si>
  <si>
    <t>Các ohương pháp A ,C,D thuộc nhóm  đánh giá dựa vào kiểm thử người dùng, B thuộc nhóm đánh giá dựa trên kinh nghiệm của người đánh giá.</t>
  </si>
  <si>
    <t>HCI 11.3.1.2.0</t>
  </si>
  <si>
    <t>11.3.1.2 Nhóm phương pháp đánh giá dựa vào kiểm thử người dùng</t>
  </si>
  <si>
    <t>HI5.2.2.2.0</t>
  </si>
  <si>
    <t>Sau khi hoàn thành mẫu thử X. nếu người đánh giá dựa vào kinh nghiệm của người dùng, người đánh giá có thể sử dụng các phương pháp nào dưới đây để đánh giá tính dùng được cho sản phẩm?</t>
  </si>
  <si>
    <t>A. Hỏi ý kiến chuyên gia</t>
  </si>
  <si>
    <t>B. Mô hình hóa hiệu năng thực hiện của người dùng</t>
  </si>
  <si>
    <t>C. Quan sát người dùng</t>
  </si>
  <si>
    <t>D. Hỏi ý kiến người dùng</t>
  </si>
  <si>
    <t>E. Kiểm thử hiệ năng thực hiện của người dùng</t>
  </si>
  <si>
    <t>Đáp án đúng: C,D,E</t>
  </si>
  <si>
    <t>A, B là phương pháp đựa vào kinh nghiệm của người đánh giá</t>
  </si>
  <si>
    <t>Đỗ Anh</t>
  </si>
  <si>
    <t>20125467@student.hut.edu.vn</t>
  </si>
  <si>
    <t>Đánh giá … được thực hiện trong và sau khi triển khai dự án, và được kết hợp với nhiều phương pháp định lượng khách quan</t>
  </si>
  <si>
    <t>Tóm tắt</t>
  </si>
  <si>
    <t>107</t>
  </si>
  <si>
    <t>HCI 11.3.1.3.0</t>
  </si>
  <si>
    <t>11.3.1.3 Bốn nhóm phương pháp chính đánh giá tính dùng được</t>
  </si>
  <si>
    <t>Nếu phân chia phương pháp đánh giá theo công việc chính để đánh giá thì có mấy nhóm phương pháp chính để đánh giá tính dùng được</t>
  </si>
  <si>
    <t>A. 1</t>
  </si>
  <si>
    <t>B. 2</t>
  </si>
  <si>
    <t>C. 3</t>
  </si>
  <si>
    <t>D. 4</t>
  </si>
  <si>
    <t>E. 5</t>
  </si>
  <si>
    <t>Đáp án: D</t>
  </si>
  <si>
    <t>4 nhóm phương pháp chính để đánh giá tính dùng được là: điều tra quan sát người dùng; hỏi han; kiểm thử; đánh giá thông qua quá trình người sử dụng hệ thống.</t>
  </si>
  <si>
    <t>Lợi ích lớn nhất mà hành động kiểm thử và đánh giá mang lại là gì?</t>
  </si>
  <si>
    <t>Tìm ra thị hiếu người dùng</t>
  </si>
  <si>
    <t>Tìm ra các lỗi trong sản phẩm để thực hiện sửa chữa và cải tiến</t>
  </si>
  <si>
    <t>Giảm thiểu chi phí cho nhà sản xuất</t>
  </si>
  <si>
    <t xml:space="preserve">Quảng cáo sản phẩm </t>
  </si>
  <si>
    <t>Thu hút vốn đầu tư</t>
  </si>
  <si>
    <t>Hoạt động kiểm thử và đánh giá là cần thiết từ lúc phân tích yêu cầu đến trước khi bàn giao sản phẩm cuối cùng cho khách hàng, tức là cần thiết trong mọi bước của toàn bộ quy trình làm ra sản phẩm cuối cùng. Sản phẩm có thể là yêu cầu riêng biệt của một tổ chức nào đó, khi đó, ta không thể nói "kiểm thử và đánh giá giúp tìm ra thị hiếu người dùng", nên đáp án A sai. Vì nó diễn ra trong toàn bộ quy trình nên dùng hoạt động kiểm thử để thu hút vốn đầu tư và quảng cáo sản phẩm là không thực tế. Kiểm thử và đánh giá là để tìm ra lỗi trong sản phẩm hiện tại để cải tiến sản phẩm cũng đúng, nhưng vì sao phải thực hiện kiểm thử ở toàn bộ quy trình? đó chính là nhằm mục đích tìm ra càng nhiều lỗi càng sớm càng tốt. Mục đích cuối cùng chính là để khắc phục các lỗi đó một cách kịp thời --&gt; GIẢM THIỂU CHI PHÍ CHO NHÀ SẢN XUẤT.</t>
  </si>
  <si>
    <t>Bùi Xuân</t>
  </si>
  <si>
    <t>Thanh</t>
  </si>
  <si>
    <t>20125762@student.hut.edu.vn</t>
  </si>
  <si>
    <t>HCI 11.3.2.0.0</t>
  </si>
  <si>
    <t>11.3.2 Áp dụng các phương pháp vào các mô thức khác nhau</t>
  </si>
  <si>
    <t>Một nhóm sinh viên học Tương tác người máy được giao cho đánh giá tính dùng được của một sản phẩm X. Nhóm này lựa chọn mô thức đánh giá Predictive (Dự đoán) và phương pháp hỏi ý kiến chuyên gia. Đâu là cách áp dụng hợp lý? (Chọn đáp án đúng nhất)</t>
  </si>
  <si>
    <t>A. Quan sát người dùng hoạt động tại nơi làm việc của họ</t>
  </si>
  <si>
    <t>B. Cung cấp các tiêu chí về tính dùng được cho sản phẩm X</t>
  </si>
  <si>
    <t>C. Phỏng vấn và thảo luận với chuyên gia và người dùng tiềm năng</t>
  </si>
  <si>
    <t>D. Đánh giá Heuristic: kiểm tra xem hệ tương tác có tuân thủ theo các nguyên lý, luật thiết kế hay không</t>
  </si>
  <si>
    <t>E. Các đáp án trên đều đúng</t>
  </si>
  <si>
    <t>Đáp án: D.</t>
  </si>
  <si>
    <t>A là cách áp dụng mô thức Quick and Dirty và phương pháp quan sát người dùng, B là cách áp dụng mô thức Quick and Dirty và phương pháp hỏi ý kiến chuyên gia, C là cách áp dụng mô thức Hỏi ý kiến người dùng và kiểm thử tính dùng được.</t>
  </si>
  <si>
    <t>D_22 Lê Trung Kiên 20132134 AS</t>
  </si>
  <si>
    <t>Trong phương pháp Quan Sát người dùng (Observing Users), mô thức nào không tồn tại?</t>
  </si>
  <si>
    <t>Quick And Dirty</t>
  </si>
  <si>
    <t>Dirty And Quick</t>
  </si>
  <si>
    <t>Phương thức Quan sát người dùng không được áp dụng trong mô thức dự đoán.</t>
  </si>
  <si>
    <t>Trong phương pháp Hỏi ý kiến chuyên gia (Asking Expert), mô thức nào không tồn tại?</t>
  </si>
  <si>
    <t>Phương thức Hỏi Ý kiến chuyên gia không được áp dụng trong mô thức kiểm thử tính dùng được và mô thức nghiên cứu thị trường</t>
  </si>
  <si>
    <t>Vũ Đăng</t>
  </si>
  <si>
    <t>Minh</t>
  </si>
  <si>
    <t>20142972@student.hust.edu.vn</t>
  </si>
  <si>
    <t>Nghiên cứu về HCI giúp người phát triển tạo ra các hệ thống:</t>
  </si>
  <si>
    <t>Có tính bảo mật cao</t>
  </si>
  <si>
    <t>An toàn và dùng được</t>
  </si>
  <si>
    <t>Với nhiều chức năng phức tạp và giao diện đồ họa đẹp</t>
  </si>
  <si>
    <t>Phù hợp với đặc tả chức năng</t>
  </si>
  <si>
    <t>Phù hợp với các đặc tính vật lý của tương tác</t>
  </si>
  <si>
    <t>HCI 11.3.3.1.0</t>
  </si>
  <si>
    <t>Với 4 phương pháp đánh giá được giới thiệu trong bài thì, địa điểm thực hiện đánh giá chủ yếu là ở đâu?</t>
  </si>
  <si>
    <t>Ở bất cứ đâu có thể</t>
  </si>
  <si>
    <t>Trong phòng thí nghiệm</t>
  </si>
  <si>
    <t>Trong môi trường làm việc thường ngày của người dùng</t>
  </si>
  <si>
    <t>Tại nơi phát triển hệ tương tác</t>
  </si>
  <si>
    <t>Tùy thuộc vào sự lựa chọn của nhà phát triển</t>
  </si>
  <si>
    <t>Có đến 3 trong 4 mô thức đánh giá (Nhanh&amp;Bẩn, tính dùng được, nghiên cứu thị trường, dự đoán) thì ngoài mô thức nghiên cứu thị trường thì đều có thể thực hiện ở phòng thì nghiệm.</t>
  </si>
  <si>
    <t>11.3.3 Phương pháp kiểm thử người dùng</t>
  </si>
  <si>
    <t>11.3.3.1 Phương pháp phát biểu suy nghĩ</t>
  </si>
  <si>
    <t>HI5.3.0.0.0</t>
  </si>
  <si>
    <t>D_22 Vũ Hữu Sơn 20133374 AS</t>
  </si>
  <si>
    <t>Giả sử bạn được mời trải nghiệm một phần mềm nào đó và đưa ra đánh giá, trong trường hợp này nhà phát triển đã sử dụng phương pháp đánh giá tính dùng được nào</t>
  </si>
  <si>
    <t>Phát biểu suy nghĩ</t>
  </si>
  <si>
    <t>Hướng dẫn</t>
  </si>
  <si>
    <t>Kèm cặp</t>
  </si>
  <si>
    <t>Đo hiệu năng</t>
  </si>
  <si>
    <t>Định nghĩa phương pháp phát biểu suy nghĩ: người dùng được yêu cầu viết ra cảm tưởng suy nghĩ và ý kiến cá nhân khi sử dụng hệ thống</t>
  </si>
  <si>
    <t>Việc các nhà phát triển đưa ra bản beta cho người dùng dùng thử và đưa ra đánh giá, họ đã sử dụng phương pháp đánh giá tính dùng được nào?</t>
  </si>
  <si>
    <t>Theo định nghĩa phương pháp phát biểu suy nghĩ.</t>
  </si>
  <si>
    <t>B2_Nguyễn Trần Nam_20143087</t>
  </si>
  <si>
    <t>Phương pháp phát biểu suy nghĩ có thể áp dụng trong giai đoạn nào trong quá trình phát triển hệ tương tác và kết quả đánh giá là định lượng hay định tính?</t>
  </si>
  <si>
    <t>Áp dụng ở giai đoạn phân tích yêu cầu, kết quả là định tính</t>
  </si>
  <si>
    <t>Áp dụng ở giai đoạn thiết kế giao diện, kết quả là định tính</t>
  </si>
  <si>
    <t>Áp dụng ở giai đoạn kiểm thử, kết quả là định lượng</t>
  </si>
  <si>
    <t>Áp dụng ở giai đoạn thiết kế giao diện và chức năng, kết quả là định lượng</t>
  </si>
  <si>
    <t>Áp dụng ở bất cứ giai đoạn nào, kết quả là định tính</t>
  </si>
  <si>
    <t>C99</t>
  </si>
  <si>
    <t>Câu nào sau đây đúng về phương pháp cùng khám phá (co-discovery learning) ?</t>
  </si>
  <si>
    <t>Người tham gia sẽ làm việc dưới sự giám sát của chuyên gia</t>
  </si>
  <si>
    <t>Phương pháp này chỉ áp dụng cho giai đoạn thiết kế</t>
  </si>
  <si>
    <t>Phương pháp này có thể áp dụng trong bất kỳ giai đoạn nào của quy trình phát triển hệ tương tác</t>
  </si>
  <si>
    <t>Người tham gia sẽ được chuyên gia kèm cặp hỗ trợ</t>
  </si>
  <si>
    <t>Người dùng được yêu cầu viết ra cảm tưởng, suy nghĩ và ý kiến cá nhân khi sử dụng hệ thống</t>
  </si>
  <si>
    <t>181</t>
  </si>
  <si>
    <t>Phương pháp phát biểu suy nghĩ (think aloud protocol) dùng để làm gì ?</t>
  </si>
  <si>
    <t>Đánh giá về mặt ghi nhớ và mức độ chính xác của người dùng</t>
  </si>
  <si>
    <t>Hiểu mô hình nhận thức của người dùng về hệ thống và các nhiệm vụ, họ gặp khó khăn ở đâu khi tìm hiểu và sử dụng hệ thống</t>
  </si>
  <si>
    <t>Đánh giá về mặt cảm xúc, những phản hồi của người dùng</t>
  </si>
  <si>
    <t>Kiểm thử tính dùng được của các sản phẩm hỗ trợ người dùng làm việc trong môi trường cộng tác</t>
  </si>
  <si>
    <t>Lấy phản hồi từ người dùng về một chức năng quan trọng hoặc lấy báo cáo định kỳ từ người dùng</t>
  </si>
  <si>
    <t>155</t>
  </si>
  <si>
    <t>Phùng Văn</t>
  </si>
  <si>
    <t>Quang</t>
  </si>
  <si>
    <t>20143607@student.hust.edu.vn</t>
  </si>
  <si>
    <t>Mô tả nào sau đây khớp với phương pháp kiểm thử hồi tưởng (retrospective testing)?</t>
  </si>
  <si>
    <t>Người kiểm thử cùng xem lại các phiên kiểm thử đã được ghi lại với người dùng, hỏi lại người dùng về những gì đã xảy ra</t>
  </si>
  <si>
    <t>Người dùng chuyên gia theo sát người dùng bình thường để chỉ dẫn cho họ cách sử dụng hệ thống</t>
  </si>
  <si>
    <t>Người kiểm thử theo sát người dùng chuyên gia để quan sát hành vi của người dùng đó</t>
  </si>
  <si>
    <t>Người kiểm thử phải đánh giá trên cả hành vi của người dùng chuyên gia và người dùng bình thường</t>
  </si>
  <si>
    <t>Người kiểm thử theo sát người dùng để quan sát hành vi của người dùng đó</t>
  </si>
  <si>
    <t>159</t>
  </si>
  <si>
    <t>Có thể áp dụng phương pháp phát biểu suy nghĩ (think aloud protocol) vào giai đoạn nào trong quá trình phát triển hệ tương tác, kết quả đánh giá là định lượng hay định tính?</t>
  </si>
  <si>
    <t>174</t>
  </si>
  <si>
    <t>Nêu vắn tắt nội dung của phương pháp phát biểu suy nghĩ. Lấy ví dụ minh họa cụ thể trong bài tập lớn em đã thực hiện về cách thức vận dụng phương pháp này để tìm ra các lỗi thiết kế trong mẫu thử. Giải thích cụ thể cách em tìm ra lỗi.</t>
  </si>
  <si>
    <t>ICT_C_TL34</t>
  </si>
  <si>
    <t>HCI 11.3.3.2.0</t>
  </si>
  <si>
    <t>B2_Nguyễn Trần Nam_20143088</t>
  </si>
  <si>
    <t>Câu nào sau đây đúng về phương pháp cùng khám phá?</t>
  </si>
  <si>
    <t>Phương pháp này có thể áp dụng trong bất kỳ giai đoạn phát triển nào</t>
  </si>
  <si>
    <t>Cả A và D</t>
  </si>
  <si>
    <t>C100</t>
  </si>
  <si>
    <t>Đặng Ngọc</t>
  </si>
  <si>
    <t>Quảng</t>
  </si>
  <si>
    <t>20143620@student.hust.edu.vn</t>
  </si>
  <si>
    <t>Phương pháp cùng khám phá (co-discovery learning method) dùng để làm gì ?</t>
  </si>
  <si>
    <t>163</t>
  </si>
  <si>
    <t>HCI 11.3.3.3.0</t>
  </si>
  <si>
    <t>Phương pháp nào sau đây thuộc nhóm "Đánh giá dựa vào kinh nghiệm của người đánh giá"?</t>
  </si>
  <si>
    <t>Kiểm thử hiệu năng thực hiện nhiệm vụ của người dùng</t>
  </si>
  <si>
    <t>Không có đáp án nào chính xác</t>
  </si>
  <si>
    <t xml:space="preserve">Đánh giá được chia làm hai phương pháp chính là "Đánh giá dựa vào kinh nghiệm của người đánh giá" và "Đánh giá dựa vào kiểm thử người dùng", trong đó chuyên gia là một người có kinh nghiệm nên sẽ ko phải dựa vào kiểm thử.
</t>
  </si>
  <si>
    <t xml:space="preserve">Đặc điểm nào sau đây là của phương pháp kèm cặp? (chọn 3 đáp án đúng) </t>
  </si>
  <si>
    <t xml:space="preserve">Áp dụng cho giai đoạn: thiết kế, lập trính, kiểm thử và triển khai </t>
  </si>
  <si>
    <t>Phương pháp này để hướng dẫn và cung cấp tài liệu tốt hơn</t>
  </si>
  <si>
    <t>Giao cho người dùng 1 bài test để xem người dùng tốn bao nhiêu lâu để làm xong</t>
  </si>
  <si>
    <t>Phương pháp kèm cặp đánh giá tương tác giữa người kiểm thử và người dùng</t>
  </si>
  <si>
    <t>Đưa người dùng sản phẩm sử dụng sau đó đặt các câu hỏi</t>
  </si>
  <si>
    <t xml:space="preserve">A, B, D
</t>
  </si>
  <si>
    <t xml:space="preserve">Đặc điểm C là phương pháp đo hiệu năng
Đặc điểm E là phương pháp đặt câu hỏi
</t>
  </si>
  <si>
    <t>Phương pháp cùng khám phá được sử dụng trong bước nào của quy trình thiết kế</t>
  </si>
  <si>
    <t>Bước thiết kế phần mềm</t>
  </si>
  <si>
    <t>Bước kiểm thử</t>
  </si>
  <si>
    <t>Bước phân tích yêu cầu</t>
  </si>
  <si>
    <t>Bước lập trình</t>
  </si>
  <si>
    <t>Tất cả các bước</t>
  </si>
  <si>
    <t>Phương pháp trao đổi thông tin nhanh, dễ dàng kiểm thử tính dùng được của sản phẩm</t>
  </si>
  <si>
    <t>Phùng Thế</t>
  </si>
  <si>
    <t>20143653@student.hust.edu.vn</t>
  </si>
  <si>
    <t>B2_Nguyễn Trần Nam_20143089</t>
  </si>
  <si>
    <t>Phương pháp đánh giá kèm cặp dùng để ?</t>
  </si>
  <si>
    <t>Đánh giá tính dễ học, dễ dùng, dễ nhớ đối với người dùng</t>
  </si>
  <si>
    <t>Đánh giá tương tác người tham gia (chuyên gia, người phát triển) và người dùng</t>
  </si>
  <si>
    <t xml:space="preserve">Đánh giá tính học được của người dùng khi được theo sát và giải thích </t>
  </si>
  <si>
    <t>C101</t>
  </si>
  <si>
    <t>Phương pháp đánh giá kèm cặp (coaching method) dùng để làm gì ?</t>
  </si>
  <si>
    <t>Đánh giá tương tác giữa người dùng – hệ thống và người dùng – người kèm cặp</t>
  </si>
  <si>
    <t>Đánh giá tính học được của người dùng khi được theo sát và giải thích</t>
  </si>
  <si>
    <t>Tìm hiểu nhu cầu thông tin của người dùng để hướng dẫn và cung cấp tài liệu tốt hơn, cũng như có thể thiết kế lại giao diện để tránh người dùng thắc mắc</t>
  </si>
  <si>
    <t>154</t>
  </si>
  <si>
    <t>Mô tả nào sau đây khớp với phương pháp đánh giá kèm cặp (coaching method)?</t>
  </si>
  <si>
    <t>Một người dùng chuyên gia ngồi cạnh người dùng bình thường để tìm cách giải thích hành vi của người dùng thường cho người kiểm thử</t>
  </si>
  <si>
    <t>157</t>
  </si>
  <si>
    <t>Câu nào sau đây đúng về phương pháp kèm cặp (coaching method) ?</t>
  </si>
  <si>
    <t>182</t>
  </si>
  <si>
    <t>Lê Thanh</t>
  </si>
  <si>
    <t>20145096@student.hust.edu.vn</t>
  </si>
  <si>
    <t>HCI 11.3.3.4.0</t>
  </si>
  <si>
    <t>11.3.3.4 Phương pháp theo sát</t>
  </si>
  <si>
    <t>Phương pháp theo sát có đặc điểm nào? (chọn 1 đáp án đúng)</t>
  </si>
  <si>
    <t xml:space="preserve">Một người dùng chuyên gia ngồi cạnh 1 người dùng thường và tìm cách giải thích
hành vi của người dùng bình thường với người kiểm thử
</t>
  </si>
  <si>
    <t>Sử dụng khi người dùng không tiện trả lời trong quá trình thử nghiệm</t>
  </si>
  <si>
    <t>Hỏi lại người sử dụng sau khi đã được sử dụng sản phẩm</t>
  </si>
  <si>
    <t>A, B và C đều đúng</t>
  </si>
  <si>
    <t>A, B đúng</t>
  </si>
  <si>
    <t>Đặc điểm C là phương pháp hồi tưởng</t>
  </si>
  <si>
    <t>Phương pháp theo sát được áp dụng khi nào?</t>
  </si>
  <si>
    <t>Áp dụng khi người lập trình gặp khó khăn với bản đặc tả yêu cầu</t>
  </si>
  <si>
    <t>Áp dụng khi người thiết kế không có mặt trong quá trình kiểm thử</t>
  </si>
  <si>
    <t>Áp dụng khi người dùng không tiện trả lời trong quá trình thử nghiệm</t>
  </si>
  <si>
    <t>Áp dụng khi tất cả các người dùng chưa được tiếp cận hệ thống</t>
  </si>
  <si>
    <t>Áp dụng khi người dùng đã tiếp cận nhưng chưa hiểu hệ thống</t>
  </si>
  <si>
    <t xml:space="preserve">Khi người dùng không tiện trả lời trong quá trình thử nghiệm sẽ phải sử dụng 2 người dùng và một người kiểm thử (1 người dùng chuyên gia, 1 người sử dụng thường) để đánh giá          </t>
  </si>
  <si>
    <t>B2_Nguyễn Trần Nam_20143090</t>
  </si>
  <si>
    <t>Phương pháp đánh giá như hình với bóng là gì?</t>
  </si>
  <si>
    <t xml:space="preserve">Một người dùng chuyên gia ngồi cạnh người dùng bình thường để tìm cách giải thích hành vi của người dùng thường cho người kiểm thử </t>
  </si>
  <si>
    <t>C102</t>
  </si>
  <si>
    <t>Có thể áp dụng phương pháp theo sát như hình với bóng (shadowing method) vào giai đoạn nào trong quy trình phát triển hệ tương tác, kết quả đánh giá là định lượng hay định tính?</t>
  </si>
  <si>
    <t>175</t>
  </si>
  <si>
    <t>Mô tả nào sau đây khớp với phương pháp đánh giá như hình với bóng (shadowing method)?</t>
  </si>
  <si>
    <t>138</t>
  </si>
  <si>
    <t>HCI 11.3.3.5.0</t>
  </si>
  <si>
    <t>11.3.3.5 Phương pháp hướng dẫn</t>
  </si>
  <si>
    <t>Với 2 người dùng: người dùng A đã được học trước, người dùng B chưa được tiếp cận hệ thống. Trường hợp nào đúng với phương pháp hướng dẫn</t>
  </si>
  <si>
    <t>A hướng dẫn cho B thực hiện một vài thao tác hoặc nhiệm vụ trên hệ thống</t>
  </si>
  <si>
    <t>A cùng B tiếp tục tiếp cận hệ thống</t>
  </si>
  <si>
    <t>A thu thập ý kiến từ B</t>
  </si>
  <si>
    <t>A cùng B tham gia kiểm thử hệ thống</t>
  </si>
  <si>
    <t>B được hướng dẫn bởi một chuyên gia và so sánh với A trên một số nhiệm vụ</t>
  </si>
  <si>
    <t>Phương pháp hướng dẫn là cho một người sử dụng đã tiếp cận với hệ thống hướng dẫn cho một người sử dụng mới trong một số thao tác, làm thế nào để thực hiện một số nhiệm vụ</t>
  </si>
  <si>
    <t>Với 2 người dùng: người dùng A và người dùng B, người dùng A được tiếp cận hệ thống để lấy kinh nghiệm nằm ở bước nào của phương pháp hướng dẫn  và thực hiện phương pháp hướng dẫn có bao nhiêu bước</t>
  </si>
  <si>
    <t>Nằm ở bước 1, phương pháp hướng dẫn có 3 bước</t>
  </si>
  <si>
    <t>Nằm ở bước 1, phương pháp hướng dẫn có 2 bước</t>
  </si>
  <si>
    <t>Nằm ở bước 3, phương pháp hướng dẫn có 3 bước</t>
  </si>
  <si>
    <t>Nằm ở bước 2, phương pháp hướng dẫn có 3 bước</t>
  </si>
  <si>
    <t>Nằm ở bước 2, phương pháp hướng dẫn có 2 bước</t>
  </si>
  <si>
    <t>Phương pháp hướng dẫn là cho một người sử dụng đã được tiếp cận với hệ thống, sau đó hướng dẫn cho một người sử dụng mới một số thao tác, làm thế nào để thực hiện một số nhiệm vụ</t>
  </si>
  <si>
    <t>Trần Trung</t>
  </si>
  <si>
    <t>Kiên</t>
  </si>
  <si>
    <t>20142430@student.hust.edu.vn</t>
  </si>
  <si>
    <t>Có thể áp dụng phương pháp hướng dẫn (teaching method) vào giai đoạn nào trong quy trình phát triển hệ tương tác, kết quả đánh giá là định lượng hay định tính?</t>
  </si>
  <si>
    <t>Áp dụng ở giai đoạn kiểm thử, kết quả là định tính</t>
  </si>
  <si>
    <t>177</t>
  </si>
  <si>
    <t xml:space="preserve">Kiểm thử người dùng là gì ? Để kiểm thử người dùng, nhóm em đến quan tâm đến tiêu chí nào? Mô tả vắn tắt cách thức áp dụng kiểm thử người dùng trong bài tập lớn của nhóm em.  </t>
  </si>
  <si>
    <t>ICT_C_TL17</t>
  </si>
  <si>
    <t>HCI 11.3.3.6.0</t>
  </si>
  <si>
    <t>B2_Nguyễn Trần Nam_20143091</t>
  </si>
  <si>
    <t xml:space="preserve">Trong các mô hình sau mô hình nào sử dụng để đánh giá hiệu năng </t>
  </si>
  <si>
    <t>GOMS</t>
  </si>
  <si>
    <t>USTA</t>
  </si>
  <si>
    <t>OSTA</t>
  </si>
  <si>
    <t>Tất cả đều sai</t>
  </si>
  <si>
    <t>C13</t>
  </si>
  <si>
    <t>Có thể áp dụng phương pháp đo hiệu năng (performance measurement) vào giai đoạn nào trong quy trình phát triển hệ tương tác, kết quả đánh giá là định lượng hay định tính?</t>
  </si>
  <si>
    <t>176</t>
  </si>
  <si>
    <t>HCI 11.3.3.7.0</t>
  </si>
  <si>
    <t>B2_Nguyễn Trần Nam_20143092</t>
  </si>
  <si>
    <t>Đâu là đặc điểm của phương pháp đặt câu hỏi?</t>
  </si>
  <si>
    <t>Người kiểm thử đưa cho người tham gia sản phẩm một mẫu thử để sử dụng</t>
  </si>
  <si>
    <t>Lập tài liệu bảng câu hỏi đưa cho người dùng tự trả lời và kiểm tra kết quả</t>
  </si>
  <si>
    <t>Đặt những câu hỏi trực tiếp đối với người tham gia về sản phẩm</t>
  </si>
  <si>
    <t>Đỗ Mạnh</t>
  </si>
  <si>
    <t>Khoa</t>
  </si>
  <si>
    <t>Người kiểm thử hiểu mô hình nhận thức của người dùng về hệ thống và các nhiệm vụ, biết được người dùng gặp khó khăn ở đâu khi tìm hiểu và sử dụng hệ thống</t>
  </si>
  <si>
    <t>20142347@student.hust.edu.vn</t>
  </si>
  <si>
    <t>A,C,D</t>
  </si>
  <si>
    <t>C104</t>
  </si>
  <si>
    <t>Nhận định nào SAI về kỹ thuật đặt câu hỏi:</t>
  </si>
  <si>
    <t>Câu hỏi nên thiết kế ở dạng đóng</t>
  </si>
  <si>
    <t>Chỉ nên thiết kế câu hỏi mở cho người dùng</t>
  </si>
  <si>
    <t>Không nên sử dụng kỹ thuật đặt câu hỏi phối hợp với các kỹ thuật khác</t>
  </si>
  <si>
    <t>Đặt câu hỏi để tìm ra thông tin người dùng</t>
  </si>
  <si>
    <t>Dùng câu hỏi đóng để chốt yêu cầu, câu hỏi mở để tìm hiểu nhu cầu</t>
  </si>
  <si>
    <t>84</t>
  </si>
  <si>
    <t>Phương pháp đặt câu hỏi (question-asking protocol) dùng để làm gì ?</t>
  </si>
  <si>
    <t>156</t>
  </si>
  <si>
    <t>HCI 11.3.3.8.0</t>
  </si>
  <si>
    <t>Mô tả nào sau đây khớp với phương pháp đánh giá từ xa (remote testing)?</t>
  </si>
  <si>
    <t>Người kiểm thử hỏi trực tiếp người tham gia về sản phẩm</t>
  </si>
  <si>
    <t>Có phần mềm tự động hướng dẫn người dùng thực hiện các nhiệm vụ và ghi lại các hoạt động của người dùng</t>
  </si>
  <si>
    <t>158</t>
  </si>
  <si>
    <t>Có thể áp dụng phương pháp kiểm thử từ xa (remote testing) vào giai đoạn nào trong quy trình phát triển hệ tương tác, kết quả đánh giá là định lượng hay định tính?</t>
  </si>
  <si>
    <t>Áp dụng ở giai đoạn phân tích yêu cầu, kết quả là định lượng</t>
  </si>
  <si>
    <t>179</t>
  </si>
  <si>
    <t>Thắng</t>
  </si>
  <si>
    <t>20144225@student.hust.edu.vn</t>
  </si>
  <si>
    <t>HCI 11.3.3.9.0</t>
  </si>
  <si>
    <t>11.3.3.9 Phương pháp kiểm thử hồi tưởng</t>
  </si>
  <si>
    <t>Phương pháp kiểm thử hồi tưởng được làm như thế nào?</t>
  </si>
  <si>
    <t>A: Ngưởi kiểm thử và tham gia cùng xem lại các phiên kiểm thử đã được ghi lại và người kiểm thử hỏi lại người tham gia những gì đã xảy ra.</t>
  </si>
  <si>
    <t>B: Người kiểm thử và người tham gia được tách nhau ra về không gian và thời gian.</t>
  </si>
  <si>
    <t>C: Người kiểm thử sẽ đưa mẫu thử cho người dùng sử dụng, sau đó người kiểm thử hỏi trực tiếp người tham gia về sản phẩm.</t>
  </si>
  <si>
    <t>D: Để người dùng tương tác với hệ thống cho có kinh nghiệm, sau đó để người này giải thích cho người chưa được sử dụng hệ thống để người này biết hệ thống hoạt động như thế nào, và cách sử dụng hệ thống,..</t>
  </si>
  <si>
    <t>E: Người dùng được yêu cầu viết ra suy nghĩ, cảm tưởng và ý nghĩ cá nhân sau khi sử dụng hệ thống.</t>
  </si>
  <si>
    <t>Đáp án đúng là: A</t>
  </si>
  <si>
    <t>Phương pháp kiểm thử hồi tưởng: Người kiểm thử và người tham gia xem lại những phiên kiểm thử đã được ghi lại, rồi người kiểm thử hỏi người tham gia những gì đã xảy ra. phương pháp này nên được sử dụng cùng các phương pháp khác.</t>
  </si>
  <si>
    <t>Có thể áp dụng phương pháp kiểm thử hồi tưởng (retrospective testing) vào giai đoạn nào trong quy trình phát triển hệ tương tác, kết quả đánh giá là định lượng hay định tính?</t>
  </si>
  <si>
    <t>180</t>
  </si>
  <si>
    <t>HCI 11.4.1.0.0</t>
  </si>
  <si>
    <t>11.4 Đánh giá hình thành</t>
  </si>
  <si>
    <t>11.4.1 Kĩ thuật đánh giá hình thành</t>
  </si>
  <si>
    <t>Các kỹ thuật sau đây, kỹ thuật nào là kỹ thuật đánh giá hình thành?</t>
  </si>
  <si>
    <t>A: Kỹ thuật đi qua từng nhiệm vụ</t>
  </si>
  <si>
    <t>B: Kỹ thuật tạo bản mẫu trên giấy</t>
  </si>
  <si>
    <t>C: Kỹ thuật đánh giá từ xa</t>
  </si>
  <si>
    <t>D: Kỹ thuật đánh giá theo kịch bản</t>
  </si>
  <si>
    <t>E: Kỹ thuật phát biểu thành lời</t>
  </si>
  <si>
    <t>Đáp án đúng là: A, B,  D, E</t>
  </si>
  <si>
    <t>Các kỹ thuật đánh giá hình thành: 
- Kỹ thuật đi qua từng nhiệm vụ
- Kỹ thuật tạo bản mẫu trên giấy
- Kỹ thuật đánh giá theo kịch bản
- Kỹ thuật phát biểu thành lời
- Kỹ thuật đánh giá phối hợp</t>
  </si>
  <si>
    <t>B_10 Nguyễn Văn Thắng 20144225 95040</t>
  </si>
  <si>
    <t>Phạm Văn</t>
  </si>
  <si>
    <t>Thọ</t>
  </si>
  <si>
    <t>20133802@student.hust.edu.vn</t>
  </si>
  <si>
    <t>Đặc điểm sau thuộc kỹ thuật nào trong đánh giá hình thành: “người dùng mô tả giao diện mà họ thích rồi người thiết kế tạo ra bộ kích bản ” ?</t>
  </si>
  <si>
    <t>A. Kỹ thuật đi qua từng nhiệm vụ</t>
  </si>
  <si>
    <t>B.        Kỹ thuật tạo bản mẫu trên giấy</t>
  </si>
  <si>
    <t>C.        Kỹ thuật đánh giá theo kịch bản</t>
  </si>
  <si>
    <t>D.        Kỹ thuật phát biểu thành lời</t>
  </si>
  <si>
    <t>E.        Tất cả đều sai</t>
  </si>
  <si>
    <t>Vì: đặc điểm của kỹ thuật đánh giá theo kịch bản: người dùng mô tả giao diện mà họ thích rồi  dựa vào đó người thiết kế tạo ra bộ kích bản  và trong bộ kịch bản đó người dùng  được yêu cầu thực hiện một số việc</t>
  </si>
  <si>
    <t>Kỹ thuật nào được sử dụng để đánh giá hình thành?</t>
  </si>
  <si>
    <t>Logging and tracking</t>
  </si>
  <si>
    <t>Retrospective testing</t>
  </si>
  <si>
    <t>Remote testing</t>
  </si>
  <si>
    <t>Cognitive walkthrough</t>
  </si>
  <si>
    <t>Lab-based techniques</t>
  </si>
  <si>
    <t>91</t>
  </si>
  <si>
    <t>Kỹ thuật nào không phải đánh giá hình thành:</t>
  </si>
  <si>
    <t>Pencil and paper mock-ups</t>
  </si>
  <si>
    <t>Cooperative evaluation</t>
  </si>
  <si>
    <t>Scenario-based evaluation</t>
  </si>
  <si>
    <t>86</t>
  </si>
  <si>
    <t>HCI 11.4.1.1.0</t>
  </si>
  <si>
    <t>11.4.1.1 Kĩ thuật đi qua từng nhiệm vụ</t>
  </si>
  <si>
    <t>Đánh giá đi qua từng nhiệm vụ gồm mấy bước?</t>
  </si>
  <si>
    <t>đáp án khác</t>
  </si>
  <si>
    <t>Đáp an B. 4 Bước.</t>
  </si>
  <si>
    <t>Các bước được ghi trong slide</t>
  </si>
  <si>
    <t>Chúng ta sử dụng các kỹ thuật nào sau đây để đánh giá hình thành ?</t>
  </si>
  <si>
    <t>Pencils and papers mockups</t>
  </si>
  <si>
    <t>Walkthrough</t>
  </si>
  <si>
    <t>User testing</t>
  </si>
  <si>
    <t>191</t>
  </si>
  <si>
    <t>HCI 11.4.1.2.0</t>
  </si>
  <si>
    <t>11.4.1.2 Kĩ thuật tạo bản mẫu trên giấy</t>
  </si>
  <si>
    <t>Làm thế nào để tăng độ tin cây của phương pháp tạo mẫu thử trên giấy?</t>
  </si>
  <si>
    <t>sử dụng giấy trắng</t>
  </si>
  <si>
    <t>Sử dụng giấy trong suốt xếp chồng</t>
  </si>
  <si>
    <t>Sử dụng giấy trắng có tham gia của người sử dụng</t>
  </si>
  <si>
    <t>Sử dụng giấy trong suốt có sự tham gia của người sử dụng</t>
  </si>
  <si>
    <t>Tất cả các đáp án đều sai</t>
  </si>
  <si>
    <t>Sử dụng giấy trọng suốt để xác định cấu trúc của sản phẩm, người dùng giúp tăng độ tin cậy.</t>
  </si>
  <si>
    <t>Mội đội dự án tiến hành tạo ra một sản phẩm và đang trong quá trình hoàn thiện. Đội dự án cần thực hiện một số công việc để hoàn thiện dự án và bàn giao. Để tạo lập mẫu thử trên giấy cho đánh giá, đâu là các đáp án đúng:</t>
  </si>
  <si>
    <t>A.Tạo lập bản mẫu thử bằng cách vẽ trên giấy các thành phần, chức năng</t>
  </si>
  <si>
    <t>B.Có thể dùng các tờ giấy trong suốt chồng lên nhau để chỉ ra trình tự thực hiện các chức năng</t>
  </si>
  <si>
    <t>C.Cần kêu gọi người dùng tham gia để có độ tin cậy cao hơn và loại bỏ các thành phần không phù hợp</t>
  </si>
  <si>
    <t>D.Yêu cầu người dùng dùng thử và giải thích tại sao người ta làm vậy</t>
  </si>
  <si>
    <t>E. Kĩ thuật này có độ tin cậy cao</t>
  </si>
  <si>
    <t>Đáp án: A,B,C</t>
  </si>
  <si>
    <t>Vì D là kĩ thuật cộng tác, kĩ thuật này có độ tin cậy thấp</t>
  </si>
  <si>
    <t>20130837@student.hust.edu.vn</t>
  </si>
  <si>
    <t>HCI 11.4.1.3.0</t>
  </si>
  <si>
    <t>11.4.1.3 Kĩ thuật đánh giá theo kịch bản</t>
  </si>
  <si>
    <t>Mô tả phương pháp đánh giá theo kịch bản?</t>
  </si>
  <si>
    <t>Là phương pháp đánh giá hình thành dựa trên kịch bản được tạo sẵn bởi chuyên gia, sử dụng hiểu biết của chuyên gia về các đối tượng người dùng để dự đoán các vấn đề về tính dùng được của sản phẩm. Sau đó ghi lại những vấn đề phát sinh khi thực hiện theo kịch bản để cái tiến sản phẩm.</t>
  </si>
  <si>
    <t>Nêu ra đối tượng tạo ra kịch bản, cơ chế đánh giá của kịch bản</t>
  </si>
  <si>
    <t>Cảm thấy bức xúc với hệ thống học trực tuyến có nhiều bất cập và thiết sót, một nhóm sinh viên nhận được tài trợ của trường và một số doanh nghiệp đã lên ý tưởng xây dựng một hệ thống học trực tuyến tốt hơn. Nhóm sinh viên này dự định sử dụng kỹ thuật đánh giá dựa trên kịch bản đã được học trong môn Tương tác người máy. Những việc nhóm sinh viên cần làm để có thể sử dụng kỹ thuật này là: (nhiều đáp án)</t>
  </si>
  <si>
    <t>A: Lấy ý tưởng từ hệ thống học trực tuyến của một trường đại học nào đấy, xây dựng một hệ thống tương tự rồi đưa cho người dùng sử dụng</t>
  </si>
  <si>
    <t>B; Thu thập yêu cầu của người dùng về những gì họ mong muốn có ở một hệ thống học trực tuyến</t>
  </si>
  <si>
    <t>C:Thiết kế hệ thống học trực tuyến dựa trên ý tưởng về hệ thống mong muốn của người dùng</t>
  </si>
  <si>
    <t>D: Xây dựng các kịch bản cho một hệ thống thử nghiệm và yêu cầu người dùng làm một số việc</t>
  </si>
  <si>
    <t>E: Tất cả các công việc trên đều cần phải làm</t>
  </si>
  <si>
    <t>Câu trả lời: B, C, D</t>
  </si>
  <si>
    <t>Với cách đánh giá dựa trên kịch bản, đầu tiên người dùng mô tả hệ thống mà họ thích, sau đó người thiết kế tạo ra mẫu thử và bộ kịch bản, trong từng bộ kịch bản đó, người dùng được yêu cầu làm một số việc.</t>
  </si>
  <si>
    <t>B_11 Nguyễn Hữu Đạt 20139837 95040</t>
  </si>
  <si>
    <t>Đỗ Đức</t>
  </si>
  <si>
    <t>20122073@student.hut.edu.vn</t>
  </si>
  <si>
    <t>HCI 11.4.1.4.0</t>
  </si>
  <si>
    <t>11.4.1.4 Kĩ thuật phát biểu thành lời</t>
  </si>
  <si>
    <t>Khi người dùng thực hiện đang thực hiện chức năng gọi điện thoại, trong quá trình gọi, nếu người dùng ra lệnh thì có thể bị trùng với nội dung cuộc gọi, làm thế nào để phân biệt khi nào là lệnh, khi nào là nội dung cuộc gọi ?</t>
  </si>
  <si>
    <t>Đặt một danh từ riêng/ tên riêng cho trợ lý ảo. Trong quá trình gọi, nếu người dùng nói ra danh từ riêng này và một lệnh phía sau, thì X sẽ hiểu đó là lệnh; nếu không có danh từ riêng, thì X hiểu đó là nội dung của cuộc gọi.</t>
  </si>
  <si>
    <t>Vì:</t>
  </si>
  <si>
    <t>Kĩ thuật đánh giá hình thành nào cũng có thể được áp dụng trong việc đánh giá tính dùng được:</t>
  </si>
  <si>
    <t>Kĩ thuật đánh giá theo kịch bản</t>
  </si>
  <si>
    <t>Kĩ thuật tạo bản mẫu trên giấy</t>
  </si>
  <si>
    <t>Kĩ thuật phát biểu thành lời</t>
  </si>
  <si>
    <t>Kĩ thuật đi qua từng nhiệm vụ</t>
  </si>
  <si>
    <t>Kĩ thuật đánh giá qua nhật ký</t>
  </si>
  <si>
    <t>Đáp án đúng C</t>
  </si>
  <si>
    <t xml:space="preserve">kĩ thuật phát biểu thành lời có thể được sử dụng trong việc đánh giá tính dùng được </t>
  </si>
  <si>
    <t>Tiền</t>
  </si>
  <si>
    <t>20133922@student.hust.edu.vn</t>
  </si>
  <si>
    <t>HCI 11.4.2.1.0</t>
  </si>
  <si>
    <t>Các vấn đề thường gặp đối với kỹ thuật đánh giá sơ kết tại nơi phát triển là gì? Làm cách nào để khắc phục các vấn đề đó?</t>
  </si>
  <si>
    <t>Gồm 3 vấn đề chính: 
 - Làm thế nào để biểu diễn nhiệm vụ?
 - Làm thế nào để biểu diễn người dùng?
 - Làm thế nào để biểu diễn ngữ cảnh tương tác?</t>
  </si>
  <si>
    <t>Cách giải quyết:</t>
  </si>
  <si>
    <t>11.4.2 Kĩ thuật đánh giá sơ kết</t>
  </si>
  <si>
    <t>11.4.2.1 Đánh giá sơ kết tại nơi phát triển</t>
  </si>
  <si>
    <t>Nêu khái niệm và các vấn đề chính thường gặp trong đánh giá sơ kết tại nơi phát triển?</t>
  </si>
  <si>
    <t xml:space="preserve">Khái niệm đánh giá sơ kết: là những kí thuật được tiến hành sau khi đã phát triển xong sản phẩm và trên giao diện sản phẩm, mục đích là kiểm tra tính dùng được của sản phẩm hoàn chỉnh so với các mục tiêu đã lập trước đó.
Khái niệm đánh giá sơ kết tại nơi phát triển: là các kỹ thuật đánh giá được thực hiện ở trên môi trường phát triển hệ tương tác.
Những vấn đề chính với kỹ thuật đánh giá sơ kết tại nơi phát triển:
-        Làm thế nào để biểu diễn nhiệm vụ
-        Làm thế nào để biểu diễn người dùng
-        Làm thế nào để biểu diễn ngữ cảnh tương tác
</t>
  </si>
  <si>
    <t xml:space="preserve">Vì: khái niệm trong slide và bài giảng.
Các vấn đề chính: vì được thực hiện trong môi trường tự nhiên nên chịu ảnh hưởng từ môi trường: tiếng ồn, ánh sáng, các vật thể khác. Biểu diễn các hoạt động mà khó biểu diễn bằng lời
</t>
  </si>
  <si>
    <t>Khái niệm và vai trò của việc đánh giá sơ kết tại nơi phát triển</t>
  </si>
  <si>
    <t>- Việc đánh giá thực hiện trong môi trường người dùng nhằm đánh giá hệ thống trong hoạt động và trạng thái người dùng.
 - Hạn chế: tiếng ồn, chuyển động =&gt; mất tập trung
 - Do môi trường tự nhiên nên khách quan
 - Đánh giá được các hoạt động thường ngày, tháng, =&gt; được ưa chuộng.</t>
  </si>
  <si>
    <t>Đánh giá sơ kết tại nơi phát triển hay còn gọi là đánh giá thực nghiệm là một trong các kiểu đánh giá</t>
  </si>
  <si>
    <t>B_12</t>
  </si>
  <si>
    <t>Phan Trần Thanh</t>
  </si>
  <si>
    <t>Hải</t>
  </si>
  <si>
    <t>20146257@student.hust.edu.vn</t>
  </si>
  <si>
    <t>Các kỹ thuật nào được sử dụng để đánh giá sơ kết?</t>
  </si>
  <si>
    <t>92</t>
  </si>
  <si>
    <t>Kỹ thuật nào không phải kỹ thuật đánh giá sơ kết?</t>
  </si>
  <si>
    <t>93</t>
  </si>
  <si>
    <t xml:space="preserve">Đánh giá sơ kết là gì, được sử dụng khi nào? Nêu vắn tắt kế hoạch đánh giá sơ kết của nhóm em ? </t>
  </si>
  <si>
    <t>ICT_C_TL16</t>
  </si>
  <si>
    <t>HCI 11.4.2.2.0</t>
  </si>
  <si>
    <t>11.4.2.2 Đánh giá sơ kết bằng phần mềm ghi nhật ký</t>
  </si>
  <si>
    <t>So sánh kỹ thuật đánh giá sơ kết bằng phần mềm ghi nhật ký với các kỹ thuật đánh giá khác. Từ đó, hãy chỉ ra ưu điểm và nhược điểm của phương pháp này.</t>
  </si>
  <si>
    <t>So với kỹ thuật đánh giá sơ kết tại nơi phát triển thì kỹ thuật ghi nhật ký sẽ thuận tiện hơn do có thể thực hiện mọi lúc mọi nơi. Tốn ít thời gian và chi phí hơn</t>
  </si>
  <si>
    <t>Giải thích: do kỹ thuật đánh giá sơ kết là kỹ thuật đánh giá sau khi sản phẩm đã hoàn thành xong, nên cần phải tổng hợp và thu thập đánh giá bằng kỹ thuật đánh giá sơ kết để có thể tổng hợp được tất cả các đánh giá người dùng về sản phẩm đã được hoàn thành</t>
  </si>
  <si>
    <t>3 vấn đề chính với kĩ thuật đánh giá sơ kết tại nơi phát triển là?</t>
  </si>
  <si>
    <t xml:space="preserve">Làm thế nào để  biểu diễn người dùng </t>
  </si>
  <si>
    <t>Làm thế nào để biểu diễn giá cả</t>
  </si>
  <si>
    <t>Làm thế nào để biểu diễn nhiệm vụ</t>
  </si>
  <si>
    <t>Làm thế nào để biểu diễn ngữ cảnh tương tác</t>
  </si>
  <si>
    <t>Làm thế nào để biểu diễn chất lượng</t>
  </si>
  <si>
    <t>Vì 3 vấn đề chính với kĩ thuật đánh giá sơ kết là làm thế nào để biểu diễn nhiệm vu, làm thế nào để biểu diễn người dùng, làm thế nào để biểu diễn ngữ cảnh tương tác</t>
  </si>
  <si>
    <t>B_12 Phan Trần Thanh Hải 20146257 95040</t>
  </si>
  <si>
    <t>Sơn</t>
  </si>
  <si>
    <t>20146614@student.hust.edu.vn</t>
  </si>
  <si>
    <t>HCI 11.4.2.3.0</t>
  </si>
  <si>
    <t>11.4.2.3 Đánh giá từ xa</t>
  </si>
  <si>
    <t>Kĩ thuật đánh giá từ xa cho phép làm gì ?</t>
  </si>
  <si>
    <t>Cho phép theo dõi và ghi lại thao tác từ người dùng</t>
  </si>
  <si>
    <t>Trích xuất thông tin về số lượng lỗi</t>
  </si>
  <si>
    <t>Trích xuất thông tin về tốc độ tương tác</t>
  </si>
  <si>
    <t>Trích xuất thông tin người dùng</t>
  </si>
  <si>
    <t>Giúp người dùng thoải mái</t>
  </si>
  <si>
    <t>A, B, C</t>
  </si>
  <si>
    <t>Vì kĩ thuật đánh giá từ xa cho phép trích xuất thao tác từ người dùng từ đó biết được lỗi cũng như tốc độ tương tác</t>
  </si>
  <si>
    <t>B_12 Nguyễn Minh Sơn 20146614 95040</t>
  </si>
  <si>
    <t>Phạm Hồng</t>
  </si>
  <si>
    <t>20146576@student.hust.edu.vn</t>
  </si>
  <si>
    <t>HCI 11.4.2.4.0</t>
  </si>
  <si>
    <t>11.4.2.4 Đánh giá hồi tưởng</t>
  </si>
  <si>
    <t>Nhưng lại không đánh giá được chi tiết như phương pháp đánh giá sơ kết tại nơi phát triển</t>
  </si>
  <si>
    <t>Điều gì sau đây là đúng với phương pháp đánh giá heuristic?</t>
  </si>
  <si>
    <t>Một nhóm các chuyên gia đánh giá khả năng sử dụng của một giao diện theo một danh sách kiểm tra chi tiết</t>
  </si>
  <si>
    <t>Một nhóm người dùng tiến hành thử nghiệm và đánh giá hệ thống</t>
  </si>
  <si>
    <t>Một nhóm các nhà tâm lí học xây dựng một bảng đánh giá hệ thống</t>
  </si>
  <si>
    <t>Một nhóm các chuyên gia đánh giá khả năng sử dụng một giao diện người dùng theo một tập hợp các nguyên tắc chung</t>
  </si>
  <si>
    <t>Các thành viên trong nhóm thiết kế thực hiện đánh giá tính dùng được của hệ thống</t>
  </si>
  <si>
    <t>164</t>
  </si>
  <si>
    <t>HCI 11.4.3.0.0</t>
  </si>
  <si>
    <t>11.4.3 Kế hoạch kiểm thử</t>
  </si>
  <si>
    <t>Các bước kiểm thử</t>
  </si>
  <si>
    <t>Nêu các bước kiểm thử</t>
  </si>
  <si>
    <t>Gồm các bước:
 - Mục đích kiểm thử
 - Đặt vấn đề/ mục tiêu kiểm thử
 - Hồ sơ của các đối tương tham gia
 - Phương pháp/ kỹ thuật kiểm thử
 - Môi trường và phương tiên kiểm thử
 - Vai trò của các đối tượng tham gia kiểm thử
 - Các biện pháp đánh giá được áp dụng
 - Nội dung và cách trình bày báo cáo</t>
  </si>
  <si>
    <t>Một nhóm sinh viên học môn Tương tác người máy đã xây dựng mẫu thử tương tác cho vật X giúp những người lái ô tô dòng BMW 325i (có giá tầm 1 tỷ) điều khiển các thiết bị và thành phần cấu tạo của ô tô trong khi di chuyển và dừng đỗ một cách tự nhiên, dễ dàng, đơn giản như với các xe cao cấp hơn thuộc phân khúc 2-3 tỷ. Một nhóm sinh viên khác phải lên kế hoạch kiểm thử cho mẫu thử đó. Bước nào sau đây không nằm trong kế hoạch này?</t>
  </si>
  <si>
    <t>Xác định mục đich, mục tiêu kiểm thử mẫu thử tương tác cho X</t>
  </si>
  <si>
    <t>Lên dánh sách các công việc cần kiểm thử mẫu thử tương tác cho X</t>
  </si>
  <si>
    <t>Lựa chọn các tiêu chí của đối tượng tham gia kiểm thử mẫu thử tương tác cho X</t>
  </si>
  <si>
    <t>Áp dụng một vài kỹ thuật nào đó để kiểm thử mẫu thử tương tác cho X</t>
  </si>
  <si>
    <t>Định nghĩa vai trò của người thử nghiệm</t>
  </si>
  <si>
    <t>Việc áp dụng kỹ thuật không nằm trong kế hoạch kiểm thử. Trong kế hoạch này, chỉ xác định xem kỹ thuật cần áp dụng là gì</t>
  </si>
  <si>
    <t>B_12 Phạm Hồng Quang 20146576 95040</t>
  </si>
  <si>
    <t>Ngô Đức</t>
  </si>
  <si>
    <t>20146486@student.hust.edu.vn</t>
  </si>
  <si>
    <t>HCI 12.1.1.0.0</t>
  </si>
  <si>
    <t>Chương 12: Giao diện web</t>
  </si>
  <si>
    <t>12.1 Giới thiệu</t>
  </si>
  <si>
    <t>12.1.1 Thiết kế giao tiện web</t>
  </si>
  <si>
    <t xml:space="preserve">Bạn muốn thêm một thanh navbar vào trang web của mình, trong trường hợp này bạn đang thực hiện nhiệm vụ nào </t>
  </si>
  <si>
    <t>Thiết kế nội dung</t>
  </si>
  <si>
    <t>Thiết kế kết xuất nội dung</t>
  </si>
  <si>
    <t>Thiết kế điều hướng</t>
  </si>
  <si>
    <t>Thiết kế hỗ trợ tương tác</t>
  </si>
  <si>
    <t>Thiết kế tương tác</t>
  </si>
  <si>
    <t>Thêm thanh navbar tức là điều hướng cho trang web</t>
  </si>
  <si>
    <t>các nhiệm vụ khi thiết kế trang web: 1. Thiết kế điều hướng, 2. Thiết kế nội dung, 3. Thiết kế hỗ trợ tương tác, 4. Thiết kế kết xuất nội dung. Cụ thể, khi xây dựng 1 trang web, chúng ta sẽ xác đinh 1 số hoạt động: A. trang web sẽ hiển thị thông tin gì. B. dùng template gì, lấy nội dung như thế nào, kết hợp thế nào để hiển thị cho người dùng. C. Xác định người dùng sẽ bắt đầu từ đâu, đi đến đâu, kết thúc ở đâu. D. Người dùng sẽ thực hiện hành động, nhận phản hồi như thế hoạt động nào thuộc nhiệm vụ nào? Hãy xác định hoạt động nào thuộc nhiệm vụ nào</t>
  </si>
  <si>
    <t>1-a, 2-b, 3-c,4-d</t>
  </si>
  <si>
    <t>1-b, 2-a, 3-d, 4-c</t>
  </si>
  <si>
    <t>1-d, 2-c, 3-a, 4-b</t>
  </si>
  <si>
    <t>1-c, 2-a, 3-d, 4-c</t>
  </si>
  <si>
    <t>1-c, 2-a, 3-d, 4-b</t>
  </si>
  <si>
    <t>vì khi thiết kế website có 4 nhiệm vụ chính như đã nêu, một số hoạt động cụ thể của nhiệm vụ là đáp án của đề bài đưa ra.</t>
  </si>
  <si>
    <t>Vũ Đức</t>
  </si>
  <si>
    <t>Việt</t>
  </si>
  <si>
    <t>20145254@student.hust.edu.vn</t>
  </si>
  <si>
    <t>B14_Nguyễn Hữu Công_20169614</t>
  </si>
  <si>
    <t>Đâu la 2 phương thức chính dùng để thiết kế một trang web ?</t>
  </si>
  <si>
    <t>Website tĩnh và Website động</t>
  </si>
  <si>
    <t>HTML và ASP</t>
  </si>
  <si>
    <t>HTML và PHP</t>
  </si>
  <si>
    <t>HTML và JSP</t>
  </si>
  <si>
    <t xml:space="preserve">HTML và ngôn ngữ lập trình web </t>
  </si>
  <si>
    <t>C105</t>
  </si>
  <si>
    <t>Đâu là những nhân tố ảnh hưởng đến thành công của thiết kế giao diện web?</t>
  </si>
  <si>
    <t>Tính tiện lợi</t>
  </si>
  <si>
    <t>Các kỹ thuật hiện thị trực quan</t>
  </si>
  <si>
    <t>Bố cục trang web</t>
  </si>
  <si>
    <t>Hướng dẫn sử dụng</t>
  </si>
  <si>
    <t>187</t>
  </si>
  <si>
    <t>HCI 12.1.2.0.0</t>
  </si>
  <si>
    <t>HI6.1.0.0.0</t>
  </si>
  <si>
    <t>D_24 Phạm Ngọc Thạch 20133640 AS</t>
  </si>
  <si>
    <t>Khi tổ chức thông tin trên một trang web, làm sao để phân biệt các thông tin giữa các nhóm</t>
  </si>
  <si>
    <t>Chèn một dòng trống giữa các nhóm</t>
  </si>
  <si>
    <t>Nhấn mạnh để hiển thị các nhóm con</t>
  </si>
  <si>
    <t>Đặt các nhóm vào panel riêng</t>
  </si>
  <si>
    <t>Rút khoảng trắng giữa các nhóm</t>
  </si>
  <si>
    <t>vì phải tách các nhóm tin riêng rẽ ra để phân biệt nên đáp án D là sai</t>
  </si>
  <si>
    <t>12.1.2 Tính dùng được của web</t>
  </si>
  <si>
    <t>trong các thiết kế form login sau, thiết kế nào thể hiện rõ nhất tính dùng được của web nhưng vẫn đảm bảo tính bảo mật:</t>
  </si>
  <si>
    <t>A: form chỉ có ID và password</t>
  </si>
  <si>
    <t>B: formcó ID, password và mã capcha</t>
  </si>
  <si>
    <t>C: form có ID, Password, capcha số và capcha hình ảnh</t>
  </si>
  <si>
    <t>D: form có ID và password, nhưng nếu đăng nhập sai 3 lần sẽ xuất hiện mã capcha</t>
  </si>
  <si>
    <t>E: không đáp án nào đúng</t>
  </si>
  <si>
    <t>form login khi có mã capcha sẽ đảm bảo an ninh nên, chống các hacker sử dụng phần mềm login tự động để dò mật khẩu khách hàng. Nhưng việc để mã capcha ở lần login đầu tiên sẽ gây khó chịu cho người dùng, vì thứ nhất là họ mất công nhập thêm 1 hàng nữa, thứ 2 là nếu có 3 trường cần điền dẫn đến xắc suất sai của họ sẽ cao hơn, việc để mã capcha xuất hiện vào lần login sai thứ 3 là hợp lí vì chúng ta có thể cho họ sửa sai 1 lần, còn đến lần thứ 3 thì tính bảo mật quan trọng hơn.</t>
  </si>
  <si>
    <t>B14_Nguyễn Hữu Công_20169615</t>
  </si>
  <si>
    <t>Tính dùng được của website phụ thuộc vào những yếu tố nào?</t>
  </si>
  <si>
    <t>Công nghệ</t>
  </si>
  <si>
    <t>Quy trình thiết kế</t>
  </si>
  <si>
    <t>Quản lý dự án</t>
  </si>
  <si>
    <t>Cách đánh giá</t>
  </si>
  <si>
    <t>C106</t>
  </si>
  <si>
    <t>B14_Nguyễn Hữu Công_20169616</t>
  </si>
  <si>
    <t>4 nhiệm vụ chính của thiết kế giao diện Web là gì?</t>
  </si>
  <si>
    <t>4 nhiệm vụ chính: 
+ Thiết kê nội dung
+Thiết kế điều hướng
+ Thiết kế kết xuất nội dung
+ Thiết kế hỗ trợ hệ tương tác</t>
  </si>
  <si>
    <t>TL78</t>
  </si>
  <si>
    <t>Nguyễn Công</t>
  </si>
  <si>
    <t>Trương</t>
  </si>
  <si>
    <t>20144767@student.hust.edu.vn</t>
  </si>
  <si>
    <t>Tính dùng được của website KHÔNG phụ thuộc vào yếu tố nào?</t>
  </si>
  <si>
    <t>Người thiết kế</t>
  </si>
  <si>
    <t>145</t>
  </si>
  <si>
    <t>HCI 12.1.3.0.0</t>
  </si>
  <si>
    <t>12.1.3 Quy trình phát triển website</t>
  </si>
  <si>
    <t>Đâu không phải là một công đoạn chính trong quy trình phát triển website?</t>
  </si>
  <si>
    <t>Kiểm tra</t>
  </si>
  <si>
    <t>Quy trình phát triển website có 3 công đoạn chính là Thiết kế, tạo mẫu thử, đánh giá.</t>
  </si>
  <si>
    <t>Trong phát triển website, sau khi bạn nhận yêu cầu từ khách hàng thì bạn thực hiện công đoạn nào?</t>
  </si>
  <si>
    <t>KIểm thử</t>
  </si>
  <si>
    <t>Bảo trì</t>
  </si>
  <si>
    <t>Khi phát triển website, khi khách hàng yêu cầu kiểm tra một lỗi nào đó thì bạn cần thực hiện công đoạn nào ?</t>
  </si>
  <si>
    <t>sản xuất</t>
  </si>
  <si>
    <t>cài đặt</t>
  </si>
  <si>
    <t>triển khai</t>
  </si>
  <si>
    <t>bảo trì</t>
  </si>
  <si>
    <t>phân tích</t>
  </si>
  <si>
    <t>Việc sửa lỗi sau khi triển khai, cài đặt cho khách hàng là công đoạn bảo trì</t>
  </si>
  <si>
    <t>Cái gì sau đây thuộc về quy trình phát triển Web?</t>
  </si>
  <si>
    <t>Sản phẩm</t>
  </si>
  <si>
    <t>Thăm dò</t>
  </si>
  <si>
    <t>Báo cáo</t>
  </si>
  <si>
    <t>Giải thích</t>
  </si>
  <si>
    <t>Chọn lọc và tinh chỉnh</t>
  </si>
  <si>
    <t>146</t>
  </si>
  <si>
    <t>Dương Thế</t>
  </si>
  <si>
    <t>Cường</t>
  </si>
  <si>
    <t>20140557@student.hust.edu.vn</t>
  </si>
  <si>
    <t>Các hành động nào sau đây không thuộc về quy trình phát triển website:</t>
  </si>
  <si>
    <t>Tạo nội dung</t>
  </si>
  <si>
    <t>Tạo bản tinh chỉnh</t>
  </si>
  <si>
    <t>Chạy thử</t>
  </si>
  <si>
    <t>189</t>
  </si>
  <si>
    <t>Hành động nào sau đây không thuộc về quy trình phát triển website:</t>
  </si>
  <si>
    <t>Khám phá</t>
  </si>
  <si>
    <t>Kết xuất nội dung</t>
  </si>
  <si>
    <t>192</t>
  </si>
  <si>
    <t>HCI 12.1.3.1.0</t>
  </si>
  <si>
    <t>D_24 Trần Bá Vĩnh Sơn 20133359 AS</t>
  </si>
  <si>
    <t>Hệ thông kinh doanh điện tử (thương mại điện tử) thường là các website. Thiết kế lấy người dùng làm trung tâm bắt đầu bằng việc hiểu tính chất và khác biệt trong các nhóm người dường. Vậy phân loại nhóm người dùng thông qua?</t>
  </si>
  <si>
    <t>Mục đích của người dùng khi thăm website</t>
  </si>
  <si>
    <t>Loại trình duyệt mà người dùng dùng</t>
  </si>
  <si>
    <t>Kích thước màn hình mà người dùng dùng</t>
  </si>
  <si>
    <t>Tất cả ý trên</t>
  </si>
  <si>
    <t>Không có đáp án chính xác</t>
  </si>
  <si>
    <t>Phân loại nhóm người dùng theo mục đích của họ</t>
  </si>
  <si>
    <t>12.1.3.1 Thiết kế</t>
  </si>
  <si>
    <t>HI6.3.0.0.0</t>
  </si>
  <si>
    <t>D_26 Nguyễn Thanh Tùng 20134431 AS</t>
  </si>
  <si>
    <t>Yếu tố nào sau đây là quan trong nhất đối với việc thiết kế Website?</t>
  </si>
  <si>
    <t>Tính thẩm mỹ</t>
  </si>
  <si>
    <t>Giao diện</t>
  </si>
  <si>
    <t>Thiết kế thông tin</t>
  </si>
  <si>
    <t>Công cụ phát triển</t>
  </si>
  <si>
    <t>Phương thức phát triển</t>
  </si>
  <si>
    <t>Website có thiết kế tốt trước tiên phải có tính thẩm mỹ, sau đó các thông tin trên trang web cần được chuẩn bị một cách tốt nhất để người dùng dễ dàng tìm kiếm, sắp xếp,..Giao diện tốt giúp cho việc sử dụng trang web dễ dàng hiệu quả.</t>
  </si>
  <si>
    <t>Nguyễn Văn</t>
  </si>
  <si>
    <t>Hoàng</t>
  </si>
  <si>
    <t>20141797@student.hust.edu.vn</t>
  </si>
  <si>
    <t>Cái gì sau đây thuộc về quy trình phát triển Web? (Chọn 2 phương án)</t>
  </si>
  <si>
    <t>C107</t>
  </si>
  <si>
    <t>Trong thiết kế GUI, các câu đúng là: (chọn 2 câu)</t>
  </si>
  <si>
    <t>các đặc điểm của các thiết bị giao diện như màn hình và modem được xác định</t>
  </si>
  <si>
    <t>khác biệt về thiết kế có xu hướng bị hạn chế.</t>
  </si>
  <si>
    <t>không có giả định về các thiết bị giao diện của người sử dụng có thể được thực hiện.</t>
  </si>
  <si>
    <t>sự khác biệt trong diện tích màn hình có thể cao.</t>
  </si>
  <si>
    <t>HCI 12.1.3.2.0</t>
  </si>
  <si>
    <t>12.1.3.2 Tạo mẫu thử</t>
  </si>
  <si>
    <t>Một công ty mậu dịch có nhu cầu tạo một trang web bán hàng online, người thiết kế cần tạo mẫu thử ban đầu như thế nào</t>
  </si>
  <si>
    <t>A: Mẫu thử vẽ trên giấy</t>
  </si>
  <si>
    <t>B: Mẫu thử dạng Mockup(Chỉ có hình ảnh thiết kế)</t>
  </si>
  <si>
    <t>C: Mẫu thử là trang web có chức năng bán hàng</t>
  </si>
  <si>
    <t>D: Mẫu thử trang web có chức năng bán hàng nhưng chưa có thiết kế giao diện</t>
  </si>
  <si>
    <t>E: Cả B và C</t>
  </si>
  <si>
    <t>Đáp án: B</t>
  </si>
  <si>
    <t>Mẫu thử ban đầu của trang web chỉ cần cho người dùng biết được giao diện của trang đó như thế nào và chưa cần phải có đầy đủ chức năng. Vì vậy đáp án là B</t>
  </si>
  <si>
    <t>Nguyễn Công</t>
  </si>
  <si>
    <t>Hữu</t>
  </si>
  <si>
    <t>20169598@student.hust.edu.vn</t>
  </si>
  <si>
    <t>Công cụ nào dưới đây dùng để thiết kế giao diện Web ?</t>
  </si>
  <si>
    <t>A.Word</t>
  </si>
  <si>
    <t>B.PDF</t>
  </si>
  <si>
    <t>C.Notepad++</t>
  </si>
  <si>
    <t>D.Brackets</t>
  </si>
  <si>
    <t>E.Cả C và D</t>
  </si>
  <si>
    <t>Công cụ hỗ trợ thiết kế web là : Brackets và Notepad</t>
  </si>
  <si>
    <t>D_26 Nguyễn Thế Anh Sơn 20122352 AS</t>
  </si>
  <si>
    <t>Những phương pháp thường sử dụng để tạo mẫu thử?</t>
  </si>
  <si>
    <t>Sử dụng phần mềm biểu diễn</t>
  </si>
  <si>
    <t>Viết code tạo mẫu thử</t>
  </si>
  <si>
    <t>Các ứng dụng tạo mẫu thử chuyên ngành</t>
  </si>
  <si>
    <t>Cả 3 phương án trên</t>
  </si>
  <si>
    <t>Không phương án nào đúng</t>
  </si>
  <si>
    <t>Trong thực tế, phương pháp sử dụng phần mềm biểu diễn dành cho người mới bắt đầu, phương pháp viết code dành cho người có trình độ cao, phương pháp sử dụng ứng dụng tạo mẫu thử có thể dùng ở mọi trình độ</t>
  </si>
  <si>
    <t>B14_Nguyễn Hữu Công_20169617</t>
  </si>
  <si>
    <t>Quy trình phát triển website gồm mấy giai đoạn chính ?</t>
  </si>
  <si>
    <t>gồm 6 giai đoạn chính: Thu thập thông tin khách hàng, phân tích , thiết kế , xây dựng , chạy thử , nghiệm thu và chuyển giao</t>
  </si>
  <si>
    <t>TL79</t>
  </si>
  <si>
    <t>HCI 12.1.3.3.0</t>
  </si>
  <si>
    <t>Một giao diện web được thiết kế thành công cần đảm bảo các yếu tố nào?</t>
  </si>
  <si>
    <t>B. Tăng tính giá trị thông điệp của trang web</t>
  </si>
  <si>
    <t>C. Tăng tính dễ đọc, và hỗ trợ người đọc</t>
  </si>
  <si>
    <t xml:space="preserve">D. đơn giản hóa, tổ chức tốt, </t>
  </si>
  <si>
    <t>E. Tất cả các đáp án trên đều đúng</t>
  </si>
  <si>
    <t>Vì Tất cả đều là các yếu tố để xem xét tính thành công của một thiết kế web</t>
  </si>
  <si>
    <t>12.1.3.3 Đánh giá</t>
  </si>
  <si>
    <t>Bộ phận công nghệ thông tin của một công ty nhận được yêu cầu thiết kế một trang web để sử dụng trong nội bộ công ty cần phải thực hiện đánh giá của người/ nhóm người dùng nào sau đây là chính ? (1 đáp an)</t>
  </si>
  <si>
    <t>Các thành viên trong nhóm</t>
  </si>
  <si>
    <t>Nhóm trưởng</t>
  </si>
  <si>
    <t>Giám đốc</t>
  </si>
  <si>
    <t>Toàn bộ nhân viên trong công ty</t>
  </si>
  <si>
    <t>Cả đáp án B và C</t>
  </si>
  <si>
    <t>Vì khi cần thiết kế một website ta phải tập trung vào các đánh giá của người sử dụng là chính mà ở đây là nhân viên công ty. Vậy nên đáp án D là chính xác nhất.</t>
  </si>
  <si>
    <t>B_14 Nguyễn Công Hữu 20169598 95040</t>
  </si>
  <si>
    <t>Nguyễn Gia</t>
  </si>
  <si>
    <t>20125861@student.hut.edu.vn</t>
  </si>
  <si>
    <t>Các kỹ thuật nào sau đây được sử dụng trong đánh giá hình thành?</t>
  </si>
  <si>
    <t>Đi qua từng nhiệm vụ</t>
  </si>
  <si>
    <t>Thiết kế trên giấy</t>
  </si>
  <si>
    <t>Đánh giá phối hợp</t>
  </si>
  <si>
    <t>Đánh giá theo kịch bản</t>
  </si>
  <si>
    <t>Ghi vết hay ghi nhật ký</t>
  </si>
  <si>
    <t>A,B,C,D</t>
  </si>
  <si>
    <t>Đánh giá hình thành bao gồm 4 kỹ thuật: Đi qua từng nhiệm vụ, thiết kế trên giấy, đánh giá phối hợp và đánh giá theo kịch bản</t>
  </si>
  <si>
    <t>B14_Nguyễn Hữu Công_20169618</t>
  </si>
  <si>
    <t>Nêu các đặc tính của giao diện Web liên quan đến người dùng?</t>
  </si>
  <si>
    <t>Các đặc tính của giao diện Web liên quan đến người dùng là:
- Thiết bị người dùng sử dụng để tương tác với hệ thống 
- Sự tập trung của người dùng và các nhiệm vụ người dùng có thể thực hiện được thông qua giao diện.</t>
  </si>
  <si>
    <t>TL80</t>
  </si>
  <si>
    <t>HCI 12.2.1.1.0</t>
  </si>
  <si>
    <t>Đặc tính nào không là đặc tính của thiết bị người dùng sử dụng?</t>
  </si>
  <si>
    <t>A. Phần cứng đa dạng</t>
  </si>
  <si>
    <t>B. Phần cứng được xác định rõ ràng</t>
  </si>
  <si>
    <t>C. Màn hình hiển thị chính xác</t>
  </si>
  <si>
    <t>D. Phần cứng không đa dạng</t>
  </si>
  <si>
    <t>E. Màn hình hiện thị phụ thuộc vào phần cứng mà người dùng sử dụng</t>
  </si>
  <si>
    <t>Giao diện web có thể hoạt động trên hầu hết tất cả các loại phần cứng. Tuy nhiên việc hiện thị chính xác như mong muốn thì lại phụ thuộc nhiều vào phần cứng, phần mềm sử dụng và hệ điều hành</t>
  </si>
  <si>
    <t>Hoàng Mạnh</t>
  </si>
  <si>
    <t>Các đặc tính liên quan tới người dùng của giao diện web bao gồm những yếu tố nào?</t>
  </si>
  <si>
    <t>Hậu</t>
  </si>
  <si>
    <t>A- thiết bị ng dùng sử dụng</t>
  </si>
  <si>
    <t>B- sự tập trung của người dùng</t>
  </si>
  <si>
    <t>C- cách người dùng thực hiện thông qua giao diện</t>
  </si>
  <si>
    <t>20131317@student.hust.edu.vn</t>
  </si>
  <si>
    <t>D- cả 3 đáp án A, B, C</t>
  </si>
  <si>
    <t>E- đáp án khác</t>
  </si>
  <si>
    <t>các đặc tính liên quan tới người dùng của giao diện web bao gồm những 3 yếu tố: thiết bị người dùng sử dụng, sự tập trung của người dùng và cách người dùng thực hiện thông qua giao diện</t>
  </si>
  <si>
    <t>12.2 Các đặc điểm của giao diện web</t>
  </si>
  <si>
    <t>12.2.1 Các đặc tính liên quan đến người dùng</t>
  </si>
  <si>
    <t>12.2.1.1 Thiết bị người dùng sử dụng để tương tác</t>
  </si>
  <si>
    <t>Thiết bị nào sau đây dùng để tương tác với giao diện web?</t>
  </si>
  <si>
    <t>Bàn phím</t>
  </si>
  <si>
    <t>Chuột</t>
  </si>
  <si>
    <t>Màn hình cảm ứng</t>
  </si>
  <si>
    <t>Loa,Camera</t>
  </si>
  <si>
    <t>Tất cả đáp án trên</t>
  </si>
  <si>
    <t>Vì ứng dụng web có thể nhận và xuất thông tin ra tất các thiết bị kể trên nên chúng có đều có thể làm kênh tương cho hệ thống.</t>
  </si>
  <si>
    <t>HI6.2.0.0.0</t>
  </si>
  <si>
    <t>Những đặc tính nào sau đây là của giao diện thiết bị người dùng?</t>
  </si>
  <si>
    <t>Phần cứng không đa dạng</t>
  </si>
  <si>
    <t>Các thành phần, đặc điểm của phần cứng được xác định rõ ràng</t>
  </si>
  <si>
    <t>Màn hình được thiết kế xác định rõ ràng</t>
  </si>
  <si>
    <t>Phần cứng đa dạng</t>
  </si>
  <si>
    <t>Màn hình hiển thị đa dạng</t>
  </si>
  <si>
    <t>Tùy vào từng tương tác của từng loại hệ thống mà có áp dụng các loại phần cứng cho phù hợp, không phải hệ thống nào cũng có thể sử dụng chung phần cứng của hệ thống khác. Màn hình hiển thị giao diện web cũng như vậy</t>
  </si>
  <si>
    <t>Các nhiệm vụ người dùng có thể thực hiện được thông qua giao diện web là gì?</t>
  </si>
  <si>
    <t>A- Liên kết tới một website</t>
  </si>
  <si>
    <t>B- Đánh máy</t>
  </si>
  <si>
    <t>C- Tìm kiếm hoặc đọc thông tin</t>
  </si>
  <si>
    <t>D- Lập trình</t>
  </si>
  <si>
    <t>E- Tải, hoặc lưu trữ thông tin</t>
  </si>
  <si>
    <t>A, C, E</t>
  </si>
  <si>
    <t>Các nhiệm vụ người dùng có thể thực hiện được thông qua giao diện web là: liên kết tới trang web, trình duyệt hoặc đọc các trang, điền vào các mẫu đơn, đăng ký dịch vụ, tham gia vào các giao dịch, tải xuống và lưu lại tài liệu...</t>
  </si>
  <si>
    <t>Một giao điện web cho ứng dụng đọc sách cần phải chú ý đến những đặc điểm nào của thiết bị người dùng sử dụng để truy cập</t>
  </si>
  <si>
    <t>Kích cỡ màn hình</t>
  </si>
  <si>
    <t>Năm sản xuất</t>
  </si>
  <si>
    <t>Độ phân giải của màn hình</t>
  </si>
  <si>
    <t>Địa chỉ MAC</t>
  </si>
  <si>
    <t>Tỉ lệ của màn hình</t>
  </si>
  <si>
    <t>Đáp án là A, C, E/ Một giao diện web đọc sách để có thể phục vụ tốt nhu cầu đọc sách của người dùng thì rất cần chú ý đến kích cỡ, độ phân giải và tỉ lệ (16:9, 4:3) của thiết bị người dùng sử dụng. Mặc dù năm sản xuất có thể liên quan đến việc thiết bị sẽ xử lí hình ảnh như thế nào nhưng giao diện web khó có khả năng nắm bắt được nên đáp án B loại. Đáp án D không đúng vì địa chỉ MAC không liên quan đến giao diện web</t>
  </si>
  <si>
    <t>Nguyễn Danh</t>
  </si>
  <si>
    <t>Khương</t>
  </si>
  <si>
    <t>20132122@student.hust.edu.vn</t>
  </si>
  <si>
    <t>B14_Nguyễn Hữu Công_20169619</t>
  </si>
  <si>
    <t>Tính hữu dụng là gì?</t>
  </si>
  <si>
    <t xml:space="preserve">1. Tính hữu dụng (Usefulness): là hệ thống đó giúp người sử dụng hoàn thành các nhiệm vụ,mang tính định lượng, dễ đo lường thông qua chức năng của hệ thống
</t>
  </si>
  <si>
    <t>TL81</t>
  </si>
  <si>
    <t>Khi so sánh với trang in trong khía cạnh về sự tập trung của người dùng, các trang web đưa ra cho người dùng ... , thường có ít manh mối về …</t>
  </si>
  <si>
    <t>chiều dài và chiều sâu</t>
  </si>
  <si>
    <t>bản thu gọn của thông tin</t>
  </si>
  <si>
    <t>cấu trúc và trình tự</t>
  </si>
  <si>
    <t>B and C</t>
  </si>
  <si>
    <t>132</t>
  </si>
  <si>
    <t>Câu nào dưới đây là sai về thuộc tính về ngữ cảnh của web:</t>
  </si>
  <si>
    <t>Các trang web là những thực thể duy nhất với đường dẫn điều hướng gần như không giới hạn.</t>
  </si>
  <si>
    <t>Họ không đưa lên hộp thoại riêng biệt để đặt câu hỏi, cung cấp hoặc yêu cầu bổ sung thông tin, hoặc tin nhắn hiện tại</t>
  </si>
  <si>
    <t>Đầu mối theo ngữ cảnh trở nên hạn chế hoặc rất khó tìm</t>
  </si>
  <si>
    <t>Web cho phép người sử dụng để duy trì một cảm giác tốt hơn về ngữ cảnh.</t>
  </si>
  <si>
    <t>130</t>
  </si>
  <si>
    <t>Sử dụng Web hầu hết là việc ... và ... của thông tin để tìm các thông tin cần thiết.</t>
  </si>
  <si>
    <t>duyệt đặc trưng</t>
  </si>
  <si>
    <t>quét trực quan</t>
  </si>
  <si>
    <t>giao dịch</t>
  </si>
  <si>
    <t>A&amp;B</t>
  </si>
  <si>
    <t>125</t>
  </si>
  <si>
    <t>System capability của Web bị giới hạn bởi sự sẵn sàng của người sử dụng trong việc cho phép các tính năng vì: (chọn 3 câu)</t>
  </si>
  <si>
    <t>response time</t>
  </si>
  <si>
    <t>an ninh</t>
  </si>
  <si>
    <t>vấn đề riêng tư và quan tâm</t>
  </si>
  <si>
    <t>thiết kế của Web</t>
  </si>
  <si>
    <t>B_14 Nguyễn Danh Khương 20132122 95040</t>
  </si>
  <si>
    <t>Đồ họa được thiết kế nên hiển thị:</t>
  </si>
  <si>
    <t>dữ liệu</t>
  </si>
  <si>
    <t>người xem nên nghĩ về nội dung hơn hình thức ,</t>
  </si>
  <si>
    <t>C. tránh đi những thứ mà dữ liệu thể hiện</t>
  </si>
  <si>
    <t>Thể hiện nhiều số ở những khoảng trống nhỏ</t>
  </si>
  <si>
    <t>A,B,D</t>
  </si>
  <si>
    <t>139</t>
  </si>
  <si>
    <t>Nguyễn Duy Chiến</t>
  </si>
  <si>
    <t>20135143@student.hust.edu.vn</t>
  </si>
  <si>
    <t>HCI 12.2.1.2.0</t>
  </si>
  <si>
    <t>12.2.1.2 Sự tập trung của người dùng</t>
  </si>
  <si>
    <t>Sự tập trung của người dùng trong thiết kế giao diên website aseancu.org được thể hiện ở: (1 đáp án đúng nhất)</t>
  </si>
  <si>
    <t>Điều hướng</t>
  </si>
  <si>
    <t xml:space="preserve">A, C </t>
  </si>
  <si>
    <t>Slide 13/60 bài 12</t>
  </si>
  <si>
    <t>B14_Nguyễn Hữu Công_20169620</t>
  </si>
  <si>
    <t>TÍnh tiện dùng là gì?</t>
  </si>
  <si>
    <t>2. Tính tiện dụng (Usability):là hệ thống đó giúp người sử dụng hoàn thành các nhiệm vụ một cách dễ dàng và thoải mái,mang tính định tính,Khó đo lường. Tính tiện dụng thể hiện ở thính hiệu quả,năng suất và thỏa mãn</t>
  </si>
  <si>
    <t>TL82</t>
  </si>
  <si>
    <t>HCI 12.2.1.3.0</t>
  </si>
  <si>
    <t>12.2.1.3 Các nhiệm vụ người dùng có thể thực hiện được qua giao diện</t>
  </si>
  <si>
    <t>B14_Nguyễn Hữu Công_20169621</t>
  </si>
  <si>
    <t>Người dùng có thể thực hiện nhiệm vụ nào thông qua giao diên web?</t>
  </si>
  <si>
    <t>Thay đổi nội dung</t>
  </si>
  <si>
    <t>In nghiêng văn bản</t>
  </si>
  <si>
    <t>dăng ký tài khoản</t>
  </si>
  <si>
    <t>mua hàng online</t>
  </si>
  <si>
    <t>cả C và D</t>
  </si>
  <si>
    <t>C108</t>
  </si>
  <si>
    <t>HCI 12.2.2.1.0</t>
  </si>
  <si>
    <t>12.2.2 Các đặc tính liên quan đến hệ tương tác</t>
  </si>
  <si>
    <t>12.2.2.1 Khả năng của hệ thống</t>
  </si>
  <si>
    <t>Ưu điểm của giao diện web so với giao diện người dùng thông thường trong khả năng của hệ thống là gì?</t>
  </si>
  <si>
    <t>Được giới hạn bởi các ràng buộc do phần cứng, trình duyệt, phần mềm, hỗ trợ khách hàng và người dùng sẵn sàng tương tác nhờ sự phản hồi, bảo mật và sự riêng tư</t>
  </si>
  <si>
    <t>Giao diện đồ họa thông thường có khả năng không giới hạn của tất cả các ứng dụng vào môi trường nền tảng. Trong khi đó, giao diện web được giới hạn bởi các ràng buộc do phần cứng, trình duyệt, phần mềm, hỗ trợ khách hàng một cách tối đa</t>
  </si>
  <si>
    <t>Khả năng của hệ thống bao gồm những gì?</t>
  </si>
  <si>
    <t>Giao diện của hệ thống không bị giới hạn bởi phần cứng, hay bất kì phần mềm nào, nó có thể phát triển theo nhiều cách. Tuy vậy người dùng hoàn toàn có thể áp đặt những ràng buộc lên hệ thống để tạo độ bảo mật cũng như quyền riêng tư</t>
  </si>
  <si>
    <t>Qua lý thuyết từ slide và thực tế từ nhiều ví dụ bên ngoài, thấy được một giao diện web của người dùng đối với hệ thống hoàn toàn bao chọn những khả năng trên, người dùng hoàn toàn đặt được bảo mật cho hệ thống từ giao diện loại này, dễ dàng truy cập (có kết nối internet)</t>
  </si>
  <si>
    <t>B14_Nguyễn Hữu Công_20169622</t>
  </si>
  <si>
    <t>Tính hữu dụng của một hệ tương tác là gì?</t>
  </si>
  <si>
    <t>giúp người sử dụng hoàn thành các nhiệm vụ, mang tính định lượng.</t>
  </si>
  <si>
    <t>giúp người sử dụng hoàn thành các nhiệm vụ một cách dễ dàng, thoải mái</t>
  </si>
  <si>
    <t>mang tính định tính thể hiện ở năng suất và hiệu quả</t>
  </si>
  <si>
    <t>giúp người dùng hoàn thành nhiện vụ, mang tính định tính.</t>
  </si>
  <si>
    <t>mang tính định lượng và định tính</t>
  </si>
  <si>
    <t>C109</t>
  </si>
  <si>
    <t>Tính hữu dụng (usefulness) của một hệ tương tác được hiểu là sự phối hợp giữa:</t>
  </si>
  <si>
    <t>Tính dùng được (usability)</t>
  </si>
  <si>
    <t>Tính tiện lợi (utility)</t>
  </si>
  <si>
    <t>Tính phù hợp (compatibility)</t>
  </si>
  <si>
    <t>Tính chấp nhận được (acceptability)</t>
  </si>
  <si>
    <t>Tính dễ học (easy to learn)</t>
  </si>
  <si>
    <t>188</t>
  </si>
  <si>
    <t>HCI 12.2.2.2.0</t>
  </si>
  <si>
    <t>12.2.2.2 Tính tích hợp</t>
  </si>
  <si>
    <t>Tính tích hợp bao gồm những gì?</t>
  </si>
  <si>
    <t>GUI: Tích hợp liền mạch các ứng dụng vào môi trường nền tảng một mục tiêu chính
Bộ công cụ và các thành phần là những yếu tố chính trong việc hoàn thành đối tượng này
WI: Rõ ràng cho một số chức năng cơ bản trong hầu hết các trang web (điều hướng, in ấn, v.v ...)
Các trang web có khuynh hướng đạt được sự khác biệt cá nhân hơn là kết hợp</t>
  </si>
  <si>
    <t>Dựa vào slide bài giảng và video bài giảng của cô, và qua các ví dụ là các trang web thông dụng nhất như google, facebook, youtube ta có thể thấy được tính tích hợp được thể hiện 1 cách rõ nét.</t>
  </si>
  <si>
    <t>Một giao diện web để người dùng viết (blog, tutorial, ...) thì thích hợp với việc tích hợp những tính năng nào?</t>
  </si>
  <si>
    <t>Hashtag</t>
  </si>
  <si>
    <t>Tìm kiếm theo tên</t>
  </si>
  <si>
    <t>Google Speech to Text (Chuyển âm thanh qua giọng nói)</t>
  </si>
  <si>
    <t>Tích hợp hệ thống xem video</t>
  </si>
  <si>
    <t>Từ điển</t>
  </si>
  <si>
    <t xml:space="preserve">Giao điện web cho việc viết blog, tutorial.. rất thích hợp với hashtag để có thể quản lí và tìm kiểm theo chủ đề, tương tự với việc tìm kiếm. Ngoài ra từ điển cũng rất hữu dụng cho việc viết. Việc tích hợp Google Speech to Text cũng rất hợp lí nên đáp án C vẫn được lựa chọn. Đáp án D không hợp lí vì người viết blog rất ít khi có nhu cầu xem video khi đang làm dở bài viết của họ </t>
  </si>
  <si>
    <t>B_15 Nguyễn Duy Chiến  20135143 95040</t>
  </si>
  <si>
    <t>Phùng Tuấn Anh</t>
  </si>
  <si>
    <t>20125386@student.hut.edu.vn</t>
  </si>
  <si>
    <t>HCI 12.2.2.3.0</t>
  </si>
  <si>
    <t>12.2.2.3 Thời gian đáp ứng</t>
  </si>
  <si>
    <t>Thời gian đáp ứng của giao diện web và giao diện đồ họa thông thường khác nhau như thế nào?</t>
  </si>
  <si>
    <t>Thời gian phản hồi của giao diện đồ họa gần như tức thời. Thời gian phản hồi của giao diện web lâu hơn và phụ thuộc và nhiều yếu tố như: tốc độ truyền tải, nội dung trang.</t>
  </si>
  <si>
    <t>Thời gian phản hồi của giao diện đồ họa khá nhanh, đáp ứng được hầu hết yêu cầu người dùng. Trong khi đó, thời gian phản hồi của giao diện web khá biến thiên, phải phụ thuộc và nhiều yếu tố như: tốc độ truyền tải, nội dung trang...Thời gian dài có thể làm người dùng thất vọng</t>
  </si>
  <si>
    <t>Các trường hợp nào trong các trường hợp sau đây thể hiện hệ thống với thời gian đáp ứng nhanh (cỡ micro giây, xét trong trường hợp mạng ổn định)</t>
  </si>
  <si>
    <t>A: Hệ thống chat messenger trên facebook</t>
  </si>
  <si>
    <t>B: Hệ thống SIS khi có quá nhiều sinh viên cùng online khi đợt đăng ký diễn ra</t>
  </si>
  <si>
    <t>C: Upload 1 file dung lượng nhỏ lên google driver</t>
  </si>
  <si>
    <t>D. A, B, C đều sai</t>
  </si>
  <si>
    <t>E: A, B, C đều đúng</t>
  </si>
  <si>
    <t>Đáp án: A, C</t>
  </si>
  <si>
    <t>đáp án B sai vì rõ ràng các sv Bách Khoa đều biết được tình trạng hệ thống sis quá tải khi kì đăng kí học tập diễn ra dẫn đến hệ thống có thời gian đáp ứng chậm trong tình huống này. Đáp án A, C đúng vì hiện nay hầu hết mọi người đều dùng facebook, google driver đều biết đây là những công ty lớn hệ thống của họ với thiết bị, công nghệ khủng và rõ ràng trong tình huống như đầu bài thì A, C phải có thời gian đáp ứng rất nhanh. Còn đáp án D, E sai là hiển nhiên</t>
  </si>
  <si>
    <t>HCI 12.2.3.1.0</t>
  </si>
  <si>
    <t>12.2.3 Các đặc tính liên quan đến tương tác</t>
  </si>
  <si>
    <t>12.2.3.1 Các hành đông tương tác</t>
  </si>
  <si>
    <t>Kể tên 2 đặc tính chính liên quan đến tương tác? Với mỗi đặc tính cho ví dụ</t>
  </si>
  <si>
    <t>- Có 2 đặc tính chính cần lưu ý chính là hành động tương tác và kiểu hiển thị trực quan.
 - Với kiểu hiển thị trực quan thì có 3 cách sắp xếp là : Tổ chức theo chức năng,theo tuần tự và theo tần suất 
 - Với đặc tính hành động tương tác thì cần lưu ý xem người dùng hay ấn vào đâu trong 1 bảng tin để xem tin đó. Hay làm gì để thực hiện một chức năng của trang web</t>
  </si>
  <si>
    <t>Các đặc tính lquan đến tương tác cần khảo sát bao gồm các hành động tương tác và kiểu hiển thị trực quan
 Tiếp đó là các ptử bdiễn thông tin,các thông tin và các dữ liệu người dùng có thể tiếp cận qua giao diện người dùng 
 Cũng cần qtâm đến cách điều hướng và ngữ cảnh tương tác</t>
  </si>
  <si>
    <t>Hoàng Ngọc Dũng</t>
  </si>
  <si>
    <t>hoangdung486726@gmail.com</t>
  </si>
  <si>
    <t>Hành động nào sau đây là tương tác trên website (3đáp án)</t>
  </si>
  <si>
    <t>Làm in đậm một dòng chữ</t>
  </si>
  <si>
    <t>Nhấn vào menu lựa chọn</t>
  </si>
  <si>
    <t>Nhấn vào các button trong menu</t>
  </si>
  <si>
    <t>Lựa chọn trong một danh sách nội dung</t>
  </si>
  <si>
    <t>Làm in nghiêng một câu hay một đoạn chữ.</t>
  </si>
  <si>
    <t>B,C,D</t>
  </si>
  <si>
    <t>Các câu B,C,D là hành động tương tác vì với mỗi đầu vào ta sẽ có một đầu ra khác nhau.</t>
  </si>
  <si>
    <t>Làm thế nào để kiểm chứng nội dung thông điệp đầu vào bằng giọng nói ?  Mô tả ngắn gọn các nguyên lý Gestalt đã học. Với mỗi nguyên lý, chỉ ra ít nhất một cách thức sinh viên đã vận dụng để thiết kế hệ tương tác trong bài tập lớn.</t>
  </si>
  <si>
    <t>ICT_C_TL56</t>
  </si>
  <si>
    <t>HCI 12.2.3.2.0</t>
  </si>
  <si>
    <t>12.2.3.2 Kiểu hiển thị trực quan</t>
  </si>
  <si>
    <t>HI6.4.0.0.0</t>
  </si>
  <si>
    <t>Giả sử bạn đang cần thiết kế một web form đăng ký tài khoản ngân hàng. Để đảm bảo đặc tính User Guidance của Web Interface, giải pháp nào sau đây là phù hợp? (chọn nhiều đáp án)</t>
  </si>
  <si>
    <t>Không cần làm gì nhiều, chỉ cần có form cho người dùng là quá đủ.</t>
  </si>
  <si>
    <t>Ở dưới mỗi mục, thêm một đoạn mô tả nho nhỏ: Ví dụ: Mật khẩu (từ 8 ký tự trở lên)</t>
  </si>
  <si>
    <t>Khi người dùng ấn vào ô cần điền, hiển thị một pop-up nhỏ hướng dẫn. Ví dụ: Khi vào ô Mật khẩu, một pop-up nhỏ sẽ hiện lên: "Từ 8 ký tự trở lên, có cả chữ hoa thường."</t>
  </si>
  <si>
    <t>Đặt một nút hình chữ i (nút trợ giúp) vào cạnh mỗi ô cần điền. Khi người dùng cần hướng dẫn sẽ ấn vào đó.</t>
  </si>
  <si>
    <t>Người dùng submit form, kiểm tra rồi mới khoanh đỏ các chỗ chưa phù hợp.</t>
  </si>
  <si>
    <t>B, C, D</t>
  </si>
  <si>
    <t>A chưa đúng vì nếu để nguyên, người dùng sẽ không biết làm thế nào khi gặp một ô lạ. E chưa phù hợp vì người dùng sẽ tốn thời gian điền hết tất cả để submit. B, C, D đều là các phương án có thể sử dụng.</t>
  </si>
  <si>
    <t>Nguyễn Dũng</t>
  </si>
  <si>
    <t>20135270@student.hust.edu.vn</t>
  </si>
  <si>
    <t>HCI 12.2.3.3.0</t>
  </si>
  <si>
    <t>12.2.3.3 Cách thông tin kiểu thông tin người dùng tiếp nhận qua giao diện</t>
  </si>
  <si>
    <t>Cách thông tin kiểu thông tin người dùng tiếp nhận qua giao diện trên các trang web báo chí hiện nay là như thế nào ? ( chọn 1 đáp án đúng nhất )</t>
  </si>
  <si>
    <t>A: Thông qua hình ảnh minh họa.</t>
  </si>
  <si>
    <t>B: Thông qua một đoạn văn bản tóm tắt nội dung cần truyền tải.</t>
  </si>
  <si>
    <t>C : Giật một đoạn tít câu view.</t>
  </si>
  <si>
    <t>D : Một đoạn video minh họa cho nội dung.</t>
  </si>
  <si>
    <t>E : cả bốn đáp án A, B, C, D đều đúng.</t>
  </si>
  <si>
    <t>Đáp án đúng : E</t>
  </si>
  <si>
    <t>Thực tế các kiểu thông tin ưu thích của người rất đa dạng nên để đáp ứng được nhu cầu của người dùng rất lớn trong việc đọc báo mạng hiện nay đòi hỏi các trang web phải có đầy đủ các kiểu thông tin hình ảnh, văn bản và âm thanh. Do vậy đáp án E là đúng nhất.</t>
  </si>
  <si>
    <t>B14_Nguyễn Hữu Công_20169623</t>
  </si>
  <si>
    <t>Phát biểu nguyên tắc "Tổ chức" trong thiết kế web</t>
  </si>
  <si>
    <t>Là cung cấp cho người dùng một cấu trúc khái niệm rõ ràng và nhất quán. Tính nhất quán, cách bố trí màn hình, các quan hệ và sự điều khiển là khái niệm quan trọng của tổ chức. Các quy ước và quy tắc tương tự được áp dụng cho tất cả các yếu tố</t>
  </si>
  <si>
    <t>TL83</t>
  </si>
  <si>
    <t>HCI 12.2.3.4.0</t>
  </si>
  <si>
    <t>12.2.3.4 Cách điều hướng</t>
  </si>
  <si>
    <t>Giao diện trang web aseancu.org sử dụng kiểu điều hướng nào sau đây</t>
  </si>
  <si>
    <t>Menu</t>
  </si>
  <si>
    <t>Liên kết URL</t>
  </si>
  <si>
    <t>Hộp thoại</t>
  </si>
  <si>
    <t>Wizard</t>
  </si>
  <si>
    <t>Tree</t>
  </si>
  <si>
    <t>Đáp án đúng B</t>
  </si>
  <si>
    <t xml:space="preserve"> đối với giao diện web, việc điều hướng thông qua các thành phần: bookmarks, link, URL</t>
  </si>
  <si>
    <t>B_15 Nguyễn Dũng  20135270 95040</t>
  </si>
  <si>
    <t>Nguyễn Kiều Ngân</t>
  </si>
  <si>
    <t>20169565@student.hust.edu.vn</t>
  </si>
  <si>
    <t>B14_Nguyễn Hữu Công_20169624</t>
  </si>
  <si>
    <t>Nguyên tắc thiết kê web đảm bảo tính tiết kiệm là?</t>
  </si>
  <si>
    <t>Tận dũng các quy ước thiết kế hiện có chỉ thay đổi khi người thiết kế chắc chắn ý tưởng của họ tốt hơn. Người dùng làm đc nhiều việc nhất với ít yếu tố thị giác nhất</t>
  </si>
  <si>
    <t>TL84</t>
  </si>
  <si>
    <t>HCI 12.2.3.5.0</t>
  </si>
  <si>
    <t>12.2.3.5 Tính nhất quán biểu diễn nội dung</t>
  </si>
  <si>
    <t>Khi thiết kế giao diện web hỗ trợ bán hàng, người thiết kế phải: (1 đáp án)</t>
  </si>
  <si>
    <t>A: sử dụng các công cụ thiết kế tự do.</t>
  </si>
  <si>
    <t>B: sử dụng các công cụ thiết kế nền tảng và thiết kế theo hướng dẫn tự do.</t>
  </si>
  <si>
    <t>C: Không cần sử dụng các công cụ nền tảng, nhưng phải tuân thủ theo hướng dẫn thiết kế.</t>
  </si>
  <si>
    <t>D: Cần sử dụng bộ công cụ nền tảng và hướng dẫn thiết kế.</t>
  </si>
  <si>
    <t>E: Tự do thiết kế dựa trên kinh nghiệm có sẵn hoặc của người khác.</t>
  </si>
  <si>
    <t>A, B sai vì tính nhất quán là một mục tiêu chính, không phải mục tiêu bổ trợ. C, E sai với nguyên tắc của các bộ công cụ nền tảng và hướng dẫn thiết kế.</t>
  </si>
  <si>
    <t>B14_Nguyễn Hữu Công_20169625</t>
  </si>
  <si>
    <t>Trình bày khái niệm của nguyên tắc thiết kế web kiểu giao tiếp là gì?</t>
  </si>
  <si>
    <t>Nguyên tắc thiết kế web kiểu giao tiếp là biểu diễn nội dung web phù hợp với khả năng của người dùng</t>
  </si>
  <si>
    <t>TL85</t>
  </si>
  <si>
    <t>Trần Sơn Hải</t>
  </si>
  <si>
    <t>20135465@student.hust.edu.vn</t>
  </si>
  <si>
    <t>HCI 12.2.3.6.0</t>
  </si>
  <si>
    <t>12.2.3.6 Trợ giúp người dùng</t>
  </si>
  <si>
    <t>Khi thiết kế một trang web của một công ty dịch vụ du lịch xuyên Việt chúng ta nên ? (Chọn 1 đáp án đúng nhất )</t>
  </si>
  <si>
    <t>A : Chỉ cần cung cấp địa điểm và các tour du lịch đến đó vào phần trợ giúp người dùng là được.</t>
  </si>
  <si>
    <t>B : Chỉ cung cấp hình ảnh của địa điểm du lịch mà không cung cấp gì thêm để trợ giúp cho người dùng.</t>
  </si>
  <si>
    <t>C : Chỉ cung cấp đường dây nóng trợ giúp qua điện thoại mà thôi.</t>
  </si>
  <si>
    <t>D : Cung cấp cả thông tin hình ảnh cũng như điện thoại trợ giúp nhưng lại không nhất quán, nơi này dễ nhầm lẫn với nơi kia, đưa ra nhiều số điện thoại trợ giúp.</t>
  </si>
  <si>
    <t>E : Cung cấp càng nhiều thông tin với sự đa dạng về thể loại nhưng vẫn đảm bảo tính nhất quán, trình bày trong sáng, tự nhiên dễ hiểu.</t>
  </si>
  <si>
    <t>Rõ ràng sự nhất quán trong việc trợ giúp người dùng phải được đảm bảo ngoài việc tính chính xác và đầy đủ. Nghĩa là người dùng cần những loại trợ giúp khác nhau cho những mục đích khác nhau và hệ trợ giúp cần phải được kết hợp chặt chẽ giữa các phần.</t>
  </si>
  <si>
    <t xml:space="preserve">Dung lỗi người dùng là gì ? Trong bài tập lớn, em làm thế nào để dung lỗi người dùng? Xác định 5 lỗi và 5 cách dung lỗi </t>
  </si>
  <si>
    <t>ICT_C_TL55</t>
  </si>
  <si>
    <t>B_16 Trần Sơn Hải  20135465 95040</t>
  </si>
  <si>
    <t>HCI 12.3.1.0.0</t>
  </si>
  <si>
    <t>Nguyễn Đức Trình</t>
  </si>
  <si>
    <t>12.3 Các nguyên tắc thiết kế Web</t>
  </si>
  <si>
    <t>12.3.1 Tổ chức</t>
  </si>
  <si>
    <t>20144662@student.hust.edu.vn</t>
  </si>
  <si>
    <t>HI6.4.12.0.0</t>
  </si>
  <si>
    <t>B14_Nguyễn Hữu Công_20169626</t>
  </si>
  <si>
    <t>Đâu là các nguyên tắc của thiết kế Web</t>
  </si>
  <si>
    <t>Tổ chức</t>
  </si>
  <si>
    <t>Tiết kiệm</t>
  </si>
  <si>
    <t>A và C đúng</t>
  </si>
  <si>
    <t>A, B, C đúng</t>
  </si>
  <si>
    <t>C110</t>
  </si>
  <si>
    <t>B14_Nguyễn Hữu Công_20169627</t>
  </si>
  <si>
    <t>LT</t>
  </si>
  <si>
    <t>Trình bảy 2 phương thức chính để thiết kế được một website ?</t>
  </si>
  <si>
    <t>1. Thiết kế Web tĩnh (Sử dụng HTML):
  - Thiết kế web tĩnh là sử dụng các đoạn mã HTML, ảnh, video, Flash để tạo một giao diện cho trang web và tên file được lưu có phần mở rộng là: .html hoặc .htm .
  - Trong web tĩnh không có hệ cơ sở dữ liệu như MySQL hay MSSQL.
  - Khó thay đổi giao diện
  - Khó thay đổi nội dung nếu như người quản lý trang web không có kiến thức về HTML
  - Không có khả năng tương tác web
2. Thiết kế web động: 
  - Web động là web có hệ thống cơ sở dữ liệu dùng để cung cấp thông tin cho Website
  - Có rất nhiều ngôn ngữ lập trình được sử dụng như: JSP, ASP, PHP, ASP.NET…</t>
  </si>
  <si>
    <t>TL86</t>
  </si>
  <si>
    <t>Đâu là các nguyên tắc của thiết kế Web?</t>
  </si>
  <si>
    <t>147</t>
  </si>
  <si>
    <t>B_15 Phùng Tuấn Anh 20125386 95040</t>
  </si>
  <si>
    <t>Mô tả nào tương ứng với nguyên tắc thiết kế web “Tổ chức”</t>
  </si>
  <si>
    <t>Cung cấp cho người dùng một cấu trúc rõ ràng nhất quán</t>
  </si>
  <si>
    <t>Biểu diễn nội dung phù hợp với khả năng của người dùng</t>
  </si>
  <si>
    <t>Tận dụng các quy ước thiết kế hiện có, chỉ thay đổi khi người thiết kế chắc chắn ý tưởng của họ tốt hơn</t>
  </si>
  <si>
    <t>Người dùng làm đc nhiều việc nhất với ít yếu tố thị giác nhất</t>
  </si>
  <si>
    <t>Giúp người dùng hoàn thành các nhiệm vụ một cách dễ dàng, thoải mái</t>
  </si>
  <si>
    <t>168</t>
  </si>
  <si>
    <t>B_16 Nguyễn Đức Trình  20144662 95040</t>
  </si>
  <si>
    <t>Trần Minh Hoàng</t>
  </si>
  <si>
    <t>20146307@student.hust.edu.vn</t>
  </si>
  <si>
    <t>HCI 12.3.2.0.0</t>
  </si>
  <si>
    <t>12.3.2 Tiết kiệm</t>
  </si>
  <si>
    <t>B14_Nguyễn Hữu Công_20169628</t>
  </si>
  <si>
    <t>Đâu là nguyên tắc thiết kế web kiểu tiết kiệm</t>
  </si>
  <si>
    <t>Cung cấp người dùn 1 cấu trúc rõ ràng nhất quán</t>
  </si>
  <si>
    <t>Tận dũng các quy ước thiết kế hiện có chỉ thay đổi khi người thiết kế chắc chắn ý tưởng của họ tốt hơn</t>
  </si>
  <si>
    <t>C và D đúng</t>
  </si>
  <si>
    <t>C111</t>
  </si>
  <si>
    <t>B14_Nguyễn Hữu Công_20169629</t>
  </si>
  <si>
    <t>Để biết cấu trúc của một website đã thiết kế tốt chưa
 thì cần phải quan tâm đến vấn 
đề gì ? Giải thích</t>
  </si>
  <si>
    <t>Để xác định cấu trúc của một trang web tốt hay không ta cần quan tâm đến các khía cạnh sau:
1. tính đều đặn các thành phần của trang web: sẽ giúp cho người nhìn có một cái nhìn tổng quan, không gây rối mắt cho người sử dụng
2. Số lượng các topic có phải nằm trong khoản 7+/-2: Tránh gây phức tạp khó nhớ nhớ cho người sử dụng bởi não của con người là có hạn.
3. Độ sâu của các mục nằm trong khoảng từ 3-4 : Giúp người dùng tránh cảm thấy khó nhớ, làm độ phức tạp của giao diện
4. Các request có được hồi đáp hay không: Tạo lòng tin cho người sử dụng hệ thống, tránh gây khó chịu cho người dùng
5. Các mục không nên chứa các loại thông tin khác nhau: Để tạo sự đồng nhất không gây rối mắt người dùng, tạo sự logic khi sử dụng hệ thống</t>
  </si>
  <si>
    <t>TL87</t>
  </si>
  <si>
    <t>Mô tả nào tương ứng với nguyên tắc thiết kế web “Tiết kiệm”</t>
  </si>
  <si>
    <t>166</t>
  </si>
  <si>
    <t>HCI 12.3.3.0.0</t>
  </si>
  <si>
    <t>12.3.3 Giao tiếp</t>
  </si>
  <si>
    <t>B14_Nguyễn Hữu Công_20169630</t>
  </si>
  <si>
    <t>Đâu là nguyên tắc thiết kế web kiểu giao tiếp</t>
  </si>
  <si>
    <t>C112</t>
  </si>
  <si>
    <t>B_16 Trần Minh Hoàng  20146307 95040</t>
  </si>
  <si>
    <t>C_01</t>
  </si>
  <si>
    <t>Mô tả nào tương ứng với nguyên tắc thiết kế web “Giao tiếp”</t>
  </si>
  <si>
    <t>Hán Đức</t>
  </si>
  <si>
    <t>Toàn</t>
  </si>
  <si>
    <t>167</t>
  </si>
  <si>
    <t>VUWIT12B</t>
  </si>
  <si>
    <t>K58</t>
  </si>
  <si>
    <t>toanhanduc@gmail.com</t>
  </si>
  <si>
    <t>HCI 12.4.1.0.0</t>
  </si>
  <si>
    <t>12.4 Hướng dẫn thiết kế web</t>
  </si>
  <si>
    <t>12.4.1 Mục tiêu</t>
  </si>
  <si>
    <t>HI6.7.0.0.0</t>
  </si>
  <si>
    <t>B14_Nguyễn Hữu Công_20169631</t>
  </si>
  <si>
    <t xml:space="preserve">Đâu là những nguyên tố thiết yếu của việc thiết kế thành công giao diện web? </t>
  </si>
  <si>
    <t>Tính dùng được và tính tiện dụng</t>
  </si>
  <si>
    <t>Tính dùng được và kỹ thuật trình chiếu</t>
  </si>
  <si>
    <t>Tính dùng được và cách bố trí</t>
  </si>
  <si>
    <t xml:space="preserve">Tính tiện dụng và kỹ thuật trình chiếu </t>
  </si>
  <si>
    <t>Tính tiện dụng và cách bố trí</t>
  </si>
  <si>
    <t>C113</t>
  </si>
  <si>
    <t>HCI 12.4.2.0.0</t>
  </si>
  <si>
    <t>12.4.2 Nội dung</t>
  </si>
  <si>
    <t>B14_Nguyễn Hữu Công_20169632</t>
  </si>
  <si>
    <t>Đâu không phải là nội dung tương tác trong web</t>
  </si>
  <si>
    <t>mẫu biểu đầu vào</t>
  </si>
  <si>
    <t>liên kết</t>
  </si>
  <si>
    <t>hình ảnh đồ họa</t>
  </si>
  <si>
    <t>menu</t>
  </si>
  <si>
    <t>tab</t>
  </si>
  <si>
    <t>C114</t>
  </si>
  <si>
    <t>HCI 12.4.3.1.0</t>
  </si>
  <si>
    <t>12.4.3.1 Cấu trúc</t>
  </si>
  <si>
    <t>HI12.6.1.0.0</t>
  </si>
  <si>
    <t>Trong các bước phát triển website, qua trình hỗ trợ một website có sẵn, thu thập và phân tích sự thành công của nó để chuẩn bị sản phẩm tiếp theo gọi là... for the next redesign are called….</t>
  </si>
  <si>
    <t>Sản xuất(Production)</t>
  </si>
  <si>
    <t>Thực thi (Implementation)</t>
  </si>
  <si>
    <t>Thăm dò (Exploration)</t>
  </si>
  <si>
    <t>Bảo trì (Maintance)</t>
  </si>
  <si>
    <t>200</t>
  </si>
  <si>
    <t>Để biết cấu trúc của một website đã thiết kế tốt chưa thì cần phải quan tâm đến vấn đề gì ? Em có vận dụng được các khuyến cáo này trong quá trình thiết kế mẫu thử trong bài tập lớn không? Giải thích và chỉ ra ít nhất 3 ví dụ cụ thể.</t>
  </si>
  <si>
    <t>ICT_C_TL39</t>
  </si>
  <si>
    <t>20139837@student.hust.edu.vn</t>
  </si>
  <si>
    <t>HCI 12.4.3.2.0</t>
  </si>
  <si>
    <t>12.4.3.2 Bố cục</t>
  </si>
  <si>
    <t>HI6.6.0.0.0</t>
  </si>
  <si>
    <t>Cách tổ chức của một website được quy định bởi cái gì?</t>
  </si>
  <si>
    <t>Sơ đồ web site</t>
  </si>
  <si>
    <t>Luồng duyệt giữa các trang trong một website</t>
  </si>
  <si>
    <t>Kiểu chữ</t>
  </si>
  <si>
    <t>Tiêu đề các nội dung</t>
  </si>
  <si>
    <t>185</t>
  </si>
  <si>
    <t>C_01 Hán Đức Toàn 20138724 VUWIT12B</t>
  </si>
  <si>
    <t>HCI 12.4.3.3.0</t>
  </si>
  <si>
    <t>12.4.3.3 Màu sắc</t>
  </si>
  <si>
    <t>HI6.4.8.0.0</t>
  </si>
  <si>
    <t>Khi thiết kế một trang web hướng tới toàn cầu, chúng ta nên: (1 đáp án)</t>
  </si>
  <si>
    <t>A: Sử dụng càng nhiều màu sắc càng tốt.</t>
  </si>
  <si>
    <t>B: Sử dụng càng ít màu sắc càng tốt.</t>
  </si>
  <si>
    <t>C: Sử dụng màu sắc biến đổi theo chu kỳ thời gian duyệt site của người dùng.</t>
  </si>
  <si>
    <t>D: Căn cứ vào người dùng ở vùng miền nào mà thiết đặt màu sắc sao cho phù hợp với văn hóa của vùng miền đó.</t>
  </si>
  <si>
    <t>E: Thiết kế một khung màu sắc khác biệt hoàn toàn so với bình thường.</t>
  </si>
  <si>
    <t>A, B,C sai vì người dùng sẽ chỉ tiếp thu một số màu sắc nhất định. E sai vì không tạo được sự quen thuộc cho người dùng.</t>
  </si>
  <si>
    <t>Phạm Xuân</t>
  </si>
  <si>
    <t>Hồng</t>
  </si>
  <si>
    <t>mrh95hn@gmail.com</t>
  </si>
  <si>
    <t>HCI 12.4.3.4.0</t>
  </si>
  <si>
    <t>12.4.3.4 Ghép chữ</t>
  </si>
  <si>
    <t>HI6.4.9.0.0</t>
  </si>
  <si>
    <t>Với tiêu đề trang web tin tức, chúng ta không nên: (2 đáp án)</t>
  </si>
  <si>
    <t>A: Để một font chữ cố định đối với các nội dung tiêu đề khác nhau.</t>
  </si>
  <si>
    <t>B: Lựa chọn kiểu chữ có chân.</t>
  </si>
  <si>
    <t>C: Sử dụng ký tự đặc biệt.</t>
  </si>
  <si>
    <t>D: Để khoảng cách dòng tiêu đề sát với phần thân trang.</t>
  </si>
  <si>
    <t>E: Co giãn khoảng cách chữ.</t>
  </si>
  <si>
    <t>Đáp án: C, D.</t>
  </si>
  <si>
    <t>A, B, E nên vì sẽ làm nổi bật tiêu đề nhất có thể. C, D không nên vì sẽ làm tiêu đề trở lên khó nhìn, ảnh hưởng đến mục đích truyền đạt và tiếp thu thông tin.</t>
  </si>
  <si>
    <t>C_01 Phạm Xuân Hồng 20138169 VUWIT12B</t>
  </si>
  <si>
    <t>ndh271095@gmail.com</t>
  </si>
  <si>
    <t>B14_Nguyễn Hữu Công_20169633</t>
  </si>
  <si>
    <t xml:space="preserve">Điều gì đã mở rộng đối tượng sử dụng máy tính từ hầu hết các chuyên gia máy tính tới tất cả mọi người đều có thể sử dụng </t>
  </si>
  <si>
    <t>Do sự phát triển phần cứng, dẫn tới sự phát triển của nhiều loại giao diện phù hợp với nhiều đối tượng người dùng. Dẫn tới tất cả mọi người đều dễ dàng tương tác sử dụng máy tính</t>
  </si>
  <si>
    <t>TL88</t>
  </si>
  <si>
    <t>HCI 12.4.4.0.0</t>
  </si>
  <si>
    <t>12.4.4 Định hướng</t>
  </si>
  <si>
    <t>B14_Nguyễn Hữu Công_20169634</t>
  </si>
  <si>
    <t>Đâu không phải là định hướng thiết kế web</t>
  </si>
  <si>
    <t>Có tính khuyến mại</t>
  </si>
  <si>
    <t>Có tính giao dịch</t>
  </si>
  <si>
    <t>Có tính thông tin</t>
  </si>
  <si>
    <t>Xây dựng quan hệ</t>
  </si>
  <si>
    <t>Không thân thiện với thiết bị di động</t>
  </si>
  <si>
    <t>C115</t>
  </si>
  <si>
    <t>B14_Nguyễn Hữu Công_20169635</t>
  </si>
  <si>
    <t xml:space="preserve">Nêu điểm khác biệt về hình dạng, khả năng kết nối, bộ nhớ, hiển thị của cấc hệ thống di động </t>
  </si>
  <si>
    <t>- Hình dạng: Hệ thống cố định yêu cầu người dùng phải có vị trí cố định đặt thiết bị, có chỗ làm việc, còn hệ thống di động có kich thước nhỏ gọn có thể đút túi, sử dụng mọi lúc.
- Khả năng kết nối: Hệ thống cố định có khả năng kết nối mạnh mẽ, hỗ trợ nhiểu kiểu kết nối hơn nhưng bất tiện vì chỉ sử dụng tại chỗ.
- Hiển thị: hệ thống di động hạn chế về khả năng hiển thị vì kích thước màn hình hạn chế, thao tác phải thực hiện bằng tay, không đảm bảo độ chính xác cao bằng hệ thống cố định
- Bộ nhớ: hệ thống cố định có ưu điểm về bộ nhớ lớn hơn, dễ dàng mở rộng hơn</t>
  </si>
  <si>
    <t>TL89</t>
  </si>
  <si>
    <t>152</t>
  </si>
  <si>
    <t>C_01 Nguyễn Duy Hùng 20131877 VUWIT12B</t>
  </si>
  <si>
    <t>Dương Kim</t>
  </si>
  <si>
    <t>HCI 12.4.5.0.0</t>
  </si>
  <si>
    <t>Cương</t>
  </si>
  <si>
    <t>12.4.5 Hỗ trợ tương tác</t>
  </si>
  <si>
    <t>B14_Nguyễn Hữu Công_20169636</t>
  </si>
  <si>
    <t>a2.fiend@gmail.com</t>
  </si>
  <si>
    <t>Đâu không phải là nội dung hỗ trợ người dùng tránh lỗi hoặc khắc phục lỗi</t>
  </si>
  <si>
    <t>Người dùng có quan sát hết hoạt động website hay không</t>
  </si>
  <si>
    <t>Website có phản hồi tức thì cho người dùng không</t>
  </si>
  <si>
    <t>Hỗ trợ hữu ích và thiết thực cho người dùng</t>
  </si>
  <si>
    <t>Người dùng có quan sát mọi thay đổi website không</t>
  </si>
  <si>
    <t>Website có yêu cầu xác nhận sau mỗi hành động không</t>
  </si>
  <si>
    <t>C116</t>
  </si>
  <si>
    <t>Để hỗ trợ người dùng tránh lỗi hoặc khắc phục lỗi, không cần trả lời câu hỏi nào sau đây?</t>
  </si>
  <si>
    <t>Người dùng có quan sát hết hoạt động website hay không?</t>
  </si>
  <si>
    <t>Website có phản hồi tức thì cho người dùng không?</t>
  </si>
  <si>
    <t>Người dùng mục tiêu là những ai ?</t>
  </si>
  <si>
    <t>Người dùng có quan sát mọi thay đổi website không?</t>
  </si>
  <si>
    <t>Website có yêu cầu xác nhận sau mỗi hành động không?</t>
  </si>
  <si>
    <t>HCI 12.4.6.0.0</t>
  </si>
  <si>
    <t>12.4.6 Thị hiếu người dùng</t>
  </si>
  <si>
    <t>Để thiết kế website theo thị hiếu người dùng, cần trả lời câu hỏi nào sau đây?</t>
  </si>
  <si>
    <t>141</t>
  </si>
  <si>
    <t>HCI 13.1.1.0.0</t>
  </si>
  <si>
    <t>13.1 Giao diện đi động</t>
  </si>
  <si>
    <t>13.1.1 Phần cứng, giao diện và người dùng</t>
  </si>
  <si>
    <t>B14_Nguyễn Hữu Công_20169637</t>
  </si>
  <si>
    <t xml:space="preserve">Đáp án nào sau đây thể hiện đúng thứ tự phát triển giữa 3 phần(phát triển phần cứng, phát triển giao diện, đa dạng  người dùng) </t>
  </si>
  <si>
    <t>Phần cứng -&gt; Giao diện -&gt; Người dùng</t>
  </si>
  <si>
    <t>Giao diện -&gt; Phần cứng -&gt; Người dùng</t>
  </si>
  <si>
    <t>Người dùng -&gt; Phần cứng -&gt; Giao diện</t>
  </si>
  <si>
    <t>Phần cứng -&gt; Người dùng -&gt; Giao diện</t>
  </si>
  <si>
    <t>Người dùng -&gt; Giao diện -&gt; Phần cứng</t>
  </si>
  <si>
    <t>C117</t>
  </si>
  <si>
    <t>C_01 Dương Kim Cương 20138708 VUWIT12B</t>
  </si>
  <si>
    <t>C_02</t>
  </si>
  <si>
    <t>Phạm Anh</t>
  </si>
  <si>
    <t>Tuấn</t>
  </si>
  <si>
    <t>LTU11B</t>
  </si>
  <si>
    <t>K57</t>
  </si>
  <si>
    <t>phamanhtuanbkhn2012@gmail.com</t>
  </si>
  <si>
    <t>B14_Nguyễn Hữu Công_20169638</t>
  </si>
  <si>
    <t>Các vấn đề còn gặp phải với các thiết bị di động là gì?</t>
  </si>
  <si>
    <t>Các vấn đề gặp phải với các thiết bị di động là: 
- Làm sao để xác đinh một trong số rất nhiều các thiết bị đang sử dụng?
- Làm thế nào để biết hệ thống đã sẵn sàng và đợi hành động của bạn?
- Làm thế nào để thực hiện một hành động của ý nghĩa mở rộng phạm vi và xác định mục tiêu cho hành động của bạn?
- Làm thế nào để xác định hệ thống đã thực hiện đúng?
- Làm thế nào để tránh sai sót?</t>
  </si>
  <si>
    <t>TL90</t>
  </si>
  <si>
    <t>Đâu không phải là nguyên lý chính được sử dụng trong thiết kế giao diện di động:</t>
  </si>
  <si>
    <t>Tăng cường tính dễ di chuyển</t>
  </si>
  <si>
    <t>Thu nhỏ giao diện desktop hiện có</t>
  </si>
  <si>
    <t>Tăng cường các ngữ cảnh người dùng</t>
  </si>
  <si>
    <t>Kiểm soát sự phổ biến của các thiết bị</t>
  </si>
  <si>
    <t>Giả lập và mô phỏng</t>
  </si>
  <si>
    <t>151</t>
  </si>
  <si>
    <t>Phương án nào thể hiện đúng mỗi liên hệ giữa sự phát triển phần cứng, giao diện và sự đa dạng của người dùng:</t>
  </si>
  <si>
    <t>Phần cứng - Giao diện - Người dùng</t>
  </si>
  <si>
    <t>Giao diện - Phần cứng - Người dùng</t>
  </si>
  <si>
    <t>Người dùng - Phần cứng - Giao diện</t>
  </si>
  <si>
    <t>Phần cứng - Người dùng - Giao diện</t>
  </si>
  <si>
    <t>Người dùng - Giao diện - Phần cứng</t>
  </si>
  <si>
    <t>150</t>
  </si>
  <si>
    <t>HCI 13.1.2.0.0</t>
  </si>
  <si>
    <t>Chương 13: Giao diện mobile</t>
  </si>
  <si>
    <t>13.1.2. Tính toán di động</t>
  </si>
  <si>
    <t>C_03</t>
  </si>
  <si>
    <t>C_03 Lê Xuân Tùng 20128581 LTU11B</t>
  </si>
  <si>
    <t>Có mấy loại tính toán di động ?</t>
  </si>
  <si>
    <t>1</t>
  </si>
  <si>
    <t>Nguyễn Trung Kiên</t>
  </si>
  <si>
    <t>HI7.3.1.0.0</t>
  </si>
  <si>
    <t>C_07</t>
  </si>
  <si>
    <t>C_07 Tạ Thị Thảo Phương 20128578 LTU11B</t>
  </si>
  <si>
    <t>Những thiết bị nào được tham gia vào hệ thống tính toán di động ?</t>
  </si>
  <si>
    <t>Laptop</t>
  </si>
  <si>
    <t>Máy tính bảng</t>
  </si>
  <si>
    <t>Những thiết bị nào được tham gia vào hệ thống điện toán di động</t>
  </si>
  <si>
    <t>Đồng hồ thông minh</t>
  </si>
  <si>
    <t>Cả 4 thiết bị trên</t>
  </si>
  <si>
    <t>C_17</t>
  </si>
  <si>
    <t>C_17 Nguyên Thị Đào 20138083 VUWIT12B</t>
  </si>
  <si>
    <t>hiện nay , việc phát triển ứng dụng di động được chia ra làm mấy loại chính và đó là nhưng loại nào ?</t>
  </si>
  <si>
    <t xml:space="preserve">Có 1 loại ứng dụng gốc </t>
  </si>
  <si>
    <t>2 loại : ứng dụng gốc (Native App) , ứng dụng lai ( hybrid app)</t>
  </si>
  <si>
    <t>2 loại : ứng dụng web ( Mobile web app) , ứng dụng lai ( hybrid app)</t>
  </si>
  <si>
    <t>3 loại : ứng dụng lai ( hybrid app) , ứng dụng gốc (Native App) , ứng dụng web ( Mobile web app)</t>
  </si>
  <si>
    <t>không có đáp án nào đúng cả</t>
  </si>
  <si>
    <t>C_02 Phạm Anh Tuấn 20128403 LTU11B</t>
  </si>
  <si>
    <t>Ngô Thế</t>
  </si>
  <si>
    <t>ngothehung2681994@gmail.com</t>
  </si>
  <si>
    <t>B14_Nguyễn Hữu Công_20169639</t>
  </si>
  <si>
    <t xml:space="preserve">Thuộc tính nào được coi là thuộc tính cố hữu của mô hình tính toán khắp nơi mà không thể xử lý như xử lý lỗi </t>
  </si>
  <si>
    <t>Mất kết nối</t>
  </si>
  <si>
    <t>Khoảng cách địa lí</t>
  </si>
  <si>
    <t>A và B đúng</t>
  </si>
  <si>
    <t>Tốc độ</t>
  </si>
  <si>
    <t>Thời gian</t>
  </si>
  <si>
    <t>C118</t>
  </si>
  <si>
    <t>Đâu là đầu vào của hệ thống di động ?</t>
  </si>
  <si>
    <t>Suy xét, chạm, mặt sau, thiết bị</t>
  </si>
  <si>
    <t>Thuộc tính cố hữu của mô hình tính toán khắp nơi mà không thể xử lý như xử lý lỗi là:</t>
  </si>
  <si>
    <t>Tốc độ tính toán</t>
  </si>
  <si>
    <t>Thời gian tính toán</t>
  </si>
  <si>
    <t>Mô hình tính toán</t>
  </si>
  <si>
    <t>153</t>
  </si>
  <si>
    <t>HCI 13.1.3.1.0</t>
  </si>
  <si>
    <t>13.1.3 Sự phát triển của giao diện di động</t>
  </si>
  <si>
    <t>13.1.3.1 Điều khiển</t>
  </si>
  <si>
    <t>C_02 Ngô Thế Hưng 20128171 LTU11B</t>
  </si>
  <si>
    <t>HI7.3.3.0.0</t>
  </si>
  <si>
    <t>Ngô Hoàng</t>
  </si>
  <si>
    <t>hson0512@gmail.com</t>
  </si>
  <si>
    <t>B14_Nguyễn Hữu Công_20169640</t>
  </si>
  <si>
    <t>Một số giao diện chúng ta thường gặp là?</t>
  </si>
  <si>
    <t>Các điều khiển bằng nút bấm</t>
  </si>
  <si>
    <t>Cảm ứng</t>
  </si>
  <si>
    <t>Giọng nói</t>
  </si>
  <si>
    <t>Đáp án A,B đúng</t>
  </si>
  <si>
    <t>Đáp án A, C đúng</t>
  </si>
  <si>
    <t>C119</t>
  </si>
  <si>
    <t>B14_Nguyễn Hữu Công_20169641</t>
  </si>
  <si>
    <t>Nêu các nguyên lý chính được sử dụng trong thiết kế giao diện di động ?</t>
  </si>
  <si>
    <t>- Tăng cường tính tiện dụng khi di chuyển
- Tăng cường các ngữ cảnh người dùng
- Kiểm soát sự phổ biến của các thiết bị
- Giả lập và mô phỏng</t>
  </si>
  <si>
    <t>TL91</t>
  </si>
  <si>
    <t>HCI 13.1.3.2.0</t>
  </si>
  <si>
    <t>13.1.3.2 Cảm ứng</t>
  </si>
  <si>
    <t>Lợi ích của việc sử dụng giao diện cảm ứng so với các thiết bị vào ra truyền thống là ?</t>
  </si>
  <si>
    <t>Cho phép các điều khiển thuận tiện và tự nhiên hơn, dễ sử dụng.</t>
  </si>
  <si>
    <t>Theo slide và kiến thức thực tế thì giao diện cảm ứng có lợi ích hơn so với giao diện điều khiển trực tiếp kiểu thông thường là dễ sử dụng và thuận tiện tự nhiên hơn</t>
  </si>
  <si>
    <t>Màn hình cảm ứng của điện thoại di động không thích hợp với nhóm người dùng nào? (2 đáp án)</t>
  </si>
  <si>
    <t>A. Những kĩ sư IT</t>
  </si>
  <si>
    <t>B. Những người khiếm thị</t>
  </si>
  <si>
    <t>C. Những người bị câm</t>
  </si>
  <si>
    <t>D. Những người khuyết tật chân tay</t>
  </si>
  <si>
    <t>E. Tất cả các đáp án trên</t>
  </si>
  <si>
    <t>Ở đây ta chỉ xét các thiết bị di động phổ cập với mọi người hiện nay. Ko xét các thiết bị cao cấp
 - B đúng vì những người bị mù thì rõ ràng họ họ ko thể nhận biết được vị trí các phím trên màn hình cảm ứng.
 - C đúng vì rõ ràng người người chân tay khuyết tật rõ ràng họ không dùng được điện thoại
 - Còn A, C, rõ ràng là họ đều có thể dùng được điện thoại cảm ứng, mặc dù người bị câm có thể không nói chuyện được, nhưng họ vẫn có thể giao tiếp qua message</t>
  </si>
  <si>
    <t>C_02 Ngô Hoàng Sơn 20128311 LTU11B</t>
  </si>
  <si>
    <t>Phạm Hải</t>
  </si>
  <si>
    <t>Đăng</t>
  </si>
  <si>
    <t>danghp.it.hust@gmail.com</t>
  </si>
  <si>
    <t>HCI 13.1.4.0.0</t>
  </si>
  <si>
    <t>13.1.4 Các thách thức</t>
  </si>
  <si>
    <t>Các vấn đề còn gặp phải trong việc thiết kế giao diện là ?</t>
  </si>
  <si>
    <t>Các vấn đề còn gặp phải:
 - Xác định thiết bị đang sử dụng trong rất nhiều thiết bị àCần phải thiết kế giao diện phù hợp với tất cả các thiết bị sử dụng.
 - Xác định thời điểm hệ thống sẵn sàng và đợi hành động của bạn à Sử dụng các thông báo, gợi ý
 - Thực hiện một hành động có ý nghĩa à Đưa ra kết quả ngay sau khi hành động
 - Xác định hệ thống đã thực hiện đúng à Kiểm thử nhiều lần
 - Tránh sai sót à Kiểm thử nhiều lần + kinh nghiệm bản thân</t>
  </si>
  <si>
    <t>Theo slide và các kiến thức em tìm hiểu được:"Các vấn đề còn gặp phải:
 - Xác định thiết bị đang sử dụng trong rất nhiều thiết bị àCần phải thiết kế giao diện phù hợp với tất cả các thiết bị sử dụng.
 - Xác định thời điểm hệ thống sẵn sàng và đợi hành động của bạn à Sử dụng các thông báo, gợi ý
 - Thực hiện một hành động có ý nghĩa à Đưa ra kết quả ngay sau khi hành động
 - Xác định hệ thống đã thực hiện đúng à Kiểm thử nhiều lần
 - Tránh sai sót à Kiểm thử nhiều lần + kinh nghiệm bản thân
 "</t>
  </si>
  <si>
    <t>B14_Nguyễn Hữu Công_20169642</t>
  </si>
  <si>
    <t>Các vấn đề còn gặp phải của giao diện di động là gì?</t>
  </si>
  <si>
    <t>Xác định thiết bị đang xử dụng trong môi trường có nhiều thiết bị</t>
  </si>
  <si>
    <t>Xác định trạng thái chờ hành động của bạn từ giao diện</t>
  </si>
  <si>
    <t>Xác định được việc thực hiện các thao tác là đúng hay sai</t>
  </si>
  <si>
    <t>Cách thiết kế để tránh dẫn đến thao tác sai sót</t>
  </si>
  <si>
    <t>Cả 4 phương án trên</t>
  </si>
  <si>
    <t>C120</t>
  </si>
  <si>
    <t>C_02 Phạm Hải Đăng 20128095 LTU11B</t>
  </si>
  <si>
    <t>HCI 13.1.5.0.0</t>
  </si>
  <si>
    <t>13.1.5 Các loại ứng dụng di động của các thiết bị di động</t>
  </si>
  <si>
    <t>Có mấy loại ứng dụng của các thiết bị di động? Kể tên.</t>
  </si>
  <si>
    <t>Có 7 loại ứng dụng cho thiết bị di động:
 - Hỗ trợ các chức năng cho điện thoại
 - Ứng dụng tiện ích
 - Lưu trữ thông tin cá nhân
 - Trình giải trí đa phương tiện
 - Dịch vụ thông tin
 - Ứng dụng doanh nghiệp
 - Trò chơi</t>
  </si>
  <si>
    <t>Theo slide bài giảng: "Có 7 loại ứng dụng cho thiết bị di động:
 - Hỗ trợ các chức năng cho điện thoại
 - Ứng dụng tiện ích
 - Lưu trữ thông tin cá nhân
 - Trình giải trí đa phương tiện
 - Dịch vụ thông tin
 - Ứng dụng doanh nghiệp
 - Trò chơi
 "</t>
  </si>
  <si>
    <t>Công</t>
  </si>
  <si>
    <t>Có mấy loại ứng dụng cho di động?</t>
  </si>
  <si>
    <t>congbk2910@gmail.com</t>
  </si>
  <si>
    <t>8</t>
  </si>
  <si>
    <t>B14_Nguyễn Hữu Công_20169643</t>
  </si>
  <si>
    <t>2 loại : ứng dụng gốc (Native App) , ứng dụng web ( Mobile web app)</t>
  </si>
  <si>
    <t xml:space="preserve">đáp án D </t>
  </si>
  <si>
    <t>C121</t>
  </si>
  <si>
    <t>Có mấy loại ứng dụng di động, là những loại nào?</t>
  </si>
  <si>
    <t>2 loại: native app, mobile web app</t>
  </si>
  <si>
    <t>2 loại: native app, hybrid app</t>
  </si>
  <si>
    <t>2 loại: mobile web app, hybrid app</t>
  </si>
  <si>
    <t>3 loại: hybrid app, mobile web app, native app</t>
  </si>
  <si>
    <t>1 loại: native app</t>
  </si>
  <si>
    <t>206</t>
  </si>
  <si>
    <t>HCI 13.2.1.1.0</t>
  </si>
  <si>
    <t>Thu nhỏ giao diện người dung cần quan tâm đến những yêu tố nào sau đây?</t>
  </si>
  <si>
    <t>A. Phù hợp với các thiết bị đầu cuối khác nhau</t>
  </si>
  <si>
    <t>B. Có mực độ ưu tiên cho các tính năng</t>
  </si>
  <si>
    <t>C. Không quan tâm đến tính phù hợp với các thiết bị khác nhau</t>
  </si>
  <si>
    <t>E. Cả 4 đáp án dều sai</t>
  </si>
  <si>
    <t>D. Độ ưu tiên của các tính năng là không cần thiết</t>
  </si>
  <si>
    <t>Đáp án A, B</t>
  </si>
  <si>
    <t>Giao diện di đông có rất nhiều kich cỡ khác nhau, vì vậy bắt buộc phải chú ý đến tính tương thích với các loại thiết bị khác nhau, bằng không người dùng có thể sẽ không dung được vì giao diện bị che mất các thành phần</t>
  </si>
  <si>
    <t>13.2 Các nguyên lý thiết kế cho giao diện di động</t>
  </si>
  <si>
    <t>13.2.1 Định hướng thiết kế</t>
  </si>
  <si>
    <t>13.2.1.1 Thu nhỏ các thành phần theo các thiết bị</t>
  </si>
  <si>
    <t>Những ý nào sau đây trong việc thu nhỏ giao diện các chức năng trên giao diện thoại người dùng là sai?</t>
  </si>
  <si>
    <t>Thiết kế giao diện thu nhỏ các chức năng trên giao diện điện thoại cần hướng tới những thiết bị đầu cuối khác nhau để đưa ra các thiết kế khác nhau</t>
  </si>
  <si>
    <t>Thiết kế giao diện thu nhỏ các chức năng trên giao diện điện thoại cần thiết kế ưu tiên cho các tính năng</t>
  </si>
  <si>
    <t>Thiết kế giao diện thu nhỏ các chức năng trên giao diện điện thoại cần tối ưu hóa việc thu nhỏ giao diện chức năng, để nhìn đẹp mắt nhất.</t>
  </si>
  <si>
    <t>B, C</t>
  </si>
  <si>
    <t>Theo slide bài giảng, thiết kế giao diện trên di động dành cho người sử dụng nhỏ hơn không chỉ đơn thuần là chia nhỏ các thành phần, ở đây ta cần hướng tới các thiết bị đầu cuối khác nhau để đưa ra các thiết kế khác nhau, đồng thời cần ưu tiến cho các chức năng. Điều này đã được định hướng từ trước trong phần thiết kế giao diện di động. Khi áp dụng vào thực tế (làm thử mẫu thử) ta thấy hoàn toàn chính xác.</t>
  </si>
  <si>
    <t>Đặc điểm nào thuộc về thiết kế phẳng?</t>
  </si>
  <si>
    <t>A. Các button có chiều sâu và đổ bóng</t>
  </si>
  <si>
    <t>B. Mô phỏng giống vật chất thật ở ngoài thực tế</t>
  </si>
  <si>
    <t>C. Các hiệu ứng trong giao diện được đầu tư chi tiết</t>
  </si>
  <si>
    <t>D. Tập trung vào màu sắc tươi sáng</t>
  </si>
  <si>
    <t>E. Chi tiết trong thiết kế đơn giản</t>
  </si>
  <si>
    <t>Đáp án D, E</t>
  </si>
  <si>
    <t>Phong các thiết kế Flat Design nhằm tối ưu hóa mọi thứ, đơn giản hóa thiết kế nên chỉ có D E là đúng</t>
  </si>
  <si>
    <t>B14_Nguyễn Hữu Công_20169644</t>
  </si>
  <si>
    <t>Ý nào sau đây là gợi ý cho định hướng phát triển giao diện di động</t>
  </si>
  <si>
    <t>Giao diện người sử dụng nhỏ hơn</t>
  </si>
  <si>
    <t>Cung cấp trải nghiệm thông suốt trên các thiết bị đầu cuối, ứng dụng hay dịch vụ.</t>
  </si>
  <si>
    <t xml:space="preserve">Giao diện được tạo ra bởi những chi tiết tinh tế </t>
  </si>
  <si>
    <t>Thỏa mãn sự thay đổi nhu cầu người dùng một cách linh hoạt</t>
  </si>
  <si>
    <t>C122</t>
  </si>
  <si>
    <t>C_03 Nguyễn Đình Công 20128561 LTU11B</t>
  </si>
  <si>
    <t>Thiết kế luồng duyệt màn hình di động có thể đem đến các loại trải nghiệm nào sau đây cho người dùng:</t>
  </si>
  <si>
    <t>Intensive experience</t>
  </si>
  <si>
    <t>Adequate experience</t>
  </si>
  <si>
    <t>Broadcast experience</t>
  </si>
  <si>
    <t>Native experience</t>
  </si>
  <si>
    <t>Mobile experience</t>
  </si>
  <si>
    <t>210</t>
  </si>
  <si>
    <t>Lê Xuân</t>
  </si>
  <si>
    <t>lonbon@gmail.com</t>
  </si>
  <si>
    <t xml:space="preserve">Mô tả vắn tắt điểm khác biệt về hình dạng, khả năng kết nối, bộ nhớ, hiển thị của các hệ thống di động so với các hệ thống máy tính cố định. Lấy ví du minh họa cụ thể trong bài tập lớn em đã thực hiện. Sự khác biệt này ảnh hưởng thế nào đến việc đáp ứng yêu cầu người dùng? </t>
  </si>
  <si>
    <t>ICT_C_TL35</t>
  </si>
  <si>
    <t>Nêu các nguyên lý chính được sử dụng trong thiết kế giao diện di động? Em áp dụng các nguyên lý này như thế nào trong bài tập lớn? Chỉ ra ít nhất 3 ví dụ cụ thể. Tự đánh giá mức độ hoàn thiện và nêu lý do.</t>
  </si>
  <si>
    <t>ICT_C_TL36</t>
  </si>
  <si>
    <t>HCI 13.2.1.2.0</t>
  </si>
  <si>
    <t>13.2.1.2 Hỗ trợ trải nghiệm trên nhiều loại thiết bị đầu cuối, ứng dụng</t>
  </si>
  <si>
    <t>Tại sao các ứng dụng dựa trên thiết bị đầu cuối vẫn còn quan trọng?</t>
  </si>
  <si>
    <t>Các ứng dụng phần mềm càng ngày càng trở nên phức tạp hơn trong các giao diện người dùng của chúng. Nhưng vẫn còn nhiều ứng dụng dựa vào thiết bị đầu cuối và các ứng dụng này đóng một vai trò quan trọng trong ngành công nghiệp phần mềm, vì chúng luôn luôn được sử dụng trên các máy chủ.
 Một ứng dụng dựa trên thiết bị đầu cuối thường được thiết kế cho các nền tảng khác với Microsoft Windows, ví dụ như Linux, IBM® AIX® và Solaris. Ứng dụng này không có giao diện người dùng, vì vậy người dùng tương tác với ứng dụng bằng cách nhập một lệnh có trả về trực tiếp kết quả đầu
 ra bằng văn bản. So với các giao diện người dùng đồ họa (GUI), các ứng dụng này có trọng số nhẹ,đòi hỏi tài nguyên hệ thống ít hơn và khởi động nhanh hơn.
 Có thể khởi chạy các ứng dụng dựa trên thiết bị đầu cuối tại chỗ hoặc từ xa. Do đó, bạn có thể đăng nhập vào hệ thống từ xa, bằng cách sử dụng một bộ mô phỏng thiết bị đầu cuối, và sau đó khởi chạy ứng dụng bằng cách nhập vào các lệnh ở thiết bị đầu cuối. Ứng dụng này rất dễ điều khiển từ
 xa miễn là có cài đặt bộ mô phỏng thiết bị đầu cuối trên hệ thống</t>
  </si>
  <si>
    <t>Các ứng dụng phần mềm càng ngày càng trở nên phức tạp hơn trong các giao diện người dùng của
 chúng. Nhưng vẫn còn nhiều ứng dụng dựa vào thiết bị đầu cuối và các ứng dụng này đóng một vai
 trò quan trọng trong ngành công nghiệp phần mềm, vì chúng luôn luôn được sử dụng trên các máy
 chủ.</t>
  </si>
  <si>
    <t>nguyenducthanhhp1994@gmail.com</t>
  </si>
  <si>
    <t>Các nguyên lý của thiết kế di động (Nhiều đáp án)</t>
  </si>
  <si>
    <t xml:space="preserve">A. Tăng cường tính tiện dụng khi di chuyển </t>
  </si>
  <si>
    <t>B. Tăng cường ngữ cảnh người dùng</t>
  </si>
  <si>
    <t>C. Kiểm soát sự phổ biến của các thiết bị</t>
  </si>
  <si>
    <t>D. Kiểm soát phân vùng giá của thiết bị di động</t>
  </si>
  <si>
    <t>E. Kiểm soát lỗi sẽ phát sinh</t>
  </si>
  <si>
    <t>D,E sai vì không ảnh hưởng tới nguyên lý thiết kế của ứng dụng trên di động</t>
  </si>
  <si>
    <t>HCI 13.2.1.3.0</t>
  </si>
  <si>
    <t>13.2.1.3 Đáp ứng nhu cầu thay đổi cảm xúc của người dùng</t>
  </si>
  <si>
    <t>Trình bày việc thiết kế giao diện moblie hỗ trợ đáp ứng thay đổi cảm xúc người dùng</t>
  </si>
  <si>
    <t>Qua lịch sự phát triên phần cứng từ máy đục lỗi =&gt; thiết bị hiển thị kí tự =&gt; thiết bị đồ họa, bàn phím chuột giúp cho thao tác sử dụng máy tính dễ dàng trên các thiết bị di động với hầu hết mọi người=&gt; khi sử dụng máy tính cảm xúc người dùng không còn cảm giác khó khăn như trước kia. Người dùng sử dụng laptop , smartphone qua mạng không dây một cách dễ dàng và đơn giản hơn
Công nghệ mới liên tục phát triển =&gt; tăng cường khả năng kết nối thông tin
Màn hình hiển thị phát triển : văn bản =&gt; hình ảnh =&gt; nhiều hiệu ứng đẹp mắt, hiển thị cuốn hút khiến người dùng ưa chuộng, dễ tiếp cận thông tin
        Người dùng khi sử dụng giao diện mobile đem lại cảm xúc thoải mái, dễ tương tác, dễ sử dụng hơn
ứng dụng cung cấp nhiều tính năng phát triển : chơi nhạc, xem film , chơi game , thương mại điện tử hỗ trợ người dùng nhiều vấn đề về tác vụ =&gt; chiếc điện thoại có thể là một công cụ giúp người dùng giải trí, thư giãn với nhiều tính năng và ứng dụng phục vụ giải trí. thay đổi cảm xúc người dùng khi đang mệt mỏi với các ứng dụng giải trí để thư giãn.</t>
  </si>
  <si>
    <t>C_03 Nguyễn Đức Thành 20128583 LTU11B</t>
  </si>
  <si>
    <t>Nguyễn Hoàng</t>
  </si>
  <si>
    <t>nguyenhoangsonbka@gmail.com</t>
  </si>
  <si>
    <t>Nhóm sinh viên học môn tương tác người máy đang thực hiện một dự án tạo ra hệ thống có chức năng hỗ trợ người dùng điều khiển xe ô tô phân khúc &lt; 1 tỷ. Trong đó có các chức năng quan trọng hơn như tự quan sát điểm mù, tìm kiếm xe trong bãi đỗ, .. và các chức năng ít quan trọng hơn như xoay ghế người lái. Nhóm sinh viên muốn thực hiện trên các thiết bị di động, điều nào sau đây là phù hợp với sự thay đổi nhu cầu cảm xúc của người dùng?</t>
  </si>
  <si>
    <t>A. Nhóm sinh viên đặt thứ tự ưu tiên cho các chức năng, chắc năng nào quan trọng hơn đặt trước, chức năng nào ít quan trọng hơn đặt sau</t>
  </si>
  <si>
    <t>B.  Hệ thống được thiết kế chỉ để sử dụng cho điện thoại, không tương thích với các thiết bị màn hình khác</t>
  </si>
  <si>
    <t>C.Hệ thống có thay đổi màu sắc, âm thanh báo cho người dùng biết về trạng thái của hệ thống</t>
  </si>
  <si>
    <t>D. Hệ thống đặt cố định cách bố trí, âm lượng loa, .. không cho phép người dùng tùy chỉnh giao diện.</t>
  </si>
  <si>
    <t>E.Hệ thống cho phép người dùng sử dụng qua các mạng di động GPGS và cả mạng không dây,…</t>
  </si>
  <si>
    <t>Đáp án: A, C, E</t>
  </si>
  <si>
    <t>Vì hệ thống cho phép thực hiện được với nhiều giao diện khác nhau, nhiều thiết bị đầu cuối khác nhau, đáp ứng sự thay đổi nhu cầu về cảm xúc, định nghĩa của người dùng. Đáp án B và D không đáp ứng được sự thay đổi của thiết bị và nhu cầu người dùng</t>
  </si>
  <si>
    <t>HCI 13.2.1.4.0</t>
  </si>
  <si>
    <t>Các nguyên lí chính được sử dụng trong thiết kế giao diện di động</t>
  </si>
  <si>
    <t>tăng cường tính tiện dụng khi di chuyển.tăng cường ngữ cảnh người dùng</t>
  </si>
  <si>
    <t>đây là các nguyên lí thiết kế được sử dụng cho di động</t>
  </si>
  <si>
    <t>13.2.1.4 Đưa ra quyết định thay vì dựa trên quan sát</t>
  </si>
  <si>
    <t>Trình bày về việc đưa ra quyết định thay vì dựa trên quan sát trong giao diện moblie</t>
  </si>
  <si>
    <t>Người dùng có cảm xúc, khả năng nhận thức tùy ngữ cảnh =&gt; cần thỏa mãn sự thày đổi như cầu 1 cách linh hoạt Tăng cường tính tiện dụng khi di chuyển, tăng cường ngữ cảnh, kiểm soát sự phổ biến.Giao diện người dùng nhỏ hơn không chỉ đơn giản thu nhỏ thành phần =&gt; hướng tới thiết bị đầu cuối khác nhau đưa ra thiết kế khác nhau ,chú trọng mức ưu tiên cho tính năng.. 
Cung cấp trải nghiệm thông suốt cho thiết bị đầu cuối.ứng dụng hay dịch vụ. 
Người dùng trong thực tế có xung đột í tưởng cần thiết kế ý tưởng rõ ràng đem lại nhiều sự lựa chọn
Giao diện có chất lượng khi được tạo 1 cách tinh tế và tỉ mỉ.. đặt mục tiêu tính ổn định tương đối của sự phát triển.</t>
  </si>
  <si>
    <t>C_03 Nguyễn Hoàng Sơn 20128312 LTU11B</t>
  </si>
  <si>
    <t>C_04</t>
  </si>
  <si>
    <t>Giả sử bạn được yêu cầu thiết kế giao diện đăng nhập cho ứng dụng mobile của dự án aseancu. Bạn dự định thiết kế 2 ô, một ô tên người dùng, một ô mật khẩu và một nút đăng nhập. Phương án nào sau đây là phù hợp để thông báo lỗi  đăng nhập cho người dùng? (nhiều đáp án)</t>
  </si>
  <si>
    <t>Xóa sạch thông tin người dùng đã nhập.</t>
  </si>
  <si>
    <t>Xóa đi ô mà người dùng nhập lỗi (chẳng hạn sai mật khẩu thì xóa ô đó đi).</t>
  </si>
  <si>
    <t>Giữ nguyên những gì người dùng đã nhập, hiển thị một popup nhỏ bên cạnh phần bị lỗi. Chẳng hạn nếu sai mật khẩu thì hiện popup 'Mật khẩu chưa đúng".</t>
  </si>
  <si>
    <t>Trả về một trang mới với lỗi gặp phải và nút "đăng nhập lại" để người dùng đăng nhập lại từ đầu.</t>
  </si>
  <si>
    <t>Hiển thị thông báo lỗi nhỏ, màu đỏ trên nút đăng nhập và giữ nguyên những gì người dùng đã nhập.</t>
  </si>
  <si>
    <t>C, E</t>
  </si>
  <si>
    <t>A, B đều không thông báo cụ thể lỗi giúp người dùng đưa ra quyết định điều gì cần làm tiếp. D yêu cầu người dùng nhập lại, tốn thời gian của người dùng. Các giải pháp C, E đều đã thấy trong thực tế và hữu dụng.</t>
  </si>
  <si>
    <t>lexuanson94@gmail.com</t>
  </si>
  <si>
    <t>B14_Nguyễn Hữu Công_20169645</t>
  </si>
  <si>
    <t>Nguyên tắc thiết kế màn hình tốt dựa trên những yếu tố nào</t>
  </si>
  <si>
    <t>Nguyên tắc thiết kế màn hình tốt dựa trên:
•	Số lượng tin cần giới thiệu trên màn hình
•	Cách tổ chức màn hình và phân tách các phần thông tin
•	Ngôn ngữ
•	Sự nhất quán giữa các màn hình</t>
  </si>
  <si>
    <t>TL92</t>
  </si>
  <si>
    <t>HCI 13.2.1.5.0</t>
  </si>
  <si>
    <t>13.2.1.5 Giao diện cần phải thiết kế tinh tế</t>
  </si>
  <si>
    <t>Các yếu tố cấu thành thiết kế phẳng là gì?</t>
  </si>
  <si>
    <t>1. Đổ bóng dài Kiểu đổ bóng này thường được sử dụng ở các đối tượng đồ họa nhỏ, ví dụ như nút bấm hay logo, nhằm tạo ra chiều sâu cho đối tượng đó, đồng thời tạo điểm nhấn. Đặc điểm của bóng này là có màu sậm, cạnh sắc và dễ nhìn thấy 2. Nhiều màu sáng Một trong những điểm dễ thấy, cũng là điểm vui của thiết kế phẳng đó là người ta sử dụng nhiều màu sáng và đậm. 3. Typography đơn giản Typography là cả một nghệ thuật về chữ viết. Nó bao gồm việc lựa chọn typeface (chính là khái niệm font mà chúng ta hay nói đến), canh khoảng cách giữa các chữ với nhau, giữa các kí tự với nhau, có hay không dùng chữ có móc… Trong thiết kế phẳng, typography thường đơn giản, không hoặc ít sử dụng các móc và đuôi ở các kí tự, còn chiều dày của kí tự cũng đồng nhất xuyên suốt phần mềm. Điều tuyệt vời nhất của typography đơn giản đó là nó tập trung nhiều vào trải nghiệm đọc, từ đó giúp người dùng dễ đọc chữ hơn, nhất là trên những màn hình nhỏ của thiết bị di động. 4. Nút phẳng Nút phẳng, hay còn gọi là nút ma, là những nút mà chỉ có phần viền bên ngoài và một vài con chữ đơn giản bên trong. Người ta dùng nút phẳng để tạo ra một vùng có thể nhấn hay chạm vào, dễ nhận biết bởi người dùng song vẫn không phá vỡ đi sự liên tục của thiết kế giao diện tổng quan. 5. Thiết kế tối giản Đây là một thành phần không thể thiếu của thiết kế phẳng. Nếu như trước đây, với phong cách thiết kế mô phỏng người ta cố gắng nhét mọi thứ ngoài đời vào trong một giao diện bé tí và làm cho nó trông phức tạp thì thiết kế phẳng đi ngược lại hoàn toàn. Do không cần phải mô tả thực tế nữa nên nhà thiết kế có thể loại bỏ đi những chi tiết thừa, từ đó giúp người dùng tập trung hơn vào nội dung chính</t>
  </si>
  <si>
    <t>Các yếu tố chính trong thiết kế phẳng được định nghĩa</t>
  </si>
  <si>
    <t>Các nguyên lý chính được sử dụng trong thiết kế giao diện trong di động là ?</t>
  </si>
  <si>
    <t xml:space="preserve"> 1.Tăng cường tính tiện dụng khi di chuyển, ko phải chỉ thu nhỏ giao diện của màn hình hiện có. 2. Tăng cường ngữ cảnh người dùng. 3. Kiểm soát sự phổ biến thiết bị. 4. Giả lập 5. Mô phỏng</t>
  </si>
  <si>
    <t>Theo bài giảng trên ACU</t>
  </si>
  <si>
    <t>B14_Nguyễn Hữu Công_20169646</t>
  </si>
  <si>
    <t xml:space="preserve">Quy trình thiết kế màn hình gồm bao nhiêu bước </t>
  </si>
  <si>
    <t>16</t>
  </si>
  <si>
    <t>C123</t>
  </si>
  <si>
    <t>B14_Nguyễn Hữu Công_20169647</t>
  </si>
  <si>
    <t>Vấn đề thiết kế cơ bản khi thiết kế trò chơi di động là gì?</t>
  </si>
  <si>
    <t>Trò chơi di động thường được chơi trong hoàn cảnh dễ bị gián đoạn do người chơi có thể phải tạm dừng để làm việc gì đó hoặc có người nhắn tin, gọi điên =&gt; Lưu và tạm dừng trò chơi là chức năng phải được hỗ trợ (đây là vấn đề thiết kế cơ bản)</t>
  </si>
  <si>
    <t>TL93</t>
  </si>
  <si>
    <t>C_04 Lê Xuân Sơn 20128579 LTU11B</t>
  </si>
  <si>
    <t>Quy trình thiết kế màn hình gồm bao nhiêu bước ?</t>
  </si>
  <si>
    <t>24</t>
  </si>
  <si>
    <t>Nguyễn Phi</t>
  </si>
  <si>
    <t>hungit1951994@gmail.com</t>
  </si>
  <si>
    <t>HCI 13.2.1.6.0</t>
  </si>
  <si>
    <t>13.2.1.6 Tính ổn định tương đối của việc phát triển</t>
  </si>
  <si>
    <t>Giải thích tại sao thiết kế giao diện mobile lại chỉ có tính ổn định tương đối. Nêu giải pháp khắc phục</t>
  </si>
  <si>
    <t>Do đặc thù của thiết bị di động là số điểm ảnh trên màn hình của các thiết bị di động không đồng nhất ở các dòng di động. Điều đó có nghĩa là khi bạn thiết kế giao diện cho mobile có độ rộng 960pixel có thể sẽ không thể hiển thị đẹp mắt ở một thiết bị có độ rộng khác. Giải pháp trong trường hợp này là nên định dạng chiều rộng theo “phần trăm(%)” hoặc theo đơn vị ems. Bạn có thể thiết kế khung chứa dữ liệu chính có giá trị 100% rồi bổ dữ liệu lên trên. làm như vậy, các thiết kế bên trong của bạn sẽ dễ dàng thay đổi hơn và không ảnh hưởng nhiều. Bạn cũng có thể thử nghiệm nhiều giá trị trước khi chọn lấy một layout ổn định nhất.</t>
  </si>
  <si>
    <t>Do thiết bị di động khá đa dạng về kích thước màn hình, độ phân giải.</t>
  </si>
  <si>
    <t>Trình bày các khuyên cáo khi cung cấp tính dùng được cho ưng dụng di động</t>
  </si>
  <si>
    <t xml:space="preserve">-	Đưa ra cấu trúc menu rõ rang
-	Cung cấp các giải pháp tối giản
-	Phải đảm bảo tính nhất quán
-	Tạo ra danh sách người chơi có điểm cao nhất
-	Không lãng phí thời gian người chơi
-	Sử dụng các phím điều khiển như các phím đã được tích hợp sẵn trên thiết bị
-	Hỗ trợ các chức năng lưu và tạm dừng
-	Cung cấp các giải pháp nếu cần thiết
</t>
  </si>
  <si>
    <t>slide và bài  giản</t>
  </si>
  <si>
    <t>Trường hợp nào sau đây thể hiện tính ổn định trong thiết kế giao diện di động? (có thể chọn nhiều đáp án)</t>
  </si>
  <si>
    <t>Duy tri nguyên tắc thiết kế kể cả khi cập nhật phiên bản mới</t>
  </si>
  <si>
    <t>Phá cách nguyên tắc để trông bắt mắt với giới trẻ hơn</t>
  </si>
  <si>
    <t>Xây dựng giao diện hoàn toàn mới với ý tưởng khác biệt</t>
  </si>
  <si>
    <t>Cả B và C</t>
  </si>
  <si>
    <t>Rõ ràng B và C thường khó giữ được tính ổn định của thiết kế di động trong thời gian dài, mà chỉ có khả năng gây ấn tượng trong quãng thời gian ngắn</t>
  </si>
  <si>
    <t>B14_Nguyễn Hữu Công_20169648</t>
  </si>
  <si>
    <t>Chỉ ra những khuyến cáo khi thiết kế âm thanh trong trò chơi di động?</t>
  </si>
  <si>
    <t>Âm thanh vừa phải:
- Cung cấp âm thanh phản hồi
- Đảm bảo game vẫn có thể chơi khi tắt âm thanh
- Cung cấp cách đơn giản để có thể tắt âm thanh khi đang chơi
- Tránh các âm thanh gây khó chịu
- Tránh nhạc nền nếu có thể</t>
  </si>
  <si>
    <t>TL94</t>
  </si>
  <si>
    <t>HCI 13.2.2.0.0</t>
  </si>
  <si>
    <t>13.2.2 Mịnh họa định hướng thiết kế</t>
  </si>
  <si>
    <t>Trong các giao diện di động thường gặp, việc thiết kế các điều hướng thường trả lời cho các câu hỏi như thế nào? ( 2 đáp án)</t>
  </si>
  <si>
    <t>A. Ta cần những chức năng gì?</t>
  </si>
  <si>
    <t>B. Ta đang ở đâu?</t>
  </si>
  <si>
    <t>C. Ta có thể di chuyển đến đâu?</t>
  </si>
  <si>
    <t>D. Giao diện cần những màu sắc như thế nào?</t>
  </si>
  <si>
    <t>E. Bố cục của giao diện như thế nào?</t>
  </si>
  <si>
    <t>C_04 Nguyễn Phi Hùng 20128567 LTU11B</t>
  </si>
  <si>
    <t>Đáp án đúng: B, C. Vì việc thiết kế điều hướng ta cần phải quan tâm vị trí hiện tại đang ở giao diện hiện nào và từ giao diện đó ta có thể link đến những giao diện nào. Còn A thì là cần trong bước xác định yêu cầu người dùng hoặc phân tích nhiệm vụ, D thì cần trong việc thiết kế để tạo yêu thích cho người dùng, còn E thì chỉ là thiết kế vị trí các content trên giao diện đó, không liên quan gì đến việc điều hướng cả.</t>
  </si>
  <si>
    <t>Cung Thế</t>
  </si>
  <si>
    <t>cungthehung@gmail.com</t>
  </si>
  <si>
    <t>Các câu hỏi phải trả lời khi thiết kế các điều hướng là gì?</t>
  </si>
  <si>
    <t>Các câu hỏi phải trả lời khi thiết kế các điều hướng cho giao diện di động là:</t>
  </si>
  <si>
    <t>Ta đang ở đâu?</t>
  </si>
  <si>
    <t>Ta có thể di chuyển đến đâu?</t>
  </si>
  <si>
    <t>Cấu trúc menu có rõ ràng không?</t>
  </si>
  <si>
    <t>Có sử dụng các điều khiển sẵn có của thiết bị không ?</t>
  </si>
  <si>
    <t>Có cung cấp trợ giúp trong khi điều hướng không?</t>
  </si>
  <si>
    <t>20140782@student.hust.edu.vn</t>
  </si>
  <si>
    <t>C_04 Cung Thế Hưng 20128169 LTU11B</t>
  </si>
  <si>
    <t>Lại Duy</t>
  </si>
  <si>
    <t>HCI 13.3.1.1.0</t>
  </si>
  <si>
    <t>duythanhlai1994@gmail.com</t>
  </si>
  <si>
    <t>13.3 Tính tiện dụng trong các trò chơi di động</t>
  </si>
  <si>
    <t>13.3.1 Những vấn đề thiết kế cơ bản cho trò chơi di động</t>
  </si>
  <si>
    <t>Hỗ trợ tạm dừng, lưu trò chơi</t>
  </si>
  <si>
    <t>C_18</t>
  </si>
  <si>
    <t>C_18 Đào Tuấn Anh 20128004 LTU11B</t>
  </si>
  <si>
    <t>tính tiện dụng tương tác giữa người với thiết kế hỗ trợ trò chơi di động?</t>
  </si>
  <si>
    <t>Tạo một nút dừng cho thiết kế mobile cần những yếu tố nào?</t>
  </si>
  <si>
    <t>Tại sao tính năng tạm dừng và lưu trò chơi cần được hỗ trợ?</t>
  </si>
  <si>
    <t>B14_Nguyễn Hữu Công_20169649</t>
  </si>
  <si>
    <t>Những vấn đề thiết kế cơ bản của trò chơi di động?</t>
  </si>
  <si>
    <t>Có tính trực quan, thử thách phải nằm trong nội dung của trò chơi.</t>
  </si>
  <si>
    <t>Mang lại niềm vui trong thời gian ngắn cho người dùng</t>
  </si>
  <si>
    <t>Giao diện là một vấn đề quan trọng trong yếu tố thành công của một trò chơi</t>
  </si>
  <si>
    <t>Khoảng thời gian học cách điều hướng của trò chơi là không có</t>
  </si>
  <si>
    <t>cả 4 phương án trên</t>
  </si>
  <si>
    <t>C124</t>
  </si>
  <si>
    <t>C_04 Lại Duy Thanh 20128324 LTU11B</t>
  </si>
  <si>
    <t>C_05</t>
  </si>
  <si>
    <t>Đâu không phải là khuyến cáo khi thiết kế giao diện cho các trò chơi trên thiết bị di động:</t>
  </si>
  <si>
    <t>Phải hỗ trợ các chức năng lưu và tạm dừng</t>
  </si>
  <si>
    <t>Phải có cấu trúc bảng chọn rõ ràng</t>
  </si>
  <si>
    <t>Cung cấp một giải pháp đầy đủ nhất có thể</t>
  </si>
  <si>
    <t>Bảo đảm tính nhất quán</t>
  </si>
  <si>
    <t>Phải tạo ra danh sách người chơi có điểm cao nhất</t>
  </si>
  <si>
    <t>160</t>
  </si>
  <si>
    <t>Phạm Thị Phương</t>
  </si>
  <si>
    <t>LTU11A</t>
  </si>
  <si>
    <t>phuonganh.sie@gmail.com</t>
  </si>
  <si>
    <t>Lựa chọn nào sau đây không phải vấn đề thường gặp khi thiết kế giao diện di động?</t>
  </si>
  <si>
    <t>Xác định thiết bị đang sử dụng trong môi trường có nhiều thiết bị</t>
  </si>
  <si>
    <t>Cách thiết kế để tránh dẫn đến thao tác sai</t>
  </si>
  <si>
    <t>199</t>
  </si>
  <si>
    <t>Khi thiết kế giao diện di động, chúng ta phải bảo đảm những gì?</t>
  </si>
  <si>
    <t>Các thành phần được thu nhỏ lại để vừa với màn hình di động</t>
  </si>
  <si>
    <t>Người dùng luôn có kết nối mạng</t>
  </si>
  <si>
    <t>Hỗ trợ tạm dừng và lưu đối với trò chơi di động</t>
  </si>
  <si>
    <t>Hỗ trợ nhiều tính năng thay vì tính đơn giản</t>
  </si>
  <si>
    <t>Các thành phần trong các lớp khác nhau có bóng đổ khác nhau</t>
  </si>
  <si>
    <t>HCI 13.3.2.1.0</t>
  </si>
  <si>
    <t>13.3.2 Một số khuyến cáo cung cấp cho tính dùng được</t>
  </si>
  <si>
    <t>13.3.2.1 Đưa ra cấu trúc menu rõ ràng</t>
  </si>
  <si>
    <t>C_18 Vương Trung Kiên 20128188 LTU11B</t>
  </si>
  <si>
    <t>Khi đưa ra 1 cấu trúc menu trong game di động, chúng ta có thể sử dụng mấy menu chính</t>
  </si>
  <si>
    <t>Bao nhiêu cũng được</t>
  </si>
  <si>
    <t>Tránh sử dụng các phím điều khiển có sẵn trên thiết bị</t>
  </si>
  <si>
    <t>Cung cấp một giải pháp tối giản</t>
  </si>
  <si>
    <t>161</t>
  </si>
  <si>
    <t>C_05 Phạm Thị Phương Anh 20118326 LTU11A</t>
  </si>
  <si>
    <t>Bùi Duy</t>
  </si>
  <si>
    <t>Linh</t>
  </si>
  <si>
    <t>buiduylinhtb@gmail.com</t>
  </si>
  <si>
    <t>HCI 13.3.2.2.0</t>
  </si>
  <si>
    <t>13.3.2.2 Cung cấp giải pháp tối giản</t>
  </si>
  <si>
    <t>có bao nhiêu giải pháp tối giản</t>
  </si>
  <si>
    <t>A.1</t>
  </si>
  <si>
    <t>B.2</t>
  </si>
  <si>
    <t>C.3</t>
  </si>
  <si>
    <t>D.4</t>
  </si>
  <si>
    <t>E.5</t>
  </si>
  <si>
    <t>B14_Nguyễn Hữu Công_20169650</t>
  </si>
  <si>
    <t>Đâu là những khuyến cáo khi cung cấp tính dùng được cho giao diện di động</t>
  </si>
  <si>
    <t>Hỗ trợ các chức năng lưu và tạm dừng</t>
  </si>
  <si>
    <t>Phải cung cấp các menu rõ ràng</t>
  </si>
  <si>
    <t>Cung cấp các trợ giúp nếu cần thiết</t>
  </si>
  <si>
    <t>C125</t>
  </si>
  <si>
    <t>HCI 13.3.2.3.0</t>
  </si>
  <si>
    <t>13.3.2.3 Đảm bảo nhất quán</t>
  </si>
  <si>
    <t>Bạn đang phát triên một ứng dụng mobile giúp download và nghe nhạc, cách thiết kế nào sau đây không đảm bảo tính nhất quán</t>
  </si>
  <si>
    <t>A: Sử dụng các bộ biểu tượng play, pause khác nhau cho các playlist khác nhau</t>
  </si>
  <si>
    <t>B: Chỉ hỏi người dùng có xác nhận download nhạc hay không khi đang sử dụng 3G</t>
  </si>
  <si>
    <t>C: Sử dụng bộ biểu tượng play, pause giống với ứng dụng nghe nhạc của máy</t>
  </si>
  <si>
    <t>D: Chức năng chỉnh âm lượng áp dụng với mọi bài hát</t>
  </si>
  <si>
    <t>E: Tất cả đều đảm bảo tính nhất quán</t>
  </si>
  <si>
    <t>Đáp án: A.</t>
  </si>
  <si>
    <t>A không đảm bảo tính nhất quán vì nếu thay các biểu tượng đã quen thuộc với người dùng sẽ dễ làm người dùng hiểu nhầm</t>
  </si>
  <si>
    <t>C_16</t>
  </si>
  <si>
    <t>C_16 Vũ Thị Phương 20118548 LTU11A</t>
  </si>
  <si>
    <t>hệ thống phải làm gì để đảm bảo tính nhất quán?</t>
  </si>
  <si>
    <t>A.Sử dụng mật khẩu ngoài giao diện.</t>
  </si>
  <si>
    <t>B.dùng vân tay của người dùng</t>
  </si>
  <si>
    <t>C.dùng giọng nói</t>
  </si>
  <si>
    <t>D.nhận diện khuôn mặt</t>
  </si>
  <si>
    <t>E.Qua cử chỉ</t>
  </si>
  <si>
    <t>C_05 Bùi Duy Linh 20118473 LTU11A</t>
  </si>
  <si>
    <t>ndcongbk@gmail.com</t>
  </si>
  <si>
    <t>Đảm bảo tính nhất quán là khuyến cáo thứ mấy trong các khuyến cáo cung cấp tính dùng được cho giao diện di động?</t>
  </si>
  <si>
    <t>A. Thứ nhất</t>
  </si>
  <si>
    <t>B. Thứ 2</t>
  </si>
  <si>
    <t>C. Thứ 3</t>
  </si>
  <si>
    <t>D. Thứ 4</t>
  </si>
  <si>
    <t>E. Thứ 5</t>
  </si>
  <si>
    <t>C_20 Nguyễn Thanh Bình 20128560 LTU11B</t>
  </si>
  <si>
    <t>Tính nhất quán là gì ? Dùng để làm gì ? Trong mẫu thử bài tập lớn, tính nhất quán được áp dụng vào đâu, như thế nào ? Tại sao?</t>
  </si>
  <si>
    <t>ICT_C_TL11</t>
  </si>
  <si>
    <t>HCI 13.3.2.4.0</t>
  </si>
  <si>
    <t>13.3.2.4 Tạo ra danh sách người chơi có điểm cao nhất</t>
  </si>
  <si>
    <t>Một nhóm sinh viên đang phải thiết kế một mobile game có bảng xếp hạng điểm cao. Khi thiết kế phần bảng xếp hạng top 10 người chơi có điểm số cao nhất, thiết kế nào sau đây không tốt? (Chọn 1 phương án)</t>
  </si>
  <si>
    <t>A. Yêu cầu người chơi nhập tên rồi mới cho người chơi biết điểm số của họ.</t>
  </si>
  <si>
    <t>B. Cho người chơi biết điểm số của họ rồi mới yêu cầu người chơi nhập tên.</t>
  </si>
  <si>
    <t>C. Lấy tên người chơi đạt điểm cao lọt top 10 ngay trước đó làm tên người chơi mặc định.</t>
  </si>
  <si>
    <t>D. Không yêu cầu người chơi điền tên nếu người chơi đó không đạt điểm cao lọt top 10.</t>
  </si>
  <si>
    <t>E. Bảng xếp hạng hiển thị đầy đủ cả tên người chơi và điểm số tương ứng theo thứ tự điểm thấp dần.</t>
  </si>
  <si>
    <t>Vì sau khi chơi xong, người chơi muốn biết thành tích điểm số mình đạt được trước khi phải điền tên. Các phương án B, C, D, E đều được khuyên là nên dùng.</t>
  </si>
  <si>
    <t>Tạo một danh sách người chơi có điểm cao nhất cần có những yếu tố nào?</t>
  </si>
  <si>
    <t>A.	Cho người chơi biết điểm số của họ đạt được trước khi bắt hỏi họ điền tên</t>
  </si>
  <si>
    <t>B.	Cung cấp tên người chơi đã điền trước đó làm tên mặc định</t>
  </si>
  <si>
    <t>C.	Không buộc người chơi nhập tên mà nên tạo thành các tuỳ chọn.</t>
  </si>
  <si>
    <t>D.	Cả 3 đáp án A B C đều sai.</t>
  </si>
  <si>
    <t>E.	Cả 3 đáp án A B C đều đúng</t>
  </si>
  <si>
    <t>C_05 Nguyễn Đức Công 20118349 LTU11A</t>
  </si>
  <si>
    <t>Đào Văn</t>
  </si>
  <si>
    <t>dvtuan.hust@gmail.com</t>
  </si>
  <si>
    <t>HCI 13.3.2.5.0</t>
  </si>
  <si>
    <t>13.3.2.5 Không làm lãng phí thời gian của người chơi</t>
  </si>
  <si>
    <t>Bạn đang làm project 2 trên lớp. Project là thiết kế game bắn máy bay trên điện thoại. Bạn còn khâu thiết kế phần mở đầu - phần giới thiệu về game và phần lựa chọn số người chơi (1 player, 2 player). Thiết kế nào sau đây bạn nên chọn? (Nhiều đáp án)</t>
  </si>
  <si>
    <t>A. Bạn sẽ thiết kế một button có thể click để skip phần introduction này.</t>
  </si>
  <si>
    <t>B. Phần lựa chọn số người chơi bạn sẽ để mặc định là 1 người chơi.</t>
  </si>
  <si>
    <t>C. Bạn sẽ rút ngắn phần introduction lại thay vì skip nó vì nếu không đọc introduction người dùng sẽ không hiểu về game của bạn.</t>
  </si>
  <si>
    <t>D. Bạn sẽ mặc định là 2 người chơi vì nếu càng có nhiều người chơi cùng cơ hội thắng sẽ cao hơn.</t>
  </si>
  <si>
    <t>E. Bạn sẽ để chế độ select cho người dùng chọn chơi 1 người hay 2 người.</t>
  </si>
  <si>
    <t xml:space="preserve">Đáp án : A, E </t>
  </si>
  <si>
    <t>(A) Chúng ta không muốn làm mất thời gian của user bằng cách phải xem lại phần introduction, do đó ta nên thiết kế 1 nút button để skip phần introduction. (E)Ta nên để user chọn chế độ 1 hoặc 2 người chơi. Nếu để chọn mặc định thì user lại phải vào phần setting để thiết lập.</t>
  </si>
  <si>
    <t>Chức năng nào nhất định phải được hỗ trợ  để không làm lãng phí thời gian của người chơi.</t>
  </si>
  <si>
    <t>A. Lưu trò chơi</t>
  </si>
  <si>
    <t>B. Tạm dừng trò chơi</t>
  </si>
  <si>
    <t>C. Thoát trò chơi</t>
  </si>
  <si>
    <t>D . A và B đúng</t>
  </si>
  <si>
    <t>E.  Tất cả các đáp án trên đều đúng</t>
  </si>
  <si>
    <t>C_05 Đào Văn Tuấn 20118623 LTU11A</t>
  </si>
  <si>
    <t>Đáp án D đúng vì hai chức năng lưu trò chơi và tạm dừng trò chơi là hai chức năng nhất định phải có để tránh làm lãng phí thời gian.</t>
  </si>
  <si>
    <t>C_06</t>
  </si>
  <si>
    <t>Nguyễn Thị</t>
  </si>
  <si>
    <t>Trang</t>
  </si>
  <si>
    <t>trangnguyen.shinki@gmail.com</t>
  </si>
  <si>
    <t>C_09</t>
  </si>
  <si>
    <t>C_09 Tạ Tuấn Anh 20128032 LTU11B</t>
  </si>
  <si>
    <t xml:space="preserve">Có mấy chức năng trong thiết kế giao diện không làm lãng phí thời gian người chơi </t>
  </si>
  <si>
    <t>Chức năng nào nhất định phải được hỗ trợ để không làm lãng phí thời gian của người chơi.</t>
  </si>
  <si>
    <t>HCI 13.3.2.6.0</t>
  </si>
  <si>
    <t>13.3.2.6 Sử dụng các phím hỗ trợ sẵn trên thiết bị</t>
  </si>
  <si>
    <t>Theo bạn hệ thống điều khiển đóng. mở xe cần tương tác nào</t>
  </si>
  <si>
    <t>A: Bảng chọn.</t>
  </si>
  <si>
    <t>B: Ngôn ngữ tự nhiên</t>
  </si>
  <si>
    <t>C: Phím bấm</t>
  </si>
  <si>
    <t>D: Cả ba đều được</t>
  </si>
  <si>
    <t>E: Đáp án A và C</t>
  </si>
  <si>
    <t>Đáp án: E:</t>
  </si>
  <si>
    <t>vì như vậy sẽ tiện lợi  nhất, dễ tương tác nhất</t>
  </si>
  <si>
    <t>C_10</t>
  </si>
  <si>
    <t>C_10 Nguyễn Anh Tuấn 20118624 LTU11A</t>
  </si>
  <si>
    <t>Khi thiết kế giao diện cho thiết bị di dông mobile, nhất định hỗ trợ phím có sẵn nào sau đây :</t>
  </si>
  <si>
    <t>A. Phím tắt nguồn để tạm dừng hoặc tắt chương trình.</t>
  </si>
  <si>
    <t>B. Phím tăng giảm âm lượng.</t>
  </si>
  <si>
    <t>C. Phím chụp ảnh màn hình.</t>
  </si>
  <si>
    <t>D. Không cần thiết</t>
  </si>
  <si>
    <t>E. phương án A và B</t>
  </si>
  <si>
    <t>C_06 Nguyễn Thị Trang 20138460 VUWIT12B</t>
  </si>
  <si>
    <t>Bùi Thị Thảo</t>
  </si>
  <si>
    <t>Phương</t>
  </si>
  <si>
    <t>phuongthao2925@gmail.com</t>
  </si>
  <si>
    <t>HCI 13.3.2.7.0</t>
  </si>
  <si>
    <t>13.3.2.7 Hỗ trợ lưu tạm dừng</t>
  </si>
  <si>
    <t>Chức năng tạm dừng thường dùng trong những trường hợp nào? (nhiều đáp án)</t>
  </si>
  <si>
    <t>A:Khi có tin nhắn hay cuộc gọi đến</t>
  </si>
  <si>
    <t>B:Khi người dùng ấn phím Home hay muốn điều hướng sang app khác</t>
  </si>
  <si>
    <t>C:Khi máy hết pin</t>
  </si>
  <si>
    <t>D:Khi người chơi muốn tạm dừng game để mua hàng online</t>
  </si>
  <si>
    <t>E:Khi người dùng nghe nhạc và rút tai nghe khỏi điện thoại</t>
  </si>
  <si>
    <t>Khi pin yếu, điện thoại thường cảnh báo người dùng sạc pin nên C ko thực sự cần thiết</t>
  </si>
  <si>
    <t>C_06 Bùi Thị Thảo Phương 20138339 VUWIT12B</t>
  </si>
  <si>
    <t>Cao</t>
  </si>
  <si>
    <t>nvcars04@gmail.com</t>
  </si>
  <si>
    <t>C_07 Phạm Viêt Anh 20128559 LTU11B</t>
  </si>
  <si>
    <t>Trong các tính năng tạm dừng lưu trữ cho các trò chơi trên di động hiện nay. Đâu là tă năng ít được thiết kế nhất?</t>
  </si>
  <si>
    <t>A. Tạo bản save cho trò chơi để người chơi có thể tiếp tục cho lần sau truy cập.</t>
  </si>
  <si>
    <t>B. Auto-save khi vô tình bấm nút đưa màn hình điện thoại trở lại màn hình chính.</t>
  </si>
  <si>
    <t>C. Auto-save khi có điện thoại, tin nhắn, tạm dừng chay chạy đa nhiệm.</t>
  </si>
  <si>
    <t>D. Auto-save khi thoát ra đột ngột hoặc thoát ra từ pause-menu</t>
  </si>
  <si>
    <t>E. Chia sẻ bản sao game trên các thiết bị</t>
  </si>
  <si>
    <t>C_06 Nguyễn Văn Cao 20138707 VUWIT12B</t>
  </si>
  <si>
    <t>Tạ Thị Thảo</t>
  </si>
  <si>
    <t>B14_Nguyễn Hữu Công_20169651</t>
  </si>
  <si>
    <t>Tại sao cần phải tuân theo 1 ngôn ngữ thiết kế</t>
  </si>
  <si>
    <t>- Tạo ra tính nhất quán cho các ứng dụng : giúp cho các ứng dụng trong cùng một môi trường không có cảm giác như là các ứng dụng không liên quan đến nhau
- Giảm thời gian làm quen cho người dùng : nếu đã quen với 1 ứng dụng sẽ dễ dàng làm quen với ứng dụng mới
- Xây dựng thương hiệu, tạo đặc trưng cho ứng dụng của 1 nhà thiết kế</t>
  </si>
  <si>
    <t>TL95</t>
  </si>
  <si>
    <t>HCI 13.3.2.8.0</t>
  </si>
  <si>
    <t>13.3.2.8 Cung cấp trợ giúp khi cần thiết</t>
  </si>
  <si>
    <t>Các cách cung cấp trợ giúp phổ biến? (nhiều đáp án)</t>
  </si>
  <si>
    <t>A:Đoạn hướng dẫn hiển thị trợ giúp được dàn đều qua các màn, giai đoạn</t>
  </si>
  <si>
    <t>B:Hiển thị hướng dẫn ngắn gọn để giải thích tình huống game, vật phẩm mới</t>
  </si>
  <si>
    <t>C:Cung cấp chức năng bỏ qua trợ giúp trong game</t>
  </si>
  <si>
    <t>D:Cung cấp sơ đồ phím sử dụng ứng với chức năng</t>
  </si>
  <si>
    <t>E:Cung cấp tài liệu hướng dẫn sử dụng game cho người dùng</t>
  </si>
  <si>
    <t>Đáp án: A,B,C,D</t>
  </si>
  <si>
    <t>Khi chơi game thường người dùng muốn tự mình tìm hiểu, khám phá game hay trao đổi với bạn bè nên một document về cách sử dụng game không thực sự cần thiết</t>
  </si>
  <si>
    <t>Đâu là thể hiện của thiết kế cung cấp trợ giúp cho người dùng trong game?</t>
  </si>
  <si>
    <t xml:space="preserve">A. Xây dựng menu "Help" có thể mở từ main menu, sub menu khi trong game. </t>
  </si>
  <si>
    <t>B. Hiển thị text giải thích nguồn gốc, công dụng, thông số của đối tượng khi chạm, giữ con trỏ tại 1 đối tượng trong 1 khoảng thời gian ngắn.</t>
  </si>
  <si>
    <t>C. Tạo trợ lý ảo NPC, bạn đồng hành cho nhân vật trong trò chơi, tương tác qua trò chuyện, hội thoại cố định.</t>
  </si>
  <si>
    <t>D. Cả 3 đáp án trên.</t>
  </si>
  <si>
    <t>E. Cả 3 đáp án đều sai</t>
  </si>
  <si>
    <t>HCI 13.4.1.0.0</t>
  </si>
  <si>
    <t>13.4 Thiết kế Material</t>
  </si>
  <si>
    <t>13.4.1. Ngôn ngữ thiết kế</t>
  </si>
  <si>
    <t>13.4.1 Tại sao cần có ngôn ngữ thiết kế</t>
  </si>
  <si>
    <t>N/A</t>
  </si>
  <si>
    <t>Đâu là ngôn ngữ thiết kế thường dùng?(chọn 1 đáp án đúng)</t>
  </si>
  <si>
    <t>A. Flat đesign</t>
  </si>
  <si>
    <t>B. Material design</t>
  </si>
  <si>
    <t>C: Metro design</t>
  </si>
  <si>
    <t>D. Skeumorph design</t>
  </si>
  <si>
    <t>E.  A,B,C,D đều đúng</t>
  </si>
  <si>
    <t xml:space="preserve">Các ngôn ngữ thiết kế thường sử dụng trong thiết kế tương tác người máy tinh: Flat design, Material design, Skeumorph design  và Metro design. </t>
  </si>
  <si>
    <t>Phạm Viêt</t>
  </si>
  <si>
    <t>C_08</t>
  </si>
  <si>
    <t>C_08 Nguyễn Diệu Thúy 20138433 VUWIT12B</t>
  </si>
  <si>
    <t>Đâu là 1 trong những lý do cần nghiên cứu các mô thức của tính dùng được?</t>
  </si>
  <si>
    <t>Liên quan đến việc thiết kế các hệ thống tương tác</t>
  </si>
  <si>
    <t>Không liên quan gì đến hệ thống tương tác</t>
  </si>
  <si>
    <t>Hệ thống chủ động trong mọi đối thoại</t>
  </si>
  <si>
    <t>Tất cả các đáp án trên đều sai</t>
  </si>
  <si>
    <t>Tất cả các đáp án trên đều đúng</t>
  </si>
  <si>
    <t>Đâu không phải là lý do chính cần phải tuân theo 1 ngôn ngữ thiết kế</t>
  </si>
  <si>
    <t>Để tạo ra tính nhất quán cho các ứng dụng.</t>
  </si>
  <si>
    <t>Để giảm thời gian làm quen làm quen cho người dùng.</t>
  </si>
  <si>
    <t>Để các nhà thiết kế dễ dàng giao tiếp với nhau.</t>
  </si>
  <si>
    <t>Để xây dựng thương hiệu, tạo nên đặc trưng cho ứng dụng.</t>
  </si>
  <si>
    <t>3 đáp án A, B, D.</t>
  </si>
  <si>
    <t>C_12</t>
  </si>
  <si>
    <t>C_12 Nguyễn Dương Thế 20128349 LTU11B</t>
  </si>
  <si>
    <t>Thiết kế của phần mềm Photoshop là theo ngôn ngữ thiêt kế nào</t>
  </si>
  <si>
    <t>Thiết kế thực tế mô phỏng</t>
  </si>
  <si>
    <t>Thiết kế phẳng</t>
  </si>
  <si>
    <t>Thiết kế hiện đại</t>
  </si>
  <si>
    <t>Thiế kế vật chất</t>
  </si>
  <si>
    <t>cả ABCD</t>
  </si>
  <si>
    <t>B14_Nguyễn Hữu Công_20169652</t>
  </si>
  <si>
    <t>Trình bày những ưu điểm trong thiết kế phẳng?</t>
  </si>
  <si>
    <t>Ưu điểm:
- Có thể dễ dàng tải trên các thiết bị di động hay các trang web do thiết kế phẳng rất nhẹ
- Có thể chạy trên nhiều độ phân giải với tỉ lệ màn hình khác nhau do các các thiết kế có thể dễ dàng co kéo</t>
  </si>
  <si>
    <t>TL96</t>
  </si>
  <si>
    <t>Nguyễn Thành</t>
  </si>
  <si>
    <t>Lộc</t>
  </si>
  <si>
    <t>Tại sao cần phải tuân theo 1 ngôn ngữ thiết kế giao diện di động ? Trong bài tập lớn, em tuân theo ngôn ngữ gì, như thế nào ? Chỉ ra ít nhất 3 ví dụ cụ thể.</t>
  </si>
  <si>
    <t>ICT_C_TL38</t>
  </si>
  <si>
    <t>HCI 13.4.1.2.1</t>
  </si>
  <si>
    <t>13.4.2 Các ngôn ngữ thiết kế thông dụng hiện nay</t>
  </si>
  <si>
    <t>13.4.2.1 Thiết kế thực tế mô phỏng</t>
  </si>
  <si>
    <t>Thiết kế nào sau đây không phải là thiết kế thực tế mô phỏng?</t>
  </si>
  <si>
    <t>Icon bản đồ của google maps trên smart phone.</t>
  </si>
  <si>
    <t>Icon máy ảnh của tính năng chụp ảnh trên smart phone.</t>
  </si>
  <si>
    <t>Icon headphone của máy nghe nhạc trên smart phone</t>
  </si>
  <si>
    <t>Cảm biến vân tay trên thâm smart phone.</t>
  </si>
  <si>
    <t>Icon thư mục của trình quản lý file trên smart phone.</t>
  </si>
  <si>
    <t>Các ngôn ngữ thiết kế thông dụng hiện nay bao gồm?</t>
  </si>
  <si>
    <t>A. .Net, PHP, Java</t>
  </si>
  <si>
    <t>B. PHP. Python, C#</t>
  </si>
  <si>
    <t>C. RuBy, PHP, C#</t>
  </si>
  <si>
    <t>D. Perl, C#, Ruby</t>
  </si>
  <si>
    <t>E. PHP, Perl, C#</t>
  </si>
  <si>
    <t>B14_Nguyễn Hữu Công_20169653</t>
  </si>
  <si>
    <t>Skeuomorph 
design</t>
  </si>
  <si>
    <t>C_07 Nguyễn Thành Lộc 20128216 LTU11B</t>
  </si>
  <si>
    <t>Flat design</t>
  </si>
  <si>
    <t>Metro (moderm)
design</t>
  </si>
  <si>
    <t>Meterial design</t>
  </si>
  <si>
    <t>Android</t>
  </si>
  <si>
    <t>C126</t>
  </si>
  <si>
    <t>Trần Nam</t>
  </si>
  <si>
    <t>B14_Nguyễn Hữu Công_20169654</t>
  </si>
  <si>
    <t>Đặc điểm của ngôn ngữ thiết kế Metro là gì?</t>
  </si>
  <si>
    <t>- Được Microsoft đưa ra và áp dụng trên một số sản phẩm của hãng: các máy nghe nhạc stream đời đầu, window phone, office, window.
- Xây dựng dựa trên ngôn ngữ thiết kế phẳng, nhưng giảm thiểu tối đa sử dụng các đối tượng đồ họa, tập trung thể hiện chữ viết.
- Các hiệu ứng hoạt họa cũng đóng vai trò hết sức quan trọng cho thiết kế kiểu này.
- Đã được Microsoft đổi tên thành Modern UI do vấn đề thương hiệu.</t>
  </si>
  <si>
    <t>TL97</t>
  </si>
  <si>
    <t>HCI 13.4.1.2.2</t>
  </si>
  <si>
    <t>13.4.2.2 Thiết kế phẳng</t>
  </si>
  <si>
    <t>C_16 Nguyễn Thị Hương 20128175 LTU11A</t>
  </si>
  <si>
    <t xml:space="preserve">thiết kế phẳng là gì? </t>
  </si>
  <si>
    <t>A. Thiết kế phẳng (flat design) được coi là một triết lý thiết kế theo chủ nghĩa tối giản, tức mọi thành phần đồ họa được làm cho đơn giản nhất với những đặc tính như màu sắc rõ ràng, góc cạnh, không gian mở và tất cả được thể hiện dạng hai chiều</t>
  </si>
  <si>
    <t>B. đơn giản và hiện đại, loại bỏ hết tất cả những yếu tố thừa không truyền tải được thông tin. Các thứ được loại bỏ bao gồm cả những hình ảnh đồ họa đẹp mắt, đường viền, hiệu ứng 3d hoặc đổ bóng</t>
  </si>
  <si>
    <t>C. Các chuyển động không cần phải quá nhanh mà cần có sự mượt mà và chiều sâu giúp người dùng cảm giác được nó một cách sống động. Chuyển động cùng một nhịp với chuyển động của cuộc sống.</t>
  </si>
  <si>
    <t>D. Cả A và B</t>
  </si>
  <si>
    <t>E. Cả B và C</t>
  </si>
  <si>
    <t>Cái nào không phải là ngôn ngữ thiết kế thông dụng cho các ứng dụng di động hiện nay:</t>
  </si>
  <si>
    <t>Thiết kế thực tế mô phỏng (Skeuomorph design)</t>
  </si>
  <si>
    <t>Thiết kế phẳng (Flat design)</t>
  </si>
  <si>
    <t>Thiết kế hiện đại (Metro design)</t>
  </si>
  <si>
    <t>Thiết kế vật liệu (Material design)</t>
  </si>
  <si>
    <t>Thiết kế màn hình (Screen design)</t>
  </si>
  <si>
    <t>149</t>
  </si>
  <si>
    <t>HCI 13.4.1.2.3</t>
  </si>
  <si>
    <t>13.4.2.3 Thiết kế hiện đại</t>
  </si>
  <si>
    <t>Ngôn ngữ thiết kế Metro tập trung vào yếu tố nào?</t>
  </si>
  <si>
    <t xml:space="preserve">A.	Việc thể hiện các chữ viết </t>
  </si>
  <si>
    <t>B.	Thiết kế đồ hoạ</t>
  </si>
  <si>
    <t>C.	Các hiệu ứng hoạt hoạ</t>
  </si>
  <si>
    <t>D.	Đáp A C đúng</t>
  </si>
  <si>
    <t>E.	Đáp án A B đúng</t>
  </si>
  <si>
    <t>C_17 Trần Thanh Ngân 20138718 VUWIT12B</t>
  </si>
  <si>
    <t>Phong cách thiết kế metro được Microsoft áp dụng trên sản phẩm nào đầu tiên?</t>
  </si>
  <si>
    <t>Windows XP</t>
  </si>
  <si>
    <t>Windows 10</t>
  </si>
  <si>
    <t>Windows Vista</t>
  </si>
  <si>
    <t>Máy nghe nhạc Zune</t>
  </si>
  <si>
    <t>Internet Explorer 6</t>
  </si>
  <si>
    <t>C_07 Trần Nam Anh 20128034 LTU11B</t>
  </si>
  <si>
    <t>B14_Nguyễn Hữu Công_20169655</t>
  </si>
  <si>
    <t>Ngôn ngữ thiết kế Metro được hãng nào đưa ra?</t>
  </si>
  <si>
    <t>Apple</t>
  </si>
  <si>
    <t>Google</t>
  </si>
  <si>
    <t>Facebook</t>
  </si>
  <si>
    <t>Microsoft</t>
  </si>
  <si>
    <t>Samsung</t>
  </si>
  <si>
    <t>C127</t>
  </si>
  <si>
    <t>tuanbui.n9@gmail.com</t>
  </si>
  <si>
    <t>B14_Nguyễn Hữu Công_20169656</t>
  </si>
  <si>
    <t>Những nguyên lý cơ bản trong ngôn ngữ 
thiết kế vật chất là gì</t>
  </si>
  <si>
    <t>- Xây dựng dựa trên nguyên lý các vật liệu trong thực tế
- Sử dụng các màu sắc rực rỡ
- Sử dụng nhiều các hiệu ứng hoạt hình và biến đổi của các phần tử</t>
  </si>
  <si>
    <t>TL98</t>
  </si>
  <si>
    <t>HCI 13.4.1.2.4</t>
  </si>
  <si>
    <t>13.4.2.4 Thiết kế material</t>
  </si>
  <si>
    <t>Thiết kế vật chất được thiết kế dựa trên những nguyên lý nào? (chọn 3 đáp án)</t>
  </si>
  <si>
    <t>A: Xây dựng dựa trên nguyên lý các vật liệu trong thực tế.</t>
  </si>
  <si>
    <t>B: Sử dụng các màu sắc rực rỡ.</t>
  </si>
  <si>
    <t>C: Sử dụng nhiều các biến đổi hoạt hình và các biến đổi của các phân từ</t>
  </si>
  <si>
    <t>D: Sử dụng  mô hình 3D</t>
  </si>
  <si>
    <t>E: Sử dụng các nguyên lý toán học.</t>
  </si>
  <si>
    <t>Đáp án: A, B, C</t>
  </si>
  <si>
    <t>Thiết kế vật chất được google đưa ra và định nghĩa dựa vào 3 nguyên lý A, B, C</t>
  </si>
  <si>
    <t>Các ngôn ngữ thiết kế thông dụng hiên nay bao gồm:</t>
  </si>
  <si>
    <t>A:Thiết kế thực tế mô phỏng</t>
  </si>
  <si>
    <t>B:Thiết kế phẳng</t>
  </si>
  <si>
    <t>C:Thiết kế hiện đại</t>
  </si>
  <si>
    <t>D:Thiết kế vật chất</t>
  </si>
  <si>
    <t>E:Cả A B C D đều đúng</t>
  </si>
  <si>
    <t>HCI 13.4.2.0.0</t>
  </si>
  <si>
    <t>13.4.2 Giới thiệu về ngôn ngữ thiết kế material</t>
  </si>
  <si>
    <t>C_14</t>
  </si>
  <si>
    <t>C_14 Nguyễn Trọng Hiếu 20128565 LTU11A</t>
  </si>
  <si>
    <t>Material Design là gì?</t>
  </si>
  <si>
    <t>Lợi ích của Material Design như thế nào?</t>
  </si>
  <si>
    <t>Phát biểu nào sau đây là sai với thiết kế vật chất (Material design)?</t>
  </si>
  <si>
    <t>Material design là thiết kế phẳng</t>
  </si>
  <si>
    <t>Material design sử dụng màu sắc rực rỡ</t>
  </si>
  <si>
    <t>Các phần tử trong Material design có các độ cao khác nhau</t>
  </si>
  <si>
    <t>Các thành phần nằm trong các lớp khác nhau có bóng đổ khác nhau</t>
  </si>
  <si>
    <t>Với Material design, các biểu tượng nên thiết kế giống như chúng ta gấp từ giấy</t>
  </si>
  <si>
    <t>201</t>
  </si>
  <si>
    <t>B14_Nguyễn Hữu Công_20169657</t>
  </si>
  <si>
    <t>Cách sử dụng màu sắc cho ứng
dụng?</t>
  </si>
  <si>
    <t>- Xử dụng màu sắc rực rỡ cho các ứng dụng.
- Nên thiết lập màu sắc chung cùng một chủ đề trên toàn bộ ứng dụng.</t>
  </si>
  <si>
    <t>TL99</t>
  </si>
  <si>
    <t>C_08 Bùi Văn Tuấn 20138725 VUWIT12B</t>
  </si>
  <si>
    <t>HCI 13.4.3.1.0</t>
  </si>
  <si>
    <t>Lê Thị Minh</t>
  </si>
  <si>
    <t>13.4.3 Một số các định hướng chính của thiết kế material</t>
  </si>
  <si>
    <t>13.4.1 Môi trường</t>
  </si>
  <si>
    <t>trangle.fml@gmail.com</t>
  </si>
  <si>
    <t>Nêu yêu cầu về môi trường trong Material Design</t>
  </si>
  <si>
    <t>Phát biểu nào sau đây là đúng về thiết kế vật chất ?</t>
  </si>
  <si>
    <t>Thiết kế vật chất là thiết kế phẳng</t>
  </si>
  <si>
    <t>Được đưa ra bởi Google vào năm 2014 cùng với phiên bản Android 5.0</t>
  </si>
  <si>
    <t>Sử dụng màu sắc rực rỡ</t>
  </si>
  <si>
    <t>Sử dụng nhiều các hiệu ứng hoạt hình và các biến đổi của phần tử</t>
  </si>
  <si>
    <t>Xây dựng dựa trên nguyên lí các vật liệu trong thực tế</t>
  </si>
  <si>
    <t>B,C,D,E</t>
  </si>
  <si>
    <t>C128</t>
  </si>
  <si>
    <t>Phát biểu nào sau đây là đúng về định hướng sử dụng màu sắc trong ngôn ngữ thiết kế vật chất (material design):</t>
  </si>
  <si>
    <t>Màu lạnh</t>
  </si>
  <si>
    <t>Màu hơi nhạt và tương phản</t>
  </si>
  <si>
    <t>Màu đậm nhưng không tương phản</t>
  </si>
  <si>
    <t>Màu tương phản và rực rỡ</t>
  </si>
  <si>
    <t>Màu bình thường</t>
  </si>
  <si>
    <t>148</t>
  </si>
  <si>
    <t>HCI 13.4.3.2.0</t>
  </si>
  <si>
    <t>13.4.2 Animation</t>
  </si>
  <si>
    <t>Trong các giao diện di động thường gặp, các định hướng của thiết kế vật liệu animation?</t>
  </si>
  <si>
    <t>A.Dùng các tăng tốc/giảm tốc để mô phỏng khối lượng các phần tử</t>
  </si>
  <si>
    <t>B. Các hiệu ứng hoạt họa phải thể hiện người dùng chạm vào đâu trong đối tượng</t>
  </si>
  <si>
    <t>C. Quản lí thời gian và khoảng cách của khung ảnh thay đổi trong từng khoảnh khắc</t>
  </si>
  <si>
    <t>D.Bất cứ một chuyển động nào cũng cần tạo ra một đường cong của chuyển động từ điểm bắt đầu tới kết thúc</t>
  </si>
  <si>
    <t>E. Cả A,B,C,D đều đúng</t>
  </si>
  <si>
    <t>A,B,C,D đều là các định hướng khi thiết kế animation cho giao diện mobie</t>
  </si>
  <si>
    <t>C_20</t>
  </si>
  <si>
    <t>C_20 Phạm Hữu Đạt 20128092 LTU11B</t>
  </si>
  <si>
    <t>C_08 Lê Thị Minh Trang 20138767 VUWIT12B</t>
  </si>
  <si>
    <t>Đào Thu</t>
  </si>
  <si>
    <t>Hương</t>
  </si>
  <si>
    <t>Peachflavor1611@gmail.com</t>
  </si>
  <si>
    <t>đâu là yêu cầu về animation trong thiết kế giao diện mobile</t>
  </si>
  <si>
    <t>A.Hiệu ứng hoạt hình của đối tượng phải phù hợp với các đối tượng</t>
  </si>
  <si>
    <t>B. Các hiệu ứng phải thể hiện được vị trí người dùng chạm vào</t>
  </si>
  <si>
    <t>C.Cách view thiết kế phải nhiều màu sắc khác nhau</t>
  </si>
  <si>
    <t>D. Bố cục các view phải rời rạc, không được chèn vào nhau</t>
  </si>
  <si>
    <t>E: Cả A và B</t>
  </si>
  <si>
    <t>Định nghĩa "Ngôn ngữ thiết kế" trong thiết kế giao diện mobie.</t>
  </si>
  <si>
    <t>Ngôn ngữ thiết kế là các định hướng trong thiết kế nhằm tạo ra các giao diện trong thiết kế có tính nhất quán.</t>
  </si>
  <si>
    <t>HCI 13.4.3.3.0</t>
  </si>
  <si>
    <t>13.4.3 Màu sắc</t>
  </si>
  <si>
    <t>Trong các giao diện di động thường gặp, các định hướng của thiết kế vật liệu màu sắc?</t>
  </si>
  <si>
    <t>A. Sử dụng màu sắc tương phản rực rỡ</t>
  </si>
  <si>
    <t>B.Thiết lập màu sắc thành một chủ đề để có giao diện hợp lí</t>
  </si>
  <si>
    <t>C.	Sử dụng một màu làm chủ đạo</t>
  </si>
  <si>
    <t>D.	A, B, C đều đúng</t>
  </si>
  <si>
    <t>E. A, B, C đều sai</t>
  </si>
  <si>
    <t>Cả A, B, C đều là định hướng khi thiết kế màu sắc cho giao diện mobie</t>
  </si>
  <si>
    <t>C_08 Đào Thu Hương 20138198 VUWIT12B</t>
  </si>
  <si>
    <t>Nguyễn Diệu</t>
  </si>
  <si>
    <t>Thúy</t>
  </si>
  <si>
    <t>20138433@student.hust.edu.vn</t>
  </si>
  <si>
    <t>C_19</t>
  </si>
  <si>
    <t>C_19 Nguyễn Hoàng Hiệp 20128137 LTU11B</t>
  </si>
  <si>
    <t>Các nhóm chức năng Animation trong thiết kế giao diện?</t>
  </si>
  <si>
    <t>Các cách chọn màu sắc trong các thiết kế Material nào dưới đây đúng?</t>
  </si>
  <si>
    <t>A. Sử dụng các màu sắc tương phản rực rỡ cho các ứng dụng của mình</t>
  </si>
  <si>
    <t>Chỉ ra đâu không phải là ưu điểm khi sử dụng màu sắc trong thiết kế giao diện?</t>
  </si>
  <si>
    <t>Làm giao diện thêm đẹp mắt, hấp dẫn người dùng</t>
  </si>
  <si>
    <t>Màu sắc có thể gọi nhớ, nhắc nhở người dùng</t>
  </si>
  <si>
    <t>Màu sắc có thể thu hút người dùng vào các thông tin đặc biệt</t>
  </si>
  <si>
    <t>Màu sắc hài hòa làm tâm lý người dùng thoải mái sẽ bỏ qua những khiếm khuyết của thiết kế</t>
  </si>
  <si>
    <t>Khi thiết kế sử dụng màu nóng tốt hơn là sử dụng màu lạnh</t>
  </si>
  <si>
    <t>Không phải lúc nào màu nóng cũng tốt hơn màu lạnh và ngược lại. Khi thiết kế giao diện phải thiết kế sao cho hài hòa về màu sắc. Giao diện có tính thẩm mĩ và hài hòa sẽ ảnh hưởng tích cực với người dùng. Khi người dùng có tâm lý thoải mái sẽ dễ dàng bỏ qua những kiếm khuyết của hệ thống.</t>
  </si>
  <si>
    <t>Nêu ra một số cách để thiết kế màu trong Material Design đạt hiệu quả cao và hợp lí?</t>
  </si>
  <si>
    <t>B. Nên thiết lập các màu sắc thành một chủ đề cho toàn bộ giao diện của mình có một chủ đề hợp lý</t>
  </si>
  <si>
    <t>C. Sử dụng bảng màu của google cung cấp.</t>
  </si>
  <si>
    <t>D. Sử dụng màu sắc đồng nhất để làm nổi bât ứng dụng của mình.</t>
  </si>
  <si>
    <t>E. Đáp án A.B.C đúng</t>
  </si>
  <si>
    <t>tuananh1994cmhn@gmail.com</t>
  </si>
  <si>
    <t>Nêu vắn tắt các khuyến cáo về sử dụng màu sắc trong t hiết kế giao diện di động theo một ngôn ngữ thiết kế mà em đã sử dụng để thiết kế mẫu thử trong bài tập lớn. Chỉ ra ít nhất 3 ví dụ cụ thể. Tự đánh giá mức độ hoàn thiện và nêu lý do.</t>
  </si>
  <si>
    <t>ICT_C_TL37</t>
  </si>
  <si>
    <t>HCI 13.4.3.4.0</t>
  </si>
  <si>
    <t>13.4.4 Đồ họa</t>
  </si>
  <si>
    <t>Phát biểu nào sau đây là đúng về sử dụng màu sắc
trong ngôn ngữ thiết kế vật chất</t>
  </si>
  <si>
    <t>Màu hơi nhạt và
tương phản</t>
  </si>
  <si>
    <t>Màu đậm nhưng
không tương phản</t>
  </si>
  <si>
    <t>Màu tương phản
và rực rỡ</t>
  </si>
  <si>
    <t>C129</t>
  </si>
  <si>
    <t>HCI 13.4.3.5.0</t>
  </si>
  <si>
    <t>13.4.5 Lưu ý cho thiết kế Material</t>
  </si>
  <si>
    <t>Phát biểu nào sau đây sai khi nói về những lưu ý khi thiết kế Material</t>
  </si>
  <si>
    <t>Không bắt buộc lập trình viên phải tuân theo</t>
  </si>
  <si>
    <t>Hai kiểu chữ được lựa chọn là Roboto(Android) và Noto (Chrome)</t>
  </si>
  <si>
    <t>Sử dụng màu sắc sặc sỡ</t>
  </si>
  <si>
    <t>Luôn hướng tới tạo trải nghiệm người dùng hoàn hảo</t>
  </si>
  <si>
    <t>Khi thiết kế các biểu tượng cần ép phẳng</t>
  </si>
  <si>
    <t>Khi thiết kế các biểu tượng không được ép phẳng</t>
  </si>
  <si>
    <t>Đâu là định hướng chính trong thiết kế vật liệu? (Chọn 1 phương án đúng)</t>
  </si>
  <si>
    <t>A. Môi trường</t>
  </si>
  <si>
    <t>B. Hiệu ứng hoạt hình</t>
  </si>
  <si>
    <t>C: Đồ họa</t>
  </si>
  <si>
    <t>D. Màu sắc</t>
  </si>
  <si>
    <t>E. A,B,C,D đều đúng</t>
  </si>
  <si>
    <t>Cả A, B, C , D đều là các định hướng chính trong thiết kế vật liệu. Chú ý đây chỉ là các định hướng chứ không bắt buộc</t>
  </si>
  <si>
    <t>Làm thế nào để sử dụng ngôn ngữ thiết kế Google đưa ra năm 2014 hiệu quả</t>
  </si>
  <si>
    <t>Sử dụng các màu sắc tương phản</t>
  </si>
  <si>
    <t>Tạo hiệu ứng môi trường</t>
  </si>
  <si>
    <t>Sử dụng hiệu ứng hoạt hình phù hợp</t>
  </si>
  <si>
    <t>Sử dung kiểu chữ Roboto và Noto</t>
  </si>
  <si>
    <t>hoanganhevol94@gmail.com</t>
  </si>
  <si>
    <t>HCI 2.1.1.0.0</t>
  </si>
  <si>
    <t>Chương 2. Xử lý thông tin: con người so với máy tính</t>
  </si>
  <si>
    <t>Khi soạn thảo 1 văn bản trên Word, bộ phận cơ thể nào thuộc kênh vào, ra của con người? bộ phận nào thuộc kênh vào, ra của máy tính?</t>
  </si>
  <si>
    <t>Kênh vào của con người : mắt, tai  Kênh ra của con người : Tay Kênh vào của máy tính : chuột, bàn phím Kênh ra của máy tính : Màn hình, loa</t>
  </si>
  <si>
    <t>Kênh vào ra của hệ  tương tác</t>
  </si>
  <si>
    <t>Hãy phân biệt độ sáng, độ chói, độ tương phản?</t>
  </si>
  <si>
    <t>Độ sáng : là lượng ánh sáng có thể đo được từ 1 nguồn sáng nào đó. Độ chói : là lượng ánh sáng được các tế bào hình que tiếp nhận từ 1 nguồn sáng. Độ tương phản : được tính trên độ chói sáng của đối tượng nền và đối tượng cần quan sát.</t>
  </si>
  <si>
    <t>Dựa trên lý thuyết về kênh thị giác</t>
  </si>
  <si>
    <t>1. Tổng quan</t>
  </si>
  <si>
    <t>1.1 Xem lại những thành phần cấu thành hệ tương tác</t>
  </si>
  <si>
    <t>HI1.1.0.0.0</t>
  </si>
  <si>
    <t>Đưa ra ví dụ cụ thể thể hiện được 4 thành phần cấu tạo thành hệ tương tác</t>
  </si>
  <si>
    <t>sử dụng bộ gõ microsoftword: con người: người gõ văn bản (học sinh, nhân viên văn phòng...), máy tính có phần mềm microsoft word, sử dụng bằng màn hình máy tính là nơi hiển thị đầu ra, bàn phím là đầu vào khi muốn tạo ra văn bản nào đó, quy trình phát triển hệ tương tác: phát triển theo quy trình phát triển phần mềm, từ bước phân tích thiết kế, thực hiện đến bước đánh giá, bảo trì.</t>
  </si>
  <si>
    <t>dựa trên 4 thành phần cấu thành hệ tương tác</t>
  </si>
  <si>
    <t>C_09 Nguyễn Hoàng Anh 20128557 LTU11B</t>
  </si>
  <si>
    <t>vuducanha2@gmail.com</t>
  </si>
  <si>
    <t>Nêu 4 thành phần cấu thành hệ tương tác</t>
  </si>
  <si>
    <t>Con người, máy tính, cách thức và bối cảnh sử dung, quy trình phát triển</t>
  </si>
  <si>
    <t>Dựa trên bài giảng ACU</t>
  </si>
  <si>
    <t>Đâu không phải là một trong các 
thành phần cấu thành hệ tương tác?</t>
  </si>
  <si>
    <t>Cách dùng và bối cảnh sử dụng 
máy tính.</t>
  </si>
  <si>
    <t>Các đặc tính của hệ thống máy tính
 và kiến trúc giao diện.</t>
  </si>
  <si>
    <t>Quy trình phát triển hệ thống.</t>
  </si>
  <si>
    <t>Các đặc tính của con người.</t>
  </si>
  <si>
    <t>Quá trình sử dụng máy tính.</t>
  </si>
  <si>
    <t>C9</t>
  </si>
  <si>
    <t>Hãy nêu tên các
 thành phần cấu 
thành một hệ 
tương tác</t>
  </si>
  <si>
    <t>Các thành phần cấu thành hệ tương tác là:  + Con người  + May tính  + Cách thức và bối cảnh sử dụng  + Quy trình phát triển</t>
  </si>
  <si>
    <t>TL9</t>
  </si>
  <si>
    <t>Cái gì không phải là thành phần cấu thành hệ tương tác?</t>
  </si>
  <si>
    <t>Cách dùng và bối cảnh sử dụng máy tính.</t>
  </si>
  <si>
    <t>Các đặc tính của hệ thống máy tính và kiến trúc giao diện.</t>
  </si>
  <si>
    <t>29</t>
  </si>
  <si>
    <t>Khi xây dựng hệ tương tác, cần quan tâm đến những khía cạnh nào của các nhiệm vụ cần yêu cầu hệ thống thực hiện</t>
  </si>
  <si>
    <t>Số lượng môđun cần thiết để cài đặt nhiệm vụ</t>
  </si>
  <si>
    <t>Bộ nhớ máy tính cần thiết để thực hiện nhiệm vụ</t>
  </si>
  <si>
    <t>Các bước cài đặt nhiệm vụ</t>
  </si>
  <si>
    <t>Độ phức tạp về mặt tính toán của nhiệm vụ</t>
  </si>
  <si>
    <t>Cách thức tổ chức và môi trường xung quanh của nhiệm vụ đó</t>
  </si>
  <si>
    <t>54</t>
  </si>
  <si>
    <t>C_09 Vũ Đức Anh 20128037 LTU11B</t>
  </si>
  <si>
    <t>HCI 2.1.2.1.0</t>
  </si>
  <si>
    <t>Trình bày các kênh vào ra của con người</t>
  </si>
  <si>
    <t>Lê Anh</t>
  </si>
  <si>
    <t>tuanleanh.2102@gmail.com</t>
  </si>
  <si>
    <t>D_23 Nguyễn Nhật Minh Tú 20122772 AS</t>
  </si>
  <si>
    <t>Trình bày các đặc điểm của bộ nhớ cảm nhận</t>
  </si>
  <si>
    <t>• Bộ nhớ cảm nhận: chứa các kích thích nhận được từ các giác quan như nghe,nhìn, sờ mó
• Mỗi giác quan có bộ nhớ cảm nhận riêng tại đó các kích thích được mã hóa
• Thông tin trong bộ nhớ cảm nhận được lưu theo cách viết đè
• Thông tin từ bộ nhớ cảm nhận đượcđưa qua bộ lọc để chuyển đến bộ nhớ ngắn hạn
• Thời gian lưu lại thông tin :Bộ nhớ thị giác: 200ms ,Bộ nhớ thính giác:1500ms</t>
  </si>
  <si>
    <t>1.2 Khả năng tâm sinh lý của con người</t>
  </si>
  <si>
    <t>1.2.1 Hệ nhận thức</t>
  </si>
  <si>
    <t>HI1.1.1.1.0</t>
  </si>
  <si>
    <t>Trình bày một số đặc điểm của hệ nhận thức</t>
  </si>
  <si>
    <t xml:space="preserve">- Hệ nhận thức nhằm thu nhận thông tin qua các hệ thống giác quan 
- Hệ nhận thức phụ thuộc vào cảm xúc, trạng thái của con người
- Khả năng của con người là hữu hạn </t>
  </si>
  <si>
    <t>Dựa trên bài giảng ACU và slide HI</t>
  </si>
  <si>
    <t>Góc nhìn phụ thuộc vào những yếu
 tố nào?</t>
  </si>
  <si>
    <t>Kích thước đối tượng</t>
  </si>
  <si>
    <t>Khoảng cách từ đối tượng đến mắt</t>
  </si>
  <si>
    <t>Độ sáng</t>
  </si>
  <si>
    <t>Cả A và B</t>
  </si>
  <si>
    <t>Cả A, B, C</t>
  </si>
  <si>
    <t>C10</t>
  </si>
  <si>
    <t>Phân tích yếu tố
 về hệ nhận thức
 của cô A ? Từ đó 
chỉ áp dụng vào
 bài toán tương
 tác giữa A và X?</t>
  </si>
  <si>
    <t>C_09 Lê Anh Tuấn 20118992 LTU11B</t>
  </si>
  <si>
    <t>- Phân tích : Cô A làm trong nhà bếp của một nhà hàng 
đông khách nên rất bận công việc làm bếp , nên xét 
về các khía cạnh 
 + Thị giác : không được tốt vì mải bận làm bếp.
 + Thính giác : tốt vì thường không cần dùng nhiều 
đến trong việc nấu bếp
 + Sự cảm nhận về chuyển động : trung bình vì trong 
nhà bếp khá nhiều vật chuyển động cùng lúc, dễ gây 
rối trí
 + Sự tiếp xúc ( bằng tay hoặc chân ) : không được 
tốt vì bận phải nấu bếp
 - Áp dụng : 
 + Xây dựng hệ tương tác X chủ yếu tương tác 
với người dùng bằng âm thanh ( tức giọng nói ) 
vì người dùng có thể nhận thức tốt về phương diện này
( tuy nhiên cần chú ý tiếng ồn ở nhà bếp cũng là khá lớn ) 
, sau đó có thể đến việc áp dụng sự chuyển động
 ( độ rung của điện thoại ) , và các áp dụng về thị giác ,
 tiếp xúc ( các thao tác với màn hình cảm ứng ) ..</t>
  </si>
  <si>
    <t>TL10</t>
  </si>
  <si>
    <t>Đỗ Xuân</t>
  </si>
  <si>
    <t>Vũ</t>
  </si>
  <si>
    <t>Người dùng tiềm năng của một hệ tương tác được mô hình hóa bởi:</t>
  </si>
  <si>
    <t>Tri thức, hành vi, năng lực, năng suất, sự tập trung</t>
  </si>
  <si>
    <t>Tri thức, hành vi, bộ nhớ, cảm xúc, năng lực, năng suất</t>
  </si>
  <si>
    <t>Tri thức, hành vi, năng lực, năng suất, công thái học,</t>
  </si>
  <si>
    <t>Tri thức, hành vi, sự tập trung</t>
  </si>
  <si>
    <t>Tri thức, hành vi, kinh nghiệm</t>
  </si>
  <si>
    <t>83</t>
  </si>
  <si>
    <t>HCI 2.1.2.2.0</t>
  </si>
  <si>
    <t>Trình mô hình bộ xử lý thông tin của con người?Tại sao máy tính tân tiến nhất cũng không sánh nổi bộ não con người?</t>
  </si>
  <si>
    <t>1.2.2. Hệ vận động</t>
  </si>
  <si>
    <t>Hệ vận động cung cấp các chức năng tích hợp từ các hệ thống nào?</t>
  </si>
  <si>
    <t>Trình bày mô hình xử lý thông tin của con người.</t>
  </si>
  <si>
    <t>Hệ vận động của con người gồm mấy hệ nhỏ ?</t>
  </si>
  <si>
    <t>C11</t>
  </si>
  <si>
    <t>Chức năng của bộ xương
 trong hệ vận động là gì ?</t>
  </si>
  <si>
    <t>- Chức năng nâng đỡ cơ thể.
 - Chức năng bảo vệ các cơ quan trong cơ thể: Như là
 tủy sống nằm trong ống sống, não bộ nằm trong hộp
 sọ, hệ tuần hoàn và hô hấp nằm trong lồng ngực.
 - Chức năng vận động: Do các cơ bám vào xương
 được coi như hệ đòn bảy đến từ các khớp. Dưới tác
 động của hệ thần kinh, cơ co duỗi làm các xương 
hoạt động nên xương đóng vai trò chủ động khi vận động.
 - Chức năng tạo máu và trao đổi chât: Tủy đỏ ở đầu
 xương làm nhiệm vụ tạo huyết (hồng cầu, bạch cầu,
tiểu cầu), còn tủy xương là nơi dự trữ mỡ và dự trữ
 muối khoáng Ca, phốt pho và đặc biệt dự trữ Ca++
 cho cơ thể khi cần thiết.</t>
  </si>
  <si>
    <t>TL11</t>
  </si>
  <si>
    <t>C_10 Đỗ Xuân Vũ 20118641 LTU11B</t>
  </si>
  <si>
    <t>Hệ vận động cung cấp các chức năng tích hợp từ các hệ thống nào ?</t>
  </si>
  <si>
    <t>Hệ tuần hoàn</t>
  </si>
  <si>
    <t>Nguyễn Anh</t>
  </si>
  <si>
    <t>Hệ thần kinh</t>
  </si>
  <si>
    <t>Hệ cơ</t>
  </si>
  <si>
    <t>Hệ khớp</t>
  </si>
  <si>
    <t>Hệ tiêu hóa</t>
  </si>
  <si>
    <t>20118624@sie.edu.vn</t>
  </si>
  <si>
    <t>HCI 2.1.2.3.0</t>
  </si>
  <si>
    <t>Hãy trình bày Khả năng, hạn chế của cảm nhận màu ? cho ví dụ</t>
  </si>
  <si>
    <t>1.2.3 Bộ nhớ</t>
  </si>
  <si>
    <t>Bộ nhớ của con người gồm mấy loại? Nêu chi tiết một loại bộ nhớ?</t>
  </si>
  <si>
    <t>Trình bày mô hình xử lý thông tin của bộ nhớ</t>
  </si>
  <si>
    <t>Trần Minh</t>
  </si>
  <si>
    <t>tmt0293@gmail.com</t>
  </si>
  <si>
    <t>Em hãy trình bày về bộ nhớ cảm nhận của con người?</t>
  </si>
  <si>
    <t>Đâu là đặc trưng của bộ nhớ dài hạn</t>
  </si>
  <si>
    <t>Thời gian truy cập nhanh (700ms)</t>
  </si>
  <si>
    <t>Hư hỏng nhanh (200ms)</t>
  </si>
  <si>
    <t>Cấu trúc tuyến tính</t>
  </si>
  <si>
    <t>Thông tin được lưu theo cách viết đè</t>
  </si>
  <si>
    <t>Khả năng hạn chế 7+/- 2 chữ số</t>
  </si>
  <si>
    <t>C12</t>
  </si>
  <si>
    <t>Trình bày các loại bộ nhớ của con người</t>
  </si>
  <si>
    <t>Bộ nhớ của con người trong việc xử lý thông tin có ba
 kiểu bộ nhớ 
- Bộ nhớ cảm nhận Khái niệm: bộ nhớ chứa các kích
 thích nhận được từ các giác quan như nghe, nhìn, sờ 
Đặc điểm: + Không gian lưu trữ không giới hạn
 + Thông tin được lưu theo cách ghi đè
 + Thời gian truy xuất dữ liệu nhanh 
+ Thời gian hư hỏng nhanh
 - Bô nhớ ngắn hạn Khái niệm: là bộ nhớ chứa các toán
 hạng hay các kết quả trung gian của các xử lý hiện thời
 và được tổ chức theo kiểu thanh ghi của máy tính
 Đặc điểm: 
+ Không gian lưu trữ hạn chế 
+ Thời gian truy xuất dữ liệu nhanh 
+ Thời gian hư hỏng nhanh
 - Bộ nhớ dài hạn
 Khái niệm: là bộ nhớ có vai trò như bộ nhớ trung tâm
 và bộ nhớ thứ cấp của máy tính: nó lưu trữ thông tin 
và thông tin đó có thể được đọc hay bị thay đổi 
Đặc điểm
: + Không gian lưu trữ lớn:
 + Thời gian truy xuất chậm 
+ Thời gian hư hỏng chậm</t>
  </si>
  <si>
    <t>TL12</t>
  </si>
  <si>
    <t>Đâu là đặc trưng của bộ nhớ dài hạn:</t>
  </si>
  <si>
    <t>C_10 Trần Minh Tuấn 20118627 LTU11A</t>
  </si>
  <si>
    <t>Khả năng nhớ hạn chế 7+/- 2 mục</t>
  </si>
  <si>
    <t>31</t>
  </si>
  <si>
    <t>Phùng Thị Hương</t>
  </si>
  <si>
    <t>Thủy</t>
  </si>
  <si>
    <t>Phát biểu nào sau đây là sai?</t>
  </si>
  <si>
    <t>Bộ nhớ cảm nhận của con người giới hạn bởi 7+/-2 mục tin</t>
  </si>
  <si>
    <t>Thiết kế màn hình sử dụng pull-down menu và các icon để giảm tải bộ nhớ ngắn hạn của con người</t>
  </si>
  <si>
    <t>Kỹ thuật "Nhận biết thay vì nhớ lại" là 1 phương pháp để giảm tải bộ nhớ ngắn hạn của con người</t>
  </si>
  <si>
    <t>Cung cấp phím tắt (shortcut) cũng là cách để giảm tải bộ nhớ làm việc</t>
  </si>
  <si>
    <t>Nên thiết kế câu hỏi dạng đóng (chọn đáp án có sẵn) thay vì câu hỏi dạng yêu cầu người dùng phải suy nghĩ, hồi tưởng để có câu trả lời</t>
  </si>
  <si>
    <t>116</t>
  </si>
  <si>
    <t>HCI 2.1.2.4.0</t>
  </si>
  <si>
    <t>1.2.4 Bộ nhớ ngữ nghĩa</t>
  </si>
  <si>
    <t>Bộ nhớ ngữ nghĩa vì sao lại đáng tin cậy và bền vững hơn bộ nhớ phân đoạn?</t>
  </si>
  <si>
    <t>Bộ nhớ ngữ nghĩa của bộ nhớ dài hạn chứa thông tin về</t>
  </si>
  <si>
    <t>Các sự kiện</t>
  </si>
  <si>
    <t>Các kinh nghiệm</t>
  </si>
  <si>
    <t>Các kỹ năng</t>
  </si>
  <si>
    <t>Cả 3 đáp án trên</t>
  </si>
  <si>
    <t>C_10 Phùng Thị Hương Thủy 20118594 LTU11A</t>
  </si>
  <si>
    <t>HCI 2.1.3.1.0</t>
  </si>
  <si>
    <t>C_11</t>
  </si>
  <si>
    <t>C_11 Hoàng Minh Quang 20138864 VUWIT12B</t>
  </si>
  <si>
    <t>Ưu điểm và nhược điểm của bộ nhớ dài hạn so với bộ nhớ ngắn hạn?</t>
  </si>
  <si>
    <t>k58</t>
  </si>
  <si>
    <t>quanphambk77@gmail.com</t>
  </si>
  <si>
    <t>1.3 Mục đích nghiên cứu</t>
  </si>
  <si>
    <t>1.3.1 Người sử dụng</t>
  </si>
  <si>
    <t>C_18 Đoàn Duy Thắng 20128345 LTU11B</t>
  </si>
  <si>
    <t xml:space="preserve">Liệt kê ưu điểm của hệ tương tác người máy được ứng dụng </t>
  </si>
  <si>
    <t>Người sử dụng đóng vai trò như thế nào trong mục đích nghiên cứu?</t>
  </si>
  <si>
    <t>Gia đình của người sử dụng</t>
  </si>
  <si>
    <t>C14</t>
  </si>
  <si>
    <t>Khi xây dựng hệ thống
 tương tác, ta cần quan 
tâm đến những khía cạnh 
nào của các nhiệm 
vụ cần yêu cầu hệ thống
 thực hiện</t>
  </si>
  <si>
    <t>Các khía cạnh về cách thức tổ chức và môi trường
 xung quanh của nhiệm vụ đó</t>
  </si>
  <si>
    <t>TL13</t>
  </si>
  <si>
    <t>Để xây dựng thành công các hệ thống tương tác, chúng ta cần biết về:</t>
  </si>
  <si>
    <t>Trình độ của người dùng hệ thống</t>
  </si>
  <si>
    <t>Khả năng tâm lý, khả năng tâm sinh lý của người dùng hệ thống</t>
  </si>
  <si>
    <t>Những nhiệm vụ cần yêu cầu hệ thống thực hiện: loại nhiệm vụ, các khía cạnh tổ chức và môi trường</t>
  </si>
  <si>
    <t>Các ràng buộc kỹ thuật của môi trường trong đó hệ thống thực hiện nhiệm vụ</t>
  </si>
  <si>
    <t>Các thiết bị hỗ trợ tương tác</t>
  </si>
  <si>
    <t>94</t>
  </si>
  <si>
    <t>HCI 2.1.3.2.0</t>
  </si>
  <si>
    <t>1.3.2 Nhiệm vụ của hệ thống</t>
  </si>
  <si>
    <t>Để thiết kế hệ tương tác hỗ trợ cô A sử dụng khi điều khiển xe ô tô, hệ thống cần phải thực hiện những nhiệm vụ gì và cách tổ chức ra sao</t>
  </si>
  <si>
    <t>Hệ thống cần phải hỗ trợ cô A lái xe dễ dàng hơn, đưa ra những cảnh báo và các gợi ý khi gặp sự cố. Việc tổ chức các thiết bị thực thi các chức năng phải gần chỗ ngồi của cô A</t>
  </si>
  <si>
    <t>Khi lái xe trên đường rất dễ gặp phải những tình huống bất ngờ gây nguy hiểm. Cô A cần được cảnh báo và hỗ trợ để giảm thiểu các rủi ro xảy ra. Khi cô A lái xe, cô ngồi ở duy nhất 1 vị trí, các thiết bị phải được đặt gần cô để dễ dàng sử dụng, không tốn nhiều công sức và nỗ lực để tương tác với nó</t>
  </si>
  <si>
    <t>C_11 Phạm Hồng Quân 20138362 VUWIT12B</t>
  </si>
  <si>
    <t>Vũ Thanh</t>
  </si>
  <si>
    <t>Khi thiết kế một hệ thống tương tác, ta cần quan tâm đến khía cạnh nào của nhiệm vụ cần yêu cầu hệ thống thực hiện?</t>
  </si>
  <si>
    <t>capriconiustuan@gmail.com</t>
  </si>
  <si>
    <t xml:space="preserve">cần quan tâm đến cách thức tổ chức và môi trường xung quanh. Cách thức tổ chức ở đây có thể là việc nghiên cứu yêu cầu người dùng, thiết kế. Yếu tố môi trường xung quanh tác động đến hoạt động của hệ thống </t>
  </si>
  <si>
    <t>Khi xây dựng hệ thống tương tác, ta cần quan tâm đến những khía cạnh nào của các nhiệm vụ cần yêu cầu hệ thống thực hiện</t>
  </si>
  <si>
    <t>Số lượng môđun cần thiết để cài đặt nhiệm vụ đó</t>
  </si>
  <si>
    <t>C15</t>
  </si>
  <si>
    <t>Môi trường sử dụng hệ
 thống X ở đâu,
 ai là người sử dụng
 hệ thống X và người sử 
dụng X cố định hay di 
chuyển?</t>
  </si>
  <si>
    <t>- Hệ thống X được sử dụng trong môi trường nhà bếp
 nhiều tiếng ồn và độ ẩm cao. Cô đầu bếp A chính là
 người sử dụng hệ thống X. Cô ấy làm việc trong nhà
 bếp luôn phải di chuyển quanh nhà bếp.</t>
  </si>
  <si>
    <t>TL14</t>
  </si>
  <si>
    <t>HCI 2.1.3.3.0</t>
  </si>
  <si>
    <t>1.3.3 Môi trường sử dụng</t>
  </si>
  <si>
    <t>C_11 Vũ Thanh Tuấn 20138499 VUWIT12B</t>
  </si>
  <si>
    <t>Hoàng Minh</t>
  </si>
  <si>
    <t>Hquangbk@gmail.com</t>
  </si>
  <si>
    <t>Môi trường cô đầu bếp sử dụng tương tác với hệ thống X là gì?</t>
  </si>
  <si>
    <t>Văn Phòng</t>
  </si>
  <si>
    <t>Ngoài đường</t>
  </si>
  <si>
    <t>Ngoài dàn khoan dầu</t>
  </si>
  <si>
    <t>Nhà bếp</t>
  </si>
  <si>
    <t>Phòng tắm</t>
  </si>
  <si>
    <t>C16</t>
  </si>
  <si>
    <t>HCI 2.2.0.0.0</t>
  </si>
  <si>
    <t>2. Kênh vào ra của con người</t>
  </si>
  <si>
    <t>Hãy nêu các đặc trưng của bộ nhớ dài hạn</t>
  </si>
  <si>
    <t>Cấu trúc tuyến tính. Truy cập chậm. Hư hỏng chậm. Khả năng lưu trữ không hạn chế. Thông tin biểu diễn dưới qua mạng ngữ nghĩa, khung, hoặc luật sản xuất</t>
  </si>
  <si>
    <t>Đó là những đặc trưng của bộ nhớ dài hạn</t>
  </si>
  <si>
    <t>Liệt kê các cơ quan tiếp thông tin đầu vào của con người</t>
  </si>
  <si>
    <t>Mắt, tai, da, mũi, lưỡi, cảm quan trong não bộ</t>
  </si>
  <si>
    <t>Vì có các kênh nhận thông tin vào là: Thị giác, thính giác, xúc giác, khứu giác, vị giác, hệ thống cảm nhận bên trong</t>
  </si>
  <si>
    <t>Khi thiết kế hệ tương tác hỗ trợ cô A điều khiển xe ô tô con, cô A có thể tiếp nhận thông tin và gửi thông điệp với hệ thống bằng các kênh nào?</t>
  </si>
  <si>
    <t>Kênh vào của cô A có thể gồm: Hệ thống thị giác (mắt), hệ thống thính giác (tai), hệ thống cảm giác. Kênh ra của cô A có thể là hệ vận động (sử dụng sức, cơ bắp)</t>
  </si>
  <si>
    <t>Cô A có thể trao đổi thông tin với hệ thống khi và chỉ khi cô A có thể tiếp nhận được dữ liệu đầu ra của hệ thống và ngược lại. Dữ liệu ra của hệ thống ở đây có thể là hình ảnh (tiếp nhận bởi mắt), âm thanh (tiếp nhận bởi tai), hơi lạnh từ điều hóa (tiếp nhận bởi da). Cô A có thể tác động vào hệ thống thông qua hệ vận động (tác động lực vào việc nhấn phím)</t>
  </si>
  <si>
    <t>Trần Đức</t>
  </si>
  <si>
    <t>Lân</t>
  </si>
  <si>
    <t>duclan2703@gmail.com</t>
  </si>
  <si>
    <t>Tóm tắt sơ lược về hệ kênh vào ra thông tin của con người trong tương tác người máy</t>
  </si>
  <si>
    <t>Trong quá trình tương tác với máy tính con người nhận thông
  tin gửi ra từ máy tính và đáp ứng bằng cách cung cấp thông tin cho nó như vậy đầu ra của con người trở thành đầu vào của hệ thống và ngược lại. Kênh và của con người chủ yếu bằng các giác quan còn kênh ra chủ yếu nhờ các mô tơ điều khiển các tác động thông qua các giác quan vật lý như : tay , tai , mắt.....Trong 5 giác quan của con người thì : thị giác, thính giác và xúc giác là 3 giác quan quan trọng với tương tác người - máy.</t>
  </si>
  <si>
    <t>Dựa vào khái niệm về kênh vào, ra của con người</t>
  </si>
  <si>
    <t>Kênh vào của hệ thống xử lý thông tin của con người là:</t>
  </si>
  <si>
    <t>Các cơ quan tiếp nhận các kích thích từ môi trường bên ngoài</t>
  </si>
  <si>
    <t>Bất cứ bộ phận nào của cơ thể thực hiện việc hồi đáp các kích thích từ môi trường bên ngoài</t>
  </si>
  <si>
    <t>Các loại bộ nhớ</t>
  </si>
  <si>
    <t>Các giác quan</t>
  </si>
  <si>
    <t>Kênh ra</t>
  </si>
  <si>
    <t>61</t>
  </si>
  <si>
    <t>Coi con người như bộ xử lý thông tin, chúng ta xác định ba hệ thống con:</t>
  </si>
  <si>
    <t>Cơ quan phản ứng</t>
  </si>
  <si>
    <t>Cơ quan tiếp nhận</t>
  </si>
  <si>
    <t>Hệ nhận thức</t>
  </si>
  <si>
    <t>Hệ vận động</t>
  </si>
  <si>
    <t>C_11 Trần Đức Lân 20138224 VUWIT12B</t>
  </si>
  <si>
    <t>Kênh ra của hệ thống xử lý thông tin của con người là:</t>
  </si>
  <si>
    <t>Nguyễn Dương</t>
  </si>
  <si>
    <t>Kênh vào</t>
  </si>
  <si>
    <t>Thế</t>
  </si>
  <si>
    <t>thees1106@gmail.com</t>
  </si>
  <si>
    <t>Phát biểu nào sau đây là sai ?</t>
  </si>
  <si>
    <t>Độ tương phản giữa màu chữ và màu nền nhỏ làm cho văn bản dễ đọc</t>
  </si>
  <si>
    <t>Con người có hai loại tế bào cảm quang</t>
  </si>
  <si>
    <t>Con người có ba loại bộ nhớ</t>
  </si>
  <si>
    <t>Con người có năm kiểu lập luận</t>
  </si>
  <si>
    <t>Đĩa cứng là một dạng bộ nhớ ngắn hạn của máy tính</t>
  </si>
  <si>
    <t>HCI 2.2.1.1.1</t>
  </si>
  <si>
    <t>2.1 Hệ thống thị giác</t>
  </si>
  <si>
    <t>2.1.1 Các cơ quan tiếp nhận ánh sáng</t>
  </si>
  <si>
    <t>a) Độ chói sáng</t>
  </si>
  <si>
    <t>Nguyễn Mạnh Cường</t>
  </si>
  <si>
    <t>HI0.2.0.0.0</t>
  </si>
  <si>
    <t>Khi quan sát một vật thể, loại tế bào nào trên mắt cho ta cảm nhận ánh sáng? Phân biệt các yếu tố cảm nhận ánh sáng</t>
  </si>
  <si>
    <t>Tế bào hình que; Độ sáng, độ chói và độ tương phản</t>
  </si>
  <si>
    <t>Vì các tế bào hình que là các tế bào nhạy cảm với ánh sáng, chúng cho ta thấy trong điều kiện thiếu sáng
Độ sáng: lượng ánh sáng đo được từ nguồn sáng; 
Độ chói: lượng ánh sáng mắt tiếp nhận từ nguồn sáng; 
Độ tương phản: dựa trên độ chói sáng của đối tượng nền và đối tượng cần quan sát;</t>
  </si>
  <si>
    <t>Đầu ra thường gặp trong sử dụng máy tính? (Nhiều đáp án)</t>
  </si>
  <si>
    <t>A. Chuyển động</t>
  </si>
  <si>
    <t>B. Âm thanh</t>
  </si>
  <si>
    <t>C. Sóng sinh học</t>
  </si>
  <si>
    <t>D. Hương thơm</t>
  </si>
  <si>
    <t>E. Mùi vị</t>
  </si>
  <si>
    <t>Cả A,B,C đều là đầu ra có thể gặp trong máy tính</t>
  </si>
  <si>
    <t>Các phát biểu nào sau đây là đúng?</t>
  </si>
  <si>
    <t>Độ sáng là lượng ánh sáng đo được từ 1 nguồn sáng</t>
  </si>
  <si>
    <t>Với cùng một nguồn sáng thì độ sáng và độ chói sáng là giống nhau</t>
  </si>
  <si>
    <t>Độ tương phản được tính dựa trên độ chói sáng của đối tượng nền và của đối tượng cần quan sát</t>
  </si>
  <si>
    <t>Với cùng độ sáng, hai người khác nhau sẽ có thể cảm nhận độ chói sáng khác nhau</t>
  </si>
  <si>
    <t>B sai vì cùng một nguồn sáng thì độ sáng và độ chói sáng là khác nhau với những cơ quan cảm nhận khác nhau</t>
  </si>
  <si>
    <t>TNBT1</t>
  </si>
  <si>
    <t>HCI 2.2.1.1.2</t>
  </si>
  <si>
    <t>b) Độ tương phản của đối tượng</t>
  </si>
  <si>
    <t>Con người có thể nhìn rõ ràng đối tượng trong những trường hợp nào?</t>
  </si>
  <si>
    <t>Ngắm sao vào ban ngày</t>
  </si>
  <si>
    <t>Buổi tối, tắt đèn phòng ngồi đọc sách</t>
  </si>
  <si>
    <t>Quan sát đèn giao thông</t>
  </si>
  <si>
    <t>Vẽ người bằng phấn trên bảng</t>
  </si>
  <si>
    <t>Vẽ người bằng bút màu trắng trên giấy trắng</t>
  </si>
  <si>
    <t>A, B: chênh lệch độ sáng ít, 
E: màu sắc chênh lệch ít</t>
  </si>
  <si>
    <t>Nguyễn Quang</t>
  </si>
  <si>
    <t>nguyenquanganh145@gmail.com</t>
  </si>
  <si>
    <t>Trong những trường hợp nào sau đây, con người có thể cảm nhận được độ tương phản? (3 đáp án)</t>
  </si>
  <si>
    <t>Nhìn thấy một cô con dâu ăn mặc lòe loẹt trong một bộ phim Việt Nam trên tivi</t>
  </si>
  <si>
    <t>Bị giam trong một căn phòng xung quanh chỉ một màu trắng</t>
  </si>
  <si>
    <t>Đang bật đèn học trong phòng tối thì đột ngột mất điện</t>
  </si>
  <si>
    <t>Nhắm mắt lại và nghĩ ngợi về tương lai</t>
  </si>
  <si>
    <t>Buổi sáng đang vui vẻ dẫn người yêu đi trên đường thì dẫm phải kim tiêm, sau đó mắt nháy liên tục</t>
  </si>
  <si>
    <t>Trong các trường hợp A, C, E, hệ thống thị giác có khả năng phát hiện được sự thay đổi về độ sáng. Với trường hợp B và D, con người chỉ cảm giác được một màu nên không thể cảm nhận được độ tương phản.</t>
  </si>
  <si>
    <t>HCI 2.2.1.1.3</t>
  </si>
  <si>
    <t>c) Màu sắc của đối tượng</t>
  </si>
  <si>
    <t>Các thành phần để cảm nhận màu sắc là ?</t>
  </si>
  <si>
    <t>Sắc thái của màu</t>
  </si>
  <si>
    <t>Cường độ màu</t>
  </si>
  <si>
    <t>Độ bão hòa</t>
  </si>
  <si>
    <t>A, B và C</t>
  </si>
  <si>
    <t>3 thành phần để cảm nhận màu sắc là:
 Sắc thái của màu, Cường độ mà và Độ bão hòa</t>
  </si>
  <si>
    <t>C_12 Nguyễn Quang Anh 20128558 LTU11B</t>
  </si>
  <si>
    <t>trung18tuoi@gmail.com</t>
  </si>
  <si>
    <t>Theo bạn phát hiện người đi bộ cần tương tác nào</t>
  </si>
  <si>
    <t>A: bảng chọn</t>
  </si>
  <si>
    <t>B: ngôn ngữ tự nhiên</t>
  </si>
  <si>
    <t>C: câu lệnh</t>
  </si>
  <si>
    <t>D: cả ba đều được</t>
  </si>
  <si>
    <t>E: cả ba đều không được</t>
  </si>
  <si>
    <t>Lý do vì 3 đáp án A, B, C không phải những cách thức để  nhận dạng một đối tượng, cụ thể là con người.</t>
  </si>
  <si>
    <t>Ý kiến nào dưới đây là đúng?</t>
  </si>
  <si>
    <t>Ánh sáng mắt người cảm nhận được thực chất là các bức xạ điện từ có bước sóng từ 380nm-700nm</t>
  </si>
  <si>
    <t>Trên võng mạc có 3 loại tế bào hình nón chạy cảm với các bước sóng ngắn, trung bình, dài</t>
  </si>
  <si>
    <t>Màu sắc có thể dùng để gợi nhớ, nhắc nhở cũng như thường dùng để thu hút người dùng vào các thông tin đặc biệt</t>
  </si>
  <si>
    <t>B và C đúng</t>
  </si>
  <si>
    <t>A sai vì Ánh sáng mắt người cảm nhận được thực chất là các bức xạ điện từ có bước sóng từ 380nm-780nm</t>
  </si>
  <si>
    <t>TNBT2</t>
  </si>
  <si>
    <t>C_12 Nguyễn Thành Trung 20128585 LTU11B</t>
  </si>
  <si>
    <t>HCI 2.2.1.2.0</t>
  </si>
  <si>
    <t>2.1.2 Góc nhìn</t>
  </si>
  <si>
    <t>Một người có khoẳng cách từ mắt đến 
 mặt đất là 1m5 đứng cách bức tường 
 cao 2m một đoạn là 3m thì góc 
 nhìn của người đó là bao nhiêu?</t>
  </si>
  <si>
    <t>30 độ</t>
  </si>
  <si>
    <t>36 độ</t>
  </si>
  <si>
    <t>26 độ</t>
  </si>
  <si>
    <t>40 độ</t>
  </si>
  <si>
    <t>20 độ</t>
  </si>
  <si>
    <t>Góc nhìn = sin^-1(1.5/sqrt(1.5*1.5 + 3*3)) + 
 sin^-1(0.5/sqrt(0.5*0.5 + 3*3)) = 36 độ</t>
  </si>
  <si>
    <t>Nguyễn Quý</t>
  </si>
  <si>
    <t>quytunghaha@gmail.com</t>
  </si>
  <si>
    <t>Góc nhìn phụ thuộc vào những yếu tố nào ?</t>
  </si>
  <si>
    <t xml:space="preserve"> kích thước của đối tượng</t>
  </si>
  <si>
    <t>khoảng cách từ đối tượng đến mắt</t>
  </si>
  <si>
    <t>Màu sắc của đối tượng</t>
  </si>
  <si>
    <t>Chiều cao của người nhìn</t>
  </si>
  <si>
    <t>A,B đúng</t>
  </si>
  <si>
    <t>Dựa vào công thức tính góc nhìn thì góc nhì phụ thuộc vào kích thước của vật và khoảng cách từ vật đến mắt</t>
  </si>
  <si>
    <t>Góc nhìn thường được đo bằng đơn vị nào?</t>
  </si>
  <si>
    <t>A- độ</t>
  </si>
  <si>
    <t>B- mét</t>
  </si>
  <si>
    <t>C- giây</t>
  </si>
  <si>
    <t>D- lít</t>
  </si>
  <si>
    <t>E- Phút</t>
  </si>
  <si>
    <t>Góc nhìn thường được đo bằng đơn vị: độ, phút, giây là các đơn vị đo góc. Lít là đơn vị đo thể tích, mét là đơn vị đo độ dài</t>
  </si>
  <si>
    <t>Góc nhìn phụ thuộc vào những yếu tố nào?</t>
  </si>
  <si>
    <t>Khoảng cách</t>
  </si>
  <si>
    <t>Kích thước</t>
  </si>
  <si>
    <t>Sự di chuyển</t>
  </si>
  <si>
    <t>Sự thay đổi của độ sáng</t>
  </si>
  <si>
    <t>Màu sắc</t>
  </si>
  <si>
    <t>C17</t>
  </si>
  <si>
    <t>C_12 Nguyễn Quý Tùng 20128411 LTU11B</t>
  </si>
  <si>
    <t>Chu Phương</t>
  </si>
  <si>
    <t>phuongnam.238189@gmail.com</t>
  </si>
  <si>
    <t>Góc nhìn phụ thuộc vào gì?
 Cho ví dụ để chứng minh?</t>
  </si>
  <si>
    <t>Góc nhìn phụ thuộc vào kích thước của đối tượng
 và khảng cách từ đối tượng đến mắt.
 Ví dụ: 
 - Nếu đối tượng quá nhỏ dẫn đến góc nhìn nhỏ 
-&gt; không có cảm nhận về đối tượng.
 - Nếu đối tượng có cùng khoảng cách đối tượng nào 
lớn hơn sẽ có góc nhìn lớn hơn và nhìn sẽ tốt hơn</t>
  </si>
  <si>
    <t>TL15</t>
  </si>
  <si>
    <t>Những nhân tố nào ảnh hưởng đến nhận thức trực quan của thị giác ?</t>
  </si>
  <si>
    <t>Kích thước và chiều cao</t>
  </si>
  <si>
    <t>Sự chuyển động</t>
  </si>
  <si>
    <t>Độ tương phản</t>
  </si>
  <si>
    <t>47</t>
  </si>
  <si>
    <t>HCI 2.2.1.3.1</t>
  </si>
  <si>
    <t>2.1.3 Họa tiết, hình dạng, ý nghĩa biểu trưng</t>
  </si>
  <si>
    <t>a) Hướng</t>
  </si>
  <si>
    <t>hướng của các họa tiết để tương tác tốt nhất với ngừoi dùng tập chung chủ yếu vào những yếu tố nào</t>
  </si>
  <si>
    <t>A. Hướng của họa tiết trong ảnh</t>
  </si>
  <si>
    <t>B. vị trị của các họa tiết trên khung nhìn</t>
  </si>
  <si>
    <t>C . các họa tiết có trên ản</t>
  </si>
  <si>
    <t>D Cả B và C đúng</t>
  </si>
  <si>
    <t>E. Cả A và B đúng</t>
  </si>
  <si>
    <t>vì muốn thu hút được ngừoi dùng ở các góc nhìn khác nhau thì hướng của các họa tiết phải ở những vị trí thuận lợi đồng thời phụ thuọc và hướng của các họa tiết trên ảnh</t>
  </si>
  <si>
    <t>Những hình ảnh nào được mô tả dưới đây là có chứa họa tiết (texture) mà do sự lặp lại về hướng là chủ yếu? (2 đáp án)</t>
  </si>
  <si>
    <t>A. Ảnh với một màu duy nhất là màu vàng</t>
  </si>
  <si>
    <t>B. Hình ảnh chụp bức tường có nhìn thấy được những viên gạch xếp chồng lên nhau</t>
  </si>
  <si>
    <t>C. Hình ảnh chụp những giọt mưa đang rơi</t>
  </si>
  <si>
    <t>D. Hình vuông</t>
  </si>
  <si>
    <t>E: Tất cả các đáp án trên</t>
  </si>
  <si>
    <t>- B đúng là vì hình ảnh lúc này ta thấy rõ sự lặp đi lặp lại những hình dạng viên gạch là hình chữ nhật
 - C đúng vì lúc này ta thấy được sự lặp đi lặp lại những giọt mưa đang rơi theo 1 hướng nhất định
 - A, D sai vì những hình này rất đơn giản không có họa tiết nào cả</t>
  </si>
  <si>
    <t>C_14 Chu Phương Nam 20128575 LTU11A</t>
  </si>
  <si>
    <t>HCI 2.2.1.3.2</t>
  </si>
  <si>
    <t>b) Độ tương phản</t>
  </si>
  <si>
    <t>Cặp màu nào dưới đây cho độ tương phản lớn nhất</t>
  </si>
  <si>
    <t>A. Mực đen trên giấy vàng.</t>
  </si>
  <si>
    <t>B. Mực đen trên giấy trắng.</t>
  </si>
  <si>
    <t>C. Mực xanh dương trên giấy trắng.</t>
  </si>
  <si>
    <t>D. Mực xanh lá cây trên giấy trắng.</t>
  </si>
  <si>
    <t>nguyentronghieu0312@gmail.com</t>
  </si>
  <si>
    <t>E.  Mực trắng trên giấy đỏ.</t>
  </si>
  <si>
    <t>Theo nghiên cứu trên trang: http://icolor.vn/kien-thuc/y-nghia-mau-sac/nguyen-tac-phoi-mau!!.html</t>
  </si>
  <si>
    <t>Độ tương phản bị ảnh hưởng trực tiếp bởi ?</t>
  </si>
  <si>
    <t>A. Đối tượng nền</t>
  </si>
  <si>
    <t>B. Đối tượng quan sát.</t>
  </si>
  <si>
    <t>C. Nguồn sáng.</t>
  </si>
  <si>
    <t>D. Độ sáng</t>
  </si>
  <si>
    <t>E. Độ chói sáng.</t>
  </si>
  <si>
    <t>Đáp án: A, B, C, E</t>
  </si>
  <si>
    <t>Nguồn sáng thì ảnh hưởng trực tiếp đến độ tương phản. Còn độ tương phản được tính dựa trên độ chói sáng của đối tượng nền và đối tượng cần quan sát. (A, B, C, E).</t>
  </si>
  <si>
    <t>HCI 2.2.1.3.3</t>
  </si>
  <si>
    <t>c) Tỷ lệ</t>
  </si>
  <si>
    <t>Tỷ lệ của các họa tiết để tương tác tốt nhất với ngừoi dùng phụ thuộc vào những yếu tố nào</t>
  </si>
  <si>
    <t>A. Tỷ lệ của khung nhìn</t>
  </si>
  <si>
    <t xml:space="preserve">B. tỷ lệ của ảnh </t>
  </si>
  <si>
    <t xml:space="preserve">C. tỷ lệ của hoa văn trên ảnh </t>
  </si>
  <si>
    <t>D.  A và B đúng</t>
  </si>
  <si>
    <t>E. Cả A,B,C đều đúng</t>
  </si>
  <si>
    <t>đáp án đúng là E</t>
  </si>
  <si>
    <t>Vì để có một tỷ lệ hoa văn bắt mắt thì nó phải phù hợp với khung nhìn, tỉ lệ hoa văn ,họa tiết, và tỉ lệ của ảnh chứa hoa văn họa tiết đó</t>
  </si>
  <si>
    <t>Vũ Tiến</t>
  </si>
  <si>
    <t>Mạnh</t>
  </si>
  <si>
    <t>manh021094@gmail.com</t>
  </si>
  <si>
    <t>Góc nhìn thường được đo bằng gì?</t>
  </si>
  <si>
    <t>A: độ, phút, hoặc giây</t>
  </si>
  <si>
    <t>B: met, centimet, decimet</t>
  </si>
  <si>
    <t>C: kilogam</t>
  </si>
  <si>
    <t>D: độ C</t>
  </si>
  <si>
    <t>E: không có câu trả lời đúng</t>
  </si>
  <si>
    <t>Góc nhìn thực chất là một góc toán học và đương nhiên phải đo bằng độ, phút hoặc giây</t>
  </si>
  <si>
    <t>HCI 2.2.1.4.0</t>
  </si>
  <si>
    <t>2.1.4 Mô hình tương tác bằng thị giác</t>
  </si>
  <si>
    <t>Trường hợp nào sau đây thể hiện con người có thể điều chỉnh hệ thống thị giác ?( chọn 1 đáp án đúng)</t>
  </si>
  <si>
    <t>Khi ở trong phòng rất sáng mà khi tắt đèn, chúng ta không nhìn thấy gì nhưng chỉ cần chớp mắt vài lần là có thể nhìn rõ hơn</t>
  </si>
  <si>
    <t>Khi đi ngoài trời nắng chói chang, mắt chúng ta sẽ nheo lại để nhìn thấy rõ hơn</t>
  </si>
  <si>
    <t>Mắt người có thể nhìn rõ ngay lập tức khi thay đổi môi trường ánh sáng đột ngột</t>
  </si>
  <si>
    <t>Giải thích: Khi môi trường ánh sáng thay đổi đột ngột, mắt cần thời gian điều tiết nên không thể nhin rõ ngay lập tức</t>
  </si>
  <si>
    <t>C_14 Vũ Tiến Mạnh 20128574 LTU11A</t>
  </si>
  <si>
    <t>Trần Đăng</t>
  </si>
  <si>
    <t>Tuyến</t>
  </si>
  <si>
    <t>dangtuyentran@gmail.com</t>
  </si>
  <si>
    <t>Những trường hợp nào sau đây ta dễ dàng quan sát?</t>
  </si>
  <si>
    <t>Nhìn vào mặt trời 5 phút rồi quan sát xung quanh</t>
  </si>
  <si>
    <t>Quan sát tranh vẽ người trên giấy</t>
  </si>
  <si>
    <t>Quan sát các hình ảnh trắng đen lặp đi lặp lại với tốc độ nhanh rồi quan sát xung quanh</t>
  </si>
  <si>
    <t>Quan sát người đi đường</t>
  </si>
  <si>
    <t>Tìm một lọ hoa màu trắng trong một căn phòng màu trắng</t>
  </si>
  <si>
    <t>A, C: hiện tượng gây nhiễu thị giác, 
E: hiện tượng đánh lừa do màu sắc</t>
  </si>
  <si>
    <t>B_15 Nguyễn Dũng 20135270 95040</t>
  </si>
  <si>
    <t>Mô hình tương tác bằng thị giác là sự phụ thuộc của cảm nhận thị giác vào những yếu tố nào?</t>
  </si>
  <si>
    <t>Cảm nhận về ánh sáng</t>
  </si>
  <si>
    <t>Cảm nhận về kích thước</t>
  </si>
  <si>
    <t>Cảm nhận độ sáng tối</t>
  </si>
  <si>
    <t>Cảm nhận màu</t>
  </si>
  <si>
    <t>C18</t>
  </si>
  <si>
    <t>C_14 Trần Đăng Tuyến 20128582 LTU11A</t>
  </si>
  <si>
    <t>C_15</t>
  </si>
  <si>
    <t>Phong</t>
  </si>
  <si>
    <t>phongtrandangphong@gmail.com</t>
  </si>
  <si>
    <t>Khả năng tiếp nhận âm 
thanh của con người phụ
thuộc vào những yếu tố gì
 của âm thanh?</t>
  </si>
  <si>
    <t>Cường độ, tần suất, âm điệu của âm thanh</t>
  </si>
  <si>
    <t>TL16</t>
  </si>
  <si>
    <t>Ánh sáng</t>
  </si>
  <si>
    <t>Độ sáng tối</t>
  </si>
  <si>
    <t>44</t>
  </si>
  <si>
    <t>HCI 2.2.1.5.0</t>
  </si>
  <si>
    <t>2.1.5 Ảo ảnh</t>
  </si>
  <si>
    <t>Tại sao chúng ta nhìn thấy ảo ảnh?</t>
  </si>
  <si>
    <t>Do hình ảnh kém chất lượng</t>
  </si>
  <si>
    <t>Do quan sát không kĩ càng</t>
  </si>
  <si>
    <t>Do hình ảnh không có thật để lại trong tâm thức khi quan sát một số hình ảnh đặc biệt</t>
  </si>
  <si>
    <t>Do thông tin thu thập được từ mắt được xử lý bởi bộ não cho ra các cảm nhận không trùng với vật thể có thật</t>
  </si>
  <si>
    <t>Do ánh sáng lúc quan sát không tốt</t>
  </si>
  <si>
    <t>C,D</t>
  </si>
  <si>
    <t>ảo ảnh là các cảm giác hình ảnh không có thật để lại trong tâm thức khi quan sát một số hình ảnh đặc biệt. Lúc này, thông tin thu thập được từ mắt được xử lý bởi bộ não cho ra các cảm nhận không trùng với vật thể có thật.</t>
  </si>
  <si>
    <t xml:space="preserve">Ảo ảnh đánh lừa nhận thức chúng ta về những điều gì ? </t>
  </si>
  <si>
    <t>A.        Chuyển động, vị trí vật thể</t>
  </si>
  <si>
    <t>B.	HÌnh dạng hình học của vật thể</t>
  </si>
  <si>
    <t xml:space="preserve">C.	Đọ trong suốt và tương phản </t>
  </si>
  <si>
    <t>D.	 Chỉ chuyển động và hình dạng của vật</t>
  </si>
  <si>
    <t>E.	A,B,C đều đúng</t>
  </si>
  <si>
    <t>: Tất cả những thứ có thật ,xung quanh chúng ta đều có những tính chất như chyển động, hình dang , độ tương phản</t>
  </si>
  <si>
    <t>Ảo ảnh trong ví dụ của Muller-Lyer về 2 đoạn thẳng concave và convex ( 2 đoạn thẳng dài bằng nhau nhưng có chiều mũi tên ở hai đầu khác nhau) là loại ảo ảnh nào?</t>
  </si>
  <si>
    <t xml:space="preserve">Độ trong suốt </t>
  </si>
  <si>
    <t>Vị trí</t>
  </si>
  <si>
    <t>ảo ảnh kích thước: khi phán đoán kích thước của một vật thể, ta thường cộng dồn cả kích thước của vật nằm bên rìa vật quan sát chứ không chỉ riêng vật cần quan sát.</t>
  </si>
  <si>
    <t>Điều nào sau đây đúng khi nói về ảo giác Muller</t>
  </si>
  <si>
    <t>Hiệu ứng Muller khiến vật nhỏ
 hơn có cảm giác lớn hơn vật khác</t>
  </si>
  <si>
    <t>Hiệu ứng Muller không làm thay đổi 
cảm nhận về kích thước của vật được
 nhìn thấy</t>
  </si>
  <si>
    <t>Hiệu ứng Muller làm méo hình 
dạng của vật được nhìn thấy</t>
  </si>
  <si>
    <t>Hiệu ứng Muller làm biến đổi liên tục màu sắc của vật được nhìn thấy</t>
  </si>
  <si>
    <t>A và C</t>
  </si>
  <si>
    <t>C19</t>
  </si>
  <si>
    <t>Ảo ảnh là gì?</t>
  </si>
  <si>
    <t>Ảo ảnh là những thứ chúng ta cho là nhìn thấy nhưng
 thực tế không phải như vậy.</t>
  </si>
  <si>
    <t>TL17</t>
  </si>
  <si>
    <t>C_15 Trần Đăng Phong 20128577 LTU11A</t>
  </si>
  <si>
    <t>Chu Ngọc</t>
  </si>
  <si>
    <t>scsilver94@gmail.com</t>
  </si>
  <si>
    <t>Điều nào sau đây đúng khi nói về hiệu ứng Muller-Lyer?</t>
  </si>
  <si>
    <t>Hiệu ứng Muller-Lyer làm người quan sát cảm nhận kích thước của vật được quan sát lớn hơn kích thước thật</t>
  </si>
  <si>
    <t>Hiệu ứng Muller-Lyer không làm thay đổi cảm nhận về kích thước của vật được quan sát</t>
  </si>
  <si>
    <t>Hiệu ứng Muller-Lyer làm méo hình dạng của vật được quan sát</t>
  </si>
  <si>
    <t>Hiệu ứng Muller-Lyer làm biến đổi liên tục màu sắc của vật được quan sát</t>
  </si>
  <si>
    <t>Hiệu ứng Muller-Lyer làm thay đổi cảm nhận về kích thước và hình dạng của vật được quan sát</t>
  </si>
  <si>
    <t>56</t>
  </si>
  <si>
    <t>HCI 2.2.2.0.0</t>
  </si>
  <si>
    <t>2.2 Hệ thống thính giác</t>
  </si>
  <si>
    <t>Khi thiết kế chương trình máy tính tương tác với con người qua âm thanh thì đặc điểm về âm thanh nào sau đây là đúng ? (chọn 1 đáp án)</t>
  </si>
  <si>
    <t>Cần có những âm thanh với tần số, cường độ khác nhau với các thông tin khác nhau</t>
  </si>
  <si>
    <t>Âm lượng đầu ra cần nhỏ hơn 85db để tránh ảnh hưởng thính lực người dùng</t>
  </si>
  <si>
    <t>Âm thanh đầu ra phải trong tần số tai người nghe được: 20Hz – 15KHz</t>
  </si>
  <si>
    <t>Cả A, B và C đúng</t>
  </si>
  <si>
    <t>Tai người có thể nghe được âm thanh có tần số trong khoảng 20Hz- 15KHz . Âm lượng &gt; 85db có thể gây giảm thính lực khi nghe lâu</t>
  </si>
  <si>
    <t>Khi một chương trình xuất hiện lỗi, thông thường hệ thống sẽ gửi thông tin cảnh báo tới người dùng dưới dạng âm thanh như thế nào</t>
  </si>
  <si>
    <t>A. Không cần thông tin dạng âm thanh, chỉ cần thông tin dạng hình ảnh là đủ</t>
  </si>
  <si>
    <t>B. Âm thanh là âm báo kéo dài, có giai điệu nhẹ nhàng, ru dương</t>
  </si>
  <si>
    <t>C. Âm thanh là âm báo dài hoặc ngắn, có cường độ lớn. Nếu là âm thanh kéo dài sẽ có âm điệu dồn dập</t>
  </si>
  <si>
    <t>D. Âm thanh nằm trong dải tần số từ 20Hz tới 15000Hz</t>
  </si>
  <si>
    <t>E. Âm thanh càng quen thuộc với các âm thanh nghe được trong cuộc sống hằng ngày càng tốt</t>
  </si>
  <si>
    <t xml:space="preserve">Âm thanh được dùng để cảnh báo phải nàm trong ngưỡng nghe được của tai người từ 20hz tới 15000Hz. Âm thanh cần có cường độ lớn và âm điệu đồn dập để tạo cho người </t>
  </si>
  <si>
    <t>C_15 Chu Ngọc Minh 20128233 LTU11A</t>
  </si>
  <si>
    <t>Câu nào đúng khi nói về bộ máy vậy lý của tai?</t>
  </si>
  <si>
    <t>Hoàng Tuấn</t>
  </si>
  <si>
    <t>A : Tai ngoài–bảo vệ tai trong và khuếch đại âm thanh, Tai giữa–Truyền sóng âm thanh rung động vào bên trong, Tai trong–Truyền các xung thần kinh thính giác</t>
  </si>
  <si>
    <t>B : Tai giữa–bảo vệ tai trong và khuếch đại âm thanh, Tai ngoài–Truyền sóng âm thanh rung động vào bên trong, Tai trong–Truyền các xung thần kinh thính giác</t>
  </si>
  <si>
    <t>htc.hoangtuananh@gmail.com</t>
  </si>
  <si>
    <t>C : Tai ngoài–bảo vệ tai trong và khuếch đại âm thanh, Tai trong–Truyền sóng âm thanh rung động vào bên trong, Tai giữa –Truyền các xung thần kinh thính giác</t>
  </si>
  <si>
    <t>D : Tai trong–bảo vệ tai trong và khuếch đại âm thanh, Tai giữa–Truyền sóng âm thanh rung động vào bên trong, Tai ngoài –Truyền các xung thần kinh thính giác</t>
  </si>
  <si>
    <t>E : Tai giữa–bảo vệ tai trong và khuếch đại âm thanh, Tai trong–Truyền sóng âm thanh rung động vào bên trong, Tai ngoài–Truyền các xung thần kinh thính giác</t>
  </si>
  <si>
    <t>Đã được ghi trong slide</t>
  </si>
  <si>
    <t>Câu nào không đúng khi nói về hệ 
thống thính giác của con người?</t>
  </si>
  <si>
    <t xml:space="preserve">Có thể nghe được những âm thanh 
trong khoảng 15Hz đến 20 KHz
</t>
  </si>
  <si>
    <t>Gồm các yếu tố: độ vang,
 âm sắc, tần số</t>
  </si>
  <si>
    <t>Tần số khác nhau kích thích vùng cảm nhận khác nhau của não gây xung động khác nhau</t>
  </si>
  <si>
    <t>Ngưỡng nghe là 0 - 130dB</t>
  </si>
  <si>
    <t>Khi cảm nhận thông tin hệ thống thính giác cần lọc bỏ tạp âm để giữ lại thông tin cần thiết</t>
  </si>
  <si>
    <t>C20</t>
  </si>
  <si>
    <t>Khả năng tiếp nhận âm thanh của con người phụ thuộc vào:</t>
  </si>
  <si>
    <t>Tần số</t>
  </si>
  <si>
    <t>Âm điệu</t>
  </si>
  <si>
    <t>Cường độ âm thanh</t>
  </si>
  <si>
    <t>Độ vang</t>
  </si>
  <si>
    <t>Tiếng vọng</t>
  </si>
  <si>
    <t>34</t>
  </si>
  <si>
    <t>Phát biểu nào về hệ thống thính giác của con người sau đây là sai?</t>
  </si>
  <si>
    <t>Con người có thể nghe được những âm thanh trong khoảng 15Hz đến 20 KHz</t>
  </si>
  <si>
    <t>Khả năng tiếp nhận của hệ thống thính giác phụ thuộc vào các yếu tố: độ vang, âm sắc, tần số</t>
  </si>
  <si>
    <t>Khi cảm nhận thông tin, hệ thống thính giác cần lọc bỏ tạp âm để giữ lại thông tin cần thiết</t>
  </si>
  <si>
    <t>55</t>
  </si>
  <si>
    <t>C_15 Hoàng Tuấn Anh 20128556 LTU11A</t>
  </si>
  <si>
    <t>HCI 2.2.3.1.0</t>
  </si>
  <si>
    <t>2.3 Hệ thống xúc giác</t>
  </si>
  <si>
    <t>2.3.1 Tactile(cảm nhận khi sờ, mó)</t>
  </si>
  <si>
    <t>Nguyễn Thiện</t>
  </si>
  <si>
    <t>Việc cảm nhận thông qua da là cảm nhận nào</t>
  </si>
  <si>
    <t>A: cảm nhận nhiệt</t>
  </si>
  <si>
    <t>B: cảm nhận sức căng do áp suất</t>
  </si>
  <si>
    <t>C:cảm nhận cơ khí</t>
  </si>
  <si>
    <t>D: A và B</t>
  </si>
  <si>
    <t>E: Cả 3 đáp án A, B, C</t>
  </si>
  <si>
    <t>đáp án: E</t>
  </si>
  <si>
    <t>vì da con người cảm nhận được nhiệt, sức căng và cơ khí</t>
  </si>
  <si>
    <t>lordeken@gmail.com</t>
  </si>
  <si>
    <t>Bộ nhớ cảm nhận bao gồm các ý nào sau đây: (2 đáp án)</t>
  </si>
  <si>
    <t>A: Thông tin được lưu theo cách viết đè.</t>
  </si>
  <si>
    <t>B: Thông tin được lưu theo cách viết lưu vết.</t>
  </si>
  <si>
    <t>C: Thông tin sẽ được đưa tới bộ nhớ ngắn hạn.</t>
  </si>
  <si>
    <t>D: Thông tin sẽ được loại bỏ ngay sau khi đưa tới bộ nhớ dài hạn.</t>
  </si>
  <si>
    <t>E: Những phần còn lại không quên của bộ nhớ cảm nhận sẽ được đưa vào bộ nhớ ngắn hạn.</t>
  </si>
  <si>
    <t>Đáp án: A, E.</t>
  </si>
  <si>
    <t>B sai vì không có bộ nhớ lưu vết. C sai vì thông tin còn sót lại từ bộ nhớ cảm nhận mới được đưa vào bộ nhớ ngắn hạn. D sai vì thông tin phải đưa tới bộ nhớ ngắn hạn</t>
  </si>
  <si>
    <t>Lấy ví dụ cụ thể về hệ thống xúc giác tactile liên quan đến cảm nhận sờ, mó, chạm</t>
  </si>
  <si>
    <t>C_15 Nguyễn Thiện Đức 20128100 LTU11B</t>
  </si>
  <si>
    <t>nguyenhuong.ltu11b@gmail.com</t>
  </si>
  <si>
    <t>HCI 2.2.3.2.0</t>
  </si>
  <si>
    <t>2.3.2 Kinesthesia(cảm nhận khi sử dụng cơ bắp, gân cốt)</t>
  </si>
  <si>
    <t>việc cảm nhận khi sử dụng cơ bắp có gì khác với các cảm nhận còn lại</t>
  </si>
  <si>
    <t>A: thay đổi cảm giác nhiệt độ</t>
  </si>
  <si>
    <t>B:thay đổi cảm giác về trọng lượng</t>
  </si>
  <si>
    <t>C:thay đổi cảm giác về tư thế</t>
  </si>
  <si>
    <t>E: tất cả đều sai</t>
  </si>
  <si>
    <t>đáp án: B</t>
  </si>
  <si>
    <t>vì khi sử dụng cơ bắp hay gân cốt là do sự thay đổi về trọng lượng</t>
  </si>
  <si>
    <t>Khi muốn bấm phím Home trên màn hình điện thoại, chúng ta thường sử dụng ngón trỏ hoặc ngón cái chứ không phải ngón út. Đặc điểm nào của con người dẫn đến hiện tượng này:</t>
  </si>
  <si>
    <t>Cảm nhận khi sở/mó (tactile)</t>
  </si>
  <si>
    <t>Bộ nhớ ngữ nghĩa</t>
  </si>
  <si>
    <t xml:space="preserve"> Cảm nhận khi thay đổi tư thế (proprioception)</t>
  </si>
  <si>
    <t>Cảm nhận sử dụng cơ bắp, gân cốt (kinesthesia)</t>
  </si>
  <si>
    <t>Cảm nhận màu sắc</t>
  </si>
  <si>
    <t>Đáp án đúng D</t>
  </si>
  <si>
    <t>kinesthesia là cảm nhận sử dụng cơ bắp, gân cốt. Chúng ta có thể cảm nhận được tốc độ chậm và sự khó khăn khi vận động ngón út để bấm</t>
  </si>
  <si>
    <t>Đưa ra một ví dụ cụ thể về  việc con người  tiếp nhận và phân tích thông tin thông qua gân cốt và cơ bắp ?</t>
  </si>
  <si>
    <t>HCI 2.2.3.3.0</t>
  </si>
  <si>
    <t>2.3.3 Proprioception (cảm nhận khi thay đổi tư thế)</t>
  </si>
  <si>
    <t>Cảm nhận khi thay đổi tư thế  là thuộc kênh vào ra thông tin nào của con người? (chọn 1 đáp án)</t>
  </si>
  <si>
    <t>Thị giác</t>
  </si>
  <si>
    <t>Xúc giác</t>
  </si>
  <si>
    <t>Vị giác</t>
  </si>
  <si>
    <t>Khứu giác</t>
  </si>
  <si>
    <t>Thính giác</t>
  </si>
  <si>
    <t>Cảm nhận khi thay đổi tư thế là 1 trong 3 hệ thống xúc giác</t>
  </si>
  <si>
    <t>phuongcandybka@gmail.com</t>
  </si>
  <si>
    <t>Hệ thống Prioproception liên quan đến những cảm nhận nào sau đây? (nhiều đáp án)</t>
  </si>
  <si>
    <t>Cảm nhận âm thanh</t>
  </si>
  <si>
    <t>Cảm nhận sức căng</t>
  </si>
  <si>
    <t>Cảm nhận nhiệt độ</t>
  </si>
  <si>
    <t>Cảm nhận ánh sáng</t>
  </si>
  <si>
    <t>Cảm nhận âm thanh thuộc vệ hệ thống thính giác. Cảm nhận ánh sáng, cảm nhận về kích thước thuộc về hệ thống thị giác. Trong khi đó, hệ thống Prioproception là một loại hệ thống xúc giác. Do đó chỉ có B, D là đáp án đúng.</t>
  </si>
  <si>
    <t>Xác định các thông tin mà xúc giác cung cấp và việc cảm nhận thông qua da khi bất ngờ bị nhiệt độ cao dính vào người</t>
  </si>
  <si>
    <t>Hoài</t>
  </si>
  <si>
    <t>hoainguyen.bkhn@gmail.com</t>
  </si>
  <si>
    <t>HCI 2.2.4.0.0</t>
  </si>
  <si>
    <t xml:space="preserve">Về mặt lý thuyết, khi áp dụng luật Fitt vào thiết kê giao diện chúng ta rút ra được những nguyên lý nào? </t>
  </si>
  <si>
    <t xml:space="preserve">A. Những nút bấm hoặc phần tử tương tác thường xuyên thì nên được thiết kế to hơn hay đặt gần vị trí trung bình của trỏ chuột.
</t>
  </si>
  <si>
    <t>B. Những nút bấm hoặc phần tử tương tác thường xuyên thì nên được thiết kế nhỏ hơn hay đặt gần vị trí trung bình của trỏ chuột.</t>
  </si>
  <si>
    <t xml:space="preserve">C. 4 cạnh và 4 góc của màn hình là vị trí đặc biệt trên màn hình mà thời gian tiếp cận luôn là ngắn nhất chúng nên được tận dụng triệt để.
</t>
  </si>
  <si>
    <t xml:space="preserve">D. 4 cạnh và 4 góc của màn hình là vị trí đặc biệt trên màn hình mà thời gian tiếp cận luôn là dài nhất chúng nên được tận dụng triệt để.
</t>
  </si>
  <si>
    <t>E. Tất cả đều đúng</t>
  </si>
  <si>
    <t xml:space="preserve">Những nút bấm hoặc phần tử tương tác thường xuyên thì nên được thiết kế to hơn hay đặt gần vị trí trung bình của trỏ chuột.4 cạnh và 4 góc của màn hình là vị trí đặc biệt trên màn hình mà thời gian tiếp cận luôn là ngắn nhất chúng nên được tận dụng triệt để.
</t>
  </si>
  <si>
    <t>2.4 Hệ vận động</t>
  </si>
  <si>
    <t>Hệ vận động gồm những hệ cơ quan nào?</t>
  </si>
  <si>
    <t>Hệ sinh dục</t>
  </si>
  <si>
    <t>B: hệ có chức năng vận chuyển máu, chất dinh dưỡng; 
D: hệ có chức năng sinh sản</t>
  </si>
  <si>
    <t>Theo Luật  Fitt’s Law , đâu là công thức đúng tính thời gian trung bình  để thực hiện việc  dịch chuyển?</t>
  </si>
  <si>
    <t>T=a+b log2(d/s+1);</t>
  </si>
  <si>
    <t>T=a-b log2(d/s+1);</t>
  </si>
  <si>
    <t>T=a+b log2(s/d+1);</t>
  </si>
  <si>
    <t>T=a+b log2(d/s-1);</t>
  </si>
  <si>
    <t>b+a log2(d/s+1);</t>
  </si>
  <si>
    <t>C_16 Nguyễn Thị Hoài 20118438 LTU11A</t>
  </si>
  <si>
    <t xml:space="preserve">Theo luật Fitt’s Law về sự dịch chuyển, thời gian trung bình để thực hiện việc dịch chuyển là T=a+b log2(d/s+1)
Trong đó: a, b là tham số xác định bằng kinh nghiệm  theo phương pháp  hồi quy tuyến tính
d là khoảng cách từ điểm xuất phát đến với tâm của đích
s là độ rộng của đích
</t>
  </si>
  <si>
    <t>Lê Trung</t>
  </si>
  <si>
    <t>NALee.DOTA@gmail.com</t>
  </si>
  <si>
    <t>C21</t>
  </si>
  <si>
    <t>Công thức luật Fitt về sự
 dịch chuyển được tính 
toán dựa trên cơ sở nào?
Trong tương tác người máy
 luật Fitt được áp dụng để 
làm gì?</t>
  </si>
  <si>
    <t>Luật Fitt được tính toán dựa trên cơ sở về khoảng cách
 tới đích và kích thước của đích.Luật Fitt được áp dụng 
để mô hình hoá hành động cử chỉ của con người bằng 
ngón tay hay chuột khi tương tác với máy tính</t>
  </si>
  <si>
    <t>TL18</t>
  </si>
  <si>
    <t>C_16 Lê Trung Hiếu 20128564 LTU11B</t>
  </si>
  <si>
    <t>Trần Thanh</t>
  </si>
  <si>
    <t>Ngân</t>
  </si>
  <si>
    <t>hakunamatata132695@gmail.com</t>
  </si>
  <si>
    <t>Luật Fitts về sự dịch chuyển được tính toán dựa trên cơ sở nào? Trong lĩnh vực tương tác người máy, luật Fitts được áp dụng để làm gì? Cho ví dụ minh họa về cách thức vận dụng luật Fitts trong bài tập lớn.</t>
  </si>
  <si>
    <t>ICT_C_TL01</t>
  </si>
  <si>
    <t>HCI 2.3.1.0.0</t>
  </si>
  <si>
    <t>3. Bộ nhớ của con người</t>
  </si>
  <si>
    <t>3.1 Bộ nhớ cảm nhận</t>
  </si>
  <si>
    <t>Những đặc điểm nào là đúng của bộ nhớ cảm nhận ? (chọn 3 đáp án đúng)</t>
  </si>
  <si>
    <t>Thông tin trong bộ nhớ cảm nhận đươc lưu bằng cách viết đè</t>
  </si>
  <si>
    <t>Thông tin từ bộ nhớ cảm nhận sẽ được qua bộ lọc tới bộ nhớ ngắn hạn</t>
  </si>
  <si>
    <t>Mỗi giác quan có bộ nhớ cảm nhận riêng</t>
  </si>
  <si>
    <t>Bộ nhớ cảm nhận có thời gian lưu trữ lâu, không hạn chế</t>
  </si>
  <si>
    <t>Thời gian lưu lại thông tin của bộ nhớ thị giác là khoảng 3000ms</t>
  </si>
  <si>
    <t xml:space="preserve">Đáp án D là đặc điểm của bộ nhớ dài hạn.
Đáp án E : thời gian lưu lại thông tin của bộ nhớ thị giác khoảng 200ms
</t>
  </si>
  <si>
    <t>Đâu là mô tả đúng nhất về bộ nhớ cảm 
 nhận (chọn 2 đáp án)</t>
  </si>
  <si>
    <t>Là cấu trúc lưu trữ thông tin trong thời gian rất ngắn mà chúng ta nhận 1 cách có chủ định từ các giác quan</t>
  </si>
  <si>
    <t>Thông tin trong bộ nhớ cảm nhận được lưu một các rõ ràng riêng biệt không đè lên nhau.</t>
  </si>
  <si>
    <t>Thông tin từ bộ nhớ cảm nhận được đưa qua bộ lọc rồi chuyển đến bộ nhớ ngăn hạn</t>
  </si>
  <si>
    <t>Thời gian lưu lại thông tin của
  bộ nhớ thị giác là 200ms</t>
  </si>
  <si>
    <t>Thời gian lưu lại thông tin của
  bộ nhớ thính giác là 150ms</t>
  </si>
  <si>
    <t>Là cấu trúc lưu trữ thông tin trong thời gian rất ngắn mà chúng ta nhận 1 cách vô thức từ các giác quan
 Thời gian lưu lại thông tin của
  bộ nhớ thính giác là 1500ms</t>
  </si>
  <si>
    <t>Bộ nhớ cảm nhận lưu trữ thông tin từ các kích thích giác quan nào?</t>
  </si>
  <si>
    <t>A, B, C, D, E</t>
  </si>
  <si>
    <t>Vì bộ nhớ cảm nhận chứa tất cả các kích thích từ các giác quan cảm nhận</t>
  </si>
  <si>
    <t>Thông tin được lưu trữ ở bộ nhớ cảm nhận sẽ được xử lí ra sao?</t>
  </si>
  <si>
    <t>A. Một số thông tin có thể bị quên</t>
  </si>
  <si>
    <t>B. Một số thông tin có thể được đưa vào bộ nhớ ngắn hạn</t>
  </si>
  <si>
    <t>C. Một số thông tin có thể được đưa vào bộ nhớ dài hạn</t>
  </si>
  <si>
    <t>D. Thông tin được lưu trữ mãi ở bộ nhớ cảm nhận. Không lo mất mát hay bị thay đổi</t>
  </si>
  <si>
    <t>E. Tất cả thông tin ở bộ nhớ cảm nhận đều sẽ bị quên mà không được chuyển đi đâu hết</t>
  </si>
  <si>
    <t>Bộ nhớ cảm nhận có dung lượng không giới hạn, có thời gian lưu trữ ngắn, thông tin của bộ nhớ cảm nhận có thể bị quên hoặc được chuyển sang bộ nhớ ngắn hạn</t>
  </si>
  <si>
    <t>Phạm Hoàng</t>
  </si>
  <si>
    <t>namhoang94@gmail.com</t>
  </si>
  <si>
    <t>Trong bộ nhớ cảm nhận, thời gian lưu lại thông tin của bộ nhớ thị giác là bao nhiêu?</t>
  </si>
  <si>
    <t>Khoảng 500ms</t>
  </si>
  <si>
    <t>Khoảng 700ms</t>
  </si>
  <si>
    <t>Khoảng 1200ms</t>
  </si>
  <si>
    <t>Khoảng 1500ms</t>
  </si>
  <si>
    <t>C22</t>
  </si>
  <si>
    <t>Em hãy trình bày về bộ 
nhớ cảm nhận của con 
người?</t>
  </si>
  <si>
    <t>Bộ nhớ cảm nhận: chứa các kích thích nhận được từ 
các giác quan như nghe, nhình, sờ mó
 Mỗi giác quan có bộ nhớ cảm nhận riêng tại đó các
 kích thích được mã hóa
 Thông tin trong bộ nhớ cảm nhận được lưu theo cách 
viết đè
 Thông tin từ bộ nhớ cảm nhận được đưa qua bộ lọc
 để chuyển đến bộ nhớ ngắn hạ
 Thời gian lưu lại thông tin: Bộ nhớ thị giác là 200ms,
 Bộ nhớ thính giác là 1500ms</t>
  </si>
  <si>
    <t>TL19</t>
  </si>
  <si>
    <t>Thời gian lưu lại thông tin của bộ nhớ cảm nhận thị giác là bao nhiêu?</t>
  </si>
  <si>
    <t>C_17 Phạm Hoàng Nam 20138717 VUWIT12B</t>
  </si>
  <si>
    <t>Nguyên Thị</t>
  </si>
  <si>
    <t>Đào</t>
  </si>
  <si>
    <t>anhdao.sie@gmail.com</t>
  </si>
  <si>
    <t>Thời gian lưu lại thông tin của bộ nhớ cảm nhận thính giác là bao nhiêu?</t>
  </si>
  <si>
    <t>HCI 2.3.2.0.0</t>
  </si>
  <si>
    <t>3.2 Bộ nhớ ngắn hạn</t>
  </si>
  <si>
    <t>Chọn câu đúng về bộ nhớ ngắn hạn</t>
  </si>
  <si>
    <t>Thời gian truy cập chậm</t>
  </si>
  <si>
    <t>Hư hỏng nhanh</t>
  </si>
  <si>
    <t>Khả năng không hạn chế</t>
  </si>
  <si>
    <t>Rời rạc</t>
  </si>
  <si>
    <t>Bộ nhớ ngắn hạn có thời gian hư hỏng nhanh (200ms)</t>
  </si>
  <si>
    <t>Đặc điểm của bộ nhớ ngắn hạn</t>
  </si>
  <si>
    <t>Là bộ nhớ làm việc mã hóa bằng âm vị học</t>
  </si>
  <si>
    <t>Thời gian truy cập nhanh 700ms</t>
  </si>
  <si>
    <t>Khả năng lưu trữ hạn chế 5 - 9 thông tin</t>
  </si>
  <si>
    <t>Thông tin biểu diễn qua mạng ngữ nghĩa,frame...</t>
  </si>
  <si>
    <t>A,B, D</t>
  </si>
  <si>
    <t>Theo bài giảng ACU</t>
  </si>
  <si>
    <t>Đào Tuấn</t>
  </si>
  <si>
    <t>tuananhdao.it.hust@gmail.com</t>
  </si>
  <si>
    <t>Yếu tố xử lí nào cần xem xét khi thiết kế hệ thống tương tác?</t>
  </si>
  <si>
    <t>Khả năng tính toán của máy tính</t>
  </si>
  <si>
    <t>Dung lượng lưu trữ của máy tính</t>
  </si>
  <si>
    <t>Khả năng đồ họa của máy tính</t>
  </si>
  <si>
    <t>Cách thức xử lý thông tin</t>
  </si>
  <si>
    <t>3 yếu tố đều anh hưởng tới quá trình hoạt động của hệ tương tác đối góc nhìn nhà phát triển. Nhà phát triển không cần quan tâm chi tiết xử lý bên dưới của máy tính</t>
  </si>
  <si>
    <t>Bộ nhớ của con người được chia làm 3 kiểu bộ nhớ(Cảm nhận, ngắn hạn, dài hạn). Các đặc trưng chính của bộ nhớ ngắn hạn là gì?</t>
  </si>
  <si>
    <t>Thời gian truy cập nhanh, khoảng 70ms</t>
  </si>
  <si>
    <t>Thông tin hư hỏng nhanh, khoảng 200ms</t>
  </si>
  <si>
    <t>Có cấu trúc tuyến tính</t>
  </si>
  <si>
    <t>Dung lượng bộ nhớ không hạn chế</t>
  </si>
  <si>
    <t>Dung lượng bộ nhớ hạn chế</t>
  </si>
  <si>
    <t>C23</t>
  </si>
  <si>
    <t>Những đặc điểm của bộ
 nhớ ngắn hạn và áp dụng 
trong thiết kế tương tác 
cho X</t>
  </si>
  <si>
    <t>-Là bộ nhớ làm việc mã hóa bằng âm vị học
 -Sẵn sàng có thể sử dụng trong thời gian ngắn 10 - 15s
 -Thời gian truy cập nhanh 700ms
 -Thời gian hư hỏng nhanh 200ms
 -Khả năng lưu trữ hạn chế 5 - 9 thông tin
 -Áp dụng: thiết kế tương tác không nên vượt quá 7 thao tác</t>
  </si>
  <si>
    <t>TL20</t>
  </si>
  <si>
    <t>Đâu là mô tả sai về bộ nhớ ngắn hạn:</t>
  </si>
  <si>
    <t>Thời gian truy cập nhanh</t>
  </si>
  <si>
    <t>Khả năng hạn chế</t>
  </si>
  <si>
    <t>Thông tin từ bộ nhớ ngắn hạn bị quên hoặc được chuyển dịch sang bộ nhớ cảm nhận</t>
  </si>
  <si>
    <t>Thông tin của bộ nhớ ngắn hạn được lấy từ bộ nhớ cảm nhận</t>
  </si>
  <si>
    <t>63</t>
  </si>
  <si>
    <t>HCI 2.3.3.1.0</t>
  </si>
  <si>
    <t>3.3 Bộ nhớ dài hạn</t>
  </si>
  <si>
    <t>3.3.1 Bộ nhớ phân đoạn</t>
  </si>
  <si>
    <t>Câu nào đúng về bộ nhớ dài hạn ?</t>
  </si>
  <si>
    <t>Hư hỏng chậm</t>
  </si>
  <si>
    <t>Bộ nhớ ngắn hạn có thời gian truy 
 cập chậm nhưng lại khó hư hỏng</t>
  </si>
  <si>
    <t>Câu nào sau đây là sai khi nói về bộ nhớ dài hạn ?</t>
  </si>
  <si>
    <t>Dùng để lưu trữ các thông tin của con người</t>
  </si>
  <si>
    <t>Khả năng lưu trữ của bộ nhớ dài hạn là vô hạn</t>
  </si>
  <si>
    <t>Thời gian nhớ lại của các thông tin ít sử dụng thường lâu hơn các thông tin hay sử dụng</t>
  </si>
  <si>
    <t>Bộ nhớ dài hạn thường được xử lý thông qua 3 giai đoạn</t>
  </si>
  <si>
    <t>Có 2 loại bộ nhớ dài hạn đó là: bộ nhớ phân đoạn và bộ nhớ ngữ nghĩa.</t>
  </si>
  <si>
    <t>57</t>
  </si>
  <si>
    <t>HCI 2.3.3.2.0</t>
  </si>
  <si>
    <t>3.3.2 Bộ nhớ ngữ nghĩa</t>
  </si>
  <si>
    <t>Đặc điểm của bộ nhớ ngữ nghĩa?</t>
  </si>
  <si>
    <t>Là bộ nhớ về các sự kiện và kiến thức liên quan.</t>
  </si>
  <si>
    <t>hoạt động dựa trên các khái niệm khách quan nên không đáng tin cậy và bền vững hơn bộ nhớ phân đoạn</t>
  </si>
  <si>
    <t>bao gồm những kỉ niệm là những sự kiện đã xảy ra</t>
  </si>
  <si>
    <t>Các sự kiện có thể được tái tạo hoặc cập nhật bằng các cảm xúc hiện tại</t>
  </si>
  <si>
    <t>Thông tin từ bộ nhớ ngữ nghĩa được lấy từ bộ nhớ rời rạc</t>
  </si>
  <si>
    <t>A và E</t>
  </si>
  <si>
    <t>Đặc điểm của bộ nhớ ngữ nghĩa là bộ nhớ về các sự kiện và kiến thức liên quan. Hoạt động dựa trên các khái niệm khách quan nên đáng tin cậy và bền vững hơn bộ nhớ phân đoạn. Thông tin từ bộ nhớ ngữ nghĩa được lấy từ bộ nhớ rời rạc</t>
  </si>
  <si>
    <t>Nguyễn Huy</t>
  </si>
  <si>
    <t>huyanh10tin@gmail.com</t>
  </si>
  <si>
    <t>Bộ nhớ nào của con người có tính bền vững nhất:</t>
  </si>
  <si>
    <t xml:space="preserve"> Bộ nhớ cảm nhận</t>
  </si>
  <si>
    <t>Bộ nhớ ngắn hạn</t>
  </si>
  <si>
    <t xml:space="preserve"> Bộ nhớ phân đoạn</t>
  </si>
  <si>
    <t>Bộ nhớ flash</t>
  </si>
  <si>
    <t>Bộ nhớ ngữ nghĩa được xây dựng dựa trên quá trình phân tích và học hỏi của con người nên có tính bền vững nhất</t>
  </si>
  <si>
    <t>có mấy loại bộ nhớ dài hạn</t>
  </si>
  <si>
    <t>HCI 3.1.0.0.0</t>
  </si>
  <si>
    <t>Chương 3. Xử lý thông tin: con người so với máy tính (tiếp)</t>
  </si>
  <si>
    <t>1 .Con người</t>
  </si>
  <si>
    <t>Đâu là các dạng tương tác đúng được sử dụng trong thiết kế giao diện?</t>
  </si>
  <si>
    <t>Giao tiếp dòng lệnh</t>
  </si>
  <si>
    <t>Giao tiếp bằng ngôn ngữ tự nhiên</t>
  </si>
  <si>
    <t>Dạng WIMP</t>
  </si>
  <si>
    <t>Dạng form</t>
  </si>
  <si>
    <t>C_33</t>
  </si>
  <si>
    <t>C_33 Đỗ Thị Minh Phương 20128280 LTU11B</t>
  </si>
  <si>
    <t xml:space="preserve">khi xử lý thông tin, con người tương tác bằng hệ thống thị giác gồm sự phụ thuộc nào: </t>
  </si>
  <si>
    <t>A. kích thước hay khoảng cách tương đối giữa đối tượng quan sát và mắt</t>
  </si>
  <si>
    <t xml:space="preserve">B.độ sáng và độ tương phản của đối tượng </t>
  </si>
  <si>
    <t>C.khả năng và hạn chế của hệ thống thị giác</t>
  </si>
  <si>
    <t>D. cảm nhận nhiệt</t>
  </si>
  <si>
    <t>E: A,B,C</t>
  </si>
  <si>
    <t>C_18 Nguyễn Huy Anh 20128021 LTU11B</t>
  </si>
  <si>
    <t>Vương Trung</t>
  </si>
  <si>
    <t>Da người có thể cảm nhận được các kích thích nào sau đây?</t>
  </si>
  <si>
    <t>Nhiệt</t>
  </si>
  <si>
    <t>Sức căng do áp suất</t>
  </si>
  <si>
    <t>kienvuong1993@gmail.com</t>
  </si>
  <si>
    <t>Đáp ứng nhanh và chậm (cơ học)</t>
  </si>
  <si>
    <t>Tiếng ồn</t>
  </si>
  <si>
    <t>Đâu là các chủ đề cần nghiên cứu về con người trong tương tác người máy?</t>
  </si>
  <si>
    <t>HCI 3.1.1.1.0</t>
  </si>
  <si>
    <t>1.1 Lập luận</t>
  </si>
  <si>
    <t>1.1.1 Lập luận kiểu suy luận</t>
  </si>
  <si>
    <t>Tại sao phải thiết kế tương tác dựa trên suy luận phản chứng của người dùng</t>
  </si>
  <si>
    <t>Suy luận phản chứng luôn đúng</t>
  </si>
  <si>
    <t>Suy luận phản chứng dựa trên kinh nghiệm của người dùng</t>
  </si>
  <si>
    <t>Lý do chủ quan của người thiết kế tương tác</t>
  </si>
  <si>
    <t>Suy luận phản chứng dựa trên thói quen của người dùng</t>
  </si>
  <si>
    <t xml:space="preserve">Các tương tác nào say đây dùng để tương tác với máy tính </t>
  </si>
  <si>
    <t>A: MẮt</t>
  </si>
  <si>
    <t>B: Tai</t>
  </si>
  <si>
    <t>C:Răng</t>
  </si>
  <si>
    <t xml:space="preserve">D:Tay </t>
  </si>
  <si>
    <t>E: A,B,D</t>
  </si>
  <si>
    <t>B07_Ngô Xuân Huy_20146320</t>
  </si>
  <si>
    <t>Đâu là lập luận kiểu suy luận?</t>
  </si>
  <si>
    <t>Đoàn Duy</t>
  </si>
  <si>
    <t>Thắng</t>
  </si>
  <si>
    <t>Giáo viên thấy học sinh đến muộn =&gt; đây là sinh viên lười học vì vậy phải trừ điểm</t>
  </si>
  <si>
    <t>thangdd94@gmail.com</t>
  </si>
  <si>
    <t>Vì sinh viên lười học sẽ hay đến lớp muộn =&gt; thấy một học sinh đến muộn 3 lần nên kết luận đây là học sinh lười học vì vậy trừ điểm</t>
  </si>
  <si>
    <t>một nhóm sinh viên nộp bài tập muộn 2 tuần liên tục =&gt; nhóm sinh viên này lười học vì thế đánh fail</t>
  </si>
  <si>
    <t>Do chỉ có sinh viên chăm chỉ mới đạt được kết quả tốt =&gt; bắt sinh viên phải làm bài tập thật nhiều</t>
  </si>
  <si>
    <t>kì trước đánh trượt một sinh viên. Kỳ này lại gặp nữa =&gt; đánh trượt tiếp do lười học</t>
  </si>
  <si>
    <t>B,D</t>
  </si>
  <si>
    <t>C24</t>
  </si>
  <si>
    <t>Trình bày khái niệm suy luận và các đặc điểm của suy luận</t>
  </si>
  <si>
    <t>Khái niệm: là dạng suy luận kiểu IF(conditions) THEN (actions)
 Đặc điểm:
 -Đưa ra kết luận cần thiết một cách logic từ các giả thiết
 -Kết luận logic không nhất thiết phải đúng</t>
  </si>
  <si>
    <t>TL21</t>
  </si>
  <si>
    <t>HCI 3.1.1.2.0</t>
  </si>
  <si>
    <t>1.1.2 Lập luận kiểu qui nạp</t>
  </si>
  <si>
    <t>Mệnh đề quy nạp nào là đúng?</t>
  </si>
  <si>
    <t>A. Nước đá thì lạnh.</t>
  </si>
  <si>
    <t>B.Một trái banh bi-da di chuyển khi bị đánh bởi cây cơ.</t>
  </si>
  <si>
    <t>C. Tất cả nước đá đều lạnh</t>
  </si>
  <si>
    <t>D. Tất cả banh bi-da bị đánh bởi cây cơ đều di chuyển.</t>
  </si>
  <si>
    <t>C_33 Hoàng Thanh Tâm 20128318 LTU11B</t>
  </si>
  <si>
    <t>Lập luận quy nạp còn có tên gọi khác là gì</t>
  </si>
  <si>
    <t>suy luận</t>
  </si>
  <si>
    <t>lũy thừa</t>
  </si>
  <si>
    <t>logic quy nạp</t>
  </si>
  <si>
    <t>loại suy</t>
  </si>
  <si>
    <t>Lê Quang</t>
  </si>
  <si>
    <t>B07_Ngô Xuân Huy_20146321</t>
  </si>
  <si>
    <t>20128415@sie.edu.vn</t>
  </si>
  <si>
    <t>Câu nào đúng khi nói về suy luận quy nạp?</t>
  </si>
  <si>
    <t>Quy nạp là đưa ra các giải thích về sự kiện quan sát</t>
  </si>
  <si>
    <t>Quy nạp là suy diễn từ cái đã biết sang cái chưa biết</t>
  </si>
  <si>
    <t>Suy luận quy nạp luôn luôn đáng tin cậy</t>
  </si>
  <si>
    <t>Quy nạp là đưa ra kết luận cần thiết 1 cách logic từ giả thiết</t>
  </si>
  <si>
    <t>C25</t>
  </si>
  <si>
    <t>B07_Ngô Xuân Huy_20146322</t>
  </si>
  <si>
    <t>Giả sử kì 20161 bạn đăng ký học môn tương tác người máy của cô Hương Giang. Hãy nêu ít nhất ba lập luận kiểu quy nạp mà bạn nghĩ đến</t>
  </si>
  <si>
    <t>Có nhiều đáp án được chấp nhận. Vd cho một đáp án:
 1: Nghe nhiều thanh niên nói học môn này của cô giang khó lắm =&gt; Môn này khó lắm
 2: kỳ trước học kỹ thuật lập trình cô giang thấy khó khó, kỳ này thêm môn này nữa =&gt; Cô giang sát thủ nhất nhì bộ môn CNPM
 3: học mấy môn dễ điểm cao thì toàn chơi chẳng làm bài tập bao giờ, học mấy môn khó khó kiểu này còn chịu khó làm bài tập =&gt; cô giang mà không dạy môn này thì mình sẽ không làm bài tập</t>
  </si>
  <si>
    <t>TL22</t>
  </si>
  <si>
    <t>HCI 3.1.1.3.0</t>
  </si>
  <si>
    <t>Đặc điểm của suy luận kiểu phản chứng 
  (chọn 3 đáp án)</t>
  </si>
  <si>
    <t>Suy luận kiểu phản chứng là đưa ra các giải thích về các sự kiện quan sát được</t>
  </si>
  <si>
    <t>Con người suy luận kiểu phản chứng thường dựa trên kinh nghiệm đã có</t>
  </si>
  <si>
    <t>Không nên thiết kế giao diện
  theo suy luận phản chứng vì nó sẽ tạo nên sự thiếu logic, và thiếu tính thẩm mỹ.</t>
  </si>
  <si>
    <t>Suy luận kiểu phản chứng là các suy luận dựa trên các cơ sở khoa học, đã có kiểm chứng và hầu hết là đúng</t>
  </si>
  <si>
    <t>Nếu không thiết kế giao diện theo kinh nghiệm của người dùng sẽ dễ gây mắc lỗi</t>
  </si>
  <si>
    <t>A,B,E</t>
  </si>
  <si>
    <t>Suy luận kiểu phản chứng là đưa ra các giải thích về các sự kiện quan sát được dựa trên các kinh nghiệm của bản thân.
 Nếu không thiết kế giao diện dựa trên kinh nghiệm người dùng rất dễ dẫn đến sai sot trong việc sử dụng</t>
  </si>
  <si>
    <t>1.1.3 Lập luận kiểu phản chứng</t>
  </si>
  <si>
    <t>Suy luận phản chứng ảnh hương tương tác giữa con người và máy tính,khi thiết kế tương tác cần lưu ý điều gì?</t>
  </si>
  <si>
    <t>Nên dựa trên kinh nghiệm của con người</t>
  </si>
  <si>
    <t>Không nên dựa trên kinh nghiệm của con người</t>
  </si>
  <si>
    <t>Kinh nghiệm của con người không ảnh hương gì nên không liên quan gì khi thiết kế tương tác</t>
  </si>
  <si>
    <t>C_20 Hoàng Minh Tuấn 20128400 LTU11B</t>
  </si>
  <si>
    <t>Ảnh hưởng của suy lận phản chứng đến tương tác giữa người và máy tính, do đó khi thiết kế tương tác cần lưu ý điều gì?</t>
  </si>
  <si>
    <t>thói quen dựa trên kinh nghiệm</t>
  </si>
  <si>
    <t>thói quen dựa trên các quy tắc có sẵn</t>
  </si>
  <si>
    <t>các kết quả đạt được</t>
  </si>
  <si>
    <t>đặc chưng của 1 yếu tố cụ thể</t>
  </si>
  <si>
    <t>tất cả các câu đều sai</t>
  </si>
  <si>
    <t>B07_Ngô Xuân Huy_20146323</t>
  </si>
  <si>
    <t>Suy luận phản chứng là</t>
  </si>
  <si>
    <t>Từ những giả thiết có sẵn dẫn dắt để đi tới điều chứng cần chứng minh là đúng</t>
  </si>
  <si>
    <t>Sử dụng những chứng cớ thu thập trong quá trình quan sát để đi tới kết luận</t>
  </si>
  <si>
    <t>Sử dụng toán học để chứng minh luận điểm</t>
  </si>
  <si>
    <t>Tư duy trong trường hợp đối lập so với luận điểm cần chứng minh, từ đó chứng minh điều tư duy là sai dẫn tới điều cần chứng minh là đúng</t>
  </si>
  <si>
    <t>Tư duy bằng các phương pháp luận giữa con người và thế giới tự nhiên</t>
  </si>
  <si>
    <t>C26</t>
  </si>
  <si>
    <t>C_19 Lê Quang Tú 20128415 LTU11A</t>
  </si>
  <si>
    <t>B07_Ngô Xuân Huy_20146324</t>
  </si>
  <si>
    <t>nmduc3004@yahoo.com</t>
  </si>
  <si>
    <t>Đưa ra khái niệm suy luận phản chứng?</t>
  </si>
  <si>
    <t>Suy luận phản chứng là đưa ra các giải thích về sự kiện quan sát</t>
  </si>
  <si>
    <t>TL23</t>
  </si>
  <si>
    <t>Suy luận phản chứng là:</t>
  </si>
  <si>
    <t>Từ những giả thiết có sẵn dẫn dắt để đi tới điều cần chứng minh là đúng</t>
  </si>
  <si>
    <t>Dùng những chứng cứ thu thập trong quá trình quan sát để đi tới kết luận</t>
  </si>
  <si>
    <t>53</t>
  </si>
  <si>
    <t>HCI 3.1.2.1.1</t>
  </si>
  <si>
    <t>1.2 Cách giải quyết vấn đề</t>
  </si>
  <si>
    <t>1.2.1 Nguyên lý thể thống nhất (Gestal)</t>
  </si>
  <si>
    <t>a) Tính tương tự</t>
  </si>
  <si>
    <t>Tính tương tự (similarity) trong nguyên lý thống nhất, con người giải quyêt vấn đề bằng cách gom nhóm các đối tượng phân biệt dựa trên  các tiêu chí nào sau đây thành 1 thể thống nhất?</t>
  </si>
  <si>
    <t>Hình dạng, khoảng cách, màu sắc</t>
  </si>
  <si>
    <t>Hình dạng, độ bóng, màu sắc</t>
  </si>
  <si>
    <t>Độ bóng, khoảng cách, màu sắc</t>
  </si>
  <si>
    <t>khoảng cách, độ bóng, hình dạng</t>
  </si>
  <si>
    <t>A, D đúng</t>
  </si>
  <si>
    <t>Tính tương tự (similarity) trong nguyên lý thống nhất, con người giải quyêt vấn đê bằng cách gom nhóm các đối tượng phân biệt dựa trên  các tiêu chí hình dạng , độ bóng, màu sắc…thành 1 thể thống nhất. Thể thống nhất xuất hiện một đối tượng có thể được chú ý nhiều hơn nếu nó khác biệt so với đối tượng khác, đối tượng đó là bất bình thường</t>
  </si>
  <si>
    <t>Suy luận kiểu phản chứng thể hiện như thế nào trong việc tương tác giữa người và mánh tính?</t>
  </si>
  <si>
    <t>C_19 Nguyễn Minh Đức 20128099 LTU11A</t>
  </si>
  <si>
    <t>Trương Minh</t>
  </si>
  <si>
    <t>Hoàng</t>
  </si>
  <si>
    <t>arena1431993@gmail.com</t>
  </si>
  <si>
    <t>Vấn đề sức khỏe người dùng trong trong nhân trắc học được hiểu như thế nào?</t>
  </si>
  <si>
    <t>Nêu ưu điểm của mô hình tương tác được đề xuất bởi Norman</t>
  </si>
  <si>
    <t>B07_Ngô Xuân Huy_20146325</t>
  </si>
  <si>
    <t>Thể thống nhất xuất hiện dựa vào tính tương tự khi nào trong các trường hợp sau đây?</t>
  </si>
  <si>
    <t>Khi các đối tượng phân biệt có các thuộc tính trực quan tương tự nhau.</t>
  </si>
  <si>
    <t>Khi các đối tượng gần nhau</t>
  </si>
  <si>
    <t>Khi các đối tượng có một phần tử được nhận biết như là một sự nối dài của phần tử khác</t>
  </si>
  <si>
    <t>Khi đối tượng có các hình ảnh xuất hiện một cách không đầy đủ</t>
  </si>
  <si>
    <t>Khi các đối tượng chứa các thông tin tượng tự với các thông tin đã biết</t>
  </si>
  <si>
    <t>C27</t>
  </si>
  <si>
    <t>B07_Ngô Xuân Huy_20146326</t>
  </si>
  <si>
    <t>Các nguyên lý nhóm chính trong nguyên lý Gestalt bao gồm?</t>
  </si>
  <si>
    <t>- Tính tương tự
 - Tính gần nhau
 - Tính liên tục
 - Tính đóng</t>
  </si>
  <si>
    <t>TL24</t>
  </si>
  <si>
    <t>C_19 Trương Minh Hoàng 20118446 LTU11A</t>
  </si>
  <si>
    <t>nghoanghiep911@gmail.com</t>
  </si>
  <si>
    <t>Khi các đối tượng phân biệt có các thuộc tính trực quan tương tự nhau</t>
  </si>
  <si>
    <t>Khi các đối tượng chứa các thông tin tương tự với các thông tin đã biết</t>
  </si>
  <si>
    <t>52</t>
  </si>
  <si>
    <t xml:space="preserve">Mô tả ngắn gọn các nguyên lý Gestalt đã học. Với mỗi nguyên lý, chỉ ra ít nhất một cách thức sinh viên đã vận dụng để thiết kế hệ tương tác trong bài tập lớn.  </t>
  </si>
  <si>
    <t>ICT_C_TL03</t>
  </si>
  <si>
    <t>HCI 3.1.2.1.2</t>
  </si>
  <si>
    <t>b) Tính gần nhau</t>
  </si>
  <si>
    <t>Thời gian lưu thông tin bộ nhớ thính giác</t>
  </si>
  <si>
    <t>A:1500MS</t>
  </si>
  <si>
    <t>B:1600MS</t>
  </si>
  <si>
    <t>C:1700MS</t>
  </si>
  <si>
    <t>D:1800MS</t>
  </si>
  <si>
    <t>E:khác</t>
  </si>
  <si>
    <t>Đáp án đúng là A</t>
  </si>
  <si>
    <t>khoa học chứng minh</t>
  </si>
  <si>
    <t>Tính gần nhau( proximity) là gì?</t>
  </si>
  <si>
    <t>Nguyễn Thanh</t>
  </si>
  <si>
    <t>Bình</t>
  </si>
  <si>
    <t>binhthanhnguyen.hust@gmail.com</t>
  </si>
  <si>
    <t>Đặc điểm nào của nhóm vật thể hình thành lên tính gần nhau?</t>
  </si>
  <si>
    <t>Tính gần nhau là yếu tố được quan tâm thứ mấy trong nguyên tắc Gestalt?</t>
  </si>
  <si>
    <t>thứ nhất</t>
  </si>
  <si>
    <t>Thứ hai</t>
  </si>
  <si>
    <t>thứ  ba</t>
  </si>
  <si>
    <t>thứ tư</t>
  </si>
  <si>
    <t>Nguyên lý Gestalt không bao gồm tính gần nhau</t>
  </si>
  <si>
    <t>Nguyên lý gestalt quan tâm đến tính gần nhau đầu tiên</t>
  </si>
  <si>
    <t>HCI 3.1.2.1.3</t>
  </si>
  <si>
    <t>c) Tính liên tục</t>
  </si>
  <si>
    <t>Tính liên tục thoe nguyên lý Gestalt xảy ra khi nào?</t>
  </si>
  <si>
    <t>Các hình ảnh xuất hiện không đầy đủ và con người có xu hướng khép chúng lại</t>
  </si>
  <si>
    <t>Các phần tử lân cận giống như phần tử nối dài hay mở rộng của phần tử khác</t>
  </si>
  <si>
    <t>Gom nhóm các đối tượng tương tự nhau</t>
  </si>
  <si>
    <t>Gom nhóm các đối tượng gần nhau nhất</t>
  </si>
  <si>
    <t>Cả 4 đáp án đều sai</t>
  </si>
  <si>
    <t xml:space="preserve">A là tính đóng, B là tính liên tục, C là tính tương đồng, D là tính xấp xỉ (khoảng cách) </t>
  </si>
  <si>
    <t>Tính Liên tục là gì? cho ví dụ minh họa ứng dụng của tính liên tục trong thiết kế web</t>
  </si>
  <si>
    <t>Tính liên tục của nguyên lí Gestalt được thể hiện như thế nào trong thiết kế web? Cho ví dụ minh họa cụ thể?</t>
  </si>
  <si>
    <t>Trường hợp nào sau đây là biểu hiện của tính liên tục trong nguyên lý thể thống nhất (Gestal)</t>
  </si>
  <si>
    <t>Các phần tử lân cận có xu hướng biểu diễn thể thống nhất nếu các phần tử này được nhận biết như là sự nối dài hay mở rộng của phần tử khác</t>
  </si>
  <si>
    <t>các đối tượng gần nhau được coi là một nhóm</t>
  </si>
  <si>
    <t>con người sẽ gom nhóm các đối tượng phân biệt có các thuộc tính trực quan tương tự nhau như hình dạng màu sắc độ bóng…thành 1 thể thống nhất</t>
  </si>
  <si>
    <t>Các hình ảnh vè đối tượng xuất hiện không đầy đủ và con người có xu hướng khép chúng lại bằng cách bổ sung thông tin còn thiếu để tạo ra hình ảnh đầy đủ về đối tượng</t>
  </si>
  <si>
    <t>tất cả đáp án sai</t>
  </si>
  <si>
    <t>Theo nguyên lý thể thống nhất (Gestal), tính liên tực được thể hiện như sau: các phần tử lân cận có xu hướng biểu diễn thể thống nhất nếu các phần tử này được nhận biết như là sự nối dài hay mở rộng của phần tử khác</t>
  </si>
  <si>
    <t>HCI 3.1.2.1.4</t>
  </si>
  <si>
    <t>d) Tính đóng</t>
  </si>
  <si>
    <t>Nguyên lý thể thống nhất (Gestalt) là gì? Trình bày tính đóng trong nguyên lý này?</t>
  </si>
  <si>
    <t>Thể thống nhất (Gestalt) là 1 lý thuyết trong lĩnh vực tâm lý, trong đó giải quyết vấn đề là một quy tình suy nghĩ sản xuất tức là con người phản ứng 1 cách sáng suốt trước các tình huống tương tác và chưa định sẵn với thế giới bên ngoài. Tính đóng của nguyên lý này là: Khi một đối tượng là không đầy đủ, hay một không gian là không hoàn toàn kín, con người thường có xu hướng khép chúng lại để bổ sung những thông tin còn thiếu và hình ảnh đầy đủ về đối tượng</t>
  </si>
  <si>
    <t>Giải thích: Xem slide số 13 và 18 bài học online số 3 để biết về nội dung của những câu hỏi này</t>
  </si>
  <si>
    <t>Nêu tính đóng trong nguyên lí Gestalt. Cho ví dụ về thiết kế tính đóng trong đời sống</t>
  </si>
  <si>
    <t>Phạm Hữu</t>
  </si>
  <si>
    <t>Nêu định nghĩa Tính đóng ( closure) theo nguyên lý Gestalt. Cho ví dụ ứng dunguj của tính đóng trong thiết kế website</t>
  </si>
  <si>
    <t>HCI 3.1.2.1.5</t>
  </si>
  <si>
    <t>e) Ứng dụng trong việc thiết kế web</t>
  </si>
  <si>
    <t>Nguyên lí Gestalt được ứng dụng trong thiết kế web như thế nào?</t>
  </si>
  <si>
    <t>Chúng ta có thể áp dụng nguyên lí thể thống nhất để cung cấp các thông tin ít xuất hiện giúp người dùng xác định cách tổ chức nội dung trang web trước khi đọc nội dung văn bản hoặc hình ảnh trong đó. Điều này giúp người đọc dễ dàng nhóm các phần tử thông tin trước khi đọc nội dung chi tiết</t>
  </si>
  <si>
    <t>Dựa vào các tính tương tự, tính gần nhau, tính liên tục và tính đóng để sắp xếp, bố cục nội dung trang web</t>
  </si>
  <si>
    <t>Vũ Đình</t>
  </si>
  <si>
    <t>Hào</t>
  </si>
  <si>
    <t>vudinhhao94@gmail.com</t>
  </si>
  <si>
    <t>Tính gần nhau trong nguyên lí Gestalt được ứng dụng trong thiết kế web như thế nào</t>
  </si>
  <si>
    <t>Chúng ta sẽ gom nhóm những thành phần có liên quan đến nhau của một trang web lại thành 1 nhóm. Ví dụ như cùng 1 sản phẩm thì các phần giới thiệu, mô tả, giá tiền về sản phẩm đó thì cần được xếp gần nhau tạo thành 1 nhóm</t>
  </si>
  <si>
    <t>Nâng cao hiệu quả trang web và giúp người sử dụng có thể sử dụng dễ dàng hơn</t>
  </si>
  <si>
    <t>C_20 Vũ Đình Hào 20128113 LTU11B</t>
  </si>
  <si>
    <t>HCI 3.1.2.2.0</t>
  </si>
  <si>
    <t>1.2.2 Cách giải quyết vấn đề tổng quát</t>
  </si>
  <si>
    <t>Nguyên lí Gestalt gồm mấy tính chất</t>
  </si>
  <si>
    <t>hmt.2210@gmail.com</t>
  </si>
  <si>
    <t>Tương tự, gần nhau, liên tục, đóng</t>
  </si>
  <si>
    <t>Vì thể thống nhất xuất hiện khi các đối tượng phân biệt có các thuộc tính tương tự nhau</t>
  </si>
  <si>
    <t xml:space="preserve">: Cách giải quyết vấn tổng quan chỉ ra là hướng giải quyết một bài toán là gì ? và các yếu tố trong hướng giải quyết đó là gì </t>
  </si>
  <si>
    <t>Cách giải quyết đó chính là tìm trong  không gian bài toán là sẽ giải quyết được bài toán . Còn yếu tố trong không gian bài toán đó là : Trạng thái khởi đầu, trạng thái hiện tại , trạng thái trung gian và trạng thái đích</t>
  </si>
  <si>
    <t>Do hai nhà bác học đã đưa ra lý thuyết  bài toán là chỉ cần tìm trong không gian bài toán thì sẽ giải quyết được bài toans . Trong không gian bài toán thì cần xác định được các trạng thái như : khởi đầu , hiện tại, trung gian và đích.</t>
  </si>
  <si>
    <t>Lý thuyết không gian bài toán trong việc giải quyết các vấn đề tông quát</t>
  </si>
  <si>
    <t>Con người có thể giải quyết bằng cách tìm kiếm trong không gian bài toán. Không gian bài toán bao gồm các trạng thái là : khởi đầu, hiện tại, đích, không gian. Con người thực hiện dịch chuyển từ trạng thái này sang trạng thái khác bằng các phương pháp heuristic</t>
  </si>
  <si>
    <t>Phương pháp này đã được kiểm chứng và chứng minh trong cuốn Human problem soving 1927Phương pháp này đã được kiểm chứng và chứng minh trong cuốn Human problem soving 1927</t>
  </si>
  <si>
    <t>B07_Ngô Xuân Huy_20146327</t>
  </si>
  <si>
    <t>Con người giải quyết bài toán bằng cách nào? Mô tả bài toán đó.</t>
  </si>
  <si>
    <t>Còn người giải quyết bài toán bằng cách tìm kiến trong không gian bài toán. Lý thuyết không gian bài toán bao gồm:
 - Trạng thái khởi đầu
 - Trạng thái hiện tại
 - Trạng thái định
 - Trạng thái trung gian
 Con người thực hiện các hoạt động để chuyển từ trạng thái này sang trạng thái khác được gọi là phép toán.</t>
  </si>
  <si>
    <t>TL25</t>
  </si>
  <si>
    <t>Đỗ Thị Minh</t>
  </si>
  <si>
    <t>minhphuong00711@gmail.com</t>
  </si>
  <si>
    <t>HCI 3.1.3.0.0</t>
  </si>
  <si>
    <t>1.3 Các hành động có kĩ năng</t>
  </si>
  <si>
    <t>Với một khung màn hình đã có, người dùng thường có xu hướng nhìn như thế nào? Chọn 2 đáp án</t>
  </si>
  <si>
    <t>Từ trái sang phải, từ trên xuống dưới</t>
  </si>
  <si>
    <t>Chú ý vào các phần khung đã được chia ra để theo dõi</t>
  </si>
  <si>
    <t>Tập trung tìm các chức năng, nội dung muốn dùng</t>
  </si>
  <si>
    <t>Tìm các nút bấm trước</t>
  </si>
  <si>
    <t>Người dùng phân đoạn các thông tin và theo dõi để tối ưu bộ nhó ngắn hạn</t>
  </si>
  <si>
    <t>Các hành động có kĩ năng được đặc tính hóa như thế nào?</t>
  </si>
  <si>
    <t>Các hành động có kĩ năng được đặc tính hóa bằng cách phân đoạn. Nếu có nhiều thông tin thì cần phân đoạn để tối ưu bố nhớ ngắn hạn. Việc phân đoạn thực hiện ở mức khái niệm chứ không nhóm các bài toán ở múc độ cao hơn.</t>
  </si>
  <si>
    <t>Khi nhìn vào một khung, người dùng thường có xu hướng nhìn từ trái sang phải, từ trên xuống dưới và tập trung vào các vùng được phân chia sẵn</t>
  </si>
  <si>
    <t>Cho ví dụ về việc học hỏi kĩ năng của con người?</t>
  </si>
  <si>
    <t>Xét ví dụ học hỏi kĩ năng của con người thông qua việc tổng hợp kiến thức. Việc tổng hợp kiến thức ở đây thông qua các luật sản xuất kiểu suy luận đi từ trường hợp tổng quát đến trường hợp cụ thể. Xét ví dụ in 1 file trong Microsoft-Word. Tổng quát là in 1 file tương ứng với tiêu đề "Tương tác người máy.pdf", các trường hợp cụ thể là: in như thế nào (ấn Ctrl+P) hay in với tùy chọn gì (sau khi ấn Ctrl+P, 1 hộp thoại sẽ hiện ra, khi đó ta có thể tùy chỉnh các thông số như: số lượng bản cần in, in màu hay in đen trắng, in 1 mặt hay 2 mặt...)</t>
  </si>
  <si>
    <t>xem slide số 24 chương 3 bài học Online</t>
  </si>
  <si>
    <t>HCI 3.1.4.1.0</t>
  </si>
  <si>
    <t>Đặc điểm mắc lỗi sơ suất của con người ?</t>
  </si>
  <si>
    <t>A. Tư duy đúng</t>
  </si>
  <si>
    <t>B. Tư duy sai</t>
  </si>
  <si>
    <t>C.Hành động đúng</t>
  </si>
  <si>
    <t>D.Hành động sai</t>
  </si>
  <si>
    <t>E. Không có đáp án đúng</t>
  </si>
  <si>
    <t>Đáp án A, D</t>
  </si>
  <si>
    <t>Sơ suất : tư duy đúng, hành động sai. Sai sót: tư duy sai hành đông đúng</t>
  </si>
  <si>
    <t>Hoàng Thanh</t>
  </si>
  <si>
    <t>Tâm</t>
  </si>
  <si>
    <t>hoangthanhtambk@gmail.com</t>
  </si>
  <si>
    <t>1.4 Lỗi</t>
  </si>
  <si>
    <t>1.4.1 Sơ suất</t>
  </si>
  <si>
    <t>: Trong các hành động sau đây, hành động nào thể hiện đúng nhất sơ suất của con người?</t>
  </si>
  <si>
    <t>Khi muốn tắt soạn thảo văn bản con người biết dấu X là đóng cửa xổ nhưng lại thường xuyên nhấn vào “_” là ẩn cửa sổ soạn thảo</t>
  </si>
  <si>
    <t>Người dùng ấn Ctrl + S để bôi đen toàn bộ văn bản</t>
  </si>
  <si>
    <t>Người dùng nghĩa Ctrl+ C để dán văn bản</t>
  </si>
  <si>
    <t>Người dùng  Ctrl+V để copy văn bản</t>
  </si>
  <si>
    <t xml:space="preserve">Người dùng nhầm tưởng nút lưu văn bản là nút in văn bản
</t>
  </si>
  <si>
    <t>Vì người dùng tư duy là phải đóng của xổ soạn thảo bằng cách nhấn dấu X là đúng nhưng lại thực hiện sai hành động khi nhấn vào dấu "_" còn các đáp án khác là sai trong cách tư duy</t>
  </si>
  <si>
    <t>Trường hợp nào sau đây là sơ xuất?</t>
  </si>
  <si>
    <t>Người dùng bấm phím Enter để xuống dòng</t>
  </si>
  <si>
    <t>Người dùng nhấn phím Shift để viết hoa</t>
  </si>
  <si>
    <t>Người dùng nghĩ bấm phím Delete để xóa kí tự trước con trỏ và họ bấm phím Delete</t>
  </si>
  <si>
    <t>Người dùng bấm phím Backspace để xóa kí tự trước con trỏ</t>
  </si>
  <si>
    <t>Người dùng bấm nhầm chữ a thành chữ s</t>
  </si>
  <si>
    <t>B, E</t>
  </si>
  <si>
    <t>Người dùng quên không nhấn giữ phím Shift, bấm nhầm phím a thành s do 2 phím này gần nhau</t>
  </si>
  <si>
    <t xml:space="preserve">Trong các trường hợp sau đây trường hợp nào là trường hợp suy luận quy nạp? </t>
  </si>
  <si>
    <t>Tất cả các ngày thời tiết nogs đều có nắng  từ đó kết luận khi trời nắng sẽ nóng</t>
  </si>
  <si>
    <t>Các đồng xu làm bằng vàng có thể dẫn điện từ đó kết luận các đồng xu dẫn điện làm bằng vàng</t>
  </si>
  <si>
    <t>Đa số sinh viên học bách khoa ra trường đều có việc từ đó kết luận học bách khoa ra trường sẽ có việc</t>
  </si>
  <si>
    <t>Trong tất cả các nút trên màn hình chơi game nút Play là nút nổi bật nhất từ đó kết luận nút nổi bật nhất là nút play</t>
  </si>
  <si>
    <t>Nếu hôm nay trời mưa thì sẽ được nghỉ học. kết luận được nghỉ học khi trời mưa</t>
  </si>
  <si>
    <t>A,C</t>
  </si>
  <si>
    <t>Suy luận quy nạp là suy luận từ trường hợp cụ thể để suy ra các trường hợp tổng quát</t>
  </si>
  <si>
    <t>B07_Ngô Xuân Huy_20146328</t>
  </si>
  <si>
    <t>Lỗi nào sau đây là sơ suất</t>
  </si>
  <si>
    <t>Người dùng dùng Microsoft Word nghĩ phím nhanh Crtl-C là dán đoạn văn bản</t>
  </si>
  <si>
    <t>Người dùng biết dấu X trên cửa sổ là đóng cửa sổ nhưng lại ấn nhầm dấu "_" là ẩn cửa sổ</t>
  </si>
  <si>
    <t>Người dùng nghĩ copy cả đoạn văn bản trong Word là tổ hợp phím Crlt-X</t>
  </si>
  <si>
    <t>Đáp án A và B đúng</t>
  </si>
  <si>
    <t>Người dùng có suy nghĩ Crlt-S là thoát ứng dụng Word</t>
  </si>
  <si>
    <t>C28</t>
  </si>
  <si>
    <t>Nguyễn Tuấn</t>
  </si>
  <si>
    <t>ntanh0794@gmail.com</t>
  </si>
  <si>
    <t>B07_Ngô Xuân Huy_20146329</t>
  </si>
  <si>
    <t>Phân biệt sai sót và sơ suất ?</t>
  </si>
  <si>
    <t>Sai sót là tư duy sai và hành động theo tư duy còn sơ suất là có tư duy đúng nhưng hành động sai</t>
  </si>
  <si>
    <t>TL26</t>
  </si>
  <si>
    <t>Các lỗi nào sau đây là sơ suất?</t>
  </si>
  <si>
    <t>Người dùng dùng Microsoft Word nghĩ phím nhanh Ctrl+C là dán đoạn văn bản</t>
  </si>
  <si>
    <t>Người dùng biết dấu X trên cửa sổ là đóng cửa sổ nhưng lại ấn nhầm dấu bên cạnh "_" là ẩn cửa sổ</t>
  </si>
  <si>
    <t>Người dùng nghĩ copy cả đoạn văn bản trong Word là tổ hợp phím Ctrl+X</t>
  </si>
  <si>
    <t>Người dùng có suy nghĩ Ctrl+S là thoát ứng dụng Word</t>
  </si>
  <si>
    <t>Người dùng có ý định ấn vào nút thu nhỏ cửa sổ nhưng lại ấn nhầm sang nút đóng cửa sổ</t>
  </si>
  <si>
    <t>58</t>
  </si>
  <si>
    <t xml:space="preserve">Sơ suất là gì ? Chỉ ra ít nhất 5 ví dụ về cách hệ tương tác trong bài tập lớn hỗ trợ người dùng khắc phục / hạn chế sơ suất.  </t>
  </si>
  <si>
    <t>ICT_C_TL13</t>
  </si>
  <si>
    <t>HCI 3.1.4.2.0</t>
  </si>
  <si>
    <t>1.4.2 Sai sót</t>
  </si>
  <si>
    <t>Lỗi nào sau đây là sai sót</t>
  </si>
  <si>
    <t>Người dùng nhầm tưởng nút lưu văn bản là nút in văn bản</t>
  </si>
  <si>
    <t>Người dùng biết là nhấn Ctrl+K để share tài liệu nhưng lại ấn nhầm Ctrl+O</t>
  </si>
  <si>
    <t>Chỉ có A, C đúng</t>
  </si>
  <si>
    <t>Cả A,B,C đều đúng</t>
  </si>
  <si>
    <t>b</t>
  </si>
  <si>
    <t>Đâu là sai sót trong các trường hợp sau.</t>
  </si>
  <si>
    <t>Vào topic 5 để commit bài tập topic 5 lên Aseancu.org, trong bước chọn file commit thì chọn file topic 3</t>
  </si>
  <si>
    <t>C_33 Nguyễn Tuấn Anh 20128025 LTU11B</t>
  </si>
  <si>
    <t>Đến lịch commit bài tập topic 5, làm bài tập topic 3, commit vào topic 3</t>
  </si>
  <si>
    <t>Lịch học bắt đầu từ 6h45, 7h15 thong thả đến lớp</t>
  </si>
  <si>
    <t>Câu hỏi về Sơ Suất, dùng kiến thức về Sai Sót để trả lời.</t>
  </si>
  <si>
    <t>B, C, D Đều đúng</t>
  </si>
  <si>
    <t>Do đáp án A là sơ suất, nghĩđúng nhưng làm sai.</t>
  </si>
  <si>
    <t>nguyencongviet2203@gmail.com</t>
  </si>
  <si>
    <t>Sai sót xuất hiện trong trường hợp nào trong đây? (Chọn 2 đáp án)</t>
  </si>
  <si>
    <t>Người dùng muốn in nghiêng đoạn văn bản được bôi đen nhưng lại bấm vào nút "B" trên thanh công cụ word thay vì nút "i"</t>
  </si>
  <si>
    <t>Người dùng nghĩ và sử dụng Word để tạo slide trình chiếu</t>
  </si>
  <si>
    <t>Người dùng aseancu bật bài giảng mới lên sau đó tắt luôn và nghĩ là bài giảng đã hoàn thành 100%</t>
  </si>
  <si>
    <t>Người dùng muốn tắt máy tính như lại nhấn vào nút restart thay vì nút shutdown</t>
  </si>
  <si>
    <t>Người dùng xe máy muốn nhấn chân phanh nhưng đạp vào chân số</t>
  </si>
  <si>
    <t>A, D, E là sơ suất khi họ nghĩ đúng như làm sai</t>
  </si>
  <si>
    <t>Trường hợp nào sau đây là sai sót?</t>
  </si>
  <si>
    <t>Người dùng bấm phím Enter để xuống dòng trong một đoạn văn</t>
  </si>
  <si>
    <t>Người dùng bấm phím Backspace để xóa kí tự sau con trỏ</t>
  </si>
  <si>
    <t>A,D</t>
  </si>
  <si>
    <t>Người dùng không biết là nhấn giữ Shift+ Enter để xuống dòng trong đoạn văn, nhấn phím Backspace để xóa kí tự trước con trỏ</t>
  </si>
  <si>
    <t>B07_Ngô Xuân Huy_20146330</t>
  </si>
  <si>
    <t>C29</t>
  </si>
  <si>
    <t>B07_Ngô Xuân Huy_20146331</t>
  </si>
  <si>
    <t>Thế nào là sai sót</t>
  </si>
  <si>
    <t>Sai sót là tư duy sai và hành động đúng theo tư duy.</t>
  </si>
  <si>
    <t>TL27</t>
  </si>
  <si>
    <t>C_33 Nguyễn Công Việt 20128430 LTU11B</t>
  </si>
  <si>
    <t>Nguyễn Mạnh</t>
  </si>
  <si>
    <t>AS</t>
  </si>
  <si>
    <t>cnpgvc@gmail.com</t>
  </si>
  <si>
    <t>Các lỗi nào sau đây là sai sót?</t>
  </si>
  <si>
    <t>59</t>
  </si>
  <si>
    <t xml:space="preserve">Sai sót là gì ? Chỉ ra ít nhất 5 ví dụ về cách hệ tương tác trong bài tập lớn hỗ trợ người dùng khắc phục / hạn chế sai sót.  </t>
  </si>
  <si>
    <t>ICT_C_TL12</t>
  </si>
  <si>
    <t>HCI 3.1.5.1.0</t>
  </si>
  <si>
    <t>1.5 Cảm xúc</t>
  </si>
  <si>
    <t>1.5.1 Ảnh hưởng</t>
  </si>
  <si>
    <t>Đâu là những lưu ý khi thiết kế giao diện? Chọn một phát biểu đúng nhất</t>
  </si>
  <si>
    <t>Tâm lý căng thẳng sẽ làm tăng những khó khăn khi tương tác với hệ thống</t>
  </si>
  <si>
    <t>Người dùng tâm lý thoái mái sẽ bỏ qua những khiếm khuyết của thiết kế</t>
  </si>
  <si>
    <t>Giao diện có tính thẩm mĩ và hài hòa sẽ ảnh hưởng tích cực với người dùng</t>
  </si>
  <si>
    <t>Cảm xúc ảnh hưởng đến các đáp ứng sinh lý với một kích thước vật lý</t>
  </si>
  <si>
    <t>A,B,C đúng</t>
  </si>
  <si>
    <t>Lưu ý thiết kế giao diện gồm:
 Tâm lý căng thẳng sẽ làm tăng những khó khăn khi tương tác với hệ thống.
 Người dùng tâm lý thoái mái sẽ bỏ qua những khiếm khuyết của thiết kế.
 Giao diện có tính thẩm mĩ và hài hòa sẽ ảnh hưởng tích cực với người dùng.</t>
  </si>
  <si>
    <t>B07_Ngô Xuân Huy_20146332</t>
  </si>
  <si>
    <t>Nhân tố nào không ảnh hưởng đến người dùng</t>
  </si>
  <si>
    <t>Nhiệt độ</t>
  </si>
  <si>
    <t>Cả A,B,C,D đều sai</t>
  </si>
  <si>
    <t>C30</t>
  </si>
  <si>
    <t>HCI 3.1.5.2.0</t>
  </si>
  <si>
    <t>1.5.2 Những lưu ý khi thiết kế giao diện</t>
  </si>
  <si>
    <t>Đâu là những điều lưu ý khi thiết kế các nút playgame thi thiết kế trò chơi</t>
  </si>
  <si>
    <t>Thiết kể to hơn các nút khác</t>
  </si>
  <si>
    <t>thiết kế cùng kiểu với các nút</t>
  </si>
  <si>
    <t>Đểở góc màn hinh</t>
  </si>
  <si>
    <t>Để chữ to hơn các nút khác</t>
  </si>
  <si>
    <t>Đặt màu cùng với màu nền</t>
  </si>
  <si>
    <t>Khi thiết kế cần thiết kế cần dựa vào kinh nghiệm của người dùng khi học suy luận quy nạp tất cả các nút Play là các nút nổi bật nhất</t>
  </si>
  <si>
    <t>B07_Ngô Xuân Huy_20146333</t>
  </si>
  <si>
    <t>Chọn câu trả lời đúng</t>
  </si>
  <si>
    <t>có 5 dạng tương tác cơ bản</t>
  </si>
  <si>
    <t>Yếu tố môi trường ảnh hưởng nhiều đến hiệu quả tương tác</t>
  </si>
  <si>
    <t>Chất lượng tương tác không phụ thuộc vào ngữ cảnh</t>
  </si>
  <si>
    <t>Một giao diện dùng được phải tăng hoạt động của trí não</t>
  </si>
  <si>
    <t>Cả A,B,C đều sai</t>
  </si>
  <si>
    <t>C31</t>
  </si>
  <si>
    <t>B07_Ngô Xuân Huy_20146334</t>
  </si>
  <si>
    <t>Nêu ra những lưu ý khi thiết kế giao diện trên khía cạnh cảm xúc?</t>
  </si>
  <si>
    <t>- Tâm lý căng thẳng sẽ làm tăng những khó khăn khi tương tác với hệ thống
 - Người dùng tâm lý thoải mái sẽ bỏ qua những khiếm khuyết của người thiết kế
 - Giao diện có tính thẩm mỹ và hài hòa sẽ ảnh hưởng tích cực đến người dùng</t>
  </si>
  <si>
    <t>TL28</t>
  </si>
  <si>
    <t xml:space="preserve">Nêu ra những lưu ý khi thiết kế giao diện trên khía cạnh cảm xúc? Với mỗi lưu ý, chỉ ra ít nhất một cách thức sinh viên đã vận dụng để thiết kế hệ tương tác trong bài tập lớn  </t>
  </si>
  <si>
    <t>ICT_C_TL04</t>
  </si>
  <si>
    <t>HCI 3.1.5.3.0</t>
  </si>
  <si>
    <t>1.5.3 Phân biệt giữa ba loại khác biệt: lâu dài, ngắn hạn, có sự thay đổi</t>
  </si>
  <si>
    <t>Các khác biệt nào sau đây là khác biệt lâu dài?</t>
  </si>
  <si>
    <t>tuổi tác</t>
  </si>
  <si>
    <t>giới tính</t>
  </si>
  <si>
    <t>năng lực hành vi trí tuệ</t>
  </si>
  <si>
    <t>năng lực hành vi thể chất</t>
  </si>
  <si>
    <t>hiệu ứng của mệt mỏi</t>
  </si>
  <si>
    <t>Khác biệt lâu dài bao gồm các khác biệt về giới tính, năng lực hành vi trí tuệ hay thể chất.</t>
  </si>
  <si>
    <t>D_21 Nguyễn Mạnh Cường 20130520 AS</t>
  </si>
  <si>
    <t>Trần Thị Như</t>
  </si>
  <si>
    <t>Hoa</t>
  </si>
  <si>
    <t>hoatn.hedspi@gmail.com</t>
  </si>
  <si>
    <t>Tại sao lại chia ra làm các loại bộ nhớ khác nhau.</t>
  </si>
  <si>
    <t>Vì bộ nhớ máy tính cũng như não con người, có những thông tin cần lưu trữ lâu dài, có những thông tin cần xử lí nhanh, không cần lưu trữ lâu. Cần chia ra để thích nghi với các loại thông tin cần lưu trữ.</t>
  </si>
  <si>
    <t>Nêu ví dụ về 3 loại khác biệt của cảm xúc con người. Tuổi tác là sự khác biệt nào? Vì sao?</t>
  </si>
  <si>
    <t>Khác biệt lâu dài: Khác biệt vật lý, giới tính, khả năng thể chất,Khác biệt ngắn hạn: Ảnh hưởng của sự căng thẳng tâm lý, ức chế gây ra sự khó chịu ngắn hạn,Khác biệt có thể thay đổi: Khả năng con người thay đổi tùy vào tuổi tác</t>
  </si>
  <si>
    <t>Ở độ tuổi khác nhau có cảm xúc khác nhau, cảm xúc ở độ tuổi này khác với cảm xúc ở độ tuổi khác do đó nó là khác biệt về thay đổi</t>
  </si>
  <si>
    <t>Vai trò của nhân trắc học có mấy đặc điểm chính?</t>
  </si>
  <si>
    <t>Nguyễn Trung</t>
  </si>
  <si>
    <t>kien.nt2510@gmail.com</t>
  </si>
  <si>
    <t>HCI 3.2.1.1.0</t>
  </si>
  <si>
    <t>2. Máy tính</t>
  </si>
  <si>
    <t>2.1 Kênh vào - ra</t>
  </si>
  <si>
    <t>2.1.1 Các thành phần chính của máy tính</t>
  </si>
  <si>
    <t xml:space="preserve">Đâu không phải là thiết bị vào của máy tính? </t>
  </si>
  <si>
    <t>A- Bàn phím</t>
  </si>
  <si>
    <t>B- Màn hình</t>
  </si>
  <si>
    <t>C- Loa</t>
  </si>
  <si>
    <t>D- Chuột</t>
  </si>
  <si>
    <t>E- CPU</t>
  </si>
  <si>
    <t>Vì màn hình và loa là các thiết bị ra của máy tính, đóng vai trò truyền tải thông tin đầu ra từ máy tính tới con người</t>
  </si>
  <si>
    <t>Trong các thiết bị sau, thiết bị nào thuộc nhóm thiết bị vào ra</t>
  </si>
  <si>
    <t>Màn hình, Ram, HD, ChuỘT</t>
  </si>
  <si>
    <t xml:space="preserve">Màn hình, bàn phím, loa, chuột </t>
  </si>
  <si>
    <t>Ram, CD, batch, Online</t>
  </si>
  <si>
    <t>Bàn phím, loa, CD, batch</t>
  </si>
  <si>
    <t xml:space="preserve"> chuột, loa, Ram, Online</t>
  </si>
  <si>
    <t xml:space="preserve">Các thành phần máy tính gồm 3 phần
Thiết bị ra vào gồm màn hình, chuột, bàn phím, loa, mic…
Bộ nhớ  gồm RAM, HD, CD
Bộ xử lý: Batch, Online
</t>
  </si>
  <si>
    <t>D_21 Nguyễn Trung Kiên 20132149 AS</t>
  </si>
  <si>
    <t>Hoàng Hải</t>
  </si>
  <si>
    <t>thời gian nhớ lại của các thông tin ít sử dụng thường lâu hơn các thông tin hay sử dụng</t>
  </si>
  <si>
    <t>Có 2 loại bộ nhớ dài hạn đó là: bộ nhớ đoạn và bộ nhớ ngữ
  nghĩa.</t>
  </si>
  <si>
    <t xml:space="preserve">2. Máy tính </t>
  </si>
  <si>
    <t>B07_Ngô Xuân Huy_20146335</t>
  </si>
  <si>
    <t>Đâu không phải l thành phần chính của máy chính?</t>
  </si>
  <si>
    <t>Thiết bị vào</t>
  </si>
  <si>
    <t>Thiết bị ra</t>
  </si>
  <si>
    <t>Bộ xử lý</t>
  </si>
  <si>
    <t>Thẻ nhớ</t>
  </si>
  <si>
    <t>C32</t>
  </si>
  <si>
    <t>B07_Ngô Xuân Huy_20146336</t>
  </si>
  <si>
    <t>Nêu các thành phần chính chính của máy tính</t>
  </si>
  <si>
    <t>Các thành phần chính của máy tính: Thiết bị vào ra: bàn phím ,chuột, màn hình... Bộ nhớ gồm CD, RAM, Ổ HD.. Bộ xử lý gồm: Batch, online</t>
  </si>
  <si>
    <t>TL29</t>
  </si>
  <si>
    <t>kienletrung.1995@gmail.com</t>
  </si>
  <si>
    <t>Yếu tố nào KHÔNG được đề cập đến như là một bộ phận của máy tính trong tương tác với người dùng?</t>
  </si>
  <si>
    <t>17</t>
  </si>
  <si>
    <t>Yếu tố nào được đề cập đến như là một bộ phận của máy tính trong tương tác với người dùng?</t>
  </si>
  <si>
    <t>18</t>
  </si>
  <si>
    <t>HCI 3.2.1.2.0</t>
  </si>
  <si>
    <t>2.1.2 Thiết bị vào</t>
  </si>
  <si>
    <t>Đâu là khẳng định sai khi nó về bảng vẻ (manuscript)?</t>
  </si>
  <si>
    <t>Nhận đầu vào là chữ viết tay</t>
  </si>
  <si>
    <t>Chuyển thông tin vào thành tập tin âm thanh</t>
  </si>
  <si>
    <t>Chuyển thông tin vào thành tập tin văn bản</t>
  </si>
  <si>
    <t xml:space="preserve">Cung cấp cho người dùng phương thức tương tác tự nhiên </t>
  </si>
  <si>
    <t>Nhận đầu vào là âm thanh</t>
  </si>
  <si>
    <t xml:space="preserve">manuscript nhận đầu vào là chữ viết tay và chuyển thành tập tin văn bản, cung cấp cho người dùng phương thức tương tác tự nhiên </t>
  </si>
  <si>
    <t>Thời gian lưu lại thông tin của bộ nhớ thị giác là bao nhiêu?</t>
  </si>
  <si>
    <t>100ms</t>
  </si>
  <si>
    <t>200ms</t>
  </si>
  <si>
    <t>300ms</t>
  </si>
  <si>
    <t>400ms</t>
  </si>
  <si>
    <t>500ms</t>
  </si>
  <si>
    <t>Thời gian lưu trữ là 200ms</t>
  </si>
  <si>
    <t>Đâu là khẳng định sai về bộ nhớ ngắn hạn</t>
  </si>
  <si>
    <t xml:space="preserve">2.1.2 Thiết bị vào </t>
  </si>
  <si>
    <t>B07_Ngô Xuân Huy_20146337</t>
  </si>
  <si>
    <t>Bàn phím là thiết bị để nhập</t>
  </si>
  <si>
    <t>Chỉ thị</t>
  </si>
  <si>
    <t>Văn bản và số liệu</t>
  </si>
  <si>
    <t>Chỉ thị và thông tin</t>
  </si>
  <si>
    <t>C33</t>
  </si>
  <si>
    <t>B07_Ngô Xuân Huy_20146338</t>
  </si>
  <si>
    <t>Nêu ưu, nhược điểm của thiết bị nhận dạng âm thanh</t>
  </si>
  <si>
    <t>.Ưu điểm: Dễ sử dụng, xử lý tự nhiên. Nhược điểm: Kém chính xác, lỗi chính tả</t>
  </si>
  <si>
    <t>TL30</t>
  </si>
  <si>
    <t>Các thiết bị nào là thiết bị vào:</t>
  </si>
  <si>
    <t>Máy in</t>
  </si>
  <si>
    <t>Loa</t>
  </si>
  <si>
    <t>Bảng vẽ</t>
  </si>
  <si>
    <t>33</t>
  </si>
  <si>
    <t>Vũ Hữu</t>
  </si>
  <si>
    <t>son.vuhuu18@gmail.com</t>
  </si>
  <si>
    <t>HCI 3.2.1.3.0</t>
  </si>
  <si>
    <t>2.1.3 Thiết bị ra</t>
  </si>
  <si>
    <t>Đâu là khẳng định sai khi nói về thiết bị ra?</t>
  </si>
  <si>
    <t>CRT là một loại công nghệ màn hình</t>
  </si>
  <si>
    <t>Máy in là một thiết bị dùng để xuất nội dung ra giấy</t>
  </si>
  <si>
    <t>Loa chuyển ngược âm thanh dạng tương tự ra ngoài</t>
  </si>
  <si>
    <t>Manuscript là một thiết bị ra</t>
  </si>
  <si>
    <t>Con trỏ và bộ định vị là một loại thiết bị ra</t>
  </si>
  <si>
    <t>D,E</t>
  </si>
  <si>
    <t>Manuscript, con trỏ và bộ định vị đều là các thiết bị vào</t>
  </si>
  <si>
    <t>Các thiết bị ra chỉ hiển thị là?</t>
  </si>
  <si>
    <t>A. Màn hình quảng cáo tuyên truyền, ATM..</t>
  </si>
  <si>
    <t>b. ATM, máy tính để bàn..</t>
  </si>
  <si>
    <t>C. Màn hình công cộng, ATM, Máy tính để bàn</t>
  </si>
  <si>
    <t>D. Máy tính để bàn, máy tình cầm tay, ..</t>
  </si>
  <si>
    <t>E. Màn hình quảng cáo tuyên truyền, ATM, điện thoại di động..</t>
  </si>
  <si>
    <t>Các thiết bị chỉ hiển thị gồm các thiết bị thường không có đầu vào mà chỉ có đầu ra</t>
  </si>
  <si>
    <t>Nêu đặc điểm màn hình LCD?</t>
  </si>
  <si>
    <t>LCD : Sử dụng công nghệ tinh thể lỏng : tốn ít năng lượng, gọn nhẹ, không có phóng xạ, có khả năng hiển thị từng điểm ánh sáng, cường độ sáng thấp nên ít nhập nháy giảm mỏi mắt.</t>
  </si>
  <si>
    <t>Đã được nêu trong slide</t>
  </si>
  <si>
    <t>Trong các thiết bị sau, thiết bị nào là thiết bị ra</t>
  </si>
  <si>
    <t>C34</t>
  </si>
  <si>
    <t>Liệt kê ít nhất 05 thiết bị ra</t>
  </si>
  <si>
    <t>Màn hình, máy in, Loa, máy chiếu, đĩa CD ( Bổ sung : tai nghe, USB...)</t>
  </si>
  <si>
    <t>TL31</t>
  </si>
  <si>
    <t>Các thiết bị nào là thiết bị ra:</t>
  </si>
  <si>
    <t>32</t>
  </si>
  <si>
    <t>Đỗ Trung</t>
  </si>
  <si>
    <t>kiendo95@gmail.com</t>
  </si>
  <si>
    <t>HCI 3.2.2.1.0</t>
  </si>
  <si>
    <t>2.2 Bộ nhớ</t>
  </si>
  <si>
    <t>2.2.1 Bộ nhớ cảm nhận</t>
  </si>
  <si>
    <t>Nêu các bộ nhớ cảm nhận của máy tính và đặc điểm của chúng</t>
  </si>
  <si>
    <t>Bộ nhớ cảm nhận của máy tính gồm : bộ nhớ vào ra và cache. Bộ nhớ cảm nhận có đặc điểm: dung lượng nhỏ, tốc độ truy xuất rất nhanh</t>
  </si>
  <si>
    <t xml:space="preserve"> đây là bộ nhớ có tốc độ truy xuất nhanh nhất và nằm rất gần bộ vi xử lý</t>
  </si>
  <si>
    <t>Bộ nhớ lâu dài dùng để làm gì</t>
  </si>
  <si>
    <t>Bộ nhớ lâu dài dùng để lưu trữ các thông tin cần xử dụng trong thời gian dài, các thông tin phục vụ cho quá trình sử dụng, các thông tin cần được lưu trữ</t>
  </si>
  <si>
    <t>Thời gian lưu lại thông tin của bộ nhớ cảm nhận là?</t>
  </si>
  <si>
    <t>Thời gian lưu lại thông tin của bộ nhớ cảm nhận:
 – Bộ nhớ thị giác: 200ms
 – Bộ nhớ thính giác: 1500ms</t>
  </si>
  <si>
    <t>Thời gian lưu lại thông tin của bộ nhớ cảm nhận với bộ nhớ thị giác và bộ nhớ thính giác lần lượt là 200ms và 1500ms</t>
  </si>
  <si>
    <t>C35</t>
  </si>
  <si>
    <t>Tình bày chức năng và đặc điểm về Bộ nhớ cảm nhận của con người</t>
  </si>
  <si>
    <t>Trần Duy</t>
  </si>
  <si>
    <t>- Bộ nhớ cảm nhận : chứa các kích thích nhận được từ các giác quan như nghe, nhìn, sờ mó
 - Mỗi giác quan có bộ nhớ cảm nhận riêng tại đó các kích thích được mã hóa
 - Thông tin trong bộ nhớ cảm nhận được lưu theo cách viết đè
 - Thông tin từ bộ nhớ cảm nhận được đưa qua bộ lọc để chuyển đến bộ nhớ ngắn hạn
 - Thời gian lưu lại thông tin: Bộ nhớ thị giác là 200ms, Bộ nhớ thính giác là 1500ms</t>
  </si>
  <si>
    <t>TL32</t>
  </si>
  <si>
    <t>tranduytung1994@gmail.com</t>
  </si>
  <si>
    <t>Phát biểu nào sau đây là đúng ?</t>
  </si>
  <si>
    <t>HCI 3.2.2.2.0</t>
  </si>
  <si>
    <t>2.2.2 Bộ nhớ ngắn hạn</t>
  </si>
  <si>
    <t>Bộ nhớ ngắn hạn có ảnh hưởng gì tới Tương Tác Người Máy</t>
  </si>
  <si>
    <t>Cần tìm hiểu về bộ nhớ ngắn hạn để thiết kế giao diện tương tác sao cho người dùng có thể nhớ được các thao tác tương tác một cách nhanh chóng nhất.</t>
  </si>
  <si>
    <t>Các đặc trưng chính của bộ nhớ ngắn hạn là gì?</t>
  </si>
  <si>
    <t>Dung lượng bộ nhớ hạn chế. Thông tin hư hỏng nhanh, khoảng 200ms. Thời gian truy cập nhanh, khoảng 70ms</t>
  </si>
  <si>
    <t>Bộ nhớ ngắn hạn(STM) của con người tương đương với bộ nhớ nào trong máy tính?</t>
  </si>
  <si>
    <t>Bộ nhớ ngắn hạn (STM) của con người tương đương với bộ nhớ RAM trong máy tính.</t>
  </si>
  <si>
    <t>C36</t>
  </si>
  <si>
    <t>lethanhtung.04011994@gmail.com</t>
  </si>
  <si>
    <t>Trong quá trình phân tích nhiều nhóm phân tích vấn đề "trong quá trình cô A làm việc, sẽ có lúc cô A nhận được rất nhiều đặt món liện tiếp trong thời gian ngắn " nhưng lại không có giải pháp trong danh sách chức năng , vậy làm thế nào để cô A có thể nhớ hết và không bỏ sót bất kì yêu cầu nào?</t>
  </si>
  <si>
    <t>X cần có chức năng lưu các yêu cầu đặt món 
 Sau khi cô A nhận được cuộc gọi đặt món cô A cần mở chức năng lưu yêu cầu đặt món bằng lệnh
 Hệ thống cần phản hồi lại khi chức năng được mở bằng một thông báo bằng giọng nói
 Ví dụ : Mời bạn đọc tên món
 Cô A đọc tên món
 Sau 5s nếu hệ thống không nhận được bất kì giọng nói nào nữa sẽ hỏi lại để xác nhận
 Ví dụ: Bạn đã đặt món A . Hãy nói Có để lưu, Không để hủy bỏ
 Các đặt món sẽ được sắp xếp theo hàng chờ
 Cô A có thể mở nghe lại danh sách.
 Trong quá trình nghe lại cô A có thể xác nhận khi thiết bị đọc đến món đó để xóa món đó khỏi danh sách</t>
  </si>
  <si>
    <t>TL33</t>
  </si>
  <si>
    <t xml:space="preserve">Mô tả ngắn gọn những đặc điểm của bộ nhớ ngắn hạn. Với mỗi đặc điểm, chỉ ra ít nhất một cách thức sinh viên đã vận dụng để thiết kế hệ tương tác trong bài tập lớn. </t>
  </si>
  <si>
    <t>ICT_C_TL02</t>
  </si>
  <si>
    <t>HCI 3.2.2.3.0</t>
  </si>
  <si>
    <t>2.2.3 Bộ nhớ dài hạn</t>
  </si>
  <si>
    <t>Có những loại bộ nhớ dài hạn nào?</t>
  </si>
  <si>
    <t>Có hai loại bộ nhớ dài hạn: Rời rạc (Episotic)- bộ nhớ tuần tự các sự kiện và Ngữ nghĩa (Semantic)- bộ nhớ có cấu trúc của các sự kiện, khái niệm và kiểu.</t>
  </si>
  <si>
    <t>Đâu khôngphải là đặc trưng của bộ nhớ dài hạn</t>
  </si>
  <si>
    <t>Truy cập chậm</t>
  </si>
  <si>
    <t>Thông tin biểu diễn qua mạng ngữ nghĩa, frame hoặc luật sản xuất</t>
  </si>
  <si>
    <t>C37</t>
  </si>
  <si>
    <t>Các đặc trưng của bộ nhớ dài hạn là gì</t>
  </si>
  <si>
    <t>-Cấu trúc tuyến tính 
 -truy nhập chậm 1/10s
 -Hư hỏng chậm
 -Khả năng không han chế
 -Thông tin biểu diễn qua mạng ngữ nghĩa hoặc frame, hoặc luật sản xuất</t>
  </si>
  <si>
    <t>TL34</t>
  </si>
  <si>
    <t>HCI 3.2.3.0.0</t>
  </si>
  <si>
    <t>2.3 Bộ xử lý thông tin</t>
  </si>
  <si>
    <t>Nêu các loại lỗi của con người, phân biệt các loại lỗi này, cho ví dụ minh họa</t>
  </si>
  <si>
    <t>Có 2 loại lỗi con người hay mắc phải: Sơ suất và sai sót. Sơ suất là tư duy đúng nhưng hành động sai do đó sơ suất gây ra bởi hành vi chủ quan của con người nhưng không chủ ý hoặc các hạn chế về thể chất của con người. Sai sót là tư duy sai và hành động đúng theo tư duy sai, sai sót gây ra bởi chính tư duy và hành động sai. Sơ suất xảy ra khi hành động xảy ra không đúng với dự định. 2 laoij nguyên nhân xảy ra sơ suất là do cách mô tả hành động hoặc bối cảnh hành động không đúng hoặc không đủ. Sai sót xuất hiện khi mà mục tiêu sai đã thiết lập hay kế hoạch sai đã được hình thành, từ khởi đầu khi hành động chính xác thì vẫn là sai sót vì bản thân hành động là không phù hợp vì nó là 1 phần của sai sót, với sai sót hành động đã thực hiện giống kế hoạch, vấn đề là kế hoạch đó bị sai . Ví dụ về sơ suất: Con người biết khi nhấn vào các nút X trên cửa số màn hình máy tính là tắt ứng dụng nhưng vẫn ấn nhầm vào đó là do so suất. Ví dụ về sai sót, khi làm dự án theo mô hình thác nước và sai ngay từ khi phân tích yêu cầu khách hàng thì toàn bộ dự án sẽ sai vì làm đúng theo kế hoạch sai</t>
  </si>
  <si>
    <t>Nêu 2 cách tiếp cận cơ bản để giải quyết vấn đề  ? nêu những đặc trưng cơ bản về hai hướng tiếp cận đó ?</t>
  </si>
  <si>
    <t>đó là sử dụng lý thuyết gestalt và cách giải quyết vấn đề tổng quát .            Đặc trưng đối với lý thuyết gestalt là sử dụng các nguyên lý nhóm , các nguyên lý như tính tương tự , tính gần nhau , tính liên tục và tính đóng</t>
  </si>
  <si>
    <t>Hai cách tiếp cận phổ biến nhất và cũng là hai cách chúng ta được học</t>
  </si>
  <si>
    <t>Khi thiết kế chức năng gọi điện thoại rảnh tay của X, có nhóm đã thiết kế về việc bắt đầu cuộc gọi bằng cách cô A ra lệnh bằng giọng nói cho X ví dụ như "Gọi B". Cách thiết kế này có gì không ổn? Nêu cách giải quyết?</t>
  </si>
  <si>
    <t>Vấn đề: X luôn luôn phải lắng nghe cô A xem khi nào cô muốn bắt đầu gọi điện. Như vậy X phải liên tục tính toán 
 Cách giải quyết: chế độ rảnh tay có thể được kích hoạt (qua việc biến nó thành 1 ứng dụng trên desktop hoặc có 1 nút bấm trên X để kích hoạt). Và X chỉ lắng nghe khi chế độ rảnh tay được kích hoạt
 chế độ rảnh tay tắt sau 1 khoảng thời gian (ví dụ 2 phút) sau khi không thấy A ra lệnh bằng giọng nói với X nữa. Chế độ rảnh tay tắt, X sẽ dừng lắng nghe</t>
  </si>
  <si>
    <t>TL35</t>
  </si>
  <si>
    <t>thanhtungtd1@gmail.com</t>
  </si>
  <si>
    <t>Trong điều kiện không có hoặc có kết nối mạng yếu thì ảnh hưởng đến khả năng nhận diện giọng nói của máy X,hãy đề ra hướng khắc phục.</t>
  </si>
  <si>
    <t>- Sử dụng một bộ thư viện nhận diện giọng nói có khả năng nhận diện khi máy có kết nối mạng yếu hoặc không có kết nối mạng
 - Tải gói nhận diện ngôn ngữ của google(tiếng việt) về máy để máy hoạt động trong điều kiện kết nối mạng yếu.</t>
  </si>
  <si>
    <t>TL36</t>
  </si>
  <si>
    <t>HCI 4.1.1.1.0</t>
  </si>
  <si>
    <t>Chương 4 : Các mô thức tương tác (Lý thuyết)</t>
  </si>
  <si>
    <t>1. Mô hình tương tác</t>
  </si>
  <si>
    <t>1.1 Phân loại</t>
  </si>
  <si>
    <t>1.1.1 Quản điểm người dùng</t>
  </si>
  <si>
    <t>Dòng nào sau đây không phải nhược điểm của WIMP</t>
  </si>
  <si>
    <t>Khó lập trình</t>
  </si>
  <si>
    <t>Hay lỗi</t>
  </si>
  <si>
    <t>Tải cao (màn hình đồ họa)</t>
  </si>
  <si>
    <t>Chậm với người sử dụng có kinh nghiệm</t>
  </si>
  <si>
    <t>Cần phải đào tạo</t>
  </si>
  <si>
    <t>Mục đích nghiên cứu các mô hình tương tác là gì?</t>
  </si>
  <si>
    <t>Cho phép hiểu những gì xảy ra trong quá trình tương tác giữa người và máy tính</t>
  </si>
  <si>
    <t>Giảm thiểu chi phí khi xây dựng hệ tương tác</t>
  </si>
  <si>
    <t>Xác định nguồn gốc các nguyên nhân khó khăn trong quá trình tương tác</t>
  </si>
  <si>
    <t>Cả A,B và C</t>
  </si>
  <si>
    <t>Đâu không phải là khái niệm tham chiếu đến khi nói tới ngữ cảnh tương tác</t>
  </si>
  <si>
    <t>Các khía cạnh xã hội</t>
  </si>
  <si>
    <t>Tổ chức của tương tác</t>
  </si>
  <si>
    <t>Kết quả của tương tác</t>
  </si>
  <si>
    <t>Động cơ của tương tác</t>
  </si>
  <si>
    <t>Vai trò của tương tác</t>
  </si>
  <si>
    <t xml:space="preserve">Chương 4 : Các mô thức tương tác (Lý thuyết)
</t>
  </si>
  <si>
    <t>1.1   Phân loại</t>
  </si>
  <si>
    <t>Nguyễn Nhật Minh</t>
  </si>
  <si>
    <t>Người dùng quan tâm những gì khi tương tác với hệ thống?</t>
  </si>
  <si>
    <t>đầu vào và đầu ra của hệ thống</t>
  </si>
  <si>
    <t>hedspi1721994@gmail.com</t>
  </si>
  <si>
    <t>cách thức hoạt động của hệ thống</t>
  </si>
  <si>
    <t>tốc độ hoạt động của hệ thống</t>
  </si>
  <si>
    <t>lỗi của hệ thống</t>
  </si>
  <si>
    <t>hệ thống chạy trên nền tảng nào</t>
  </si>
  <si>
    <t>C38</t>
  </si>
  <si>
    <t>TL37</t>
  </si>
  <si>
    <t>Đầu vào và đầu ra của hệ thống</t>
  </si>
  <si>
    <t>Cách thức hoạt động của hệ thống</t>
  </si>
  <si>
    <t>Tốc độ hoạt động của hệ thống</t>
  </si>
  <si>
    <t>Lỗi của hệ thống</t>
  </si>
  <si>
    <t>Hệ thống chạy trên nền tảng nào</t>
  </si>
  <si>
    <t>35</t>
  </si>
  <si>
    <t>HCI 4.1.1.2.0</t>
  </si>
  <si>
    <t>1.1.2 Quan điểm tương tác</t>
  </si>
  <si>
    <t>trong mô hình khung tương tác, hệ thống gôm những thành phần?</t>
  </si>
  <si>
    <t>Hệ thống&lt;Core&gt; và người dùng &lt;Task&gt;</t>
  </si>
  <si>
    <t>Hệ thống &lt;Core&gt; và Đầu vào&lt;Input&gt;</t>
  </si>
  <si>
    <t>Hệ thống&lt;Core&gt; và đầu ra &lt; output&gt;</t>
  </si>
  <si>
    <t>Hệ thống&lt;Core&gt;, người dùng&lt;Task&gt;, Đầu vào&lt;Input&gt;, Đầu ra&lt;output&gt;</t>
  </si>
  <si>
    <t>người dùng&lt;Task&gt; và đầu vào&lt;Input&gt;</t>
  </si>
  <si>
    <t>Các chức năng mới của một sản phầm thương được đánh giá trên quan điểm nào?</t>
  </si>
  <si>
    <t>A. Quan điểm người dùng</t>
  </si>
  <si>
    <t>B. Quan điểm nhà phát triển.</t>
  </si>
  <si>
    <t>C. Quan điểm chuyên gia</t>
  </si>
  <si>
    <t>Nguyễn Tiến</t>
  </si>
  <si>
    <t>huyfrog@gmail.com</t>
  </si>
  <si>
    <t>Việc phân loại mô hình tương tác theo quan điểm
 người dùng thì có mô hình nào là đúng</t>
  </si>
  <si>
    <t>Mô hình Abowd 
 and Beale</t>
  </si>
  <si>
    <t>Mô hình Norman</t>
  </si>
  <si>
    <t>Mô hình Jeff</t>
  </si>
  <si>
    <t>Mô hình Bill</t>
  </si>
  <si>
    <t>Mô hình Kett</t>
  </si>
  <si>
    <t>C39</t>
  </si>
  <si>
    <t>Trường hợp nào thể hiện sự ràng buộc vật lý trong nguyên tắc thiết kế giao diện của Norman?</t>
  </si>
  <si>
    <t>Cổng HDMI được thiết kế với một đầu to một đầu nhỏ khiến người dùng không thể cắm ngược</t>
  </si>
  <si>
    <t>Đĩa CD có dán nhãn để người dùng không đưa ngược chiều đĩa vào đầu đọc</t>
  </si>
  <si>
    <t>Viền đỏ, xanh xung quanh chân cắm của loa tương ứng với màu của dây cắm vào từng vị trí</t>
  </si>
  <si>
    <t>Ký hiệu X được sử dụng là ký hiệu đánh dấu câu trả lời đúng và sai tùy thuộc vào nền văn hóa</t>
  </si>
  <si>
    <t>Ký hiệu tam giác viền đỏ là ký hiệu cảnh báo được sử dụng trên toàn thế giới</t>
  </si>
  <si>
    <t>119</t>
  </si>
  <si>
    <t>HCI 4.1.2.1.1</t>
  </si>
  <si>
    <t>1.2 Chu trình thực hiện - đánh giá</t>
  </si>
  <si>
    <t>1.2.1 Các giai đoạn tương tác</t>
  </si>
  <si>
    <t>a) Thiết lập mục đích</t>
  </si>
  <si>
    <t>HI4.3.1.1.0</t>
  </si>
  <si>
    <t>Trình bày giai đoạn thiết lập mục đích trong các giai đoạn tương tác của mô hình được đề xuất bởi Norman? Lấy một ví dụ về giai đoạn này?</t>
  </si>
  <si>
    <t>Mô hình chu trình thực hiện đánh giá được đề xuất bởi Norman, trong đó các giai đoạn tương tác gồm 7 giai đoạn: thiết lập mục đích, hình thành chủ ý, đặc tả dãy hành động, thực hiện hành động, cảm nhận trạng thái hệ thống, phân tích trạng thái hệ thống, đánh giá trạng thái hệ thống. Trong giai đoạn thiết lập mục đích, người dùng thiết lập mục đích hoặc kết quả của các hành động tiếp theo của họ. Ví dụ khi cần định dạng 1 đoạn văn bản, thì ta cần thiết lập mục đích là đoạn văn bản sau khi định dạng sẽ: căn đều 2 bên, khoảng cách giữa các dòng là 1.2, font chữ là Calibri, toàn bộ đoạn văn bản được in nghiêng.</t>
  </si>
  <si>
    <t>Giải thích: xem slide số 9/42 bài học online chương 4: Interaction paradigm trên ACU.</t>
  </si>
  <si>
    <t>Chu trình thực hiện đánh giá có mấy pha và tổng cộng bao nhiêu bước?</t>
  </si>
  <si>
    <t>A. 2 pha, 5 bước</t>
  </si>
  <si>
    <t>B. 2 pha, 6 bước</t>
  </si>
  <si>
    <t>C. 2 pha, 7 bước</t>
  </si>
  <si>
    <t>D. 2 pha, 8 bước</t>
  </si>
  <si>
    <t>E. 2 pha, 9 bước</t>
  </si>
  <si>
    <t>D_23 Nguyễn Tiến Huy 20121802 AS</t>
  </si>
  <si>
    <t>Phạm Ngọc</t>
  </si>
  <si>
    <t>Thạch</t>
  </si>
  <si>
    <t>Giai đoạn thực hiện mục tiêu gồm các bước nào sau đây?</t>
  </si>
  <si>
    <t>thachpn95@gmail.com</t>
  </si>
  <si>
    <t>A. Hình thành các ý định, xác định các hành động tại giao diện, thực hiện hành động.</t>
  </si>
  <si>
    <t>B. Nhận biết trạng thái hệ thống, diễn dịch hiểu trạng thái hệ thống, đánh giá hệ thống với mục tiêu.</t>
  </si>
  <si>
    <t>C. Hình thành chủ ý, nhận biết trạng thái hệ thống, thực hiện hành động.</t>
  </si>
  <si>
    <t>D. Hình Thành chủ ý, nhận biết trạng thái, thực hiện.</t>
  </si>
  <si>
    <t>Tai người có thể phân biệt được sự thay đổi tần số âm thanh</t>
  </si>
  <si>
    <t>A.1,4Hz</t>
  </si>
  <si>
    <t>B.1,5Hz</t>
  </si>
  <si>
    <t>C.1,6Hz</t>
  </si>
  <si>
    <t>D.1,7Hz</t>
  </si>
  <si>
    <t xml:space="preserve">Trình bày các giai đoạn tương tác của mô hình tương tác đề xuất bởi Norman. Sử dụng mô hình này để mô tả một chức năng nghiệp vụ chính của hệ tương tác trong bài tập lớn.  </t>
  </si>
  <si>
    <t>ICT_C_TL05</t>
  </si>
  <si>
    <t>HCI 4.1.2.1.2</t>
  </si>
  <si>
    <t>b) Hình thành chủ ý</t>
  </si>
  <si>
    <t>Cho biết giai đoạn hình thành chủ ý trong các giai đoạn tương tác của mô hình được đề xuất bởi Norman là như thế nào? Cho ví dụ về giai đoạn này?</t>
  </si>
  <si>
    <t>Mô hình chu trình thực hiện đánh giá được đề xuất bởi Norman, trong đó các giai đoạn tương tác gồm 7 giai đoạn: thiết lập mục đích, hình thành chủ ý, đặc tả dãy hành động, thực hiện hành động, cảm nhận trạng thái hệ thống, phân tích trạng thái hệ thống, đánh giá trạng thái hệ thống. Trong giai đoạn hình thành chủ ý, người dùng cần phải xác định những ý định cần thao tác hệ thống bằng việc xây dựng một tập các mục tiêu ở mức trừu tượng để đạt được đầu ra mong muốn. Ví dụ khi cần định dạng 1 bức thư thì ta cần hình thành chủ ý là xác định những hành động mình định làm ví dụ như là: căn đều 2 bên, bôi đen tiêu đề, thụt đầu dòng với mỗi đoạn văn</t>
  </si>
  <si>
    <t>Giải thích: xem slide số 9 bài học online chương 4</t>
  </si>
  <si>
    <t xml:space="preserve">Trường hợp nào dưới đây mô tả bước hình thành chủ ý  </t>
  </si>
  <si>
    <t>A . Người dùng check mail bằng trình duyệt google chrome</t>
  </si>
  <si>
    <t>B .Người dùng phân vân nên sử dụng chương trình duyêt web nào để tốc độ nhanh mà tốn ít tài nguyên</t>
  </si>
  <si>
    <t xml:space="preserve">C .Người dùng phàn nàn về ứng dụng google  chrome tiêu tốn nhiều ram </t>
  </si>
  <si>
    <t>D. Người dùng sử dụng phím tăt ctrl w để đóng trình duyệt chrome</t>
  </si>
  <si>
    <t>E. Tất cả đều sai</t>
  </si>
  <si>
    <t>Trần Bá Vĩnh</t>
  </si>
  <si>
    <t>tranbavinhson@gmail.com</t>
  </si>
  <si>
    <t>Mô hình PIE thuộc mô hình tương tác nào?</t>
  </si>
  <si>
    <t>A. Hình Thức</t>
  </si>
  <si>
    <t>B. Phi hình thức</t>
  </si>
  <si>
    <t>C. Bán hình thức</t>
  </si>
  <si>
    <t>D. B và C đều Đúng</t>
  </si>
  <si>
    <t>Hình thành chủ ý là gì?</t>
  </si>
  <si>
    <t>Người dùng chủ động thao tác với hệ thống bằng cách xây dựng một bộ các đích trừu tượng để đạt được sản phẩm đầu ra mong muốn</t>
  </si>
  <si>
    <t>Vì mục tiêu của sản phẩm là đáp ứng nhu cầu của khách hàng</t>
  </si>
  <si>
    <t>HCI 4.1.2.1.3</t>
  </si>
  <si>
    <t>c) Đặc tả dãy hành động</t>
  </si>
  <si>
    <t xml:space="preserve">
Nêu giai đoạn đặc tả hành động trong mô hình các giai đoạn tương tác được đề xuất bởi Norman? Cho ví dụ?</t>
  </si>
  <si>
    <t>Giai đoạn đặc tả hình động là giai đoạn thứ 3 trong mô hình tương tác gồm 7 giai đoạn được đề xuất bở Norman. Trong gian đoạn này, một tập các hành động ở mức trừu tượng mà đã xác định được từ giai đoạn hình thành chú ý khi này sẽ được cụ thể hóa bằng những thao tác thực trong hệ thống. Ví dụ: với hành động bôi đen chữ mà ta đã xác định được trong bước hình thành chủ ý, khi này ta sẽ cụ thể hành động bằng thao tác Ctrl + B trong Microsoft-Word</t>
  </si>
  <si>
    <t>Xem slide số 9 chương 4 bài học Online</t>
  </si>
  <si>
    <t>Lại Thùy</t>
  </si>
  <si>
    <t>Ninh</t>
  </si>
  <si>
    <t>thuyninh.esc@gmail.com</t>
  </si>
  <si>
    <t>Ta có một tình huống sau: Có người ngồi trong phòng và người đó đang muốn đọc sách. Theo mô hình chu trình thực hiện đánh giá của Norman, phương án nào sau đây mô tả về giai đoạn "Đặc tả dãy hành động"?</t>
  </si>
  <si>
    <t>A. Người đó không đọc được quyển sách vì phòng quá tối. Anh ta thấy rằng cần làm sáng căn phòng hơn để đọc sách.</t>
  </si>
  <si>
    <t>B. Có một chiếc đèn ở bên cạnh cái ghế anh ta đang ngồi. Anh ấy tin rằng sẽ đọc được sách khi bật chiếc đèn đó lên.</t>
  </si>
  <si>
    <t>C. Người đó lên kế hoạch về các việc cần làm: Vươn tay tới chiếc đèn và bật đèn.</t>
  </si>
  <si>
    <t>D. Anh ta vươn tay tới chiếc đèn và bật đèn.</t>
  </si>
  <si>
    <t>E. Anh ta thấy đèn đã sáng lên.</t>
  </si>
  <si>
    <t>Xúc giác quan trọng trong các phần mềm</t>
  </si>
  <si>
    <t>A.Đồ họa</t>
  </si>
  <si>
    <t>B.Game</t>
  </si>
  <si>
    <t>C.Phim ảnh</t>
  </si>
  <si>
    <t>D.Tranh ảnh</t>
  </si>
  <si>
    <t>D_24 Lại Thùy Ninh 20132893 AS</t>
  </si>
  <si>
    <t>Nguyễn Phúc</t>
  </si>
  <si>
    <t>HCI 4.1.2.1.4</t>
  </si>
  <si>
    <t>longnp95@gmail.com</t>
  </si>
  <si>
    <t>d) Thực hiện hành động</t>
  </si>
  <si>
    <t>Trình bày giai đoạn thực thi trong các giai đoạn tương tác của mô hình được đề xuất bởi Norman? Cho ví dụ về giai đoạn này?</t>
  </si>
  <si>
    <t xml:space="preserve">
Thực hiện hành động thuộc nhóm hành động tinh thần trong chu trình 7 giai đoạn được đề xuất bởi Norman(thiết lập mục đích, hình thành chủ ý, đặc tả dãy hành động, thực hiện hành động, cảm nhận trạng thái hệ thống, phân tích trạng thái hệ thống, đánh giá trạng thái hệ thống). Thực hiện hành động dưới sự trợ giúp của máy tính, điều này giống như ánh xạ giữa ngữ nghĩa  của chức năng do máy tính cung cấp  và cú phấp để điều khiển máy tính thực hiên
chức năng đó</t>
  </si>
  <si>
    <t>Giải thích: xem slide số 10 bài học online chương 4</t>
  </si>
  <si>
    <t>Ví dụ nào dưới đây miêu tả chu trình thực hiện hành động</t>
  </si>
  <si>
    <t>A.Người dùng A thiết lập các chức năng cho ứng dung điện thoại</t>
  </si>
  <si>
    <t>B.Người dùng A đánh giá các chức năng nghe ,gọi trên thiết bị di động</t>
  </si>
  <si>
    <t>C.Người dùng A thiết kế sơ đồ use case cho ứng dụng nghe gọi trên di động</t>
  </si>
  <si>
    <t>D.Người dùng A đưa các giao diện vào ghép nối với phần code chức năng nghe gọi của di dộng</t>
  </si>
  <si>
    <t>E.Người dùng A kiểm thử chức năng nghe gọi trên di động</t>
  </si>
  <si>
    <t>Các hành động nào được coi là tương tác</t>
  </si>
  <si>
    <t>A.ấn nút</t>
  </si>
  <si>
    <t>B. Nói</t>
  </si>
  <si>
    <t>C.Di chuyển</t>
  </si>
  <si>
    <t>D.Thở</t>
  </si>
  <si>
    <t>E. A,B,C</t>
  </si>
  <si>
    <t>Lê Đình</t>
  </si>
  <si>
    <t>Phúc</t>
  </si>
  <si>
    <t>20132979@student.hust.edu.vn</t>
  </si>
  <si>
    <t>HCI 4.1.2.1.5</t>
  </si>
  <si>
    <t>e) Cảm nhận trạng thái của hệ thống</t>
  </si>
  <si>
    <t>Quá trình cảm nhận trạng thái của hệ thống thuộc giai đoạn nào trong chu trình thực hiện đánh giá? Tại sao ?</t>
  </si>
  <si>
    <t xml:space="preserve">Qúa trình cảm nhận trạng thái của hệ thống nằm trong giai đoạn đánh giá trong mô hình chu trình thực hiện đánh giá của Norman. </t>
  </si>
  <si>
    <t>Giai đoạn đánh giá gồm 3 quá trình sau : 1.Cảm nhận trạng thái của hệ thống, 2.Phân tích trạng thái của hệ thống, 3.Đánh giá trạng thái của hệ thống.</t>
  </si>
  <si>
    <t>sử dụng giác quan nào để nhận ra hệ thống của một ô tô đang gặp sự cố không thể khởi động</t>
  </si>
  <si>
    <t>A. thị giác</t>
  </si>
  <si>
    <t>B. xúc giác</t>
  </si>
  <si>
    <t>C. vị giác</t>
  </si>
  <si>
    <t>D. khứu giác</t>
  </si>
  <si>
    <t>E. thính giác</t>
  </si>
  <si>
    <t>sử dụng giác quan nào để nhận ra hệ thống của một phần mềm máy tính đang bị lỗi</t>
  </si>
  <si>
    <t>D_25 Lê Đình Phúc 20132979 AS</t>
  </si>
  <si>
    <t>Đặng Duy</t>
  </si>
  <si>
    <t>dangduylinh.bk@gmail.com</t>
  </si>
  <si>
    <t>HCI 4.1.2.1.6</t>
  </si>
  <si>
    <t>f) Phân tích trạng thái của hệ thống</t>
  </si>
  <si>
    <t>Nhiệm vụ của quá trình phân tích trạng thái hệ thống</t>
  </si>
  <si>
    <t>Người dùng phải giải thích xem tất cả những gì đã thay đổi trên hệ thống để có thể đánh giá hệ thống về sau.</t>
  </si>
  <si>
    <t>Bài học số 4 các mô hình tương tác.</t>
  </si>
  <si>
    <t>Con người nhìn được:</t>
  </si>
  <si>
    <t>A. 255 màu</t>
  </si>
  <si>
    <t>B. Dưới 255 màu</t>
  </si>
  <si>
    <t>C. 256 màu</t>
  </si>
  <si>
    <t>D.Dưới 256 màu</t>
  </si>
  <si>
    <t>Nguyễn Nhật</t>
  </si>
  <si>
    <t>Tân</t>
  </si>
  <si>
    <t>nhatan172@gmail.com</t>
  </si>
  <si>
    <t>Bước quan sát là giai đoạn chuyển thứ mấy trong mô hình khung tương tác?</t>
  </si>
  <si>
    <t>Phạm Đình</t>
  </si>
  <si>
    <t>Chiến</t>
  </si>
  <si>
    <t>HCI 4.1.2.1.7</t>
  </si>
  <si>
    <t>phamdinhchienk58@gmail.com</t>
  </si>
  <si>
    <t>g) Đánh giá trạng thasii của hệ thống 
 với mục đích</t>
  </si>
  <si>
    <t>Nhóm hành động tinh thần trong mô hình hành vi của Norman gồm bao nhiêu bước? Là những bước nào?</t>
  </si>
  <si>
    <t>4 bước chính trong chu trình thực hiện đánh giá là:  Hình thành chủ ý (người dùng cần xác định mình cần làm gì), Lựa chọn hành động (người dùng cần điểm lại các hành động có thể thực hiện để đạt được mục tiêu và lựa chọn hành động phù hợp nhất), Thực hiện hành động với sự trợ giúp của máy tính, Đánh giá kết quả sau khi thực hiện hành động với kỳ vọng của người dùng.</t>
  </si>
  <si>
    <t>Phần 1.2 bài giảng 4 Interaction paradigm</t>
  </si>
  <si>
    <t>Mô Hình PIE thuộc mô hình tương tác nào?</t>
  </si>
  <si>
    <t xml:space="preserve">A. Hình thức </t>
  </si>
  <si>
    <t xml:space="preserve">B. Phi hình thức </t>
  </si>
  <si>
    <t>D. cả A B C đều đúng</t>
  </si>
  <si>
    <t>E. Cả B và C đều đúng</t>
  </si>
  <si>
    <t>tungbk.devjv@gmail.com</t>
  </si>
  <si>
    <t>HCI 4.1.2.2.0</t>
  </si>
  <si>
    <t>1.2.2 Pha thực hiện</t>
  </si>
  <si>
    <t>HI4.3.1.3.0</t>
  </si>
  <si>
    <t>Mô hình nào không phải là mô hình phát triển phần mềm?</t>
  </si>
  <si>
    <t>A. Mô hình thác nước</t>
  </si>
  <si>
    <t>B. Mô hình sao</t>
  </si>
  <si>
    <t>C. Mô hình xoáy ốc</t>
  </si>
  <si>
    <t>D. Mô hình trực tuyến</t>
  </si>
  <si>
    <t>Thính giác có khả năng truyền đạt thông tin về điều gì khi tương tác với máy tính?</t>
  </si>
  <si>
    <t>A.Cảnh báo của máy tính</t>
  </si>
  <si>
    <t>B.Cảnh báo về môi trường xung quanh người</t>
  </si>
  <si>
    <t>C. Cảnh báo phần mềm máy tính</t>
  </si>
  <si>
    <t>D.Cảnh báo phần cứng máy tính</t>
  </si>
  <si>
    <t>E. Tất cả đáp án trên</t>
  </si>
  <si>
    <t>Which of the following is not a Shneiderman's principles?</t>
  </si>
  <si>
    <t>Enable frequent users to take shortcuts</t>
  </si>
  <si>
    <t>Design dialogues to yield closure</t>
  </si>
  <si>
    <t>Offer simple error handling</t>
  </si>
  <si>
    <t>Mobilize, not miniaturize</t>
  </si>
  <si>
    <t>Strive for consistency</t>
  </si>
  <si>
    <t>Eight Shneiderman’s principles: Strive for consistency, Enable frequent users to take shortcuts, Offer informative feedback for every user action, Design dialogues to yield closure, Offer simple error handling, Permit easy reversal of actions, Support internal locus of control, Reduce short-term memory load.</t>
  </si>
  <si>
    <t>To enable frequent users to take shortcuts to increase the pace of interaction, we can use?</t>
  </si>
  <si>
    <t>Abbreviations</t>
  </si>
  <si>
    <t>Special keys</t>
  </si>
  <si>
    <t>Hidden commands</t>
  </si>
  <si>
    <t>Macros</t>
  </si>
  <si>
    <t>All of them</t>
  </si>
  <si>
    <t>Frequent users want to do things faster, for which they can follow all of those stuffs.</t>
  </si>
  <si>
    <t>Nguyễn Thế Anh</t>
  </si>
  <si>
    <t>Nguyên tắc nào sau đây không phải là nguyên tắc thiết kế của Shneiderman ?</t>
  </si>
  <si>
    <t>Tính nhất quán</t>
  </si>
  <si>
    <t>Cung cấp phím tắt</t>
  </si>
  <si>
    <t>Cung cấp thông tin phản hồi cho tất cả các hành động</t>
  </si>
  <si>
    <t>theanhson@gmail.com</t>
  </si>
  <si>
    <t>Thiết kế hội thoại đảm bảo tính đóng</t>
  </si>
  <si>
    <t>Tính ánh xạ</t>
  </si>
  <si>
    <t>HCI 4.1.2.3.1</t>
  </si>
  <si>
    <t>1.2.3 Pha đánh giá</t>
  </si>
  <si>
    <t>a) Hình thành chủ ý</t>
  </si>
  <si>
    <t>HI2.2.0.0.0</t>
  </si>
  <si>
    <t xml:space="preserve"> Nêu bước đầu tiên trong mô hình tương tác 7 bước của Norman. Giải thích nội dung của bước này</t>
  </si>
  <si>
    <t>Bước đầu tiên trong mô hình tương tác 7 bước của Norman là bước hình thành chủ ý. Trong bước này, người dùng sẽ xác định mình định làm gì, tư duy về mục tiêu và ý nghĩa của hành động mình định thực hiện.</t>
  </si>
  <si>
    <t xml:space="preserve">Phần 1.2 bài giảng 4 Interaction paradigm              </t>
  </si>
  <si>
    <t>Pha đánh giá có vai trò gì trong mô thức tương tác của Norman</t>
  </si>
  <si>
    <t xml:space="preserve">A. đánh giá </t>
  </si>
  <si>
    <t>B. nhận xẻt</t>
  </si>
  <si>
    <t xml:space="preserve">C.sửa lỗi </t>
  </si>
  <si>
    <t>D. A,B dều đúng</t>
  </si>
  <si>
    <t>Trong các phần mềm soạn thảo văn bản sau đây, những phần mềm nào có thể giúp lập trinh viên lập trình thuận tiện nhất</t>
  </si>
  <si>
    <t>A. notepad</t>
  </si>
  <si>
    <t>B. notepad++</t>
  </si>
  <si>
    <t>C. sublime text</t>
  </si>
  <si>
    <t>D.ms word</t>
  </si>
  <si>
    <t>E. libre office</t>
  </si>
  <si>
    <t>Hà Quang</t>
  </si>
  <si>
    <t>quangvuhqv@gmail.com</t>
  </si>
  <si>
    <t>HCI 4.1.2.3.2</t>
  </si>
  <si>
    <t>b) Lựa chọn hành động</t>
  </si>
  <si>
    <t>Nêu bước lựa chọn hành động trong mô hình 7 bước của Norman? Giải thích nội dung bước này?</t>
  </si>
  <si>
    <t>Ở bước lựa chọn hành động này người dùng dựa trên những mục tiêu cần thực hiện của bước trước liên kết với các hành động thực của hệ thống. Các hành động này sau đó được sắp xếp theo một quy tắc để chuẩn bị cho bước thực hiện tiếp theo.</t>
  </si>
  <si>
    <t xml:space="preserve">Ví dụ nào không phải là đầu vào của giao diện người dùng? </t>
  </si>
  <si>
    <t>Keyboard</t>
  </si>
  <si>
    <t>Mouse</t>
  </si>
  <si>
    <t>one' finger(for touch - sensitive screens)</t>
  </si>
  <si>
    <t>one' voice(for spoken instructions)</t>
  </si>
  <si>
    <t>map</t>
  </si>
  <si>
    <t>HCI 4.1.2.3.3</t>
  </si>
  <si>
    <t>c) Thực hiện hành động</t>
  </si>
  <si>
    <t>Trình bày nội dung của bước đặc tả hành động trong chu trình Norman</t>
  </si>
  <si>
    <t>Đặc tả hành động là bước thứ 3 trong chu trình. Đặc tả hành động là việc xác định rõ ràng các hành vi của tương tác, là kết quả của bước Hình thành chủ ý. Góp phần hiện thực hóa hơn về các chủ ý thực hiện tương tác của máy tính và người dùng.</t>
  </si>
  <si>
    <t>D_27</t>
  </si>
  <si>
    <t>Slide 9/42 HCI Chương 4: Interaction paradigm</t>
  </si>
  <si>
    <t>Dương</t>
  </si>
  <si>
    <t>ICT</t>
  </si>
  <si>
    <t>nguyenduong.ict.hust@gmail.com</t>
  </si>
  <si>
    <t>Đâu là dạng tương tác thích hợp với người dùng có kinh nghiệm do tính ngắn gọn, nhanh và dễ hiểu của câu lệnh.</t>
  </si>
  <si>
    <t>Ngôn ngữ tự nhiên</t>
  </si>
  <si>
    <t>Ngôn ngữ lệnh</t>
  </si>
  <si>
    <t>Câu hoỉ/Trả lời dạng truy vấn</t>
  </si>
  <si>
    <t>Điền theo mẫu</t>
  </si>
  <si>
    <t>HCI 4.1.2.3.4</t>
  </si>
  <si>
    <t>d) Đánh giá kết quả</t>
  </si>
  <si>
    <t>Nêu ý nghĩa của việc đánh giá kết quả trong chu trình thực hiện – đánh giá.</t>
  </si>
  <si>
    <t>Người dùng đánh giá hệ thống để chắc chắn rằng hệ thống đã đạt được các kết quả mong đợi, đánh giá tính dùng được, thân thiện, dễ dùng, phù hợp với người dùng</t>
  </si>
  <si>
    <t>Mô thức tương tác là gì</t>
  </si>
  <si>
    <t>Triết lý thực tiễn</t>
  </si>
  <si>
    <t>Cách suy nghĩ về việc tương tác</t>
  </si>
  <si>
    <t>Cách thức tương tác bằng giác quan</t>
  </si>
  <si>
    <t>Cách tương tác cụ thể</t>
  </si>
  <si>
    <t>D_27 Nguyễn Trọng Dương 20130744 ICT</t>
  </si>
  <si>
    <t>Vũ Tuấn</t>
  </si>
  <si>
    <t>tuandatk25a@gmail.com</t>
  </si>
  <si>
    <t>HCI 4.1.2.4.1</t>
  </si>
  <si>
    <t>1.2.4 Biểu diễn sai sót, sơ xuất</t>
  </si>
  <si>
    <t>a) Sai sót</t>
  </si>
  <si>
    <t>Sai xót là gì? Nguyên nhân? Sai xót gây ra do yếu tố khách quan hay chủ quan? Vì sao?</t>
  </si>
  <si>
    <t>Là tư duy sai hành động đúng theo tư duy. Gây ra bởi chính cách suy nghĩ và hành động sai. Là yếu tố khách quan</t>
  </si>
  <si>
    <t>Vì suy nghĩ của chủ thế sai dẫn đến hành động sai vì hành động theo suy nghĩ, suy nghĩ sai do yếu tố khách quan làm sai lệch suy nghĩ</t>
  </si>
  <si>
    <t>Trong các tình huống sau, tình huống nào là  sai sót của con người?</t>
  </si>
  <si>
    <t>A. Gõ nhầm một từ khi soạn thảo một văn bản, mặc dù biết từ đó đánh vần như thế nào</t>
  </si>
  <si>
    <t>B. Đạp nhầm chân phanh với chân ga khi lái xe, mặc dù đã lái xe nhiều năm</t>
  </si>
  <si>
    <t>C. Quên khóa cửa nhà khi đi vắng.</t>
  </si>
  <si>
    <t>D. Bấm nhầm dây khi lần đầu học chơi đàn guitar.</t>
  </si>
  <si>
    <t>E. Cả 3 phương án A, B và C</t>
  </si>
  <si>
    <t>Sai sót là gì?</t>
  </si>
  <si>
    <t>A. Xảy ra trong việc thiết lập các mục tiêu, kế hoạch và trong so sánh kết quả với kì vọng</t>
  </si>
  <si>
    <t>B. Xảy ra trong việc thực hiện một kế hoạch hoặc trong nhận thức hoặc giải thích các trạng thái nhận được</t>
  </si>
  <si>
    <t>C. Xảy ra tại bất cứ thời điểm nào trong chu trình</t>
  </si>
  <si>
    <t>D. Cả A và B</t>
  </si>
  <si>
    <t>E. Không có đáp án nào</t>
  </si>
  <si>
    <t>Mô hình chu trình thực hiện gồm nhưng giai đoạn nào ??</t>
  </si>
  <si>
    <t>A.Thiết lập mục đích ,đặc tả dãy hành động , mô hình hóa phương thức</t>
  </si>
  <si>
    <t>B. thiết lập trang thái</t>
  </si>
  <si>
    <t>C.Cảm nhận trạng thái , đặc tả dãy hành động</t>
  </si>
  <si>
    <t>D.Thiết lập mục đích , đặc tả dãy hành động ,hình thành dãy chủ ý , thực hiện</t>
  </si>
  <si>
    <t>E. Cả 3 phương án trên</t>
  </si>
  <si>
    <t>D_27 Vũ Tuấn Đạt 20130891 ICT</t>
  </si>
  <si>
    <t>Phân biệt sai sót và sơ suất</t>
  </si>
  <si>
    <t>Sai sót là lỗi trong việc thiết lập các mục tiêu kế hoạch và trong so sánh kết quả với kì vọng.</t>
  </si>
  <si>
    <t>Sơ suất là do sự cẩu thả của con người dẫn đến sai sót trong tương tác với hệ thống</t>
  </si>
  <si>
    <t>Nguyễn Tân</t>
  </si>
  <si>
    <t>Quý</t>
  </si>
  <si>
    <t>K55</t>
  </si>
  <si>
    <t>ictphungmai@gmail.com</t>
  </si>
  <si>
    <t>HCI 4.1.2.4.2</t>
  </si>
  <si>
    <t>b) Sơ xuất</t>
  </si>
  <si>
    <t>Nêu sự giống nhau và khác nhau giữa sai sót và sơ xuất?</t>
  </si>
  <si>
    <t>Giống nhau: Hệ thống thực hiện sai ý muốn thực tế của người dùng
Khác nhau: Sai sót là suy nghĩ sai nhưng hành động đúng theo suy nghĩ đó nên kết quả sai. Còn sơ xuất là hành vi suy nghĩ đúng cách thực hiện nhưng khi thực hiện sai do nhầm lẫn</t>
  </si>
  <si>
    <t>Giải thích: Sơ xuất là do không cố ý làm sai, chỉ là vô tình thực hiện sai. Còn sai sót là đã sai ngay từ đầu, từ khi suy nghĩ đã sai</t>
  </si>
  <si>
    <t>Thế nào được gọi là sơ xuất con người ?</t>
  </si>
  <si>
    <t>chu trình thực hiện đánh giá đề suât bởi Norman được thực hiện sắp xếp thứ tự như thế nào?</t>
  </si>
  <si>
    <t>A. Xác định mục tiêu - &gt; hình thành ý định -&gt; thực hiện hành động -&gt; đánh giá</t>
  </si>
  <si>
    <t>B. hình thành mục tiêu -&gt; hành động -&gt; đánh giá</t>
  </si>
  <si>
    <t>C. xác định mục tiêu -&gt; đánh giá -&gt; ý định-&gt; hành động</t>
  </si>
  <si>
    <t>D. hành đông-&gt; xác định mục tiêu -&gt; ý định -&gt; đánh giá</t>
  </si>
  <si>
    <t>E. xác định mục tiêu -&gt; hành động-&gt; ý định -&gt; đánh giá</t>
  </si>
  <si>
    <t>D_27 Nguyễn Tân Quý 20102063 ICT</t>
  </si>
  <si>
    <t>Mai Minh</t>
  </si>
  <si>
    <t>Phụng</t>
  </si>
  <si>
    <t>tanquyvt@gmail.com</t>
  </si>
  <si>
    <t>HCI 4.1.3.1.1</t>
  </si>
  <si>
    <t>1.3 Khung tương tác</t>
  </si>
  <si>
    <t>1.3.1 Khung tương tác của Abowd 
 và Beale's</t>
  </si>
  <si>
    <t>a) Hệ thống</t>
  </si>
  <si>
    <t>HI4.3.1.2.0</t>
  </si>
  <si>
    <t>Khung tương tác elbow beale gồm các thành phần nào sau đây</t>
  </si>
  <si>
    <t>Hệ thống</t>
  </si>
  <si>
    <t>Người dùng</t>
  </si>
  <si>
    <t>Hệ thống,người dùng,đầu vào,đầu ra</t>
  </si>
  <si>
    <t>Đầu vào</t>
  </si>
  <si>
    <t>Đầu ra</t>
  </si>
  <si>
    <t>1.3.1 Khung tương tác của Abowd 
và Beale's</t>
  </si>
  <si>
    <t>Các thành phần chính của khung tương tác Abowd and Beale là:</t>
  </si>
  <si>
    <t>D_27 Mai Minh Phụng 20133001 ICT</t>
  </si>
  <si>
    <t>D_28</t>
  </si>
  <si>
    <t>Duy</t>
  </si>
  <si>
    <t>duyleitbka95@gmail.com</t>
  </si>
  <si>
    <t>HCI 4.1.3.1.2</t>
  </si>
  <si>
    <t>b) Người dùng</t>
  </si>
  <si>
    <t xml:space="preserve">Mô hình tương tác là gì? </t>
  </si>
  <si>
    <t xml:space="preserve"> Mô tả biểu diễn về quá trình tương tác giữa con người và máy tính
</t>
  </si>
  <si>
    <t>Vì mô hình là sự biểu diễn các đối tượng trước khi cài đặt, còn tương tác nói về tương tác giữa con người và máy tính nên mô hình tương tác phải là sự biểu diễn các đối tượng trong tương tác giữa con người với máy tính</t>
  </si>
  <si>
    <t>Slide chương 1 HCI.</t>
  </si>
  <si>
    <t>Người dùng chịu trách nhiệm những công việc gì?</t>
  </si>
  <si>
    <t>A. Mô hình hóa các ý định</t>
  </si>
  <si>
    <t>B.Thiết lập các mục tiêu</t>
  </si>
  <si>
    <t>C.Xử lí và trả lại các dữ liệu</t>
  </si>
  <si>
    <t>D.Nhận lệnh quá trình thực thi trên lõi ngôn ngữ</t>
  </si>
  <si>
    <t>E.Điều khiển thông qua nhiệm vụ</t>
  </si>
  <si>
    <t>Đáp án : A,B,E</t>
  </si>
  <si>
    <t>Giải thích :Người dùng chịu trách nhiệm mô hình hóa và thiết lập các mục tiêu .Điều khiển thông qua các nhiệm vụ</t>
  </si>
  <si>
    <t>HCI 4.1.3.1.3</t>
  </si>
  <si>
    <t>c) Đầu vào</t>
  </si>
  <si>
    <t xml:space="preserve">Nêu 7 bước trong chu trình thực hiện - đánh giá
</t>
  </si>
  <si>
    <t xml:space="preserve">Thiết lập mụcđích–Hình thành chủ ý–Đặc tả dãy hành động–Thực hiện hànhđộng–Cảm nhận trạng thái của hệ thống–Phân tích trạngtháicủahệthống–Đánhgiátrạngtháicủahệthốngvớimụcđích
</t>
  </si>
  <si>
    <t>Slide 14/42 bài 4</t>
  </si>
  <si>
    <t>D_28 Lê Đình Duy 20130595 ICT</t>
  </si>
  <si>
    <t>Bùi Tiến</t>
  </si>
  <si>
    <t>datbtd@gmail.com</t>
  </si>
  <si>
    <t>Trong một chương trình  nhận diện khuân mặt bằng camera đâu là đầu vào?</t>
  </si>
  <si>
    <t>A. Là hình ảnh khuân mặt</t>
  </si>
  <si>
    <t>B. Là vị trí các thực thể trên khuân mặt như mắt mũi miệng...</t>
  </si>
  <si>
    <t>C. Là tương quan giữ các thực thể</t>
  </si>
  <si>
    <t>D. Là màu sắc các thực thể trên khuân mặt</t>
  </si>
  <si>
    <t>E. Là ma  trận điểm ảnh</t>
  </si>
  <si>
    <t>Tại sao cần có nhiều loại thiết kế bàn phím khác nhau? Nêu ví dụ ?</t>
  </si>
  <si>
    <t>D_28 Bùi Tiến Đạt 20130801 ICT</t>
  </si>
  <si>
    <t>Doãn Phi</t>
  </si>
  <si>
    <t>hugjobk@gmail.com</t>
  </si>
  <si>
    <t>HCI 4.1.3.1.4</t>
  </si>
  <si>
    <t>d) Đầu ra</t>
  </si>
  <si>
    <t>Vai trò của đầu ra trong mô hình khung tương tác là gì?</t>
  </si>
  <si>
    <t>Tương tác gồm 7 giaiđoạn:–Thiết ậpmụcđích–Hìnhthànhchủý–Đặctảdãyhànhđộng–Thựchiệnhànhđộng–Cảmnhậntrạngtháicủahệthống–Phântíchtrạngtháicủahệthống–Đánhgiátrạngtháicủahệthốngvớimụcđích</t>
  </si>
  <si>
    <t xml:space="preserve">Phần 1.3 bài giảng 4 Interaction paradigm              </t>
  </si>
  <si>
    <t>Hệ thống khung tương tác Abowd và Beale gồm mấy thành phần</t>
  </si>
  <si>
    <t>D_28 Doãn Phi Hùng 20131847 ICT</t>
  </si>
  <si>
    <t>20132316@student.hust.edu.vn</t>
  </si>
  <si>
    <t>Khi ta thiết lập một tính năng cho máy thì tính năng đó được thực hiện như nào</t>
  </si>
  <si>
    <t>D_28 Trần Quang Linh 20132316 ICT</t>
  </si>
  <si>
    <t>D_29</t>
  </si>
  <si>
    <t>Trần Tất</t>
  </si>
  <si>
    <t>huyict58@gmail.com</t>
  </si>
  <si>
    <t>HCI 4.1.3.2.1</t>
  </si>
  <si>
    <t>1.3.2 Các sử dụng khung tương tác</t>
  </si>
  <si>
    <t>a) Thiết kế hội thoại</t>
  </si>
  <si>
    <t>Chu trình thực thi và đánh giá một thiết kế hội thoại phụ thuộc vào những gì?</t>
  </si>
  <si>
    <t>Chu trình thực thi và đánh giá phụ thuộc vào: ngôn ngữ đầu vào, sự thuận tiện cho người dùng trong quá trình thao tác giao tiếp thông qua thiết bị vào, ánh xạ rõ ràng từ hội thoại tới nhiệm vụ.</t>
  </si>
  <si>
    <t>Xem slide số 20/42 bài học online chương 4: Interaction paradigm trên ACU.</t>
  </si>
  <si>
    <t xml:space="preserve">Việc thiết kế hội thoại có liên quan gì đến khung tương tác? </t>
  </si>
  <si>
    <t>Tính chât của trang thái trog thiết kế thoại gồm:</t>
  </si>
  <si>
    <t>A.Tính đạt tới, tính thuận nghịch,các trạng thái nguy hiểm,có 2 chế độ và thoát, trực quan, kiểu từ vựng, hiển thị</t>
  </si>
  <si>
    <t>B. Tính trực quan, hiển thị, kiểu từ vựng.</t>
  </si>
  <si>
    <t>C.Tính trực quan</t>
  </si>
  <si>
    <t>D. Tính tiện dùng</t>
  </si>
  <si>
    <t>E.Tính thuận nghịch</t>
  </si>
  <si>
    <t>Trong một chu trình thiết lập nhận dạng giọng nói sẽ có bước nào sau đây ??</t>
  </si>
  <si>
    <t>A. Đời xe cao</t>
  </si>
  <si>
    <t>B. Giọng nói phải chuẩn</t>
  </si>
  <si>
    <t>C . Thiết lập trạng thái giọng nói</t>
  </si>
  <si>
    <t>D.Thiết lập cảm biến giọng nói</t>
  </si>
  <si>
    <t>E. Thiết lập giọng nói mô thức với máy</t>
  </si>
  <si>
    <t>D_29 Trần Tất Huy 20131802 ICT</t>
  </si>
  <si>
    <t>Lương</t>
  </si>
  <si>
    <t>luongnv.ict@gmail.com</t>
  </si>
  <si>
    <t>HCI 4.1.3.2.2</t>
  </si>
  <si>
    <t>b) Kiểu giao tiếp</t>
  </si>
  <si>
    <t>Tương tác được thực hiện thông qua các yếu tố nào trong khi sử dụng framework?</t>
  </si>
  <si>
    <t xml:space="preserve">Đáp án: Thông qua 2 yếu tố là Thiết kế hội thoại và Kiểu giao tiếp. </t>
  </si>
  <si>
    <t>Slide 20/42 bài học online chương 4: Interaction paradigm trên ACU.</t>
  </si>
  <si>
    <t>Sử dụng mô hình tương tác (Framework) để làm gì?</t>
  </si>
  <si>
    <t>Thiết lập mục đích (user)</t>
  </si>
  <si>
    <t>Hình thành chủ ý</t>
  </si>
  <si>
    <t>Đặc tả hành động trên giao tiếp</t>
  </si>
  <si>
    <t>Thực hiện hành động</t>
  </si>
  <si>
    <t>Nhận và giải thích trạng thái của hệ thống</t>
  </si>
  <si>
    <t>nhiệm vụ của mô hình tương tác là Thiết lập mục đích (user) Hình thành chủ ý Đặc tả hành động trên giao tiếp, Thực hiện hành động, Nhận và giải thích trạng thái của hệ thống</t>
  </si>
  <si>
    <t>D_29 Nguyễn Văn Lương 20132462 ICT</t>
  </si>
  <si>
    <t>Hoàng Văn</t>
  </si>
  <si>
    <t>Sâm</t>
  </si>
  <si>
    <t>samhv.ict@gmail.com</t>
  </si>
  <si>
    <t>Đâu không phải là kiểu giao tiếp với máy tính</t>
  </si>
  <si>
    <t>A.Kiểu gia tiếp dưới dạng truy vấn</t>
  </si>
  <si>
    <t>B. Kiểu giao tiếp điền theo mẫu</t>
  </si>
  <si>
    <t>C. Khiểu giao tiếp bằng ý niệm</t>
  </si>
  <si>
    <t>D.Kiểu giao tiếp xử dụng ngôn ngữ lệnh</t>
  </si>
  <si>
    <t>E.Kiểu giao tiếp sử dụng ngôn ngữ tự nhiên</t>
  </si>
  <si>
    <t>Kiểu tương tác nào có trong tương tác người máy</t>
  </si>
  <si>
    <t xml:space="preserve">A.Giao tiếp dòng lệnh </t>
  </si>
  <si>
    <t>B. Giao tiếp ngôn ngữ tự nhiên</t>
  </si>
  <si>
    <t>c. Giao tiếp lời nói</t>
  </si>
  <si>
    <t>D. Giao tiếp lịch sự</t>
  </si>
  <si>
    <t>E.A,B</t>
  </si>
  <si>
    <t>D_29 Hoàng Văn Sâm 20133270 ICT</t>
  </si>
  <si>
    <t>Đào Duy</t>
  </si>
  <si>
    <t>sondaoduy@gmail.com</t>
  </si>
  <si>
    <t>HCI 4.2.1.0.0</t>
  </si>
  <si>
    <t>2. Bối cảnh tương tác</t>
  </si>
  <si>
    <t>2.1 Con người</t>
  </si>
  <si>
    <t>Các đối tượng xuất hiện cạnh một người dùng đang sử dụng hệ tương tác có thể có tác động gì lên người dùng</t>
  </si>
  <si>
    <t>Hai tác động có thể tác dụng lên người dùng:  tạo ra sự cạnh tranh hoặc làm phân tâm. Sự cạnh tranh giúp tăng hiệu suất làm việc của người dùng còn làm phân tâm thì ngược lại làm giảm hiệu suất</t>
  </si>
  <si>
    <t>Phần 2.1 bài giảng 4 Interaction paradigm</t>
  </si>
  <si>
    <t>Hai yếu tố ảnh hưởng đến người dùng và hệ thống trong tương tác là gì?</t>
  </si>
  <si>
    <t>Tác động môi trường</t>
  </si>
  <si>
    <t>tác động ngoại cảnh</t>
  </si>
  <si>
    <t>yếu tố ảnh hưởng đến hệ thống</t>
  </si>
  <si>
    <t>làm người dùng phân tâm</t>
  </si>
  <si>
    <t>tất cả các đáp án đều sai</t>
  </si>
  <si>
    <t>D_29 Đào Duy Sơn 20133290 ICT</t>
  </si>
  <si>
    <t>D_30</t>
  </si>
  <si>
    <t>thienlong95z@gmail.com</t>
  </si>
  <si>
    <t>Nếu thiết lập cảm biến mở cửa xe bằng vân tay thì liệu trong hoàn cảnh tương tác nhiệt độ ngoài trời nóng thì có mất tác dụng ?</t>
  </si>
  <si>
    <t>HCI 4.2.2.0.0</t>
  </si>
  <si>
    <t>2.2 Hệ thống</t>
  </si>
  <si>
    <t>Các thông tin đầu vào, đầu ra của hệ thống cần phù hợp với điều gì của người dùng?</t>
  </si>
  <si>
    <t>Năng lực</t>
  </si>
  <si>
    <t>Hành vi</t>
  </si>
  <si>
    <t>Nhận thức</t>
  </si>
  <si>
    <t>Trình độ</t>
  </si>
  <si>
    <t>Các thông tin đầu vào, đầu ra cũng 
như các kênh vào ra sử dụng để 
giao tiếp với người dùng cần được 
xây dựng dựa vào yếu tố nào sau đây
 của người dùng?</t>
  </si>
  <si>
    <t>Năng lực hành vi</t>
  </si>
  <si>
    <t>C40</t>
  </si>
  <si>
    <t>HCI 4.2.3.1.0</t>
  </si>
  <si>
    <t>2.3 Tác động của bối cảnh đến thiết kế giao tiếp</t>
  </si>
  <si>
    <t>2.3.1 Chất lượng giao tiếp phụ thuộc 
 vào chất lượng tương tác</t>
  </si>
  <si>
    <t xml:space="preserve">Quan hệ giữa chất lượng giao tiếp và chất lượng tương tác. Cần làm gì để cải thiện chất lượng giao tiếp với người dùng. </t>
  </si>
  <si>
    <t xml:space="preserve">Chất lượng giao tiếp phụ thuộc vào chất lượng tương tác. Vì thế cần cung cấp các kiểu giao tiếp khác nhau cho các lớp người dùng khác nhau. </t>
  </si>
  <si>
    <t>Slide 27 bài giảng online . 4 Interaction paradigm</t>
  </si>
  <si>
    <t>Kiểu tương tác dòng lệnh phù hợp với lớp người dùng nào?</t>
  </si>
  <si>
    <t>Người dùng chuyên gia</t>
  </si>
  <si>
    <t>Người mới dùng</t>
  </si>
  <si>
    <t>Người ít dùng máy tính</t>
  </si>
  <si>
    <t>Cả 3 đáp án trên đều đúng</t>
  </si>
  <si>
    <t>Cả 3 đáp án trên đều sai</t>
  </si>
  <si>
    <t>Chất lượng giao tiếp có phụ thuộc vào chất lượng tương tác không? nếu có thì các kiểu giao tiếp phải cung cấp như thế nào?</t>
  </si>
  <si>
    <t>HCI 4.2.3.2.0</t>
  </si>
  <si>
    <t>2.3.2 Cung cấp các kiểu giao tiếp khác 
 nhau cho các lớp người dùng khác nhau</t>
  </si>
  <si>
    <t>Để đảm bảo chất lượng giao tiếp, các hệ điều hành Linux và Windows đã thiết kế tương tác với các lớp người dùng như thế nào?</t>
  </si>
  <si>
    <t>Linux và Windows duy trì giao diện đồ họa và giao diện dòng lệnh trên các phiên bản của họ.</t>
  </si>
  <si>
    <t>Giao diện dòng lệnh hướng tới đối tượng như là lập trình viên, quản trị hệ thống, người dùng có chuyên môn cao. Trong khi đó, giao diện đồ họa hướng tới đại đa số người dùng.</t>
  </si>
  <si>
    <t>Trình bày cách thức mà các lớp người dùng sử dụng để tương tác với máy tính</t>
  </si>
  <si>
    <t>câu hỏi trả lời dạng truy vấn</t>
  </si>
  <si>
    <t>D_30 Nguyễn Thành Long 20132391 ICT</t>
  </si>
  <si>
    <t>câu hỏi trả lời dạng truy vấn,Điền theo mẫu,Ngôn ngữ lệnh,Ngôn ngữ tự nhiên,Menu</t>
  </si>
  <si>
    <t>20132600@student.hust.edu.vn</t>
  </si>
  <si>
    <t>HCI 4.3.1.0.0</t>
  </si>
  <si>
    <t>3. Mô thức về tính dùng được</t>
  </si>
  <si>
    <t>3.1 Giới thiệu</t>
  </si>
  <si>
    <t>mô thức tương tác là triết lý hay các suy nghĩ về tương tác</t>
  </si>
  <si>
    <t>tính dùng được của hệ tương tác thay đổi khi mô thức tương tác thay đổi</t>
  </si>
  <si>
    <t>các công nghệ tính toán mới xuất hiện tạo ra các nhận thức mới về mối quan hệ giữa người và máy tính</t>
  </si>
  <si>
    <t>các thay đổi mang tính lịch sử của cộng nghệ tương tác KHÔNG thay đổi nhận thức về các chuẩn mực tính dùng được của hệ tt và tạo ra các mô thức mới để đảm bảo tính dùng được</t>
  </si>
  <si>
    <t>tất cả đều đúng</t>
  </si>
  <si>
    <t>Đâu không phải là tiêu chí chính của 
tính dùng được ?</t>
  </si>
  <si>
    <t>Đáp ứng tính chủ quan</t>
  </si>
  <si>
    <t>tính mềm dẻo</t>
  </si>
  <si>
    <t>tính vững chắc</t>
  </si>
  <si>
    <t>tính dự đoán lỗi</t>
  </si>
  <si>
    <t>A, E</t>
  </si>
  <si>
    <t>C41</t>
  </si>
  <si>
    <t>HCI 4.3.2.1.0</t>
  </si>
  <si>
    <t>3.2 Các mô thức về tính dùng được</t>
  </si>
  <si>
    <t>3.2.1 Mô thức xử lý theo lô</t>
  </si>
  <si>
    <t>Đâu là nhược điểm của mô thức theo lô?</t>
  </si>
  <si>
    <t>A. Tại 1 thời điểm chỉ chạy được 1 chương trình của người sử dụng.</t>
  </si>
  <si>
    <t xml:space="preserve">B. Không dự báo được các hành vi tiếp theo </t>
  </si>
  <si>
    <t>C. Chỉ cho phép người dùng chạy chương trình đơn giản.</t>
  </si>
  <si>
    <t>D. Tốn kém chi phí và không gian lưu trữ để thực hiện mô thức.</t>
  </si>
  <si>
    <t>E. Không cho phép thay đổi trạng thái của thao tác và người sử dụng</t>
  </si>
  <si>
    <t>Tập lệnh trong quá trình xử lý theo lô được lưu ở đâu?</t>
  </si>
  <si>
    <t>Đĩa CD</t>
  </si>
  <si>
    <t>SSD</t>
  </si>
  <si>
    <t>HDD</t>
  </si>
  <si>
    <t>USB</t>
  </si>
  <si>
    <t>Lưu trên bìa hay bằng giấy</t>
  </si>
  <si>
    <t>Đặc điểm nào sau đây không phải là 
của mô thức xử lý theo lô?</t>
  </si>
  <si>
    <t>Tập lệnh được lưu trên bìa hay băng 
giấy sau để nạp vào máy tính</t>
  </si>
  <si>
    <t>Cơ chế lập lịch cho phép các nhiệm 
vụ sẽ được thi hành</t>
  </si>
  <si>
    <t>Tại một thời điểm, chỉ chạy một chương trình của một người sử dụng</t>
  </si>
  <si>
    <t>Khó sử dụng, vướng, 
cồng kềnh</t>
  </si>
  <si>
    <t>C42</t>
  </si>
  <si>
    <t>D_30 Nguyễn Tuấn Minh 20132600 ICT</t>
  </si>
  <si>
    <t>light.pearl.gre@gmail.com</t>
  </si>
  <si>
    <t>Tại sao cần nghiên cứu 
các mô hức tính dùng được?</t>
  </si>
  <si>
    <t>Liên quan đến việc thiết kế các hệ thống tương tác
 - Hệ thống phải đảm bảo được tính dùng được
 - Tính dùng được được đánh giá thế nào? 
Có đo được hay không?
 Các hệ tương tác đã được thiết kế thành công 
cho phép cung cấp mô thức cho việc phát triển 
các hệ tương tác trong tương lai
 Xây dựng các hệ tương tác tiện dụng hơn các 
hệ tương tác đã và đang tồn tại
 Thảo luận về các vấn đề liên quan nhằm cải tiến
 thiết kế hệ tương tác</t>
  </si>
  <si>
    <t>TL38</t>
  </si>
  <si>
    <t>HCI 4.3.2.2.0</t>
  </si>
  <si>
    <t>Đâu là ưu điểm của mô thức phân chia thời gian so vơi mô thức xử lý theo lô</t>
  </si>
  <si>
    <t>A . Cho phép chia sẻ tài nguyên tính toán cho nhiều người sử dụng</t>
  </si>
  <si>
    <t>B . Công việc được sắp xếp và thực thi theo thứ tự định trước</t>
  </si>
  <si>
    <t>C. Lượng thông tin giữa máy tính và người dùng có khả năng trao đổi và thao tác được gia tăng</t>
  </si>
  <si>
    <t>D . Người dùng tích cực hơn và có khả năng tương tác kịp thời</t>
  </si>
  <si>
    <t>E. Đáp án C, D</t>
  </si>
  <si>
    <t>3.2.2 Mô thức phân chia thời gian</t>
  </si>
  <si>
    <t>Mô thức phân chia thời gian ?</t>
  </si>
  <si>
    <t>A. Cho phép chia sẻ tài nguên tính toán cho nhiều người sử dụng.</t>
  </si>
  <si>
    <t>B. Hỗ trợ cơ chế lập lịch cho phép các nhiệm vụ được thi hành theo các thứ tự định trước.</t>
  </si>
  <si>
    <t>C. Cho phép lưu và chuyển đổi trạng thái của người sử dụng.</t>
  </si>
  <si>
    <t>E. A,C đúng.</t>
  </si>
  <si>
    <t>Đâu không phải là ưu điểm của mô thức phân chia thời gian</t>
  </si>
  <si>
    <t>Cho phép chia sẻ tìa nguyên tính toán cho nhiều người sử dụng</t>
  </si>
  <si>
    <t>Gia tăng lượng thông tin giữa người dùng và máy tính so với mô thức xử lý theo lô</t>
  </si>
  <si>
    <t>Có thể dễ nhìn thấy được đối tượng quan tâm</t>
  </si>
  <si>
    <t>Cung cấp nhiều thông tin hơn so với mô thức chia lô</t>
  </si>
  <si>
    <t>C43</t>
  </si>
  <si>
    <t>Mô thức xử lý theo lô là gì?
 Nhược điểm của mô thức này?</t>
  </si>
  <si>
    <t>Mô thức xử lý theo lô : tập lệnh được lưu trên bìa 
hay băng giấy sau để nạp vào máy tính.
 Nhược điểm:
 - Tại một thời điểm chỉ chạy một chương trình 
của một người sử dụng
 - Khó sử dụng</t>
  </si>
  <si>
    <t>TL39</t>
  </si>
  <si>
    <t>D_30 Trần Minh Ngọc 20132808 ICT</t>
  </si>
  <si>
    <t>HCI 4.3.2.3.0</t>
  </si>
  <si>
    <t>3.2.3 Mô thức mạng</t>
  </si>
  <si>
    <t>Nêu ý tưởng và những ưu điểm của mô thức mạng ?</t>
  </si>
  <si>
    <t>Đáp án : Mô thức mạng ra đời cùng với sự phát triển của internet. ý tưởng của mô thức này là dùng mạng để kết nối nhiều thiết bị, nhiều người sử dụng. Ưu điểm là cho phép cài đặt các giải pháp phức tạp hơn có khả năng tích hợp các giải pháp có sẵn.</t>
  </si>
  <si>
    <t>Xem video bài giảng số 4 : Interaction Paradigm</t>
  </si>
  <si>
    <t>Trần Trọng</t>
  </si>
  <si>
    <t>ttnhan95@gmail.com</t>
  </si>
  <si>
    <t>Đâu là ưu điểm của mô thức mạng vượt trội so với các mô thức khác?</t>
  </si>
  <si>
    <t>A. Có thể lập lịch trình thứ tự các thao tác cần thực hiện</t>
  </si>
  <si>
    <t>B. Chia sẻ tài nguyên tính toán cho nhiều người sử dụng.</t>
  </si>
  <si>
    <t>D. Cho phép cài đặt các giải pháp phức tạp hơn xử lý trên nhiều máy tính thông qua mạng Internet</t>
  </si>
  <si>
    <t>E. Tốc độ xử lý nhanh</t>
  </si>
  <si>
    <t>Nêu khái niệm và vai trò của đánh giá trong thiết kế HCI?</t>
  </si>
  <si>
    <t>A. Khẳng định tính mở rộng hệ thống</t>
  </si>
  <si>
    <t>B.Khẳng định tính hiệu quả giao tiếp</t>
  </si>
  <si>
    <t>C.Lượng hóa tiêu chí đối với người dùng</t>
  </si>
  <si>
    <t>D.Trạng thái người dùng</t>
  </si>
  <si>
    <t>E.tất cả phương án trên</t>
  </si>
  <si>
    <t>Mô thức phân chia thời gian là gì?</t>
  </si>
  <si>
    <t>là mô thức chia sẻ tài nguyên tính toán cho nhiều
 người sử dụng. Mô thức này hỗ trợ cơ chế lập 
lịch cho phép các nhiệm vụ sẽ được thi hành theo
 thứ tự định trước và cho phép lưu và chuyển đổi 
trạng thái người sử dụng cũng như trạng thái chương 
trình của từng người dùng.</t>
  </si>
  <si>
    <t>TL40</t>
  </si>
  <si>
    <t>HCI 4.3.2.4.0</t>
  </si>
  <si>
    <t>3.2.4 Mô thức hiển thị đồ họa</t>
  </si>
  <si>
    <t>Mô thức hiển thị đồ họa là gì?</t>
  </si>
  <si>
    <t>Là mô thức sử dụng các thiết bị hiển thị quan sát trực quan cho phép người dùng sử dụng máy tính để tạo một cách nhanh chóng trên màn hình hiển thị các cái mô hình trực quan tinh vi và cho phép nhấn mạnh đóng góp cá nhân của từng người dùng Ý nghĩa: máy tính được sử dụng để mở rộng khả năng của con người thông qua việc hiển thị và điều khiển các biểu diễn khác nhau của 1 thông tin.</t>
  </si>
  <si>
    <t>xem slide số 33 chương 4 bài học online</t>
  </si>
  <si>
    <t>Mô thức hiển thị đồ họa áp dụng cho tính dùng được không tập trung vào vấn đề nào dưới đây?</t>
  </si>
  <si>
    <t>A. Thiết bị hiển thị (video display)</t>
  </si>
  <si>
    <t>B. Cảnh trí (Metaphore)</t>
  </si>
  <si>
    <t>C. Đa thể thức (Multi modality)</t>
  </si>
  <si>
    <t>D. Tất cả đều sai</t>
  </si>
  <si>
    <t>D_30 Trần Trọng Nhân 20132853 ICT</t>
  </si>
  <si>
    <t>D_31</t>
  </si>
  <si>
    <t>Phạm Quang</t>
  </si>
  <si>
    <t>qhauict13@gmail.com</t>
  </si>
  <si>
    <t>HCI 4.3.2.5.0</t>
  </si>
  <si>
    <t>3.2.5 Mô thức vi xử lý</t>
  </si>
  <si>
    <t>Các nguyên lý của mô thức điều khiển trực tiếp bao gồm các nguyên lý nào sau đây</t>
  </si>
  <si>
    <t>A. Tính nhìn thấy được của đối tượng quan tâm</t>
  </si>
  <si>
    <t>B. Mọi hành động có cú pháp chính xác</t>
  </si>
  <si>
    <t>C. Thay thế ngôn ngữ dòng lệnh bằng ngôn ngữ điều khiển trực quan.</t>
  </si>
  <si>
    <t>D. Gia tăng hành động với phản hồi nhanh chóng</t>
  </si>
  <si>
    <t>E. Tất cả các phương án trên</t>
  </si>
  <si>
    <t>Đâu là mô thức cho phép người dùng tương tác mà không cần tập trung hình thành chủ ý ?</t>
  </si>
  <si>
    <t>Mô thức xử lý theo lô</t>
  </si>
  <si>
    <t>Mô thức mạng</t>
  </si>
  <si>
    <t>Mô thức tính toán khắp nơi</t>
  </si>
  <si>
    <t>Mô thức phân chia thời gian</t>
  </si>
  <si>
    <t>Mô thức WWW</t>
  </si>
  <si>
    <t>38</t>
  </si>
  <si>
    <t>HCI 4.3.2.6.0</t>
  </si>
  <si>
    <t>3.2.6 Mô thức WWW</t>
  </si>
  <si>
    <t>Đặc điểm nào sau đây không phải là của mô thức xử lý theo lô?</t>
  </si>
  <si>
    <t>Tập lệnh được lưu trên bìa hay băng giấy sau để nạp vào máy tính</t>
  </si>
  <si>
    <t>Cơ chế lập lịch cho phép các nhiệm vụ sẽ được thi hành</t>
  </si>
  <si>
    <t>Khó sử dụng, vướng, cồng kềnh</t>
  </si>
  <si>
    <t>Phát biểu nào sau đây là đúng về mô thức WWW?</t>
  </si>
  <si>
    <t>Mô thức này tập lệnh được lưu trên bìa hoặc giấy để nạp vào máy tính</t>
  </si>
  <si>
    <t>Mô thức này cho phép chia sẻ tài nguyên tính toán cho người sử dụng</t>
  </si>
  <si>
    <t>Mô thức này cho phép người dùng tương tác với nhiều kênh vào ra khác nhau,có thể tương tác tập chung mà không hình thành chủ ý</t>
  </si>
  <si>
    <t>Mô thức này xuất phát từ ý tưởng biểu diễn các siêu văn bản dạng các cấu trúc liên kết không tuyến tính có thể dễ dàng truy cập bằng các giao thức không phổ quát như http.</t>
  </si>
  <si>
    <t>Với mô thức,mỗi người dùng có thể sở hữu 1 máy tính phục vụ riêng cho nhu cầu cá nhân và người dùng có thể thục hiện nhiều tác vụ cùng lúc trên các giao diện</t>
  </si>
  <si>
    <t>C44</t>
  </si>
  <si>
    <t>HCI 4.3.2.7.0</t>
  </si>
  <si>
    <t>3.2.7 Mô thức tính toán khắp nơi</t>
  </si>
  <si>
    <t>Đâu là mô thức cho phép người dùng tướng tác mà không cần tập trung hình thành chủ ý ?</t>
  </si>
  <si>
    <t>C45</t>
  </si>
  <si>
    <t>HCI 5.1.1.1.0</t>
  </si>
  <si>
    <t>Chương V: Các kiểu tương tác</t>
  </si>
  <si>
    <t>1. Kiểu tương tác dòng lệnh</t>
  </si>
  <si>
    <t>1.1 Mô tả</t>
  </si>
  <si>
    <t>1.1.1 Đặc điểm</t>
  </si>
  <si>
    <t>HI1.2.0.0.0</t>
  </si>
  <si>
    <t>Nêu các tương tác có thể của người dùng thông qua kiểu tương tác dòng lệnh</t>
  </si>
  <si>
    <t>Người dùng tương tác với máy tính một cách trực tiếp thông qua bàn phím: các phím chức năng, tổ hợp phím tắt, gõ các câu lệnh cấu thành từ kí tự đơn lẻ hoặc từ theo cú pháp định sẵn.</t>
  </si>
  <si>
    <t xml:space="preserve">Phần 1.1 bài giảng 5 Interaction Styles </t>
  </si>
  <si>
    <t>D_31 Phạm Quang Hậu 20131330 ICT</t>
  </si>
  <si>
    <t>Hiển</t>
  </si>
  <si>
    <t>20131457@student.hust.edu.vn</t>
  </si>
  <si>
    <t>Màn hình desktop của window là kiểu cấu trúc bảng chọn nào?</t>
  </si>
  <si>
    <t>Bảng chọn đơn</t>
  </si>
  <si>
    <t>Bảng chọn tuyến tính</t>
  </si>
  <si>
    <t>Bảng chọn mở rộng</t>
  </si>
  <si>
    <t>Bảng chọn dạng cây</t>
  </si>
  <si>
    <t>Bảng chọn dạng phân cấp</t>
  </si>
  <si>
    <t>Giao diện nào sau đây là kiểu tương tác dòng lệnh ?</t>
  </si>
  <si>
    <t>Giao diện hệ điều hành MS-DOS</t>
  </si>
  <si>
    <t>Giao diện hệ điều hành Windown</t>
  </si>
  <si>
    <t>GIao diện hệ điều hành Android</t>
  </si>
  <si>
    <t>Giao diện hệ điều hanh IOS</t>
  </si>
  <si>
    <t>Giao diện điện thoại</t>
  </si>
  <si>
    <t>D_31 Nguyễn Quang Hiển 20131457 ICT</t>
  </si>
  <si>
    <t>Lê Ngọc</t>
  </si>
  <si>
    <t>hoang23101995@gmail.com</t>
  </si>
  <si>
    <t>Kiểu tương tác dòng lệnh là gì?</t>
  </si>
  <si>
    <t>Kiểu tương tác dòng lệnh có nghĩa là ra lệnh trực tiếp cho máy tính bằng các phím chức năng chuỗi ký tự, từ viết tắt hoặc phối hợp giữa các cách này</t>
  </si>
  <si>
    <t>TL41</t>
  </si>
  <si>
    <t>Các đặc trưng của kiểu tương tác dòng lệnh là:</t>
  </si>
  <si>
    <t>Thích hợp với nhiệm vụ có tính lặp lại</t>
  </si>
  <si>
    <t>Thích hợp với những người có kinh nghiệm</t>
  </si>
  <si>
    <t>Không tốn công đào tạo</t>
  </si>
  <si>
    <t>Dễ thích ứng dễ sửa lỗi</t>
  </si>
  <si>
    <t>Sai sót thấp</t>
  </si>
  <si>
    <t>88</t>
  </si>
  <si>
    <t>Cái gì không phải đặc điểm của kiểu tương tác dòng lệnh:</t>
  </si>
  <si>
    <t>Thích hợp với chuyên gia</t>
  </si>
  <si>
    <t>36</t>
  </si>
  <si>
    <t>HCi 5.1.1.2.0</t>
  </si>
  <si>
    <t>Kiểu tương tác dòng lệnh phù hợp nhất với kiểu người dùng nào ?</t>
  </si>
  <si>
    <t>lập trình viên</t>
  </si>
  <si>
    <t>sinh viên</t>
  </si>
  <si>
    <t>người nội trợ</t>
  </si>
  <si>
    <t>kiến trúc sư</t>
  </si>
  <si>
    <t>cảnh sát</t>
  </si>
  <si>
    <t>D_31 Lê Ngọc Khang 20103190 ICT</t>
  </si>
  <si>
    <t>phatnguyenthanh99@gmail.com</t>
  </si>
  <si>
    <t>1.1.2 Ưu nhược điểm</t>
  </si>
  <si>
    <t>Dòng nào sau đây không phải là ưu điểm của WIMP</t>
  </si>
  <si>
    <t>Cho phép truy cập trực tiếp tới chức năng hệ thống</t>
  </si>
  <si>
    <t>Dễ học, dễ nhớ</t>
  </si>
  <si>
    <t>Tính chủ động cho người dùng cao, giảm sai xót</t>
  </si>
  <si>
    <t>Dễ thiết kế</t>
  </si>
  <si>
    <t>Dễ dàng thay đổi khi cần</t>
  </si>
  <si>
    <t>Những nhược điểm của tương tác dòng lệnh?</t>
  </si>
  <si>
    <t>Người dùng không phải nhớ lệnh và cú pháp lệnh.</t>
  </si>
  <si>
    <t>Khó sử dụng đối với người mới dùng</t>
  </si>
  <si>
    <t>Dễ gây nhầm lẫn</t>
  </si>
  <si>
    <t>Sai sót cao</t>
  </si>
  <si>
    <t>Giao diện dễ sử dụng</t>
  </si>
  <si>
    <t>Kiểu tương tác dòng lệnh yêu cầu người sử dụng phải nhớ câu lệnh và cú pháp lệnh chứ không thể nhập tùy tiện và thường có giao diện khó sử dụng</t>
  </si>
  <si>
    <t>Đâu không phải ưu điểm của tương tác kiểu dòng lệnh</t>
  </si>
  <si>
    <t>Thích hợp với những người có ít kinh nghiệm</t>
  </si>
  <si>
    <t>C,D,E</t>
  </si>
  <si>
    <t>C46</t>
  </si>
  <si>
    <t>Công cụ chủ yếu để người dùng nhập liệu trong giao diện ngôn ngữ tự nhiên là gì?</t>
  </si>
  <si>
    <t>Micro</t>
  </si>
  <si>
    <t>Cảm biến vân tay</t>
  </si>
  <si>
    <t>110</t>
  </si>
  <si>
    <t>D_31 Nguyễn Đình Hoàng 20131603 ICT</t>
  </si>
  <si>
    <t>Đâu là ưu điểm khi sử dụng cách tương tác bằng ngôn ngữ tự nhiên?</t>
  </si>
  <si>
    <t>Phù hợp với các công nghệ hiện tại</t>
  </si>
  <si>
    <t>Người dùng thoải mái đối thoại ra lệnh cho hệ thống như đối tượng con người thực sự</t>
  </si>
  <si>
    <t>D_32</t>
  </si>
  <si>
    <t>Con người không phải học một cú pháp lệnh hay một phương pháp hoạt động của hệ tương tác</t>
  </si>
  <si>
    <t>Trần Hữu</t>
  </si>
  <si>
    <t>Thịnh</t>
  </si>
  <si>
    <t>Sử dụng ngôn ngữ tự nhiên luôn luôn thu hút người sử dụng hơn là lựa chọn qua màn hình hiển thị</t>
  </si>
  <si>
    <t>Thích hợp với tất cả các thiết bị điện tử hiện tại</t>
  </si>
  <si>
    <t>60</t>
  </si>
  <si>
    <t>20133781@student.hust.edu.vn</t>
  </si>
  <si>
    <t>HCI 5.1.2.1.0</t>
  </si>
  <si>
    <t>1.2 Hướng dẫn thiết kế kiểu dòng lệnh</t>
  </si>
  <si>
    <t>1.2.1 Thiết kế các câu lệnh</t>
  </si>
  <si>
    <t>HI1.2.1.1.1</t>
  </si>
  <si>
    <t>Khi thiết kế giao diện dòng lệnh, các tên lệnh và lựa chọn của nên được đặt như thế nào</t>
  </si>
  <si>
    <t>Khi thiết kế giao diện dòng lệnh, việc đặt tên cần được thống nhất giữa tất cả các lệnh, dó chỉ dùng thống nhất 1 trong các kiểu lowercase, uppercase, underscore hoặc camelcase chứ không dùng pha tạp, tên lệnh cần được đặt sát với chức năng của lệnh và nên được tối hiểu hoá hết cỡ, điều tương tự với các lựa chọn của lệnh</t>
  </si>
  <si>
    <t>Việc đồng nhất việc chọn kiểu tên đảm bảo tính nhất quán của thiết kế và để người dùng không bị phân phân khi biết chức năng của lệnh, nhớ ra được tên gọi lệnh nhưng vì không biết kiểu nên lại gõ nhầm, gây ra trải nghiệm không tốt, ngoài ra tên cũng nên ngắn để người dùng có thể thực hiện lệnh nhanh nhất có thể</t>
  </si>
  <si>
    <t>Trong kiểu tương tác dòng lệnh, cần lưu ý những điều gì khi thiết kế các cuâ lệnh cho người dùng?</t>
  </si>
  <si>
    <t>- Không cung cấp quá nhiều chức năng cho người dùng để giảm thiểu số lệnh cần nhớ. Trong trường hợp bắt buộc phải cung cấp nhiều lệnh thì nên sử dụng cấu trúc phân cấp.
- Cần tránh các lệnh can thiệp nhiều đến tài nguyên, vd : lệnh xóa toàn bộ các tệp.
- Cần cân nhắc ngôn từ diễn đạt lệnh theo cách phù hợp với nhiều lớp người dùng, có thể sử dụng các từ gợi nhớ để diễn đạt nội dung câu lệnh.
- Sử dụng tập khái niệm, mô hình, cách biểu đạt duy nhất để miêu tả tập lệnh.
- Đảm bảo tính nhất về cú pháp của tập lệnh.</t>
  </si>
  <si>
    <t>Vì để khắc phục các nhược điểm của kiểu tương tác dòng lệnh:
- Người dùng bắt buộc phải nhớ lệnh và cú pháp lệnh gây khó khăn cho người dùng khi phải nhớ câu lệnh quá dài và có cấu trúc phức tạp.
- Các hệ thống khác nhau có thể sử dụng các lệnh khác nhau để điễn tả cùng một nhiệm vụ hoặc là cùng sử dụng một phím tắt, phím chức năng để diễn đạt một nhiệm vụ khác nhau, điều này có thể dễ gây nhầm lẫn cho người dùng.</t>
  </si>
  <si>
    <t>Những điều nên tránh trong thiết kế hệ tương tác với kiểu tương tác dòng lệnh</t>
  </si>
  <si>
    <t>Không cung cấp quá nhiều chức năng cho người dùng</t>
  </si>
  <si>
    <t>cung cấp các lệnh can thiệp nhiều đến các tài nguyên</t>
  </si>
  <si>
    <t>cân nhắc ngôn từ diễn đạt lệnh phù hợp với nhiều lớp người dùng</t>
  </si>
  <si>
    <t>Sử dụng tập khái niệm mô hình cách biểu đạt duy nhất để mô tả tập lệnh</t>
  </si>
  <si>
    <t>Sử dụng cú pháp của tập lệnh tùy ý</t>
  </si>
  <si>
    <t>B và E</t>
  </si>
  <si>
    <t>vì để khắc phục các nhược điểm của kiểu tương tác dòng lệnh</t>
  </si>
  <si>
    <t>HCI 5.2.1.1.0</t>
  </si>
  <si>
    <t>2. Tương tác kiểu thực đơn</t>
  </si>
  <si>
    <t>2.1 Mô tả</t>
  </si>
  <si>
    <t>2.1.1 Khái niệm trên quan điểm người dùng</t>
  </si>
  <si>
    <t>HI1.2.1.2.0</t>
  </si>
  <si>
    <t>Tương tác kiểu menu là gì? Kiểu tương tác này phù hợp với đối tượng người dùng như thế nào?</t>
  </si>
  <si>
    <t>Menu là tập các lựa chọn có thể cho người dùng được hiển thị trên màn hình và được chọn bởi chuột , phím số hay phím chữ cái. Kiểu tương tác này rất phù hợp khi người dùng: chưa được hoặc ít được huấn luyện, không sử dụng hệ thống thường xuyên, chưa quen với các thuật ngữ hệ thống hay cần sự trợ giúp trong quá trình ra quyết định</t>
  </si>
  <si>
    <t>Giải thích: xem slide số 13 bài học online số 5</t>
  </si>
  <si>
    <t>Trên quan điểm người dùng, menu có thể dùng để thực hiện các chức năng nào?</t>
  </si>
  <si>
    <t>Các chức năng có thể thực hiện: Đi đến một lựa chọn, thực hiện một hành động hoặc một thủ tục, hiển thị thông tin hoặc nhập liệu</t>
  </si>
  <si>
    <t>Đây đều là nhưng ưu điểm của kiểu bảng chọn, nó hiệu quả với người chưa được hoặc ít được huấn luyện, không sử dụng hệ thống thường xuyên hay cần sự trợ giúp trong quá trình ra quyết định. Tất cả chức năng của kiểu menu đều hướng đến đối tượng người dùng này.</t>
  </si>
  <si>
    <t>HCI 5.2.1.2.0</t>
  </si>
  <si>
    <t>Nêu tên các kiểu tương tác</t>
  </si>
  <si>
    <t>Các kiểu tương tác là: Dòng lệnh, bảng chọn, điền mẫu , hỏi đáp, điều khiển trực tiếp, ngôn ngữ tự nhiên, hiên thực ảo</t>
  </si>
  <si>
    <t>Có 7 loại kiểu tương tác: Dòng lệnh, bảng chọn, điền mẫu , hỏi đáp, điều khiển trực tiếp, ngôn ngữ tự nhiên, hiên thực ảo</t>
  </si>
  <si>
    <t>D_32 Trần Hữu Thịnh 20133781 ICT</t>
  </si>
  <si>
    <t>Phát</t>
  </si>
  <si>
    <t>20132917@student.hust.edu.vn</t>
  </si>
  <si>
    <t>Tương tác kiểu thực đơn là gì?Ưu nhược điểm của kỹ thuật này?</t>
  </si>
  <si>
    <t>Chưa quen với các thuật ngữ hệ thống</t>
  </si>
  <si>
    <t>Ưu nhược điểm của kiểu tương tác menu là gì?</t>
  </si>
  <si>
    <t>Ưu điểm: dễ học, dễ dùng. Có hướng dẫn nên ít cần nhớ. Thích hơp với người dùng không phải là chuyên gia. Nhược điểm: Tốn không gian nhớ màn hình. Thông tin có thể bị che dấu trong các menucon. chậm với người dùng là chuyên gia</t>
  </si>
  <si>
    <t>Ưu điểm: do có nhiều sự lựa chọn, với các hướng dẫn, menu là phương pháp khiến cho người dùng không phải chuyên gia hoàn toàn có thể sử dụng. Nhước điểm: do menu là là tập các lựa chọn nên khi hiện ra, nó chiếm rất nhiều diện tích trên màn hình, có thể che cả thông tin nếu menu đè lên chúng.</t>
  </si>
  <si>
    <t>Trên quan điểm của người dùng, menu có thể được sử dụng để thực hiện chức năng nào?</t>
  </si>
  <si>
    <t>Cần sự trợ giúp trong quá trình ra quyết định</t>
  </si>
  <si>
    <t>Kiểu tương tác menu đặc biệt hiệu quả khi nào?</t>
  </si>
  <si>
    <t>Menu hiệu quả khi người dùng:
- Chưa được hoặc ít được huấn luyện
- Không sử dụng hệ thống thường xuyên
- Chưa quen với các thuật ngữ hệ thống
- Cần sự trợ giúp trong quá trình ra quyết định</t>
  </si>
  <si>
    <t>2.1.2 Cấu trúc menu</t>
  </si>
  <si>
    <t>HI1.2.1.2.3</t>
  </si>
  <si>
    <t>Vì sao có thể nói kiểu tương tác menu rất hiệu quả cho người dùng không phải chuyên gia(mù công nghệ)?</t>
  </si>
  <si>
    <t>Do bảng chọn là chuỗi các lựa chọn có nghĩa và dễ hiểu nên để việc sử dụng bảng chọn rất dễ dàng kể cả với người không biết gì về công nghệ</t>
  </si>
  <si>
    <t>trong bài giảng</t>
  </si>
  <si>
    <t xml:space="preserve"> Khi thiết kế tương tác kiểu menu(bảng chọn), người thiết kế thường gặp phải những vấn đề nào ?</t>
  </si>
  <si>
    <t>- Cần sử dụng cấu trúc bảng chọn nào   - Cần thiết lập bao nhiêu bảng chọn, mỗi bảng cần nội dung gì ?  - Mô tả lựa chọn như thế nào cho phù hợp với ý định của người dùng - làm thế nào để nhóm các lựa chọn</t>
  </si>
  <si>
    <t>Theo giáo trình</t>
  </si>
  <si>
    <t>Có bao nhiêu hệ thống menu cơ bản?</t>
  </si>
  <si>
    <t>D_32 Nguyễn Thành Phát 20132917 ICT</t>
  </si>
  <si>
    <t>Nguyễn Vũ</t>
  </si>
  <si>
    <t>20101542@student.hut.edu.vn</t>
  </si>
  <si>
    <t>HCI 5.2.1.2.1</t>
  </si>
  <si>
    <t>a) single</t>
  </si>
  <si>
    <t>Hãy mô tả cấu trúc bảng chọn đơn. Cho ví dụ cụ thể.</t>
  </si>
  <si>
    <t>Tất cả các lựa chọn xuất hiện cùng lúc, người dùng có thể sử dụng cùng số lần thao tác để truy cập vào các lựa chọn này. VD: màn hình desktop của Windows chỉ bao gồm các shortcut chứ không có thư mục.</t>
  </si>
  <si>
    <t>Theo giáo trình trên lớp</t>
  </si>
  <si>
    <t>C47</t>
  </si>
  <si>
    <t>HCI 5.2.1.2.2</t>
  </si>
  <si>
    <t>b) extended</t>
  </si>
  <si>
    <t>Khi chọn kiểu tương tác của hệ thống ta cần quan tâm đến vấn đề gì?</t>
  </si>
  <si>
    <t>Người dùng là ai, mức độ điều khiển, môi trường tương tác, thông tin biểu diễn, chức năng cung cấp</t>
  </si>
  <si>
    <t>VÌ năng lực ,kiến thức sẽ ảnh hưởng đến khả năng sử dụng hệ thống, mức độ điều khiển cao cần đến những kiểu tương tac dòng lệnh , mỗi loại chức năng lại có những kiểu tương tác phù hợp.</t>
  </si>
  <si>
    <t xml:space="preserve">b) extended </t>
  </si>
  <si>
    <t>Hãy mô tả cấu trúc bảng chọn mở rộng</t>
  </si>
  <si>
    <t>Bảng chọn này chứa các đối tượng mà cho phép người dùng truy cập đến một bảng chọn đơn hoặc một bảng chọn mở rộng khác</t>
  </si>
  <si>
    <t>D_32 Nguyễn Vũ Hiệp 20101542 ICT</t>
  </si>
  <si>
    <t>Giả sử cần thiết kế một giao diện có 4 chức năng chính A,B,C,D.Trong đó từ chức năng A có thể truy cập đến 1 nhóm 4 chức năng khác. Hãy chọn cấu trúc menu phù hợp để thiết kế ?</t>
  </si>
  <si>
    <t>D_33</t>
  </si>
  <si>
    <t>Ta chọn kiểu menu dạng mở rộng để thiết kế</t>
  </si>
  <si>
    <t>Đậy là dạng menu mà người dùng từ một lựa chọn có thể truy cập đến một nhóm các lựa chọn khác.</t>
  </si>
  <si>
    <t>Mai Xuân</t>
  </si>
  <si>
    <t>20134006@student.hust.edu.vn</t>
  </si>
  <si>
    <t>HCI 5.2.1.2.3</t>
  </si>
  <si>
    <t>c) linear sequence</t>
  </si>
  <si>
    <t>đâu là lưu ý khi xây dựng một menu tuyến tính?</t>
  </si>
  <si>
    <t>Nên có thể trở lại màn hình trước</t>
  </si>
  <si>
    <t>Các lựa chọn nên được trình bày theo thứ tự phù hợp với mong đợi của người dùng</t>
  </si>
  <si>
    <t>Có thể khởi động lại hoặc chấm dứt trình tự</t>
  </si>
  <si>
    <t>tạo được cảm giác cho người dùng về vị trí của họ trong chuỗi</t>
  </si>
  <si>
    <t>cả 4 đáp án trên</t>
  </si>
  <si>
    <t>Đâu không phải là khuyến cáo khi xây dựng menu tuyến tính ?</t>
  </si>
  <si>
    <t>Người dùng có thể quay lại màn hình trước đó</t>
  </si>
  <si>
    <t>Người dùng có thể tùy ý kết thúc hoặc bắt đầu chuỗi hành động</t>
  </si>
  <si>
    <t>Người dùng được giới thiệu nhiều lựa chọn để khớp với những gì người dùng mong đợi</t>
  </si>
  <si>
    <t>Người dùng nhận biết được họ đang thực hiện đến bước nào trong chuỗi hành động</t>
  </si>
  <si>
    <t>Người dùng không thể hoàn tác</t>
  </si>
  <si>
    <t>HCI 5.2.1.2.4</t>
  </si>
  <si>
    <t>d) tree</t>
  </si>
  <si>
    <t>Dạng tương tác menu bảng chọn dạng cây là gì (bản chất, ưu điểm, nhược điểm và ứng dụng) ?</t>
  </si>
  <si>
    <t>Bản chất: Menu là tập các lựa chọn có thể cho người dùng được hiện trên màn hình và được chọn bởi chuột, phím số hay phím chữ cái. Có nhiều mức độ khác nhau: 1, 2 hay nhiều mức. Dạng: cây, mạng, kéo thả (pull-down hay pop up), ngữ cảnh, tách rời, chồng chéo, .
 Ưu điểm (về chất lượng):Dễ học, dễ dùng và có nhiều lựa chọn. Có hướndẫn, ít nhớ. Thích hợp với người dùng không thường xuyên.
 Nhược điểm:Tốn không gian nhớ màn hình. Thông tin có thể bị che dấu trong các menu con. Chậm với NSD thành thạo.</t>
  </si>
  <si>
    <t>Đâu là lưu ý khi xây dựng một menu hình cây</t>
  </si>
  <si>
    <t>Không quá 3 hoặc 4 cấp độ sâu mà không phân loại hợp lý</t>
  </si>
  <si>
    <t>Giới hạn các lựa chọn từ 4-8 mục</t>
  </si>
  <si>
    <t>Các mục phải khác biệt</t>
  </si>
  <si>
    <t>nên áp dụng cho những menu chung hoặc menu chính</t>
  </si>
  <si>
    <t>Hãy mô tả cấu trúc bảng chọn dạng cây. Cho VD.</t>
  </si>
  <si>
    <t>Bảng chọn dạng cây là bảng chọn mà người dùng chỉ có 1 cách duy nhất để đi đến 1 lựa chọn. VD: Thanh Menu của phần mềm Microsoft Word 2003</t>
  </si>
  <si>
    <t>HCI 5.2.1.2.5</t>
  </si>
  <si>
    <t>e) acyclic network</t>
  </si>
  <si>
    <t>Giao tiếp menu sử dung acyclic network nên sử dụng vào trường hợp nào? Độ sâu bao nhiêu là hợp lý?</t>
  </si>
  <si>
    <t>Sử dụng cho trường hợp Có quá nhiều chức năng. Các chức năng có điểm tương đồng
 Độ sâu hợp lý là 3 vì nó không quá nhiều khiến người dùng phải qua rất nhiều bước mới đến được với chức năng đích</t>
  </si>
  <si>
    <t>1072</t>
  </si>
  <si>
    <t>D_33 Mai Xuân Toàn 20134006 AS</t>
  </si>
  <si>
    <t>Hoàng Việt</t>
  </si>
  <si>
    <t>20142349@student.hust.edu.vn</t>
  </si>
  <si>
    <t>Người dùng có một cách duy nhất để đi đến một lựa chọn</t>
  </si>
  <si>
    <t>Cung cấp các lựa chọn cho người dùng theo cùng một trình tự quy định trước</t>
  </si>
  <si>
    <t>Cho phép người dùng đi đến 1 lựa chọn theo nhiều cách khác nhau</t>
  </si>
  <si>
    <t>Cho phép người dùng quay lại lựa chọn đã chọn qua</t>
  </si>
  <si>
    <t>Chứa nội dung các đối tượng cho phép người dùng truy cập đên 1 bảng đơn và 1 bảng chọn mở rộng khác</t>
  </si>
  <si>
    <t>D_33 Trần Hoàng Long 20111818 AS</t>
  </si>
  <si>
    <t>Hãy mô tả cấu trúc bảng chọn dạng không nối vòng.</t>
  </si>
  <si>
    <t>Bảng chọn dạng mạng không nói vòng là bảng chọn mà cho phép người dùng đi đến 1 lựa chọn bàng nhiều cách khác nhau.</t>
  </si>
  <si>
    <t>HCI 5.2.1.2.6</t>
  </si>
  <si>
    <t>f) cyclic network</t>
  </si>
  <si>
    <t>Cyclic network là gi? Ưu điểm của Cyclic network?</t>
  </si>
  <si>
    <t>Cyclic network là giao tiếp menu tuần hoàn. Các menu có thể gọi tới nhau thành các mạng, vòng kín. Ưu điểm của Cyclic network: người dùng có thể tới menu bất kì, ko phân biệt cấp độ.</t>
  </si>
  <si>
    <t>Cyclic network là giao tiếp menu tuần hoàn. Ưu điểm của Cyclic network: người dùng có thể tới menu bất kì, ko phân biệt cấp độ.</t>
  </si>
  <si>
    <t>Hãy mô tả cấu trúc bảng chọn dạng nối vòng.</t>
  </si>
  <si>
    <t>Bảng chọn dạng mạng nói vòng là bảng chọn mà cho phép người dùng có thể quay lại lựa chọn đã chọn qua.</t>
  </si>
  <si>
    <t>D_33 Hoàng Việt Khoa 20142349 AS</t>
  </si>
  <si>
    <t>Trần Hoàng</t>
  </si>
  <si>
    <t>longth.hust@gmail.com</t>
  </si>
  <si>
    <t>HCI 5.2.1.3.0</t>
  </si>
  <si>
    <t>2.1.3 Các vấn đề khi thiết kế bảng chọn</t>
  </si>
  <si>
    <t>Cách xây dựng menu sau đây thuộc loại gì?
Request&gt;Select fight&gt;Review Intinerary&gt;payment&gt;Cofirm</t>
  </si>
  <si>
    <t>A. Meu Tuyến tính</t>
  </si>
  <si>
    <t>B. Menu  Hình Cây</t>
  </si>
  <si>
    <t>C. Menu macros</t>
  </si>
  <si>
    <t>D. A và C Đúng</t>
  </si>
  <si>
    <t>Các vấn đề người thiết kế gặp phải khi thiết kế bảng chọn</t>
  </si>
  <si>
    <t>- Cần sử dụng cấu trúc bảng chọn nào
- Cần thiết lập bao nhiêu bảng chọn, mỗi bảng chọn nội dung gì
- Mô tả lựa chọn như thế nào cho phù hợp với ý định của người dùng
- Làm thế nào để nhóm các bảng chọn</t>
  </si>
  <si>
    <t>Cấu trúc bảng chọn đơn là gì?</t>
  </si>
  <si>
    <t>Là bảng chọn mà tất cả các lựa chọn xuất hiện cùng lúc, người dùng có thể sử dụng cùng số lần thao tác để truy nhập vào các lựa chọn này</t>
  </si>
  <si>
    <t>TL42</t>
  </si>
  <si>
    <t>HCI 5.2.1.4.1</t>
  </si>
  <si>
    <t>2.1.4 Cách tổ chức ngữ nghĩa của bảng chọn</t>
  </si>
  <si>
    <t>a) Xác định cách phân cấp logic nghiệp vụ hợp lí</t>
  </si>
  <si>
    <t>HI1.2.1.2.1</t>
  </si>
  <si>
    <t>Đâu không phải là một cấu trúc bảng chọn (Menu)</t>
  </si>
  <si>
    <t>Bảng chọn kép</t>
  </si>
  <si>
    <t>Bảng chọn kiểu sổ xuống</t>
  </si>
  <si>
    <t>C48</t>
  </si>
  <si>
    <t>HCI 5.2.1.4.2</t>
  </si>
  <si>
    <t>b) Mỗi lựa chọn chỉ thuộc một loại duy nhất</t>
  </si>
  <si>
    <t>Cách tổ chức menu nào sau đây không thuộc 1 loại duy nhất cho mỗi lựa chọn</t>
  </si>
  <si>
    <t>Bảng chọn dạng mạng không nối vòng</t>
  </si>
  <si>
    <t>Đáp án khác</t>
  </si>
  <si>
    <t>HCI 5.2.1.4.3</t>
  </si>
  <si>
    <t>c) Phân loại các lựa chọn cần hoàn thành trước khi thiết kế màn hình bảng chọn</t>
  </si>
  <si>
    <t>HI1.2.1.2.7</t>
  </si>
  <si>
    <t>Khi thiết kế bảng chọn để phân loại điện thoại, nên phân loại các bảng chọn như thế nào là hợp lí</t>
  </si>
  <si>
    <t>A. Thiết kế bảng chọn theo hãng sản xuất</t>
  </si>
  <si>
    <t>B. Thiết kế sản phẩn theo thời gian ra mắt</t>
  </si>
  <si>
    <t>C. Thiết kế theo tất cả các sản phẩm</t>
  </si>
  <si>
    <t>D. Thiết kế theo thứ tự bảng chữ cái</t>
  </si>
  <si>
    <t>E. Thiết kế theo giá sản phẩm</t>
  </si>
  <si>
    <t>Chọn A,C,E</t>
  </si>
  <si>
    <t>Thiết kế sao cho người dùng dễ hiểu dễ nhớ, thiết kế sao cho mỗi lựa chọn chỉ thuộc 1 loại duy nhất, Phương án D và E sẽ khiến người dùng khó tìm kiếm, khó hiểu khi chọn vì có quá nhiều thứ để chọn</t>
  </si>
  <si>
    <t>HCI 5.2.1.5.0</t>
  </si>
  <si>
    <t>2.1.5 Xâu chuỗi các bảng chọn và nhóm các lựa chọn</t>
  </si>
  <si>
    <t>HI1.2.1.2.2</t>
  </si>
  <si>
    <t>Đáp án nào sau đây không là nguyên tắc cho việc thể hiện các item của menu</t>
  </si>
  <si>
    <t>Sử dụng cá thuật ngữ quen thuộc và đồng nhất</t>
  </si>
  <si>
    <t>Sử dụng tên item khác nhau</t>
  </si>
  <si>
    <t>Sử dụng các cụm từ đồng nhất và chính xác</t>
  </si>
  <si>
    <t>Để các từ khóa trong các item của menu ở bên phải</t>
  </si>
  <si>
    <t>37</t>
  </si>
  <si>
    <t>HCI 5.2.2.1.0</t>
  </si>
  <si>
    <t>2.2. Hướng dẫn thiết kế menu</t>
  </si>
  <si>
    <t>2.2.1 Khuyến cáo khi sắp xếp các mục trong bảng chọn</t>
  </si>
  <si>
    <t>Áp dụng các khuyến cáo khi sắp xếp các mục trong bảng chọn, hãy áp dụng khi thiết kế 1 bảng chọn cho trang web bán điện thoại</t>
  </si>
  <si>
    <t>Gợi ý trả lời:
1. Sắp xép theo thứ tự tự nhiên nếu có(nên nhỏ hơn 7 lựa chọn)
vd: Trang chủ, Hãng, Giá, Thời gian ra mắt, Phụ kiện, Khuyến mại, Dịch Vụ
2. nếu có nhiều hơn 7 mục, nên sắp xép theo phân cấp
3. Chú ý thứ tự sắp xếp cần nhất quán</t>
  </si>
  <si>
    <t>HCI 5.2.2.2.0</t>
  </si>
  <si>
    <t>Các kênh tương tác nào sau đây thuộc tương tác người máy</t>
  </si>
  <si>
    <t>A : Tương tác qua âm thanh</t>
  </si>
  <si>
    <t>B Tương tác qua cử chỉ tay</t>
  </si>
  <si>
    <t>C : Tương tác qua cảm ứng</t>
  </si>
  <si>
    <t>D Cả A , B và C</t>
  </si>
  <si>
    <t>E: Tất cả đều sai</t>
  </si>
  <si>
    <t>2.2.2 Hướng dẫn với bảng chọn loại tuyến tính</t>
  </si>
  <si>
    <t>HI1.2.1.2.4</t>
  </si>
  <si>
    <t>Kiểu giao tiếp bảng chọn không đảm bảo tính mềm dẻo vì sao ?</t>
  </si>
  <si>
    <t xml:space="preserve">Người dùng không thể thêm lựa chọn </t>
  </si>
  <si>
    <t xml:space="preserve">Chiếm không gian màn hình </t>
  </si>
  <si>
    <t xml:space="preserve">Các lựa chọn không mô tả được chức năng </t>
  </si>
  <si>
    <t xml:space="preserve">Phải nhớ câu lệnh và cú pháp </t>
  </si>
  <si>
    <t>Việc tương tác phải thông qua nhiều bước</t>
  </si>
  <si>
    <t>Đâu không phải là khuyến cáo khi xây dựng menu truyến tính</t>
  </si>
  <si>
    <t>Người dùng có thể kết thúc hoặc bắt đầu chuỗi</t>
  </si>
  <si>
    <t>Người dùng có cảm nhận về vị trí của họ đang ở đâu</t>
  </si>
  <si>
    <t>Người dùng không thể quay lại màn hình trước đó</t>
  </si>
  <si>
    <t>C49</t>
  </si>
  <si>
    <t>Nêu các tiêu chí sắp xếp các mục trong bảng chọn?</t>
  </si>
  <si>
    <t>- Sắp xếp theo thứ tự tự nhiên (nếu có):
 Nếu số tùy chọn nhỏ hơn hoặc bằng 7: sắp xếp theo thứ tự xuất hiện, tần xuất xuất hiện, mức độ quan trọng
 Nếu số tùy chọn lớn hơn 7: nên sắp xếp theo bảng chữ cái, hoặc xây dựng menu phân cấp
 Thứ tự sắp xếp các mục trong bảng chọn phải nhất quán
 - Với bảng chọn dạng tuyến tính: người dùng phải có khả năng quay lại màn hình trước đó, kết thúc hoặc bắt đầu lại quy trình, và các mục chọn phải trình bày theo ý người dùng, cần thiết kế các nut tắt để truy nhập nhanh vào các mục(phím này chứa ký tự đầu tiên của tên mục, hoặc số thứ tự của mục), người dùng cũng có thể tự định nghĩa bảng chọn theo ý mình, và tự cài đặt các phím tắt riêng</t>
  </si>
  <si>
    <t>TL43</t>
  </si>
  <si>
    <t>Điều nào sau đây không phải là nguyên tắc xây dựng các menu tuyến tính</t>
  </si>
  <si>
    <t>Người dùng có thể trở lại các màn hình trước</t>
  </si>
  <si>
    <t>Người dùng có thể hủy hoặc khởi động lại chuỗi menu</t>
  </si>
  <si>
    <t>Các lựa chọn cần được sắp xếp theo thứ tự hợp với nhu cầu của người dùng</t>
  </si>
  <si>
    <t>Người dùng phải có cảm giác họ đang ở đâu trong chuỗi menu</t>
  </si>
  <si>
    <t>HCI 5.2.2.3.1</t>
  </si>
  <si>
    <t>2.2.3 Cách truy cập nhanh vào các mục trong bảng chọn</t>
  </si>
  <si>
    <t>a) Thiết kế menu với các kiểu lựa chọn ở đầu</t>
  </si>
  <si>
    <t>HI1.2.1.2.6</t>
  </si>
  <si>
    <t>Trong type ahead, người dùng đánh vào ... để biểu diễn các lựa chọn của menu</t>
  </si>
  <si>
    <t>các xâu kí tự</t>
  </si>
  <si>
    <t>HCI 5.2.2.3.2</t>
  </si>
  <si>
    <t>b) Thiết kế menu với tên và các chỉ số</t>
  </si>
  <si>
    <t>Để truy cập nhanh vào các mục trong bảng chọn thì ta có thể thiết kế bảng chọn theo tên và số thứ tự? Giải thích cách thiết kế này và tại sao nó lại hiệu quả.</t>
  </si>
  <si>
    <t>Người dùng nhập vào tên hoặc số thứ tự của tên mục để truy cập vào mục tương ứng.</t>
  </si>
  <si>
    <t xml:space="preserve"> Nó phù hợp với người dùng thường xuyên hơn, khi đó sẽ giảm thời gian thao tác của người dùng, từ đó mang lại trải nghiệm tốt hơn.</t>
  </si>
  <si>
    <t>HCI 5.2.2.3.3</t>
  </si>
  <si>
    <t>c) Thiết kế cho phép người dùng tự tạo bảng chọn và cách thức truy cập nhanh tùy ý</t>
  </si>
  <si>
    <t>HCI 5.3.1.1.0</t>
  </si>
  <si>
    <t xml:space="preserve"> Đáp án nào sau đây đúng về kiểu tương tác gồm các danh mục các câu hỏi kèm theo câu trả lời (chọn 2 đáp án)</t>
  </si>
  <si>
    <t>Dành cho người dùng mới hoặc người dùng thường xuyên</t>
  </si>
  <si>
    <t>Nên đưa ra nhiều ý tưởng và câu hỏi trong cùng 
 một thời điểm</t>
  </si>
  <si>
    <t>Bảng câu hỏi thường gặp dạng FAQ là 1 dạng của kiểu tương tác gồm các danh mục các câu hỏi kèm theo câu trả lời</t>
  </si>
  <si>
    <t>tương tác hỏi đáp dạng ngân hàng là cách gọ khác của kiểu tương tác gồm các danh mục
  các câu hỏi kèm theo câu trả lời</t>
  </si>
  <si>
    <t>Câu hỏi FAQ thường là các câu hỏi trả lời dạng văn bản</t>
  </si>
  <si>
    <t>A.C</t>
  </si>
  <si>
    <t>Dựa vào khái niệm của kiểu tương tác gồm các danh mục các câu hỏi kèm theo câu trả lời</t>
  </si>
  <si>
    <t>Khi cung cấp kiểu tương tác câu lệnh cho người dùng cần lưu ý điều gì ?</t>
  </si>
  <si>
    <t>Không cung cấp quá nhiều lệnh cho người dùng</t>
  </si>
  <si>
    <t>Tránh sử dụng cấu trúc phân cấp câu lệnh khi có nhiều lệnh, chức năng</t>
  </si>
  <si>
    <t>Tránh sử dụng các từ khóa gợi nhớ</t>
  </si>
  <si>
    <t>Câu A,B đúng</t>
  </si>
  <si>
    <t>Câu B,C đúng</t>
  </si>
  <si>
    <t>3 Tương tác kiểu hỏi đáp</t>
  </si>
  <si>
    <t>3.1 Mô tả</t>
  </si>
  <si>
    <t>3.1.1 Kiểu tương tác gồm các danh mục các câu hỏi kèm theo câu trả lời</t>
  </si>
  <si>
    <t>HI1.2.1.3.0</t>
  </si>
  <si>
    <t>Hệ thống FAQ thuộc kiểu tương tác nào sao đây</t>
  </si>
  <si>
    <t>A. Kiểu tương tác gồm các danh mục các câu hỏi kèm theo câu trả lời</t>
  </si>
  <si>
    <t>B. Kiểu tương tác menu</t>
  </si>
  <si>
    <t>C. Kiểu tương tác dòng lệnh</t>
  </si>
  <si>
    <t>D. Kiểu tương tác ngôn ngữ tự nhiên</t>
  </si>
  <si>
    <t>E. Không đáp án nào đúng</t>
  </si>
  <si>
    <t>Những ứng dụng/thiết bị nào sau đây thuộc kiểu tương tác ngôn ngữ tự nhiên:</t>
  </si>
  <si>
    <t>A. Facebook Messenger Bot</t>
  </si>
  <si>
    <t>B. Amazon Echo</t>
  </si>
  <si>
    <t>C. Google Glass</t>
  </si>
  <si>
    <t>D. Samsung Gear</t>
  </si>
  <si>
    <t>Dòng nào sau đây là nhược điểm của kiểu tương tác ngôn ngữ tự nhiên?</t>
  </si>
  <si>
    <t>Tốn không gian nhớ màn hình</t>
  </si>
  <si>
    <t>Thông tin bị che giấu trong các menu con</t>
  </si>
  <si>
    <t>Sai xót cao</t>
  </si>
  <si>
    <t>Cấu trúc, cú pháp không rõ ràng</t>
  </si>
  <si>
    <t>Khó xử lý tình huống lỗi</t>
  </si>
  <si>
    <t>Phát biểu nào sau đây là đúng?</t>
  </si>
  <si>
    <t>Kiểu tương tác gồm các danh mục các câu hỏi kèm theo câu trả lời thường dành cho người dùng chuyên gia</t>
  </si>
  <si>
    <t>Tại một thời điểm nên đưa ra nhiều ý tưởng hoặc nhiều câu hỏi</t>
  </si>
  <si>
    <t>Đặt câu hỏi tường minh, chính xác và câu trả lời phải sát với câu hỏi</t>
  </si>
  <si>
    <t>Cần cho phép người dùng quan sát những câu trả lời trước đó để tiện theo dõi quá trình giao tiếp với máy tính</t>
  </si>
  <si>
    <t>Các câu trả lời nên ngắn gọn từ 25-40 ký tự căn lề trái và phân biệt rõ giao tiếp vào ra</t>
  </si>
  <si>
    <t>Kiểu tương tác gồm các danh mục các câu hỏi kèm theo câu trả lời thường dành cho người dùng mới hoặc người dùng thường xuyên. Tại một thời điểm chỉ nên đưa ra một ý tưởng hoặc một câu hỏi</t>
  </si>
  <si>
    <t>Điều nào sau đây là không đúng khi xây dựng danh mục hỏi đáp cho người dùng</t>
  </si>
  <si>
    <t>Tại 1 thời điểm, chỉ nên đưa ra 1 ý tưởng hoặc 1 câu hỏi</t>
  </si>
  <si>
    <t>Nếu người dùng cần tương tác cần cho phép người dùng trả lời ngắn gọn</t>
  </si>
  <si>
    <t>Nên giữ cách trình bày câu trả lời ngắn gọn từ 25 đến 40 ký tự căn lề trái</t>
  </si>
  <si>
    <t>Cho phép người dùng quan sát các câu trả lời trước đó để tiện cho quá trình giao tiếp với máy tính</t>
  </si>
  <si>
    <t>Câu hỏi nên thuộc dạng mở, để người dùng trình bày được tất cả những gì mình mong muốn</t>
  </si>
  <si>
    <t>C50</t>
  </si>
  <si>
    <t>Question-and-answer dialogues chỉ nên bao gồm ... câu hỏi một lúc?</t>
  </si>
  <si>
    <t>2-Apr</t>
  </si>
  <si>
    <t>4-Jun</t>
  </si>
  <si>
    <t>Chỉ 1</t>
  </si>
  <si>
    <t>Đâu KHÔNG phải chỉ đẫn cho question-and-answer dialogues</t>
  </si>
  <si>
    <t>Câu hỏi rõ ràng</t>
  </si>
  <si>
    <t>Các chữ căn trái</t>
  </si>
  <si>
    <t>Người dùng trả lời mất nhiều thời gian</t>
  </si>
  <si>
    <t>Hiện thị cậu hỏi trước đó</t>
  </si>
  <si>
    <t>Điều nào sau đây là không đúng khi xây dựng danh mục hỏi đáp cho người dùng?</t>
  </si>
  <si>
    <t>Tại một thời điểm, chỉ nên đưa ra một ý tưởng hoặc một câu hỏi</t>
  </si>
  <si>
    <t>Nên giữ cách trình bày câu trả lời ngắn gọn, từ 25 đến 40 ký tự căn lề trái</t>
  </si>
  <si>
    <t>Câu hỏi dạng mở, để người dùng trình bày được những gì mình mong muốn</t>
  </si>
  <si>
    <t>Có những kiểu tương tác nào ? Mẫu thử đã thiết kế trong bài tập lớn của em có ứng dụng các kiểu tương tác như thế nào ? Đưa ra ít nhất 3 ví dụ minh họa và tự đánh giá mức độ hoàn thiện, chỉ rõ các hạn chế và đề xuất cách khắc phục.</t>
  </si>
  <si>
    <t>ICT_C_TL53</t>
  </si>
  <si>
    <t>HCI 5.3.1.2.0</t>
  </si>
  <si>
    <t>3.1.2 Kiểu tương tác hỏi đáp dạng ngân hàng</t>
  </si>
  <si>
    <t>Vì sao tương tác hỏi đáp dạng ngân hàng lại dành cho chuyên gia?</t>
  </si>
  <si>
    <t>Cần cấu trúc chính xác và hiểu rõ cấu trúc ngân hàng câu trả lời</t>
  </si>
  <si>
    <t>Những câu hỏi trong ngân hàng rất phức tạp, cần người dùng chuyên gia một mảng nào đó để sử dụng</t>
  </si>
  <si>
    <t>Đáp án không có sẵn mà phải tự trả lời</t>
  </si>
  <si>
    <t>Những câu hỏi này thích hợp với người sử dụng mới</t>
  </si>
  <si>
    <t>Người dùng mới không bao giờ sử dụng những câu hỏi này</t>
  </si>
  <si>
    <t>Các câu hỏi này cần người dùng hiểu biết cấu trúc và câu trả lời để có thể sử dụng được</t>
  </si>
  <si>
    <t>Ví dụ nào sau đây là tương tác hỏi dạng ngân hàng?</t>
  </si>
  <si>
    <t>Câu hỏi: Bạn có thường xuyên nghe nhạc khi lái xe không?</t>
  </si>
  <si>
    <t>Mẫu điền thông tin sinh viên</t>
  </si>
  <si>
    <t>Câu hỏi: Bạn muốn sử dụng chức năng bật điều hòa trong bao nhiêu thao tác? Câu trả lời ví dụ: 3 thao tác</t>
  </si>
  <si>
    <t>Ngôn ngữ truy vấn SQL</t>
  </si>
  <si>
    <t>Người dùng nói vào mic để yêu cầu điện thoại mở chức năng tương ứng</t>
  </si>
  <si>
    <t>Ngôn ngữ truy vấn SQL cần cấu trúc chính xác và hiểu rõ cấu trúc ngân hàng câu trả lời</t>
  </si>
  <si>
    <t>Kiểu truy vấn SQl trong cấu trúc ngân hàng được sử dụng như thế nào?</t>
  </si>
  <si>
    <t>Chúng sử dụng cách diễn đạt dạng ngôn ngữ tự nhiên, nhưng lại yêu cầu cú pháp rõ ràng cũng như cấu trúc ngân hàng câu trả lời</t>
  </si>
  <si>
    <t>Kiểu tương tác hỏi đáp phù hợp cho người dùng mới là gì?</t>
  </si>
  <si>
    <t>Kiểu tương tác hỏi đáp dưới dạng danh mục các câu hỏi kèm câu trả lời dành cho người dùng mới. Ví dụ: bảng các câu hỏi thường gặp hoặc cơ chế hỗ trợ người dùng ra quyết định bằng cách đặt câu hỏi cho người dùng.</t>
  </si>
  <si>
    <t>TL44</t>
  </si>
  <si>
    <t>HCI 5.3.2.0.0</t>
  </si>
  <si>
    <t>3.2 Hướng dẫn xây dựng danh mục hỏi đáp phù hợp với người dùng</t>
  </si>
  <si>
    <t>HI1.2.1.3.1</t>
  </si>
  <si>
    <t>Xây dựng danh mục hỏi đáp như thế nào là phù hợp. Chọn các đáp án đúng.</t>
  </si>
  <si>
    <t>Rõ ràng, dễ hiểu</t>
  </si>
  <si>
    <t>Người dùng dễ hình dung mục đích câu hỏi</t>
  </si>
  <si>
    <t>Đáp ứng đủ nội dung các yêu cầu phần mềm</t>
  </si>
  <si>
    <t>Đáp ứng đúng nội dung yêu cầu phần mềm</t>
  </si>
  <si>
    <t>Tất cả đáp án trên đều đúng</t>
  </si>
  <si>
    <t>Vì danh mục hỏi đáp cung cấp cho người dùng câu hỏi và câu trả lời theo mẫu định sẵn do đó cần phải rõ ràng dễ hiểu thân thiện với người dùng để người dùng có thể hình dung tổng quan về sản phẩm</t>
  </si>
  <si>
    <t>Hãy phân tích về các hướng dẫn xây dựng danh mục hỏi đáp phù hợp với người dùng ?</t>
  </si>
  <si>
    <t>Để tương tác hỏi đáp hiệu quả, tại một thời điểm chỉ nên đưa ra một ý tưởng hoặc một câu hỏi và phải đảm bảo câu trả lời sát với câu hỏi. Nếu người dùng cần tương tác phải cho phép người dùng trả lời ngắn gọn. Trong trường hợp này các câu hỏi cho người dùng nên thuộc dạng đóng ( yes no ) để chỉ phải trả lời có hoặc không tức là câu trả lời luôn nằm trong tập hợp có sẵn. Cũng cần cho phép người dùng theo dõi các câu trả lời trước đó để tiện theo dõi quá trình giao tiếp với máy tính. Câu trả lời cần ngắn gọn từ 25 - 40 ký tự, căn lề trái và phân biệt rõ vùng thông tin vào ra.</t>
  </si>
  <si>
    <t>Giải thích: xem video bài giảng số 5 : Interaction Styles.</t>
  </si>
  <si>
    <t>HCI 5.4.1.1.0</t>
  </si>
  <si>
    <t>4 Tương tác kiểu điền mẫu</t>
  </si>
  <si>
    <t>4.1 Mô tả</t>
  </si>
  <si>
    <t>4.1.1 Đặc điểm</t>
  </si>
  <si>
    <t>HI1.2.1.4.0</t>
  </si>
  <si>
    <t>Tương tác kiểu điền theo mẫu có những đặc điểm nào trong những đặc điểm sau đây:</t>
  </si>
  <si>
    <t>Nội dung tương tác có sẵn, người dùng thực hiện theo form có sẵn</t>
  </si>
  <si>
    <t>Người dùng thực hiện tương tác cần phải nhớ các dòng lệnh cơ bản</t>
  </si>
  <si>
    <t>Người dùng có thể điền theo form có sẵn hoặc lựa chọn theo form</t>
  </si>
  <si>
    <t xml:space="preserve"> Người dùng cần phải nhớ dòng lệnh hay các mức phân cấp trong giao diện tương tác</t>
  </si>
  <si>
    <t>Đòi hỏi phải hiểu cấu trúc và cú pháp để tương tác</t>
  </si>
  <si>
    <t>tương tác kiểu điền theo mẫu là kiểu tương tác mà màn hình tương tác có sẵn thông tin yêu cầu người dùng điền nội dung cho từng thông tin đó hoặc có thể lựa chọn nội dung đã được tạo sẵn cho mỗi thông tin được yêu cầu</t>
  </si>
  <si>
    <t>Có bao nhiêu kiểu tương tác?</t>
  </si>
  <si>
    <t>9</t>
  </si>
  <si>
    <t>Đâu là ưu điểm của fill-in advantage ?</t>
  </si>
  <si>
    <t>Khó học</t>
  </si>
  <si>
    <t>Mất nhiều thời gian nhưng chính xác.</t>
  </si>
  <si>
    <t>Cần nhiều sự chỉ dẫn</t>
  </si>
  <si>
    <t>23</t>
  </si>
  <si>
    <t>Fill-in cần điều gì?</t>
  </si>
  <si>
    <t>Tiêu đề dẽ hiểu</t>
  </si>
  <si>
    <t>Nền trống</t>
  </si>
  <si>
    <t>Chỗ điền để trống</t>
  </si>
  <si>
    <t>Nhãn để ẩn</t>
  </si>
  <si>
    <t>HCI 5.4.1.2.0</t>
  </si>
  <si>
    <t>4.1.2 Ưu nhược điểm</t>
  </si>
  <si>
    <t>Ưu điểm của kiểu tương tác fill-in style ?</t>
  </si>
  <si>
    <t>Dễ học,dễ dùng  cho những người không quen</t>
  </si>
  <si>
    <t>Dễ hình dung toàn bộ các mối quan hệ dữ liệu</t>
  </si>
  <si>
    <t>Hạn chế được Nhập dữ liệu sai</t>
  </si>
  <si>
    <t>Nhanh chóng</t>
  </si>
  <si>
    <t>Đáp án đúng là E</t>
  </si>
  <si>
    <t>Ưu điểm của kiểu dữ liệu điền mẫu là dễ học , dễ dùng cho mọi người, hạn chế được nhập dữ liệu sai đồng thơi người dùng hiểu được các mối quan hệ dữ liệu nhập vào</t>
  </si>
  <si>
    <t>Ưu điểm lớn nhất của kiểu tương tác fill-in style là gì ?</t>
  </si>
  <si>
    <t xml:space="preserve">	Dễ dàng cho tất cả mọi người kể cả người chuyên và không chuyên </t>
  </si>
  <si>
    <t>Tránh sai sót</t>
  </si>
  <si>
    <t>Hiểu được toàn bộ dữ liệu</t>
  </si>
  <si>
    <t xml:space="preserve">Nhanh chóng </t>
  </si>
  <si>
    <t>B và C đều đúng</t>
  </si>
  <si>
    <t xml:space="preserve"> A</t>
  </si>
  <si>
    <t>Đó là bới vì cái cốt yếu chính của các kiểu tương tác đó là mọi ngừoi đều có thể sử dụng được.</t>
  </si>
  <si>
    <t>Đâu không phải là ưu điểm của kiểu giao tiếp điền mẫu?</t>
  </si>
  <si>
    <t>Dữ liệu nhanh chóng được nhập vào các ô định sẵn</t>
  </si>
  <si>
    <t>Không cần nhiều giải thích</t>
  </si>
  <si>
    <t>Giúp NSD dễ hình dung mối quan hệ các dữ liệu do cùng hiển thị trên cùng một màn hình</t>
  </si>
  <si>
    <t>Phù hợp cho chuyên gia do cách nhập trực tiếp và có nhiều tùy chọn cho các câu lệnh trong từng bối cảnh nhất định</t>
  </si>
  <si>
    <t>Hạn chế lỗi do có gán nhãn và hạn chế miền giá trị nhập vào</t>
  </si>
  <si>
    <t>C51</t>
  </si>
  <si>
    <t>Đâu không phải là ưu điểm của kiểu giao tiếp điền mẫu (form fill-in) ?</t>
  </si>
  <si>
    <t>Giúp người dùng dễ hình dung mối quan hệ các dữ liệu do cùng hiển thị trên cùng một màn hình</t>
  </si>
  <si>
    <t>HCI 5.4.2.0.0</t>
  </si>
  <si>
    <t>4.2 Hướng dẫn</t>
  </si>
  <si>
    <t>HI1.2.1.4.1</t>
  </si>
  <si>
    <t>Mẫu trong kiểu tương tác điền mẫu cần có yêu cầu gì?</t>
  </si>
  <si>
    <t>Tiêu đề mẫu điền có thể viết tắt, ngắn gọn</t>
  </si>
  <si>
    <t>Khoảng cách các ô nhập liệu phải rõ ràng</t>
  </si>
  <si>
    <t>Có thể viết tắt các từ thông dụng</t>
  </si>
  <si>
    <t>Nhãn các ô nhập liệu gần gũi người dùng</t>
  </si>
  <si>
    <t>Các nhóm và xâu cuỗi các ô nhập kiệu phải đầy đủ</t>
  </si>
  <si>
    <t>Các yêu cầu trong mẫu điền là: Tiêu 1)đề mẫu điền ý nghĩa, dễ hiểu, 2)Các nhóm và xâu chuỗi các ô nhập liệu phải logic và hiển thị tốt, 3)Nhãn các ô nhập liệu gần gũi người dùng, 4)Các từ viết tắt và các khái niệm phải nhất quán, 5) khoảng các và ranh giới giữa các ô nhập liệu phải rõ ràng</t>
  </si>
  <si>
    <t>Kiểu tương tác dòng lệnh là cách thức giao tiếp cơ bản giữa người dùng và máy tính. Kiểu này cho phép người dùng trực tiếp đưa yêu cầu cho máy tính bằng cách nhấn vào các phím chức năng hoặc là nhấn tổ hợp phím tắt hoặc gõ các câu lệnh cấu thành từ các phím kí tự đơn lẻ theo cúa phép định sẵn.</t>
  </si>
  <si>
    <t>Xem slide 9 chương 5</t>
  </si>
  <si>
    <t>HCI 5.5.1.1.1</t>
  </si>
  <si>
    <t>5 Tương tác kiểu ngôn ngữ tự nhiên</t>
  </si>
  <si>
    <t>5.1 Mô tả</t>
  </si>
  <si>
    <t>5.1.1 Khái niệm</t>
  </si>
  <si>
    <t>HI1.2.1.5.0</t>
  </si>
  <si>
    <t>Lợi ích của kiểu tương tác băng ngôn ngữ tự nhiên là</t>
  </si>
  <si>
    <t>A Quen thuộc với người sử dụng</t>
  </si>
  <si>
    <t>B. Người dùng không cần phải học một cú pháp lệnh hoặc phương pháp hoạt đọng của hệ tương tác</t>
  </si>
  <si>
    <t>C kiểu tương tác này cần người dùng học tri thức mới</t>
  </si>
  <si>
    <t>D. phương pháp này rất tiện lợi cho người sư dụng</t>
  </si>
  <si>
    <t>E Phương pháp náy phù hợp với người dùng tri thức</t>
  </si>
  <si>
    <t>đáp án: A B</t>
  </si>
  <si>
    <t>ví ở phương pháp này thân thiện với người dùng, người dùng không cần phải học</t>
  </si>
  <si>
    <t>Đâu là bộ nhớ ngắn hạn trong các thành phần sau</t>
  </si>
  <si>
    <t>Ram</t>
  </si>
  <si>
    <t>CPU</t>
  </si>
  <si>
    <t>Monitor</t>
  </si>
  <si>
    <t>CD</t>
  </si>
  <si>
    <t>Do a là bộ nhớ truy suất ngẫu nhiên, tốc độ cao, dữ liệu trong ram sẽ mất khi mất điện.</t>
  </si>
  <si>
    <t>Tương tác kiểu ngôn ngữ tự nhiên là gì?</t>
  </si>
  <si>
    <t>Tương tác kiểu ngôn ngữ tự nhiên là kiểu tương tác cho phép người dùng giao tiếp với máy tính thông qua một chuỗi các lệnh theo cú pháp của ngôn ngữ tự nhiên (ngôn ngữ nói). Nó tương tự như là một người giao tiếp với người khác bằng cú pháp của ngôn ngữ tự nhiên</t>
  </si>
  <si>
    <t>Xem slide số 35 chương 5 bài học online</t>
  </si>
  <si>
    <t>Hãy nêu hướng dẫn thiết kế giao diện kiểu điền theo mẫu?</t>
  </si>
  <si>
    <t>- Tiêu đề phải có ý nghĩa, chỉ dẫn dễ hiểu
 - Các nhóm xâu chuỗi phải logic
 - layout hiển thị tốt
 - Nhãn phải gần gũi với người sử dụng
 - Các từ viết tắt, khái niệm phải nhất quán
 - các phím tắt di chuyển giữa các ô nhập liệu phải đúng trình tự logic nhập liệu
 - Áp dụng kỹ thuật sửa lỗi nhập liệu, thông báo lỗi
 - Đánh dấu ô nhập bắt buộc
 - Cung cấp giải thích các giá trị cần nhập
 - Có tín hiệu thông báo việc hoàn thành nhập liệu</t>
  </si>
  <si>
    <t>TL45</t>
  </si>
  <si>
    <t>HCI 5.5.1.2.0</t>
  </si>
  <si>
    <t>5.1.2 Ưu nhược điểm</t>
  </si>
  <si>
    <t>Đâu là nhược điểm của tương tác bằng ngôn ngữ tự nhiên? (Chọn 3 đáp án)</t>
  </si>
  <si>
    <t>Người dùng phải học các cú pháp lệnh và phương pháp hoạt động của hệ thống</t>
  </si>
  <si>
    <t>Cách thức tương tác còn lạ lẫm với người sử dụng</t>
  </si>
  <si>
    <t>Hệ thống khó có khả năng phân biệt từ đa nghĩa,không phân biệt đâu là lệnh đâu là câu nói bình thường nếu vô tình trùng nhau</t>
  </si>
  <si>
    <t>Hệ thống nhận dạng âm thanh, xử lý ngôn ngữ tự nhiên vẫn còn hạn chế</t>
  </si>
  <si>
    <t>Đôi khi không hấp dẫn và tiện lợi với người dùng bằng các cách tương tác trực tiếp như chạm,trỏ</t>
  </si>
  <si>
    <t>K/n: Giao diện ngôn ngữ tự nhiên là kiểu tương tác cho phép người dùng nhập vào từ bàn phím hoặc giọng nói các lệnh theo cú pháp của ngôn ngữ tự nhiên
  - Kiểu tương tác này rất phù hợp với con người do người dùng không cần học thêm cú pháp lệnh mới hoặc cách thao tác với hệ thống
 Lợi ích: 
 - Quen thuộc với người sử dụng
 - Người dùng không cần phải học một cú pháp lệnh hoặc một phương pháp hoạt động của hệ tương tác.
 Nhược điểm:
 - Nhập nhằng,đa nghĩa
 - Các kiểu tương tác trỏ,chọn cũng hấp dẫn người dùng bởi tính quen thuộc và đơn giản của nó.</t>
  </si>
  <si>
    <t>Ưu điểm khi sử dụng cách tương tác bằng ngôn ngữ tự nhiên là ?</t>
  </si>
  <si>
    <t>Thực tiễn với các công nghệ hiện tại</t>
  </si>
  <si>
    <t>Sử dụng ngôn ngữ tự nhiên luôn luôn thu hút người sử dụng hơn là lựa chọn qua màn hình hiển thị.</t>
  </si>
  <si>
    <t>Thích hợp với tất cả các thiết bị điện tử hiện tại.</t>
  </si>
  <si>
    <t>C52</t>
  </si>
  <si>
    <t>HCI 5.5.2.0.0</t>
  </si>
  <si>
    <t>5.2 Hướng dẫn thiết kế</t>
  </si>
  <si>
    <t>Nêu các vấn đề phát sinh và hướng dẫn thiết kế giải pháp khi sử dụng tương tác kiểu ngôn ngữ tự nhiên?</t>
  </si>
  <si>
    <t>Các vấn đề: Cần xác định đúng các câu lệnh người dùng nhập vào trong khi xử lí ngôn ngữ tự nhiên vẫn tồn tại nhiều vấn đề như nhập nhằng, đa nghĩa, yêu cầu về độ dài, độ chậm và các dữ liệu đầu vào cảu câu lệnh. Trong khi đó các dạng thiết bị như trỏ chọn cũng hấp dẫn người dùng. Giải pháp: Nên sử dụng bộ từ nhỏ và sử dụng một số từ khóa nhất định.</t>
  </si>
  <si>
    <t>Xem slide số 37 chương 5 bài học online</t>
  </si>
  <si>
    <t>Nêu lợi ích, vấn đề tồn tại và áp dụng hiệu quả nhất khi nào
 của kiểu tương tác bằng ngôn ngữ tự nhiên</t>
  </si>
  <si>
    <t>lợi ích: quen thuộc với người dùng, người dùng không phải học cú pháp lệnh hoặc phương pháp hoạt động của hệ thống
 vấn đề tồn tại: Cú pháp nhập nhằng, đa nghĩa
 áp dụng hiệu quả nhất: bộ từ vựng nhỏ hoặc chỉ phải nhập bộ từ khóa nhất định</t>
  </si>
  <si>
    <t>TL46</t>
  </si>
  <si>
    <t>HCI 5.6.1.1.0</t>
  </si>
  <si>
    <t>6 Tương tác kiểu điều khiển trực tiếp</t>
  </si>
  <si>
    <t>6.1 Mô tả</t>
  </si>
  <si>
    <t>6.1.1 Khái niệm</t>
  </si>
  <si>
    <t>HI1.2.1.6.0</t>
  </si>
  <si>
    <t>Lợi ích của kiểu tương tác điều khiển trực tiếp là? (2 đáp án)</t>
  </si>
  <si>
    <t>A. Gia tăng hoạt động với phản hồi nhanh chóng của mọi hoạt động</t>
  </si>
  <si>
    <t>C. Người dùng không cần phải học một cú pháp lệnh hoặc phương pháp hoạt đọng của hệ tương tác</t>
  </si>
  <si>
    <t>D. Quen thuộc với người sử dụng</t>
  </si>
  <si>
    <t>E. A và C đúng</t>
  </si>
  <si>
    <t>Loại ngay đáp án C, D vì người dùng có thể không quen với hệ thống và cần phải học, do đó loại E luôn, chỉ còn A, B</t>
  </si>
  <si>
    <t>Trong direct manipulatioin thông báo lỗi thì ... xảy ra?</t>
  </si>
  <si>
    <t>Luôn luôn</t>
  </si>
  <si>
    <t>Hiếm khi</t>
  </si>
  <si>
    <t>Thường xuyên</t>
  </si>
  <si>
    <t>thỉnh thoảng</t>
  </si>
  <si>
    <t>HCI 5.6.1.2.0</t>
  </si>
  <si>
    <t>6.1.2 Ưu điểm</t>
  </si>
  <si>
    <t>Câu nào sau đây là đúng khi nói về điều khiển trực tiếp</t>
  </si>
  <si>
    <t>Người dùng truy cập thông tin bằng cách chọn vị trí truy cập và nhân chuột.</t>
  </si>
  <si>
    <t>Người dùng truy cập thông tin bằng thao tác dòng lệnh</t>
  </si>
  <si>
    <t>Người ùng truy cập thông tin bằng đối thoại</t>
  </si>
  <si>
    <t>A,B,C dều đúng</t>
  </si>
  <si>
    <t>Không đáp án nào đúng</t>
  </si>
  <si>
    <t>Điềukhiển trực tiếp của người dùng Người dùng truy cập thông tin bằng cách chọn vị trí truy cập và nhân chuột</t>
  </si>
  <si>
    <t>Dạng tương tác điều khiển trực tiếp có những ưu điểm nào?</t>
  </si>
  <si>
    <t>-1. Tạo hứng thú cho người dùng -2. Người dùng mới có thể học được nhanh chóng -3. Người dùng có kinh nghiệm có thể làm nhanh -4. Hiếm khi có thông báo lỗi -5. Người dùng có thể nhận biết ngay hành động có giúp họ đạt mục đích hay không và cách thay đổi hành động. -6. Người dùng cần trải nghiệm ít hơn.</t>
  </si>
  <si>
    <t>Do người dùng chưa biết trước kết quả hành động thế nào, anh ta sẽ cảm thấy muốn thực hiện hành động đó. Dựa vào feedback của hành động mà người dùng mới sẽ học nhanh hơn, người dùng cũ sẽ nhớ thao tác và làm nhanh hơn. Thông báo lỗi hiếm khi xuất hiện (nếu có lỗi người dùng sẽ biết và không thực hiện như thế nữa). Người dùng không cần trải nghiệm nhiều để học cách sử dụng do feedback từ hệ thống đã giúp anh ta nhớ tốt hơn.</t>
  </si>
  <si>
    <t>HCI 5.6.2.0.0</t>
  </si>
  <si>
    <t>6.2 Kiểu tương tác WIMP</t>
  </si>
  <si>
    <t>HI1.2.1.6.1</t>
  </si>
  <si>
    <t>đồ họa của wimp bao gồm những thành phần nào</t>
  </si>
  <si>
    <t>Wingười dùngows</t>
  </si>
  <si>
    <t>Biểu tượng (Icons):</t>
  </si>
  <si>
    <t>Menu:</t>
  </si>
  <si>
    <t>Con trỏ (Pointers):</t>
  </si>
  <si>
    <t>phím lệnh, thanh công cụ</t>
  </si>
  <si>
    <t>a,b,c,d</t>
  </si>
  <si>
    <t>1) Wingười dùngows: như màn hình độc lập, có thể chứa Text hay đồ hoạ. Kích thước có thể thay đổi và điều chỉnh 
 (2) Biểu tượng (Icons): tranh hay hình ảnh thu nhỏ và đa dạng 
 (3) Menu: tập các lựa chọn có thể cho người dùng được hiện trên màn hình 
 (4) Con trỏ (Pointers): Là thành phần quan trọng vì WIMP ng chủ yếu định vị và lựa chọn. Dạng con trỏ có ý nghĩa gắn với hành động.</t>
  </si>
  <si>
    <t>bản chất của wimp chọn câu đúng nhất</t>
  </si>
  <si>
    <t>wimp là một ngôn ngữ lập trình</t>
  </si>
  <si>
    <t>wimp là một ngôn ngữ</t>
  </si>
  <si>
    <t>wimp là một kiểu giao tiếp</t>
  </si>
  <si>
    <t>WIMP là kiểu giao tiếp trong tương tác giữa con người và máy tính có sự kết hợp của VB và đồ hoạ</t>
  </si>
  <si>
    <t>wimp chỉ có giao tiếp đồ họa</t>
  </si>
  <si>
    <t>d</t>
  </si>
  <si>
    <t>Kiểu tương tác WIMP gồm bao nhiêu thành phần chính ?</t>
  </si>
  <si>
    <t>Gồm 4 thành phần chính là : Người dùng - Biểu tượng - Menu - Con trỏ.</t>
  </si>
  <si>
    <t>Ưu điểm của kiểu tương tác WIMP ( về chất lượng )là gì ?</t>
  </si>
  <si>
    <t>Dễ nhớ</t>
  </si>
  <si>
    <t>Chủ động</t>
  </si>
  <si>
    <t>Chân thực</t>
  </si>
  <si>
    <t>Giảm sai sót</t>
  </si>
  <si>
    <t>Trực quan</t>
  </si>
  <si>
    <t>Ưu điểm (về chất lượng):
  - Tốt, dễ học, ít nhớ.
  - Tính chủ động của người dùng cao, giảm sai sót</t>
  </si>
  <si>
    <t>Các đối tượng thuộc kiểu tương tác WIMP là?</t>
  </si>
  <si>
    <t>Cửa sổ</t>
  </si>
  <si>
    <t>Biểu tượng</t>
  </si>
  <si>
    <t>Con trỏ chuột</t>
  </si>
  <si>
    <t>bàn phím</t>
  </si>
  <si>
    <t>ABCD</t>
  </si>
  <si>
    <t>vì bàn phím không thuộc các thành phần tương tác WINP</t>
  </si>
  <si>
    <t>Các thành phần thuộc kiểu tương tác WIMP là?</t>
  </si>
  <si>
    <t>Write</t>
  </si>
  <si>
    <t>Check box</t>
  </si>
  <si>
    <t>Read</t>
  </si>
  <si>
    <t>Spinner</t>
  </si>
  <si>
    <t>Ngoài Pointer là thành phần cơ bản chính, 2 thành phần còn lại là check box và spinner cũng là các thành phần thuộc kiểu tương tác WIMP</t>
  </si>
  <si>
    <t>Trong kiểu tương tác WIMP, các đối tượng cửa sổ, biểu tượng, chuột, bảng chọn, con trỏ được gọi là:</t>
  </si>
  <si>
    <t>Windows</t>
  </si>
  <si>
    <t>Icon</t>
  </si>
  <si>
    <t>Gadget</t>
  </si>
  <si>
    <t>Pointer</t>
  </si>
  <si>
    <t>Widget</t>
  </si>
  <si>
    <t>Các đối tượng này của WIMP được gọi chung là Widget hay còn gọi là các thành tố điều khiển</t>
  </si>
  <si>
    <t>Yếu tố nào không nằm trong thành phần chính của tương tác WIMP?</t>
  </si>
  <si>
    <t>Ngôn ngữ</t>
  </si>
  <si>
    <t>Con trỏ</t>
  </si>
  <si>
    <t>Tương tác của WIMP  gồm: cửa sổ, biểu tượng, menu, con trỏ</t>
  </si>
  <si>
    <t>Các thông tin sau là mô tả về giao diện truy vấn?</t>
  </si>
  <si>
    <t>A.	Giao diện hỏi và trả lời, chức năng phổ biến rộng rãi, thường sử dụng trong hệ thống thông tin.</t>
  </si>
  <si>
    <t>B.	Giao diện hỏi và trả lời, đòi hỏi sự chuẩn bị công phu của nhà phát triển,phù hợp với người sử dụng mới, không cần đòi hỏi hiểu biết cấu trúc cơ sở dữ liệu</t>
  </si>
  <si>
    <t>C.	Giao diện hỏi và trả lời.Sử dụng ngôn ngữ truy vấn để lấy thông tin từ cơ sở dữ liệu nên đòi hỏi sự hiểu biết về cấu trúc cơ sở dữ liệu và cú pháp ngôn ngữ</t>
  </si>
  <si>
    <t>D.	Giao diện hỏi và trả lời, không cần đòi hỏi sự chuẩn bị của nhà phát triển.phù hợp với người sử dụng mới,chức năng phổ biến rộng rãi.</t>
  </si>
  <si>
    <t>E. A và B</t>
  </si>
  <si>
    <t>Giao diện truy vấn : giao diện hỏi và trả lời.thường sử dụng trong hệ thống thông tin.phù hợp với người dùng mới nhưng chức năng rất hạn chế.đòi hỏi sự chuẩn bị công phu của nhà phát triên.sử dụng ngon ngữ truy vấn để lấy thông tin từ CSDL nên cần đòi hỏi hiểu biết về cấu trúc cơ sở dữ liệu và cú pháp ngôn ngữ.</t>
  </si>
  <si>
    <t>WIMP là viết tắt của:</t>
  </si>
  <si>
    <t>Window, Icons, Mouse, Pointer</t>
  </si>
  <si>
    <t>Window, Interaction, Mouse, Pointer</t>
  </si>
  <si>
    <t>Windown, Icons, Menu, Pointer</t>
  </si>
  <si>
    <t>Windown, Interaction, Menu, Pointer</t>
  </si>
  <si>
    <t>Windown, Interface, Mouse, Pointer</t>
  </si>
  <si>
    <t>C53</t>
  </si>
  <si>
    <t>Ưu điểm của kiểu tương tác trực tiếp là gì?</t>
  </si>
  <si>
    <t>- Sinh động, dễ sử dụng.
 - Người mới nhanh học được các chức năng cơ bản.
 - Người có kinh nghiệm làm việc hiệu quả, nhanh chóng.
 - Thông báo lỗi hiếm khi cần đến.
 - Người dùng có thể thấy các hành động của họ có đúng mục đích hay không và thay đổi chúng.
 - Ít cần kinh nghiệm để sử dụng.</t>
  </si>
  <si>
    <t>TL47</t>
  </si>
  <si>
    <t>Trong mô hình giao diện WIMP, thành phần nào trên màn hình hoạt động như một thành phần hiển thị cuối ?</t>
  </si>
  <si>
    <t>Icons</t>
  </si>
  <si>
    <t>Menus</t>
  </si>
  <si>
    <t>Pointers</t>
  </si>
  <si>
    <t>11</t>
  </si>
  <si>
    <t>Thành phần nào trong mô hình giao diện WIMP thường được hiển thị dưới dạng đường tắt đến các chức năng khác của máy tình ?</t>
  </si>
  <si>
    <t>Với mô hình giao diện WIMP, thành phần nào được hiển thị dưới dạng hệ thống chữ hoặc biểu tượng dùng để chọn đến các ứng dụng tương ứng ?</t>
  </si>
  <si>
    <t>WIMP trong WIMP interface là viết tắt của từ gì?</t>
  </si>
  <si>
    <t>Windows-Icons-Menus-Pointers</t>
  </si>
  <si>
    <t>Windows-Interfaces-Menus-Pointers</t>
  </si>
  <si>
    <t>Windows-Icons-Menus-Paragraph</t>
  </si>
  <si>
    <t>Windows-Icons-Mapping-Pointers</t>
  </si>
  <si>
    <t>26</t>
  </si>
  <si>
    <t>Pointer trong WIMP interface không bao gồm?</t>
  </si>
  <si>
    <t>Point and select</t>
  </si>
  <si>
    <t>Branch</t>
  </si>
  <si>
    <t>Hot spot</t>
  </si>
  <si>
    <t>Node</t>
  </si>
  <si>
    <t>27</t>
  </si>
  <si>
    <t>Windows, Icons, Menus, Pointer</t>
  </si>
  <si>
    <t>Widget, Icons, Menu, Pointer</t>
  </si>
  <si>
    <t>Widget, Interaction, Menu, Plugin</t>
  </si>
  <si>
    <t>Window, Interface, Mouse, Pointer</t>
  </si>
  <si>
    <t>97</t>
  </si>
  <si>
    <t>Tính năng nào sau đây không phải là cung cấp thông tin phản hồi cho hành động người dùng?</t>
  </si>
  <si>
    <t>Khi có cuộc gọi đến, ngắt các âm thanh từ các ứng dụng như media player đang hoạt động … và ưu tiên dành cho âm cuộc gọi</t>
  </si>
  <si>
    <t>Sau khi nhấn nút, có tiếng kêu phát ra</t>
  </si>
  <si>
    <t>Sau khi nhấn nút, nút bị mờ đi</t>
  </si>
  <si>
    <t>Yêu cầu xác nhận lại khi xóa một thứ</t>
  </si>
  <si>
    <t>Hiển thị thông báo lỗi cho người dùng</t>
  </si>
  <si>
    <t>65</t>
  </si>
  <si>
    <t>HCI 5.6.3.0.0</t>
  </si>
  <si>
    <t>6.3 Con trỏ và nút bấm</t>
  </si>
  <si>
    <t>Con trỏ có tác dụng gì ?</t>
  </si>
  <si>
    <t xml:space="preserve"> định vị các mục</t>
  </si>
  <si>
    <t>lựa chọn các mục</t>
  </si>
  <si>
    <t>bật tắt các mục</t>
  </si>
  <si>
    <t>giúp cho việc lựa chọn các mục nhanh hơn</t>
  </si>
  <si>
    <t>Mục đích của việc thiết kế giao diện kiểu điều khiển trực tiếp sử dụng con trỏ và nút bấm là để xác định,định vị, lựa chọn và bật tắt các mục trên giao diện</t>
  </si>
  <si>
    <t>"Các dạng con trỏ khác nhau thường được dùng để phân biệt các chế độ". Đưa ra hai ví dụ để làm sáng tỏ cho điều đó.</t>
  </si>
  <si>
    <t>Ví dụ 1: Con trỏ máy tính bình thường là một mũi tên một đầu, nhưng sẽ thay đổi thành mũi tên hai đầu khi thay đổi kích thước một cửa sổ. Ví dụ 2: Một con trỏ đồng hồ cát xuất hiện khi hệ thống đang bận xử lý đọc ghi nhiều file</t>
  </si>
  <si>
    <t>Cả hai Ví dụ 1, 2 đều là những ví dụ quen thuộc đói với những người sử dụng con trỏ trên hệ điều hành Windows</t>
  </si>
  <si>
    <t>HCI 5.7.1.1.0</t>
  </si>
  <si>
    <t>7 Tương tác kiểu hiện thực ảo</t>
  </si>
  <si>
    <t>7.1 Mô tả</t>
  </si>
  <si>
    <t>7.1.1 Khái niệm</t>
  </si>
  <si>
    <t>HI1.2.1.7.0</t>
  </si>
  <si>
    <t>Câu nào sau đây nói sai về kiểu tương tác hiện thực ảo?</t>
  </si>
  <si>
    <t>Người dung tương tác trong môi trường 3 chiều</t>
  </si>
  <si>
    <t>Các đối tượng được mô phỏng như trong thế giới thật, người dùng có thể sử dụng nhiều giác quan cùng lúc để tương tác.</t>
  </si>
  <si>
    <t>Các đối tượng tương tác có các hành vi như các đối tượng trong thế giới thật.</t>
  </si>
  <si>
    <t>Kĩ thuật Visual Display và Sound Input – Ouput là 2 kĩ thuật tương tác thực tại ảo phổ biến.</t>
  </si>
  <si>
    <t>Với kiểu tương tác hiện thực ảo người dùng có thể tương tác bằng bất cứ giác quan nào.</t>
  </si>
  <si>
    <t>Hiện tại con người mới chỉ tương tác hiện thực ảo thông qua một số giác quan: thị giác, thính giác, các giác quan như xúc giác, khứu giác , vị giác vẫn đang được nghiên cứu.</t>
  </si>
  <si>
    <t>Loại bỏ các chức năng lưu và tạm dừng</t>
  </si>
  <si>
    <t>Sử dụng các phím điều khiển có sẵn trên thiết bị</t>
  </si>
  <si>
    <t>162</t>
  </si>
  <si>
    <t>Hiện thực ảo là gì? Mẫu thử đã thiết kế trong bài tập lớn của em có ứng dụng hiện thực ảo như thế nào ? Đưa ra ít nhất 3 ví dụ minh họa và tự đánh giá mức độ hoàn thiện.</t>
  </si>
  <si>
    <t>ICT_C_TL50</t>
  </si>
  <si>
    <t>HCI 5.7.1.2.0</t>
  </si>
  <si>
    <t>7.1.2 Cách tiếp cận để tạo môi trường ảo</t>
  </si>
  <si>
    <t>HI1.2.1.7.1</t>
  </si>
  <si>
    <t>Thông tin mô tả khi tiếp cận một giao diện 3 chiều :</t>
  </si>
  <si>
    <t>A. Khi sử dụng trong hệ thống bình thường đem lại hiệu quả trực quan nhưng sử dụng nhiều có thể gây bối rối.</t>
  </si>
  <si>
    <t>B. Đây là một thực tại ảo.Dùng trong không gian làm việc 3 chiều để mở rộng không gian ảo, ánh sánh và khối hình tạo độ sâu</t>
  </si>
  <si>
    <t>C. Giao diện không để tạo sự nổi bật trong hệ thống bình thường, không đem lại hiệu ứng về khoảng cách trong không gian 3 chiều.</t>
  </si>
  <si>
    <t>D. A và B là đáp án đúng</t>
  </si>
  <si>
    <t>E. A và C là đáp án đúng.</t>
  </si>
  <si>
    <t xml:space="preserve">Giao diện 3 chiều :
THực tại ảo.
Trong hệ thống bình thường : Dùng để làm nổi bật, hiệu qả trực quan, sử dụng nhiều có thể gây bối rối.
Trong không gian làm việc 3 chiều : Dùng để mở rộng không gian ảo. Ánh sáng và hình khối tạo độ sâu.Hiệu ứng về khoảng cách.
</t>
  </si>
  <si>
    <t>Đưa ra 5 hướng dẫn thiết kế tương tác theo kiểu hiện thực ảo</t>
  </si>
  <si>
    <t>-- 1. Người dùng nên có khả năng lựa chọn nhanh nhất có thể các hành động cần thực hiện bằng cách sử dụng con trỏ hoặc các cử chỉ tay -- 2. Người dùng nên có khả năng kiểm soát các hành động hoàn tác -- 3. Hệ thống cần phản hồi ngày lập tức tới người dùng -- 4. Cú pháp nên đơn giản và sử dụng ít khái niệm nhất có thể để mô tả tương tác -- 5. Người thiết kế nên có những tri thức về nhận thức tâm lý và nhận thức con người để đem lại nhiều cảm xúc như chiều sâu hay chuyển động thực tế</t>
  </si>
  <si>
    <t>5 hướng dẫn trong đáp án đều là những hướng dẫn cần thiết để thiết kế tương tác hiện tại ảo, hướng tới tính dễ dùng, ít động não, ít động chân tay và có trải nghiệm thú vị. Ngoài 5 hướng dẫn này, cố thể có những hướng dẫn khác, tùy theo quan điểm của chuyên gia và người thiết kế</t>
  </si>
  <si>
    <t>HCI 5.7.1.3.1</t>
  </si>
  <si>
    <t>7.1.3 Một số các kĩ thuật tương tác kiểu thực tại ảo</t>
  </si>
  <si>
    <t>a) Biểu diễn trực quan (Visual display)</t>
  </si>
  <si>
    <t>HI1.2.1.7.2</t>
  </si>
  <si>
    <t>Những phần cứng nào sau đây là không cần thiết cho biểu diễn trực quan tương tác hiện thực ảo?</t>
  </si>
  <si>
    <t>Workstation</t>
  </si>
  <si>
    <t>position tracking</t>
  </si>
  <si>
    <t>Surround</t>
  </si>
  <si>
    <t>simulation</t>
  </si>
  <si>
    <t>Tất cả phương án trên</t>
  </si>
  <si>
    <t>simulation là phần mềm chứ k phải phần cứng</t>
  </si>
  <si>
    <t>1076</t>
  </si>
  <si>
    <t>Thiết bị nào không phải thiết bị đầu ra của biểu diễn trực quan đối với kiểu tương tác hiện thực ảo?</t>
  </si>
  <si>
    <t>A. Màn hình</t>
  </si>
  <si>
    <t>B. Hi-Fi</t>
  </si>
  <si>
    <t>C. Găng tay phản hồi cảm giác</t>
  </si>
  <si>
    <t>D. Bộ phản hồi xung lực</t>
  </si>
  <si>
    <t>E. Bộ dò vị trí - position tracking</t>
  </si>
  <si>
    <t xml:space="preserve">Bộ dò vị trí - position tracking là thiết bị đầu vào </t>
  </si>
  <si>
    <t xml:space="preserve">Trong các số sau, đâu là số độ theo chiều ngang ta cần hướng đến khi thiết kế góc nhìn cho người dùng?
</t>
  </si>
  <si>
    <t>70</t>
  </si>
  <si>
    <t>80</t>
  </si>
  <si>
    <t>60 độ là góc nhìn tốt nhất cho người dùng</t>
  </si>
  <si>
    <t>Trong quá trình thiết kế một hệ thống thực tế ảo, ... là các hành động dựa trên tương tác cơ bản với các vật thể bình thường.(câm, ném, giữ, ...)</t>
  </si>
  <si>
    <t>Thể hiện vật lý</t>
  </si>
  <si>
    <t>Mô phỏng giác quan</t>
  </si>
  <si>
    <t>tương tác tự nhiên</t>
  </si>
  <si>
    <t>tương tác trực tiếp</t>
  </si>
  <si>
    <t>Những ví dụ nào sau đây KHÔNG thuộc phạm vi sử lý âm thanh vào ra trong môi trường thực tế áo</t>
  </si>
  <si>
    <t>quả bóng đang nảy</t>
  </si>
  <si>
    <t>vị trí của cảm biến tay</t>
  </si>
  <si>
    <t>quả tim đang đập</t>
  </si>
  <si>
    <t>vật thể đang rới</t>
  </si>
  <si>
    <t>Một môi trường thực tế ảo cần phải có một ... về đối tượng và công cụ để tương tác với các vật thể (ví dụ: công cụ để thay đổi độ rộng của một cửa số màn hình)</t>
  </si>
  <si>
    <t>cách hiện thị</t>
  </si>
  <si>
    <t>thông tin</t>
  </si>
  <si>
    <t>phương hướng</t>
  </si>
  <si>
    <t>nhận thức</t>
  </si>
  <si>
    <t>HCI 5.7.1.3.2</t>
  </si>
  <si>
    <t>b) Cảm biến vị trí đầu (Head position sensing)</t>
  </si>
  <si>
    <t>Những độ lệch nào sau đây ảnh hưởng tới độ chính xác của cảm biến?</t>
  </si>
  <si>
    <t>Phạm vị của tín hiệu</t>
  </si>
  <si>
    <t>Độ nhạy</t>
  </si>
  <si>
    <t>Vì phạm vi của tín hiệu đầu ra luôn bị giới hạn, tín hiệu đầu ra cuối cùng sẽ đạt đến mức tối thiểu hoặc tối đa khi tài sản đo vượt quá giới hạn. Các quy mô đầy đủ phạm vi xác định giá trị tối đa và tối thiểu của tài sản được đo. 
 Tiếng ồn là độ lệch ngẫu nhiên của tín hiệu thay đổi theo thời gian
 Độ nhạy có thể thực tế khác với giá trị được chỉ định. Đây được gọi là lỗi độ nhạy. Đây là một lỗi trong độ dốc của một chức năng chuyển tuyến tính.</t>
  </si>
  <si>
    <t>Khi di chuyển đầu thì cảm biến vị trí đầu sẽ trả về kết quả là cái nào dưới đây sẽ thay đổi?</t>
  </si>
  <si>
    <t>A. Hình ảnh</t>
  </si>
  <si>
    <t>C. Độ rung</t>
  </si>
  <si>
    <t>D. Xúc giác</t>
  </si>
  <si>
    <t>E. Tất cả yếu tố trên đều thay đổi</t>
  </si>
  <si>
    <t>Khi đầu di chuyển thì chỉ có hình ảnh thay đổi theo hướng mắt nhìn</t>
  </si>
  <si>
    <t>Hiện thực ảo là gì? Kể tên một số ứng dụng chính của Hiện thực ảo</t>
  </si>
  <si>
    <t>Hiện thực ảo là một hệ thống giao diện cấp cao giữa Người sử dụng và Máy tính. Hệ thống này mô phỏng các sự vật và hiện tượng theo thời gian thực và tương tác với người sử dụng qua tổng hợp các kênh cảm giác. Một số ứng dụng chính: ứng dụng trong sản xuất, ứng dụng trong ngành rôbốt, ứng dụng trong hiển thị thông tin (thăm dò dầu mỏ, hiển thị thông tin khối, ứng dụng cho ngành du lịch, ứng dụng cho thị trường bất động sản.</t>
  </si>
  <si>
    <t>TL48</t>
  </si>
  <si>
    <t>HCI 5.7.1.3.3</t>
  </si>
  <si>
    <t>c) Cảm biến vị trí tay (Hand position sensing)</t>
  </si>
  <si>
    <t>HCI 5.7.1.3.4</t>
  </si>
  <si>
    <t>d) Lực phản hồi (Force feedback)</t>
  </si>
  <si>
    <t>thiết bị điều khiển bằng tay được sử dụng trong kỹ thuật nào của kiểu tương tác hiện thực ảo?</t>
  </si>
  <si>
    <t>lực phản hồi</t>
  </si>
  <si>
    <t>biểu diễn trực quan</t>
  </si>
  <si>
    <t>cảm biến vị trí tay</t>
  </si>
  <si>
    <t>âm thanh vào/ra</t>
  </si>
  <si>
    <t>cảm biến vị trí đầu</t>
  </si>
  <si>
    <t>Thiết bị điều khiển bằng tay được sử dụng trong kỹ thuật “lực phản hồi” của kiểu tương tác hiện thực ảo</t>
  </si>
  <si>
    <t>HCI 5.7.1.3.5</t>
  </si>
  <si>
    <t>e) Âm thanh vào/ra</t>
  </si>
  <si>
    <t>HCI 5.7.1.3.6</t>
  </si>
  <si>
    <t>f) Các cảm biến khác (Other sensations)</t>
  </si>
  <si>
    <t>Đâu không phải l cảm biến được xếp vào phần các cảm biến khác</t>
  </si>
  <si>
    <t>Rung</t>
  </si>
  <si>
    <t>Độ nghiêng</t>
  </si>
  <si>
    <t>Hình ảnh là thuộc về cảm biến vị trí đầu</t>
  </si>
  <si>
    <t>Kĩ thuật tương tác thực tại ảo sử dụng rung có thể giúp ích trong những tương tác nào?</t>
  </si>
  <si>
    <t>Kĩ thuật tương tác thực tại ảo sử dụng rung có thể áp dụng trong rất nhiều tương tác liên quan đến phản hồi tình trạng hệ thống, giống như tương tác nhận diện bằng vân tay, tương tác mở khoá, dùng để báo cho người dùng đã chạm vào sai chỗ,..</t>
  </si>
  <si>
    <t>Sử dụng tương tác rung có thể giúp người dùng cảm nhận được hệ thống và đem lại cảm giác rất chân thật, vì vậy rất có tác dụng trong các tương tác yêu cầu người dùng đặt tay hoặc chạm vào một vị trí nhất định nào đó</t>
  </si>
  <si>
    <t>HCI 5.7.2.0.0</t>
  </si>
  <si>
    <t>7.2 Hướng dẫn</t>
  </si>
  <si>
    <t>HI1.2.1.7.3</t>
  </si>
  <si>
    <t xml:space="preserve">Yêu cầu nào sau đây không đúng khi thiết kế kiểu tương tác thực tại ảo </t>
  </si>
  <si>
    <t>A. Người dùng cần lựa chọn các hành động cần thực hiện nhanh nhất thông qua con trỏ hoặc cử chỉ bằng tay</t>
  </si>
  <si>
    <t>B. Người dùng không phải kiểm soát các  hành động hoàn tác</t>
  </si>
  <si>
    <t>C. Người dùng có thể nhận phản hồi ngay lập tức từ hệ thống</t>
  </si>
  <si>
    <t>D.  Cú pháp điều khiển phải đơn giản và sử dụng ít khái niệm nhất có thể</t>
  </si>
  <si>
    <t>E. Người thiết kế cần trang bị kiến thức về tâm lý học và nhận thức con người để đem lại cho người dùng trải nghiệm giống với thực tế</t>
  </si>
  <si>
    <t>Người dùng cần có thể kiểm soát các hành động hoàn tác</t>
  </si>
  <si>
    <t>Hãy kể ra các cấu trúc menu khác nhau</t>
  </si>
  <si>
    <t>Bảng chọn đơn, Bảng chọn mở rộng, Bảng chọn tuyến tính, Bảng chọn dạng mạng nối vòng/Bảng chọn dạng mạng không nối vòng, Bảng chọn dạng cây, Bảng chọn dạng phân cấp, Bảng chọn kiểu sổ xuống, Bảng chọn dạng nổi lên.</t>
  </si>
  <si>
    <t>Xem slide số 18 chương 5</t>
  </si>
  <si>
    <t>HCI 6.1.1.0.0</t>
  </si>
  <si>
    <t>Chương VI Giao diện hệ thống tương tác</t>
  </si>
  <si>
    <t>1 Các khái niệm cơ bản</t>
  </si>
  <si>
    <t>1.1 Giao diện con người</t>
  </si>
  <si>
    <t>HI0.0.0.0.0</t>
  </si>
  <si>
    <t>Giao diện nào sau đây KHÔNG là giao diện con người?</t>
  </si>
  <si>
    <t>Giao diện iPad</t>
  </si>
  <si>
    <t>Máy tính PC</t>
  </si>
  <si>
    <t>Smartphone</t>
  </si>
  <si>
    <t>Điện thoại Blackberry</t>
  </si>
  <si>
    <t>Terminal trong Ubuntu</t>
  </si>
  <si>
    <t>Giao diện con người là ?</t>
  </si>
  <si>
    <t>A.  Là    So khớp các hành vi con người với máy</t>
  </si>
  <si>
    <t>B.là  So khớp hành vi con người với ứng dụng có thể đáp ứng của máy</t>
  </si>
  <si>
    <t>C . Là tương tác người với máy thông qua não bộ</t>
  </si>
  <si>
    <t>D. là tương tác người với máy thông qua phần cứng phần mềm</t>
  </si>
  <si>
    <t>E. không phương án nào đúng</t>
  </si>
  <si>
    <t>B07_Ngô Xuân Huy_20146340</t>
  </si>
  <si>
    <t>Giao diện nào sau đây khônglà giao diện con người?</t>
  </si>
  <si>
    <t>Giao diện IPot</t>
  </si>
  <si>
    <t>Điện thoai blackbery</t>
  </si>
  <si>
    <t>Terminal trong ubuntu</t>
  </si>
  <si>
    <t>C54</t>
  </si>
  <si>
    <t>Giao diện nào sau đây là giao diện con người (human interface)?</t>
  </si>
  <si>
    <t>Giao diện IPod</t>
  </si>
  <si>
    <t>Giao diện máy tính cá nhân</t>
  </si>
  <si>
    <t>Giao diện điện thoại Blackberry</t>
  </si>
  <si>
    <t>Giao diện terminal trong Ubuntu</t>
  </si>
  <si>
    <t>Giao diện trang web tìm kiếm Google</t>
  </si>
  <si>
    <t>HCI 6.1.1.1.0</t>
  </si>
  <si>
    <t>1.1.1 Khái niệm</t>
  </si>
  <si>
    <t>Giao diện con người là gì?</t>
  </si>
  <si>
    <t>A.	Nghiên cứu sự phù hợp giữa năng lực hành vi của con người với các yếu tố như máy móc, tác vụ, môi trường, quan tâm đến khía cạnh vật lý của tương tác</t>
  </si>
  <si>
    <t>B.	Đáp ứng nhu cầu con người và tính đến các điểm yếu của con người</t>
  </si>
  <si>
    <t>C.	Là nơi diễn ra tương tác giữa con người với máy tính bao gồm cả các thành phần phần cứng và phần mềm</t>
  </si>
  <si>
    <t>D.	Là giao diện người dùng cho phép con người tương tác với máy tính theo cách tự nhiên</t>
  </si>
  <si>
    <t>E.	Không có đáp án nào đúng</t>
  </si>
  <si>
    <t>Những Mệnh Đề Nào Sau Đây Là Đúng ?</t>
  </si>
  <si>
    <t>Kênh đầu ra của giao diện người dùng bao gồm tất cả các giác quan của con người</t>
  </si>
  <si>
    <t>Giao diên người dùng(User interface) và giao diện con người(human interface) là giống nhau</t>
  </si>
  <si>
    <t>Trong một giao diện người dùng(user interface), thông tin được trao đổi và tác động qua lại giữa con người và máy tính.</t>
  </si>
  <si>
    <t>HCI 6.1.1.2.0</t>
  </si>
  <si>
    <t>1.1.2 Ví dụ</t>
  </si>
  <si>
    <t>Ưu điểm của tương tác sử dụng dòng lệnh là gì?</t>
  </si>
  <si>
    <t>Dễ học</t>
  </si>
  <si>
    <t>Ít lỗi</t>
  </si>
  <si>
    <t>Linh hoạt trong việc áp dụng nhiều đối tượng</t>
  </si>
  <si>
    <t>Giao diện nào sau đây không là giao diện con người (human interface)?</t>
  </si>
  <si>
    <t>103</t>
  </si>
  <si>
    <t>HCI 6.1.2.0.0</t>
  </si>
  <si>
    <t>1.2 Giao diện người dùng</t>
  </si>
  <si>
    <t>HI0.4.0.0.0</t>
  </si>
  <si>
    <t>Điều nào dưới đây là đúng khi nói về giao diện người dùng ?</t>
  </si>
  <si>
    <t>A .  Giao diện người dùng giới hạn chức năng cung cấp cho con người</t>
  </si>
  <si>
    <t xml:space="preserve">B.  Con người phải có kĩ năng và tri thức cần thiết </t>
  </si>
  <si>
    <t xml:space="preserve">C. Người dùng có thể tương tác cùng lúc với nhiều hệ tương tác khác nhau </t>
  </si>
  <si>
    <t>D . TIệm cận với khả năng và hạn chế của con người</t>
  </si>
  <si>
    <t>E. Đáp án A , B</t>
  </si>
  <si>
    <t>Các thành phần đầu vào chính của giao diện người dùng:</t>
  </si>
  <si>
    <t>A. Keyboard</t>
  </si>
  <si>
    <t>B. Mouse</t>
  </si>
  <si>
    <t>C. Screen</t>
  </si>
  <si>
    <t>D. Micro</t>
  </si>
  <si>
    <t>E. Printer</t>
  </si>
  <si>
    <t>B07_Ngô Xuân Huy_20146341</t>
  </si>
  <si>
    <t>Trong các thiết bị ( sự vật) được nêu ra dưới đây,thiết bị(sự vật) nào KHÔNG PHẢI là đầu vào của giao diện người dùng?</t>
  </si>
  <si>
    <t>Màn hình hiển thị</t>
  </si>
  <si>
    <t>Ngón tay của 1 người(Chạm vào màn hình cảm ứng)</t>
  </si>
  <si>
    <t>Giong nói của 1 người</t>
  </si>
  <si>
    <t>C55</t>
  </si>
  <si>
    <t xml:space="preserve">Mô tả vắn tắt các thành phần chính của giao diện người dùng mà em đã thiết kế mẫu thử trong bài tập lớn. Với mỗi thành phần đã chọn, chỉ ra ít nhất 3 trường hợp phát huy tốt nhất tác dụng so với các thành phần mà em không chọn. </t>
  </si>
  <si>
    <t>ICT_C_TL49</t>
  </si>
  <si>
    <t>HCI 6.1.2.1.0</t>
  </si>
  <si>
    <t>1.2.1 Khái niệm</t>
  </si>
  <si>
    <t>Theo nguyên tắc giao diện người dùng , người dùng có thể tương tác với hệ thống như thế nào?</t>
  </si>
  <si>
    <t>người dùng có thể tự tạo thêm chức năng</t>
  </si>
  <si>
    <t>người dùng bị giới hạn các chức năng hệ thông cung cấp</t>
  </si>
  <si>
    <t>người dùng phải học các kĩ năng, tri thức cần thiết để giao tiếp với hệ thống</t>
  </si>
  <si>
    <t>người dùng không cần học theo hệ thống, tự tạo các cách tương tác theo ý mình</t>
  </si>
  <si>
    <t>tất cả đều sai</t>
  </si>
  <si>
    <t>Các yếu tố mà khi kế giao diện con người cần tính đến?</t>
  </si>
  <si>
    <t>các yếu tố như con người, thiết bị, môi trường, xã hội, cộng đồng.</t>
  </si>
  <si>
    <t>TL49</t>
  </si>
  <si>
    <t>HCI 6.1.2.2.0</t>
  </si>
  <si>
    <t>1.2.2 Ví dụ</t>
  </si>
  <si>
    <t>Các hoạt động như thế nào thì được gọi là giao diện người dùng?</t>
  </si>
  <si>
    <t>A. Các phím thực hiện trên thiết bị đầu cuối</t>
  </si>
  <si>
    <t>B. Điều khiển tivi</t>
  </si>
  <si>
    <t>C. Bàn phím laptop</t>
  </si>
  <si>
    <t>D. Màn hình tivi</t>
  </si>
  <si>
    <t>Tất cả các đáp án</t>
  </si>
  <si>
    <t>màn hình tv không có sự tương tác giữa người và máy, con người không thể tác động được mà chỉ nhận thông tin một chiều</t>
  </si>
  <si>
    <t>Trong quy trình thiết kế giao diện người dùng sử dụng mấy pha để thiết kế?</t>
  </si>
  <si>
    <t>A.3</t>
  </si>
  <si>
    <t>B. 5</t>
  </si>
  <si>
    <t>C. 5</t>
  </si>
  <si>
    <t>D. 7</t>
  </si>
  <si>
    <t>E. 8</t>
  </si>
  <si>
    <t>Giao diện nào sau đây là giao diện người dùng (user interface)?</t>
  </si>
  <si>
    <t>105</t>
  </si>
  <si>
    <t>HCI 6.2.1.1.0</t>
  </si>
  <si>
    <t>2 Sự tiến hóa của các loại giao diện người dùng trong lịch sử</t>
  </si>
  <si>
    <t>2.1 Giao diện văn bản</t>
  </si>
  <si>
    <t>2.1.1 Khái niệm</t>
  </si>
  <si>
    <t>Trình bày về giao diện người dùng dạng văn bản: khái niệm, lịch sử và đặc điểm</t>
  </si>
  <si>
    <t>Giao diện văn bản là giao diện mà hiển thị thông tin ở dạng text (thông tin vào, thông tin ra,...). Lịch sử: Vào 1950: mức độ phần cứng - các bản chuyển mạch Vào 1960: cung cấp lập trình với các ngôn ngữ như: cobol, fortran Vào 1970-1990: cung cấp cho các thiết bị đầu cuối, với kiểu tương tác dòng lệnh Đặc điểm: Bàn phím là công cụ nhập liệu Khi tương tác người dùng cần có tri thức: hệ thống có chức năng gì? Ra lệnh cho hệ thống ở đâu? Nhập vào lệnh gì, theo thứ tự nào?</t>
  </si>
  <si>
    <t>Xem slide số 15, 16 chương 6 bài học Online</t>
  </si>
  <si>
    <t>Đâu là nguyên tắc khi xây dựng giao diện văn bản?</t>
  </si>
  <si>
    <t>Thống nhất</t>
  </si>
  <si>
    <t>Ngẫu hứng</t>
  </si>
  <si>
    <t>Tuần tự</t>
  </si>
  <si>
    <t>Bất ngờ</t>
  </si>
  <si>
    <t>Hồi tưởng</t>
  </si>
  <si>
    <t>Khi tương tác thông qua giao diện văn bản người dùng phải có đủ tri thức để trả lời câu hỏi nào?</t>
  </si>
  <si>
    <t>Hệ thống cung cấp các chức năng nào?</t>
  </si>
  <si>
    <t>Ra lệnh cho hệ thống ở đâu?</t>
  </si>
  <si>
    <t>Nhập vào những lệnh gì và theo thứ tự gì?</t>
  </si>
  <si>
    <t>Không có câu nào đúng.</t>
  </si>
  <si>
    <t>Ba đáp án A, B, C đúng.</t>
  </si>
  <si>
    <t>Chỉ ra các thành phần chính của giao diện người dùng?</t>
  </si>
  <si>
    <t>- Đầu vào: keyboard, mouse, trackball, one's finger, one's voice
 - Đầu ra: các cách thức máy tính truyền tải thông tin đến người sử dụng bằng các phương tiện như:
 +) Màn hình hiển thị
 +) Tiếng nói
 +) Âm thanh</t>
  </si>
  <si>
    <t>TL50</t>
  </si>
  <si>
    <t>HCI 6.2.1.2.0</t>
  </si>
  <si>
    <t>2.1.2 Ví dụ</t>
  </si>
  <si>
    <t>Đâu là công cụ để tương tác thông qua giao diện văn bản?</t>
  </si>
  <si>
    <t>A. Loa</t>
  </si>
  <si>
    <t>B. Biết được các quy t</t>
  </si>
  <si>
    <t>C. Nguyên tắc mặc định</t>
  </si>
  <si>
    <t>D. Nguyên tắc hành động ưu tiên</t>
  </si>
  <si>
    <t>E. Nguyên tắc rõ ràng</t>
  </si>
  <si>
    <t>Giao diện đồ họa không sử dụng dạng tương tác nào ?</t>
  </si>
  <si>
    <t>biểu tượng</t>
  </si>
  <si>
    <t>ngôn ngữ tự nhiên</t>
  </si>
  <si>
    <t>WIMP</t>
  </si>
  <si>
    <t>B07_Ngô Xuân Huy_20146342</t>
  </si>
  <si>
    <t>Công cụ chủ yếu để người dùng nhập liệu trong giao diện văn bản là gì?</t>
  </si>
  <si>
    <t>C56</t>
  </si>
  <si>
    <t>109</t>
  </si>
  <si>
    <t>HCI 6.2.2.1.0</t>
  </si>
  <si>
    <t>2.2 Giao diện đồ họa</t>
  </si>
  <si>
    <t>2.2.1 Khái niệm</t>
  </si>
  <si>
    <t>Trình bày giao diện đồ họa: khái niệm, đặc điểm</t>
  </si>
  <si>
    <t xml:space="preserve">Khái niệm: người dùng thực hiện các nhiệm vụ trực quan để nhận kết quả.  Thay vì hồi tưởng các tri thức đã biết, người dùng cần nhận dạng cách giao tiếp với máy tính trong khi tương tác. Đặc điểm: Chuột và bàn phím là công cụ chủ yếu để người dùng nhập liệu. Người dùng cần có các tri thức để trả lời các câu hỏi: hệ thống cung cấp chức năng nào? Người dùng ra lệnh ở đâu? Nhấp chuột vào đối tượng nào, theo thứ tự nào? và cần nhập vào nội dung gì? </t>
  </si>
  <si>
    <t>xem slide số 17, 18 bài học Online chương 6</t>
  </si>
  <si>
    <t>Giữ chỗ</t>
  </si>
  <si>
    <t>Kiểm tra tình trạng</t>
  </si>
  <si>
    <t>Đâu là tiền thân của giao diện đồ họa hiện nay</t>
  </si>
  <si>
    <t>Siêu liên kết</t>
  </si>
  <si>
    <t>giao diện cửa sổ</t>
  </si>
  <si>
    <t>icon</t>
  </si>
  <si>
    <t>Lớp review</t>
  </si>
  <si>
    <t>Trong giao diện đồ họa không có nguyên tắc nào?</t>
  </si>
  <si>
    <t>Đều đặn</t>
  </si>
  <si>
    <t>Dễ nhìn</t>
  </si>
  <si>
    <t>Dễ dự đoán</t>
  </si>
  <si>
    <t>Kinh tế</t>
  </si>
  <si>
    <t>Đơn giản</t>
  </si>
  <si>
    <t>Đâu là ý tưởng chính của giao diện đồ họa</t>
  </si>
  <si>
    <t>Người dùng thực hiện các thao tác trực quan để nhận kết quả</t>
  </si>
  <si>
    <t>Người dùng thực hiện các tập lệnh để nhận kết quả</t>
  </si>
  <si>
    <t>Người dùng thực hiện các click để nhận kết quả</t>
  </si>
  <si>
    <t>Tấtcả đều sai</t>
  </si>
  <si>
    <t>Chức năng của giao diện dòng lệnh là gì? Công cụ nhập liệu chủ yếu là gì?</t>
  </si>
  <si>
    <t>Giao diện người dùng dòng lệnh cung cấp phương tiện để biểu diễn lệnh trực tiếp cho máy tính thông qua các phím chức năng, ký tự đơn, từ viết tắt hay đầy đủ. Bàn phím là công cụ chủ yếu để người dùng nhập liệu.</t>
  </si>
  <si>
    <t>TL51</t>
  </si>
  <si>
    <t>Mô tả nào sau đây tương ứng với giao diện đồ họa (GUI)</t>
  </si>
  <si>
    <t>Là giao diện người dùng mà đầu ra được biểu diễn dưới dạng văn bản</t>
  </si>
  <si>
    <t>Cho phép người dùng giao tiếp với máy tính thông qua các biểu tượng, biểu trưng trực quan và thiết bị trỏ</t>
  </si>
  <si>
    <t>Tham chiếu tới giao diện người dùng ẩn</t>
  </si>
  <si>
    <t>Là giao diện người dùng hiện thị trên những màn hình không phẳng</t>
  </si>
  <si>
    <t>165</t>
  </si>
  <si>
    <t>HCI 6.2.2.2.0</t>
  </si>
  <si>
    <t>2.2.2 Ví dụ</t>
  </si>
  <si>
    <t xml:space="preserve">Giao diện trang web google là giao diện nào sau đây:
</t>
  </si>
  <si>
    <t xml:space="preserve">A: Giao diện con người
</t>
  </si>
  <si>
    <t xml:space="preserve">B:Giao diện người dùng
</t>
  </si>
  <si>
    <t xml:space="preserve">C:Giao diện tự nhiên
</t>
  </si>
  <si>
    <t xml:space="preserve">D:Cả A và B
</t>
  </si>
  <si>
    <t xml:space="preserve">E:Cả A B C đều dùng 
</t>
  </si>
  <si>
    <t>Giao diện đồ họa sinh ra nhằm mục đích nào sau đây</t>
  </si>
  <si>
    <t>giao diện bắt mắt với người dùng</t>
  </si>
  <si>
    <t>người dùng k cần giao tiếp với máy tính qua câu lệnh</t>
  </si>
  <si>
    <t>độ tin cậy cao , chính xác do bớt hạn chế tiếp xúc với câu lệnh trực tiếp</t>
  </si>
  <si>
    <t>A B C đều sai</t>
  </si>
  <si>
    <t>A B C đều đúng</t>
  </si>
  <si>
    <t>Trong mô hình khung tương tác, hai bộ phận nào tạo thành giao diện</t>
  </si>
  <si>
    <t>A.Hệ thống - đầu vào</t>
  </si>
  <si>
    <t>B.Đầu vào - người sử dụng</t>
  </si>
  <si>
    <t>C.Người sử dụng - đầu ra</t>
  </si>
  <si>
    <t>D. Đầu vào - đầu ra</t>
  </si>
  <si>
    <t>E. Hệ thống - người sử dụng</t>
  </si>
  <si>
    <t>B07_Ngô Xuân Huy_20146343</t>
  </si>
  <si>
    <t>Các dòng điện thoại trong những 
 năm 1980 sử dụng phổ biến 
 sử dụng loại giao diện nào</t>
  </si>
  <si>
    <t>Giao diện tự nhiên</t>
  </si>
  <si>
    <t>Giao diện đồ họa</t>
  </si>
  <si>
    <t>Giao diện văn bản</t>
  </si>
  <si>
    <t>Giao diện người 
 dùng hữu cơ</t>
  </si>
  <si>
    <t>Giao diện văn bản và giao diện đồ họa</t>
  </si>
  <si>
    <t>C57</t>
  </si>
  <si>
    <t>Giao diện đồ họa là gì? Nêu ưu 
 điểm và nhược điểm của giao diện 
 đồ họa</t>
  </si>
  <si>
    <t>- Giao diện đồ họa là giao diện mà người dùng thực hiện các nhiệm vụ trực quan để nhận kết quả
 - Ưu điểm:
 + Hình ảnh trực quan, gần với thực tế nên dễ nhớ
 + Người dùng dễ dàng nhận thấy được các chức năng mà hệ thống cung cấp
 + Các thao tác do có sự xuất hiện của chuột và bàn phím mà trở nên dễ dàng hơn
 - Nhược điểm
 + Người dùng phải có đủ tri thức và kinh nghiệm để thực hiện các thao tác</t>
  </si>
  <si>
    <t>TL52</t>
  </si>
  <si>
    <t>Các dòng máy tính cá nhân phổ biến trong những năm 1980 sử dụng giao diện loại nào?</t>
  </si>
  <si>
    <t>Giao diện hữu cơ và giao diện tự nhiên</t>
  </si>
  <si>
    <t>108</t>
  </si>
  <si>
    <t>HCI 6.2.3.1.0</t>
  </si>
  <si>
    <t>2.3 Giao diện người dùng tự nhiên</t>
  </si>
  <si>
    <t>2.3.1 Khái niệm</t>
  </si>
  <si>
    <t>Giao diện người dùng tự nhiên là gì? Cho ví dụ?</t>
  </si>
  <si>
    <t>Giao diện người dùng tự nhiên là một loại giao diện cho phép người dùng có thể tương tác với hệ thống như các thao tác thông thường giữa con người với nhau. Ví dụ, các trò chơi điều khiển bằng cử chỉ tay hoặc bằng cử chỉ, trò chơi Xbox Kinect của Microsoft cho phép người dùng điều khiển thông qua thay đổi tư thế</t>
  </si>
  <si>
    <t>Giải thích: vì giao diện tự nhiên là giao diện cho phép người dùng tương tác với hệ thống như cách mà con người tương tác với nhau. Thiết bị của Microsoft cho phép dùng các cử chỉ tay, cử chỉ thân thể giống cách mà con người điều khiển vật thể trong tự nhiên</t>
  </si>
  <si>
    <t>Phong cách giao diện .... dễ dùng</t>
  </si>
  <si>
    <t>A.Thực đơn</t>
  </si>
  <si>
    <t>B. ngôn ngữ tự nhiên</t>
  </si>
  <si>
    <t>C. WIMP</t>
  </si>
  <si>
    <t>D. Điền mẫu</t>
  </si>
  <si>
    <t>E. Không có</t>
  </si>
  <si>
    <t>Công việc nào không thuộc pha phân tích trong quy trình thiết kế giao diện</t>
  </si>
  <si>
    <t>A. Phân tích nhiệm vụ</t>
  </si>
  <si>
    <t>B.Tìm hiểu thị trường</t>
  </si>
  <si>
    <t>C.Xây dựng mô hình định hướng về mặt kiến trúc</t>
  </si>
  <si>
    <t>D. Tìm hiểu các đối thủ cạnh tranh</t>
  </si>
  <si>
    <t>E. Nghiên cứu lựa chọn công nghệ</t>
  </si>
  <si>
    <t>Giao diện tự nhiên được thể hiện như thế nào?</t>
  </si>
  <si>
    <t>Dùng chuột chọn vào ô mình mong muốn</t>
  </si>
  <si>
    <t>Dùng bàn phím gõ những câu ngôn ngữ tự nhiên cho máy tính hiểu</t>
  </si>
  <si>
    <t>Nói vào điện thoại thông tin cần tra cứ để tìm kiếm</t>
  </si>
  <si>
    <t>Vẫy tay để tắt máy</t>
  </si>
  <si>
    <t>Nhìn vào để mở file</t>
  </si>
  <si>
    <t>Các công cụ chủ yếu để người dùng nhập liệu trong giao diện tự nhiên là gì?</t>
  </si>
  <si>
    <t>111</t>
  </si>
  <si>
    <t>Giao diện tự nhiên là gì ? Mẫu thử đã thiết kế trong bài tập lớn của em có ứng dụng giao diện tự nhiên như thế nào ? Đưa ra ít nhất 3 ví dụ minh họa và tự đánh giá mức độ hoàn thiện.</t>
  </si>
  <si>
    <t>ICT_C_TL51</t>
  </si>
  <si>
    <t xml:space="preserve"> Icon là gì? </t>
  </si>
  <si>
    <t xml:space="preserve"> A, Là hình ảnh nhỏ dùng để biểu diễn cửa sổ đóng lại, chúng cũng có thể được dùng để mô tả các diện mạo khác của hệ thống.</t>
  </si>
  <si>
    <t xml:space="preserve"> B, Là hình ảnh nhỏ dùng để biểu diễn các chương trình trên máy tính.</t>
  </si>
  <si>
    <t xml:space="preserve"> C, Là hình ảnh nhỏ dùng để biểu diễn thay cho chữ viết mô tả chương trình của hệ thống.</t>
  </si>
  <si>
    <t xml:space="preserve"> D, Là biểu tượng của cửa sổ, dùng để mô tả khách quan về cửa sổ.</t>
  </si>
  <si>
    <t>E, Là biểu tượng của chương trình, thay cho mô tả bằng chữ viết của chương trình.</t>
  </si>
  <si>
    <t xml:space="preserve"> Đáp án: A</t>
  </si>
  <si>
    <t>Đáp án: A, 
Giải thích: Icon thường được dùng 
trong các hệ thống máy tính hiện nay, 
nó có thể được dùng để biểu diễn
cửa sổ đóng lại cũng có thể biểu diễn 
các diện mạo khác của hệ thống.</t>
  </si>
  <si>
    <t>HCI 6.2.3.2.0</t>
  </si>
  <si>
    <t>2.3.2 Ví dụ</t>
  </si>
  <si>
    <t>Để xây dựng giao diện giữa người dùng và máy tính giống như độc giả và thủ thư trong thư viện thì máy tính cần làm được những việc nào?</t>
  </si>
  <si>
    <t>Nghe người đọc</t>
  </si>
  <si>
    <t>Hiểu ý người đọc</t>
  </si>
  <si>
    <t>Thực hiện theo ý họ muốn</t>
  </si>
  <si>
    <t>1 trong 3 điều trên</t>
  </si>
  <si>
    <t>Ít nhất là cả 3 điều trên</t>
  </si>
  <si>
    <t>điều nào sau đây đúng với tiêu chí vững chắc của tính dùng được:</t>
  </si>
  <si>
    <t>A. tính quan sát</t>
  </si>
  <si>
    <t>B. tính đáp ứng</t>
  </si>
  <si>
    <t>C. cá nhân hóa</t>
  </si>
  <si>
    <t>D. di trú nhiệm vụ</t>
  </si>
  <si>
    <t>E. thay thế</t>
  </si>
  <si>
    <t>Đâu là phát biểu đúng về giao diện người dùng tự nhiên?</t>
  </si>
  <si>
    <t>A.NUI tập trung vào các hành động, người sử dụng tương tác với các thiết bị hay các nền tảng để có hiệu quả tốt nhất</t>
  </si>
  <si>
    <t>B.Giao diện người dùng tự nhiên đang là xu hướng mới những năm gần đây</t>
  </si>
  <si>
    <t>C.Người dùng cần tự lọc thông tin khi thao tác giao diện người dùng tự nhiên</t>
  </si>
  <si>
    <t>D.Các trò chơi về hoạt động thân thể như WII là tuân theo giao diện người dùng tự nhiên</t>
  </si>
  <si>
    <t>E.Giao diện tự nhiên tập trung chủ yếu vào thao tác</t>
  </si>
  <si>
    <t>B07_Ngô Xuân Huy_20146344</t>
  </si>
  <si>
    <t>Một người dùng thực hiện quay hoặc dịch chuyển các vật thể trên bề mặt thiết bị để chơi nhạc, tương tác này thuộc loại nào?</t>
  </si>
  <si>
    <t>Giao diện tự nhiên và giao diện hữu cơ</t>
  </si>
  <si>
    <t>Giao diện hữu cơ</t>
  </si>
  <si>
    <t>Giao diện đồ họa và giao diện hữu cơ</t>
  </si>
  <si>
    <t>Giao diện đồ họa và giao diện tự nhiên</t>
  </si>
  <si>
    <t>C58</t>
  </si>
  <si>
    <t>Giao diện người dùng tự nhiên là gì?Nếu một số ví dụ về giao diện người dùng tự nhiên</t>
  </si>
  <si>
    <t>-Giao diện người dùng tự nhiên là giao diện được xây dựng để mọi người tương tác theo cách thông dụng nhất theo cách mà mọi người thường tương tác với nhau. Muốn vậy thì giao diện phải làm được 3 việc sau: 
 + Phải nghe được người dùng
 + Hiểu ý người dùng
 + Thực hiện theo ý người dùng
 -Một số ví dụ về giao diện người dùng: 
 + Các trò chơi điều khiển bằng cử chỉ tay hoặc cử động thân thể =&gt; giao diện người dùng sẽ thay đổi theo các cử chỉ này
 + Các thiết bị nhúng hoặc thiết bị thông minh.</t>
  </si>
  <si>
    <t>TL53</t>
  </si>
  <si>
    <t>HCI 6.2.4.1.0</t>
  </si>
  <si>
    <t>2.4 Giao diện người dùng hữu cơ</t>
  </si>
  <si>
    <t>2.4.1 Khái niệm</t>
  </si>
  <si>
    <t>Thế nào là giao diện người dùng hữu cơ ?</t>
  </si>
  <si>
    <t>Với giao diện người dùng hữu cơ, người dùng có thể điều khiển thiết bị bằng các thao tác thay đổi vị trí, hình dạng vật lí của chính thiết bị đó, người dùng không còn bận tâm nhiều đến cách thức giao tiếp với máy tính nữa mà tập trung vào các khía cạnh như cảm xúc, kết nối xã hội, thẩm mĩ, kinh nghiệm liên quan đến các nhiệm vụ được máy tính thực hiện</t>
  </si>
  <si>
    <t>Slide 30 bài giảng 6: Interactive system’s interface</t>
  </si>
  <si>
    <t>Đâu là ý tưởng chủ yếu của giao diện người dùng hữu cơ</t>
  </si>
  <si>
    <t>Hoàn thành các tác vụ trực quan để lấy kết quả, như click vào link để mở trang mới.</t>
  </si>
  <si>
    <t>Tương tác với thiết bị hay nền tảng để nhận được phản hồi, và thích tận hưởng việc trải nghiệm những thao tác "thật".</t>
  </si>
  <si>
    <t>tác động vào hình dáng vật lý hoặc vị trí của thiết bị để điều khiển chúng</t>
  </si>
  <si>
    <t>A và C</t>
  </si>
  <si>
    <t>A B và C</t>
  </si>
  <si>
    <t>HCI 6.2.4.2.0</t>
  </si>
  <si>
    <t>2.4.2 Ví dụ</t>
  </si>
  <si>
    <t>Đáp án nào là đầu vào giao diện người dùng ?</t>
  </si>
  <si>
    <t>trackball</t>
  </si>
  <si>
    <t>màn hình</t>
  </si>
  <si>
    <t>âm thanh</t>
  </si>
  <si>
    <t>máy in</t>
  </si>
  <si>
    <t>Tất cả phương án đều sai</t>
  </si>
  <si>
    <t>Chỉ có trackball là đầu vào</t>
  </si>
  <si>
    <t>1196</t>
  </si>
  <si>
    <t>Lựa chọn đáp án đúng thể hiện chi tiết  các mục tiêu hiển thị dữ liệu trên giao diện .</t>
  </si>
  <si>
    <t>Cường độ</t>
  </si>
  <si>
    <t>Kích cỡ</t>
  </si>
  <si>
    <t>Vì trong giao diện hiển thị có thể hiện các yếu tố đó, cần thực hiện kết hợp các yếu tố một cách hài hòa</t>
  </si>
  <si>
    <t>Khi thiết kế một giao diện người dùng thì cần những thiết bị chính nào dưới đây?</t>
  </si>
  <si>
    <t>A. Micro</t>
  </si>
  <si>
    <t>B. Màn hình cảm ứng</t>
  </si>
  <si>
    <t>C. Màn hình hiển thị</t>
  </si>
  <si>
    <t xml:space="preserve">D. Găng tay phản hồi xúc giác khi cầm nắm </t>
  </si>
  <si>
    <t>E. Tất cả các thành phần đều phải có</t>
  </si>
  <si>
    <t>Các thành phần trong giao diện người dùng gồm bàn phim, chuột, ngón tay, giọng nói và đầu ra là màn hình, âm thanh. Việc sử dụng giác quan như xúc giác, khứu giác chưa đc khai thác nhiều</t>
  </si>
  <si>
    <t>B07_Ngô Xuân Huy_20146345</t>
  </si>
  <si>
    <t>Giao diện nào sau đây là giao diện người dùng hữu cơ?</t>
  </si>
  <si>
    <t>Tai nghe có thể gập lại làm vòng đeo tay</t>
  </si>
  <si>
    <t>Máy tính có thể tách rời bàn phím để tạo thành một máy tính bảng</t>
  </si>
  <si>
    <t>Chuột chơi game được thiết kế hình dạng đặc biệt</t>
  </si>
  <si>
    <t>Máy tính bảng dẻo nhận đầu vào từ các hành động miết, gập</t>
  </si>
  <si>
    <t>Ô tô có khả năng thay đổi hình dạng thành robot</t>
  </si>
  <si>
    <t>C59</t>
  </si>
  <si>
    <t>Giao diện người dùng hữu cơ được xây dựng từ đâu?</t>
  </si>
  <si>
    <t>Giao diện người dùng hữu cơ được xây dựng từ các thiết bị điện tử và vật liệu có khả năng thay đổi hình dạng 1 cách linh hoạt theo các tác động đầu vào ,điều này khiến cho người dùng có cảm giác đây là 1 thực thể sống để giao tiếp.</t>
  </si>
  <si>
    <t>TL54</t>
  </si>
  <si>
    <t>96</t>
  </si>
  <si>
    <t>HCI 6.3.1.1.0</t>
  </si>
  <si>
    <t>3.Khía cạnh công thái học trong xây dựng giao diện</t>
  </si>
  <si>
    <t>3.1 Khái niệm công thái học trong xây dựng giao diện</t>
  </si>
  <si>
    <t>3.1.1 Khái niệm</t>
  </si>
  <si>
    <t>Cô A bị chứng bệnh hay quên, hãy chọn cách sắp xếp các chức năng phù hợp với cô A?</t>
  </si>
  <si>
    <t>A. Sắp xếp tùy ý theo người thiết kế</t>
  </si>
  <si>
    <t>B. Phân loại các chức năng rồi sắp xếp theo nhóm chức năng liên quan hoặc gần tương đồng</t>
  </si>
  <si>
    <t>C. Sắp xếp chức năng theo bảng chữ cái</t>
  </si>
  <si>
    <t>D. A, C đúng</t>
  </si>
  <si>
    <t>E. B, C đúng</t>
  </si>
  <si>
    <t>Cô A có trí nhớ kém do đó chúng ta cần tổ chức các chức năng một cách hợp lý để giúp cô có thể nhớ dễ hơn như sắp xếp theo chức năng, sắp xếp theo tuần tự, sắp xếp theo tần số xuất hiện</t>
  </si>
  <si>
    <t>Công thái học có tính đến không gian chiếm chỗ, đặc biệt trong thiết kế áp dụng, nguyên tắc vàng khi thiết kế không gian choán chỗ lấy theo ngưỡng người lớn là bao nhiêu?</t>
  </si>
  <si>
    <t>5%</t>
  </si>
  <si>
    <t>100%</t>
  </si>
  <si>
    <t>95%</t>
  </si>
  <si>
    <t>A,B đều đúng</t>
  </si>
  <si>
    <t>B,C đều đúng</t>
  </si>
  <si>
    <t>Khi thiết kế những kích thước liên quan đến vùng với tới: lấy theo ngưỡng người thấp 5%.
 Khi thiết kế không gian choán chỗ: lấy theo ngưỡng người lớn 95%.</t>
  </si>
  <si>
    <t>Công thái học nghiên cứu về gì?</t>
  </si>
  <si>
    <t>các nhu cầu vật chất của người dùng liên quan đến môi trường làm việc trực tiếp của họ</t>
  </si>
  <si>
    <t>các nhu cầu tinh thần của người dùng liên quan đến môi trường làm việc trực tiếp của họ</t>
  </si>
  <si>
    <t>các nhu cầu thể chất của người dùng liên quan đến môi trường làm việc trực tiếp của họ</t>
  </si>
  <si>
    <t>đán án A, B, C là đúng</t>
  </si>
  <si>
    <t>Công thái học nghiên cứu các nhu cầu vật chất, tinh thần, và thể chất của người dùng liên quan đến môi trường làm việc trực tiếp của họ từ đó kết hợp các yếu tố này và thiết kế để đảm bảo rằng sản phẩm và môi trường làm việc luôn thoải mái an toàn và hiệu quả cho người dùng</t>
  </si>
  <si>
    <t>Đâu không phải là một thành phần của khung tương tác Abowd và Beale?</t>
  </si>
  <si>
    <t>Trình bày khái niệm công thái học trong xây dựng giao diện người dùng</t>
  </si>
  <si>
    <t>Công thái học là khía cạnh vật lý của giao diện, đó là hoạt động nghiên cứu về các yếu tố vật lý trong tương tác, các yếu tố về con người, từ đó đưa ra các tiêu chuẩn, guidelines cho người thiết kế hệ thống.</t>
  </si>
  <si>
    <t>Dựa theo bài giảng ACU</t>
  </si>
  <si>
    <t>Công thái học là gì ? Chỉ ra ít nhất 5 ví dụ về việc áp dụng các tiêu chí công thái học để thiết kế mẫu thử trong bài tập lớn. Nêu rõ yếu tố về con người và môi trường đã được xem xét. Tự đánh giá mức độ hoàn thiện.</t>
  </si>
  <si>
    <t>ICT_C_TL52</t>
  </si>
  <si>
    <t>HCI 6.3.1.2.0</t>
  </si>
  <si>
    <t>3.1.2 Thiết kế theo công thái học</t>
  </si>
  <si>
    <t>Trường hợp nào sau đây áp dụng công thái học vào thiết kế sản phẩm</t>
  </si>
  <si>
    <t>Vô lăng hình tròn</t>
  </si>
  <si>
    <t>Bánh xe hình tròn</t>
  </si>
  <si>
    <t>Xe thể thao có đuôi xe</t>
  </si>
  <si>
    <t>Ô tô sang có đầu vuông dài</t>
  </si>
  <si>
    <t>Tất cả đáp án điều đúng</t>
  </si>
  <si>
    <t>Vô lăng hình tròn giúp người dùng thoải mái trong việc xoay tròn. Bánh xe, đuôi xe là theo động lực học chứ con người không tác động vào. Đầu vuông theo tính thẩm mỹ</t>
  </si>
  <si>
    <t>Lợi ích của việc thiết kế công thái học</t>
  </si>
  <si>
    <t>Sản phẩm đẹp hơn</t>
  </si>
  <si>
    <t>tăng hiệu suât sản phẩm</t>
  </si>
  <si>
    <t>Tối ưu hóa điểm mạnh của người dùng</t>
  </si>
  <si>
    <t>B + C</t>
  </si>
  <si>
    <t>A + B + C</t>
  </si>
  <si>
    <t>Công thái học chỉ tối ưu hóa điểm mạnh của người dùng để thiết kế ra những sản phẩm có hình thái phù hợp với người dùng</t>
  </si>
  <si>
    <t>Đâu là công thái học trên quan điểm giao diện cho chức năng điều khiển điều hòa bằng giọng nói?</t>
  </si>
  <si>
    <t>Không gây hại sức khỏe</t>
  </si>
  <si>
    <t>Thân thiện với người dùng</t>
  </si>
  <si>
    <t>Phù hợp với mọi đối tượng</t>
  </si>
  <si>
    <t>Không bị ảnh hưởng bởi môi trường vật lí đến sức khỏe</t>
  </si>
  <si>
    <t>Cả 4 đáp án</t>
  </si>
  <si>
    <t>Các điều kiện làm việc không đạt yêu cầu có thể gây căng thẳng cho người dùng  hoặc tạo cảm giác  bất mãn. Có bao nhiêu yếu tố cần quan tâm  ? Hãy trình bày cụ thể các yếu tố</t>
  </si>
  <si>
    <t>5 yếu tố</t>
  </si>
  <si>
    <t>Gợi ý Các yếu tố gồm : Vị trí vật lí phải đủ dễ chịu , nhiệt độ không quá cao , ánh sáng : không quá lóa , tiếng ồn: không nên quá cao gây cản trở việc nhận thức , thời gian : không nên sử dụng trong thời gian dài</t>
  </si>
  <si>
    <t>HCI 6.3.1.3.0</t>
  </si>
  <si>
    <t>3.1.3 Mục tiêu thiết kế giao diện người dùng</t>
  </si>
  <si>
    <t>Đâu là mục tiêu của việc thiết kế giao diện</t>
  </si>
  <si>
    <t>Đạt được mục tiêu nghiệp vụ hệ thống</t>
  </si>
  <si>
    <t>Giao diện đẹp bố trí hợp lý</t>
  </si>
  <si>
    <t>Hiển thị đầy đủ các chức năng của chương trình</t>
  </si>
  <si>
    <t>A+B</t>
  </si>
  <si>
    <t>Giao diện không nên hiển thị hết tất cả chức năng lên một màn hình</t>
  </si>
  <si>
    <t>Thiết kế hệ thống tương tác ta cần quan tâm đến những khía cạnh nào?</t>
  </si>
  <si>
    <t>Các chức năng chính mà hệ thống cung cấp</t>
  </si>
  <si>
    <t>Mục tiêu của người dùng khi sử dụng hệ thống</t>
  </si>
  <si>
    <t>Cách thức người dùng tương tác với hệ thống, hoàn cảnh, đặc tính của người dùng.</t>
  </si>
  <si>
    <t>Những công nghệ cần sử dụng để xây dựng hệ tương tác.</t>
  </si>
  <si>
    <t xml:space="preserve">vì “Những công nghệ cần sử dụng để xây dựng giao diện tương tác.” Chỉ ảnh hưởng tới mức độ khó khăn trong việc xây dựng hệ thống chứ không ảnh hưởng tới cách thức thiết kế hệ thống sao cho tốt, các yêu tố còn lại trên đều ảnh hưởng đến việc thiết kế hệ thống. </t>
  </si>
  <si>
    <t>Mục tiêu thiết kế giao diện người dùng theo công thái học là ?</t>
  </si>
  <si>
    <t>Mang lại sự hài lòng cho người sử dụng</t>
  </si>
  <si>
    <t>Đảm bảo tính an toàn</t>
  </si>
  <si>
    <t>Đảm bảo sức khỏe cho người sử dụng và năng suất làm việc</t>
  </si>
  <si>
    <t>Đảm bảo tính thẩm mỹ</t>
  </si>
  <si>
    <t>Đáp án A,B,C đúng</t>
  </si>
  <si>
    <t>Thiết kế theo công thái học là để mang lại sự hài lòng cho khách hàng, đảm bảo tính an toàn, sức khỏe và năng suất làm việc cho người sử dụng</t>
  </si>
  <si>
    <t>Thiết thế theo công thái học phải thỏa mãn mấy đặc tính của người dùng:</t>
  </si>
  <si>
    <t>không đáp án nào đúng</t>
  </si>
  <si>
    <t>Có người cho rằng "giao diện người dùng là một trong số những thành phần quan trọng nhất của bất kỳ hệ thống nào", bạn có đồng ý với ý kiến này không? Vì sao?</t>
  </si>
  <si>
    <t>Đồng ý</t>
  </si>
  <si>
    <t>Giao diện người dùng cho phép người dùng nghe, nhìn và tiếp xúc với hệ thống. Các thiết kế về chức năng thường trong suốt với người dùng, người dùng tiếp xúc với hệ thống thông qua các thiết bị giao tiếp là màn hình, bàn phím và chuột. Thế nên giao diện người dùng là một trong số những thành phần quan trọng nhất của bất kỳ hệ thống nào</t>
  </si>
  <si>
    <t>Chỉ ra ví dụ về việc áp dụng tính công thái học trong thiết kế mẫu thử sản phẩm nhóm bạn. Nêu rõ yếu tố về con người và môi trường đã được xem xét.</t>
  </si>
  <si>
    <t>- Xem xét đến yếu tố con người: Cô A luôn phải làm việc bận rộn, không rảnh tay
 - Xem xét đến yếu tối môi trường: Môi trường của cô A nhiều khói bụi dầu mỡ.
 -&gt; Khi có cuộc gọi đến cô A không thuận tiện để mang điện thoại ra xem ai là người gọi điện đến cho cô hay ai là người nhắn tin cho cô.
 =&gt; Thiết kế khi bật chế độ thông minh, nhạc chuông chuyển thành thông báo có tên người gọi đến (nhắn tin đến): "You have a call(message) from XXX" giúp cô A nhận dạng được người gọi đến, nhắn tin đến, từ đó kết hợp với việc có thể nhận cuộc gọi, nhận tin nhắn bằng giọng nói khiến thao tác của cô A thoải mái dễ chịu hơn mà công việc của cô không bị gián đoạn.</t>
  </si>
  <si>
    <t>TL55</t>
  </si>
  <si>
    <t>HCI 6.3.1.3.4</t>
  </si>
  <si>
    <t>d) Phục hồi được</t>
  </si>
  <si>
    <t>khả năng phục hồi ?</t>
  </si>
  <si>
    <t>có khả năng phục hồi từ lỗi của người dùng</t>
  </si>
  <si>
    <t>cho phép người dùng khôi phục lại từ chỗ  bị lỗi</t>
  </si>
  <si>
    <t>có khả năng hỏi lại hành động hủy, đã xóa,...</t>
  </si>
  <si>
    <t>không có đáp án đúng</t>
  </si>
  <si>
    <t>HCI 6.3.1.3.d</t>
  </si>
  <si>
    <t>Chọn đáp án đúng trong các câu sau cho nguyên lý khôi phục được của thiết kế giao diện:</t>
  </si>
  <si>
    <t>Thiết kế giao diện tương tác phục hồi được để khắc phục trong trường hợp gặp lỗi có thể phục hồi lại</t>
  </si>
  <si>
    <t>Chức năng phục hồi được trong thiết kế giao diện gồm các chức năng undo, xác nhận một  hành động hủy</t>
  </si>
  <si>
    <t>Khôi phục được là một trong nguyên lý thiết kế giao diện</t>
  </si>
  <si>
    <t>Khôi phục được trong thiết kế giao diện là một phương pháp trong thiết kế giao diện</t>
  </si>
  <si>
    <t>Cả ba đáp án A,B,C đúng</t>
  </si>
  <si>
    <t>Vì khôi phục trong thiết kế giao diện là một trong các nguyên lý cơ bản của thiết kế giao diện, nó giúp khôi phục lại trạng thái bình thường khi gặp lỗi đồng thời xác nhận lỗi xảy ra</t>
  </si>
  <si>
    <t>HCI 6.3.2.1.0</t>
  </si>
  <si>
    <t>3.2 Những điểm cần xem xét</t>
  </si>
  <si>
    <t>3.2.1 Trong việc sắp xếp điều khiển và hiển thị</t>
  </si>
  <si>
    <t>Khi thiết kế một hệ thống gồm 10 chức năng thì dùng những cách nào để sắp xếp hiển thị một cách hiệu quả nhất?</t>
  </si>
  <si>
    <t>Gom nhóm chức năng giống nhau</t>
  </si>
  <si>
    <t>Chia theo từng trang menu có thể 5 chức năng 1 trang menu</t>
  </si>
  <si>
    <t>Tổ chức theo chức năng hay dùng</t>
  </si>
  <si>
    <t>A,B,C sai</t>
  </si>
  <si>
    <t xml:space="preserve">Khi gom nhóm theo chức năng giúp menu trông đẹp hơn mà vẫn hiển thị hết chức năng.Chia theo từng trang menu đảm bảo nguyên tắc thiết kế.Tổ chức theo chức năng hay dùng giúp người dùng sử dụng nhanh các chức năng hay dùng.
</t>
  </si>
  <si>
    <t>Những điểm không cẩn xem xét trong sắp xếp điều khiển và hiển thị</t>
  </si>
  <si>
    <t>Ngắn gọn</t>
  </si>
  <si>
    <t>Tính cân bằng</t>
  </si>
  <si>
    <t>Nhóm thông tin</t>
  </si>
  <si>
    <t>B + C + D</t>
  </si>
  <si>
    <t>chú ý là "Không cần xem xét"</t>
  </si>
  <si>
    <t>Đâu là cách sắp xếp bố cục tốt nhất trên bảng thông tin trước cửa phòng làm việc?</t>
  </si>
  <si>
    <t>Thông tin quan trọng viết lớn nhất đặt trên cùng, các thông tin liên quan bên dưới, thông tin khác đặt 2 bên</t>
  </si>
  <si>
    <t>Thông tin quan trọng đặt đầu tiên, rồi đến thông tin khác</t>
  </si>
  <si>
    <t>Thông tin quan trọng cùng thông tin khác đặt ngẫu hứng</t>
  </si>
  <si>
    <t>Thông tin quan trong đặt dưới cùng, các thông tin khác đặt bên trên</t>
  </si>
  <si>
    <t>Không có bố cục nào thân thiên với con người</t>
  </si>
  <si>
    <t>Các điều khiển mang tính chất nguy hiểm như thao tác  xóa, phá hủy tài nguyên có nên xử lý giống với các điều khiển khác hay không ? Vì sao ?</t>
  </si>
  <si>
    <t>Không</t>
  </si>
  <si>
    <t>Vì Các điều khiển mang tính chất nguy hiểm thì phải khó thao tác hơn những điều khiển khác nhằm ngăn chặc các yếu tố bất ngờ có thể xảy ra.</t>
  </si>
  <si>
    <t>HCI 6.3.2.2.0</t>
  </si>
  <si>
    <t>3.2.2 Các vấn đề về môi trường vật lí và sức khỏe</t>
  </si>
  <si>
    <t>Hệ thống tự động mở âm lượng nhạc bằng giọng nói nếu xử lý giọng nói không tốt sẽ ảnh hưởng đến giác quan nào?</t>
  </si>
  <si>
    <t>Vì nếu xử lý không tốt thì một giọng nói từ một người bên ngoài có thể tăng âm lượng rất lớn =&gt; Ảnh hưởng thính giác</t>
  </si>
  <si>
    <t>1270</t>
  </si>
  <si>
    <t>Nhóm (Đếm số lượng review của Nhóm)</t>
  </si>
  <si>
    <t>Cá nhân (Đếm số lượng review đúng quy định của Cá nhân)</t>
  </si>
  <si>
    <t>B07_Ngô Xuân Huy_20146346</t>
  </si>
  <si>
    <t>TNLT_</t>
  </si>
  <si>
    <t>Nhân tố nào sau đây trong môi trường vật lý không ảnh hưởng đến chất lượng tương tác về mặt công thái học??</t>
  </si>
  <si>
    <t>Mức độ ô nhiễm môi trường</t>
  </si>
  <si>
    <t>C60</t>
  </si>
  <si>
    <t>HCI 6.3.2.3.0</t>
  </si>
  <si>
    <t>3.2.3 Màu sắc</t>
  </si>
  <si>
    <t>Cô A là là người không ưa màu đỏ, hãy chọn cách thiết kế hợp lý với cô ?</t>
  </si>
  <si>
    <t>A. Bỏ màu đỏ khi thiết kế</t>
  </si>
  <si>
    <t>B. Thiết kế màu đỏ ở các vùng ít sử dụng</t>
  </si>
  <si>
    <t>C. Hạn chế sử dụng màu đỏ</t>
  </si>
  <si>
    <t>D.Tất cả đều đúng</t>
  </si>
  <si>
    <t>cả 3 phương án A, B, C đều có thể dùng để thiết kế với người này vì màu sắc có ảnh hưởng tới tâm lý của con người</t>
  </si>
  <si>
    <t>Danh tính (giá trị để copy sang sheet Review)</t>
  </si>
  <si>
    <t>Số câu đã chữa (bắt buộc)</t>
  </si>
  <si>
    <t>Số câu TNLT đã chữa</t>
  </si>
  <si>
    <t>Số câu TNBT đã chữa</t>
  </si>
  <si>
    <t>Số câu TL đã chữa</t>
  </si>
  <si>
    <t>Số câu review bắt buộc đã điền</t>
  </si>
  <si>
    <t>Số câu TNLT đã chữa đúng</t>
  </si>
  <si>
    <t>Số câu TNBT đã chữa đúng</t>
  </si>
  <si>
    <t>Các nhận định sau đây nhận định nào là đúng về màu sắc trong tương tác người máy</t>
  </si>
  <si>
    <t>Số câu TL đã chữa đúng</t>
  </si>
  <si>
    <t>Số câu review tự nguyện đã điền</t>
  </si>
  <si>
    <t xml:space="preserve">Sử dụng màu sắc và đồ họa phải đơn giản và hiệu quả.
</t>
  </si>
  <si>
    <t>Sử dụng theo quy ước  chung  và  theo  mong  muốn  của người dùng.</t>
  </si>
  <si>
    <t>Sử dụng theo mong muốn , cái nhìn thẩm mỹ và sở thích của người thiết kế</t>
  </si>
  <si>
    <t>Màu sắc có vai trò nhất định trong các mô hình tương tác</t>
  </si>
  <si>
    <t xml:space="preserve">màu sắc dẫn đến thay đổi trạng thái của một số thành phần của hệ thống </t>
  </si>
  <si>
    <t>A,B,D,E</t>
  </si>
  <si>
    <t>Loại đáp an C vì màu sắc không thể phụ thuộc hoàn toàn vào người thiết kế mà còn phải phù hợp với bối cảnh , người dùng ...</t>
  </si>
  <si>
    <t>Một người muốn lắp đặt một hệ thống trợ giúp trên xe ô tô, với một màn hình hiển thị và các nút bấm hỗ trợ. Hãy chọn những các thể hiện sau cho hệ thống hợp lý với người dùng nhất (chọn 3 đáp án)</t>
  </si>
  <si>
    <t>Màu màn hình nền sáng, sử dụng màu sắc vừa phải, không quá sặc sỡ</t>
  </si>
  <si>
    <t>Màu màn hình nền sẫm hoặc tối, sử dụng nhiều màu sắc</t>
  </si>
  <si>
    <t>Các nút bấm trực tiếp đến hệ thống có màu đỏ, các nút chức năng tiện ích có màu xanh lá</t>
  </si>
  <si>
    <t>Các nút bấm trực tiếp đến hệ thống có màu xanh lá, các nút chức năng tiện ích có màu đỏ</t>
  </si>
  <si>
    <t>Các biểu tượng của các chức năng sẽ sáng màu trắng khi hoạt động, đỏ khi cảnh báo có lỗi và không sáng khi không hoạt động</t>
  </si>
  <si>
    <t>Phân tích hiển thị màu sắc trong thiết kế giao diện sao cho tão ra môi trường sử dụng an toàn, thoải mái. hiệu quả cho người dùng.</t>
  </si>
  <si>
    <t>Cần yêu cầu người dùng tham gia vào quá trình tạo lập mẫu thử, và loại bỏ các thành phần không phù hợp</t>
  </si>
  <si>
    <t>Màu sắc ảnh hướng tới khả năng quan sát của người dùng, ví dụ: màu chữ và màu background quá gần giống nhau khiến người dùng quá nhạt hay đôi khi chúng lại quá chói khiến người dùng khó chịu.
Đa phần người dùng chỉ tiếp thu dễ dàng một số màu sắc, vì vậy phải chọn màu sắc phù hợp để tạo người dùng dễ dàng quan sát.
Màu sắc còn có thể ảnh hưởng tới cảm xúc của người dùng, cần chọn màu sắc phù hợp để truyền tải phù hợp với nội dung của hệ thống, giảm bớt cảm giác khó chịu, tạo sự hứng thú của người dùng với hệ thống.</t>
  </si>
  <si>
    <t>bởi vì khi người dùng tham gia vào quá trình tạo mẫu thử thì kết quả sẽ chính xác hơn, dễ loại đưuọc các thành phần không phù hợp hơn</t>
  </si>
  <si>
    <t>Vì màu sắc ảnh hưởng tới khả năng quan sát, cảm xúc của người dùng nên cần phân tích trên các khía cạnh đó.</t>
  </si>
  <si>
    <t>HCI 6.3.2.4.a</t>
  </si>
  <si>
    <t>3.2.4 Các vấn đề cần quan tâm khi thiết kế hướng công thái học</t>
  </si>
  <si>
    <t>a) Thân thiện với người dùng</t>
  </si>
  <si>
    <t>Khi thiết kế giao diện thì những cái nào dưới đây thuộc về yêu cầu thân thiện với người dùng?</t>
  </si>
  <si>
    <t>A. Ngôn từ đơn giản</t>
  </si>
  <si>
    <t>B. Thêm các nút quay lại</t>
  </si>
  <si>
    <t>C. Khẩu lệnh dễ phát âm</t>
  </si>
  <si>
    <t>D. Âm thanh thông báo bằng thuật ngữ chuyên môn</t>
  </si>
  <si>
    <t>E. Tất cả các đáp án đều không thân thiện với người dùng</t>
  </si>
  <si>
    <t>Thêm nút quay lại thuộc về yêu cầu Phục hồi được và âm thanh bằng thuật ngữ chuyên môn không quen thuộc với người dùng</t>
  </si>
  <si>
    <t>Khi thiết kế hệ thống tiện ích trên xe hạng thấp cần chú ý điều gì về tính thân thiện với người dùng?</t>
  </si>
  <si>
    <t>Thiết kế giao diện đẹp và hợp lý</t>
  </si>
  <si>
    <t>Thiết kế theo các icon theo nhóm chức năng hoặc gộp chức năng</t>
  </si>
  <si>
    <t>Các icon thể hiện đúng với chức năng sử dụng và phải phù hợp với người sử dụng</t>
  </si>
  <si>
    <t>A.B.C đúng</t>
  </si>
  <si>
    <t>khi thiết kế ứng dụng hay hệ thống nào đó cần chú ý đến nhu cầu, tâm lý người sử dụng từ đó thiết kế ứng dụng sao cho phù hợp và thân thiện với người sử dụng nhất.</t>
  </si>
  <si>
    <t>B07_Ngô Xuân Huy_20146347</t>
  </si>
  <si>
    <t>Điểm nào không được xem xét khi thiết kế theo khía cạnh công thái học?</t>
  </si>
  <si>
    <t>Nhất quán</t>
  </si>
  <si>
    <t>Phục hồi</t>
  </si>
  <si>
    <t>Hướng dẫn người dùng</t>
  </si>
  <si>
    <t>Phù hợp với sự khác biệt của người dùng</t>
  </si>
  <si>
    <t>C61</t>
  </si>
  <si>
    <t>Đặc tính nào không được xem xét khi thiết kế hệ tương tác theo khía cạnh công thái học?</t>
  </si>
  <si>
    <t>112</t>
  </si>
  <si>
    <t>HCI 6.3.2.4.b</t>
  </si>
  <si>
    <t>b) Nhất quán</t>
  </si>
  <si>
    <t>Có cần đảm bảo tính nhất quán giữa các phiên bản khác nhau của sản phẩm</t>
  </si>
  <si>
    <t>Điều này là cần thiết</t>
  </si>
  <si>
    <t>Không cần thiết vì không cùng một phiên bản</t>
  </si>
  <si>
    <t>Cần hay không cần tùy thuộc vào đối tượng sự dụng</t>
  </si>
  <si>
    <t>Cần hay không cần tùy thuộc vào nhà thiết kế</t>
  </si>
  <si>
    <t>Chỉ cần khi có sự yêu cầu của người dùng</t>
  </si>
  <si>
    <t>Nếu không đảm bảo tính nhất quán giữa các phiên bản của sản phẩm sẽ gây khó khăn cho người dùng vì mỗi lần sử dụng một phiên bản của sản phẩm người dùng sẽ lại mất thời gian để học cách dùng</t>
  </si>
  <si>
    <t>Đáp án nào sau đây thể hiện tính nhất quán trong thiết kế giao diện hệ thống tương tác</t>
  </si>
  <si>
    <t>Các thao tác tương tự cần được tiến hành theo cách thức giống nhau</t>
  </si>
  <si>
    <t>Các thao tác khác nhau cần được tiến hành theo cách thức giống nhau</t>
  </si>
  <si>
    <t>Các thao tác khác nhau được tiến hành theo cách thức khác nhau</t>
  </si>
  <si>
    <t>Không cần áp dụng tính nhất quán cho thiết kế giao diện hệ thống tương tác</t>
  </si>
  <si>
    <t>Khi thiết kế giao diện hệ thống tương tác để đảm bảo tính nhất quán cần đảm bảo các thao tác tương tự cần được tiến hành theo cách thức giống nhau</t>
  </si>
  <si>
    <t>Đâu là các mô tả về Giao diện người dùng ( User Interface) ?</t>
  </si>
  <si>
    <t>Khái niệm mà user cần biết về hệ thống máy tính</t>
  </si>
  <si>
    <t>là những cái gì mà con người có thể nhìn, sờ và nghe thấy</t>
  </si>
  <si>
    <t>tiến trình thiết kế phần mềmghép nối sao cho hệ thống máy tính trở nên hiệu quả</t>
  </si>
  <si>
    <t>không được dùng tương đương với HCI</t>
  </si>
  <si>
    <t>Tại sao nói giao diện trang web Google là giao diện người dùng ?</t>
  </si>
  <si>
    <t>Phục vụ cho người dùng với nhiều hơn chức năng của nó có</t>
  </si>
  <si>
    <t>Cho phép người dùng sử dụng tùy ý trang web</t>
  </si>
  <si>
    <t>Chỉ cho phép người dùng sử dụng các chức năng mà được trang web cung cấp</t>
  </si>
  <si>
    <t>Người dùng được tự do thoải mái miễn là trong trang web đó</t>
  </si>
  <si>
    <t>Do tương tác với người dùng phải tính tới các yếu tố bên ngoài như con người, thiết bị, môi trường</t>
  </si>
  <si>
    <t>Nêu 2 ví dụ hệ tương tác được thiết kế một cách nhất quán?</t>
  </si>
  <si>
    <t>Ví dụ 1: trong phần mềm microsoft word các hành động như bôi đen toàn bộ văn bản, copy, paste, cut...đều được bắt đầu bằng phím ctrl và thêm vào một phím nào đó. Ví dụ: ctrl+a(bôi đen), ctrl+c(copy), ctrl+v(paste)...giúp người dùng có thể ghi nhớ và sử dụng dễ dàng. Ví dụ 2: trên tất cả thiết bị máy tính cá nhân, điện thoại cảm ứng của các hãng, bàn phím query vật lý hay ảo đều được thiết kế một cách gần giống nhau (chỉ khác nhau ở một vài phím chức năng) để đảm bảo tính nhất quán, quen thuộc dễ sử dụng cho người dùng.</t>
  </si>
  <si>
    <t>Tính nhất quán đề cập đến việc thiết kế giao diện các tương tác tương tự nhau  và sử dụng các phần tử tương tự nhau để thực hiện các hành động tương tự nhau giúp người dùng quen thuộc, dễ nhớ, sử dụng dễ dàng.</t>
  </si>
  <si>
    <t>Khi thiết kế hướng công thái học cần quan tâm đến các vấn đề nào?</t>
  </si>
  <si>
    <t>- Thân thiện với người dùng
 - Nhất quán
 - Giảm thiểu ngạc nhiên
 - Phục hồi được
 - Trợ giúp người dùng
 - Phù hợp với sự khác biệt của người dùng</t>
  </si>
  <si>
    <t>TL56</t>
  </si>
  <si>
    <t>HCI 6.3.2.4.c</t>
  </si>
  <si>
    <t>c) Giảm thiểu ngạc nhiên</t>
  </si>
  <si>
    <t>Nếu không quan tâm đến vấn đề giảm thiểu ngạc nhiên khi thiết kế công thái học thì điều gì sẽ xảy ra</t>
  </si>
  <si>
    <t>A. Người dùng sẽ gặp khó khăn trong việc hiểu các thuật ngữ, các khái niệm không phổ biển và không phù hợp với kinh nghiệm</t>
  </si>
  <si>
    <t>B. Người dùng sẽ phải tiến hành nhiều cách thức khác nhau cho nhiều thao tác tương tự nhau. Cảm thấy khó khăn khi sử dụng hệ thống</t>
  </si>
  <si>
    <t>C. Người dùng sẽ cảm thấy ngạc nhiên, bất ngờ trước các hành vi của hệ thống mà đối với họ là bất thường. Họ sẽ mất thời gian định hình, phân tích, suy luận để giải thích hành vi đó</t>
  </si>
  <si>
    <t>D. Người dùng sẽ không được làm lại khi mắc lỗi. Người dùng sẽ phải thực hiện lại từ đâu gây mất thời gian, phí công sức, tạo cảm giác chán nản</t>
  </si>
  <si>
    <t>E. Khi xảy ra lỗi người, người dùng sẽ không biết phải làm gì do không được cung cấp các gợi ý, các tiện ích phù hợp để lựa chọn</t>
  </si>
  <si>
    <t>Khái niệm của giảm thiểu ngạc nhiên là "Các hành vi của hệ thống không làm người dùng thấy ngạc nhiên"</t>
  </si>
  <si>
    <t>Đâu là nội dung đúng về việc thiết kế giao diện :</t>
  </si>
  <si>
    <t>Thẩm mỹ rõ ràng</t>
  </si>
  <si>
    <t>Tương thích</t>
  </si>
  <si>
    <t>Dễ cấu hình và nhất quán</t>
  </si>
  <si>
    <t>Tốc độ hiển thị thông tin trên màn hình hệ thống sau khi người dùng thực hiện thao tác như thế nào là hợp lý?</t>
  </si>
  <si>
    <t>Hiển thị ngay sau khi thao tác</t>
  </si>
  <si>
    <t>hiển thị một màn hình chờ màu đen (thời gian tùy thuộc vào tốc độ xử lý của hệ thống) sau khi thao tác, sau đó hiển thị thông tin</t>
  </si>
  <si>
    <t>Hiển thị một màn hình chờ với dòng chữ "đang xử lý", sau đó hiển thị thông tin</t>
  </si>
  <si>
    <t>Màn hình sẽ treo một khoảng thời gian ngắn sau khi thao tác, sau đó hiển thị thông tin</t>
  </si>
  <si>
    <t>Cố định một khoảng thời gian hiển thị thông tin sau khi thực hiện thao tác</t>
  </si>
  <si>
    <t>GUI: Tích hợp liền mạch các ứng dụng vào môi trường nền tảng một mục tiêu chính
Bộ công cụ và các thành phần là những yếu tố chính trong việc hoàn thành đối tượng này
WI: Rõ ràng cho một số chức năng cơ bản trong hầu hết các trang web (điều hướng, in ấn, v.v ...)
Các trang web có khuynh hướng đạt được sự khác biệt cá nhân hơn là kết hợp</t>
  </si>
  <si>
    <t>HCI 6.3.2.4.e</t>
  </si>
  <si>
    <t>e) Trợ giúp</t>
  </si>
  <si>
    <t>Giao diện hệ thống tương tác như thế nào thì sẽ trợ giúp người dùng</t>
  </si>
  <si>
    <t>Cung cấp các phản hồi có ý nghĩa khi xảy ra lỗi</t>
  </si>
  <si>
    <t>Cung cấp các tiện ích phù hợp với tình huống mắc lỗi</t>
  </si>
  <si>
    <t>Giao diện chỉ phản hồi khi thao tác đúng</t>
  </si>
  <si>
    <t>Không các đáp án nào đúng</t>
  </si>
  <si>
    <t>Giao diện hệ thống tương tác có trợ giúp cần cung cấp phản hồi có ý nghĩa khi xảy ra lỗi, cung cấp các tiện ích phú hợp với tình huống mắc lỗi</t>
  </si>
  <si>
    <t>Trợ giúp cần cung cấp cho người dùng khi mắc lỗi như thế nào là hợp lý ?</t>
  </si>
  <si>
    <t>A.	Không cần cung cấp trợ giúp</t>
  </si>
  <si>
    <t>B.	Cung cấp các phản hồi có ý nghĩa khi xảy ra lỗi, cung cấp các tiện ích phù hợp với tình huống mắc lỗi.</t>
  </si>
  <si>
    <t>C.	Màn hình treo luôn tại thời điểm mắc lỗi.</t>
  </si>
  <si>
    <t>D.	Đáp án A B C đều sai</t>
  </si>
  <si>
    <t>E.	Đáp án A B C đều đúng</t>
  </si>
  <si>
    <t>HCI 6.3.2.4.f</t>
  </si>
  <si>
    <t>f) Phù hợp với sự khác biệt của người dùng</t>
  </si>
  <si>
    <t>Nội dung nào sau đây không đúng với vấn đề phù hợp với sự khác biệt trong công thái học</t>
  </si>
  <si>
    <t>Thiết kế phù hợp cho cả nam lẫn nữ</t>
  </si>
  <si>
    <t>Thiết kế phù hợp cho nhiều lứa tuổi</t>
  </si>
  <si>
    <t>Thiết kế phù hợp với mức cân nặng đa dạng</t>
  </si>
  <si>
    <t>Thiết kế chỉ cho người giàu</t>
  </si>
  <si>
    <t>Thiết kế phù hợp với nhiều vóc dáng</t>
  </si>
  <si>
    <t>Giải thích: vấn đề phù hợp với sự khác biệt để chỉ sự thiết kế công thái học dành cho nhiều đối tượng có sự khác biệt trong các đặc điểm như chiều cao, giới tính, dáng vóc, thu nhập, độ tuổi, ....</t>
  </si>
  <si>
    <t>Khi xét đến các vấn đề cần quan tâm khi thiết kế hướng công thái học, phương án nào sau đây nói về sự phù hợp với sự khác biệt của người dùng?</t>
  </si>
  <si>
    <t>A. Có các tiện ích tương tác phù hợp với các lớp người dùng khác nhau.</t>
  </si>
  <si>
    <t>B. Sử dụng các thuật ngữ và khái niệm phù hợp với đại đa số người dùng hệ thống</t>
  </si>
  <si>
    <t>C. Các hành vi của hệ thống không làm người dùng thấy ngạc nhiên</t>
  </si>
  <si>
    <t>D. Cung cấp các phản hồi có ý nghĩa khi xảy ra lỗi, cung cấp các tiện ích phù hợp với tình huống xảy ra lỗi</t>
  </si>
  <si>
    <t>E. Các thao tác tương tự cần được tiến hành theo các cách giống nhau</t>
  </si>
  <si>
    <t>giao diện người dùng cần phải được thiêt kế ra sao?</t>
  </si>
  <si>
    <t>phù hợp với kĩ năng người dùng</t>
  </si>
  <si>
    <t>phù hợp với kinh nghiệm người dùng</t>
  </si>
  <si>
    <t>phù hợp với sự trông đợi của người dùng</t>
  </si>
  <si>
    <t>cả 3 ý kiến A B C</t>
  </si>
  <si>
    <t>HCI 6.3.3.0.0</t>
  </si>
  <si>
    <t>3.3 Xét các ví dụ trên khía cạnh công thái học</t>
  </si>
  <si>
    <t>Yêu cầu về công thái học trên quan điểm giao diện gồm các tiêu chí nào?</t>
  </si>
  <si>
    <t>Thân thiện với người dùng, nhất quán, an toàn</t>
  </si>
  <si>
    <t>Nhất quán, an toàn, phù hợp với mọi đối tượng</t>
  </si>
  <si>
    <t>Giảm thiếu ngạc nhiên, hài lòng, nhất quán, thân thiện người dùng</t>
  </si>
  <si>
    <t>Hài lòng, an toàn, sức khỏe, năng suất làm việc</t>
  </si>
  <si>
    <t>Những yếu tố nào dưới đây thuộc công thái học đối với sức khỏe con người?</t>
  </si>
  <si>
    <t>Nhiệt độ</t>
  </si>
  <si>
    <t>Độ ẩm</t>
  </si>
  <si>
    <t>Ánh sáng</t>
  </si>
  <si>
    <t>Cả 4 ý trên</t>
  </si>
  <si>
    <t>B07_Ngô Xuân Huy_20146348</t>
  </si>
  <si>
    <t>Khi thiết kế cây ATM thì chiều cao cây ATM cần thỏa 
 mãn điều kiện công thái học nào sau đây</t>
  </si>
  <si>
    <t>Thiết kế theo
 ngưỡng người
 thấp</t>
  </si>
  <si>
    <t>Thiết kế theo
 ngường người 
 lớn</t>
  </si>
  <si>
    <t>Thiết kế theo
 ngưỡng trung 
 bình chiều cao của con người</t>
  </si>
  <si>
    <t>Thiết kế tính toán đến lứa tuổi phù hợp, và điều chỉnh sao cho phù hợp</t>
  </si>
  <si>
    <t>A,D đúng</t>
  </si>
  <si>
    <t>C62</t>
  </si>
  <si>
    <t>Khi thiết kế cây ATM thì vị trí đặt bàn phím cần thỏa mãn điều kiện công thái học nào sau đây:</t>
  </si>
  <si>
    <t>Thiết kế theo ngưỡng chiều cao của trẻ vị thành niên</t>
  </si>
  <si>
    <t>Thiết kế theo ngưỡng trung bình chiều cao người trưởng thành</t>
  </si>
  <si>
    <t>Thiết kế theo chiều cao tối thiếu của người trưởng thành</t>
  </si>
  <si>
    <t>Thiết kế tính toán đến độ tuổi người dùng, và điều chỉnh sao cho phù hợp với năng lực hành vi của các đối tượng người dùng khác nhau</t>
  </si>
  <si>
    <t>Thiết kế sao cho người ngồi xe lăn có thể với tới</t>
  </si>
  <si>
    <t>115</t>
  </si>
  <si>
    <t>HCI 7.1.1.1.0</t>
  </si>
  <si>
    <t>Chương VII : Nguyên tắc thiết kế giao diện và và quy trình thiết kế hệ tương tác</t>
  </si>
  <si>
    <t>Ưu điểm của mô hình tương tác đề xuất bởi  Norman?</t>
  </si>
  <si>
    <t>Xem xét hệ thống đa dạng cả người dùng lẫn người máy</t>
  </si>
  <si>
    <t>Người dùng dễ hình thành  kế hoạch hành động</t>
  </si>
  <si>
    <t>Kế hoạch hành động được thực hiện bới con người</t>
  </si>
  <si>
    <t>Người dùng dễ quan sát quá trình thực hiện để quyết định hành động tiếp theo</t>
  </si>
  <si>
    <t>1. Các nguyên tắc thiết kế do Noman's đề xuất</t>
  </si>
  <si>
    <t>1.1 Các nguyên lý thiết kế</t>
  </si>
  <si>
    <t>1.1.1 Tính trực quan</t>
  </si>
  <si>
    <t>Trời mưa bóng mây, nhưng bạn có việc gấp cần phải ra siêu thị gần nhà để mua ít đồ, thật không may là chiếc ô của bạn đã bị hỏng, nhưng, người bạn cùng phòng tốt bụng của bạn đã cho bạn mượn chiếc ô sành điệu của cô ấy, bạn vui vẻ cầm ô đi ra khỏi nhà. Với những chiếc ô thông thường, người dùng chỉ cần cầm vào tay cầm để cố định và kéo nhẹ thân ô là đã mở được ô, nhưng có lẽ do chiếc ô này quá sành điệu nên cách mở cũng khác thường, bạn đã không mở được nó. Bạn phải quay trở vào nhờ bạn cùng phòng mở hộ. Chiếc ô sành điệu đó chỉ cần mở với một cái ấn nhẹ vào nút bấm ở tay cầm của ô. Tuy nhiên, do nút bấm cùng màu với tay cầm của ô, mà bạn lại bị cận tận 5 độ, lại thêm do lần đầu tiên dùng hàng hiệu nên bạn đã không thể mở được chiếc ô này. Chỉ ra lỗi vi phạm nguyên tắc thiết kế do Norman đề xuất.</t>
  </si>
  <si>
    <t>Đây là một lỗi vi phạm nguyên tắc thiết kế do Norman đề xuất về tính trực quan.</t>
  </si>
  <si>
    <t>Tính trực quan nghĩa là người dùng có thấy chức năng mà hệ thống cung cấp hay không. Trong trường hợp này thì không phải tất cả người dùng đều thấy chức năng mở ô mà hệ thống cung cấp do khả năng thị giác của người dùng bị hạn chế, do người dùng chưa qua đào tạo và không có kinh nghiệm sử dụng hệ thống. Gợi ý giải pháp: nên thiết kế nút mở ô khác màu với tay cầm và nổi hẳn lên để người dùng dễ nhận biết, kèm theo đó trên nút nên có thêm biểu tượng nổi của chiếc ô mở.</t>
  </si>
  <si>
    <t>HI4.2.1.0.0</t>
  </si>
  <si>
    <t>Nêu các nguyên tắc thiết kế do Norman đề xuất. Phân tích nguyên tắc Phản hồi. Đưa ra 1 ví dụ cho tính phản hồi.</t>
  </si>
  <si>
    <t>6 Nguyên tắc: Trực quan, Phản hồi, Ràng buộc, Ánh xạ, Nhất quán, Thế chỗ. Nguyên tắc phản hồi: Hệ thống trả thông tin để người dùng đánh giá đúng trạng thái hệ thống, từ đó quyết định hành động tiếp theo. Ví dụ các button khi người dùng nhấn vào thì nút bấm sẽ đổi màu trong 1s, từ đó người dùng sẽ biết chắc chắn họ đã nhấn nút thành công.</t>
  </si>
  <si>
    <t>Từ bài giảng trên ACU.</t>
  </si>
  <si>
    <t>Qua lịch sự phát triên phần cứng từ máy đục lỗi =&gt; thiết bị hiển thị kí tự =&gt; thiết bị đồ họa, bàn phím chuột giúp cho thao tác sử dụng máy tính dễ dàng trên các thiết bị di động với hầu hết mọi người=&gt; khi sử dụng máy tính cảm xúc người dùng không còn cảm giác khó khăn như trước kia. Người dùng sử dụng laptop , smartphone qua mạng không dây một cách dễ dàng và đơn giản hơn
Công nghệ mới liên tục phát triển =&gt; tăng cường khả năng kết nối thông tin
Màn hình hiển thị phát triển : văn bản =&gt; hình ảnh =&gt; nhiều hiệu ứng đẹp mắt, hiển thị cuốn hút khiến người dùng ưa chuộng, dễ tiếp cận thông tin
        Người dùng khi sử dụng giao diện mobile đem lại cảm xúc thoải mái, dễ tương tác, dễ sử dụng hơn
ứng dụng cung cấp nhiều tính năng phát triển : chơi nhạc, xem film , chơi game , thương mại điện tử hỗ trợ người dùng nhiều vấn đề về tác vụ =&gt; chiếc điện thoại có thể là một công cụ giúp người dùng giải trí, thư giãn với nhiều tính năng và ứng dụng phục vụ giải trí. thay đổi cảm xúc người dùng khi đang mệt mỏi với các ứng dụng giải trí để thư giãn.</t>
  </si>
  <si>
    <t>Trình bày các hoạt động cơ bản khi thiết kế hệ tương tác.</t>
  </si>
  <si>
    <t>Người dùng có cảm xúc, khả năng nhận thức tùy ngữ cảnh =&gt; cần thỏa mãn sự thày đổi như cầu 1 cách linh hoạt Tăng cường tính tiện dụng khi di chuyển, tăng cường ngữ cảnh, kiểm soát sự phổ biến.Giao diện người dùng nhỏ hơn không chỉ đơn giản thu nhỏ thành phần =&gt; hướng tới thiết bị đầu cuối khác nhau đưa ra thiết kế khác nhau ,chú trọng mức ưu tiên cho tính năng.. 
Cung cấp trải nghiệm thông suốt cho thiết bị đầu cuối.ứng dụng hay dịch vụ. 
Người dùng trong thực tế có xung đột í tưởng cần thiết kế ý tưởng rõ ràng đem lại nhiều sự lựa chọn
Giao diện có chất lượng khi được tạo 1 cách tinh tế và tỉ mỉ.. đặt mục tiêu tính ổn định tương đối của sự phát triển.</t>
  </si>
  <si>
    <t>Norman đã đề xuất bao nhiêu nguyên lý thiết kế giao diện?</t>
  </si>
  <si>
    <t>Norman đã đề xuất 6 nguyên lý thiết kế giao diện là: tính trực quan, tính phản hồi, tính ràng buộc, tính ánh xạ, tính nhất quán, tính thế chỗ.</t>
  </si>
  <si>
    <t>Tính trực quan trong nguyên lý của Noman nghĩa là gì ?</t>
  </si>
  <si>
    <t>A.Người dùng có thấy các chức  năng hệ thống cung cấp ?</t>
  </si>
  <si>
    <t>B. Người dùng đã làm đến đâu rồi và tiếp theo phải làm gì ?</t>
  </si>
  <si>
    <t>C.Người dùng đang làm cái gì ?</t>
  </si>
  <si>
    <t>D. Làm thế nào để sự dụng hệ thống</t>
  </si>
  <si>
    <t>E. Cả 4 phương án trên</t>
  </si>
  <si>
    <t>Tính trực quan có nghĩa là Người dùng có thấy các chức  năng hệ thống cung cấp.</t>
  </si>
  <si>
    <t>Phân tích việc áp dụng "Tính trực quan" trong 6 nguyên lý thiết kế giao diện của norman, trong bài tập lớn của nhóm.</t>
  </si>
  <si>
    <t>Tuỳ vào việc thiết kế giao diện trong bài tập lớn của từng nhóm để trả lời câu hỏi, nhưng phải nêu rõ được các tình huống áp dụng được tính trựcnguyên lý thết kế giao diện của Norman một cách cụ thể. Ví dụ như sau:
- Áp dụng tính trực quan: Giao diện được thiết kế kiểu menu dạng lưới, tất cả các chức năng người dùng có thể tương tác được thông qua tương tác chạm trên màn hình cảm ứng được hiển thị trên 1 trang và được đặt tên kèm với biểu tượng hình ảnh gợi nhớ chức năng. Điều này giúp người dùng dễ dàng hiểu được tường minh các thao tác mình có thể thực hiện với hệ thống. Trong tất cả các chức năng cụ thể, đối với mỗi yêu cầu nhập dữ liệu từ người dùng thì đều được chú thích rõ ràng. Ngoài ra tất cả các chức năng thì đều có lựa chọn trợ giúp (hướng dẫn sử dụng). Trong trường hợp người dùng tương tác bằng ngôn ngữ tự nhiên, hệ thống được thiết kế âm thanh phát ra để tương tác lại với người dùng cùng những yêu cầu để người dùng dễ dàng hiểu được cần làm gì tiếp theo.</t>
  </si>
  <si>
    <t>Dựa vào định nghĩa "Tính trực quan" trong 6 nguyên lý thiết kế giao diện của Norman. Cụ thể là: Tính trực quan tức là người dùng có thấy các chức năng do hệ thống cung cấp hay không?</t>
  </si>
  <si>
    <t>Như thế nào là một chức năng trực quan</t>
  </si>
  <si>
    <t>Chức năng người dùng khó có thể tìm thấy</t>
  </si>
  <si>
    <t>Chức năng người dùng khó có thể biết cách dùng</t>
  </si>
  <si>
    <t>Chức năng giới hạn tương tác người dùng có thể thực hiện ở một thời điểm</t>
  </si>
  <si>
    <t>Chức năng giúp người dùng dễ nhận biết cách dùng</t>
  </si>
  <si>
    <t>Chức năng hạn chế người dùng có những tương tác nguy hiểm tới hệ thống</t>
  </si>
  <si>
    <t>Đáp án A,B,C ngược lại với tính trực quan. E không được đề cập trong tính trực quan</t>
  </si>
  <si>
    <t>Một thiết kế có tính trực quan có những ưu điểm gì?</t>
  </si>
  <si>
    <t>Người dùng dễ dàng tìm thấy chức năng cần sử dụng</t>
  </si>
  <si>
    <t xml:space="preserve">Người dùng dễ dàng xác định được việc cần làm tiếp theo </t>
  </si>
  <si>
    <t>Người dùng đánh giá đúng được trạng thái hiện tại hệ thống</t>
  </si>
  <si>
    <t>Người dùng dễ dàng biết cách sử dụng của chức năng đó</t>
  </si>
  <si>
    <t>Đáp án A, B và D đều là các ưu điểm của một hệ thống có tính trực quan. Đáp án C là ưu điểm của hệ thống có tính phản hồi.</t>
  </si>
  <si>
    <t>HI4.2.2.0.0</t>
  </si>
  <si>
    <t>Hiệu ứng nào sau đây thể hiện tính phản hồi của hệ thống?</t>
  </si>
  <si>
    <t>Có âm thanh khi người dùng thực hiện một thao tác</t>
  </si>
  <si>
    <t>Xuất hiện hiệu ứng khi người dùng thực hiện một thao tác</t>
  </si>
  <si>
    <t>Xuất hiện "highlighting" khi người dùng thực hiện một thao tác</t>
  </si>
  <si>
    <t>Không có hiện tượng gì khi người dùng thực hiện một thao tác</t>
  </si>
  <si>
    <t>Đáp án A, B, C đều giúp người dùng nhận biết mình đã thực hiện thao tác đó hay chưa</t>
  </si>
  <si>
    <t>Các nguyên tắc thiết kế nào của Norman tương ứng với nguyên tắc thiết kế hội thoại đảm bảo tính đóng của Shneiderman?</t>
  </si>
  <si>
    <t>Tính trực quan</t>
  </si>
  <si>
    <t>Tính phản hồi</t>
  </si>
  <si>
    <t>Tính ràng buộc</t>
  </si>
  <si>
    <t>133</t>
  </si>
  <si>
    <t xml:space="preserve">-	Đưa ra cấu trúc menu rõ rang
-	Cung cấp các giải pháp tối giản
-	Phải đảm bảo tính nhất quán
-	Tạo ra danh sách người chơi có điểm cao nhất
-	Không lãng phí thời gian người chơi
-	Sử dụng các phím điều khiển như các phím đã được tích hợp sẵn trên thiết bị
-	Hỗ trợ các chức năng lưu và tạm dừng
-	Cung cấp các giải pháp nếu cần thiết
</t>
  </si>
  <si>
    <t>B04_Phan Thanh Hung _20146363</t>
  </si>
  <si>
    <t>Đáp án nào miêu tả đúng tính trực quan trong nguyên tắc thiết kế giao diện của Norman</t>
  </si>
  <si>
    <t>Người dùng có thấy các chức năng của hệ thống cung cấp hay không</t>
  </si>
  <si>
    <t>Icon của sản phẩm phải bắt mắt</t>
  </si>
  <si>
    <t>Giao diện của sản phẩm phải rực rỡ</t>
  </si>
  <si>
    <t>Các icon trên giao diện phải thể hiện được các chức năng</t>
  </si>
  <si>
    <t>Giao diện tối giản nhất là giao diện tốt nhât</t>
  </si>
  <si>
    <t>C63</t>
  </si>
  <si>
    <t>Giao diện cảu chiếc điện thoại Iphone 6</t>
  </si>
  <si>
    <t>- Gom nhóm các chức năng mà có chức năng giống nhau ( có thể gom nhóm các trò chơi vào mục trò chơi to)
 - Tổ chức phù hợp heo chức năng hay dùng ( button gọi điện ở gần tay người dùng nhât )
 - Điều chỉnh được ánh sáng tùy theo môi trường người sử dụng.
 - Có điểm yếu là khi sử dụng nhiều thì tay người dùng cầm vào điện thoại rất nóng.</t>
  </si>
  <si>
    <t>TL57</t>
  </si>
  <si>
    <t>Đáp án nào miêu tả đúng tính trực quan trong nguyên tắc thiết kế giao diện của Norman?</t>
  </si>
  <si>
    <t>Giao diện tối giản nhất là giao diện tốt nhất</t>
  </si>
  <si>
    <t>64</t>
  </si>
  <si>
    <t>Tính phản hồi được thể hiện trong ví dụ nào sau đây?</t>
  </si>
  <si>
    <t>66</t>
  </si>
  <si>
    <t xml:space="preserve">Trình bày vắn tắt các nguyên tắc thiết kế của Norman. Qua quá trình thiết kế và đánh giá mẫu thử đã thực hiện trong bài tập lớn, em thấy người thiết kế thường vi phạm các quy tắc nào? Đưa ra ít nhất 3 ví dụ minh họa cùng phương án khắc phục cụ thể? </t>
  </si>
  <si>
    <t>ICT_C_TL46</t>
  </si>
  <si>
    <t>Trình bày vắn tắt các nguyên tắc thiết kế của Norman. Qua quá trình thiết kế và đánh giá mẫu thử đã thực hiện trong bài tập lớn, em thấy người thiết kế thường sử dụng các quy tắc nào? Đưa ra ít nhất 3 ví dụ minh họa và tự đánh giá mức độ hoàn thiện. Hiện thực ảo là gì?</t>
  </si>
  <si>
    <t>ICT_C_TL47</t>
  </si>
  <si>
    <t>B04_Phan Thanh Hung _20146365</t>
  </si>
  <si>
    <t>Hãy nêu 1 ví dụ về tính trực quan trong bài tập
 lớn của bạn</t>
  </si>
  <si>
    <t>Người dùng có thể có nhìn thấy những chức
 năng mà hệ thống cung cấp. Ví dụ, danh sách 
tên và số điện thoại trong danh bạ, các icon 
trên màn hình biểu thị cho các chức năng, 
các tab khác nhau trên màn hình....</t>
  </si>
  <si>
    <t>TL58</t>
  </si>
  <si>
    <t>HCI 7.1.1.2.0</t>
  </si>
  <si>
    <t>1.1.2 Tính phản hồi</t>
  </si>
  <si>
    <t>Việc hệ thống trả về thông tin về những gì đã thực hiện cho người dùng biết là áp dụng nguyên tắc nào trong các nguyên tắc thiết kế Norman đề xuất?</t>
  </si>
  <si>
    <t>Phản hồi</t>
  </si>
  <si>
    <t>Ràng buộc vật lí</t>
  </si>
  <si>
    <t>Ràng buộc logic</t>
  </si>
  <si>
    <t>Tính thế chỗ</t>
  </si>
  <si>
    <t>Dựa trên định nghĩa về tính phản hồi của Norman</t>
  </si>
  <si>
    <t>Những ví dụ nào sau đây là biểu hiện của một hệ thống có tính phản hồi?</t>
  </si>
  <si>
    <t>Nút "Viết thư" được thiết kế nổi bật hơn trên trang Gmail</t>
  </si>
  <si>
    <t>Thông báo cảm ơn sau khi người dùng đồng ý nhận thông báo từ một website</t>
  </si>
  <si>
    <t>Tiếng bíp sau khi máy giặt giặt xong quần áo</t>
  </si>
  <si>
    <t>Vòng tròn loading sau khi người dùng kích hoạt một chức năng tốn thời gian xử lý</t>
  </si>
  <si>
    <t>Các biểu tượng dạng nổi trên một ứng dụng điện thoại di động đều là các nút bấm được</t>
  </si>
  <si>
    <t xml:space="preserve">Các đáp án B, C, D đều là các ví dụ của một hệ thống có tính phản hồi. A là ví dụ của tính trực quan, còn E là ví dụ của tính nhất quán. </t>
  </si>
  <si>
    <t>Hệ thống nên thông báo cho người dùng khi</t>
  </si>
  <si>
    <t>Đã có kết quản</t>
  </si>
  <si>
    <t>Người dùng hoàn thành một tác vụ</t>
  </si>
  <si>
    <t>A và B sai</t>
  </si>
  <si>
    <t>89</t>
  </si>
  <si>
    <t>B04_Phan Thanh Hung _20146366</t>
  </si>
  <si>
    <t>Hãy nêu 1 ví dụ áp dụng tính phản hồi trong
 bài tập lớn</t>
  </si>
  <si>
    <t>Khi chạm vào các phím số trên màn hình 
cảm ứng, các phím này chuyển sang màu
 xanh. Khi gọi điện thành công, người dùng 
nghe được tiếng tút... tút.. hoặc nhạc chờ.</t>
  </si>
  <si>
    <t>TL59</t>
  </si>
  <si>
    <t>Các trường hợp nào thể hiện sự ràng buộc logic trong nguyên tắc thiết kế giao diện của Norman?</t>
  </si>
  <si>
    <t>120</t>
  </si>
  <si>
    <t>Mô tả nào thể hiện tính ánh xạ (mapping) theo nguyên tắc của Norman?</t>
  </si>
  <si>
    <t>Xung quanh chân cắm loa có các màu đỏ, xanh, tím tương ứng với chân cắm loa của từng thiết bị</t>
  </si>
  <si>
    <t>Biểu tượng nhận cuộc gọi trên máy điện thoại có hình ống nghe màu xanh và có mũi tên hướng sang phải; biểu tượng từ chối cuộc gọi có hình ống nghe màu đỏ kèm theo dấu gạch và mũi tên hướng sang trái</t>
  </si>
  <si>
    <t>Trên thẻ ATM có mũi tên thể hiện đầu vào tương ứng với đầu đọc thẻ của máy ATM</t>
  </si>
  <si>
    <t>Thanh cuộn của chuột máy tính chỉ có thể miết lên trên hoặc xuống dưới để điều khiển</t>
  </si>
  <si>
    <t>Tính nhất quán bị vi phạm trong ví dụ nào sau đây ?</t>
  </si>
  <si>
    <t>Nút gọi đổi từ màu xanh sang màu đỏ sau khi nhấn</t>
  </si>
  <si>
    <t>Khi có cuộc gọi đến, điện thoại ngắt các âm thanh từ các ứng dụng như media player đang hoạt động … và ưu tiên dành cho âm cuộc gọi</t>
  </si>
  <si>
    <t>Khi có cuộc gọi đến, nút kéo trên thanh cuộn nằm ở vị trí bên trái, nổi và có hình mũi tên hướng sang phải</t>
  </si>
  <si>
    <t>Biểu tượng hình tin nhắn ở hai màn hình giao diện của cùng ứng dụng lại khác nhau</t>
  </si>
  <si>
    <t>Người dùng vuốt thanh cuộn lên trên mà màn hình lại di chuyển xuống dưới</t>
  </si>
  <si>
    <t>68</t>
  </si>
  <si>
    <t>HCI 7.1.1.3.1</t>
  </si>
  <si>
    <t>Đâu là mô hình mà kết quả của mỗi giai đoạn là sản phẩm cụ thể</t>
  </si>
  <si>
    <t>Mô hình sao</t>
  </si>
  <si>
    <t>Mô hình thiết kế lặp</t>
  </si>
  <si>
    <t>Không có đáp án nào đúng</t>
  </si>
  <si>
    <t>3 tiêu chí chính của tính dùng được là:</t>
  </si>
  <si>
    <t>A. Tính dễ học</t>
  </si>
  <si>
    <t>B. Tính mềm dẻo</t>
  </si>
  <si>
    <t>C. Tính vững chắc</t>
  </si>
  <si>
    <t>E. Tính dễ nhớ</t>
  </si>
  <si>
    <t>Quy trình thiết kế hệ tương tác gồm những giai đoạn nào ?</t>
  </si>
  <si>
    <t>A. What wanted</t>
  </si>
  <si>
    <t>B.Analysis</t>
  </si>
  <si>
    <t>C. Design-Prototype</t>
  </si>
  <si>
    <t>D. Implement and deploy</t>
  </si>
  <si>
    <t>E. bao gồm tất cả các giai đoạn trên</t>
  </si>
  <si>
    <t>1.1.3 Tính ràng buộc</t>
  </si>
  <si>
    <t>a) Ràng buộc vật lý</t>
  </si>
  <si>
    <t>HI4.2.3.0.0</t>
  </si>
  <si>
    <t>Tình ràng buộc vật lý là gì? cho ví dụ minh họa về nguyên tắc thiết kế có tính ràng buộc vật lý</t>
  </si>
  <si>
    <t>Thế nào là tính ràng buộc vật lý?</t>
  </si>
  <si>
    <t>Hãy lấy ví dụ về tính ràng buộc vật lý</t>
  </si>
  <si>
    <t>Khi nhập ngày sinh trên hệ thống Steam, Steam chỉ cho phép bạn lựa chọn tháng sinh giữa list các tháng Steam cung cấp. Vậy Steam đã áp dụng ràng buộc gì theo nguyên tắc thiết kế của Norman</t>
  </si>
  <si>
    <t>Vật lí</t>
  </si>
  <si>
    <t>Logic</t>
  </si>
  <si>
    <t>Văn hoá</t>
  </si>
  <si>
    <t>Vật lí và logic</t>
  </si>
  <si>
    <t>Vật lí và văn hoá</t>
  </si>
  <si>
    <t>Vật lí vì người dùng không thể nhập những gì hệ thống không cung cấp</t>
  </si>
  <si>
    <t>Chứng minh việc áp dụng ràng buộc về văn hoá hợp lý trong thiết kế giao diện, đối với bài tập lớn của nhóm bạn?</t>
  </si>
  <si>
    <t>Tuỳ từng giao diện có thể chứng minh khác nhau bằng cách chỉ ra các trường hợp áp dụng và tính hợp lý. Ví dụ như sau:
Trong thiết kế giao diện sản phẩm nhóm em đã đưa vào hợp lý ràng buộc về văn hoá như sau. Trong các màn hình chức  năng con, các màn hình điều thống nhất đặt button close ở góc trên bên trái có màu đỏ và biểu tượng là dấu x, button help ở góc trên bên phải màu xanh bà có biểu tượng dấu hỏi chấm. ĐIều là hoàn toàn hợp lý với văn hoá tại việt nam, màu đỏ dấu x đại diện cho sự đóng lại, và màu xanh dấu hỏi chấm là đại diện cho sự giải đáp thắc mắc. Ngoài ra việc đặt button clode bên phía thay trái là hoàn toàn hợp lý với thói quen sử dụng smast phone hiện nay, khi mà các button back, close đại diện cho sự quay lại thì luôn nằm bên tay trái góc trên của màn hình.</t>
  </si>
  <si>
    <t>Giải thích: Áp dụng các nội dung về ràng buộc vằn hoá. cụ thể là: là các quy ước ngẫu hứng nhưng có thể hữu ích khi sử dụng các công nghệ mới. các quy ước này có thể là các quy ước trên toàn cầu hoặc liên quan đến một nền văn hoá cụ thể. nhìn chung các ràng buộc này có thể áp dụng tương đối linh hoạt. nhưng trong một số trường hợp chúng trở nên mẫu thuẫn hoặt nhập nhằng.</t>
  </si>
  <si>
    <t>So sánh  ràng buộc vật lý và ràng buộc logic</t>
  </si>
  <si>
    <t>-Ràng buộc vật lý là sử dụng các đối tượng vật lý để hạn chế sự dịch chuyển của đồ vật -Ràng buộc logic được sử dụng để trợ giúp hoặc lôi kéo sự chú ý của người dùng khi thực hiện các nhiệm vụ</t>
  </si>
  <si>
    <t>dựa vào định nghĩa của ràng buộc vật lý và logic</t>
  </si>
  <si>
    <t>Đâu là câu trả lời đúng về ràng buộc vật lý</t>
  </si>
  <si>
    <t>Ràng buộc vật lý là cách dùng các đối tượng vật lý để hạn chế sự dịch chuyển của các đồ vật</t>
  </si>
  <si>
    <t>Ràng buộc vật lý yêu cầu người dùng phải tác dụng một lực vật lý nhất định nào đó lên đồ vật</t>
  </si>
  <si>
    <t>Ràng buộc vật lý làm tăng độ bền của đồ vật</t>
  </si>
  <si>
    <t>Ràng buộc vật lý có thể làm giảm tính dùng được của sản phẩm</t>
  </si>
  <si>
    <t>Ràng buộc vật lý có thể gây khó khăn cho người dùng có thể trạng không tốt</t>
  </si>
  <si>
    <t>Dựa trên định nghĩa về ràng buộc vật lý trong bài giảng</t>
  </si>
  <si>
    <t>Thế nào là ràng buộc logic ? Khác với các loại ràng buộc khác như thế nào? Chỉ ra ít nhất năm ràng buộc các loại đã áp dụng trong bài tập lớn . Vì sao sinh viên áp dụng/ không áp dụng (liên hệ với báo cáo đã thực hiện)?</t>
  </si>
  <si>
    <t>ICT_C_TL07</t>
  </si>
  <si>
    <t>Thế nào là ràng buộc vật lý ? Khác với các loại ràng buộc khác như thế nào? Chỉ ra ít nhất năm ràng buộc các loại đã áp dụng trong bài tập lớn. Vì sao sinh viên áp dụng/ không áp dụng (liên hệ với báo cáo đã thực hiện) ?</t>
  </si>
  <si>
    <t>ICT_C_TL06</t>
  </si>
  <si>
    <t>HCI 7.1.1.3.2</t>
  </si>
  <si>
    <t>b) Ràng buộc văn hóa</t>
  </si>
  <si>
    <t>HI4.2.3.3.0</t>
  </si>
  <si>
    <t>Thế nào là một thiết kế tốt theo quy tình thiết kế hệ tương tác?</t>
  </si>
  <si>
    <t>Trực quan, ánh xạ tốt, mô hình khái niệm tốt, trải nghiệm thú vị</t>
  </si>
  <si>
    <t xml:space="preserve">Trải nghiệm thú vị, ánh xạ tốt, có tính phản hồi người dùng, </t>
  </si>
  <si>
    <t xml:space="preserve">Trực quan, mô hình khái niệm tốt, ánh xạ tốt, có tính phản hồi người dùng </t>
  </si>
  <si>
    <t>Mô hình khái niệm tốt, ánh xạ tốt, có tính phản hồi người dùng, trải nghiệm thú vị</t>
  </si>
  <si>
    <t>Trực quan, có tính phản hồi người dùng, mô hình khái niệm tốt, trải nghiệm thú vị</t>
  </si>
  <si>
    <t>Tính dễ học thể hiện ở các tính chất nào ?</t>
  </si>
  <si>
    <t>Tính hiệu quả, tính dễ nhớ, tính mềm dẻo, tính khái quát</t>
  </si>
  <si>
    <t>Tính dự đoán, tính tổng hợp, tính khái quát, tính nhất quán</t>
  </si>
  <si>
    <t>Tính hiệu quả, tính dự đoán, tính tổng hợp, tính dễ nhớ</t>
  </si>
  <si>
    <t>Tính dự đoán, tính tổng hợp, tính dễ nhớ, tính mềm dẻo</t>
  </si>
  <si>
    <t>Tính nhất quán, tính khái quát, tính mềm dẻo, tính hiệu quả</t>
  </si>
  <si>
    <t>Nêu ưu nhược điểm của ràng buộc văn hóa.</t>
  </si>
  <si>
    <t>Kí hiệu bàn tay nắm và ngón cái giơ lên của Facebook được hiểu là nút "Like" là do sự áp dụng ràng buộc nào theo quy tắc thiết kế của Norman</t>
  </si>
  <si>
    <t>Văn hoá vì kí hiệu này đã được sử dụng bởi một nhóm người và đã được ngầm hiểu là kí hiệu ám chỉ sự "thích" từ trước</t>
  </si>
  <si>
    <t>Trong các ví dụ sau, ví dụ nào không thể hiện ràng buộc về văn hóa theo các nguyên tắc thiết kế của Norman?</t>
  </si>
  <si>
    <t>Biểu tượng ông nghe màu xanh để nhận cuộc gọi, ống nghe màu đỏ để kết thúc cuộc gọi</t>
  </si>
  <si>
    <t>Trong một trình duyệt, "X" ký hiệu nút dùng để thoát khỏi trình duyệt đó</t>
  </si>
  <si>
    <t>“&lt;” là biểu tượng thoát khỏi chương trình</t>
  </si>
  <si>
    <t>Hình chiếc loa là biểu tượng gắn trên nút điều chỉnh âm lượng</t>
  </si>
  <si>
    <t>Không thể điều chỉnh giảm âm lượng khi vạch chỉ mức độ âm lượng bằng 0</t>
  </si>
  <si>
    <t>127</t>
  </si>
  <si>
    <t>Thế nào là ràng buộc văn hóa ? Khác với các loại ràng buộc khác như thế nào? Chỉ ra ít nhất năm ràng buộc các loại đã áp dụng trong bài tập lớn. Vì sao sinh viên áp dụng/ không áp dụng (liên hệ với báo cáo đã thực hiện) ?</t>
  </si>
  <si>
    <t>ICT_C_TL08</t>
  </si>
  <si>
    <t>HCI 7.1.1.3.3</t>
  </si>
  <si>
    <t>c) Ràng buộc logic</t>
  </si>
  <si>
    <t>HI4.2.3.2.0</t>
  </si>
  <si>
    <t>A. Ràng Buộc Vật Lý</t>
  </si>
  <si>
    <t>B. Ràng Buộc Logic</t>
  </si>
  <si>
    <t xml:space="preserve">C. cả A và B
</t>
  </si>
  <si>
    <t>D. Ràng Buộc Toán học</t>
  </si>
  <si>
    <t>Những mô tả nào không thể hiện ràng buộc logic theo nguyên tắc của Norman ?</t>
  </si>
  <si>
    <t>HCI 7.1.1.3.6</t>
  </si>
  <si>
    <t>1.1.6 Tính thế chỗ</t>
  </si>
  <si>
    <t>Câu nào nói sai về tính thế chỗ?</t>
  </si>
  <si>
    <t>Tính thế chỗ chỉ thuộc tính đối tượng, cho phép người dùng biết được làm thế nào để sử dụng nó</t>
  </si>
  <si>
    <t>Cung cấp tính thế chỗ bằng cách thiết kế hiệu ứng thế chỗ tức là chỉ ra đầu mối để biết đối tượng</t>
  </si>
  <si>
    <t>Tính thế chỗ chỉ tên đối tượng, người dùng phải tìm hiểu nó trước khi sử dụng</t>
  </si>
  <si>
    <t>B,C đúng</t>
  </si>
  <si>
    <t>C_09 Nguyễn Hoàng Anh 20128557</t>
  </si>
  <si>
    <t>các mục tiêu của quy trình thiết kế giao diện người dùng</t>
  </si>
  <si>
    <t>tìm hiểu thiết kế giao diện người dùng</t>
  </si>
  <si>
    <t>Hiểu được quy trình thiết kế giao diện người dùng</t>
  </si>
  <si>
    <t>Nắm được chi tiết từng hoạt động trong quy trình thiết kế giao diện người dùng</t>
  </si>
  <si>
    <t>Với mỗi hoạt động, chúng ta có rất nhiều cách để thực hiện. Do đó, phải có khả năng lựa chọn phương pháp nào là thích hợp nhất cho từng hoàn cảnh cụ thể.</t>
  </si>
  <si>
    <t>cả 4 đáp án</t>
  </si>
  <si>
    <t xml:space="preserve">Theo luật Fitt’s Law về sự dịch chuyển, thời gian trung bình để thực hiện việc dịch chuyển là T=a+b log2(d/s+1)
Trong đó: a, b là tham số xác định bằng kinh nghiệm  theo phương pháp  hồi quy tuyến tính
d là khoảng cách từ điểm xuất phát đến với tâm của đích
s là độ rộng của đích
</t>
  </si>
  <si>
    <t>Thiết kế tương tác cần cung cấp tính thế chỗ như thế nào ?</t>
  </si>
  <si>
    <t>Nêu các cách để thiết kế giao diện tương tác cung tính thế chỗ?</t>
  </si>
  <si>
    <t xml:space="preserve">-Không tùy tiện ánh xạ hiệu ứng trên giao diện mà cần quy ước để người dùng biết đến -Lựa chọn ánh xạ phù hợp nhất
</t>
  </si>
  <si>
    <t>Vì giao diện là đối tương ảo không có thuộc tính thế chỗ nên phải thiết kế các hiệu ứng thế chỗ</t>
  </si>
  <si>
    <t>Tính thế chỗ là gì ? Dùng để làm gì ? Trong mẫu thử bài tập lớn, tính thế chỗ được áp dụng vào đâu, như thế nào ? Tại sao?</t>
  </si>
  <si>
    <t>ICT_C_TL10</t>
  </si>
  <si>
    <t>HCI 7.1.1.3.7</t>
  </si>
  <si>
    <t>1.1.7 Mô hình nhận thức</t>
  </si>
  <si>
    <t>các mô hình nhận thức được chia thành các nhóm?</t>
  </si>
  <si>
    <t>mô hình phân cấp cấu trúc mục đích và nhiệm vụ của người dùng</t>
  </si>
  <si>
    <t>các mô hình văn phạm và ngôn ngữ</t>
  </si>
  <si>
    <t>Các mô hình vật lý và thiết bị</t>
  </si>
  <si>
    <t>cả 3 đáp án trên</t>
  </si>
  <si>
    <t>cả 3 đáp án đều sai</t>
  </si>
  <si>
    <t>Tình bày 7 giai đoạn trong nhận thức của người dùng trong nguyên tắc norman</t>
  </si>
  <si>
    <t>HCI 7.1.1.4.0</t>
  </si>
  <si>
    <t>1.1.4 Tính ánh xạ</t>
  </si>
  <si>
    <t>Dựa theo 6 nguyên lý thiết kế giao diện do Norman đề xuất, tính ánh xạ tương ứng với câu hỏi nào sau đây?</t>
  </si>
  <si>
    <t>A. Người dùng có thấy các chức năng do hệ thống cung cấp hay không?</t>
  </si>
  <si>
    <t>B. Hệ thống hiện đang làm gì?</t>
  </si>
  <si>
    <t>C. Tại sao người dùng không thể làm việc gì đó?</t>
  </si>
  <si>
    <t>Người dùng đã làm đên đâu và bước tiếp theo họ phải làm gì?</t>
  </si>
  <si>
    <t>E. Cái người dùng sắp làm có giống với cái họ đã từng làm hay không?</t>
  </si>
  <si>
    <t>Cần gì để có ánh xạ tốt</t>
  </si>
  <si>
    <t>sự tương đồng của các điều khiền và hành vi của người dùng</t>
  </si>
  <si>
    <t>sự tương đồng của các điều khiển và ngữ nghĩa chuyển động</t>
  </si>
  <si>
    <t>Sự dễ hiểu của các hành vi</t>
  </si>
  <si>
    <t>thông tin chi tiết của các hành vi điều khiển</t>
  </si>
  <si>
    <t>sự tương đồng của các điều khiền và hành vi của người dùng và sự tương đồng của các điều khiển và ngữ nghĩa chuyển động là điều kiện cần để có 1 ánh xạ tốt</t>
  </si>
  <si>
    <t>các phương pháp phòng tránh lỗi trong thiết kế?</t>
  </si>
  <si>
    <t>A.tránh lỗi ngay đầu tiên tức là nếu người sử dụng có lỗi thì hiện lên thông báo lỗi</t>
  </si>
  <si>
    <t>B.Áp dụng các kĩ thuật giảm lỗi</t>
  </si>
  <si>
    <t>C.Cho phép dễ dàng thay đổi các hành động</t>
  </si>
  <si>
    <t>D.Giảm sự ghi nhớ của người sử dụng</t>
  </si>
  <si>
    <t>E.Hỗ trợ tập trung vào điều khiển</t>
  </si>
  <si>
    <t xml:space="preserve">chọn phương án đủ đúng và đủ nhất : Nguyên tắc thiết kế của Norman đề xuất bao gồm </t>
  </si>
  <si>
    <t>A.  tính trực quan, tính nhất quán</t>
  </si>
  <si>
    <t>B. Tính phản hồi, tính nhất quán, tính thế chỗ</t>
  </si>
  <si>
    <t>C. Tính ánh xạ, tính trực quan, tính nhất quán</t>
  </si>
  <si>
    <t>D. Tính thế chỗ, Tính rằng buộc, tính nhất quán</t>
  </si>
  <si>
    <t>E. Tính rằng buộc, tính nhất quán , tính thế chỗ, tính trực quan, tính phản hồi, tính ánh xạ.</t>
  </si>
  <si>
    <t>Trình bày hiểu biết của em về tính ánh xạ</t>
  </si>
  <si>
    <t>Tính ánh xạ bị vi phạm trong ví dụ nào sau đây ?</t>
  </si>
  <si>
    <t>Biểu tượng hình tin nhắn ở giao diện lại khác nhau</t>
  </si>
  <si>
    <t>69</t>
  </si>
  <si>
    <t>Tính ánh xạ là gì ? Dùng để làm gì ? Trong mẫu thử bài tập lớn, tính ánh xạ được áp dụng vào đâu, như thế nào ? Tại sao?</t>
  </si>
  <si>
    <t>ICT_C_TL09</t>
  </si>
  <si>
    <t>HCI 7.1.1.5.1</t>
  </si>
  <si>
    <t>1.1.5 Tính nhất quán</t>
  </si>
  <si>
    <t>a) Nhất quán trong</t>
  </si>
  <si>
    <t>Tính nhất quán là sự tương tự của trạng thái vào ra cho các tình huống giống nhau hay các nhiệm vụ đích. Câu này đúng hay sai?</t>
  </si>
  <si>
    <t>Đúng</t>
  </si>
  <si>
    <t xml:space="preserve">Vì tính nhất quán thể hiện cho dữ liệu vào dữ liệu ra </t>
  </si>
  <si>
    <t>Tính nhất quán giúp đỡ được gì trong quá trình thiết kế giao diện</t>
  </si>
  <si>
    <t>Cho phép dễ dàng cá nhân hóa</t>
  </si>
  <si>
    <t>Nâng cao độ nhạy về mặt điều khiển</t>
  </si>
  <si>
    <t>trực tiếp và hiệu quả</t>
  </si>
  <si>
    <t>Nhất quán trong là gì?</t>
  </si>
  <si>
    <t>Tính nhất quán trong là gì ?</t>
  </si>
  <si>
    <t>Tính nhất quán trong: Các thao tác phải nhất quán trong phạm vi ứng dụng.</t>
  </si>
  <si>
    <t>Dựa trên định nghĩa của tính nhất trong quán trong trên bài giảng ACU</t>
  </si>
  <si>
    <t>HCI 7.1.1.5.2</t>
  </si>
  <si>
    <t>b) Nhất quán ngoài</t>
  </si>
  <si>
    <t>Hãy phân biệt nhất quán trong và nhất quán ngoài</t>
  </si>
  <si>
    <t>Tính nhất quán ngoài là gì ?</t>
  </si>
  <si>
    <t>Tính nhất quán ngoài: Cần thiết kế các thao tác tương tự nhau cho các giao diện và ứng dụng khác nhau</t>
  </si>
  <si>
    <t>Dựa trên định nghĩa của tính nhất quán ngoài trên bài giảng ACU</t>
  </si>
  <si>
    <t>HCI 7.2.1.1.0</t>
  </si>
  <si>
    <t>2. Các nguyên tắc thiết kế do Shnerderman's đề xuất</t>
  </si>
  <si>
    <t>2.1. Nhận biết sự khác biệt của người dùng</t>
  </si>
  <si>
    <t>2.1.1. Nhận dạng cách sử dụng</t>
  </si>
  <si>
    <t>HI4.4.1.1.0</t>
  </si>
  <si>
    <t xml:space="preserve">nhất quán là gì? </t>
  </si>
  <si>
    <t>A. Nhất quán là sụ đồng bộ về mặt dữ liệu</t>
  </si>
  <si>
    <t>B. nhất quán là sự thống nhất</t>
  </si>
  <si>
    <t>C. nhất quán là dữ liêu theo 1 kiểu</t>
  </si>
  <si>
    <t>D. cả A và B</t>
  </si>
  <si>
    <t>Nêu sự khác biệt trong cách sử dụng của người dùng</t>
  </si>
  <si>
    <t>Sử dụng phím tắt trong chức năng in nghiêng chữ trong Microsoft Word là dành cho nhóm người dùng nào:</t>
  </si>
  <si>
    <t>Người dùng mới</t>
  </si>
  <si>
    <t>Người dùng biết sử dụng nhưng không sử dụng thường xuyên</t>
  </si>
  <si>
    <t>Người không biết sử dụng</t>
  </si>
  <si>
    <t>Người lập trình</t>
  </si>
  <si>
    <t>Sử dụng phím tắt sẽ là chức năng dành cho người dùng chuyên gia, do nó khó thao tác hơn và tiết kiệm thời gian hơn</t>
  </si>
  <si>
    <t>Trình bày vắn tắt các nguyên tắc thiết kế của Shneiderman. Qua quá trình thiết kế và đánh giá mẫu thử đã thực hiện trong bài tập lớn, em thấy người thiết kế thường sử dụng các quy tắc nào? Đưa ra ít nhất 3 ví dụ minh họa và tự đánh giá mức độ hoàn thiện. Giao diện tự nhiên là gì ?</t>
  </si>
  <si>
    <t>ICT_C_TL48</t>
  </si>
  <si>
    <t>HCI 7.2.1.2.0</t>
  </si>
  <si>
    <t>2.1.2. Nhận dang các nhiệm vụ cần hỗ người dùng</t>
  </si>
  <si>
    <t>Các Dạng tương tác hỗ trợ trợ người dùng tương tác với máy tính là</t>
  </si>
  <si>
    <t>A. giao tiếp bằng dòng lệnh</t>
  </si>
  <si>
    <t>B. Giao tiếp bằng Menu</t>
  </si>
  <si>
    <t>C. Giao tiếp bằng ngôn ngữ tự nhiên</t>
  </si>
  <si>
    <t>D. Giao tiếp bằng hỏi đáp truy vấn</t>
  </si>
  <si>
    <t>E. tất cả các loại trên</t>
  </si>
  <si>
    <t>A là một sản phẩm hỗ trợ quản lý source code trên máy tính. Để hỗ trợ được tất cả các lớp người dùng thì A cần cung cấp các cách truy cập nào vào chức năng này?</t>
  </si>
  <si>
    <t>Truy cập qua giao diện menu cho người dùng ít sử dụng phần mềm.</t>
  </si>
  <si>
    <t>A hỗ trợ truy cập qua phím tắt cho người dùng hay sử dụng phần mềm.</t>
  </si>
  <si>
    <t>A chỉ cần hỗ trợ truy cập qua thanh menu.</t>
  </si>
  <si>
    <t>A hiển thị hướng dẫn ở lần đầu mở ứng dụng hướng dẫn truy cập bằng phím tắt.</t>
  </si>
  <si>
    <t>A cung cấp linh động cho người dùng có thể chọn 1 phím tắt cho chức năng tìm kiếm.</t>
  </si>
  <si>
    <t>Đối với những người dùng ít sử dụng phần mềm thì truy cập qua menu là một cơ chế hữu dụng dễ dàng tìm hiểu và làm quen. Còn đối với lớp người dùng chuyên nghiệp thì việc sử dụng phím tắt giúp giảm thiểu tối đa thời gian thao tác với phần mềm để có được kết quả mong muốn.</t>
  </si>
  <si>
    <t>HCI 7.2.2.1.1</t>
  </si>
  <si>
    <t>2.2. Các nguyên tác vàng trong thiết kế của Shnerderman's</t>
  </si>
  <si>
    <t>2.2.1. Hướng tới sự nhất quán</t>
  </si>
  <si>
    <t>a) Cần thống nhất về mặt thuật ngữ trên các giao diện</t>
  </si>
  <si>
    <t>HI1.3.1.0.0</t>
  </si>
  <si>
    <t>Nguyên tắc thiết kế lấy người dùng làm trung tâm bao gồm ?</t>
  </si>
  <si>
    <t>A : Tương thích với người dùng và thiết kế nhất quán rõ ràng</t>
  </si>
  <si>
    <t>B: Dễ cấu hình, nhất quán , trực tiếp và hiệu quả</t>
  </si>
  <si>
    <t>E : Tất cả đều sai</t>
  </si>
  <si>
    <t>C : Thân thiện , Đơn giản</t>
  </si>
  <si>
    <t>D: A B C D</t>
  </si>
  <si>
    <t>Trong những tiêu chí sau đây , tiêu chí nào được sử dụng trong thiết kế hệ tương tác ?</t>
  </si>
  <si>
    <t xml:space="preserve">A :Tính dễ học </t>
  </si>
  <si>
    <t>B : Tính mềm dẻo</t>
  </si>
  <si>
    <t>C Tính vững chắc</t>
  </si>
  <si>
    <t>D : Không có đáp án nào đúng</t>
  </si>
  <si>
    <t>E : A, B, C</t>
  </si>
  <si>
    <t>Nguyên tắc thiết kế nào sau đây nêu lên việc người dùng không được có cảm giác quá lạ lẫm, bất ngờ với những hành vi của hệ thống</t>
  </si>
  <si>
    <t>Thân thiện người dùng</t>
  </si>
  <si>
    <t>Tối thiểu tính bất ngờ</t>
  </si>
  <si>
    <t>Đa dạng người dùng</t>
  </si>
  <si>
    <t>Trong thiết kế giao diện, điều nào sau đây là sai?</t>
  </si>
  <si>
    <t>Tiêu đề nên căn dòng trái hoặc giữa</t>
  </si>
  <si>
    <t>Các item nên căn dòng trái hoặc giữa</t>
  </si>
  <si>
    <t>Các hướng dẫn nên giống nhau trên mỗi menu</t>
  </si>
  <si>
    <t>Vị trí của các thông báo lỗi nên đồng nhất</t>
  </si>
  <si>
    <t>39</t>
  </si>
  <si>
    <t xml:space="preserve">Trình bày vắn tắt 8 quy tắc vàng của Shneiderman. Qua quá trình thiết kế và đánh giá mẫu thử đã thực hiện trong bài tập lớn, em thấy người thiết kế thường vi phạm các quy tắc nào? Đưa ra ít nhất 3 ví dụ minh họa cùng phương án khắc phục cụ thể? </t>
  </si>
  <si>
    <t>ICT_C_TL45</t>
  </si>
  <si>
    <t>HCI 7.2.2.1.2</t>
  </si>
  <si>
    <t>b) Bố trí về các font chữ, màu chữ, cỡ chữ ở các giao diện một cách đồng nhất</t>
  </si>
  <si>
    <t>bố trí về các font chữ, màu chữ, cỡ chữ ở các giao diện phải như thế nào</t>
  </si>
  <si>
    <t>cùng màu chữ</t>
  </si>
  <si>
    <t>cùng font chữ</t>
  </si>
  <si>
    <t>cũng cỡ chữ</t>
  </si>
  <si>
    <t>cả 3 đáp án trên đúng</t>
  </si>
  <si>
    <t>cả 3 đáp án sai</t>
  </si>
  <si>
    <t>Nguyên tắc hướng tới sự nhất quán là gì ?</t>
  </si>
  <si>
    <t>A là một sản phẩm hỗ trợ tìm đường trên smastphone chuyên dùng cho các lái xe đường dài. Đâu là một sự lựa chọn đúng đắn trong thiết kế giao diện.</t>
  </si>
  <si>
    <t>A nên cung cấp tất cả các giao diện là kiểu font chữ to</t>
  </si>
  <si>
    <t>A chỉ cần cung cấp font chữ to cho các màn hình hướng dẫn lái xe.</t>
  </si>
  <si>
    <t>A nên cung cấp màu sắc tối cho màn hình dẫn đường.</t>
  </si>
  <si>
    <t>A cần cung cấp tất cả các màn hinh một màu nền tối.</t>
  </si>
  <si>
    <t>A nên cung cấp một màu nền sặc sỡ.</t>
  </si>
  <si>
    <t>Theo tính nhất quán. font chữ và màu nền của sản phẩm nên đồng nhất với nhau.</t>
  </si>
  <si>
    <t xml:space="preserve">Các thành phần máy tính gồm 3 phần
Thiết bị ra vào gồm màn hình, chuột, bàn phím, loa, mic…
Bộ nhớ  gồm RAM, HD, CD
Bộ xử lý: Batch, Online
</t>
  </si>
  <si>
    <t>HCI 7.2.2.2.0</t>
  </si>
  <si>
    <t>2.2.2. Cung cấp phím tắt cho người dùng</t>
  </si>
  <si>
    <t>HI4.4.1.2.0</t>
  </si>
  <si>
    <t>Quy Trình thiết kế hệ tương tác bao gồm?</t>
  </si>
  <si>
    <t>A. Xác định yêu cầu
 và phân tích</t>
  </si>
  <si>
    <t>B. Thiết Kế</t>
  </si>
  <si>
    <t>C. Tạo Mẫu Thử</t>
  </si>
  <si>
    <t>D. Thực hiện và triển khai</t>
  </si>
  <si>
    <t>Cho phép người dùng thường xuyên tạo tác vụ tắt để tăng tốc tương tác bằng cách nào?</t>
  </si>
  <si>
    <t>Chữ viết tắt</t>
  </si>
  <si>
    <t>Phím tắt</t>
  </si>
  <si>
    <t>Lệnh ẩn</t>
  </si>
  <si>
    <t>Thực thi lệnh macro</t>
  </si>
  <si>
    <t>Nguyên lý nào sau đây không phải một trong tám nguyên tắc vàng của Shneiderman?</t>
  </si>
  <si>
    <t>Cho phép người dùng thường xuyên tạo tác vụ tắt</t>
  </si>
  <si>
    <t>Giảm bớt tải bộ nhớ ngắn</t>
  </si>
  <si>
    <t>Bộ xử lý lỗi đơn giản</t>
  </si>
  <si>
    <t>Cơ động nhưng không tối giản</t>
  </si>
  <si>
    <t>Đảm bảo tính thống nhất</t>
  </si>
  <si>
    <t>HCI 7.2.2.3.0</t>
  </si>
  <si>
    <t>2.2.3. Cung cấp thông tin phản hồi cho tất cả hành động của người dùng</t>
  </si>
  <si>
    <t>Những lưu ý khi cung câp thông tin phản hồi cho các hành động của người dùng là gì ?</t>
  </si>
  <si>
    <t>Khi thiết kế 1 form sign up, để ngăn chặn lỗi người dùng nhập liệu, chúng ta có thể làm gì? Chọn phương án đúng nhất</t>
  </si>
  <si>
    <t>A: thêm hướng dẫn tại mỗi trường nhập liệu</t>
  </si>
  <si>
    <t>B: Thêm các ví dụ tại các trường nhập liệu</t>
  </si>
  <si>
    <t xml:space="preserve">C: thực hiện việc check nhập liệu ngay khi người dùng nhập xong(nhập đúng là icon dấu tích, nhập sai icon dấu gạch chéo) </t>
  </si>
  <si>
    <t>D: Cả A,B,C</t>
  </si>
  <si>
    <t>E: không có cách nào</t>
  </si>
  <si>
    <t>người dùng khi tạo tài khoản mới thường mù mờ về những thứ mình cần ghi như thế nào mới là hợp lệ. Ví dụ như mail phải có @+abc gì đó thì mới hợp lệ vì vậy cần có những hướng dẫn và ví dụ tại các trường nhập liệu, sau đó tiến hành check luôn, tránh tình trạng người dùng phải nhập lại nhiều lần.</t>
  </si>
  <si>
    <t>HCI 7.2.2.4.1</t>
  </si>
  <si>
    <t>2.2.4. Thiết kế hội thoại đảm bảo tính nóng</t>
  </si>
  <si>
    <t>a) Trình tự các hành động của người dùng cần chia làm các giai đoạn bắt đầu, triển khai và kết thúc</t>
  </si>
  <si>
    <t>HCI 7.2.2.4.2</t>
  </si>
  <si>
    <t>b) Thông tin phản hồi khi thực hiên xong để người dùng biết hoạt động đó đã hoàn thành</t>
  </si>
  <si>
    <t xml:space="preserve">Thông tin phản hồi khi thực hiện xong để người dùng biết hoạt động đó đã hoàn thành thuộc nguyên tắc thiết kế nào của Norman's </t>
  </si>
  <si>
    <t xml:space="preserve">Visibility </t>
  </si>
  <si>
    <t>Feedback</t>
  </si>
  <si>
    <t>Constraints</t>
  </si>
  <si>
    <t>Mapping</t>
  </si>
  <si>
    <t>Consistency</t>
  </si>
  <si>
    <t>HCI 7.2.2.5.1</t>
  </si>
  <si>
    <t>2.2.5. Cung cấp phương thức xử lý lỗi đơn giản</t>
  </si>
  <si>
    <t>a) Tạo giao diện cho người dùng khó mắc lỗi</t>
  </si>
  <si>
    <t>trình bày các giai đoạn tương tác của mô hình tương tác đề xuất bởi norman</t>
  </si>
  <si>
    <t>HCI 7.2.2.5.2</t>
  </si>
  <si>
    <t>b) Cho phép người dùng phát hiện và
  sửa lỗi</t>
  </si>
  <si>
    <t>Đâu là khái niệm về mô hình keystroke ?</t>
  </si>
  <si>
    <t>Keystroke là mô hình con của của GOMS, liên quan đến mặt cú pháp, từ tựng.Những thành phần của nó là các hành động ở mức vật lý mà người dùng phải thực hiện</t>
  </si>
  <si>
    <t>Là thao tác cơ bản của người dùng như ấn phím ,rê chuột,suy nghĩ.v.v nhằm thay đổi trạng thái .</t>
  </si>
  <si>
    <t>Là công cụ cho phép phân tích định lượng để tiên đoán hiệu năng với người dùng trong một cú pháp cụ thể</t>
  </si>
  <si>
    <t>Mô hình này nhằm mục đích biểu diễn người dùng khi họ tương tác với giao diện</t>
  </si>
  <si>
    <t>Tất cả các ý trên đều sai</t>
  </si>
  <si>
    <t>Trình bay về vai trò của nhân trắc học trong tương tác người máy</t>
  </si>
  <si>
    <t>b) Cho phép người dùng phát hiện và
 sửa lỗi</t>
  </si>
  <si>
    <t>HCI 7.2.2.5.3</t>
  </si>
  <si>
    <t>c) Đảm bảo tính an toàn trong quá 
 trình tương tác</t>
  </si>
  <si>
    <t>FRAMEWORK CÓ MẤY THÀNH PHẦN?</t>
  </si>
  <si>
    <t>An toàn trong quá trình tương tác được thể hiện qua nguyên tắc thiết kế nào ?</t>
  </si>
  <si>
    <t>c) Đảm bảo tính an toàn trong quá 
trình tương tác</t>
  </si>
  <si>
    <t>HCI 7.2.2.6.0</t>
  </si>
  <si>
    <t>Dễ dàng khắc phục lỗi là 1 trong 8 quy tắc vàng của Shneiderman đúng hay sai ?</t>
  </si>
  <si>
    <t xml:space="preserve">8 quy tắc vàng đó là:
-        Đảm bảo tính thống nhất
-        Cho phép người dùng sử dụng các phím tắt
-        Cung cấp phản hồi
-        Chia nhỏ hành động để thấy được quả ngắn hạn
-        Dễ dàng khắc phục lỗi
-        Cho phép đảo ngược hành động
-        Con người làm chủ
-        Giảm tải bộ nhớ ngắn hạn
</t>
  </si>
  <si>
    <t>2.2.6. Cho phép hủy bỏ các hoạt động đã thực hiện</t>
  </si>
  <si>
    <t>Nêu ví dụ về việc áp dụng quy tắc "Cho phép hủy bỏ các hành động đã thực hiện trong hệ tương tác"</t>
  </si>
  <si>
    <t>Trong tính năng tương tác điều khiển độ nghiêng của ghế trong xe oto, khi đã chọn ghế nghiêng 1 góc 60 độ, người dùng có thể hủy hành động này và thay thế bằng tùy chọn ghế nghiêng 30 độ</t>
  </si>
  <si>
    <t>Quy tắc "Cho phép hủy bỏ các hoạt động đã thực hiện" là quy tắc thứ mấy trong 8 quy tắc vàng của Shneuderman</t>
  </si>
  <si>
    <t>Quy tắc 3</t>
  </si>
  <si>
    <t>Quy tắc 6</t>
  </si>
  <si>
    <t>Quy tắc này không phải thuộc bộ 8 quy tắc của Shneuderman</t>
  </si>
  <si>
    <t>Quy tắc 2</t>
  </si>
  <si>
    <t>Quy tắc 1</t>
  </si>
  <si>
    <t xml:space="preserve">Nguyên tắc thứ 6 trong 8 nguyên tắc thiết kế giao diện là gì? </t>
  </si>
  <si>
    <t>A. Thiết kế hội thoại đảm bảo tính đóng</t>
  </si>
  <si>
    <t>B. Cung cấp phương thức xử lí lỗi đơn giản</t>
  </si>
  <si>
    <t>C. Cho phép hủy bỏ các hoạt động đã thực hiện</t>
  </si>
  <si>
    <t>D. Hỗ trợ người dùng kiểm soát hệ thống</t>
  </si>
  <si>
    <t>E. Cho phép người dùng chỉnh sửa giao diện</t>
  </si>
  <si>
    <t>Hãy lựa chọn những đơn vị hành động có thể được cho phép hủy bỏ theo nguyên tắc thiết kế của Shneiderman:</t>
  </si>
  <si>
    <t>Bấm nút thoát chương trình trước khi sử dụng xong</t>
  </si>
  <si>
    <t>Nhập sai đuôi email</t>
  </si>
  <si>
    <t>Nhập sai họ tên và bấm nút xác nhận</t>
  </si>
  <si>
    <t xml:space="preserve">Không hành động nào </t>
  </si>
  <si>
    <t>Nguyên tắc cho phép hủy bỏ các hành động đã thực hiện của Shneiderman giúp người dùng đỡ cảm thấy bất an, lo lắng vì họ biết lỗi sai có thể được hủy bỏ. Nhờ đó người dùng cảm thấy thoải mái trong việc tìm hiểu các chức năng mới. Một đơn vị hành động được hủy bỏ có thể là một hành động đơn lẻ, việc nhập một dữ liệu hay một nhóm các hành động khác nhau.</t>
  </si>
  <si>
    <t>Thiết kế nào sau đây tuân thủ nguyên tắc "Cho phép hủy bỏ các hành động đã thực hiện"?</t>
  </si>
  <si>
    <t>Ứng dụng gửi email cho phép hủy email trước khi gửi nhưng không cho phép hủy sau khi đã gửi mail</t>
  </si>
  <si>
    <t>Sau khi mở 1 trang web mới, trình duyệt cho quay về trang cũ</t>
  </si>
  <si>
    <t>Game sau khi chết có thể chơi lại</t>
  </si>
  <si>
    <t>Ứng dụng chụp ảnh sau khi chụp cho phép xóa ảnh đã chụp</t>
  </si>
  <si>
    <t>Trong khi đang copy một file ta có thể hủy bỏ quá trình copy này.</t>
  </si>
  <si>
    <t>142</t>
  </si>
  <si>
    <t>HCI 7.2.2.7.1</t>
  </si>
  <si>
    <t>2.2.7. Hỗ trợ người dùng kiểm soát hệ thống</t>
  </si>
  <si>
    <t>a) Người dùng có kinh nghiệm muốn tự mình phụ trách hệ thống</t>
  </si>
  <si>
    <t>Nêu quy trình thiết kế với người dùng có kinh nghiệm muốn tự phụ trách hệ thống của mình?</t>
  </si>
  <si>
    <t>- Đặc tả yêu cầu: người dùng là ai? Mục đích của họ là gì? nhiệm vụ nào họ muốn hoàn thành?
- Phân tích nhiệm vụ: - đặc trưng  hóa các bước mà người dùng cần thực hiện. Xây dựng kịch bản đối với việc sử dụng hiện tại. Đưa quyết định hỗ trợ đối tượng người dùng và loại nhiệm vụ.
- Thiết kế dựa trên các phân tích này
- Đánh giá: thử nghiệm giao diện, đánh giá trước cài đặt</t>
  </si>
  <si>
    <t>Tính năng nào sau đây được coi là tuân theo quy tắc Người dùng có kinh nghiệm muốn tự mình phụ trách hệ thống của Shneiderman:</t>
  </si>
  <si>
    <t>Ngăn người dùng đóng cửa số cập nhật trước khi việc cập nhật hoàn tất</t>
  </si>
  <si>
    <t>Thông báo cho người dùng session của họ đã time out</t>
  </si>
  <si>
    <t>Tự động dừng việc nhận cập nhật một chương trình trên iTunes vì người dùng đã lâu không theo dõi</t>
  </si>
  <si>
    <t>Cho phép người dùng hủy lệnh copy một folder trong khi đang thực hiện</t>
  </si>
  <si>
    <t>Tất cả các tính năng trên</t>
  </si>
  <si>
    <t>Nguyên tắc Người dùng kinh nghiệm muốn tự mình phụ trách hệ thống của Shneiderman nói rằng, hãy để người dùng cảm thấy mình có thể làm chủ mọi sự kiện diễn ra trong hệ thống. Để người dùng là người bắt đầu một hành động chứ không phải là người phản ứng lại hành động của hệ thống.</t>
  </si>
  <si>
    <t>HCI 7.2.2.7.2</t>
  </si>
  <si>
    <t>b) Nên để người dùng chủ động thực hiện các thao tác thay vì thụ động đợi hệ thống cho phép</t>
  </si>
  <si>
    <t>Tại sao nên để người dùng chủ động thực hiện thao tác thay vì thụ động chờ hệ thống cho phép?</t>
  </si>
  <si>
    <t>Vì người dùng chủ động thực hiện thao tác sẽ đỡ tốn tài nguyên hơn là thụ động chờ hệ thống. Việc chủ động thực hiện cũng tránh gặp lỗi không đáng có xảy ra.</t>
  </si>
  <si>
    <t>Người dùng trực tiếp tương tác với hệ thống mà không chờ hệ thống sẽ giảm thiểu tài nguyên bộ nhớ và các rủi ro không mong muốn.</t>
  </si>
  <si>
    <t>HCI 7.2.2.7.3</t>
  </si>
  <si>
    <t>c) Người dùng cần dự đoán các trạng thái hệ thống tránh phát sinh các vấn đề không cần thiết</t>
  </si>
  <si>
    <t>Phương pháp giúp người dùng dự đoán trạng thái của hệ thống là gì? Nó giúp như thế nào trong việc tránh phát sinh lỗi?</t>
  </si>
  <si>
    <t>Nhằm giúp người dùng có thể đoán được trạng thái của hệ thống, người phát triển đưa ra các thông tin, message cho người dùng như trạng thái có kết nối internet, trạng thái có lỗi, nhập sai thông tin.. Hoặc có thể tắt màn hình khóa, màn hình hiệu ứng màu. Các phương pháp đó giúp người dùng có thể tự khắc phục nếu như có lỗi xảy ra, giúp hệ thống hoạt động hay đưa ra các bước phòng tránh lần sau nếu gặp tương tự.</t>
  </si>
  <si>
    <t>Đây là nguyên tắc thiết kế cơ bản trong quá trình thiết kế, giúp người dùng đoán được trạng thái sử dụng của hệ thống nhằm đưa ra cách khắc phục nếu có lỗi hoặc tránh lỗi gặp phải .Nếu không có phương pháp trên thì người dùng sẽ ko hiểu hệ thống hoạt động ra sao, từ đó nếu có lỗi sẽ làm hỏng hệ thống.</t>
  </si>
  <si>
    <t>HCI 7.2.2.8.1</t>
  </si>
  <si>
    <t>2.2.8. Giảm tải bộ nhớ làm việc</t>
  </si>
  <si>
    <t>a) Hệ thống cần đẩm bảo nhớ thông tin thay người dùng</t>
  </si>
  <si>
    <t>Ứng dụng X cần phải được thiết kế sao cho đầy đủ 10 chức năng vậy ứng dụng cần phải thiết kế như thế nào để hệ thống đảm bảo được nhớ thông tin thay người dùng?</t>
  </si>
  <si>
    <t>Theo nguyên tắc Shneiderman giảm tải bộ nhớ ngắn hạn thì cần thiết kế menu đơn giảnnhư vậy thiết kế theo nhiều trang menu theo các nhóm chức năng: phân bổ theo nhóm chức năng hoặc chia theo 5 chức năng 1 nhóm</t>
  </si>
  <si>
    <t>Theo Nguyên tắc Shneiderman thì bộ nhớ ngắn hạn của con người chỉ có thể lưu trữ tối đa 5 -9 thông tin cùng lúc.</t>
  </si>
  <si>
    <t>HCI 7.2.2.8.2</t>
  </si>
  <si>
    <t>b) Giao diện thiết kế đơn giản và hỗ trợ người dùng sử lý thông tin theo năng lực bộ nhớ</t>
  </si>
  <si>
    <t>Ứng dụng X cần phải được thiết kế sao cho đầy đủ 10 chức năng vậy ứng dụng cần phải thiết kế như thế nào để giao diện thiết kế đơn giản và hỗ trợ được người dùng theo năng lực của bộ nhớ?</t>
  </si>
  <si>
    <t>Để ứng dụng X cần được thiết kế theo nguyên tắc Shneiderman thì cần thiết kế giao diện đơn giản theo menu từng trang hoặc thiết kế gom nhóm. Cần phải thêm chú thích ví dụ chức năng có tên là gì…</t>
  </si>
  <si>
    <t>Vì theo nguyên tắc Shneuderman để đảm tính đảm bảo nguyên tắc giảm thiểu bộ nhớ làm việc cần thiết kế  màn hình phải được giữ nguyên, hiển thị nhiều trang, tần số chuyển động của cửa sổ.</t>
  </si>
  <si>
    <t>Đâu là mục tiêu cơ bản trong thiết kế giao diện người dùng?</t>
  </si>
  <si>
    <t>A.Dựa trên tính quen thuộc người dùng</t>
  </si>
  <si>
    <t>B.Tính nhất quán</t>
  </si>
  <si>
    <t>C.khả năng phục hồi lỗi</t>
  </si>
  <si>
    <t>D.Cung cấp các trợ giúp khi cần thiết</t>
  </si>
  <si>
    <t>E. tất cả các mục tiêu trên</t>
  </si>
  <si>
    <t>HCI 7.2.3.0.0</t>
  </si>
  <si>
    <t>2.3 Ngăn chặn lỗi</t>
  </si>
  <si>
    <t>HI4.4.1.3.0</t>
  </si>
  <si>
    <t xml:space="preserve"> Tại sao phải ngăn chặn lỗi?</t>
  </si>
  <si>
    <t>Ngăn chặn lỗi dùng để tránh những lỗi gây ra trong quá trình người dùng sử dụng. Thông báo nếu người dùng gặp phải lỗi như: nhập thông tin, xử lý thông tin hay thông tin đầu ra.</t>
  </si>
  <si>
    <t>Ngăn chặn lỗi giúp tránh lỗi trong quá trình sử dụng, ngăn ngừa lỗi</t>
  </si>
  <si>
    <t xml:space="preserve">Ngăn chặn lỗi thuộc nguyên tắc thiết kế nào sau đây: </t>
  </si>
  <si>
    <t>Khả năng phục hồi</t>
  </si>
  <si>
    <t xml:space="preserve">Khả năng thay thế </t>
  </si>
  <si>
    <t>khả năng dự đoán</t>
  </si>
  <si>
    <t xml:space="preserve">Sự quen thuộc của người sử dụng </t>
  </si>
  <si>
    <t>Trong các nguyên tắc thiết kế giao diện có nguyên tắc Ngăn chặn lỗi. Ngăn chặn lỗi là gì? Nêu 1 ví dụ.</t>
  </si>
  <si>
    <t>Ngăn chặn lỗi: hệ thống yêu cầu người dùng tập trung vào các hành động không thể làm lại. Ví dụ với hành động xóa vĩnh viễn tập tin trên windows (shift + del) thì người dùng có thể không thể lấy lại được tập tin đó nữa. Vì vậy windows sẽ hiển thị hộp thoại xác nhận để chắc chắn người dùng không thao tác sai.</t>
  </si>
  <si>
    <t>Dựa trên bài giảng ở ACU - chương Các nguyên tắc thiết kế và quy trình</t>
  </si>
  <si>
    <t>HCI 7.3.1.1.0</t>
  </si>
  <si>
    <t>3. Quy Trình thiết kế tương tác đảm bảo tính dùng được</t>
  </si>
  <si>
    <t>3.1 Các hành động cơ bản</t>
  </si>
  <si>
    <t>3.1.1 Xác định nhu cầu người dùng và thiết lập hệ thống</t>
  </si>
  <si>
    <t>nêu các hành động cơ bản xác định nhu cầu của người dùng</t>
  </si>
  <si>
    <t>- Sắp xếp phiếu đánh giá: nhóm chuyên gia người dùng thử không có kinh nghiệm thiết kế được được hướng dẫn tạo ra 1 cây phân loại
 - Cùng tham gia thiết kế với nhóm thiết kế 
 - Tạo bảng câu hỏi để lấy ý kiến người sử dụng
 - Sử dụng các buổi phỏng vẫn người sử dụng để thu thập thông tin từ phía người sử dụng</t>
  </si>
  <si>
    <t>đủ 4 hành động sắp xếp phiếu đánh giá, tham gia cùng thiết kế, lập bảng câu hỏi và phỏng vấn</t>
  </si>
  <si>
    <t>Khi thiết kế hệ thống đảm bảo tính dùng được cần quan tâm đến những tiêu chí nào?</t>
  </si>
  <si>
    <t>3 tiêu chí chính:
- Tính dễ học
- Tính mềm dẻo
- Tính vững chắc</t>
  </si>
  <si>
    <t>- Tính dễ học: cho phép người dùng mới thiếu kinh nghiệm có thể sử dụng và sử dụng đạt hiệu quả tối đa. Trong đó thể hiện ở các tính chất: dự đoán (dựa vào tri thức đã biết), tổng hợp (hình thành mô hình về hành vi), khái quát và nhất quát
- Tính mềm dẻo: đối thoại chủ động gồm đối thoại ưu tiên hệ thống và ưu tiên người dùng, đa luồng, di trú nhiệm vụ là chuyển điều khiển nhiệm vụ giữ người dùng và hệ thống, thay thế, cá nhân hóa.
- Tính vững chắc: tính quan sát, khôi phục, tính đáp ứng và tương hợp nhiệm vụ</t>
  </si>
  <si>
    <t>HCI 7.3.1.2.1</t>
  </si>
  <si>
    <t>3.1.2 Thiết kế và thiết kế lại</t>
  </si>
  <si>
    <t>Thiết kế ở mức khái niệm</t>
  </si>
  <si>
    <t>nêu tác dụng của việc thiết kế ở mức khái niệm của bước thiết kế trong quy trình thiết kế hệ tương tác?</t>
  </si>
  <si>
    <t>thiết kế ở mức khái niệm phép hình dung sản phẩm có thể làm gì, đóng vai trò gì và trông như thế nào</t>
  </si>
  <si>
    <t>Đâu không phải là mục đích của thiết kế ở mức khái niệm?</t>
  </si>
  <si>
    <t>Cho phép hình dung sản phẩm có thể làm gì</t>
  </si>
  <si>
    <t>Cho phép hình dung sản phẩm tốn kém những chi phí nào</t>
  </si>
  <si>
    <t>Cho phép hình dung sản phẩm đóng vai trò gì</t>
  </si>
  <si>
    <t>Cho phép hình dung sản phẩm trông như thế nào</t>
  </si>
  <si>
    <t>HCI 7.3.1.2.2</t>
  </si>
  <si>
    <t>Thiết kế ở mức vật lý</t>
  </si>
  <si>
    <t>Phân loại thiết kế vật lý</t>
  </si>
  <si>
    <t>Thiết kế kiến trúc (architectural design): Mô tả ở mức độ cao: hệ thống sẽ cung cấp các dịch vụ yêu cầu như thế nào Chia hệ thống thành các thành phần chính và mô tả mối liên hệ giữa các thành phần đó. Cần đáp ứng cả 2 loại yêu cầu: chức năng và phi chức năng
  Thiết kế chi tiết (Detailed design): Tinh chỉnh các thành phần kiến trúc và các mối quan hệ để xác lập các mô-đun nhằm cài đặt một cách riêng biệt Việc tinh chỉnh được quản trị bởi các thành phần phi chức năng</t>
  </si>
  <si>
    <t>Thiết kế vật lý hay thiết kế logic được chia thành 2 loại là thiết kế kiến trúc và thiết kế chi tiết</t>
  </si>
  <si>
    <t>Thiết kế vật lý là thiết kế những gì</t>
  </si>
  <si>
    <t>Thiết kế vật lý là thiết kế âm thanh, màu sắc, hình ảnh, biểu tượng, đưa các tương tác thành các chuỗi logic, thiết kế các tương tác ở trong sản phẩm. Thiết kế vật lý cũng cần phải làm rõ và trình bày sự phân bổ các chức năng và kiến thức giữa con người và các thiết bị</t>
  </si>
  <si>
    <t>Dựa trên khái niệm của thiết kế ở mức vật lý</t>
  </si>
  <si>
    <t>HCI 7.3.1.3.0</t>
  </si>
  <si>
    <t>3.1.3 Xây dựng phiên bản tương tác vật lý</t>
  </si>
  <si>
    <t>Vì sao cần xây dựng nhiều phiên bản tương tác vật lý khác nhau</t>
  </si>
  <si>
    <t>Cần xây dựng nhiều phiên bản tương tác vật lý khác nhau để xem phiên bản nào đáp ứng tốt nhất yêu cầu của hệ thống. Các phiên bản tương tác vật lý cần chú trọng đến các yếu tố màu sắc, âm thanh, hình ảnh, biểu tượng.</t>
  </si>
  <si>
    <t>Vì mục tiêu là xây dựng ra sản phẩm phù hợp với người dùng nhất vì vậy càng có nhiều phiên bản sẽ càng gần hơn với việc đưa ra sản phẩm phù hợp nhất với người dùng</t>
  </si>
  <si>
    <t>HCI 7.3.1.4.0</t>
  </si>
  <si>
    <t>3.1.4 Đánh giá</t>
  </si>
  <si>
    <t>Đánh giá có vai trò như thế nào trong quá trình xây dựng giao diện</t>
  </si>
  <si>
    <t>Giúp người dùng cũng như người sử dụng có thể đưa ra được những ý kiến về mặt kỹ thuật cũng như trình bày về mặt giao diện: cách thiết kế icon, màn hình, hiển thị chức năng, Từ đó đưa ra những nhận xét và kết quả đạt được cho những lần xây dựng mẫu thử kế tiếp. Giúp xác định một mẫu thử tốt đến mức nào khi dùng thực tế</t>
  </si>
  <si>
    <t>là một giai đoạn đoạn bắt buộc trong quá trình xây dựng giao diện cũng như mẫu thử, đưa ra những kinh nhiệm để xây dựng hệ thống hoàn chỉnh. Đánh giá giúp kiểm tra tính dùng được của sản phẩm. Để biết là tốt hay không cần thử với người dùng thực tế</t>
  </si>
  <si>
    <t>Tình huống : Một khách sạn hiện đại đã cài đặt một robot làm bánh sandwich để cung cấp bánh sandwich vào phòng tại bất kì giờ nào
Khách sạn cũng có hệ thống phân phối tự động sẽ đưa bánh hoàn thành đến một phòng.Bạn đã nhận được yêu cầu lập trình giao diện Agent phần mềm mà khách hang có thể gọi điện để đặt bánh sandwich
Câu hỏi :viết một đoạn kịch bản ngắn mô tả cách mà khách hang đặt bánh sandwich bằng giao diện ứng dụng của bạn , đánh giá lại tính dùng được của hệ thống mình tạo ra</t>
  </si>
  <si>
    <t>A vào khách sạn muộn và đói , anh ấy muốn đặt phòng vì vậy cố ấy mở guestbook và có thể đặt sandwich từ menu bất kì , mỗi sản phẩm trong menu đều có mã số riêng , cô gọi điện để đặt bánh
Cô gõ 23 vào bàn phím điện thoại để đặt sandwich , sau đó cô ấy xác nhận mình chỉ cần 1 chiếc cô ấy nhấn 1 để xác nhận số lượng và được phản hồi là sẽ nhận được bánh trong 10 phút</t>
  </si>
  <si>
    <t>HCI 7.3.2.1.0</t>
  </si>
  <si>
    <t>3.2. Các đặc tính chính</t>
  </si>
  <si>
    <t>3.2.1 Chú trọng vào người dùng sơm hơn trong quy trình thiết kế và đánh giá sản phẩm.</t>
  </si>
  <si>
    <t>Tính chất nào sau đây không phải là tính dùng được (Usability goals) *chọn 2 đáp án:</t>
  </si>
  <si>
    <t>A. Effectiveness</t>
  </si>
  <si>
    <t>B. Utility</t>
  </si>
  <si>
    <t>C. Mapping</t>
  </si>
  <si>
    <t>D. Safety</t>
  </si>
  <si>
    <t>E. Affordance</t>
  </si>
  <si>
    <t>HCI 7.3.2.2.0</t>
  </si>
  <si>
    <t>3.2.2 Xác định lập tài liệu, nhất trí về tính dùng được</t>
  </si>
  <si>
    <t>Mô hình nào cho phép hiểu và lập tài liệu đặc tả yêu cầu người dùng</t>
  </si>
  <si>
    <t xml:space="preserve">USTA </t>
  </si>
  <si>
    <t>Mô hình đa cách nhìn</t>
  </si>
  <si>
    <t>Không có mô hình nào</t>
  </si>
  <si>
    <t>Theo định nghĩa</t>
  </si>
  <si>
    <t>HCI 7.3.2.3.0</t>
  </si>
  <si>
    <t>3.2.3 Phải thực hiện nhiều lần</t>
  </si>
  <si>
    <t>HCI 7.3.2.4.0</t>
  </si>
  <si>
    <t>3.2.4 Thiết kế phù hợp với kinh nghiệm người dùng</t>
  </si>
  <si>
    <t>Cần chú ý điều gì khi thiết kế giao diện phù hợp với kinh nhiệm người dùng?</t>
  </si>
  <si>
    <t>Hoàn cảnh và bối cảnh sử dụng</t>
  </si>
  <si>
    <t>Lĩnh vực ứng dụng</t>
  </si>
  <si>
    <t>Thuật ngữ và các khái niệm mà người sử dụng có thể hiểu được.</t>
  </si>
  <si>
    <t>A,B ,C sai</t>
  </si>
  <si>
    <t>cần đảm bảo yếu tố hoàn cảnh, bối cảnh, lĩnh vực ứng dụng cũng như thuật ngữ và khái niệm người dùng có thể hiểu được thì hệ thống mới có thể sử dụng được nếu không thì sẽ không sử dụng được, nó phụ thuộc vào kinh nhiệm cũng như khả năng hiểu biết của người dùng</t>
  </si>
  <si>
    <t>HCI 7.3.3.1.0</t>
  </si>
  <si>
    <t>3.3 Mô hình vòng đời của sản phẩm</t>
  </si>
  <si>
    <t>3.3.1 Mô hình vòng đời sản phẩm trên góc nhìn kỹ thuật phần mềm thuần túy</t>
  </si>
  <si>
    <t>HCI 7.3.3.2.0</t>
  </si>
  <si>
    <t>3.3.2 Mô hình vòng đời sản phẩm trên góc nhìn kỹ thuật phần mềm thuần túy</t>
  </si>
  <si>
    <t>Có bao nhiêu giai đoạn trong chu trình kĩ nghệ dùng được:</t>
  </si>
  <si>
    <t>HCI 7.3.3.3.1</t>
  </si>
  <si>
    <t>3.3.3 Chu trinh tạo nên sản phẩm</t>
  </si>
  <si>
    <t>a) Phân tích yêu cầu</t>
  </si>
  <si>
    <t>HCI 7.3.3.3.2</t>
  </si>
  <si>
    <t>b) Thiết kế, phát triển và kểm thử</t>
  </si>
  <si>
    <t>HCI 7.3.3.3.3</t>
  </si>
  <si>
    <t>c) Cài Đặt</t>
  </si>
  <si>
    <t>Cài đặt mẫu thử cho người dùng có ý nghĩa gì?</t>
  </si>
  <si>
    <t>Lấy phản hồi từ người dùng</t>
  </si>
  <si>
    <t>Kiểm tra lỗi</t>
  </si>
  <si>
    <t>Kiểm nhiệm tính dùng được của ứng dụng</t>
  </si>
  <si>
    <t>Cài đặt mẫu thử có tác dụng thu thập những ý kiến của người dùng, tính dùng được, cũng như kiểm tra lỗi trong quá trình thiết kế từ đó rút kinh nhiệm trong những lần thiết kế mẫu thử kế tiếp.</t>
  </si>
  <si>
    <t>HCI 8.1.1.0.0</t>
  </si>
  <si>
    <t>Chương 8: Yêu cầu người dùng</t>
  </si>
  <si>
    <t>8.1. Giới thiệu</t>
  </si>
  <si>
    <t>8.1.1 Quy trình thiết kế hệ
  tương tác</t>
  </si>
  <si>
    <t>HI2.4.0.0.0</t>
  </si>
  <si>
    <t>Các đặc tính chính của quy trình thiết kế hệ tương tác là:</t>
  </si>
  <si>
    <t xml:space="preserve">A:Chú trọng vào người dùng sớm hơn trong quá trình thiết kế và đánh giá sản phẩm
</t>
  </si>
  <si>
    <t>B:Xác định lập tài liệu và nhất trí  về các mục tiêu về tính dùng được cũng như kinh nghiệm của người dùng</t>
  </si>
  <si>
    <t xml:space="preserve">C:Chắc chắn sẽ phải thực hiện nhiều lần
</t>
  </si>
  <si>
    <t xml:space="preserve">D: Đáp án đúng là A và B
</t>
  </si>
  <si>
    <t xml:space="preserve">E Cả A B C đều đúng
</t>
  </si>
  <si>
    <t>đầu ra của pha phân tích  yêu cầu người dùng là:</t>
  </si>
  <si>
    <t>Danh sách người sử dụng có liên quan và các bên liên quan khác</t>
  </si>
  <si>
    <t>mục tiêu thiết kế</t>
  </si>
  <si>
    <t>Bằng chứng chấp nhận các yêu cầu của bên liên quan, thừa nhận các yêu cầu pháp lý hoặc luật pháp và quản lý thay đổi yêu cầu</t>
  </si>
  <si>
    <t>cả 4 đáp án trên</t>
  </si>
  <si>
    <t>Sắp xếp các bước khi thiết kế</t>
  </si>
  <si>
    <t>A.Triển khai</t>
  </si>
  <si>
    <t>B. Yêu Cầu</t>
  </si>
  <si>
    <t>C. Triển khai</t>
  </si>
  <si>
    <t>D. Tạo mẫu thử</t>
  </si>
  <si>
    <t>E.Đóng gói</t>
  </si>
  <si>
    <t>C_18 Đoàn Duy Thắng 20128345 LTU11B</t>
  </si>
  <si>
    <t>Yêu cầu</t>
  </si>
  <si>
    <t>8.1.1 Quy trình thiết kế hệ
 tương tác</t>
  </si>
  <si>
    <t>B14_Nguyễn Hữu Công_20169598</t>
  </si>
  <si>
    <t>Yêu cầu người dùng được hình dung theo 3 mức cao dần là:</t>
  </si>
  <si>
    <t>Mức chức năng-&gt;Mức sử dụng-&gt;Mức hài lòng</t>
  </si>
  <si>
    <t>Mức sử dụng-&gt;Mức chức năng-&gt;Mức hài lòng</t>
  </si>
  <si>
    <t>Mức hài lòng-&gt;Mức sử dụng-&gt;mức chức năng</t>
  </si>
  <si>
    <t>Mức chức năng-&gt;Mức hài lòng-&gt;Mức sử dụng</t>
  </si>
  <si>
    <t>Mức hài lòng-&gt;Mức chức năng-&gt;Mức sử dụng</t>
  </si>
  <si>
    <t>C64</t>
  </si>
  <si>
    <t>Quy trình thiết kế tương tác gồm bao nhiêu bước ?</t>
  </si>
  <si>
    <t>Chức năng &gt;&gt; Sử dụng &gt;&gt; Hài lòng</t>
  </si>
  <si>
    <t>Sử dụng &gt;&gt; Chức năng &gt;&gt; Hài lòng</t>
  </si>
  <si>
    <t>Hài lòng &gt;&gt; Sử dụng &gt;&gt; Chức năng</t>
  </si>
  <si>
    <t>Chức năng &gt;&gt; Hài lòng &gt;&gt; Sử dụng</t>
  </si>
  <si>
    <t>Hài lòng &gt;&gt; Chức năng &gt;&gt; Sử dụng</t>
  </si>
  <si>
    <t>51</t>
  </si>
  <si>
    <t>HCI 8.1.2.0.0</t>
  </si>
  <si>
    <t>Phỏng vấn</t>
  </si>
  <si>
    <t>Quan sát</t>
  </si>
  <si>
    <t>Phân tích tài liệu</t>
  </si>
  <si>
    <t>A và B</t>
  </si>
  <si>
    <t>Cả 3</t>
  </si>
  <si>
    <t>8.1.2 Yêu cầu người dùng</t>
  </si>
  <si>
    <t>HI2.4.1.0.0</t>
  </si>
  <si>
    <t>Những kỹ thuật nào sau đây dùng để thu thập yêu cầu người dùng?</t>
  </si>
  <si>
    <t>Bảng câu hỏi</t>
  </si>
  <si>
    <t>Nghiên cức các tài liệu</t>
  </si>
  <si>
    <t>Quan sát thực tế</t>
  </si>
  <si>
    <t>Khái niệm về mức độ hài lòng trong yêu cầu người dùng:</t>
  </si>
  <si>
    <t>Các chức năng phải dễ sử dụng.</t>
  </si>
  <si>
    <t>Hệ thống phải đầy đủ chức năng.</t>
  </si>
  <si>
    <t>Các chức năng phải mang lại sự hài lòng cho người dùng khi sử dụng.</t>
  </si>
  <si>
    <t>Giao diện hệ thống phải đẹp và bắt mắt.</t>
  </si>
  <si>
    <t>Hệ thống phải hoạt động ổn định và ít lỗi.</t>
  </si>
  <si>
    <t>B14_Nguyễn Hữu Công_20169599</t>
  </si>
  <si>
    <t>What is not hierarchy of user requirements?
Cái nào sau đây không thuộc cấu trúc mức yêu cầu người dùng?</t>
  </si>
  <si>
    <t>Usability (dễ sử dụng)</t>
  </si>
  <si>
    <t>Effective (hiệu quả)</t>
  </si>
  <si>
    <t xml:space="preserve">Pleasure (chức năng) </t>
  </si>
  <si>
    <t>C65</t>
  </si>
  <si>
    <t>B14_Nguyễn Hữu Công_20169600</t>
  </si>
  <si>
    <t>Để phát triển 1 hệ thống dùng được và dùng được, người thiết kế phải có kĩ năng gì?</t>
  </si>
  <si>
    <t>Người thiết kế phải hiểu người dùng muốn gì trong ngữ cảnh nào, biểu diễn các
yêu cầu của người dùng dưới dạng các yêu cầu cụ thể và tập trung vào các yêu cầu đó
 trong suốt quá trình phát triển</t>
  </si>
  <si>
    <t>TL60</t>
  </si>
  <si>
    <t>Tại sao phải thiết lập yêu cầu người dùng ?</t>
  </si>
  <si>
    <t>Yêu cầu được sinh ra từ việc hiểu người dùng cần gì</t>
  </si>
  <si>
    <t>Những loại lỗi nào xảy ra trong kiểm tra công việc ?</t>
  </si>
  <si>
    <t>Làm thế nào để thể hiện hành động rõ ràng hơn?</t>
  </si>
  <si>
    <t>Không phải các đáp án trên</t>
  </si>
  <si>
    <t>HCI 8.1.3.0.0</t>
  </si>
  <si>
    <t>8.1.3 Phân tích yêu cầu người dùng</t>
  </si>
  <si>
    <t>HI2.4.2.0.0</t>
  </si>
  <si>
    <t>điều nào sau đây không đúng với đặc tả dữ liệu trong đặc tả yêu cầu người dùng</t>
  </si>
  <si>
    <t>A. là biểu diễn luồng dữ liệu, ngữ nghĩa, cấu trúc chính của dữ liệu đáp ứng yêu cầu người dùng</t>
  </si>
  <si>
    <t>B. chỉ tập trung vào cấu trúc dữ liệu</t>
  </si>
  <si>
    <t>C.được liệt kê nhờ các kỹ thuật: quan sát, phân tích tài liệu, phỏng vấn</t>
  </si>
  <si>
    <t>D.gồm đặc tả các ràng buộc mà chức năng khi thực hiện phải tính đến</t>
  </si>
  <si>
    <t>E.cần phải hiểu và định nghĩa một cách chính xác các phần tử dữ liệu</t>
  </si>
  <si>
    <t>Có mấy bước phân tích yêu cầu người dùng?</t>
  </si>
  <si>
    <t>Có 2 bước phân tích yêu cầu người dùng: 1. Thu thập yêu cầu người dùng 2. Thiết lập yêu cầu</t>
  </si>
  <si>
    <t>B14_Nguyễn Hữu Công_20169601</t>
  </si>
  <si>
    <t>Phân tích yêu cầu người dùng là quá trình xác định nhu cầu của ai đối với hệ thống mà ta cần phát triển?</t>
  </si>
  <si>
    <t>A. Khách hàng</t>
  </si>
  <si>
    <t>B. Nhà phát triển</t>
  </si>
  <si>
    <t>C. Chuyên gia</t>
  </si>
  <si>
    <t>C66</t>
  </si>
  <si>
    <t>B14_Nguyễn Hữu Công_20169602</t>
  </si>
  <si>
    <t xml:space="preserve">Qúa trình xác định các yêu cầu của khách đối với hệ thống mà ta đang phát triển trả lời câu hỏi gì ? </t>
  </si>
  <si>
    <t xml:space="preserve">Trả lời 3 câu hỏi chính : Người dùng là ai ? Mục đích của họ là gì ? Nhiệm vụ nào họ muốn hoàn thành ? </t>
  </si>
  <si>
    <t>TL61</t>
  </si>
  <si>
    <t>Lập trình viên hưởng lợi gì khi phân tích đánh giá nhóm người dùng tiềm năng?</t>
  </si>
  <si>
    <t>Cung cấp dấu hiệu tương tác rõ ràng hơn</t>
  </si>
  <si>
    <t>Nâng cao hiệu ứng đồ họa</t>
  </si>
  <si>
    <t>Sáng tạo cách chơi hấp dẫn hơn</t>
  </si>
  <si>
    <t>Cả A và B đúng</t>
  </si>
  <si>
    <t>Cả B và C đúng</t>
  </si>
  <si>
    <t>HCI 8.2.1.1.0</t>
  </si>
  <si>
    <t>8.2. Kỹ thuật thu thập thông tin</t>
  </si>
  <si>
    <t>8.2.1 Giới thiệu</t>
  </si>
  <si>
    <t>8.2.1.1 Yêu cầu về chức năng</t>
  </si>
  <si>
    <t>Yêu cầu chức năng là:</t>
  </si>
  <si>
    <t>Chỉ ra hệ tương tác có thể làm gì</t>
  </si>
  <si>
    <t>Lấy thông tin từ người dùng</t>
  </si>
  <si>
    <t>Thu thập thông tin dưới góc độ người phát triển</t>
  </si>
  <si>
    <t>Liệt kê các chức năng cần có trong hệ tương tác</t>
  </si>
  <si>
    <t>Theo bài giảng ASEANCU</t>
  </si>
  <si>
    <t>Phân tích yêu cầu người dùng gồm các bước nào ?</t>
  </si>
  <si>
    <t>Thu thập yêu cầu người dùng</t>
  </si>
  <si>
    <t xml:space="preserve">Tìm hiểu người dùng là ai </t>
  </si>
  <si>
    <t>Thiết lập yêu cầu của người dùng</t>
  </si>
  <si>
    <t>Cả A và C</t>
  </si>
  <si>
    <t>Mục đích của yêu cầu chức năng là gì:</t>
  </si>
  <si>
    <t>Ràng buộc về hiệu năng</t>
  </si>
  <si>
    <t>àng buộc về quá trình phát triển hệ thống</t>
  </si>
  <si>
    <t>Mô tả xem hệ thống phải làm gì</t>
  </si>
  <si>
    <t>Hướng dẫn cho việc lựa chọn giải pháp</t>
  </si>
  <si>
    <t>Yêu cầu chức năng mô tả xem hệ thống phải làm gì, nghĩa là hệ thống phải có khảnăng thực hiện những công việc gì. Ví dụ: "Hệ thống cần lưu trữ tất cả chi tiết về đơn đặt hàng của khách hàng."</t>
  </si>
  <si>
    <t>HCI 8.2.1.3.0</t>
  </si>
  <si>
    <t>8.2.1.3 Yêu cầu về môi trường</t>
  </si>
  <si>
    <t>Có thể thu thập yêu cầu chức năng qua phương thức nào ?</t>
  </si>
  <si>
    <t>Đặt câu hỏi, phỏng vấn</t>
  </si>
  <si>
    <t>Nghiên cứu tài liệu</t>
  </si>
  <si>
    <t>Hội thảo</t>
  </si>
  <si>
    <t>Vì có thể thu thập yêu cầu chức năng qua : Đặt câu hỏi, Phỏng vấn, Quan sát, Hội thảo, Nghiên cứu tài liệu</t>
  </si>
  <si>
    <t>Thiết kế hệ thống tiện ích xe ô tô hạng thấp chú ý điều gì về yêu cầu môi trường?</t>
  </si>
  <si>
    <t>Môi trường sử dụng: thời tiết, độ ẩm, đường xá</t>
  </si>
  <si>
    <t>Khi xe đang chạy</t>
  </si>
  <si>
    <t>Khi xe dừng đỗ</t>
  </si>
  <si>
    <t>để thiết kế hệ thống cần chú ý về môi trường sử dụng, môi trường tác động bên ngoài.</t>
  </si>
  <si>
    <t>HCI 8.2.1.4.0</t>
  </si>
  <si>
    <t>8.2.1.4 Yêu cầu về người dùng</t>
  </si>
  <si>
    <t>Các kỹ thuật được sử dụng phổ biến trong thu thập yêu cầu người dùng</t>
  </si>
  <si>
    <t>A. Đặt câu hỏi</t>
  </si>
  <si>
    <t>B. Quan sát</t>
  </si>
  <si>
    <t>C. Phỏng vấn</t>
  </si>
  <si>
    <t>D. Hội thảo</t>
  </si>
  <si>
    <t>E. Tất cả các phương án</t>
  </si>
  <si>
    <t>Việc thu thập yêu cầu người dùng có thể sử dụng nhiều phương pháp, thậm chí có thể kết hợp tất cả các phương pháp tùy thuộc vào ngân sách và thời gian của dự án</t>
  </si>
  <si>
    <t>B14_Nguyễn Hữu Công_20169603</t>
  </si>
  <si>
    <t>Trình bày các tiêu chí cần chỉ rõ của tài liệu đặc tả yêu cầu người dùng</t>
  </si>
  <si>
    <t xml:space="preserve">Gồm: Những người dùng của hệ thống, mục tiêu thiết kế, các điều kiện chấp nhận hệ thống và chấp nhận yêu cầu của người dùng, cách quản lý các thay đổi yêu cầu người dùng. </t>
  </si>
  <si>
    <t>TL62</t>
  </si>
  <si>
    <t>HCI 8.2.1.5.0</t>
  </si>
  <si>
    <t>8.2.1.5 Yêu cầu về tính dùng được</t>
  </si>
  <si>
    <t>Những gì ảnh hưởng đến việc lựa chọn các phương pháp thu thập yêu cầu người dùng ?</t>
  </si>
  <si>
    <t>Loại thông tin muốn thu thập</t>
  </si>
  <si>
    <t>Nguồn thông tin cần thu thập</t>
  </si>
  <si>
    <t>Địa điểm và khả năng tiếp cận các bên liên quan</t>
  </si>
  <si>
    <t>Quy trình, nguyên tắc và chuẩn thu thập thông tin</t>
  </si>
  <si>
    <t>Khi thiết kế hệ thống tiện ích xe ô tô hạng thấp áp dụng nguyên tắc nào để đáp ứng được tính dùng được?</t>
  </si>
  <si>
    <t>45</t>
  </si>
  <si>
    <t>Tính mềm dẻo</t>
  </si>
  <si>
    <t>Tính vững chắc</t>
  </si>
  <si>
    <t>Tính dễ học: dễ dàng sử dụng bất kỳ người dùng nào Tính mềm dẻo : Sử dụng nhiều chức năng cùng một lúc Tính vững chắc: Dễ dàng khôi phục được nếu có lỗi</t>
  </si>
  <si>
    <t>HCI 8.2.1.2.0</t>
  </si>
  <si>
    <t>8.2.1.2 Yêu cầu về dữ liệu</t>
  </si>
  <si>
    <t>Đặc tả tính dùng được được sử dụng trong quá trình nào?</t>
  </si>
  <si>
    <t>Trong giao tiếp giữa người dùng và xã hội</t>
  </si>
  <si>
    <t>Trong giao tiếp giữa người dùng và nhà phát triển</t>
  </si>
  <si>
    <t>Trong giao tiếp giữa người dùng và máy tính</t>
  </si>
  <si>
    <t>Trong giao tiếp giữa người phát triển và máy tính</t>
  </si>
  <si>
    <t>Trong giao tiếp giữa người phát triển và xã hội</t>
  </si>
  <si>
    <t xml:space="preserve">Trong việc xây dựng một hệ thống thông tin ta mới chỉ quan tâm đến hai loại đặc tả:
- Đặc tả chức năng
- Đặc tả dữ liệu
Trong giao tiếp người dùng - máy tính, cần đặc tả thêm tính dùng được
</t>
  </si>
  <si>
    <t>HCI 8.2.2.0.0</t>
  </si>
  <si>
    <t>8.2.2 Kỹ thuật đặt câu hỏi</t>
  </si>
  <si>
    <t>HI2.4.6.0.0</t>
  </si>
  <si>
    <t>Yêu cầu về dữ liệu bao gồm:</t>
  </si>
  <si>
    <t>Các câu hỏi nào sau đây thuộc kĩ thuật đặt câu hỏi</t>
  </si>
  <si>
    <t>A. Bạn có biết lái xe ô tô con không? Trả lời Có hoặc Không</t>
  </si>
  <si>
    <t>Kiểu, mức độ thay đổi, kích thước/số lượng, tính bền vững, độ chính xác và giá trị lượng dữ liệu cần thiết.</t>
  </si>
  <si>
    <t>Tri thức, hành vi, công thái học</t>
  </si>
  <si>
    <t>B. Nếu biết lái xe ô tô, Khi lái bạn thuận sử dụng vô lăng bên nào hơn? A.Bên phải B.Bên trái C.Bên nào cũng thuận</t>
  </si>
  <si>
    <t>Mức độ người dùng hỗ trợ thực hiện nhiệm vụ,mức độ thay đổi</t>
  </si>
  <si>
    <t>C. Bạn nghiên cứu tài liệu gì thế?</t>
  </si>
  <si>
    <t>Kích thước/số lượng, tính bền vững và giá trị lượng giữ liệu cần thiết</t>
  </si>
  <si>
    <t>D. Tôi có xây dựng sẵn một mẫu thử giao diện. Bạn xem sắp xếp bố cục như này đã vừa ý bạn chưa?</t>
  </si>
  <si>
    <t>C67</t>
  </si>
  <si>
    <t>E. Cảm xúc của các bạn khi tham gia buổi tập huấn thế nào ?</t>
  </si>
  <si>
    <t>Kĩ thuật đặt câu hỏi là kĩ thuật đưa ra các câu hỏi đóng. Tức là các câu hỏi có sẵn các câu trả lời, người dùng chỉ được phép chọn đáp án trong các câu trả lời có sẵn. Ở đây chỉ có đáp án A,B thỏa mãn điều đó</t>
  </si>
  <si>
    <t>Khi áp dụng kỹ thuật đặt câu hỏi Minh đã đưa cho người dùng câu hỏi: "Bạn có thích nghe loại nhạc nào?". Chọn các đáp án đánh giá đúng câu hỏi này:</t>
  </si>
  <si>
    <t>Minh đã áp dụng đúng kỹ thuật đặt câu hỏi do đã đặt được câu hỏi với người dùng</t>
  </si>
  <si>
    <t>Minh đã áp dụng đúng kỹ thuật vì đây không phải là một câu hỏi đóng</t>
  </si>
  <si>
    <t>Câu hỏi Minh đặt là một câu hỏi mở</t>
  </si>
  <si>
    <t>Minh áp dụng sai kỹ thuật vì đây là kỹ thuật phỏng vấn</t>
  </si>
  <si>
    <t>A, B, C, D đều sai</t>
  </si>
  <si>
    <t>Đặt câu hỏi: là kỹ thuật định nghĩa một loạt câu hỏi để tìm ra thông tin cụ thể từng người dùng. Các câu hỏi thường là các câu hỏi đóng nghĩa là có tập các câu trả lời biết trước (yes/no hay cho người dùng chọn một số đáp án). Câu hỏi của Minh là câu hỏi mở nên không phải là kỹ thuật đặt câu hỏi mà là kỹ thuật phỏng vấn</t>
  </si>
  <si>
    <t>HCI 8.2.3.1.0</t>
  </si>
  <si>
    <t>8.2.3 Kỹ thuật phỏng vấn</t>
  </si>
  <si>
    <t>8.2.3.1 Đặc điểm</t>
  </si>
  <si>
    <t>Ưu điểm của việc phỏng vấn với câu hỏi đóng.</t>
  </si>
  <si>
    <t>Tiết kiệm thời gian phỏng vấn</t>
  </si>
  <si>
    <t>Người được phỏng vấn dễ dàng trả lời</t>
  </si>
  <si>
    <t>Chủ động trong cuộc phỏng vấn</t>
  </si>
  <si>
    <t>Có thể phát sinh ý tưởng mới.</t>
  </si>
  <si>
    <t>Có ích cho người phỏng vấn không được chuẩn bị trước</t>
  </si>
  <si>
    <t xml:space="preserve">Ưu điểm: 
•        Tiết kiệm thời gian phỏng vấn
•        Dễ dàng so sánh các cuộc phỏng vấn
•        Đề cập đến một phạm vi rộng một cách nhanh chóng
•        Chủ động trong cuộc phỏng vấn
•        Đạt được dữ liệu thích hợp
</t>
  </si>
  <si>
    <t>Yêu cầu về môi trường bao gồm:</t>
  </si>
  <si>
    <t>Yêu cầu về bối cảnh sử dụng,xã hội,các công nghệ liên quan</t>
  </si>
  <si>
    <t>Yêu cầu về bối cảnh sử dụng,xã hội, mức độ người dùng hỗ trợ thực hiện nhiệm vụ và các công nghệ liên quan</t>
  </si>
  <si>
    <t>Yêu cầu về bối cảnh sử dụng,xã hội, mức độ người dùng hỗ trợ thực hiện nhiệm vụ</t>
  </si>
  <si>
    <t>Mức độ người dùng hỗ trợ thực hiện nhiệm vụ và các công nghệ liên quan</t>
  </si>
  <si>
    <t>Yêu cầu về bối cảnh sử dụng, mức độ người dùng hỗ trợ thực hiện nhiệm vụ và các công nghệ liên quan</t>
  </si>
  <si>
    <t>C68</t>
  </si>
  <si>
    <t>Đặc tả dữ liệu trong thu thập yêu 
cầu người được lệt kê nhờ các kỹ
 thuật nào?</t>
  </si>
  <si>
    <t>Quy trình nào dưới đây được sử dụng trong buổi phỏng vấn khi người phỏng vấn đã có danh mục các mục cần duyệt qua,các câu hỏi và các thông tin cần biết đã xác định?</t>
  </si>
  <si>
    <t>Phỏng vấn có cấu trúc</t>
  </si>
  <si>
    <t>Phỏng vấn không cấu trúc</t>
  </si>
  <si>
    <t>Phỏng vấn bán cấu trúc</t>
  </si>
  <si>
    <t>Không nên sử dụng phỏng vấn trong trường hợp này</t>
  </si>
  <si>
    <t>Đặc tả dữ liệu được liệt kê nhờ 3=ba kỹ thuật sau:
- Quan sát
- Phân tích tài liệu
- Phỏng vấn</t>
  </si>
  <si>
    <t>TL63</t>
  </si>
  <si>
    <t>B14_Nguyễn Hữu Công_20169604</t>
  </si>
  <si>
    <t>Đặc tính của người dùng tiềm năng gồm những yếu tố nào sau đây ?</t>
  </si>
  <si>
    <t>Tri thức, hành vi, năng lực, năng suất, công thái học</t>
  </si>
  <si>
    <t>Tri thức, hành vi, công thái học, kinh nghiệm</t>
  </si>
  <si>
    <t>C69</t>
  </si>
  <si>
    <t>Khách hàng cung cấp bản mô tả về yêu cầu lắp đặt hệ điều hành PhantomOS trong nhà nhằm đáp ứng nhu cầu bảo an, cảnh báo trống trộm, bảo an, cảnh báo khi có cháy , cảnh bảo khi có rò rỉ gas, khóa cửa thông mình, khóa cửa bằng vân tay, camera quan sat trong nhà và ngoài nhà,hệ thống chuông báo khi có tác động , vậy đầu vào là gì:</t>
  </si>
  <si>
    <t xml:space="preserve">A. Các tính năng hdh PhantomOS cần có trên phương diện khách hàng cung cấp và mong muốn bằng thuật ngữ của họ : các loại cảnh bảo mà người dùng cần, các loại khóa người dùng cần sử dụng. </t>
  </si>
  <si>
    <t>B. Hình ảnh ngồi nhà, bản thiết kế nhà, tài liệu về ngôi nhà và môi trường xung qanh</t>
  </si>
  <si>
    <t xml:space="preserve">C. Giao diện phác thảo hệ điều hành PhantomOS </t>
  </si>
  <si>
    <t>D. B và C là đáp án đúng</t>
  </si>
  <si>
    <t>E. Tất cả đáp án trên.</t>
  </si>
  <si>
    <t>Đầu vào IPO : khách hàng cung cấp mô tả về yêu cầu của họ, cái mà họ mong muốn hệ thống cung cấp bằng thuật ngữ của họ</t>
  </si>
  <si>
    <t>Khách hàng cung cấp bản mô tả về yêu cầu lắp đặt hệ điều hành PhantomOS trong nhà nhằm đáp ứng nhu cầu bảo an, cảnh báo trống trộm, báo khi có người vào nhà,bảo an, cảnh báo khi có cháy , cảnh bảo khi có rò rỉ gas, khóa cửa thông mình, khóa cửa bằng vân tay, camera quan sat trong nhà và ngoài nhà,hệ thống chuông báo khi có tác động,cảm biến thời tiết trong nhà và ngoài trời, giao diện kết nối với điện thoại khi để theo dõi ...phần xử lí ta cần xử lí những gì?</t>
  </si>
  <si>
    <t>A. Xử lí các yêu cầu người dùng</t>
  </si>
  <si>
    <t>B. Xử lí giao diện và lắp đặt hệ điều hành phamtomOS</t>
  </si>
  <si>
    <t>C. Xử lí và biểu diễn demo hệ điều hành phantomOS</t>
  </si>
  <si>
    <t>D. Xác định chức năng không cần thiết : thông báo khi có người vào nhà .Chức năng nhập nhằng như : cảnh báo khi có cháy và khi rò gì khí gas có thể gộp chung vào cảnh báo nguy hiểm, khóa cửa bằng vân tay và bằng mắt gộp chung : khóa cửa thông minh.</t>
  </si>
  <si>
    <t>Xử lí : bản mô tả do khách hàng cung cấp còn chung chung cần phải xác định : Những cái không cần thiết,Những cái không thể thực hiện được, Những cái còn thiếu, nhập nhằng hay mâu thuẫn</t>
  </si>
  <si>
    <t>HCI 8.2.3.2.0</t>
  </si>
  <si>
    <t>8.2.3.2 Cách thực hiện</t>
  </si>
  <si>
    <t>đâu là thuộc tính của tính dùng được?</t>
  </si>
  <si>
    <t>Tính tổng quát</t>
  </si>
  <si>
    <t>Tính hữu ích</t>
  </si>
  <si>
    <t>sự hài lòng</t>
  </si>
  <si>
    <t>tất cả phương án trên</t>
  </si>
  <si>
    <t>Dựa vào các đặc tính của tính dùng được</t>
  </si>
  <si>
    <t>Tình huống : Một khách sạn hiện đại đã cài đặt một robot làm bánh sandwich để cung cấp bánh sandwich vào phòng tại bất kì giờ nào
Khách sạn cũng có hệ thống phân phối tự động sẽ đưa bánh hoàn thành đến một phòng.Bạn đã nhận được yêu cầu lập trình giao diện Agent phần mềm mà khách hang có thể gọi điện để đặt bánh sandwich
Câu hỏi : các bước nào sau đây là cần thiết và không thể thiếu trong quá trình đặt bánh sandwich của khách hang</t>
  </si>
  <si>
    <t>Chọn Sandwich (tìm trong guestbook , trong menu , hoặc trong tờ quảng cáo)</t>
  </si>
  <si>
    <t>Gặp trực tiếp người sản xuất bánh và đưa ra yêu cầu theo sở thích</t>
  </si>
  <si>
    <t>Nhận bánh</t>
  </si>
  <si>
    <t>Xác nhận lựa chọn</t>
  </si>
  <si>
    <t>chuyển đổi giữa lựa chọn của mình để hệ thống hiểu sản phẩm mình cần</t>
  </si>
  <si>
    <t>Loại đáp án B , vì hệ thống đã được xây dựng tự động để người dùng có thể đặt bánh từ xa , nên việc đến gặp trực tiếp là rất phi nghĩa</t>
  </si>
  <si>
    <t>HCI 8.2.4.1.0</t>
  </si>
  <si>
    <t>8.2.4 Kỹ thuật nhóm tập trung và hội thảo</t>
  </si>
  <si>
    <t>8.2.4.1 Đặc điểm</t>
  </si>
  <si>
    <t>Tình huống : Một khách sạn hiện đại đã cài đặt một robot làm bánh sandwich để cung cấp bánh sandwich vào phòng tại bất kì giờ nào
Khách sạn cũng có hệ thống phân phối tự động sẽ đưa bánh hoàn thành đến một phòng.Bạn đã nhận được yêu cầu lập trình giao diện Agent phần mềm mà khách hang có thể gọi điện để đặt bánh sandwich
Câu hỏi để lấy ý kiến người dùng theo kiểu tập chung các trường hợp nào dưới đây là hợp lý cho việc thu thập về thói quen và sở thích về việc ăn sandwich</t>
  </si>
  <si>
    <t>Tìm nhóm đối tượng có thói quen và sở thích ăn uống từ 4-12 người</t>
  </si>
  <si>
    <t>Hỏi ý kiến của họ về việc ăn sandwich</t>
  </si>
  <si>
    <t>Chia từng khía cạnh nhỏ của vấn đề ra rồi cho từng nhóm trả lời</t>
  </si>
  <si>
    <t>hỏi kinh nghiệm của người dùng và xem họ có những góp ý gì không?</t>
  </si>
  <si>
    <t>E, Tất cả các đáp án trên</t>
  </si>
  <si>
    <t>Dựa trên định nghĩa về việc thu thập ý kiến bằng hội thảo và nhóm tập chung và mực độ phù hợp với bối cảnh trong tình huống</t>
  </si>
  <si>
    <t>B14_Nguyễn Hữu Công_20169605</t>
  </si>
  <si>
    <t>Nêu đặc tính của người dùng tiềm năng</t>
  </si>
  <si>
    <t>Tri thức,hành vi, sự tập trung, năng lực, năng suất</t>
  </si>
  <si>
    <t>TL64</t>
  </si>
  <si>
    <t>HCI 8.2.4.2.0</t>
  </si>
  <si>
    <t>8.2.4.2 Cách thực hiện</t>
  </si>
  <si>
    <t>HCI 8.2.5.0.0</t>
  </si>
  <si>
    <t>8.2.5 Kỹ thuật quan sát tự nhiên</t>
  </si>
  <si>
    <t>Minh đang chuẩn bị áp dụng kỹ thuật quan sát tự nhiên. Đáp án nào sau đây là việc Minh nên làm?</t>
  </si>
  <si>
    <t>Minh nên đến tiếp xúc và hỏi người mọi người điều mà họ mong muốn ở chức năng mà Minh đang thiết kế</t>
  </si>
  <si>
    <t>Ngồi nhà đọc tài liệu trên Internet</t>
  </si>
  <si>
    <t xml:space="preserve">Dành thời gian quan sát các thói quen, hành động, công việc mà các bên liên quan thực hiện nhiệm vụ và không can thiệp </t>
  </si>
  <si>
    <t>Ngồi quan sát các bên liên quan thực hiện nhiệm vụ và có thể trao đổi, can thiệp khi họ đang trong quá trình thực hiện</t>
  </si>
  <si>
    <t>Các đáp án trên đều sai</t>
  </si>
  <si>
    <t>Quan sát: cần dành thời gian để quan sát các bên liên quan thực hiện các nhiệm vụ hàng ngày. Chỉ quan sát các công việc đang diễn ra chứ không can thiệp. Việc quan sát này làm rõ nhiệm vụ của các bên liên quan. Người quan sát không thể tác động hay tạo ra môi trường làm việc cho các bên liên quan</t>
  </si>
  <si>
    <t>Nhận định nào SAI về kỹ thuật đặt câu hỏi</t>
  </si>
  <si>
    <t>câu hỏi nên thiết kế ở dạng đóng</t>
  </si>
  <si>
    <t>không nên sử dụng kỹ thuật đặt câu hỏi phối hợp với các kỹ thuật khác</t>
  </si>
  <si>
    <t>C70</t>
  </si>
  <si>
    <t>Trong các đáp án sau, đâu là kỹ thuật quan sát tự nhiên</t>
  </si>
  <si>
    <t xml:space="preserve">Dành thời gian quán sát </t>
  </si>
  <si>
    <t>Chỉ quan sát, không can thiệp</t>
  </si>
  <si>
    <t>Dành thời gian quan sát và tác động vào môi trường làm việc</t>
  </si>
  <si>
    <t>Không có câu nào là kỹ thuật quan sát tự nhiên</t>
  </si>
  <si>
    <t>Làm thế nào để lựa chọn một phương pháp thu thập? Trong bài tập lớn, em lựa chọn các phương pháp thu thập nào ? Chỉ ra ít nhất 3 ví dụ cụ thể. Tự đánh giá mức độ hoàn thiện và nêu lý do.</t>
  </si>
  <si>
    <t>Kỹ thuật quan sát tự nhiên là dành thời gian để quan sát các bên thực hiện nhiệm vụ, chỉ quan sát không can thiệp vào. Việc quan sát làm rõ nhiệm vụ các bên liên quan. Người quan sát không tác động hay tạo ra môi trường làm việc mới cho bên liên quan</t>
  </si>
  <si>
    <t>ICT_C_TL43</t>
  </si>
  <si>
    <t>Những nhược điểm có thể gặp phải khi sử dụng kỹ thuật quan sát tự nhiên là gì</t>
  </si>
  <si>
    <t>Tốn thời gian</t>
  </si>
  <si>
    <t>Người dùng có thể cố tình hành động dựa trên mong muốn của người quan sát</t>
  </si>
  <si>
    <t>Những người quan sát khác nhau đưa ra các kết quả khác nhau</t>
  </si>
  <si>
    <t>Không có nhược điểm</t>
  </si>
  <si>
    <t>Tuy quan sát tự nhiên sẽ cho những kết quả chân thực, cần phải để ý tới yếu tố con người. Người được quan sát khi biết mình đang được theo dõi có thể thay đổi hành vi. Bên cạnh đó, những người quan sát khác nhau có thể đưa ra những kết luận khác nhau. Cuối cùng, do không kiểm soát được người cần quan sát nên quá trình quan sát có thể kéo dài, tốn nhiều thời gian.</t>
  </si>
  <si>
    <t>HCI 8.2.6.0.0</t>
  </si>
  <si>
    <t>8.2.6 Kỹ thuật nghiên cứu tài liệu</t>
  </si>
  <si>
    <t>Điều này sau đây là nhận xét đúng về ưu điểm của phương pháp nghiên cứu tài liệu? (Chọn 4)</t>
  </si>
  <si>
    <t>Thủ tục và quy tắc được mô tả rõ ràng trong tài liệu</t>
  </si>
  <si>
    <t>Cung cấp cái nhìn tổng quan về những gì một hệ thống phải có</t>
  </si>
  <si>
    <t>Tài liệu luôn được đảm bảo và luôn được cập nhật thường xuyên</t>
  </si>
  <si>
    <t>Là nguồn dữ liệu tốt về các quy định và nhiệm vụ của người dùng cần thực hiện</t>
  </si>
  <si>
    <t>Là nguồn dữ liệu tốt về quy trình và các bước xây dựng một hệ thống</t>
  </si>
  <si>
    <t>- Với phương pháp thu thập tài liệu,các thủ tục và quy tắc được viết rõ ràng trong hướng dẫn, đây là một tài liệu tốt về những bước tham gia vào một hoạt động cũng như quy định của người dùng cần thực hiện
 - Các tài liệu có thể đã lỗi thời do từ những sản phẩm lâu đời,có thể từ những nguồn không đảm bảo hoặc bị trùng lặp,dị bản.</t>
  </si>
  <si>
    <t>Trong cụm từ viết tắt SMART, M là viết tắt của mục tiêu gì ?</t>
  </si>
  <si>
    <t>A. Cụ thể</t>
  </si>
  <si>
    <t>B. Đo lường được</t>
  </si>
  <si>
    <t>C. Khả thi</t>
  </si>
  <si>
    <t>D. Thực tế</t>
  </si>
  <si>
    <t>E. Ràng buộc</t>
  </si>
  <si>
    <t>M là viết tắt của Measurement</t>
  </si>
  <si>
    <t>HCI 8.2.7.0.0</t>
  </si>
  <si>
    <t>8.2.7 So sánh các kỹ thuật thu thập yêu cầu người dùng</t>
  </si>
  <si>
    <t>Quy trình phỏng vấn có những loại nào?</t>
  </si>
  <si>
    <t>Cấu trúc</t>
  </si>
  <si>
    <t>Không cấu trúc</t>
  </si>
  <si>
    <t>Bán cấu trúc</t>
  </si>
  <si>
    <t>C71</t>
  </si>
  <si>
    <t>B14_Nguyễn Hữu Công_20169606</t>
  </si>
  <si>
    <t>Kỹ thuạt thu thập dữ liệu bằng cách quan sát có những điểm mạnh nào sau đây</t>
  </si>
  <si>
    <t>Có bao nhiêu dạng câu hỏi sử dụng để thu thập yêu cầu? Hãy nêu ví dụ một số dạng câu hỏi tương ứng (mỗi loại đặt 2 câu) để có thể thu thập được yêu cầu cho bài tập lớn của bạn</t>
  </si>
  <si>
    <t>A. Có thể tiếp cận nhiều người mà lại tốn ít công sức</t>
  </si>
  <si>
    <t>B. Tăng sự liên kết giữa người dùng và nhà phát triển phần mềm</t>
  </si>
  <si>
    <t>C. Tìm hiểu được đặc thù, thực trạng công việc diễn ra cụ thể ra sao</t>
  </si>
  <si>
    <t>D. Ít tốn thời gian</t>
  </si>
  <si>
    <t>E. Không có phương án nào cả</t>
  </si>
  <si>
    <t>Gợi ý:
Có 2 dạng câu hỏi chính trong phương pháp đặt câu hỏi là:
+câu hỏi đóng.
+câu hỏi mở.
Ví dụ:
Câu hỏi đóng:
1.Bạn có muốn xem lại kết quả tìm kiếm về thông tin liên lạc trước đó mà máy đã thông báo
	A: Có
	B: Không
2. Bạn muốn hệ thống thông báo thông báo thông tin liên lạc nào đầu tiên khi có yêu cầu: 
	A: Cuộc gọi nhỡ
	B: Cuộc gọi vừa nhận
	C: Thông tin đầu tiên trong lịch sử
Câu hỏi mở:
1.Bạn muốn hệ thống phản hồi như thế nào?
2. Thời gian mà bạn có thể chấp nhận để nhận được cuộc gọi thành công?</t>
  </si>
  <si>
    <t>Việc thu thập thông tin bằng quan sát có thể giúp thu thập được những thông tin mà các biện pháp khác không thể có được. Đặc biệt như các vấn đề phát sinh trong công việc và ngữ cảnh cụ thể</t>
  </si>
  <si>
    <t>TL65</t>
  </si>
  <si>
    <t>HCI 8.3.1.0.0</t>
  </si>
  <si>
    <t>8.3 Mô hình người dùng để thiết lập yêu cầu người dùng</t>
  </si>
  <si>
    <t>Có những loại quy trình phỏng vấn nào?</t>
  </si>
  <si>
    <t>8.3.1 Thu thập yêu cầu người dùng</t>
  </si>
  <si>
    <t>Có cấu trúc</t>
  </si>
  <si>
    <t>98</t>
  </si>
  <si>
    <t xml:space="preserve">Có bao nhiêu dạng câu hỏi sử dụng để thu thập yêu cầu? Hãy nêu ví dụ một số dạng câu hỏi tương ứng (mỗi loại đặt 2 câu) để có thể thu thập được yêu cầu cho bài tập lớn của bạn. Chỉ ra quy tắc thiết lập yêu cầu trên cơ sở các kết quả thu được.  </t>
  </si>
  <si>
    <t>ICT_C_TL41</t>
  </si>
  <si>
    <t>Công ty điện thoại A muốn phát triển một sản phẩm điện thoại hướng tới cộng đồng người dùng có thu nhập tầm trung, có hiểu biết về công nghệ và quan tâm chủ yếu đến cấu hình điện thoại. Cộng đồng người dùng này hầu hết tham gia vào một forum có sẵn và công ty A muốn tiếp xúc nhiều hơn với họ. Phương pháp nào sau đây phù hợp để thu thập yêu cầu trong trường hợp trên ?</t>
  </si>
  <si>
    <t>A. Phỏng vấn</t>
  </si>
  <si>
    <t>B. Bảng câu hỏi</t>
  </si>
  <si>
    <t>C. Hội thảo và nhóm tập trung</t>
  </si>
  <si>
    <t>D. Quan sát tự nhiên</t>
  </si>
  <si>
    <t>E. Nghiên cứu tài liệu</t>
  </si>
  <si>
    <t>Đối tượng khách hàng ở đây là một cộng đồng không quá lớn và đều tham gia một forum. Phương pháp hội thảo sẽ tạo điều kiện để nhà phát triển tiếp xúc nhiều hơn với khách hàng và xây dựng sản phẩm dựa trên nhiều quan điểm khác nhau</t>
  </si>
  <si>
    <t xml:space="preserve">Trình bày vắn tắt hiểu biết của em về phương pháp phỏng vấn: khái niệm, quy trình, phân loại. Hãy nêu ví dụ một kế hoạch phỏng vấn để có thể thu thập được yêu cầu cho bài tập lớn của bạn. Chỉ ra quy tắc thiết lập yêu cầu trên cơ sở các kết quả thu được.  </t>
  </si>
  <si>
    <t>ICT_C_TL42</t>
  </si>
  <si>
    <t>HCI 8.3.2.1.0</t>
  </si>
  <si>
    <t>Công ty của bạn là một công ty công nghệ cao, chuyên cung cấp những công nghệ ảo diệu cho người dùng. Bạn có một khách hàng không biết gì về công nghệ, cách nào sau đây KHÔNG NÊN áp dụng để thu thập yêu cầu người dùng?</t>
  </si>
  <si>
    <t>A. Hội thảo và nhóm tập trung</t>
  </si>
  <si>
    <t>B. Quan sát tự nhiên</t>
  </si>
  <si>
    <t>D. Bảng hỏi</t>
  </si>
  <si>
    <t>Vì khách hàng là một người không hiểu biết về công nghệ thế nên phỏng vấn sẽ khiến chúng ta mất rất nhiều thời gian để giải thích, hơn nữa kết quả còn chưa chắc được như ý muốn. Thay vào đó làm bảng hỏi để định hướng trước khách hàng sẽ khả thi hơn.</t>
  </si>
  <si>
    <t>Quy trình phỏng vấn gồm mấy loại ?</t>
  </si>
  <si>
    <t>Trong một hệ thống Đặt lịch Cài win tai nhà, điều gì quan trọng nhất với yêu cầu người dùng</t>
  </si>
  <si>
    <t>A. Đặt lịch đơn giản, thanh toán nhanh gọn</t>
  </si>
  <si>
    <t xml:space="preserve">Quy trình phỏng vấn gồm 3 loại: Có cấu trúc, Không có cấu trúc và Bán cấu trúc  </t>
  </si>
  <si>
    <t>B. Giao diện đẹp</t>
  </si>
  <si>
    <t>C. Trải nghiệm ứng dụng tốt</t>
  </si>
  <si>
    <t>D. Thiết kế hiệu ứng bắt mắt</t>
  </si>
  <si>
    <t>E. Tất cả</t>
  </si>
  <si>
    <t>Vì khách hàng cần đặt lịch cài win nên ứng dụng cần phục vụ được yêu cầu đặt lịch là trên hết</t>
  </si>
  <si>
    <t>8.3.2 Mô hình kỹ thuật xã hội (OSTA)</t>
  </si>
  <si>
    <t>8.3.2.1 Đặc điểm</t>
  </si>
  <si>
    <t>Các nhiệm vụ chính của mô hình OSTA là xác định: (Chọn 4 đáp án)</t>
  </si>
  <si>
    <t>Yêu cầu công việc</t>
  </si>
  <si>
    <t>Yêu cầu của mọi người có quyền lợi và nghĩa vụ liên quan đến hệ thống cần phát triển</t>
  </si>
  <si>
    <t>Hệ thống thực thi công viêc</t>
  </si>
  <si>
    <t>Mức độ thỏa mãn về hiệu năng, chức năng</t>
  </si>
  <si>
    <t>Tính dùng được, tính chấp nhận được</t>
  </si>
  <si>
    <t>Xác định yêu cầu của mọi người có quyền lợi và nghĩa vụ liên quan đến hệ thống cần phát triển là nhiệm vụ của mô hình USTM, còn lại là của OSTA</t>
  </si>
  <si>
    <t>Phương pháp phỏng vấn là gì? Quy trình phỏng vấn có bao nhiêu loại? Có các kiểu phỏng vấn nào?</t>
  </si>
  <si>
    <t>Gợi ý trả lời:
- Phỏng vấn là hỏi ai đó với tập các câu hỏi mở, sử dụng đạo cụ là mẫu kịch bản sử dụng hoặc mẫu thử.
- 3 loại phỏng vấn:
+ Có cấu trúc: tập câu có sẵn
+ Không cấu trúc: ko có tâp có sẵn
+ Bán cấu trúc: chỉ ra chủ để, thuận theo câu trả lời người dùng để đặt câu tiêp theo
- 2 kiểu phỏng vấn:
+ Phỏng vấn trực tiếp
+ Tạo diễn đàn</t>
  </si>
  <si>
    <t>TL66</t>
  </si>
  <si>
    <t>HCI 8.3.2.2.0</t>
  </si>
  <si>
    <t>Các đặc điểm của mô tả kỹ thuật xã hội (OSTA). Chọn 3 đáp án:</t>
  </si>
  <si>
    <t>Các mô hình kĩ thuật xã hội liên quan đến các khía cạnh kĩ thuật, xã hội tổ chức và con người của thiết kế</t>
  </si>
  <si>
    <t>Là mô hình hình thức được phát triển trên các thuật ngữ của một ngôn ngữ</t>
  </si>
  <si>
    <t>Nó chỉ ra rằng, kỹ thuật không chỉ phát triển cách biệt mà nó phải là một phần của môi trường tổ chức rộng hơn</t>
  </si>
  <si>
    <t>Mục tiêu của mô hình này là: xem xét đồng thời các vấn đề về kỹ thuật và xã hội</t>
  </si>
  <si>
    <t>Mục tiêu: hiểu được hành vi của người dùng và phân tích các khó khăn về nhận thức của tương tác</t>
  </si>
  <si>
    <t>Các đặc điểm của mô tả kỹ thuật xã hội (OSTA):1.Các mô hình kĩ thuật xã hội liên quan đến các khía cạnh kĩ thuật, xã hội tổ chức và con người của thiết kế 2.Nó chỉ ra rằng, kỹ thuật không chỉ phát triển cách biệt mà nó phải là một phần của môi trường tổ chức rộng hơn 3.Mục tiêu của mô hình này là: xem xét đồng thời các vấn đề về kỹ thuật và xã hội</t>
  </si>
  <si>
    <t>8.3.2.2 Các bước thực hiện</t>
  </si>
  <si>
    <t>Các bước của mô hình OSTA giúp người thiết kế thiết lập được những gì</t>
  </si>
  <si>
    <t>Yêu cầu nghiệp vụ của hệ thống (Work Requirements)</t>
  </si>
  <si>
    <t>Hệ thống thực hiện công việc (Work Performing System)</t>
  </si>
  <si>
    <t>Ngữ cảnh tổ chức (Organizational Context)</t>
  </si>
  <si>
    <t>Các tiêu chuẩn trong tương lai (Future Criteria)</t>
  </si>
  <si>
    <t>Các bên liên quan (Stakeholders)</t>
  </si>
  <si>
    <t>4 chức năng đầu của OSTA giúp xác định yêu cầu nghiệp vụ của hệ thống.  Bước phân tích hệ thống xã hội và phân tích hệ thống kĩ thuật giúp xác định hệ thống thực hiện công việc. Các bước còn lại giúp xác định các tiêu chí trong tương lai. Còn ngữ cảnh tổ chức và các bên liên quan là thuộc về USTM</t>
  </si>
  <si>
    <t>Kỹ thuật thu thập thông tin bằng nhóm tập trung sử dụng quy trình phỏng vấn nào?</t>
  </si>
  <si>
    <t>Cả 3 phương án trên.</t>
  </si>
  <si>
    <t>C72</t>
  </si>
  <si>
    <t>Mô hình OSTA có bao nhiêu bước</t>
  </si>
  <si>
    <t>C. 8</t>
  </si>
  <si>
    <t>Mô hình OSTA bao gồm 8 bước:
 1) Xác định nhiệm vụ chính dựa trên mục tiêu
 2) Xác định đầu vào của hệ thống
 3) Mô tả môi trường bên ngoài mà hệ thống đưa vào bao gồm khía cạnh vật lý, kinh tế, chính trị
 4) Mô tả những quá trình chuyển trong hệ thống dưới dạng hành động được thực hiện trên hoặc với đối tượng
 5) Phân tích hệ thống xã hội
 6) Mô tả hệ thống kỹ thuật dưới dạng cấu hình của nó và sự kết hợp với hệ thống khác
 7) Thiết lập các tiêu chuẩn đánh giá về sự hài lòng
 8) Chỉ ra hệ thống kỹ thuật mới</t>
  </si>
  <si>
    <t>HCI 8.3.5.1.0</t>
  </si>
  <si>
    <t>8.3.5 Mô hình đa cách nhìn</t>
  </si>
  <si>
    <t>8.3.5.1 Đặc điểm</t>
  </si>
  <si>
    <t>Mô hình đa cách nhìn có mấy giai đoạn? Sản phẩm của mỗi giai đoạn?</t>
  </si>
  <si>
    <t>Mô hình đa cách nhìn có 5 giai đoạn:
1. Phân tích hoạt động người dùng, sản phẩm của giai đoạn này là mô hình các nhiệm vụ chính PTM
2. Phân tích thông tin, sản phẩm của giai đoạn này là mô hình chức năng FM và mô hình thực thể (khái niệm) EM
3. Phân tích và thiết kế các khía cạnh xã hội, kĩ thuật. Sản phẩm của giai đoạn này là các vai trò RS, các nhiệm vụ của người dùng PT, yêu cầu các nhiệm vụ của máy tính CTR
4. Thiết kế tương tác người máy, sản phẩm của giai đoạn này là các yêu cầu kĩ thuật
5. Thiết kế các khía cạnh kĩ thuật</t>
  </si>
  <si>
    <t>Dựa theo biểu đồ mô hình đa cách nhìn</t>
  </si>
  <si>
    <t>HCI 8.3.5.2.0</t>
  </si>
  <si>
    <t>8.3.5.2 Các giai đoạn của mô hình</t>
  </si>
  <si>
    <t>Mô hình đa cách nhìn có mấy giai đoạn?</t>
  </si>
  <si>
    <t>mô hình đa cách nhìn có 5 giai đoạn là: phân tích hoạt động người dùng, phân tích thông tin, phân tích và thiết kế khía cạnh xã hội, thiết kế tương tác người máy, thiết kế các khía cạnh kỹ thuật</t>
  </si>
  <si>
    <t>HCI 8.3.6.1.0</t>
  </si>
  <si>
    <t>8.3.6 Mô hình nhận thức</t>
  </si>
  <si>
    <t>8.3.6.1 Các cách biểu diễn</t>
  </si>
  <si>
    <t>Kỹ thuật nhóm tập trung và hội thảo thiết lập nhóm khoảng bao nhiêu người là hợp lý ?</t>
  </si>
  <si>
    <t>Khoảng từ 4 đến 12 người</t>
  </si>
  <si>
    <t>Mô hình nhận thức nhằm mục đích gì?Phân loại theo cách thức mô tả các đặc trưng về khả năng và hiệu năng người dùng?</t>
  </si>
  <si>
    <t>TL67</t>
  </si>
  <si>
    <t>Mục Đích: Mô hình nhận thức nhằm mục đích biểu diễn người dùng khi họ tương tác với giao diện. Phân loại theo cách thức mô tả các đặc trưng về khả năng và hiệu năng của người dùng : có 2 loại mô hình: -Mô hình khả năng:dự đoán một dãy kết quả các hành vi hợp lệ có thể được thực hiện bởi người dùng. -Mô hình hiệu năng: không chỉ miêu tả những kết quả hành vi cần thiết mà còn thực sự miêu tả những gì người sử dụng cần phải biết và cách họ áp dụng kiến thức dó vào việc thực thi các nhiệm vụ thực sự.</t>
  </si>
  <si>
    <t>Lấy 1 ví dụ đơn giản về biểu diễn nhận thức bằng mô hình nhận thức ? Nêu một số đặc tính của mô hình nhận thức?</t>
  </si>
  <si>
    <t>- Ví dụ đơn giản về biểu diễn nhận thức bằng mô hình nhận thức: một đứa trẻ chưa biết về chiếc ô tô nếu nó được xem một hình vẽ ô tô trong một cuốn sách hoặc một bức tranh vẽ về chiếc ô tô thì lúc gặp chiếc ô tô nó có thể nhận ra ô tô tuỳ thuộc vào chất lượng hình vẽ 
- Một số đặc tính của mô hình nhận thức là: không đầy đủ, tiến bộ dần dần, có thể có lỗi hay có yếu tố không chắc chắn, cung cấp biểu diễn đơn giản cho các hiện tượng phức tạp, có thể biểu diễn dưới dạng các tập luật như các luật điều kiện (if-else)</t>
  </si>
  <si>
    <t>- Mô hình nhận thức: là một trong 3 cách biểu diễn  các tình huống thực tế hoặc tưởng tượng trong ký ức của con người . Nó đại diện cho những gì được cho là đúng. Do vậy các ví dụ lấy phải thể hiển được cách điều trong khái niệm
- Một số đặc tính của mô hình nhận thức là: không đầy đủ, tiến bộ dần dần, có thể có lỗi hay có yếu tố không chắc chắn, cung cấp biểu diễn đơn giản cho các hiện tượng phức tạp, có thể biểu diễn dưới dạng các tập luật như các luật điều kiện (if-else)</t>
  </si>
  <si>
    <t>HCI 8.3.6.2.0</t>
  </si>
  <si>
    <t>8.3.6.2 Các đặc điểm</t>
  </si>
  <si>
    <t>Qúa trình xác định các yêu cầu của khách đối với hệ thống mà ta đang phát triển trả lời câu hỏi gì ?</t>
  </si>
  <si>
    <t>Trả lời 3 câu hỏi chính : Người dùng là ai ? Mục đích của họ là gì ? Nhiệm vụ nào họ muốn hoàn thành ?</t>
  </si>
  <si>
    <t xml:space="preserve">Trả lời 3 câu hỏi chính : Người dùng là ai ? Mục đích của họ là gì ? Nhiệm vụ nào họ muốn hoàn thành ? 
</t>
  </si>
  <si>
    <t>Loại mô hình nào theo cách thức mô tả các đặc trưng về khả năng và hiệu
 năng của người dùng?</t>
  </si>
  <si>
    <t>Mô hình GOMS</t>
  </si>
  <si>
    <t>Mô hình hiệu năng</t>
  </si>
  <si>
    <t>Mô hình Keystroke</t>
  </si>
  <si>
    <t>Chỉ có 2 loại mô hình theo cách thức mô tả các đặc trưng về khả năng và hiệu
 năng của người dùng là mô hình hiệu năng và mô hình khả năng.</t>
  </si>
  <si>
    <t>B14_Nguyễn Hữu Công_20169607</t>
  </si>
  <si>
    <t>Các kỹ thuật sử dụng để mô hình hóa yêu cầu người dùng</t>
  </si>
  <si>
    <t>Quan sát tự nhiên</t>
  </si>
  <si>
    <t xml:space="preserve">Phân tích tài liệu </t>
  </si>
  <si>
    <t xml:space="preserve">A,B,và D </t>
  </si>
  <si>
    <t>C73</t>
  </si>
  <si>
    <t>HCI 8.4.1.0.0</t>
  </si>
  <si>
    <t>8.4 Công cụ sử dụng để đặc tả các yêu cầu</t>
  </si>
  <si>
    <t>8.4.1 Đặc tả chức năng</t>
  </si>
  <si>
    <t>Sử dụng biểu đồ luồng dữ liệu (DFD) để đặc tả chức năng hệ thống bán vé ?</t>
  </si>
  <si>
    <t>- Yêu cầu sử dụng đúng cú pháp của biểu đồ luồng dữ liệu (DFD)
- Có một số chức năng chính: nhập thông tin, kiểm tra giờ tàu chạy, đặt chỗ, phát hành vé</t>
  </si>
  <si>
    <t xml:space="preserve">- Đặc tả chức năng : là đặc tả cái mà hệ thống như con người hay máy tính phải làm
- Công cụ: sơ đồ luồng dữ liệu (DFD), máy trạng thái hữu hạn, ngôn ngữ tự nhiên có cấu trúc
</t>
  </si>
  <si>
    <t>Đâu là các kỹ thuật sử dụng để mô hình hóa yêu cầu người dùng?</t>
  </si>
  <si>
    <t>Phân tích tài liệu</t>
  </si>
  <si>
    <t>HCI 9.1.1.0.0</t>
  </si>
  <si>
    <t>Chương 9: Task analysis</t>
  </si>
  <si>
    <t>9.1 Tổng quan về phân tích nhiệm vụ</t>
  </si>
  <si>
    <t>9.1.1 Phân tích nhiệm vụ là gì</t>
  </si>
  <si>
    <t>HI2.5.0.0.0</t>
  </si>
  <si>
    <t>Một mục đích có thể được thực hiện bởi các công cụ nào sau đây?</t>
  </si>
  <si>
    <t>A. Phương pháp</t>
  </si>
  <si>
    <t>B. Công cụ</t>
  </si>
  <si>
    <t>C. Kỹ thuật</t>
  </si>
  <si>
    <t>D. Thể chất</t>
  </si>
  <si>
    <t>E. Tri thức người dùng</t>
  </si>
  <si>
    <t>Đâu là các mô hình yêu cầu người dùng?</t>
  </si>
  <si>
    <t>Đáp án (A,B,C)</t>
  </si>
  <si>
    <t>Giải thích: Tri thức, thể chất của người dùng không phải là công cụ, để hoàn thành mục tiêu</t>
  </si>
  <si>
    <t>phân tích nhiệm vụ tập trung vào mấy hành động</t>
  </si>
  <si>
    <t>C đúng</t>
  </si>
  <si>
    <t xml:space="preserve">– Người dùng (actions) 
– Đối tượng mà người dùng tác động vào (objects) 
– Hiểu biết mà người dùng cần có (knowledge)
</t>
  </si>
  <si>
    <t>HCI 9.1.2.0.0</t>
  </si>
  <si>
    <t>9.1.2 Đầu ra của bước phân tích nhiệm vụ</t>
  </si>
  <si>
    <t>HCI 9.1.3.0.0</t>
  </si>
  <si>
    <t>9.1.3 Kết quả cần đạt của phân tích nhiệm vụ</t>
  </si>
  <si>
    <t>B14_Nguyễn Hữu Công_20169608</t>
  </si>
  <si>
    <t>Điều nào sau đây là đúng với phương pháp nghiên cứu tài liệu?</t>
  </si>
  <si>
    <t>Thủ tục và quy tắc được viết rõ ràng trong hướng dẫn</t>
  </si>
  <si>
    <t>Là nguồn dữ liệu tốt về các bước tham gia vào một hoạt động</t>
  </si>
  <si>
    <t>Là nguồn dữ liệu tốt về các quy định về nhiệm vụ mà người dùng cần thực hiện</t>
  </si>
  <si>
    <t>C74</t>
  </si>
  <si>
    <t>HCI 9.1.4.1.0</t>
  </si>
  <si>
    <t>9.1.4 3 nhóm công việc chính của phân tích nhiệm vụ</t>
  </si>
  <si>
    <t>9.1.4.1 Viết hướng dẫn sử dụng và tài liệu hệ thống</t>
  </si>
  <si>
    <t>Trường hợp nào sau đây cần viết hướng dẫn sử dụng và tài liệu hệ thống:</t>
  </si>
  <si>
    <t>Thiết kế ứng dụng trên điện thoại</t>
  </si>
  <si>
    <t>Thiết kế hệ thống mở cốp xe từ xa cho ô tô</t>
  </si>
  <si>
    <t>Thiết kế hệ thống điều chỉnh ghế ngồi cho ô tô</t>
  </si>
  <si>
    <t>Thiết kế hệ thống giải trí trên ô tô</t>
  </si>
  <si>
    <t>Tất cả các trường hợp trên</t>
  </si>
  <si>
    <t>Các trường hợp thiết kế như trên luôn cần có viết hướng dẫn sử dụng và tài liệu hệ thống để cho những người dùng thiếu kinh nghiệm có thể biết cách sử dụng dễ dàng hơn.</t>
  </si>
  <si>
    <t>B14_Nguyễn Hữu Công_20169609</t>
  </si>
  <si>
    <t>Dân tộc học có phải là 1 hình thức quan sát tự nhiên không? Vì sao?</t>
  </si>
  <si>
    <t>- Dân tộc học có là 1 hình thức quan sát tự nhiên. Vì dân tộc học là nghiên cứu mô tả địa điểm, con người trong môi trường tự nhiên của họ.</t>
  </si>
  <si>
    <t>TL68</t>
  </si>
  <si>
    <t>HCI 9.1.4.2.0</t>
  </si>
  <si>
    <t>9.1.4.2 Thu thập yêu cầu người dùng thiết kế chi tiết giao diện</t>
  </si>
  <si>
    <t>Điều nào sau đây là sai với phương pháp nghiên cứu tài liệu (studying documentation) ?</t>
  </si>
  <si>
    <t>Cần làm rõ nguồn tài liệu, loại tài liệu cần thu thập</t>
  </si>
  <si>
    <t>Không cần làm rõ phạm vi thu thập</t>
  </si>
  <si>
    <t>143</t>
  </si>
  <si>
    <t>HCI 9.1.4.3.0</t>
  </si>
  <si>
    <t>9.1.4.3 thiết kế chi tiết hệ thống</t>
  </si>
  <si>
    <t>Điều gì không nên được đưa vào khi thiết kế chi tiết giao diện hệ thống lắp đặt thêm cho xe ô tô:</t>
  </si>
  <si>
    <t>Menu khuyên dùng</t>
  </si>
  <si>
    <t>Danh sách hành động gợi ý các đối tượng giao diện</t>
  </si>
  <si>
    <t>. Tần suất làm nhiệm vụ sẽ chỉ ra những lựa chọn mặc định</t>
  </si>
  <si>
    <t>Những hành động tương tác được thiết kế một cách chi tiết, tỉ mỉ</t>
  </si>
  <si>
    <t>Những chu trình nhiệm vụ có sẵn sẽ chỉ ra những thiết kế về đối thoại</t>
  </si>
  <si>
    <t>D là đáp án vì không nên thiết kế giao diện quá chi tiết,  lúc đó sẽ khiến hệ thống mất tính linh hoạt.</t>
  </si>
  <si>
    <t>HCI 9.1.5.1.0</t>
  </si>
  <si>
    <t>Trong một nhóm làm việc, để hoàn thành nhanh nhiệm vụ thì nên sử dụng phương pháp nào?</t>
  </si>
  <si>
    <t>Dựa vào tri thức</t>
  </si>
  <si>
    <t>Dựa vào mô hình quan hệ thực thể</t>
  </si>
  <si>
    <t>Phân tích tổng quát</t>
  </si>
  <si>
    <t>Phân rã nhiệm vụ</t>
  </si>
  <si>
    <t>Không có phương pháp nào phù hợp</t>
  </si>
  <si>
    <t>Phương pháp phân rã nhiệm vụ sẽchia nhiệm vụ thành các nhiệm vụ con, thích hợp để làm việc nhóm hơn.</t>
  </si>
  <si>
    <t>9.1.5 Các cách tiếp cận phân tích nhiệm vụ</t>
  </si>
  <si>
    <t>9.1.5.1 Phân rã nhiệm vụ</t>
  </si>
  <si>
    <t>HI2.5.2.0.0</t>
  </si>
  <si>
    <t>kế hoạch xác định các nhiệm vụ con gồm mấy thành phần</t>
  </si>
  <si>
    <t>e</t>
  </si>
  <si>
    <t>Giữa kỹ thuật đặt câu hỏi và kỹ thuật phỏng vấn có điểm gì giống và khác nhau?</t>
  </si>
  <si>
    <t xml:space="preserve">Khác với kỹ thuật đặt câu hỏi có các câu hỏi đóng, kỹ thuật phỏng vấn có các câu hỏi mở.  </t>
  </si>
  <si>
    <t>Cách mà các nhiệm vụ con được kết hợp 
 • Trình tự các nhiệm vụ được thực hiện 
 • Các nhiệm vụ có điều kiện hoặc các nhiệm vụ tùy chọn
 • Các cách tối ưu trong thực hiện các nhiệm vụ 
 • Hoạt động lặp của các nhiệm vụ.
 Một số lưu ý khi viết mô tả phân tích nhiệm vụ theo phân cấp: 
 • Một HTA bắt đầu với một mục tiêu (Goal) 
 • Mục tiêu luôn được đánh số thứ tự 0 
 • Số thứ tự một nhiệm vụ con được bắt đầu với số thứ tự của nhiệm vụ cha cộng với số thứ tự của nhiệm vụ con 
 • Mỗi một nhiệm vụ nếu có thể được phân rã các nhiệm vụ con luôn phải có một kết hoạch đi kèm 
 • Số thứ tự của kế hoạch luôn trùng với số thứ tự của nhiệm vụ đi kèm</t>
  </si>
  <si>
    <t>Kỹ thuật phỏng vấn và đặt câu hỏi có câu trả lời có thể tùy biến không nằm trong tập các câu trả lời có sẵn.</t>
  </si>
  <si>
    <t>Tập các câu hỏi và trả lời trong kỹ thuật đặt câu hỏi nhiều hơn trong kỹ thuật phỏng vấn.</t>
  </si>
  <si>
    <t>Giống nhau đều là kỹ thuật dựa vào việc ra các câu hỏi và ghi nhận câu trả lời.</t>
  </si>
  <si>
    <t>Kỹ thuật phỏng vấn có số lượng câu hỏi nhiều hơn kỹ thuật đặt câu hỏi.</t>
  </si>
  <si>
    <t>Dựa vào đặc điểm kỹ thuật đặt câu hỏi và ký thuật phỏng vấn</t>
  </si>
  <si>
    <t>Biểu diễn phân tích công việc "Hút bụi":
 0. Mục đích: Hút bụi trong nhà
 1. Lấy máy hút bụi
 2. Lắp các phụ tùng của máy
 3. Thực hiện hút bụi: 3.1. Hút bụi ngoài hành lang, 3.2. Hút bụi trong phòng khách, 3.3. Hút bụi trong phòng ngủ
 4. Đổ túi chứa bụi
 5. Tháo các phụ tùng và cất máy
 Các nhiệm vụ nào cần có kế hoạch thực hiện?</t>
  </si>
  <si>
    <t>0, 3</t>
  </si>
  <si>
    <t>1,2</t>
  </si>
  <si>
    <t>0,1</t>
  </si>
  <si>
    <t>4,5</t>
  </si>
  <si>
    <t>Plan 0 (Kế hoạch 0):
 - Thể hiện cách thực hiện các nhiệm vụ đến 5 của đích 0.
 - Thực hiện các công việc 2,3,5 theo trình tự.
 - Khi túi chứa bụi đầy thì thực hiện công việc 4.
 Plan 3 (Kế hoạch 3):
 - Thể hiện cách thực hiện các nhiệm vụ từ 3.1 đến 3.3.
 - Thực hiện các nhiệm vụ 3.1, 3.2, 3.3 theo thứ tự bất kỳ, phụ thuộc vào nhu cầu.</t>
  </si>
  <si>
    <t>Số mức phân rã đối với một hệ thống lớn nào sau đây là hợp lý:</t>
  </si>
  <si>
    <t>Việc phân rã chức năng không nên quá 6 mức đối với một hệ thống lớn và không quá 3 mức đối với hệ thống nhỏ</t>
  </si>
  <si>
    <t>B14_Nguyễn Hữu Công_20169610</t>
  </si>
  <si>
    <t>Phương pháp nghiên cứu tài lieu giúp ta thu thập được những gì ?</t>
  </si>
  <si>
    <t>Phân tích nhiệm vụ "In văn bản Microsoft Word 2016" (HAT)</t>
  </si>
  <si>
    <t>Chọn In, Tệp, chọn số bản sao, chọn máy in, thiết đặt, bấm In</t>
  </si>
  <si>
    <t>Hiểu được các bước tham gia vào một hoạt động cũng như các quy định về nhiệm vụ của người dùng cần thực hiện</t>
  </si>
  <si>
    <t>TL69</t>
  </si>
  <si>
    <t>Chọn In, Tệp, chọn máy in, thiết đặt, bấm In</t>
  </si>
  <si>
    <t>Chọn Tệp, In, chọn số bản sao, chọn máy in, bấm In</t>
  </si>
  <si>
    <t>Chọn Tệp, In, chọn số bản sao, chọn máy in, thiết đặt, bấm In</t>
  </si>
  <si>
    <t>Chọn Tệp, In, chọn máy in, thiết đặt, bấm In</t>
  </si>
  <si>
    <t>Quy trình người dùng nhận một cuộc gọi đến có hai cách:
 - Cách 1 : Sử dụng màn hình giao diện thông qua tương tác chạm vào nút bấm trên màn hình cảm ứng
 - Cách 2: Sử dụng tương tác kiểu mệnh lệnh.
 Cách phân tích nhiệm vụ trên thuộc mô hình nào?</t>
  </si>
  <si>
    <t>HAT</t>
  </si>
  <si>
    <t>BNF</t>
  </si>
  <si>
    <t>TAG</t>
  </si>
  <si>
    <t>BNF + TAG</t>
  </si>
  <si>
    <t>HCI 9.1.5.2.0</t>
  </si>
  <si>
    <t>9.1.5.2 Dựa vào tri thức</t>
  </si>
  <si>
    <t>HI2.5.3.0.0</t>
  </si>
  <si>
    <t xml:space="preserve">2 mô hình của GOMS là gì </t>
  </si>
  <si>
    <t>A. KLM</t>
  </si>
  <si>
    <t>B. KLN</t>
  </si>
  <si>
    <t>C. CMN</t>
  </si>
  <si>
    <t>D. CNM</t>
  </si>
  <si>
    <t>E. KCM</t>
  </si>
  <si>
    <t>Đáp án(A, C)</t>
  </si>
  <si>
    <t>Giải thích: 2 mô hình GOMS là KLM và CMN</t>
  </si>
  <si>
    <t>HCI 9.1.5.3.0</t>
  </si>
  <si>
    <t>9.1.5.3 Dựa vào mô hình quan hệ thực thể</t>
  </si>
  <si>
    <t>Trong mô hình thực thể liên kết, các tập thực thể được biểu diễn bằng hình gì?</t>
  </si>
  <si>
    <t>Hình tròn</t>
  </si>
  <si>
    <t>Hình chữ nhật</t>
  </si>
  <si>
    <t>Hình Oval</t>
  </si>
  <si>
    <t>Hình thoi</t>
  </si>
  <si>
    <t>Hình tam giác</t>
  </si>
  <si>
    <t>- Các hình chữ nhật biểu diễn các tập thực thể.
- Các hình Oval biểu diễn các thuộc tính, chúng được nối đến với các tập thực thể bởi các cạnh không định hướng. Có thể gạch chân đối với thuộc tính khoá của tập thực thể.
- Các hình thoi biểu diễn các liên kết. Chúng được nối đến các tập thực thể bởi các cạnh có thể định hướng hoặc không định hướng</t>
  </si>
  <si>
    <t>Trong các đáp án dưới đây lựa chọn đáp án đúng nhất về các mô hình người dùng :</t>
  </si>
  <si>
    <t>A.Mô hình Socio-Technial</t>
  </si>
  <si>
    <t>B.Soft Systems Methdology (SSM)</t>
  </si>
  <si>
    <t>C.Mô hình thác nước</t>
  </si>
  <si>
    <t xml:space="preserve">D.Mô hình Mentall </t>
  </si>
  <si>
    <t>E. Cả A,B và C</t>
  </si>
  <si>
    <t>Có 4 mô hình là Socio-Technical, Mental,Multi-view, SMM</t>
  </si>
  <si>
    <t>Những yếu tố nào sau đây cần có trong mô hình quan hệ thực thể:</t>
  </si>
  <si>
    <t>Một nhóm người</t>
  </si>
  <si>
    <t>Mối quan hệ</t>
  </si>
  <si>
    <t>E đúng vì mô hình quan hệ thực thể tập trung vào mối quan hệ giữa thực thể ,hành động và người dùng trong quá trình thực hiện.</t>
  </si>
  <si>
    <t>HCI 9.1.5.4.0</t>
  </si>
  <si>
    <t>9.1.5.4 Phân tích tổng quát</t>
  </si>
  <si>
    <t>Những nguyên tắc nào là sai với mô hình ngôn ngữ BNF( chọn 2 đáp án):</t>
  </si>
  <si>
    <t>. Kí hiệu “được định nghĩa” được viết là::=</t>
  </si>
  <si>
    <t xml:space="preserve">. Ký hiệu kết thúc viết bằng chữ in hoa </t>
  </si>
  <si>
    <t>. Ký hiệu kết thúc viết bằng chữ thường</t>
  </si>
  <si>
    <t>. Ký hiệu không kết thúc viết bằng chữ thường</t>
  </si>
  <si>
    <t>. Ký hiệu không kết thúc viết bằng chữ in hoa</t>
  </si>
  <si>
    <t>2 nguyên tắc C,E là sai bởi vì nó đi ngược lại với 2 nguyên tắc đúng là B, D.</t>
  </si>
  <si>
    <t>HCI 9.2.3.0.0</t>
  </si>
  <si>
    <t>9.2.2 Mô hình CMN-GOMS</t>
  </si>
  <si>
    <t xml:space="preserve">Đáp án nào là KHÔNG đúng với mô hình CMN-GOMS? </t>
  </si>
  <si>
    <t>Là một mô hình chi tiết mở rộng của mô hình chung GOMS</t>
  </si>
  <si>
    <t>mô hình này có thể giúp dự đoán hành vi người dùng</t>
  </si>
  <si>
    <t>không phải là một mô hình thiết kế hệ tương tác</t>
  </si>
  <si>
    <t>có thể dự đoán thời gian thực hiện nmột nhiệm vụ</t>
  </si>
  <si>
    <t>CMN GOMS có thể được trình bày dưới dạng một chương trình</t>
  </si>
  <si>
    <t>C sai vì A đúng : CMN GOMS là một mô hình chi tiết mở rộng của mô hình chung GOM</t>
  </si>
  <si>
    <t>B14_Nguyễn Hữu Công_20169611</t>
  </si>
  <si>
    <t>Làm thế nào để lựa chọn một phương pháp thu thập?</t>
  </si>
  <si>
    <t>Cần phải xác định được:
- Các yếu tố ảnh hưởng đến việc lựa chọn
- Đâu là vấn đề phát sinh cần quan tâm khi thực hiện lựa chọn đó</t>
  </si>
  <si>
    <t>TL70</t>
  </si>
  <si>
    <t>HCI 9.3.2.1.0</t>
  </si>
  <si>
    <t>Nêu những mục đích của việc phân tích nhiệm vụ phân lớp?</t>
  </si>
  <si>
    <t xml:space="preserve">-        Mô tả cái mà người dùng phải thực hiện thành các nhiệm vụ con và thứ tự của các nhiệm vụ con
-        Biểu diễn dưới dạng sơ đồ hay văn bản các mức thao tác và các kế hoạch
-        Các mức thao tác không theo thứ tự; kế hoạch  chỉ ra thứ tự
</t>
  </si>
  <si>
    <t xml:space="preserve">-        Mô tả cái mà người dùng phải thực hiện thành các nhiệm vụ con và thứ tự của các nhiệm vụ con
-        Biểu diễn dưới dạng sơ đồ hay văn bản các mức thao tác và các kế hoạch
-        Các mức thao tác không theo thứ tự; kế hoạch  chỉ ra thứ tự
</t>
  </si>
  <si>
    <t>Nhược điểm của BNF là gì?</t>
  </si>
  <si>
    <t>Có thể sử dụng cùng 1 cú pháp cho nhiều ngữ nghĩa khác nhau, khó kiểm soát được tính nhất quán
 Không mô tả được sự nhận biết của người dùng</t>
  </si>
  <si>
    <t>Văn phạm nhiệm vụ hành động TAG có đảm bảo được tính nhất quán hay không, vì sao?</t>
  </si>
  <si>
    <t>Có, vì 1 cú pháp chỉ có một ngữ nghĩa duy nhất</t>
  </si>
  <si>
    <t>BNF là gì? Hãy cho biết tại sao chỉ dùng để biểu diễn hành đồng mà không đề cập đến cảm nhận người dùng?</t>
  </si>
  <si>
    <t>Đáp án: Là luật để mô tả văn phạm đối thoại, do đó nó chỉ đặc tả được hành đồng người dùng từng bước như thế nào chứ không thể đề cập được đến cảm nhận của người dùng.</t>
  </si>
  <si>
    <t>Giải thích: Là luật để mô tả văn phạm đối thoại, do đó nó chỉ đặc tả được hành đồng người dùng từng bước như thế nào chứ không thể đề cập được đến cảm nhận của người dùng.</t>
  </si>
  <si>
    <t>Biểu diễn cú pháp BNF của thao tác copy trong UNIX?</t>
  </si>
  <si>
    <t>Đáp án: cp ::= "cp" + filename + filename/"cp" + filename + directory</t>
  </si>
  <si>
    <t>Giải thích: Biểu diễn cú pháp BNF ( tên ::= &lt;biểu thức&gt;,  dấu ::= hiểu là được định nghĩa)</t>
  </si>
  <si>
    <t>HCI 9.3.2.2.0</t>
  </si>
  <si>
    <t>9.3.2.2 Mô tả phần cấp</t>
  </si>
  <si>
    <t>Mức 0 trong mô tả phân cấp là gì</t>
  </si>
  <si>
    <t>A. Mục đích chính</t>
  </si>
  <si>
    <t>B. Nhiệm vụ</t>
  </si>
  <si>
    <t>C. Hành động</t>
  </si>
  <si>
    <t>D. Phân cấp nhiệm vụ</t>
  </si>
  <si>
    <t>E. Phân rã nhiệm vụ thành hành đồng</t>
  </si>
  <si>
    <t>Giải thích: Mức 0 phải là phải xác định mục đích chính</t>
  </si>
  <si>
    <t>Đâu không phải là các bước của mức 1</t>
  </si>
  <si>
    <t>A. Lấy danh sách các nhiệm vụ</t>
  </si>
  <si>
    <t>B. Phân rã nhiệm vụ ở mức cao thành các hành động</t>
  </si>
  <si>
    <t>C. Phân rã các nhiệm vụ ở mức thấp thành hành động</t>
  </si>
  <si>
    <t>D. Nhóm các nhiệm vụ thành mức cao hơn</t>
  </si>
  <si>
    <t>E. Lấy danh sách các nhiệm vụ mức cao</t>
  </si>
  <si>
    <t>Đáp án: C,E)</t>
  </si>
  <si>
    <t>Giải thích: Ở mức 1 làm 3 bước sau: Lấy danh sách các nhiệm vụ, nhóm các nhiệm vụ ở mức cao hơn, phân rã các nhiệm vụ ở mức thấp thành các hành động</t>
  </si>
  <si>
    <t>HCI 9.3.2.3.0</t>
  </si>
  <si>
    <t>9.3.2.3 Lưu đồ phân cấp</t>
  </si>
  <si>
    <t>Lưu đồ phân cấp có mấy loại nút?</t>
  </si>
  <si>
    <t>phim ảnh</t>
  </si>
  <si>
    <t>game</t>
  </si>
  <si>
    <t>đồ họa</t>
  </si>
  <si>
    <t>tranh ảnh</t>
  </si>
  <si>
    <t>âm nhạc</t>
  </si>
  <si>
    <t>Câu hỏi: Vẽ lưu đồ phần cấp thực hiện phân tích nhiệm vụ “Hút bụi trong nhà”</t>
  </si>
  <si>
    <t>0. Hút bụi trong nhà
1.Lấy máy hút bụi
2. Lắp các phụ tùng cần thiết
3. Thực hiện hút bụi
3.1 Hút bụi ở sảnh
3.2 Hút bụi các phòng
3.3 Hút bụi cầu thang
4. Tháo bỏ rác trong hộp rác và lắp lại
5. Tháo các phụ tùng và cât máy
Description:
Kế hoạch: 0
Quy trình : 1-2-3-5 
Khi thùng đựng rác đầy thực hiện 4
Kế hoạch : 3
Quy trình: 3.1-3.2-3.3</t>
  </si>
  <si>
    <t>0. Hút bụi trong nhà
1.Lấy máy hút bụi
2. Lắp các phụ tùng cần thiết
3. Thực hiện hút bụi
3.1 Hút bụi ở sảnh
3.2 Hút bụi các phòng
3.3 Hút bụi cầu thang
4. Tháo bỏ rác trong hộp rác và lắp lại
5. Tháo các phụ tùng và cât máy
Description:
Kế hoạch: 0
Quy trình : 1-2-3-5 
Khi thùng đựng rác đầy thực hiện 4
Kế hoạch : 3
Quy trình: 3.1-3.2-3.3</t>
  </si>
  <si>
    <t>Nút lá trong lưu đồ phân cấp biểu diễn điểu gì?</t>
  </si>
  <si>
    <t>Nhiệm vụ được phân cấp</t>
  </si>
  <si>
    <t>Mục đích</t>
  </si>
  <si>
    <t>Cả 3</t>
  </si>
  <si>
    <t>Không cụ thể</t>
  </si>
  <si>
    <t>HCI 9.3.2.4.0</t>
  </si>
  <si>
    <t>9.3.2.4 Các loại kế hoạch</t>
  </si>
  <si>
    <t>Đâu là đặc trưng của bộ nhớ dài hạn?</t>
  </si>
  <si>
    <t>khả năng hạn chế, cấu trúc tuyến tính, độ hư hỏng nhanh,</t>
  </si>
  <si>
    <t>B14_Nguyễn Hữu Công_20169612</t>
  </si>
  <si>
    <t>TL71</t>
  </si>
  <si>
    <t>Các mô hình người dùng nào sau đây thuộc nhóm các mô hình kỹ thuật xã hội?</t>
  </si>
  <si>
    <t>USTM/CUSTOM</t>
  </si>
  <si>
    <t>SSM</t>
  </si>
  <si>
    <t>Đa cách nhìn</t>
  </si>
  <si>
    <t>Mô hình nhận thức</t>
  </si>
  <si>
    <t>114</t>
  </si>
  <si>
    <t>Keystrock-KLM: Số thao tác mô tả việc thực hiện một nhiệm vụ cơ bản trong KLM là bao nhiêu?</t>
  </si>
  <si>
    <t xml:space="preserve">- K - Keystroking: Gõ phím hay nhấn chuột.
- P - Pointing: Di chuyển con trỏ chuột tới một điểm trên màn hình.
- H - Homing: Thay đổi công cụ.
- D - Drawing: Hành động vẽ .
- M - Mental activity: Hành động suy nghĩ .
- R - Respongười dùng Time: Thời gian đáp ứng của hệ thống.
</t>
  </si>
  <si>
    <t>HCI 9.3.2.5.0</t>
  </si>
  <si>
    <t>9.3.2.5 Luật kết thúc</t>
  </si>
  <si>
    <t>Để mô hình hóa yêu cầu người dùng, có thể sử dụng các mô hình nào? Chỉ ra ít nhất 3 ví dụ về cách thức vận dụng cụ thể trong bài tập lớn và lý do lựa chọn mô hình. Tự đánh giá mức độ hoàn thiện và nêu lý do.</t>
  </si>
  <si>
    <t>ICT_C_TL44</t>
  </si>
  <si>
    <t>B11</t>
  </si>
  <si>
    <t>Bước nào sau đây không phải là một trong tám bước thực hiện theo OSTA</t>
  </si>
  <si>
    <t>Xác đinh và mô tả các cặp nhiệm vụ -đối tượng</t>
  </si>
  <si>
    <t>Đặc tả yêu cầu về mức độ hiệu năng thỏa mãn</t>
  </si>
  <si>
    <t>Phân tích hệ thống xã hội: vai trò, đặc tính, chất lượng</t>
  </si>
  <si>
    <t>Liệt kê các nhiệm vụ chính</t>
  </si>
  <si>
    <t>Đặc tả yêu cầu về chức năng, tính dùng được, tính chấp nhận được cho hệ thống kỹ thuật mới.</t>
  </si>
  <si>
    <t>8 bước trong Mô hình OSTA :
 1) Xác định nhiệm vụ chính dựa trên mục tiêu
 2) Xác định đầu vào của hệ thống
 3) Mô tả môi trường bên ngoài mà hệ thống đưa vào bao gồm khía cạnh vật lý, kinh tế, chính trị
 4) Mô tả những quá trình chuyển trong hệ thống dưới dạng hành động được thực hiện trên hoặc với đối tượng
 5) Phân tích hệ thống xã hội
 6) Mô tả hệ thống kỹ thuật dưới dạng cấu hình của nó và sự kết hợp với hệ thống khác
 7) Thiết lập các tiêu chuẩn đánh giá về sự hài lòng
 8) Chỉ ra hệ thống kỹ thuật mới</t>
  </si>
  <si>
    <t>HCI 9.3.2.6.0</t>
  </si>
  <si>
    <t>9.3.2.6 Tinh chỉnh mô tả ban đầu</t>
  </si>
  <si>
    <t>Tình huống : bạn đã thiết kế một trang web như trong hình http://www.upsieutoc.com/image/cwHd6w chạy trên nền trình duyệt máy tính
khách hàng yêu cầu bạn tinh chỉnh xử lý sao cho nó cũng chạy mượt và đẹp trên nền ứng dụng mobile
Câu hỏi : Bạn đánh giá thiết kế mới của bạn như thế nào? Đưa ra một phác thảo đầy đủ về một nghiên cứu về khả năng sử dụng. Cụ thể về những gì bạn đo lường, theo những điều kiện nào, và bạn sẽ quyết định có sự khác biệt nào về khả năng sử dụng, thực hiện với trang kích thước đầy đủ, có ý nghĩa?</t>
  </si>
  <si>
    <t>dựa trên các nguyên lý của tính dùng được + những mô tả và yêu cầu ban đầu của hệ thống , xem xét môi trường phát triển trên mobile để tinh chỉnh lại về kích thước vị trí tương đôi của các thành phần của trang web sao cho phù hợp tiện dụng nhất</t>
  </si>
  <si>
    <t>10</t>
  </si>
  <si>
    <t>Cần làm gì để tinh chỉnh mẫu phân tích tác vụ theo hệ thống?</t>
  </si>
  <si>
    <t>Nêu 8 giai đoạn mô hình người dùng trong thiết kế OSTA</t>
  </si>
  <si>
    <t>- Xác định nhiệm vụ chính mà công nghệ phải hỗ trợ cho mục tiêu của của người sử dụng 
- Xác định đầu vào của hệ thống. Những đầu vào này có thể ở những dạng khác nhau – hạn chế thiết kế 
- Mô tả môi trường bên ngoài mà hệ thống sẽ được đưa vào, bao gồm các khía cạnh vật lý, kinh tế và chính trị 
- Mô tả những quá trình chuyển trong hệ thống dưới dạng các hành động được thực hiện trên hoặc với các đối tượng 
-Phân tích hệ thống xã hội, xét đến các nhóm làm việc hiện có và các mối quan hệ trong và ngoài đơn vị 
-Mô tả hệ thống kỹ thuật dưới dạng cấu hình của nó và sự kết hợp với các hệ thống khác 
-Thiết lập các tiểu chuẩn đánh giá sự hài lòng về hệ thống, chỉ ra các yêu cầu về xã hội và kỹ thuật của hệ thống 
-Chỉ ra hệ thống kỹ thuật mới</t>
  </si>
  <si>
    <t xml:space="preserve">  </t>
  </si>
  <si>
    <t xml:space="preserve">Để tinh chỉnh cần:
-	Cần có mô tả ban đầu. Dựa trên mô tả ban đầu, xác định cách thức để kiểm thử hoặc cải thiện năng lực của sơ đồ phân cấp nhiệm vụ.
-	Nguyên tắc: ở đây chúng ta có thể áp dụng các cách tiếp cận sau
•	Dựa vào cặp hành động
•	cấu trúc lại
•	cân bằng
•	khái quát hóa
</t>
  </si>
  <si>
    <t>Mô hình kỹ thuật xã hội (OSTA) gồm mấy bước  thực hiện?</t>
  </si>
  <si>
    <t>A. 6</t>
  </si>
  <si>
    <t>B.7</t>
  </si>
  <si>
    <t>D.9</t>
  </si>
  <si>
    <t>E. 10</t>
  </si>
  <si>
    <t>B14_Nguyễn Hữu Công_20169613</t>
  </si>
  <si>
    <t>C75</t>
  </si>
  <si>
    <t>Bước nào sau đây không phải là một trong tám bước thực hiện theo OSTA?</t>
  </si>
  <si>
    <t>Xác định và mô tả các cặp nhiệm vụ -đối tượng</t>
  </si>
  <si>
    <t>76</t>
  </si>
  <si>
    <t>Quy trình mô hình hoá yêu cầu người dùng theo OSTA gồm bao nhiêu bước ?</t>
  </si>
  <si>
    <t>Bước nào sau đây là một trong tám bước thực hiện theo OSTA?</t>
  </si>
  <si>
    <t>Xác định đầu vào của các nhiệm vụ (bên ngoài hệ thống)</t>
  </si>
  <si>
    <t>Xác định các nhu cầu của các bên liên quan.</t>
  </si>
  <si>
    <t>Củng cố và kiểm tra các yêu cầu.</t>
  </si>
  <si>
    <t>Xác định và mô tả các nhóm làm việc, kể cả các nhóm chính thức và không chính thức</t>
  </si>
  <si>
    <t>95</t>
  </si>
  <si>
    <t>Mô hình nào sau đây không được sử dụng để mô hình hóa yêu cầu người dùng?</t>
  </si>
  <si>
    <t>Mô hình dự đoán</t>
  </si>
  <si>
    <t>HTA</t>
  </si>
  <si>
    <t>113</t>
  </si>
  <si>
    <t xml:space="preserve">Nêu 8 giai đoạn mô hình hóa người dùng theo OSTA. Lấy ví dụ minh họa cụ thể trong bài tập lớn em đã thực hiện về sản phẩm đầu ra của ít nhất 3 giai đoạn theo mô hình trên. </t>
  </si>
  <si>
    <t>ICT_C_TL28</t>
  </si>
  <si>
    <t>HCI 8.3.2.3.0</t>
  </si>
  <si>
    <t>8.3.2.3 Vấn đề tồn tại</t>
  </si>
  <si>
    <t>Trình bày khung tươngtác Abowd và Beale</t>
  </si>
  <si>
    <t>– Hệ thống (Core)</t>
  </si>
  <si>
    <t xml:space="preserve"> – Người dùng (Task)</t>
  </si>
  <si>
    <t xml:space="preserve"> Đầu vào</t>
  </si>
  <si>
    <t xml:space="preserve"> Đầu ra</t>
  </si>
  <si>
    <t>Tất cả các ý trên</t>
  </si>
  <si>
    <t>Mô hình OSTA tồn tại những vấn đề chính nào?</t>
  </si>
  <si>
    <t>Cần có 1 chuyên gia để hướng dẫn quá trình thiết kế và hỗ trợ người dùng.</t>
  </si>
  <si>
    <t>Mức độ tích hợp với các quy trình và phương thức phát triển với các hệ thống khác nhau là khác nhau.</t>
  </si>
  <si>
    <t>Đôi khi chi phí bỏ ra không tương xứng với những gì nhận được.</t>
  </si>
  <si>
    <t>Chi phí bỏ ra ít nhưng kết quả luôn cao.</t>
  </si>
  <si>
    <t>Chỉ có thể sử dụng nếu phù hợp với xu thế điều hành của tổ chức.</t>
  </si>
  <si>
    <t>Dựa trên các vấn đề chính trong mô hình OSTA</t>
  </si>
  <si>
    <t>- Xác định nhiệm vụ chính mà công nghệ phải hỗ trợ cho mục tiêu của của người sự dụng 
- Xác định đầu vào của hệ thống. Những đầu vào này có thể ở những dạng khác nhau – hạn chế thiết kế 
- Mô tả môi trường bên ngoài mà hệ thống sẽ được đưa vào, bao gồm các khía cạnh vật lý, kinh tế và chính trị 
- Mô tả những quá trình chuyển trong hệ thống dưới dạng các hành động được thực hiện trên hoặc với các đối tượng 
-Phân tích hệ thống xã hội, xét đến các nhóm làm việc hiện có và các mối quan hệ trong và ngoài đơn vị 
-Mô tả hệ thống kỹ thuật dưới dạng cấu hình của nó và sự kết hợp với các hệ thống khác 
-Thiết lập các tiểu chuẩn đánh giá sự hài lòng về hệ thống, chỉ ra các yêu cầu về xã hội và kỹ thuật của hệ thống 
-Chỉ ra hệ thống kỹ thuật mới</t>
  </si>
  <si>
    <t>TL72</t>
  </si>
  <si>
    <t>HCI 8.3.3.1.0</t>
  </si>
  <si>
    <t>8.3.3 Mô hình USTM</t>
  </si>
  <si>
    <t>8.3.3.1 Đặc điểm</t>
  </si>
  <si>
    <t>Mô hình kỹ thuật xã hội (OSTA) gồm bao nhiêu nhiệm vụ chính?</t>
  </si>
  <si>
    <t>Mô hình USTM được biến đổi thành CUSTOM khi nào ?</t>
  </si>
  <si>
    <t>Áp dụng cho những tổ chức nhỏ hơn</t>
  </si>
  <si>
    <t xml:space="preserve">Áp dụng cho tổ chức lớn hơn </t>
  </si>
  <si>
    <t>Phân tích dữ liệu</t>
  </si>
  <si>
    <t>Tùy chỉnh cho người dùng tự thiết kế</t>
  </si>
  <si>
    <t>Thiết kế giao diện</t>
  </si>
  <si>
    <t>Mô hình USTM chia người liên quan thành mấy nhóm ?</t>
  </si>
  <si>
    <t>Đáp án nào sau đây là mô hình kỹ thuật xã hội?</t>
  </si>
  <si>
    <t>Mô hình USTM/CUSTOM</t>
  </si>
  <si>
    <t>Mô hình ETHICS</t>
  </si>
  <si>
    <t>Mô hình OSTA</t>
  </si>
  <si>
    <t>C76</t>
  </si>
  <si>
    <t>Bước nào sau đây là một trong sáu bước thực hiện theo USTM?</t>
  </si>
  <si>
    <t>Định nghĩa mô hình khái niệm</t>
  </si>
  <si>
    <t>Củng cố và kiểm tra các yêu cầu</t>
  </si>
  <si>
    <t>Xác định các thay đổi hữu ích cho toàn bộ hệ thống</t>
  </si>
  <si>
    <t>Ghi nhận các vấn đề và bắt đầu phân tích</t>
  </si>
  <si>
    <t>Mô tả vắn tắt mô hình USTM/CUSTOM. Phân loại các nhóm chủ thể trong bài tập lớn đã thực hiện theo mô hình này. Với mỗi nhóm chủ thể, đưa ra ít nhất một yêu cầu về tính dùng được đặc trưng của nhóm đó.</t>
  </si>
  <si>
    <t>ICT_C_TL29</t>
  </si>
  <si>
    <t>HCI 8.3.3.2.0</t>
  </si>
  <si>
    <t>Directors thuộc nhóm nào trong stakeholders:</t>
  </si>
  <si>
    <t>Người dùng hệ thống</t>
  </si>
  <si>
    <t>Người không trực tiếp sử dụng hệ thống</t>
  </si>
  <si>
    <t>Người thiết kế, phát triển và bảo trì hệ thống</t>
  </si>
  <si>
    <t>Không thuộc 3 loại trên nhưng ảnh hưởng bởi sự thành công hay thất bại của hệ thống</t>
  </si>
  <si>
    <t>Không ý nào đúng</t>
  </si>
  <si>
    <t>Quá trình đặc tả yêu cầu diễn ra ở thời kì nào của vòng đời?</t>
  </si>
  <si>
    <t>Vòng đầu</t>
  </si>
  <si>
    <t>Vòng thứ hai</t>
  </si>
  <si>
    <t>Vòng thứ 3</t>
  </si>
  <si>
    <t>Không cần thiết</t>
  </si>
  <si>
    <t>8.3.3.2 Các bước thực hiện</t>
  </si>
  <si>
    <t xml:space="preserve">Sắp xếp các giai đoạn sau théo đúng thứ tự mô hình USTM theo mô hình custom cho các tổ chức nhỏ
1 Xác định và mô tả các bên liên quan
2 Xác định và mô tả các cặp nhiệm vụ , đối tượng
3 Xác định các nhu cầu của các bên liên quan
4 Mô tả ngữ cảnh tổ chức bao gồm 
5 Củng cố và kiểm tra các yêu cầu
6 Xác định và mô tả các nhóm làm việc 
</t>
  </si>
  <si>
    <t>4-6-1-2-3-5</t>
  </si>
  <si>
    <t>5-3-2-1-4-6</t>
  </si>
  <si>
    <t>4-1-6-2-3-5</t>
  </si>
  <si>
    <t>1-4-6-2-3-5</t>
  </si>
  <si>
    <t>6-2-3-5-4-1</t>
  </si>
  <si>
    <t>USTM được biến đổi thành CUSTOM được chia làm mấy giai đoạn?</t>
  </si>
  <si>
    <t>Sắp xếp các giai đoạn sau theo đúng thứ tự của mô hình USTM: 1, Miêu tả bối cảnh tổ chức
 2, Nhận dạng và mô tả các cặp đối tượng - nhiệm vụ
 3, Nhận dạng nhu cầu của những chủ thể
 4,Nhận dạng và mô tả các chủ thể bao gồm các vấn đề cá nhân và vai trò trong tổ chức
 5,Nhận dạng và mô tả các nhóm làm việc</t>
  </si>
  <si>
    <t>1-2-5-3-4</t>
  </si>
  <si>
    <t>1-4-5-2-3</t>
  </si>
  <si>
    <t>3-2-1-4-5</t>
  </si>
  <si>
    <t>3-2-1-5-4</t>
  </si>
  <si>
    <t>3-2-4-1-5</t>
  </si>
  <si>
    <t>HCI 8.3.4.1.0</t>
  </si>
  <si>
    <t>8.3.4 Mô hình SSM</t>
  </si>
  <si>
    <t>8.3.4.1 Đặc điểm</t>
  </si>
  <si>
    <t xml:space="preserve"> bước 1 (mô tả ngữ cảnh tổ chức và các bên liên quan) trong USTM bao gồm:</t>
  </si>
  <si>
    <t>các mục tiêu chính, các đặc tính vật lý chính, nền tàng kinh tế chính trị</t>
  </si>
  <si>
    <t>các đặc tính cá nhân, vai trò trong tổ chức, nghề nghiệp</t>
  </si>
  <si>
    <t>các nhiệm vụ cần thực hiện và các đối tượng cần thức hiện</t>
  </si>
  <si>
    <t>Nhu cầu của các bên liên quan</t>
  </si>
  <si>
    <t>cả 4 đáp án đều sai</t>
  </si>
  <si>
    <t>Trình bày các hiểu biết của bản thân về mô hình SSM đã được học</t>
  </si>
  <si>
    <t>Đó là:-Tổ chức như là một hệ thống mà kỹ thuật và con người là các thành phần.
 -Mô hình do Checkland và Scholes đề xuất năm 1991 và Eason phát triển năm 1992
 *Các bước chính của mô hình SSM:-Giai đoạn thứ nhất của mô hình SSM là nhận biết bài toán và khởi tạo bước phân tích.
 -Bước tiếp theo, ta chuyển từ thế giới thực sang hệ thống bằng cách cố gắng khởi tạo một định nghĩa gốc cho hệ thống
 -SSM là một cách tiếp cận mềm dẻo, hỗ trợ việc xem xét một cách chi tiết ngữ cảnh của quá trình thiết kế.Tuy nhiên nó cần có thực tế để sử dụng hiệu quả.Nó không chỉ đơn giản là cung cấp câu trả lời đúng hay sai;việc sử dụng có kết quả nếu như nó trợ giúp các nhà thiết kế hệ thống nhiều hơn.</t>
  </si>
  <si>
    <t>Giải thích những định nghĩa gốc được mô tả dưới dạng
 CATWOE ở giai đoạn 2 trong các giai đoạn của mô hình SSM</t>
  </si>
  <si>
    <t>CATWOE: Clients, Actors,
 Transformations, Weltanschauung, Owner,
 Environment
 Clients (khách hàng) – là những người nhận đầu ra hay lợi nhuận từ hệ thống.
 Actors (người thực hiện) – là những người thực hiện những hoạt động trong hệ thống.
 Transformations (những biến đổi) – là những thay đổi bị ảnh hưởng bởi hệ thống.
 Weltanschauung (quang cảnh thế giới) – tiếng Đức–một hệ thống được cảm nhận như thế nào trong một định nghĩa gốc nhất định
 Owner (người chủ) – chủ sở hũu của hệ thống
 Environment (môi trường) – thế giới mà
 trong đó hệ thống hoạt động và bị ảnh
 hưởng</t>
  </si>
  <si>
    <t>Áp dụng mô hình SSM cho hệ thống đặt chỗ máy bay</t>
  </si>
  <si>
    <t>Clients –Khách hàng của hãng
 Actors – nhân viên đại lý
 Transformations –Từ ý định và yêu cầu của khách hàng chuyển thành việc bán những chỗ trên một chuyến bay và lợi nhuận cho hãng
 Weltanschauung – Lợi nhuận có thể được tối ưu bằng các hình thức bán hàng hiệu quả
 Owner: Người quản lý hàng không
 Environment: Các quy định về quyền hàng không dân dụng và các pháp
 chế quốc gia về hợp đồng. Các chính sách về đại lý địa phương trên toàn thế giới</t>
  </si>
  <si>
    <t>Các bước chính cảu mô hình SSM</t>
  </si>
  <si>
    <t>Giai đoạn thứ nhất của mô hình SSM là nhận biết bài toán và khởi tạo bước phân tích.
 -Bước tiếp theo, ta chuyển từ thế giới thực sang hệ thống bằng cách cố gắng khởi tạo một định nghĩa gốc cho hệ thống</t>
  </si>
  <si>
    <t>HCI 8.3.4.2.0</t>
  </si>
  <si>
    <t>Mô hình đa cách nhìn có bao nhiêu cách tiếp cận trong một giai đoạn</t>
  </si>
  <si>
    <t>8.3.4.2 Các bước thực hiện</t>
  </si>
  <si>
    <t>Trình bày các giai đoạn của Mô hình thiết kế SSM. Đưa ra ví dụ cho giai đoạn 2 của mô hình thiết kế SSM?</t>
  </si>
  <si>
    <t>Các giai đoạn của mô hình thiết kế SSM
 - Giai đoạn 1: xác định vấn đề và khởi động việc phân tích -&gt; một mô tả chi tiết về trạng thái vấn đề
 - Giai đoạn 2: Chuyển từ thế giới thực sang thế giới hệ thống, tạo ra những định nghĩa gốc cho hệ thống. Những định nghĩa này tồn tại dưới dang CATWOE
  +C (Clients): những người nhận đầu ra của hệ thống
  +A (Actors): những người thực hiện các hoạt động trong hệ thống
  +T (Transformations): những biến đổi xảy ra trong hệ thống. Đây là một trong những định nghĩa gốc quan trọng vì nó dẫn đến những hành động được tạo ra trong các bước tiếp theo. Để xác định được những biến đổi, cần xác định đầu vào và đầu ra của hệ thống
  +W (Weltanschauung): một hệ thống được cảm nhận như thế nào trong một định nghĩa gốc nhất định
  +O (Owner): chủ nhân của hệ thống
  +E (Environment): môi trường mà hệ thống hoạt động và bị ảnh hường
 - Giai đoạn 3: tạo ra mô hình khái niệm (conceptual model), định nghĩa hệ thống phải làm gì để thỏa mãn các định nghĩa gốc.
 - Giai đoạn 4: Quay lại với các mô tả thế giới thực và so sánh hệ thống thực với mô hình khái niệm. tìm ra những sự không nhất quán -&gt; chỉ ra sự thay đổi và những vấn đề tiềm ẩn
 - Giai đoạn 5: Tạo ra những thay đổi cần thiết cho hệ thống</t>
  </si>
  <si>
    <t>Ví dụ giai đoạn 2 của mô hình SSM
 Hệ thống đặt chỗ hàng không
 - Clients: Khách hàng
 - Actors: Đại lý
 - Transformations: từ ý định và yêu cầu của khách hàng chuyển thành bán chỗ trên một chuyến bay và lợi nhuận cho hãng
 - Weltanschauung: Lợi nhuận có thể tối ưu bằng các hình thức bán hàng hiệu quả
 - Owner: Người quản lý hãng hàng không
 - Environment: Các quy định về quyền hàng không dân dụng và các pháp chế quốc gia về hợp đồng. Các chính sách về đại lý địa phương trên toàn thế giới</t>
  </si>
  <si>
    <t>Đâu không phải bước biến đổi  USTM thành CUSTOM</t>
  </si>
  <si>
    <t>Miêu tả bối cảnh tổ chức</t>
  </si>
  <si>
    <t xml:space="preserve">Nhận dạng và mô tả các chủ thể </t>
  </si>
  <si>
    <t>Nhận dạng và mô tả các nhóm làm việc</t>
  </si>
  <si>
    <t>Nhận dạng và mô tả các cặp đối tượng - nhiệm vụ</t>
  </si>
  <si>
    <t>tìm hiểu các mục đích của chủ thể</t>
  </si>
  <si>
    <t xml:space="preserve"> Các bước biến đổi USTM thành CUSTOM: Miêu tả bối cảnh tổ chức -&gt; Nhận dạng và mô tả các chủ thể -&gt; Nhận dạng và mô tả các nhóm làm việc -&gt; Nhận dạng và mô tả các cặp đối tượng - nhiệm vụ -&gt; Nhận dạng nhu cầu của những chủ thể -&gt; Củng cố và kiểm tra các yêu cầu của chủ thể.</t>
  </si>
  <si>
    <t>Một sân bay quốc tế đang xem xét việc xây dựng một hệ thống bán vé mới liên 
kết các đại lý bán vé để bán vé trực tiếp đến khách hàng. Hãy phân loại các nhóm chủ thể trong 
hệ thống bán vé này theo mô hình USTM/CUSTOM.</t>
  </si>
  <si>
    <t>- Nhóm thứ nhất: nhân viên đại lý bán vé, nhân viên bán vé trong tài khoản để quyết định xem có thực hiện được giao dịch rút tiền hay không.
-Tính dùng được: 
+Giao diện thân thiện, dễ sử dụng : có nhiều nhất 6 chức năng lựa chọn số tiền rút, ít những thao táo phụ. 
+Thời gian để load không vượt quá 2s.
+Hiệu quả hoạt động trên 96%
+Hệ thống hoạt động 24/24h
+Tính an toàn ,bảo mật của hệ thống đảm bảo: không bị ăn cắp mật khẩu, tài khoản.</t>
  </si>
  <si>
    <t>TL73</t>
  </si>
  <si>
    <t>Thiết lập môi trường bên ngoài</t>
  </si>
  <si>
    <t>Phân tích hệ thống xã hội</t>
  </si>
  <si>
    <t>Phân tích hệ thống kỹ thuật</t>
  </si>
  <si>
    <t>Đặc tả chức năng là gì? Các công cụ hỗ trợ đặc tả chức năng?</t>
  </si>
  <si>
    <t>Bước nào sau đây là một trong sáu bước thực hiện theo USTM ?</t>
  </si>
  <si>
    <t>Là đặc tả cái mà hệ thống phải làm. Hệ thống ở đây có thể là con người, máy tính. .</t>
  </si>
  <si>
    <t>Mô tả ngữ cảnh tổ chức</t>
  </si>
  <si>
    <t>Tạo lập định nghĩa gốc từ quan điểm của một bên liên quan bất kỳ</t>
  </si>
  <si>
    <t>- Việc quyết định hành động nào sẽ được thực hiện bởi con người hay bởi máy tính sẽ được thực hiện ở pha phân tích nhiệm vụ
 - Đặc tả chức năng bao gồm đặc tả các ràng buộc mà chức năng khi thực hiện phải tính đến
 - Việc đặc tả thường được chia thành nhiều module có phân cấp để dễ điểu khiển và cho phép xử lý riêng biệt: đi từ mức trừu tượng đến mức cụ thể
 - Quan trọng: thu thập các yêu cầu không thể thực hiện được và chỉ đặc tả các yêu cầu này một lần</t>
  </si>
  <si>
    <t>79</t>
  </si>
  <si>
    <t>HCI 8.4.2.0.0</t>
  </si>
  <si>
    <t>8.4.2 Đặc tả dữ liệu</t>
  </si>
  <si>
    <t>Xác định các nhu cầu của các bên liên quan</t>
  </si>
  <si>
    <t>Đặc tả yêu cầu về chức năng, tính dùng được, tính chấp nhận được cho hệ thống kỹ thuật mới</t>
  </si>
  <si>
    <t>77</t>
  </si>
  <si>
    <t>Xác định và mô tả các cặp nhiệm vụ - đối tượng</t>
  </si>
  <si>
    <t>Mô tả quá trình biến đối từ đầu vào thành đầu ra</t>
  </si>
  <si>
    <t>HCI 8.4.3.0.0</t>
  </si>
  <si>
    <t>Xác định và mô tả các bên liên quan</t>
  </si>
  <si>
    <t xml:space="preserve"> Nhóm người nào sau đây không có trong mô hình USTM?</t>
  </si>
  <si>
    <t xml:space="preserve"> Nhóm những người sử dụng hệ thống</t>
  </si>
  <si>
    <t xml:space="preserve"> Nhóm những người không trực tiếp sử dụng hệ thống nhưng họ lại nhận thông tin đầu ra từ hệ thống hoặc cung cấp thông tin đầu vào cho hệ thống (ví dụ, người nhận báo cáo được tạo ra bởi hệ thống)</t>
  </si>
  <si>
    <t xml:space="preserve"> Nhóm những người không trực tiếp sử dụng hệ thống nhưng họ lại nhận thông tin đầu vào từ hệ thống hoặc cung cấp thông tin đầu ra cho hệ thống</t>
  </si>
  <si>
    <t xml:space="preserve"> Nhóm những người không nằm trong các nhóm trên nhưng họ chịu ảnh hưởng bởi sự thành công hay thất bại của hệ thống</t>
  </si>
  <si>
    <t xml:space="preserve"> Nhóm những người tham gia thiết kế, phát triển và bảo trì hệ thống</t>
  </si>
  <si>
    <t xml:space="preserve"> C</t>
  </si>
  <si>
    <t>8.4.3 Đặc tả tính dùng được</t>
  </si>
  <si>
    <t>Đặc tả tính dùng được như thế nào?</t>
  </si>
  <si>
    <t>Trong giao tiếp người dùng _ máy tính cần đặc tả thêm tính dùng được, việc đặc tả tính dùng được được tiến hành đồng thời với đặc tả chức năng và đặc tả dữ liệu với cùng một kĩ thuật.Hoạt động đặc tả tính dùng được có liên quan đến đánh giá quy trình thiết kế.Việc đặc tả tính dùng được thường được thể hiện qua 2 mô hình mô hình tương tác (các ràng buộc yêu cầu tương tác khi thực hiện một chức năng) và mô hình thông tin(các ràng buộc yêu cầu về thu thập và hiển thị dữ liệu liên quan đến các dữ liệu của chương trình). Để đặc tả tính dùng được chính xác, ta nên chiếu theo các tiêu chí tính dùng được mô tả trong chuẩn ISO 9241</t>
  </si>
  <si>
    <t>Bài giảng trên ACU</t>
  </si>
  <si>
    <t>Sắp xếp các giai đoạn sau theo đúng thứ tự của mô hình SSM
1. Xác định các thay đổi khả quan đủ 2 điều khiển: có thể và khả thi
2. Xây dựng các mô hình khái niệm của hệ thống được đặt tên trong định nghĩa gốc
3. Cải thiện vấn đề
4. Nhập vào tình hình được xem là có vấn đề
5. So sánh các mô hình với tình huống thực tế
6. Miêu tả tình trạng của vấn đề
7. Xây dựng định nghĩa gốc của các hệ thống có liên quan hoạt động có mục đích</t>
  </si>
  <si>
    <t>1-3-5-7-2-4-6</t>
  </si>
  <si>
    <t>3-4-2-5-7-6-1</t>
  </si>
  <si>
    <t>7-2-4-6-5-3-1</t>
  </si>
  <si>
    <t>4-6-7-2-5-1-3</t>
  </si>
  <si>
    <t>5-2-3-4-1-7-6</t>
  </si>
  <si>
    <t>Trong mô hình SSM, CATWOE là viết tắt của 6 thành phần. Em hãy cho biết đó là những thành phần nào?</t>
  </si>
  <si>
    <t>Đâu là cách tiếp cận đúng phân tích nhiệm vụ?</t>
  </si>
  <si>
    <t>A.Khi muốn làm một robot lau nhà, ta thiết kế luôn giao diện điều khiển các chức năng của con robot.</t>
  </si>
  <si>
    <t>B.Khi thiết kế một robot lau nhà, ta cần phân tích nhiệm vụ của orbot là : lau nhà, đi tiến , đi lui</t>
  </si>
  <si>
    <t>C.Khi thiết kế một robot lau nhà, ta cần hiểu được người sử dụng cần những chức năng gì ở robot lau nhà</t>
  </si>
  <si>
    <t>D. Khi làm một robot lau nhà,ta cần phân tích xem chức năng, hoạt động của robot lau nhà</t>
  </si>
  <si>
    <t>E.Khi thực hiện làm một con robot lau nhà, ta thực hiện luôn việc</t>
  </si>
  <si>
    <t>Đáp án B,C,D</t>
  </si>
  <si>
    <t>Vì khi phân tích nhiệm vu ta cần nắm rõ cái đính cần thực hiện nên ta phải hoàn thành việc phân tích từng chức năng, từng hành động của hệ thống mà mình muốn thực hiện</t>
  </si>
  <si>
    <t>Đâu là ưu điểm của giao diện WINP</t>
  </si>
  <si>
    <t>HCI 9.2.1.0.0</t>
  </si>
  <si>
    <t>9.2 Các mô hình phân tích nhiệm vụ dựa trên nhận thức của người dùng</t>
  </si>
  <si>
    <t>GOMS mô tả các hành vi người dùng thông qua mấy khái niệm chính ?</t>
  </si>
  <si>
    <t>1. Goals 2. Operators 3.Methods 4. Selection Rules</t>
  </si>
  <si>
    <t>HCI 9.2.2.0.0</t>
  </si>
  <si>
    <t>9.2.1 Mô hình KLM</t>
  </si>
  <si>
    <t>Các kĩ năng nhận thức thông thường của người dùng được chia thành mấy dãy các thao tác nhận thức và vận động cơ bản?</t>
  </si>
  <si>
    <t>Có 7 dãy: K, B, M, P, H, D, R</t>
  </si>
  <si>
    <t>Đặc điểm của mô hình KLM? ( chọn 2 đáp án)</t>
  </si>
  <si>
    <t>Yêu cầu kiến thức chuyên môn</t>
  </si>
  <si>
    <t>Phức tạp</t>
  </si>
  <si>
    <t>Chi phí cao</t>
  </si>
  <si>
    <t>Mô hình KLM dễ sử dụng và đơn giản, không đòi hỏi chuyên môn cao</t>
  </si>
  <si>
    <t>Những đáp án nào đúng khi nói về mô hình SSM?</t>
  </si>
  <si>
    <t>Tập trung vào việc xác định các yêu cầu của con người và hệ thống</t>
  </si>
  <si>
    <t>Tập trung vào việc hiểu hiện trạng của tổ chức</t>
  </si>
  <si>
    <t>Gồm 2 giai đoạn:
Giai đoạn 1: nhận biết, phân tích vấn đề rồi mô tả chi tiết bài toán tạo nên bức tranh phong phú về hệ thống
Giai đoạn 2: chuyển từ thế giới thực sang hệ thống bằng cách khởi tạo định nghĩa gốc cho hệ thống</t>
  </si>
  <si>
    <t>Cho phép nhận biết sự khác biệt giữa thế giới thực và hệ thống</t>
  </si>
  <si>
    <t>Quan điểm của các bên liên quan về cùng một hệ thống là không giống nhau</t>
  </si>
  <si>
    <t>B, D, E</t>
  </si>
  <si>
    <t>C77</t>
  </si>
  <si>
    <t>Các thành phần của mô hình khung tương tác bao gồm:</t>
  </si>
  <si>
    <t>Hệ thống, Đầu ra</t>
  </si>
  <si>
    <t>Người dùng, Hệ thống</t>
  </si>
  <si>
    <t>Đầu vào, Đầu ra</t>
  </si>
  <si>
    <t>Đầu vào, Người dùng, Đầu ra</t>
  </si>
  <si>
    <t>Người dùng, Đầu vào, Hệ thống, Đầu ra</t>
  </si>
  <si>
    <t>Mô hình khung tương tác gồm 4 thành phần, mỗi thành phần sử dụng ngôn ngữ riêng: Người dùng( Task), Đầu vào(Input),Hệ thống ( Core), Đầu ra( Output).</t>
  </si>
  <si>
    <t>Bước nào sau đây là một trong sáu bước thực hiện theo SSM ?</t>
  </si>
  <si>
    <t>Cho ví dụ sau:
 GOAL: Chọn 1 từ trong word
  SELECT: GOAL: Chọn bằng cách nháy lên từ đó
  . Chuẩn bị tinh thần.
  . Di chuyển con trỏ về vị trí từ đó.
  . Nháy đúp chuột.
  GOAL: Chọn bằng cách dùng chuột kéo qua từ đó
  . Chuẩn bị tinh thần.
  . Di chuyển con trỏ về vị trí bắt đầu từ đó.
  . Nháy chuột.
  . Di chuyển con trỏ về cuối từ đó.
 Cho biết thời gian thực hiện lần lượt của 2 cách trên, biết B = 0.2, M = 1.35, P = 1.1</t>
  </si>
  <si>
    <t>2.65 và 3.75</t>
  </si>
  <si>
    <t>2.85 và 3.95</t>
  </si>
  <si>
    <t>2.65 và 3.95</t>
  </si>
  <si>
    <t>2.85 và 3.75</t>
  </si>
  <si>
    <t>2.75 và 3.85</t>
  </si>
  <si>
    <t>Cách 1: 1.35 + 0.2 + 0.2 + 1.1 = 2.85
 Cách 2: 1.35 + 1.1 + 0.2 + 1.1 = 3.75</t>
  </si>
  <si>
    <t>Bước nào sau đây không phải là một trong sáu bước thực hiện theo SSM?</t>
  </si>
  <si>
    <t>81</t>
  </si>
  <si>
    <t>HCI 9.3.1.1.0</t>
  </si>
  <si>
    <t>BNF = Backus Naus Form: luật để mô tả văn phạm đối thoại; tên ::= &lt;biểu thức&gt;; dấu ::= hiểu là “được định nghĩa”; Chỉ liên quan đến cú pháp, bỏ qua ngữ nghĩa của ngôn ngữ.Ký hiệu kết thúc viết bằng chữ in hoa. Ký hiệu không kết thúc viết bằng chữ thường.BNF được sử dụng khá rộng rãi để đặc tả cú pháp của các ngôn ngữ lập trình .Chỉ biểu diễn hành động ND mà không đề cập đến cảm nhận của ND vè sự đáp ứng của hệ thống</t>
  </si>
  <si>
    <t>Các kỹ thuật đánh giá hình thành là:</t>
  </si>
  <si>
    <t>Logging and trachking</t>
  </si>
  <si>
    <t>87</t>
  </si>
  <si>
    <t>Những đáp án nào SAI khi nói về mô hình SSM?</t>
  </si>
  <si>
    <t>Gồm 2 giai đoạn. Giai đoạn 1: nhận biết, phân tích vấn đề rồi mô tả chi tiết bài toán. Giai đoạn 2: khởi tạo định nghĩa gốc cho hệ thống</t>
  </si>
  <si>
    <t>117</t>
  </si>
  <si>
    <t>9.3 Các mô hình phân tích nhiệm vụ dựa trên hành động người dùng</t>
  </si>
  <si>
    <t>9.3.1 Các mô hình ngôn ngữ</t>
  </si>
  <si>
    <t>9.3.1.1 Kí pháp BNF</t>
  </si>
  <si>
    <t>Mô hình SSM là gì? Mục đích của bước định nghĩa mô hình khái niệm trong mô hình SSM là gì? Lấy ví dụ minh họa cụ thể trong bài tập lớn em đã thực hiện về sản phẩm đầu ra của bước này .</t>
  </si>
  <si>
    <t>ICT_C_TL30</t>
  </si>
  <si>
    <t>HCI 9.3.1.2.0</t>
  </si>
  <si>
    <t>9.3.1.2 Văn phạm nhiệm vụ hành động TAG</t>
  </si>
  <si>
    <t>Các yêu cầu Phi chức năng?</t>
  </si>
  <si>
    <t>ví dụ 1 hệ thống như sau:  người  dùng đỗ xe và thực  hiện mở cốp xe bằng cách đá chân vào một vị trí dưới gầm xe. Theo mô hình OSTA, trong xác định các bước để hiểu yêu cầu nghiệp hệ thống, phương án nào là kết quả của bước xác định đầu vào:</t>
  </si>
  <si>
    <t>đỗ xe</t>
  </si>
  <si>
    <t xml:space="preserve">đá chân tiếp xúc với vị trí cảm ứng </t>
  </si>
  <si>
    <t>thấy cốp mở</t>
  </si>
  <si>
    <t>di chuyển lại gần cốp xe</t>
  </si>
  <si>
    <t>ra khỏi xe</t>
  </si>
  <si>
    <t>vì đầu vào của hệ thống mở cốp xe này là việc đá chân, hệ thống chuyển đổi thành đầu ra là mở cốp xe. Đỗ xe là bối cảnh sử dụng hệ thống còn các hành động khác chỉ là hoạt động bình thương của người dùng</t>
  </si>
  <si>
    <t>9.3.2 Phân tích nhiệm vụ phân cấp</t>
  </si>
  <si>
    <t>9.3.2.1 Mục đích và tiêu điểm của HTA</t>
  </si>
  <si>
    <t>Trình bày hiểu biết của bạn về quá trình phân tích nhiệm vụ phân cấp HTA</t>
  </si>
  <si>
    <t>Phân tích nhiệm vụ phân cấp liên quan đến việc xác định các mục tiêu mà người sử dụng mong muốn đạt được, phân rã các mục tiêu thành các nhiệm vụ, phân rã các nhiệm vụ thành các nhiệm vụ con và quá trình phân rã được lặp lại với các nhiệm vụ con cho đến khi kết quả phân rã là các hành động. Mỗi một nhiệm vụ nếu bao gồm nhiều nhiệm vụ con luôn có một kế hoạch đi kèm. Kết hoạch này xác định cách mà các nhiệm vụ con được thực hiện, thông thường nó liên quan đến việc mô tả các khía cạnh sau:
 1. Cách mà các nhiệm vụ con được kết hợp
 2. Trình tự các nhiệm vụ được thực hiện
 3. Các nhiệm vụ có điều kiện hoặc các nhiệm vụ tùy chọn
 4. Các cách tối ưu trong thực hiện các nhiệm vụ
 5. Hoạt động lặp của các nhiệm vụ.</t>
  </si>
  <si>
    <t>Mô hình SSM là gì?Mục đích của bước định nghĩa mô hình khái niệm trong mô hình SSM là gì?</t>
  </si>
  <si>
    <t>Mô hình SSM được xây dựng để hiểu hiện trạng của tổ chức, coi công nghệ, con người là các thành phần của tổ chức, cho phép nhận biết sự khác biệt giữa thế giới thực và hệ thống.
Mục đích của bước định nghĩa mô hình khái niệm trong mô hình SSM là: Đưa ra được các nhiệm vụ mà hệ thống cần thực hiện (hệ thống phải làm gì?), các hành động và biến đổi trạng thái của hệ thống kiểu phân cấp, sau đó cần tinh chỉnh mô hình cho điến khi hoàn chỉnh và đúng.</t>
  </si>
  <si>
    <t>TL74</t>
  </si>
  <si>
    <t>OK</t>
  </si>
  <si>
    <t>Thế nào là mô tả phân cấp? Định nghĩa các mức trong đó. Chọn 1 nhiệm vụ trong bài tập lớn của nhóm mình và thực hiện mô tả phân cấp</t>
  </si>
  <si>
    <t>Mô tả phân cấp: Lấy danh sách các nhiệm vụ, nhóm các nhiệm vụ thành các nhiệm vụ ở mức cao hơn, cuối cùng phân rã các nhiệm vụ đang ở mức thấp nhất thành các hành động.
 Mức 0: mục đích chính.
 Mức 1 trở đi: Nhiệm vụ hoặc hành động.
 Mức 1.n .. n.n: Các nhiệm vụ hoặc hành động con của mức 1... n</t>
  </si>
  <si>
    <t>0.Hiển thị bản đồ nơi hiện tại
  1. Kích hoạt GPS
  2. Xác định vị trí 
  2.1 Xác định đường 1 chiều
  2.2 Xác định điểm ùn tắc
  3. Hiển thị bản đồ
  4. Thông báo kết quả</t>
  </si>
  <si>
    <t>Đáp án nào sau đây là đúng khi nói về mô hình đa cách nhìn ?</t>
  </si>
  <si>
    <t>Mô hình này giúp đội thiết kế hiểu và ghi lại yêu cầu người dùng</t>
  </si>
  <si>
    <t>Mô hình một số khía cạnh hiểu biết, tri thức, ý định và cách xử lý của người sử dụng</t>
  </si>
  <si>
    <t>Là một cách tiếp cận tổ hợp nhiều cách tiếp cận trong một giai đoạn, có phương pháp kiểm tra</t>
  </si>
  <si>
    <t>Cách thức làm việc với người dùng trong quá trình thiết kế : thiết kế thành viên và thiết kế xã hội xã hội</t>
  </si>
  <si>
    <t>Tất cả những đáp án trên</t>
  </si>
  <si>
    <t>C78</t>
  </si>
  <si>
    <t>Với mục đích là hút bụi, có 5 nhiệm vụ sau, hãy sắp xếp sao cho hợp lý:1. Làm sạch túi rác; 2. Lắp các phụ tùng ; 3. Cất máy; 4. Lấy máy hút bui; 5. Làm sạch phòng.</t>
  </si>
  <si>
    <t>1 - 3 - 5 - 4 - 2</t>
  </si>
  <si>
    <t>4 - 2 - 5 - 1 - 3</t>
  </si>
  <si>
    <t>4 -2 -5 -3 -1</t>
  </si>
  <si>
    <t>3 -5 - 2 - 4 -1</t>
  </si>
  <si>
    <t>1 - 2 - 3 - 4 - 5</t>
  </si>
  <si>
    <t>4. Lấy máy hút bui -&gt; 2. Lắp các phụ tùng -&gt; 5. Làm sạch phòng -&gt; 1. Làm sạch túi rác -&gt; 3. Cất máy.</t>
  </si>
  <si>
    <t>Phát biểu nào sau đây là ĐÚNG khi nói về mô hình đa cách nhìn (multiview model)?</t>
  </si>
  <si>
    <t>Mô hình một số khía cạnh hiểu biết, tri thức, ý định và cách xử lý của người dùng</t>
  </si>
  <si>
    <t>Mô tả cách thức làm việc với người dùng trong quá trình thiết kế</t>
  </si>
  <si>
    <t>Là mô hình kỹ thuật xã hội nổi bật nhất để thiết kế hệ thống</t>
  </si>
  <si>
    <t>128</t>
  </si>
  <si>
    <t>Có mấy loại kế hoạch phổ biến, hãy kể tên và lấy ví dụ dựa trên 1 nhiệm vụ của bài tập lớn của nhóm mình</t>
  </si>
  <si>
    <t>Có 7 loại: Tuần tự, Lựa chọn, Đợi sự kiện, Lặp, Song song, Bất kỳ và Hỗn hợp.</t>
  </si>
  <si>
    <t>0.Đỗ xe tự động
  1.Xác định vị trí cần đỗ
  2.Kiểm tra xung quanh vị trí đó có vật cản, xe khác.
  2.1 Không cho đỗ
  2.2 Thông báo cho người dùng 
  3.Thực hiện đỗ xe.
  4.Thông báo khi đang đỗ xe.
  5.Thông báo khi kết thúc đỗ xe.
 Plan 0:
  1 - 2 – 3 - 4
  Sau 3 phút: 5
 Plan 2:
  Khi không đủ khoảng trống: 2.1 – 2.2</t>
  </si>
  <si>
    <t>Phân loại mô hình nhận thức theo khả năng hiểu biết của người sử dụng bao gồm</t>
  </si>
  <si>
    <t>Mô hình phân cấp cấu trúc và mục đích và nhiệm vụ của người sử dụng</t>
  </si>
  <si>
    <t>Mô hình văn phạm và ngôn ngữ</t>
  </si>
  <si>
    <t>Mô hình vật lý và thiết bị</t>
  </si>
  <si>
    <t>C79</t>
  </si>
  <si>
    <t>Phát biểu nào sau đây là SAI khi nói về mô hình nhận thức (mental model)?</t>
  </si>
  <si>
    <t>Một mô hình nhận thức cho phép người dùng mô phỏng hoạt động của hệ thống</t>
  </si>
  <si>
    <t>Mô hình nhận thức không phải lúc nào cũng đúng</t>
  </si>
  <si>
    <t>Trong lĩnh vực tương tác người máy, người dùng tạo ra mô hình nhận thức trong khi tương tác với một hệ thống máy tính</t>
  </si>
  <si>
    <t>Mô hình nhận thức là một trong 3 cách biểu diễn các tình huống thực tế hoặc tưởng tượng trong ký ức con người</t>
  </si>
  <si>
    <t>Mô hình nhận thức đại diện cho những gì được cho là sai, không đại diện cho những gì được cho là đúng</t>
  </si>
  <si>
    <t>136</t>
  </si>
  <si>
    <t xml:space="preserve">Trình bày hiểu biết của em về mô hình nhận thức. Lấy ví dụ minh họa cụ thể trong bài tập lớn em đã thực hiện về sản phẩm đầu ra theo mô hình trên. </t>
  </si>
  <si>
    <t>ICT_C_TL31</t>
  </si>
  <si>
    <t xml:space="preserve">Trả lời 3 câu hỏi chính : Người dùng là ai ? Mục đích của họ là gì ? Nhiệm vụ nào họ muốn hoàn thành ? 
</t>
  </si>
  <si>
    <t>Mô hìình nhận thức có bao nhiêu đặc điểm?</t>
  </si>
  <si>
    <t>các đặc điểm của mô hình nhận thức?</t>
  </si>
  <si>
    <t>Tại sao việc đặc tả này lại rất quan trọng?</t>
  </si>
  <si>
    <t>Một mạng xã hội giúp mọi người chia sẻ ảnh thì những đặc tả nào là đặc tả chức năng ?</t>
  </si>
  <si>
    <t>Người dùng có thể like ảnh của nhau</t>
  </si>
  <si>
    <t>Ảnh đăng lên phải có định dạng .jpg, .png</t>
  </si>
  <si>
    <t>Có thể chia sẻ ảnh của bất kỳ ai trên trang cá nhân của mình</t>
  </si>
  <si>
    <t>Tên người dùng không thể có những ký tự như : ?, %,&amp;,@</t>
  </si>
  <si>
    <t>Người dùng có thể xóa tài khoản của mình bất kỳ lúc nào</t>
  </si>
  <si>
    <t xml:space="preserve">Vì đặc tả chức năng là đặc tả những gì mà hệ thống có thể làm được </t>
  </si>
  <si>
    <t>Sửa như thế nào (giải thích rõ cách sửa, kề giải thích ko được tính là review)</t>
  </si>
  <si>
    <t>Trình bày hiểu biết về mô hình nhận thức</t>
  </si>
  <si>
    <t>Mô hình một số khía cạnh
hiểu biết, tri thức, ý định và cách xử lý
của người sử dụng.
 Các kĩ thuật khác nhau thì
có cách biểu diễn khác nhau
 Có 2 cách phân loại các
mô hình nói trên.
Phân loại theo cách miêu tả các đặc
điểm về khả năng và hiệu quả thực
hiện của người sử dụng:
 Mô hình khả năng: Là các
mô hình dự báo các kết quả hợp lệ của
hành vi nhưng thường không quan tâm
đến xem liệu rằng chúng thực sự có thể
thực hiện bởi người sử dụng hay không.
 Mô hình hiệu quả thực
hiện: Ngược lại với mô hình khả năng,
các mô hình hiệu quả thực hiện không
chỉ miêu tả những kết quả hành vi cần
thiết mà còn thực sự miêu tả những gì
người sử dụng cần phải biết và cách họ
áp dụng kiến thức đó vào việc thực thi
các nhiệm vụ thực sự.
Phân loại theo khả năng hiểu biết về
người sử dụng
-Mô hình phân cấp cấu trúc mục
đích và nhiệm vụ của người sử dụng
-Các mô hình văn phạm và ngôn
ngữ
-Các mô hình vật lý và thiết bị</t>
  </si>
  <si>
    <t>TL75</t>
  </si>
  <si>
    <t>Các công cụ dùng để đặc tả chức năng là:</t>
  </si>
  <si>
    <t>Sơ đồ luồng dữ liệu</t>
  </si>
  <si>
    <t>Máy với trạng thái hữu hạn</t>
  </si>
  <si>
    <t>Ngôn ngữ tự nhiên có cấu trúc</t>
  </si>
  <si>
    <t>85</t>
  </si>
  <si>
    <t>Đặc tả dữ liệu là gì?</t>
  </si>
  <si>
    <t>X</t>
  </si>
  <si>
    <t>Không có giải thích và đáp án</t>
  </si>
  <si>
    <t>Không cần sửa</t>
  </si>
  <si>
    <t>Tại sao cần bổ sung các ràng buộc liên quan đến các công cụ đặc tả dữ liệu</t>
  </si>
  <si>
    <t>Trình bày khái niệm tương tác người máy , phân biệt tính hữu dụng và tính tiện dụng?</t>
  </si>
  <si>
    <t>Đặc tả dữ liệu có mấy kĩ thuật chính</t>
  </si>
  <si>
    <t>C80</t>
  </si>
  <si>
    <t>Đặc tả chức năng là gì ? Nêu những
công cụ hỗ trợ đặc tả chức năng</t>
  </si>
  <si>
    <t>Là đặc tả cái mà hệ thống (con người, máy tính, …) phải làm
- Việc quyết định hành động nào sẽ được thực hiện bởi con người hay bởi máy tính sẽ được thực hiện ở pha phân tích nhiệm vụ
- Đặc tả chức năng bao gồm đặc tả các ràng buộc mà chức năng khi thực hiện phải tính đến
- Việc đặc tả thường được chia thành nhiều module có phân cấp để dễ điểu khiển và cho phép xử lý riêng biệt: đi từ mức trừu tượng đến mức cụ thể
- Quan trọng: thu thập các yêu cầu không thể thực hiện được và chỉ đặc tả các yêu cầu này một lần
Công cụ:
- Đặc tả dữ liệu Sơ đồ luồng dữ liệu (Data Flow Diagram - DFD)
- Máy với trạng thái hữu hạn
- Ngôn ngữ tự nhiên có cấu trúc</t>
  </si>
  <si>
    <t>TL76</t>
  </si>
  <si>
    <t>Mô hình nào cho phép đặc tả yêu cầu người dùng ?</t>
  </si>
  <si>
    <t>PIE</t>
  </si>
  <si>
    <t>ATN (Augmented Transition Networks)</t>
  </si>
  <si>
    <t>CSP (Communicating Sequential Process)</t>
  </si>
  <si>
    <t>ERD (Entity Relationship Diagrams)</t>
  </si>
  <si>
    <t>HTA (Hierarchy Task Analysis)</t>
  </si>
  <si>
    <t>Những yếu tố nào thuộc nội dung quan điểm người dùng về tương tác người - máy?</t>
  </si>
  <si>
    <t>Không có</t>
  </si>
  <si>
    <t>Thiếu giải thích + đáp án</t>
  </si>
  <si>
    <t>Giải thích: Yêu tố giao tiếp cũng nằm trong quan điểm người dùng về tương tác người máy,tương tự như đối thoại.</t>
  </si>
  <si>
    <t>Trình bày nội dung của mô hinh hóa người dùng?</t>
  </si>
  <si>
    <t>- Nó là cái gì? (Nội dung đối thoại)
  - Nó xuất hiện khi nào? (Quá trình đối thoại)
  - Khi nó xuất hiện thì cần phải làm gì?
  (Các hành động tương tác cụ thể)</t>
  </si>
  <si>
    <t>Vì đây là các câu hỏi người dùng đặt ra khi xuất hiện một thông điệp</t>
  </si>
  <si>
    <t>Không có giải thích</t>
  </si>
  <si>
    <t>Thêm giải thích.
 Giải thích: Vì bạn chưa có giải thích cho câu trả lời đúng.</t>
  </si>
  <si>
    <t>Không có lỗi</t>
  </si>
  <si>
    <t>Không có lỗi nên không phải sửa</t>
  </si>
  <si>
    <t>8.4.3 Đặc tính dùng được</t>
  </si>
  <si>
    <t>Những yếu tố  nào thuộc nội dung quan điểm nhà phát triển về tương tác người máy? (Lựa chọn 3 đáp án)</t>
  </si>
  <si>
    <t>A , B, C</t>
  </si>
  <si>
    <t>Định nghĩa thứ 2 về tương tác người máy được tổ chức ACMSIGCHI đưa ra năm 1992. Tương tác người máy là 1 lĩnh vực liên quan đến lĩnh vực thiết kế, cài đặt, đánh giá các hệ thống tính toán tương tác phục vụ con người và nghiên cứu các lĩnh vực xung quanh đó</t>
  </si>
  <si>
    <t>Thiếu giải thích
Câu hỏi cần bổ sung nội dung lựa chọn 3 đáp án</t>
  </si>
  <si>
    <t>- Bổ sung nội dung vào câu hỏi
- Bổ sung nội dung lời giải thích</t>
  </si>
  <si>
    <t xml:space="preserve">Khái niệm, bản chất và các kỹ thuật sử dụng để đặc tả dữ liệu ? </t>
  </si>
  <si>
    <t>- Đặc tả dữ liệu là biểu diễn luồng dữ liệu, ngữ nghĩa, cấu trúc chính của dữ liệu đáp ứng yêu cầu người dùng.
- Bản chất : là đặc tả chỉ tập trung vào dữ liệu. 
Các kỹ thuật sử dụng trong đặc tả dữ liệu : 
        + Kỹ thuật quan sát
        + Kỹ thuật phân tích tài liệu
        + Kỹ thuật phỏng vấn .</t>
  </si>
  <si>
    <t>TL77</t>
  </si>
  <si>
    <t>"Là một lĩnh vực liên quan đến thiết kế, đánh giá
 và cài đặt hệ thống máy tính tương tác cho con
 người sử dụng và nghiên cứu các hiện tượng
 chính xảy ra trên đó"</t>
  </si>
  <si>
    <t>Cần đưa ra nguồn tài liệu: từ bài giảng và các tài liệu tham khảo từ thực tế
Cần đưa ra 1 ví dụ thực tế: thiết kế 1 chiếc xe thông minh có sự tương tác giữa người và má</t>
  </si>
  <si>
    <t>Chưa giải thích</t>
  </si>
  <si>
    <t>đã thêm giải thích ở trước</t>
  </si>
  <si>
    <t>Các yếu tố phân tích nghiệp vụ thường tập trung vào</t>
  </si>
  <si>
    <t>A. Những tri thức mà người dùng cần có để đạt được mục đích mong muốn</t>
  </si>
  <si>
    <t>B. Đối tượng mà người dùng tác động vào</t>
  </si>
  <si>
    <t>C. Cách thức người dùng thực hiện công việc để đạt được mục đich của mình.</t>
  </si>
  <si>
    <t>A, B, C đều sai</t>
  </si>
  <si>
    <t>Các yếu tố phân tích nghiệp vụ thường tập trung vào:
1. Cách thức người dùng thực hiện công việc để đạt được mục đich của mình.
2. Đối tượng mà người dùng tác động vào
3. Những tri thức mà người dùng cần có để đạt được mục đích mong muốn</t>
  </si>
  <si>
    <t>Dựa theo bài giảng Introduction của cô trên ACU.</t>
  </si>
  <si>
    <t>- Câu hỏi chưa rõ ràng
-Chưa giải thích</t>
  </si>
  <si>
    <t>- Chỉnh sửa lại câu hỏi: Yếu tố nào không được xét đến khi mô tả cách thức và bối cảnh sử dụng máy tính?
- Bổ sung đáp án E: Các thành phần xử lý của máy tính
- Bổ sung nội dung giải thích: Dựa theo bài giảng Introduction của cô trên ACU.</t>
  </si>
  <si>
    <t>Chưa giải thích
Không nêu rõ thành phần phần cứng hay phần mềm, thiết bị đầu vào đầu ra không rõ ràng</t>
  </si>
  <si>
    <t>Sửa câu hỏi: Nêu các thiết bị phần cứng chính của máy tính</t>
  </si>
  <si>
    <t xml:space="preserve">– Người dùng (actions) 
– Đối tượng mà người dùng tác động vào (objects) 
– Hiểu biết mà người dùng cần có (knowledge)
</t>
  </si>
  <si>
    <t>B2_Nguyễn Trần Nam_20143069</t>
  </si>
  <si>
    <t>Cách thức người dùng thực hiện công việc để đạt được mục đich của mình.</t>
  </si>
  <si>
    <t>Đối tượng mà người dùng tác động vào</t>
  </si>
  <si>
    <t>Những tri thức mà người dùng cần có để đạt được mục đích mong muốn</t>
  </si>
  <si>
    <t>Chỉ ra trong các ví dụ sau đâu không phải là một hệ tương tác người máy</t>
  </si>
  <si>
    <t>C81</t>
  </si>
  <si>
    <t>Con người soạn thảo văn bản trên laptop</t>
  </si>
  <si>
    <t>Một người chơi game trên máy tính bảng</t>
  </si>
  <si>
    <t>Một cậu bé chọn bài và nghe nhạc trên ipod</t>
  </si>
  <si>
    <t>Một người mở cửa để đi vào nhà không phải là một tương tác người máy vì con người tác động một lực và cánh cửa mở ra. Cánh cửa không xử lý thông tin mà người dùng tác động vào để cửa mở là hoàn toàn do con người tự xử lý thông tin</t>
  </si>
  <si>
    <t>Không lỗi</t>
  </si>
  <si>
    <t>Không sửa</t>
  </si>
  <si>
    <t>Định nghĩa của phân tích công việc là gì?</t>
  </si>
  <si>
    <t>Phân tích công việc là sự hiểu biết các công việc cần thiết để chạy hệ thống</t>
  </si>
  <si>
    <t>Phân tích công việc là nghiên cứu về cách mọi người thực hiện nhiệm vụ với hệ thống hiện</t>
  </si>
  <si>
    <t>Phân tích công việc là sự hiểu biết làm thế nào hệ thống các công trình</t>
  </si>
  <si>
    <t>Có bao nhiêu cách để tiếp cận phân tích công việc và có những cách nào?</t>
  </si>
  <si>
    <t>Hai cách: phương pháp dựa trên kiến thức và phân chia công việc</t>
  </si>
  <si>
    <t>Ba cách: Phân chia công việc , phương pháp dựa trên kiến thức và kỹ thuật Entity-mối quan hệ dựa trên</t>
  </si>
  <si>
    <t>Chỉ có phân chia công việc</t>
  </si>
  <si>
    <t>46</t>
  </si>
  <si>
    <t>Cách tiếp cận nào dưới đây không được sử dụng trong việc phân tích các công việc (Task Analysis) trong một hệ thống?</t>
  </si>
  <si>
    <t>Phân giải công việc</t>
  </si>
  <si>
    <t>Các kĩ thuật dựa trên vai trò</t>
  </si>
  <si>
    <t>Các kĩ thuật dựa trên tri thức</t>
  </si>
  <si>
    <t>Các kĩ thuật dựa trên thực thể-quan hệ</t>
  </si>
  <si>
    <t>B2_Nguyễn Trần Nam_20143070</t>
  </si>
  <si>
    <t>Đâu không phải là thành phần của 
bản đặc tả nhiệm vụ?</t>
  </si>
  <si>
    <t>Thời gian thực 
hiện các nhiệm 
vụ</t>
  </si>
  <si>
    <t>Tần suất thực 
hiện các nhiệm 
vụ</t>
  </si>
  <si>
    <t>Cách thức xâu 
chuỗi các nhiệm 
vụ</t>
  </si>
  <si>
    <t>Phân rã nhiệm
vụ</t>
  </si>
  <si>
    <t>Điều kiện, công cụ, 
kỹ năng đào tạo</t>
  </si>
  <si>
    <t>C82</t>
  </si>
  <si>
    <t>Đầu ra của bước phân tích nhiệm vụ là gì ? Mô tả vắn tắt đầu ra của bước phân tích nhiệm vụ mà nhóm em đã thực hiện trong bài tập lớn. Tự đánh giá mức độ hoàn thiện và nêu lý do.</t>
  </si>
  <si>
    <t>ICT_C_TL26</t>
  </si>
  <si>
    <t>B2_Nguyễn Trần Nam_20143071</t>
  </si>
  <si>
    <t>Kết quả cần đạt của quá trình phân tích nhiệm vụ là: Cần hiểu được các chức năng nghiệp vụ của hệ tương tác. Muốn vậy cần đảm bảo bao nhiêu yếu tố?</t>
  </si>
  <si>
    <t>C83</t>
  </si>
  <si>
    <t>Kết quả cần đạt của quá trình phân tích nhiệm vụ là cần hiểu được các chức năng nghiệp vụ của hệ tương tác. Muốn vậy cần đảm bảo bao nhiêu yếu tố?</t>
  </si>
  <si>
    <t>205</t>
  </si>
  <si>
    <t xml:space="preserve">Khi thu thập thông tin người dùng để thiết kế giao diện , người phát triển cần lưu ý những gì </t>
  </si>
  <si>
    <t>A : Khai thác và ghi nhận quan điểm cá nhân của từng người</t>
  </si>
  <si>
    <t>B : Đối tượng tham gia bao gồm cả người dùng thường xuyên và người mới bắt đầu</t>
  </si>
  <si>
    <t>C : Đưa người dùng tham gia dùng thử phiên bản thử nghiệm</t>
  </si>
  <si>
    <t>D : A B C</t>
  </si>
  <si>
    <t>E : Không đáp án nào đúng</t>
  </si>
  <si>
    <t>-</t>
  </si>
  <si>
    <t>Tại sao cần nghiên cứu các mô thức của tính dùng được ?</t>
  </si>
  <si>
    <t>Gồm các ý chính: Liên quan đến việc thiết kế các hệ thống tương tác, các hệ tương tác cung cấp mô thức trong việc phát triển trong tương lai, xây dựng các mô thức tiện lợi hơn và nhằm cải tiến các hệ tương tác</t>
  </si>
  <si>
    <t>Giải thích được khi trong slide bài tính dung được</t>
  </si>
  <si>
    <t>Không đúng loại câu hỏi</t>
  </si>
  <si>
    <t>Sửa Ntn</t>
  </si>
  <si>
    <t>Làm thế nào để lập bảng đo tính dùng được của sản 
 phẩm thực hiện trong bài tập lớn về 
 hỗ trợ nâng cấp các chức năng điều 
 khiển trên ô tô tầm trung</t>
  </si>
  <si>
    <t>3, 4</t>
  </si>
  <si>
    <t>Tính chất của giao diện web là gì?</t>
  </si>
  <si>
    <t>Tạo ra hệ thống có tính bảo mật cao.</t>
  </si>
  <si>
    <t>Tạo ra hệ thống an toàn và sử dụng được</t>
  </si>
  <si>
    <t>Tạo ra hệ thống lớn có nhiều chức năng và giao diện đồ họa đẹp</t>
  </si>
  <si>
    <t>Giúp cải thiện tính hiệu quả hệ thống</t>
  </si>
  <si>
    <t>Nâng cao chất lượng sản phẩm, tạo mẫu thử độ tin cậy cao</t>
  </si>
  <si>
    <t>Chưa có giải thích</t>
  </si>
  <si>
    <t>Lỗi chưa có câu hỏi</t>
  </si>
  <si>
    <t>Giao diện web phát triển hay cải thiện tính tiện dụng, tính hiệu quả cho hệ thống</t>
  </si>
  <si>
    <t>Vai trò và lợi ích của việc học HCI</t>
  </si>
  <si>
    <t>Tạo ra các hệ thống an toàn và tiện dụng. Nắm rõ được quy trình nghiệp vụ tương tác, từ đó tạo nên sự thân thiện, dễ sử dụng, dễ học, có hiệu quả năng suất cao</t>
  </si>
  <si>
    <t>Giải thích: Tạo ra các hệ thống an toàn và tiện dụng. Nắm rõ được quy trình nghiệp vụ tương tác, từ đó tạo nên sự thân thiện, dễ sử dụng, dễ học, có hiệu quả năng suất cao</t>
  </si>
  <si>
    <t>B2_Nguyễn Trần Nam_20143072</t>
  </si>
  <si>
    <t>Đâu là cách tiếp cận phân tích nhiệm vụ?</t>
  </si>
  <si>
    <t>Dựa vào nhận thức</t>
  </si>
  <si>
    <t>Tất cả các phương án trên đều đúng</t>
  </si>
  <si>
    <t>C84</t>
  </si>
  <si>
    <t>Ý nào dưới đây là sai khi nói về "chia sẻ thời gian" (Time-sharing) trong quá trình lên kế hoạch cho HTA?</t>
  </si>
  <si>
    <t>Các thành phần trong hệ thống liên quan đến thời gian, có thể trở thành vô nghĩa nếu không có thời gian.</t>
  </si>
  <si>
    <t>Các thành phần có quan hệ chặt chẽ với yếu tố thời gian</t>
  </si>
  <si>
    <t>Các thành phần thời gian thực</t>
  </si>
  <si>
    <t>Các thành phần tồn tại trước một khoảng thời gian nào đó</t>
  </si>
  <si>
    <t>tự luận</t>
  </si>
  <si>
    <t>ok</t>
  </si>
  <si>
    <t>Trong quá trình lên kế hoạch cho HTA, kĩ thuật nào trong các kĩ thuật dưới đây được sử dụng?</t>
  </si>
  <si>
    <t>Tính dùng được trong thiết kế một sản phẩm là gì? Tại sao cần nghiên cứu các mô thức của tính dùng được? Một thiết kế tốt cần đảm bảo tính dùng được. Tính dùng được của một sản phẩm là giúp người dùng làm việc đạt kết quả cao, hạn chế việc sử dụng trí óc, tay chân và mắc lỗi. Cần nghiên cứu các mô thức của tính dùng được vì: nó liên quan đến việc thiết kế các hệ thống tương tác, các hệ tương tác đã được thiết kế thành công cho phép cung cấp các mô thức cho việc phát triển các hệ thống tương tác trong tương lai, xây dựng các hệ tương tác tiện dụng hơn, thảo luận về các vẫn đề liên quan nhằm cải tiến thiết kế các hệ tương tác.</t>
  </si>
  <si>
    <t>Các công việc cố định và có tuần tự</t>
  </si>
  <si>
    <t>không cần sửa</t>
  </si>
  <si>
    <t>Discretionary (Các công việc được phần chia và đánh giá một cách độc lập)</t>
  </si>
  <si>
    <t>Mixture (Các công việc mà cả người dùng và hệ thống đều có trách nhiệm phải thực hiện)</t>
  </si>
  <si>
    <t>Tất cả các ý trên đều đúng</t>
  </si>
  <si>
    <t>Ý nào dưới đây là sai khi nói về "Discretionary" trong quá trình lên kế hoạch cho HTA?</t>
  </si>
  <si>
    <t>Các thành phần có mối quan hệ chặt chẽ với nhau</t>
  </si>
  <si>
    <t>Các thành phần không có quan hệ về mặt thời gian</t>
  </si>
  <si>
    <t>Các thành phần phụ thuộc vào cả người dùng và hệ thống</t>
  </si>
  <si>
    <t>Các thành phần tách rời, không có quan hệ với nhau</t>
  </si>
  <si>
    <t>Kế hoạch cho việc pha trà: "Đun sôi nước" và cùng thời điểm đó, nếu ấm còn trà thì "làm trống ấm trà" sau đó "pha trà" và "rót trà". Những cái nào dưới đây được dùng trong HTA của kế hoạch trên ?</t>
  </si>
  <si>
    <t>chuỗi cố định, vòng lặp , cộng việc không bắt buộc</t>
  </si>
  <si>
    <t>chuỗi cố định, chia sẻ thời gian, discretionary</t>
  </si>
  <si>
    <t>chuỗi cố định, chia sẻ thời gian, công việc không bắt buộc</t>
  </si>
  <si>
    <t>chuối cố định. Công việc không bắt buộc, disretionary</t>
  </si>
  <si>
    <t>Nêu cách đo đánh giá chất lượng sử dụng của sản phẩm? Từ bài tập lớn nêu cách đo đánh giá chất lượng sử dụng cho một chức năng</t>
  </si>
  <si>
    <t>đo đánh giá chất lượng sử dụng của sản phảm được đánh giá trong bối cảnh sử dụng cụ thể bằng cách so sánh sự phù hợp giữa mục tiêu tương tác của người dùng với kết quả của quá trình tương tác. Các tiêu chí được đánh giá là năng suất, hiệu quả và mức độ thỏa mãn của người dùng. Ví dụ chức năng điều khiển ghế. Mục tiêu tương tác của người dùng: điều khiển ghé lái xe tiến lùi, ngả về sau. Kết quả của quá trình tương tác: sau khi tương tác kết quả trả về như thế nào? Ghế có tiến hoặc lùi ngay khi người dùng tương tác? Năng suất: thiết bị có được thay đổi khi người dùng thay đổi hay không? Hiệu quả: có đạt mong muốn người dùng không. Mức độ thỏa mãn: người dùng có tiện lợi không, thao tác dễ hay khó. Nếu kết quả của quá trình tương tác đáp ứng được mục tiêu của người dùng, năng suất tương tác cao, đem lại hiệu quả cao, mức độ thỏa mãn người dùng cao thì có thể kết luận chất lượng sử dụng của sản phẩm về chức năng này tốt.</t>
  </si>
  <si>
    <t>lý thuyết trong bài giảng</t>
  </si>
  <si>
    <t>Câu hỏi không có gì để luận</t>
  </si>
  <si>
    <t>đặt lại câu hỏi và trả lời</t>
  </si>
  <si>
    <t>Phân rã nhiệm vụ cần tập trung vào những vấn đề nào ? Mô tả vắn tắt cách thức phân rã nhiệm vụ nhóm em đã thực hiện trong bài tập lớn. Đưa ra ít nhất 1 ví dụ minh họa cụ thể.</t>
  </si>
  <si>
    <t>ICT_C_TL27</t>
  </si>
  <si>
    <t>đúng nội dung</t>
  </si>
  <si>
    <t>Câu hỏi chưa rõ ràng</t>
  </si>
  <si>
    <t xml:space="preserve">Đặt lại câu hỏi: nêu các tiêu chí để đánh giá tính dùng được của hệ tương tác theo chuẩn ISO 9241-11. 
Trả lời: các tiêu chí chính về tính dùng được cua chuẩn ISO 9241-11: năng suất, hiệu quả và mức độ thỏa mãn của người dùng. 
Giải thích: theo định nghĩa về tính dùng được theo tiêu chuẩn ISO 9241-11
</t>
  </si>
  <si>
    <t>Đâu là kĩ thuật phân tích nhiệm vụ được sử dụng ở dưới đây ?
 -Ảnh
 + Hoạt hình
 + Ảnh chụp
 + Chân dung
 Gia đình
 Người nổi tiếng 
 + Đồ họa</t>
  </si>
  <si>
    <t>Phân tích công việc</t>
  </si>
  <si>
    <t>Phương pháp dưa trên thực thể và mối quan hệ</t>
  </si>
  <si>
    <t>Phương pháp dưa trên kiến thức</t>
  </si>
  <si>
    <t>Phương pháp nào được sử dụng trong kĩ thuật dựa trên tri thức trong quá trình phần tích các công việc trong một hệ thống?</t>
  </si>
  <si>
    <t>Phân loại</t>
  </si>
  <si>
    <t>Sao lưu</t>
  </si>
  <si>
    <t>Phản nghĩa</t>
  </si>
  <si>
    <t>Nghiên cứu về ve và tích</t>
  </si>
  <si>
    <t>- Các hình chữ nhật biểu diễn các tập thực thể.
- Các hình Oval biểu diễn các thuộc tính, chúng được nối đến với các tập thực thể bởi các cạnh không định hướng. Có thể gạch chân đối với thuộc tính khoá của tập thực thể.
- Các hình thoi biểu diễn các liên kết. Chúng được nối đến các tập thực thể bởi các cạnh có thể định hướng hoặc không định hướng</t>
  </si>
  <si>
    <t>Vì kĩ thuật đánh giá này phù hợp về các yếu tố chọn phương pháp đánh giá. Phương pháp đánh giá Heuristic kiểm tra khả năng sử dụng cho phần mềm máy tính giúp xác định các vấn đề về khả năng sử dụng trong giao diện người dùng (UI)</t>
  </si>
  <si>
    <t>Không giải thích rõ ràng</t>
  </si>
  <si>
    <t>Thêm giải thích (đã thêm phía trước)</t>
  </si>
  <si>
    <t>Đặc tả dữ liệu được liên kết nhờ kỹ thuật nào?</t>
  </si>
  <si>
    <t>A. Quan Sát</t>
  </si>
  <si>
    <t>B. Phân tích tài liệu</t>
  </si>
  <si>
    <t>D. Tất cả đều đúng</t>
  </si>
  <si>
    <t>`</t>
  </si>
  <si>
    <t>Trình bày hiểu biếtcủa anh/chị về mô hình ngôn ngữ Backus–Naur Form</t>
  </si>
  <si>
    <t xml:space="preserve"> BNF = Backus Naus Form: luật đểmô tả văn phạm đối thoại</t>
  </si>
  <si>
    <t>Chỉ liên quan đến cú pháp, bỏ quangữ nghĩa của ngôn ngữ.</t>
  </si>
  <si>
    <t>Có thể vẽ nhiều đoạn thẳng(polyline) nối giữa 2 điểm: chọn mộtđiểm bằng cách nhấn chuột trong vùngvẽ và chỉ ra điểm cuối cùng bằng cáchnhấn kép</t>
  </si>
  <si>
    <t xml:space="preserve"> Cú pháp:vẽ đường ::= &lt;chọn đường&gt;&lt;chọnđiểm&gt;&lt;chọn điểm cuối&gt;</t>
  </si>
  <si>
    <t>Đo đánh giá năng lực các tổ chức thể hiện là gì?</t>
  </si>
  <si>
    <t>Khả năng của một tổ chức áp dụng thiết kế lấy người dùng làm trung tâm. Phụ thuộc vào năng lực từng tổ chức,
 năng lực càng cao càng thỏa mãn được nhu cầu người dùng, giúp người dùng dễ dàng tương tác với ứng dụng hơn.</t>
  </si>
  <si>
    <t>Không phải sửa</t>
  </si>
  <si>
    <t>Với cách tiếp cận phân tích tổng quát, chúng ta sẽ đề cập đến các mô hình ngôn ngữ nào để đánh giá hành động người dùng</t>
  </si>
  <si>
    <t>CNC</t>
  </si>
  <si>
    <t>Với cách tiếp cận phân tích tổng quát, mô hình ngôn ngữ để đánh giá hành động người dùng là: BNF và TAG</t>
  </si>
  <si>
    <t xml:space="preserve">Trong mô hình ngôn ngữ BNF , cú pháp nào sau đây là đúng khi mô tả chức năng vẽ đường của một ứng dụng đồ họa </t>
  </si>
  <si>
    <t xml:space="preserve">vẽ đường ::= &lt;chọn đường&gt;&lt;chọn điểm&gt;&lt;chọn điểm cuối&gt; </t>
  </si>
  <si>
    <t xml:space="preserve">
vẽ đường ::= &lt;chọn điểm&gt;&lt;chọn đường&gt;&lt;chọn điểm cuối&gt; 
</t>
  </si>
  <si>
    <t xml:space="preserve">vẽ đường ::= &lt;chọn điểm&gt;&lt;chọn điểm cuối&gt; &lt;chọn đường&gt;
</t>
  </si>
  <si>
    <t xml:space="preserve">vẽ đường == &lt;chọn đường&gt;&lt;chọn điểm&gt;&lt;chọn điểm cuối&gt; </t>
  </si>
  <si>
    <t>Dễ lập trình</t>
  </si>
  <si>
    <t>Ít kiến thức logic</t>
  </si>
  <si>
    <t>Cần màn hinh đồ họa thấp</t>
  </si>
  <si>
    <t>Nhanh với ND có kinh nghiệm</t>
  </si>
  <si>
    <t>Khái niệm nào sau đây không phải về GOMS</t>
  </si>
  <si>
    <t>Mục đích mà người dùng muốn thực hiện</t>
  </si>
  <si>
    <t>Thao tác cơ bản cơ bản của người dùng nhằm thay đổi trạng thái tâm lý của người dùng hoặc môi trường .</t>
  </si>
  <si>
    <t>Mô tả cách thức để đạt mục đích</t>
  </si>
  <si>
    <t>Quy tắc lựa chọn các phương thức</t>
  </si>
  <si>
    <t>Dễ dàng sử dụng với mọi đối tượng người dùng</t>
  </si>
  <si>
    <t>Kĩ năng nào sau đây không phải là 1 trong 7 kĩ năng nhận thức thông thường của người dùng được chia thành các dãy các thao tác nhận thức và vận động cơ bản?</t>
  </si>
  <si>
    <t>A. K - (A keystroke) Nhấn phím</t>
  </si>
  <si>
    <t>B. B - (A Button Click) Nhấp chuột</t>
  </si>
  <si>
    <t>C. L - (Launch Program) Chạy chương trình</t>
  </si>
  <si>
    <t>D. R - (response time of system) Thời gian đáp ứng của hệ thống</t>
  </si>
  <si>
    <t>E. D - (Drawing) Vẽ</t>
  </si>
  <si>
    <t>B2_Nguyễn Trần Nam_20143073</t>
  </si>
  <si>
    <t>GOMS là cụm từ viết tắt của từ nào?</t>
  </si>
  <si>
    <t>Goal Operator Methods Selection</t>
  </si>
  <si>
    <t>Good Operator Methods Selection</t>
  </si>
  <si>
    <t>Go Operator Methods Selection</t>
  </si>
  <si>
    <t>Goal Option Methods Selection</t>
  </si>
  <si>
    <t>Goal Option Methods Success</t>
  </si>
  <si>
    <t>C85</t>
  </si>
  <si>
    <t>Goals Operators Methods Selections</t>
  </si>
  <si>
    <t>Goal Operation Methods Selection</t>
  </si>
  <si>
    <t>Goal Option Methods Subtraction</t>
  </si>
  <si>
    <t>122</t>
  </si>
  <si>
    <t xml:space="preserve">GOMS là gì ? Sử dụng GOMS để mô tả ít nhất 3 nhiệm vụ chính đã được thiết kế mẫu thử trong bài tập lớn. </t>
  </si>
  <si>
    <t>ICT_C_TL21</t>
  </si>
  <si>
    <t>B2_Nguyễn Trần Nam_20143074</t>
  </si>
  <si>
    <t xml:space="preserve">Câu nào sau đây là đúng khi nói về mô hình KLM: </t>
  </si>
  <si>
    <t>Theo KLM, để thực hiện các mục tiêu con và lựa chọn phương thức, cần có mô hình mô tả tình huống nhiệm vụ theo cách có thể lập trình được</t>
  </si>
  <si>
    <t>KLM được phát triển dựa trên thuật ngữ của các ngôn ngữ</t>
  </si>
  <si>
    <t>KLM là các luật dùng để mô tả văn phạm đối thoại</t>
  </si>
  <si>
    <t>Mục đích của KLM là mô tả cái mà người dùng phải thực hiện thành các nhiệm vụ con và thứ tự của các nhiệm vụ con</t>
  </si>
  <si>
    <t>Mục đích của KLM là để dự đoán thời gian người dùng thực hiện một công việc</t>
  </si>
  <si>
    <t>C86</t>
  </si>
  <si>
    <t xml:space="preserve">Sử dụng mô hình KLM (GOMS ) để dự đoán thời gian người dùng thực hiện một nhiệm vụ chính đã được thiết kế mẫu thử trong bài tập lớn trong các trường hợp sau: thực hiện thành công không mắc lỗi; thực hiện thành công với 1 thao tác mắc lỗi; thực hiện nhiều lần không thành công.  </t>
  </si>
  <si>
    <t>ICT_C_TL25</t>
  </si>
  <si>
    <t xml:space="preserve">OK </t>
  </si>
  <si>
    <t>Không cần</t>
  </si>
  <si>
    <t>KHông cần sửa</t>
  </si>
  <si>
    <t>Nhóm xây dựng X để thêm tính năng mở cốp xe từ xa (khoảng cách 20m) cho ô tô. Phân tích nhiệm vụ cho vật X nào dưới đây là sai.</t>
  </si>
  <si>
    <t>Mục tiêu: Mở được cốp xe khi ở bên ngoài xe.</t>
  </si>
  <si>
    <t>Thao tác: Di chuyển trong bãi đỗ xe đến khi cách xe ít hơn 20m</t>
  </si>
  <si>
    <t>Thao tác: Nhấn nút mở cốp xe trên chìa khóa</t>
  </si>
  <si>
    <t>Quy tắc lựa chọn: Nếu bạn cách xe nhỏ hơn 20m thì bạn dùng khóa mở cốp xe</t>
  </si>
  <si>
    <t>Mục tiêu: xây dựng hệ thống X cho phép mở cốp xe từ xa (khoảng cách nhỏ hơn 20m)</t>
  </si>
  <si>
    <t>Mục tiêu là mục đích mà người dùng muốn thực hiện nên câu E sai. Di chuyển đến gần xe trong bán kính 20m không phải là thao tác mà là Selection rule.</t>
  </si>
  <si>
    <t>Em hãy trình bày về mô hình GOMS?</t>
  </si>
  <si>
    <t>Đâu là cú pháp chính xác của ký pháp BNF:</t>
  </si>
  <si>
    <t>Ký hiệu kết thúc viết bằng chữ in hoa, ký hiệu không kết thúc viết băng chữ thường.</t>
  </si>
  <si>
    <t>Ký hiệu đầu viết bằng chữ in hoa, các ký hiệu còn lại viết bằng chữ thường.</t>
  </si>
  <si>
    <t>Tất cả các ký hiệu viết bằng chữ in hoa.</t>
  </si>
  <si>
    <t>Tất cả các ký hiệu viết bằng chữ thường.</t>
  </si>
  <si>
    <t>Ký hiệu kết thúc là một chữ số.</t>
  </si>
  <si>
    <t>Đâu là lý do cần thiết kế lấy người dùng làm trung tâm</t>
  </si>
  <si>
    <t>Cải thiện được tính dùng được và tính hữu dụng của sản phẩm</t>
  </si>
  <si>
    <t>Tìm kiếm câu trả lời cho câu hỏi về người dùng, các nhiệm vụ và các mục tiêu tương ứng từ đó định hướng việc thiết kế và phát triển</t>
  </si>
  <si>
    <t>B2_Nguyễn Trần Nam_20143075</t>
  </si>
  <si>
    <t>Nâng cao hiệu suất chương trình</t>
  </si>
  <si>
    <t>Luật để mô tả văn phạm đối thoại BNF có dạng nào</t>
  </si>
  <si>
    <t>tên ::= &lt;biểu thức&gt;;</t>
  </si>
  <si>
    <t>tên := &lt;biểu thức&gt;;</t>
  </si>
  <si>
    <t>tên =&lt;biểu thức&gt;;</t>
  </si>
  <si>
    <t>tên := biểu thức;</t>
  </si>
  <si>
    <t>Thiếu giải thích</t>
  </si>
  <si>
    <t>tên==&lt;biểu thức&gt;</t>
  </si>
  <si>
    <t>C87</t>
  </si>
  <si>
    <t>Thiết kế lấy người dùng làm trung tâm có thể cải thiên được tính hữu dụng của sản phẩm đồng thời tìm kiếm câu trả lời cho câu hỏi về người dùng, các nhiệm vụ và các mục tiêu tương ứng, từ đó định hướng việc thiết kế và phát triển</t>
  </si>
  <si>
    <t>Luật để mô tả văn phạm đối thoại BNF có dạng nào?</t>
  </si>
  <si>
    <t>tên = &lt;biểu thức&gt;;</t>
  </si>
  <si>
    <t>tên == &lt;biểu thức&gt;</t>
  </si>
  <si>
    <t>124</t>
  </si>
  <si>
    <t xml:space="preserve">BNF là gì ? Sử dụng BNF để mô tả ít nhất 3 nhiệm vụ chính đã được thiết kế mẫu thử trong bài tập lớn. </t>
  </si>
  <si>
    <t>ICT_C_TL24</t>
  </si>
  <si>
    <t>x</t>
  </si>
  <si>
    <t>Chưa có câu hỏi và câu trả lời</t>
  </si>
  <si>
    <t>B2_Nguyễn Trần Nam_20143076</t>
  </si>
  <si>
    <t xml:space="preserve">TAG là cụm từ viết tắt của </t>
  </si>
  <si>
    <t>Task Activity Grammar</t>
  </si>
  <si>
    <t>Thêm câu hỏi và câu trả lời: Câu hỏi: tính trong suốt có ý nghĩa gì trong quá trình thiết kế lấy người dùng làm trung tâm Đáp án: giúp người dùng tập trung vào nhiệm vụ tránh tập trung vào các cơ chế cách thức hoạt động của giao diện Giải thích: Giúp người dùng không quan tâm vào các vẫn đề khác mà quan tâm và việc tương tác với hệ thống</t>
  </si>
  <si>
    <t>Task Action Grammar</t>
  </si>
  <si>
    <t>Test Activity Grammar</t>
  </si>
  <si>
    <t>Test Action Grade</t>
  </si>
  <si>
    <t>Task Activity Grade</t>
  </si>
  <si>
    <t>C88</t>
  </si>
  <si>
    <t>TAG là cụm từ viết tắt của từ nào?</t>
  </si>
  <si>
    <t>Technical Advisory Group</t>
  </si>
  <si>
    <t>Task-Action Grammar</t>
  </si>
  <si>
    <t>Teacher Advisor Grammar</t>
  </si>
  <si>
    <t>Test-Action Grade</t>
  </si>
  <si>
    <t>Technique Architecture Graphisme</t>
  </si>
  <si>
    <t>123</t>
  </si>
  <si>
    <t>Để hiểu các khó khăn về hành vi hay nhận thức của người dùng khi phân tích ngôn ngữ trao đổi giữa người dùng và hệ thống, cần sử dụng mô hình nào?</t>
  </si>
  <si>
    <t>KLM</t>
  </si>
  <si>
    <t>207</t>
  </si>
  <si>
    <t xml:space="preserve">TAG là gì ? Sử dụng TAG để mô tả ít nhất 3 nhiệm vụ chính đã được thiết kế mẫu thử trong bài tập lớn. </t>
  </si>
  <si>
    <t>ICT_C_TL23</t>
  </si>
  <si>
    <t>thiếu câu hoi</t>
  </si>
  <si>
    <t>Thiếu đáp án</t>
  </si>
  <si>
    <t>Đáp án phù hợp</t>
  </si>
  <si>
    <t>Giải thích hợp lý</t>
  </si>
  <si>
    <t>hợp lý</t>
  </si>
  <si>
    <t>không có gì để góp ý</t>
  </si>
  <si>
    <t>HTA để làm gì?</t>
  </si>
  <si>
    <t>Mục đích của HTA là gì?</t>
  </si>
  <si>
    <t>Biểu diễn quá trình phân tích nhiệm vụ phân cấp HTA bằng lưu đồ như thế nào?</t>
  </si>
  <si>
    <t>B2_Nguyễn Trần Nam_20143077</t>
  </si>
  <si>
    <t xml:space="preserve">Đâu là một mô hình phân rã nhiệm vụ </t>
  </si>
  <si>
    <t>C89</t>
  </si>
  <si>
    <t>Mẫu thử cần lấy trong trường hợp A, C, D</t>
  </si>
  <si>
    <t>Mô hình nào cho phép phân tích nhiệm vụ người dùng ?</t>
  </si>
  <si>
    <t>OSTA (Open System Task Analysis)</t>
  </si>
  <si>
    <t>Đâu là một mô hình phân rã nhiệm vụ ?</t>
  </si>
  <si>
    <t>121</t>
  </si>
  <si>
    <t>Đâu là các mục tiêu của mô hình HTA?</t>
  </si>
  <si>
    <t>Mô tả các hành động người dùng cần thực hiện</t>
  </si>
  <si>
    <t>Đặt các hành động này trong cấu trúc phân cấp nhiệm vụ / nhiệm vụ con</t>
  </si>
  <si>
    <t>Mô tả thứ tự thực hiện các nhiệm vụ con</t>
  </si>
  <si>
    <t>Đặc tả hội thoại người dùng / máy tính</t>
  </si>
  <si>
    <t>Đo hiệu năng thực hiện của máy tính</t>
  </si>
  <si>
    <t>193</t>
  </si>
  <si>
    <t>Đâu là các mô hình hình thức được phát triển dựa trên các thuật ngữ của một ngôn ngữ?</t>
  </si>
  <si>
    <t>CMN GOMS</t>
  </si>
  <si>
    <t>196</t>
  </si>
  <si>
    <t>Mẫu thử có độ tin cậy thấp thường không có tính thương tác đầy đủ và không mô phỏng được hết các chức năng của chương trình</t>
  </si>
  <si>
    <t>Đâu không phải là nguyên tắc heuristic để tinh chỉnh HTA:</t>
  </si>
  <si>
    <t>Dựa vào cặp hành động</t>
  </si>
  <si>
    <t>Tái cấu trúc</t>
  </si>
  <si>
    <t>Cân bằng</t>
  </si>
  <si>
    <t>Khái quát hóa</t>
  </si>
  <si>
    <t>Cấu trúc menu rõ ràng</t>
  </si>
  <si>
    <t>202</t>
  </si>
  <si>
    <t>Để dự đoán thời gian thực hiện của người dùng, cần sử dụng mô hình nào?</t>
  </si>
  <si>
    <t>197</t>
  </si>
  <si>
    <t>Đâu là các nguyên tắc heuristics để tinh chỉnh HTA:</t>
  </si>
  <si>
    <t>Chia để trị</t>
  </si>
  <si>
    <t>203</t>
  </si>
  <si>
    <t>204</t>
  </si>
  <si>
    <t>Những gì không là mục tiêu của HTA?</t>
  </si>
  <si>
    <t xml:space="preserve">HTA là gì ? Sử dụng HTA để mô tả ít nhất 3 nhiệm vụ chính đã được thiết kế mẫu thử trong bài tập lớn. </t>
  </si>
  <si>
    <t>ICT_C_TL22</t>
  </si>
  <si>
    <t>Paper – based Storyboards</t>
  </si>
  <si>
    <t>Computer – based horizoltal simulation</t>
  </si>
  <si>
    <t>Computer – based full functionality simulation</t>
  </si>
  <si>
    <t>Computer-based full functionality simulation là mẫu thử gần giống với thực tế nhất, giúp thiết kế và đánh giá nhược điểm một cách chuẩn nhất</t>
  </si>
  <si>
    <t>Bổ sung giải thích:
Computer-based full functionality simulation là mẫu thử gần giống với thực tế nhất, giúp thiết kế và đánh giá nhược điểm một cách chuẩn nhất</t>
  </si>
  <si>
    <t>Mô tả kĩ thuật phác thảo trong tạo mẫu thử</t>
  </si>
  <si>
    <t>Người thiết kế sử dụng giấy , bút hoặc máy tính để phác thảo hình dáng bên ngoài của hệ tương tác giúp người dùng quan sát cảm nhận các chức năng thông qua giao diên</t>
  </si>
  <si>
    <t>Đây là định nghĩa của Phác thảo trong thiết kế mẫu thử</t>
  </si>
  <si>
    <t>Chưa có câu hỏi</t>
  </si>
  <si>
    <t>Nêu khái niệm, mục đích kỹ thuật tạo mẫu thử Phác thảo?</t>
  </si>
  <si>
    <t>Phác thảo là việc sử dụng giấy bút hoặc máy tính để phác thảo hình dáng bên ngoài của hệ thống từ đó người dùng quan sát, cảm nhận các chức năng của thông qua giao diện. Mục đích của việc phác thảo là cho phép người dùng hình dung về cách biểu diễn của hệ tương tác , trên cơ sở đó thì đề xuất phương hướng thay đổi cần thiết.</t>
  </si>
  <si>
    <t>Mẫu thử phác thảo dễ dàng tạo ra với chi phí thấp nhưng khó giúp người dùng hình dung được trình tự tương tác với hệ thống</t>
  </si>
  <si>
    <t>- Chưa giải thích
- Trùng nội dung câu hỏi 186</t>
  </si>
  <si>
    <t>- Bổ sung lời giải thích: Mẫu thử phác thảo dễ dàng tạo ra với chi phí thấp nhưng khó giúp người dùng hình dung được trình tự tương tác với hệ thống</t>
  </si>
  <si>
    <t>mẫu thử phác thảo dễ dàng tạo ra với chi phí thấp nhưng khó giúp người dùng hình dung được trình tự tương tác với hệ thống</t>
  </si>
  <si>
    <t xml:space="preserve">Thiếu đáp án, không có mục đáp án đúng và giải thích </t>
  </si>
  <si>
    <t>Thêm đáp án E: Tất cả đều sai
Đáp án đúng: B
Giải thích: mẫu thử phác thảo dễ dàng tạo ra với chi phí thấp nhưng khó giúp người dùng hình dung được trình tự tương tác với hệ thống</t>
  </si>
  <si>
    <t>Không cần sửa.</t>
  </si>
  <si>
    <t>Nêu đặc điểm của cách mô phỏng sử dụng máy tính trong việc xây dựng mẫu thử</t>
  </si>
  <si>
    <t xml:space="preserve">Được tạo ra với sự hỗ trợ của máy tính, cho phép mô phỏng 1 phần của giao diện chứ không phải tất cả
Mục tiêu: 
Cho phép người dùng thử nghiệm một số kịch bản sử dụng hệ thống
Kiểm tra vấn đề phát sinh trong thiết kế
Các cách tiếp cận
Tạo mẫu thử theo chiều dọc: Cắt giảm các tính năng, cho người dùng sử dụng các chức năng thật sự
Tạo mẫu thử theo chiều ngang: Có đầy đủ giao diện nhưng người dùng không sử dụng được tính năng nào
Tạo mẫu thử theo kịch bản: Có ít chức năng lẫn giao diện, dùng để thử nghiệm với người dùng thật
</t>
  </si>
  <si>
    <t>Thiếu hết</t>
  </si>
  <si>
    <t>Làm lại từ đầu</t>
  </si>
  <si>
    <t>Tạo mẫu thử theo chiều khuôn mẫu</t>
  </si>
  <si>
    <t>Tạo mẫu thử theo khuôn mẫu phần cứng máy tính</t>
  </si>
  <si>
    <t>Chưa giải thích câu hỏi giống câu hỏi trong cùng lá</t>
  </si>
  <si>
    <t>Giải thích: đây là các kỹ thuật tạp mẫu thử cơ bản mô phỏng bằng máy tính</t>
  </si>
  <si>
    <t>Đâu là các cách tiếp cận của kỹ thuật tạo mẫu thử mô phỏng bằng máy tính (computer - based simulation)</t>
  </si>
  <si>
    <t>Thiếu đáp án và giải thích. Trùng với câu dòng 192</t>
  </si>
  <si>
    <t>Đáp án: A,B,D. Giải thích: kỹ thuật tạo mẫu thử mô phỏng bằng máy tính có các cách tiếp cận là tạo mẫu thử theo chiều dọc, theo chiều ngang và theo kịch bản.</t>
  </si>
  <si>
    <t>Chỉ ra vai của các thành phần sau trong lưu đồ phân cấp : Cấp của cây , các nút trong , các nút lá  .</t>
  </si>
  <si>
    <t>Ok</t>
  </si>
  <si>
    <t>Kỹ thuật phù thủy xứ thần tiên (wizard of Oz) thường được sử dụng để?</t>
  </si>
  <si>
    <t>A: Thiết kế hệ thống thông minh</t>
  </si>
  <si>
    <t>B: Mô phỏng các chức năng khó cài đặt dưới dạng mẫu thử</t>
  </si>
  <si>
    <t>C: Các thực nghiệm và phát triển hệ thống nhận dạng giọng nói</t>
  </si>
  <si>
    <t>D: Chuyển các kịch bản tương tác bằng các tín hiệu do người dùng đưa vào</t>
  </si>
  <si>
    <t>E: Thử nghiệm cho các hệ thống không tồn tại</t>
  </si>
  <si>
    <t>Chưa có đáp án + giải thích</t>
  </si>
  <si>
    <t>Đáp án: A, B, C
Giải thích: theo video bài giảng của cô</t>
  </si>
  <si>
    <t>Trình bày ngắn gọn kỹ thuật tạo mẫu thử với độ tin cậy cao bằng việc trình chiếu slide và tạo video. Ưu điểm và nhược điểm của kỹ thuật này là gì. Loại mẫu thử này thường được áp dụng trong trường hợp nào.</t>
  </si>
  <si>
    <t>Dựa vào kế hoạch tuần tự , trình bày 1 ví dụ dựa theo các tính năng được xây dưng trong bài tập lớn của nhóm mình</t>
  </si>
  <si>
    <t>Không sửa gì</t>
  </si>
  <si>
    <t>Truy nhập nhanh</t>
  </si>
  <si>
    <t>Độ hư hỏng nhanh</t>
  </si>
  <si>
    <t>Thông tin không được biểu diễn qua frame, ngữ nghĩa</t>
  </si>
  <si>
    <t>A: kiểm tra có hoạt động đúng theo dự kiến hay không?</t>
  </si>
  <si>
    <t>C: kiểm tra xem có sửa được các lỗi hay không?</t>
  </si>
  <si>
    <t>D.Kiểm tra tính đạt được mục đích theo hiệu quả, năng suất, hiệu suất, an toàn, sự hài lòng</t>
  </si>
  <si>
    <t>E.Kiểm tra tính chịu lỗi, dung lỗi.</t>
  </si>
  <si>
    <t>Đáp án đúng: A,C.</t>
  </si>
  <si>
    <t>Hãy nêu vai trò của luật kết thúc trong HTA? Nêu 1 ví dụ về việc áp dụng luật kết thúc trong phân tích nhiệm vụ của người dùng máy tính.</t>
  </si>
  <si>
    <t>A và C là mục đích của kiểm thử chức năng. B và D liên quan đến kiểm thử tính dùng được, còn E là không thuộc kiểm thử.</t>
  </si>
  <si>
    <t>Nội dung câu hỏi đúng nhưng gần giống với câu hỏi 240</t>
  </si>
  <si>
    <t>TNTL</t>
  </si>
  <si>
    <t>câu hỏi chưa rõ ràng</t>
  </si>
  <si>
    <t>Đặt lại câu hỏi: các tiêu chí để kiểm thử tính dùng được của hệ thống là?</t>
  </si>
  <si>
    <t xml:space="preserve">Để tinh chỉnh cần:
-	Cần có mô tả ban đầu. Dựa trên mô tả ban đầu, xác định cách thức để kiểm thử hoặc cải thiện năng lực của sơ đồ phân cấp nhiệm vụ.
-	Nguyên tắc: ở đây chúng ta có thể áp dụng các cách tiếp cận sau
•	Dựa vào cặp hành động
•	cấu trúc lại
•	cân bằng
•	khái quát hóa
</t>
  </si>
  <si>
    <t>Phương pháp quick and dirty là gì ?</t>
  </si>
  <si>
    <t>quan sát và ghi lại hiệu suất khi người dùng thực hiện các nhiệm vụ</t>
  </si>
  <si>
    <t>không cần sự có mặt của người dùng</t>
  </si>
  <si>
    <t>Nêu các cách tiếp cận để tinh chỉnh miêu tả</t>
  </si>
  <si>
    <t>Có 5 cách tiếp cận: dùng heusristics, dựa vào cặp hành động, cấu trúc lại, cân bằng,  khái quát hóa</t>
  </si>
  <si>
    <t>HI1.3.1.1.0</t>
  </si>
  <si>
    <t>New</t>
  </si>
  <si>
    <t>Dựa theo bài giảng Testing and evaluation của cô trên ACU: 
- Mô thức đánh giá predictive, cần: Sử dụng sự hiểu biết của các chuyên gia về các đối tượng người dùng để dự đoán các vấn đề về tính dùng được</t>
  </si>
  <si>
    <t>- Chưa có câu trả lời
- Chưa giải thích</t>
  </si>
  <si>
    <t>- Bổ sung đáp án đúng: E
- Bổ sung lời giải thích: Dựa theo bài giảng Testing and evaluation của cô trên ACU. Mô thức đánh giá predictive, cần: Sử dụng sự hiểu biết của các chuyên gia về các đối tượng người dùng để dự đoán các vấn đề về tính dùng được</t>
  </si>
  <si>
    <t>Quick and dirty là mô thức đánh giá tranh luận không chính thức với người dùng vào bất cứ lúc nào, dùng các mẫu thử, lấy phản hồi từ người dùng hoặc người tư vấn để xác nhận rằng ý tưởng của nhóm phát triển vẫn trùng với nhu cầu của người dùng và được người dùng yêu thích</t>
  </si>
  <si>
    <t>Thiếu đáp án đúng và giải thích</t>
  </si>
  <si>
    <t>Thêm đáp án đúng và giải thích.
 Giải thích: Do bạn chưa có đáp án đúng và giải thích</t>
  </si>
  <si>
    <t>Nêu khái niệm về đánh giá? Nhóm em sử dụng mô thức đánh gía nào trong bài tập lớn? Tự đánh giá mức độ hoàn thiện và nêu lý do, mô tả vắn tắt cách áp dụng.</t>
  </si>
  <si>
    <t>Đánh giá là thu thập dữ liệu kiểm tra về tính dùng được của thiết kế
Đánh giá: Kiểm thử tính dùng được của hệ thống để biết người dùng có đạt được mục đích theo các tiêu chí: Hiệu quả, năng suất, hiệu dụng, an toàn, thỏa mãn</t>
  </si>
  <si>
    <t>Lựa chọn mô thức theo một trong 4 mô thức đánh giá:
- Quick and dirty: tranh luận không chính thức với người dùng vào bất cứ lúc nào, dùng các mẫu thử
- Field studies: đến chỗ người dùng và phỏng vấn, hay quan sát người dùng sử dụng giao diện
- Usability testing: quan sát người dùng và ghi lại hiệu suất của các đối tượng người dùng điển hình khi thực hiện các nhiệm vụ điển hình theo các cấu hình cài đặt sẵn
- Predictive: không cần sự có mặt của người dùng, tiến hành bên phía người phát triển</t>
  </si>
  <si>
    <t>Chưa có câu trả lời, chưa có giải thích</t>
  </si>
  <si>
    <t>Sửa lại câu hỏi, bổ sung câu trả lời và giải thích</t>
  </si>
  <si>
    <t>Mô thức đánh giá Quick and Dirty là : mô tả thực tiễn thông thường, trong đó các nhà thiết kế không chính thức nhận được phản hồi từ người dùng hoặc tư vấn để xác nhận rằng ý tưởng của họ phù hợp với nhu cầu của người sử dụng và thích.
Được sử dụng với các phương pháp:
- Phương pháp phân tích
- Phương pháp thực nghiệm
- Phương pháp tự động
Kế hoạch đánh giá: Ghi lại các hành động của người dùng rồi phân tích theo các phương pháp trên</t>
  </si>
  <si>
    <t>HI10.0.0.0.0</t>
  </si>
  <si>
    <t>Tham khảo nguồn tài liệu 
http://facweb.cs.depaul.edu/cmiller/hci440/eval.html</t>
  </si>
  <si>
    <t>Bổ sung câu trả lời
Bổ sung đáp án</t>
  </si>
  <si>
    <t xml:space="preserve">D_26 Nguyễn Thanh Tùng 20134431 AS
</t>
  </si>
  <si>
    <t>Phân tích nhiệm vụ mô tả hành vi người dùng ở các mức độ nào sau đây?</t>
  </si>
  <si>
    <t>Mục tiêu</t>
  </si>
  <si>
    <t>Nhiệm vụ</t>
  </si>
  <si>
    <t>Điều hành</t>
  </si>
  <si>
    <t>Tất cả đều hướng đến việc lấy người dùng làm trung tâm</t>
  </si>
  <si>
    <t>Đáp án D. Bổ sung giải thích: Predictive là mô thức đánh giá không cần sự có mặt của người dùng mà chỉ dựa vào sự hiểu biết của các chuyên gia về các đối tượng người dùng diển hình để dự đoán các vấn đề về tính dùng đươc</t>
  </si>
  <si>
    <t>Thiếu phần giải thích</t>
  </si>
  <si>
    <t>Nghiên cứu thị trường để đáp ứng nhu cầu đánh giá tính dùng được của sản phẩm một cách chân thực nhất</t>
  </si>
  <si>
    <t>HI10.1.0.0.0</t>
  </si>
  <si>
    <t>Trong các đáp án sau đáp án nào chỉ bao gồm phương pháp thiết kế lấy người dùng là trung tâm. Chọn phương án đúng nhất:</t>
  </si>
  <si>
    <t>A: nhóm tập trung, kiểm thử tính dùng được, tạo mẫu thử, cùng tham gia thiết kế, đặt câu hỏi, quan sát tự nhiên</t>
  </si>
  <si>
    <t>B: học tài liệu, kiểm thử tính dùng được, tạo mẫu thử, cùng tham gia thiết kế, đặt câu hỏi, phỏng vấn</t>
  </si>
  <si>
    <t>C: nhóm tập trung, kiểm thử tính dùng được, tạo mẫu thử, cùng tham gia thiết kế, phỏng vấn, quan sát tự nhiên</t>
  </si>
  <si>
    <t>D: kiểm thử tính dùng được, tạo mẫu thử, cùng tham gia thiết kế,, quan sát tự nhiên, học tài liệu, đặt câu hỏi</t>
  </si>
  <si>
    <t>E: nhóm tập trung, kiểm thử tính dùng được, tạo mẫu thử, cùng tham gia thiết kế, đặt câu hỏi, phỏng vấn</t>
  </si>
  <si>
    <t>các phương pháp lấy người dùng làm trung tâm là nhóm tập trung, kiểm thử tính dùng được, tạo mẫu thử, cùng tham gia thiết kế, phỏng vấn, đặt câu hỏi</t>
  </si>
  <si>
    <t>Người đánh giá cần đến tận nơi người dùng làm việc quan sát ghi nhận các công việc người dùng thường làm với hệ thống. Sau đó trên cơ sở những hành động quan sát được họ sẽ đánh giá xem công nghệ ảnh hưởng như thế nào đến các công việc hàng ngày.</t>
  </si>
  <si>
    <t>Không có đáp án đúng và giải thích</t>
  </si>
  <si>
    <t>Trong mô thức này, người đánh giá cần đến tận nơi nơi người dùng làm việc, quan sát ghi nhận các công việc ng dùng thg làm vs hệ thống. Sau đó, trên cơ sở quan sát dc, họ sẽ đánh giá xem công nghệ ảnh hg như thế nào với các công việc hàng ngày.</t>
  </si>
  <si>
    <t>Câu trả lời đúng là C. Giải thích: Trong mô thức này, người đánh giá cần đến tận nơi nơi người dùng làm việc, quan sát ghi nhận các công việc ng dùng thg làm vs hệ thống. Sau đó, trên cơ sở quan sát dc, họ sẽ đánh giá xem công nghệ ảnh hg như thế nào với các công việc hàng ngày.</t>
  </si>
  <si>
    <t>Thế nào là thiết kế có khả năng sử dụng phổ thông?</t>
  </si>
  <si>
    <t>Thiết kế có tính dùng được.</t>
  </si>
  <si>
    <t>Thiết kế các sản phẩm và môi trường được xây dựng với sự linh hoạt cho phép tất cả mọi người, bất kể tuổi tác và khả năng, đều có thể sử dụng.</t>
  </si>
  <si>
    <t>Thiết kế giao diện người dùng đẹp mắt, thu hút ngời dùng.</t>
  </si>
  <si>
    <t>Thiết kế các sản phẩm và môi trường với cấu trúc theo đúng các nguyên tắc thiết kế và có chức năng đa dạng.</t>
  </si>
  <si>
    <t>A,B là cách mà các nhà chuyên gia áp dụng mô hình dư đoán về tính dùng được còn D,E là cách để có thể nhận phản hồi từ người dùng thật, còn C thì nhà chuyên gia chỉ có thể đóng vai trò làm người dùng, không thể đóng vai trò làm nhà phát triể rồi đưa ra dụ đoán được.</t>
  </si>
  <si>
    <t>HI10.1.1.0.0</t>
  </si>
  <si>
    <t>Thiết kế lấy người dùng làm trung tâm, nếu coi như kết quả thực hiện một quy trình thì cho phép xác định những yếu tố nào?</t>
  </si>
  <si>
    <t>Hoàn cảnh thực hiện tương tác</t>
  </si>
  <si>
    <t>Mục tiêu công việc cụ thể</t>
  </si>
  <si>
    <t>Tất cả các đáp án trên.</t>
  </si>
  <si>
    <t>Cả 4 đáp án ABCD là các yếu tố có thể được xác định qua  việc coi thiết kế lấy người dùng làm trung tâm là một quy trình</t>
  </si>
  <si>
    <t>Nội dung của mô thức đánh giá Dự đoán là gì? Phương thức đánh giá nào có thể kết hợp với mô thức này? Mô tả vắn tắt kế hoạch đánh giá tương ứng</t>
  </si>
  <si>
    <t>Mô thức đánh giá Dự đoán là người chuyên gia đóng vai người dùng, sử dụng một sô mẹo đánh giá để dự đoán các vấn đề về tính dùng được cũng có thể sử dụng các mô hình lý thuyết để dự đoán. Phương pháp hỏi chuyên gia có thể kết hợp với mô thức này. Mô tả kế hoạch đánh giả: Đầu tiên là mô tả các việc chuyên gia cần làm, sau đó các chuyên gia đánh giá độc lập, khi phát hiện vấn đề thì ghi lại càng nhiều càng tốt, cuối cùng xác định các vấn đề phát hiện, xác định ưu tiên và đề suất giải pháp.</t>
  </si>
  <si>
    <t>Dựa theo bài giản testing and evaluation của cô trên ACU</t>
  </si>
  <si>
    <t>Trả lời: Mô thức đánh giá Dự đoán là người chuyên gia đóng vai người dùng, sử dụng một số mẹo để đánh giá để dự đoán các vấn đề về tính dùng được cũng có thể sử dụng các mô hình lý thuyết để dự đoán, phương pháp hỏi chuyên gia có thể kết hợp với mô thức này, Mô tả kế hoạch đánh giá: Đầu tiên là mô tả các việc chuyên gia cần làm, sau đó các chuyên gia đánh giá độc lập, khi phát hiện vấn đề thì ghi lại càng nhiều càng tốt, cuối cùng xác định các vấn đề phát hiện, xác định ưu tiên và đề suất giải pháp . Giải thích: theo bài giảng testing and  evaluation của cô trên ACU</t>
  </si>
  <si>
    <t>HI10.1.2.0.0</t>
  </si>
  <si>
    <t>Thiết kế lấy người dùng làm trung tâm, nếu coi như một quy trình thì đâu là yêu cầu đòi hỏi người thiết kế quy trình đó.</t>
  </si>
  <si>
    <t>Phân tích, lường trước nhu cầu của người dùng.</t>
  </si>
  <si>
    <t>Hướng dẫn người dùng chọn mẫu thử có sẵn</t>
  </si>
  <si>
    <t>Kiểm tra tính đúng đắn của các giả định thông qua các khách hàng thực tế.</t>
  </si>
  <si>
    <t>Tự lựa chọn công nghệ thiết kế dựa trên yêu cầu của người dùng.</t>
  </si>
  <si>
    <t>Tìm hiểu xu hướng thiết kế của thị trường hiện tại.</t>
  </si>
  <si>
    <t>A,C là các yêu cầu trong quy trình phát triển UCD</t>
  </si>
  <si>
    <t>HI10.1.3.0.0</t>
  </si>
  <si>
    <t xml:space="preserve">ISO 13407 mô tả về các quy trình thiết kế hệ tương tác lấy người dùng làm trung tâm. Nguyên tắc nào sau đây không phải là nguyên tắc chính của chuẩn này? </t>
  </si>
  <si>
    <t>Cần sự tham gia tích cực của người dùng</t>
  </si>
  <si>
    <t>Cần phân định chức năng hợp lý giữa người dùng và hệ thống</t>
  </si>
  <si>
    <t>Có các giải pháp thiết kế lặp</t>
  </si>
  <si>
    <t>Có đội ngũ thiết kế am hiểu về nhiều lĩnh vực.</t>
  </si>
  <si>
    <t>Cần thời gian phát triển sản phẩm ngắn hạn.</t>
  </si>
  <si>
    <t>4 đáp án A, B, C, D là 4 nguyên tắc chính của chuẩn ISO 13407.</t>
  </si>
  <si>
    <t>HI10.2.0.0.0</t>
  </si>
  <si>
    <t>không lỗi</t>
  </si>
  <si>
    <t>không sửa</t>
  </si>
  <si>
    <t>Đâu không phải là một trong 7 nguyên tắc thiết kế phổ thông?</t>
  </si>
  <si>
    <t>Che giấu và vượt qua các lỗi.</t>
  </si>
  <si>
    <t>Tính linh hoạt trong sử dụng</t>
  </si>
  <si>
    <t>Thao tác vật lý ít.</t>
  </si>
  <si>
    <t>Cân bằng trong sử dụng.</t>
  </si>
  <si>
    <t>178</t>
  </si>
  <si>
    <t>HI10.2.1.0.0</t>
  </si>
  <si>
    <t>Cần mẫu thử trong những trường hợp nào?</t>
  </si>
  <si>
    <t>Cần lấy được phản hồi từ người dùng sớm nhất và tốn ít chi phí nhất có thể.</t>
  </si>
  <si>
    <t>Cần thử nghiệm nhiều giải pháp khác nhau cho cùng một vấn đề nhằm lựa chọn cái phù hợp nhất.</t>
  </si>
  <si>
    <t>Càn thay đổi các thiết kế hoặc loại bỏ các thiết kế chưa thực sự hài lòng với các ý tưởng thiết kế, khi cần phát huy tính sáng tạo.</t>
  </si>
  <si>
    <t>Khi cần đưa ra sản phẩm cuối cùng.</t>
  </si>
  <si>
    <t>Khi cần thu về giá trị lợi nhuận của sản phẩm sớm nhất.</t>
  </si>
  <si>
    <t>3 đáp án A, B, C là các trường hợp cần tạo ra các mẫu thử.</t>
  </si>
  <si>
    <t>Không có giải thích, chưa có đáp án đúng</t>
  </si>
  <si>
    <t>HI10.2.2.0.0</t>
  </si>
  <si>
    <t>Trong những phát biểu sau, phát biểu nào chính xác</t>
  </si>
  <si>
    <t>Nếu xét trên hình dáng hay diện mạo sản phẩm, ta được mẫu thử giao diện</t>
  </si>
  <si>
    <t>Mẫu thử độ tin cậy cao là điển hình của mẫu thử giao diện</t>
  </si>
  <si>
    <t>Mẫu thử độ tin cậy thấp không xét đến tương tác giữa người dùng và hệ thống</t>
  </si>
  <si>
    <t>Mẫu thử độ tin cậy thấp luôn cung cấp đầy đủ các chức năng</t>
  </si>
  <si>
    <t>Mẫu thử độ tin cậy cao là mẫu thử về tương tác và giao diện rất giống sản phẩm cuối cùng</t>
  </si>
  <si>
    <t>A,C,E</t>
  </si>
  <si>
    <t>3 đáp án đều là các đặc điểm của mẫu thử độ tin cậy thấp và cao</t>
  </si>
  <si>
    <t>HI10.2.3.0.0</t>
  </si>
  <si>
    <t>Điều nào sau đây là thuận lợi của mẫu thử có độ tin cậy thấp (Mẫu thử Lo-Fi)</t>
  </si>
  <si>
    <t>Chi phí thấp</t>
  </si>
  <si>
    <t>Có tính tương tác đầy đủ</t>
  </si>
  <si>
    <t>Mô phỏng hầu hết các chức năng của sản phẩm cuối cùng</t>
  </si>
  <si>
    <t>Định nghĩa rõ ràng lược đồ định hướng của sản phẩm</t>
  </si>
  <si>
    <t>Có thể tái sử dụng</t>
  </si>
  <si>
    <t>3 đáp án B, C, D là thuận lợi của mẫu thử Hi-fi</t>
  </si>
  <si>
    <t>HI10.2.4.0.0</t>
  </si>
  <si>
    <t>Đâu là định nghĩa đầy đủ nhất của nguyên tác Thông tin nhận thức</t>
  </si>
  <si>
    <t>Thiết kế mang lại đủ thông tin để có thể sử dụng sản phẩm một cách tốt nhất trong mọi tình huống</t>
  </si>
  <si>
    <t>Thiết kế có thông báo khi lỗi</t>
  </si>
  <si>
    <t>Thiết kế có thông báo quá trình đang xử lý</t>
  </si>
  <si>
    <t>Thiết kế chạy đúng trong mọi tình huống</t>
  </si>
  <si>
    <t>Thiết kế cung cấp tất cả các thông tin có thẻ</t>
  </si>
  <si>
    <t>Một thiết kế đảm bảo nguyên tắc Thông tin nhận thức phải trả lời được câu hỏi: Thiết kế của bạn có cung cấp đủ thông tin cho người dùng để có thể sử dụng sản phẩm một cách tôt nhất hay không, điều đó có đúng trong mọi trường hợp không</t>
  </si>
  <si>
    <t>Với nhiều chức năng phức tạp và đồ họa đẹp</t>
  </si>
  <si>
    <t>Phù hợp với đặc tính vật lý của tương tác</t>
  </si>
  <si>
    <t>Thiếu đáp án, giải thích</t>
  </si>
  <si>
    <t>E. Phù hợp với các đặc tính vật lý tương tác. Giải thích: Tương tác người-máy là tập các quá trình, đối thoại và các hành động, qua đó người dùng con người sử dụng và tương tác với máy tính. Từ đó áp dụng cho sản phẩm</t>
  </si>
  <si>
    <t>HI10.2.5.0.0</t>
  </si>
  <si>
    <t>Phương án nào là một trong những hướng dẫn tính năng chịu lỗi của hệ thống</t>
  </si>
  <si>
    <t>Bố trí các yếu tố để giảm thiểu lỗi</t>
  </si>
  <si>
    <t>Cung cấp các cảnh báo về nguy cơ và lỗi</t>
  </si>
  <si>
    <t>Cung cấp các tính năng an toàn cho những hành động dễ xảy ra lỗi</t>
  </si>
  <si>
    <t>Ngăn cản hành động vô thức trong những nhiệm vụ cần cảnh giác</t>
  </si>
  <si>
    <t>4 đáp án A, B, C, D giúp cảnh báo, ngăn ngừa, giảm thiểu các lỗi có thể xảy ra của hệ thống</t>
  </si>
  <si>
    <t>HI10.2.6.0.0</t>
  </si>
  <si>
    <t>Đâu là định nghĩa của nguyên tắc Error Tolerances</t>
  </si>
  <si>
    <t>Thiết kế không có lỗi</t>
  </si>
  <si>
    <t>Thiết kế phải giảm thiểu tối đa rủi ro và hậu quả xấu do những hành động tình cờ, không lường trước được</t>
  </si>
  <si>
    <t>Thiết kế phải có ít lỗi nhất có thể</t>
  </si>
  <si>
    <t>Phải thông báo lỗi cho người dùng</t>
  </si>
  <si>
    <t>Dù có lỗi nhưng sản phẩm vẫn phải tiếp tục chạy được chứ không bị crash</t>
  </si>
  <si>
    <t>Trong trường hợp thiết kế sản phẩm mà bất kỳ ai cũng có thể sử dụng được thì dù nó được sử dụng như thế nào cũng sẽ tồn tại những lỗi rất nhỏ và hệ quả xấu. Khi đó điểm quan trọng cần lưu ý là người dùng có thể mắc lỗi giống những người khác nhưng họ không nên bị làm phiền quá mức vì những lỗi đó</t>
  </si>
  <si>
    <t>Đâu là ví dụ cho nguyên tắc giảm thiểu thao tác vật lý?</t>
  </si>
  <si>
    <t>Tìm công tắc chậm hơn vì phải đọc các nhãn.</t>
  </si>
  <si>
    <t>Nút của thang máy cho người mù: giúp hiểu chỉ dẫn bằng chạm tay.</t>
  </si>
  <si>
    <t>Đầu tư ban đầu lớn làm cho hệ thống tàu điện an toàn và hợp lý</t>
  </si>
  <si>
    <t>Vòi nước tự động</t>
  </si>
  <si>
    <t>HI10.2.7.0.0</t>
  </si>
  <si>
    <t>Thiếu câu giải thích</t>
  </si>
  <si>
    <t>Phương pháp phát biểu cảm nghĩ thường là ý kiến chủ quan của cá nhân nên kết quả sẽ là định tính.</t>
  </si>
  <si>
    <t>HI10.3.0.0.0</t>
  </si>
  <si>
    <t>HI11.0.0.0.0</t>
  </si>
  <si>
    <t>Người kiểm thử theo sát người dùng để quan sát hành vi của người dùng đó.</t>
  </si>
  <si>
    <t>Phương pháp kiểm thử hồi tưởng là người kiểm thử và người tham gia cùng xem lại các phiên kiểm thử đã được ghi lại và người kiểm thử hỏi lại người dùng về những gì đã xảy ra.</t>
  </si>
  <si>
    <t>thiếu câu trả lời và giải thích câu trả lời đó</t>
  </si>
  <si>
    <t>thêm đáp án đúng và thêm giải thích</t>
  </si>
  <si>
    <t>HI11.1.0.0.0</t>
  </si>
  <si>
    <t>chưa có</t>
  </si>
  <si>
    <t>cú pháp ô đáp án chưa đúng,  chưa có giải thích</t>
  </si>
  <si>
    <t xml:space="preserve">Đáp án là E;
Giải thích: theo bài giảng trên ACU: Phương pháp Thinking Aloud Protocol người dùng được yêu cầu viết ra cảm tưởng suy nghĩ cá nhân khi sử dụng hệ thống, phương pháp này được sử dụng để lấy phản hồi của người dùng về một chức năng quan trọng, hoặc áp dụng để báo cáo định kỳ từ người dùng, cho phép hiểu mô hình nhận thức của người dùng, cách thức họ tương tác với hệ thống hoặc các thuật ngữ họ sử dụng để mô tả hệ thống, có thể áp dụng phương pháp này ở bất cứ giai đoạn nào trong quá trình phát triển hệ tương tác, đây là phương pháp ít tốn kém để thu thập phản hồi định tính từ người dùng
</t>
  </si>
  <si>
    <t>Người dùng diễn tả suy nghĩ, cảm xúc, ý kiến của họ khi sử dụng hệ thống. Phương pháp này giúp hiểu được cách người dùng suy nghĩ, tương tác với hệ thống. VD: khi phát triển các mẫu thử giao diện, lúc đầu ta đưa hỏi xem chức năng này họ muốn trông như thế nào, sử dụng ra sao. Sau khi thiết kế xong, ta lại hỏi lại một lần nữa và đưac ho nhiều người dùng. Người dùng đưa ra ý kiến và ta chỉnh sửa</t>
  </si>
  <si>
    <t>Người dùng diễn tả suy nghĩ, cảm xúc, ý kiến của họ khi sử dụng hệ thống. Phương pháp này giúp hiểu được cách người dùng suy nghĩ, tương tác với hệ thống.</t>
  </si>
  <si>
    <t>Không có đáp án và giải thích</t>
  </si>
  <si>
    <t>Thêm đáp án và giải thích (đã thêm phía trước)</t>
  </si>
  <si>
    <t>HI11.2.0.0.0</t>
  </si>
  <si>
    <t>Đâu là các loại tương tác truy vấn được sử dụng ?</t>
  </si>
  <si>
    <t>Dòng lệnh</t>
  </si>
  <si>
    <t>Trỏ và kích</t>
  </si>
  <si>
    <t>WAMP</t>
  </si>
  <si>
    <t>Hỏi, trả lời và hội thoại truy vấn</t>
  </si>
  <si>
    <t>A, B, C, E</t>
  </si>
  <si>
    <t>Các loại tương tác truy vấn thường được sử dụng là:
- Dòng lệnh
- Menu
- Ngôn ngữ tự nhiên
- Hỏi, trả lời và hội thoại truy vấn 
- Điền form và bảng tính
- WIMP
- Trỏ và kích
- Giao diện 3 chiều</t>
  </si>
  <si>
    <t>Giải thích : Theo định nghĩa phương pháp cùng khám phá, đáp án A,B,D sai C đúng. Nên chọn đáp án C</t>
  </si>
  <si>
    <t>Model nào sau đây là IR model</t>
  </si>
  <si>
    <t>ingwersen's cognitive</t>
  </si>
  <si>
    <t>Belkin's episodes</t>
  </si>
  <si>
    <t>stratified model</t>
  </si>
  <si>
    <t>Cả 3 model trên</t>
  </si>
  <si>
    <t>184</t>
  </si>
  <si>
    <t>B, E: do phương pháp cùng khám phá là phương pháp mở rộng của Talk aloud  kế thừa ý nghĩa của phương pháp này</t>
  </si>
  <si>
    <t>Thiếu đáp án và giải thích</t>
  </si>
  <si>
    <t>Đã thêm đáp án và giải thích ở 2 cột trước</t>
  </si>
  <si>
    <t>HI11.2.1.0.0</t>
  </si>
  <si>
    <t>HI11.2.2.0.0</t>
  </si>
  <si>
    <t>HI11.2.3.0.0</t>
  </si>
  <si>
    <t>Thêm giải thích: Đánh giá kèm cặp tạo các thao tác có sự tham gia của người phát triển và người sử dụng qua đó, đánh giá sự tương tác giữa người tham gia và người sử dụng.</t>
  </si>
  <si>
    <t>Phương pháp đánh giá kèm cặp (coaching method) dùng để làm gì?</t>
  </si>
  <si>
    <t>Đánh giá tương tác giữa người dùng- hệ thống và người dùng- người kèm cặp</t>
  </si>
  <si>
    <t>HI11.2.4.0.0</t>
  </si>
  <si>
    <t>Tìm hiểu nhu cầu thông tin của người dùng để hưỡng dẫn và cung cấp tài liệu tốt hơn, cũng nhu có thể thiết kế lại giao diện để tránh người dùng thắc mắc</t>
  </si>
  <si>
    <t>E đúng</t>
  </si>
  <si>
    <t xml:space="preserve">Phương pháp kèm cặp, người kiếm thử trả lời bất cứ câu hỏi của người dùng hoặc có một chuyên gia đóng vai trò người dạy kèm. Quan sát tương tác giữa người dùng và hệ thống, giữa người dùng và người kèm cắp.  Phương pháp này tìm hiểu thông tin của người sử dụng, hướng dẫn cung cáp tài liệu tốt hơn, có thể thiết kế lại giao diện để tránh người dùng thắc mắc nhiều </t>
  </si>
  <si>
    <t>Không có đáp án, giải thích</t>
  </si>
  <si>
    <t>Thêm đáp án, giải thích</t>
  </si>
  <si>
    <t>Đáp án: A, Giải thích: người kiểm thử cần theo sát người dùng</t>
  </si>
  <si>
    <t>HI11.2.5.0.0</t>
  </si>
  <si>
    <t>Câu nào sau đây đúng về phương pháp kèm cặp (coaching method)</t>
  </si>
  <si>
    <t xml:space="preserve">Phương pháp này có thể áp dụng cho bất kỳ giai đoạn nào của quá trình tương tác </t>
  </si>
  <si>
    <t>Người tham gia được chuyên gia kèm cặp hỗ trợ</t>
  </si>
  <si>
    <t>Người dùng được yêu cầu viết cảm tưởng, suy nghĩ và ý kiến cá nhân khi sử dụng hệ thống</t>
  </si>
  <si>
    <t>Đáp án B. Giải thích: Nội dung phương pháp được trình bày ở phần 3, Evaluation Methods của chương</t>
  </si>
  <si>
    <t>HI11.2.6.0.0</t>
  </si>
  <si>
    <t>HI11.2.7.0.0</t>
  </si>
  <si>
    <t>Người dùng bình thường thường có những hành vì sử dụng khó lường trước</t>
  </si>
  <si>
    <t>HI11.3.0.0.0</t>
  </si>
  <si>
    <t>Đáp án :E   . Giải thích : Theo bài giảng trên acu</t>
  </si>
  <si>
    <t>Mô tả nào sau đây khớp với phương pháp đánh giá như hình với bóng (shadowing method)</t>
  </si>
  <si>
    <t>Đáp án: B. Giải thích: Phương pháp đánh giá như hình với bóng là một người dùng chuyên gia ngồi cạnh người dùng bình thường và giải thích hành vi của người dùng cho người kiểm thử. Phương pháp này dùng khi người dùng không trả lời trong quá trình thử nghiệm</t>
  </si>
  <si>
    <t>HI11.3.1.0.0</t>
  </si>
  <si>
    <t xml:space="preserve"> Phương pháp đánh giá nào thuộc nhóm đánh giá theo kinh nghiệm người đánh giá</t>
  </si>
  <si>
    <t>quan sát người dùng</t>
  </si>
  <si>
    <t>hỏi người dùng</t>
  </si>
  <si>
    <t>kiểm thử khả năng người dùng</t>
  </si>
  <si>
    <t>hỏi ý kiến chuyên gia</t>
  </si>
  <si>
    <t>mô hình hóa hiệu năng thực hiện của người dùng</t>
  </si>
  <si>
    <t>dựa vào phân loại theo bài giảng</t>
  </si>
  <si>
    <t>HI11.3.1.1.0</t>
  </si>
  <si>
    <t>Chưa có</t>
  </si>
  <si>
    <t>Đáp án : D   Giải thích : Teaching methor sử dụng trong kiểm thử, để người dùng tương tác hệ thống cho có kinh nghiệm sau đó hướng dẫn cho người chưa dùng hệ thống xem hệ thống làm việc như thế nào.</t>
  </si>
  <si>
    <t>HI11.3.1.2.0</t>
  </si>
  <si>
    <t>Đây là TNLT không phải TNBT. Sửa lại: Đánh giá hiệu năng khi sử dụng một chiếc xe đạp, ta quan tâm đến những kết quả nào?</t>
  </si>
  <si>
    <t>Xe chạy được</t>
  </si>
  <si>
    <t>Ngay khi đạp, bánh xe chuyển động</t>
  </si>
  <si>
    <t>Đạp ngược lại nếu muốn phanh</t>
  </si>
  <si>
    <t>Bàn đạp nhẹ nhàng, trơn tru, đạp không tốn nhiều sức</t>
  </si>
  <si>
    <t>Xe có chức năng phù hợp (phanh, bẻ lái, chuyển líp xích, ...)</t>
  </si>
  <si>
    <t>A, B, C, D</t>
  </si>
  <si>
    <t>Khi đánh giá hiệu năng, ta đánh giá bằng: Độ thành công trong nhiệm vụ (A), thời gian thực hiện (B), các lỗi gặp phải (C), độ hiệu quả (D), khả năng học hỏi (Không có)</t>
  </si>
  <si>
    <t>Sai loại câu hỏi</t>
  </si>
  <si>
    <t>Làm lại (đã sửa ở phía trước)</t>
  </si>
  <si>
    <t>HI11.3.1.3.0</t>
  </si>
  <si>
    <t>cú pháp ở ô đáp án chưa đúng, chưa có giải thích</t>
  </si>
  <si>
    <t xml:space="preserve">Đáp án C
Giải thích:L theo bài giảng trên ACU:Phương pháp này cho phép thu thập dữ liệu định lượng khi người dùng thực hiện một nhiệm vụ, cho phép giảm bớt các trao đổi giữa người tham gia và người kiểm thử, để tránh ảnh hưởng đến dữ liệu kiểm thử =&gt; Phương pháp này được áp dụng tại khâu kiểm thử và dữ liệu thu thập là định lượng
</t>
  </si>
  <si>
    <t>HI11.3.1.4.0</t>
  </si>
  <si>
    <t>ĐÁp án chưa có, giải thích chưa có</t>
  </si>
  <si>
    <t>Đáp án BC, vì câu hỏi không nên mở và thu thập thông tin người dùng</t>
  </si>
  <si>
    <t>HI11.3.1.5.0</t>
  </si>
  <si>
    <t>HI11.3.1.6.0</t>
  </si>
  <si>
    <t>HI11.3.1.7.0</t>
  </si>
  <si>
    <t>Mô tả nào sau đây khớp với phương pháp đánh giá từ xa (remote testing)</t>
  </si>
  <si>
    <t>Có phần mềm tự động hướng dẫn người dùng thực hiện các nhiệm vụ và ghi lại các hoạt động của người dùng để người kiểm thử có thể xem lại các hoạt động này vào bất cứ lúc nào họ muốn</t>
  </si>
  <si>
    <t>Người kiểm thử phải đánh giá trên cả hành vi của người dùng chuyên gia và hành vi của người dùng bình thường</t>
  </si>
  <si>
    <t>Kiểm thử từ xa là sự cách biệt về không gian hoặc thời gian giữa người dùng và kiểm thử viên. Trong các đáp án này chỉ có đáp án B nêu lên rõ được sự khác biệt về thời gian: Hành động của người dùng sẽ được lưu lại để phục vụ cho việc đánh giá sau này của người kiểm thử (vào một khoảng thời gian khác chưa biết, không phải ngay lập tức)</t>
  </si>
  <si>
    <t>Đáp án B chưa đầy đủ: hệ thống phải ghi lại các hoạt động của người dùng thì người kiểm thử mới có nguồn để đánh gía. Chưa cung cấp đáp án đúng. Chưa có giải thích</t>
  </si>
  <si>
    <t>Đã bổ sung cụ thể hơn ở đáp án B. Đã bổ sung thêm câu trả lời đúng. Đã giải thích</t>
  </si>
  <si>
    <t>HI11.3.2.0.0</t>
  </si>
  <si>
    <t>có thể áp dụng phương pháp kiểm thử từ xa(romote testing), vào giai đoạn nào của quy trình phát triển hệ tương tác, kết quả đánh giá là định lượn hay định tính?</t>
  </si>
  <si>
    <t>Trong các kỹ thuật đánh giá, kỹ thuật nào sau đây không được sử dụng trong mô thức kiểm thử tính dùng được?</t>
  </si>
  <si>
    <t>áp dụng ở giai đoạn phân tích yêu cầu, kết quả là định lượng</t>
  </si>
  <si>
    <t>Hỏi ý lkiến chuyên gia</t>
  </si>
  <si>
    <t>áp dụng ở giai đoạn thiết kế, kết quả là định tính</t>
  </si>
  <si>
    <t>Mô hình hóa hiệu năng thực hiện nhiệm vụ của người dùng</t>
  </si>
  <si>
    <t>áp dụng ở giai đoạn kiểm thử, kết quả là định lượng</t>
  </si>
  <si>
    <t>áp dụng ở giai đoạn thiết kế giao diện và chức năng, kết quả là định lượng</t>
  </si>
  <si>
    <t>Trong mô thức kiểm thử tính dùng được, người đánh giá quan sát người dùng, ghi lại hiệu năng người dùng, hiệu năng được quan sát và ghi lại, giải thích, trưng cầu ý kiến người dùng thông qua phỏng vấn, đặt câu hỏi. Dễ thấy các kỹ thuật A,B,D,E đầu được sử dụng trong mô thức này. Riêng C không được sử dụng và không có liên quan trong mô thức này/</t>
  </si>
  <si>
    <t>áp dụng ở bất kỳ giai đoạn nào, kết quả là định tính</t>
  </si>
  <si>
    <t>phần định tính tức là việc thu thập thông tin qua dạng văn bản,....còn định lượng là số liệu</t>
  </si>
  <si>
    <t>HI11.3.2.1.0</t>
  </si>
  <si>
    <t>Đánh giá kiểm tra tính dùng được của hệ thống có thể khiến người dùng đạt được mong muốn theo những tiêu chí nào sau đây:</t>
  </si>
  <si>
    <t>Tính sáng tạo</t>
  </si>
  <si>
    <t>Tính phổ dụng</t>
  </si>
  <si>
    <t>Sự an toàn</t>
  </si>
  <si>
    <t>Sự hài lòng của người dùng</t>
  </si>
  <si>
    <t>A, D, E</t>
  </si>
  <si>
    <t>Đánh giá kiểm tra tính dùng được của hệ thống có thể khiến người dùng đạt được mong muốn theo những tiêu chí: tính hiệu quả, tính kinh tế, năng suất, sự an toàn, sự hài lòng của người dùng</t>
  </si>
  <si>
    <t>Người kiểm thử và  người tham gia cùng xem lại các phiên kiểm thử đã được ghi lại, sau đó người kiểm thử hỏi người dùng những gì đã xảy ra.
- Phương pháp này nên được sử dung cùng lúc với các phương pháp khác</t>
  </si>
  <si>
    <t>Thiếu đáp ánh đúng</t>
  </si>
  <si>
    <t>Thêm đáp án đúng</t>
  </si>
  <si>
    <t>HI11.3.2.10.0</t>
  </si>
  <si>
    <t>Tính dùng được bao gồm những gì?</t>
  </si>
  <si>
    <t>Có khả năng sử dụng</t>
  </si>
  <si>
    <t>Nhiều tính năng</t>
  </si>
  <si>
    <t>Mang lại sự thoải mái</t>
  </si>
  <si>
    <t>Tính dùng được bao gồm: dể học, có khả năng sử dụng, dễ nhớ, ít lỗi, mang lại sự thoải mái</t>
  </si>
  <si>
    <t>HI11.3.2.11.0</t>
  </si>
  <si>
    <t>Thuật toán KNN dc sử dụng để làm gì</t>
  </si>
  <si>
    <t>rút gọn dữ liệu</t>
  </si>
  <si>
    <t>biến đổi dữ liệu</t>
  </si>
  <si>
    <t>khai phá dữ liệu</t>
  </si>
  <si>
    <t>làm sạch dữ liệu</t>
  </si>
  <si>
    <t>Chưa có đáp án, chưa có giải thích</t>
  </si>
  <si>
    <t>HI11.3.2.12.0</t>
  </si>
  <si>
    <t>Đã bổ sung đáp án là: C</t>
  </si>
  <si>
    <t>Các kĩ thuật đánh giá hình thành: Logging and tracking, scenario-based evaluation, cognitive walkthrough, pencil and paper mock-ups</t>
  </si>
  <si>
    <t>Cat a cone dùng để phân loại văn bản đúng hay sai</t>
  </si>
  <si>
    <t>Sai</t>
  </si>
  <si>
    <t>HI11.3.2.13.0</t>
  </si>
  <si>
    <t>Là 2 phương pháp cho việc đánh giá hình thành</t>
  </si>
  <si>
    <t>Đã thêm đáp án</t>
  </si>
  <si>
    <t>Điều nào sau đây là lợi thế của clustering</t>
  </si>
  <si>
    <t>vượt qua tính đa nghĩa</t>
  </si>
  <si>
    <t>văn bản có thể dc nhóm bằng nhiều cách</t>
  </si>
  <si>
    <t>Nhiều thông tin để trình diện hơn</t>
  </si>
  <si>
    <t>HI11.3.2.14.0</t>
  </si>
  <si>
    <t>HI11.3.2.15.0</t>
  </si>
  <si>
    <t>HI11.3.2.16.0</t>
  </si>
  <si>
    <t>Cảm thấy bức xúc với hệ thống học trực tuyến có nhiều bất cập và thiếu sót, một nhóm sinh viên nhận được tài trợ của trường và một số doanh nghiệp đã lên ý tưởng xây dựng một hệ thống học trực tuyến tốt hơn. Nhóm sinh viên này dự định sử dụng kỹ thuật đánh giá dựa trên kịch bản đã được học trong môn Tương tác người máy. Những việc nhóm sinh viên cần làm để có thể sử dụng kỹ thuật này là:(nhiều đáp án)</t>
  </si>
  <si>
    <t>A: lấy ý tưởng từ hệ thống học trực tuyến của một trường đại học nào đấy, xây dựng một hệ thống tương tự rồi đưa cho người dùng sử dụng</t>
  </si>
  <si>
    <t>B: thu thập yêu cầu của người dùng về những gì họ mong muốn có ở một hệ thống học trực tuyến</t>
  </si>
  <si>
    <t>C: thiết kế hệ thống học trực tuyến dựa trên ý tưởng về hệ thống mong muốn của người dùng</t>
  </si>
  <si>
    <t>D: xây dựng các kịch bản cho một hệ thống thử nghiệm và yêu cầu người dùng làm một số việc</t>
  </si>
  <si>
    <t>E. Tất cả các công việc trên đều cần phải làm</t>
  </si>
  <si>
    <t>Câu trả lời: B,C,D</t>
  </si>
  <si>
    <t>HI11.3.2.17.0</t>
  </si>
  <si>
    <t>HI11.3.2.18.0</t>
  </si>
  <si>
    <t>HI11.3.2.19.0</t>
  </si>
  <si>
    <t>chưa đúng</t>
  </si>
  <si>
    <t>chưa đúng loại câu hỏi yêu cầu. câu hỏi yêu cầu là TNBT nhưng lại làm thành TNLT</t>
  </si>
  <si>
    <t xml:space="preserve">Câu hỏi:
Sau khi cho cô A sử dụng thử chức năng điều khiển radio trên xe ô tô bằng giọng nói, nhóm phát triển phỏng vấn cô A để ghi lại các cảm nhận, các thức cô A đã làm với chức năng điều khiển radio bằng giọng nói. Kỹ thuật đánh giá đã được sử dụng ở trên là kỹ thuật đánh giá hình thành nào?
A.	Đi qua từng nhiệm vụ
B.	Tạo mẫu thử trên giấy
C.	Phát biểu thành lời
D.	Đánh giá theo kịch bản
E.	Đánh giá phối hợp
Đáp án: C
Giải thích: theo bài giảng trên ACU: Phương pháp phát biểu thành lời là người dùng được yêu cầu viết ra cảm tưởng suy nghĩ cá nhân khi sử dụng hệ thống, phương pháp này được sử dụng để lấy phản hồi của người dùng về một chức năng quan trọng, hoặc áp dụng để báo cáo định kỳ từ người dùng, cho phép hiểu mô hình nhận thức của người dùng, cách thức họ tương tác với hệ thống hoặc các thuật ngữ họ sử dụng để mô tả hệ thống, có thể áp dụng phương pháp này ở bất cứ giai đoạn nào trong quá trình phát triển hệ tương tác, đây là phương pháp ít tốn kém để thu thập phản hồi định tính từ người dùng
</t>
  </si>
  <si>
    <t>HI11.3.2.2.0</t>
  </si>
  <si>
    <t>HI11.3.2.20.0</t>
  </si>
  <si>
    <t>HI11.3.2.21.0</t>
  </si>
  <si>
    <t>Gather/Scatter làm gì</t>
  </si>
  <si>
    <t>nhóm các văn bản thành từng "themes"</t>
  </si>
  <si>
    <t>Thêm label vào các văn bản</t>
  </si>
  <si>
    <t>Sắp xếp các văn bản</t>
  </si>
  <si>
    <t>183</t>
  </si>
  <si>
    <t>HI11.3.2.3.0</t>
  </si>
  <si>
    <t>Phương pháp cogitive Walkthrough do các thành viên nhóm thiết kế thực hiện với giả thiết người dùng khám phá giao diện hê thống để học cách sử dụng hệ thống.</t>
  </si>
  <si>
    <t>Thêm đáp án + giải thích</t>
  </si>
  <si>
    <t>HI11.3.2.4.0</t>
  </si>
  <si>
    <t>Kỹ thuật đánh giá sơ kết nhằm làm rõ 3 mục tiêu, làm thế nào để biểu diễn nhiệm vụ, làm thế nào để biểu diễn ng dùng, làm thế nào để biểu diễn ngữ cảnh tương tác. Phương án E(Hướng dẫn nhận thức) không nhằm làm rõ các mục tiêu trên.</t>
  </si>
  <si>
    <t>Chưa có đáp án và giải thích.</t>
  </si>
  <si>
    <t>HI11.3.2.5.0</t>
  </si>
  <si>
    <t>Đáp án đúng: E. Giải thích: Kỹ thuật đánh giá sơ kết nhằm làm rõ 3 mục tiêu, làm thế nào để biểu diễn nhiệm vụ, làm thế nào để biểu diễn ng dùng, làm thế nào để biểu diễn ngữ cảnh tương tác. Phương án E(Hướng dẫn nhận thức) không nhằm làm rõ các mục tiêu trên.</t>
  </si>
  <si>
    <t>HI11.3.2.6.0</t>
  </si>
  <si>
    <t>HI11.3.2.7.0</t>
  </si>
  <si>
    <t>Thuật toán nào dưới đây ko dùng để phân loại</t>
  </si>
  <si>
    <t>Scatter/gather</t>
  </si>
  <si>
    <t>Cat-a-cone</t>
  </si>
  <si>
    <t>K nearest neighbor</t>
  </si>
  <si>
    <t>Machine learning</t>
  </si>
  <si>
    <t>Đây là TNLT không phải TNBT. Sửa lại: Lý do nào khiến ta đánh giá sơ kết bằng phần mềm nhật ký?</t>
  </si>
  <si>
    <t>Vì nó là phương tiện quan sát dự án của ta xem đã đạt được gì</t>
  </si>
  <si>
    <t>Vì nó cho phép ta theo dõi các thay đổi tác động như thế nào đến dự án</t>
  </si>
  <si>
    <t>Vì nó cho phép ta đưa ra quyết định dựa trên kết quả phân bổ chi tiêu trong tương lai</t>
  </si>
  <si>
    <t>Vì nó cho phép ta hiểu biết hơn về quá trình thay đổi dự án, và tìm ra những gì hoạt động, những gì không, và tại sao</t>
  </si>
  <si>
    <t>Đánh giá tổng thể bằng nhật ký cung cấp một phương tiện để tìm hiểu xem dự án của bạn đã đạt được mục tiêu/kết quả của dự án chưa.
Đánh giá tổng thể bằng nhật ký cho phép bạn định lượng các thay đổi trong việc sử dụng tài nguyên cho dự án của bạn để bạn có thể theo dõi xem bạn tác động như thế nào đến dự án của bạn.
Đánh giá tổng thể bằng nhật ký cho phép bạn so sánh tác động của các dự án khác nhau và quyết định dựa trên kết quả phân bổ chi tiêu trong tương lai (có tính đến các hậu quả không mong muốn).
Đánh giá tổng thể bằng nhật ký cho phép bạn phát triển sự hiểu biết tốt hơn về quá trình thay đổi, và tìm ra những gì hoạt động, những gì không, và tại sao.</t>
  </si>
  <si>
    <t>HI11.3.2.8.0</t>
  </si>
  <si>
    <t>HI11.3.2.9.0</t>
  </si>
  <si>
    <t>HI11.3.3.0.0</t>
  </si>
  <si>
    <t>HI11.3.3.1.0</t>
  </si>
  <si>
    <t>Kĩ thuật đánh giá từ xa cho phép làm gì?</t>
  </si>
  <si>
    <t>Cho phép theo dõi và ghi lại thao tác từ người dùng.</t>
  </si>
  <si>
    <t>Trích xuất thông tin về số lượng thao tác</t>
  </si>
  <si>
    <t>HI11.3.3.2.0</t>
  </si>
  <si>
    <t>HI11.3.3.3.0</t>
  </si>
  <si>
    <t>HI11.3.3.4.0</t>
  </si>
  <si>
    <t>Giải thích:</t>
  </si>
  <si>
    <t>Chưa có đáp án, chưa giải thích</t>
  </si>
  <si>
    <t>Đáp án đúng: E.</t>
  </si>
  <si>
    <t>HI11.3.3.5.0</t>
  </si>
  <si>
    <t>HI11.3.3.6.0</t>
  </si>
  <si>
    <t>HI11.3.3.7.0</t>
  </si>
  <si>
    <t>HI11.3.4.0.0</t>
  </si>
  <si>
    <t>HI11.3.4.1.0</t>
  </si>
  <si>
    <t>Đâu là hai phương thức chính dùng để thiết kế một trang web</t>
  </si>
  <si>
    <t>Website tĩnh và website động</t>
  </si>
  <si>
    <t>HTML và ngôn ngữ lập trình web</t>
  </si>
  <si>
    <t>Hai phương thức chính để thiết kế một trang web là website tĩnh và trang website động (Theo wikipedia). Các đáp án còn lại đều nói về các ngôn ngữ để xây dựng nên một trang web</t>
  </si>
  <si>
    <t>Chưa đưa ra lời giải thích cho đáp án</t>
  </si>
  <si>
    <t>Đã thêm lời giải thích</t>
  </si>
  <si>
    <t>HI11.3.4.2.0</t>
  </si>
  <si>
    <t>chưa có câu hỏi</t>
  </si>
  <si>
    <t>HI11.3.4.2.1</t>
  </si>
  <si>
    <t>HI11.3.4.2.2</t>
  </si>
  <si>
    <t>HI11.3.4.2.3</t>
  </si>
  <si>
    <t>a.  Cả 4 đa</t>
  </si>
  <si>
    <t>tính phụ thuộc của website cần phụ thuộc vào: công nghệ, quy trính thiết kế, quản lý dự án, cách đánh giá</t>
  </si>
  <si>
    <t>Thêm giải thích ở trước</t>
  </si>
  <si>
    <t>HI12.0.0.0.0</t>
  </si>
  <si>
    <t>Thiếu giải thích, đáp án quá ngắn so với một câu tự luận</t>
  </si>
  <si>
    <t>Một thông báo lỗi nên thể hiện tính tiêu cực.</t>
  </si>
  <si>
    <t>Một thiết kế giao diện phải lấy người thiết kế làm trung tâm</t>
  </si>
  <si>
    <t>Mô hình thiết kế hình sao(star-lifre cycle design model) giúp cho việc quản lý thời gian và tìm các bước dễ hơn.</t>
  </si>
  <si>
    <t>Thêm giải thích và thêm yêu cầu cho câu hỏi. 4 nhiệm vụ chính của thiết kế giao diện web được phân tích và ghi rõ trong bài giảng. Cần bổ sung thêm phân tích 2 trong 4 nhiệm vụ để câu trả lời đúng với kiểu câu tự luận.</t>
  </si>
  <si>
    <t>Trong bước phát triển dựa trên tương tác người dùng, bước thiết kế ứng dụng và phát triển ứng dụng là khác nhau.</t>
  </si>
  <si>
    <t>HI12.1.0.0.0</t>
  </si>
  <si>
    <t>Đâu là tính chất của thiết kế tương tác (interaction design)</t>
  </si>
  <si>
    <t>Sự trung lặp luôn trách được</t>
  </si>
  <si>
    <t>Tập trung vào người dùng từ những bước đầu</t>
  </si>
  <si>
    <t>Chỉ cần chỉ ra những thông tin về tính dùng được</t>
  </si>
  <si>
    <t>186</t>
  </si>
  <si>
    <t>4 hoạt động cơ bản của thiết kế tương tác là chỉ ra những yêu cầu chi tiết, xây dựng (lại) các phiên bản tương tác (interactive version), thiết kế (lại) các phiên bản thay thế và ...</t>
  </si>
  <si>
    <t>Đâu không phải là một phương thức tương tác</t>
  </si>
  <si>
    <t>Thao tác trực tiếp</t>
  </si>
  <si>
    <t>Suy nghĩ</t>
  </si>
  <si>
    <t>Ngôn ngữ mệnh lệnh</t>
  </si>
  <si>
    <t>190</t>
  </si>
  <si>
    <t>HI12.2.0.0.0</t>
  </si>
  <si>
    <t xml:space="preserve"> Đâu không phải là một cách tiếp cận mang hướng User Centered Design (lấy người dùng là trung tâm)</t>
  </si>
  <si>
    <t xml:space="preserve"> Thiết kế hợp tác</t>
  </si>
  <si>
    <t>Thiết kế có người dùng tham gia</t>
  </si>
  <si>
    <t xml:space="preserve"> Thiết kế theo ngữ cảnh</t>
  </si>
  <si>
    <t xml:space="preserve"> Mẫu thử nhanh</t>
  </si>
  <si>
    <t xml:space="preserve"> Thiết kế tập trung</t>
  </si>
  <si>
    <t xml:space="preserve"> E</t>
  </si>
  <si>
    <t>Các mẫu thiết kế còn lại đều lấy người dùng làm trọng tâm trong quá trình thiết kế,</t>
  </si>
  <si>
    <t>Một giao diện cần…</t>
  </si>
  <si>
    <t>Giúp người dùng hồi phục khi có lỗi</t>
  </si>
  <si>
    <t>Các hành động nào sau đây không thuộc chu kỳ phát triển website?</t>
  </si>
  <si>
    <t>Quy trình phát truển website là quy trình lặp, bao gồm 3 giai đoạn: thiết kế, tạo mẫu thử, đánh giá. Các công đoạn này bao gồm cá hành động sau: phát hiện vấn đề, khám phá vấn đề, tinh chỉnh, sản xuất, cài đặt, triển khai, bảo trì</t>
  </si>
  <si>
    <t>Đã thêm đáp án và giải thích</t>
  </si>
  <si>
    <t>Đâu là điểm chính trong thiết kế giao diện</t>
  </si>
  <si>
    <t>Màu sắc nên được sử dụng một cách đơn giản và nhất quán</t>
  </si>
  <si>
    <t>Hệ thống cần cung cấp chức năng trợ giúp on-line</t>
  </si>
  <si>
    <t>Giao diện người dùng nên được đánh giá dựa trên tính dùng được.</t>
  </si>
  <si>
    <t>B,E</t>
  </si>
  <si>
    <t xml:space="preserve">quy trình phát triển website là quy trình lặp 3 công đoạn chính : thiết kế , tạo mẫu thử, đánh giá 
3 công đoạn gồm các hành động sau
Phát hiện vấn đề =&gt; khám phá vấn đề =&gt; tinh chỉnh =&gt; sản xuất =&gt; cài đặt triển khai =&gt; bảo trì  . Đáp án đúng là B và E
</t>
  </si>
  <si>
    <t>Câu hỏi thiếu đáp án trả lời và giái thích</t>
  </si>
  <si>
    <t>Thêm đáp án trả lời câu hỏi và phần giải thích đáp án</t>
  </si>
  <si>
    <t>HI12.4.1.0.0</t>
  </si>
  <si>
    <t xml:space="preserve"> Phương pháp nào sau đây không phải là phương pháp trong thiết kế hợp tác</t>
  </si>
  <si>
    <t xml:space="preserve"> Phương pháp trí tuệ nhóm (Brainstorming)</t>
  </si>
  <si>
    <t>Xây dựng kịch bản người dùng (User Stories)</t>
  </si>
  <si>
    <t>Phương pháp xây dựng bảng tình tiết (Storyboarding)</t>
  </si>
  <si>
    <t>Hội thảo (Workshops)</t>
  </si>
  <si>
    <t>Xây dựng phác thảo (Pencil and paper exercises)</t>
  </si>
  <si>
    <t>Các phương pháp thiết kế hợp tác: Phương pháp trí tuệ nhóm (Brainstorming), Phương pháp xây dựng bảng tình tiết (Storyboarding), Hội thảo (Workshops), Xây dựng phác thảo (Pencil and paper exercises)</t>
  </si>
  <si>
    <t>Đâu là cách tiếp cận khi thiết kế trọng tâm người dùng (UCD)</t>
  </si>
  <si>
    <t>Sự dụng bản thử nhanh</t>
  </si>
  <si>
    <t>Thiết kế hợp tác</t>
  </si>
  <si>
    <t>Giai đoạn nào sau đây thuộc chu kỳ phát triển web? (Chọn 2 phương án)</t>
  </si>
  <si>
    <t>Lập trình</t>
  </si>
  <si>
    <t>Phân tích thiết kế hệ thống</t>
  </si>
  <si>
    <t>Quy trình phát truển website là quy trình lặp, bao gồm 3 giai đoạn: thiết kế, tạo mẫu thử, đánh giá.</t>
  </si>
  <si>
    <t>Câu hỏi và đáp án chưa rõ ràng, chưa có giải thích cho đáp án</t>
  </si>
  <si>
    <t>Sửa lại câu hỏi và đáp án, bổ sung phần giải thích cho đáp án</t>
  </si>
  <si>
    <t>HI12.5.0.0.0</t>
  </si>
  <si>
    <t>HI12.5.1.0.0</t>
  </si>
  <si>
    <t>Đâu không phải là nguyên tắc của thiết kế trực giác</t>
  </si>
  <si>
    <t>Sự dụng các biểu tượng quen thuộc cho những tính năng quen thuộc</t>
  </si>
  <si>
    <t>Tăng tính nhất quán ở vị trí các tính năng</t>
  </si>
  <si>
    <t>Sự dụng phép ẩn dụ để biến những chức năng mới trở nên quen thuộc</t>
  </si>
  <si>
    <t>Sự dụng nhiều chữ để hướng dẫn người dùng dễ hơn</t>
  </si>
  <si>
    <t>Không cần.</t>
  </si>
  <si>
    <t>HI12.6.0.0.0</t>
  </si>
  <si>
    <t>HI12.7.0.0.0</t>
  </si>
  <si>
    <t>HI12.7.1.0.0</t>
  </si>
  <si>
    <t>HI12.7.1.1.0</t>
  </si>
  <si>
    <t>Quy trình phát triển web sai cũng tuân theo các quy trình phát triển phần mềm.</t>
  </si>
  <si>
    <t>Thêm giải thích</t>
  </si>
  <si>
    <t>Câu nào sau đây nói sai về người dùng</t>
  </si>
  <si>
    <t>Người dùng là những người giao tiếp trực tiếp với sản phẩm</t>
  </si>
  <si>
    <t>Người dùng luôn biết họ cần gì</t>
  </si>
  <si>
    <t>Người dùng nhận được đầu ra của sản phẩm</t>
  </si>
  <si>
    <t>Người dùng rất đa dạng</t>
  </si>
  <si>
    <t>Bộ phận công nghệ thôn tin của một công ty, nhận được yêu cầu thiết kế của một web để sử dụng trong  nội bộ công ty cần thực hiện và đánh giá của người hoặc nhóm người nào sau đây(1 đáp án)?</t>
  </si>
  <si>
    <t>Làm thể nào để chọn những thiết kế thay thế khi thiết kế một ứng dụng?</t>
  </si>
  <si>
    <t>Kiểm thử cùng người dùng</t>
  </si>
  <si>
    <t>nhóm trưởng</t>
  </si>
  <si>
    <t>Đánh giá tính khả thi về mặt kỹ thuật</t>
  </si>
  <si>
    <t>Toàn bộ nhân viên công ty</t>
  </si>
  <si>
    <t>đánh giá ngưỡng chất lượng (Quality thresholds)</t>
  </si>
  <si>
    <t>Cả B VÀ C</t>
  </si>
  <si>
    <t>Không sai</t>
  </si>
  <si>
    <t>HI15.0.0.0.0</t>
  </si>
  <si>
    <t>HI15.1.0.0.0</t>
  </si>
  <si>
    <t>HI15.10.0.0.0</t>
  </si>
  <si>
    <t>Các đặc tính của giao diện Web liên quan đến người dùng là: - Thiết bị người dùng sử dụng để tương tác với hệ thống. -Sự tập trung của người dùng và các nhiệm vụ người dùng có thể thực hiện qua giao diện.</t>
  </si>
  <si>
    <t>Giải thích: Các đặc tính trên được nêu trong bài giảng asean</t>
  </si>
  <si>
    <t>HI15.11.0.0.0</t>
  </si>
  <si>
    <t>HI15.12.0.0.0</t>
  </si>
  <si>
    <t>HI15.13.0.0.0</t>
  </si>
  <si>
    <t>HI15.2.0.0.0</t>
  </si>
  <si>
    <t>HI15.3.0.0.0</t>
  </si>
  <si>
    <t>HI15.4.0.0.0</t>
  </si>
  <si>
    <t>HI15.5.0.0.0</t>
  </si>
  <si>
    <t>HI15.6.0.0.0</t>
  </si>
  <si>
    <t>HI15.7.0.0.0</t>
  </si>
  <si>
    <t>Đủ</t>
  </si>
  <si>
    <t>HI15.8.0.0.0</t>
  </si>
  <si>
    <t>HI15.9.0.0.0</t>
  </si>
  <si>
    <t>HI2.1.0.0.0</t>
  </si>
  <si>
    <t>HI2.4.4.0.0</t>
  </si>
  <si>
    <t>Cá tính (persona??) người dùng là gì?</t>
  </si>
  <si>
    <t>Một mổ tả về một người dùng mang tính nguyên mẫu, giả thuyết, tưởng tượng</t>
  </si>
  <si>
    <t>Một mô tả và tiều sử và học vấn của người dùng</t>
  </si>
  <si>
    <t>Một mô tả về nghề nghiệp của người dùng</t>
  </si>
  <si>
    <t>HI2.4.5.0.0</t>
  </si>
  <si>
    <t xml:space="preserve"> "Sử dụng Sublimetext để soạn thảo text" thuộc giai đoạn nào ?</t>
  </si>
  <si>
    <t>Thực hiện</t>
  </si>
  <si>
    <t xml:space="preserve"> Tất cả đều sai</t>
  </si>
  <si>
    <t>Giai đoạn thực hiện là giai đoạn người dùng hình thành các ý định, xác định mục tiêu trên giao diện và thực hiện hành động</t>
  </si>
  <si>
    <t>HI2.4.7.0.0</t>
  </si>
  <si>
    <t>HI2.4.8.0.0</t>
  </si>
  <si>
    <t>Tính hữu dung được hiểu là sự phối hợp giữa tính dùng được và tính tiện lợi</t>
  </si>
  <si>
    <t>Câu hỏi thiếu đáp án và phần giải thích đáp án</t>
  </si>
  <si>
    <t>Thêm đáp án và giải thích đáp án</t>
  </si>
  <si>
    <t>HI2.4.9.0.0</t>
  </si>
  <si>
    <t>Một giao diện web để người dùng viết (blog, tutorial,...) thì thích hợp với việc tích hợp những tính năng nào</t>
  </si>
  <si>
    <t>HI2.6.3.0.0</t>
  </si>
  <si>
    <t>HI2.8.0.0.0</t>
  </si>
  <si>
    <t>HI2.8.1.0.0</t>
  </si>
  <si>
    <t>Usability measures là gì?</t>
  </si>
  <si>
    <t>Xác định các mục tiêu của cộng đồng người dùng và chức năng tương ứng với giao diện</t>
  </si>
  <si>
    <t>Xác định các mục tiêu của cộng đồng người dùng và chức năng hệ thống</t>
  </si>
  <si>
    <t>Xác định chức năng tướng ứng với giao diện</t>
  </si>
  <si>
    <t>Xác định chức năng hệ thống</t>
  </si>
  <si>
    <t>Các đặc tính liên quan đến tương tác cần khảo sát bao gồm những đặc tính nào? Khi thiết kế một website về đọc báo cần khảo sát về đặc tính dữ liệu/thông tin như thế nào?</t>
  </si>
  <si>
    <t>Trong Usability measures, Ai đánh giá?</t>
  </si>
  <si>
    <t>Người dùng và nhà phát triển</t>
  </si>
  <si>
    <t>Người thiết kế và người phát triển</t>
  </si>
  <si>
    <t>Người thiết kế và người dùng</t>
  </si>
  <si>
    <t>Người thiết kế, người dùng và nhà phát triển</t>
  </si>
  <si>
    <t>Các đặc tính liên quan đến tương tác cần khảo sát bao gồm các hoạt động tương tác, kiểu hiện thị trực quan, cách thông tin, kiểu thông tin người dùng tiếp nhận qua giao diện, cách điều hướng, tính nhất quán biểu diễn nội dung, trợ giúp người dùng. Khi thiết kế một website về đọc báo cần khảo sát về đặc tính dữ liệu/ thông tin là người dùng quan tâm đến nội dung nào là chủ yếu? Nội dung nên được tổ chức như thế nào?</t>
  </si>
  <si>
    <t>Lý thuyết đã học trên lớp, khảo sát để biết được người dùng quan tâm đến nội dung gì và cách sắp xếp nội dung sao tốt nhất phù hợp với website định xây dựng</t>
  </si>
  <si>
    <t>thiếu câu trả lời và giải thích câu trả lời. Câu hỏi không liên quan tới chủ đề.</t>
  </si>
  <si>
    <t>Đặt lại câu hỏi</t>
  </si>
  <si>
    <t>Trong Usability measures, đánh giá như thế nào?</t>
  </si>
  <si>
    <t>Mockups và mẫu thiết kế</t>
  </si>
  <si>
    <t>Mockups và bản thử hoàn thiện nhất</t>
  </si>
  <si>
    <t>bản thử hoàn thiện nhất và mẫu thiết kế</t>
  </si>
  <si>
    <t>bản thử hoàn thiện nhất và mẫu thiết kế và mockups</t>
  </si>
  <si>
    <t>Có bao nhiêu yếu tố con người trung tâm để đánh giá cộng đồng?</t>
  </si>
  <si>
    <t>HI2.9.0.0.0</t>
  </si>
  <si>
    <t>không có gì để sửa</t>
  </si>
  <si>
    <t>HI2.9.1.0.0</t>
  </si>
  <si>
    <t>Management concerns là gì</t>
  </si>
  <si>
    <t>Hiểu chức năng của người dùng và người phát triển sản phẩm</t>
  </si>
  <si>
    <t>Thiết kế với người dùng</t>
  </si>
  <si>
    <t>Thiết kệ độc lập</t>
  </si>
  <si>
    <t>1 và 2</t>
  </si>
  <si>
    <t>Bạn không phải làm gì khi thiết kế với người dùng trong management concerns?</t>
  </si>
  <si>
    <t>UCD</t>
  </si>
  <si>
    <t>mẫu kiểm thử</t>
  </si>
  <si>
    <t>Tạo mockups</t>
  </si>
  <si>
    <t>Đánh giá giao diện người dùng</t>
  </si>
  <si>
    <t>HI3.0.0.0</t>
  </si>
  <si>
    <t>Dung lỗi của người dùng cho phép người dùng có thể tự sửa lỗi mà không cần đến hệ thống. Trong BTL, em đưa ra các thông báo, cảnh báo hoặc các giao diện điều hướng để dung lỗi cho người dùng. Xác định 5 lỗi:  (nhập cú pháp sai,nói sai câu lệnh...), 5 cách dung lỗi(hiển thị thông báo bằng âm thah hoặc hình ảnh, cảnh báo, giao giện điều hướng, các mục hỏi đáp hệ thống...)</t>
  </si>
  <si>
    <t>Thiếu câu trả lời và giải thích</t>
  </si>
  <si>
    <t>Thêm câu lời và giải thích</t>
  </si>
  <si>
    <t>không cần</t>
  </si>
  <si>
    <t>HI3.1.0.0.0</t>
  </si>
  <si>
    <t>Đâu là ví dụ về tính hiệu quả</t>
  </si>
  <si>
    <t>Hệ thống cần gạt tự động hoạt động chính xác</t>
  </si>
  <si>
    <t>Hệ thống gạt nước tự động có thể bặt tắt được</t>
  </si>
  <si>
    <t xml:space="preserve"> cần gạt nước tự động có thể được kích hoạt bằng giọng nói</t>
  </si>
  <si>
    <t>Hệ thống cần gạt nước tự động có thể dễ dàng sửa chữa</t>
  </si>
  <si>
    <t>Hệ thống cần gạt nước có thê hoạt động chỉ chạy được khi trời mưa to</t>
  </si>
  <si>
    <t>Tính hiệu quả là độ đo về tính chính xác và khả năng đặt được mục đích một cách đầy đủ</t>
  </si>
  <si>
    <t>HI3.2.0.0.0</t>
  </si>
  <si>
    <t xml:space="preserve"> Đâu là ví dụ về tính hiệu suất</t>
  </si>
  <si>
    <t xml:space="preserve"> Chức năng hiển thị quãng đường chạy được khi người dùng nhấn nút trên đồng hồ thông minh</t>
  </si>
  <si>
    <t>Chức năng nhắc nhở đứng dậy khi người dùng ngồi lâu</t>
  </si>
  <si>
    <t xml:space="preserve"> Chức năng tự động thông báo về các mục tiêu vận động của người dùng trong ngày</t>
  </si>
  <si>
    <t xml:space="preserve"> Chức năng theo dõi bước chạy thông minh</t>
  </si>
  <si>
    <t xml:space="preserve"> Chức năng thông báo thông minh khi nhịp tim người dùng khi chạy quá cao</t>
  </si>
  <si>
    <t>Tính hiệu suất thể hiện khi chức năng đạt yêu cầu, thoả mãn nhu cầu của người dùng, vì thế đáp án A là đáp án chính xác nhất để nói về tính hiệu suất</t>
  </si>
  <si>
    <t>Bài giảng Web Interface - ACU</t>
  </si>
  <si>
    <t>thiếu đáp án và giải thích</t>
  </si>
  <si>
    <t>bổ sung đáp án và giải thích</t>
  </si>
  <si>
    <t>Mô tả nào tương ứng với nguyên tắc thiết kế web "Tổ chức"</t>
  </si>
  <si>
    <t>Cung cấp cho người dùng một cấu trúc rõ ràng, nhất quán</t>
  </si>
  <si>
    <t>Biểu diễn nội dung phù hợp với người dùng</t>
  </si>
  <si>
    <t>Sắp xếp các nội dung đơn giản ở nơi dễ thấy</t>
  </si>
  <si>
    <t>Người dùng làm được nhiều việc nhất với yếu tố thị giác</t>
  </si>
  <si>
    <t>Giúp người dùng hoàn thành nhiệm vụ một cách nhẹ nhàng thoải mái</t>
  </si>
  <si>
    <t>Đáp án đúng là A,E</t>
  </si>
  <si>
    <t xml:space="preserve">Thêm đáp án </t>
  </si>
  <si>
    <t>HI3.3.0.0.0</t>
  </si>
  <si>
    <t>Đâu là ví dụ về tính thỏa mãn</t>
  </si>
  <si>
    <t>Hệ thống tìm đường bằng giọng nói</t>
  </si>
  <si>
    <t>Hệ thống tìm đường phải nhập bằng tay</t>
  </si>
  <si>
    <t>Hệ thống tự động điều chỉnh đèn có thể bật tắt được</t>
  </si>
  <si>
    <t>Khổng thể tắt được hệ thống cảnh báo chống trộm</t>
  </si>
  <si>
    <t>Hệ thống mở nắp bình xăng mà không cần xuống xe</t>
  </si>
  <si>
    <t>Tính thỏa mãn nói về tính tiện nghi và tính chấp nhận được</t>
  </si>
  <si>
    <t>HI3.4.0.0.0</t>
  </si>
  <si>
    <t>HI3.5.0.0.0</t>
  </si>
  <si>
    <t>HI3.6.0.0.0</t>
  </si>
  <si>
    <t>Người ta thiết kế cổng VGA theo dạng hình thang, bạn nghĩ lý do tại sao người ta lại làm vậy?</t>
  </si>
  <si>
    <t>Để phân biệt với cổng USB</t>
  </si>
  <si>
    <t>Để ngăn không cho người dùng cắm ngược chiều</t>
  </si>
  <si>
    <t>Để dễ dàng sắp xếp số chân tiếp xúc có trong cổng kết nối</t>
  </si>
  <si>
    <t>Do thiết kế của mạch điện bên trong đầu đực</t>
  </si>
  <si>
    <t>Do ngẫu nhiên mà người ta thiết kế như thế</t>
  </si>
  <si>
    <t>Nguyên tắc 5: dễ dàng khắc phục lỗi</t>
  </si>
  <si>
    <t>Câu hỏi trùng với câu 475
Không có đáp án cũng như giải thích</t>
  </si>
  <si>
    <t>Câu hỏi: Các yếu tố cần quan tâm khi thiết kế cấu trúc website là gì?
Đáp án: 
+ Tính đơn giản
+ Tính rõ ràng
+ Khả năng phân biệt
+ Tính nhấn mạnh</t>
  </si>
  <si>
    <t>Các câu nào sau đây là sai khi nói về khoảng trắng?</t>
  </si>
  <si>
    <t>Khoảng trắng giúp người dùng tập trung vào văn bản</t>
  </si>
  <si>
    <t>Khoảng trắng là phần của trang để trắng hoặc để trống</t>
  </si>
  <si>
    <t>Khoảng trắng không quan trọng trong thiết kế đồ họa</t>
  </si>
  <si>
    <t>Khoảng trắng làm người dùng mất tập trung</t>
  </si>
  <si>
    <t>Khoảng trắng giúp mắt người nghỉ ngơi và điều hướng dễ dàng hơn</t>
  </si>
  <si>
    <t>Khoảng trắng là phần của trang để trắng hoặc để trống, quan trọng trong thiết kế đồ họa, giúp người dùng tập trung hơn vào văn bản, giúp mắt người nghỉ ngơi và điều hướng dễ dàng hơn</t>
  </si>
  <si>
    <t>Câu hỏi không liên quan</t>
  </si>
  <si>
    <t>Viết lại câu hỏi mới</t>
  </si>
  <si>
    <t>HI3.7.0.0.0</t>
  </si>
  <si>
    <t>Bạn A làm 1 ứng dụng chạy bằng giao diện console, để list ra danh sách các mặt hàng, bạn A cung cấp 1 option là --list hoặc -l, khi người dùng chạy lệnh có option --list và không có mặt hàng nào thỏa mãn, màn hình không hiện lên thông báo gì. Trong trường hợp này, bạn A đã vi phạm bao nhiêu nguyên tắc thiết kế giao diện?</t>
  </si>
  <si>
    <t>Không có nguyên tắc nào bị vi phạm</t>
  </si>
  <si>
    <t>Vi phạm 1 nguyên tắc:  Cung cấp phản hồi</t>
  </si>
  <si>
    <t>Khi thiết kế một trang web hướng toàn cầu, chúng ta nên: (1 đáp án)</t>
  </si>
  <si>
    <t>A. Sử dụng càng nhiều màu sắc càng tốt</t>
  </si>
  <si>
    <t>B. Sử dụng càng ít màu sắc càng tốt</t>
  </si>
  <si>
    <t>C. Sử dụng màu sắc biến đổi theo chu kì thời gian duyệt site của người dùng</t>
  </si>
  <si>
    <t>D. Căn cứ vào người dùng ở vùng miền nào mà thiết đặt màu sắc sao cho phù hợp với văn hóa của vùng miền đó</t>
  </si>
  <si>
    <t>E. Thiết kế một khung màu sắc khác biệt hoàn toàn so với bình thường</t>
  </si>
  <si>
    <t>A,B,C sai vì người dùng sẽ chỉ tiếp thu một số màu sắc nhất định. E sai vì không tạo được sự quen thuộc cho người dùng</t>
  </si>
  <si>
    <t>HI3.8.0.0.0</t>
  </si>
  <si>
    <t>Với tiêu đề web tin tức, chúng ta không nên(2 đáp án)</t>
  </si>
  <si>
    <t>Để một font chữ cố đinh đối với các tiêu đề khác nhau</t>
  </si>
  <si>
    <t>Lựa chọn kiểu chữ có chân</t>
  </si>
  <si>
    <t>Sử dụng ký tự đặc biệt</t>
  </si>
  <si>
    <t>Để khoảng cách dòng tiêu đề sát với phần thân trang</t>
  </si>
  <si>
    <t>Co dãn khoảng cách chữ</t>
  </si>
  <si>
    <t>A,B,E nên vì có thể làm nổi bật tiêu đề nhất có thể. C,D  không nên vì làm tiêu đề khó nhìn, ảnh hưởng đến mục đích diễn đạt và truyền đạt thông tin</t>
  </si>
  <si>
    <t>HI4.5.0.0.0</t>
  </si>
  <si>
    <t>Thiết kế thí nghiệm là gì</t>
  </si>
  <si>
    <t>Thiết kế thí nghiệm là bản thiết kế nhằm mục đích miêu tả hoặc giải thích sự thay đổi thông tin theo các điều kiện được giả thiết để phản ánh sự biến thiên đó</t>
  </si>
  <si>
    <t>HI4.5.1.0.0</t>
  </si>
  <si>
    <t>Nêu 8 nguyên tắc vàng trong thiết kế giao diện?</t>
  </si>
  <si>
    <t>Không có đáp án</t>
  </si>
  <si>
    <t>Thêm đáp án</t>
  </si>
  <si>
    <t xml:space="preserve"> 1. Đảm bảo tính thống nhất; 2. Cho phép người dùng sử dụng các phím tắt; 3. Cung cấp phản hồi; 4. Chia nhỏ hành động để thấy được kết quả ngắn hạn; 5. Dễ dàng khắc phục lỗi; 6. Cho phép đảo ngược hành động; 7. Con người làm chủ; 8. Giảm tải bộ nhớ ngắn hạn</t>
  </si>
  <si>
    <t>Không đáp án</t>
  </si>
  <si>
    <t>Không giải thích</t>
  </si>
  <si>
    <t>Chưa có đáp án+giải thích</t>
  </si>
  <si>
    <t>Đáp án :C; Giải thích:Để hỗ trợ người dùng tránh lỗi hoặc khắc phục lỗi, không cần trả lời câu hỏi  sau đây: 1.Người dùng có quan sát hết hoạt động website hay không?
2.Website có phản hồi tức thì cho người dùng không?
3.Website có cung cấp tính năng gợi ý tự động không?
4.Người dùng có quan sát mọi thay đổi website không?
5.Website có yêu cầu xác nhận sau mỗi hành động không?</t>
  </si>
  <si>
    <t>HI5.2.0.0.0</t>
  </si>
  <si>
    <t>Thế nào là tính nhất quán?  Lợi ích khi có tính nhất quán là gì? Điều gì sẽ xảy ra nếu không có tính nhất quán?</t>
  </si>
  <si>
    <t>Nhất quán có nghĩa là thiết kế giao diện để có các hành động giống nhau và sử dụng các yếu tố giống nhau để thực hiện các nhiệm vụ giống nhau. Lợi ích chính của tính nhất quán là làm cho người dùng dễ học và dễ dùng. Nếu không có tính nhất quán, người dùng sẽ gặp nhiều khó khăn trong việc học và có nhiều khả năng tạo ra lỗi hơn.</t>
  </si>
  <si>
    <t>chưa có đáp án+giải thích</t>
  </si>
  <si>
    <t>Đáp án : A giải thích : về vẫn đề thị hiếu người dùng, chúng ta lên để người dùng thấy được website có những gì</t>
  </si>
  <si>
    <t>HI5.2.1.0.0</t>
  </si>
  <si>
    <t>HI7.0.0.0.0</t>
  </si>
  <si>
    <t>Có mấy loại điện toán di động ?</t>
  </si>
  <si>
    <t>Có 3 loại điện tón di động lần lượt là : máy tính cá nhân di động, điện thoại di động, thiết bị điện toán mặc được (điện toán gắn theo người).</t>
  </si>
  <si>
    <t>Nội dung câu hỏi chưa đúng, thiếu đáp án đúng.</t>
  </si>
  <si>
    <t>Sửa lại nội dung câu hỏi, thêm đáp án đúng</t>
  </si>
  <si>
    <t>HI7.1.0.0.0</t>
  </si>
  <si>
    <t>Những thiết bị nào có thể tham gia vào hệ thống tính toán di động</t>
  </si>
  <si>
    <t>Điện thoại thông minh</t>
  </si>
  <si>
    <t>Khi người dùng đang không ở một vị trí cố định và sử dụng các thiết bị này thì chúng có thể kết nối với nhau thông qua hoặc không thông qua kết nối không dây. Do vậy có thể nói các thiết bị như laptop, máy tính bảng, điện thoại di động, đồng hồ thông minh đều có thể tham gia vào hệ thống tính toán di động</t>
  </si>
  <si>
    <t>Câu hỏi dùng từ "được" chưa chuẩn xác. Đáp án C lặp lại câu hỏi, chưa có câu trả lời. Chưa cung cấp đáp án đúng. Chưa có giải thích</t>
  </si>
  <si>
    <t xml:space="preserve">Ở câu hỏi thay từ "được" bằng từ "có thể". Bổ sung thêm lựa chọn C là "điện thoại thông minh". Bổ sung thêm đáp án đúng là E "Cả 4 thiết bị trên". Đã thêm giải thích. </t>
  </si>
  <si>
    <t>HI7.1.1.0.0</t>
  </si>
  <si>
    <t>Đâu là đầu vào của  hệ thống di động</t>
  </si>
  <si>
    <t>Tính toán phổ biến là gì</t>
  </si>
  <si>
    <t xml:space="preserve">Suy xét, chạm, mặt sau, thiết bị </t>
  </si>
  <si>
    <t>Tất cả đều dúng</t>
  </si>
  <si>
    <t xml:space="preserve"> Tính toán phổ biến là phương pháp tăng cường tính toán bằng cách sử dụng những thiết bị (dịch vụ) đang hoạt động có sẵn trong môi trường vật lý, nhưng việc sử dụng đó là vô hình đối với người dùng</t>
  </si>
  <si>
    <t>Bàn phím, chuột là thiết bị ra của máy tính. Ram là thiết bị xử lý của máy tính</t>
  </si>
  <si>
    <t xml:space="preserve">Thiếu 1 đáp án </t>
  </si>
  <si>
    <t>Đã thêm một đáp án E</t>
  </si>
  <si>
    <t>tất cả những ý dưới đây đều là 1 dạng của "phổ biến", ngoại trừ</t>
  </si>
  <si>
    <t>hiện hữu ở mọi nơi</t>
  </si>
  <si>
    <t>gặp phải trong mọi trường hợp</t>
  </si>
  <si>
    <t>máy tính trở thành 1 lực lượng hữu ích và vô hình. Nó giúp người dùng đạt mục đích của mình mà ko bị mất phương hướng</t>
  </si>
  <si>
    <t>phải hiện hữu trên máy tính</t>
  </si>
  <si>
    <t>HI7.1.2.0.0</t>
  </si>
  <si>
    <t>điều nào dưới đây là 1 ứng dụng của thực tế ảo?</t>
  </si>
  <si>
    <t>trực quan khoa học</t>
  </si>
  <si>
    <t>Mô phỏng</t>
  </si>
  <si>
    <t>Trò chơi</t>
  </si>
  <si>
    <t>Tất cả những ý trên</t>
  </si>
  <si>
    <t>: Màn hình cảm ứng của điện thoại di động không thích hợp với nhóm người dùng nào? (2 đáp án)</t>
  </si>
  <si>
    <t>Những kĩ sư IT</t>
  </si>
  <si>
    <t>Những người khiếm thị</t>
  </si>
  <si>
    <t>Những người bị câm</t>
  </si>
  <si>
    <t>Những người khuyết tật chân tay</t>
  </si>
  <si>
    <t>Ở đây ta chỉ xét các thiết bị di động phổ cập với mọi người hiện nay. Ko xét các thiết bị cao cấp</t>
  </si>
  <si>
    <t>HI7.1.3.0.0</t>
  </si>
  <si>
    <t>HI7.1.3.1.0</t>
  </si>
  <si>
    <t>điều nào dưới đây không phải là 1 thử thách đối với "giao diện phổ quát"?</t>
  </si>
  <si>
    <t>tương tác với những cảm biến vô hình</t>
  </si>
  <si>
    <t>gián đoạn và tách rời</t>
  </si>
  <si>
    <t>tương tác trong thiết lập công cộng</t>
  </si>
  <si>
    <t>Chỉ một số ít thiết bị hỗ trợ</t>
  </si>
  <si>
    <t>điều này dưới đây KHÔNG là 1 vấn đề trong tương tác với hệ thống cảm biến ?</t>
  </si>
  <si>
    <t>giải quyết một trong rất nhiều các thiết bị cảm biến</t>
  </si>
  <si>
    <t>Nhận thấy hệ thống đã sẵn sàng hay không</t>
  </si>
  <si>
    <t>Làm thế nào hệ thống tương tác, giao tiếp với người sử dụng</t>
  </si>
  <si>
    <t>Nhận thấy hệ thống đã làm đúng hay không</t>
  </si>
  <si>
    <t>HI7.1.3.2.0</t>
  </si>
  <si>
    <t>Điều nào dưới đây là 1 thách thức của giao diện trong thực tế?</t>
  </si>
  <si>
    <t>hiệu năng hệ thống</t>
  </si>
  <si>
    <t>Sức khỏe và an toàn</t>
  </si>
  <si>
    <t>HI7.2.0.0.0</t>
  </si>
  <si>
    <t xml:space="preserve"> Lợi ích của tính toán trên các thiết bị đeo được mang lại cho người dùng là gì?</t>
  </si>
  <si>
    <t xml:space="preserve"> 2 điều: thao tác truyền gửi dữ liệu dễ dàng, hợp với các nền tảng context-aware (nhận dữ liệu từ môi trường chứ không chỉ từ nhập liệu người dùng)</t>
  </si>
  <si>
    <t>Khi người dùng di chuyển thì họ cũng cần một công cụ để cung cấp các tiện ích. Tính toán trên các thiết bị đeo được giải quyết được vấn đề này.</t>
  </si>
  <si>
    <t>Điều nào dưới đây là hổn hợp thực tế liên tục ?</t>
  </si>
  <si>
    <t>Thực tế ảo; tính ảo gia cố; Tính thực gia cố; thực tại vật lý</t>
  </si>
  <si>
    <t>tính ảo gia cố; Tính thực gia cố; thực tại vật lý</t>
  </si>
  <si>
    <t>Thực tế ảo; tính ảo gia cố; Tính thực gia cố</t>
  </si>
  <si>
    <t>Thực tế ảo; Tính thực gia cố; thực tại vật lý</t>
  </si>
  <si>
    <t>Khong có lỗi</t>
  </si>
  <si>
    <t>HI7.2.1.0.0</t>
  </si>
  <si>
    <t>Là một trong những kĩ thuật sử dụng cho Nhận biết ngữ cảnh và máy tính đeo</t>
  </si>
  <si>
    <t>thiết kế lấy người dùng làm trung tâm</t>
  </si>
  <si>
    <t>Làm cho máy tính đeo được</t>
  </si>
  <si>
    <t>thiết kế nhanh</t>
  </si>
  <si>
    <t>đánh giá nhanh</t>
  </si>
  <si>
    <t>Với những ngữ cảnh khác thì như thế nào?</t>
  </si>
  <si>
    <t>Sử dụng những lập trình kì cựu, đưa cho anh ta những yêu cầu cụ thể để lập trình và thu về kết quả</t>
  </si>
  <si>
    <t>Sử dụng những chuyên gia cho tất cả các loại thiết bị, gửi cho những chuyên gia lập trình, để họ làm việc cùng nhau</t>
  </si>
  <si>
    <t>HI7.2.1.1.0</t>
  </si>
  <si>
    <t>Tại sao cần phát triển thiết bị có thể đeo (wearable)?</t>
  </si>
  <si>
    <t>Ngày nay, khi nhu cầu của con người ngày càng cao, một thiết bị có thể giúp con người tiếp nhận, xử lý thông tin trong khi di chuyển đã ra đời. Đó chính là các thiết bị có thể đeo. Thiết bị này có thể tiếp nhận, xử lý các thông tin đơn giản. Ngoài ra, thiết bị này có thể hợp tác đồng bộ hoặc không đồng bộ với nền tảng ngữ cảnh nhận thức</t>
  </si>
  <si>
    <t>Để đáp ứng nhu cầu của con người hiện nay, thiết bị đeo được phát triển để giúp con người tiếp nhận, xử lý các thông tin đơn giản như: thông báo tin nhắn, mail,... hoặc đo nhịp tim, đếm bước chân, ...</t>
  </si>
  <si>
    <t>HI7.2.1.2.0</t>
  </si>
  <si>
    <t>HI7.2.1.3.0</t>
  </si>
  <si>
    <t>Nguyên tắc nào dành cho thiết bị đeo tay?</t>
  </si>
  <si>
    <t>Câu hỏi đúng</t>
  </si>
  <si>
    <t>Không chỉnh sửa gì</t>
  </si>
  <si>
    <t>Kiểm tra và bảo trì, sản xuất công nghiệp, định hướng hợp tác, định vị, chuẩn toán giọng nói thời gian thực và phiên dịch</t>
  </si>
  <si>
    <t>Thiết kế trọng tâm người dùng</t>
  </si>
  <si>
    <t>Phát triển bản thử nhanh, kiểm thử</t>
  </si>
  <si>
    <t>Kết hợp thiết bị đeo tay với môi trường người dùng, hoà hợp với những điều có sẵn và giảm thiểu những thứ khiến phân tán.</t>
  </si>
  <si>
    <t>HI7.2.2.0.0</t>
  </si>
  <si>
    <t xml:space="preserve"> Nêu các nguyên tác thiết kế của Shneiderman</t>
  </si>
  <si>
    <t xml:space="preserve"> 
1.        Nhận biết sự khác biệt của người dùng.
2.        Tuân theo tám quy tắc vàng: 
a.        Hướng tới sự nhất quán.
b.        Cung cấp phím tắt cho người dùng.
c.        Cung cấp thông tin phản hồi cho tất cả các hoạt động của người dùng.
d.        Thiết kế hội thoại đảm bảo tính đóng.
e.        Cung cấp phương thức xử lý lỗi đơn giản.
f.        Cho phép hủy các hành động đã thực hiện.
g.        Hỗ trợ người dùng kiểm soát hệ thống.
h.        Giảm tải bộ nhớ làm việc.
3.        Ngăn chặn lỗi ngay khi có thể.
</t>
  </si>
  <si>
    <t>Chỉ cần nêu ra 8 quy tắc, không cần giải thích sâu thêm.</t>
  </si>
  <si>
    <t>chưa  có câu hỏi</t>
  </si>
  <si>
    <t xml:space="preserve">Câu hỏi:
Các mục tiêu cần hướng đến khi thiết kế các điều hướng trong thiết kế giao diện di động là gì?
Trả lời:
+ giúp đỡ người dùng định vị vị trí hiện tại 
+ các trợ giúp, gợi ý các thao tác tương tác tiếp theo
Giải thích: 
Bài giảng trên ACU
</t>
  </si>
  <si>
    <t>Đáp án: là 2 hướng chính Horizontal và Vertical</t>
  </si>
  <si>
    <t>HI7.2.2.1.0</t>
  </si>
  <si>
    <t>Nêu cách nhận biết sự khác biệt của người dùng.</t>
  </si>
  <si>
    <t xml:space="preserve"> Được tiến hành trên 2 khía cạnh: nhận dạng cách sử dụng và nhận dạng các nhiệm vụ cần hỗ trợ người dùng. Để nhận dạng cách sử dụng, cần xác định kiểu đối tượng thường xuyên xử dụng hệ thống, phân loại các kịch bản sử dụng hệ thống dựa trên các đối tượng đó.
Để nhận dạng nhiệm vụ, cần xác định nhu cầu, mục đích của người dùng và cách người dùng muốn đạt được mục đích, từ đó xác định tập các hành động người dùng muốn thực hiện.
</t>
  </si>
  <si>
    <t>Chỉ cần nêu 2 khía cạnh và cách thực hiện 2 khía cạnh đó.</t>
  </si>
  <si>
    <t xml:space="preserve">Câu hỏi Horizontal là điều hướng như thế nào? Đáp án: điều hướng theo chiều ngang </t>
  </si>
  <si>
    <t>Thiết kế nút dừng hoặc lưu trò chơi trên di động cần lưu ý những điều gì?</t>
  </si>
  <si>
    <t>Các nút lưu trò chơi hoặc tạm dừng trò chơi cần phải nhất quán, có thể được thao tác theo nhiều cách khác nhau. Số thao tác của người dùng để lưu hoặc tạm dừng phải là ít nhất có thể</t>
  </si>
  <si>
    <t>Nút tạm dừng hoặc lưu trò chơi cần phải nhất quán với các nút tạm dừng hoặc lưu các ứng dụng khác trên di động nếu không do thói quen người dùng sẽ dễ bị nhầm lẫn và khó sử dụng. Cần có nhiều cách lưu hoặc tạm dựng (Ví dụ vừa có thể ấn phím thoát của điện thoại hoặc ấn biểu tượng icon trên giao diện trò chơi) từ đó cho phép người dùng thông qua nhiều cách khác nhau tùy thuộc vào hoàn cảnh vẫn đạt được mục đích mong muốn. Số lượng các thao tác của người dùng để lưu hoặc tạm dừng phải là ít nhất để tránh làm mất thời gian và tạo cảm giác khó khăn bất tiện khi phải nhớ hoặc thao tác nhiều</t>
  </si>
  <si>
    <t>Câu hỏi không rõ ràng: "nút dừng" ở đây là dừng cái gì? Chưa cung cấp câu trả lời cũng chẳng giải thích</t>
  </si>
  <si>
    <t>Đã sửa lại câu hỏi, cung cấp câu trả lời kèm theo giải thích</t>
  </si>
  <si>
    <t>HI7.2.2.2.0</t>
  </si>
  <si>
    <t>Tại sao tính năng tạm dừng và lưu trò chơi cần được hỗ trợ</t>
  </si>
  <si>
    <t>Khác với chơi game trên máy chơi game chuyên dụng, chơi game trên thiết bị di động có thể bị ảnh hưởng bởi rất nhiều yếu tố như: Có cuộc gọi đến, thông báo SMS, Email, mạng xã hội ... hoặc phải dừng chơi để làm các công việc trong thự tế trước khi chơi tiếp. Do đó, tính năng lưu lại hoặc tạm dừng khi chơi trò chơi là một yêu cầu cần thiết</t>
  </si>
  <si>
    <t>HI7.2.2.3.0</t>
  </si>
  <si>
    <t>Khi đưa ra 1 cấu trúc menu trong game di động, chúng ta có thể sử dụng duy nhất 1 menu chính</t>
  </si>
  <si>
    <t>Bổ sung đáp án và giải thíc</t>
  </si>
  <si>
    <t>h</t>
  </si>
  <si>
    <t>Nếu hai giải pháp đều có giá trị như nhau, hãy sử dụng giải pháp đơn giản hơn.
Đảm bảo mỗi thực thể trong trò chơi là duy nhất, và không dễ bị nhầm lẫn với bất kỳ đối tượng nào khác.
Cung cấp các chế độ trò chơi khác nhau chỉ khi chúng thực sự khác biệt và có giá trịkhác nhau</t>
  </si>
  <si>
    <t>Thêm đáp án đúng và giải thích</t>
  </si>
  <si>
    <t>HI7.2.2.4.0</t>
  </si>
  <si>
    <t>Bạn đang phát triển một ứng dụng mobile giúp download và nghe nhạc, cách thiết kế nào sau đây không đảm bảo tính nhất quán?</t>
  </si>
  <si>
    <t>Sử dụng các bộ biểu tượng play,pause kahcs nhau cho c ác playlisst khác nhau.</t>
  </si>
  <si>
    <t>Chỉ hỏi người dùng download nhạc hay không khi dang sử dụng 3G.</t>
  </si>
  <si>
    <t>Sử dụng bộ biểu tượng play,pause giống ứng dụng nghe nhạc của máy.</t>
  </si>
  <si>
    <t>Chức năng chỉnh âm lượng áp dụng với mọi bài hát.</t>
  </si>
  <si>
    <t>Tất cả đều đảm bảo tính nhất quán</t>
  </si>
  <si>
    <t>Sử dụng các biểu tượng khác nhau cho các playlist khác nhau sẽ làm người dùng bối rối,không nhất quán trong thiết kế</t>
  </si>
  <si>
    <t>Làm thế nào để từ trừu tượng đi đến sự cụ thể?</t>
  </si>
  <si>
    <t>sử dụng kiến thức chuyên biệt cho mọi thiết bị, gửi cho những lập trình viên lão luyện, cho họ làm việc với nhau</t>
  </si>
  <si>
    <t>sử dụng 1 lập trình viên lão luyện, đưa cho anh ta đặc điểm kỹ thuật , đi lập trình, sử dụng kết quả cuối cùng</t>
  </si>
  <si>
    <t>Sử dụng chuyên gia lĩnh vực để mô tả bối cảnh, gửi đến chuyên gia thiết bị để thiết kếm màn hình tối ưu phụ thuộc bối cảnh cho thiết bị cụ thể, rồi lập trình chương trình đó</t>
  </si>
  <si>
    <t>tính nhất quán là sự đồng nhất , phù hợp với hành động trước đó. Trong thiết kế giao diện là sự tương đồng với giao diện trước đó</t>
  </si>
  <si>
    <t>Chỉ khả thi cho số nhỏ các thiết bị, bán với số lượng lớn. tức là trò chơi trên di động</t>
  </si>
  <si>
    <t>Câu hỏi thiếu đáp án và giải thích</t>
  </si>
  <si>
    <t>Thiết kế nào sau đây thể hiện đúng tính nhất quán</t>
  </si>
  <si>
    <t>Giao diện và tên các chức năng đồng nhất với nhau, các chức năng cùng thể hiện một công việc thì có tên và icon giống nhau.</t>
  </si>
  <si>
    <t>Thiết kế hài hòa, phù hợp với người dùng</t>
  </si>
  <si>
    <t>Thiết kế các chức năng cùng một công việc cso tên và icon khác nhau để thể hiện tính sinh động.</t>
  </si>
  <si>
    <t>Thiết kế các chức năng khác nhau cùng một tên và icon giống nhau để người dùng không phải nhớ nhiều</t>
  </si>
  <si>
    <t>Với những thiết bị khác thì như thế nào?</t>
  </si>
  <si>
    <t>Khi thiết kế để đảm bảo tính nhất quán cần thiết kế phù hợp sao cho các chức năng hoặc phần giao diện thể hiện cùng một mục đích hay một công việc cần thiết kế giống nhau đảm bảo người dùng không bị nhầm lẫn và dễ dàng nhìn ra</t>
  </si>
  <si>
    <t>thiếu câu trả lời và giải thích câu trả lời đó. Câu hỏi có nội dung không chính xác</t>
  </si>
  <si>
    <t>Sử dụng những chuyên gia để biểu diễn ngữ cảnh, thiết kế màn hình phù hợp, gửi cho người lập trình</t>
  </si>
  <si>
    <t>Chỉ có thể tồn tài với số lượng thiết bị nhỏ mà lượng cầu lớn ví dụ game di động</t>
  </si>
  <si>
    <t>HI7.2.3.0.0</t>
  </si>
  <si>
    <t>Tính nhất quán là gì? Dùng để làm gì? Trong mẫu thử bài tập lớn, tính nhất quán được áp dụng vào đâu? như thế nào? Tại sao?</t>
  </si>
  <si>
    <t xml:space="preserve">Tính nhất quán đề cập đến việc thiết kế giao diện để có các thao tác tương tự  và sử dụng các  phần tử tương tự nhau để thực hiện các nhiệm vụ tương tự nhau.  Đặc biệt 1 giao diện có tính nhất quán luôn tuân theo luôn thực hiện 1 thao tác để chọn tất cả các loại đối tượng. Tính nhất quán hạn chế việc người dùng phải ghi nhớ các thao tác đã quen thuộc, tiếp kiệm thời gian tương tác với hệ thống.
Trong BTL, tính nhất quán được thể hiện trong việc thiết kế các đôi tượng tương tác như là giao diện điều hướng, nút bấm ảo, các thống báo/cảnh báo…
-   Cách thức áp dụng: 
•	Các phím điều hướng luôn cố định vị trí: phím back bên phải, phím trang chính ở giữa
•	Font chữ, màu chữ, kích cỡ chữ: Dùng chung các thuộc tính này cho các văn bản có cùng chức năng
•	Nút bấm ảo: Có kích thước, họa tiết, màu sắc và vị trí  giống nhau khi thể hiện chức năng ngang hàng nhau
•	Giao diện người dùng : Các giao diện đều có thiết kế thống nhất, có tên chức năng nằm trên cùng, phần giao diện điều hướng nằm ở bên trái và được cố định. Phần giao diện chức năng nằm ở bên phải chiếm phần lớn mà hình.
•	Phần giao diện điều hướng; Được cố định và giống nhau ở tất cả các trang.
•	Thông báo/ Cảnh báo: Các thông báo có chức năng tương tự nhau phải được thiết kế giống nhau về mọi mặt như bố trí, font chữ, icon, cõ chữ phải giống nhau. Các cảnh báo phải có âm thanh như nhau, và phần bố trí giao diện như nhau.
Tại sao? +Vì khi thiết kế mẫu thử giao diện, việc nhất quán trong thiết kế phím ảo, các thanh điều hướng, thông báo/cảnh báo sẽ giúp người dùng tiếp cận thông tin nhanh hơn, tránh việc ghi nhớ nhiều cho người dùng
</t>
  </si>
  <si>
    <t>VÌ, tính nhất quán đề cập đến việc thiết kế mẫu thử giao diện. áp dụng linh hoạt tính nhất quán đem lại nhiều lợi ích cho việc tạo sản phẩm có tính dùng được cao.</t>
  </si>
  <si>
    <t>Thiếu câu trả lời, giải thích</t>
  </si>
  <si>
    <t>Thêm câu trả lời</t>
  </si>
  <si>
    <t>Điều nào dưới đây là kĩ thuật đầu ra?</t>
  </si>
  <si>
    <t>Bàn phím, quay vòng</t>
  </si>
  <si>
    <t>trực quan: HMD</t>
  </si>
  <si>
    <t>Điều khiển trực tiếp</t>
  </si>
  <si>
    <t>Đâu cả cơ chế đầu vào?</t>
  </si>
  <si>
    <t>Hình ảnh: HMD</t>
  </si>
  <si>
    <t>Audio</t>
  </si>
  <si>
    <t>Keys: Bàn phím, Cử chỉ tay</t>
  </si>
  <si>
    <t>Đâu là 1 phương pháp tương tác?</t>
  </si>
  <si>
    <t>Menu, kiểm soát trực tiếp, điền vào ô nhập và ngôn ngữ tự nhiên</t>
  </si>
  <si>
    <t>HI7.2.4.0.0</t>
  </si>
  <si>
    <t>Đáp án : A, E</t>
  </si>
  <si>
    <t>HI7.2.5.0.0</t>
  </si>
  <si>
    <t>Câu hỏi trống</t>
  </si>
  <si>
    <t>Câu hỏi: Khuyến cáo thứ 5 trong những khuyến cáo khi cung cấp tính dùng được trong giao diện di động là gì?
Đáp án: Không làm lãng phí thời gian của người dùng
Giải thích: trong giao diện di động phải có nút bỏ qua thông tin khi người dùng muốn, không yêu cầu nhập lại dữ liệu, cung cấp phím tắt và các giá trị mặc định cho người dùng</t>
  </si>
  <si>
    <t>HI7.2.6.0.0</t>
  </si>
  <si>
    <t>Ví dụ nào sau đây không tuân thủ khuyến cáo về sử dụng điều khiển tự nhiên trong cung cấp tính dùng được trên giao diện di động?</t>
  </si>
  <si>
    <t>Sử dụng phím 2,4,6,8 trên bàn phím điện thoại cho di chuyển ngang dọc</t>
  </si>
  <si>
    <t>sử dụng phím 1,3,7,9 trên bàn phím điện thoại cho di chuyển chéo</t>
  </si>
  <si>
    <t>sử dụng các phím mũi tên (arrow keys) trên bàn phím điện thoại để di chuyển ngang dọc</t>
  </si>
  <si>
    <t>sử dụng phím 5 trên bàn phím điện thoại để thực hiện hành động</t>
  </si>
  <si>
    <t>sử dụng phím 2+6 cùng lúc cho một di chuyển chéo</t>
  </si>
  <si>
    <t>Các đáp án A,B,C,D tuân thủ khuyến cáo về sử dụng điều khiển tự nhiên vì chỉ yêu cầu người dùng nhấn một nút được tích hợp sẵn trên thiết bị trong một tương tác. Đáp án E không tuân thủ nguyên tắc này vì yêu cầu người dùng nhấn 2 phím cùng lúc mà một số dòng điện thoại không hỗ trợ tính năng này.</t>
  </si>
  <si>
    <t>Đâu là điểm yếu của việc kiểm thử thiết bị đeo?</t>
  </si>
  <si>
    <t>Cần nhiều thời gian</t>
  </si>
  <si>
    <t>Lượng người dùng đa dạng =&gt; tốn nhiều thời gian hơn</t>
  </si>
  <si>
    <t>Hệ thống cần phải xây dựng mà tích hợp xong mới đánh giá được</t>
  </si>
  <si>
    <t>HI7.2.6.1.0</t>
  </si>
  <si>
    <t>Chức năng tạm dừng thường dùng trong những trường hợp nào? (4 đáp án)</t>
  </si>
  <si>
    <t>Ghi nhiều đáp án là không được</t>
  </si>
  <si>
    <t>Ghi rõ là chọn 4 đáp án</t>
  </si>
  <si>
    <t>Khi đang chơi các trò chơi trên di động tính hỗ trợ lưu tạm dừng giúp ta làm gì?</t>
  </si>
  <si>
    <t>A : Không giúp gì cả</t>
  </si>
  <si>
    <t>B: Thuận tiền cho sử dụng</t>
  </si>
  <si>
    <t>C : giúp ta có thể sử dụng chắc năng khác sau đó vẫn tiếp tục được trò chơi</t>
  </si>
  <si>
    <t>D: giúp ta chơi tốt hơn</t>
  </si>
  <si>
    <t>E: tất cả đáp án B, C, D đều đúng</t>
  </si>
  <si>
    <t>Việc tạm dừng sẽ giúp ta sử dụng các ứng dụng khác mà vẫn lưu lại được dữ liệu đang chơi</t>
  </si>
  <si>
    <t>Đã thêm</t>
  </si>
  <si>
    <t>Đâu là công việc phức tạp khi đánh gia thiết bị đeo?</t>
  </si>
  <si>
    <t>Tính toán, dịch, những chức năng địa lý</t>
  </si>
  <si>
    <t>Đầu vào và hiểu đầu ra</t>
  </si>
  <si>
    <t>Đọc, nghe, nhận biết vật thể, dấu hiệu và tìm những tác vụ phù hợp</t>
  </si>
  <si>
    <t>Xử lí nhanh, chịu lực</t>
  </si>
  <si>
    <t>Tại sao phải tuân theo một ngôn ngữ thiết kế?</t>
  </si>
  <si>
    <t xml:space="preserve">Tạo ra tính nhất quán giúp cho các ứng dụng, giúp cho các ứng dụng trong 1 môi trường không có cảm giác như các ứng dụng không liên quan đến nhau.
Giảm thời gian làm quen cho người dùng. Nếu đã quen với mọt ứng dụng sẽ dễ dàng làm quen với ứng dụng mới.
Xây dựng thương hiệu , tạo đặc trưng cho ứng dụng của một nhà thiết kế.
</t>
  </si>
  <si>
    <t xml:space="preserve">Sư dụng một ngôn ngữ thiết kế đem lại cho người dùng và nhà phát triển nhiều lợi ích. Tạo ra tính nhất quán giúp cho các ứng dụng, giúp cho các ứng dụng trong 1 môi trường không có cảm giác như các ứng dụng không liên quan đến nhau.
Giảm thời gian làm quen cho người dùng. Nếu đã quen với mọt ứng dụng sẽ dễ dàng làm quen với ứng dụng mới.
Xây dựng thương hiệu , tạo đặc trưng cho ứng dụng của một nhà thiết kế.
</t>
  </si>
  <si>
    <t>không có lỗi</t>
  </si>
  <si>
    <t>Đâu ra những công việc có thể kiểm soát khi kiểm thử thiết bị đeo?</t>
  </si>
  <si>
    <t>Ấn nút, xử lí, sử dụng các công cụ</t>
  </si>
  <si>
    <t>Đoạn hướng dẫn hiển thị trợ giúp được dàn đều qua các màn, giai đoạn</t>
  </si>
  <si>
    <t>Hiển thị hướng dẫn ngắn gọn để giải thích tình huống game, vật phẩm mới</t>
  </si>
  <si>
    <t>Cung cấp chức năng bỏ qua trợ giúp trong game</t>
  </si>
  <si>
    <t>Cung cấp sơ đồ phím sử dụng ứng với chức năng</t>
  </si>
  <si>
    <t>Cung cấp tài liệu hướng dẫn sử dụng game cho người dùng</t>
  </si>
  <si>
    <t>Tạo ra tính nhất quán cho các ứng dụng, giúp cho các ứng dụng trong 1 môi trường không có cảm giác như các ứng dụng không liên quan đến nhau</t>
  </si>
  <si>
    <t>Điều nào dưới đây là những ứng dụng của bối cảnh nhận thức?</t>
  </si>
  <si>
    <t>Kiểm tra và bảo trì; sản xuất; Định hướng để hợp tác ; cảm biến vị trí; Nhận dạng giọng nói thời gian thực và dịch thuật</t>
  </si>
  <si>
    <t>thiết kế lấy Người sử dụng làm trung tâm; Tạo mẫu nhanh; thẩm định tại lĩnh vực</t>
  </si>
  <si>
    <t>Hợp nhất các máy tính đeo được với không gian làm việc của người dùng</t>
  </si>
  <si>
    <t>Trộn lẫn hoàn hảo với môi trường hiện tại của người dùng. Đảm bảo càng ít phân tâm càng tốt</t>
  </si>
  <si>
    <t>Để cung cấp trợ gúp cho ND trong game, có thể dùng cách nào trong các cách sau đây?</t>
  </si>
  <si>
    <t>Xây dựng menu "Help" có thể mở từ main menu, sub menu khi trong game.</t>
  </si>
  <si>
    <t>Hiển thị text giải thích nguồn gốc, công dụng, thông số của đối tượng khi chạm, giữ con trỏ tại 1 đối tượng trong 1 khoảng thời gian ngắn.</t>
  </si>
  <si>
    <t>Tạo trợ lý ảo NPC, bạn đồng hành cho nhân vật trong trò chơi, tương tác qua trò chuyện, hội thoại cố định.</t>
  </si>
  <si>
    <t>Cả 3 đáp án đều sai</t>
  </si>
  <si>
    <t>Tất cả các cách trên đều có thể áp dụng để cung cấp trợ giúp cho ND, mỗi cách phù hợp với một thời điểm khác nhau khi ND chơi game.</t>
  </si>
  <si>
    <t>Câu hỏi không rõ ràng, chưa có đáp án, chưa có giải thích</t>
  </si>
  <si>
    <t>chỉnh sửa câu hỏi, thêm đáp án và giải thích</t>
  </si>
  <si>
    <t>những kỹ thuật được sử dụng trong bối cảnh nhận thức và thiết bị đeo đc?</t>
  </si>
  <si>
    <t>Giảm thời gian làm quen cho người dùng. Nếu đã quen với mọt ứng dụng sẽ dễ dàng làm quen với ứng dụng mới.</t>
  </si>
  <si>
    <t>Điều nào dưới đây là hành động đơn giản?</t>
  </si>
  <si>
    <t>đi bộ, chạy, đi xe</t>
  </si>
  <si>
    <t>đọc, nghe, lần theo dấu hiệu</t>
  </si>
  <si>
    <t>Nhiệm vụ Kết hợp, Xác định đối tượng</t>
  </si>
  <si>
    <t xml:space="preserve">Material design </t>
  </si>
  <si>
    <t>Metro design</t>
  </si>
  <si>
    <t>Skeumorph design</t>
  </si>
  <si>
    <t>Các ngôn ngữ thiết kế thường sử dụng trong thiết kế tương tác người máy tinh: Flat design, Material design, Skeumorph design và Metro design.</t>
  </si>
  <si>
    <t>lỗi chính tả</t>
  </si>
  <si>
    <t>Sửa đáp án A : Flat design</t>
  </si>
  <si>
    <t>HI7.2.7.0.0</t>
  </si>
  <si>
    <t>Đâu là một trong những lý do cần nghiên cứu mô thức của tính dùng được ?</t>
  </si>
  <si>
    <t>Liên quan đến việc thiết kế các hệ thống tương tác.</t>
  </si>
  <si>
    <t>Xây dựng thương hiệu , tạo đặc trưng cho ứng dụng của một nhà thiết kế.</t>
  </si>
  <si>
    <t>Không có đáp án + giải thích. Sai chủ đề câu hỏi</t>
  </si>
  <si>
    <t>Câu hỏi: Nguyên lý xây dựng thiết kế vật chất?
Đáp án: 
A. Dựa trên các vật liệu trên thực tế
B. Màu sắc rực rỡ
C. Sử dụng nhiều hiệu ứng hoạt hình và biến đổi của phần tử.
D. A và B
E. A, B, C
Đáp án đúng : E
Giải thích: thiết kế vật chất xây dựng dựa trên 3 nguyên lý dựa trên các vật liệu trên thực tế, Màu sắc rực rỡ, Sử dụng nhiều hiệu ứng hoạt hình và biến đổi của phần tử để tạo nên giao diện di động.</t>
  </si>
  <si>
    <t>Đâu không phải lý do chính cần tuân theo 1 ngôn ngữ thiết kế</t>
  </si>
  <si>
    <t>Đâu không phải lý do chính cần tuân thủ theo 1 ngôn ngữ thiết kế</t>
  </si>
  <si>
    <t>Để tạo tính nhất quán cho ứng dụng</t>
  </si>
  <si>
    <t>Để làm giảm thời gian làm quen với người dùng</t>
  </si>
  <si>
    <t>Để các nhà thiết kế dễ giao tiếp với nhau</t>
  </si>
  <si>
    <t>Để xây dựng thương hiệu tạo nên đặc trưng cho ứng dụng</t>
  </si>
  <si>
    <t>3 đáp án đúng A, B, D</t>
  </si>
  <si>
    <t>Chưa có giải thích đáp án đúng</t>
  </si>
  <si>
    <t>Cần giải thích tạo sao ngôn ngữ thiết kế không dùng để tạo thương hiệu...</t>
  </si>
  <si>
    <t>HI7.3.0.0.0</t>
  </si>
  <si>
    <t>Thiết kế của phần mềm Photoshop là theo ngôn ngữ thiết kế nào?</t>
  </si>
  <si>
    <t xml:space="preserve">Thiết kế thực tế mô phỏng </t>
  </si>
  <si>
    <t>Thiết kế vật chất</t>
  </si>
  <si>
    <t>Cả A,B,C,D</t>
  </si>
  <si>
    <t>Thiết kế giao diện của phần mềm Photoshop là theo ngôn ngữ thiết kế phẳng</t>
  </si>
  <si>
    <t>Phải tuân theo 1 ngôn ngữ thiết kế giao diện di động vì làm vậy mới tạo được sự đồng bộ toàn hệ thống, tăng tính phổ biến cho hệ thống.
+ Trong bài tập lớn, em đã sử dụng toàn bộ tiếng Anh trong việc thiết kế giao diện di động 
+ Ví dụ: ngôn ngữ trong giao diện chức năng “Mở cốp”, “Ước lượng không gian khi mở cửa xe”, “Kiểm tra thông số xe” đều dung tiếng Anh, kể cả âm thanh cảnh báo khi chuyển trạng thái</t>
  </si>
  <si>
    <t>Điều này hoàn toàn đúng và hợp lý. Trên phương diện của hệ thống, cần đồng nhất 1 loại ngôn ngữ, tránh sự hỗn tạp. Trên quan điểm của người dùng, việc này giúp người dùng hình dung được hệ thống dễ dàng hơn, không bị nhầm lẫn.</t>
  </si>
  <si>
    <t>Chưa có giải thích và đáp án đúng</t>
  </si>
  <si>
    <t xml:space="preserve">đã thêm ở trước
</t>
  </si>
  <si>
    <t>HI7.3.10.0.0</t>
  </si>
  <si>
    <t>giao diện Metro UI trên hệ điều hành Windows 8 của Microsoft</t>
  </si>
  <si>
    <t>giao diện Metro UI là thiết kế phẳng</t>
  </si>
  <si>
    <t>Lựa chọn C không rõ ràng+ không có đáp án và giải thích</t>
  </si>
  <si>
    <t>Sửa lại đáp án D: giao diện Metro UI trên hệ điều hành Windows 8 của Microsoft
Đáp án đúng là D
Giải thích: giao diện Metro UI là thiết kế phẳng</t>
  </si>
  <si>
    <t>HI7.3.11.0.0</t>
  </si>
  <si>
    <t>dựa định nghĩa của ngôn ngữ Metro</t>
  </si>
  <si>
    <t>Không lỗi gì</t>
  </si>
  <si>
    <t>HI7.3.11.1.0</t>
  </si>
  <si>
    <t>Tại sao cần tạo ra nhiều phiên bản thiết kế khác nhau?</t>
  </si>
  <si>
    <t>Để xem phiên bản nào đáp ứng tốt nhất nhu cầu hệ thống</t>
  </si>
  <si>
    <t xml:space="preserve"> Để biết người dùng mục tiêu là ai</t>
  </si>
  <si>
    <t xml:space="preserve"> Để biết được sản phẩm hỗ trợ người dùng kiểu gì</t>
  </si>
  <si>
    <t>Đảm có được bản thiết kế đẹp nhất</t>
  </si>
  <si>
    <t xml:space="preserve"> Để đem đến nhiều trải nghiệm cho người dùng</t>
  </si>
  <si>
    <t>Qua hành động này ta hình dùng được sản phẩm có thể làm gì, đóng vai trò gì và trông như thế nào từ âm thanh, màu sắc, hình ảnh,...</t>
  </si>
  <si>
    <t>A.Thiết kế thực tế mô phỏng (Skeuomorph design)</t>
  </si>
  <si>
    <t>B. Thiết kế phẳng (Flat design)</t>
  </si>
  <si>
    <t>C. Thiết kế hiện đại (Metro design)</t>
  </si>
  <si>
    <t>D. Thiết kế vật liệu (Material design)</t>
  </si>
  <si>
    <t>E. Thiết kế màn hình (Screen design)</t>
  </si>
  <si>
    <t>đáp án A,B,C</t>
  </si>
  <si>
    <t>3 ngôn ngữ thiết kế thông dụng thiết kế phẳng, thiết kế hiện đại, thiết kế thực tế mô phỏng</t>
  </si>
  <si>
    <t>- bổ sung đáp án
- bổ sung giải thích</t>
  </si>
  <si>
    <t>Ngôn ngữ thiết kế metro tập trung vào yếu tố nào</t>
  </si>
  <si>
    <t>TLBT</t>
  </si>
  <si>
    <t>Thể hiện các chữ viết</t>
  </si>
  <si>
    <t>Thiết kế đồ họa</t>
  </si>
  <si>
    <t>Các hiệu ứng hoạt họa</t>
  </si>
  <si>
    <t>Đáp án A, B đúng</t>
  </si>
  <si>
    <t>Được Microsofts đưa ra và áp dụng trên một số sản phẩm của hãng. Ngôn ngữ thiết kế này được xây dựng trên ngôn ngữ thiết kế phẳng tuy nhiên giảm thiểu tối đa việc sử dụng các đối tượng đồ hòa mà tập trung vào thể hiện các chữ viết. Font chữ thường được dùng là Segoe UI,  Các hiệu ứng hoạt họa cũng đóng vai trò hết sức quan trọng trong ngôn ngữ thiết kế kiểu này.</t>
  </si>
  <si>
    <t>- Thiếu câu trả lời
- Thiếu lời giải thích</t>
  </si>
  <si>
    <t>- Bổ sung câu trả lời
- Bổ sung lời giải thích</t>
  </si>
  <si>
    <t>HI7.3.11.10.0</t>
  </si>
  <si>
    <t>HI7.3.11.2.0</t>
  </si>
  <si>
    <t>Đâu là ví dụ cho việc áp dụng nguyên tắc đơn giản</t>
  </si>
  <si>
    <t>Nếu có 2 giải pháp đều đúng, chọn giải pháp phức tạp hơn</t>
  </si>
  <si>
    <t xml:space="preserve"> Nếu có 2 giải pháp đều đúng, chọn giải pháp đơn giản hơn</t>
  </si>
  <si>
    <t>Các thực thể trong game là duy nhất và không bị nhầm lẫn với các thực thể khác</t>
  </si>
  <si>
    <t>Cố gắng cung cấp duy nhất một chế đọ chơi</t>
  </si>
  <si>
    <t xml:space="preserve"> Cung cấp nhiều chế độ chơi nếu chúng thực sự khác nhau và có giá trị</t>
  </si>
  <si>
    <t>B, C, E</t>
  </si>
  <si>
    <t>Nguyên tắc này hướng chúng ta đến việc thiết kế một cách đơn giản nhất để sử dụng, tránh bị nhầm lẫn</t>
  </si>
  <si>
    <t>Lợi ích trong việc áp dụng material design trong thiết kế giao diện là gì?</t>
  </si>
  <si>
    <t xml:space="preserve">iết kế material design tạo nên sự nhất quán về giao diện, hình ảnh, trong đó có tùy chỉnh về mặt hiển thị trên các thiết bị khác nhau.
Tạo cho người dùng cảm giác quen thuộc hơn, không phải tốn kém nhiều thời gian cho việc học hỏi cách sử dụng ứng dụng của nhà cung cấp trên nhiều thiết bị khác nhau.
Material design có màu sắc vui vẻ và sinh động hơn, hiệu ứng chuyển động mượt mà.
</t>
  </si>
  <si>
    <t>Dựa trên các đặc điểm và tính chất của material design.</t>
  </si>
  <si>
    <t>Không có câu hỏi</t>
  </si>
  <si>
    <t>Thêm câu hỏi</t>
  </si>
  <si>
    <t>HI7.3.11.3.0</t>
  </si>
  <si>
    <t>Material Design là gì</t>
  </si>
  <si>
    <t>Material Design là một ngôn ngữ thiết kế được đưa ra bởi Google vào năm 2014. Đây là một ngôn ngữ được đánh giá rất cao. Ngôn ngữ này được xây dựng dựa trên ba nguyên lí chính: dựa trên các vật liệu trong thực tế, sử dụng các màu sắc rực rỡ, sử dụng rất nhiều các hiệu ứng hoạt hình và các biến đổi của phần tử. Tư tưởng chính của ngôn ngữ này là: Coi các điểm ảnh như một vật liệu thực (giấy), các phần tử giao diện được gắn liền với nhau như các đối tượng trong không gian ba chiều, sử dụng đổ bóng để tạo cảm giác độ cao của các thành phần</t>
  </si>
  <si>
    <t>Dựa vào nội dung được cung cấp trong bài giảng trên trang aseancu.org (cụ thể là topic 13, từ slide 41/54)</t>
  </si>
  <si>
    <t>Chưa cung cấp đáp án, chưa giải thích vì sao có đáp án ấy</t>
  </si>
  <si>
    <t>Đã bổ sung đáp án cùng lời giải thích</t>
  </si>
  <si>
    <t>HI7.3.11.4.0</t>
  </si>
  <si>
    <t>Các phần tử nằm trong không gian 3D và được xử lý để hiển thị trên môi trường 2D. Để lý giao diện 3D trong môi trường 2D, ta sử dụng hiệu ứng đổ bóng để phân tách các lớp, đối tượng có độ cao lớn hơn sẽ đổ bóng rộng hơn</t>
  </si>
  <si>
    <t>thiếu câu trả lời và giải thích</t>
  </si>
  <si>
    <t>Đã thêm câu trả lời và giải thích ở trước</t>
  </si>
  <si>
    <t>HI7.3.11.5.0</t>
  </si>
  <si>
    <t xml:space="preserve">Không hợp lý </t>
  </si>
  <si>
    <t>không có</t>
  </si>
  <si>
    <t>Trong thiết kế tùy vào đối tượng người dùng và các sản phẩm khác nhau mà có những định hướng sử dụng màu sắc khác nhau</t>
  </si>
  <si>
    <t>không cần sửa.</t>
  </si>
  <si>
    <t>HI7.3.11.6.0</t>
  </si>
  <si>
    <t>Dâu là ví dụ cho vệc sử dụng nguyên tắc điều khiển tự nhiên</t>
  </si>
  <si>
    <t>Thiết kế game không cần sử dụng nhiều đồng thời nhiều nút</t>
  </si>
  <si>
    <t>Sử dụng phím W cho hành động đi xuống và S cho hành động đi lên</t>
  </si>
  <si>
    <t>Sử dụng phím mũi tên trái cho hành động sang trái và mũi tên phải cho hành động sang phả</t>
  </si>
  <si>
    <t>Nút 5 được sử dụng làm nút di chuyển sang phải</t>
  </si>
  <si>
    <t>Nút 7 sử dụng để lùi</t>
  </si>
  <si>
    <t>Nguyên tắc khuyên nên thiết kế sao cho việc sử dụng, thao tác thuận với tự nhiên nhất</t>
  </si>
  <si>
    <t>Bỏ trống</t>
  </si>
  <si>
    <t>Thêm câu tự luận: Animation là gì? Phân tích cách tạo animation từ các sprites ảnh. Nêu ra điểm mạnh và điểm yếu của nó? 
Trả lời: Animation là một phần, một nhánh không thể thiếu trong thiết kế ngày nay và cả mai sau. Một cách ngắn gọn nó là hoạt ảnh, một hình ảnh hoạt động mô tả các chuyển động.
Tạo animation từ các sprites là phương pháp đơn giản để tạo animation. Nó gồm tập nhiều ảnh của cùng một đối tượng ở các hành động khác nhau qua đó khi tạo animation ta có một chuỗi hoạt động
Điểm mạnh là phương pháp đơn giản, dễ thực hiện. Điểm yếu là cần có sẵn các sprites nếu không sẽ không thực hiện được.</t>
  </si>
  <si>
    <t xml:space="preserve"> Hiệu ứng hoạt hình trong thiết kế vật chất cần phải đáp ứng những yêu cầu nào dưới đây?</t>
  </si>
  <si>
    <t>Trong thiết kế vật chất, các hiệu ứng hoạt hình phải đảm bảo:
- Các hiệu ứng phải nhanh chậm tùy theo khối lượng của các phần tử
- Các hiệu ứng phải thể hiện được người dùng chạm vào vị trí nào</t>
  </si>
  <si>
    <t>Các hiệu ứng phải tăng tốc, giảm tốc dựa vào khối lượng của phần tử, đồng thời phải thể hiện rõ người dùng ấn vào vị trí nào trên màn hình</t>
  </si>
  <si>
    <t>Câu hỏi không tương ứng với nội dung của phần HCI ID</t>
  </si>
  <si>
    <t>Câu hỏi: Hiệu ứng hoạt hình trong thiết kế vật chất cần phải đáp ứng những yêu cầu nào dưới đây?
Đáp án: Các hiệu ứng phải nhanh chậm tùy theo khối lượng của các phần tử
- Các hiệu ứng phải thể hiện được người dùng chạm vào vị trí nào
Giải thích: Các hiệu ứng phải tăng tốc, giảm tốc dựa vào khối lượng của phần tử, đồng thời phải thể hiện rõ người dùng ấn vào vị trí nào trên màn hình</t>
  </si>
  <si>
    <t>HI7.3.11.7.0</t>
  </si>
  <si>
    <t>Các cách chọn màu sắc trong các thiết kế Material nào dưới đây đúng</t>
  </si>
  <si>
    <t>B.Tham khảo bảng màu</t>
  </si>
  <si>
    <t>C. Sử dùng màu cùng tông</t>
  </si>
  <si>
    <t>D.Thiết lập màu sắc thành 1 chủ đề</t>
  </si>
  <si>
    <t>E.Tùy theo người dùng</t>
  </si>
  <si>
    <t>Giải thích : Đây là các phương pháp tạo giao diện hợp lý về màu sắc</t>
  </si>
  <si>
    <t>Thiếu đáp án, Thiếu kết quả , Thiếu giải thích</t>
  </si>
  <si>
    <t>Thêm đáp án B,C,D,E. Thêm kết quả. Thêm giải thích</t>
  </si>
  <si>
    <t>HI7.3.11.8.0</t>
  </si>
  <si>
    <t>Chưa có đáp án và giải thích</t>
  </si>
  <si>
    <t>HI7.3.11.9.0</t>
  </si>
  <si>
    <t>Một số cách:  Sử dụng màu sắc tương phản rực rỡ cho ứng dụng của mình, thiết lập các màu sắc thành một chủ đề cho toàn bộ giao diện, sử dụng bảng màu của Google cung cấp</t>
  </si>
  <si>
    <t>HI7.3.12.0.0</t>
  </si>
  <si>
    <t>HI7.3.2.0.0</t>
  </si>
  <si>
    <t>điều nào dưới đây là 1 trong những lợi thế của hệ thống di động trước hệ thống cố định</t>
  </si>
  <si>
    <t>Kết nối internet nhanh hơn và đáng tin cậy hơn</t>
  </si>
  <si>
    <t>Khả năng di chuyển, di động</t>
  </si>
  <si>
    <t>Độ phân giải màn hình</t>
  </si>
  <si>
    <t>Xử lí sự kiện nhanh hơn</t>
  </si>
  <si>
    <t>HI7.3.4.0.0</t>
  </si>
  <si>
    <t>Với hệ màn hình cố định thì như thế nào</t>
  </si>
  <si>
    <t>Lớn</t>
  </si>
  <si>
    <t>Nhỏ</t>
  </si>
  <si>
    <t>Nén</t>
  </si>
  <si>
    <t>Mở rộng</t>
  </si>
  <si>
    <t>Hệ thống bộ nhớ cố định thì như thế nào?</t>
  </si>
  <si>
    <t>Bộ nhớ làm việc lớn (GBs)</t>
  </si>
  <si>
    <t>Bộ nhớ làm việc tầm trung</t>
  </si>
  <si>
    <t>Bộ nhớ làm việc nhỏ (MBs)</t>
  </si>
  <si>
    <t>HI7.3.5.0.0</t>
  </si>
  <si>
    <t>tất cả những ý dưới đây đều là 1 phần của nguyên tắc thiết kế cho thiết bị di động, ngoại trừ?</t>
  </si>
  <si>
    <t>ngữ cảnh người dùng</t>
  </si>
  <si>
    <t>Thu nhỏ hóa</t>
  </si>
  <si>
    <t>Xử lý sự gia tăng thiết bị</t>
  </si>
  <si>
    <t>Đâu là nguyên tắc thiết kế giao diện di động?</t>
  </si>
  <si>
    <t>Di động hoá chứ không thu nhỏ hoá</t>
  </si>
  <si>
    <t>Ngữ cảnh người dùng</t>
  </si>
  <si>
    <t>Kiểm soát sự phát triển của thiết bị</t>
  </si>
  <si>
    <t>HI7.3.6.0.0</t>
  </si>
  <si>
    <t>Điều nào dưới đây KHÔNG là 1 loại ứng dụng của thiết bị di động?</t>
  </si>
  <si>
    <t>Dịch vụ tin nhắn</t>
  </si>
  <si>
    <t>Truy cập wifi</t>
  </si>
  <si>
    <t>Thực tế ảo</t>
  </si>
  <si>
    <t>Không có giải thích đáp án</t>
  </si>
  <si>
    <t xml:space="preserve">Giải thích: một hệ tương tác bao gồm 4 thành phần: bối cảnh , con người, máy tính và quy trình phát triển . thành phần này kết hợp với nhay tạo nên những tương tác qua lại tạo thành 1 hệ tương tác </t>
  </si>
  <si>
    <t>HI7.3.7.0.0</t>
  </si>
  <si>
    <t>Đáp án nào dưới đây không phải là thành phần cấu thành hệ tương tác ?</t>
  </si>
  <si>
    <t>Cách dùng và bối cảnh xử dụng máy tính</t>
  </si>
  <si>
    <t>Các đặc tính của hệ thống máy tính và kiến trúc giao diện</t>
  </si>
  <si>
    <t>Các đặc tính của máy tính</t>
  </si>
  <si>
    <t>Các đặc tính của con người</t>
  </si>
  <si>
    <t>Giải thích: một hệ tương tác bao gồm 4 thành phần: bối cảnh , con người, máy tính và quy trình phát triển</t>
  </si>
  <si>
    <t>Khác loại câu hỏi nhưng trùng nội dung với câu 661, Không có đáp án đúng và ko giải thích</t>
  </si>
  <si>
    <t>Bổ sung đáp án đúng và giải thích đáp án</t>
  </si>
  <si>
    <t>HI7.3.8.0.0</t>
  </si>
  <si>
    <t>HI7.3.8.1.0</t>
  </si>
  <si>
    <t>HI7.3.9.0.0</t>
  </si>
  <si>
    <t>Điều nào dưới đây được gọi là tính khả dụng trong giao diện?</t>
  </si>
  <si>
    <t>Giao diện đẹp với rất nhiều tính năng</t>
  </si>
  <si>
    <t>rất nhiều cách để tương tác với giao diện</t>
  </si>
  <si>
    <t>cung cấp chức năng điều hướng, tìm kiếm</t>
  </si>
  <si>
    <t>Dùng nhiều kích cỡ chữ</t>
  </si>
  <si>
    <t>Điều gì sau đây được coi là tồi tệ trong thiết kế tính khả dụng của 1 trò chơi di động ?</t>
  </si>
  <si>
    <t>cung cấp nhiều kích cỡ phông chữ, màu sắc trong mỗi màn hình cho giao diện ấn tượng hơn</t>
  </si>
  <si>
    <t>Cung cấp 1 hệ thống thực đơn có cấu trúc rõ ràng</t>
  </si>
  <si>
    <t>cung cấp chức năng lưu và tiếp tục</t>
  </si>
  <si>
    <t>cung cấp màn hình giúp đỡ</t>
  </si>
  <si>
    <t>Trình bày định nghĩa hệ nhận thức.</t>
  </si>
  <si>
    <t>Hệ nhận thức gồm các khả năng của con người trong việc thu nhận thông tin qua các hệ thống giác quan.</t>
  </si>
  <si>
    <t>Câu hỏi không rõ nghĩa</t>
  </si>
  <si>
    <t>"Chức năng của bộ xương
 trong hệ vận động là gì ?"</t>
  </si>
  <si>
    <r>
      <rPr>
        <rFont val="Inconsolata"/>
      </rPr>
      <t xml:space="preserve"> +  Cần đưa ra nguồn tài liệu: từ bài giảng và các tài liệu tham khảo từ thực tế
+  Cần chỉ ra hệ vận động quan trọng của tương tác giữa người và máy: sử dụng toàn bộ các bộ phân trên cơ thế để tác động tương tác với hệ thống, khởi động, ngắt.... </t>
    </r>
    <r>
      <rPr>
        <rFont val="Inconsolata"/>
        <color rgb="FF1155CC"/>
      </rPr>
      <t>1</t>
    </r>
    <r>
      <rPr>
        <rFont val="Inconsolata"/>
      </rPr>
      <t xml:space="preserve"> hệ thống nào đó . Điều này làm sáng tỏ hơn về hệ vận động</t>
    </r>
  </si>
  <si>
    <t xml:space="preserve">đã thêm giải thích ở phía trước
</t>
  </si>
  <si>
    <t>Giải thích: "Bộ nhớ của con người trong việc xử lý thông tin có ba
 kiểu bộ nhớ 
- Bộ nhớ cảm nhận Khái niệm: bộ nhớ chứa các kích
 thích nhận được từ các giác quan như nghe, nhìn, sờ 
Đặc điểm: + Không gian lưu trữ không giới hạn
 + Thông tin được lưu theo cách ghi đè
 + Thời gian truy xuất dữ liệu nhanh 
+ Thời gian hư hỏng nhanh
 - Bô nhớ ngắn hạn Khái niệm: là bộ nhớ chứa các toán
 hạng hay các kết quả trung gian của các xử lý hiện thời
 và được tổ chức theo kiểu thanh ghi của máy tính
 Đặc điểm: 
+ Không gian lưu trữ hạn chế 
+ Thời gian truy xuất dữ liệu nhanh 
+ Thời gian hư hỏng nhanh
 - Bộ nhớ dài hạn
 Khái niệm: là bộ nhớ có vai trò như bộ nhớ trung tâm
 và bộ nhớ thứ cấp của máy tính: nó lưu trữ thông tin 
và thông tin đó có thể được đọc hay bị thay đổi 
Đặc điểm
: + Không gian lưu trữ lớn:
 + Thời gian truy xuất chậm 
+ Thời gian hư hỏng chậm"</t>
  </si>
  <si>
    <t>đáp án: C.   A sai do truy nhập chậm, B sai do hư hỏng chậm, D sai do đó là đặc trưng của bộ nhớ cảm nhận, E sai do đó là đặc trung bộ nhớ ngắn hạn</t>
  </si>
  <si>
    <t>Bộ nhớ cảm nhận của con người giới hạn bởi 7+/-2 mục tin =&gt; đây là thông tin về bộ nhớ ngắn hạn</t>
  </si>
  <si>
    <t>Thiếu đáp án và giải thích đáp án</t>
  </si>
  <si>
    <t>THêm đáp án và giải thích đáp án</t>
  </si>
  <si>
    <t>Bộ nhớ dài hạn có khả năng truy cập và hỏng chậm, khả năng lưu trữ là không hạn chế trong khi đó bộ nhớ ngắn hạn chỉ cho phép lưu trữ và tái sử dụng thông tin một cách hạn chế, chỉ cho phép lưu trữ thông tin một cách ngắn hạn. Tuy nhiên ưu điểm của bộ nhớ ngắn hạn so với bộ nhớ dài hạn là truy nhập nhanh hơn.</t>
  </si>
  <si>
    <t>Dựa trên khái niệm của  bộ nhớ ngăn hạn và bộ nhớ dài hạn</t>
  </si>
  <si>
    <t>Mô tả mô hình xử lý thông tin trong bộ nhớ con người?</t>
  </si>
  <si>
    <t>Đầu tiên là sự tiếp nhận các kích thích,các kích thích này được luwu tỏng bộ nhớ cảm nhận.Một số thông tin có thể bị quên,những phần còn lại không quên sẽ luwu trong bộ nhớ ngắn hạn.Tại đây một số thông tin cũng có thể bị quên,các thông tin không quên sẽ có thể được đưa vào bộ nhớ dài hạn.Các thông tin từ bộ nhớ dài hạn có thể được làm mới hoặc là chuyển về bộ nhớ ngắn hạn trước khi quên.</t>
  </si>
  <si>
    <t>Như đáp án đúng</t>
  </si>
  <si>
    <t>Câu hỏi không rõ ràng</t>
  </si>
  <si>
    <t>Đã thay câu hỏi mới</t>
  </si>
  <si>
    <t>không sửa gì</t>
  </si>
  <si>
    <t>không bổ sung gì</t>
  </si>
  <si>
    <t>Con người tiếp nhận và hồi đáp thông tin cho máy tính thông qua hệ thống tiếp nhận và phản ứng của con người. Chúng ta quan tâm đến 4 loại hệ thống chính,hệ thống thị giác, hệ thống thính giác, hệ thống xúc giác và hệ vận động. Các cơ quan vào là các kênh vào của hệ thống xử lý thông tin của con người.Thông tin vào có thể là âm thanh, màu sắc, mùi vị,hay còn có thể là thay đổi nhiệt độ,cảm giác đau,... Các kênh ra là bất cứ cơ quan nào có khả năng phản ứng lại với các thông tin từ bên ngoài, thông tin ra có thể là giọng nói, cử chỉ tay, nhịp thở, kiểm soát thần kinh,... Để có thể tương tác với môi trường bên ngoài, các cơ quan của người phải có khả năng tiếp nhận và phân tích các thông tin từ bên ngoài hay nói cách khác thông tin vào của con người và thông tin ra của môi trường phải tương thích với nhau và ngược lại</t>
  </si>
  <si>
    <t>Con người tiếp nhận và hồi đáp thông tin cho máy tính thông qua hệ thống tiếp nhận và phản ứng của con người. Chúng ta quan tâm đến 4 loại hệ thống chính,hệ thống thị giác, hệ thống thính giác, hệ thống xúc giác và hệ vận động. Các cơ quan vào là các kênh vào của hệ thống xử lý thông tin của con người. Các cơ quan này có thể tiếp nhận các thông tin vào từ môi trường bên ngoài như âm thanh, màu sắc, mùi vị,hay còn có thể là thay đổi nhiệt độ,cảm giác đau,... Các kênh ra là bất cứ cơ quan nào có khả năng phản ứng lại với các thông tin từ bên ngoài, thông tin ra có thể là giọng nói, cử chỉ tay, nhịp thở, kiểm soát thần kinh,... Để có thể tương tác với môi trường bên ngoài, các cơ quan của người phải có khả năng tiếp nhận và phân tích các thông tin từ bên ngoài hay nói cách khác thông tin vào của con người và thông tin ra của môi trường phải tương thích với nhau và ngược lại</t>
  </si>
  <si>
    <t>Câu trả lời thiếu (Sai): Chúng ta quan tâm đến 4 hệ thống vào ra của con người trong tương tác người máy chứ không chỉ thị giác, thính giác và xúc giác. Còn có cả hệ vận động nữa
Câu giải thích sơ sài : "Dựa vào khái niệm" là câu giải thích không chấp nhận được. Cần diễn giải ra</t>
  </si>
  <si>
    <t>- Chỉnh sửa lại câu trả lời.
- Bổ sung lời giải thích.</t>
  </si>
  <si>
    <t>Sự thay đổi của độ sáng và độ tương phản</t>
  </si>
  <si>
    <t>tất cả đáp án đều đúng</t>
  </si>
  <si>
    <t>Khi thay đổi khoảng cách, kích thước, chiều cao, chuyển động, thay dổi độ sáng hay độ tương phản đều làm cho nhận thức thị giác bị thay đổi</t>
  </si>
  <si>
    <t>Chưa có đáp án và phần giải thích</t>
  </si>
  <si>
    <t>Thêm đáp án và giải thích</t>
  </si>
  <si>
    <t xml:space="preserve">không sửa gì </t>
  </si>
  <si>
    <t>không thêm gì</t>
  </si>
  <si>
    <t>Họa tiết bao gồm những yếu tố gì (Chọn 3 đáp án)</t>
  </si>
  <si>
    <t>A. Hướng
B. Màu sắc</t>
  </si>
  <si>
    <t>C. Độ tương phản</t>
  </si>
  <si>
    <t>D. Tỉ lệ</t>
  </si>
  <si>
    <t>E. Độ sáng</t>
  </si>
  <si>
    <t>Dựa trên khái niệm về họa tiết</t>
  </si>
  <si>
    <t>Thêm câu hỏi mới</t>
  </si>
  <si>
    <t>Câu hỏi: Họa tiết bao gồm những yếu tố gì (Chọn 3 đáp án)
              A. Hướng
              B. Màu sắc
              C. Độ tương phản
              D. Tỉ lệ
              E. Độ sáng
Đáp án: A, C, D
Giải thích: Dựa trên khái niệm về họa tiết</t>
  </si>
  <si>
    <t>Cặp màu nào dưới đây cho độ tương phản lớn nhất ?</t>
  </si>
  <si>
    <t>Mực đen trên giấy vàng</t>
  </si>
  <si>
    <t>Mực đen trên giấy trắng</t>
  </si>
  <si>
    <t>Mực xanh dương trên giấy trắng</t>
  </si>
  <si>
    <t>Mực xanh lá cây trên giấy trắng</t>
  </si>
  <si>
    <t>Mực trắng trên giấy đỏ</t>
  </si>
  <si>
    <t>theo nghiên cứu trên trang http://icolor.vn/kien-thuc/y-nghia-mau-sac/nguyen-tac-phoi-mau!!.html</t>
  </si>
  <si>
    <t>Không có lỗi gì</t>
  </si>
  <si>
    <t>Độ tương phản được tính từ sự khác nhau về khía cạnh gì giữa 2 đối tượng</t>
  </si>
  <si>
    <t>A. Độ sáng</t>
  </si>
  <si>
    <t>B. Độ chói sáng</t>
  </si>
  <si>
    <t>C. Kích thước</t>
  </si>
  <si>
    <t>D. Chiều cao</t>
  </si>
  <si>
    <t>E. Chiều rộng</t>
  </si>
  <si>
    <t>Độ tương phản được tính trên độ chói sáng của đối tượng nền và của đối tượng cần quan sát</t>
  </si>
  <si>
    <t>Thêm</t>
  </si>
  <si>
    <t xml:space="preserve">Lỗi diễn đạt câu hỏi không rõ và câu hỏi không liên quan </t>
  </si>
  <si>
    <t>Ứng dụng thực tế vào xây dựng giao diện, những trường hợp nào sau đây ta dễ dàng quan sát</t>
  </si>
  <si>
    <t>Đáp án: D. Giải thích cảm nhận của thị giác qua ánh sáng, kích thước, màu sắc, độ sáng</t>
  </si>
  <si>
    <t>Khi chương trình xay ra lỗi, thông thường hệ thống sẽ gửi thông tin cảnh báo tới nười dùng dưới dạng âm thanh như thế nào?</t>
  </si>
  <si>
    <t>Không cần thông tin dưới dạng âm thanh, chỉ cần âm thanh dưới dngj hình ảnh là đủ</t>
  </si>
  <si>
    <t>âm thanh là âm báo kéo dài, có dai điệu nhẹ nhàng du dương</t>
  </si>
  <si>
    <t>âm thanh là âm báo dài hoặc ngắn,có cường độ lớn. Nếu âm thanh kéo dài sẽ có âm  điệu dồn dập</t>
  </si>
  <si>
    <t>âm thanh nằm trong dải tần số từ 20Hz đến 1500Hz</t>
  </si>
  <si>
    <t>âm thanh càng quen thuộc với âm thanh được nghetrong cuộc sống càng tốt</t>
  </si>
  <si>
    <t>âm thanh nằm trong ngưỡng nghe được của tai người là từ 20Hz đến 1500Hz. âm thanh là âm báo dài hoặc ngắn,có cường độ lớn. Nếu âm thanh kéo dài sẽ có âm  điệu dồn dập</t>
  </si>
  <si>
    <t xml:space="preserve">Không lỗi </t>
  </si>
  <si>
    <t>Đáp án A vì bắt đầu từ 16HZ, đáp D cần thêm tuổi tác vì ngưỡng nghe các độ tuổi khác nhau</t>
  </si>
  <si>
    <t>Khi thiết kế giao diện tương tác hiện thực ảo thì cần lưu ý gì về xúc giác</t>
  </si>
  <si>
    <t>Cảm nhận về nhiệt</t>
  </si>
  <si>
    <t>Cảm nhận sức căng áp suất</t>
  </si>
  <si>
    <t>Cảm nhận cơ khí: đáp ứng nhanh, chậm</t>
  </si>
  <si>
    <t>Cả 3 đáp án A, B, C đều đúng</t>
  </si>
  <si>
    <t>Chỉ đáp án A và B đúng</t>
  </si>
  <si>
    <t>Việc cảm nhận thông qua các yếu tố như nhiệt độ, áp suất và cảm nhận cơ khí như đáp ứng nhanh hay chậm</t>
  </si>
  <si>
    <t>Không có câu hỏi và câu trả lời</t>
  </si>
  <si>
    <t>Đã thêm câu hỏi và câu trả lời vào các ô tương ứng</t>
  </si>
  <si>
    <t>Cảm nhận khi sờ/mó (tactile)</t>
  </si>
  <si>
    <t>Cảm nhận khi thay đổi tư thế (proprioception)</t>
  </si>
  <si>
    <t>Kinesthesia là cảm nhận sử dụng cơ bắp, gân cốt. Chúng ta có thể cảm nhận được tốc độ chậm và sự khó khăn khi vận động ngón út để bấm</t>
  </si>
  <si>
    <t>Hệ thống Proprioception, có liên quan đến những cảm nhận nào?</t>
  </si>
  <si>
    <t>cảm nhận âm thanh</t>
  </si>
  <si>
    <t>cảm nhận sức căng</t>
  </si>
  <si>
    <t>cảm nhận kích thước</t>
  </si>
  <si>
    <t>cảm nhận nhiệt độ</t>
  </si>
  <si>
    <t>cảm nhận ánh sáng</t>
  </si>
  <si>
    <t>cảm nhận âm thanh thuộc về hệ thống thính giác, cảm nhận ánh sáng, cảm nhận về kích thước thuộc về hệ thống thị giác. khi đó, hệ thống Prioprioception là một hệ thống xúc giác . B,,D đúng</t>
  </si>
  <si>
    <t xml:space="preserve">Loại câu hỏi: TNLT
Đề bài trong các kênh vào ra thông tin sau, kênh nào thương được sử dụng trong thiết kế tương tác người máy:
A.	Thị giác và xúc giác
B.	Thị giác và thính giác
C.	Khứu giác và thị giác và thính giác
D.	Vị giác và khứu giác
E.	Thị giác, thính giác, xúc giác , hành động căn cứ và xúc giác( dịch chuyển)
Đáp án: E
Giải thích:
 + vì tương tác giũa người và máy dựa trên các bộ phận trên cơ thể: mắt, tay,tai  tương ứng với các kênh thị giác, xúc giác, hành động căn cứ vào xúc giác cung cấp các thông tin đầu ra, vào của người dùng (máy) mà tại đó máy (người ) có thể nhận biết và sử lý được.
+ silde bài giảng
</t>
  </si>
  <si>
    <t>Không cần sửa gì</t>
  </si>
  <si>
    <t>Những đặc điểm nào là đúng về bộ nhớ cảm nhận? (chọn 3 đáp án)</t>
  </si>
  <si>
    <t>Thông tin trong bộ nhớ cảm nhận được lưu bằng cách viết đè</t>
  </si>
  <si>
    <t>Thông tin từ bộ nhớ cảm nhận sẽ được chuyển qua bộ lọc tới bộ nhớ ngắn hạn</t>
  </si>
  <si>
    <t>Đáp án D là đặc điểm của bộ nhớ dài hạn. Đáp án E: thời gian lưu lại thông tin của bộ nhớ thị giác là khoảng 200ms</t>
  </si>
  <si>
    <t>Đâu là mô tả đúng nhất về bộ nhớ cảm nhận (chọn 2 đáp án)</t>
  </si>
  <si>
    <t>Là cấu trúc lưu trữ thông tin trong thời gian rất ngắn mà chúng ta nhận một cách có chủ định từ các giac quan</t>
  </si>
  <si>
    <t>Thông tin trong bộ nhớ cảm nhận được lưu 1 cách rõ ràng riêng biệt không đề lên nhau</t>
  </si>
  <si>
    <t>Thông tin trong bộ nhớ cảm nhận được đưa quan bộ lọc rồi chuyển đến bộ nhớ ngắn hạn</t>
  </si>
  <si>
    <t>Thời gian lưu lại thông tin của bộ nhớ thị giác là 200ms</t>
  </si>
  <si>
    <t>Thời gian lưu lại thông tin của bộ nhớ thính giác là 150ms</t>
  </si>
  <si>
    <t>Là cấu trúc lưu trữ thông tin trong thời gian rất ngắn mà chúng ta nhận 1 cách vô thức từ các giác quan. Thời gian lưu lại thông tin của bộ nhớ thính giác là 1500ms</t>
  </si>
  <si>
    <t>Thời gian lưu lại thông tin của bộ nhớ cảm nhận thính giác là bao nhiêu ?</t>
  </si>
  <si>
    <t>Dựa vào bài giảng trên aseancu.org: topic 2 trang 37/49</t>
  </si>
  <si>
    <t>Chưa cung cấp đáp án đúng và chưa giải thích</t>
  </si>
  <si>
    <t>Đã bổ sung thêm đáp án đúng. Đã bổ sung thêm lời giải thích</t>
  </si>
  <si>
    <t>Với bộ nhớ ngắn hạn, con người có thể nhớ được số lượng thông tin</t>
  </si>
  <si>
    <t>5 +-  2bit</t>
  </si>
  <si>
    <t>6  +- 2 bit</t>
  </si>
  <si>
    <t>7  +-  2bit</t>
  </si>
  <si>
    <t>8  +-  2bit</t>
  </si>
  <si>
    <t>9  +- 2bit</t>
  </si>
  <si>
    <t>Trong bộ nhớ cảm nhận, giới hạn nhớ được thông tin của con người chỉ là 7+- 2bit</t>
  </si>
  <si>
    <t>Thiếu câu hỏi, đáp án, giải thích</t>
  </si>
  <si>
    <t>Đã thêm câu hỏi, đáp án giải thích ở trước</t>
  </si>
  <si>
    <t>Thiếu đáp án và giải thích.</t>
  </si>
  <si>
    <t>Thêm đáp án và giải thích: Đáp án C.
Vì bộ nhớ ngắn hạn không dễ bị hỏng, Thông tin có thể được lưu trữ trong thời gian ngắn những không hề hỏng hóc.</t>
  </si>
  <si>
    <t>Thiếu đáp án đúng</t>
  </si>
  <si>
    <t>Thêm đán án và giải thích : Đáp án đúng là B . Giải thích : Khả năng của bộ nhớ dài hạn có giới hạn</t>
  </si>
  <si>
    <t>Chưa có câu hỏi và đáp án</t>
  </si>
  <si>
    <t>Câu hỏi: Đáp án nào sau đây không đáp ứng về cảm súc người dùng khi thiết kế giao diện, A: Giao diện sặc sỡ nhiều màu sắc, B: Nút thường xuyên tương tác lại ở vị trí xa ngón tay của người dùng với tới, C. Chế độ màu nền sáng chói, D: Thông tin nội dung nằm ngoài trung tâm, E: Cả 4 đáp án trên. Đáp án đúng E. Giải thích cả 4 đáp án đều không đảm bảo cảm súc người dùng gây khó chịu.</t>
  </si>
  <si>
    <t>Chưa có câu trả lời</t>
  </si>
  <si>
    <t>Những lưu ý thiết kế giao diện trên khía cạnh cảm xúc. Cảm xúc tác động nhiều đến hành động của người dùng. Cần chú ý đến cách phân chia bố cục các chức năng, màu sắc sao cho người dùng dễ dàng tiếp cận nhất có thể.</t>
  </si>
  <si>
    <t>Thế nào là khác biệt ngắn hạn?</t>
  </si>
  <si>
    <t>Sự khác biệt ngắn hạn là sự biệt trong cảm xúc của con người sẽ thay đổi nhanh trong một thời gian ngắn, ví dụ như cảm xúc khi căng thẳng hay mệt mỏi sẽ hết rất nhanh nếu được thư giãn</t>
  </si>
  <si>
    <t>Viết câu hỏi mới</t>
  </si>
  <si>
    <t xml:space="preserve"> Bàn phím, loa, CD, batch</t>
  </si>
  <si>
    <t>"Các thành phần máy tính gồm 3 phần
Thiết bị ra vào gồm màn hình, chuột, bàn phím, loa, mic…
Bộ nhớ  gồm RAM, HD, CD
Bộ xử lý: Batch, Online
"</t>
  </si>
  <si>
    <t>Đâu không phải là nguyên lý của thể thông nhất gestalt?</t>
  </si>
  <si>
    <t>Tính tương tự</t>
  </si>
  <si>
    <t>Tính gần nhau</t>
  </si>
  <si>
    <t>Tính liên tục</t>
  </si>
  <si>
    <t>Tính đối lập</t>
  </si>
  <si>
    <t>Tính đóng</t>
  </si>
  <si>
    <t>Các nguyên lý chính là : Tính tương tự,Tính gần nhau,Tính liên tục và Tính đóng</t>
  </si>
  <si>
    <t>Đã thêm câu hỏi</t>
  </si>
  <si>
    <t>Máy tính bào gồm : thiết bị vào ra, bộ xử lí, bộ nhớ =&gt; tương tác với người dùng : thiết bị vào ra</t>
  </si>
  <si>
    <t>Thiếu đáp án câu hỏi và giải thích đáp án</t>
  </si>
  <si>
    <t>Bổ sung phần đáp án và giải thích đáp án</t>
  </si>
  <si>
    <t>Đâu là khẳng định sai khi nói về bảng vẽ (manuscript)?</t>
  </si>
  <si>
    <t>Cung cấp cho người dùng phương thức tương tác tự nhiên.</t>
  </si>
  <si>
    <t>Manuscript nhận đầu vào là chữ viết tay và chuyển thành tập tin văn bản, cung cấp cho người dùng phương thức tương tác tự nhiên</t>
  </si>
  <si>
    <t>lỗi sai chính tả</t>
  </si>
  <si>
    <t>sửa lỗi chính tả</t>
  </si>
  <si>
    <t>Thời gian lưu lại thông tin của bộ nhớ thị giác là bao nhiêu</t>
  </si>
  <si>
    <t>Đâu là khẳng định sai khi nói về thiết bị ra</t>
  </si>
  <si>
    <t>Màn hình xuất ra hình ảnh</t>
  </si>
  <si>
    <t>Máy in là thiết bị xuất nội dung ra giấy</t>
  </si>
  <si>
    <t>Loa xuất âm thanh ra ngoài</t>
  </si>
  <si>
    <t>Manuscript là thiết bị ra</t>
  </si>
  <si>
    <t>Con trỏ và bộ định vị là thiết bị ra</t>
  </si>
  <si>
    <t xml:space="preserve">Đáp án đúng là D,E </t>
  </si>
  <si>
    <t>Sửa đáp án A</t>
  </si>
  <si>
    <t>Các thiết bị nào là thiết bị ra (chọn 3 đáp án):</t>
  </si>
  <si>
    <t>Đáp án :B,C,E</t>
  </si>
  <si>
    <t>Chuột và bàn phím là thiết bị vào chứ không phải thiết bị ra</t>
  </si>
  <si>
    <t>Chưa có đáp án đúng; câu hỏi không ghi chọn mấy đáp án</t>
  </si>
  <si>
    <t>Ghi rõ là chọn 3 đáp án; đáp án đúng là B,C,E; Giải thích: CHuột và bàn phím là thiết bị vào chứ không phải thiết bị ra.</t>
  </si>
  <si>
    <t>Bộ nhớ dài hạn dùng để làm gì? Đặc trưng của bộ nhớ dài hạn?</t>
  </si>
  <si>
    <t>Bộ nhớ dài hạn là bộ nhớ dùng để lưu trữ thông tin trong thời gian dài. Các thông tin này phục vụ cho quá trình sử dụng  và luuw trữ thông tin hàng ngày.Đặc trưng của bộ nhớ dài hạn là: Khả năng truy nhập thấp 1/10(s), hư hỏng chậm, thông tin biểu diễn qua mạng ngữ nghĩa, frame hoặc luật sản xuất...</t>
  </si>
  <si>
    <t>Câu trả lời còn thiếu</t>
  </si>
  <si>
    <t>bổ sung câu trả lời</t>
  </si>
  <si>
    <t>Tại sao cần tìm hiểu về bộ nhớ ngắn hạn trong quá trình thiết kế các hệ tương tác?</t>
  </si>
  <si>
    <t xml:space="preserve">Cần tìm hiểu về bộ nhớ ngắn hạn để có thể bố trí thông tin trung gian giữa các hành động sao cho ND có thể tiếp thu một cách hiệu quả nhất. Số lượng các thông tin trung gian cần nằm trong một giới hạn (+7/-2), không được quá nhiều làm ND dễ nhầm lẫn, quá ít sẽ kém hiệu quả.
</t>
  </si>
  <si>
    <t xml:space="preserve">Câu trả lời được rút ra từ các thông tin trong slide bài giảng và sách tham khảo https://www.researchgate.net/publication/224927543_Human-Computer_Interaction
</t>
  </si>
  <si>
    <t>Câu hỏi không rõ ràng, câu trả lời + giải thích đúng nhưng chưa chính xác</t>
  </si>
  <si>
    <t>chỉnh sửa lại các phần chưa chính xác</t>
  </si>
  <si>
    <t>Thêm giải thích: Thông tin từ bộ nhớ cảm nhận được đưa qua bộ lọc để truyền đến bộ nhớ ngắn hạn</t>
  </si>
  <si>
    <t>Đáp án:
-Có thời gian truy cập nhanh (700ms)
- Hư hỏng: nhanh (200ms)
- Khả năng hạn chế: 7 +/- 2 chữ số</t>
  </si>
  <si>
    <t>Câu hỏi trống không có gì</t>
  </si>
  <si>
    <t>Đâu không phải là đặc trưng của bộ nhớ dài hạn?</t>
  </si>
  <si>
    <t>Thông tin biểu diễn qua ngữ nghĩa, frame hoặc luật sản xuất</t>
  </si>
  <si>
    <t>Bộ nhớ dài hạn hư hỏng chậm còn hư hỏng nhanh là đặc trưng của bộ nhớ ngắn hạn</t>
  </si>
  <si>
    <t>Thêm giải thích: Bộ nhớ dài hạn hư hỏng chậm còn hư hỏng nhanh là đặc trưng của bộ nhớ ngắn hạn</t>
  </si>
  <si>
    <t>Các đặc trưng của bộ nhớ dài hạn là gì?</t>
  </si>
  <si>
    <t>Cấu trúc tuyến tính; Truy cập chậm (1/10s); Hư hỏng chậm; Khả năng không hạn chế; Thông tin biểu diễn qua mạng ngữ nghĩa, frame hoặc luật sản xuất,...</t>
  </si>
  <si>
    <t>Thêm nguồn tài liệu lấy lý thuyết: slide và các tài liệu tham khảo từ bên ngoài về lĩnh vực tương tác người máy</t>
  </si>
  <si>
    <t xml:space="preserve">đã thêm giải thích ở trước
</t>
  </si>
  <si>
    <t>Chưa có đáp án</t>
  </si>
  <si>
    <t>Sai chương cần đặt câu hỏi, chưa có đáp án, giải thích</t>
  </si>
  <si>
    <t>Không đúng chương nên không thể sửa, tác giả cần sửa lại câu hỏi</t>
  </si>
  <si>
    <t>A,B,C,D,E đều đúng</t>
  </si>
  <si>
    <t>Khi người dùng sử dụng hệ thống, ngoài việc biết đầu vào và đầu ra người ta còn rất quan tâm đến tốc độ, cách thức hoạt động của hệ thống.</t>
  </si>
  <si>
    <t>Đáp án sai, Chưa giải thích</t>
  </si>
  <si>
    <t>Đáp án: A,B,C. Giải thích: Khi người dùng sử dụng hệ thống, ngoài việc biết đầu vào và đầu ra người ta còn rất quan tâm đến tốc độ, cách thức hoạt động của hệ thống.</t>
  </si>
  <si>
    <t>D. A và B</t>
  </si>
  <si>
    <t>E. B và C</t>
  </si>
  <si>
    <t>đáp án D. A và B</t>
  </si>
  <si>
    <t xml:space="preserve"> vì theo như tài liệu slide trương 4</t>
  </si>
  <si>
    <t>Chưa có đáp án đúng và giải thích</t>
  </si>
  <si>
    <t>Đáp án: A
Giải thích: Mô hình PIE là mô hình tương tác hình thức, dùng để diễn tả các đặc tính tương tác tổng quát hỗ trợ tính dùng được</t>
  </si>
  <si>
    <t xml:space="preserve">trong các tình huống sau tình huống nào là do sai sót của con người ? </t>
  </si>
  <si>
    <t>A. đi nhầm vào đường một chiều</t>
  </si>
  <si>
    <t xml:space="preserve">B. viết sai chính tả </t>
  </si>
  <si>
    <t>C.đạp nhầm chân phanh với chân ga trong khi lái oto</t>
  </si>
  <si>
    <t xml:space="preserve">D xác định nhầm phương hướng khi đang bị lạc. </t>
  </si>
  <si>
    <t>E làm bài toán đổi sai đơn vị đo giờ sang phút</t>
  </si>
  <si>
    <t>đáp án đúng là D</t>
  </si>
  <si>
    <t>giải thích vì sai sót là do tư duy sai dẫn đến hành động theo tư duy sai.</t>
  </si>
  <si>
    <t>Chưa có đáp án đúng, chưa có giải thích. đây là câu TNLT chứ không phải TNBT, Lỗi làm sai nội dung : HCI 4.1.2.4.1 là nói về biểu diễn sai sót-sai sót</t>
  </si>
  <si>
    <t>sửa lại tất cả câu hỏi</t>
  </si>
  <si>
    <t>Đâu là các bước để sử dụng khung tương tác</t>
  </si>
  <si>
    <t>Ý định của người sử dụng được dịch thành các hành động thực hiện tại giao diện</t>
  </si>
  <si>
    <t>Dịch thành các thay đổi về trạng thái hệ thống</t>
  </si>
  <si>
    <t>Thể hiện thông qua màn hình hiển thị đầu ra</t>
  </si>
  <si>
    <t xml:space="preserve">Được người dùng tiếp nhận </t>
  </si>
  <si>
    <t>Các bước để sử dụng khung tương tác: Ý định của người sử dụng được dịch thành các hành động thực hiện tại giao diện, rồi sau đó dịch thành các thay đổi về trạng thái hệ thống, rồi sau đó thể hiện thông qua màn hình hiển thì đầu ra, rồi sau đó được người dùng tiếp nhận</t>
  </si>
  <si>
    <t>Sửa lại nội dung câu hỏi, câu trả lời, giải thích</t>
  </si>
  <si>
    <t xml:space="preserve"> Có 5 dạng tương tác bao gồm: câu hỏi/trả lời dạng truy vấn, điền theo mẫu, ngôn ngữ lệnh, ngôn ngữ tự nhiên, menu</t>
  </si>
  <si>
    <t xml:space="preserve">Thiếu đáp án và giải thích </t>
  </si>
  <si>
    <t>- Đáp án đúnng là C
- Có 5 dạng tương tác bao gồm: câu hỏi/trả lời dạng truy vấn, điền theo mẫu, ngôn ngữ lệnh, ngôn ngữ tự nhiên, menu</t>
  </si>
  <si>
    <t>vì hai yếu tố này ảnh hưởng trực tiếp đến hệ thống tương tác</t>
  </si>
  <si>
    <t>thiếu giải thích</t>
  </si>
  <si>
    <t>bổ sung giải thích</t>
  </si>
  <si>
    <t>Không có đáp án + giải thích</t>
  </si>
  <si>
    <t>Đáp án: không ảnh hưởng
Giải thích: các loại cảm biến vân tay hiện nay đều dùng công nghệ điện dung hoặc mới hơn là công nghệ sóng siêu âm nên không bị ảnh hưởng bởi nhiệt độ.</t>
  </si>
  <si>
    <t>Trùng với câu 1010. Không có đáp án đúng và không giải thích</t>
  </si>
  <si>
    <t>Bổ sung đáp án đúng cùng với giải thích đáp án</t>
  </si>
  <si>
    <t>Quan hệ giữa chất lượng giao tiếp và chất lượng tương tác? Cần làm gì để cải thiện chất lượng giao tiếp với người dùng</t>
  </si>
  <si>
    <t>Chất lượng giao tiếp phụ thuộc vào chất lượng tương tác. Vì thế cần cung cấp các kiểu giao tiếp khác nhau cho các lớp người dùng khác nhau.</t>
  </si>
  <si>
    <t>Không chữa</t>
  </si>
  <si>
    <t>Kiểu tương tác dòng lệnh phù hợp với loại người dùng nào?</t>
  </si>
  <si>
    <t>Người dùng chuyên gia đã được đào tạo kỹ lưỡng cũng như hiểu cách giao tiếp với hệ tương tác. Vì vậy kiểu tương tác dòng lệnh có thể phù hợp với người dùng chuyên gia. Tuy nhiên trong trường hợp có quá nhiều câu lệnh cũng như quá nhiều kiểu tương tác để thực hiện một hành động thì kiểu tương tác bằng dòng lệnh này không còn hiệu quả nữa</t>
  </si>
  <si>
    <t xml:space="preserve">Không có </t>
  </si>
  <si>
    <t>theo lý thyết,có 5 cách mà người sử dụng giao tiếp vói máy tính đó là: câu hỏi trả lời dạng truy vấn,Điền theo mẫu,Ngôn ngữ lệnh,Ngôn ngữ tự nhiên,Menu</t>
  </si>
  <si>
    <t>Đáp án: E; Giải thích: theo lý thyết,có 5 cách mà người sử dụng giao tiếp vói máy tính đó là: câu hỏi trả lời dạng truy vấn,Điền theo mẫu,Ngôn ngữ lệnh,Ngôn ngữ tự nhiên,Menu</t>
  </si>
  <si>
    <t>Đáp án: D. Giải thích: Tất các thay đổi sẽ làm thay đổi mô thức tương tác chứ không phải là Không làm thay đổi.</t>
  </si>
  <si>
    <t>giải thích : Tính dùng được có 3 tiêu chí : Tính dễ học, tính mềm dẻo, tính vững chắc</t>
  </si>
  <si>
    <t>Đâu là nhược điểm của mô hình theo lô?</t>
  </si>
  <si>
    <t>Tại một thời điểm chỉ chạy được một chương trình của một sử dụng</t>
  </si>
  <si>
    <t>Không dự báo được các hành vi tiếp theo</t>
  </si>
  <si>
    <t>chỉ cho phép người dùn chạy chương trình đơn giản</t>
  </si>
  <si>
    <t xml:space="preserve">Tốn kém chi phí không gian lưu trữ để thể hiện mô thức </t>
  </si>
  <si>
    <t>Không cho phép thay đổi trạng của thao tác  và người sử dụng</t>
  </si>
  <si>
    <t xml:space="preserve"> Mô hình xử lý theo lô, Tập lệnh được lưu trên bìa hay băng giấy sau để nạp vào máy tính, nhược điểm của phương pháp này là tại một thời điểm chỉ chạy được 1 chương trình của một người dử dụng, và khó sử dụng khó dự đoán được hành vi của người tiếp theo</t>
  </si>
  <si>
    <t>Không có câu trả lời</t>
  </si>
  <si>
    <t>đã thêm đáp án</t>
  </si>
  <si>
    <t xml:space="preserve">Chưa có đáp án, chưa có giải thích
</t>
  </si>
  <si>
    <t xml:space="preserve">thêm đáp án và giải thích
</t>
  </si>
  <si>
    <t>cả A và C đều đúng</t>
  </si>
  <si>
    <t>Mô thức phân chia thời gian chỉ cho phép chia sẻ tài nguyên tính toán cho nhiều người sử dụng, gia tăng lượng thông tin giữa user và máy tính so với mô thức xử lý theo lô, chứ không dễ nhìn thấy được đối tượng quan tâm</t>
  </si>
  <si>
    <t>Đáp án D trùng với đáp án B, Chưa giải thích</t>
  </si>
  <si>
    <t>Đáp án D: cả A và C. Giải thích: Mô thức phân chia thời gian chỉ cho phép chia sẻ tài nguyên tính toán cho nhiều người sử dụng, gia tăng lượng thông tin giữa user và máy tính so với mô thức xử lý theo lô, chứ không dễ nhìn thấy được đối tượng quan tâm</t>
  </si>
  <si>
    <t>Giải thích : Đây là khái niệm và ưu điểm của mô thức mạng.</t>
  </si>
  <si>
    <t>Giải thích sai</t>
  </si>
  <si>
    <t>Sửa lại giải thích</t>
  </si>
  <si>
    <t xml:space="preserve">X </t>
  </si>
  <si>
    <t xml:space="preserve">Không có đáp án đúng  và giải thích  </t>
  </si>
  <si>
    <t>Đáp án: D
Giải thích: ý tưởng của mô thức mạng là sử dụng mạng để kết nối nhiều thiết bị, nhiều người dùng nên có ưu điểm cho phép cài đặt các giải pháp phức tạp hơn có khả năng tích hợp các giải pháp có sẵn</t>
  </si>
  <si>
    <t>Đáp án B: Giải thích: Vai trò của thiết kế tương tác là thể hiện cho tính hiệu quả của thiết kế tương tác</t>
  </si>
  <si>
    <t>Tự Luận</t>
  </si>
  <si>
    <t>Mô thức hiển thị đồ họa là gì</t>
  </si>
  <si>
    <t>Cách giao tiếp nào sau đây không thuộc mô thức hiển thị đồ họa?</t>
  </si>
  <si>
    <t>A: Giao tiếp trên cửa sổ MS Explorer
B: Thao tác với cơ sở dữ liệu bằng các câu truy vấn trên MySQL</t>
  </si>
  <si>
    <t>Sử dụng con trỏ để lựa chọn trên màn hình làm việc Window</t>
  </si>
  <si>
    <t>Sử dụng lời nói để nhập một từ khóa trên Google Voice</t>
  </si>
  <si>
    <t>Thao tác bằng dòng lệnh trên cmd</t>
  </si>
  <si>
    <t>Các đáp án A,C,D thuộc mô thức hiển thị đồ họa; B thuộc mô thức giao tiếp bằng hỏi đáp truy vấn; E thuộc mô thức giao tiếp bằng dòng lệnh.</t>
  </si>
  <si>
    <t>Trống</t>
  </si>
  <si>
    <t>Đặt câu hỏi mới</t>
  </si>
  <si>
    <t>Vì với mô thức này người dùng hành động theo 1 chuỗi các chức năng  đã được hệ thống định hình từ trước, mà không cần đưa ra chủ ý cho từng bước thực hiện chức năng. Mọi hành động được thực hiện theo tập lệnh có sẵn của hệ thống</t>
  </si>
  <si>
    <t xml:space="preserve">thêm đáp án  và giải thích đằng trước 
</t>
  </si>
  <si>
    <t>mô thức A,B,C,E không phải là đặc tính của mô thức WWW</t>
  </si>
  <si>
    <t>Giải thích: mô thức A,B,C,E không phải là đặc tính của mô thức WWW</t>
  </si>
  <si>
    <t>Đâu là lợi ích của mô thức tính toàn khắp nơi</t>
  </si>
  <si>
    <t>Người dùng có thể cùng lúc tương tác với máy tính bằng nhiều kênh vào ra khác nhau</t>
  </si>
  <si>
    <t>Là chìa khóa thành công trong thời đại bùng nổ thông tin</t>
  </si>
  <si>
    <t>Cho phép người dùng tích cực hơn và có tương tác kịp thời</t>
  </si>
  <si>
    <t>Cả A, B, C đúng</t>
  </si>
  <si>
    <t>Cả A, B, C sai</t>
  </si>
  <si>
    <t>Với mô thức tính toán khắp nơi, người dùng có thể cùng lúc tương tác với máy tính bằng nhiều kênh vào ra khác nhau, thậm chí có thể tương tác mà không cần tập trung hình thành chủ ý</t>
  </si>
  <si>
    <t>Thiếu câu hỏi, câu trả lời, giải thích</t>
  </si>
  <si>
    <t>Bổ sung câu hỏi, câu trả lời, giải thích</t>
  </si>
  <si>
    <t>đâu không phải là ưu điểm của tương tác dòng lệnh</t>
  </si>
  <si>
    <t>A. Thích hợp với nhiệm vụ có tính lặp lại</t>
  </si>
  <si>
    <t xml:space="preserve">B. Thích hợp với những người có ít kinh nghiệm 
</t>
  </si>
  <si>
    <t xml:space="preserve">C. Không tốn công đào tạo
</t>
  </si>
  <si>
    <t xml:space="preserve">D. Dễ thích ứng dễ sửa lỗi 
</t>
  </si>
  <si>
    <t xml:space="preserve">E. Sai sót thấp
</t>
  </si>
  <si>
    <t xml:space="preserve">đáp án C,D,E
</t>
  </si>
  <si>
    <t>tương tác dòng lệnh thì dễ sửa lỗi và sai sót thấp không mất công đào tạo</t>
  </si>
  <si>
    <t>không có gì để review</t>
  </si>
  <si>
    <t>thêm câu hỏi mới</t>
  </si>
  <si>
    <t>Màn hình desktop Windows là kiểu cấu trúc mảng chọn nào?</t>
  </si>
  <si>
    <t>Bảng chọn cây</t>
  </si>
  <si>
    <t>Tất cả các lựa chọn đều xuất hiện cùng lúc, người dùng có thể sử dụng cùng số lần thao tác để truy nhập vào các lựa chọn này</t>
  </si>
  <si>
    <t>Không có đáp án, giải thích, ngược lại câu hỏi đã có với đáp án không thay đổi</t>
  </si>
  <si>
    <t>Suy luận ngược lại từ đáp án, giải thích câu hỏi trên</t>
  </si>
  <si>
    <t>cho phép điểu khiển trực tiếp đến chức năng của hệ thống</t>
  </si>
  <si>
    <t>dễ học dễ nhớ</t>
  </si>
  <si>
    <t>tính chủ động cho người dùng cao, giảm sai sót</t>
  </si>
  <si>
    <t>dễ thiết kế</t>
  </si>
  <si>
    <t>dễ dàng thai đổi khi cần</t>
  </si>
  <si>
    <t>Lỗi chưa có đáp án đúng. chưa giải thích</t>
  </si>
  <si>
    <t>Sửa: đáp án đúng là đáp án A. giải thích tương tác kiểu WIMP là kiểu tương tác kết hợp giữa văn bản và đồ họa nên rất dễ học, dễ nhớ, có tính chủ động cao, dễ dang thiết kế và thay đổi khi cần</t>
  </si>
  <si>
    <t xml:space="preserve">không có lỗi </t>
  </si>
  <si>
    <t>Không có đáp án, giải thích.</t>
  </si>
  <si>
    <t>Đáp án C. Giải thích: có 2 ưu điểm của tương tác bằng ngôn ngữ tự nhiên là: quen thuộc với người sử dụng và người sử dụng không phải học cú pháp lệnh hay một phương pháp hoạt động của hệ tương tác</t>
  </si>
  <si>
    <t>Đặc điểm của cấu trúc bảng chọn đơn là gì?</t>
  </si>
  <si>
    <t xml:space="preserve"> A. Cho phép người dùng truy nhập đến bảng chọn mở rộng
 B. Cung cấp cho người chọn các lựa chọn theo một trình tự quy định trước</t>
  </si>
  <si>
    <t xml:space="preserve"> C. Cho phép người dùng đi đến lựa chọn bằng nhiều cách khác nhau</t>
  </si>
  <si>
    <t xml:space="preserve"> D. Tất cả lựa chọn xuất hiện cùng một lúc, người dùng sử dụng cùng số lần thao tác để truy nhập vào các lựa chọn</t>
  </si>
  <si>
    <t>E. Người dùng chỉ có một cách duy nhất để đến một lựa chọn</t>
  </si>
  <si>
    <t>Dựa vào khái niệm cấu trúc bảng chọn đơn</t>
  </si>
  <si>
    <t xml:space="preserve">Câu hỏi: Đặc điểm của cấu trúc bảng chọn đơn là gì?
              A. Cho phép người dùng truy nhập đến bảng chọn mở rộng
              B. Cung cấp cho người chọn các lựa chọn theo một trình tự quy định trước
              C. Cho phép người dùng đi đến lựa chọn bằng nhiều cách khác nhau
              D. Tất cả lựa chọn xuất hiện cùng một lúc, người dùng sử dụng cùng số lần thao tác để truy nhập vào các lựa chọn
              E. Người dùng chỉ có một cách duy nhất để đến một lựa chọn
Đáp án đúng: D
Giải thích: Dựa vào khái niệm cấu trúc bảng chọn đơn
</t>
  </si>
  <si>
    <t>Hãy mô tả cấu trúc bảng chọn đơn.Cho ví dụ cụ thể.</t>
  </si>
  <si>
    <t>Tất cả các lựa chọn xuất hiện cùng lúc,người dùng có thể sử dụng cùng số lần thao tác để truy cập lựa chọn này. VD:Màn hình Desktop của Windown chỉ gồm các shortcut chứ không có thư mục.</t>
  </si>
  <si>
    <t>Tất cả các lựa chọn xuất hiện cùng lúc,người dùng có thể sử dụng cùng số lần thao tác dể truy cập vào các lựa chọn này.VD: Màn hình Desktop của Window chỉ bao gồm các shortcut chứ không có thư mục</t>
  </si>
  <si>
    <t>Có mấy kiểu menu? Kể tên. Giả sử cần thiết kế một giao diện có 4 chức năng chính A,B,C,D. Trong đó từ chức năng A có thể truy cập đến 1 nhóm 4 chức năng khác. Hãy chọn cấu trúc menu phù hợp để thiết kế ?</t>
  </si>
  <si>
    <t>Có 7 kiểu menu. Đó là meu đơn, menu dạng mở rộng, menu tuyến tính, menu dạng mạng nối vòng hoặc không nối vòng, menu dạng cây, menu dạng xổ xuống, menu dạng nổi lên. Ta chọn kiểu menu dạng mở rộng để thiết kế.</t>
  </si>
  <si>
    <t>Đây là dạng menu mà người dùng từ một lựa chọn có thể truy cập đến một nhóm các lựa chọn khác.</t>
  </si>
  <si>
    <t>Câu hỏi tự luận nhưng quá ngắn</t>
  </si>
  <si>
    <t>Thêm ý: Có mấy dạng menu? Kể tên. 
 Giải thích: Vì như vậy sẽ hỏi thêm được lí thuyết, câu hỏi sau sẽ như là một bài tập vận dụng lí thuyết</t>
  </si>
  <si>
    <t>bổ sung câu hỏi</t>
  </si>
  <si>
    <t>Trong các kiểu tương tác dạng menu. dạng menu nào được sử dụng rộng rãi nhất cho điện thoại di động ? Giải thích: vì khi thiết kế tương tác với điện thoại, màn hình thường nhỏ, ứng dụng điện thoại không nên quá lớn dễ gây đơ máy nên các nhà phát triển thường sử dụng kiểu menu là extended</t>
  </si>
  <si>
    <t xml:space="preserve">Đáp án A. Giải thích, bảng chọn tuyến tính cho người dùng lựa chọn theo trình tự quy định trước </t>
  </si>
  <si>
    <t>"Bản chất: Menu là tập các lựa chọn có thể cho người dùng được hiện trên màn hình và được chọn bởi chuột, phím số hay phím chữ cái. Có nhiều mức độ khác nhau: 1, 2 hay nhiều mức. Dạng: cây, mạng, kéo thả (pull-down hay pop up), ngữ cảnh, tách rời, chồng chéo, .
 Ưu điểm (về chất lượng):Dễ học, dễ dùng và có nhiều lựa chọn. Có hướndẫn, ít nhớ. Thích hợp với người dùng không thường xuyên.
 Nhược điểm:Tốn không gian nhớ màn hình. Thông tin có thể bị che dấu trong các menu con. Chậm với NSD thành thạo."</t>
  </si>
  <si>
    <t>Hãy mô tả cấu trúc bảng chọn dạng cây. Cho VD</t>
  </si>
  <si>
    <t>Bảng chọn dạng cây : Người dùng chỉ có một cách duy nhất để đi tới một lựa chọn. Ví dụ: Truy cập một thư mục mà không thông qua shortcut</t>
  </si>
  <si>
    <t>Bảng chọn dạng cây là một trong 7 loại bảng chọn được đề cập trong môn học tương tác người máy : Người dùng chỉ có một cách duy nhất để đi tới một lựa chọn</t>
  </si>
  <si>
    <t>- Câu giải thích "Dựa trên bài giảng ACU" là không chấp nhận được</t>
  </si>
  <si>
    <t>- Bổ sung lời giải thích</t>
  </si>
  <si>
    <t>Nêu điểm giống và khác nhau giữa cấu trúc menu dạng cây và loại cấu trúc mạng nối vòng và không nối vòng</t>
  </si>
  <si>
    <t>Điểm giống nhau giữa 3 loại cấu trúc menu này là chúng đều là phức hợp của các bảng chọn dạng mở rộng và dạng đơn.Tuy nhiên đối với menu dạng cây: Người dùng chỉ có 1 cách duy nhất để đi đến một lựa chọn. Menu dạng cấu trúc nối vòng hoặc không nối vòng lại cho phép người dùng đi đến một lựa chọn với không chỉ một cách.</t>
  </si>
  <si>
    <t>thiểu câu hỏi và câu trả lời</t>
  </si>
  <si>
    <t>bổ sung câu hỏi và câu trả lời</t>
  </si>
  <si>
    <t>Giao tiếp menu sử dụng acyclic network nên sử dụng vào trường hợp nào?Độ sâu bao nhiêu là hợp lý?</t>
  </si>
  <si>
    <t>Sử dụng cho trương hợp có quá nhiều chức năng.Các chức năng có điểm tương dồng.Độ sâu hợp lý là 3 vì nó không có nhiều khiến người dùng phải qua rất nhiều bước mới tới chức năng đích.</t>
  </si>
  <si>
    <t>Hợp lý</t>
  </si>
  <si>
    <t>Tuy giải thích đã rõ ràng. nhưng cần chỉ rõ phần lý thuyết này nằm ở bài số 5 trong số các bài giàng trên ACU</t>
  </si>
  <si>
    <t>Giải thích chưa rõ hẳn</t>
  </si>
  <si>
    <t>Cyclic network (bảng chọn dạng nối vòng) là giao tiếp menu tuần hoàn. Các menu có thể gọi tới nhau thành các mạng, vòng kín. Ưu điểm của Cyclic network: người dùng có thể tới menu bất kì, ko phân biệt cấp độ.</t>
  </si>
  <si>
    <t>Bảng chọn dạng mạng nối vòng là bảng chọn cho phép người dùng quay lại lựa chọn đã chọn qua</t>
  </si>
  <si>
    <t>Giải thích chưa rõ ràng</t>
  </si>
  <si>
    <t>Bảng chọn dạng mạng nối vòng là bảng chọn cho phép người dùng quay lại lựa chọn đã chọn qua.
 Giải thích: Vì như vậy mới làm rõ được ưu điểm của bảng chọn dạng nối vòng</t>
  </si>
  <si>
    <t xml:space="preserve">  Không sửa</t>
  </si>
  <si>
    <t xml:space="preserve">Bảng chọn kiểu sổ xuống là gì? </t>
  </si>
  <si>
    <t>Bảng chọn chứa các đối tượng cho phép người dùng truy cập đến một bảng chọn đơn hoặc một bảng chọn tương tự khác</t>
  </si>
  <si>
    <t>Mỗi bảng chọn lại chứa các lựa chọn phân cấp và các lựa chọn này được nhóm với nhau theo một quy tắc nhất định</t>
  </si>
  <si>
    <t>Tại một thời điểm, người dùng có thể nhìn thấy một nhóm các lựa chọn liên quan trong khi cấu trúc duyệt các lựa chọn từ bảng chọn chính đến bảng chọn hiện tại vẫn luôn được duy trì</t>
  </si>
  <si>
    <t>Là một bảng chọn được hiển thị lên trên 1 biểu mẫu tại vị trí hiện tại của con trỏ và không gắn liền với thanh thực đơn</t>
  </si>
  <si>
    <t>Cung cấp cho lựa chọn người dùng theo cùng một trình tự quy định trước bất kể người dùng đang truy nhập lựa chọn nào</t>
  </si>
  <si>
    <t>Bảng chọn kiểu sổ xuống là kiểu bảng chọn mà tại một thời điểm, người dùng có thể nhìn thấy một nhóm các lựa chọn liên quan trong khi cấu trúc duyệt các lựa chọn từ bảng chọn chính đến bảng chọn hiện tại vẫn luôn được duy trì.</t>
  </si>
  <si>
    <t xml:space="preserve">- Thiếu tất cả </t>
  </si>
  <si>
    <t>- Bổ sung câu hỏi,đáp án,lời giải thích</t>
  </si>
  <si>
    <t>"Cách xây dựng menu sau đây thuộc loại gì?
Request&gt;Select fight&gt;Review Intinerary&gt;payment&gt;Cofirm"</t>
  </si>
  <si>
    <t>Ý nghĩa của câu hỏi:  Đây là cách làm menu theo kiểu người dùng : yêu cầu-&gt;chọn -&gt; đánh giá -&gt; thanh toán -&gt; xác nhận
   +  Menu tuyến tính:  Là menu được thiết kế chỉ cho phép người dùng theo 1 trình tự từ trước, người dùng không được phép yêu cầu. Không phải dạng trên
   +   Menu hình cây: người dùng chỉ có 1 cách duy nhất để đi đến mục lựa chọn        duy nhất. Không phải dạng trên.
   +  Menu marcos: người dùng tự tạo được menu trên màn hình đã được thiết kế. Không phải dạng trên
ải dạng trên
   +   Menu hình cây: người dùng chỉ có 1 cách duy nhất để đi đến mục lựa chọn        duy nhất. Không phải dạng trên.
   +  Menu marcos: người dùng tự tạo được menu trên màn hình đã được thiết kế. Không phải dạng trên</t>
  </si>
  <si>
    <t>đã thêm câu trả lời đúng và giải thích ở trước</t>
  </si>
  <si>
    <t>Dựa theo bài giảng của cô trên ACU: Cấu trúc bảng chọn đơn là bảng chọn mà tất cả các lựa chọn xuất hiện cùng lúc, người dùng có thể sử dụng cùng số lần thao tác để truy nhập vào các lựa chọn này</t>
  </si>
  <si>
    <t xml:space="preserve">  Bổ sung giải thích: Dựa theo bài giảng của cô trên ACU: Cấu trúc bảng chọn đơn là bảng chọn mà tất cả các lựa chọn xuất hiện cùng lúc, người dùng có thể sử dụng cùng số lần thao tác để truy nhập vào các lựa chọn này</t>
  </si>
  <si>
    <t>Đâu là ví dụ của bảng chọn dãy tuyến tính:</t>
  </si>
  <si>
    <t>Màn hình desktop của window chỉ bao gồm các shortcut</t>
  </si>
  <si>
    <t>Menu của phần mềm Microsoft Word</t>
  </si>
  <si>
    <t>Thực đơn theo dõi quá trình đặt chỗ máy bay</t>
  </si>
  <si>
    <t>Màn hình desktop của window chỉ bao gồm các shortcut là bảng chọn đơn, menu của phần mềm Microsoft Word là bảng chọn mở rộng, thực đơn theo dõi quá trình đặt chỗ máy bay là bảng chọn dãy tuyến tính</t>
  </si>
  <si>
    <t>Thiếu nội dung câu hỏi, câu trả lời, giải thích</t>
  </si>
  <si>
    <t>Bổ sung nội dung câu hỏi, câu trả lời, giải thích</t>
  </si>
  <si>
    <t>Đâu là vấn đề thường gặp khi thiết kế kiểu tương tác bảng chọn</t>
  </si>
  <si>
    <t>Cần sử dụng cấu trúc bảng chọn nào</t>
  </si>
  <si>
    <t>Cần thiết lập bao nhiêu bảng chọn</t>
  </si>
  <si>
    <t>Làm thế nào để nhóm các lựa chọn</t>
  </si>
  <si>
    <t>Mô tả lựa chọn như thế nào cho phù hợp với ý định người dùng</t>
  </si>
  <si>
    <t>Các vấn đề thường gặp khi thiết kế kiểu tương tác bảng chọn là: cần sử dụng cấu trúc bảng chọn nào, cần thiết lập bao nhiêu bảng chọn, làm thế nào để nhóm các lựa chọn, mô tả lựa chọn như thế nào cho phù hợp với ý định người dùng</t>
  </si>
  <si>
    <t>Nêu ưu điểm và nhược điểm của phương pháp giao tiếp bằng bảng chọn.</t>
  </si>
  <si>
    <t>Ưu điểm: dễ học, dễ dùng và có nhiều lựa chọn. Có hướng dẫn, thích hợp với người dùng không thường xuyên. Nhược điểm: tốn không gian nhớ màn hình, chậm so với người sử dụng thành thạo</t>
  </si>
  <si>
    <t>Bảng chọn là tập các lựa chọn có thể cho người dùng được thực hiện trên màn hìn, có nhiều mức độ khác nhau 1, 2 hay nhiều mức</t>
  </si>
  <si>
    <t>Thiếu câu hỏi, đáp án và giải thích</t>
  </si>
  <si>
    <t>Cách sửa: thêm câu hỏi và đáp án.Để giao tiếp bảng chọn hiệu quả cần phải thiết kế giao diện tương tác phù hợp, dễ lựa chọn và thao tác khi thực hiện</t>
  </si>
  <si>
    <t>Sử dụng các thuật ngữ quen thuộc và đồng nhất</t>
  </si>
  <si>
    <t>Sử dùng tên item khác nhau</t>
  </si>
  <si>
    <t>Sử dụng các cụm từ đồng nhất, chính xác</t>
  </si>
  <si>
    <t xml:space="preserve"> dựa vào bài giảng Interaction styles, phần Menu interaction style của cô trên ACU</t>
  </si>
  <si>
    <t>Chưa giải thích, chưa có đáp án E</t>
  </si>
  <si>
    <t>Đáp án E: Tất cả đều đúng. Giải thích: dựa vào bài giảng Interaction styles, phần Menu interaction style của cô trên ACU</t>
  </si>
  <si>
    <t>Phần này chưa có ai đặt câu hỏi</t>
  </si>
  <si>
    <t>Các kệnh tương tác nào sau đầy thuộc tương tác người-máy?</t>
  </si>
  <si>
    <t>A: Tương tác qua âm thanh</t>
  </si>
  <si>
    <t>B: Tương tác qua cử chỉ tay</t>
  </si>
  <si>
    <t>C: Tương tác qua cảm ứng</t>
  </si>
  <si>
    <t>D: cả A, B và C</t>
  </si>
  <si>
    <t>E: Tất cả đều sai.</t>
  </si>
  <si>
    <t>Đáp án đúng: D. Cả A, B và C. 
Giải thích: Các kênh tương tác là tương tác người máy gồm: tương tác qua âm thanh, cử chỉ tay, cảm ứng,..</t>
  </si>
  <si>
    <t>Việc thao tac với cơ sở dữ liệu (dạng GUI) thuộc kiểu tương tác nào?</t>
  </si>
  <si>
    <t>A. Giao tiếp dòng lệnh</t>
  </si>
  <si>
    <t>B. Giao tiếp menu</t>
  </si>
  <si>
    <t>E. Giao tiếp điền theo mẫu</t>
  </si>
  <si>
    <t>Giao tiếp bằng hỏi đáp truy vấn dẫn dắt qua một loạt các câu hỏi; loại SQL thao tác với cơ sở dữ liệu</t>
  </si>
  <si>
    <t>Chưa có câu hỏi + đáp án, giải thích</t>
  </si>
  <si>
    <t>Thêm câu hỏi + đáp án và giải thích</t>
  </si>
  <si>
    <t>Giải thích: đây là nguyên tắc cơ bản khi thiết kế một menu tuyến tính</t>
  </si>
  <si>
    <t>không có câu trả lời</t>
  </si>
  <si>
    <t>không có câu trả lời để góp ý đúng sai</t>
  </si>
  <si>
    <t>yêu cầu thêm đáp án cho câu hỏi</t>
  </si>
  <si>
    <t>yêu cầu thêm gợi ý</t>
  </si>
  <si>
    <t>Câu hỏi thêm</t>
  </si>
  <si>
    <t>Không có kiểu tương tác gồm danh mục câu hỏi và câu trả lời, chỉ có kiểu tương tác điền mẫu</t>
  </si>
  <si>
    <t>Lỗi trong phần đặt câu hỏi và giải thích vì không có kiểu tương tác gồm danh mục các câu hỏi và câu trả lời</t>
  </si>
  <si>
    <t>Sửa câu hỏi và giải thích: Dựa vào kiểu tương tác danh mục  câu hỏi và các câu trả lời kèm theo thành kiểu tương tác biểu mẫu</t>
  </si>
  <si>
    <t>Trí nhớ của con người là có hạn, cần phải sử dụng câu lệnh hợp lý để con người dễ nhớ nhất</t>
  </si>
  <si>
    <t>Bổ sung đáp an
Bổ sung giải thích</t>
  </si>
  <si>
    <t>Dựa trên bài giảng của cô ACU</t>
  </si>
  <si>
    <t>- Chưa có đáp án đúng 
- Chưa có giải thích</t>
  </si>
  <si>
    <t>- Bổ sung đáp án đúng 
- Bổ sung giải thích</t>
  </si>
  <si>
    <t>Những ứng dụng/ thiết bị nào sau đây thuộc kiểu tương tác ngôn ngữ tự nhiên</t>
  </si>
  <si>
    <t>Giải thích: tất cả các thiết bị trên đều cho phép người dùng tương tác thông qua giọng nói và ngôn ngữ tự nhiên</t>
  </si>
  <si>
    <t>Chưa có đáp án đúng và chưa có giải thích</t>
  </si>
  <si>
    <t>Đáp án đúng: E
Giải thích: tất cả các thiết bị trên đều cho phép người dùng tương tác thông qua giọng nói và ngôn ngữ tự nhiên</t>
  </si>
  <si>
    <t>Lỗi chưa có đáp án, chọn đáp án C và E.</t>
  </si>
  <si>
    <t>Lỗi chưa có giải thích. Giải thích: tương tác bằng ngôn ngữ tự nhiên cung cấp phương tiện biểu diễn lệnh trực tiếp cho máy tính thích hợp với nhiệm vụ có tính lặp nhưng lại mang lại sai sót cao khi thực hiện tương tác</t>
  </si>
  <si>
    <t>câu hỏi đúng không sửa gì</t>
  </si>
  <si>
    <t>Mẫu trong kiểu tương tác điền mẫu cần có yêu cầu gì (Chọn 2)</t>
  </si>
  <si>
    <t>Các nhóm và xâu chuỗi các ô nhập liệu phải đầy đủ</t>
  </si>
  <si>
    <t>Sai chính tả ở một số chỗ</t>
  </si>
  <si>
    <t>Sửa lỗi chính tả</t>
  </si>
  <si>
    <t>đâu không phải là ưu điểm của kiểu tương tác bằng ngôn ngữ tự nhiên ?</t>
  </si>
  <si>
    <t>A.người dùng giao tiếp với hệ thống như với con người.</t>
  </si>
  <si>
    <t>B.dễ học, dễ dàng sử dụng</t>
  </si>
  <si>
    <t>C.luôn thu hút người dùng sử dụng hơn các kiểu tương tác khác</t>
  </si>
  <si>
    <t xml:space="preserve">D. thích hợp với tất cả các kiểu thiết bị </t>
  </si>
  <si>
    <t>E. Con người không cần phải học quá nhiều các thao tác</t>
  </si>
  <si>
    <t>vì hiện nay chỉ có một số ít thiết bị mới sử dụng đc kiểu tương tác bằng ngôn ngữ tự nhiên</t>
  </si>
  <si>
    <t>Lỗi : không làm đúng phần mình đăng ký. câu hỏi thuộc về mục 5.5.1.1.1 là tương tác kiểu ngôn ngữ tự nhiên thì lại làm câu hỏi về bộ nhớ ngắn hạn</t>
  </si>
  <si>
    <t>Sửa đề nghị bạn làm đúng yêu cầu của phần đề mục. t sửa lại cả câu</t>
  </si>
  <si>
    <t>2 khó khăn chính trong một hệ thống X sử dụng ngôn ngữ tự nhiên? (2 đáp án)</t>
  </si>
  <si>
    <t>Nhập nhằng trong việc nhập dữ liệu và nhận lệnh hệ thống</t>
  </si>
  <si>
    <t>Đa nghĩa, làm hệ thống khó hiểu người dùng hơn</t>
  </si>
  <si>
    <t>Các yếu tố môi trường ảnh hưởng, ví dụ như tiếng ồn</t>
  </si>
  <si>
    <t>Tương tác mất quá nhiều thời gian khi nhập</t>
  </si>
  <si>
    <t>Thời gian xử lí câu lệnh nhiều</t>
  </si>
  <si>
    <t>Các yếu tố môi trường, tương tác khi nhập, thời gian hệ thống xử lí tuy có là khó khăn nhưng hoàn toàn có thể chấp nhận được</t>
  </si>
  <si>
    <t xml:space="preserve">Lỗi sai chính tả trong đáp án B </t>
  </si>
  <si>
    <t>Sửa lại đáp án B. Đây là một thực tại ảo dùng trong không gian làm việc 3 chiều để mở rộng không gian ảo, ánh sáng và khối hình tạo độ sâu</t>
  </si>
  <si>
    <t>A.	Là so khớp các hành vi con người với máy</t>
  </si>
  <si>
    <t>B. là So khớp hành vi con người với ứng dụng có thể đáp ứng của máy</t>
  </si>
  <si>
    <t>C. Là tương tác giữa người với máy qua não bộ</t>
  </si>
  <si>
    <t>D. LÀ tương tác giữa người với máy qua phần mềm phần cứng</t>
  </si>
  <si>
    <t>E. Cả 4 đáp án</t>
  </si>
  <si>
    <t>Vì đó là so khớp hành vi của con người với máy</t>
  </si>
  <si>
    <t>Giao diện của máy tính PC</t>
  </si>
  <si>
    <t>Giao diện của Smartphone</t>
  </si>
  <si>
    <t>Giao diện của điện thoại Blackberry</t>
  </si>
  <si>
    <t>Người dùng cần phải học cách để sử dụng terminal trong Ubuntu</t>
  </si>
  <si>
    <t>Chưa có câu trả lời, chưa giải thích, các câu trả lời chưa thực sự chính xác</t>
  </si>
  <si>
    <t>Câu trả lời B cần ghi là giao diện của máy tính PC, câu trả lờ C cần ghi là giao diện của Smartphone, câu trả lời D cần ghi là giao diện của điện thoại blackberry. Đáp án là E. Giải thích người dùng cần phải học cách để sử dụng terminal trong ubuntu</t>
  </si>
  <si>
    <t>chưa có đáp án và giải thích</t>
  </si>
  <si>
    <t>đáp án đúng là A.  vì giao diện con người là A.  Là    So khớp các hành vi con người với máy</t>
  </si>
  <si>
    <t>A,B,C đều đúng</t>
  </si>
  <si>
    <t>Giao diện tìm kiếm google không phải là giao diện con người bởi vì nó chỉ giới hạn trong các chức năng mà hệ thống cung cấp cho người dùng.</t>
  </si>
  <si>
    <t>Chưa có đáp án, chưa giải thích.</t>
  </si>
  <si>
    <t>Đáp án: D. Giải thích: Giao diện tìm kiếm google không phải là giao diện con người bởi vì nó chỉ giới hạn trong các chức năng mà hệ thống cung cấp cho người dùng.</t>
  </si>
  <si>
    <t>giao diện người dùng cho phép người dùng tự định nghĩa theo cách hiểu</t>
  </si>
  <si>
    <t>giao diện con người không bao gồm hành động suy nghĩ</t>
  </si>
  <si>
    <t>đáp án A</t>
  </si>
  <si>
    <t xml:space="preserve">giao diện người dùng có đầu vào là các giác quan của con người </t>
  </si>
  <si>
    <t>chưa đủ lựa chọn và đáp án chưa giải thích</t>
  </si>
  <si>
    <t>thêm lựa chọn và thêm giải thích</t>
  </si>
  <si>
    <t>Giao diện nào sau đây không phải là giao diện con người (Human Interface)?</t>
  </si>
  <si>
    <t>Giao diện iPod</t>
  </si>
  <si>
    <t>Đáp án: D 
Giải thích: giao diện người dùng phải cho phép người dùng làm việc một cách hiệu quả, dễ dàng và thích thú, giảm hoạt động thị giác và trí não</t>
  </si>
  <si>
    <t>Đáp án: D 
Giải thích: giao diện người dùng phải cho phép người dùng làm việc một cách hiệu quả, dễ dàng và thích thú, giảm hoạt động thị giác và trí não</t>
  </si>
  <si>
    <t>điều nào dưới đây đúng khi nói về giao diện người dùng</t>
  </si>
  <si>
    <t>A. Giao diện người dùng giới hạn chức năng cung cấp cho con người</t>
  </si>
  <si>
    <t>B. con người phải có kỹ năng và tri thức cần thiết</t>
  </si>
  <si>
    <t>C người dùng có thể tương tác cùng lúc với nhiều hệ tương tác khác nhau</t>
  </si>
  <si>
    <t>D. tiệm cận với khả năng và hạn chế của con người</t>
  </si>
  <si>
    <t>E. đáp án A,B</t>
  </si>
  <si>
    <t>đáp án đúng là đáp án E</t>
  </si>
  <si>
    <t>giải thích: giao diện người dùng dùng để giới hạn câc chúc năng cung cấp cho con người và người sử dụng muốn dùng thì phải có tri thức và kỹ năng cần thiết</t>
  </si>
  <si>
    <t>Lỗi không có đáp án đúng và không có giải thích</t>
  </si>
  <si>
    <t>Sửa: đáp án đúng là đáp án E. lý thuyết xem trong slide</t>
  </si>
  <si>
    <t>Các thành phần đầu vào chính của giao diện người dùng?</t>
  </si>
  <si>
    <t>A: Keyboard</t>
  </si>
  <si>
    <t>B: Mouse</t>
  </si>
  <si>
    <t>C: Screen</t>
  </si>
  <si>
    <t>D: Micro</t>
  </si>
  <si>
    <t>E: printer</t>
  </si>
  <si>
    <t xml:space="preserve">Đáp án: A, B, C, D
Giải thích: đầu vào chính của giao diện người dùng là: bàn phím, chuột, màn hình(cảm ứng), micro.  </t>
  </si>
  <si>
    <t>Các yêu cầu ràng buộc giữa các thành phần của giao diện hoặc của riêng từng thành phần</t>
  </si>
  <si>
    <t>Theo nguyên tắc giao diện người dùng, người dùng có thể tương tác với hệ thống như thế nào?</t>
  </si>
  <si>
    <t>A. Người dùng có thể tự tạo thêm chức năng</t>
  </si>
  <si>
    <t>B. Người dùng bị giới hạn các chức năng mà hệ thống cung cấp</t>
  </si>
  <si>
    <t>C. Người dùng phải học các kỹ năng, tri thức cần thiết để giao tiếp với hệ thống</t>
  </si>
  <si>
    <t>D. Người dùng không cần học theo hệ thống, tự tạo cách tương tác theo ý mình</t>
  </si>
  <si>
    <t>Thiếu đáp án + giải thích</t>
  </si>
  <si>
    <t>Đáp án: C
Giải thích: Theo nguyên tắc giao diện người dùng, người dùng phải học các kỹ năng tri thức để giao tiếp với hệ thống</t>
  </si>
  <si>
    <t>Giải thích các yếu tố như con người, thiết bị, môi trường, xã hội, cộng đồng đây là yếu tốt tất yếu cần phải chú ý</t>
  </si>
  <si>
    <t>sai</t>
  </si>
  <si>
    <t xml:space="preserve">câu hỏi hoàn toàn không hợp lý, ở câu hỏi hỏi về các hoạt động nhưng ở câu trả lời lại chỉ ra các thiết bị đầu cuối hay các thiết bị vào ra </t>
  </si>
  <si>
    <t>cần sửa lại ngay cho phù hợp</t>
  </si>
  <si>
    <t>cần xem lại đáp án hoặc câu hỏi để xem lại ý định đặt ra câu hỏi mục đich của nó để từ đấy điều chỉnh câu hỏi hoặc câu trả lời cho phù hợp</t>
  </si>
  <si>
    <t>đặt câu hỏi cẩu thả cần xem lại</t>
  </si>
  <si>
    <t>Chưa giải thích rõ ràng</t>
  </si>
  <si>
    <t xml:space="preserve"> Lỗi chưa giải thích câu hỏi</t>
  </si>
  <si>
    <t>Giao diện văn bản  cung cấp phương tiện  biểu hiện trực tiếp các chỉ thị trên máy tính cho phép truy cập trực tiếp đến các chức năng của hệ thống</t>
  </si>
  <si>
    <t xml:space="preserve">Chưa có đáp án và giải thích: </t>
  </si>
  <si>
    <t>Đáp án E. GIải thích người dùng phải hồi tưởng lại các lệnh.</t>
  </si>
  <si>
    <t>Không có câu trả lời đúng và giải thích</t>
  </si>
  <si>
    <t>Đáp án là B,E, Giải thích: WIMP là kiểu giao tiếp trong tương tác giữa con người và máy tính có sự kết hợp của VB và đồ hoạ bao gồm 4 thành phần: windows, biểu tượng, menu, con trỏ</t>
  </si>
  <si>
    <t>Siêu liên kết, icon, menu đều là những thành phần đồ họa chứ nó không phải loại giao diện nào.</t>
  </si>
  <si>
    <t>Đáp án: B. Giải thích: Siêu liên kết, icon, menu đều là những thành phần đồ họa chứ nó không phải loại giao diện nào.</t>
  </si>
  <si>
    <t>Chưa có đáp đúng và giải thích</t>
  </si>
  <si>
    <t>Đáp án: D: Giao diện đồ họa không có yếu tố kinh tế</t>
  </si>
  <si>
    <t>Ưu điểm và nhước điểm của mô hình chu trình thực hiện - đánh
giá</t>
  </si>
  <si>
    <t>Ưu điểm:
– Gần gũi với sự hiểu biết của chúng ta về tương tác người
dùng máy tính
– Người dùng hình thành kế hoạch hành động
– Kế hoạch hành động được thực hiện bởi máy tính
– Trong quá trình thực hiện, người dùng quan sát kết quả
trả về qua giao diện và quyết định các hành động tiếp
theo
– Mô hình Norman là phương tiện hữu ích để hiểu tương
tác: đơn giản, cụ thể
Nhược điểm:
– Chỉ xem xét hệ thống theo quan điểm của người dùng,
chưa chú ý đến giao tiếp với hệ thống qua tương tác</t>
  </si>
  <si>
    <t>Slide chương 1 trang 11</t>
  </si>
  <si>
    <t>Bổ sung câu hỏi</t>
  </si>
  <si>
    <t>Thiếu giải thích đáp án</t>
  </si>
  <si>
    <t>Không cso</t>
  </si>
  <si>
    <t>Giao diện bắt mắt với người dùng</t>
  </si>
  <si>
    <t>Người dùng không cần giao tiếp với máy tính thông qua câu lệnh</t>
  </si>
  <si>
    <t>Độ tin cậy cao, chính xác do bớt hạn chế với câu lệnh trực tiếp</t>
  </si>
  <si>
    <t>A, B, C đều đúng</t>
  </si>
  <si>
    <t>Ý tưởng của giao diện đồ họa là người dùng thực hiện nhiệm vụ trực quan để đạt được kết quả.  Ví dụ người dùng click đúp vào biểu tượng để mở một ứng dụng. Với giao diện đồ họa, việc tương tác trở nên dễ dàng hơn, giúp người dùng không cần phải nhớ các câu lệnh, tăng độ chính xác.</t>
  </si>
  <si>
    <t>Bổ sung đáp án, giải thích</t>
  </si>
  <si>
    <t>- Chưa có đáp án đúng
- Chưa giải thích</t>
  </si>
  <si>
    <t>Phong cách giao diện .... dễ dùng ? điền vào chỗ trống ?</t>
  </si>
  <si>
    <t>TA.hực đơn</t>
  </si>
  <si>
    <t>B.Ngôn ngữ tự nhiên</t>
  </si>
  <si>
    <t>C.WIMP</t>
  </si>
  <si>
    <t>E. không có</t>
  </si>
  <si>
    <t>đáp án đúng là B</t>
  </si>
  <si>
    <t>vì ngôn ngữ tự nhiên là kiểu giao diện dễ sử dụng nhất</t>
  </si>
  <si>
    <t>không có đáp án đúng, không có giải thích</t>
  </si>
  <si>
    <t>sửa thêm đáp án đúng, thêm giải thích</t>
  </si>
  <si>
    <t>chưa có câu trả lời và giải thích</t>
  </si>
  <si>
    <t>đáp án đúng là B bởi vì tìm hiểu thị trường không thuộc pha phân tích</t>
  </si>
  <si>
    <t>Icon là gì?</t>
  </si>
  <si>
    <t>Là hình ảnh nhỏ dùng để biểu diễn cửa sổ đóng lại, chúng cũng có thể được dùng để mô tả các diện mạo khác của hệ thống?</t>
  </si>
  <si>
    <t>Là hình ảnh nhỏ dùng để biểu diễn các mô hình trên máy tính.</t>
  </si>
  <si>
    <t>Là hình ảnh nhỏ dùng để biểu diễn thay cho chữ viết mô tả chương trình hệ thống.</t>
  </si>
  <si>
    <t>Là biểu tượng của cửa sổ,dùng để mô tả khách quan về cửa sổ.</t>
  </si>
  <si>
    <t>Là biểu tượng về chương trình, thay cho mô tả bằng chữ viết của chương tình.</t>
  </si>
  <si>
    <t>Icon thường được dùng trong các hệ thống máy tính hiện nay.Nó có thể được dùng để biểu diễn cửa sổ đóng lại cũng có thể dùng để biểu diễn các diện mạo khác của hệ thống.</t>
  </si>
  <si>
    <t>Câu hỏi chưa rõ</t>
  </si>
  <si>
    <t>Khái niệm Icon trong giao diện WIMP là gì?</t>
  </si>
  <si>
    <t>Nghe người đọc để biết được những mong muốn của họ; hiểu ý người đọc để hiểu đúng được họ muốn những gì, như thế nào; thực hiện những gì họ muốn để cung cấp cho họ những gì họ cần thiết, mong muốn, giúp họ hài lòng</t>
  </si>
  <si>
    <t>Thêm đáp án đúng là E và giải thích: Nghe người đọc để biết được những mong muốn của họ; hiểu ý người đọc để hiểu đúng được họ muốn những gì, như thế nào; thực hiện những gì họ muốn để cung cấp cho họ những gì họ cần thiết, mong muốn, giúp họ hài lòng.
 Giải thích: Vì bạn chưa có đáp án đúng và giải thích</t>
  </si>
  <si>
    <t>Sắp xếp nào sau đây là đúng về thứ tự xuất hiện các loại giao diện người dùng</t>
  </si>
  <si>
    <t>Text UI, Graphic UI, Natural UI, Organic UI</t>
  </si>
  <si>
    <t>Text UI, Natural UI, Graphic UI, Organic UI</t>
  </si>
  <si>
    <t>Natural UI, Text UI, Graphic UI, Organic UI</t>
  </si>
  <si>
    <t>Text UI, Natural UI, Organic UI, Graphic UI</t>
  </si>
  <si>
    <t>Text UI, Graphic UI, Organic UI, Natural UI</t>
  </si>
  <si>
    <t>Các loại giao diện người dùng được xuất hiện theo trình tự thời gian sau:
- Text User Interfaces : 1950
- Graphic User Interfaces: 1980
- Natural User Interfaces: 2000
- Organic User Interfaces: 2010 - Nay</t>
  </si>
  <si>
    <t>- Câu hỏi không phù hợp với nội dung chương học
- Chưa có câu trả lời
- Chưa có lời giải thích</t>
  </si>
  <si>
    <t>- Bổ sung câu trả lời
- Bổ sung lời giải thích</t>
  </si>
  <si>
    <t>Đáp án đúng: A, B,C,D,E Giải thích: giao diện tự nhiên người dùng gồm tất cả những điều nêu trên</t>
  </si>
  <si>
    <t>Giải thích: Giao diện tự nhiên sử dụng các thao tác tự nhiên như cảm ứng, cử chỉ, giọng nói để tương tác với máy tính</t>
  </si>
  <si>
    <t>Nêu lợi ích của những nguyên tắc thiết kế giao diện và các quy trình thiết kế hệ tương tác ?</t>
  </si>
  <si>
    <t>Lợi ích của những nguyên tắc thiết kế giao diện: Chỉ ra những gì cần làm và không nên làm trong quá trình thiết kế hệ tương tác đồng thời chỉ ra những gì nên và không nên xuất hiện trong giao diện tương tác. Lợi ích của quy trình thiết kế hệ tương tác: Chỉ ra các hoạt động và các bước cần thực hiện trong quá trình thiết kế hệ tương tác để đảm bảo chất lượng thiết kế giao diện. Câu hỏi: Nêu lợi ích của những nguyên tắc thiết kế giao diện và các quy trình thiết kế hệ tương tác</t>
  </si>
  <si>
    <t>Thêm câu hỏi và câu trả lời</t>
  </si>
  <si>
    <t>Bổ sung câu hỏi và câu trả lời</t>
  </si>
  <si>
    <t>Câu hỏi: Nêu 6 Nguyên lý thiết giao diện do norman's đề xuất? Trả lời: Tính trực quan, tính phản hồi, tính ràng buộc, tính ánh xạ, tính nhất quán, tính thế chỗ.</t>
  </si>
  <si>
    <t xml:space="preserve">Đáp án trả lời về nguyên tắc phản hồi chưa chính xác </t>
  </si>
  <si>
    <t>Hệ thống trả về thông tin thông báo trạng thái khi người tác động lên hệ thống</t>
  </si>
  <si>
    <t>Tại sao cần phải áp dụng tính trực quan khi thiết kế hệ tương tác</t>
  </si>
  <si>
    <t>Để người dùng dễ nhận biết các chức năng cần làm. Các chức năng càng trực quan thì người dùng càng có thêm khả năng nhận biết việc cần làm tiếp theo cần làm là gì. Ngược lại nếu các chức năng của hệ thống bị che khuất thì người dùng khó có thể tìm thấy và biết cách dùng.</t>
  </si>
  <si>
    <t>Nội dung câu hỏi lạc đề, thiếu đáp án, giải thích</t>
  </si>
  <si>
    <t>Miêu tả tính trực quan trong nguyên tắc thiết kế giao diện của Norman</t>
  </si>
  <si>
    <t>Dựa vào định nghĩa “tính trực quan” trong 6 nguyên lý thiết kế giao diện của Norman</t>
  </si>
  <si>
    <t>Phần này chưa đặt câu hỏi</t>
  </si>
  <si>
    <t>Bổ sung câu hỏi, đáp án, giải thích</t>
  </si>
  <si>
    <t>Tính trực quan trong nguyên lý của noman là gì ?</t>
  </si>
  <si>
    <t>A. Người dùng có thấy các chức năng của hệ thống cung cấp?</t>
  </si>
  <si>
    <t>B. người dùng đã làm đến đâu rồi và tiếp theo phải làm gì?</t>
  </si>
  <si>
    <t>C. Người dùng đang làm cái gì ?</t>
  </si>
  <si>
    <t>D. Làm thế nào để sử dụng hệ thống ?</t>
  </si>
  <si>
    <t>E. cả bốn đáp án trên</t>
  </si>
  <si>
    <t>tính trưc quan theo Noman nghĩa là người dùng có thấy chức năng của hệ thống cung cấp</t>
  </si>
  <si>
    <t>Phân tích việc áp dụng “tính trực quan” trong 6 nguyên lý thiết kế giao diện của Norman vào bài tập lớn của nhóm</t>
  </si>
  <si>
    <t>Tùy vào việc thiết kế giao diện trong bài tập lớn của từng nhóm để trả lời câu hỏi, nhưng phải nêu rõ được các tình huống áp dụng được tính trực quan trong nguyên lý thiết kế giao diện của Norman một cách cụ thể. Ví dụ như sau: Áp dụng tính trực quan: giao diện được thiết kế kiểu menu dạng lưới, tất cả các chức năng người dùng có thể tương tác được thông qua tương tác chạm trên màn hình cảm ứng được hiển thị trên 1 trang và được đặt tên kèm với biểu tưởng hình ảnh gợi nhớ chức năng. Điều này giúp người dùng dễ dàng hiểu được tường minh các thao tác mình có thể thực hiện với hệ thống. Trong tất cả các chức năng cụ thể, đối với mỗi yêu cầu nhập dữ liệu từ người dùng thì đều được chú thích rõ ràng. Ngoài ra tất cả các chức năng thì đều có lựa chọn trợ giúp( hướng dẫn sử dụng). Trong các trường hợp người dùng tương tác bằng ngôn ngữ tự nhiên, hệ thống được thiết kế âm thanh phát ra để tương tác lại với người dùng cũng như yêu cầu người dùng dể dàng hiểu được cần phải làm gì tiếp theo:</t>
  </si>
  <si>
    <t>Dựa vào định nghĩa “tính trực quan” trong 6 nguyên lý thiết kế giao diện của Norman. Cụ thể là: tính trực quan là người dùng có thấy các chức năng do hệ thống cung cấp hay không ?</t>
  </si>
  <si>
    <t>Chưa giải thích rõ biểu diễn trực quan. Biểu diễn trực quan là biểu diễn có thể làm nổi bật rõ mối quan hệ giữa các thực thể</t>
  </si>
  <si>
    <t>Lỗi đặt câu hỏi không chính xác</t>
  </si>
  <si>
    <t>Sửa: Như thế nào là biểu diễn trực quan</t>
  </si>
  <si>
    <t>Hay nêu 1 ví dụ về tính trực quan trong bài tập lớn của bạn</t>
  </si>
  <si>
    <t>Người dùng có thể nhìn thấy những chức năng mà hệ thống cung cấp. Ví dụ, danh sách tên và số điện thoại trong danh bạ, các icon trên màn hình biểu thị cho các chức năng, các tab khác nhau trên màn hình...</t>
  </si>
  <si>
    <t>chưa có đáp án với giải thích</t>
  </si>
  <si>
    <t>đáp án ràng buộc vật lí là các ràng buộc về vật lí đối vơi người dùng ví dụ như các đặc điểm công thái học của màn hình điện thoại có phù hợp với tay người dùng không</t>
  </si>
  <si>
    <t>Khi nhập ngày sinh trên hệ thống Steam,Steam chỉ cho phép bạn chọn tháng sinh giữa list các thang Steam cung cấp.Vậy Steam đã áp dụng ràng buộc gì theo nguyên tắc thiết kế của Norman?</t>
  </si>
  <si>
    <t>Vật lý</t>
  </si>
  <si>
    <t>Văn hóa</t>
  </si>
  <si>
    <t>Vật lý và logic</t>
  </si>
  <si>
    <t>Vật lý và văn hóa</t>
  </si>
  <si>
    <t>Vật lý vì người dùng không thể nhập những gì hệ thống cung cấp.</t>
  </si>
  <si>
    <t>Tuỳ từng giao diện có thể chứng minh khác nhau bằng cách chỉ ra các trường hợp áp dụng và tính hợp lý. Ví dụ như sau:
 Trong thiết kế giao diện sản phẩm nhóm em đã đưa vào hợp lý ràng buộc về văn hoá như sau. Trong các màn hình chức năng con, các màn hình điều thống nhất đặt button close ở góc trên bên trái có màu đỏ và biểu tượng là dấu x, button help ở góc trên bên phải màu xanh bà có biểu tượng dấu hỏi chấm. ĐIều là hoàn toàn hợp lý với văn hoá tại việt nam, màu đỏ dấu x đại diện cho sự đóng lại, và màu xanh dấu hỏi chấm là đại diện cho sự giải đáp thắc mắc. Ngoài ra việc đặt button clode bên phía thay trái là hoàn toàn hợp lý với thói quen sử dụng smast phone hiện nay, khi mà các button back, close đại diện cho sự quay lại thì luôn nằm bên tay trái góc trên của màn hình.</t>
  </si>
  <si>
    <t>Không phải sửa.
 Giải thích: Vì bạn làm đúng</t>
  </si>
  <si>
    <t>Đâu là câu trả lời đúng về ràng buộc vật lý?</t>
  </si>
  <si>
    <t>A: Ràng buộc vật lý là cách dùng các đối tượng vật lý để hạn chế sự dịch chuyển của các đồ vật</t>
  </si>
  <si>
    <t>B: Ràng buộc vật lý yêu cầu người dùng phải tác dụng một lực vật lý nhất định nào đó lên đồ vật</t>
  </si>
  <si>
    <t>C: Ràng buộc vật lý làm tăng độ bền của đồ vật</t>
  </si>
  <si>
    <t>D: Ràng buộc vật lý có thể làm giảm tính dùng được của sản phẩm</t>
  </si>
  <si>
    <t>E: Ràng buộc vật lý có thể gây khó khăn cho người dùng có thể trạng không tốt</t>
  </si>
  <si>
    <t>Dựa trên lý thuyết bài giảng</t>
  </si>
  <si>
    <t>OK. Không cần sửa</t>
  </si>
  <si>
    <t>Câu trả lời &amp; đáp án chính xác</t>
  </si>
  <si>
    <t>Trường hợp nào thể hiện sự ràng buộc vật lý trong nguyên tắc thiết kế giao diện của Norman</t>
  </si>
  <si>
    <t>Cổng HDMI được thiết kế với một đầu to một đầu nhỏ khiến người dùng không thể cắm ngược.</t>
  </si>
  <si>
    <t>Viền đỏ, xanh xung quanh chân cắm của loa tương ứng với màu của dây cắm vào từng vị trí.</t>
  </si>
  <si>
    <t>Ký hiệu tam giác đỏ là ký hiệu cảnh báo được sử dụng trên toàn thế giới</t>
  </si>
  <si>
    <t>Dựa trên lý thuyết bài giảng về tính ràng buộc</t>
  </si>
  <si>
    <t>Phần này chưa có câu hỏi</t>
  </si>
  <si>
    <t>Bổ sung câu hỏi, đáp án</t>
  </si>
  <si>
    <t>Thiếu câu hỏi</t>
  </si>
  <si>
    <t>Thế nào là ràng buộc logic? Chỉ ra điểm khác nhau giữa ràng buộc logic với các loại ràng buộc khác như thế nào? Chỉ ra các ràng buộc đã áp dụng trong bài tập lớn?</t>
  </si>
  <si>
    <t xml:space="preserve">- Ràng buộc logic được sử dụng để trợ giúp hoặc lôi kéo sự chú ý của người dùng khi thực hiện các nhiệm vụ
- Phân biệt với các ràng buộc khác: 
+ Ràng buộc vật lý: Là cách dùng các dối tượng vật lý để hạn chế sự dịch chuyển của đồ vật
+ Ràng buộc về văn hóa là các quy ước ngẫu hứng nhưng có thể hữu ước khi sử dụng các công nghệ mới. Các rang buộc này khá linh hoạt nhưng đôi khi trở nên mâu thuẫn hoặc nhập nhằng
- Liên hệ việc áp dụng các ràng buộc trong bài tập lớn, nêu lý do tại sao áp dụng hay không áp dụng 3 loại ràng buộc trên 
</t>
  </si>
  <si>
    <t>- Cần chỉ rõ 3 ràng buộc vật lý, logic và văn hóa
- Liên hệ từ bài tập tuần và chỉ rõ lý do áp dụng hay không áp dụng các loại ràng buộc</t>
  </si>
  <si>
    <t>Sửa lại câu hỏi, bổ sung đáp án và giải thích</t>
  </si>
  <si>
    <t>Thế nào là ràng buộc vật lý? Khác với các loại ràng buộc khác như thế nào?</t>
  </si>
  <si>
    <t>Chưa có đáp án.</t>
  </si>
  <si>
    <t>Đáp án: là cách dùng các đối tượng vật lý để hạn chế sự dịch chuyển của các đồ vật. VD: chỉ có 1 cách duy nhất để bạn cho chìa khóa vào ổ khóa.</t>
  </si>
  <si>
    <t>Đâu là một trong những đặc trưng của quá trình thiết kế hệ tương tác trong các đặc trưng dưới đây:</t>
  </si>
  <si>
    <t>A. Người dùng chỉ có thể can thiệp vào quá trình thiết kế sản phẩm mẫu</t>
  </si>
  <si>
    <t>B. Người dùng chỉ có thể can thiệp vào quá trình phát triển sản phẩm mẫu</t>
  </si>
  <si>
    <t xml:space="preserve">C. Người dùng không tham gia vào quá trình thiết kế và phát triển sản phẩm </t>
  </si>
  <si>
    <t>D. Người dùng thường xuyên can thiệp vào quá trình thiết kế và phát triển sản phẩm mẫu</t>
  </si>
  <si>
    <t>E. Người dùng chỉ có thể can thiệp vào quá trình thiết kế và phát triển sản phẩm khi được sự cho phép của người phát triển</t>
  </si>
  <si>
    <t>Một trong những đặc trưng của quá trình thiết kế tương tác là người dùng thường xuyên can thiệp trong quá trình thiết kế và phát triển sản phẩm mẫu</t>
  </si>
  <si>
    <t>Chưa có câu hỏi + đáp án và giải thích</t>
  </si>
  <si>
    <t>Bổ sung câu hỏi, đáp án và giải thích</t>
  </si>
  <si>
    <t xml:space="preserve"> Tính nhất quán, tính khái quát, tính mềm dẻo, tính hiệu quả</t>
  </si>
  <si>
    <t>Đáp án đúng: A,B,C,D,E Giải thích: là quy trình là tính chất cơ bản của việc thiết kế hệ tương tác</t>
  </si>
  <si>
    <t>Tính dễ học thể hiện ở những tính chất nào?</t>
  </si>
  <si>
    <t>Thiết kế đảm bảo tính dùng được là việc đánh giá thiết kế theo các tiêu chính khách quan bao gồm : Hiệu quả, năng suất, dễ học, tiện ích, dễ nhớ và an toàn.</t>
  </si>
  <si>
    <t xml:space="preserve">Ưu điểm: nếu đây là quy ước toàn cầu nó sẽ hỗ trợ tốt cho việc sử dụng các công nghệ mới và các ràng buộc này được áp dụng rất linh hoạt 
Nhược điểm: một số trường hợp nếu không được toàn cầu hóa sẽ dẫ tới mẫu thuẫn, nhập nhằng 
Ví dụ để lựa chọn có nhiều cách đánh dấu: khoanh tròn, bôi đen, đánh dấu tích hoặc dấu x tuy nhiên trong một số trường hợp bôi đen là xóa lựa chọn hoặc x được coi là không lựa chọn </t>
  </si>
  <si>
    <t>Ràng buộc về văn hoá: là các quy ước ngẫu hứng nhưng có thể có ích khi sử dụng các công nghệ mới. Các quy ước này có thể là các quy ước trên toàn cầu hay liên quan đến một nền văn hóa cụ thể . Nhìn chung các ràng buộc này có thể áp dụng tương đối linh hoạt nhưng trong một số trường hợp chúng trở nên mâu thuẫn và nhập nhằng.</t>
  </si>
  <si>
    <t>Bổ sung đáp án và giải thích</t>
  </si>
  <si>
    <t xml:space="preserve">đã thêm đáp án đúng và giải thích </t>
  </si>
  <si>
    <t>Tại sao phải làm các chức năng trở nên trực quan?</t>
  </si>
  <si>
    <t>Để hệ thống trở nên tiện lợi khi sử dụng</t>
  </si>
  <si>
    <t>Để người dùng có thêm khả năng nhận biết việc làm tiếp theo là gì</t>
  </si>
  <si>
    <t>Để rõ ràng cho việc kiểm thứ</t>
  </si>
  <si>
    <t>Dễ dàng trong sử dụng hệ thống</t>
  </si>
  <si>
    <t>Để người dùng sử dụng chức năng nhiều hơn</t>
  </si>
  <si>
    <t>Các chức năng càng trực quan thì người dùng càng có thêm khả năng nhận biết việc cần làm tiếp theo là gì</t>
  </si>
  <si>
    <t>không có có câu hỏi, đáp án</t>
  </si>
  <si>
    <t>Chưa có câu trả lời và giải thích</t>
  </si>
  <si>
    <t>Đáp án C đúng, do biểu tượng "&lt;" chỉ quy ước ở một số phần mềm hay hệ điều hành chứ không phải quy ước toàn cầu</t>
  </si>
  <si>
    <t>Kể tên các loại ràng buộc trong nguyên tắc ràng buộc do Nomans đề xuất?</t>
  </si>
  <si>
    <t>C. Ràng buộc văn hóa</t>
  </si>
  <si>
    <t>Theo Nomans đề xuất về nguyên tắc ràng buộc gồm có ràng buộc vật lí, ràng buộc logic và ràng buộc văn hóa</t>
  </si>
  <si>
    <t>Không có câu hỏi, đáp án đúng</t>
  </si>
  <si>
    <t>Thêm câu hỏi, đáp án đúng.
 Giải thích: Vì bạn chưa có câu hỏi và đáp án đúng</t>
  </si>
  <si>
    <t>Không hành động nào</t>
  </si>
  <si>
    <t>Chưa có đáp án, giải thích</t>
  </si>
  <si>
    <t>Đáp án D, Giải thích: Tính thế chỗ chỉ thuộc tính của đối tượng, cho phép mọi người biết làm thế nào để sử dụng nó, chỉ cần thấy đối tượng là biết dùng nó như thế nào, Thiết kế tính thế chỗ tức là chỉ ra đàu mối của đối tượng.</t>
  </si>
  <si>
    <t xml:space="preserve"> Điều này đã được ghi rõ ràng trong bài giảng, đây là những mục tiêu đã được ấn định từ trước, cần hướng đến trong việc thiết kế giao diện người dùng</t>
  </si>
  <si>
    <t>Đáp án đúng chưa đúng mẫu, chưa giải thích</t>
  </si>
  <si>
    <t xml:space="preserve">đã sửa đáp án đúng và thêm giải thích ở trước
</t>
  </si>
  <si>
    <t xml:space="preserve">   </t>
  </si>
  <si>
    <t>Không có lỗi.</t>
  </si>
  <si>
    <t>Trong các đáp án sau đáp án nào không có thuộc tính thế chỗ rõ ràng?</t>
  </si>
  <si>
    <t>Ghế</t>
  </si>
  <si>
    <t>Tay nắm cửa ra vào</t>
  </si>
  <si>
    <t>Phím chuột</t>
  </si>
  <si>
    <t>Máy tính xách tay</t>
  </si>
  <si>
    <t>Tách trà</t>
  </si>
  <si>
    <t>Thuộc tính thế chỗ của tay nắm cửa ra vào là mở cửa, mở cửa như thế nào, mặc dù tay nắm cửa thể hiện hướng xoay, kéo xuống nhưng lại chưa thể hiện là kéo vào hay đẩy ra</t>
  </si>
  <si>
    <t>Chưa có câu hỏi, đáp án, giải thích</t>
  </si>
  <si>
    <t>Câu hỏi: Trong các đáp án sau đáp án nào không có thuộc tính thế chỗ rõ ràng? A.Ghế B.Tay nắm cửa ra vào C.Phím chuột D.Máy tính xách tay E.Tách trà Đáp án: B Giải thích: thuộc tính thế chỗ của tay nắm cửa ra vào là mở cửa, mở cửa như thế nào, mặc dù tay nắm cửa thể hiện hướng xoay, kéo xuống nhưng lại chưa thể hiện là kéo vào hay đẩy ra</t>
  </si>
  <si>
    <t>Mẫu thử là gì</t>
  </si>
  <si>
    <t>Mẫu thử là sự bắt chước hay mô hình, thường dùng cho một hệ thống còn chưa tồn tại Mô phỏng hay minh hoạ một số đặc trưng của hệ thống Việc sử dụng mẫu thử nhằm: làm mịn đặc tả, làm mịn thiết kế, so sánh các thiết kế, tự thiết kế, chứng minh cho một ý tưởng hoặc thực hiện kinh nghiệm</t>
  </si>
  <si>
    <t>Xem trên aseancu phần User Centered Design</t>
  </si>
  <si>
    <t>Thiêu đáp án và giải thích. Sai câu hỏi</t>
  </si>
  <si>
    <t>Sửa lại câu hỏi và bổ sung đáp án, giải thích</t>
  </si>
  <si>
    <t>Kể tên các kiểu ràng buộc chính. Nêu các ví dụ về từng loại.</t>
  </si>
  <si>
    <t xml:space="preserve">Ràng buộc vật lý. Ví dụ: cổng VGA được thiết kế 1 đầu to 1 đầu nhỏ để đảm bảo người dùng không thể cắm ngươc. Ràng buộc logic. Ví du: dán nhãn lên đĩa CD để người dùng không nhét ngược đĩa. Ràng buộc văn hóa. Ví dụ: các quy ước trên toàn cầu hoặc liên quan đến một nền văn hóa cụ thể. </t>
  </si>
  <si>
    <t>Sửa lại câu hỏi, câu trả lời, giải thích</t>
  </si>
  <si>
    <t>Câu hỏi:  Trình bày về tính trực quan. 
Đáp án: Tính trực quan tức là người dùng có nhìn thấy các chức năng của hệ thống hay không. Các chức năng càng trực quan thì người dùng càng có khả năng nhận biết việc cần làm tiếp theo là gì. Ngược lại nếu các chức năng bị che khuất thì người dùng khó có thể tìm thấy và biết cách dùng</t>
  </si>
  <si>
    <t>Tính ánh xạ là người dùng thường có xu hướng suy luận xem họ đã gặp hệ tương tác tương tự ở đâu chưa và nó sẽ tương tác giống với cách hệ tương tác kia đã làm</t>
  </si>
  <si>
    <t>Không có đáp án+ giải thích</t>
  </si>
  <si>
    <t>Sửa đáp án E thành A và B
Đáp án đúng: E
Giải thích: ánh xạ là quan hệ giữa các đối tượng điều khiển và chuyển động của chúng vs hiệu ứng của việc điều khiển, sự tương đồng về bố cục của các điều khiền và hành vi của người dùng và ngữ nghĩa chuyển động là điều kiện cần để có 1 ánh xạ tốt</t>
  </si>
  <si>
    <t>Đáp án đúng: E Giải thích: để ánh xạ tốt cần các tính chất trên</t>
  </si>
  <si>
    <t>Chọn phương án đúng nhất về các nhân tố biễu diễn thông tin</t>
  </si>
  <si>
    <t xml:space="preserve">Chưa có giải thích. Giải thích: khi biểu diễn thông tin người dùng quan tâm đến thông tin chính xác, các giá trị thông tin thay đổi như thế nào, giao diện tương tác ra sao,.. đó là các yếu tố cơ bản trong biểu diễn thông tin </t>
  </si>
  <si>
    <t>Lỗi đặt câu hỏi không rõ ràng</t>
  </si>
  <si>
    <t>Đặt lại câu hỏi: Chọn phương án đúng nhất về các nhân tố biễu diễn thông tin</t>
  </si>
  <si>
    <t>Tính ánh xạ là người dùng đã làm đến đâu rồi và tiếp theo họ phải làm gì</t>
  </si>
  <si>
    <t>Dựa vào bài giảng Design: principles and process của cô trên ACU</t>
  </si>
  <si>
    <t>Đáp án: Tính ánh xạ là người dùng đã làm đến đâu rồi và tiếp theo họ phải làm gì Giải thích: Dựa theo bài giảng Design:principles and process của cô trên ACU</t>
  </si>
  <si>
    <t>Ánh xạ tốt là gì? Ánh xạ tồi là gì?</t>
  </si>
  <si>
    <t>Ánh xạ tốt là hiệu ứng tương xứng với kì vọng của người dùng, cần có sự tương đồng giữa hành vi người dùng và ngữ nghĩa chuyển động. Ánh xạ tồi là : hiệu ứng không tương xứng với kì vọng của người dùng</t>
  </si>
  <si>
    <t>Giải thích : Đây là khái niệm ánh xạ tốt, ánh xạ tồi.</t>
  </si>
  <si>
    <t>Mệnh đề nào sau đây là sai khi nói về tính nhất quán?</t>
  </si>
  <si>
    <t>Tính nhất quán đề cập đến việc thiết kế giao diện để có các thao tác tương tự nhau và sử dụng các phần tử tương tư tự nhau để thực hiện các nhiệm vụ tương tự nhau</t>
  </si>
  <si>
    <t>Nhất quán trong là các thao tác phải nhất quán trong một ứng dụng tương tác</t>
  </si>
  <si>
    <t>Tính nhất quán được chia ra làm nhất quán trong và nhất quán ngoài</t>
  </si>
  <si>
    <t>Nhất quán ngoài là thiết kế các giao diện khác nhau cho các ứng dụng khác nhau</t>
  </si>
  <si>
    <t>Nhất quán là không cần thiết trong thiết kế</t>
  </si>
  <si>
    <t>Tinh nhất quán là rất cần thiết trong thiết kế. Nhất quán ngoài là thiết kế giao diện khác nhau cho các ứng dụng và thiết bị khác nhau.</t>
  </si>
  <si>
    <t>Thiếu đáp án, trùng câu hỏi, sai dạng câu hỏi</t>
  </si>
  <si>
    <t>Đặt lại câu hỏi mới</t>
  </si>
  <si>
    <t>Khi thiết kế giao diện có các hành động tương tự nhau, sử dụng các thành phần tương tự nhau để thực hiện các nhiệm vụ tương tự nhau là đã đáp ứng được nguyên lý thiết kế nào do Norman đề xuất?</t>
  </si>
  <si>
    <t>Tính nhất quán đề cập đến việc thiết kế giao diện để có các thao tác tương tự nhau, sử dụng các phần tử tương tự nhau để thực hiện thao tác tương tự nhau</t>
  </si>
  <si>
    <t>Đã bổ sung câu hỏi và câu trả lời vào các ô tương ứng</t>
  </si>
  <si>
    <t>Hãy phân biệt nhất quán trong và nhất quán ngoài?</t>
  </si>
  <si>
    <t>Thêm đáp án: Nhất quán trong nghĩa là các thao tác phải nhất quán trong phạm vị 1 ứng dụng tương tác.
Nhất quán ngoài nghĩa là cần thiết kế các thao tác, giao diện tương tự nhau cho các thiết bị, ứng dụng khác nhau.
Giải thích: video bài giảng phần 7.Design: principles and process</t>
  </si>
  <si>
    <t>Tính nhất quán trong nguyên tắc thiết kế lấy người dùng làm trung tâm là gì?</t>
  </si>
  <si>
    <t>A. Cho phép dễ dàng cá nhân hóa và cung cấp khả năng cấu hình được</t>
  </si>
  <si>
    <t>B. Một hệ thống phải được nhìn thấy, phản ứng, thao tác theo cùng một cách trong cùng một ngữ cảnh</t>
  </si>
  <si>
    <t>C. Một thiết kế có tính thẩm mỹ phải cuốn hút được người dùng</t>
  </si>
  <si>
    <t>D. Giao diện phải rõ ràng về mặt hiển thị, thiết kế cũng như ngữ nghĩa</t>
  </si>
  <si>
    <t>E. Cung cấp cách thức hoàn thành nhiệm vụ một cách trực tiếp</t>
  </si>
  <si>
    <t>Tính nhất quán trong nguyên tắc thiết kế lấy người dùng làm trung tâm: một hệ thống phải được nhìn thấy, phản ứng, thao tác theo cùng một cách trong cùng một ngữ cảnh</t>
  </si>
  <si>
    <t>Chưa có câu hỏi, đáp án và giải thích</t>
  </si>
  <si>
    <t>Đáp án: Người dùng muốn dùng kênh tương tác nào: âm thanh, cảm ứng, dữ liệu đầu vào. Sử dụng trong hoàn cảnh nào. Giải thích: đây là trường hợp khác biệt  cơ bản trong cách sử dụng</t>
  </si>
  <si>
    <t>Dễ dàng khắc phục lỗi là 1 trong 8 nguyên tắc vàng của Shneiderman đúng hay sai?</t>
  </si>
  <si>
    <t>Chưa có các đáp án</t>
  </si>
  <si>
    <t>Câu hỏi trắc nghiệm đúng/ sai, chưa có các đáp án.</t>
  </si>
  <si>
    <t>Sửa câu hỏi: Các quy tắc của Sneiderman: 
A: Đảm bảo tính thống nhất
B: Cho phép người dùng sử dụng các phím tắt
C: Cung cấp phản hồi
D: Dễ dàng khắc phục lỗi
E: A và B
Đáp án đúng là: A, B, C, D
Giải thích: 8 quy tắc của Sneiderman:
- Đảm bảo tính thống nhất
- Cho phép người dùng sử dụng các phím tắt
- Cung cấp phản hồi
- Chia nhỏ hành động để thấy được hiệu quả ngắn hạn
- Dễ dàng khắc phục lỗi
- Cho phép đảo ngược hành động
- Con người làm chủ
- Giảm tải bộ nhớ ngắn hạn</t>
  </si>
  <si>
    <t xml:space="preserve">Nguyên tắc thiết kế nào của Norman tương ứng với nguyên tắc thiết kế hội thoại đảm bảo tính đóng của Shneuderman
</t>
  </si>
  <si>
    <t xml:space="preserve">Tính phản hồi
</t>
  </si>
  <si>
    <t>Tính rằng buộc</t>
  </si>
  <si>
    <t>Bạn ơi. Bạn kéo sang phải một đoạn để xem câu hỏi câu trả lời nhé. Mình không edit được ở phía bên trái.</t>
  </si>
  <si>
    <t>Trong chu trình tạo nên sản phẩm, bước phân tích yêu cầu bao gồm những công việc nào?</t>
  </si>
  <si>
    <t>Thiết lập yêu cầu</t>
  </si>
  <si>
    <t>Thu thập yêu cầu</t>
  </si>
  <si>
    <t>Thu thập và thiết lập yêu cầu người dùng</t>
  </si>
  <si>
    <t>Thu thập và thiết lập mong muốn người dùng</t>
  </si>
  <si>
    <t>Đáp án C,D đều đúng</t>
  </si>
  <si>
    <t>Sự khác nhau giữa đánh giá và kiểm thử là gì ?</t>
  </si>
  <si>
    <t>Kiểm thử là đo lường mức độ đáp ứng của sản phẩm, đánh giá là việc kiểm tra tính hợp lệ của triển khai so với yêu cầu</t>
  </si>
  <si>
    <t>Kiểm thử là việc kiểm tra tính hợp lệ của triển khai so với yêu cầu, đánh giá là việc đo lường mức độ đáp ứng của sản phẩm</t>
  </si>
  <si>
    <t>Kiểm thử và đánh giá đều là đo lường mức độ đáp ứng của sản phẩm</t>
  </si>
  <si>
    <t>Kiểm thử và đánh giá đều là việc kiểm tra tính hợp lệ của triển khai so với yêu cầu</t>
  </si>
  <si>
    <t>Đáp án A,C,D đều đúng</t>
  </si>
  <si>
    <t>không rõ</t>
  </si>
  <si>
    <t>Chưa có đáp án trả lời, chưa giải thích</t>
  </si>
  <si>
    <t xml:space="preserve">  Bổ sung đáp án, giải thích</t>
  </si>
  <si>
    <t>Đầu ra của việc đặt tả yêu cầu người dùng là gì? (Chọn tối đa 2 đáp án)</t>
  </si>
  <si>
    <t>Biểu diễn bài toán với hệ thống hiện tại</t>
  </si>
  <si>
    <t>Biểu diễn các yêu cầu của hệ thống mới</t>
  </si>
  <si>
    <t>Bằng chứng chấp nhận các yêu cầu của các bên liên quan, thừa nhận các yêu cầu pháp lý, pháp luật, quản lý thay đổi yêu cầu</t>
  </si>
  <si>
    <t>Đầu ra của việc đặt tả yêu cầu người dùng là biểu diễn bài toán với hệ thống hiện tại và biểu diễn các yêu cầu của hệ thống mới</t>
  </si>
  <si>
    <t>Câu hỏi chưa rõ ý, đáp án B và C giống nhau, chưa có đáp án và giải thích</t>
  </si>
  <si>
    <t>Sửa câu hỏi, thay đổi đáp án B và C, thêm đáp án đúng và giải thích</t>
  </si>
  <si>
    <t>Mô hình GOMS bao gồm những gì?</t>
  </si>
  <si>
    <t>Goal</t>
  </si>
  <si>
    <t>Operator</t>
  </si>
  <si>
    <t>Methods</t>
  </si>
  <si>
    <t>Selection</t>
  </si>
  <si>
    <t xml:space="preserve"> - Goal là mục đích mà người dùng muốn thực hiện. Đó là một cấu trúc ký pháp định nghĩa một trạng thái mong muốn, bao gồm nhiều đích con (mục tiêu cơ sở). Một mục tiêu cơ sở đạt được khi tiến hành một chuỗi các hành động (Operators). Các mục tiêu được phân cấp tạo nên một cây mà các lá là các hành động.
- Operator  là các thao tác cơ bản của người dùng như: nhấn phím, rê chuột, suy nghĩ, ...vv ,nhằm thay đổi trạng thái (trạng thái tâm lý của người dùng hay trạng thái môi trường). Một hành động được đánh giá qua các toán hạng vào, ra và thời gian cần thiết để thực hiện. Hành động có thể là cơ chế tâm lý hay đặc thù của môi trường.
- Method: phân rã mục đích thành các mục đích con/thao tác con. Phương thức mô tả cách thức để đạt mục đích. Nó được biểu diễn dưới dạng một chuỗi có điều kiện các mục tiêu và hành động lấy từ bộ nhớ ngắn hạn. Nó không phải là kế hoach hành động để hoàn thành nhiệm vụ mà là kết quả của kinh nghiệm được tích luỹ.
- Selection: lựa chọn các phương pháp được biểu diễn dưới dạng: “Nếu điều kiện thì chọn phương pháp M”</t>
  </si>
  <si>
    <t xml:space="preserve">x </t>
  </si>
  <si>
    <t>chưa có đáp án đúng và giải thích, đáp  án A và đáp án C trùng nhau, đây là dạng câu hỏi tự luận lí thuyết chứ không phải trắc nghiệm lí thuyết</t>
  </si>
  <si>
    <t>Sửa câu hỏi thành: Sắp xếp các bước khi thiết kế: 1.triển khai, 2. Yêu cầu, 3.Đóng gói, 4. Tạo mẫu thử, Các đáp án:  A:1-2-3-4, B: 3-2-1-4, C: 2-1-4-3, D:2-1-3-4, E: 3-1-2-3, đáp án D. Giải thích: Quy trình phát triển phần mềm là yêu cầu- triển khai- tạo mẫu thử - đóng gói</t>
  </si>
  <si>
    <t>Chưa có câu trả lời  và giải thích</t>
  </si>
  <si>
    <t>Đáp án A. do yêu cầu người dùng được phần thành theo 3 mức cao dần các chức năng phải cung cấp đủ, các chức năng phải dễ sử dụng, các chức năng mang lại sự hài lòng</t>
  </si>
  <si>
    <t>Đâu không phải là một kĩ thuật phổ biến để thu thập yêu cầu người dùng?</t>
  </si>
  <si>
    <t>Tham khảo hệ thống tương tự</t>
  </si>
  <si>
    <t>Các kĩ thuật phổ biến gồm: Đặt câu hỏi, quan sát, phỏng vấn, phân tích tài liệu, hội thảo</t>
  </si>
  <si>
    <t>Thêm câu hỏi.
 Giải thích: Do bạn chưa có câu hỏi</t>
  </si>
  <si>
    <t>Yêu cầu nào sau đây là yêu cầu của phân tích người dùng?</t>
  </si>
  <si>
    <t>Phân tích yêu cầu ng dùng là quá trình xác định các nhu cầu của khách hàng đối với hệ thống mà ta cần phát triển.</t>
  </si>
  <si>
    <t>Không có câu hỏi và giải thích</t>
  </si>
  <si>
    <t>Thêm câu hỏi: Yêu cầu nào sau đây là yêu cầu của phân tích người dùng? Giải thích: Phân tích yêu cầu ng dùng là quá trình xác định các nhu cầu của khách hàng đối với hệ thống mà ta cần phát triển.</t>
  </si>
  <si>
    <t>Những kĩ thuật nào sau đây dùng để thu thập yêu cầu người dùng?</t>
  </si>
  <si>
    <t>Nguyên cứu các tài liệu</t>
  </si>
  <si>
    <t>Dựa theo bài giảng User Requirements, phần 2 của cô trên ACU</t>
  </si>
  <si>
    <t>Chưa đưa ra đáp án, chưa giải thích</t>
  </si>
  <si>
    <t>Đáp án là E. Giải thích: dựa theo bài giảng User Requirements, phần 2 của cô trên ACU</t>
  </si>
  <si>
    <t>đáp án C</t>
  </si>
  <si>
    <t>các chức năng phải đem lại sự hài long fhco người sử dụng</t>
  </si>
  <si>
    <t>thêm đáp án và giải thích</t>
  </si>
  <si>
    <t xml:space="preserve"> Các đáp án A,B,C đều đúng</t>
  </si>
  <si>
    <t>Phân tích yêu cầu người dùng là để làm rõ những yêu cầu của người dùng đối với hệ thống. Phải phân tích được xem người dùng cần gì, hệ thống phải như thế nào mới đáp ứng được.</t>
  </si>
  <si>
    <t>Thiếu đáp án E, thiếu giải thích. Đáp án chưa chính xác.</t>
  </si>
  <si>
    <t>Thêm đáp án: E. Các đáp án A,B,C đều đúng. Đáp án E mới là đáp án đúng. Giải thích: Phân tích yêu cầu người dùng là để làm rõ những yêu cầu của người dùng đối với hệ thống. Phải phân tích được xem người dùng cần gì, hệ thống phải như thế nào mới đáp ứng được.</t>
  </si>
  <si>
    <t>Câu trống</t>
  </si>
  <si>
    <t>Điều nào sau đây không đúng trong đặc tả yêu cầu người dùng</t>
  </si>
  <si>
    <t>D. gồm đặc tả các ràng buộc mà chức năng khi thực hiện phải tính đến</t>
  </si>
  <si>
    <t>Đáp án: B
Giải thích: đặc tả yêu cầu còn tập trung vào chức năng, tính dùng được</t>
  </si>
  <si>
    <t>Yêu cầu chức năng là gì?</t>
  </si>
  <si>
    <t>Chỉ ra hệ tương tác có thể làm gì.</t>
  </si>
  <si>
    <t>Liệt kê các chức năng cần có trong hệ tương tác.</t>
  </si>
  <si>
    <t>Lý thuyết bài học</t>
  </si>
  <si>
    <t>Trùng với câu 1525. Hai câu hỏi cùng một người cùng một nội dung. Thiếu đáp án và giải thích</t>
  </si>
  <si>
    <t>câu hỏi chưa rõ ràng, có 2 câu 1593</t>
  </si>
  <si>
    <t>đặt lại câu hỏi: mục đích của xác định yêu cầu chức năng trong việc xác định yêu cầu người dùng là gi?</t>
  </si>
  <si>
    <t>Sai nội dung, sửa lại: Yêu cầu về chức năng cần thu thập những gì?</t>
  </si>
  <si>
    <t>Dữ liệu được nhập vào hệ thống</t>
  </si>
  <si>
    <t>Các hoạt động được thực hiện</t>
  </si>
  <si>
    <t>Các luồng công việc được thực hiện bởi hệ thống</t>
  </si>
  <si>
    <t>Ai có thể truy xuất vào hệ thống</t>
  </si>
  <si>
    <t>Yêu cầu về chức năng cần bao gồm:
Mô tả dữ liệu được nhập vào hệ thống
Mô tả các hoạt động được thực hiện bởi mỗi màn hình
Mô tả các luồng công việc được thực hiện bởi hệ thống
Mô tả báo cáo hệ thống hoặc các đầu ra khác
Ai có thể nhập dữ liệu vào hệ thống
Hệ thống đáp ứng các yêu cầu quy định hiện hành như thế nào</t>
  </si>
  <si>
    <t>Sai nội dung câu hỏi, lạc đề</t>
  </si>
  <si>
    <t>Đặc tả chức năng là gì?</t>
  </si>
  <si>
    <t>Đặc tả cái mà hệ thống tương tác với con người</t>
  </si>
  <si>
    <t>Đặc tả cái mà hệ thống phải làm</t>
  </si>
  <si>
    <t xml:space="preserve">Đặc tả phần hiển thị </t>
  </si>
  <si>
    <t>Đặc tả dữ liệu sử dụng</t>
  </si>
  <si>
    <t>Đặc tả quá trình ngầm trong ứng dụng</t>
  </si>
  <si>
    <t>Giải thích : Định nghĩa đặc tả chức năng là đặc tả cái mà hệ thống phải làm</t>
  </si>
  <si>
    <t>Mục đích của yêu cầu chức năng là gì? (1 đáp án)</t>
  </si>
  <si>
    <t>Chỉ ra khung cảnh mà hệ tương tác làm việc</t>
  </si>
  <si>
    <t>Chỉ ra giá trị lượng dữ liệu cần thiết</t>
  </si>
  <si>
    <t>Chỉ ra yêu cầu về tính dùng được</t>
  </si>
  <si>
    <t>Chỉ ra các đặc tính của nhóm người dùng tiềm năng</t>
  </si>
  <si>
    <t>đáp án A là yêu cầu về môi trường, B là yêu cầu về dữ liệu, D là yêu cầu về tính dùng được, E là yêu cầu về người dùng</t>
  </si>
  <si>
    <t>Sai đáp án lựa chọn, thiếu đáp án đúng, thiếu giải thích</t>
  </si>
  <si>
    <t>Đã sửa đáp án lựa chọn, thêm giait thích và đáp án đúng ở trước</t>
  </si>
  <si>
    <t>Thêm đáp án và giải thích: Tất cả các đáp án đều đúng.
Giải thích: vì Loại và nguồn thông tin , địa điểm cũng như quy trính và nhóm tập trung ảnh hưởng trực tiếp đến quá trình thu thập.</t>
  </si>
  <si>
    <t>Nêu những yêu cầu về dữ liệu</t>
  </si>
  <si>
    <t>Kiểu, mức độ thay đổi dữ liệu</t>
  </si>
  <si>
    <t>Kích thước dữ liệu</t>
  </si>
  <si>
    <t>Số lượng, tính bền vững, độ chính xác dữ liệu</t>
  </si>
  <si>
    <t>Giá trị lượng dữ liệu</t>
  </si>
  <si>
    <t>Tất cả 4 đáp án trên</t>
  </si>
  <si>
    <t>Những yêu cầu về dữ liệu trong thu thập yêu cầu: Kiểu, mức độ thay đổi, kích thước/số lượng, tính bền vững, độ chính xác và giá trị lượng dữ liệu cần thiết.</t>
  </si>
  <si>
    <t>Đã thêm câu hỏi, đáp án, giải thích</t>
  </si>
  <si>
    <t>Yêu cầu về dữ liệu bao gồm</t>
  </si>
  <si>
    <t>Không có đáp án E</t>
  </si>
  <si>
    <t>Thiếu đáp án E và giải thích</t>
  </si>
  <si>
    <t>Bổ sung đáp án E: các mệnh đề. Giải thích: dữ liệu bao gồm kiểu, mức độ thay đổi, kích thước/số lượng, tính bền vững, độ chính xác và giá trị lượng dữ liệu cần thiết.</t>
  </si>
  <si>
    <t>Thêm câu hỏi: Mô hình OSTA có mấy bước:
A: 9
B: 8
C: 7
D: 6
E: 5
Đáp án đúng là B: 8.
Giải thích: Mô hình OSTA gồm 8 bước: Primary task, input, relevant environment, functional transformation,
 social system, technical system, performance satisfaction, functionality usability acceptability.</t>
  </si>
  <si>
    <t>không có câu hỏi không thể tham chiếu đáp án</t>
  </si>
  <si>
    <t>không có câu hỏi không thể xem xét đáp án</t>
  </si>
  <si>
    <t>Không rõ câu hỏi để xem xem xét giải thích</t>
  </si>
  <si>
    <t>cần sửa lại và thêm câu hỏi ngay</t>
  </si>
  <si>
    <t>Chưa đặt câu hỏi</t>
  </si>
  <si>
    <t xml:space="preserve"> - Phần này chưa có câu hỏi</t>
  </si>
  <si>
    <t>đáp án c</t>
  </si>
  <si>
    <t>mô hình gồm 8 bước</t>
  </si>
  <si>
    <t>- thêm phần đáp án và giải thích</t>
  </si>
  <si>
    <t>Nêu 8 giai đoạn mô hình hóa người dùng theo OSTA. Lấy ví dụ minh họa cụ thể trong bài tập lớn em đã thực hiện về sản phẩm đầu ra của ít nhất 3 giai đoạn theo mô hình trên</t>
  </si>
  <si>
    <t>8 bước thực hiện theo OSTA: 
- Liệt kê các nhiệm vụ chính
- Xác định đầu vào của các nhiệm vụ
- Thiết lập môi trường bên ngoài
- Mô tả quá trình biến đổi từ đầu vào thành đầu ra
- Phân tích hệ thống xã hội: vai trò, đặc tính chất lượng
- Phân tích hệ thống kỹ thuật: cũ và mới, hoeeuj quả làm việc
- Đặc tả yêu cầu về mức độ hiệu năng thỏa mãn
- Đặc tả yêu cầu về chức năng, tính dùng được, tính chấp nhận được của hệ thống kỹ thuật mới</t>
  </si>
  <si>
    <t>8 bước thực hiện OSTA (slide)
ví dụ minh họa lấy trong bài tập tuần, yêu cầu phân tích ngắn gon</t>
  </si>
  <si>
    <t>Bổ sung đáp án + giải thích</t>
  </si>
  <si>
    <t>Các thao tác chính trong mô hình Keystroke</t>
  </si>
  <si>
    <t>K (keystroking)</t>
  </si>
  <si>
    <t>P (pointing)</t>
  </si>
  <si>
    <t>H (homming) và R (response time)</t>
  </si>
  <si>
    <t>D (drawing) và M (mental activity)</t>
  </si>
  <si>
    <t>Khái niệm: Keystroke là mô hình con của GOMS, liên quan tới các mặt cú pháp, từ vựng của tương tác. Những thành phần của nó là các hành động ở mức vật lý mà người dùng phải thực hiện .</t>
  </si>
  <si>
    <t>Trong Mô hình kĩ thuật xã hội OSTA để có thể hiểu được các yêu cầu nghiệp vụ của hệ thống</t>
  </si>
  <si>
    <t>Trong 8 bước của mô hình kĩ thuật xã hội OSTA thì 4 bước đầu tiên giúp hiểu được các yêu cầu nghiệp vụ của hệ thống. Các bước là: 1. Liệt kê các nhiệm vụ chính, 2.Xác định đầu vào các nhiệm vụ, 3. thiết lập môi trường bên ngoài, 4. mô tả quá trình biến đổi từ đầu và thành đầu ra</t>
  </si>
  <si>
    <t>Khung tương tác Abowd và Beale gồm những tác nhân chính nào tham gia</t>
  </si>
  <si>
    <t>Đặc điểm khung tương tác</t>
  </si>
  <si>
    <t>Sai câu hỏi</t>
  </si>
  <si>
    <t>bổ sung câu trả lời và giải thích</t>
  </si>
  <si>
    <t>Nêu các vấn đề chính còn tồn tại của mô hình OSTA</t>
  </si>
  <si>
    <t>Các vấn đề chính còn tồn tại của mô hình OSTA là:
 - Cần có một chuyên gia để hướng dẫn thiết kế và hỗ trợ người dùng.
 - Mức độ tích hợp với quy trình và các phương thức phát triển hệ thống khác nhau là khác nhau
 - chỉ có thể sử dụng nếu phù hợp với xu thếđiều hành của tổ chức
 - Đôi khi, chi phí bỏ ra cao không tương xứng với kết quả nhận được</t>
  </si>
  <si>
    <t>Theo mô hình OSTA và các bước thiết kế ta thấy các vấn đề còn tồn tại</t>
  </si>
  <si>
    <t>Câu hỏi chưa đúng phần</t>
  </si>
  <si>
    <t>Sửa câu hỏi
 Giải thích: Vì bạn hỏi chưa đúng phần.</t>
  </si>
  <si>
    <t>Nhiệm vụ của mô hình OSTA là giải quyết 4 vấn đề sau:
- Cần có 1 chuyên gia để hd quá trình thiết kế và hỗ trợ ng dùng
- Mức độ tích hợp vs các quy trình và phương thức pt hệ thống khác nhau là khác nhau
- Chỉ có thể sử dụng nếu phù hợp với xu thế điều hành của tổ chức.
- Có thể chi phí bỏ ra ko tương xứng vs kết quả nhận được.</t>
  </si>
  <si>
    <t>Chưa có đáp án, giải thích.</t>
  </si>
  <si>
    <t>Đáp án đúng là D. 
Giải thích: 
Nhiệm vụ của mô hình OSTA là giải quyết 4 vấn đề sau:
- Cần có 1 chuyên gia để hd quá trình thiết kế và hỗ trợ ng dùng
- Mức độ tích hợp vs các quy trình và phương thức pt hệ thống khác nhau là khác nhau
- Chỉ có thể sử dụng nếu phù hợp với xu thế điều hành của tổ chức.
- Có thể chi phí bỏ ra ko tương xứng vs kết quả nhận được.</t>
  </si>
  <si>
    <t>Lập trình viên thuộc nhóm người dùng nào của mô hình USTM</t>
  </si>
  <si>
    <t>Người không sử dụng trực tiếp hệ thống song có nhận thông tin đầu ra của hệ thống</t>
  </si>
  <si>
    <t>Không thuộc người dùng hệ thống hay người không sử dụng trực tiếp vào hệ thống song có nhận thông tin đầu ra của hệ thống nhưng lại có ảnh hưởng đến thành công của hệ thống</t>
  </si>
  <si>
    <t>Người tham gia vào quá trình thiết kế, phát triển bảo trì hệ thống</t>
  </si>
  <si>
    <t>Không thuộc bất kì nhóm nào</t>
  </si>
  <si>
    <t>Lập trình viên là người tham gia vào quá trình thiết kế, phát triển, bảo trì hệ thống</t>
  </si>
  <si>
    <t>Chưa có câu hỏi, đáp án và chưa có giải thích</t>
  </si>
  <si>
    <t>Câu hỏi: Lập trình viên thuộc nhóm người dùng nào của mô hình USTM Câu trả lời: A.Người dùng hệ thống B.Người không sử dụng trực tiếp hệ thống song có nhận thông tin đầu ra của hệ thống C.Không thuộc người dùng hệ thống hay người không sử dụng trực tiếp hệ thống song có nhận thông tin đầu ra của hệ thống nhưng lại có ảnh hưởng đến thành công của hệ thống D.Người tham gia vào quá trình thiết kế, phát triển, bảo trì hệ thống E.Không thuộc bất kì nhóm nào Đáp án: D Giải thích: Lập trình viên là người tham gia vào quá trình thiết kế, phát triển, bảo trì hệ thống</t>
  </si>
  <si>
    <t>Chia làm 4 nhóm là Ng dùng hệ thống, Ng ko trực tiếp sử dụng hệ thống nhưng nhận thông tin từ đầu ra của hệ thống, Ko thuộc 2 loại trên nhưng chịu tác động từ sự thành công hay thất bại của hệ thống, Người phát triển và bảo trì hệ thống.</t>
  </si>
  <si>
    <t>Đáp án đúng là D. Giải thích: Chia làm 4 nhóm là Ng dùng hệ thống, Ng ko trực tiếp sử dụng hệ thống nhưng nhận thông tin từ đầu ra của hệ thống, Ko thuộc 2 loại trên nhưng chịu tác động từ sự thành công hay thất bại của hệ thống, Người phát triển và bảo trì hệ thống</t>
  </si>
  <si>
    <t>Directors thuộc nhóm nào trong stakeholders?</t>
  </si>
  <si>
    <t>Đáp án đúng là D</t>
  </si>
  <si>
    <t>Câu hỏi: Điều nào sau đây không đúng với mô hình OSTA
A. Cần có chuyên gia hướng dẫn quá trình thiết kế và hỗ trợ người dùng
B. Mức độ tích hợp với các quy trình và phát triển hệ thống của các phương thức khác nhau là khác nhau
C. Chỉ có thể sử dụng nếu phù hợp với xu hướng của tổ chức
D. Đôi khi kết quả thu được không tương xứng chi phí bỏ ra
E. Kết quả thu được luôn tương xứng với chi phí bỏ ra</t>
  </si>
  <si>
    <t>Các đáp án không rõ ràng, Chưa có đáp án đúng, chưa có giải thích</t>
  </si>
  <si>
    <t>A. Thu thập yêu cầu người dùng B. Quá trình phân tích C. Quá trình thiết kế D.Quá trình cài đặt và phát triển E.Tất cả đều không phải. Đáp án đúng: B</t>
  </si>
  <si>
    <t>Theo slide bài giảng đã học</t>
  </si>
  <si>
    <t>Chưa có đáp án, chưa giải thích, sai mục đích chủ đề (đây là câu hỏi thuộc TNLT chứ không phải TNBT)</t>
  </si>
  <si>
    <t>Đây là câu hỏi thuộc TNLT chứ không phải TNBT 
Đã bổ sung đáp án</t>
  </si>
  <si>
    <t xml:space="preserve">Trong hệ thống đặt chỗ của hàng không, bao gồm các thành phần
Nhân viên đại lý
Khách hàng, quản lý hàng không
Cổ đông của công ty
Đội thiết kế, phòng IT
Thành phần Đội thiết kế, phòng IT là thứ hạng gì trong mô hình USTM
A. Chủ yếu
B. Thứ yếu
C. Hạng thứ ba
D. Thực hiện
E. Chủ yếu và thực hiện
Đáp án: D vì Thực hiện là những người tham gia vào quát trình thiết kế, phát triển và bảo trì hệ thống </t>
  </si>
  <si>
    <t>Phần này giữ chỗ chưa có thông tin gì</t>
  </si>
  <si>
    <t>Trong các đối tượng sau đây, những đối tượng nào nằm trong mô hình USTM trong một hệ thống xe thông minh?</t>
  </si>
  <si>
    <t>Người mua xe</t>
  </si>
  <si>
    <t>Người thiết kế xe</t>
  </si>
  <si>
    <t>Nhà đầu tư và sản xuất xe</t>
  </si>
  <si>
    <t xml:space="preserve"> Vì trong mô hình USTM (phân tích yêu cầu những bên liên quan tới hệ thống) có các đối tượng sau tương ứng với các đáp án:
+  Người sử dụng hệ thống:  Người mua xe
+  Người thiết kế hệ thống:  Nhà thiết kế xe
+  Người chịu tác động từ thành công hay thất bại của hệ thống : Nhà đầu tư, sản xuất xe</t>
  </si>
  <si>
    <t>Thiếu toàn bộ câu hỏi, đáp án và giải thích</t>
  </si>
  <si>
    <t xml:space="preserve">đã thêm toàn bộ ở phần trước
</t>
  </si>
  <si>
    <t xml:space="preserve"> bước 1 (mô tả ngữ cảnh tổ chức và các bên liên quan) trong USTM bao gồm việc mô tả các mục tiêu chính, các đặc tính vật lý chính, nền tàng kinh tế chính trị</t>
  </si>
  <si>
    <t>Chưa có đáp án+ giải thích</t>
  </si>
  <si>
    <t xml:space="preserve">Bước 1 (mô tả ngữ cảnh tổ chức và các bên liên quan) trong USTM bao gồm: A, các mục tiêu chính, các đặc tính vật lý chính, nền tàng kinh tế chính trị  B,các đặc tính cá nhân, vai trò trong tổ chức, nghề nghiệp  C,các nhiệm vụ cần thực hiện và các đối tượng cần thức hiện   D,Nhu cầu của các bên liên quan   E,cả 4 đáp án.       Đáp án A </t>
  </si>
  <si>
    <t>có 6 giai đoạn</t>
  </si>
  <si>
    <t>chưa có đáp án chưa có giải thích</t>
  </si>
  <si>
    <t>thêm đáp án thêm giải thích</t>
  </si>
  <si>
    <t>Quy trình CUSTOM giành cho các tổ chức nhỏ gồm 6 bước tập trung vào các bên liên quan:
Bước 1: Mô tả ngữ cảnh tổ chức
Bước 2: Xác định và mô tả các bên liên quan
Bước 3: Xác định và mô tả các bên làm việc kể cả chính thức và không chính thức 
Bước 4: Xác định các cặp nhiệm vụ đối tượng
Bước 5: Xác định các nhu cầu của các bên liên quan
Bước 6: Củng cố và kiểm tra yêu cầu</t>
  </si>
  <si>
    <t>- Thiếu lời giải thích</t>
  </si>
  <si>
    <t>Giải thích: Chỉ có 4 nhóm người tham gia theo như đáp án A, B, D, E</t>
  </si>
  <si>
    <t>Chưa có câu hỏi câu trả lời và giải thích</t>
  </si>
  <si>
    <t>Câu hổi: Phương pháp dựng câu hỏi trong mô hình SSM tìm hiểu yêu cầu người dùng trong xe ô tô gồm những phương pháp nảo? A.Phỏng vấn B.Đặt câu hỏi C. Bảng chọn D. Nhóm tập trung  E. Tất cả Phương án trên Đáp án đúng E Giải thích: Đây là các cách cơ bản tạo dựng hình ảnh về yêu cầu người dùng</t>
  </si>
  <si>
    <t>Không có lỗi , không có góp ý và yêu cầu sửa</t>
  </si>
  <si>
    <t xml:space="preserve">Đáp án + giải thích:-Tổ chức như là một hệ thống mà kỹ thuật và con người là các thành phần.
-Mô hình do Checkland và Scholes đề xuất năm 1991 và Eason phát triển năm 1992
*Các bước chính của mô hình SSM:
-Giai đoạn thứ nhất của mô hình SSM là nhận biết bài toán và khởi tạo bước phân tích.
-Bước tiếp theo, ta chuyển từ thế giới thực sang hệ thống bằng cách cố gắng khởi tạo một định nghĩa gốc cho hệ thống
-SSM là một cách tiếp cận mềm dẻo, hỗ trợ việc xem xét một cách chi tiết ngữ cảnh của quá trình thiết kế.Tuy nhiên nó cần có thực tế để sử dụng hiệu quả.Nó không chỉ đơn giản là cung cấp câu trả lời đúng hay sai;việc sử dụng có kết quả nếu như nó trợ giúp các nhà thiết kế hệ thống nhiều hơn.
</t>
  </si>
  <si>
    <t>Tham khảo tài liệu trên aseancu phần User requirements</t>
  </si>
  <si>
    <t>Bổ sung nguồn tài liệu tham khảo</t>
  </si>
  <si>
    <t>Đáp án: "CATWOE: Clients, Actors,
Transformations, Weltanschauung, Owner, Environment
Trong đó: 
 Clients (khách hàng) – là những người nhận đầu ra hay lợi nhuận từ hệ thống.
 Actors (người thực hiện) – là những người thực hiện những hoạt động trong hệ thống.
 Transformations (những biến đổi) – là những thay đổi bị ảnh hưởng bởi hệ thống.
 Weltanschauung (quang cảnh thế giới) – tiếng Đức–một hệ thống được cảm nhận như thế nào trong một định nghĩa gốc nhất định
 Owner (người chủ) – chủ sở hũu của hệ thống
 Environment (môi trường) – thế giới mà
 trong đó hệ thống hoạt động và bị ảnh
 hưởng"</t>
  </si>
  <si>
    <t>Dựa theo bài giảng của cô trên ACU</t>
  </si>
  <si>
    <t>- Trùng câu hỏi 1667
- Chưa có đáp án, chưa giải thích</t>
  </si>
  <si>
    <t>Bổ sungĐáp án: "CATWOE: Clients, Actors,
Transformations, Weltanschauung, Owner, Environment
Trong đó: 
 Clients (khách hàng) – là những người nhận đầu ra hay lợi nhuận từ hệ thống.
 Actors (người thực hiện) – là những người thực hiện những hoạt động trong hệ thống. 
 Transformations (những biến đổi) – là những thay đổi bị ảnh hưởng bởi hệ thống.
 Weltanschauung (quang cảnh thế giới) – tiếng Đức–một hệ thống được cảm nhận như thế nào trong một định nghĩa gốc nhất định
 Owner (người chủ) – chủ sở hũu của hệ thống
 Environment (môi trường) – thế giới mà
 trong đó hệ thống hoạt động và bị ảnh
 hưởng"
- Bổ sung giải thích</t>
  </si>
  <si>
    <t>Chưa có đáp án và lời giải thích giống với câu hỏi trong lá</t>
  </si>
  <si>
    <t>Đáp án Clients –Khách hàng của hãng
 Actors – nhân viên đại lý
 Transformations –Từ ý định và yêu cầu của khách hàng chuyển thành việc bán những chỗ trên một chuyến bay và lợi nhuận cho hãng
 Weltanschauung – Lợi nhuận có thể được tối ưu bằng các hình thức bán hàng hiệu quả
 Owner: Người quản lý hàng không
 Environment: Các quy định về quyền hàng không dân dụng và các pháp
 chế quốc gia về hợp đồng. Các chính sách về đại lý địa phương trên toàn thế giới</t>
  </si>
  <si>
    <t>Mô hình SSM là gì? Mục đích của bước định nghĩa mô hình khái niệm trong mô hình SSM là gì?</t>
  </si>
  <si>
    <t>Không có đáp án để tham chiếu</t>
  </si>
  <si>
    <t>Thêm đáp án: SSM tập trung vào việc hiểu hiện trạng của tổ chức, phương pháp này coi công nghệ và con người là thành phần của tổ chức. Nó cho phép nhận biết thế giới thực và hệ thống.
SSM gồm 7 bước.
Giải thích: Video bài giảng phần 8: User requirements . 3. User models &gt;&gt; 3.4 Soft system methodology</t>
  </si>
  <si>
    <t>không có đáp án</t>
  </si>
  <si>
    <t>không có đáp án để tham chiếu</t>
  </si>
  <si>
    <t>Mô hình hệ thống mềm (SSM) có đặc điểm gì?</t>
  </si>
  <si>
    <t xml:space="preserve">- Tập trung vào việc hiểu hiện trạng của tổ chức
- Cho phép nhận biết sự khác biệt giữa thế giới thực và hệ thống
- Quan điểm của các bên liên quan về cùng một hệ thống là </t>
  </si>
  <si>
    <t>Bổ sung câu hỏi: Mô hình hệ thống mềm (SSM) có đặc điểm gì?
Bổ sung đáp án: 
- Tập trung vào việc hiểu hiện trạng của tổ chức
- Cho phép nhận biết sự khác biệt giữa thế giới thực và hệ thống
- Quan điểm của các bên liên quan về cùng một hệ thống là không giống nhau</t>
  </si>
  <si>
    <t>Mô hình SSM gồm 2 giai đoạn:
- Giai đoạn thứ nhất là nhận biết bài toàn tạo bởi bước phân tích
- Giai đoạn thứ ta chuyển từ thế giới thực sang hệ thống bằng cách cố gắng khởi tạo một định nghĩa gốc cho hệ thống 
-SSM là một cách tiếp cận mềm dẻo hỗ trợ việc xem xét một cách chi tiết ngử cảnh của quá trình thiết kế. Tuy nhiên nó cần có thực tế để sử dụng có kết quả nếu như nó trợ giúp các nhà thiết kế hệ thống nhiều hơn</t>
  </si>
  <si>
    <t>Mô hình SSM gồm 2 giai đoạn:
- Giai đoạn thứ nhất là nhận biết bài toàn tạo bởi bước phân tích
- Giai đoạn thứ ta chuyển từ thế giới thực sang hệ thống bằng cách cố gắng khởi tạo một định nghĩa gốc cho hệ thống 
-SSM là một cách tiếp cận mềm dẻo hỗ trợ việc xem xét một cách chi tiết ngử cảnh của quá trình thiết kế. Tuy nhiên nó cần có thực tế để sử dụng có kết quả nếu như nó trợ giúp các nhà thiết kế hệ thống nhiều hơn</t>
  </si>
  <si>
    <t>Bổ xung đáp án</t>
  </si>
  <si>
    <t>Mỗi bước của mô hình đa cách nhìn trả lời những câu hỏi nào khi phát triển các hệ tương tác?</t>
  </si>
  <si>
    <t>Mô hình đa cách nhìn trả lời 5 câu hỏi sau:
- Làm thế nào để hệ thống thông tin thúc đẩy được mục tiêu của tổ chức sử dụng nó?
- Làm thế nào để hệ thống thông tin có thể thâm nhập vào đời sống lao động của nhân viên sử dụng nó?
- Làm thế nào các cá nhân liên quan có thể hợp tác với máy tính theo nghĩa thao tác và sử dụng đầu ra của máy tính?
- Hệ thống thông tin cần thực hiện những chức năng xử lý thông tin nào?
- Đặc tính kĩ thuật của hệ thống để đáp ứng những yêu cầu đặt ra là gì?</t>
  </si>
  <si>
    <t>Giải thích: 5 chức năng của mô hình đa cách nhìn chính là để trả lời cho những câu hỏi này</t>
  </si>
  <si>
    <t xml:space="preserve">Câu hỏi: Mỗi bước của mô hình đa cách nhìn trả lời những câu hỏi nào khi phát triển các hệ tương tác?
Đáp án:
Mô hình đa cách nhìn trả lời 5 câu hỏi sau:
- Làm thế nào để hệ thống thông tin thúc đẩy được mục tiêu của tổ chức sử dụng nó?
- Làm thế nào để hệ thống thông tin có thể thâm nhập vào đời sống lao động của nhân viên sử dụng nó?
- Làm thế nào các cá nhân liên quan có thể hợp tác với máy tính theo nghĩa thao tác và sử dụng đầu ra của máy tính?
- Hệ thống thông tin cần thực hiện những chức năng xử lý thông tin nào?
- Đặc tính kĩ thuật của hệ thống để đáp ứng những yêu cầu đặt ra là gì?
Giải thích: 5 chức năng của mô hình đa cách nhìn chính là để trả lời cho những câu hỏi này
</t>
  </si>
  <si>
    <t>Đáp án C, có 6 các tiếp cận trong một giai đoạn có phương pháo kiểm tra: PTM, FM, EM, RS, PT, CTR</t>
  </si>
  <si>
    <t xml:space="preserve">Chưa có </t>
  </si>
  <si>
    <t>Đáp án: B. Giải thích: Mô hình nhận thức có 5 đặc điểm: Không đầy đủ, Tiến bộ dần dần, Có thể có lỗi hoặc các yếu tố không chắc chắn, Cung cấp biểu diễn đơn giản cho các hiện tượng phức tạp, Có thể biểu diễn dưới dạng các tập luật</t>
  </si>
  <si>
    <t>Sử dụng biểu đồ luồng dữ liệu DFD để đặc tả chức năng hệ thống bán vé</t>
  </si>
  <si>
    <t>- Yêu cầu sử dụng đúng cú pháp của biểu đồ luông dữ liệu (DFD) 
- Có một số chức năng chính như nhập thông tin, kiểm tra giờ tàu chạy, đặt chỗ, phát hành vé</t>
  </si>
  <si>
    <t>- Đặc tả chức năng: là đặc tả cái mà con người hay hệ thống phải làm
- Công cụ: Sơ đồ luồng dữ liệu (DFD), máy trạng thái hữu hạn, ngôn ngữ tự nhiên có cấu trúc</t>
  </si>
  <si>
    <t>Không có lỗi gì cần sửa</t>
  </si>
  <si>
    <t>Không có bổ sung gì thêm</t>
  </si>
  <si>
    <t>Các đặc điểm của mô hình nhận thức?</t>
  </si>
  <si>
    <t>- Xây dựng từ nhận thức, trí tưởng tượng hay cách phiên dịch các hội thoại của người dùng
- Đại diện cho những gì được cho là đúng, không đại diện cho những gì được cho là sai</t>
  </si>
  <si>
    <t>Thamam khảo slide chương 3</t>
  </si>
  <si>
    <t>đặc tả cái mà con người hay máy tính phải làm</t>
  </si>
  <si>
    <t>đặc tả những việc máy tính phải làm</t>
  </si>
  <si>
    <t>đặc tả các yêu cầu không thể thực hiện được</t>
  </si>
  <si>
    <t>đặc tả chức năng của hệ thống</t>
  </si>
  <si>
    <t>đặc tả hệ thống</t>
  </si>
  <si>
    <t xml:space="preserve">Đặc tả chức năng là đặc tả cái mà hệ thống (như con người, máy tính)phải làm. </t>
  </si>
  <si>
    <t>Không có đáp án, câu hỏi</t>
  </si>
  <si>
    <t>thêm câu hỏi</t>
  </si>
  <si>
    <t>Tại sao việc đặc tả chức năng lại rất quan trọng?</t>
  </si>
  <si>
    <t>Phân chia việc con người và máy tính phải làm. Đặc tả được các ràng buộc chức năng</t>
  </si>
  <si>
    <t>Khái niệm về đặc tả chức năg</t>
  </si>
  <si>
    <t>Không có đáp án, câu hỏi, giải thích</t>
  </si>
  <si>
    <t>Thêm câu hỏi, đáp án, đáp án đúng và giải thích.</t>
  </si>
  <si>
    <t>Nêu các công cụ chính giúp đặc tả chức năng?</t>
  </si>
  <si>
    <t>Các công cụ:
 - Biểu đồ luồng dữ liệu
 - Biểu đồ máy với trạng thái hữu hạn
 - Biểu đồ ngôn ngữ tự nhiên có cấu trúc
 - Biểu đồ UML</t>
  </si>
  <si>
    <t>Đây là các công cụ chính giúp đặc tả chức năng</t>
  </si>
  <si>
    <t>Không có câu hỏi, đáp án, đáp án đúng, giải thích</t>
  </si>
  <si>
    <t>Thêm câu hỏi, đáp án, đáp án đúng và giải thích.
 Giải thích: Vì bạn chưa có câu hỏi, đáp án, đáp án đúng và giải thích</t>
  </si>
  <si>
    <t>Là đặc tả cái mà hệ thống (như con người, máy tính)phải làm. Việc quyết định hành động nào sẽ dc thực hiện bởi con người hay máy tính sẽ thực hiện bởi pha phân tích nhiệm vụ. ĐTCN bao gồm đặc tả các ràng buộc mà chức năng khi thực hiện phải tính đếnViệc đặc tả thường dc chia thành nhiều module có phân cấp để dễ điều khiển và cho phép xử lý riêng biệt.</t>
  </si>
  <si>
    <t>Đáp án và giải thích: Là đặc tả cái mà hệ thống (như con người, máy tính)phải làm. Việc quyết định hành động nào sẽ dc thực hiện bởi con người hay máy tính sẽ thực hiện bởi pha phân tích nhiệm vụ. ĐTCN bao gồm đặc tả các ràng buộc mà chức năng khi thực hiện phải tính đếnViệc đặc tả thường dc chia thành nhiều module có phân cấp để dễ điều khiển và cho phép xử lý riêng biệt.</t>
  </si>
  <si>
    <t>Các công cụ dùng để đặc tả chức năng là (chọn 3 đáp án)</t>
  </si>
  <si>
    <t>Dựa theo bài giảng User Requirements, phần 4.1 của cô trên ACU</t>
  </si>
  <si>
    <t>Câu hỏi chưa thực sự chính xác, chưa có đáp án, chưa có giải thích</t>
  </si>
  <si>
    <t>Câu hỏi Các công cụ dùng để đặc tả chức năng là (chọn 3 đáp án), Đáp án: A, B, C Giải thích: Dựa theo bài giảng UserRequirements, phần 4.1 của cô trên ACU</t>
  </si>
  <si>
    <t>Chưa có đáp án và giải thích cho câu hỏi.</t>
  </si>
  <si>
    <t>Đáp án và giải thích: Các công cụ đặc tả dữ liệu ưu tiên xử lý và lưu trữ dữ liệu theo logic nghiệp vụ, ít quan tâm đến phương pháp biểu diễn dữ liệu phù hợp với hành vi người dùng, do đó cần bổ sung các ràng buộc liên quan đến các công cụ dữ liệu.</t>
  </si>
  <si>
    <t>Trình bày khái niệm tương tác người -máy, phân biệt tính hữu dụng và tiện dụng</t>
  </si>
  <si>
    <t>Tương tác người - máy là một lĩnh vực liên quan đến thiết kế, đánh giá và cài đặt hệ thống MT tương tác cho con người sử dụng và nghiên cứu các hiện tượng chính xảy ra trên đó.
Tính hữu dụng : mang tính định lượng,dễ dàng đo lường được thông qua các chức năng của hệ thống.
Tính tiện dụng : mang tính định tính,không đo lường được. tính tiện dụng được thể hiện ở hiệu quả, năng suất và mức độ thỏa mãn.</t>
  </si>
  <si>
    <t>Đáp án: D
Giải thích: Mô hình ERD có vai trò
• Phân tích dữ liệu độc lập với lưu trữ và xử lý
• Nghiên cứu phạm vi miền thông tin
• Tạo ra mô hình trừu tượng hướng khách hàng
(mô hình khái niệm), trực quan
• Xác định các mối quan hệ mang tính cấu trúc giữa
các dữ liệu. Dễ dàng chuyển sang mô hình thiết
kế</t>
  </si>
  <si>
    <t>Sai câu hỏi, chưa có đáp án, chưa có giải thích</t>
  </si>
  <si>
    <t>Câu hỏi: Trình bày nội dung của mô hình hóa yêu cầu người dùng. Đáp án: Mô hình hóa yêu cầu người dùng là sử dụng các biện pháp và công cụ để cụ thể hóa yêu cầu người dùng thành các dạng sơ đồ như Usecase, Activity Diagram.. để người phân tích thiết kế, nhà phát triển có thể thấy sự cụ thể về mặt hệ thống trong yêu cầu người dùng</t>
  </si>
  <si>
    <t>Câu hỏi: Điều hướng Vertical là điều hướng như thế nào? Đáp án: điều hướng Vertical là điều hướng theo chiều dọc</t>
  </si>
  <si>
    <t>Khi xây dựng một hệ tương tác dành cho người dùng điều khiển các thiết bị của xe oto: A đã thực hiện phân tích nhiệm vụ với đầu ra có đoạn đặc tả sau : “Khi người dùng nhấn vào icon hình cốp xe trên giao diện điều khiển, cốp xe sẽ tự động mở | đóng lại”. Câu hỏi: Đoạn đặc tả liên quan đến thành phần đầu ra nào trong các thành phần sau :</t>
  </si>
  <si>
    <t>Các hoạt động thể chất, tinh thần, suy nghĩ liên quan đến mỗi nhiệm vụ</t>
  </si>
  <si>
    <t>Tần suất nhiệm vụ</t>
  </si>
  <si>
    <t>Phân công nhiệm vụ</t>
  </si>
  <si>
    <t>Trình tự thực hiện nhiệm vụ</t>
  </si>
  <si>
    <t>E: A, C, D đúng</t>
  </si>
  <si>
    <t>Khi xây dựng một hệ tương tác dành cho người dùng điều khiển các thiết bị của xe oto: A đã thực hiện phân tích nhiệm vụ với đầu ra có đoạn đặc tả sau : “Chức năng tìm kiếm đường đi thường chỉ được sử dụng khi người dùng muốn du lịch đến một nơi nào mà họ chưa từng đến”. Câu hỏi: Đoạn đặc tả liên quan đến thành phần đầu ra nào trong các thành phần sau :</t>
  </si>
  <si>
    <t>B,D đều đúng.</t>
  </si>
  <si>
    <t xml:space="preserve">thêm câu hỏi
tại sao cần phải viết tài liệu hệ thống trong mỗi dự án
A. mô tả dự án một cách logic
B. dự án được bố chí theo modun
C. thuận tiện cho người phát triển hiểu được
D. A và C
E. B và C
đáp án D(vì viết tài liệu để mô tả lại yêu cầu của khách hàng và làm tài liệu giúp người lập trình hiểu mình đang làm gì)
</t>
  </si>
  <si>
    <t>Mục tiêu của việc thu thập yêu cầu người dùng và thiết kế chi tiết giao diện là gì? (Chọn 3 đáp án)</t>
  </si>
  <si>
    <t xml:space="preserve">  A. Chuyển tập trung từ hệ thống sang người dùng</t>
  </si>
  <si>
    <t xml:space="preserve"> B. Đề xuất các hệ thống tự động</t>
  </si>
  <si>
    <t>C. Lập báo cáo</t>
  </si>
  <si>
    <t xml:space="preserve"> D. Thiết kế giao diện cho hệ thống</t>
  </si>
  <si>
    <t>E. Thiết lập các mô hình khái niệm của người dùng</t>
  </si>
  <si>
    <t>A B E</t>
  </si>
  <si>
    <t xml:space="preserve">Dựa theo 3 mục tiêu của việc thu thập yêu cầu người dùng và thiết kế giao diện </t>
  </si>
  <si>
    <t>Câu hỏi: Mục tiêu của việc thu thập yêu cầu người dùng và thiết kế chi tiết giao diện là gì? (Chọn 3 đáp án)
              A. Chuyển tập trung từ hệ thống sang người dùng
              B. Đề xuất các hệ thống tự động 
              C. Lập báo cáo
              D. Thiết kế giao diện cho hệ thống
              E. Thiết lập các mô hình khái niệm của người dùng
Đáp án đúng: A B E</t>
  </si>
  <si>
    <t>Khi thu thập thông tin người sử dụng, người phát triển cần lưu ý những  gì?</t>
  </si>
  <si>
    <t>A. Khai thác và ghi nhận quan điểm cá nhân của từng người.</t>
  </si>
  <si>
    <t>B. Đối tượng tham gia bao gồm cả người dùng thường xuyên và mới bắt đầu</t>
  </si>
  <si>
    <t>C. Đưa người dùng tham gia dùng thử phiên bản thử nghiệm.</t>
  </si>
  <si>
    <t>D. A, B, C</t>
  </si>
  <si>
    <t>E. Không có đáp án nào đúng</t>
  </si>
  <si>
    <t>giải thích:khi thu thập yêu cầu người dùng để thiết kế giao diện thì nhà phát triển càn khái thác và ghi nhận quan điểm của từng cá nhân người sử dụng, của nhiều loại đối tượng khác nhau và cần để người sử dụng trải nghiệm thử mẫu thử để có thể thiết kế giao diện một cách phù hợp nhất</t>
  </si>
  <si>
    <t>Thiếu đáp án đúng, thiếu giải thích</t>
  </si>
  <si>
    <t>thêm đáp án đúng, thêm giải thích</t>
  </si>
  <si>
    <t>Thiếu đáp án E. Tất cả các đáp án đều sai</t>
  </si>
  <si>
    <t xml:space="preserve">Thiếu giải thích . Khi đặc tả dữ liệu cần kết hợp các yếu tố quan sát, phân tích và phỏng vấn để thu thập được nhiều dữ liệu mang tính khách quan, dễ dàng đưa ra được nhân tố để phát triển nâng cao chất lượng sản phẩm </t>
  </si>
  <si>
    <t>Lỗi thiếu đáp án và giải thích</t>
  </si>
  <si>
    <t xml:space="preserve">Thêm đáp án E. tất cả các đáp án đều sai </t>
  </si>
  <si>
    <t>Bổ sung: Cách tiếp cận phân tích tổng quát đề cập đến mô hình ngôn ngữ nào sau đây? A. TAG, B: BFN, C: TGA, D: BNF, E: NFB Đáp án đúng (A, D) do có 2 mô hình ngôn ngữ là TAG, BNF</t>
  </si>
  <si>
    <t>E.Khi thực hiện làm một con robot lau nhà, ta thực hiện luôn việc viết code.</t>
  </si>
  <si>
    <t>Đáp án E chưa đầy đủ</t>
  </si>
  <si>
    <t>Thêm cho đầy đủ đáp án E</t>
  </si>
  <si>
    <t>Đáp án D: Phân tích hoạt động chức năng của robot là phân tích nhiệm vụ</t>
  </si>
  <si>
    <t>chưa có đáp án</t>
  </si>
  <si>
    <t>đáp án C vì không nằm trong K P H D M S R</t>
  </si>
  <si>
    <t xml:space="preserve">Đáp án: D
4 bước: Goals, Operators, Methods, Selection Rules
</t>
  </si>
  <si>
    <t>Trùng câu hỏi và chưa có đáp án chính xác cộng với chưa giải thích</t>
  </si>
  <si>
    <t>Đáp án đúng là D . Giải thích có 7 dãy là K,B,M,P,H,D,R</t>
  </si>
  <si>
    <t>Các kĩ năng nhận thức thông thường của người dùng được chia thành mấy dãy các thao tác nhận thức và vận động cơ bản</t>
  </si>
  <si>
    <t>Đáp án giải thích hoàn chỉnh nhưng trùng câu hỏi</t>
  </si>
  <si>
    <t>Sai nội dung. Sửa lại: Điểm nào ở CMN-GOMS linh hoạt hơn KLM-GOMS?</t>
  </si>
  <si>
    <t>CMN_GOMS có mục tiêu theo từng cấp (sub goal)</t>
  </si>
  <si>
    <t>CMN-GOMS sử dụng quy trình goal-method-operation-selection rules</t>
  </si>
  <si>
    <t>Quy trình của CMN-GOMS thể hiện dưới dạng mã giả</t>
  </si>
  <si>
    <t>CMN-GOMS cung cấp hướng dẫn làm thế nào để xây dựng các quy tắc lựa chọn</t>
  </si>
  <si>
    <t>Kỹ thuật này linh hoạt hơn so với KLM vì mã giả là ở dạng chung. Nghĩa là, nó có thể được thực hiện cho các kịch bản khác nhau bằng cách đi xuống các nhánh khác nhau, trong khi thủ tục của KLM là một danh sách đơn giản phải được viết lại cho mỗi nhiệm vụ khác nhau.</t>
  </si>
  <si>
    <t>Các khái niệm chính của GOMS là:</t>
  </si>
  <si>
    <t>Goals</t>
  </si>
  <si>
    <t>Operators</t>
  </si>
  <si>
    <t>Selection rules</t>
  </si>
  <si>
    <t>Các khái niệm chính của GOMS bao gồm: Goals, Operators, Methods, Selection rules</t>
  </si>
  <si>
    <t>Sửa lại nội dung câu hỏi, đáp án, giải thích</t>
  </si>
  <si>
    <t>Xây dựng mô hình mô tả tình huống thực hiện nhiệm vụ cảnh báo va chạm tới người dùng đang điều khiển ô tô</t>
  </si>
  <si>
    <t>Tình huống cảnh báo va chạm của hệ thống tới người dùng khi đang điều khiển xe ô tô: Khi người lái đang di chuyển xe trên đường, xung quanh có các phương tiện khác cũng đang di chuyển, các phương tiện có thể va chạm với ô tô khi ở khoảng cách quá gần</t>
  </si>
  <si>
    <t>Mô hình này cho phép dự báo dãy các thao tác và thời gian thực hiện theo mô hình xử lí của con người. Cụ thể qua mô hình này ta thấy người dùng để sử dụng được chức năng này cần phải bật ứng dụng, theo dõi các thông tin trả về như cảnh báo vật cản, cảnh báo khả năng va chạm cũng như các số liệu gợi ý từ hệ thống để từ đó não bộ xử lí thông tin, đưa ra quyết định có thực hiện theo gợi ý của hệ thống hay không</t>
  </si>
  <si>
    <t>Câu hỏi tự do</t>
  </si>
  <si>
    <t>Đã thêm câu hỏi, câu trả lời và các đáp án</t>
  </si>
  <si>
    <t>Nêu các đặc điểm của ký pháp BNF</t>
  </si>
  <si>
    <t>BNF la viết tắt của  Backus Naus Form: luật để mô tả văn phạm đối thoại; tên ::= &lt;biểu thức&gt;; dấu ::= hiểu là “được định nghĩa”; Chỉ liên quan đến cú pháp, bỏ qua ngữ nghĩa của ngôn ngữ.Ký hiệu kết thúc viết bằng chữ in hoa. Ký hiệu không kết thúc viết bằng chữ thường.BNF được sử dụng khá rộng rãi để đặc tả cú pháp của các ngôn ngữ lập trình .Chỉ biểu diễn hành động người dùng mà không đề cập đến cảm nhận của người dùng về sự đáp ứng của hệ thống</t>
  </si>
  <si>
    <t>Thiếu câu hỏi, giải thích</t>
  </si>
  <si>
    <t>Thêm câu hỏi, giải thích</t>
  </si>
  <si>
    <t>Nêu các quy ước của ký pháp BNF?</t>
  </si>
  <si>
    <t xml:space="preserve">Quy ước của BNF (Backus-Naur Form):
 - Các ký hiệu trung gian viết thành một chuỗi đặt trong
cặp &lt; &gt;
 - Các ký hiệu kết thúc, các dấu ký hiệu viết trong cặp “ ”
 -Ký hiệu | thể hiện sử lựa chọn
 -Ký hiệu = thể hiện ký hiệu ở vế trái được giải thích bởi
vế phải
</t>
  </si>
  <si>
    <t>Đây là quy ước chung của ký pháp BNF</t>
  </si>
  <si>
    <t>Không có câu hỏi và đáp án</t>
  </si>
  <si>
    <t xml:space="preserve">Câu hỏi: Nêu khái niệm, ưu và nhược điểm của luật sản xuất?
Trả lời:
-	Khái niệm: là một chuỗi các lệnh không có trật tự:
o	If condition then action
o	Các điều kiện dựa trên trạng thái hoắc sự kiện đang treo
o	Hệ thống luật sản xuất có thể là hướng sự kiện hoặc hướng trạng thái hoặc cả hai
-	Ưu điểm: tốt để biểu diễn tương tranh
-	Nhược điểm: Không thích hợp cho biểu diễn tuần tự hay trạng thái
Giải thích:
	Trong silde bài giảng
</t>
  </si>
  <si>
    <t>Chưa có câu trả lời, chưa giải thích</t>
  </si>
  <si>
    <t>Backus Naus Form: luật để mô tả văn phạm đối thoại</t>
  </si>
  <si>
    <t>Định nghĩa "Hành động" trong phân tích nhiệm vụ nghĩa là gì?</t>
  </si>
  <si>
    <t>Hành động là một nhiệm vụ mà bản thân nó không bao hàm việc giải quyết vấn đề hay là một thành phần của cấu trúc điều khiển.</t>
  </si>
  <si>
    <t>Chưa có câu hỏi và đáp án, giải thích</t>
  </si>
  <si>
    <t>Câu hỏi: Định nghĩa "Hành động" trong phân tích nhiệm vụ nghĩa là gì?
Đáp án và giải thích: Hành động là một nhiệm vụ mà bản thân nó không bao hàm việc giải quyết vấn đề hay là một thành phần của cấu trúc điều khiển.</t>
  </si>
  <si>
    <t>Mô tả kế hoạch dưới dạng văn bản để sử dụng xe ô tô đi tới một đích đến mà ta không biết đường đi</t>
  </si>
  <si>
    <t>Mức 0: Di chuyển tới được đích mong muốn. Mức 1: Bật ứng dụng tìm đường (VD: google map). Mức 2: Nhập vị trí hiện tại. Mức 3: Nhập đích đến. Mức 4: Ấn nút tìm đường. Mức 5: Di chuyển xe theo tuyến đường đã được gợi ý. Mức 6: Tắt ứng dụng</t>
  </si>
  <si>
    <t>Mô tả phân cấp: Mức 0 là mục đích chính. Mức 1 trở đi là nhiệm vụ hoặc hành động. Bước đầu cần lấy danh sách các nhiệm vụ sau đó nhóm các nhiệm vụ thành các nhiệm vụ ở mức cao hơn. Cuối cùng phân rã các nhiệm vụ ở mức thấp nhất thành các hành động</t>
  </si>
  <si>
    <t>Câu hỏi tự chọn</t>
  </si>
  <si>
    <t>Đã thêm nội dung câu hỏi, đáp án và giải thích</t>
  </si>
  <si>
    <t>Giải thích: Biểu diễn cú pháp BNF ( tên ::= &lt;biểu thức&gt;, dấu ::= hiểu là được định nghĩa)</t>
  </si>
  <si>
    <t>Thiếu câu hỏi.</t>
  </si>
  <si>
    <t>Thêm câu hỏi: Mục đích của phân tích nhiệm vụ là gì? Mô tả phân cấp.
Mục đích là - Mô tả cái mà người dùng phải thực hiện thành các nhiệm vụ con và thứ tự các nhiệm vụ con.
                 - Biểu diễn dưới dạng sơ đồ hay văn bản các mức thao tác và các kế hoạch.
                 - Các mức thao tác không theo thứ tự, kế hoạch chỉ ra thứ tự.
Mô tả phân cấp -Mức không là mục đích chính.
                     -Mức 1 trở đi là nhiệm vụ và hành động.
                   - Để sinh ra cấu trúc phân cấp: Lây danh sách các nhiệm vụ; nhóm nhiệm vụ ở mức cao hơn;Phân ra các nhiệm vụ ở mức thấp nhất thành các hành động</t>
  </si>
  <si>
    <t>Chưa có câu hỏi , câu trả lời và giải thích</t>
  </si>
  <si>
    <t xml:space="preserve">Câu hỏi : Mục đích của mô hình phân tích nhiệm vụ (HTA) là gì ?  đáp án : Mô tả cái mà người dùng phải thực hiện thành các nhiệm vụ con và thứ tự các nhiệm vụ con .                </t>
  </si>
  <si>
    <t>Hãy mô tả sự phân cấp nhiệm vụ thành các cấp?</t>
  </si>
  <si>
    <t>Mô tả phân cấp: mức 0 là mục đích chính, mức 1 là nhiệm vụ hoặc hành động. Để sinh ra cấu trúc phân cấp, ta cần: lấy  danh sách các nhiệm vụ, sau đó nhóm các nhiệm vụ ở mức cao hơn và tiếp tục phân rã các nhiệm vụ đang ở mức thấp nhất thành các hành động</t>
  </si>
  <si>
    <t>Bổ sung câu hỏi và đáp án</t>
  </si>
  <si>
    <t>"Phân tích nhiệm vụ phân cấp liên quan đến việc xác định các mục tiêu mà người sử dụng mong muốn đạt được, phân rã các mục tiêu thành các nhiệm vụ, phân rã các nhiệm vụ thành các nhiệm vụ con và quá trình phân rã được lặp lại với các nhiệm vụ con cho đến khi kết quả phân rã là các hành động. Mỗi một nhiệm vụ nếu bao gồm nhiều nhiệm vụ con luôn có một kế hoạch đi kèm. Kết hoạch này xác định cách mà các nhiệm vụ con được thực hiện, thông thường nó liên quan đến việc mô tả các khía cạnh sau:
 1. Cách mà các nhiệm vụ con được kết hợp
 2. Trình tự các nhiệm vụ được thực hiện
 3. Các nhiệm vụ có điều kiện hoặc các nhiệm vụ tùy chọn
 4. Các cách tối ưu trong thực hiện các nhiệm vụ
 5. Hoạt động lặp của các nhiệm vụ."</t>
  </si>
  <si>
    <t>khong co loi</t>
  </si>
  <si>
    <t>Khong co loi</t>
  </si>
  <si>
    <t>Nếu biểu diễn bằng lưu đồ, các bộ phận tương ứng của cây tương ứng với?</t>
  </si>
  <si>
    <t>Nếu biểu diễn bằng lưu đồ, gốc của cây tương ứng với mục đích, nút trong tương ứng với các nhiệm vụ được phân cấp và nút lá tương ứng với hành động</t>
  </si>
  <si>
    <t>Trùng câu hỏi với lá trên</t>
  </si>
  <si>
    <t>Đổi câu hỏi khác</t>
  </si>
  <si>
    <t>HTA mô tả nhiệm vụ mà người dùng phải thực hiện thành các nhiệm vụ con và thứ tự của các nhiệm vụ con, bểu diễ dưới dạng sơ đồ hay văn bản các thao tác hoặc các kế hoạch, các bước thao tác không theo thứ tự, kế hoạch chỉ ra thứ tự</t>
  </si>
  <si>
    <t>đây là mục đích của HTA</t>
  </si>
  <si>
    <t>Văn phạm nhiệm vụ-hành động TAG là gì?TAG với BNF thì mô hình nào dễ nhận biết hơn?Vì sao?</t>
  </si>
  <si>
    <t xml:space="preserve">Văn phạm nhiệm vụ-hành động TAG cho phép đặc tả hình thức ngôn ngữ tương tác từ quan điểm người dùng,các ký hiệu không kết thúc được sửa chữa để có thể thêm vào các đặc tính ngữ nghĩa.
Mô hình này dễ nhận biết hơn BNF.Vì nó đưa vào một số phần tử như luật văn phạm tham số để nhân mạnh tính nhất quán và mã hóa tri thức người dùng.
</t>
  </si>
  <si>
    <t>Như đáp án</t>
  </si>
  <si>
    <t xml:space="preserve">Đã thêm câu hỏi
</t>
  </si>
  <si>
    <t xml:space="preserve">Phân tích nhiệm vụ phân cấp liên quan đến việc xác định các mục tiêu mà người sử dụng mong muốn đạt được, phân rã các mục tiêu thành các nhiệm vụ, phân rã các nhiệm vụ thành các nhiệm vụ con và quá trình phân rã được lặp lại với các nhiệm vụ con cho đến khi kết quả phân rã là các hành động. Mỗi một nhiệm vụ nếu bao gồm nhiều nhiệm vụ con luôn có một kế hoạch đi kèm. Kết hoạch này xác định cách mà các nhiệm vụ con được thực hiện, thông thường nó liên quan đến việc mô tả các khía cạnh sau:
1. Cách mà các nhiệm vụ con được kết hợp
2. Trình tự các nhiệm vụ được thực hiện
3. Các nhiệm vụ có điều kiện hoặc các nhiệm vụ tùy chọn
4. Các cách tối ưu trong thực hiện các nhiệm vụ
5. Hoạt động lặp của các nhiệm vụ.
Một  HTA bắt đầu với một  mục tiêu (Goal) 
• Mục  tiêu luôn  được đánh số thứ tự 0 
• Số  thứ  tự một  nhiệm vụ  con được  bắt đầu  với  số thứ  tự  của nhiệm  vụ cha  cộng với  số  thứ tự  của nhiệm  vụ con 
• Mỗi  một nhiệm  vụ nếu  có  thể được  phân rã  các nhiệm  vụ con  luôn phải có một kết  hoạch đi kèm 
• Số  thứ  tự của  kế hoạch  luôn trùng với số thứ  tự  của nhiệm vụ đi kèm
</t>
  </si>
  <si>
    <t>Thêm câu trả lời và giải thích câu trả lời</t>
  </si>
  <si>
    <t>Văn phạm nhiệm vụ hành động TAG là gì? Tại sao nói TAG dễ nhận biết hơn BNF?</t>
  </si>
  <si>
    <t>Văn phạm nhiệm vụ hành động TAG cho phép đặc tả hình thức ngôn ngữ tương tác từ quan điểm của người dùng. Dễ nhận biết hơn BNF vì TAG đưa vào một số phần tử như luật văn phạm  tham số để nhấn mạnh tính nhất quán và mã hóa tri thức của người dùng</t>
  </si>
  <si>
    <t>Lý thuyết bài học trên bài giảng</t>
  </si>
  <si>
    <t>chưa đặt câu hỏi</t>
  </si>
  <si>
    <t>Biểu diễn quá trình phân tích nhiệm vụ phân cáp HTA bằng lưu đồ như thế nào?</t>
  </si>
  <si>
    <t>Qúa trình phân tích nhiệm vụ phân cấp HTA bằng lưu đồ thì gôc của cây tương ứng với mục đích, các nút trong tương ứng với nhiệm vụ được phân cấp,nút lá tương ứng với hành động</t>
  </si>
  <si>
    <t>Thiếu câu trả lời và giải thích câu trả lời đó</t>
  </si>
  <si>
    <t>thêm câu trả lời và giải thích</t>
  </si>
  <si>
    <t>đặt câu hỏi</t>
  </si>
  <si>
    <t>câu hỏi tự do (chưa có người làm)</t>
  </si>
  <si>
    <t>thêm câu hỏi và các phần chưa có</t>
  </si>
  <si>
    <t>Thế nào là mô tả phân cấp ? định nghĩa các mức trong đó . Chọn một nhiêm vụ trong bài tập lớn của nhóm mình và thực hiện mô tả phân cấp.</t>
  </si>
  <si>
    <t>Mô tả phân cấp. Lây danh sách các nhiệm vụ, nhóm các nhiệm vụ thành nhiệm vụ ở mức cao hơn.cuối cùng phân rã các nhiệm vụ đang ở mức thấp thành các hành động..Mức  0: Mục đích chính. Mức 1 trở đi: nhiệm vụ hoặc hành động.Mức 1.n...n.n các nhiệm vụ và hành động con của mức 1...n.... Ví dụ bài nhóm: 0 kích hoạt GPS. 1. xác định vị trí. 2.1 xác định đường 1 chiều. 2.2 xác định điểm ùn tắc.3. hiển thị bản đồ. 4 thông báo kết quả</t>
  </si>
  <si>
    <t>Giải thích: lý thuyết về mô tả phân cấp</t>
  </si>
  <si>
    <t>chưa làm giải thích, ở đáp án phần chọn một chức năng trong bài tập lớn để minh họa thì lại đưa sang phần giải thích</t>
  </si>
  <si>
    <t>Sửa : đáp án mới thì gộp phần đáp án cũ + giải thích cũ. thêm giải thích</t>
  </si>
  <si>
    <t>qui trình là 5-3-2-4-1</t>
  </si>
  <si>
    <t>Đáp án D không rõ nghĩa, không có giải thích</t>
  </si>
  <si>
    <t>Sửa đáp án D thành A,B và C.
Giải thích đáp án: trong mô tả phân cấp mức 0 là mục đích chính, mức 1 trở đi là nhiệm vụ hoặc hành động, phân rã các nhiệm vụ ở mức thấpnhất thành các hành động chính là các nút lá.</t>
  </si>
  <si>
    <t>Chỉ ra vai trò của các thành phần sau trong lưu đồ phân cấp: Cấp của cây, các nút trong, các nút lá.</t>
  </si>
  <si>
    <t>Cấp của cây tương ứng với mục đích; Các nút trong tương đương với nhiệm vụ được phân cấp; Các nút lá tương ứng với hành động.</t>
  </si>
  <si>
    <t xml:space="preserve">Chưa có đáp án và giải thích </t>
  </si>
  <si>
    <t xml:space="preserve">Bổ sung đáp án của câu hỏi và giải thích đáp án  </t>
  </si>
  <si>
    <t xml:space="preserve">Không có nội dung câu hỏi </t>
  </si>
  <si>
    <t xml:space="preserve">Bổ sung câu hỏi và đáp án </t>
  </si>
  <si>
    <t>Đáp án: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t>
  </si>
  <si>
    <t>Giải thích: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t>
  </si>
  <si>
    <t xml:space="preserve">Đáp án: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
Giải thích: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
</t>
  </si>
  <si>
    <t>Ví dụ về tính tuần tuàn tự được xây dựng trong hệ thống: Chức năng diều chỉnh media. bước 1 Người dùng nhấn vào chọn điều chỉnh media, bước 2 chọn album bài hát trên thanh menu, bước 3 chọn bài hát sẽ phát, bước 4 chọn yêu cầu điều chỉnh media(chuyển bài, âm lượng, tăt/bật)-&gt;Hệ thống phản hồi thông tin. Bước 5, người dùng lựa chọn ok/cancel khi hệ thống phản hồi.</t>
  </si>
  <si>
    <t>Kế hoạch tuần tự là một loạt các hành động được sắp xếp một cách hợp lý trog việc thực hiện và tư duy người dùng</t>
  </si>
  <si>
    <t>Thêm câu trả lời và giaỉ thích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</si>
</sst>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
  </numFmts>
  <fonts count="49">
    <font>
      <sz val="11.0"/>
      <color rgb="FF000000"/>
      <name val="Calibri"/>
    </font>
    <font>
      <sz val="11.0"/>
      <name val="Calibri"/>
    </font>
    <font/>
    <font>
      <sz val="10.0"/>
      <color rgb="FF000000"/>
      <name val="Calibri"/>
    </font>
    <font>
      <color rgb="FF000000"/>
      <name val="Calibri"/>
    </font>
    <font>
      <sz val="10.0"/>
      <color rgb="FF000000"/>
      <name val="Arial"/>
    </font>
    <font>
      <sz val="10.0"/>
      <name val="Arial"/>
    </font>
    <font>
      <sz val="10.0"/>
      <color rgb="FFFF0000"/>
      <name val="Arial"/>
    </font>
    <font>
      <sz val="10.0"/>
      <color rgb="FFFF0000"/>
      <name val="Calibri"/>
    </font>
    <font>
      <u/>
      <color rgb="FF0563C1"/>
      <name val="Calibri"/>
    </font>
    <font>
      <sz val="10.0"/>
      <color rgb="FF4B4F56"/>
      <name val="Calibri"/>
    </font>
    <font>
      <u/>
      <sz val="10.0"/>
      <color rgb="FF0563C1"/>
      <name val="Calibri"/>
    </font>
    <font>
      <color rgb="FF000000"/>
      <name val="Arial"/>
    </font>
    <font>
      <sz val="11.0"/>
      <name val="&quot;Calibri&quot;"/>
    </font>
    <font>
      <sz val="9.0"/>
      <name val="Helvetica"/>
    </font>
    <font>
      <b/>
      <sz val="10.0"/>
      <color rgb="FF000000"/>
      <name val="Calibri"/>
    </font>
    <font>
      <i/>
      <sz val="11.0"/>
      <color rgb="FF000000"/>
      <name val="Calibri"/>
    </font>
    <font>
      <i/>
      <sz val="10.0"/>
      <color rgb="FF000000"/>
      <name val="Calibri"/>
    </font>
    <font>
      <sz val="12.0"/>
      <color rgb="FF000000"/>
    </font>
    <font>
      <sz val="13.0"/>
      <color rgb="FF000000"/>
    </font>
    <font>
      <sz val="13.0"/>
      <color rgb="FF000000"/>
      <name val="&quot;Calibri&quot;"/>
    </font>
    <font>
      <sz val="11.0"/>
      <color rgb="FF000000"/>
      <name val="Inconsolata"/>
    </font>
    <font>
      <i/>
      <sz val="11.0"/>
      <color rgb="FF000000"/>
      <name val="Inconsolata"/>
    </font>
    <font>
      <name val="Calibri"/>
    </font>
    <font>
      <sz val="11.0"/>
      <color rgb="FF000000"/>
      <name val="Sans-serif"/>
    </font>
    <font>
      <sz val="11.0"/>
      <name val="&quot;Arial&quot;"/>
    </font>
    <font>
      <sz val="11.0"/>
      <name val="Arial"/>
    </font>
    <font>
      <sz val="13.0"/>
    </font>
    <font>
      <sz val="13.0"/>
      <name val="&quot;Calibri&quot;"/>
    </font>
    <font>
      <sz val="13.0"/>
      <color rgb="FF000000"/>
      <name val="&quot;Times New Roman&quot;"/>
    </font>
    <font>
      <name val="&quot;Times New Roman&quot;"/>
    </font>
    <font>
      <color rgb="FF000000"/>
      <name val="&quot;Times New Roman&quot;"/>
    </font>
    <font>
      <sz val="11.0"/>
      <color rgb="FF000000"/>
      <name val="&quot;Times New Roman&quot;"/>
    </font>
    <font>
      <sz val="11.0"/>
      <name val="&quot;Times New Roman&quot;"/>
    </font>
    <font>
      <sz val="11.0"/>
      <color rgb="FF9C5700"/>
      <name val="Calibri"/>
    </font>
    <font>
      <name val="Liberation Serif"/>
    </font>
    <font>
      <sz val="12.0"/>
      <color rgb="FF000000"/>
      <name val="&quot;Liberation Serif&quot;"/>
    </font>
    <font>
      <sz val="11.0"/>
      <color rgb="FF1D2129"/>
      <name val="Calibri"/>
    </font>
    <font>
      <i/>
      <color rgb="FF000000"/>
    </font>
    <font>
      <sz val="11.0"/>
      <color rgb="FF000000"/>
      <name val="'Calibri'"/>
    </font>
    <font>
      <sz val="12.0"/>
      <name val="&quot;Liberation Serif&quot;"/>
    </font>
    <font>
      <sz val="9.0"/>
      <color rgb="FF000000"/>
      <name val="Helvetica"/>
    </font>
    <font>
      <sz val="11.0"/>
      <color rgb="FF000000"/>
      <name val="&quot;Calibri&quot;"/>
    </font>
    <font>
      <sz val="9.0"/>
      <color rgb="FF1D2129"/>
      <name val="Helvetica"/>
    </font>
    <font>
      <sz val="11.0"/>
      <color rgb="FF000000"/>
      <name val="&quot;Liberation Serif&quot;"/>
    </font>
    <font>
      <u/>
      <sz val="10.0"/>
      <color rgb="FF0563C1"/>
      <name val="Calibri"/>
    </font>
    <font>
      <name val="Times New Roman"/>
    </font>
    <font>
      <i/>
    </font>
    <font>
      <color rgb="FF000000"/>
      <name val="'Calibri'"/>
    </font>
  </fonts>
  <fills count="37">
    <fill>
      <patternFill patternType="none"/>
    </fill>
    <fill>
      <patternFill patternType="lightGray"/>
    </fill>
    <fill>
      <patternFill patternType="solid">
        <fgColor rgb="FFC5E0B3"/>
        <bgColor rgb="FFC5E0B3"/>
      </patternFill>
    </fill>
    <fill>
      <patternFill patternType="solid">
        <fgColor rgb="FF00FFFF"/>
        <bgColor rgb="FF00FFFF"/>
      </patternFill>
    </fill>
    <fill>
      <patternFill patternType="solid">
        <fgColor rgb="FF70AD47"/>
        <bgColor rgb="FF70AD47"/>
      </patternFill>
    </fill>
    <fill>
      <patternFill patternType="solid">
        <fgColor rgb="FFFFFFFF"/>
        <bgColor rgb="FFFFFFFF"/>
      </patternFill>
    </fill>
    <fill>
      <patternFill patternType="solid">
        <fgColor rgb="FFFFD965"/>
        <bgColor rgb="FFFFD965"/>
      </patternFill>
    </fill>
    <fill>
      <patternFill patternType="solid">
        <fgColor rgb="FFB7E1CD"/>
        <bgColor rgb="FFB7E1CD"/>
      </patternFill>
    </fill>
    <fill>
      <patternFill patternType="solid">
        <fgColor rgb="FFD9E2F3"/>
        <bgColor rgb="FFD9E2F3"/>
      </patternFill>
    </fill>
    <fill>
      <patternFill patternType="solid">
        <fgColor rgb="FFEA9999"/>
        <bgColor rgb="FFEA9999"/>
      </patternFill>
    </fill>
    <fill>
      <patternFill patternType="solid">
        <fgColor rgb="FFFFFF00"/>
        <bgColor rgb="FFFFFF00"/>
      </patternFill>
    </fill>
    <fill>
      <patternFill patternType="solid">
        <fgColor rgb="FF9FC5E8"/>
        <bgColor rgb="FF9FC5E8"/>
      </patternFill>
    </fill>
    <fill>
      <patternFill patternType="solid">
        <fgColor rgb="FFA4C2F4"/>
        <bgColor rgb="FFA4C2F4"/>
      </patternFill>
    </fill>
    <fill>
      <patternFill patternType="solid">
        <fgColor rgb="FF93C47D"/>
        <bgColor rgb="FF93C47D"/>
      </patternFill>
    </fill>
    <fill>
      <patternFill patternType="solid">
        <fgColor rgb="FFFBE4D5"/>
        <bgColor rgb="FFFBE4D5"/>
      </patternFill>
    </fill>
    <fill>
      <patternFill patternType="solid">
        <fgColor rgb="FFECECEC"/>
        <bgColor rgb="FFECECEC"/>
      </patternFill>
    </fill>
    <fill>
      <patternFill patternType="solid">
        <fgColor rgb="FFFEF2CB"/>
        <bgColor rgb="FFFEF2CB"/>
      </patternFill>
    </fill>
    <fill>
      <patternFill patternType="solid">
        <fgColor rgb="FFDEEAF6"/>
        <bgColor rgb="FFDEEAF6"/>
      </patternFill>
    </fill>
    <fill>
      <patternFill patternType="solid">
        <fgColor rgb="FFE2EFD9"/>
        <bgColor rgb="FFE2EFD9"/>
      </patternFill>
    </fill>
    <fill>
      <patternFill patternType="solid">
        <fgColor rgb="FFC6EFCE"/>
        <bgColor rgb="FFC6EFCE"/>
      </patternFill>
    </fill>
    <fill>
      <patternFill patternType="solid">
        <fgColor rgb="FF00B0F0"/>
        <bgColor rgb="FF00B0F0"/>
      </patternFill>
    </fill>
    <fill>
      <patternFill patternType="solid">
        <fgColor rgb="FFFFE699"/>
        <bgColor rgb="FFFFE699"/>
      </patternFill>
    </fill>
    <fill>
      <patternFill patternType="solid">
        <fgColor rgb="FFF8CBAD"/>
        <bgColor rgb="FFF8CBAD"/>
      </patternFill>
    </fill>
    <fill>
      <patternFill patternType="solid">
        <fgColor rgb="FF92D050"/>
        <bgColor rgb="FF92D050"/>
      </patternFill>
    </fill>
    <fill>
      <patternFill patternType="solid">
        <fgColor rgb="FFA9D08E"/>
        <bgColor rgb="FFA9D08E"/>
      </patternFill>
    </fill>
    <fill>
      <patternFill patternType="solid">
        <fgColor rgb="FFB4C6E7"/>
        <bgColor rgb="FFB4C6E7"/>
      </patternFill>
    </fill>
    <fill>
      <patternFill patternType="solid">
        <fgColor rgb="FFBFBFBF"/>
        <bgColor rgb="FFBFBFBF"/>
      </patternFill>
    </fill>
    <fill>
      <patternFill patternType="solid">
        <fgColor rgb="FFD5A6BD"/>
        <bgColor rgb="FFD5A6BD"/>
      </patternFill>
    </fill>
    <fill>
      <patternFill patternType="solid">
        <fgColor rgb="FFFFE599"/>
        <bgColor rgb="FFFFE599"/>
      </patternFill>
    </fill>
    <fill>
      <patternFill patternType="solid">
        <fgColor rgb="FFEAD1DC"/>
        <bgColor rgb="FFEAD1DC"/>
      </patternFill>
    </fill>
    <fill>
      <patternFill patternType="solid">
        <fgColor rgb="FFC27BA0"/>
        <bgColor rgb="FFC27BA0"/>
      </patternFill>
    </fill>
    <fill>
      <patternFill patternType="solid">
        <fgColor rgb="FFFFF2CC"/>
        <bgColor rgb="FFFFF2CC"/>
      </patternFill>
    </fill>
    <fill>
      <patternFill patternType="solid">
        <fgColor rgb="FFFCE5CD"/>
        <bgColor rgb="FFFCE5CD"/>
      </patternFill>
    </fill>
    <fill>
      <patternFill patternType="solid">
        <fgColor rgb="FFEFEFEF"/>
        <bgColor rgb="FFEFEFEF"/>
      </patternFill>
    </fill>
    <fill>
      <patternFill patternType="solid">
        <fgColor rgb="FFFFEB9C"/>
        <bgColor rgb="FFFFEB9C"/>
      </patternFill>
    </fill>
    <fill>
      <patternFill patternType="solid">
        <fgColor rgb="FFF1F0F0"/>
        <bgColor rgb="FFF1F0F0"/>
      </patternFill>
    </fill>
    <fill>
      <patternFill patternType="solid">
        <fgColor rgb="FFF3F3F3"/>
        <bgColor rgb="FFF3F3F3"/>
      </patternFill>
    </fill>
  </fills>
  <borders count="4">
    <border>
      <left/>
      <right/>
      <top/>
      <bottom/>
    </border>
    <border>
      <left style="thin">
        <color rgb="FFD9D9D9"/>
      </left>
      <right style="thin">
        <color rgb="FFD9D9D9"/>
      </right>
      <top style="thin">
        <color rgb="FFD9D9D9"/>
      </top>
      <bottom style="thin">
        <color rgb="FFD9D9D9"/>
      </bottom>
    </border>
    <border>
      <left style="thin">
        <color rgb="FFD9D9D9"/>
      </left>
      <right style="thin">
        <color rgb="FFEFEFEF"/>
      </right>
      <top style="thin">
        <color rgb="FFD9D9D9"/>
      </top>
      <bottom style="thin">
        <color rgb="FFD9D9D9"/>
      </bottom>
    </border>
    <border>
      <left style="thin">
        <color rgb="FFEFEFEF"/>
      </left>
      <right style="thin">
        <color rgb="FFD9D9D9"/>
      </right>
      <top style="thin">
        <color rgb="FFD9D9D9"/>
      </top>
      <bottom style="thin">
        <color rgb="FFD9D9D9"/>
      </bottom>
    </border>
  </borders>
  <cellStyleXfs count="1">
    <xf borderId="0" fillId="0" fontId="0" numFmtId="0" applyAlignment="1" applyFont="1"/>
  </cellStyleXfs>
  <cellXfs count="314">
    <xf borderId="0" fillId="0" fontId="0" numFmtId="0" xfId="0" applyAlignment="1" applyFont="1">
      <alignment/>
    </xf>
    <xf borderId="0" fillId="0" fontId="1" numFmtId="0" xfId="0" applyFont="1"/>
    <xf borderId="0" fillId="0" fontId="2" numFmtId="0" xfId="0" applyAlignment="1" applyFont="1">
      <alignment/>
    </xf>
    <xf borderId="0" fillId="0" fontId="0" numFmtId="0" xfId="0" applyAlignment="1" applyFont="1">
      <alignment horizontal="left"/>
    </xf>
    <xf borderId="0" fillId="0" fontId="0" numFmtId="0" xfId="0" applyFont="1"/>
    <xf borderId="0" fillId="2" fontId="0" numFmtId="0" xfId="0" applyBorder="1" applyFill="1" applyFont="1"/>
    <xf borderId="0" fillId="0" fontId="3" numFmtId="0" xfId="0" applyFont="1"/>
    <xf borderId="0" fillId="3" fontId="0" numFmtId="0" xfId="0" applyAlignment="1" applyBorder="1" applyFill="1" applyFont="1">
      <alignment horizontal="center"/>
    </xf>
    <xf borderId="0" fillId="0" fontId="4" numFmtId="0" xfId="0" applyAlignment="1" applyFont="1">
      <alignment/>
    </xf>
    <xf borderId="0" fillId="4" fontId="0" numFmtId="0" xfId="0" applyBorder="1" applyFill="1" applyFont="1"/>
    <xf borderId="0" fillId="0" fontId="3" numFmtId="0" xfId="0" applyAlignment="1" applyFont="1">
      <alignment wrapText="1"/>
    </xf>
    <xf borderId="0" fillId="4" fontId="0" numFmtId="0" xfId="0" applyAlignment="1" applyBorder="1" applyFont="1">
      <alignment horizontal="center"/>
    </xf>
    <xf borderId="0" fillId="5" fontId="0" numFmtId="0" xfId="0" applyBorder="1" applyFill="1" applyFont="1"/>
    <xf borderId="0" fillId="0" fontId="3" numFmtId="0" xfId="0" applyAlignment="1" applyFont="1">
      <alignment horizontal="left" wrapText="1"/>
    </xf>
    <xf borderId="0" fillId="6" fontId="0" numFmtId="0" xfId="0" applyAlignment="1" applyBorder="1" applyFill="1" applyFont="1">
      <alignment horizontal="center"/>
    </xf>
    <xf borderId="0" fillId="7" fontId="3" numFmtId="0" xfId="0" applyAlignment="1" applyBorder="1" applyFill="1" applyFont="1">
      <alignment horizontal="left" wrapText="1"/>
    </xf>
    <xf borderId="0" fillId="0" fontId="3" numFmtId="0" xfId="0" applyAlignment="1" applyFont="1">
      <alignment horizontal="left"/>
    </xf>
    <xf borderId="0" fillId="8" fontId="3" numFmtId="0" xfId="0" applyBorder="1" applyFill="1" applyFont="1"/>
    <xf borderId="0" fillId="8" fontId="3" numFmtId="0" xfId="0" applyAlignment="1" applyBorder="1" applyFont="1">
      <alignment horizontal="right"/>
    </xf>
    <xf borderId="0" fillId="5" fontId="0" numFmtId="0" xfId="0" applyAlignment="1" applyBorder="1" applyFont="1">
      <alignment/>
    </xf>
    <xf borderId="0" fillId="0" fontId="0" numFmtId="0" xfId="0" applyAlignment="1" applyFont="1">
      <alignment/>
    </xf>
    <xf borderId="0" fillId="5" fontId="0" numFmtId="0" xfId="0" applyAlignment="1" applyFont="1">
      <alignment/>
    </xf>
    <xf borderId="0" fillId="6" fontId="0" numFmtId="0" xfId="0" applyAlignment="1" applyBorder="1" applyFont="1">
      <alignment horizontal="center"/>
    </xf>
    <xf borderId="0" fillId="0" fontId="4" numFmtId="0" xfId="0" applyAlignment="1" applyFont="1">
      <alignment/>
    </xf>
    <xf borderId="0" fillId="9" fontId="5" numFmtId="0" xfId="0" applyAlignment="1" applyBorder="1" applyFill="1" applyFont="1">
      <alignment vertical="center" wrapText="1"/>
    </xf>
    <xf borderId="0" fillId="9" fontId="6" numFmtId="0" xfId="0" applyAlignment="1" applyBorder="1" applyFont="1">
      <alignment vertical="center" wrapText="1"/>
    </xf>
    <xf borderId="0" fillId="10" fontId="6" numFmtId="0" xfId="0" applyAlignment="1" applyBorder="1" applyFill="1" applyFont="1">
      <alignment vertical="center" wrapText="1"/>
    </xf>
    <xf borderId="0" fillId="11" fontId="5" numFmtId="0" xfId="0" applyAlignment="1" applyBorder="1" applyFill="1" applyFont="1">
      <alignment vertical="center" wrapText="1"/>
    </xf>
    <xf borderId="0" fillId="12" fontId="5" numFmtId="0" xfId="0" applyAlignment="1" applyBorder="1" applyFill="1" applyFont="1">
      <alignment vertical="center" wrapText="1"/>
    </xf>
    <xf borderId="0" fillId="3" fontId="6" numFmtId="0" xfId="0" applyAlignment="1" applyBorder="1" applyFont="1">
      <alignment vertical="center" wrapText="1"/>
    </xf>
    <xf borderId="0" fillId="3" fontId="5" numFmtId="0" xfId="0" applyAlignment="1" applyBorder="1" applyFont="1">
      <alignment vertical="center" wrapText="1"/>
    </xf>
    <xf borderId="0" fillId="3" fontId="5" numFmtId="0" xfId="0" applyAlignment="1" applyBorder="1" applyFont="1">
      <alignment textRotation="255" vertical="center" wrapText="1"/>
    </xf>
    <xf borderId="0" fillId="0" fontId="1" numFmtId="0" xfId="0" applyAlignment="1" applyFont="1">
      <alignment vertical="center" wrapText="1"/>
    </xf>
    <xf borderId="0" fillId="5" fontId="1" numFmtId="0" xfId="0" applyAlignment="1" applyBorder="1" applyFont="1">
      <alignment vertical="center" wrapText="1"/>
    </xf>
    <xf borderId="0" fillId="13" fontId="6" numFmtId="0" xfId="0" applyAlignment="1" applyBorder="1" applyFill="1" applyFont="1">
      <alignment vertical="center" wrapText="1"/>
    </xf>
    <xf borderId="0" fillId="13" fontId="5" numFmtId="0" xfId="0" applyAlignment="1" applyBorder="1" applyFont="1">
      <alignment vertical="center" wrapText="1"/>
    </xf>
    <xf borderId="0" fillId="6" fontId="6" numFmtId="0" xfId="0" applyAlignment="1" applyBorder="1" applyFont="1">
      <alignment vertical="center" wrapText="1"/>
    </xf>
    <xf borderId="0" fillId="6" fontId="5" numFmtId="0" xfId="0" applyAlignment="1" applyBorder="1" applyFont="1">
      <alignment vertical="center" wrapText="1"/>
    </xf>
    <xf borderId="0" fillId="6" fontId="7" numFmtId="0" xfId="0" applyAlignment="1" applyBorder="1" applyFont="1">
      <alignment vertical="center" wrapText="1"/>
    </xf>
    <xf borderId="0" fillId="5" fontId="7" numFmtId="0" xfId="0" applyAlignment="1" applyBorder="1" applyFont="1">
      <alignment vertical="center" wrapText="1"/>
    </xf>
    <xf borderId="0" fillId="0" fontId="0" numFmtId="0" xfId="0" applyAlignment="1" applyFont="1">
      <alignment vertical="center" wrapText="1"/>
    </xf>
    <xf borderId="0" fillId="14" fontId="3" numFmtId="0" xfId="0" applyBorder="1" applyFill="1" applyFont="1"/>
    <xf borderId="0" fillId="14" fontId="3" numFmtId="0" xfId="0" applyAlignment="1" applyBorder="1" applyFont="1">
      <alignment horizontal="right"/>
    </xf>
    <xf borderId="0" fillId="15" fontId="3" numFmtId="0" xfId="0" applyBorder="1" applyFill="1" applyFont="1"/>
    <xf borderId="0" fillId="15" fontId="3" numFmtId="0" xfId="0" applyAlignment="1" applyBorder="1" applyFont="1">
      <alignment horizontal="right"/>
    </xf>
    <xf borderId="0" fillId="16" fontId="3" numFmtId="0" xfId="0" applyBorder="1" applyFill="1" applyFont="1"/>
    <xf borderId="0" fillId="16" fontId="3" numFmtId="0" xfId="0" applyAlignment="1" applyBorder="1" applyFont="1">
      <alignment horizontal="right"/>
    </xf>
    <xf borderId="0" fillId="17" fontId="3" numFmtId="0" xfId="0" applyBorder="1" applyFill="1" applyFont="1"/>
    <xf borderId="0" fillId="17" fontId="3" numFmtId="0" xfId="0" applyAlignment="1" applyBorder="1" applyFont="1">
      <alignment horizontal="right"/>
    </xf>
    <xf borderId="0" fillId="18" fontId="3" numFmtId="0" xfId="0" applyBorder="1" applyFill="1" applyFont="1"/>
    <xf borderId="0" fillId="18" fontId="3" numFmtId="0" xfId="0" applyAlignment="1" applyBorder="1" applyFont="1">
      <alignment horizontal="right"/>
    </xf>
    <xf borderId="0" fillId="19" fontId="3" numFmtId="0" xfId="0" applyBorder="1" applyFill="1" applyFont="1"/>
    <xf borderId="0" fillId="19" fontId="3" numFmtId="0" xfId="0" applyAlignment="1" applyBorder="1" applyFont="1">
      <alignment horizontal="right"/>
    </xf>
    <xf borderId="0" fillId="3" fontId="3" numFmtId="0" xfId="0" applyAlignment="1" applyBorder="1" applyFont="1">
      <alignment horizontal="left"/>
    </xf>
    <xf borderId="0" fillId="3" fontId="3" numFmtId="0" xfId="0" applyBorder="1" applyFont="1"/>
    <xf borderId="0" fillId="3" fontId="3" numFmtId="0" xfId="0" applyAlignment="1" applyBorder="1" applyFont="1">
      <alignment horizontal="right"/>
    </xf>
    <xf borderId="0" fillId="20" fontId="3" numFmtId="0" xfId="0" applyAlignment="1" applyBorder="1" applyFill="1" applyFont="1">
      <alignment horizontal="left"/>
    </xf>
    <xf borderId="0" fillId="20" fontId="3" numFmtId="0" xfId="0" applyAlignment="1" applyBorder="1" applyFont="1">
      <alignment horizontal="right"/>
    </xf>
    <xf borderId="0" fillId="0" fontId="3" numFmtId="0" xfId="0" applyAlignment="1" applyFont="1">
      <alignment horizontal="right"/>
    </xf>
    <xf borderId="0" fillId="20" fontId="3" numFmtId="0" xfId="0" applyBorder="1" applyFont="1"/>
    <xf borderId="0" fillId="21" fontId="3" numFmtId="0" xfId="0" applyAlignment="1" applyBorder="1" applyFill="1" applyFont="1">
      <alignment horizontal="left"/>
    </xf>
    <xf borderId="0" fillId="21" fontId="3" numFmtId="0" xfId="0" applyAlignment="1" applyBorder="1" applyFont="1">
      <alignment horizontal="right"/>
    </xf>
    <xf borderId="0" fillId="5" fontId="3" numFmtId="0" xfId="0" applyAlignment="1" applyBorder="1" applyFont="1">
      <alignment horizontal="right"/>
    </xf>
    <xf borderId="0" fillId="22" fontId="3" numFmtId="0" xfId="0" applyAlignment="1" applyBorder="1" applyFill="1" applyFont="1">
      <alignment horizontal="left"/>
    </xf>
    <xf borderId="0" fillId="22" fontId="3" numFmtId="0" xfId="0" applyAlignment="1" applyBorder="1" applyFont="1">
      <alignment horizontal="right"/>
    </xf>
    <xf borderId="0" fillId="23" fontId="3" numFmtId="0" xfId="0" applyAlignment="1" applyBorder="1" applyFill="1" applyFont="1">
      <alignment horizontal="left"/>
    </xf>
    <xf borderId="0" fillId="23" fontId="3" numFmtId="0" xfId="0" applyAlignment="1" applyBorder="1" applyFont="1">
      <alignment horizontal="right"/>
    </xf>
    <xf borderId="0" fillId="0" fontId="0" numFmtId="0" xfId="0" applyAlignment="1" applyFont="1">
      <alignment/>
    </xf>
    <xf borderId="0" fillId="0" fontId="3" numFmtId="0" xfId="0" applyAlignment="1" applyFont="1">
      <alignment wrapText="1"/>
    </xf>
    <xf borderId="0" fillId="20" fontId="3" numFmtId="0" xfId="0" applyAlignment="1" applyBorder="1" applyFont="1">
      <alignment horizontal="right"/>
    </xf>
    <xf borderId="0" fillId="0" fontId="4" numFmtId="0" xfId="0" applyAlignment="1" applyFont="1">
      <alignment/>
    </xf>
    <xf borderId="0" fillId="0" fontId="4" numFmtId="0" xfId="0" applyAlignment="1" applyFont="1">
      <alignment/>
    </xf>
    <xf borderId="0" fillId="0" fontId="8" numFmtId="0" xfId="0" applyAlignment="1" applyFont="1">
      <alignment wrapText="1"/>
    </xf>
    <xf borderId="0" fillId="0" fontId="8" numFmtId="0" xfId="0" applyFont="1"/>
    <xf borderId="0" fillId="0" fontId="8" numFmtId="0" xfId="0" applyAlignment="1" applyFont="1">
      <alignment horizontal="right"/>
    </xf>
    <xf borderId="0" fillId="24" fontId="3" numFmtId="0" xfId="0" applyBorder="1" applyFill="1" applyFont="1"/>
    <xf borderId="0" fillId="7" fontId="3" numFmtId="0" xfId="0" applyAlignment="1" applyBorder="1" applyFont="1">
      <alignment horizontal="right"/>
    </xf>
    <xf borderId="0" fillId="21" fontId="3" numFmtId="0" xfId="0" applyBorder="1" applyFont="1"/>
    <xf borderId="0" fillId="25" fontId="3" numFmtId="0" xfId="0" applyBorder="1" applyFill="1" applyFont="1"/>
    <xf borderId="0" fillId="26" fontId="3" numFmtId="0" xfId="0" applyBorder="1" applyFill="1" applyFont="1"/>
    <xf borderId="0" fillId="27" fontId="3" numFmtId="0" xfId="0" applyBorder="1" applyFill="1" applyFont="1"/>
    <xf borderId="0" fillId="26" fontId="3" numFmtId="0" xfId="0" applyAlignment="1" applyBorder="1" applyFont="1">
      <alignment horizontal="left"/>
    </xf>
    <xf borderId="0" fillId="21" fontId="3" numFmtId="0" xfId="0" applyAlignment="1" applyBorder="1" applyFont="1">
      <alignment wrapText="1"/>
    </xf>
    <xf borderId="0" fillId="0" fontId="4" numFmtId="0" xfId="0" applyAlignment="1" applyBorder="1" applyFont="1">
      <alignment/>
    </xf>
    <xf borderId="0" fillId="5" fontId="4" numFmtId="0" xfId="0" applyAlignment="1" applyBorder="1" applyFont="1">
      <alignment horizontal="left"/>
    </xf>
    <xf borderId="0" fillId="27" fontId="3" numFmtId="0" xfId="0" applyAlignment="1" applyBorder="1" applyFont="1">
      <alignment wrapText="1"/>
    </xf>
    <xf borderId="0" fillId="7" fontId="3" numFmtId="0" xfId="0" applyAlignment="1" applyBorder="1" applyFont="1">
      <alignment horizontal="right" wrapText="1"/>
    </xf>
    <xf borderId="0" fillId="5" fontId="0" numFmtId="0" xfId="0" applyAlignment="1" applyFont="1">
      <alignment horizontal="left"/>
    </xf>
    <xf borderId="0" fillId="5" fontId="9" numFmtId="0" xfId="0" applyAlignment="1" applyBorder="1" applyFont="1">
      <alignment horizontal="left"/>
    </xf>
    <xf borderId="0" fillId="5" fontId="3" numFmtId="0" xfId="0" applyAlignment="1" applyBorder="1" applyFont="1">
      <alignment horizontal="left" wrapText="1"/>
    </xf>
    <xf borderId="0" fillId="28" fontId="3" numFmtId="0" xfId="0" applyAlignment="1" applyBorder="1" applyFill="1" applyFont="1">
      <alignment wrapText="1"/>
    </xf>
    <xf borderId="0" fillId="28" fontId="10" numFmtId="0" xfId="0" applyAlignment="1" applyBorder="1" applyFont="1">
      <alignment horizontal="left" wrapText="1"/>
    </xf>
    <xf borderId="0" fillId="7" fontId="10" numFmtId="0" xfId="0" applyAlignment="1" applyBorder="1" applyFont="1">
      <alignment horizontal="right" wrapText="1"/>
    </xf>
    <xf borderId="0" fillId="28" fontId="3" numFmtId="0" xfId="0" applyBorder="1" applyFont="1"/>
    <xf borderId="0" fillId="5" fontId="11" numFmtId="0" xfId="0" applyAlignment="1" applyBorder="1" applyFont="1">
      <alignment horizontal="left" wrapText="1"/>
    </xf>
    <xf borderId="0" fillId="5" fontId="3" numFmtId="0" xfId="0" applyBorder="1" applyFont="1"/>
    <xf borderId="0" fillId="24" fontId="3" numFmtId="0" xfId="0" applyAlignment="1" applyBorder="1" applyFont="1">
      <alignment horizontal="left"/>
    </xf>
    <xf borderId="0" fillId="0" fontId="1" numFmtId="0" xfId="0" applyAlignment="1" applyFont="1">
      <alignment/>
    </xf>
    <xf borderId="0" fillId="21" fontId="3" numFmtId="0" xfId="0" applyAlignment="1" applyBorder="1" applyFont="1">
      <alignment horizontal="right" wrapText="1"/>
    </xf>
    <xf borderId="0" fillId="28" fontId="3" numFmtId="0" xfId="0" applyAlignment="1" applyBorder="1" applyFont="1">
      <alignment horizontal="left"/>
    </xf>
    <xf borderId="0" fillId="10" fontId="6" numFmtId="0" xfId="0" applyAlignment="1" applyBorder="1" applyFont="1">
      <alignment vertical="center" wrapText="1"/>
    </xf>
    <xf borderId="0" fillId="0" fontId="0" numFmtId="0" xfId="0" applyFont="1"/>
    <xf borderId="0" fillId="0" fontId="1" numFmtId="4" xfId="0" applyAlignment="1" applyFont="1" applyNumberFormat="1">
      <alignment/>
    </xf>
    <xf borderId="0" fillId="0" fontId="0" numFmtId="0" xfId="0" applyAlignment="1" applyFont="1">
      <alignment/>
    </xf>
    <xf borderId="0" fillId="3" fontId="2" numFmtId="0" xfId="0" applyFont="1"/>
    <xf borderId="0" fillId="9" fontId="12" numFmtId="4" xfId="0" applyAlignment="1" applyBorder="1" applyFont="1" applyNumberFormat="1">
      <alignment wrapText="1"/>
    </xf>
    <xf borderId="0" fillId="9" fontId="5" numFmtId="0" xfId="0" applyAlignment="1" applyBorder="1" applyFont="1">
      <alignment wrapText="1"/>
    </xf>
    <xf borderId="0" fillId="9" fontId="5" numFmtId="0" xfId="0" applyAlignment="1" applyBorder="1" applyFont="1">
      <alignment wrapText="1"/>
    </xf>
    <xf borderId="0" fillId="9" fontId="6" numFmtId="0" xfId="0" applyAlignment="1" applyBorder="1" applyFont="1">
      <alignment wrapText="1"/>
    </xf>
    <xf borderId="0" fillId="10" fontId="6" numFmtId="0" xfId="0" applyAlignment="1" applyBorder="1" applyFont="1">
      <alignment wrapText="1"/>
    </xf>
    <xf borderId="0" fillId="11" fontId="5" numFmtId="0" xfId="0" applyAlignment="1" applyBorder="1" applyFont="1">
      <alignment wrapText="1"/>
    </xf>
    <xf borderId="0" fillId="12" fontId="5" numFmtId="0" xfId="0" applyAlignment="1" applyBorder="1" applyFont="1">
      <alignment wrapText="1"/>
    </xf>
    <xf borderId="0" fillId="3" fontId="6" numFmtId="0" xfId="0" applyAlignment="1" applyBorder="1" applyFont="1">
      <alignment wrapText="1"/>
    </xf>
    <xf borderId="0" fillId="3" fontId="5" numFmtId="0" xfId="0" applyAlignment="1" applyBorder="1" applyFont="1">
      <alignment wrapText="1"/>
    </xf>
    <xf borderId="0" fillId="3" fontId="5" numFmtId="0" xfId="0" applyAlignment="1" applyBorder="1" applyFont="1">
      <alignment textRotation="255" wrapText="1"/>
    </xf>
    <xf borderId="0" fillId="3" fontId="1" numFmtId="0" xfId="0" applyAlignment="1" applyFont="1">
      <alignment wrapText="1"/>
    </xf>
    <xf borderId="0" fillId="3" fontId="1" numFmtId="0" xfId="0" applyAlignment="1" applyBorder="1" applyFont="1">
      <alignment wrapText="1"/>
    </xf>
    <xf borderId="0" fillId="5" fontId="1" numFmtId="0" xfId="0" applyAlignment="1" applyBorder="1" applyFont="1">
      <alignment wrapText="1"/>
    </xf>
    <xf borderId="0" fillId="13" fontId="6" numFmtId="0" xfId="0" applyAlignment="1" applyBorder="1" applyFont="1">
      <alignment wrapText="1"/>
    </xf>
    <xf borderId="0" fillId="13" fontId="5" numFmtId="0" xfId="0" applyAlignment="1" applyBorder="1" applyFont="1">
      <alignment wrapText="1"/>
    </xf>
    <xf borderId="0" fillId="5" fontId="5" numFmtId="0" xfId="0" applyAlignment="1" applyBorder="1" applyFont="1">
      <alignment wrapText="1"/>
    </xf>
    <xf borderId="0" fillId="6" fontId="6" numFmtId="0" xfId="0" applyAlignment="1" applyBorder="1" applyFont="1">
      <alignment wrapText="1"/>
    </xf>
    <xf borderId="0" fillId="6" fontId="5" numFmtId="0" xfId="0" applyAlignment="1" applyBorder="1" applyFont="1">
      <alignment wrapText="1"/>
    </xf>
    <xf borderId="0" fillId="6" fontId="7" numFmtId="0" xfId="0" applyAlignment="1" applyBorder="1" applyFont="1">
      <alignment wrapText="1"/>
    </xf>
    <xf borderId="0" fillId="5" fontId="7" numFmtId="0" xfId="0" applyAlignment="1" applyBorder="1" applyFont="1">
      <alignment wrapText="1"/>
    </xf>
    <xf borderId="0" fillId="0" fontId="0" numFmtId="0" xfId="0" applyAlignment="1" applyFont="1">
      <alignment wrapText="1"/>
    </xf>
    <xf borderId="0" fillId="5" fontId="0" numFmtId="4" xfId="0" applyAlignment="1" applyFont="1" applyNumberFormat="1">
      <alignment horizontal="right"/>
    </xf>
    <xf borderId="0" fillId="0" fontId="0" numFmtId="49" xfId="0" applyAlignment="1" applyFont="1" applyNumberFormat="1">
      <alignment/>
    </xf>
    <xf borderId="0" fillId="0" fontId="0" numFmtId="0" xfId="0" applyAlignment="1" applyFont="1">
      <alignment/>
    </xf>
    <xf borderId="0" fillId="10" fontId="0" numFmtId="0" xfId="0" applyAlignment="1" applyFont="1">
      <alignment/>
    </xf>
    <xf borderId="0" fillId="10" fontId="0" numFmtId="0" xfId="0" applyAlignment="1" applyFont="1">
      <alignment/>
    </xf>
    <xf borderId="0" fillId="5" fontId="0" numFmtId="0" xfId="0" applyAlignment="1" applyFont="1">
      <alignment/>
    </xf>
    <xf borderId="0" fillId="5" fontId="0" numFmtId="0" xfId="0" applyAlignment="1" applyFont="1">
      <alignment/>
    </xf>
    <xf borderId="0" fillId="0" fontId="0" numFmtId="0" xfId="0" applyAlignment="1" applyFont="1">
      <alignment horizontal="right"/>
    </xf>
    <xf borderId="0" fillId="0" fontId="0" numFmtId="0" xfId="0" applyAlignment="1" applyFont="1">
      <alignment horizontal="center"/>
    </xf>
    <xf borderId="0" fillId="0" fontId="0" numFmtId="0" xfId="0" applyAlignment="1" applyFont="1">
      <alignment/>
    </xf>
    <xf borderId="0" fillId="0" fontId="0" numFmtId="0" xfId="0" applyAlignment="1" applyFont="1">
      <alignment/>
    </xf>
    <xf borderId="0" fillId="10" fontId="0" numFmtId="0" xfId="0" applyAlignment="1" applyFont="1">
      <alignment/>
    </xf>
    <xf borderId="0" fillId="29" fontId="0" numFmtId="0" xfId="0" applyAlignment="1" applyFill="1" applyFont="1">
      <alignment/>
    </xf>
    <xf borderId="0" fillId="0" fontId="13" numFmtId="0" xfId="0" applyAlignment="1" applyFont="1">
      <alignment/>
    </xf>
    <xf borderId="0" fillId="0" fontId="0" numFmtId="0" xfId="0" applyAlignment="1" applyFont="1">
      <alignment/>
    </xf>
    <xf borderId="0" fillId="5" fontId="0" numFmtId="0" xfId="0" applyAlignment="1" applyFont="1">
      <alignment vertical="center"/>
    </xf>
    <xf borderId="0" fillId="5" fontId="0" numFmtId="49" xfId="0" applyAlignment="1" applyFont="1" applyNumberFormat="1">
      <alignment/>
    </xf>
    <xf borderId="0" fillId="0" fontId="5" numFmtId="0" xfId="0" applyFont="1"/>
    <xf borderId="0" fillId="0" fontId="14" numFmtId="0" xfId="0" applyAlignment="1" applyFont="1">
      <alignment horizontal="left"/>
    </xf>
    <xf borderId="0" fillId="30" fontId="0" numFmtId="0" xfId="0" applyAlignment="1" applyFill="1" applyFont="1">
      <alignment/>
    </xf>
    <xf borderId="0" fillId="7" fontId="4" numFmtId="0" xfId="0" applyAlignment="1" applyFont="1">
      <alignment/>
    </xf>
    <xf borderId="0" fillId="0" fontId="13" numFmtId="0" xfId="0" applyAlignment="1" applyFont="1">
      <alignment/>
    </xf>
    <xf borderId="0" fillId="0" fontId="0" numFmtId="49" xfId="0" applyAlignment="1" applyFont="1" applyNumberFormat="1">
      <alignment/>
    </xf>
    <xf borderId="0" fillId="0" fontId="15" numFmtId="0" xfId="0" applyAlignment="1" applyFont="1">
      <alignment/>
    </xf>
    <xf borderId="0" fillId="0" fontId="3" numFmtId="0" xfId="0" applyBorder="1" applyFont="1"/>
    <xf borderId="0" fillId="31" fontId="0" numFmtId="0" xfId="0" applyFill="1" applyFont="1"/>
    <xf borderId="0" fillId="32" fontId="0" numFmtId="0" xfId="0" applyFill="1" applyFont="1"/>
    <xf borderId="0" fillId="32" fontId="16" numFmtId="0" xfId="0" applyFont="1"/>
    <xf borderId="0" fillId="0" fontId="3" numFmtId="0" xfId="0" applyBorder="1" applyFont="1"/>
    <xf borderId="0" fillId="31" fontId="0" numFmtId="0" xfId="0" applyAlignment="1" applyFont="1">
      <alignment/>
    </xf>
    <xf borderId="0" fillId="32" fontId="0" numFmtId="0" xfId="0" applyAlignment="1" applyFont="1">
      <alignment/>
    </xf>
    <xf borderId="0" fillId="32" fontId="16" numFmtId="0" xfId="0" applyAlignment="1" applyFont="1">
      <alignment/>
    </xf>
    <xf borderId="1" fillId="0" fontId="3" numFmtId="0" xfId="0" applyAlignment="1" applyBorder="1" applyFont="1">
      <alignment vertical="center" wrapText="1"/>
    </xf>
    <xf borderId="1" fillId="0" fontId="3" numFmtId="0" xfId="0" applyAlignment="1" applyBorder="1" applyFont="1">
      <alignment horizontal="left" vertical="center" wrapText="1"/>
    </xf>
    <xf borderId="1" fillId="7" fontId="3" numFmtId="0" xfId="0" applyAlignment="1" applyBorder="1" applyFont="1">
      <alignment horizontal="left" vertical="center" wrapText="1"/>
    </xf>
    <xf borderId="0" fillId="0" fontId="3" numFmtId="0" xfId="0" applyAlignment="1" applyFont="1">
      <alignment vertical="center" wrapText="1"/>
    </xf>
    <xf borderId="0" fillId="0" fontId="3" numFmtId="0" xfId="0" applyAlignment="1" applyFont="1">
      <alignment vertical="center" wrapText="1"/>
    </xf>
    <xf borderId="0" fillId="31" fontId="3" numFmtId="0" xfId="0" applyAlignment="1" applyFont="1">
      <alignment vertical="center" wrapText="1"/>
    </xf>
    <xf borderId="0" fillId="32" fontId="17" numFmtId="0" xfId="0" applyAlignment="1" applyFont="1">
      <alignment vertical="center" wrapText="1"/>
    </xf>
    <xf borderId="0" fillId="5" fontId="0" numFmtId="0" xfId="0" applyAlignment="1" applyFont="1">
      <alignment vertical="center" wrapText="1"/>
    </xf>
    <xf borderId="0" fillId="5" fontId="16" numFmtId="0" xfId="0" applyAlignment="1" applyFont="1">
      <alignment vertical="center" wrapText="1"/>
    </xf>
    <xf borderId="1" fillId="0" fontId="3" numFmtId="0" xfId="0" applyBorder="1" applyFont="1"/>
    <xf borderId="1" fillId="0" fontId="3" numFmtId="0" xfId="0" applyAlignment="1" applyBorder="1" applyFont="1">
      <alignment horizontal="left"/>
    </xf>
    <xf borderId="2" fillId="8" fontId="3" numFmtId="0" xfId="0" applyBorder="1" applyFont="1"/>
    <xf borderId="3" fillId="8" fontId="3" numFmtId="0" xfId="0" applyBorder="1" applyFont="1"/>
    <xf borderId="1" fillId="8" fontId="3" numFmtId="0" xfId="0" applyAlignment="1" applyBorder="1" applyFont="1">
      <alignment horizontal="right"/>
    </xf>
    <xf borderId="1" fillId="0" fontId="3" numFmtId="0" xfId="0" applyAlignment="1" applyBorder="1" applyFont="1">
      <alignment wrapText="1"/>
    </xf>
    <xf borderId="0" fillId="5" fontId="4" numFmtId="0" xfId="0" applyAlignment="1" applyFont="1">
      <alignment horizontal="left"/>
    </xf>
    <xf borderId="0" fillId="5" fontId="18" numFmtId="0" xfId="0" applyAlignment="1" applyFont="1">
      <alignment/>
    </xf>
    <xf borderId="0" fillId="0" fontId="19" numFmtId="0" xfId="0" applyAlignment="1" applyFont="1">
      <alignment/>
    </xf>
    <xf borderId="0" fillId="0" fontId="20" numFmtId="0" xfId="0" applyAlignment="1" applyFont="1">
      <alignment/>
    </xf>
    <xf borderId="0" fillId="0" fontId="2" numFmtId="0" xfId="0" applyFont="1"/>
    <xf borderId="0" fillId="31" fontId="3" numFmtId="0" xfId="0" applyAlignment="1" applyFont="1">
      <alignment wrapText="1"/>
    </xf>
    <xf borderId="0" fillId="31" fontId="4" numFmtId="0" xfId="0" applyAlignment="1" applyFont="1">
      <alignment horizontal="right" wrapText="1"/>
    </xf>
    <xf borderId="0" fillId="5" fontId="21" numFmtId="0" xfId="0" applyFont="1"/>
    <xf borderId="0" fillId="5" fontId="16" numFmtId="0" xfId="0" applyAlignment="1" applyFont="1">
      <alignment horizontal="right"/>
    </xf>
    <xf borderId="0" fillId="5" fontId="22" numFmtId="0" xfId="0" applyFont="1"/>
    <xf borderId="2" fillId="14" fontId="3" numFmtId="0" xfId="0" applyBorder="1" applyFont="1"/>
    <xf borderId="3" fillId="14" fontId="3" numFmtId="0" xfId="0" applyBorder="1" applyFont="1"/>
    <xf borderId="1" fillId="14" fontId="3" numFmtId="0" xfId="0" applyAlignment="1" applyBorder="1" applyFont="1">
      <alignment horizontal="right"/>
    </xf>
    <xf borderId="0" fillId="5" fontId="23" numFmtId="0" xfId="0" applyAlignment="1" applyFont="1">
      <alignment horizontal="left"/>
    </xf>
    <xf borderId="0" fillId="27" fontId="0" numFmtId="0" xfId="0" applyAlignment="1" applyFont="1">
      <alignment/>
    </xf>
    <xf borderId="2" fillId="15" fontId="3" numFmtId="0" xfId="0" applyBorder="1" applyFont="1"/>
    <xf borderId="3" fillId="15" fontId="3" numFmtId="0" xfId="0" applyBorder="1" applyFont="1"/>
    <xf borderId="1" fillId="15" fontId="3" numFmtId="0" xfId="0" applyAlignment="1" applyBorder="1" applyFont="1">
      <alignment horizontal="right"/>
    </xf>
    <xf borderId="0" fillId="0" fontId="24" numFmtId="0" xfId="0" applyAlignment="1" applyFont="1">
      <alignment/>
    </xf>
    <xf borderId="0" fillId="0" fontId="25" numFmtId="0" xfId="0" applyAlignment="1" applyFont="1">
      <alignment/>
    </xf>
    <xf borderId="2" fillId="16" fontId="3" numFmtId="0" xfId="0" applyBorder="1" applyFont="1"/>
    <xf borderId="3" fillId="16" fontId="3" numFmtId="0" xfId="0" applyBorder="1" applyFont="1"/>
    <xf borderId="1" fillId="16" fontId="3" numFmtId="0" xfId="0" applyAlignment="1" applyBorder="1" applyFont="1">
      <alignment horizontal="right"/>
    </xf>
    <xf borderId="0" fillId="5" fontId="0" numFmtId="0" xfId="0" applyAlignment="1" applyFont="1">
      <alignment horizontal="right"/>
    </xf>
    <xf borderId="2" fillId="17" fontId="3" numFmtId="0" xfId="0" applyBorder="1" applyFont="1"/>
    <xf borderId="3" fillId="17" fontId="3" numFmtId="0" xfId="0" applyBorder="1" applyFont="1"/>
    <xf borderId="1" fillId="17" fontId="3" numFmtId="0" xfId="0" applyAlignment="1" applyBorder="1" applyFont="1">
      <alignment horizontal="right"/>
    </xf>
    <xf borderId="0" fillId="5" fontId="0" numFmtId="0" xfId="0" applyAlignment="1" applyFont="1">
      <alignment/>
    </xf>
    <xf borderId="2" fillId="18" fontId="3" numFmtId="0" xfId="0" applyBorder="1" applyFont="1"/>
    <xf borderId="3" fillId="18" fontId="3" numFmtId="0" xfId="0" applyBorder="1" applyFont="1"/>
    <xf borderId="1" fillId="18" fontId="3" numFmtId="0" xfId="0" applyAlignment="1" applyBorder="1" applyFont="1">
      <alignment horizontal="right"/>
    </xf>
    <xf borderId="0" fillId="0" fontId="26" numFmtId="0" xfId="0" applyAlignment="1" applyFont="1">
      <alignment horizontal="left" vertical="center" wrapText="1"/>
    </xf>
    <xf borderId="0" fillId="0" fontId="27" numFmtId="0" xfId="0" applyAlignment="1" applyFont="1">
      <alignment/>
    </xf>
    <xf borderId="0" fillId="0" fontId="28" numFmtId="0" xfId="0" applyAlignment="1" applyFont="1">
      <alignment/>
    </xf>
    <xf borderId="2" fillId="19" fontId="3" numFmtId="0" xfId="0" applyBorder="1" applyFont="1"/>
    <xf borderId="3" fillId="19" fontId="3" numFmtId="0" xfId="0" applyBorder="1" applyFont="1"/>
    <xf borderId="1" fillId="19" fontId="3" numFmtId="0" xfId="0" applyAlignment="1" applyBorder="1" applyFont="1">
      <alignment horizontal="right"/>
    </xf>
    <xf borderId="0" fillId="11" fontId="0" numFmtId="0" xfId="0" applyAlignment="1" applyFont="1">
      <alignment/>
    </xf>
    <xf borderId="0" fillId="11" fontId="0" numFmtId="0" xfId="0" applyAlignment="1" applyFont="1">
      <alignment/>
    </xf>
    <xf borderId="0" fillId="11" fontId="0" numFmtId="0" xfId="0" applyAlignment="1" applyFont="1">
      <alignment/>
    </xf>
    <xf borderId="1" fillId="3" fontId="3" numFmtId="0" xfId="0" applyAlignment="1" applyBorder="1" applyFont="1">
      <alignment horizontal="left"/>
    </xf>
    <xf borderId="2" fillId="3" fontId="3" numFmtId="0" xfId="0" applyBorder="1" applyFont="1"/>
    <xf borderId="3" fillId="3" fontId="3" numFmtId="0" xfId="0" applyBorder="1" applyFont="1"/>
    <xf borderId="1" fillId="3" fontId="3" numFmtId="0" xfId="0" applyAlignment="1" applyBorder="1" applyFont="1">
      <alignment horizontal="right"/>
    </xf>
    <xf borderId="0" fillId="5" fontId="0" numFmtId="9" xfId="0" applyAlignment="1" applyFont="1" applyNumberFormat="1">
      <alignment horizontal="right"/>
    </xf>
    <xf borderId="0" fillId="5" fontId="0" numFmtId="9" xfId="0" applyAlignment="1" applyFont="1" applyNumberFormat="1">
      <alignment horizontal="center"/>
    </xf>
    <xf borderId="0" fillId="20" fontId="3" numFmtId="0" xfId="0" applyAlignment="1" applyBorder="1" applyFont="1">
      <alignment horizontal="left"/>
    </xf>
    <xf borderId="0" fillId="20" fontId="3" numFmtId="0" xfId="0" applyAlignment="1" applyBorder="1" applyFont="1">
      <alignment horizontal="right"/>
    </xf>
    <xf borderId="0" fillId="0" fontId="29" numFmtId="0" xfId="0" applyAlignment="1" applyFont="1">
      <alignment/>
    </xf>
    <xf borderId="0" fillId="0" fontId="30" numFmtId="0" xfId="0" applyAlignment="1" applyFont="1">
      <alignment/>
    </xf>
    <xf borderId="0" fillId="0" fontId="1" numFmtId="0" xfId="0" applyAlignment="1" applyFont="1">
      <alignment/>
    </xf>
    <xf borderId="0" fillId="0" fontId="31" numFmtId="0" xfId="0" applyAlignment="1" applyFont="1">
      <alignment/>
    </xf>
    <xf borderId="0" fillId="0" fontId="32" numFmtId="0" xfId="0" applyAlignment="1" applyFont="1">
      <alignment/>
    </xf>
    <xf borderId="0" fillId="0" fontId="3" numFmtId="0" xfId="0" applyAlignment="1" applyBorder="1" applyFont="1">
      <alignment horizontal="left"/>
    </xf>
    <xf borderId="0" fillId="33" fontId="0" numFmtId="0" xfId="0" applyAlignment="1" applyFill="1" applyFont="1">
      <alignment/>
    </xf>
    <xf borderId="0" fillId="33" fontId="0" numFmtId="0" xfId="0" applyAlignment="1" applyFont="1">
      <alignment/>
    </xf>
    <xf borderId="0" fillId="5" fontId="0" numFmtId="0" xfId="0" applyAlignment="1" applyFont="1">
      <alignment/>
    </xf>
    <xf borderId="0" fillId="0" fontId="12" numFmtId="0" xfId="0" applyAlignment="1" applyFont="1">
      <alignment horizontal="left"/>
    </xf>
    <xf borderId="0" fillId="0" fontId="30" numFmtId="0" xfId="0" applyAlignment="1" applyFont="1">
      <alignment/>
    </xf>
    <xf borderId="0" fillId="5" fontId="0" numFmtId="164" xfId="0" applyAlignment="1" applyFont="1" applyNumberFormat="1">
      <alignment horizontal="right"/>
    </xf>
    <xf borderId="0" fillId="0" fontId="0" numFmtId="4" xfId="0" applyAlignment="1" applyFont="1" applyNumberFormat="1">
      <alignment horizontal="right"/>
    </xf>
    <xf borderId="0" fillId="0" fontId="3" numFmtId="0" xfId="0" applyAlignment="1" applyBorder="1" applyFont="1">
      <alignment horizontal="right"/>
    </xf>
    <xf borderId="0" fillId="0" fontId="33" numFmtId="0" xfId="0" applyAlignment="1" applyFont="1">
      <alignment/>
    </xf>
    <xf borderId="0" fillId="21" fontId="0" numFmtId="0" xfId="0" applyAlignment="1" applyFont="1">
      <alignment/>
    </xf>
    <xf borderId="0" fillId="24" fontId="0" numFmtId="0" xfId="0" applyAlignment="1" applyFont="1">
      <alignment/>
    </xf>
    <xf borderId="0" fillId="21" fontId="0" numFmtId="0" xfId="0" applyAlignment="1" applyFont="1">
      <alignment/>
    </xf>
    <xf borderId="0" fillId="24" fontId="0" numFmtId="0" xfId="0" applyAlignment="1" applyFont="1">
      <alignment/>
    </xf>
    <xf borderId="0" fillId="25" fontId="0" numFmtId="0" xfId="0" applyAlignment="1" applyFont="1">
      <alignment/>
    </xf>
    <xf borderId="0" fillId="28" fontId="0" numFmtId="0" xfId="0" applyAlignment="1" applyFont="1">
      <alignment/>
    </xf>
    <xf borderId="0" fillId="34" fontId="34" numFmtId="0" xfId="0" applyAlignment="1" applyFill="1" applyFont="1">
      <alignment/>
    </xf>
    <xf borderId="0" fillId="0" fontId="0" numFmtId="0" xfId="0" applyAlignment="1" applyFont="1">
      <alignment/>
    </xf>
    <xf borderId="0" fillId="21" fontId="3" numFmtId="0" xfId="0" applyAlignment="1" applyFont="1">
      <alignment horizontal="left"/>
    </xf>
    <xf borderId="0" fillId="21" fontId="3" numFmtId="0" xfId="0" applyAlignment="1" applyFont="1">
      <alignment horizontal="right"/>
    </xf>
    <xf borderId="0" fillId="9" fontId="5" numFmtId="0" xfId="0" applyAlignment="1" applyBorder="1" applyFont="1">
      <alignment vertical="center"/>
    </xf>
    <xf borderId="0" fillId="9" fontId="6" numFmtId="0" xfId="0" applyAlignment="1" applyBorder="1" applyFont="1">
      <alignment vertical="center"/>
    </xf>
    <xf borderId="0" fillId="10" fontId="6" numFmtId="0" xfId="0" applyAlignment="1" applyBorder="1" applyFont="1">
      <alignment vertical="center"/>
    </xf>
    <xf borderId="0" fillId="11" fontId="5" numFmtId="0" xfId="0" applyAlignment="1" applyBorder="1" applyFont="1">
      <alignment vertical="center"/>
    </xf>
    <xf borderId="0" fillId="12" fontId="5" numFmtId="0" xfId="0" applyAlignment="1" applyBorder="1" applyFont="1">
      <alignment vertical="center"/>
    </xf>
    <xf borderId="0" fillId="3" fontId="6" numFmtId="0" xfId="0" applyAlignment="1" applyBorder="1" applyFont="1">
      <alignment vertical="center"/>
    </xf>
    <xf borderId="0" fillId="3" fontId="5" numFmtId="0" xfId="0" applyAlignment="1" applyBorder="1" applyFont="1">
      <alignment vertical="center"/>
    </xf>
    <xf borderId="0" fillId="0" fontId="1" numFmtId="0" xfId="0" applyAlignment="1" applyFont="1">
      <alignment vertical="center"/>
    </xf>
    <xf borderId="0" fillId="5" fontId="1" numFmtId="0" xfId="0" applyAlignment="1" applyBorder="1" applyFont="1">
      <alignment vertical="center"/>
    </xf>
    <xf borderId="0" fillId="13" fontId="6" numFmtId="0" xfId="0" applyAlignment="1" applyBorder="1" applyFont="1">
      <alignment vertical="center"/>
    </xf>
    <xf borderId="0" fillId="13" fontId="5" numFmtId="0" xfId="0" applyAlignment="1" applyBorder="1" applyFont="1">
      <alignment vertical="center"/>
    </xf>
    <xf borderId="0" fillId="13" fontId="5" numFmtId="0" xfId="0" applyAlignment="1" applyBorder="1" applyFont="1">
      <alignment vertical="center"/>
    </xf>
    <xf borderId="0" fillId="0" fontId="0" numFmtId="0" xfId="0" applyAlignment="1" applyFont="1">
      <alignment/>
    </xf>
    <xf borderId="0" fillId="6" fontId="6" numFmtId="0" xfId="0" applyAlignment="1" applyBorder="1" applyFont="1">
      <alignment vertical="center"/>
    </xf>
    <xf borderId="0" fillId="6" fontId="5" numFmtId="0" xfId="0" applyAlignment="1" applyBorder="1" applyFont="1">
      <alignment vertical="center"/>
    </xf>
    <xf borderId="0" fillId="6" fontId="7" numFmtId="0" xfId="0" applyAlignment="1" applyBorder="1" applyFont="1">
      <alignment vertical="center"/>
    </xf>
    <xf borderId="0" fillId="5" fontId="7" numFmtId="0" xfId="0" applyAlignment="1" applyBorder="1" applyFont="1">
      <alignment vertical="center"/>
    </xf>
    <xf borderId="0" fillId="0" fontId="0" numFmtId="0" xfId="0" applyAlignment="1" applyFont="1">
      <alignment vertical="center"/>
    </xf>
    <xf borderId="0" fillId="22" fontId="3" numFmtId="0" xfId="0" applyAlignment="1" applyFont="1">
      <alignment horizontal="left"/>
    </xf>
    <xf borderId="0" fillId="22" fontId="3" numFmtId="0" xfId="0" applyAlignment="1" applyFont="1">
      <alignment horizontal="right"/>
    </xf>
    <xf borderId="0" fillId="0" fontId="0" numFmtId="0" xfId="0" applyAlignment="1" applyFont="1">
      <alignment horizontal="left"/>
    </xf>
    <xf borderId="0" fillId="5" fontId="12" numFmtId="0" xfId="0" applyAlignment="1" applyFont="1">
      <alignment/>
    </xf>
    <xf borderId="0" fillId="0" fontId="0" numFmtId="0" xfId="0" applyAlignment="1" applyFont="1">
      <alignment/>
    </xf>
    <xf borderId="0" fillId="5" fontId="4" numFmtId="0" xfId="0" applyAlignment="1" applyFont="1">
      <alignment/>
    </xf>
    <xf borderId="0" fillId="0" fontId="2" numFmtId="0" xfId="0" applyAlignment="1" applyFont="1">
      <alignment horizontal="left"/>
    </xf>
    <xf borderId="0" fillId="0" fontId="35" numFmtId="0" xfId="0" applyAlignment="1" applyFont="1">
      <alignment horizontal="left"/>
    </xf>
    <xf borderId="0" fillId="0" fontId="36" numFmtId="0" xfId="0" applyAlignment="1" applyFont="1">
      <alignment/>
    </xf>
    <xf borderId="0" fillId="0" fontId="0" numFmtId="0" xfId="0" applyAlignment="1" applyFont="1">
      <alignment/>
    </xf>
    <xf borderId="0" fillId="5" fontId="21" numFmtId="0" xfId="0" applyAlignment="1" applyFont="1">
      <alignment/>
    </xf>
    <xf borderId="0" fillId="5" fontId="37" numFmtId="0" xfId="0" applyAlignment="1" applyFont="1">
      <alignment horizontal="left"/>
    </xf>
    <xf borderId="0" fillId="0" fontId="8" numFmtId="0" xfId="0" applyBorder="1" applyFont="1"/>
    <xf borderId="0" fillId="0" fontId="3" numFmtId="0" xfId="0" applyAlignment="1" applyBorder="1" applyFont="1">
      <alignment wrapText="1"/>
    </xf>
    <xf borderId="0" fillId="0" fontId="8" numFmtId="0" xfId="0" applyAlignment="1" applyBorder="1" applyFont="1">
      <alignment horizontal="right"/>
    </xf>
    <xf borderId="0" fillId="22" fontId="38" numFmtId="0" xfId="0" applyFont="1"/>
    <xf borderId="0" fillId="5" fontId="36" numFmtId="0" xfId="0" applyAlignment="1" applyFont="1">
      <alignment horizontal="left"/>
    </xf>
    <xf borderId="0" fillId="0" fontId="3" numFmtId="0" xfId="0" applyAlignment="1" applyFont="1">
      <alignment/>
    </xf>
    <xf borderId="0" fillId="0" fontId="3" numFmtId="0" xfId="0" applyAlignment="1" applyFont="1">
      <alignment/>
    </xf>
    <xf borderId="0" fillId="24" fontId="3" numFmtId="0" xfId="0" applyFont="1"/>
    <xf borderId="0" fillId="7" fontId="3" numFmtId="0" xfId="0" applyAlignment="1" applyFont="1">
      <alignment horizontal="right"/>
    </xf>
    <xf borderId="0" fillId="21" fontId="3" numFmtId="0" xfId="0" applyFont="1"/>
    <xf borderId="0" fillId="0" fontId="0" numFmtId="0" xfId="0" applyFont="1"/>
    <xf borderId="0" fillId="0" fontId="39" numFmtId="0" xfId="0" applyFont="1"/>
    <xf borderId="0" fillId="25" fontId="3" numFmtId="0" xfId="0" applyFont="1"/>
    <xf borderId="0" fillId="0" fontId="39" numFmtId="0" xfId="0" applyAlignment="1" applyFont="1">
      <alignment/>
    </xf>
    <xf borderId="0" fillId="0" fontId="40" numFmtId="0" xfId="0" applyAlignment="1" applyFont="1">
      <alignment/>
    </xf>
    <xf borderId="0" fillId="0" fontId="0" numFmtId="0" xfId="0" applyAlignment="1" applyFont="1">
      <alignment wrapText="1"/>
    </xf>
    <xf borderId="0" fillId="35" fontId="41" numFmtId="0" xfId="0" applyAlignment="1" applyFill="1" applyFont="1">
      <alignment horizontal="left"/>
    </xf>
    <xf borderId="0" fillId="0" fontId="42" numFmtId="0" xfId="0" applyFont="1"/>
    <xf borderId="0" fillId="0" fontId="2" numFmtId="0" xfId="0" applyAlignment="1" applyFont="1">
      <alignment horizontal="left"/>
    </xf>
    <xf borderId="0" fillId="21" fontId="3" numFmtId="0" xfId="0" applyAlignment="1" applyFont="1">
      <alignment wrapText="1"/>
    </xf>
    <xf borderId="0" fillId="26" fontId="3" numFmtId="0" xfId="0" applyFont="1"/>
    <xf borderId="0" fillId="5" fontId="3" numFmtId="0" xfId="0" applyAlignment="1" applyFont="1">
      <alignment horizontal="left" wrapText="1"/>
    </xf>
    <xf borderId="0" fillId="5" fontId="43" numFmtId="0" xfId="0" applyAlignment="1" applyFont="1">
      <alignment horizontal="left"/>
    </xf>
    <xf borderId="0" fillId="36" fontId="0" numFmtId="0" xfId="0" applyAlignment="1" applyFill="1" applyFont="1">
      <alignment/>
    </xf>
    <xf borderId="0" fillId="5" fontId="12" numFmtId="0" xfId="0" applyAlignment="1" applyFont="1">
      <alignment horizontal="left"/>
    </xf>
    <xf borderId="0" fillId="5" fontId="44" numFmtId="0" xfId="0" applyAlignment="1" applyFont="1">
      <alignment horizontal="left"/>
    </xf>
    <xf borderId="0" fillId="5" fontId="45" numFmtId="0" xfId="0" applyAlignment="1" applyFont="1">
      <alignment horizontal="left" wrapText="1"/>
    </xf>
    <xf borderId="0" fillId="0" fontId="20" numFmtId="0" xfId="0" applyAlignment="1" applyFont="1">
      <alignment/>
    </xf>
    <xf borderId="0" fillId="0" fontId="0" numFmtId="0" xfId="0" applyAlignment="1" applyFont="1">
      <alignment/>
    </xf>
    <xf borderId="0" fillId="0" fontId="0" numFmtId="0" xfId="0" applyAlignment="1" applyFont="1">
      <alignment vertical="center"/>
    </xf>
    <xf borderId="0" fillId="0" fontId="46" numFmtId="0" xfId="0" applyAlignment="1" applyFont="1">
      <alignment horizontal="left"/>
    </xf>
    <xf borderId="0" fillId="0" fontId="0" numFmtId="0" xfId="0" applyAlignment="1" applyFont="1">
      <alignment/>
    </xf>
    <xf borderId="0" fillId="28" fontId="3" numFmtId="0" xfId="0" applyAlignment="1" applyFont="1">
      <alignment horizontal="left"/>
    </xf>
    <xf borderId="0" fillId="28" fontId="3" numFmtId="0" xfId="0" applyFont="1"/>
    <xf borderId="0" fillId="31" fontId="2" numFmtId="0" xfId="0" applyFont="1"/>
    <xf borderId="0" fillId="32" fontId="2" numFmtId="0" xfId="0" applyFont="1"/>
    <xf borderId="0" fillId="32" fontId="47" numFmtId="0" xfId="0" applyFont="1"/>
    <xf borderId="0" fillId="0" fontId="48" numFmtId="0" xfId="0" applyAlignment="1" applyFont="1">
      <alignment/>
    </xf>
  </cellXfs>
  <cellStyles count="1">
    <cellStyle xfId="0" name="Normal" builtinId="0"/>
  </cellStyles>
  <dxfs count="16">
    <dxf>
      <font>
        <color rgb="FF9C0006"/>
      </font>
      <fill>
        <patternFill patternType="solid">
          <fgColor rgb="FFFFC7CE"/>
          <bgColor rgb="FFFFC7CE"/>
        </patternFill>
      </fill>
      <alignment/>
      <border>
        <left/>
        <right/>
        <top/>
        <bottom/>
      </border>
    </dxf>
    <dxf>
      <font>
        <color rgb="FFFF0000"/>
      </font>
      <fill>
        <patternFill patternType="none"/>
      </fill>
      <alignment/>
      <border>
        <left/>
        <right/>
        <top/>
        <bottom/>
      </border>
    </dxf>
    <dxf>
      <font/>
      <fill>
        <patternFill patternType="solid">
          <fgColor rgb="FFB7E1CD"/>
          <bgColor rgb="FFB7E1CD"/>
        </patternFill>
      </fill>
      <alignment/>
      <border>
        <left/>
        <right/>
        <top/>
        <bottom/>
      </border>
    </dxf>
    <dxf>
      <font>
        <color rgb="FFBFBFBF"/>
      </font>
      <fill>
        <patternFill patternType="none"/>
      </fill>
      <alignment/>
      <border>
        <left/>
        <right/>
        <top/>
        <bottom/>
      </border>
    </dxf>
    <dxf>
      <font>
        <b/>
        <i/>
        <color rgb="FF9C0006"/>
      </font>
      <fill>
        <patternFill patternType="solid">
          <fgColor rgb="FFFFFFFF"/>
          <bgColor rgb="FFFFFFFF"/>
        </patternFill>
      </fill>
      <alignment/>
      <border>
        <left/>
        <right/>
        <top/>
        <bottom/>
      </border>
    </dxf>
    <dxf>
      <font>
        <color rgb="FFC53929"/>
      </font>
      <fill>
        <patternFill patternType="none"/>
      </fill>
      <alignment/>
      <border>
        <left/>
        <right/>
        <top/>
        <bottom/>
      </border>
    </dxf>
    <dxf>
      <font>
        <b/>
        <i/>
        <color rgb="FFC53929"/>
      </font>
      <fill>
        <patternFill patternType="none"/>
      </fill>
      <alignment/>
      <border>
        <left/>
        <right/>
        <top/>
        <bottom/>
      </border>
    </dxf>
    <dxf>
      <font/>
      <fill>
        <patternFill patternType="solid">
          <fgColor rgb="FFB7E1CD"/>
          <bgColor rgb="FFB7E1CD"/>
        </patternFill>
      </fill>
      <alignment/>
      <border>
        <left/>
        <right/>
        <top/>
        <bottom/>
      </border>
    </dxf>
    <dxf>
      <font>
        <b/>
        <i/>
        <color rgb="FFC53929"/>
      </font>
      <fill>
        <patternFill patternType="none"/>
      </fill>
      <alignment/>
      <border>
        <left/>
        <right/>
        <top/>
        <bottom/>
      </border>
    </dxf>
    <dxf>
      <font/>
      <fill>
        <patternFill patternType="solid">
          <fgColor rgb="FFF4C7C3"/>
          <bgColor rgb="FFF4C7C3"/>
        </patternFill>
      </fill>
      <alignment/>
      <border>
        <left/>
        <right/>
        <top/>
        <bottom/>
      </border>
    </dxf>
    <dxf>
      <font>
        <color rgb="FFF09300"/>
      </font>
      <fill>
        <patternFill patternType="none"/>
      </fill>
      <alignment/>
      <border>
        <left/>
        <right/>
        <top/>
        <bottom/>
      </border>
    </dxf>
    <dxf>
      <font>
        <color rgb="FF006100"/>
      </font>
      <fill>
        <patternFill patternType="solid">
          <fgColor rgb="FFC6EFCE"/>
          <bgColor rgb="FFC6EFCE"/>
        </patternFill>
      </fill>
      <alignment/>
      <border>
        <left/>
        <right/>
        <top/>
        <bottom/>
      </border>
    </dxf>
    <dxf>
      <font>
        <color rgb="FF9C5700"/>
      </font>
      <fill>
        <patternFill patternType="solid">
          <fgColor rgb="FFFFEB9C"/>
          <bgColor rgb="FFFFEB9C"/>
        </patternFill>
      </fill>
      <alignment/>
      <border>
        <left/>
        <right/>
        <top/>
        <bottom/>
      </border>
    </dxf>
    <dxf>
      <font>
        <color rgb="FFBFBFBF"/>
      </font>
      <fill>
        <patternFill patternType="none"/>
      </fill>
      <alignment/>
      <border>
        <left/>
        <right/>
        <top/>
        <bottom/>
      </border>
    </dxf>
    <dxf>
      <font>
        <i/>
      </font>
      <fill>
        <patternFill patternType="solid">
          <fgColor rgb="FFB7E1CD"/>
          <bgColor rgb="FFB7E1CD"/>
        </patternFill>
      </fill>
      <alignment/>
      <border>
        <left/>
        <right/>
        <top/>
        <bottom/>
      </border>
    </dxf>
    <dxf>
      <font/>
      <fill>
        <patternFill patternType="solid">
          <fgColor rgb="FFFF0000"/>
          <bgColor rgb="FFFF0000"/>
        </patternFill>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6">
      <c r="B6" s="2" t="s">
        <v>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75"/>
    <col customWidth="1" min="2" max="2" width="6.5"/>
    <col customWidth="1" min="3" max="3" width="13.63"/>
    <col customWidth="1" min="4" max="4" width="6.13"/>
    <col customWidth="1" min="5" max="5" width="7.38"/>
    <col customWidth="1" min="6" max="6" width="7.13"/>
    <col customWidth="1" min="7" max="7" width="3.63"/>
    <col customWidth="1" min="8" max="8" width="26.75"/>
    <col customWidth="1" min="9" max="9" width="7.38"/>
    <col customWidth="1" min="10" max="12" width="5.25"/>
    <col customWidth="1" min="13" max="19" width="6.75"/>
    <col customWidth="1" min="20" max="22" width="6.88"/>
    <col customWidth="1" min="23" max="23" width="6.75"/>
    <col customWidth="1" min="24" max="26" width="6.88"/>
    <col customWidth="1" min="27" max="33" width="6.75"/>
    <col customWidth="1" min="34" max="34" width="29.75"/>
    <col customWidth="1" hidden="1" min="35" max="35" width="30.5"/>
    <col customWidth="1" min="36" max="36" width="23.38"/>
    <col customWidth="1" min="37" max="37" width="15.5"/>
    <col customWidth="1" min="38" max="45" width="13.25"/>
  </cols>
  <sheetData>
    <row r="1" ht="13.5" customHeight="1">
      <c r="A1" s="6" t="s">
        <v>1</v>
      </c>
      <c r="B1" s="6"/>
      <c r="C1" s="6"/>
      <c r="D1" s="6"/>
      <c r="E1" s="6"/>
      <c r="F1" s="6"/>
      <c r="G1" s="6"/>
      <c r="H1" s="6"/>
      <c r="I1" s="6"/>
      <c r="J1" s="6"/>
      <c r="K1" s="6"/>
      <c r="L1" s="6"/>
      <c r="M1" s="6"/>
      <c r="N1" s="6"/>
      <c r="O1" s="6"/>
      <c r="P1" s="4"/>
      <c r="Q1" s="6"/>
      <c r="R1" s="6"/>
      <c r="S1" s="6"/>
      <c r="T1" s="6"/>
      <c r="U1" s="8" t="s">
        <v>2</v>
      </c>
      <c r="V1" s="6"/>
      <c r="W1" s="6"/>
      <c r="X1" s="6"/>
      <c r="Y1" s="6"/>
      <c r="Z1" s="6"/>
      <c r="AA1" s="6"/>
      <c r="AB1" s="6"/>
      <c r="AC1" s="6"/>
      <c r="AD1" s="6"/>
      <c r="AE1" s="6"/>
      <c r="AF1" s="6"/>
      <c r="AG1" s="6"/>
      <c r="AH1" s="6"/>
      <c r="AI1" s="6"/>
      <c r="AJ1" s="6"/>
      <c r="AK1" s="6"/>
      <c r="AL1" s="4"/>
      <c r="AM1" s="10" t="s">
        <v>5</v>
      </c>
      <c r="AN1" s="10" t="s">
        <v>8</v>
      </c>
      <c r="AO1" s="10" t="s">
        <v>9</v>
      </c>
      <c r="AP1" s="10" t="s">
        <v>10</v>
      </c>
      <c r="AQ1" s="4"/>
      <c r="AR1" s="4"/>
      <c r="AS1" s="4"/>
    </row>
    <row r="2" ht="13.5" customHeight="1">
      <c r="A2" s="6" t="s">
        <v>4</v>
      </c>
      <c r="B2" s="6"/>
      <c r="C2" s="6"/>
      <c r="D2" s="6"/>
      <c r="F2" s="6"/>
      <c r="G2" s="6"/>
      <c r="H2" s="6"/>
      <c r="I2" s="6"/>
      <c r="J2" s="6"/>
      <c r="K2" s="6"/>
      <c r="L2" s="6"/>
      <c r="M2" s="6"/>
      <c r="N2" s="6"/>
      <c r="O2" s="6"/>
      <c r="P2" s="4"/>
      <c r="Q2" s="6"/>
      <c r="R2" s="6"/>
      <c r="S2" s="6"/>
      <c r="T2" s="6"/>
      <c r="U2" s="8" t="s">
        <v>6</v>
      </c>
      <c r="V2" s="6"/>
      <c r="W2" s="6"/>
      <c r="X2" s="6"/>
      <c r="Y2" s="6"/>
      <c r="Z2" s="6"/>
      <c r="AA2" s="6"/>
      <c r="AB2" s="6"/>
      <c r="AC2" s="6"/>
      <c r="AD2" s="6"/>
      <c r="AE2" s="6"/>
      <c r="AF2" s="6"/>
      <c r="AG2" s="6"/>
      <c r="AH2" s="6"/>
      <c r="AI2" s="6"/>
      <c r="AJ2" s="6"/>
      <c r="AK2" s="6"/>
      <c r="AL2" s="4" t="s">
        <v>13</v>
      </c>
      <c r="AM2" s="4">
        <f>COUNTIFS(Lambai!M:M,"KSTN",Lambai!N:N, "TNLT")</f>
        <v>0</v>
      </c>
      <c r="AN2" s="4">
        <f>COUNTIFS(Lambai!M:M,"KSTN",Lambai!N:N, "TNBT")</f>
        <v>0</v>
      </c>
      <c r="AO2" s="4">
        <f>COUNTIFS(Lambai!M:M,"KSTN",Lambai!N:N, "TL")</f>
        <v>0</v>
      </c>
      <c r="AP2" s="4">
        <f>COUNTIF(B:B, "A*")</f>
        <v>22</v>
      </c>
      <c r="AQ2" s="4">
        <f t="shared" ref="AQ2:AQ5" si="1">AP2*2-AM2</f>
        <v>44</v>
      </c>
      <c r="AR2" s="4">
        <f t="shared" ref="AR2:AR5" si="2">AP2*2-AN2</f>
        <v>44</v>
      </c>
      <c r="AS2" s="4">
        <f t="shared" ref="AS2:AS5" si="3">AP2*2-AO2</f>
        <v>44</v>
      </c>
    </row>
    <row r="3" ht="13.5" customHeight="1">
      <c r="A3" s="6"/>
      <c r="B3" s="6"/>
      <c r="C3" s="6"/>
      <c r="D3" s="6"/>
      <c r="E3" s="6"/>
      <c r="F3" s="6"/>
      <c r="G3" s="6"/>
      <c r="H3" s="6"/>
      <c r="I3" s="6"/>
      <c r="J3" s="6"/>
      <c r="K3" s="6"/>
      <c r="L3" s="6"/>
      <c r="M3" s="6"/>
      <c r="N3" s="6"/>
      <c r="O3" s="6"/>
      <c r="P3" s="4"/>
      <c r="Q3" s="6"/>
      <c r="R3" s="6"/>
      <c r="S3" s="6"/>
      <c r="T3" s="6"/>
      <c r="U3" s="8" t="s">
        <v>7</v>
      </c>
      <c r="V3" s="6"/>
      <c r="W3" s="6"/>
      <c r="X3" s="6"/>
      <c r="Y3" s="6"/>
      <c r="Z3" s="6"/>
      <c r="AA3" s="6"/>
      <c r="AB3" s="6"/>
      <c r="AC3" s="6"/>
      <c r="AD3" s="6"/>
      <c r="AE3" s="6"/>
      <c r="AF3" s="6"/>
      <c r="AG3" s="6"/>
      <c r="AH3" s="6"/>
      <c r="AI3" s="6"/>
      <c r="AJ3" s="6"/>
      <c r="AK3" s="6"/>
      <c r="AL3" s="4" t="s">
        <v>47</v>
      </c>
      <c r="AM3" s="4">
        <f>COUNTIFS(Lambai!M:M,"CQ",Lambai!N:N, "TNLT")</f>
        <v>0</v>
      </c>
      <c r="AN3" s="4">
        <f>COUNTIFS(Lambai!M:M,"CQ",Lambai!N:N, "TNBT")</f>
        <v>0</v>
      </c>
      <c r="AO3" s="4">
        <f>COUNTIFS(Lambai!M:M,"CQ",Lambai!N:N, "TL")</f>
        <v>0</v>
      </c>
      <c r="AP3" s="4">
        <f>COUNTIF(B:B, "B*")</f>
        <v>64</v>
      </c>
      <c r="AQ3" s="4">
        <f t="shared" si="1"/>
        <v>128</v>
      </c>
      <c r="AR3" s="4">
        <f t="shared" si="2"/>
        <v>128</v>
      </c>
      <c r="AS3" s="4">
        <f t="shared" si="3"/>
        <v>128</v>
      </c>
    </row>
    <row r="4" ht="13.5" customHeight="1">
      <c r="A4" s="6"/>
      <c r="B4" s="6"/>
      <c r="C4" s="6"/>
      <c r="D4" s="6"/>
      <c r="E4" s="6"/>
      <c r="F4" s="6"/>
      <c r="G4" s="6"/>
      <c r="H4" s="6"/>
      <c r="I4" s="6" t="s">
        <v>11</v>
      </c>
      <c r="N4" s="6"/>
      <c r="O4" s="6"/>
      <c r="P4" s="1"/>
      <c r="Q4" s="6" t="s">
        <v>12</v>
      </c>
      <c r="R4" s="4"/>
      <c r="S4" s="4"/>
      <c r="T4" s="4"/>
      <c r="U4" s="8" t="s">
        <v>15</v>
      </c>
      <c r="V4" s="4"/>
      <c r="W4" s="4"/>
      <c r="X4" s="4"/>
      <c r="Y4" s="4"/>
      <c r="Z4" s="4"/>
      <c r="AA4" s="4"/>
      <c r="AB4" s="6"/>
      <c r="AC4" s="6"/>
      <c r="AD4" s="6"/>
      <c r="AE4" s="6"/>
      <c r="AF4" s="6"/>
      <c r="AG4" s="6"/>
      <c r="AH4" s="6"/>
      <c r="AI4" s="6"/>
      <c r="AJ4" s="6"/>
      <c r="AK4" s="6"/>
      <c r="AL4" s="4" t="s">
        <v>48</v>
      </c>
      <c r="AM4" s="4">
        <f>COUNTIFS(Lambai!M:M,"VN*",Lambai!N:N, "TNLT")</f>
        <v>0</v>
      </c>
      <c r="AN4" s="4">
        <f>COUNTIFS(Lambai!M:M,"VN*",Lambai!N:N, "TNBT")</f>
        <v>0</v>
      </c>
      <c r="AO4" s="4">
        <f>COUNTIFS(Lambai!M:M,"VN*",Lambai!N:N, "TL")</f>
        <v>0</v>
      </c>
      <c r="AP4" s="4">
        <f>COUNTIF(B:B, "D*")</f>
        <v>49</v>
      </c>
      <c r="AQ4" s="4">
        <f t="shared" si="1"/>
        <v>98</v>
      </c>
      <c r="AR4" s="4">
        <f t="shared" si="2"/>
        <v>98</v>
      </c>
      <c r="AS4" s="4">
        <f t="shared" si="3"/>
        <v>98</v>
      </c>
    </row>
    <row r="5" ht="69.0" customHeight="1">
      <c r="A5" s="10"/>
      <c r="B5" s="13" t="s">
        <v>16</v>
      </c>
      <c r="C5" s="13" t="s">
        <v>17</v>
      </c>
      <c r="D5" s="13" t="s">
        <v>18</v>
      </c>
      <c r="E5" s="15" t="s">
        <v>19</v>
      </c>
      <c r="F5" s="13" t="s">
        <v>21</v>
      </c>
      <c r="G5" s="13" t="s">
        <v>22</v>
      </c>
      <c r="H5" s="10" t="s">
        <v>23</v>
      </c>
      <c r="I5" s="10" t="s">
        <v>24</v>
      </c>
      <c r="J5" s="10" t="s">
        <v>25</v>
      </c>
      <c r="K5" s="10" t="s">
        <v>26</v>
      </c>
      <c r="L5" s="10" t="s">
        <v>27</v>
      </c>
      <c r="M5" s="10" t="s">
        <v>28</v>
      </c>
      <c r="N5" s="10" t="s">
        <v>29</v>
      </c>
      <c r="O5" s="10"/>
      <c r="P5" s="1" t="s">
        <v>30</v>
      </c>
      <c r="Q5" s="10" t="s">
        <v>31</v>
      </c>
      <c r="R5" s="10" t="s">
        <v>32</v>
      </c>
      <c r="S5" s="10" t="s">
        <v>33</v>
      </c>
      <c r="T5" s="10" t="s">
        <v>34</v>
      </c>
      <c r="U5" s="10" t="s">
        <v>35</v>
      </c>
      <c r="V5" s="10" t="s">
        <v>36</v>
      </c>
      <c r="W5" s="10" t="s">
        <v>37</v>
      </c>
      <c r="X5" s="10"/>
      <c r="Y5" s="10"/>
      <c r="Z5" s="10" t="s">
        <v>38</v>
      </c>
      <c r="AA5" s="10" t="s">
        <v>39</v>
      </c>
      <c r="AB5" s="10"/>
      <c r="AC5" s="10"/>
      <c r="AD5" s="10"/>
      <c r="AE5" s="10"/>
      <c r="AF5" s="10"/>
      <c r="AG5" s="10"/>
      <c r="AH5" s="10" t="s">
        <v>40</v>
      </c>
      <c r="AI5" s="10" t="s">
        <v>40</v>
      </c>
      <c r="AJ5" s="10" t="s">
        <v>41</v>
      </c>
      <c r="AK5" s="10"/>
      <c r="AL5" s="4" t="s">
        <v>49</v>
      </c>
      <c r="AM5" s="4">
        <f>COUNTIFS(Lambai!M:M,"SIE",Lambai!N:N, "TNLT")</f>
        <v>0</v>
      </c>
      <c r="AN5" s="4">
        <f>COUNTIFS(Lambai!M:M,"SIE",Lambai!N:N, "TNBT")</f>
        <v>0</v>
      </c>
      <c r="AO5" s="4">
        <f>COUNTIFS(Lambai!M:M,"SIE",Lambai!N:N, "TL")</f>
        <v>0</v>
      </c>
      <c r="AP5" s="4">
        <f>COUNTIF(B:B, "C*")</f>
        <v>78</v>
      </c>
      <c r="AQ5" s="4">
        <f t="shared" si="1"/>
        <v>156</v>
      </c>
      <c r="AR5" s="4">
        <f t="shared" si="2"/>
        <v>156</v>
      </c>
      <c r="AS5" s="4">
        <f t="shared" si="3"/>
        <v>156</v>
      </c>
    </row>
    <row r="6" ht="13.5" customHeight="1">
      <c r="A6" s="6"/>
      <c r="B6" s="16" t="s">
        <v>42</v>
      </c>
      <c r="C6" s="17" t="s">
        <v>43</v>
      </c>
      <c r="D6" s="17" t="s">
        <v>44</v>
      </c>
      <c r="E6" s="18">
        <v>2.0131451E7</v>
      </c>
      <c r="F6" s="16" t="s">
        <v>45</v>
      </c>
      <c r="G6" s="10"/>
      <c r="H6" s="23" t="s">
        <v>46</v>
      </c>
      <c r="I6" s="10">
        <f>COUNTIF(B:B,B6)</f>
        <v>3</v>
      </c>
      <c r="J6" s="10">
        <f>COUNTIFS(Lambai!P:P,B6,Lambai!O:O,"TNLT", Lambai!S:S,"&lt;&gt;"&amp;"", Lambai!T:T,"&lt;&gt;"&amp;"", Lambai!U:U,"&lt;&gt;"&amp;"", Lambai!V:V,"&lt;&gt;"&amp;"",  Lambai!W:W,"&lt;&gt;"&amp;"",  Lambai!X:X,"&lt;&gt;"&amp;"",  Lambai!Y:Y,"&lt;&gt;"&amp;"",  Lambai!Z:Z,"&lt;&gt;"&amp;"")</f>
        <v>0</v>
      </c>
      <c r="K6" s="10">
        <f>COUNTIFS(Lambai!P:P,B6,Lambai!O:O,"TNBT", Lambai!S:S,"&lt;&gt;"&amp;"", Lambai!T:T,"&lt;&gt;"&amp;"", Lambai!U:U,"&lt;&gt;"&amp;"", Lambai!V:V,"&lt;&gt;"&amp;"",  Lambai!W:W,"&lt;&gt;"&amp;"",  Lambai!X:X,"&lt;&gt;"&amp;"",  Lambai!Y:Y,"&lt;&gt;"&amp;"",  Lambai!Z:Z,"&lt;&gt;"&amp;"")</f>
        <v>0</v>
      </c>
      <c r="L6" s="10">
        <f>COUNTIFS(Lambai!P:P,B6,Lambai!O:O,"TL", Lambai!S:S,"&lt;&gt;"&amp;"", Lambai!Y:Y,"&lt;&gt;"&amp;"",  Lambai!Z:Z,"&lt;&gt;"&amp;"")</f>
        <v>0</v>
      </c>
      <c r="M6" s="10">
        <f>COUNTIFS(Lambai!AD:AD,B6, Lambai!AO:AO,"&lt;&gt;"&amp;"",Lambai!AP:AP,"&lt;&gt;"&amp;"")</f>
        <v>0</v>
      </c>
      <c r="N6" s="10">
        <f>COUNTIFS(Lambai!B:B,"Giữ chỗ nhóm",Lambai!P:P,B6)</f>
        <v>0</v>
      </c>
      <c r="O6" s="10"/>
      <c r="P6" s="4">
        <f>COUNTIFS(Lambai!Q:Q,AH6)</f>
        <v>0</v>
      </c>
      <c r="Q6" s="10">
        <f>COUNTIFS(Lambai!O:O,"TNLT",Lambai!Q:Q,AH6, Lambai!S:S,"&lt;&gt;"&amp;"", Lambai!T:T,"&lt;&gt;"&amp;"", Lambai!U:U,"&lt;&gt;"&amp;"", Lambai!V:V,"&lt;&gt;"&amp;"",  Lambai!W:W,"&lt;&gt;"&amp;"",  Lambai!X:X,"&lt;&gt;"&amp;"",  Lambai!Y:Y,"&lt;&gt;"&amp;"",  Lambai!Z:Z,"&lt;&gt;"&amp;"")</f>
        <v>0</v>
      </c>
      <c r="R6" s="10">
        <f>COUNTIFS(Lambai!O:O,"TNBT",Lambai!Q:Q,AH6, Lambai!S:S,"&lt;&gt;"&amp;"", Lambai!T:T,"&lt;&gt;"&amp;"", Lambai!U:U,"&lt;&gt;"&amp;"", Lambai!V:V,"&lt;&gt;"&amp;"",  Lambai!W:W,"&lt;&gt;"&amp;"",  Lambai!X:X,"&lt;&gt;"&amp;"",  Lambai!Y:Y,"&lt;&gt;"&amp;"",  Lambai!Z:Z,"&lt;&gt;"&amp;"")</f>
        <v>0</v>
      </c>
      <c r="S6" s="10">
        <f>COUNTIFS(Lambai!O:O,"TL",Lambai!Q:Q,AH6, Lambai!S:S,"&lt;&gt;"&amp;"", Lambai!Y:Y,"&lt;&gt;"&amp;"",  Lambai!Z:Z,"&lt;&gt;"&amp;"")</f>
        <v>0</v>
      </c>
      <c r="T6" s="10">
        <f>COUNTIFS(Lambai!B:B,"Giữ chỗ",Lambai!Q:Q,AH6)</f>
        <v>0</v>
      </c>
      <c r="U6" s="10">
        <f>COUNTIFS(Lambai!C:C,"Sai lớp",Lambai!Q:Q,AH6)</f>
        <v>0</v>
      </c>
      <c r="V6" s="10">
        <f>COUNTIFS(Lambai!C:C,"Sai phân công",Lambai!Q:Q,AH6)</f>
        <v>0</v>
      </c>
      <c r="W6" s="10">
        <f t="shared" ref="W6:W220" si="4">P6-Q6-R6-S6-T6-U6-V6</f>
        <v>0</v>
      </c>
      <c r="X6" s="10"/>
      <c r="Y6" s="10"/>
      <c r="Z6" s="10">
        <f>COUNTIFS(Lambai!AE:AE,AH6, Lambai!AO:AO,"&lt;&gt;"&amp;"",Lambai!AP:AP,"&lt;&gt;"&amp;"")</f>
        <v>0</v>
      </c>
      <c r="AA6" s="6">
        <f>COUNTIFS(Lambai!AS:AS,'[1]Kiểm tra'!AH6, Lambai!AO:AO,"&lt;&gt;"&amp;"",Lambai!AP:AP,"&lt;&gt;"&amp;"")</f>
        <v>0</v>
      </c>
      <c r="AB6" s="6"/>
      <c r="AC6" s="6"/>
      <c r="AD6" s="6"/>
      <c r="AE6" s="6"/>
      <c r="AF6" s="6"/>
      <c r="AG6" s="6"/>
      <c r="AH6" s="6" t="s">
        <v>61</v>
      </c>
      <c r="AI6" s="6" t="str">
        <f t="shared" ref="AI6:AI225" si="5">CONCATENATE(B6," ",C6," ",D6," ",E6," ",F6)</f>
        <v>A_01 Vũ Văn Hiếu 20131451 KSTNK58</v>
      </c>
      <c r="AJ6" s="6"/>
      <c r="AK6" s="6" t="str">
        <f t="shared" ref="AK6:AK218" si="6">IF(SUM(Q6:S6)=6,"TRUE",IF(P6&lt;6,"TRUE",P6-6))</f>
        <v>TRUE</v>
      </c>
    </row>
    <row r="7" ht="13.5" customHeight="1">
      <c r="A7" s="6"/>
      <c r="B7" s="16" t="s">
        <v>42</v>
      </c>
      <c r="C7" s="17" t="s">
        <v>85</v>
      </c>
      <c r="D7" s="17" t="s">
        <v>86</v>
      </c>
      <c r="E7" s="18">
        <v>2.0132352E7</v>
      </c>
      <c r="F7" s="16" t="s">
        <v>45</v>
      </c>
      <c r="G7" s="10"/>
      <c r="H7" s="23" t="s">
        <v>87</v>
      </c>
      <c r="I7" s="10"/>
      <c r="J7" s="10"/>
      <c r="K7" s="10"/>
      <c r="L7" s="10"/>
      <c r="M7" s="10"/>
      <c r="N7" s="10"/>
      <c r="O7" s="10"/>
      <c r="P7" s="4">
        <f>COUNTIFS(Lambai!Q:Q,AH7)</f>
        <v>0</v>
      </c>
      <c r="Q7" s="10">
        <f>COUNTIFS(Lambai!O:O,"TNLT",Lambai!Q:Q,AH7, Lambai!S:S,"&lt;&gt;"&amp;"", Lambai!T:T,"&lt;&gt;"&amp;"", Lambai!U:U,"&lt;&gt;"&amp;"", Lambai!V:V,"&lt;&gt;"&amp;"",  Lambai!W:W,"&lt;&gt;"&amp;"",  Lambai!X:X,"&lt;&gt;"&amp;"",  Lambai!Y:Y,"&lt;&gt;"&amp;"",  Lambai!Z:Z,"&lt;&gt;"&amp;"")</f>
        <v>0</v>
      </c>
      <c r="R7" s="10">
        <f>COUNTIFS(Lambai!O:O,"TNBT",Lambai!Q:Q,AH7, Lambai!S:S,"&lt;&gt;"&amp;"", Lambai!T:T,"&lt;&gt;"&amp;"", Lambai!U:U,"&lt;&gt;"&amp;"", Lambai!V:V,"&lt;&gt;"&amp;"",  Lambai!W:W,"&lt;&gt;"&amp;"",  Lambai!X:X,"&lt;&gt;"&amp;"",  Lambai!Y:Y,"&lt;&gt;"&amp;"",  Lambai!Z:Z,"&lt;&gt;"&amp;"")</f>
        <v>0</v>
      </c>
      <c r="S7" s="10">
        <f>COUNTIFS(Lambai!O:O,"TL",Lambai!Q:Q,AH7, Lambai!S:S,"&lt;&gt;"&amp;"", Lambai!Y:Y,"&lt;&gt;"&amp;"",  Lambai!Z:Z,"&lt;&gt;"&amp;"")</f>
        <v>0</v>
      </c>
      <c r="T7" s="10">
        <f>COUNTIFS(Lambai!B:B,"Giữ chỗ",Lambai!Q:Q,AH7)</f>
        <v>0</v>
      </c>
      <c r="U7" s="10">
        <f>COUNTIFS(Lambai!C:C,"Sai lớp",Lambai!Q:Q,AH7)</f>
        <v>0</v>
      </c>
      <c r="V7" s="10">
        <f>COUNTIFS(Lambai!C:C,"Sai phân công",Lambai!Q:Q,AH7)</f>
        <v>0</v>
      </c>
      <c r="W7" s="10">
        <f t="shared" si="4"/>
        <v>0</v>
      </c>
      <c r="X7" s="10"/>
      <c r="Y7" s="10"/>
      <c r="Z7" s="10">
        <f>COUNTIFS(Lambai!AE:AE,AH7, Lambai!AO:AO,"&lt;&gt;"&amp;"",Lambai!AP:AP,"&lt;&gt;"&amp;"")</f>
        <v>0</v>
      </c>
      <c r="AA7" s="6">
        <f>COUNTIFS(Lambai!AS:AS,'[1]Kiểm tra'!AH7, Lambai!AO:AO,"&lt;&gt;"&amp;"",Lambai!AP:AP,"&lt;&gt;"&amp;"")</f>
        <v>0</v>
      </c>
      <c r="AB7" s="6"/>
      <c r="AC7" s="6"/>
      <c r="AD7" s="6"/>
      <c r="AE7" s="6"/>
      <c r="AF7" s="6"/>
      <c r="AG7" s="6"/>
      <c r="AH7" s="6" t="s">
        <v>134</v>
      </c>
      <c r="AI7" s="6" t="str">
        <f t="shared" si="5"/>
        <v>A_01 Đinh Văn Long 20132352 KSTNK58</v>
      </c>
      <c r="AJ7" s="6"/>
      <c r="AK7" s="6" t="str">
        <f t="shared" si="6"/>
        <v>TRUE</v>
      </c>
    </row>
    <row r="8" ht="13.5" customHeight="1">
      <c r="A8" s="6"/>
      <c r="B8" s="16" t="s">
        <v>42</v>
      </c>
      <c r="C8" s="17" t="s">
        <v>153</v>
      </c>
      <c r="D8" s="17" t="s">
        <v>154</v>
      </c>
      <c r="E8" s="18">
        <v>2.0134591E7</v>
      </c>
      <c r="F8" s="16" t="s">
        <v>45</v>
      </c>
      <c r="G8" s="10"/>
      <c r="H8" s="23" t="s">
        <v>155</v>
      </c>
      <c r="I8" s="10"/>
      <c r="J8" s="10"/>
      <c r="K8" s="10"/>
      <c r="L8" s="10"/>
      <c r="M8" s="10"/>
      <c r="N8" s="10"/>
      <c r="O8" s="10"/>
      <c r="P8" s="4">
        <f>COUNTIFS(Lambai!Q:Q,AH8)</f>
        <v>0</v>
      </c>
      <c r="Q8" s="10">
        <f>COUNTIFS(Lambai!O:O,"TNLT",Lambai!Q:Q,AH8, Lambai!S:S,"&lt;&gt;"&amp;"", Lambai!T:T,"&lt;&gt;"&amp;"", Lambai!U:U,"&lt;&gt;"&amp;"", Lambai!V:V,"&lt;&gt;"&amp;"",  Lambai!W:W,"&lt;&gt;"&amp;"",  Lambai!X:X,"&lt;&gt;"&amp;"",  Lambai!Y:Y,"&lt;&gt;"&amp;"",  Lambai!Z:Z,"&lt;&gt;"&amp;"")</f>
        <v>0</v>
      </c>
      <c r="R8" s="10">
        <f>COUNTIFS(Lambai!O:O,"TNBT",Lambai!Q:Q,AH8, Lambai!S:S,"&lt;&gt;"&amp;"", Lambai!T:T,"&lt;&gt;"&amp;"", Lambai!U:U,"&lt;&gt;"&amp;"", Lambai!V:V,"&lt;&gt;"&amp;"",  Lambai!W:W,"&lt;&gt;"&amp;"",  Lambai!X:X,"&lt;&gt;"&amp;"",  Lambai!Y:Y,"&lt;&gt;"&amp;"",  Lambai!Z:Z,"&lt;&gt;"&amp;"")</f>
        <v>0</v>
      </c>
      <c r="S8" s="10">
        <f>COUNTIFS(Lambai!O:O,"TL",Lambai!Q:Q,AH8, Lambai!S:S,"&lt;&gt;"&amp;"", Lambai!Y:Y,"&lt;&gt;"&amp;"",  Lambai!Z:Z,"&lt;&gt;"&amp;"")</f>
        <v>0</v>
      </c>
      <c r="T8" s="10">
        <f>COUNTIFS(Lambai!B:B,"Giữ chỗ",Lambai!Q:Q,AH8)</f>
        <v>0</v>
      </c>
      <c r="U8" s="10">
        <f>COUNTIFS(Lambai!C:C,"Sai lớp",Lambai!Q:Q,AH8)</f>
        <v>0</v>
      </c>
      <c r="V8" s="10">
        <f>COUNTIFS(Lambai!C:C,"Sai phân công",Lambai!Q:Q,AH8)</f>
        <v>0</v>
      </c>
      <c r="W8" s="10">
        <f t="shared" si="4"/>
        <v>0</v>
      </c>
      <c r="X8" s="10"/>
      <c r="Y8" s="10"/>
      <c r="Z8" s="10">
        <f>COUNTIFS(Lambai!AE:AE,AH8, Lambai!AO:AO,"&lt;&gt;"&amp;"",Lambai!AP:AP,"&lt;&gt;"&amp;"")</f>
        <v>0</v>
      </c>
      <c r="AA8" s="6">
        <f>COUNTIFS(Lambai!AS:AS,'[1]Kiểm tra'!AH8, Lambai!AO:AO,"&lt;&gt;"&amp;"",Lambai!AP:AP,"&lt;&gt;"&amp;"")</f>
        <v>0</v>
      </c>
      <c r="AB8" s="6"/>
      <c r="AC8" s="6"/>
      <c r="AD8" s="6"/>
      <c r="AE8" s="6"/>
      <c r="AF8" s="6"/>
      <c r="AG8" s="6"/>
      <c r="AH8" s="6" t="s">
        <v>188</v>
      </c>
      <c r="AI8" s="6" t="str">
        <f t="shared" si="5"/>
        <v>A_01 Phan Đức Việt 20134591 KSTNK58</v>
      </c>
      <c r="AJ8" s="6"/>
      <c r="AK8" s="6" t="str">
        <f t="shared" si="6"/>
        <v>TRUE</v>
      </c>
    </row>
    <row r="9" ht="13.5" customHeight="1">
      <c r="A9" s="6"/>
      <c r="B9" s="16" t="s">
        <v>163</v>
      </c>
      <c r="C9" s="41" t="s">
        <v>189</v>
      </c>
      <c r="D9" s="41" t="s">
        <v>190</v>
      </c>
      <c r="E9" s="42">
        <v>2.0130113E7</v>
      </c>
      <c r="F9" s="16" t="s">
        <v>45</v>
      </c>
      <c r="G9" s="10"/>
      <c r="H9" s="23" t="s">
        <v>195</v>
      </c>
      <c r="I9" s="10">
        <f>COUNTIF(B:B,B9)</f>
        <v>3</v>
      </c>
      <c r="J9" s="10">
        <f>COUNTIFS(Lambai!P:P,B9,Lambai!O:O,"TNLT", Lambai!S:S,"&lt;&gt;"&amp;"", Lambai!T:T,"&lt;&gt;"&amp;"", Lambai!U:U,"&lt;&gt;"&amp;"", Lambai!V:V,"&lt;&gt;"&amp;"",  Lambai!W:W,"&lt;&gt;"&amp;"",  Lambai!X:X,"&lt;&gt;"&amp;"",  Lambai!Y:Y,"&lt;&gt;"&amp;"",  Lambai!Z:Z,"&lt;&gt;"&amp;"")</f>
        <v>0</v>
      </c>
      <c r="K9" s="10">
        <f>COUNTIFS(Lambai!P:P,B9,Lambai!O:O,"TNBT", Lambai!S:S,"&lt;&gt;"&amp;"", Lambai!T:T,"&lt;&gt;"&amp;"", Lambai!U:U,"&lt;&gt;"&amp;"", Lambai!V:V,"&lt;&gt;"&amp;"",  Lambai!W:W,"&lt;&gt;"&amp;"",  Lambai!X:X,"&lt;&gt;"&amp;"",  Lambai!Y:Y,"&lt;&gt;"&amp;"",  Lambai!Z:Z,"&lt;&gt;"&amp;"")</f>
        <v>0</v>
      </c>
      <c r="L9" s="10">
        <f>COUNTIFS(Lambai!P:P,B9,Lambai!O:O,"TL", Lambai!S:S,"&lt;&gt;"&amp;"", Lambai!Y:Y,"&lt;&gt;"&amp;"",  Lambai!Z:Z,"&lt;&gt;"&amp;"")</f>
        <v>0</v>
      </c>
      <c r="M9" s="10">
        <f>COUNTIFS(Lambai!AD:AD,B9, Lambai!AO:AO,"&lt;&gt;"&amp;"",Lambai!AP:AP,"&lt;&gt;"&amp;"")</f>
        <v>0</v>
      </c>
      <c r="N9" s="10">
        <f>COUNTIFS(Lambai!B:B,"Giữ chỗ nhóm",Lambai!P:P,B9)</f>
        <v>0</v>
      </c>
      <c r="O9" s="10"/>
      <c r="P9" s="4">
        <f>COUNTIFS(Lambai!Q:Q,AH9)</f>
        <v>0</v>
      </c>
      <c r="Q9" s="10">
        <f>COUNTIFS(Lambai!O:O,"TNLT",Lambai!Q:Q,AH9, Lambai!S:S,"&lt;&gt;"&amp;"", Lambai!T:T,"&lt;&gt;"&amp;"", Lambai!U:U,"&lt;&gt;"&amp;"", Lambai!V:V,"&lt;&gt;"&amp;"",  Lambai!W:W,"&lt;&gt;"&amp;"",  Lambai!X:X,"&lt;&gt;"&amp;"",  Lambai!Y:Y,"&lt;&gt;"&amp;"",  Lambai!Z:Z,"&lt;&gt;"&amp;"")</f>
        <v>0</v>
      </c>
      <c r="R9" s="10">
        <f>COUNTIFS(Lambai!O:O,"TNBT",Lambai!Q:Q,AH9, Lambai!S:S,"&lt;&gt;"&amp;"", Lambai!T:T,"&lt;&gt;"&amp;"", Lambai!U:U,"&lt;&gt;"&amp;"", Lambai!V:V,"&lt;&gt;"&amp;"",  Lambai!W:W,"&lt;&gt;"&amp;"",  Lambai!X:X,"&lt;&gt;"&amp;"",  Lambai!Y:Y,"&lt;&gt;"&amp;"",  Lambai!Z:Z,"&lt;&gt;"&amp;"")</f>
        <v>0</v>
      </c>
      <c r="S9" s="10">
        <f>COUNTIFS(Lambai!O:O,"TL",Lambai!Q:Q,AH9, Lambai!S:S,"&lt;&gt;"&amp;"", Lambai!Y:Y,"&lt;&gt;"&amp;"",  Lambai!Z:Z,"&lt;&gt;"&amp;"")</f>
        <v>0</v>
      </c>
      <c r="T9" s="10">
        <f>COUNTIFS(Lambai!B:B,"Giữ chỗ",Lambai!Q:Q,AH9)</f>
        <v>0</v>
      </c>
      <c r="U9" s="10">
        <f>COUNTIFS(Lambai!C:C,"Sai lớp",Lambai!Q:Q,AH9)</f>
        <v>0</v>
      </c>
      <c r="V9" s="10">
        <f>COUNTIFS(Lambai!C:C,"Sai phân công",Lambai!Q:Q,AH9)</f>
        <v>0</v>
      </c>
      <c r="W9" s="10">
        <f t="shared" si="4"/>
        <v>0</v>
      </c>
      <c r="X9" s="10"/>
      <c r="Y9" s="10"/>
      <c r="Z9" s="10">
        <f>COUNTIFS(Lambai!AE:AE,AH9, Lambai!AO:AO,"&lt;&gt;"&amp;"",Lambai!AP:AP,"&lt;&gt;"&amp;"")</f>
        <v>0</v>
      </c>
      <c r="AA9" s="6">
        <f>COUNTIFS(Lambai!AS:AS,'[1]Kiểm tra'!AH9, Lambai!AO:AO,"&lt;&gt;"&amp;"",Lambai!AP:AP,"&lt;&gt;"&amp;"")</f>
        <v>0</v>
      </c>
      <c r="AB9" s="6"/>
      <c r="AC9" s="6"/>
      <c r="AD9" s="6"/>
      <c r="AE9" s="6"/>
      <c r="AF9" s="6"/>
      <c r="AG9" s="6"/>
      <c r="AH9" s="6" t="s">
        <v>244</v>
      </c>
      <c r="AI9" s="6" t="str">
        <f t="shared" si="5"/>
        <v>A_02 Mai Thế Anh 20130113 KSTNK58</v>
      </c>
      <c r="AJ9" s="6"/>
      <c r="AK9" s="6" t="str">
        <f t="shared" si="6"/>
        <v>TRUE</v>
      </c>
    </row>
    <row r="10" ht="13.5" customHeight="1">
      <c r="A10" s="6"/>
      <c r="B10" s="16" t="s">
        <v>163</v>
      </c>
      <c r="C10" s="41" t="s">
        <v>245</v>
      </c>
      <c r="D10" s="41" t="s">
        <v>86</v>
      </c>
      <c r="E10" s="42">
        <v>2.0132415E7</v>
      </c>
      <c r="F10" s="16" t="s">
        <v>45</v>
      </c>
      <c r="G10" s="10"/>
      <c r="H10" s="23" t="s">
        <v>246</v>
      </c>
      <c r="I10" s="10"/>
      <c r="J10" s="10"/>
      <c r="K10" s="10"/>
      <c r="L10" s="10"/>
      <c r="M10" s="10"/>
      <c r="N10" s="10"/>
      <c r="O10" s="10"/>
      <c r="P10" s="4">
        <f>COUNTIFS(Lambai!Q:Q,AH10)</f>
        <v>1</v>
      </c>
      <c r="Q10" s="10">
        <f>COUNTIFS(Lambai!O:O,"TNLT",Lambai!Q:Q,AH10, Lambai!S:S,"&lt;&gt;"&amp;"", Lambai!T:T,"&lt;&gt;"&amp;"", Lambai!U:U,"&lt;&gt;"&amp;"", Lambai!V:V,"&lt;&gt;"&amp;"",  Lambai!W:W,"&lt;&gt;"&amp;"",  Lambai!X:X,"&lt;&gt;"&amp;"",  Lambai!Y:Y,"&lt;&gt;"&amp;"",  Lambai!Z:Z,"&lt;&gt;"&amp;"")</f>
        <v>0</v>
      </c>
      <c r="R10" s="10">
        <f>COUNTIFS(Lambai!O:O,"TNBT",Lambai!Q:Q,AH10, Lambai!S:S,"&lt;&gt;"&amp;"", Lambai!T:T,"&lt;&gt;"&amp;"", Lambai!U:U,"&lt;&gt;"&amp;"", Lambai!V:V,"&lt;&gt;"&amp;"",  Lambai!W:W,"&lt;&gt;"&amp;"",  Lambai!X:X,"&lt;&gt;"&amp;"",  Lambai!Y:Y,"&lt;&gt;"&amp;"",  Lambai!Z:Z,"&lt;&gt;"&amp;"")</f>
        <v>1</v>
      </c>
      <c r="S10" s="10">
        <f>COUNTIFS(Lambai!O:O,"TL",Lambai!Q:Q,AH10, Lambai!S:S,"&lt;&gt;"&amp;"", Lambai!Y:Y,"&lt;&gt;"&amp;"",  Lambai!Z:Z,"&lt;&gt;"&amp;"")</f>
        <v>0</v>
      </c>
      <c r="T10" s="10">
        <f>COUNTIFS(Lambai!B:B,"Giữ chỗ",Lambai!Q:Q,AH10)</f>
        <v>0</v>
      </c>
      <c r="U10" s="10">
        <f>COUNTIFS(Lambai!C:C,"Sai lớp",Lambai!Q:Q,AH10)</f>
        <v>0</v>
      </c>
      <c r="V10" s="10">
        <f>COUNTIFS(Lambai!C:C,"Sai phân công",Lambai!Q:Q,AH10)</f>
        <v>0</v>
      </c>
      <c r="W10" s="10">
        <f t="shared" si="4"/>
        <v>0</v>
      </c>
      <c r="X10" s="10"/>
      <c r="Y10" s="10"/>
      <c r="Z10" s="10">
        <f>COUNTIFS(Lambai!AE:AE,AH10, Lambai!AO:AO,"&lt;&gt;"&amp;"",Lambai!AP:AP,"&lt;&gt;"&amp;"")</f>
        <v>0</v>
      </c>
      <c r="AA10" s="6">
        <f>COUNTIFS(Lambai!AS:AS,'[1]Kiểm tra'!AH10, Lambai!AO:AO,"&lt;&gt;"&amp;"",Lambai!AP:AP,"&lt;&gt;"&amp;"")</f>
        <v>0</v>
      </c>
      <c r="AB10" s="6"/>
      <c r="AC10" s="6"/>
      <c r="AD10" s="6"/>
      <c r="AE10" s="6"/>
      <c r="AF10" s="6"/>
      <c r="AG10" s="6"/>
      <c r="AH10" s="6" t="s">
        <v>164</v>
      </c>
      <c r="AI10" s="6" t="str">
        <f t="shared" si="5"/>
        <v>A_02 Trần Mộng Long 20132415 KSTNK58</v>
      </c>
      <c r="AJ10" s="6"/>
      <c r="AK10" s="6" t="str">
        <f t="shared" si="6"/>
        <v>TRUE</v>
      </c>
      <c r="AL10" s="4"/>
      <c r="AM10" s="4"/>
      <c r="AN10" s="4"/>
      <c r="AO10" s="4"/>
      <c r="AP10" s="4"/>
      <c r="AQ10" s="4"/>
      <c r="AR10" s="4"/>
      <c r="AS10" s="4"/>
    </row>
    <row r="11" ht="13.5" customHeight="1">
      <c r="A11" s="6"/>
      <c r="B11" s="16" t="s">
        <v>163</v>
      </c>
      <c r="C11" s="41" t="s">
        <v>271</v>
      </c>
      <c r="D11" s="41" t="s">
        <v>272</v>
      </c>
      <c r="E11" s="42">
        <v>2.013394E7</v>
      </c>
      <c r="F11" s="16" t="s">
        <v>45</v>
      </c>
      <c r="G11" s="10"/>
      <c r="H11" s="23" t="s">
        <v>273</v>
      </c>
      <c r="I11" s="10"/>
      <c r="J11" s="10"/>
      <c r="K11" s="10"/>
      <c r="L11" s="10"/>
      <c r="M11" s="10"/>
      <c r="N11" s="10"/>
      <c r="O11" s="10"/>
      <c r="P11" s="4">
        <f>COUNTIFS(Lambai!Q:Q,AH11)</f>
        <v>0</v>
      </c>
      <c r="Q11" s="10">
        <f>COUNTIFS(Lambai!O:O,"TNLT",Lambai!Q:Q,AH11, Lambai!S:S,"&lt;&gt;"&amp;"", Lambai!T:T,"&lt;&gt;"&amp;"", Lambai!U:U,"&lt;&gt;"&amp;"", Lambai!V:V,"&lt;&gt;"&amp;"",  Lambai!W:W,"&lt;&gt;"&amp;"",  Lambai!X:X,"&lt;&gt;"&amp;"",  Lambai!Y:Y,"&lt;&gt;"&amp;"",  Lambai!Z:Z,"&lt;&gt;"&amp;"")</f>
        <v>0</v>
      </c>
      <c r="R11" s="10">
        <f>COUNTIFS(Lambai!O:O,"TNBT",Lambai!Q:Q,AH11, Lambai!S:S,"&lt;&gt;"&amp;"", Lambai!T:T,"&lt;&gt;"&amp;"", Lambai!U:U,"&lt;&gt;"&amp;"", Lambai!V:V,"&lt;&gt;"&amp;"",  Lambai!W:W,"&lt;&gt;"&amp;"",  Lambai!X:X,"&lt;&gt;"&amp;"",  Lambai!Y:Y,"&lt;&gt;"&amp;"",  Lambai!Z:Z,"&lt;&gt;"&amp;"")</f>
        <v>0</v>
      </c>
      <c r="S11" s="10">
        <f>COUNTIFS(Lambai!O:O,"TL",Lambai!Q:Q,AH11, Lambai!S:S,"&lt;&gt;"&amp;"", Lambai!Y:Y,"&lt;&gt;"&amp;"",  Lambai!Z:Z,"&lt;&gt;"&amp;"")</f>
        <v>0</v>
      </c>
      <c r="T11" s="10">
        <f>COUNTIFS(Lambai!B:B,"Giữ chỗ",Lambai!Q:Q,AH11)</f>
        <v>0</v>
      </c>
      <c r="U11" s="10">
        <f>COUNTIFS(Lambai!C:C,"Sai lớp",Lambai!Q:Q,AH11)</f>
        <v>0</v>
      </c>
      <c r="V11" s="10">
        <f>COUNTIFS(Lambai!C:C,"Sai phân công",Lambai!Q:Q,AH11)</f>
        <v>0</v>
      </c>
      <c r="W11" s="10">
        <f t="shared" si="4"/>
        <v>0</v>
      </c>
      <c r="X11" s="10"/>
      <c r="Y11" s="10"/>
      <c r="Z11" s="10">
        <f>COUNTIFS(Lambai!AE:AE,AH11, Lambai!AO:AO,"&lt;&gt;"&amp;"",Lambai!AP:AP,"&lt;&gt;"&amp;"")</f>
        <v>0</v>
      </c>
      <c r="AA11" s="6">
        <f>COUNTIFS(Lambai!AS:AS,'[1]Kiểm tra'!AH11, Lambai!AO:AO,"&lt;&gt;"&amp;"",Lambai!AP:AP,"&lt;&gt;"&amp;"")</f>
        <v>0</v>
      </c>
      <c r="AB11" s="6"/>
      <c r="AC11" s="6"/>
      <c r="AD11" s="6"/>
      <c r="AE11" s="6"/>
      <c r="AF11" s="6"/>
      <c r="AG11" s="6"/>
      <c r="AH11" s="6" t="s">
        <v>295</v>
      </c>
      <c r="AI11" s="6" t="str">
        <f t="shared" si="5"/>
        <v>A_02 Lương Xuân Tiến 20133940 KSTNK58</v>
      </c>
      <c r="AJ11" s="6"/>
      <c r="AK11" s="6" t="str">
        <f t="shared" si="6"/>
        <v>TRUE</v>
      </c>
      <c r="AL11" s="4"/>
      <c r="AM11" s="4"/>
      <c r="AN11" s="4"/>
      <c r="AO11" s="4"/>
      <c r="AP11" s="4"/>
      <c r="AQ11" s="4"/>
      <c r="AR11" s="4"/>
      <c r="AS11" s="4"/>
    </row>
    <row r="12" ht="13.5" customHeight="1">
      <c r="A12" s="6"/>
      <c r="B12" s="16" t="s">
        <v>91</v>
      </c>
      <c r="C12" s="43" t="s">
        <v>296</v>
      </c>
      <c r="D12" s="43" t="s">
        <v>190</v>
      </c>
      <c r="E12" s="44">
        <v>2.0130125E7</v>
      </c>
      <c r="F12" s="16" t="s">
        <v>45</v>
      </c>
      <c r="G12" s="10"/>
      <c r="H12" s="23" t="s">
        <v>303</v>
      </c>
      <c r="I12" s="10">
        <f>COUNTIF(B:B,B12)</f>
        <v>3</v>
      </c>
      <c r="J12" s="10">
        <f>COUNTIFS(Lambai!P:P,B12,Lambai!O:O,"TNLT", Lambai!S:S,"&lt;&gt;"&amp;"", Lambai!T:T,"&lt;&gt;"&amp;"", Lambai!U:U,"&lt;&gt;"&amp;"", Lambai!V:V,"&lt;&gt;"&amp;"",  Lambai!W:W,"&lt;&gt;"&amp;"",  Lambai!X:X,"&lt;&gt;"&amp;"",  Lambai!Y:Y,"&lt;&gt;"&amp;"",  Lambai!Z:Z,"&lt;&gt;"&amp;"")</f>
        <v>0</v>
      </c>
      <c r="K12" s="10">
        <f>COUNTIFS(Lambai!P:P,B12,Lambai!O:O,"TNBT", Lambai!S:S,"&lt;&gt;"&amp;"", Lambai!T:T,"&lt;&gt;"&amp;"", Lambai!U:U,"&lt;&gt;"&amp;"", Lambai!V:V,"&lt;&gt;"&amp;"",  Lambai!W:W,"&lt;&gt;"&amp;"",  Lambai!X:X,"&lt;&gt;"&amp;"",  Lambai!Y:Y,"&lt;&gt;"&amp;"",  Lambai!Z:Z,"&lt;&gt;"&amp;"")</f>
        <v>0</v>
      </c>
      <c r="L12" s="10">
        <f>COUNTIFS(Lambai!P:P,B12,Lambai!O:O,"TL", Lambai!S:S,"&lt;&gt;"&amp;"", Lambai!Y:Y,"&lt;&gt;"&amp;"",  Lambai!Z:Z,"&lt;&gt;"&amp;"")</f>
        <v>0</v>
      </c>
      <c r="M12" s="10">
        <f>COUNTIFS(Lambai!AD:AD,B12, Lambai!AO:AO,"&lt;&gt;"&amp;"",Lambai!AP:AP,"&lt;&gt;"&amp;"")</f>
        <v>0</v>
      </c>
      <c r="N12" s="10">
        <f>COUNTIFS(Lambai!B:B,"Giữ chỗ nhóm",Lambai!P:P,B12)</f>
        <v>0</v>
      </c>
      <c r="O12" s="10"/>
      <c r="P12" s="4">
        <f>COUNTIFS(Lambai!Q:Q,AH12)</f>
        <v>0</v>
      </c>
      <c r="Q12" s="10">
        <f>COUNTIFS(Lambai!O:O,"TNLT",Lambai!Q:Q,AH12, Lambai!S:S,"&lt;&gt;"&amp;"", Lambai!T:T,"&lt;&gt;"&amp;"", Lambai!U:U,"&lt;&gt;"&amp;"", Lambai!V:V,"&lt;&gt;"&amp;"",  Lambai!W:W,"&lt;&gt;"&amp;"",  Lambai!X:X,"&lt;&gt;"&amp;"",  Lambai!Y:Y,"&lt;&gt;"&amp;"",  Lambai!Z:Z,"&lt;&gt;"&amp;"")</f>
        <v>0</v>
      </c>
      <c r="R12" s="10">
        <f>COUNTIFS(Lambai!O:O,"TNBT",Lambai!Q:Q,AH12, Lambai!S:S,"&lt;&gt;"&amp;"", Lambai!T:T,"&lt;&gt;"&amp;"", Lambai!U:U,"&lt;&gt;"&amp;"", Lambai!V:V,"&lt;&gt;"&amp;"",  Lambai!W:W,"&lt;&gt;"&amp;"",  Lambai!X:X,"&lt;&gt;"&amp;"",  Lambai!Y:Y,"&lt;&gt;"&amp;"",  Lambai!Z:Z,"&lt;&gt;"&amp;"")</f>
        <v>0</v>
      </c>
      <c r="S12" s="10">
        <f>COUNTIFS(Lambai!O:O,"TL",Lambai!Q:Q,AH12, Lambai!S:S,"&lt;&gt;"&amp;"", Lambai!Y:Y,"&lt;&gt;"&amp;"",  Lambai!Z:Z,"&lt;&gt;"&amp;"")</f>
        <v>0</v>
      </c>
      <c r="T12" s="10">
        <f>COUNTIFS(Lambai!B:B,"Giữ chỗ",Lambai!Q:Q,AH12)</f>
        <v>0</v>
      </c>
      <c r="U12" s="10">
        <f>COUNTIFS(Lambai!C:C,"Sai lớp",Lambai!Q:Q,AH12)</f>
        <v>0</v>
      </c>
      <c r="V12" s="10">
        <f>COUNTIFS(Lambai!C:C,"Sai phân công",Lambai!Q:Q,AH12)</f>
        <v>0</v>
      </c>
      <c r="W12" s="10">
        <f t="shared" si="4"/>
        <v>0</v>
      </c>
      <c r="X12" s="10"/>
      <c r="Y12" s="10"/>
      <c r="Z12" s="10">
        <f>COUNTIFS(Lambai!AE:AE,AH12, Lambai!AO:AO,"&lt;&gt;"&amp;"",Lambai!AP:AP,"&lt;&gt;"&amp;"")</f>
        <v>0</v>
      </c>
      <c r="AA12" s="6">
        <f>COUNTIFS(Lambai!AS:AS,'[1]Kiểm tra'!AH12, Lambai!AO:AO,"&lt;&gt;"&amp;"",Lambai!AP:AP,"&lt;&gt;"&amp;"")</f>
        <v>0</v>
      </c>
      <c r="AB12" s="6"/>
      <c r="AC12" s="6"/>
      <c r="AD12" s="6"/>
      <c r="AE12" s="6"/>
      <c r="AF12" s="6"/>
      <c r="AG12" s="6"/>
      <c r="AH12" s="6" t="s">
        <v>342</v>
      </c>
      <c r="AI12" s="6" t="str">
        <f t="shared" si="5"/>
        <v>A_03 Nguyễn Đăng Tuấn Anh 20130125 KSTNK58</v>
      </c>
      <c r="AJ12" s="6"/>
      <c r="AK12" s="6" t="str">
        <f t="shared" si="6"/>
        <v>TRUE</v>
      </c>
      <c r="AL12" s="4"/>
      <c r="AM12" s="4"/>
      <c r="AN12" s="4"/>
      <c r="AO12" s="4"/>
      <c r="AP12" s="4"/>
      <c r="AQ12" s="4"/>
      <c r="AR12" s="4"/>
      <c r="AS12" s="4"/>
    </row>
    <row r="13" ht="13.5" customHeight="1">
      <c r="A13" s="6"/>
      <c r="B13" s="16" t="s">
        <v>91</v>
      </c>
      <c r="C13" s="43" t="s">
        <v>343</v>
      </c>
      <c r="D13" s="43" t="s">
        <v>344</v>
      </c>
      <c r="E13" s="44">
        <v>2.0131946E7</v>
      </c>
      <c r="F13" s="16" t="s">
        <v>45</v>
      </c>
      <c r="G13" s="10"/>
      <c r="H13" s="23" t="s">
        <v>345</v>
      </c>
      <c r="I13" s="10"/>
      <c r="J13" s="10"/>
      <c r="K13" s="10"/>
      <c r="L13" s="10"/>
      <c r="M13" s="10"/>
      <c r="N13" s="10"/>
      <c r="O13" s="10"/>
      <c r="P13" s="4">
        <f>COUNTIFS(Lambai!Q:Q,AH13)</f>
        <v>0</v>
      </c>
      <c r="Q13" s="10">
        <f>COUNTIFS(Lambai!O:O,"TNLT",Lambai!Q:Q,AH13, Lambai!S:S,"&lt;&gt;"&amp;"", Lambai!T:T,"&lt;&gt;"&amp;"", Lambai!U:U,"&lt;&gt;"&amp;"", Lambai!V:V,"&lt;&gt;"&amp;"",  Lambai!W:W,"&lt;&gt;"&amp;"",  Lambai!X:X,"&lt;&gt;"&amp;"",  Lambai!Y:Y,"&lt;&gt;"&amp;"",  Lambai!Z:Z,"&lt;&gt;"&amp;"")</f>
        <v>0</v>
      </c>
      <c r="R13" s="10">
        <f>COUNTIFS(Lambai!O:O,"TNBT",Lambai!Q:Q,AH13, Lambai!S:S,"&lt;&gt;"&amp;"", Lambai!T:T,"&lt;&gt;"&amp;"", Lambai!U:U,"&lt;&gt;"&amp;"", Lambai!V:V,"&lt;&gt;"&amp;"",  Lambai!W:W,"&lt;&gt;"&amp;"",  Lambai!X:X,"&lt;&gt;"&amp;"",  Lambai!Y:Y,"&lt;&gt;"&amp;"",  Lambai!Z:Z,"&lt;&gt;"&amp;"")</f>
        <v>0</v>
      </c>
      <c r="S13" s="10">
        <f>COUNTIFS(Lambai!O:O,"TL",Lambai!Q:Q,AH13, Lambai!S:S,"&lt;&gt;"&amp;"", Lambai!Y:Y,"&lt;&gt;"&amp;"",  Lambai!Z:Z,"&lt;&gt;"&amp;"")</f>
        <v>0</v>
      </c>
      <c r="T13" s="10">
        <f>COUNTIFS(Lambai!B:B,"Giữ chỗ",Lambai!Q:Q,AH13)</f>
        <v>0</v>
      </c>
      <c r="U13" s="10">
        <f>COUNTIFS(Lambai!C:C,"Sai lớp",Lambai!Q:Q,AH13)</f>
        <v>0</v>
      </c>
      <c r="V13" s="10">
        <f>COUNTIFS(Lambai!C:C,"Sai phân công",Lambai!Q:Q,AH13)</f>
        <v>0</v>
      </c>
      <c r="W13" s="10">
        <f t="shared" si="4"/>
        <v>0</v>
      </c>
      <c r="X13" s="10"/>
      <c r="Y13" s="10"/>
      <c r="Z13" s="10">
        <f>COUNTIFS(Lambai!AE:AE,AH13, Lambai!AO:AO,"&lt;&gt;"&amp;"",Lambai!AP:AP,"&lt;&gt;"&amp;"")</f>
        <v>0</v>
      </c>
      <c r="AA13" s="6">
        <f>COUNTIFS(Lambai!AS:AS,'[1]Kiểm tra'!AH13, Lambai!AO:AO,"&lt;&gt;"&amp;"",Lambai!AP:AP,"&lt;&gt;"&amp;"")</f>
        <v>0</v>
      </c>
      <c r="AB13" s="6"/>
      <c r="AC13" s="6"/>
      <c r="AD13" s="6"/>
      <c r="AE13" s="6"/>
      <c r="AF13" s="6"/>
      <c r="AG13" s="6"/>
      <c r="AH13" s="6" t="s">
        <v>92</v>
      </c>
      <c r="AI13" s="6" t="str">
        <f t="shared" si="5"/>
        <v>A_03 Nguyễn Duy Hưng 20131946 KSTNK58</v>
      </c>
      <c r="AJ13" s="6"/>
      <c r="AK13" s="6" t="str">
        <f t="shared" si="6"/>
        <v>TRUE</v>
      </c>
      <c r="AL13" s="4"/>
      <c r="AM13" s="4"/>
      <c r="AN13" s="4"/>
      <c r="AO13" s="4"/>
      <c r="AP13" s="4"/>
      <c r="AQ13" s="4"/>
      <c r="AR13" s="4"/>
      <c r="AS13" s="4"/>
    </row>
    <row r="14" ht="13.5" customHeight="1">
      <c r="A14" s="6"/>
      <c r="B14" s="16" t="s">
        <v>91</v>
      </c>
      <c r="C14" s="43" t="s">
        <v>380</v>
      </c>
      <c r="D14" s="43" t="s">
        <v>381</v>
      </c>
      <c r="E14" s="44">
        <v>2.013375E7</v>
      </c>
      <c r="F14" s="16" t="s">
        <v>45</v>
      </c>
      <c r="G14" s="10"/>
      <c r="H14" s="23" t="s">
        <v>383</v>
      </c>
      <c r="I14" s="10"/>
      <c r="J14" s="10"/>
      <c r="K14" s="10"/>
      <c r="L14" s="10"/>
      <c r="M14" s="10"/>
      <c r="N14" s="10"/>
      <c r="O14" s="10"/>
      <c r="P14" s="4">
        <f>COUNTIFS(Lambai!Q:Q,AH14)</f>
        <v>0</v>
      </c>
      <c r="Q14" s="10">
        <f>COUNTIFS(Lambai!O:O,"TNLT",Lambai!Q:Q,AH14, Lambai!S:S,"&lt;&gt;"&amp;"", Lambai!T:T,"&lt;&gt;"&amp;"", Lambai!U:U,"&lt;&gt;"&amp;"", Lambai!V:V,"&lt;&gt;"&amp;"",  Lambai!W:W,"&lt;&gt;"&amp;"",  Lambai!X:X,"&lt;&gt;"&amp;"",  Lambai!Y:Y,"&lt;&gt;"&amp;"",  Lambai!Z:Z,"&lt;&gt;"&amp;"")</f>
        <v>0</v>
      </c>
      <c r="R14" s="10">
        <f>COUNTIFS(Lambai!O:O,"TNBT",Lambai!Q:Q,AH14, Lambai!S:S,"&lt;&gt;"&amp;"", Lambai!T:T,"&lt;&gt;"&amp;"", Lambai!U:U,"&lt;&gt;"&amp;"", Lambai!V:V,"&lt;&gt;"&amp;"",  Lambai!W:W,"&lt;&gt;"&amp;"",  Lambai!X:X,"&lt;&gt;"&amp;"",  Lambai!Y:Y,"&lt;&gt;"&amp;"",  Lambai!Z:Z,"&lt;&gt;"&amp;"")</f>
        <v>0</v>
      </c>
      <c r="S14" s="10">
        <f>COUNTIFS(Lambai!O:O,"TL",Lambai!Q:Q,AH14, Lambai!S:S,"&lt;&gt;"&amp;"", Lambai!Y:Y,"&lt;&gt;"&amp;"",  Lambai!Z:Z,"&lt;&gt;"&amp;"")</f>
        <v>0</v>
      </c>
      <c r="T14" s="10">
        <f>COUNTIFS(Lambai!B:B,"Giữ chỗ",Lambai!Q:Q,AH14)</f>
        <v>0</v>
      </c>
      <c r="U14" s="10">
        <f>COUNTIFS(Lambai!C:C,"Sai lớp",Lambai!Q:Q,AH14)</f>
        <v>0</v>
      </c>
      <c r="V14" s="10">
        <f>COUNTIFS(Lambai!C:C,"Sai phân công",Lambai!Q:Q,AH14)</f>
        <v>0</v>
      </c>
      <c r="W14" s="10">
        <f t="shared" si="4"/>
        <v>0</v>
      </c>
      <c r="X14" s="10"/>
      <c r="Y14" s="10"/>
      <c r="Z14" s="10">
        <f>COUNTIFS(Lambai!AE:AE,AH14, Lambai!AO:AO,"&lt;&gt;"&amp;"",Lambai!AP:AP,"&lt;&gt;"&amp;"")</f>
        <v>0</v>
      </c>
      <c r="AA14" s="6">
        <f>COUNTIFS(Lambai!AS:AS,'[1]Kiểm tra'!AH14, Lambai!AO:AO,"&lt;&gt;"&amp;"",Lambai!AP:AP,"&lt;&gt;"&amp;"")</f>
        <v>0</v>
      </c>
      <c r="AB14" s="6"/>
      <c r="AC14" s="6"/>
      <c r="AD14" s="6"/>
      <c r="AE14" s="6"/>
      <c r="AF14" s="6"/>
      <c r="AG14" s="6"/>
      <c r="AH14" s="6" t="s">
        <v>412</v>
      </c>
      <c r="AI14" s="6" t="str">
        <f t="shared" si="5"/>
        <v>A_03 Nguyễn Văn Thiệu 20133750 KSTNK58</v>
      </c>
      <c r="AJ14" s="6"/>
      <c r="AK14" s="6" t="str">
        <f t="shared" si="6"/>
        <v>TRUE</v>
      </c>
      <c r="AL14" s="4"/>
      <c r="AM14" s="4"/>
      <c r="AN14" s="4"/>
      <c r="AO14" s="4"/>
      <c r="AP14" s="4"/>
      <c r="AQ14" s="4"/>
      <c r="AR14" s="4"/>
      <c r="AS14" s="4"/>
    </row>
    <row r="15" ht="13.5" customHeight="1">
      <c r="A15" s="6"/>
      <c r="B15" s="16" t="s">
        <v>413</v>
      </c>
      <c r="C15" s="45" t="s">
        <v>415</v>
      </c>
      <c r="D15" s="45" t="s">
        <v>419</v>
      </c>
      <c r="E15" s="46">
        <v>2.0130284E7</v>
      </c>
      <c r="F15" s="16" t="s">
        <v>45</v>
      </c>
      <c r="G15" s="10"/>
      <c r="H15" s="23" t="s">
        <v>420</v>
      </c>
      <c r="I15" s="10">
        <f>COUNTIF(B:B,B15)</f>
        <v>3</v>
      </c>
      <c r="J15" s="10">
        <f>COUNTIFS(Lambai!P:P,B15,Lambai!O:O,"TNLT", Lambai!S:S,"&lt;&gt;"&amp;"", Lambai!T:T,"&lt;&gt;"&amp;"", Lambai!U:U,"&lt;&gt;"&amp;"", Lambai!V:V,"&lt;&gt;"&amp;"",  Lambai!W:W,"&lt;&gt;"&amp;"",  Lambai!X:X,"&lt;&gt;"&amp;"",  Lambai!Y:Y,"&lt;&gt;"&amp;"",  Lambai!Z:Z,"&lt;&gt;"&amp;"")</f>
        <v>0</v>
      </c>
      <c r="K15" s="10">
        <f>COUNTIFS(Lambai!P:P,B15,Lambai!O:O,"TNBT", Lambai!S:S,"&lt;&gt;"&amp;"", Lambai!T:T,"&lt;&gt;"&amp;"", Lambai!U:U,"&lt;&gt;"&amp;"", Lambai!V:V,"&lt;&gt;"&amp;"",  Lambai!W:W,"&lt;&gt;"&amp;"",  Lambai!X:X,"&lt;&gt;"&amp;"",  Lambai!Y:Y,"&lt;&gt;"&amp;"",  Lambai!Z:Z,"&lt;&gt;"&amp;"")</f>
        <v>0</v>
      </c>
      <c r="L15" s="10">
        <f>COUNTIFS(Lambai!P:P,B15,Lambai!O:O,"TL", Lambai!S:S,"&lt;&gt;"&amp;"", Lambai!Y:Y,"&lt;&gt;"&amp;"",  Lambai!Z:Z,"&lt;&gt;"&amp;"")</f>
        <v>0</v>
      </c>
      <c r="M15" s="10">
        <f>COUNTIFS(Lambai!AD:AD,B15, Lambai!AO:AO,"&lt;&gt;"&amp;"",Lambai!AP:AP,"&lt;&gt;"&amp;"")</f>
        <v>0</v>
      </c>
      <c r="N15" s="10">
        <f>COUNTIFS(Lambai!B:B,"Giữ chỗ nhóm",Lambai!P:P,B15)</f>
        <v>0</v>
      </c>
      <c r="O15" s="10"/>
      <c r="P15" s="4">
        <f>COUNTIFS(Lambai!Q:Q,AH15)</f>
        <v>0</v>
      </c>
      <c r="Q15" s="10">
        <f>COUNTIFS(Lambai!O:O,"TNLT",Lambai!Q:Q,AH15, Lambai!S:S,"&lt;&gt;"&amp;"", Lambai!T:T,"&lt;&gt;"&amp;"", Lambai!U:U,"&lt;&gt;"&amp;"", Lambai!V:V,"&lt;&gt;"&amp;"",  Lambai!W:W,"&lt;&gt;"&amp;"",  Lambai!X:X,"&lt;&gt;"&amp;"",  Lambai!Y:Y,"&lt;&gt;"&amp;"",  Lambai!Z:Z,"&lt;&gt;"&amp;"")</f>
        <v>0</v>
      </c>
      <c r="R15" s="10">
        <f>COUNTIFS(Lambai!O:O,"TNBT",Lambai!Q:Q,AH15, Lambai!S:S,"&lt;&gt;"&amp;"", Lambai!T:T,"&lt;&gt;"&amp;"", Lambai!U:U,"&lt;&gt;"&amp;"", Lambai!V:V,"&lt;&gt;"&amp;"",  Lambai!W:W,"&lt;&gt;"&amp;"",  Lambai!X:X,"&lt;&gt;"&amp;"",  Lambai!Y:Y,"&lt;&gt;"&amp;"",  Lambai!Z:Z,"&lt;&gt;"&amp;"")</f>
        <v>0</v>
      </c>
      <c r="S15" s="10">
        <f>COUNTIFS(Lambai!O:O,"TL",Lambai!Q:Q,AH15, Lambai!S:S,"&lt;&gt;"&amp;"", Lambai!Y:Y,"&lt;&gt;"&amp;"",  Lambai!Z:Z,"&lt;&gt;"&amp;"")</f>
        <v>0</v>
      </c>
      <c r="T15" s="10">
        <f>COUNTIFS(Lambai!B:B,"Giữ chỗ",Lambai!Q:Q,AH15)</f>
        <v>0</v>
      </c>
      <c r="U15" s="10">
        <f>COUNTIFS(Lambai!C:C,"Sai lớp",Lambai!Q:Q,AH15)</f>
        <v>0</v>
      </c>
      <c r="V15" s="10">
        <f>COUNTIFS(Lambai!C:C,"Sai phân công",Lambai!Q:Q,AH15)</f>
        <v>0</v>
      </c>
      <c r="W15" s="10">
        <f t="shared" si="4"/>
        <v>0</v>
      </c>
      <c r="X15" s="10"/>
      <c r="Y15" s="10"/>
      <c r="Z15" s="10">
        <f>COUNTIFS(Lambai!AE:AE,AH15, Lambai!AO:AO,"&lt;&gt;"&amp;"",Lambai!AP:AP,"&lt;&gt;"&amp;"")</f>
        <v>0</v>
      </c>
      <c r="AA15" s="6">
        <f>COUNTIFS(Lambai!AS:AS,'[1]Kiểm tra'!AH15, Lambai!AO:AO,"&lt;&gt;"&amp;"",Lambai!AP:AP,"&lt;&gt;"&amp;"")</f>
        <v>0</v>
      </c>
      <c r="AB15" s="6"/>
      <c r="AC15" s="6"/>
      <c r="AD15" s="6"/>
      <c r="AE15" s="6"/>
      <c r="AF15" s="6"/>
      <c r="AG15" s="6"/>
      <c r="AH15" s="6" t="s">
        <v>457</v>
      </c>
      <c r="AI15" s="6" t="str">
        <f t="shared" si="5"/>
        <v>A_04 Nguyễn Trọng Bách 20130284 KSTNK58</v>
      </c>
      <c r="AJ15" s="6"/>
      <c r="AK15" s="6" t="str">
        <f t="shared" si="6"/>
        <v>TRUE</v>
      </c>
      <c r="AL15" s="4"/>
      <c r="AM15" s="4"/>
      <c r="AN15" s="4"/>
      <c r="AO15" s="4"/>
      <c r="AP15" s="4"/>
      <c r="AQ15" s="4"/>
      <c r="AR15" s="4"/>
      <c r="AS15" s="4"/>
    </row>
    <row r="16" ht="13.5" customHeight="1">
      <c r="A16" s="6"/>
      <c r="B16" s="16" t="s">
        <v>413</v>
      </c>
      <c r="C16" s="45" t="s">
        <v>458</v>
      </c>
      <c r="D16" s="45" t="s">
        <v>459</v>
      </c>
      <c r="E16" s="46">
        <v>2.0132852E7</v>
      </c>
      <c r="F16" s="16" t="s">
        <v>45</v>
      </c>
      <c r="G16" s="10"/>
      <c r="H16" s="23" t="s">
        <v>460</v>
      </c>
      <c r="I16" s="10"/>
      <c r="J16" s="10"/>
      <c r="K16" s="10"/>
      <c r="L16" s="10"/>
      <c r="M16" s="10"/>
      <c r="N16" s="10"/>
      <c r="O16" s="10"/>
      <c r="P16" s="4">
        <f>COUNTIFS(Lambai!Q:Q,AH16)</f>
        <v>0</v>
      </c>
      <c r="Q16" s="10">
        <f>COUNTIFS(Lambai!O:O,"TNLT",Lambai!Q:Q,AH16, Lambai!S:S,"&lt;&gt;"&amp;"", Lambai!T:T,"&lt;&gt;"&amp;"", Lambai!U:U,"&lt;&gt;"&amp;"", Lambai!V:V,"&lt;&gt;"&amp;"",  Lambai!W:W,"&lt;&gt;"&amp;"",  Lambai!X:X,"&lt;&gt;"&amp;"",  Lambai!Y:Y,"&lt;&gt;"&amp;"",  Lambai!Z:Z,"&lt;&gt;"&amp;"")</f>
        <v>0</v>
      </c>
      <c r="R16" s="10">
        <f>COUNTIFS(Lambai!O:O,"TNBT",Lambai!Q:Q,AH16, Lambai!S:S,"&lt;&gt;"&amp;"", Lambai!T:T,"&lt;&gt;"&amp;"", Lambai!U:U,"&lt;&gt;"&amp;"", Lambai!V:V,"&lt;&gt;"&amp;"",  Lambai!W:W,"&lt;&gt;"&amp;"",  Lambai!X:X,"&lt;&gt;"&amp;"",  Lambai!Y:Y,"&lt;&gt;"&amp;"",  Lambai!Z:Z,"&lt;&gt;"&amp;"")</f>
        <v>0</v>
      </c>
      <c r="S16" s="10">
        <f>COUNTIFS(Lambai!O:O,"TL",Lambai!Q:Q,AH16, Lambai!S:S,"&lt;&gt;"&amp;"", Lambai!Y:Y,"&lt;&gt;"&amp;"",  Lambai!Z:Z,"&lt;&gt;"&amp;"")</f>
        <v>0</v>
      </c>
      <c r="T16" s="10">
        <f>COUNTIFS(Lambai!B:B,"Giữ chỗ",Lambai!Q:Q,AH16)</f>
        <v>0</v>
      </c>
      <c r="U16" s="10">
        <f>COUNTIFS(Lambai!C:C,"Sai lớp",Lambai!Q:Q,AH16)</f>
        <v>0</v>
      </c>
      <c r="V16" s="10">
        <f>COUNTIFS(Lambai!C:C,"Sai phân công",Lambai!Q:Q,AH16)</f>
        <v>0</v>
      </c>
      <c r="W16" s="10">
        <f t="shared" si="4"/>
        <v>0</v>
      </c>
      <c r="X16" s="10"/>
      <c r="Y16" s="10"/>
      <c r="Z16" s="10">
        <f>COUNTIFS(Lambai!AE:AE,AH16, Lambai!AO:AO,"&lt;&gt;"&amp;"",Lambai!AP:AP,"&lt;&gt;"&amp;"")</f>
        <v>0</v>
      </c>
      <c r="AA16" s="6">
        <f>COUNTIFS(Lambai!AS:AS,'[1]Kiểm tra'!AH16, Lambai!AO:AO,"&lt;&gt;"&amp;"",Lambai!AP:AP,"&lt;&gt;"&amp;"")</f>
        <v>0</v>
      </c>
      <c r="AB16" s="6"/>
      <c r="AC16" s="6"/>
      <c r="AD16" s="6"/>
      <c r="AE16" s="6"/>
      <c r="AF16" s="6"/>
      <c r="AG16" s="6"/>
      <c r="AH16" s="6" t="s">
        <v>475</v>
      </c>
      <c r="AI16" s="6" t="str">
        <f t="shared" si="5"/>
        <v>A_04 Thái Quý Đại Nhân 20132852 KSTNK58</v>
      </c>
      <c r="AJ16" s="6"/>
      <c r="AK16" s="6" t="str">
        <f t="shared" si="6"/>
        <v>TRUE</v>
      </c>
      <c r="AL16" s="4"/>
      <c r="AM16" s="4"/>
      <c r="AN16" s="4"/>
      <c r="AO16" s="4"/>
      <c r="AP16" s="4"/>
      <c r="AQ16" s="4"/>
      <c r="AR16" s="4"/>
      <c r="AS16" s="4"/>
    </row>
    <row r="17" ht="13.5" customHeight="1">
      <c r="A17" s="6"/>
      <c r="B17" s="16" t="s">
        <v>413</v>
      </c>
      <c r="C17" s="45" t="s">
        <v>476</v>
      </c>
      <c r="D17" s="45" t="s">
        <v>477</v>
      </c>
      <c r="E17" s="46">
        <v>2.0133583E7</v>
      </c>
      <c r="F17" s="16" t="s">
        <v>45</v>
      </c>
      <c r="G17" s="10"/>
      <c r="H17" s="23" t="s">
        <v>478</v>
      </c>
      <c r="I17" s="10"/>
      <c r="J17" s="10"/>
      <c r="K17" s="10"/>
      <c r="L17" s="10"/>
      <c r="M17" s="10"/>
      <c r="N17" s="10"/>
      <c r="O17" s="10"/>
      <c r="P17" s="4">
        <f>COUNTIFS(Lambai!Q:Q,AH17)</f>
        <v>0</v>
      </c>
      <c r="Q17" s="10">
        <f>COUNTIFS(Lambai!O:O,"TNLT",Lambai!Q:Q,AH17, Lambai!S:S,"&lt;&gt;"&amp;"", Lambai!T:T,"&lt;&gt;"&amp;"", Lambai!U:U,"&lt;&gt;"&amp;"", Lambai!V:V,"&lt;&gt;"&amp;"",  Lambai!W:W,"&lt;&gt;"&amp;"",  Lambai!X:X,"&lt;&gt;"&amp;"",  Lambai!Y:Y,"&lt;&gt;"&amp;"",  Lambai!Z:Z,"&lt;&gt;"&amp;"")</f>
        <v>0</v>
      </c>
      <c r="R17" s="10">
        <f>COUNTIFS(Lambai!O:O,"TNBT",Lambai!Q:Q,AH17, Lambai!S:S,"&lt;&gt;"&amp;"", Lambai!T:T,"&lt;&gt;"&amp;"", Lambai!U:U,"&lt;&gt;"&amp;"", Lambai!V:V,"&lt;&gt;"&amp;"",  Lambai!W:W,"&lt;&gt;"&amp;"",  Lambai!X:X,"&lt;&gt;"&amp;"",  Lambai!Y:Y,"&lt;&gt;"&amp;"",  Lambai!Z:Z,"&lt;&gt;"&amp;"")</f>
        <v>0</v>
      </c>
      <c r="S17" s="10">
        <f>COUNTIFS(Lambai!O:O,"TL",Lambai!Q:Q,AH17, Lambai!S:S,"&lt;&gt;"&amp;"", Lambai!Y:Y,"&lt;&gt;"&amp;"",  Lambai!Z:Z,"&lt;&gt;"&amp;"")</f>
        <v>0</v>
      </c>
      <c r="T17" s="10">
        <f>COUNTIFS(Lambai!B:B,"Giữ chỗ",Lambai!Q:Q,AH17)</f>
        <v>0</v>
      </c>
      <c r="U17" s="10">
        <f>COUNTIFS(Lambai!C:C,"Sai lớp",Lambai!Q:Q,AH17)</f>
        <v>0</v>
      </c>
      <c r="V17" s="10">
        <f>COUNTIFS(Lambai!C:C,"Sai phân công",Lambai!Q:Q,AH17)</f>
        <v>0</v>
      </c>
      <c r="W17" s="10">
        <f t="shared" si="4"/>
        <v>0</v>
      </c>
      <c r="X17" s="10"/>
      <c r="Y17" s="10"/>
      <c r="Z17" s="10">
        <f>COUNTIFS(Lambai!AE:AE,AH17, Lambai!AO:AO,"&lt;&gt;"&amp;"",Lambai!AP:AP,"&lt;&gt;"&amp;"")</f>
        <v>0</v>
      </c>
      <c r="AA17" s="6">
        <f>COUNTIFS(Lambai!AS:AS,'[1]Kiểm tra'!AH17, Lambai!AO:AO,"&lt;&gt;"&amp;"",Lambai!AP:AP,"&lt;&gt;"&amp;"")</f>
        <v>0</v>
      </c>
      <c r="AB17" s="6"/>
      <c r="AC17" s="6"/>
      <c r="AD17" s="6"/>
      <c r="AE17" s="6"/>
      <c r="AF17" s="6"/>
      <c r="AG17" s="6"/>
      <c r="AH17" s="6" t="s">
        <v>502</v>
      </c>
      <c r="AI17" s="6" t="str">
        <f t="shared" si="5"/>
        <v>A_04 Nguyễn Hữu Thái 20133583 KSTNK58</v>
      </c>
      <c r="AJ17" s="6"/>
      <c r="AK17" s="6" t="str">
        <f t="shared" si="6"/>
        <v>TRUE</v>
      </c>
      <c r="AL17" s="4"/>
      <c r="AM17" s="4"/>
      <c r="AN17" s="4"/>
      <c r="AO17" s="4"/>
      <c r="AP17" s="4"/>
      <c r="AQ17" s="4"/>
      <c r="AR17" s="4"/>
      <c r="AS17" s="4"/>
    </row>
    <row r="18" ht="13.5" customHeight="1">
      <c r="A18" s="6"/>
      <c r="B18" s="16" t="s">
        <v>505</v>
      </c>
      <c r="C18" s="47" t="s">
        <v>506</v>
      </c>
      <c r="D18" s="47" t="s">
        <v>512</v>
      </c>
      <c r="E18" s="48">
        <v>2.0130482E7</v>
      </c>
      <c r="F18" s="16" t="s">
        <v>45</v>
      </c>
      <c r="G18" s="10"/>
      <c r="H18" s="23" t="s">
        <v>515</v>
      </c>
      <c r="I18" s="10">
        <f>COUNTIF(B:B,B18)</f>
        <v>3</v>
      </c>
      <c r="J18" s="10">
        <f>COUNTIFS(Lambai!P:P,B18,Lambai!O:O,"TNLT", Lambai!S:S,"&lt;&gt;"&amp;"", Lambai!T:T,"&lt;&gt;"&amp;"", Lambai!U:U,"&lt;&gt;"&amp;"", Lambai!V:V,"&lt;&gt;"&amp;"",  Lambai!W:W,"&lt;&gt;"&amp;"",  Lambai!X:X,"&lt;&gt;"&amp;"",  Lambai!Y:Y,"&lt;&gt;"&amp;"",  Lambai!Z:Z,"&lt;&gt;"&amp;"")</f>
        <v>0</v>
      </c>
      <c r="K18" s="10">
        <f>COUNTIFS(Lambai!P:P,B18,Lambai!O:O,"TNBT", Lambai!S:S,"&lt;&gt;"&amp;"", Lambai!T:T,"&lt;&gt;"&amp;"", Lambai!U:U,"&lt;&gt;"&amp;"", Lambai!V:V,"&lt;&gt;"&amp;"",  Lambai!W:W,"&lt;&gt;"&amp;"",  Lambai!X:X,"&lt;&gt;"&amp;"",  Lambai!Y:Y,"&lt;&gt;"&amp;"",  Lambai!Z:Z,"&lt;&gt;"&amp;"")</f>
        <v>0</v>
      </c>
      <c r="L18" s="10">
        <f>COUNTIFS(Lambai!P:P,B18,Lambai!O:O,"TL", Lambai!S:S,"&lt;&gt;"&amp;"", Lambai!Y:Y,"&lt;&gt;"&amp;"",  Lambai!Z:Z,"&lt;&gt;"&amp;"")</f>
        <v>0</v>
      </c>
      <c r="M18" s="10">
        <f>COUNTIFS(Lambai!AD:AD,B18, Lambai!AO:AO,"&lt;&gt;"&amp;"",Lambai!AP:AP,"&lt;&gt;"&amp;"")</f>
        <v>0</v>
      </c>
      <c r="N18" s="10">
        <f>COUNTIFS(Lambai!B:B,"Giữ chỗ nhóm",Lambai!P:P,B18)</f>
        <v>0</v>
      </c>
      <c r="O18" s="10"/>
      <c r="P18" s="4">
        <f>COUNTIFS(Lambai!Q:Q,AH18)</f>
        <v>0</v>
      </c>
      <c r="Q18" s="10">
        <f>COUNTIFS(Lambai!O:O,"TNLT",Lambai!Q:Q,AH18, Lambai!S:S,"&lt;&gt;"&amp;"", Lambai!T:T,"&lt;&gt;"&amp;"", Lambai!U:U,"&lt;&gt;"&amp;"", Lambai!V:V,"&lt;&gt;"&amp;"",  Lambai!W:W,"&lt;&gt;"&amp;"",  Lambai!X:X,"&lt;&gt;"&amp;"",  Lambai!Y:Y,"&lt;&gt;"&amp;"",  Lambai!Z:Z,"&lt;&gt;"&amp;"")</f>
        <v>0</v>
      </c>
      <c r="R18" s="10">
        <f>COUNTIFS(Lambai!O:O,"TNBT",Lambai!Q:Q,AH18, Lambai!S:S,"&lt;&gt;"&amp;"", Lambai!T:T,"&lt;&gt;"&amp;"", Lambai!U:U,"&lt;&gt;"&amp;"", Lambai!V:V,"&lt;&gt;"&amp;"",  Lambai!W:W,"&lt;&gt;"&amp;"",  Lambai!X:X,"&lt;&gt;"&amp;"",  Lambai!Y:Y,"&lt;&gt;"&amp;"",  Lambai!Z:Z,"&lt;&gt;"&amp;"")</f>
        <v>0</v>
      </c>
      <c r="S18" s="10">
        <f>COUNTIFS(Lambai!O:O,"TL",Lambai!Q:Q,AH18, Lambai!S:S,"&lt;&gt;"&amp;"", Lambai!Y:Y,"&lt;&gt;"&amp;"",  Lambai!Z:Z,"&lt;&gt;"&amp;"")</f>
        <v>0</v>
      </c>
      <c r="T18" s="10">
        <f>COUNTIFS(Lambai!B:B,"Giữ chỗ",Lambai!Q:Q,AH18)</f>
        <v>0</v>
      </c>
      <c r="U18" s="10">
        <f>COUNTIFS(Lambai!C:C,"Sai lớp",Lambai!Q:Q,AH18)</f>
        <v>0</v>
      </c>
      <c r="V18" s="10">
        <f>COUNTIFS(Lambai!C:C,"Sai phân công",Lambai!Q:Q,AH18)</f>
        <v>0</v>
      </c>
      <c r="W18" s="10">
        <f t="shared" si="4"/>
        <v>0</v>
      </c>
      <c r="X18" s="10"/>
      <c r="Y18" s="10"/>
      <c r="Z18" s="10">
        <f>COUNTIFS(Lambai!AE:AE,AH18, Lambai!AO:AO,"&lt;&gt;"&amp;"",Lambai!AP:AP,"&lt;&gt;"&amp;"")</f>
        <v>0</v>
      </c>
      <c r="AA18" s="6">
        <f>COUNTIFS(Lambai!AS:AS,'[1]Kiểm tra'!AH18, Lambai!AO:AO,"&lt;&gt;"&amp;"",Lambai!AP:AP,"&lt;&gt;"&amp;"")</f>
        <v>0</v>
      </c>
      <c r="AB18" s="6"/>
      <c r="AC18" s="6"/>
      <c r="AD18" s="6"/>
      <c r="AE18" s="6"/>
      <c r="AF18" s="6"/>
      <c r="AG18" s="6"/>
      <c r="AH18" s="6" t="s">
        <v>545</v>
      </c>
      <c r="AI18" s="6" t="str">
        <f t="shared" si="5"/>
        <v>A_05 Bùi Văn Cường 20130482 KSTNK58</v>
      </c>
      <c r="AJ18" s="6"/>
      <c r="AK18" s="6" t="str">
        <f t="shared" si="6"/>
        <v>TRUE</v>
      </c>
      <c r="AL18" s="4"/>
      <c r="AM18" s="4"/>
      <c r="AN18" s="4"/>
      <c r="AO18" s="4"/>
      <c r="AP18" s="4"/>
      <c r="AQ18" s="4"/>
      <c r="AR18" s="4"/>
      <c r="AS18" s="4"/>
    </row>
    <row r="19" ht="13.5" customHeight="1">
      <c r="A19" s="6"/>
      <c r="B19" s="16" t="s">
        <v>505</v>
      </c>
      <c r="C19" s="47" t="s">
        <v>553</v>
      </c>
      <c r="D19" s="47" t="s">
        <v>555</v>
      </c>
      <c r="E19" s="48">
        <v>2.0132047E7</v>
      </c>
      <c r="F19" s="16" t="s">
        <v>45</v>
      </c>
      <c r="G19" s="10"/>
      <c r="H19" s="23" t="s">
        <v>558</v>
      </c>
      <c r="I19" s="10"/>
      <c r="J19" s="10"/>
      <c r="K19" s="10"/>
      <c r="L19" s="10"/>
      <c r="M19" s="10"/>
      <c r="N19" s="10"/>
      <c r="O19" s="10"/>
      <c r="P19" s="4">
        <f>COUNTIFS(Lambai!Q:Q,AH19)</f>
        <v>0</v>
      </c>
      <c r="Q19" s="10">
        <f>COUNTIFS(Lambai!O:O,"TNLT",Lambai!Q:Q,AH19, Lambai!S:S,"&lt;&gt;"&amp;"", Lambai!T:T,"&lt;&gt;"&amp;"", Lambai!U:U,"&lt;&gt;"&amp;"", Lambai!V:V,"&lt;&gt;"&amp;"",  Lambai!W:W,"&lt;&gt;"&amp;"",  Lambai!X:X,"&lt;&gt;"&amp;"",  Lambai!Y:Y,"&lt;&gt;"&amp;"",  Lambai!Z:Z,"&lt;&gt;"&amp;"")</f>
        <v>0</v>
      </c>
      <c r="R19" s="10">
        <f>COUNTIFS(Lambai!O:O,"TNBT",Lambai!Q:Q,AH19, Lambai!S:S,"&lt;&gt;"&amp;"", Lambai!T:T,"&lt;&gt;"&amp;"", Lambai!U:U,"&lt;&gt;"&amp;"", Lambai!V:V,"&lt;&gt;"&amp;"",  Lambai!W:W,"&lt;&gt;"&amp;"",  Lambai!X:X,"&lt;&gt;"&amp;"",  Lambai!Y:Y,"&lt;&gt;"&amp;"",  Lambai!Z:Z,"&lt;&gt;"&amp;"")</f>
        <v>0</v>
      </c>
      <c r="S19" s="10">
        <f>COUNTIFS(Lambai!O:O,"TL",Lambai!Q:Q,AH19, Lambai!S:S,"&lt;&gt;"&amp;"", Lambai!Y:Y,"&lt;&gt;"&amp;"",  Lambai!Z:Z,"&lt;&gt;"&amp;"")</f>
        <v>0</v>
      </c>
      <c r="T19" s="10">
        <f>COUNTIFS(Lambai!B:B,"Giữ chỗ",Lambai!Q:Q,AH19)</f>
        <v>0</v>
      </c>
      <c r="U19" s="10">
        <f>COUNTIFS(Lambai!C:C,"Sai lớp",Lambai!Q:Q,AH19)</f>
        <v>0</v>
      </c>
      <c r="V19" s="10">
        <f>COUNTIFS(Lambai!C:C,"Sai phân công",Lambai!Q:Q,AH19)</f>
        <v>0</v>
      </c>
      <c r="W19" s="10">
        <f t="shared" si="4"/>
        <v>0</v>
      </c>
      <c r="X19" s="10"/>
      <c r="Y19" s="10"/>
      <c r="Z19" s="10">
        <f>COUNTIFS(Lambai!AE:AE,AH19, Lambai!AO:AO,"&lt;&gt;"&amp;"",Lambai!AP:AP,"&lt;&gt;"&amp;"")</f>
        <v>0</v>
      </c>
      <c r="AA19" s="6">
        <f>COUNTIFS(Lambai!AS:AS,'[1]Kiểm tra'!AH19, Lambai!AO:AO,"&lt;&gt;"&amp;"",Lambai!AP:AP,"&lt;&gt;"&amp;"")</f>
        <v>0</v>
      </c>
      <c r="AB19" s="6"/>
      <c r="AC19" s="6"/>
      <c r="AD19" s="6"/>
      <c r="AE19" s="6"/>
      <c r="AF19" s="6"/>
      <c r="AG19" s="6"/>
      <c r="AH19" s="6" t="s">
        <v>578</v>
      </c>
      <c r="AI19" s="6" t="str">
        <f t="shared" si="5"/>
        <v>A_05 Trương Giang Khang 20132047 KSTNK58</v>
      </c>
      <c r="AJ19" s="6"/>
      <c r="AK19" s="6" t="str">
        <f t="shared" si="6"/>
        <v>TRUE</v>
      </c>
      <c r="AL19" s="4"/>
      <c r="AM19" s="4"/>
      <c r="AN19" s="4"/>
      <c r="AO19" s="4"/>
      <c r="AP19" s="4"/>
      <c r="AQ19" s="4"/>
      <c r="AR19" s="4"/>
      <c r="AS19" s="4"/>
    </row>
    <row r="20" ht="13.5" customHeight="1">
      <c r="A20" s="6"/>
      <c r="B20" s="16" t="s">
        <v>505</v>
      </c>
      <c r="C20" s="47" t="s">
        <v>579</v>
      </c>
      <c r="D20" s="47" t="s">
        <v>580</v>
      </c>
      <c r="E20" s="48">
        <v>2.0132223E7</v>
      </c>
      <c r="F20" s="16" t="s">
        <v>45</v>
      </c>
      <c r="G20" s="10"/>
      <c r="H20" s="23" t="s">
        <v>581</v>
      </c>
      <c r="I20" s="10"/>
      <c r="J20" s="10"/>
      <c r="K20" s="10"/>
      <c r="L20" s="10"/>
      <c r="M20" s="10"/>
      <c r="N20" s="10"/>
      <c r="O20" s="10"/>
      <c r="P20" s="4">
        <f>COUNTIFS(Lambai!Q:Q,AH20)</f>
        <v>0</v>
      </c>
      <c r="Q20" s="10">
        <f>COUNTIFS(Lambai!O:O,"TNLT",Lambai!Q:Q,AH20, Lambai!S:S,"&lt;&gt;"&amp;"", Lambai!T:T,"&lt;&gt;"&amp;"", Lambai!U:U,"&lt;&gt;"&amp;"", Lambai!V:V,"&lt;&gt;"&amp;"",  Lambai!W:W,"&lt;&gt;"&amp;"",  Lambai!X:X,"&lt;&gt;"&amp;"",  Lambai!Y:Y,"&lt;&gt;"&amp;"",  Lambai!Z:Z,"&lt;&gt;"&amp;"")</f>
        <v>0</v>
      </c>
      <c r="R20" s="10">
        <f>COUNTIFS(Lambai!O:O,"TNBT",Lambai!Q:Q,AH20, Lambai!S:S,"&lt;&gt;"&amp;"", Lambai!T:T,"&lt;&gt;"&amp;"", Lambai!U:U,"&lt;&gt;"&amp;"", Lambai!V:V,"&lt;&gt;"&amp;"",  Lambai!W:W,"&lt;&gt;"&amp;"",  Lambai!X:X,"&lt;&gt;"&amp;"",  Lambai!Y:Y,"&lt;&gt;"&amp;"",  Lambai!Z:Z,"&lt;&gt;"&amp;"")</f>
        <v>0</v>
      </c>
      <c r="S20" s="10">
        <f>COUNTIFS(Lambai!O:O,"TL",Lambai!Q:Q,AH20, Lambai!S:S,"&lt;&gt;"&amp;"", Lambai!Y:Y,"&lt;&gt;"&amp;"",  Lambai!Z:Z,"&lt;&gt;"&amp;"")</f>
        <v>0</v>
      </c>
      <c r="T20" s="10">
        <f>COUNTIFS(Lambai!B:B,"Giữ chỗ",Lambai!Q:Q,AH20)</f>
        <v>0</v>
      </c>
      <c r="U20" s="10">
        <f>COUNTIFS(Lambai!C:C,"Sai lớp",Lambai!Q:Q,AH20)</f>
        <v>0</v>
      </c>
      <c r="V20" s="10">
        <f>COUNTIFS(Lambai!C:C,"Sai phân công",Lambai!Q:Q,AH20)</f>
        <v>0</v>
      </c>
      <c r="W20" s="10">
        <f t="shared" si="4"/>
        <v>0</v>
      </c>
      <c r="X20" s="10"/>
      <c r="Y20" s="10"/>
      <c r="Z20" s="10">
        <f>COUNTIFS(Lambai!AE:AE,AH20, Lambai!AO:AO,"&lt;&gt;"&amp;"",Lambai!AP:AP,"&lt;&gt;"&amp;"")</f>
        <v>0</v>
      </c>
      <c r="AA20" s="6">
        <f>COUNTIFS(Lambai!AS:AS,'[1]Kiểm tra'!AH20, Lambai!AO:AO,"&lt;&gt;"&amp;"",Lambai!AP:AP,"&lt;&gt;"&amp;"")</f>
        <v>0</v>
      </c>
      <c r="AB20" s="6"/>
      <c r="AC20" s="6"/>
      <c r="AD20" s="6"/>
      <c r="AE20" s="6"/>
      <c r="AF20" s="6"/>
      <c r="AG20" s="6"/>
      <c r="AH20" s="6" t="s">
        <v>584</v>
      </c>
      <c r="AI20" s="6" t="str">
        <f t="shared" si="5"/>
        <v>A_05 Tô Văn Lâm 20132223 KSTNK58</v>
      </c>
      <c r="AJ20" s="6"/>
      <c r="AK20" s="6" t="str">
        <f t="shared" si="6"/>
        <v>TRUE</v>
      </c>
      <c r="AL20" s="4"/>
      <c r="AM20" s="4"/>
      <c r="AN20" s="4"/>
      <c r="AO20" s="4"/>
      <c r="AP20" s="4"/>
      <c r="AQ20" s="4"/>
      <c r="AR20" s="4"/>
      <c r="AS20" s="4"/>
    </row>
    <row r="21" ht="13.5" customHeight="1">
      <c r="A21" s="6"/>
      <c r="B21" s="16" t="s">
        <v>550</v>
      </c>
      <c r="C21" s="49" t="s">
        <v>43</v>
      </c>
      <c r="D21" s="49" t="s">
        <v>606</v>
      </c>
      <c r="E21" s="50">
        <v>2.0130434E7</v>
      </c>
      <c r="F21" s="16" t="s">
        <v>45</v>
      </c>
      <c r="G21" s="10"/>
      <c r="H21" s="23" t="s">
        <v>607</v>
      </c>
      <c r="I21" s="10">
        <f>COUNTIF(B:B,B21)</f>
        <v>3</v>
      </c>
      <c r="J21" s="10">
        <f>COUNTIFS(Lambai!P:P,B21,Lambai!O:O,"TNLT", Lambai!S:S,"&lt;&gt;"&amp;"", Lambai!T:T,"&lt;&gt;"&amp;"", Lambai!U:U,"&lt;&gt;"&amp;"", Lambai!V:V,"&lt;&gt;"&amp;"",  Lambai!W:W,"&lt;&gt;"&amp;"",  Lambai!X:X,"&lt;&gt;"&amp;"",  Lambai!Y:Y,"&lt;&gt;"&amp;"",  Lambai!Z:Z,"&lt;&gt;"&amp;"")</f>
        <v>0</v>
      </c>
      <c r="K21" s="10">
        <f>COUNTIFS(Lambai!P:P,B21,Lambai!O:O,"TNBT", Lambai!S:S,"&lt;&gt;"&amp;"", Lambai!T:T,"&lt;&gt;"&amp;"", Lambai!U:U,"&lt;&gt;"&amp;"", Lambai!V:V,"&lt;&gt;"&amp;"",  Lambai!W:W,"&lt;&gt;"&amp;"",  Lambai!X:X,"&lt;&gt;"&amp;"",  Lambai!Y:Y,"&lt;&gt;"&amp;"",  Lambai!Z:Z,"&lt;&gt;"&amp;"")</f>
        <v>0</v>
      </c>
      <c r="L21" s="10">
        <f>COUNTIFS(Lambai!P:P,B21,Lambai!O:O,"TL", Lambai!S:S,"&lt;&gt;"&amp;"", Lambai!Y:Y,"&lt;&gt;"&amp;"",  Lambai!Z:Z,"&lt;&gt;"&amp;"")</f>
        <v>0</v>
      </c>
      <c r="M21" s="10">
        <f>COUNTIFS(Lambai!AD:AD,B21, Lambai!AO:AO,"&lt;&gt;"&amp;"",Lambai!AP:AP,"&lt;&gt;"&amp;"")</f>
        <v>0</v>
      </c>
      <c r="N21" s="10">
        <f>COUNTIFS(Lambai!B:B,"Giữ chỗ nhóm",Lambai!P:P,B21)</f>
        <v>0</v>
      </c>
      <c r="O21" s="10"/>
      <c r="P21" s="4">
        <f>COUNTIFS(Lambai!Q:Q,AH21)</f>
        <v>0</v>
      </c>
      <c r="Q21" s="10">
        <f>COUNTIFS(Lambai!O:O,"TNLT",Lambai!Q:Q,AH21, Lambai!S:S,"&lt;&gt;"&amp;"", Lambai!T:T,"&lt;&gt;"&amp;"", Lambai!U:U,"&lt;&gt;"&amp;"", Lambai!V:V,"&lt;&gt;"&amp;"",  Lambai!W:W,"&lt;&gt;"&amp;"",  Lambai!X:X,"&lt;&gt;"&amp;"",  Lambai!Y:Y,"&lt;&gt;"&amp;"",  Lambai!Z:Z,"&lt;&gt;"&amp;"")</f>
        <v>0</v>
      </c>
      <c r="R21" s="10">
        <f>COUNTIFS(Lambai!O:O,"TNBT",Lambai!Q:Q,AH21, Lambai!S:S,"&lt;&gt;"&amp;"", Lambai!T:T,"&lt;&gt;"&amp;"", Lambai!U:U,"&lt;&gt;"&amp;"", Lambai!V:V,"&lt;&gt;"&amp;"",  Lambai!W:W,"&lt;&gt;"&amp;"",  Lambai!X:X,"&lt;&gt;"&amp;"",  Lambai!Y:Y,"&lt;&gt;"&amp;"",  Lambai!Z:Z,"&lt;&gt;"&amp;"")</f>
        <v>0</v>
      </c>
      <c r="S21" s="10">
        <f>COUNTIFS(Lambai!O:O,"TL",Lambai!Q:Q,AH21, Lambai!S:S,"&lt;&gt;"&amp;"", Lambai!Y:Y,"&lt;&gt;"&amp;"",  Lambai!Z:Z,"&lt;&gt;"&amp;"")</f>
        <v>0</v>
      </c>
      <c r="T21" s="10">
        <f>COUNTIFS(Lambai!B:B,"Giữ chỗ",Lambai!Q:Q,AH21)</f>
        <v>0</v>
      </c>
      <c r="U21" s="10">
        <f>COUNTIFS(Lambai!C:C,"Sai lớp",Lambai!Q:Q,AH21)</f>
        <v>0</v>
      </c>
      <c r="V21" s="10">
        <f>COUNTIFS(Lambai!C:C,"Sai phân công",Lambai!Q:Q,AH21)</f>
        <v>0</v>
      </c>
      <c r="W21" s="10">
        <f t="shared" si="4"/>
        <v>0</v>
      </c>
      <c r="X21" s="10"/>
      <c r="Y21" s="10"/>
      <c r="Z21" s="10">
        <f>COUNTIFS(Lambai!AE:AE,AH21, Lambai!AO:AO,"&lt;&gt;"&amp;"",Lambai!AP:AP,"&lt;&gt;"&amp;"")</f>
        <v>0</v>
      </c>
      <c r="AA21" s="6">
        <f>COUNTIFS(Lambai!AS:AS,'[1]Kiểm tra'!AH21, Lambai!AO:AO,"&lt;&gt;"&amp;"",Lambai!AP:AP,"&lt;&gt;"&amp;"")</f>
        <v>0</v>
      </c>
      <c r="AB21" s="6"/>
      <c r="AC21" s="6"/>
      <c r="AD21" s="6"/>
      <c r="AE21" s="6"/>
      <c r="AF21" s="6"/>
      <c r="AG21" s="6"/>
      <c r="AH21" s="6" t="s">
        <v>567</v>
      </c>
      <c r="AI21" s="6" t="str">
        <f t="shared" si="5"/>
        <v>A_06 Vũ Văn Chung 20130434 KSTNK58</v>
      </c>
      <c r="AJ21" s="6"/>
      <c r="AK21" s="6" t="str">
        <f t="shared" si="6"/>
        <v>TRUE</v>
      </c>
      <c r="AL21" s="4"/>
      <c r="AM21" s="4"/>
      <c r="AN21" s="4"/>
      <c r="AO21" s="4"/>
      <c r="AP21" s="4"/>
      <c r="AQ21" s="4"/>
      <c r="AR21" s="4"/>
      <c r="AS21" s="4"/>
    </row>
    <row r="22" ht="13.5" customHeight="1">
      <c r="A22" s="6"/>
      <c r="B22" s="16" t="s">
        <v>550</v>
      </c>
      <c r="C22" s="49" t="s">
        <v>638</v>
      </c>
      <c r="D22" s="49" t="s">
        <v>639</v>
      </c>
      <c r="E22" s="50">
        <v>2.0130809E7</v>
      </c>
      <c r="F22" s="16" t="s">
        <v>45</v>
      </c>
      <c r="G22" s="10"/>
      <c r="H22" s="23" t="s">
        <v>640</v>
      </c>
      <c r="I22" s="10"/>
      <c r="J22" s="10"/>
      <c r="K22" s="10"/>
      <c r="L22" s="10"/>
      <c r="M22" s="10"/>
      <c r="N22" s="10"/>
      <c r="O22" s="10"/>
      <c r="P22" s="4">
        <f>COUNTIFS(Lambai!Q:Q,AH22)</f>
        <v>0</v>
      </c>
      <c r="Q22" s="10">
        <f>COUNTIFS(Lambai!O:O,"TNLT",Lambai!Q:Q,AH22, Lambai!S:S,"&lt;&gt;"&amp;"", Lambai!T:T,"&lt;&gt;"&amp;"", Lambai!U:U,"&lt;&gt;"&amp;"", Lambai!V:V,"&lt;&gt;"&amp;"",  Lambai!W:W,"&lt;&gt;"&amp;"",  Lambai!X:X,"&lt;&gt;"&amp;"",  Lambai!Y:Y,"&lt;&gt;"&amp;"",  Lambai!Z:Z,"&lt;&gt;"&amp;"")</f>
        <v>0</v>
      </c>
      <c r="R22" s="10">
        <f>COUNTIFS(Lambai!O:O,"TNBT",Lambai!Q:Q,AH22, Lambai!S:S,"&lt;&gt;"&amp;"", Lambai!T:T,"&lt;&gt;"&amp;"", Lambai!U:U,"&lt;&gt;"&amp;"", Lambai!V:V,"&lt;&gt;"&amp;"",  Lambai!W:W,"&lt;&gt;"&amp;"",  Lambai!X:X,"&lt;&gt;"&amp;"",  Lambai!Y:Y,"&lt;&gt;"&amp;"",  Lambai!Z:Z,"&lt;&gt;"&amp;"")</f>
        <v>0</v>
      </c>
      <c r="S22" s="10">
        <f>COUNTIFS(Lambai!O:O,"TL",Lambai!Q:Q,AH22, Lambai!S:S,"&lt;&gt;"&amp;"", Lambai!Y:Y,"&lt;&gt;"&amp;"",  Lambai!Z:Z,"&lt;&gt;"&amp;"")</f>
        <v>0</v>
      </c>
      <c r="T22" s="10">
        <f>COUNTIFS(Lambai!B:B,"Giữ chỗ",Lambai!Q:Q,AH22)</f>
        <v>0</v>
      </c>
      <c r="U22" s="10">
        <f>COUNTIFS(Lambai!C:C,"Sai lớp",Lambai!Q:Q,AH22)</f>
        <v>0</v>
      </c>
      <c r="V22" s="10">
        <f>COUNTIFS(Lambai!C:C,"Sai phân công",Lambai!Q:Q,AH22)</f>
        <v>0</v>
      </c>
      <c r="W22" s="10">
        <f t="shared" si="4"/>
        <v>0</v>
      </c>
      <c r="X22" s="10"/>
      <c r="Y22" s="10"/>
      <c r="Z22" s="10">
        <f>COUNTIFS(Lambai!AE:AE,AH22, Lambai!AO:AO,"&lt;&gt;"&amp;"",Lambai!AP:AP,"&lt;&gt;"&amp;"")</f>
        <v>0</v>
      </c>
      <c r="AA22" s="6">
        <f>COUNTIFS(Lambai!AS:AS,'[1]Kiểm tra'!AH22, Lambai!AO:AO,"&lt;&gt;"&amp;"",Lambai!AP:AP,"&lt;&gt;"&amp;"")</f>
        <v>0</v>
      </c>
      <c r="AB22" s="6"/>
      <c r="AC22" s="6"/>
      <c r="AD22" s="6"/>
      <c r="AE22" s="6"/>
      <c r="AF22" s="6"/>
      <c r="AG22" s="6"/>
      <c r="AH22" s="6" t="s">
        <v>551</v>
      </c>
      <c r="AI22" s="6" t="str">
        <f t="shared" si="5"/>
        <v>A_06 Đinh Tiến Đạt 20130809 KSTNK58</v>
      </c>
      <c r="AJ22" s="6"/>
      <c r="AK22" s="6" t="str">
        <f t="shared" si="6"/>
        <v>TRUE</v>
      </c>
      <c r="AL22" s="4"/>
      <c r="AM22" s="4"/>
      <c r="AN22" s="4"/>
      <c r="AO22" s="4"/>
      <c r="AP22" s="4"/>
      <c r="AQ22" s="4"/>
      <c r="AR22" s="4"/>
      <c r="AS22" s="4"/>
    </row>
    <row r="23" ht="13.5" customHeight="1">
      <c r="A23" s="6"/>
      <c r="B23" s="16" t="s">
        <v>550</v>
      </c>
      <c r="C23" s="49" t="s">
        <v>655</v>
      </c>
      <c r="D23" s="49" t="s">
        <v>656</v>
      </c>
      <c r="E23" s="50">
        <v>2.0133135E7</v>
      </c>
      <c r="F23" s="16" t="s">
        <v>45</v>
      </c>
      <c r="G23" s="10"/>
      <c r="H23" s="23" t="s">
        <v>657</v>
      </c>
      <c r="I23" s="10"/>
      <c r="J23" s="10"/>
      <c r="K23" s="10"/>
      <c r="L23" s="10"/>
      <c r="M23" s="10"/>
      <c r="N23" s="10"/>
      <c r="O23" s="10"/>
      <c r="P23" s="4">
        <f>COUNTIFS(Lambai!Q:Q,AH23)</f>
        <v>1</v>
      </c>
      <c r="Q23" s="10">
        <f>COUNTIFS(Lambai!O:O,"TNLT",Lambai!Q:Q,AH23, Lambai!S:S,"&lt;&gt;"&amp;"", Lambai!T:T,"&lt;&gt;"&amp;"", Lambai!U:U,"&lt;&gt;"&amp;"", Lambai!V:V,"&lt;&gt;"&amp;"",  Lambai!W:W,"&lt;&gt;"&amp;"",  Lambai!X:X,"&lt;&gt;"&amp;"",  Lambai!Y:Y,"&lt;&gt;"&amp;"",  Lambai!Z:Z,"&lt;&gt;"&amp;"")</f>
        <v>0</v>
      </c>
      <c r="R23" s="10">
        <f>COUNTIFS(Lambai!O:O,"TNBT",Lambai!Q:Q,AH23, Lambai!S:S,"&lt;&gt;"&amp;"", Lambai!T:T,"&lt;&gt;"&amp;"", Lambai!U:U,"&lt;&gt;"&amp;"", Lambai!V:V,"&lt;&gt;"&amp;"",  Lambai!W:W,"&lt;&gt;"&amp;"",  Lambai!X:X,"&lt;&gt;"&amp;"",  Lambai!Y:Y,"&lt;&gt;"&amp;"",  Lambai!Z:Z,"&lt;&gt;"&amp;"")</f>
        <v>0</v>
      </c>
      <c r="S23" s="10">
        <f>COUNTIFS(Lambai!O:O,"TL",Lambai!Q:Q,AH23, Lambai!S:S,"&lt;&gt;"&amp;"", Lambai!Y:Y,"&lt;&gt;"&amp;"",  Lambai!Z:Z,"&lt;&gt;"&amp;"")</f>
        <v>1</v>
      </c>
      <c r="T23" s="10">
        <f>COUNTIFS(Lambai!B:B,"Giữ chỗ",Lambai!Q:Q,AH23)</f>
        <v>0</v>
      </c>
      <c r="U23" s="10">
        <f>COUNTIFS(Lambai!C:C,"Sai lớp",Lambai!Q:Q,AH23)</f>
        <v>0</v>
      </c>
      <c r="V23" s="10">
        <f>COUNTIFS(Lambai!C:C,"Sai phân công",Lambai!Q:Q,AH23)</f>
        <v>0</v>
      </c>
      <c r="W23" s="10">
        <f t="shared" si="4"/>
        <v>0</v>
      </c>
      <c r="X23" s="10"/>
      <c r="Y23" s="10"/>
      <c r="Z23" s="10">
        <f>COUNTIFS(Lambai!AE:AE,AH23, Lambai!AO:AO,"&lt;&gt;"&amp;"",Lambai!AP:AP,"&lt;&gt;"&amp;"")</f>
        <v>0</v>
      </c>
      <c r="AA23" s="6">
        <f>COUNTIFS(Lambai!AS:AS,'[1]Kiểm tra'!AH23, Lambai!AO:AO,"&lt;&gt;"&amp;"",Lambai!AP:AP,"&lt;&gt;"&amp;"")</f>
        <v>0</v>
      </c>
      <c r="AB23" s="6"/>
      <c r="AC23" s="6"/>
      <c r="AD23" s="6"/>
      <c r="AE23" s="6"/>
      <c r="AF23" s="6"/>
      <c r="AG23" s="6"/>
      <c r="AH23" s="6" t="s">
        <v>672</v>
      </c>
      <c r="AI23" s="6" t="str">
        <f t="shared" si="5"/>
        <v>A_06 La Văn Quân 20133135 KSTNK58</v>
      </c>
      <c r="AJ23" s="6"/>
      <c r="AK23" s="6" t="str">
        <f t="shared" si="6"/>
        <v>TRUE</v>
      </c>
      <c r="AL23" s="4"/>
      <c r="AM23" s="4"/>
      <c r="AN23" s="4"/>
      <c r="AO23" s="4"/>
      <c r="AP23" s="4"/>
      <c r="AQ23" s="4"/>
      <c r="AR23" s="4"/>
      <c r="AS23" s="4"/>
    </row>
    <row r="24" ht="13.5" customHeight="1">
      <c r="A24" s="6"/>
      <c r="B24" s="16" t="s">
        <v>520</v>
      </c>
      <c r="C24" s="51" t="s">
        <v>673</v>
      </c>
      <c r="D24" s="51" t="s">
        <v>674</v>
      </c>
      <c r="E24" s="52">
        <v>2.0132805E7</v>
      </c>
      <c r="F24" s="16" t="s">
        <v>45</v>
      </c>
      <c r="G24" s="10"/>
      <c r="H24" s="23" t="s">
        <v>679</v>
      </c>
      <c r="I24" s="10">
        <f>COUNTIF(B:B,B24)</f>
        <v>4</v>
      </c>
      <c r="J24" s="10">
        <f>COUNTIFS(Lambai!P:P,B24,Lambai!O:O,"TNLT", Lambai!S:S,"&lt;&gt;"&amp;"", Lambai!T:T,"&lt;&gt;"&amp;"", Lambai!U:U,"&lt;&gt;"&amp;"", Lambai!V:V,"&lt;&gt;"&amp;"",  Lambai!W:W,"&lt;&gt;"&amp;"",  Lambai!X:X,"&lt;&gt;"&amp;"",  Lambai!Y:Y,"&lt;&gt;"&amp;"",  Lambai!Z:Z,"&lt;&gt;"&amp;"")</f>
        <v>0</v>
      </c>
      <c r="K24" s="10">
        <f>COUNTIFS(Lambai!P:P,B24,Lambai!O:O,"TNBT", Lambai!S:S,"&lt;&gt;"&amp;"", Lambai!T:T,"&lt;&gt;"&amp;"", Lambai!U:U,"&lt;&gt;"&amp;"", Lambai!V:V,"&lt;&gt;"&amp;"",  Lambai!W:W,"&lt;&gt;"&amp;"",  Lambai!X:X,"&lt;&gt;"&amp;"",  Lambai!Y:Y,"&lt;&gt;"&amp;"",  Lambai!Z:Z,"&lt;&gt;"&amp;"")</f>
        <v>0</v>
      </c>
      <c r="L24" s="10">
        <f>COUNTIFS(Lambai!P:P,B24,Lambai!O:O,"TL", Lambai!S:S,"&lt;&gt;"&amp;"", Lambai!Y:Y,"&lt;&gt;"&amp;"",  Lambai!Z:Z,"&lt;&gt;"&amp;"")</f>
        <v>0</v>
      </c>
      <c r="M24" s="10">
        <f>COUNTIFS(Lambai!AD:AD,B24, Lambai!AO:AO,"&lt;&gt;"&amp;"",Lambai!AP:AP,"&lt;&gt;"&amp;"")</f>
        <v>0</v>
      </c>
      <c r="N24" s="10">
        <f>COUNTIFS(Lambai!B:B,"Giữ chỗ nhóm",Lambai!P:P,B24)</f>
        <v>0</v>
      </c>
      <c r="O24" s="10"/>
      <c r="P24" s="4">
        <f>COUNTIFS(Lambai!Q:Q,AH24)</f>
        <v>0</v>
      </c>
      <c r="Q24" s="10">
        <f>COUNTIFS(Lambai!O:O,"TNLT",Lambai!Q:Q,AH24, Lambai!S:S,"&lt;&gt;"&amp;"", Lambai!T:T,"&lt;&gt;"&amp;"", Lambai!U:U,"&lt;&gt;"&amp;"", Lambai!V:V,"&lt;&gt;"&amp;"",  Lambai!W:W,"&lt;&gt;"&amp;"",  Lambai!X:X,"&lt;&gt;"&amp;"",  Lambai!Y:Y,"&lt;&gt;"&amp;"",  Lambai!Z:Z,"&lt;&gt;"&amp;"")</f>
        <v>0</v>
      </c>
      <c r="R24" s="10">
        <f>COUNTIFS(Lambai!O:O,"TNBT",Lambai!Q:Q,AH24, Lambai!S:S,"&lt;&gt;"&amp;"", Lambai!T:T,"&lt;&gt;"&amp;"", Lambai!U:U,"&lt;&gt;"&amp;"", Lambai!V:V,"&lt;&gt;"&amp;"",  Lambai!W:W,"&lt;&gt;"&amp;"",  Lambai!X:X,"&lt;&gt;"&amp;"",  Lambai!Y:Y,"&lt;&gt;"&amp;"",  Lambai!Z:Z,"&lt;&gt;"&amp;"")</f>
        <v>0</v>
      </c>
      <c r="S24" s="10">
        <f>COUNTIFS(Lambai!O:O,"TL",Lambai!Q:Q,AH24, Lambai!S:S,"&lt;&gt;"&amp;"", Lambai!Y:Y,"&lt;&gt;"&amp;"",  Lambai!Z:Z,"&lt;&gt;"&amp;"")</f>
        <v>0</v>
      </c>
      <c r="T24" s="10">
        <f>COUNTIFS(Lambai!B:B,"Giữ chỗ",Lambai!Q:Q,AH24)</f>
        <v>0</v>
      </c>
      <c r="U24" s="10">
        <f>COUNTIFS(Lambai!C:C,"Sai lớp",Lambai!Q:Q,AH24)</f>
        <v>0</v>
      </c>
      <c r="V24" s="10">
        <f>COUNTIFS(Lambai!C:C,"Sai phân công",Lambai!Q:Q,AH24)</f>
        <v>0</v>
      </c>
      <c r="W24" s="10">
        <f t="shared" si="4"/>
        <v>0</v>
      </c>
      <c r="X24" s="10"/>
      <c r="Y24" s="10"/>
      <c r="Z24" s="10">
        <f>COUNTIFS(Lambai!AE:AE,AH24, Lambai!AO:AO,"&lt;&gt;"&amp;"",Lambai!AP:AP,"&lt;&gt;"&amp;"")</f>
        <v>0</v>
      </c>
      <c r="AA24" s="6">
        <f>COUNTIFS(Lambai!AS:AS,'[1]Kiểm tra'!AH24, Lambai!AO:AO,"&lt;&gt;"&amp;"",Lambai!AP:AP,"&lt;&gt;"&amp;"")</f>
        <v>0</v>
      </c>
      <c r="AB24" s="6"/>
      <c r="AC24" s="6"/>
      <c r="AD24" s="6"/>
      <c r="AE24" s="6"/>
      <c r="AF24" s="6"/>
      <c r="AG24" s="6"/>
      <c r="AH24" s="6" t="s">
        <v>659</v>
      </c>
      <c r="AI24" s="6" t="str">
        <f t="shared" si="5"/>
        <v>A_07 Trần Bảo Ngọc 20132805 KSTNK58</v>
      </c>
      <c r="AJ24" s="6"/>
      <c r="AK24" s="6" t="str">
        <f t="shared" si="6"/>
        <v>TRUE</v>
      </c>
      <c r="AL24" s="4"/>
      <c r="AM24" s="4"/>
      <c r="AN24" s="4"/>
      <c r="AO24" s="4"/>
      <c r="AP24" s="4"/>
      <c r="AQ24" s="4"/>
      <c r="AR24" s="4"/>
      <c r="AS24" s="4"/>
    </row>
    <row r="25" ht="13.5" customHeight="1">
      <c r="A25" s="6"/>
      <c r="B25" s="16" t="s">
        <v>520</v>
      </c>
      <c r="C25" s="51" t="s">
        <v>721</v>
      </c>
      <c r="D25" s="51" t="s">
        <v>190</v>
      </c>
      <c r="E25" s="52">
        <v>2.0130229E7</v>
      </c>
      <c r="F25" s="16" t="s">
        <v>45</v>
      </c>
      <c r="G25" s="10"/>
      <c r="H25" s="23" t="s">
        <v>723</v>
      </c>
      <c r="I25" s="10"/>
      <c r="J25" s="10"/>
      <c r="K25" s="10"/>
      <c r="L25" s="10"/>
      <c r="M25" s="10"/>
      <c r="N25" s="10"/>
      <c r="O25" s="10"/>
      <c r="P25" s="4">
        <f>COUNTIFS(Lambai!Q:Q,AH25)</f>
        <v>0</v>
      </c>
      <c r="Q25" s="10">
        <f>COUNTIFS(Lambai!O:O,"TNLT",Lambai!Q:Q,AH25, Lambai!S:S,"&lt;&gt;"&amp;"", Lambai!T:T,"&lt;&gt;"&amp;"", Lambai!U:U,"&lt;&gt;"&amp;"", Lambai!V:V,"&lt;&gt;"&amp;"",  Lambai!W:W,"&lt;&gt;"&amp;"",  Lambai!X:X,"&lt;&gt;"&amp;"",  Lambai!Y:Y,"&lt;&gt;"&amp;"",  Lambai!Z:Z,"&lt;&gt;"&amp;"")</f>
        <v>0</v>
      </c>
      <c r="R25" s="10">
        <f>COUNTIFS(Lambai!O:O,"TNBT",Lambai!Q:Q,AH25, Lambai!S:S,"&lt;&gt;"&amp;"", Lambai!T:T,"&lt;&gt;"&amp;"", Lambai!U:U,"&lt;&gt;"&amp;"", Lambai!V:V,"&lt;&gt;"&amp;"",  Lambai!W:W,"&lt;&gt;"&amp;"",  Lambai!X:X,"&lt;&gt;"&amp;"",  Lambai!Y:Y,"&lt;&gt;"&amp;"",  Lambai!Z:Z,"&lt;&gt;"&amp;"")</f>
        <v>0</v>
      </c>
      <c r="S25" s="10">
        <f>COUNTIFS(Lambai!O:O,"TL",Lambai!Q:Q,AH25, Lambai!S:S,"&lt;&gt;"&amp;"", Lambai!Y:Y,"&lt;&gt;"&amp;"",  Lambai!Z:Z,"&lt;&gt;"&amp;"")</f>
        <v>0</v>
      </c>
      <c r="T25" s="10">
        <f>COUNTIFS(Lambai!B:B,"Giữ chỗ",Lambai!Q:Q,AH25)</f>
        <v>0</v>
      </c>
      <c r="U25" s="10">
        <f>COUNTIFS(Lambai!C:C,"Sai lớp",Lambai!Q:Q,AH25)</f>
        <v>0</v>
      </c>
      <c r="V25" s="10">
        <f>COUNTIFS(Lambai!C:C,"Sai phân công",Lambai!Q:Q,AH25)</f>
        <v>0</v>
      </c>
      <c r="W25" s="10">
        <f t="shared" si="4"/>
        <v>0</v>
      </c>
      <c r="X25" s="10"/>
      <c r="Y25" s="10"/>
      <c r="Z25" s="10">
        <f>COUNTIFS(Lambai!AE:AE,AH25, Lambai!AO:AO,"&lt;&gt;"&amp;"",Lambai!AP:AP,"&lt;&gt;"&amp;"")</f>
        <v>0</v>
      </c>
      <c r="AA25" s="6">
        <f>COUNTIFS(Lambai!AS:AS,'[1]Kiểm tra'!AH25, Lambai!AO:AO,"&lt;&gt;"&amp;"",Lambai!AP:AP,"&lt;&gt;"&amp;"")</f>
        <v>0</v>
      </c>
      <c r="AB25" s="6"/>
      <c r="AC25" s="6"/>
      <c r="AD25" s="6"/>
      <c r="AE25" s="6"/>
      <c r="AF25" s="6"/>
      <c r="AG25" s="6"/>
      <c r="AH25" s="6" t="s">
        <v>745</v>
      </c>
      <c r="AI25" s="6" t="str">
        <f t="shared" si="5"/>
        <v>A_07 Trần Thế Anh 20130229 KSTNK58</v>
      </c>
      <c r="AJ25" s="6"/>
      <c r="AK25" s="6" t="str">
        <f t="shared" si="6"/>
        <v>TRUE</v>
      </c>
      <c r="AL25" s="4"/>
      <c r="AM25" s="4"/>
      <c r="AN25" s="4"/>
      <c r="AO25" s="4"/>
      <c r="AP25" s="4"/>
      <c r="AQ25" s="4"/>
      <c r="AR25" s="4"/>
      <c r="AS25" s="4"/>
    </row>
    <row r="26" ht="13.5" customHeight="1">
      <c r="A26" s="6"/>
      <c r="B26" s="16" t="s">
        <v>520</v>
      </c>
      <c r="C26" s="51" t="s">
        <v>746</v>
      </c>
      <c r="D26" s="51" t="s">
        <v>747</v>
      </c>
      <c r="E26" s="52">
        <v>2.0133185E7</v>
      </c>
      <c r="F26" s="16" t="s">
        <v>45</v>
      </c>
      <c r="G26" s="10"/>
      <c r="H26" s="23" t="s">
        <v>750</v>
      </c>
      <c r="I26" s="10"/>
      <c r="J26" s="10"/>
      <c r="K26" s="10"/>
      <c r="L26" s="10"/>
      <c r="M26" s="10"/>
      <c r="N26" s="10"/>
      <c r="O26" s="10"/>
      <c r="P26" s="4">
        <f>COUNTIFS(Lambai!Q:Q,AH26)</f>
        <v>0</v>
      </c>
      <c r="Q26" s="10">
        <f>COUNTIFS(Lambai!O:O,"TNLT",Lambai!Q:Q,AH26, Lambai!S:S,"&lt;&gt;"&amp;"", Lambai!T:T,"&lt;&gt;"&amp;"", Lambai!U:U,"&lt;&gt;"&amp;"", Lambai!V:V,"&lt;&gt;"&amp;"",  Lambai!W:W,"&lt;&gt;"&amp;"",  Lambai!X:X,"&lt;&gt;"&amp;"",  Lambai!Y:Y,"&lt;&gt;"&amp;"",  Lambai!Z:Z,"&lt;&gt;"&amp;"")</f>
        <v>0</v>
      </c>
      <c r="R26" s="10">
        <f>COUNTIFS(Lambai!O:O,"TNBT",Lambai!Q:Q,AH26, Lambai!S:S,"&lt;&gt;"&amp;"", Lambai!T:T,"&lt;&gt;"&amp;"", Lambai!U:U,"&lt;&gt;"&amp;"", Lambai!V:V,"&lt;&gt;"&amp;"",  Lambai!W:W,"&lt;&gt;"&amp;"",  Lambai!X:X,"&lt;&gt;"&amp;"",  Lambai!Y:Y,"&lt;&gt;"&amp;"",  Lambai!Z:Z,"&lt;&gt;"&amp;"")</f>
        <v>0</v>
      </c>
      <c r="S26" s="10">
        <f>COUNTIFS(Lambai!O:O,"TL",Lambai!Q:Q,AH26, Lambai!S:S,"&lt;&gt;"&amp;"", Lambai!Y:Y,"&lt;&gt;"&amp;"",  Lambai!Z:Z,"&lt;&gt;"&amp;"")</f>
        <v>0</v>
      </c>
      <c r="T26" s="10">
        <f>COUNTIFS(Lambai!B:B,"Giữ chỗ",Lambai!Q:Q,AH26)</f>
        <v>0</v>
      </c>
      <c r="U26" s="10">
        <f>COUNTIFS(Lambai!C:C,"Sai lớp",Lambai!Q:Q,AH26)</f>
        <v>0</v>
      </c>
      <c r="V26" s="10">
        <f>COUNTIFS(Lambai!C:C,"Sai phân công",Lambai!Q:Q,AH26)</f>
        <v>0</v>
      </c>
      <c r="W26" s="10">
        <f t="shared" si="4"/>
        <v>0</v>
      </c>
      <c r="X26" s="10"/>
      <c r="Y26" s="10"/>
      <c r="Z26" s="10">
        <f>COUNTIFS(Lambai!AE:AE,AH26, Lambai!AO:AO,"&lt;&gt;"&amp;"",Lambai!AP:AP,"&lt;&gt;"&amp;"")</f>
        <v>0</v>
      </c>
      <c r="AA26" s="6">
        <f>COUNTIFS(Lambai!AS:AS,'[1]Kiểm tra'!AH26, Lambai!AO:AO,"&lt;&gt;"&amp;"",Lambai!AP:AP,"&lt;&gt;"&amp;"")</f>
        <v>0</v>
      </c>
      <c r="AB26" s="6"/>
      <c r="AC26" s="6"/>
      <c r="AD26" s="6"/>
      <c r="AE26" s="6"/>
      <c r="AF26" s="6"/>
      <c r="AG26" s="6"/>
      <c r="AH26" s="6" t="s">
        <v>769</v>
      </c>
      <c r="AI26" s="6" t="str">
        <f t="shared" si="5"/>
        <v>A_07 Cao Mạnh Quyền 20133185 KSTNK58</v>
      </c>
      <c r="AJ26" s="6"/>
      <c r="AK26" s="6" t="str">
        <f t="shared" si="6"/>
        <v>TRUE</v>
      </c>
      <c r="AL26" s="4"/>
      <c r="AM26" s="4"/>
      <c r="AN26" s="4"/>
      <c r="AO26" s="4"/>
      <c r="AP26" s="4"/>
      <c r="AQ26" s="4"/>
      <c r="AR26" s="4"/>
      <c r="AS26" s="4"/>
    </row>
    <row r="27" ht="13.5" customHeight="1">
      <c r="A27" s="6"/>
      <c r="B27" s="53" t="s">
        <v>520</v>
      </c>
      <c r="C27" s="54" t="s">
        <v>778</v>
      </c>
      <c r="D27" s="54" t="s">
        <v>779</v>
      </c>
      <c r="E27" s="55">
        <v>2.0124891E7</v>
      </c>
      <c r="F27" s="16" t="s">
        <v>780</v>
      </c>
      <c r="G27" s="10"/>
      <c r="H27" s="23" t="s">
        <v>781</v>
      </c>
      <c r="I27" s="10"/>
      <c r="J27" s="10"/>
      <c r="K27" s="10"/>
      <c r="L27" s="10"/>
      <c r="M27" s="10"/>
      <c r="N27" s="10"/>
      <c r="O27" s="10"/>
      <c r="P27" s="4">
        <f>COUNTIFS(Lambai!Q:Q,AH27)</f>
        <v>0</v>
      </c>
      <c r="Q27" s="10">
        <f>COUNTIFS(Lambai!O:O,"TNLT",Lambai!Q:Q,AH27, Lambai!S:S,"&lt;&gt;"&amp;"", Lambai!T:T,"&lt;&gt;"&amp;"", Lambai!U:U,"&lt;&gt;"&amp;"", Lambai!V:V,"&lt;&gt;"&amp;"",  Lambai!W:W,"&lt;&gt;"&amp;"",  Lambai!X:X,"&lt;&gt;"&amp;"",  Lambai!Y:Y,"&lt;&gt;"&amp;"",  Lambai!Z:Z,"&lt;&gt;"&amp;"")</f>
        <v>0</v>
      </c>
      <c r="R27" s="10">
        <f>COUNTIFS(Lambai!O:O,"TNBT",Lambai!Q:Q,AH27, Lambai!S:S,"&lt;&gt;"&amp;"", Lambai!T:T,"&lt;&gt;"&amp;"", Lambai!U:U,"&lt;&gt;"&amp;"", Lambai!V:V,"&lt;&gt;"&amp;"",  Lambai!W:W,"&lt;&gt;"&amp;"",  Lambai!X:X,"&lt;&gt;"&amp;"",  Lambai!Y:Y,"&lt;&gt;"&amp;"",  Lambai!Z:Z,"&lt;&gt;"&amp;"")</f>
        <v>0</v>
      </c>
      <c r="S27" s="10">
        <f>COUNTIFS(Lambai!O:O,"TL",Lambai!Q:Q,AH27, Lambai!S:S,"&lt;&gt;"&amp;"", Lambai!Y:Y,"&lt;&gt;"&amp;"",  Lambai!Z:Z,"&lt;&gt;"&amp;"")</f>
        <v>0</v>
      </c>
      <c r="T27" s="10">
        <f>COUNTIFS(Lambai!B:B,"Giữ chỗ",Lambai!Q:Q,AH27)</f>
        <v>0</v>
      </c>
      <c r="U27" s="10">
        <f>COUNTIFS(Lambai!C:C,"Sai lớp",Lambai!Q:Q,AH27)</f>
        <v>0</v>
      </c>
      <c r="V27" s="10">
        <f>COUNTIFS(Lambai!C:C,"Sai phân công",Lambai!Q:Q,AH27)</f>
        <v>0</v>
      </c>
      <c r="W27" s="10">
        <f t="shared" si="4"/>
        <v>0</v>
      </c>
      <c r="X27" s="10"/>
      <c r="Y27" s="10"/>
      <c r="Z27" s="10">
        <f>COUNTIFS(Lambai!AE:AE,AH27, Lambai!AO:AO,"&lt;&gt;"&amp;"",Lambai!AP:AP,"&lt;&gt;"&amp;"")</f>
        <v>0</v>
      </c>
      <c r="AA27" s="6">
        <f>COUNTIFS(Lambai!AS:AS,'[1]Kiểm tra'!AH27, Lambai!AO:AO,"&lt;&gt;"&amp;"",Lambai!AP:AP,"&lt;&gt;"&amp;"")</f>
        <v>0</v>
      </c>
      <c r="AB27" s="6"/>
      <c r="AC27" s="6"/>
      <c r="AD27" s="6"/>
      <c r="AE27" s="6"/>
      <c r="AF27" s="6"/>
      <c r="AG27" s="6"/>
      <c r="AH27" s="6" t="s">
        <v>521</v>
      </c>
      <c r="AI27" s="6" t="str">
        <f t="shared" si="5"/>
        <v>A_07 Đoàn Hữu Nho 20124891 KSTNK57</v>
      </c>
      <c r="AJ27" s="6"/>
      <c r="AK27" s="6" t="str">
        <f t="shared" si="6"/>
        <v>TRUE</v>
      </c>
      <c r="AL27" s="4"/>
      <c r="AM27" s="4"/>
      <c r="AN27" s="4"/>
      <c r="AO27" s="4"/>
      <c r="AP27" s="4"/>
      <c r="AQ27" s="4"/>
      <c r="AR27" s="4"/>
      <c r="AS27" s="4"/>
    </row>
    <row r="28" ht="13.5" customHeight="1">
      <c r="A28" s="6"/>
      <c r="B28" s="16" t="s">
        <v>804</v>
      </c>
      <c r="C28" s="56" t="s">
        <v>805</v>
      </c>
      <c r="D28" s="56" t="s">
        <v>810</v>
      </c>
      <c r="E28" s="57">
        <v>2.014629E7</v>
      </c>
      <c r="F28" s="58">
        <v>95040.0</v>
      </c>
      <c r="G28" s="10"/>
      <c r="H28" s="23" t="s">
        <v>813</v>
      </c>
      <c r="I28" s="10">
        <f>COUNTIF(B:B,B28)</f>
        <v>4</v>
      </c>
      <c r="J28" s="10">
        <f>COUNTIFS(Lambai!P:P,B28,Lambai!O:O,"TNLT", Lambai!S:S,"&lt;&gt;"&amp;"", Lambai!T:T,"&lt;&gt;"&amp;"", Lambai!U:U,"&lt;&gt;"&amp;"", Lambai!V:V,"&lt;&gt;"&amp;"",  Lambai!W:W,"&lt;&gt;"&amp;"",  Lambai!X:X,"&lt;&gt;"&amp;"",  Lambai!Y:Y,"&lt;&gt;"&amp;"",  Lambai!Z:Z,"&lt;&gt;"&amp;"")</f>
        <v>0</v>
      </c>
      <c r="K28" s="10">
        <f>COUNTIFS(Lambai!P:P,B28,Lambai!O:O,"TNBT", Lambai!S:S,"&lt;&gt;"&amp;"", Lambai!T:T,"&lt;&gt;"&amp;"", Lambai!U:U,"&lt;&gt;"&amp;"", Lambai!V:V,"&lt;&gt;"&amp;"",  Lambai!W:W,"&lt;&gt;"&amp;"",  Lambai!X:X,"&lt;&gt;"&amp;"",  Lambai!Y:Y,"&lt;&gt;"&amp;"",  Lambai!Z:Z,"&lt;&gt;"&amp;"")</f>
        <v>0</v>
      </c>
      <c r="L28" s="10">
        <f>COUNTIFS(Lambai!P:P,B28,Lambai!O:O,"TL", Lambai!S:S,"&lt;&gt;"&amp;"", Lambai!Y:Y,"&lt;&gt;"&amp;"",  Lambai!Z:Z,"&lt;&gt;"&amp;"")</f>
        <v>0</v>
      </c>
      <c r="M28" s="10">
        <f>COUNTIFS(Lambai!AD:AD,B28, Lambai!AO:AO,"&lt;&gt;"&amp;"",Lambai!AP:AP,"&lt;&gt;"&amp;"")</f>
        <v>0</v>
      </c>
      <c r="N28" s="10">
        <f>COUNTIFS(Lambai!B:B,"Giữ chỗ nhóm",Lambai!P:P,B28)</f>
        <v>0</v>
      </c>
      <c r="O28" s="10"/>
      <c r="P28" s="4">
        <f>COUNTIFS(Lambai!Q:Q,AH28)</f>
        <v>0</v>
      </c>
      <c r="Q28" s="10">
        <f>COUNTIFS(Lambai!O:O,"TNLT",Lambai!Q:Q,AH28, Lambai!S:S,"&lt;&gt;"&amp;"", Lambai!T:T,"&lt;&gt;"&amp;"", Lambai!U:U,"&lt;&gt;"&amp;"", Lambai!V:V,"&lt;&gt;"&amp;"",  Lambai!W:W,"&lt;&gt;"&amp;"",  Lambai!X:X,"&lt;&gt;"&amp;"",  Lambai!Y:Y,"&lt;&gt;"&amp;"",  Lambai!Z:Z,"&lt;&gt;"&amp;"")</f>
        <v>0</v>
      </c>
      <c r="R28" s="10">
        <f>COUNTIFS(Lambai!O:O,"TNBT",Lambai!Q:Q,AH28, Lambai!S:S,"&lt;&gt;"&amp;"", Lambai!T:T,"&lt;&gt;"&amp;"", Lambai!U:U,"&lt;&gt;"&amp;"", Lambai!V:V,"&lt;&gt;"&amp;"",  Lambai!W:W,"&lt;&gt;"&amp;"",  Lambai!X:X,"&lt;&gt;"&amp;"",  Lambai!Y:Y,"&lt;&gt;"&amp;"",  Lambai!Z:Z,"&lt;&gt;"&amp;"")</f>
        <v>0</v>
      </c>
      <c r="S28" s="10">
        <f>COUNTIFS(Lambai!O:O,"TL",Lambai!Q:Q,AH28, Lambai!S:S,"&lt;&gt;"&amp;"", Lambai!Y:Y,"&lt;&gt;"&amp;"",  Lambai!Z:Z,"&lt;&gt;"&amp;"")</f>
        <v>0</v>
      </c>
      <c r="T28" s="10">
        <f>COUNTIFS(Lambai!B:B,"Giữ chỗ",Lambai!Q:Q,AH28)</f>
        <v>0</v>
      </c>
      <c r="U28" s="10">
        <f>COUNTIFS(Lambai!C:C,"Sai lớp",Lambai!Q:Q,AH28)</f>
        <v>0</v>
      </c>
      <c r="V28" s="10">
        <f>COUNTIFS(Lambai!C:C,"Sai phân công",Lambai!Q:Q,AH28)</f>
        <v>0</v>
      </c>
      <c r="W28" s="10">
        <f t="shared" si="4"/>
        <v>0</v>
      </c>
      <c r="X28" s="10"/>
      <c r="Y28" s="10"/>
      <c r="Z28" s="10">
        <f>COUNTIFS(Lambai!AE:AE,AH28, Lambai!AO:AO,"&lt;&gt;"&amp;"",Lambai!AP:AP,"&lt;&gt;"&amp;"")</f>
        <v>0</v>
      </c>
      <c r="AA28" s="6">
        <f>COUNTIFS(Lambai!AS:AS,'[1]Kiểm tra'!AH28, Lambai!AO:AO,"&lt;&gt;"&amp;"",Lambai!AP:AP,"&lt;&gt;"&amp;"")</f>
        <v>0</v>
      </c>
      <c r="AB28" s="6"/>
      <c r="AC28" s="6"/>
      <c r="AD28" s="6"/>
      <c r="AE28" s="6"/>
      <c r="AF28" s="6"/>
      <c r="AG28" s="6"/>
      <c r="AH28" s="6" t="s">
        <v>112</v>
      </c>
      <c r="AI28" s="6" t="str">
        <f t="shared" si="5"/>
        <v>B_01 Trần Văn Hiệp 20146290 95040</v>
      </c>
      <c r="AJ28" s="6"/>
      <c r="AK28" s="6" t="str">
        <f t="shared" si="6"/>
        <v>TRUE</v>
      </c>
      <c r="AL28" s="4"/>
      <c r="AM28" s="4"/>
      <c r="AN28" s="4"/>
      <c r="AO28" s="4"/>
      <c r="AP28" s="4"/>
      <c r="AQ28" s="4"/>
      <c r="AR28" s="4"/>
      <c r="AS28" s="4"/>
    </row>
    <row r="29" ht="13.5" customHeight="1">
      <c r="A29" s="6"/>
      <c r="B29" s="16" t="s">
        <v>804</v>
      </c>
      <c r="C29" s="56" t="s">
        <v>834</v>
      </c>
      <c r="D29" s="56" t="s">
        <v>190</v>
      </c>
      <c r="E29" s="57">
        <v>2.0140035E7</v>
      </c>
      <c r="F29" s="58">
        <v>95040.0</v>
      </c>
      <c r="G29" s="10"/>
      <c r="H29" s="23" t="s">
        <v>835</v>
      </c>
      <c r="I29" s="10"/>
      <c r="J29" s="10"/>
      <c r="K29" s="10"/>
      <c r="L29" s="10"/>
      <c r="M29" s="10"/>
      <c r="N29" s="10"/>
      <c r="O29" s="10"/>
      <c r="P29" s="4">
        <f>COUNTIFS(Lambai!Q:Q,AH29)</f>
        <v>6</v>
      </c>
      <c r="Q29" s="10">
        <f>COUNTIFS(Lambai!O:O,"TNLT",Lambai!Q:Q,AH29, Lambai!S:S,"&lt;&gt;"&amp;"", Lambai!T:T,"&lt;&gt;"&amp;"", Lambai!U:U,"&lt;&gt;"&amp;"", Lambai!V:V,"&lt;&gt;"&amp;"",  Lambai!W:W,"&lt;&gt;"&amp;"",  Lambai!X:X,"&lt;&gt;"&amp;"",  Lambai!Y:Y,"&lt;&gt;"&amp;"",  Lambai!Z:Z,"&lt;&gt;"&amp;"")</f>
        <v>0</v>
      </c>
      <c r="R29" s="10">
        <f>COUNTIFS(Lambai!O:O,"TNBT",Lambai!Q:Q,AH29, Lambai!S:S,"&lt;&gt;"&amp;"", Lambai!T:T,"&lt;&gt;"&amp;"", Lambai!U:U,"&lt;&gt;"&amp;"", Lambai!V:V,"&lt;&gt;"&amp;"",  Lambai!W:W,"&lt;&gt;"&amp;"",  Lambai!X:X,"&lt;&gt;"&amp;"",  Lambai!Y:Y,"&lt;&gt;"&amp;"",  Lambai!Z:Z,"&lt;&gt;"&amp;"")</f>
        <v>0</v>
      </c>
      <c r="S29" s="10">
        <f>COUNTIFS(Lambai!O:O,"TL",Lambai!Q:Q,AH29, Lambai!S:S,"&lt;&gt;"&amp;"", Lambai!Y:Y,"&lt;&gt;"&amp;"",  Lambai!Z:Z,"&lt;&gt;"&amp;"")</f>
        <v>0</v>
      </c>
      <c r="T29" s="10">
        <f>COUNTIFS(Lambai!B:B,"Giữ chỗ",Lambai!Q:Q,AH29)</f>
        <v>6</v>
      </c>
      <c r="U29" s="10">
        <f>COUNTIFS(Lambai!C:C,"Sai lớp",Lambai!Q:Q,AH29)</f>
        <v>0</v>
      </c>
      <c r="V29" s="10">
        <f>COUNTIFS(Lambai!C:C,"Sai phân công",Lambai!Q:Q,AH29)</f>
        <v>0</v>
      </c>
      <c r="W29" s="10">
        <f t="shared" si="4"/>
        <v>0</v>
      </c>
      <c r="X29" s="10"/>
      <c r="Y29" s="10"/>
      <c r="Z29" s="10">
        <f>COUNTIFS(Lambai!AE:AE,AH29, Lambai!AO:AO,"&lt;&gt;"&amp;"",Lambai!AP:AP,"&lt;&gt;"&amp;"")</f>
        <v>0</v>
      </c>
      <c r="AA29" s="6">
        <f>COUNTIFS(Lambai!AS:AS,'[1]Kiểm tra'!AH29, Lambai!AO:AO,"&lt;&gt;"&amp;"",Lambai!AP:AP,"&lt;&gt;"&amp;"")</f>
        <v>0</v>
      </c>
      <c r="AB29" s="6"/>
      <c r="AC29" s="6"/>
      <c r="AD29" s="6"/>
      <c r="AE29" s="6"/>
      <c r="AF29" s="6"/>
      <c r="AG29" s="6"/>
      <c r="AH29" s="6" t="s">
        <v>846</v>
      </c>
      <c r="AI29" s="6" t="str">
        <f t="shared" si="5"/>
        <v>B_01 Chu Nam Anh 20140035 95040</v>
      </c>
      <c r="AJ29" s="6"/>
      <c r="AK29" s="6">
        <f t="shared" si="6"/>
        <v>0</v>
      </c>
      <c r="AL29" s="4"/>
      <c r="AM29" s="4"/>
      <c r="AN29" s="4"/>
      <c r="AO29" s="4"/>
      <c r="AP29" s="4"/>
      <c r="AQ29" s="4"/>
      <c r="AR29" s="4"/>
      <c r="AS29" s="4"/>
    </row>
    <row r="30" ht="13.5" customHeight="1">
      <c r="A30" s="6"/>
      <c r="B30" s="16" t="s">
        <v>804</v>
      </c>
      <c r="C30" s="56" t="s">
        <v>380</v>
      </c>
      <c r="D30" s="56" t="s">
        <v>847</v>
      </c>
      <c r="E30" s="57">
        <v>2.0141036E7</v>
      </c>
      <c r="F30" s="58">
        <v>95040.0</v>
      </c>
      <c r="G30" s="10"/>
      <c r="H30" s="23" t="s">
        <v>848</v>
      </c>
      <c r="I30" s="10"/>
      <c r="J30" s="10"/>
      <c r="K30" s="10"/>
      <c r="L30" s="10"/>
      <c r="M30" s="10"/>
      <c r="N30" s="10"/>
      <c r="O30" s="10"/>
      <c r="P30" s="4">
        <f>COUNTIFS(Lambai!Q:Q,AH30)</f>
        <v>6</v>
      </c>
      <c r="Q30" s="10">
        <f>COUNTIFS(Lambai!O:O,"TNLT",Lambai!Q:Q,AH30, Lambai!S:S,"&lt;&gt;"&amp;"", Lambai!T:T,"&lt;&gt;"&amp;"", Lambai!U:U,"&lt;&gt;"&amp;"", Lambai!V:V,"&lt;&gt;"&amp;"",  Lambai!W:W,"&lt;&gt;"&amp;"",  Lambai!X:X,"&lt;&gt;"&amp;"",  Lambai!Y:Y,"&lt;&gt;"&amp;"",  Lambai!Z:Z,"&lt;&gt;"&amp;"")</f>
        <v>0</v>
      </c>
      <c r="R30" s="10">
        <f>COUNTIFS(Lambai!O:O,"TNBT",Lambai!Q:Q,AH30, Lambai!S:S,"&lt;&gt;"&amp;"", Lambai!T:T,"&lt;&gt;"&amp;"", Lambai!U:U,"&lt;&gt;"&amp;"", Lambai!V:V,"&lt;&gt;"&amp;"",  Lambai!W:W,"&lt;&gt;"&amp;"",  Lambai!X:X,"&lt;&gt;"&amp;"",  Lambai!Y:Y,"&lt;&gt;"&amp;"",  Lambai!Z:Z,"&lt;&gt;"&amp;"")</f>
        <v>0</v>
      </c>
      <c r="S30" s="10">
        <f>COUNTIFS(Lambai!O:O,"TL",Lambai!Q:Q,AH30, Lambai!S:S,"&lt;&gt;"&amp;"", Lambai!Y:Y,"&lt;&gt;"&amp;"",  Lambai!Z:Z,"&lt;&gt;"&amp;"")</f>
        <v>0</v>
      </c>
      <c r="T30" s="10">
        <f>COUNTIFS(Lambai!B:B,"Giữ chỗ",Lambai!Q:Q,AH30)</f>
        <v>6</v>
      </c>
      <c r="U30" s="10">
        <f>COUNTIFS(Lambai!C:C,"Sai lớp",Lambai!Q:Q,AH30)</f>
        <v>0</v>
      </c>
      <c r="V30" s="10">
        <f>COUNTIFS(Lambai!C:C,"Sai phân công",Lambai!Q:Q,AH30)</f>
        <v>0</v>
      </c>
      <c r="W30" s="10">
        <f t="shared" si="4"/>
        <v>0</v>
      </c>
      <c r="X30" s="10"/>
      <c r="Y30" s="10"/>
      <c r="Z30" s="10">
        <f>COUNTIFS(Lambai!AE:AE,AH30, Lambai!AO:AO,"&lt;&gt;"&amp;"",Lambai!AP:AP,"&lt;&gt;"&amp;"")</f>
        <v>0</v>
      </c>
      <c r="AA30" s="6">
        <f>COUNTIFS(Lambai!AS:AS,'[1]Kiểm tra'!AH30, Lambai!AO:AO,"&lt;&gt;"&amp;"",Lambai!AP:AP,"&lt;&gt;"&amp;"")</f>
        <v>0</v>
      </c>
      <c r="AB30" s="6"/>
      <c r="AC30" s="6"/>
      <c r="AD30" s="6"/>
      <c r="AE30" s="6"/>
      <c r="AF30" s="6"/>
      <c r="AG30" s="6"/>
      <c r="AH30" s="6" t="s">
        <v>860</v>
      </c>
      <c r="AI30" s="6" t="str">
        <f t="shared" si="5"/>
        <v>B_01 Nguyễn Văn Điệp 20141036 95040</v>
      </c>
      <c r="AJ30" s="6"/>
      <c r="AK30" s="6">
        <f t="shared" si="6"/>
        <v>0</v>
      </c>
      <c r="AL30" s="4"/>
      <c r="AM30" s="4"/>
      <c r="AN30" s="4"/>
      <c r="AO30" s="4"/>
      <c r="AP30" s="4"/>
      <c r="AQ30" s="4"/>
      <c r="AR30" s="4"/>
      <c r="AS30" s="4"/>
    </row>
    <row r="31" ht="13.5" customHeight="1">
      <c r="A31" s="6"/>
      <c r="B31" s="16" t="s">
        <v>804</v>
      </c>
      <c r="C31" s="59" t="s">
        <v>861</v>
      </c>
      <c r="D31" s="59" t="s">
        <v>865</v>
      </c>
      <c r="E31" s="57">
        <v>2.0125392E7</v>
      </c>
      <c r="F31" s="58">
        <v>95040.0</v>
      </c>
      <c r="G31" s="10"/>
      <c r="H31" s="23" t="s">
        <v>866</v>
      </c>
      <c r="I31" s="10"/>
      <c r="J31" s="10"/>
      <c r="K31" s="10"/>
      <c r="L31" s="10"/>
      <c r="M31" s="10"/>
      <c r="N31" s="10"/>
      <c r="O31" s="10"/>
      <c r="P31" s="4">
        <f>COUNTIFS(Lambai!Q:Q,AH31)</f>
        <v>6</v>
      </c>
      <c r="Q31" s="10">
        <f>COUNTIFS(Lambai!O:O,"TNLT",Lambai!Q:Q,AH31, Lambai!S:S,"&lt;&gt;"&amp;"", Lambai!T:T,"&lt;&gt;"&amp;"", Lambai!U:U,"&lt;&gt;"&amp;"", Lambai!V:V,"&lt;&gt;"&amp;"",  Lambai!W:W,"&lt;&gt;"&amp;"",  Lambai!X:X,"&lt;&gt;"&amp;"",  Lambai!Y:Y,"&lt;&gt;"&amp;"",  Lambai!Z:Z,"&lt;&gt;"&amp;"")</f>
        <v>0</v>
      </c>
      <c r="R31" s="10">
        <f>COUNTIFS(Lambai!O:O,"TNBT",Lambai!Q:Q,AH31, Lambai!S:S,"&lt;&gt;"&amp;"", Lambai!T:T,"&lt;&gt;"&amp;"", Lambai!U:U,"&lt;&gt;"&amp;"", Lambai!V:V,"&lt;&gt;"&amp;"",  Lambai!W:W,"&lt;&gt;"&amp;"",  Lambai!X:X,"&lt;&gt;"&amp;"",  Lambai!Y:Y,"&lt;&gt;"&amp;"",  Lambai!Z:Z,"&lt;&gt;"&amp;"")</f>
        <v>0</v>
      </c>
      <c r="S31" s="10">
        <f>COUNTIFS(Lambai!O:O,"TL",Lambai!Q:Q,AH31, Lambai!S:S,"&lt;&gt;"&amp;"", Lambai!Y:Y,"&lt;&gt;"&amp;"",  Lambai!Z:Z,"&lt;&gt;"&amp;"")</f>
        <v>0</v>
      </c>
      <c r="T31" s="10">
        <f>COUNTIFS(Lambai!B:B,"Giữ chỗ",Lambai!Q:Q,AH31)</f>
        <v>6</v>
      </c>
      <c r="U31" s="10">
        <f>COUNTIFS(Lambai!C:C,"Sai lớp",Lambai!Q:Q,AH31)</f>
        <v>0</v>
      </c>
      <c r="V31" s="10">
        <f>COUNTIFS(Lambai!C:C,"Sai phân công",Lambai!Q:Q,AH31)</f>
        <v>0</v>
      </c>
      <c r="W31" s="10">
        <f t="shared" si="4"/>
        <v>0</v>
      </c>
      <c r="X31" s="10"/>
      <c r="Y31" s="10"/>
      <c r="Z31" s="10">
        <f>COUNTIFS(Lambai!AE:AE,AH31, Lambai!AO:AO,"&lt;&gt;"&amp;"",Lambai!AP:AP,"&lt;&gt;"&amp;"")</f>
        <v>0</v>
      </c>
      <c r="AA31" s="6">
        <f>COUNTIFS(Lambai!AS:AS,'[1]Kiểm tra'!AH31, Lambai!AO:AO,"&lt;&gt;"&amp;"",Lambai!AP:AP,"&lt;&gt;"&amp;"")</f>
        <v>0</v>
      </c>
      <c r="AB31" s="6"/>
      <c r="AC31" s="6"/>
      <c r="AD31" s="6"/>
      <c r="AE31" s="6"/>
      <c r="AF31" s="6"/>
      <c r="AG31" s="6"/>
      <c r="AH31" s="6" t="s">
        <v>884</v>
      </c>
      <c r="AI31" s="6" t="str">
        <f t="shared" si="5"/>
        <v>B_01 Bùi Ngọc Ánh 20125392 95040</v>
      </c>
      <c r="AJ31" s="6"/>
      <c r="AK31" s="6">
        <f t="shared" si="6"/>
        <v>0</v>
      </c>
      <c r="AL31" s="4"/>
      <c r="AM31" s="4"/>
      <c r="AN31" s="4"/>
      <c r="AO31" s="4"/>
      <c r="AP31" s="4"/>
      <c r="AQ31" s="4"/>
      <c r="AR31" s="4"/>
      <c r="AS31" s="4"/>
    </row>
    <row r="32" ht="13.5" customHeight="1">
      <c r="A32" s="6"/>
      <c r="B32" s="16" t="s">
        <v>347</v>
      </c>
      <c r="C32" s="60" t="s">
        <v>888</v>
      </c>
      <c r="D32" s="60" t="s">
        <v>891</v>
      </c>
      <c r="E32" s="61">
        <v>2.0143069E7</v>
      </c>
      <c r="F32" s="58">
        <v>95040.0</v>
      </c>
      <c r="G32" s="10"/>
      <c r="H32" s="23" t="s">
        <v>892</v>
      </c>
      <c r="I32" s="10">
        <f>COUNTIF(B:B,B32)</f>
        <v>4</v>
      </c>
      <c r="J32" s="10">
        <f>COUNTIFS(Lambai!P:P,B32,Lambai!O:O,"TNLT", Lambai!S:S,"&lt;&gt;"&amp;"", Lambai!T:T,"&lt;&gt;"&amp;"", Lambai!U:U,"&lt;&gt;"&amp;"", Lambai!V:V,"&lt;&gt;"&amp;"",  Lambai!W:W,"&lt;&gt;"&amp;"",  Lambai!X:X,"&lt;&gt;"&amp;"",  Lambai!Y:Y,"&lt;&gt;"&amp;"",  Lambai!Z:Z,"&lt;&gt;"&amp;"")</f>
        <v>8</v>
      </c>
      <c r="K32" s="10">
        <f>COUNTIFS(Lambai!P:P,B32,Lambai!O:O,"TNBT", Lambai!S:S,"&lt;&gt;"&amp;"", Lambai!T:T,"&lt;&gt;"&amp;"", Lambai!U:U,"&lt;&gt;"&amp;"", Lambai!V:V,"&lt;&gt;"&amp;"",  Lambai!W:W,"&lt;&gt;"&amp;"",  Lambai!X:X,"&lt;&gt;"&amp;"",  Lambai!Y:Y,"&lt;&gt;"&amp;"",  Lambai!Z:Z,"&lt;&gt;"&amp;"")</f>
        <v>8</v>
      </c>
      <c r="L32" s="10">
        <f>COUNTIFS(Lambai!P:P,B32,Lambai!O:O,"TL", Lambai!S:S,"&lt;&gt;"&amp;"", Lambai!Y:Y,"&lt;&gt;"&amp;"",  Lambai!Z:Z,"&lt;&gt;"&amp;"")</f>
        <v>8</v>
      </c>
      <c r="M32" s="10">
        <f>COUNTIFS(Lambai!AD:AD,B32, Lambai!AO:AO,"&lt;&gt;"&amp;"",Lambai!AP:AP,"&lt;&gt;"&amp;"")</f>
        <v>0</v>
      </c>
      <c r="N32" s="10">
        <f>COUNTIFS(Lambai!B:B,"Giữ chỗ nhóm",Lambai!P:P,B32)</f>
        <v>0</v>
      </c>
      <c r="O32" s="10"/>
      <c r="P32" s="4">
        <f>COUNTIFS(Lambai!Q:Q,AH32)</f>
        <v>6</v>
      </c>
      <c r="Q32" s="10">
        <f>COUNTIFS(Lambai!O:O,"TNLT",Lambai!Q:Q,AH32, Lambai!S:S,"&lt;&gt;"&amp;"", Lambai!T:T,"&lt;&gt;"&amp;"", Lambai!U:U,"&lt;&gt;"&amp;"", Lambai!V:V,"&lt;&gt;"&amp;"",  Lambai!W:W,"&lt;&gt;"&amp;"",  Lambai!X:X,"&lt;&gt;"&amp;"",  Lambai!Y:Y,"&lt;&gt;"&amp;"",  Lambai!Z:Z,"&lt;&gt;"&amp;"")</f>
        <v>2</v>
      </c>
      <c r="R32" s="10">
        <f>COUNTIFS(Lambai!O:O,"TNBT",Lambai!Q:Q,AH32, Lambai!S:S,"&lt;&gt;"&amp;"", Lambai!T:T,"&lt;&gt;"&amp;"", Lambai!U:U,"&lt;&gt;"&amp;"", Lambai!V:V,"&lt;&gt;"&amp;"",  Lambai!W:W,"&lt;&gt;"&amp;"",  Lambai!X:X,"&lt;&gt;"&amp;"",  Lambai!Y:Y,"&lt;&gt;"&amp;"",  Lambai!Z:Z,"&lt;&gt;"&amp;"")</f>
        <v>2</v>
      </c>
      <c r="S32" s="10">
        <f>COUNTIFS(Lambai!O:O,"TL",Lambai!Q:Q,AH32, Lambai!S:S,"&lt;&gt;"&amp;"", Lambai!Y:Y,"&lt;&gt;"&amp;"",  Lambai!Z:Z,"&lt;&gt;"&amp;"")</f>
        <v>2</v>
      </c>
      <c r="T32" s="10">
        <f>COUNTIFS(Lambai!B:B,"Giữ chỗ",Lambai!Q:Q,AH32)</f>
        <v>0</v>
      </c>
      <c r="U32" s="10">
        <f>COUNTIFS(Lambai!C:C,"Sai lớp",Lambai!Q:Q,AH32)</f>
        <v>0</v>
      </c>
      <c r="V32" s="10">
        <f>COUNTIFS(Lambai!C:C,"Sai phân công",Lambai!Q:Q,AH32)</f>
        <v>0</v>
      </c>
      <c r="W32" s="10">
        <f t="shared" si="4"/>
        <v>0</v>
      </c>
      <c r="X32" s="10"/>
      <c r="Y32" s="10"/>
      <c r="Z32" s="10">
        <f>COUNTIFS(Lambai!AE:AE,AH32, Lambai!AO:AO,"&lt;&gt;"&amp;"",Lambai!AP:AP,"&lt;&gt;"&amp;"")</f>
        <v>0</v>
      </c>
      <c r="AA32" s="6">
        <f>COUNTIFS(Lambai!AS:AS,'[1]Kiểm tra'!AH32, Lambai!AO:AO,"&lt;&gt;"&amp;"",Lambai!AP:AP,"&lt;&gt;"&amp;"")</f>
        <v>0</v>
      </c>
      <c r="AB32" s="6"/>
      <c r="AC32" s="6"/>
      <c r="AD32" s="6"/>
      <c r="AE32" s="6"/>
      <c r="AF32" s="6"/>
      <c r="AG32" s="6"/>
      <c r="AH32" s="6" t="s">
        <v>927</v>
      </c>
      <c r="AI32" s="6" t="str">
        <f t="shared" si="5"/>
        <v>B_02 Nguyễn Trần Nam 20143069 95040</v>
      </c>
      <c r="AJ32" s="6"/>
      <c r="AK32" s="6" t="str">
        <f t="shared" si="6"/>
        <v>TRUE</v>
      </c>
      <c r="AL32" s="4"/>
      <c r="AM32" s="4"/>
      <c r="AN32" s="4"/>
      <c r="AO32" s="4"/>
      <c r="AP32" s="4"/>
      <c r="AQ32" s="4"/>
      <c r="AR32" s="4"/>
      <c r="AS32" s="4"/>
    </row>
    <row r="33" ht="13.5" customHeight="1">
      <c r="A33" s="6"/>
      <c r="B33" s="16" t="s">
        <v>347</v>
      </c>
      <c r="C33" s="60" t="s">
        <v>928</v>
      </c>
      <c r="D33" s="60" t="s">
        <v>929</v>
      </c>
      <c r="E33" s="61">
        <v>2.014476E7</v>
      </c>
      <c r="F33" s="58">
        <v>95040.0</v>
      </c>
      <c r="G33" s="10"/>
      <c r="H33" s="23" t="s">
        <v>930</v>
      </c>
      <c r="I33" s="10"/>
      <c r="J33" s="10"/>
      <c r="K33" s="10"/>
      <c r="L33" s="10"/>
      <c r="M33" s="10"/>
      <c r="N33" s="10"/>
      <c r="O33" s="10"/>
      <c r="P33" s="4">
        <f>COUNTIFS(Lambai!Q:Q,AH33)</f>
        <v>6</v>
      </c>
      <c r="Q33" s="10">
        <f>COUNTIFS(Lambai!O:O,"TNLT",Lambai!Q:Q,AH33, Lambai!S:S,"&lt;&gt;"&amp;"", Lambai!T:T,"&lt;&gt;"&amp;"", Lambai!U:U,"&lt;&gt;"&amp;"", Lambai!V:V,"&lt;&gt;"&amp;"",  Lambai!W:W,"&lt;&gt;"&amp;"",  Lambai!X:X,"&lt;&gt;"&amp;"",  Lambai!Y:Y,"&lt;&gt;"&amp;"",  Lambai!Z:Z,"&lt;&gt;"&amp;"")</f>
        <v>2</v>
      </c>
      <c r="R33" s="10">
        <f>COUNTIFS(Lambai!O:O,"TNBT",Lambai!Q:Q,AH33, Lambai!S:S,"&lt;&gt;"&amp;"", Lambai!T:T,"&lt;&gt;"&amp;"", Lambai!U:U,"&lt;&gt;"&amp;"", Lambai!V:V,"&lt;&gt;"&amp;"",  Lambai!W:W,"&lt;&gt;"&amp;"",  Lambai!X:X,"&lt;&gt;"&amp;"",  Lambai!Y:Y,"&lt;&gt;"&amp;"",  Lambai!Z:Z,"&lt;&gt;"&amp;"")</f>
        <v>2</v>
      </c>
      <c r="S33" s="10">
        <f>COUNTIFS(Lambai!O:O,"TL",Lambai!Q:Q,AH33, Lambai!S:S,"&lt;&gt;"&amp;"", Lambai!Y:Y,"&lt;&gt;"&amp;"",  Lambai!Z:Z,"&lt;&gt;"&amp;"")</f>
        <v>2</v>
      </c>
      <c r="T33" s="10">
        <f>COUNTIFS(Lambai!B:B,"Giữ chỗ",Lambai!Q:Q,AH33)</f>
        <v>0</v>
      </c>
      <c r="U33" s="10">
        <f>COUNTIFS(Lambai!C:C,"Sai lớp",Lambai!Q:Q,AH33)</f>
        <v>0</v>
      </c>
      <c r="V33" s="10">
        <f>COUNTIFS(Lambai!C:C,"Sai phân công",Lambai!Q:Q,AH33)</f>
        <v>0</v>
      </c>
      <c r="W33" s="10">
        <f t="shared" si="4"/>
        <v>0</v>
      </c>
      <c r="X33" s="10"/>
      <c r="Y33" s="10"/>
      <c r="Z33" s="10">
        <f>COUNTIFS(Lambai!AE:AE,AH33, Lambai!AO:AO,"&lt;&gt;"&amp;"",Lambai!AP:AP,"&lt;&gt;"&amp;"")</f>
        <v>0</v>
      </c>
      <c r="AA33" s="6">
        <f>COUNTIFS(Lambai!AS:AS,'[1]Kiểm tra'!AH33, Lambai!AO:AO,"&lt;&gt;"&amp;"",Lambai!AP:AP,"&lt;&gt;"&amp;"")</f>
        <v>0</v>
      </c>
      <c r="AB33" s="6"/>
      <c r="AC33" s="6"/>
      <c r="AD33" s="6"/>
      <c r="AE33" s="6"/>
      <c r="AF33" s="6"/>
      <c r="AG33" s="6"/>
      <c r="AH33" s="6" t="s">
        <v>671</v>
      </c>
      <c r="AI33" s="6" t="str">
        <f t="shared" si="5"/>
        <v>B_02 Trần Quang Trung 20144760 95040</v>
      </c>
      <c r="AJ33" s="6"/>
      <c r="AK33" s="6" t="str">
        <f t="shared" si="6"/>
        <v>TRUE</v>
      </c>
      <c r="AL33" s="4"/>
      <c r="AM33" s="4"/>
      <c r="AN33" s="4"/>
      <c r="AO33" s="4"/>
      <c r="AP33" s="4"/>
      <c r="AQ33" s="4"/>
      <c r="AR33" s="4"/>
      <c r="AS33" s="4"/>
    </row>
    <row r="34" ht="13.5" customHeight="1">
      <c r="A34" s="6"/>
      <c r="B34" s="16" t="s">
        <v>347</v>
      </c>
      <c r="C34" s="60" t="s">
        <v>954</v>
      </c>
      <c r="D34" s="60" t="s">
        <v>656</v>
      </c>
      <c r="E34" s="61">
        <v>2.0143632E7</v>
      </c>
      <c r="F34" s="58">
        <v>95040.0</v>
      </c>
      <c r="G34" s="10"/>
      <c r="H34" s="23" t="s">
        <v>955</v>
      </c>
      <c r="I34" s="10"/>
      <c r="J34" s="10"/>
      <c r="K34" s="10"/>
      <c r="L34" s="10"/>
      <c r="M34" s="10"/>
      <c r="N34" s="10"/>
      <c r="O34" s="10"/>
      <c r="P34" s="4">
        <f>COUNTIFS(Lambai!Q:Q,AH34)</f>
        <v>6</v>
      </c>
      <c r="Q34" s="10">
        <f>COUNTIFS(Lambai!O:O,"TNLT",Lambai!Q:Q,AH34, Lambai!S:S,"&lt;&gt;"&amp;"", Lambai!T:T,"&lt;&gt;"&amp;"", Lambai!U:U,"&lt;&gt;"&amp;"", Lambai!V:V,"&lt;&gt;"&amp;"",  Lambai!W:W,"&lt;&gt;"&amp;"",  Lambai!X:X,"&lt;&gt;"&amp;"",  Lambai!Y:Y,"&lt;&gt;"&amp;"",  Lambai!Z:Z,"&lt;&gt;"&amp;"")</f>
        <v>2</v>
      </c>
      <c r="R34" s="10">
        <f>COUNTIFS(Lambai!O:O,"TNBT",Lambai!Q:Q,AH34, Lambai!S:S,"&lt;&gt;"&amp;"", Lambai!T:T,"&lt;&gt;"&amp;"", Lambai!U:U,"&lt;&gt;"&amp;"", Lambai!V:V,"&lt;&gt;"&amp;"",  Lambai!W:W,"&lt;&gt;"&amp;"",  Lambai!X:X,"&lt;&gt;"&amp;"",  Lambai!Y:Y,"&lt;&gt;"&amp;"",  Lambai!Z:Z,"&lt;&gt;"&amp;"")</f>
        <v>2</v>
      </c>
      <c r="S34" s="10">
        <f>COUNTIFS(Lambai!O:O,"TL",Lambai!Q:Q,AH34, Lambai!S:S,"&lt;&gt;"&amp;"", Lambai!Y:Y,"&lt;&gt;"&amp;"",  Lambai!Z:Z,"&lt;&gt;"&amp;"")</f>
        <v>2</v>
      </c>
      <c r="T34" s="10">
        <f>COUNTIFS(Lambai!B:B,"Giữ chỗ",Lambai!Q:Q,AH34)</f>
        <v>0</v>
      </c>
      <c r="U34" s="10">
        <f>COUNTIFS(Lambai!C:C,"Sai lớp",Lambai!Q:Q,AH34)</f>
        <v>0</v>
      </c>
      <c r="V34" s="10">
        <f>COUNTIFS(Lambai!C:C,"Sai phân công",Lambai!Q:Q,AH34)</f>
        <v>0</v>
      </c>
      <c r="W34" s="10">
        <f t="shared" si="4"/>
        <v>0</v>
      </c>
      <c r="X34" s="10"/>
      <c r="Y34" s="10"/>
      <c r="Z34" s="10">
        <f>COUNTIFS(Lambai!AE:AE,AH34, Lambai!AO:AO,"&lt;&gt;"&amp;"",Lambai!AP:AP,"&lt;&gt;"&amp;"")</f>
        <v>0</v>
      </c>
      <c r="AA34" s="6">
        <f>COUNTIFS(Lambai!AS:AS,'[1]Kiểm tra'!AH34, Lambai!AO:AO,"&lt;&gt;"&amp;"",Lambai!AP:AP,"&lt;&gt;"&amp;"")</f>
        <v>0</v>
      </c>
      <c r="AB34" s="6"/>
      <c r="AC34" s="6"/>
      <c r="AD34" s="6"/>
      <c r="AE34" s="6"/>
      <c r="AF34" s="6"/>
      <c r="AG34" s="6"/>
      <c r="AH34" s="6" t="s">
        <v>980</v>
      </c>
      <c r="AI34" s="6" t="str">
        <f t="shared" si="5"/>
        <v>B_02 Đinh Hữu Hải Quân 20143632 95040</v>
      </c>
      <c r="AJ34" s="6"/>
      <c r="AK34" s="6" t="str">
        <f t="shared" si="6"/>
        <v>TRUE</v>
      </c>
      <c r="AL34" s="4"/>
      <c r="AM34" s="4"/>
      <c r="AN34" s="4"/>
      <c r="AO34" s="4"/>
      <c r="AP34" s="4"/>
      <c r="AQ34" s="4"/>
      <c r="AR34" s="4"/>
      <c r="AS34" s="4"/>
    </row>
    <row r="35" ht="13.5" customHeight="1">
      <c r="A35" s="6"/>
      <c r="B35" s="16" t="s">
        <v>347</v>
      </c>
      <c r="C35" s="60" t="s">
        <v>981</v>
      </c>
      <c r="D35" s="60" t="s">
        <v>982</v>
      </c>
      <c r="E35" s="62">
        <v>2.0146806E7</v>
      </c>
      <c r="F35" s="58">
        <v>95040.0</v>
      </c>
      <c r="G35" s="10"/>
      <c r="H35" s="23" t="s">
        <v>983</v>
      </c>
      <c r="I35" s="10"/>
      <c r="J35" s="10"/>
      <c r="K35" s="10"/>
      <c r="L35" s="10"/>
      <c r="M35" s="10"/>
      <c r="N35" s="10"/>
      <c r="O35" s="10"/>
      <c r="P35" s="4">
        <f>COUNTIFS(Lambai!Q:Q,AH35)</f>
        <v>6</v>
      </c>
      <c r="Q35" s="10">
        <f>COUNTIFS(Lambai!O:O,"TNLT",Lambai!Q:Q,AH35, Lambai!S:S,"&lt;&gt;"&amp;"", Lambai!T:T,"&lt;&gt;"&amp;"", Lambai!U:U,"&lt;&gt;"&amp;"", Lambai!V:V,"&lt;&gt;"&amp;"",  Lambai!W:W,"&lt;&gt;"&amp;"",  Lambai!X:X,"&lt;&gt;"&amp;"",  Lambai!Y:Y,"&lt;&gt;"&amp;"",  Lambai!Z:Z,"&lt;&gt;"&amp;"")</f>
        <v>2</v>
      </c>
      <c r="R35" s="10">
        <f>COUNTIFS(Lambai!O:O,"TNBT",Lambai!Q:Q,AH35, Lambai!S:S,"&lt;&gt;"&amp;"", Lambai!T:T,"&lt;&gt;"&amp;"", Lambai!U:U,"&lt;&gt;"&amp;"", Lambai!V:V,"&lt;&gt;"&amp;"",  Lambai!W:W,"&lt;&gt;"&amp;"",  Lambai!X:X,"&lt;&gt;"&amp;"",  Lambai!Y:Y,"&lt;&gt;"&amp;"",  Lambai!Z:Z,"&lt;&gt;"&amp;"")</f>
        <v>2</v>
      </c>
      <c r="S35" s="10">
        <f>COUNTIFS(Lambai!O:O,"TL",Lambai!Q:Q,AH35, Lambai!S:S,"&lt;&gt;"&amp;"", Lambai!Y:Y,"&lt;&gt;"&amp;"",  Lambai!Z:Z,"&lt;&gt;"&amp;"")</f>
        <v>2</v>
      </c>
      <c r="T35" s="10">
        <f>COUNTIFS(Lambai!B:B,"Giữ chỗ",Lambai!Q:Q,AH35)</f>
        <v>0</v>
      </c>
      <c r="U35" s="10">
        <f>COUNTIFS(Lambai!C:C,"Sai lớp",Lambai!Q:Q,AH35)</f>
        <v>0</v>
      </c>
      <c r="V35" s="10">
        <f>COUNTIFS(Lambai!C:C,"Sai phân công",Lambai!Q:Q,AH35)</f>
        <v>0</v>
      </c>
      <c r="W35" s="10">
        <f t="shared" si="4"/>
        <v>0</v>
      </c>
      <c r="X35" s="10"/>
      <c r="Y35" s="10"/>
      <c r="Z35" s="10">
        <f>COUNTIFS(Lambai!AE:AE,AH35, Lambai!AO:AO,"&lt;&gt;"&amp;"",Lambai!AP:AP,"&lt;&gt;"&amp;"")</f>
        <v>0</v>
      </c>
      <c r="AA35" s="6">
        <f>COUNTIFS(Lambai!AS:AS,'[1]Kiểm tra'!AH35, Lambai!AO:AO,"&lt;&gt;"&amp;"",Lambai!AP:AP,"&lt;&gt;"&amp;"")</f>
        <v>0</v>
      </c>
      <c r="AB35" s="6"/>
      <c r="AC35" s="6"/>
      <c r="AD35" s="6"/>
      <c r="AE35" s="6"/>
      <c r="AF35" s="6"/>
      <c r="AG35" s="6"/>
      <c r="AH35" s="6" t="s">
        <v>254</v>
      </c>
      <c r="AI35" s="6" t="str">
        <f t="shared" si="5"/>
        <v>B_02 Nguyễn Đình Tú 20146806 95040</v>
      </c>
      <c r="AJ35" s="6"/>
      <c r="AK35" s="6" t="str">
        <f t="shared" si="6"/>
        <v>TRUE</v>
      </c>
      <c r="AL35" s="4"/>
      <c r="AM35" s="4"/>
      <c r="AN35" s="4"/>
      <c r="AO35" s="4"/>
      <c r="AP35" s="4"/>
      <c r="AQ35" s="4"/>
      <c r="AR35" s="4"/>
      <c r="AS35" s="4"/>
    </row>
    <row r="36" ht="13.5" customHeight="1">
      <c r="A36" s="6"/>
      <c r="B36" s="16" t="s">
        <v>1009</v>
      </c>
      <c r="C36" s="63" t="s">
        <v>1010</v>
      </c>
      <c r="D36" s="63" t="s">
        <v>1012</v>
      </c>
      <c r="E36" s="64">
        <v>2.0136783E7</v>
      </c>
      <c r="F36" s="58">
        <v>95040.0</v>
      </c>
      <c r="G36" s="10"/>
      <c r="H36" s="23" t="s">
        <v>1013</v>
      </c>
      <c r="I36" s="10">
        <f>COUNTIF(B:B,B36)</f>
        <v>4</v>
      </c>
      <c r="J36" s="10">
        <f>COUNTIFS(Lambai!P:P,B36,Lambai!O:O,"TNLT", Lambai!S:S,"&lt;&gt;"&amp;"", Lambai!T:T,"&lt;&gt;"&amp;"", Lambai!U:U,"&lt;&gt;"&amp;"", Lambai!V:V,"&lt;&gt;"&amp;"",  Lambai!W:W,"&lt;&gt;"&amp;"",  Lambai!X:X,"&lt;&gt;"&amp;"",  Lambai!Y:Y,"&lt;&gt;"&amp;"",  Lambai!Z:Z,"&lt;&gt;"&amp;"")</f>
        <v>8</v>
      </c>
      <c r="K36" s="10">
        <f>COUNTIFS(Lambai!P:P,B36,Lambai!O:O,"TNBT", Lambai!S:S,"&lt;&gt;"&amp;"", Lambai!T:T,"&lt;&gt;"&amp;"", Lambai!U:U,"&lt;&gt;"&amp;"", Lambai!V:V,"&lt;&gt;"&amp;"",  Lambai!W:W,"&lt;&gt;"&amp;"",  Lambai!X:X,"&lt;&gt;"&amp;"",  Lambai!Y:Y,"&lt;&gt;"&amp;"",  Lambai!Z:Z,"&lt;&gt;"&amp;"")</f>
        <v>8</v>
      </c>
      <c r="L36" s="10">
        <f>COUNTIFS(Lambai!P:P,B36,Lambai!O:O,"TL", Lambai!S:S,"&lt;&gt;"&amp;"", Lambai!Y:Y,"&lt;&gt;"&amp;"",  Lambai!Z:Z,"&lt;&gt;"&amp;"")</f>
        <v>8</v>
      </c>
      <c r="M36" s="10">
        <f>COUNTIFS(Lambai!AD:AD,B36, Lambai!AO:AO,"&lt;&gt;"&amp;"",Lambai!AP:AP,"&lt;&gt;"&amp;"")</f>
        <v>0</v>
      </c>
      <c r="N36" s="10">
        <f>COUNTIFS(Lambai!B:B,"Giữ chỗ nhóm",Lambai!P:P,B36)</f>
        <v>0</v>
      </c>
      <c r="O36" s="10"/>
      <c r="P36" s="4">
        <f>COUNTIFS(Lambai!Q:Q,AH36)</f>
        <v>6</v>
      </c>
      <c r="Q36" s="10">
        <f>COUNTIFS(Lambai!O:O,"TNLT",Lambai!Q:Q,AH36, Lambai!S:S,"&lt;&gt;"&amp;"", Lambai!T:T,"&lt;&gt;"&amp;"", Lambai!U:U,"&lt;&gt;"&amp;"", Lambai!V:V,"&lt;&gt;"&amp;"",  Lambai!W:W,"&lt;&gt;"&amp;"",  Lambai!X:X,"&lt;&gt;"&amp;"",  Lambai!Y:Y,"&lt;&gt;"&amp;"",  Lambai!Z:Z,"&lt;&gt;"&amp;"")</f>
        <v>2</v>
      </c>
      <c r="R36" s="10">
        <f>COUNTIFS(Lambai!O:O,"TNBT",Lambai!Q:Q,AH36, Lambai!S:S,"&lt;&gt;"&amp;"", Lambai!T:T,"&lt;&gt;"&amp;"", Lambai!U:U,"&lt;&gt;"&amp;"", Lambai!V:V,"&lt;&gt;"&amp;"",  Lambai!W:W,"&lt;&gt;"&amp;"",  Lambai!X:X,"&lt;&gt;"&amp;"",  Lambai!Y:Y,"&lt;&gt;"&amp;"",  Lambai!Z:Z,"&lt;&gt;"&amp;"")</f>
        <v>2</v>
      </c>
      <c r="S36" s="10">
        <f>COUNTIFS(Lambai!O:O,"TL",Lambai!Q:Q,AH36, Lambai!S:S,"&lt;&gt;"&amp;"", Lambai!Y:Y,"&lt;&gt;"&amp;"",  Lambai!Z:Z,"&lt;&gt;"&amp;"")</f>
        <v>2</v>
      </c>
      <c r="T36" s="10">
        <f>COUNTIFS(Lambai!B:B,"Giữ chỗ",Lambai!Q:Q,AH36)</f>
        <v>0</v>
      </c>
      <c r="U36" s="10">
        <f>COUNTIFS(Lambai!C:C,"Sai lớp",Lambai!Q:Q,AH36)</f>
        <v>0</v>
      </c>
      <c r="V36" s="10">
        <f>COUNTIFS(Lambai!C:C,"Sai phân công",Lambai!Q:Q,AH36)</f>
        <v>0</v>
      </c>
      <c r="W36" s="10">
        <f t="shared" si="4"/>
        <v>0</v>
      </c>
      <c r="X36" s="10"/>
      <c r="Y36" s="10"/>
      <c r="Z36" s="10">
        <f>COUNTIFS(Lambai!AE:AE,AH36, Lambai!AO:AO,"&lt;&gt;"&amp;"",Lambai!AP:AP,"&lt;&gt;"&amp;"")</f>
        <v>0</v>
      </c>
      <c r="AA36" s="6">
        <f>COUNTIFS(Lambai!AS:AS,'[1]Kiểm tra'!AH36, Lambai!AO:AO,"&lt;&gt;"&amp;"",Lambai!AP:AP,"&lt;&gt;"&amp;"")</f>
        <v>0</v>
      </c>
      <c r="AB36" s="6"/>
      <c r="AC36" s="6"/>
      <c r="AD36" s="6"/>
      <c r="AE36" s="6"/>
      <c r="AF36" s="6"/>
      <c r="AG36" s="6"/>
      <c r="AH36" s="6" t="s">
        <v>1037</v>
      </c>
      <c r="AI36" s="6" t="str">
        <f t="shared" si="5"/>
        <v>B_03 Vũ Đức Tùng 20136783 95040</v>
      </c>
      <c r="AJ36" s="6"/>
      <c r="AK36" s="6" t="str">
        <f t="shared" si="6"/>
        <v>TRUE</v>
      </c>
      <c r="AL36" s="4"/>
      <c r="AM36" s="4"/>
      <c r="AN36" s="4"/>
      <c r="AO36" s="4"/>
      <c r="AP36" s="4"/>
      <c r="AQ36" s="4"/>
      <c r="AR36" s="4"/>
      <c r="AS36" s="4"/>
    </row>
    <row r="37" ht="13.5" customHeight="1">
      <c r="A37" s="6"/>
      <c r="B37" s="16" t="s">
        <v>1009</v>
      </c>
      <c r="C37" s="63" t="s">
        <v>1040</v>
      </c>
      <c r="D37" s="63" t="s">
        <v>1041</v>
      </c>
      <c r="E37" s="64">
        <v>2.0136105E7</v>
      </c>
      <c r="F37" s="58">
        <v>95040.0</v>
      </c>
      <c r="G37" s="10"/>
      <c r="H37" s="23" t="s">
        <v>1043</v>
      </c>
      <c r="I37" s="10"/>
      <c r="J37" s="10"/>
      <c r="K37" s="10"/>
      <c r="L37" s="10"/>
      <c r="M37" s="10"/>
      <c r="N37" s="10"/>
      <c r="O37" s="10"/>
      <c r="P37" s="4">
        <f>COUNTIFS(Lambai!Q:Q,AH37)</f>
        <v>6</v>
      </c>
      <c r="Q37" s="10">
        <f>COUNTIFS(Lambai!O:O,"TNLT",Lambai!Q:Q,AH37, Lambai!S:S,"&lt;&gt;"&amp;"", Lambai!T:T,"&lt;&gt;"&amp;"", Lambai!U:U,"&lt;&gt;"&amp;"", Lambai!V:V,"&lt;&gt;"&amp;"",  Lambai!W:W,"&lt;&gt;"&amp;"",  Lambai!X:X,"&lt;&gt;"&amp;"",  Lambai!Y:Y,"&lt;&gt;"&amp;"",  Lambai!Z:Z,"&lt;&gt;"&amp;"")</f>
        <v>2</v>
      </c>
      <c r="R37" s="10">
        <f>COUNTIFS(Lambai!O:O,"TNBT",Lambai!Q:Q,AH37, Lambai!S:S,"&lt;&gt;"&amp;"", Lambai!T:T,"&lt;&gt;"&amp;"", Lambai!U:U,"&lt;&gt;"&amp;"", Lambai!V:V,"&lt;&gt;"&amp;"",  Lambai!W:W,"&lt;&gt;"&amp;"",  Lambai!X:X,"&lt;&gt;"&amp;"",  Lambai!Y:Y,"&lt;&gt;"&amp;"",  Lambai!Z:Z,"&lt;&gt;"&amp;"")</f>
        <v>2</v>
      </c>
      <c r="S37" s="10">
        <f>COUNTIFS(Lambai!O:O,"TL",Lambai!Q:Q,AH37, Lambai!S:S,"&lt;&gt;"&amp;"", Lambai!Y:Y,"&lt;&gt;"&amp;"",  Lambai!Z:Z,"&lt;&gt;"&amp;"")</f>
        <v>2</v>
      </c>
      <c r="T37" s="10">
        <f>COUNTIFS(Lambai!B:B,"Giữ chỗ",Lambai!Q:Q,AH37)</f>
        <v>0</v>
      </c>
      <c r="U37" s="10">
        <f>COUNTIFS(Lambai!C:C,"Sai lớp",Lambai!Q:Q,AH37)</f>
        <v>0</v>
      </c>
      <c r="V37" s="10">
        <f>COUNTIFS(Lambai!C:C,"Sai phân công",Lambai!Q:Q,AH37)</f>
        <v>0</v>
      </c>
      <c r="W37" s="10">
        <f t="shared" si="4"/>
        <v>0</v>
      </c>
      <c r="X37" s="10"/>
      <c r="Y37" s="10"/>
      <c r="Z37" s="10">
        <f>COUNTIFS(Lambai!AE:AE,AH37, Lambai!AO:AO,"&lt;&gt;"&amp;"",Lambai!AP:AP,"&lt;&gt;"&amp;"")</f>
        <v>0</v>
      </c>
      <c r="AA37" s="6">
        <f>COUNTIFS(Lambai!AS:AS,'[1]Kiểm tra'!AH37, Lambai!AO:AO,"&lt;&gt;"&amp;"",Lambai!AP:AP,"&lt;&gt;"&amp;"")</f>
        <v>0</v>
      </c>
      <c r="AB37" s="6"/>
      <c r="AC37" s="6"/>
      <c r="AD37" s="6"/>
      <c r="AE37" s="6"/>
      <c r="AF37" s="6"/>
      <c r="AG37" s="6"/>
      <c r="AH37" s="6" t="s">
        <v>1060</v>
      </c>
      <c r="AI37" s="6" t="str">
        <f t="shared" si="5"/>
        <v>B_03 Hà Minh Nghĩa 20136105 95040</v>
      </c>
      <c r="AJ37" s="6"/>
      <c r="AK37" s="6" t="str">
        <f t="shared" si="6"/>
        <v>TRUE</v>
      </c>
      <c r="AL37" s="4"/>
      <c r="AM37" s="4"/>
      <c r="AN37" s="4"/>
      <c r="AO37" s="4"/>
      <c r="AP37" s="4"/>
      <c r="AQ37" s="4"/>
      <c r="AR37" s="4"/>
      <c r="AS37" s="4"/>
    </row>
    <row r="38" ht="13.5" customHeight="1">
      <c r="A38" s="6"/>
      <c r="B38" s="16" t="s">
        <v>1009</v>
      </c>
      <c r="C38" s="63" t="s">
        <v>43</v>
      </c>
      <c r="D38" s="63" t="s">
        <v>810</v>
      </c>
      <c r="E38" s="64">
        <v>2.0135576E7</v>
      </c>
      <c r="F38" s="58">
        <v>95040.0</v>
      </c>
      <c r="G38" s="10"/>
      <c r="H38" s="23" t="s">
        <v>1061</v>
      </c>
      <c r="I38" s="10"/>
      <c r="J38" s="10"/>
      <c r="K38" s="10"/>
      <c r="L38" s="10"/>
      <c r="M38" s="10"/>
      <c r="N38" s="10"/>
      <c r="O38" s="10"/>
      <c r="P38" s="4">
        <f>COUNTIFS(Lambai!Q:Q,AH38)</f>
        <v>6</v>
      </c>
      <c r="Q38" s="10">
        <f>COUNTIFS(Lambai!O:O,"TNLT",Lambai!Q:Q,AH38, Lambai!S:S,"&lt;&gt;"&amp;"", Lambai!T:T,"&lt;&gt;"&amp;"", Lambai!U:U,"&lt;&gt;"&amp;"", Lambai!V:V,"&lt;&gt;"&amp;"",  Lambai!W:W,"&lt;&gt;"&amp;"",  Lambai!X:X,"&lt;&gt;"&amp;"",  Lambai!Y:Y,"&lt;&gt;"&amp;"",  Lambai!Z:Z,"&lt;&gt;"&amp;"")</f>
        <v>2</v>
      </c>
      <c r="R38" s="10">
        <f>COUNTIFS(Lambai!O:O,"TNBT",Lambai!Q:Q,AH38, Lambai!S:S,"&lt;&gt;"&amp;"", Lambai!T:T,"&lt;&gt;"&amp;"", Lambai!U:U,"&lt;&gt;"&amp;"", Lambai!V:V,"&lt;&gt;"&amp;"",  Lambai!W:W,"&lt;&gt;"&amp;"",  Lambai!X:X,"&lt;&gt;"&amp;"",  Lambai!Y:Y,"&lt;&gt;"&amp;"",  Lambai!Z:Z,"&lt;&gt;"&amp;"")</f>
        <v>2</v>
      </c>
      <c r="S38" s="10">
        <f>COUNTIFS(Lambai!O:O,"TL",Lambai!Q:Q,AH38, Lambai!S:S,"&lt;&gt;"&amp;"", Lambai!Y:Y,"&lt;&gt;"&amp;"",  Lambai!Z:Z,"&lt;&gt;"&amp;"")</f>
        <v>2</v>
      </c>
      <c r="T38" s="10">
        <f>COUNTIFS(Lambai!B:B,"Giữ chỗ",Lambai!Q:Q,AH38)</f>
        <v>0</v>
      </c>
      <c r="U38" s="10">
        <f>COUNTIFS(Lambai!C:C,"Sai lớp",Lambai!Q:Q,AH38)</f>
        <v>0</v>
      </c>
      <c r="V38" s="10">
        <f>COUNTIFS(Lambai!C:C,"Sai phân công",Lambai!Q:Q,AH38)</f>
        <v>0</v>
      </c>
      <c r="W38" s="10">
        <f t="shared" si="4"/>
        <v>0</v>
      </c>
      <c r="X38" s="10"/>
      <c r="Y38" s="10"/>
      <c r="Z38" s="10">
        <f>COUNTIFS(Lambai!AE:AE,AH38, Lambai!AO:AO,"&lt;&gt;"&amp;"",Lambai!AP:AP,"&lt;&gt;"&amp;"")</f>
        <v>0</v>
      </c>
      <c r="AA38" s="6">
        <f>COUNTIFS(Lambai!AS:AS,'[1]Kiểm tra'!AH38, Lambai!AO:AO,"&lt;&gt;"&amp;"",Lambai!AP:AP,"&lt;&gt;"&amp;"")</f>
        <v>0</v>
      </c>
      <c r="AB38" s="6"/>
      <c r="AC38" s="6"/>
      <c r="AD38" s="6"/>
      <c r="AE38" s="6"/>
      <c r="AF38" s="6"/>
      <c r="AG38" s="6"/>
      <c r="AH38" s="6" t="s">
        <v>1091</v>
      </c>
      <c r="AI38" s="6" t="str">
        <f t="shared" si="5"/>
        <v>B_03 Vũ Văn Hiệp 20135576 95040</v>
      </c>
      <c r="AJ38" s="6"/>
      <c r="AK38" s="6" t="str">
        <f t="shared" si="6"/>
        <v>TRUE</v>
      </c>
      <c r="AL38" s="4"/>
      <c r="AM38" s="4"/>
      <c r="AN38" s="4"/>
      <c r="AO38" s="4"/>
      <c r="AP38" s="4"/>
      <c r="AQ38" s="4"/>
      <c r="AR38" s="4"/>
      <c r="AS38" s="4"/>
    </row>
    <row r="39" ht="13.5" customHeight="1">
      <c r="A39" s="6"/>
      <c r="B39" s="16" t="s">
        <v>1009</v>
      </c>
      <c r="C39" s="63" t="s">
        <v>1093</v>
      </c>
      <c r="D39" s="63" t="s">
        <v>512</v>
      </c>
      <c r="E39" s="64">
        <v>2.0135193E7</v>
      </c>
      <c r="F39" s="58">
        <v>95040.0</v>
      </c>
      <c r="G39" s="10"/>
      <c r="H39" s="23" t="s">
        <v>1098</v>
      </c>
      <c r="I39" s="10"/>
      <c r="J39" s="10"/>
      <c r="K39" s="10"/>
      <c r="L39" s="10"/>
      <c r="M39" s="10"/>
      <c r="N39" s="10"/>
      <c r="O39" s="10"/>
      <c r="P39" s="4">
        <f>COUNTIFS(Lambai!Q:Q,AH39)</f>
        <v>6</v>
      </c>
      <c r="Q39" s="10">
        <f>COUNTIFS(Lambai!O:O,"TNLT",Lambai!Q:Q,AH39, Lambai!S:S,"&lt;&gt;"&amp;"", Lambai!T:T,"&lt;&gt;"&amp;"", Lambai!U:U,"&lt;&gt;"&amp;"", Lambai!V:V,"&lt;&gt;"&amp;"",  Lambai!W:W,"&lt;&gt;"&amp;"",  Lambai!X:X,"&lt;&gt;"&amp;"",  Lambai!Y:Y,"&lt;&gt;"&amp;"",  Lambai!Z:Z,"&lt;&gt;"&amp;"")</f>
        <v>2</v>
      </c>
      <c r="R39" s="10">
        <f>COUNTIFS(Lambai!O:O,"TNBT",Lambai!Q:Q,AH39, Lambai!S:S,"&lt;&gt;"&amp;"", Lambai!T:T,"&lt;&gt;"&amp;"", Lambai!U:U,"&lt;&gt;"&amp;"", Lambai!V:V,"&lt;&gt;"&amp;"",  Lambai!W:W,"&lt;&gt;"&amp;"",  Lambai!X:X,"&lt;&gt;"&amp;"",  Lambai!Y:Y,"&lt;&gt;"&amp;"",  Lambai!Z:Z,"&lt;&gt;"&amp;"")</f>
        <v>2</v>
      </c>
      <c r="S39" s="10">
        <f>COUNTIFS(Lambai!O:O,"TL",Lambai!Q:Q,AH39, Lambai!S:S,"&lt;&gt;"&amp;"", Lambai!Y:Y,"&lt;&gt;"&amp;"",  Lambai!Z:Z,"&lt;&gt;"&amp;"")</f>
        <v>2</v>
      </c>
      <c r="T39" s="10">
        <f>COUNTIFS(Lambai!B:B,"Giữ chỗ",Lambai!Q:Q,AH39)</f>
        <v>0</v>
      </c>
      <c r="U39" s="10">
        <f>COUNTIFS(Lambai!C:C,"Sai lớp",Lambai!Q:Q,AH39)</f>
        <v>0</v>
      </c>
      <c r="V39" s="10">
        <f>COUNTIFS(Lambai!C:C,"Sai phân công",Lambai!Q:Q,AH39)</f>
        <v>0</v>
      </c>
      <c r="W39" s="10">
        <f t="shared" si="4"/>
        <v>0</v>
      </c>
      <c r="X39" s="10"/>
      <c r="Y39" s="10"/>
      <c r="Z39" s="10">
        <f>COUNTIFS(Lambai!AE:AE,AH39, Lambai!AO:AO,"&lt;&gt;"&amp;"",Lambai!AP:AP,"&lt;&gt;"&amp;"")</f>
        <v>0</v>
      </c>
      <c r="AA39" s="6">
        <f>COUNTIFS(Lambai!AS:AS,'[1]Kiểm tra'!AH39, Lambai!AO:AO,"&lt;&gt;"&amp;"",Lambai!AP:AP,"&lt;&gt;"&amp;"")</f>
        <v>0</v>
      </c>
      <c r="AB39" s="6"/>
      <c r="AC39" s="6"/>
      <c r="AD39" s="6"/>
      <c r="AE39" s="6"/>
      <c r="AF39" s="6"/>
      <c r="AG39" s="6"/>
      <c r="AH39" s="6" t="s">
        <v>1106</v>
      </c>
      <c r="AI39" s="6" t="str">
        <f t="shared" si="5"/>
        <v>B_03 Lê Đăng Cường 20135193 95040</v>
      </c>
      <c r="AJ39" s="6"/>
      <c r="AK39" s="6" t="str">
        <f t="shared" si="6"/>
        <v>TRUE</v>
      </c>
      <c r="AL39" s="4"/>
      <c r="AM39" s="4"/>
      <c r="AN39" s="4"/>
      <c r="AO39" s="4"/>
      <c r="AP39" s="4"/>
      <c r="AQ39" s="4"/>
      <c r="AR39" s="4"/>
      <c r="AS39" s="4"/>
    </row>
    <row r="40" ht="13.5" customHeight="1">
      <c r="A40" s="6"/>
      <c r="B40" s="16" t="s">
        <v>354</v>
      </c>
      <c r="C40" s="65" t="s">
        <v>1112</v>
      </c>
      <c r="D40" s="65" t="s">
        <v>1116</v>
      </c>
      <c r="E40" s="66">
        <v>2.0146364E7</v>
      </c>
      <c r="F40" s="58">
        <v>95040.0</v>
      </c>
      <c r="G40" s="10"/>
      <c r="H40" s="23" t="s">
        <v>1117</v>
      </c>
      <c r="I40" s="10">
        <f>COUNTIF(B:B,B40)</f>
        <v>4</v>
      </c>
      <c r="J40" s="10">
        <f>COUNTIFS(Lambai!P:P,B40,Lambai!O:O,"TNLT", Lambai!S:S,"&lt;&gt;"&amp;"", Lambai!T:T,"&lt;&gt;"&amp;"", Lambai!U:U,"&lt;&gt;"&amp;"", Lambai!V:V,"&lt;&gt;"&amp;"",  Lambai!W:W,"&lt;&gt;"&amp;"",  Lambai!X:X,"&lt;&gt;"&amp;"",  Lambai!Y:Y,"&lt;&gt;"&amp;"",  Lambai!Z:Z,"&lt;&gt;"&amp;"")</f>
        <v>8</v>
      </c>
      <c r="K40" s="10">
        <f>COUNTIFS(Lambai!P:P,B40,Lambai!O:O,"TNBT", Lambai!S:S,"&lt;&gt;"&amp;"", Lambai!T:T,"&lt;&gt;"&amp;"", Lambai!U:U,"&lt;&gt;"&amp;"", Lambai!V:V,"&lt;&gt;"&amp;"",  Lambai!W:W,"&lt;&gt;"&amp;"",  Lambai!X:X,"&lt;&gt;"&amp;"",  Lambai!Y:Y,"&lt;&gt;"&amp;"",  Lambai!Z:Z,"&lt;&gt;"&amp;"")</f>
        <v>8</v>
      </c>
      <c r="L40" s="10">
        <f>COUNTIFS(Lambai!P:P,B40,Lambai!O:O,"TL", Lambai!S:S,"&lt;&gt;"&amp;"", Lambai!Y:Y,"&lt;&gt;"&amp;"",  Lambai!Z:Z,"&lt;&gt;"&amp;"")</f>
        <v>8</v>
      </c>
      <c r="M40" s="10">
        <f>COUNTIFS(Lambai!AD:AD,B40, Lambai!AO:AO,"&lt;&gt;"&amp;"",Lambai!AP:AP,"&lt;&gt;"&amp;"")</f>
        <v>0</v>
      </c>
      <c r="N40" s="10">
        <f>COUNTIFS(Lambai!B:B,"Giữ chỗ nhóm",Lambai!P:P,B40)</f>
        <v>0</v>
      </c>
      <c r="O40" s="10"/>
      <c r="P40" s="4">
        <f>COUNTIFS(Lambai!Q:Q,AH40)</f>
        <v>6</v>
      </c>
      <c r="Q40" s="10">
        <f>COUNTIFS(Lambai!O:O,"TNLT",Lambai!Q:Q,AH40, Lambai!S:S,"&lt;&gt;"&amp;"", Lambai!T:T,"&lt;&gt;"&amp;"", Lambai!U:U,"&lt;&gt;"&amp;"", Lambai!V:V,"&lt;&gt;"&amp;"",  Lambai!W:W,"&lt;&gt;"&amp;"",  Lambai!X:X,"&lt;&gt;"&amp;"",  Lambai!Y:Y,"&lt;&gt;"&amp;"",  Lambai!Z:Z,"&lt;&gt;"&amp;"")</f>
        <v>2</v>
      </c>
      <c r="R40" s="10">
        <f>COUNTIFS(Lambai!O:O,"TNBT",Lambai!Q:Q,AH40, Lambai!S:S,"&lt;&gt;"&amp;"", Lambai!T:T,"&lt;&gt;"&amp;"", Lambai!U:U,"&lt;&gt;"&amp;"", Lambai!V:V,"&lt;&gt;"&amp;"",  Lambai!W:W,"&lt;&gt;"&amp;"",  Lambai!X:X,"&lt;&gt;"&amp;"",  Lambai!Y:Y,"&lt;&gt;"&amp;"",  Lambai!Z:Z,"&lt;&gt;"&amp;"")</f>
        <v>2</v>
      </c>
      <c r="S40" s="10">
        <f>COUNTIFS(Lambai!O:O,"TL",Lambai!Q:Q,AH40, Lambai!S:S,"&lt;&gt;"&amp;"", Lambai!Y:Y,"&lt;&gt;"&amp;"",  Lambai!Z:Z,"&lt;&gt;"&amp;"")</f>
        <v>2</v>
      </c>
      <c r="T40" s="10">
        <f>COUNTIFS(Lambai!B:B,"Giữ chỗ",Lambai!Q:Q,AH40)</f>
        <v>0</v>
      </c>
      <c r="U40" s="10">
        <f>COUNTIFS(Lambai!C:C,"Sai lớp",Lambai!Q:Q,AH40)</f>
        <v>0</v>
      </c>
      <c r="V40" s="10">
        <f>COUNTIFS(Lambai!C:C,"Sai phân công",Lambai!Q:Q,AH40)</f>
        <v>0</v>
      </c>
      <c r="W40" s="10">
        <f t="shared" si="4"/>
        <v>0</v>
      </c>
      <c r="X40" s="10"/>
      <c r="Y40" s="10"/>
      <c r="Z40" s="10">
        <f>COUNTIFS(Lambai!AE:AE,AH40, Lambai!AO:AO,"&lt;&gt;"&amp;"",Lambai!AP:AP,"&lt;&gt;"&amp;"")</f>
        <v>0</v>
      </c>
      <c r="AA40" s="6">
        <f>COUNTIFS(Lambai!AS:AS,'[1]Kiểm tra'!AH40, Lambai!AO:AO,"&lt;&gt;"&amp;"",Lambai!AP:AP,"&lt;&gt;"&amp;"")</f>
        <v>0</v>
      </c>
      <c r="AB40" s="6"/>
      <c r="AC40" s="6"/>
      <c r="AD40" s="6"/>
      <c r="AE40" s="6"/>
      <c r="AF40" s="6"/>
      <c r="AG40" s="6"/>
      <c r="AH40" s="6" t="s">
        <v>355</v>
      </c>
      <c r="AI40" s="6" t="str">
        <f t="shared" si="5"/>
        <v>B_04 Phan Thanh Hùng 20146364 95040</v>
      </c>
      <c r="AJ40" s="6"/>
      <c r="AK40" s="6" t="str">
        <f t="shared" si="6"/>
        <v>TRUE</v>
      </c>
      <c r="AL40" s="4"/>
      <c r="AM40" s="4"/>
      <c r="AN40" s="4"/>
      <c r="AO40" s="4"/>
      <c r="AP40" s="4"/>
      <c r="AQ40" s="4"/>
      <c r="AR40" s="4"/>
      <c r="AS40" s="4"/>
    </row>
    <row r="41" ht="13.5" customHeight="1">
      <c r="A41" s="6"/>
      <c r="B41" s="16" t="s">
        <v>354</v>
      </c>
      <c r="C41" s="65" t="s">
        <v>1153</v>
      </c>
      <c r="D41" s="65" t="s">
        <v>1041</v>
      </c>
      <c r="E41" s="66">
        <v>2.0146527E7</v>
      </c>
      <c r="F41" s="58">
        <v>95040.0</v>
      </c>
      <c r="G41" s="10"/>
      <c r="H41" s="23" t="s">
        <v>1154</v>
      </c>
      <c r="I41" s="10"/>
      <c r="J41" s="10"/>
      <c r="K41" s="10"/>
      <c r="L41" s="10"/>
      <c r="M41" s="10"/>
      <c r="N41" s="10"/>
      <c r="O41" s="10"/>
      <c r="P41" s="4">
        <f>COUNTIFS(Lambai!Q:Q,AH41)</f>
        <v>6</v>
      </c>
      <c r="Q41" s="10">
        <f>COUNTIFS(Lambai!O:O,"TNLT",Lambai!Q:Q,AH41, Lambai!S:S,"&lt;&gt;"&amp;"", Lambai!T:T,"&lt;&gt;"&amp;"", Lambai!U:U,"&lt;&gt;"&amp;"", Lambai!V:V,"&lt;&gt;"&amp;"",  Lambai!W:W,"&lt;&gt;"&amp;"",  Lambai!X:X,"&lt;&gt;"&amp;"",  Lambai!Y:Y,"&lt;&gt;"&amp;"",  Lambai!Z:Z,"&lt;&gt;"&amp;"")</f>
        <v>2</v>
      </c>
      <c r="R41" s="10">
        <f>COUNTIFS(Lambai!O:O,"TNBT",Lambai!Q:Q,AH41, Lambai!S:S,"&lt;&gt;"&amp;"", Lambai!T:T,"&lt;&gt;"&amp;"", Lambai!U:U,"&lt;&gt;"&amp;"", Lambai!V:V,"&lt;&gt;"&amp;"",  Lambai!W:W,"&lt;&gt;"&amp;"",  Lambai!X:X,"&lt;&gt;"&amp;"",  Lambai!Y:Y,"&lt;&gt;"&amp;"",  Lambai!Z:Z,"&lt;&gt;"&amp;"")</f>
        <v>2</v>
      </c>
      <c r="S41" s="10">
        <f>COUNTIFS(Lambai!O:O,"TL",Lambai!Q:Q,AH41, Lambai!S:S,"&lt;&gt;"&amp;"", Lambai!Y:Y,"&lt;&gt;"&amp;"",  Lambai!Z:Z,"&lt;&gt;"&amp;"")</f>
        <v>2</v>
      </c>
      <c r="T41" s="10">
        <f>COUNTIFS(Lambai!B:B,"Giữ chỗ",Lambai!Q:Q,AH41)</f>
        <v>0</v>
      </c>
      <c r="U41" s="10">
        <f>COUNTIFS(Lambai!C:C,"Sai lớp",Lambai!Q:Q,AH41)</f>
        <v>0</v>
      </c>
      <c r="V41" s="10">
        <f>COUNTIFS(Lambai!C:C,"Sai phân công",Lambai!Q:Q,AH41)</f>
        <v>0</v>
      </c>
      <c r="W41" s="10">
        <f t="shared" si="4"/>
        <v>0</v>
      </c>
      <c r="X41" s="10"/>
      <c r="Y41" s="10"/>
      <c r="Z41" s="10">
        <f>COUNTIFS(Lambai!AE:AE,AH41, Lambai!AO:AO,"&lt;&gt;"&amp;"",Lambai!AP:AP,"&lt;&gt;"&amp;"")</f>
        <v>0</v>
      </c>
      <c r="AA41" s="6">
        <f>COUNTIFS(Lambai!AS:AS,'[1]Kiểm tra'!AH41, Lambai!AO:AO,"&lt;&gt;"&amp;"",Lambai!AP:AP,"&lt;&gt;"&amp;"")</f>
        <v>0</v>
      </c>
      <c r="AB41" s="6"/>
      <c r="AC41" s="6"/>
      <c r="AD41" s="6"/>
      <c r="AE41" s="6"/>
      <c r="AF41" s="6"/>
      <c r="AG41" s="6"/>
      <c r="AH41" s="6" t="s">
        <v>1165</v>
      </c>
      <c r="AI41" s="6" t="str">
        <f t="shared" si="5"/>
        <v>B_04 Trần Nguyên Nghĩa 20146527 95040</v>
      </c>
      <c r="AJ41" s="6"/>
      <c r="AK41" s="6" t="str">
        <f t="shared" si="6"/>
        <v>TRUE</v>
      </c>
      <c r="AL41" s="4"/>
      <c r="AM41" s="4"/>
      <c r="AN41" s="4"/>
      <c r="AO41" s="4"/>
      <c r="AP41" s="4"/>
      <c r="AQ41" s="4"/>
      <c r="AR41" s="4"/>
      <c r="AS41" s="4"/>
    </row>
    <row r="42" ht="13.5" customHeight="1">
      <c r="A42" s="6"/>
      <c r="B42" s="16" t="s">
        <v>354</v>
      </c>
      <c r="C42" s="65" t="s">
        <v>1166</v>
      </c>
      <c r="D42" s="65" t="s">
        <v>1167</v>
      </c>
      <c r="E42" s="66">
        <v>2.014612E7</v>
      </c>
      <c r="F42" s="58">
        <v>95040.0</v>
      </c>
      <c r="G42" s="10"/>
      <c r="H42" s="23" t="s">
        <v>1168</v>
      </c>
      <c r="I42" s="10"/>
      <c r="J42" s="10"/>
      <c r="K42" s="10"/>
      <c r="L42" s="10"/>
      <c r="M42" s="10"/>
      <c r="N42" s="10"/>
      <c r="O42" s="10"/>
      <c r="P42" s="4">
        <f>COUNTIFS(Lambai!Q:Q,AH42)</f>
        <v>6</v>
      </c>
      <c r="Q42" s="10">
        <f>COUNTIFS(Lambai!O:O,"TNLT",Lambai!Q:Q,AH42, Lambai!S:S,"&lt;&gt;"&amp;"", Lambai!T:T,"&lt;&gt;"&amp;"", Lambai!U:U,"&lt;&gt;"&amp;"", Lambai!V:V,"&lt;&gt;"&amp;"",  Lambai!W:W,"&lt;&gt;"&amp;"",  Lambai!X:X,"&lt;&gt;"&amp;"",  Lambai!Y:Y,"&lt;&gt;"&amp;"",  Lambai!Z:Z,"&lt;&gt;"&amp;"")</f>
        <v>2</v>
      </c>
      <c r="R42" s="10">
        <f>COUNTIFS(Lambai!O:O,"TNBT",Lambai!Q:Q,AH42, Lambai!S:S,"&lt;&gt;"&amp;"", Lambai!T:T,"&lt;&gt;"&amp;"", Lambai!U:U,"&lt;&gt;"&amp;"", Lambai!V:V,"&lt;&gt;"&amp;"",  Lambai!W:W,"&lt;&gt;"&amp;"",  Lambai!X:X,"&lt;&gt;"&amp;"",  Lambai!Y:Y,"&lt;&gt;"&amp;"",  Lambai!Z:Z,"&lt;&gt;"&amp;"")</f>
        <v>2</v>
      </c>
      <c r="S42" s="10">
        <f>COUNTIFS(Lambai!O:O,"TL",Lambai!Q:Q,AH42, Lambai!S:S,"&lt;&gt;"&amp;"", Lambai!Y:Y,"&lt;&gt;"&amp;"",  Lambai!Z:Z,"&lt;&gt;"&amp;"")</f>
        <v>2</v>
      </c>
      <c r="T42" s="10">
        <f>COUNTIFS(Lambai!B:B,"Giữ chỗ",Lambai!Q:Q,AH42)</f>
        <v>0</v>
      </c>
      <c r="U42" s="10">
        <f>COUNTIFS(Lambai!C:C,"Sai lớp",Lambai!Q:Q,AH42)</f>
        <v>0</v>
      </c>
      <c r="V42" s="10">
        <f>COUNTIFS(Lambai!C:C,"Sai phân công",Lambai!Q:Q,AH42)</f>
        <v>0</v>
      </c>
      <c r="W42" s="10">
        <f t="shared" si="4"/>
        <v>0</v>
      </c>
      <c r="X42" s="10"/>
      <c r="Y42" s="10"/>
      <c r="Z42" s="10">
        <f>COUNTIFS(Lambai!AE:AE,AH42, Lambai!AO:AO,"&lt;&gt;"&amp;"",Lambai!AP:AP,"&lt;&gt;"&amp;"")</f>
        <v>0</v>
      </c>
      <c r="AA42" s="6">
        <f>COUNTIFS(Lambai!AS:AS,'[1]Kiểm tra'!AH42, Lambai!AO:AO,"&lt;&gt;"&amp;"",Lambai!AP:AP,"&lt;&gt;"&amp;"")</f>
        <v>0</v>
      </c>
      <c r="AB42" s="6"/>
      <c r="AC42" s="6"/>
      <c r="AD42" s="6"/>
      <c r="AE42" s="6"/>
      <c r="AF42" s="6"/>
      <c r="AG42" s="6"/>
      <c r="AH42" s="6" t="s">
        <v>1150</v>
      </c>
      <c r="AI42" s="6" t="str">
        <f t="shared" si="5"/>
        <v>B_04 Ngô Thị Thùy Dung 20146120 95040</v>
      </c>
      <c r="AJ42" s="6"/>
      <c r="AK42" s="6" t="str">
        <f t="shared" si="6"/>
        <v>TRUE</v>
      </c>
      <c r="AL42" s="4"/>
      <c r="AM42" s="4"/>
      <c r="AN42" s="4"/>
      <c r="AO42" s="4"/>
      <c r="AP42" s="4"/>
      <c r="AQ42" s="4"/>
      <c r="AR42" s="4"/>
      <c r="AS42" s="4"/>
    </row>
    <row r="43" ht="13.5" customHeight="1">
      <c r="A43" s="6"/>
      <c r="B43" s="16" t="s">
        <v>354</v>
      </c>
      <c r="C43" s="65" t="s">
        <v>1192</v>
      </c>
      <c r="D43" s="65" t="s">
        <v>1193</v>
      </c>
      <c r="E43" s="66">
        <v>2.0146056E7</v>
      </c>
      <c r="F43" s="58">
        <v>95040.0</v>
      </c>
      <c r="G43" s="10"/>
      <c r="H43" s="23" t="s">
        <v>1194</v>
      </c>
      <c r="I43" s="10"/>
      <c r="J43" s="10"/>
      <c r="K43" s="10"/>
      <c r="L43" s="10"/>
      <c r="M43" s="10"/>
      <c r="N43" s="10"/>
      <c r="O43" s="10"/>
      <c r="P43" s="4">
        <f>COUNTIFS(Lambai!Q:Q,AH43)</f>
        <v>6</v>
      </c>
      <c r="Q43" s="10">
        <f>COUNTIFS(Lambai!O:O,"TNLT",Lambai!Q:Q,AH43, Lambai!S:S,"&lt;&gt;"&amp;"", Lambai!T:T,"&lt;&gt;"&amp;"", Lambai!U:U,"&lt;&gt;"&amp;"", Lambai!V:V,"&lt;&gt;"&amp;"",  Lambai!W:W,"&lt;&gt;"&amp;"",  Lambai!X:X,"&lt;&gt;"&amp;"",  Lambai!Y:Y,"&lt;&gt;"&amp;"",  Lambai!Z:Z,"&lt;&gt;"&amp;"")</f>
        <v>2</v>
      </c>
      <c r="R43" s="10">
        <f>COUNTIFS(Lambai!O:O,"TNBT",Lambai!Q:Q,AH43, Lambai!S:S,"&lt;&gt;"&amp;"", Lambai!T:T,"&lt;&gt;"&amp;"", Lambai!U:U,"&lt;&gt;"&amp;"", Lambai!V:V,"&lt;&gt;"&amp;"",  Lambai!W:W,"&lt;&gt;"&amp;"",  Lambai!X:X,"&lt;&gt;"&amp;"",  Lambai!Y:Y,"&lt;&gt;"&amp;"",  Lambai!Z:Z,"&lt;&gt;"&amp;"")</f>
        <v>2</v>
      </c>
      <c r="S43" s="10">
        <f>COUNTIFS(Lambai!O:O,"TL",Lambai!Q:Q,AH43, Lambai!S:S,"&lt;&gt;"&amp;"", Lambai!Y:Y,"&lt;&gt;"&amp;"",  Lambai!Z:Z,"&lt;&gt;"&amp;"")</f>
        <v>2</v>
      </c>
      <c r="T43" s="10">
        <f>COUNTIFS(Lambai!B:B,"Giữ chỗ",Lambai!Q:Q,AH43)</f>
        <v>0</v>
      </c>
      <c r="U43" s="10">
        <f>COUNTIFS(Lambai!C:C,"Sai lớp",Lambai!Q:Q,AH43)</f>
        <v>0</v>
      </c>
      <c r="V43" s="10">
        <f>COUNTIFS(Lambai!C:C,"Sai phân công",Lambai!Q:Q,AH43)</f>
        <v>0</v>
      </c>
      <c r="W43" s="10">
        <f t="shared" si="4"/>
        <v>0</v>
      </c>
      <c r="X43" s="10"/>
      <c r="Y43" s="10"/>
      <c r="Z43" s="10">
        <f>COUNTIFS(Lambai!AE:AE,AH43, Lambai!AO:AO,"&lt;&gt;"&amp;"",Lambai!AP:AP,"&lt;&gt;"&amp;"")</f>
        <v>0</v>
      </c>
      <c r="AA43" s="6">
        <f>COUNTIFS(Lambai!AS:AS,'[1]Kiểm tra'!AH43, Lambai!AO:AO,"&lt;&gt;"&amp;"",Lambai!AP:AP,"&lt;&gt;"&amp;"")</f>
        <v>0</v>
      </c>
      <c r="AB43" s="6"/>
      <c r="AC43" s="6"/>
      <c r="AD43" s="6"/>
      <c r="AE43" s="6"/>
      <c r="AF43" s="6"/>
      <c r="AG43" s="6"/>
      <c r="AH43" s="6" t="s">
        <v>421</v>
      </c>
      <c r="AI43" s="6" t="str">
        <f t="shared" si="5"/>
        <v>B_04 Định Việt Bắc 20146056 95040</v>
      </c>
      <c r="AJ43" s="6"/>
      <c r="AK43" s="6" t="str">
        <f t="shared" si="6"/>
        <v>TRUE</v>
      </c>
      <c r="AL43" s="4"/>
      <c r="AM43" s="4"/>
      <c r="AN43" s="4"/>
      <c r="AO43" s="4"/>
      <c r="AP43" s="4"/>
      <c r="AQ43" s="4"/>
      <c r="AR43" s="4"/>
      <c r="AS43" s="4"/>
    </row>
    <row r="44" ht="13.5" customHeight="1">
      <c r="A44" s="6"/>
      <c r="B44" s="16" t="s">
        <v>1209</v>
      </c>
      <c r="C44" s="16" t="s">
        <v>1210</v>
      </c>
      <c r="D44" s="16" t="s">
        <v>1211</v>
      </c>
      <c r="E44" s="58">
        <v>2.014326E7</v>
      </c>
      <c r="F44" s="58">
        <v>95040.0</v>
      </c>
      <c r="G44" s="10"/>
      <c r="H44" s="23" t="s">
        <v>1212</v>
      </c>
      <c r="I44" s="10">
        <f>COUNTIF(B:B,B44)</f>
        <v>4</v>
      </c>
      <c r="J44" s="10">
        <f>COUNTIFS(Lambai!P:P,B44,Lambai!O:O,"TNLT", Lambai!S:S,"&lt;&gt;"&amp;"", Lambai!T:T,"&lt;&gt;"&amp;"", Lambai!U:U,"&lt;&gt;"&amp;"", Lambai!V:V,"&lt;&gt;"&amp;"",  Lambai!W:W,"&lt;&gt;"&amp;"",  Lambai!X:X,"&lt;&gt;"&amp;"",  Lambai!Y:Y,"&lt;&gt;"&amp;"",  Lambai!Z:Z,"&lt;&gt;"&amp;"")</f>
        <v>8</v>
      </c>
      <c r="K44" s="10">
        <f>COUNTIFS(Lambai!P:P,B44,Lambai!O:O,"TNBT", Lambai!S:S,"&lt;&gt;"&amp;"", Lambai!T:T,"&lt;&gt;"&amp;"", Lambai!U:U,"&lt;&gt;"&amp;"", Lambai!V:V,"&lt;&gt;"&amp;"",  Lambai!W:W,"&lt;&gt;"&amp;"",  Lambai!X:X,"&lt;&gt;"&amp;"",  Lambai!Y:Y,"&lt;&gt;"&amp;"",  Lambai!Z:Z,"&lt;&gt;"&amp;"")</f>
        <v>8</v>
      </c>
      <c r="L44" s="10">
        <f>COUNTIFS(Lambai!P:P,B44,Lambai!O:O,"TL", Lambai!S:S,"&lt;&gt;"&amp;"", Lambai!Y:Y,"&lt;&gt;"&amp;"",  Lambai!Z:Z,"&lt;&gt;"&amp;"")</f>
        <v>8</v>
      </c>
      <c r="M44" s="10">
        <f>COUNTIFS(Lambai!AD:AD,B44, Lambai!AO:AO,"&lt;&gt;"&amp;"",Lambai!AP:AP,"&lt;&gt;"&amp;"")</f>
        <v>0</v>
      </c>
      <c r="N44" s="10">
        <f>COUNTIFS(Lambai!B:B,"Giữ chỗ nhóm",Lambai!P:P,B44)</f>
        <v>0</v>
      </c>
      <c r="O44" s="10"/>
      <c r="P44" s="4">
        <f>COUNTIFS(Lambai!Q:Q,AH44)</f>
        <v>6</v>
      </c>
      <c r="Q44" s="10">
        <f>COUNTIFS(Lambai!O:O,"TNLT",Lambai!Q:Q,AH44, Lambai!S:S,"&lt;&gt;"&amp;"", Lambai!T:T,"&lt;&gt;"&amp;"", Lambai!U:U,"&lt;&gt;"&amp;"", Lambai!V:V,"&lt;&gt;"&amp;"",  Lambai!W:W,"&lt;&gt;"&amp;"",  Lambai!X:X,"&lt;&gt;"&amp;"",  Lambai!Y:Y,"&lt;&gt;"&amp;"",  Lambai!Z:Z,"&lt;&gt;"&amp;"")</f>
        <v>2</v>
      </c>
      <c r="R44" s="10">
        <f>COUNTIFS(Lambai!O:O,"TNBT",Lambai!Q:Q,AH44, Lambai!S:S,"&lt;&gt;"&amp;"", Lambai!T:T,"&lt;&gt;"&amp;"", Lambai!U:U,"&lt;&gt;"&amp;"", Lambai!V:V,"&lt;&gt;"&amp;"",  Lambai!W:W,"&lt;&gt;"&amp;"",  Lambai!X:X,"&lt;&gt;"&amp;"",  Lambai!Y:Y,"&lt;&gt;"&amp;"",  Lambai!Z:Z,"&lt;&gt;"&amp;"")</f>
        <v>2</v>
      </c>
      <c r="S44" s="10">
        <f>COUNTIFS(Lambai!O:O,"TL",Lambai!Q:Q,AH44, Lambai!S:S,"&lt;&gt;"&amp;"", Lambai!Y:Y,"&lt;&gt;"&amp;"",  Lambai!Z:Z,"&lt;&gt;"&amp;"")</f>
        <v>2</v>
      </c>
      <c r="T44" s="10">
        <f>COUNTIFS(Lambai!B:B,"Giữ chỗ",Lambai!Q:Q,AH44)</f>
        <v>0</v>
      </c>
      <c r="U44" s="10">
        <f>COUNTIFS(Lambai!C:C,"Sai lớp",Lambai!Q:Q,AH44)</f>
        <v>0</v>
      </c>
      <c r="V44" s="10">
        <f>COUNTIFS(Lambai!C:C,"Sai phân công",Lambai!Q:Q,AH44)</f>
        <v>0</v>
      </c>
      <c r="W44" s="10">
        <f t="shared" si="4"/>
        <v>0</v>
      </c>
      <c r="X44" s="10"/>
      <c r="Y44" s="10"/>
      <c r="Z44" s="10">
        <f>COUNTIFS(Lambai!AE:AE,AH44, Lambai!AO:AO,"&lt;&gt;"&amp;"",Lambai!AP:AP,"&lt;&gt;"&amp;"")</f>
        <v>0</v>
      </c>
      <c r="AA44" s="6">
        <f>COUNTIFS(Lambai!AS:AS,'[1]Kiểm tra'!AH44, Lambai!AO:AO,"&lt;&gt;"&amp;"",Lambai!AP:AP,"&lt;&gt;"&amp;"")</f>
        <v>0</v>
      </c>
      <c r="AB44" s="6"/>
      <c r="AC44" s="6"/>
      <c r="AD44" s="6"/>
      <c r="AE44" s="6"/>
      <c r="AF44" s="6"/>
      <c r="AG44" s="6"/>
      <c r="AH44" s="6" t="s">
        <v>629</v>
      </c>
      <c r="AI44" s="6" t="str">
        <f t="shared" si="5"/>
        <v>B_05 Lê Chí Nguyện 20143260 95040</v>
      </c>
      <c r="AJ44" s="6"/>
      <c r="AK44" s="6" t="str">
        <f t="shared" si="6"/>
        <v>TRUE</v>
      </c>
      <c r="AL44" s="4"/>
      <c r="AM44" s="4"/>
      <c r="AN44" s="4"/>
      <c r="AO44" s="4"/>
      <c r="AP44" s="4"/>
      <c r="AQ44" s="4"/>
      <c r="AR44" s="4"/>
      <c r="AS44" s="4"/>
    </row>
    <row r="45" ht="13.5" customHeight="1">
      <c r="A45" s="6"/>
      <c r="B45" s="16" t="s">
        <v>1209</v>
      </c>
      <c r="C45" s="16" t="s">
        <v>1235</v>
      </c>
      <c r="D45" s="16" t="s">
        <v>674</v>
      </c>
      <c r="E45" s="58">
        <v>2.0143225E7</v>
      </c>
      <c r="F45" s="58">
        <v>95040.0</v>
      </c>
      <c r="G45" s="10"/>
      <c r="H45" s="23" t="s">
        <v>1236</v>
      </c>
      <c r="I45" s="10"/>
      <c r="J45" s="10"/>
      <c r="K45" s="10"/>
      <c r="L45" s="10"/>
      <c r="M45" s="10"/>
      <c r="N45" s="10"/>
      <c r="O45" s="10"/>
      <c r="P45" s="4">
        <f>COUNTIFS(Lambai!Q:Q,AH45)</f>
        <v>6</v>
      </c>
      <c r="Q45" s="10">
        <f>COUNTIFS(Lambai!O:O,"TNLT",Lambai!Q:Q,AH45, Lambai!S:S,"&lt;&gt;"&amp;"", Lambai!T:T,"&lt;&gt;"&amp;"", Lambai!U:U,"&lt;&gt;"&amp;"", Lambai!V:V,"&lt;&gt;"&amp;"",  Lambai!W:W,"&lt;&gt;"&amp;"",  Lambai!X:X,"&lt;&gt;"&amp;"",  Lambai!Y:Y,"&lt;&gt;"&amp;"",  Lambai!Z:Z,"&lt;&gt;"&amp;"")</f>
        <v>2</v>
      </c>
      <c r="R45" s="10">
        <f>COUNTIFS(Lambai!O:O,"TNBT",Lambai!Q:Q,AH45, Lambai!S:S,"&lt;&gt;"&amp;"", Lambai!T:T,"&lt;&gt;"&amp;"", Lambai!U:U,"&lt;&gt;"&amp;"", Lambai!V:V,"&lt;&gt;"&amp;"",  Lambai!W:W,"&lt;&gt;"&amp;"",  Lambai!X:X,"&lt;&gt;"&amp;"",  Lambai!Y:Y,"&lt;&gt;"&amp;"",  Lambai!Z:Z,"&lt;&gt;"&amp;"")</f>
        <v>2</v>
      </c>
      <c r="S45" s="10">
        <f>COUNTIFS(Lambai!O:O,"TL",Lambai!Q:Q,AH45, Lambai!S:S,"&lt;&gt;"&amp;"", Lambai!Y:Y,"&lt;&gt;"&amp;"",  Lambai!Z:Z,"&lt;&gt;"&amp;"")</f>
        <v>2</v>
      </c>
      <c r="T45" s="10">
        <f>COUNTIFS(Lambai!B:B,"Giữ chỗ",Lambai!Q:Q,AH45)</f>
        <v>0</v>
      </c>
      <c r="U45" s="10">
        <f>COUNTIFS(Lambai!C:C,"Sai lớp",Lambai!Q:Q,AH45)</f>
        <v>0</v>
      </c>
      <c r="V45" s="10">
        <f>COUNTIFS(Lambai!C:C,"Sai phân công",Lambai!Q:Q,AH45)</f>
        <v>0</v>
      </c>
      <c r="W45" s="10">
        <f t="shared" si="4"/>
        <v>0</v>
      </c>
      <c r="X45" s="10"/>
      <c r="Y45" s="10"/>
      <c r="Z45" s="10">
        <f>COUNTIFS(Lambai!AE:AE,AH45, Lambai!AO:AO,"&lt;&gt;"&amp;"",Lambai!AP:AP,"&lt;&gt;"&amp;"")</f>
        <v>0</v>
      </c>
      <c r="AA45" s="6">
        <f>COUNTIFS(Lambai!AS:AS,'[1]Kiểm tra'!AH45, Lambai!AO:AO,"&lt;&gt;"&amp;"",Lambai!AP:AP,"&lt;&gt;"&amp;"")</f>
        <v>0</v>
      </c>
      <c r="AB45" s="6"/>
      <c r="AC45" s="6"/>
      <c r="AD45" s="6"/>
      <c r="AE45" s="6"/>
      <c r="AF45" s="6"/>
      <c r="AG45" s="6"/>
      <c r="AH45" s="6" t="s">
        <v>1250</v>
      </c>
      <c r="AI45" s="6" t="str">
        <f t="shared" si="5"/>
        <v>B_05 Ong Khắc Ngọc 20143225 95040</v>
      </c>
      <c r="AJ45" s="6"/>
      <c r="AK45" s="6" t="str">
        <f t="shared" si="6"/>
        <v>TRUE</v>
      </c>
      <c r="AL45" s="4"/>
      <c r="AM45" s="4"/>
      <c r="AN45" s="4"/>
      <c r="AO45" s="4"/>
      <c r="AP45" s="4"/>
      <c r="AQ45" s="4"/>
      <c r="AR45" s="4"/>
      <c r="AS45" s="4"/>
    </row>
    <row r="46" ht="13.5" customHeight="1">
      <c r="A46" s="6"/>
      <c r="B46" s="16" t="s">
        <v>1209</v>
      </c>
      <c r="C46" s="16" t="s">
        <v>1251</v>
      </c>
      <c r="D46" s="16" t="s">
        <v>1252</v>
      </c>
      <c r="E46" s="58">
        <v>2.0142241E7</v>
      </c>
      <c r="F46" s="58">
        <v>95040.0</v>
      </c>
      <c r="G46" s="10"/>
      <c r="H46" s="23" t="s">
        <v>1253</v>
      </c>
      <c r="I46" s="10"/>
      <c r="J46" s="10"/>
      <c r="K46" s="10"/>
      <c r="L46" s="10"/>
      <c r="M46" s="10"/>
      <c r="N46" s="10"/>
      <c r="O46" s="10"/>
      <c r="P46" s="4">
        <f>COUNTIFS(Lambai!Q:Q,AH46)</f>
        <v>6</v>
      </c>
      <c r="Q46" s="10">
        <f>COUNTIFS(Lambai!O:O,"TNLT",Lambai!Q:Q,AH46, Lambai!S:S,"&lt;&gt;"&amp;"", Lambai!T:T,"&lt;&gt;"&amp;"", Lambai!U:U,"&lt;&gt;"&amp;"", Lambai!V:V,"&lt;&gt;"&amp;"",  Lambai!W:W,"&lt;&gt;"&amp;"",  Lambai!X:X,"&lt;&gt;"&amp;"",  Lambai!Y:Y,"&lt;&gt;"&amp;"",  Lambai!Z:Z,"&lt;&gt;"&amp;"")</f>
        <v>2</v>
      </c>
      <c r="R46" s="10">
        <f>COUNTIFS(Lambai!O:O,"TNBT",Lambai!Q:Q,AH46, Lambai!S:S,"&lt;&gt;"&amp;"", Lambai!T:T,"&lt;&gt;"&amp;"", Lambai!U:U,"&lt;&gt;"&amp;"", Lambai!V:V,"&lt;&gt;"&amp;"",  Lambai!W:W,"&lt;&gt;"&amp;"",  Lambai!X:X,"&lt;&gt;"&amp;"",  Lambai!Y:Y,"&lt;&gt;"&amp;"",  Lambai!Z:Z,"&lt;&gt;"&amp;"")</f>
        <v>2</v>
      </c>
      <c r="S46" s="10">
        <f>COUNTIFS(Lambai!O:O,"TL",Lambai!Q:Q,AH46, Lambai!S:S,"&lt;&gt;"&amp;"", Lambai!Y:Y,"&lt;&gt;"&amp;"",  Lambai!Z:Z,"&lt;&gt;"&amp;"")</f>
        <v>2</v>
      </c>
      <c r="T46" s="10">
        <f>COUNTIFS(Lambai!B:B,"Giữ chỗ",Lambai!Q:Q,AH46)</f>
        <v>0</v>
      </c>
      <c r="U46" s="10">
        <f>COUNTIFS(Lambai!C:C,"Sai lớp",Lambai!Q:Q,AH46)</f>
        <v>0</v>
      </c>
      <c r="V46" s="10">
        <f>COUNTIFS(Lambai!C:C,"Sai phân công",Lambai!Q:Q,AH46)</f>
        <v>0</v>
      </c>
      <c r="W46" s="10">
        <f t="shared" si="4"/>
        <v>0</v>
      </c>
      <c r="X46" s="10"/>
      <c r="Y46" s="10"/>
      <c r="Z46" s="10">
        <f>COUNTIFS(Lambai!AE:AE,AH46, Lambai!AO:AO,"&lt;&gt;"&amp;"",Lambai!AP:AP,"&lt;&gt;"&amp;"")</f>
        <v>0</v>
      </c>
      <c r="AA46" s="6">
        <f>COUNTIFS(Lambai!AS:AS,'[1]Kiểm tra'!AH46, Lambai!AO:AO,"&lt;&gt;"&amp;"",Lambai!AP:AP,"&lt;&gt;"&amp;"")</f>
        <v>0</v>
      </c>
      <c r="AB46" s="6"/>
      <c r="AC46" s="6"/>
      <c r="AD46" s="6"/>
      <c r="AE46" s="6"/>
      <c r="AF46" s="6"/>
      <c r="AG46" s="6"/>
      <c r="AH46" s="6" t="s">
        <v>540</v>
      </c>
      <c r="AI46" s="6" t="str">
        <f t="shared" si="5"/>
        <v>B_05 Vũ Thị Hường 20142241 95040</v>
      </c>
      <c r="AJ46" s="6"/>
      <c r="AK46" s="6" t="str">
        <f t="shared" si="6"/>
        <v>TRUE</v>
      </c>
      <c r="AL46" s="4"/>
      <c r="AM46" s="4"/>
      <c r="AN46" s="4"/>
      <c r="AO46" s="4"/>
      <c r="AP46" s="4"/>
      <c r="AQ46" s="4"/>
      <c r="AR46" s="4"/>
      <c r="AS46" s="4"/>
    </row>
    <row r="47" ht="13.5" customHeight="1">
      <c r="A47" s="6"/>
      <c r="B47" s="16" t="s">
        <v>1209</v>
      </c>
      <c r="C47" s="16" t="s">
        <v>1274</v>
      </c>
      <c r="D47" s="16" t="s">
        <v>1275</v>
      </c>
      <c r="E47" s="58">
        <v>2.0141131E7</v>
      </c>
      <c r="F47" s="58">
        <v>95040.0</v>
      </c>
      <c r="G47" s="10"/>
      <c r="H47" s="23" t="s">
        <v>1276</v>
      </c>
      <c r="I47" s="10"/>
      <c r="J47" s="10"/>
      <c r="K47" s="10"/>
      <c r="L47" s="10"/>
      <c r="M47" s="10"/>
      <c r="N47" s="10"/>
      <c r="O47" s="10"/>
      <c r="P47" s="4">
        <f>COUNTIFS(Lambai!Q:Q,AH47)</f>
        <v>6</v>
      </c>
      <c r="Q47" s="10">
        <f>COUNTIFS(Lambai!O:O,"TNLT",Lambai!Q:Q,AH47, Lambai!S:S,"&lt;&gt;"&amp;"", Lambai!T:T,"&lt;&gt;"&amp;"", Lambai!U:U,"&lt;&gt;"&amp;"", Lambai!V:V,"&lt;&gt;"&amp;"",  Lambai!W:W,"&lt;&gt;"&amp;"",  Lambai!X:X,"&lt;&gt;"&amp;"",  Lambai!Y:Y,"&lt;&gt;"&amp;"",  Lambai!Z:Z,"&lt;&gt;"&amp;"")</f>
        <v>2</v>
      </c>
      <c r="R47" s="10">
        <f>COUNTIFS(Lambai!O:O,"TNBT",Lambai!Q:Q,AH47, Lambai!S:S,"&lt;&gt;"&amp;"", Lambai!T:T,"&lt;&gt;"&amp;"", Lambai!U:U,"&lt;&gt;"&amp;"", Lambai!V:V,"&lt;&gt;"&amp;"",  Lambai!W:W,"&lt;&gt;"&amp;"",  Lambai!X:X,"&lt;&gt;"&amp;"",  Lambai!Y:Y,"&lt;&gt;"&amp;"",  Lambai!Z:Z,"&lt;&gt;"&amp;"")</f>
        <v>2</v>
      </c>
      <c r="S47" s="10">
        <f>COUNTIFS(Lambai!O:O,"TL",Lambai!Q:Q,AH47, Lambai!S:S,"&lt;&gt;"&amp;"", Lambai!Y:Y,"&lt;&gt;"&amp;"",  Lambai!Z:Z,"&lt;&gt;"&amp;"")</f>
        <v>2</v>
      </c>
      <c r="T47" s="10">
        <f>COUNTIFS(Lambai!B:B,"Giữ chỗ",Lambai!Q:Q,AH47)</f>
        <v>0</v>
      </c>
      <c r="U47" s="10">
        <f>COUNTIFS(Lambai!C:C,"Sai lớp",Lambai!Q:Q,AH47)</f>
        <v>0</v>
      </c>
      <c r="V47" s="10">
        <f>COUNTIFS(Lambai!C:C,"Sai phân công",Lambai!Q:Q,AH47)</f>
        <v>0</v>
      </c>
      <c r="W47" s="10">
        <f t="shared" si="4"/>
        <v>0</v>
      </c>
      <c r="X47" s="10"/>
      <c r="Y47" s="10"/>
      <c r="Z47" s="10">
        <f>COUNTIFS(Lambai!AE:AE,AH47, Lambai!AO:AO,"&lt;&gt;"&amp;"",Lambai!AP:AP,"&lt;&gt;"&amp;"")</f>
        <v>0</v>
      </c>
      <c r="AA47" s="6">
        <f>COUNTIFS(Lambai!AS:AS,'[1]Kiểm tra'!AH47, Lambai!AO:AO,"&lt;&gt;"&amp;"",Lambai!AP:AP,"&lt;&gt;"&amp;"")</f>
        <v>0</v>
      </c>
      <c r="AB47" s="6"/>
      <c r="AC47" s="6"/>
      <c r="AD47" s="6"/>
      <c r="AE47" s="6"/>
      <c r="AF47" s="6"/>
      <c r="AG47" s="6"/>
      <c r="AH47" s="6" t="s">
        <v>1177</v>
      </c>
      <c r="AI47" s="6" t="str">
        <f t="shared" si="5"/>
        <v>B_05 Lê Văn Đức 20141131 95040</v>
      </c>
      <c r="AJ47" s="6"/>
      <c r="AK47" s="6" t="str">
        <f t="shared" si="6"/>
        <v>TRUE</v>
      </c>
      <c r="AL47" s="4"/>
      <c r="AM47" s="4"/>
      <c r="AN47" s="4"/>
      <c r="AO47" s="4"/>
      <c r="AP47" s="4"/>
      <c r="AQ47" s="4"/>
      <c r="AR47" s="4"/>
      <c r="AS47" s="4"/>
    </row>
    <row r="48" ht="13.5" customHeight="1">
      <c r="A48" s="6"/>
      <c r="B48" s="16" t="s">
        <v>404</v>
      </c>
      <c r="C48" s="56" t="s">
        <v>1290</v>
      </c>
      <c r="D48" s="56" t="s">
        <v>190</v>
      </c>
      <c r="E48" s="57">
        <v>2.0146036E7</v>
      </c>
      <c r="F48" s="58">
        <v>95040.0</v>
      </c>
      <c r="G48" s="10"/>
      <c r="H48" s="23" t="s">
        <v>1291</v>
      </c>
      <c r="I48" s="10">
        <f>COUNTIF(B:B,B48)</f>
        <v>4</v>
      </c>
      <c r="J48" s="10">
        <f>COUNTIFS(Lambai!P:P,B48,Lambai!O:O,"TNLT", Lambai!S:S,"&lt;&gt;"&amp;"", Lambai!T:T,"&lt;&gt;"&amp;"", Lambai!U:U,"&lt;&gt;"&amp;"", Lambai!V:V,"&lt;&gt;"&amp;"",  Lambai!W:W,"&lt;&gt;"&amp;"",  Lambai!X:X,"&lt;&gt;"&amp;"",  Lambai!Y:Y,"&lt;&gt;"&amp;"",  Lambai!Z:Z,"&lt;&gt;"&amp;"")</f>
        <v>8</v>
      </c>
      <c r="K48" s="10">
        <f>COUNTIFS(Lambai!P:P,B48,Lambai!O:O,"TNBT", Lambai!S:S,"&lt;&gt;"&amp;"", Lambai!T:T,"&lt;&gt;"&amp;"", Lambai!U:U,"&lt;&gt;"&amp;"", Lambai!V:V,"&lt;&gt;"&amp;"",  Lambai!W:W,"&lt;&gt;"&amp;"",  Lambai!X:X,"&lt;&gt;"&amp;"",  Lambai!Y:Y,"&lt;&gt;"&amp;"",  Lambai!Z:Z,"&lt;&gt;"&amp;"")</f>
        <v>8</v>
      </c>
      <c r="L48" s="10">
        <f>COUNTIFS(Lambai!P:P,B48,Lambai!O:O,"TL", Lambai!S:S,"&lt;&gt;"&amp;"", Lambai!Y:Y,"&lt;&gt;"&amp;"",  Lambai!Z:Z,"&lt;&gt;"&amp;"")</f>
        <v>7</v>
      </c>
      <c r="M48" s="10">
        <f>COUNTIFS(Lambai!AD:AD,B48, Lambai!AO:AO,"&lt;&gt;"&amp;"",Lambai!AP:AP,"&lt;&gt;"&amp;"")</f>
        <v>0</v>
      </c>
      <c r="N48" s="10">
        <f>COUNTIFS(Lambai!B:B,"Giữ chỗ nhóm",Lambai!P:P,B48)</f>
        <v>0</v>
      </c>
      <c r="O48" s="10"/>
      <c r="P48" s="4">
        <f>COUNTIFS(Lambai!Q:Q,AH48)</f>
        <v>6</v>
      </c>
      <c r="Q48" s="10">
        <f>COUNTIFS(Lambai!O:O,"TNLT",Lambai!Q:Q,AH48, Lambai!S:S,"&lt;&gt;"&amp;"", Lambai!T:T,"&lt;&gt;"&amp;"", Lambai!U:U,"&lt;&gt;"&amp;"", Lambai!V:V,"&lt;&gt;"&amp;"",  Lambai!W:W,"&lt;&gt;"&amp;"",  Lambai!X:X,"&lt;&gt;"&amp;"",  Lambai!Y:Y,"&lt;&gt;"&amp;"",  Lambai!Z:Z,"&lt;&gt;"&amp;"")</f>
        <v>2</v>
      </c>
      <c r="R48" s="10">
        <f>COUNTIFS(Lambai!O:O,"TNBT",Lambai!Q:Q,AH48, Lambai!S:S,"&lt;&gt;"&amp;"", Lambai!T:T,"&lt;&gt;"&amp;"", Lambai!U:U,"&lt;&gt;"&amp;"", Lambai!V:V,"&lt;&gt;"&amp;"",  Lambai!W:W,"&lt;&gt;"&amp;"",  Lambai!X:X,"&lt;&gt;"&amp;"",  Lambai!Y:Y,"&lt;&gt;"&amp;"",  Lambai!Z:Z,"&lt;&gt;"&amp;"")</f>
        <v>2</v>
      </c>
      <c r="S48" s="10">
        <f>COUNTIFS(Lambai!O:O,"TL",Lambai!Q:Q,AH48, Lambai!S:S,"&lt;&gt;"&amp;"", Lambai!Y:Y,"&lt;&gt;"&amp;"",  Lambai!Z:Z,"&lt;&gt;"&amp;"")</f>
        <v>2</v>
      </c>
      <c r="T48" s="10">
        <f>COUNTIFS(Lambai!B:B,"Giữ chỗ",Lambai!Q:Q,AH48)</f>
        <v>0</v>
      </c>
      <c r="U48" s="10">
        <f>COUNTIFS(Lambai!C:C,"Sai lớp",Lambai!Q:Q,AH48)</f>
        <v>0</v>
      </c>
      <c r="V48" s="10">
        <f>COUNTIFS(Lambai!C:C,"Sai phân công",Lambai!Q:Q,AH48)</f>
        <v>0</v>
      </c>
      <c r="W48" s="10">
        <f t="shared" si="4"/>
        <v>0</v>
      </c>
      <c r="X48" s="10"/>
      <c r="Y48" s="10"/>
      <c r="Z48" s="10">
        <f>COUNTIFS(Lambai!AE:AE,AH48, Lambai!AO:AO,"&lt;&gt;"&amp;"",Lambai!AP:AP,"&lt;&gt;"&amp;"")</f>
        <v>0</v>
      </c>
      <c r="AA48" s="6">
        <f>COUNTIFS(Lambai!AS:AS,'[1]Kiểm tra'!AH48, Lambai!AO:AO,"&lt;&gt;"&amp;"",Lambai!AP:AP,"&lt;&gt;"&amp;"")</f>
        <v>0</v>
      </c>
      <c r="AB48" s="6"/>
      <c r="AC48" s="6"/>
      <c r="AD48" s="6"/>
      <c r="AE48" s="6"/>
      <c r="AF48" s="6"/>
      <c r="AG48" s="6"/>
      <c r="AH48" s="6" t="s">
        <v>816</v>
      </c>
      <c r="AI48" s="6" t="str">
        <f t="shared" si="5"/>
        <v>B_06 Tạ Tuấn Anh 20146036 95040</v>
      </c>
      <c r="AJ48" s="6"/>
      <c r="AK48" s="6" t="str">
        <f t="shared" si="6"/>
        <v>TRUE</v>
      </c>
      <c r="AL48" s="4"/>
      <c r="AM48" s="4"/>
      <c r="AN48" s="4"/>
      <c r="AO48" s="4"/>
      <c r="AP48" s="4"/>
      <c r="AQ48" s="4"/>
      <c r="AR48" s="4"/>
      <c r="AS48" s="4"/>
    </row>
    <row r="49" ht="13.5" customHeight="1">
      <c r="A49" s="6"/>
      <c r="B49" s="16" t="s">
        <v>404</v>
      </c>
      <c r="C49" s="56" t="s">
        <v>1313</v>
      </c>
      <c r="D49" s="56" t="s">
        <v>190</v>
      </c>
      <c r="E49" s="57">
        <v>2.0146046E7</v>
      </c>
      <c r="F49" s="58">
        <v>95040.0</v>
      </c>
      <c r="G49" s="10"/>
      <c r="H49" s="23" t="s">
        <v>1314</v>
      </c>
      <c r="I49" s="10"/>
      <c r="J49" s="10"/>
      <c r="K49" s="10"/>
      <c r="L49" s="10"/>
      <c r="M49" s="10"/>
      <c r="N49" s="10"/>
      <c r="O49" s="10"/>
      <c r="P49" s="4">
        <f>COUNTIFS(Lambai!Q:Q,AH49)</f>
        <v>6</v>
      </c>
      <c r="Q49" s="10">
        <f>COUNTIFS(Lambai!O:O,"TNLT",Lambai!Q:Q,AH49, Lambai!S:S,"&lt;&gt;"&amp;"", Lambai!T:T,"&lt;&gt;"&amp;"", Lambai!U:U,"&lt;&gt;"&amp;"", Lambai!V:V,"&lt;&gt;"&amp;"",  Lambai!W:W,"&lt;&gt;"&amp;"",  Lambai!X:X,"&lt;&gt;"&amp;"",  Lambai!Y:Y,"&lt;&gt;"&amp;"",  Lambai!Z:Z,"&lt;&gt;"&amp;"")</f>
        <v>2</v>
      </c>
      <c r="R49" s="10">
        <f>COUNTIFS(Lambai!O:O,"TNBT",Lambai!Q:Q,AH49, Lambai!S:S,"&lt;&gt;"&amp;"", Lambai!T:T,"&lt;&gt;"&amp;"", Lambai!U:U,"&lt;&gt;"&amp;"", Lambai!V:V,"&lt;&gt;"&amp;"",  Lambai!W:W,"&lt;&gt;"&amp;"",  Lambai!X:X,"&lt;&gt;"&amp;"",  Lambai!Y:Y,"&lt;&gt;"&amp;"",  Lambai!Z:Z,"&lt;&gt;"&amp;"")</f>
        <v>2</v>
      </c>
      <c r="S49" s="10">
        <f>COUNTIFS(Lambai!O:O,"TL",Lambai!Q:Q,AH49, Lambai!S:S,"&lt;&gt;"&amp;"", Lambai!Y:Y,"&lt;&gt;"&amp;"",  Lambai!Z:Z,"&lt;&gt;"&amp;"")</f>
        <v>2</v>
      </c>
      <c r="T49" s="10">
        <f>COUNTIFS(Lambai!B:B,"Giữ chỗ",Lambai!Q:Q,AH49)</f>
        <v>0</v>
      </c>
      <c r="U49" s="10">
        <f>COUNTIFS(Lambai!C:C,"Sai lớp",Lambai!Q:Q,AH49)</f>
        <v>0</v>
      </c>
      <c r="V49" s="10">
        <f>COUNTIFS(Lambai!C:C,"Sai phân công",Lambai!Q:Q,AH49)</f>
        <v>0</v>
      </c>
      <c r="W49" s="10">
        <f t="shared" si="4"/>
        <v>0</v>
      </c>
      <c r="X49" s="10"/>
      <c r="Y49" s="10"/>
      <c r="Z49" s="10">
        <f>COUNTIFS(Lambai!AE:AE,AH49, Lambai!AO:AO,"&lt;&gt;"&amp;"",Lambai!AP:AP,"&lt;&gt;"&amp;"")</f>
        <v>0</v>
      </c>
      <c r="AA49" s="6">
        <f>COUNTIFS(Lambai!AS:AS,'[1]Kiểm tra'!AH49, Lambai!AO:AO,"&lt;&gt;"&amp;"",Lambai!AP:AP,"&lt;&gt;"&amp;"")</f>
        <v>0</v>
      </c>
      <c r="AB49" s="6"/>
      <c r="AC49" s="6"/>
      <c r="AD49" s="6"/>
      <c r="AE49" s="6"/>
      <c r="AF49" s="6"/>
      <c r="AG49" s="6"/>
      <c r="AH49" s="6" t="s">
        <v>1024</v>
      </c>
      <c r="AI49" s="6" t="str">
        <f t="shared" si="5"/>
        <v>B_06 Vũ Văn Tuấn Anh 20146046 95040</v>
      </c>
      <c r="AJ49" s="6"/>
      <c r="AK49" s="6" t="str">
        <f t="shared" si="6"/>
        <v>TRUE</v>
      </c>
      <c r="AL49" s="4"/>
      <c r="AM49" s="4"/>
      <c r="AN49" s="4"/>
      <c r="AO49" s="4"/>
      <c r="AP49" s="4"/>
      <c r="AQ49" s="4"/>
      <c r="AR49" s="4"/>
    </row>
    <row r="50" ht="13.5" customHeight="1">
      <c r="A50" s="6"/>
      <c r="B50" s="16" t="s">
        <v>404</v>
      </c>
      <c r="C50" s="56" t="s">
        <v>1325</v>
      </c>
      <c r="D50" s="56" t="s">
        <v>190</v>
      </c>
      <c r="E50" s="57">
        <v>2.0146017E7</v>
      </c>
      <c r="F50" s="58">
        <v>95040.0</v>
      </c>
      <c r="G50" s="10"/>
      <c r="H50" s="23" t="s">
        <v>1326</v>
      </c>
      <c r="I50" s="10"/>
      <c r="J50" s="10"/>
      <c r="K50" s="10"/>
      <c r="L50" s="10"/>
      <c r="M50" s="10"/>
      <c r="N50" s="10"/>
      <c r="O50" s="10"/>
      <c r="P50" s="4">
        <f>COUNTIFS(Lambai!Q:Q,AH50)</f>
        <v>6</v>
      </c>
      <c r="Q50" s="10">
        <f>COUNTIFS(Lambai!O:O,"TNLT",Lambai!Q:Q,AH50, Lambai!S:S,"&lt;&gt;"&amp;"", Lambai!T:T,"&lt;&gt;"&amp;"", Lambai!U:U,"&lt;&gt;"&amp;"", Lambai!V:V,"&lt;&gt;"&amp;"",  Lambai!W:W,"&lt;&gt;"&amp;"",  Lambai!X:X,"&lt;&gt;"&amp;"",  Lambai!Y:Y,"&lt;&gt;"&amp;"",  Lambai!Z:Z,"&lt;&gt;"&amp;"")</f>
        <v>2</v>
      </c>
      <c r="R50" s="10">
        <f>COUNTIFS(Lambai!O:O,"TNBT",Lambai!Q:Q,AH50, Lambai!S:S,"&lt;&gt;"&amp;"", Lambai!T:T,"&lt;&gt;"&amp;"", Lambai!U:U,"&lt;&gt;"&amp;"", Lambai!V:V,"&lt;&gt;"&amp;"",  Lambai!W:W,"&lt;&gt;"&amp;"",  Lambai!X:X,"&lt;&gt;"&amp;"",  Lambai!Y:Y,"&lt;&gt;"&amp;"",  Lambai!Z:Z,"&lt;&gt;"&amp;"")</f>
        <v>2</v>
      </c>
      <c r="S50" s="10">
        <f>COUNTIFS(Lambai!O:O,"TL",Lambai!Q:Q,AH50, Lambai!S:S,"&lt;&gt;"&amp;"", Lambai!Y:Y,"&lt;&gt;"&amp;"",  Lambai!Z:Z,"&lt;&gt;"&amp;"")</f>
        <v>2</v>
      </c>
      <c r="T50" s="10">
        <f>COUNTIFS(Lambai!B:B,"Giữ chỗ",Lambai!Q:Q,AH50)</f>
        <v>0</v>
      </c>
      <c r="U50" s="10">
        <f>COUNTIFS(Lambai!C:C,"Sai lớp",Lambai!Q:Q,AH50)</f>
        <v>0</v>
      </c>
      <c r="V50" s="10">
        <f>COUNTIFS(Lambai!C:C,"Sai phân công",Lambai!Q:Q,AH50)</f>
        <v>0</v>
      </c>
      <c r="W50" s="10">
        <f t="shared" si="4"/>
        <v>0</v>
      </c>
      <c r="X50" s="10"/>
      <c r="Y50" s="10"/>
      <c r="Z50" s="10">
        <f>COUNTIFS(Lambai!AE:AE,AH50, Lambai!AO:AO,"&lt;&gt;"&amp;"",Lambai!AP:AP,"&lt;&gt;"&amp;"")</f>
        <v>0</v>
      </c>
      <c r="AA50" s="6">
        <f>COUNTIFS(Lambai!AS:AS,'[1]Kiểm tra'!AH50, Lambai!AO:AO,"&lt;&gt;"&amp;"",Lambai!AP:AP,"&lt;&gt;"&amp;"")</f>
        <v>0</v>
      </c>
      <c r="AB50" s="6"/>
      <c r="AC50" s="6"/>
      <c r="AD50" s="6"/>
      <c r="AE50" s="6"/>
      <c r="AF50" s="6"/>
      <c r="AG50" s="6"/>
      <c r="AH50" s="6" t="s">
        <v>211</v>
      </c>
      <c r="AI50" s="6" t="str">
        <f t="shared" si="5"/>
        <v>B_06 Lê Đức Anh 20146017 95040</v>
      </c>
      <c r="AJ50" s="6"/>
      <c r="AK50" s="6" t="str">
        <f t="shared" si="6"/>
        <v>TRUE</v>
      </c>
      <c r="AL50" s="4"/>
      <c r="AM50" s="4"/>
      <c r="AN50" s="4"/>
      <c r="AO50" s="4"/>
      <c r="AP50" s="4"/>
      <c r="AQ50" s="4"/>
      <c r="AR50" s="4"/>
      <c r="AS50" s="4"/>
    </row>
    <row r="51" ht="13.5" customHeight="1">
      <c r="A51" s="6"/>
      <c r="B51" s="16" t="s">
        <v>404</v>
      </c>
      <c r="C51" s="56" t="s">
        <v>1346</v>
      </c>
      <c r="D51" s="56" t="s">
        <v>606</v>
      </c>
      <c r="E51" s="57">
        <v>2.0146084E7</v>
      </c>
      <c r="F51" s="58">
        <v>95040.0</v>
      </c>
      <c r="G51" s="10"/>
      <c r="H51" s="23" t="s">
        <v>1347</v>
      </c>
      <c r="I51" s="10"/>
      <c r="J51" s="10"/>
      <c r="K51" s="10"/>
      <c r="L51" s="10"/>
      <c r="M51" s="10"/>
      <c r="N51" s="10"/>
      <c r="O51" s="10"/>
      <c r="P51" s="4">
        <f>COUNTIFS(Lambai!Q:Q,AH51)</f>
        <v>6</v>
      </c>
      <c r="Q51" s="10">
        <f>COUNTIFS(Lambai!O:O,"TNLT",Lambai!Q:Q,AH51, Lambai!S:S,"&lt;&gt;"&amp;"", Lambai!T:T,"&lt;&gt;"&amp;"", Lambai!U:U,"&lt;&gt;"&amp;"", Lambai!V:V,"&lt;&gt;"&amp;"",  Lambai!W:W,"&lt;&gt;"&amp;"",  Lambai!X:X,"&lt;&gt;"&amp;"",  Lambai!Y:Y,"&lt;&gt;"&amp;"",  Lambai!Z:Z,"&lt;&gt;"&amp;"")</f>
        <v>2</v>
      </c>
      <c r="R51" s="10">
        <f>COUNTIFS(Lambai!O:O,"TNBT",Lambai!Q:Q,AH51, Lambai!S:S,"&lt;&gt;"&amp;"", Lambai!T:T,"&lt;&gt;"&amp;"", Lambai!U:U,"&lt;&gt;"&amp;"", Lambai!V:V,"&lt;&gt;"&amp;"",  Lambai!W:W,"&lt;&gt;"&amp;"",  Lambai!X:X,"&lt;&gt;"&amp;"",  Lambai!Y:Y,"&lt;&gt;"&amp;"",  Lambai!Z:Z,"&lt;&gt;"&amp;"")</f>
        <v>2</v>
      </c>
      <c r="S51" s="10">
        <f>COUNTIFS(Lambai!O:O,"TL",Lambai!Q:Q,AH51, Lambai!S:S,"&lt;&gt;"&amp;"", Lambai!Y:Y,"&lt;&gt;"&amp;"",  Lambai!Z:Z,"&lt;&gt;"&amp;"")</f>
        <v>1</v>
      </c>
      <c r="T51" s="10">
        <f>COUNTIFS(Lambai!B:B,"Giữ chỗ",Lambai!Q:Q,AH51)</f>
        <v>0</v>
      </c>
      <c r="U51" s="10">
        <f>COUNTIFS(Lambai!C:C,"Sai lớp",Lambai!Q:Q,AH51)</f>
        <v>0</v>
      </c>
      <c r="V51" s="10">
        <f>COUNTIFS(Lambai!C:C,"Sai phân công",Lambai!Q:Q,AH51)</f>
        <v>0</v>
      </c>
      <c r="W51" s="10">
        <f t="shared" si="4"/>
        <v>1</v>
      </c>
      <c r="X51" s="10"/>
      <c r="Y51" s="10"/>
      <c r="Z51" s="10">
        <f>COUNTIFS(Lambai!AE:AE,AH51, Lambai!AO:AO,"&lt;&gt;"&amp;"",Lambai!AP:AP,"&lt;&gt;"&amp;"")</f>
        <v>0</v>
      </c>
      <c r="AA51" s="6">
        <f>COUNTIFS(Lambai!AS:AS,'[1]Kiểm tra'!AH51, Lambai!AO:AO,"&lt;&gt;"&amp;"",Lambai!AP:AP,"&lt;&gt;"&amp;"")</f>
        <v>0</v>
      </c>
      <c r="AB51" s="6"/>
      <c r="AC51" s="6"/>
      <c r="AD51" s="6"/>
      <c r="AE51" s="6"/>
      <c r="AF51" s="6"/>
      <c r="AG51" s="6"/>
      <c r="AH51" s="6" t="s">
        <v>1366</v>
      </c>
      <c r="AI51" s="6" t="str">
        <f t="shared" si="5"/>
        <v>B_06 Phan Thành Chung 20146084 95040</v>
      </c>
      <c r="AJ51" s="6"/>
      <c r="AK51" s="6">
        <f t="shared" si="6"/>
        <v>0</v>
      </c>
      <c r="AL51" s="4"/>
      <c r="AM51" s="4"/>
      <c r="AN51" s="4"/>
      <c r="AO51" s="4"/>
      <c r="AP51" s="4"/>
      <c r="AQ51" s="4"/>
      <c r="AR51" s="4"/>
      <c r="AS51" s="4"/>
    </row>
    <row r="52" ht="13.5" customHeight="1">
      <c r="A52" s="6"/>
      <c r="B52" s="16" t="s">
        <v>1027</v>
      </c>
      <c r="C52" s="60" t="s">
        <v>1367</v>
      </c>
      <c r="D52" s="60" t="s">
        <v>1275</v>
      </c>
      <c r="E52" s="61">
        <v>2.0146203E7</v>
      </c>
      <c r="F52" s="58">
        <v>95040.0</v>
      </c>
      <c r="G52" s="10"/>
      <c r="H52" s="23" t="s">
        <v>1368</v>
      </c>
      <c r="I52" s="10">
        <f>COUNTIF(B:B,B52)</f>
        <v>4</v>
      </c>
      <c r="J52" s="10">
        <f>COUNTIFS(Lambai!P:P,B52,Lambai!O:O,"TNLT", Lambai!S:S,"&lt;&gt;"&amp;"", Lambai!T:T,"&lt;&gt;"&amp;"", Lambai!U:U,"&lt;&gt;"&amp;"", Lambai!V:V,"&lt;&gt;"&amp;"",  Lambai!W:W,"&lt;&gt;"&amp;"",  Lambai!X:X,"&lt;&gt;"&amp;"",  Lambai!Y:Y,"&lt;&gt;"&amp;"",  Lambai!Z:Z,"&lt;&gt;"&amp;"")</f>
        <v>6</v>
      </c>
      <c r="K52" s="10">
        <f>COUNTIFS(Lambai!P:P,B52,Lambai!O:O,"TNBT", Lambai!S:S,"&lt;&gt;"&amp;"", Lambai!T:T,"&lt;&gt;"&amp;"", Lambai!U:U,"&lt;&gt;"&amp;"", Lambai!V:V,"&lt;&gt;"&amp;"",  Lambai!W:W,"&lt;&gt;"&amp;"",  Lambai!X:X,"&lt;&gt;"&amp;"",  Lambai!Y:Y,"&lt;&gt;"&amp;"",  Lambai!Z:Z,"&lt;&gt;"&amp;"")</f>
        <v>6</v>
      </c>
      <c r="L52" s="10">
        <f>COUNTIFS(Lambai!P:P,B52,Lambai!O:O,"TL", Lambai!S:S,"&lt;&gt;"&amp;"", Lambai!Y:Y,"&lt;&gt;"&amp;"",  Lambai!Z:Z,"&lt;&gt;"&amp;"")</f>
        <v>6</v>
      </c>
      <c r="M52" s="10">
        <f>COUNTIFS(Lambai!AD:AD,B52, Lambai!AO:AO,"&lt;&gt;"&amp;"",Lambai!AP:AP,"&lt;&gt;"&amp;"")</f>
        <v>0</v>
      </c>
      <c r="N52" s="10">
        <f>COUNTIFS(Lambai!B:B,"Giữ chỗ nhóm",Lambai!P:P,B52)</f>
        <v>1</v>
      </c>
      <c r="O52" s="10"/>
      <c r="P52" s="4">
        <f>COUNTIFS(Lambai!Q:Q,AH52)</f>
        <v>6</v>
      </c>
      <c r="Q52" s="10">
        <f>COUNTIFS(Lambai!O:O,"TNLT",Lambai!Q:Q,AH52, Lambai!S:S,"&lt;&gt;"&amp;"", Lambai!T:T,"&lt;&gt;"&amp;"", Lambai!U:U,"&lt;&gt;"&amp;"", Lambai!V:V,"&lt;&gt;"&amp;"",  Lambai!W:W,"&lt;&gt;"&amp;"",  Lambai!X:X,"&lt;&gt;"&amp;"",  Lambai!Y:Y,"&lt;&gt;"&amp;"",  Lambai!Z:Z,"&lt;&gt;"&amp;"")</f>
        <v>0</v>
      </c>
      <c r="R52" s="10">
        <f>COUNTIFS(Lambai!O:O,"TNBT",Lambai!Q:Q,AH52, Lambai!S:S,"&lt;&gt;"&amp;"", Lambai!T:T,"&lt;&gt;"&amp;"", Lambai!U:U,"&lt;&gt;"&amp;"", Lambai!V:V,"&lt;&gt;"&amp;"",  Lambai!W:W,"&lt;&gt;"&amp;"",  Lambai!X:X,"&lt;&gt;"&amp;"",  Lambai!Y:Y,"&lt;&gt;"&amp;"",  Lambai!Z:Z,"&lt;&gt;"&amp;"")</f>
        <v>0</v>
      </c>
      <c r="S52" s="10">
        <f>COUNTIFS(Lambai!O:O,"TL",Lambai!Q:Q,AH52, Lambai!S:S,"&lt;&gt;"&amp;"", Lambai!Y:Y,"&lt;&gt;"&amp;"",  Lambai!Z:Z,"&lt;&gt;"&amp;"")</f>
        <v>0</v>
      </c>
      <c r="T52" s="10">
        <f>COUNTIFS(Lambai!B:B,"Giữ chỗ",Lambai!Q:Q,AH52)</f>
        <v>6</v>
      </c>
      <c r="U52" s="10">
        <f>COUNTIFS(Lambai!C:C,"Sai lớp",Lambai!Q:Q,AH52)</f>
        <v>0</v>
      </c>
      <c r="V52" s="10">
        <f>COUNTIFS(Lambai!C:C,"Sai phân công",Lambai!Q:Q,AH52)</f>
        <v>0</v>
      </c>
      <c r="W52" s="10">
        <f t="shared" si="4"/>
        <v>0</v>
      </c>
      <c r="X52" s="10"/>
      <c r="Y52" s="10"/>
      <c r="Z52" s="10">
        <f>COUNTIFS(Lambai!AE:AE,AH52, Lambai!AO:AO,"&lt;&gt;"&amp;"",Lambai!AP:AP,"&lt;&gt;"&amp;"")</f>
        <v>0</v>
      </c>
      <c r="AA52" s="6">
        <f>COUNTIFS(Lambai!AS:AS,'[1]Kiểm tra'!AH52, Lambai!AO:AO,"&lt;&gt;"&amp;"",Lambai!AP:AP,"&lt;&gt;"&amp;"")</f>
        <v>0</v>
      </c>
      <c r="AB52" s="6"/>
      <c r="AC52" s="6"/>
      <c r="AD52" s="6"/>
      <c r="AE52" s="6"/>
      <c r="AF52" s="6"/>
      <c r="AG52" s="6"/>
      <c r="AH52" s="6" t="s">
        <v>1028</v>
      </c>
      <c r="AI52" s="6" t="str">
        <f t="shared" si="5"/>
        <v>B_07 Nguyễn Minh Đức 20146203 95040</v>
      </c>
      <c r="AJ52" s="6"/>
      <c r="AK52" s="6">
        <f t="shared" si="6"/>
        <v>0</v>
      </c>
      <c r="AL52" s="4"/>
      <c r="AM52" s="4"/>
      <c r="AN52" s="4"/>
      <c r="AO52" s="4"/>
      <c r="AP52" s="4"/>
      <c r="AQ52" s="4"/>
      <c r="AR52" s="4"/>
      <c r="AS52" s="4"/>
    </row>
    <row r="53" ht="13.5" customHeight="1">
      <c r="A53" s="6"/>
      <c r="B53" s="16" t="s">
        <v>1027</v>
      </c>
      <c r="C53" s="60" t="s">
        <v>1419</v>
      </c>
      <c r="D53" s="60" t="s">
        <v>1420</v>
      </c>
      <c r="E53" s="61">
        <v>2.014665E7</v>
      </c>
      <c r="F53" s="58">
        <v>95040.0</v>
      </c>
      <c r="G53" s="10"/>
      <c r="H53" s="23" t="s">
        <v>1421</v>
      </c>
      <c r="I53" s="10"/>
      <c r="J53" s="10"/>
      <c r="K53" s="10"/>
      <c r="L53" s="10"/>
      <c r="M53" s="10"/>
      <c r="N53" s="10"/>
      <c r="O53" s="10"/>
      <c r="P53" s="4">
        <f>COUNTIFS(Lambai!Q:Q,AH53)</f>
        <v>6</v>
      </c>
      <c r="Q53" s="10">
        <f>COUNTIFS(Lambai!O:O,"TNLT",Lambai!Q:Q,AH53, Lambai!S:S,"&lt;&gt;"&amp;"", Lambai!T:T,"&lt;&gt;"&amp;"", Lambai!U:U,"&lt;&gt;"&amp;"", Lambai!V:V,"&lt;&gt;"&amp;"",  Lambai!W:W,"&lt;&gt;"&amp;"",  Lambai!X:X,"&lt;&gt;"&amp;"",  Lambai!Y:Y,"&lt;&gt;"&amp;"",  Lambai!Z:Z,"&lt;&gt;"&amp;"")</f>
        <v>2</v>
      </c>
      <c r="R53" s="10">
        <f>COUNTIFS(Lambai!O:O,"TNBT",Lambai!Q:Q,AH53, Lambai!S:S,"&lt;&gt;"&amp;"", Lambai!T:T,"&lt;&gt;"&amp;"", Lambai!U:U,"&lt;&gt;"&amp;"", Lambai!V:V,"&lt;&gt;"&amp;"",  Lambai!W:W,"&lt;&gt;"&amp;"",  Lambai!X:X,"&lt;&gt;"&amp;"",  Lambai!Y:Y,"&lt;&gt;"&amp;"",  Lambai!Z:Z,"&lt;&gt;"&amp;"")</f>
        <v>2</v>
      </c>
      <c r="S53" s="10">
        <f>COUNTIFS(Lambai!O:O,"TL",Lambai!Q:Q,AH53, Lambai!S:S,"&lt;&gt;"&amp;"", Lambai!Y:Y,"&lt;&gt;"&amp;"",  Lambai!Z:Z,"&lt;&gt;"&amp;"")</f>
        <v>2</v>
      </c>
      <c r="T53" s="10">
        <f>COUNTIFS(Lambai!B:B,"Giữ chỗ",Lambai!Q:Q,AH53)</f>
        <v>0</v>
      </c>
      <c r="U53" s="10">
        <f>COUNTIFS(Lambai!C:C,"Sai lớp",Lambai!Q:Q,AH53)</f>
        <v>0</v>
      </c>
      <c r="V53" s="10">
        <f>COUNTIFS(Lambai!C:C,"Sai phân công",Lambai!Q:Q,AH53)</f>
        <v>0</v>
      </c>
      <c r="W53" s="10">
        <f t="shared" si="4"/>
        <v>0</v>
      </c>
      <c r="X53" s="10"/>
      <c r="Y53" s="10"/>
      <c r="Z53" s="10">
        <f>COUNTIFS(Lambai!AE:AE,AH53, Lambai!AO:AO,"&lt;&gt;"&amp;"",Lambai!AP:AP,"&lt;&gt;"&amp;"")</f>
        <v>0</v>
      </c>
      <c r="AA53" s="6">
        <f>COUNTIFS(Lambai!AS:AS,'[1]Kiểm tra'!AH53, Lambai!AO:AO,"&lt;&gt;"&amp;"",Lambai!AP:AP,"&lt;&gt;"&amp;"")</f>
        <v>0</v>
      </c>
      <c r="AB53" s="6"/>
      <c r="AC53" s="6"/>
      <c r="AD53" s="6"/>
      <c r="AE53" s="6"/>
      <c r="AF53" s="6"/>
      <c r="AG53" s="6"/>
      <c r="AH53" s="6" t="s">
        <v>1245</v>
      </c>
      <c r="AI53" s="6" t="str">
        <f t="shared" si="5"/>
        <v>B_07 Phan Văn Thành 20146650 95040</v>
      </c>
      <c r="AJ53" s="6"/>
      <c r="AK53" s="6" t="str">
        <f t="shared" si="6"/>
        <v>TRUE</v>
      </c>
      <c r="AL53" s="4"/>
      <c r="AM53" s="4"/>
      <c r="AN53" s="4"/>
      <c r="AO53" s="4"/>
      <c r="AP53" s="4"/>
      <c r="AQ53" s="4"/>
      <c r="AR53" s="4"/>
      <c r="AS53" s="4"/>
    </row>
    <row r="54" ht="13.5" customHeight="1">
      <c r="A54" s="6"/>
      <c r="B54" s="16" t="s">
        <v>1027</v>
      </c>
      <c r="C54" s="60" t="s">
        <v>1442</v>
      </c>
      <c r="D54" s="60" t="s">
        <v>1443</v>
      </c>
      <c r="E54" s="61">
        <v>2.0146345E7</v>
      </c>
      <c r="F54" s="58">
        <v>95040.0</v>
      </c>
      <c r="G54" s="10"/>
      <c r="H54" s="23" t="s">
        <v>1444</v>
      </c>
      <c r="I54" s="10"/>
      <c r="J54" s="10"/>
      <c r="K54" s="10"/>
      <c r="L54" s="10"/>
      <c r="M54" s="10"/>
      <c r="N54" s="10"/>
      <c r="O54" s="10"/>
      <c r="P54" s="4">
        <f>COUNTIFS(Lambai!Q:Q,AH54)</f>
        <v>6</v>
      </c>
      <c r="Q54" s="10">
        <f>COUNTIFS(Lambai!O:O,"TNLT",Lambai!Q:Q,AH54, Lambai!S:S,"&lt;&gt;"&amp;"", Lambai!T:T,"&lt;&gt;"&amp;"", Lambai!U:U,"&lt;&gt;"&amp;"", Lambai!V:V,"&lt;&gt;"&amp;"",  Lambai!W:W,"&lt;&gt;"&amp;"",  Lambai!X:X,"&lt;&gt;"&amp;"",  Lambai!Y:Y,"&lt;&gt;"&amp;"",  Lambai!Z:Z,"&lt;&gt;"&amp;"")</f>
        <v>2</v>
      </c>
      <c r="R54" s="10">
        <f>COUNTIFS(Lambai!O:O,"TNBT",Lambai!Q:Q,AH54, Lambai!S:S,"&lt;&gt;"&amp;"", Lambai!T:T,"&lt;&gt;"&amp;"", Lambai!U:U,"&lt;&gt;"&amp;"", Lambai!V:V,"&lt;&gt;"&amp;"",  Lambai!W:W,"&lt;&gt;"&amp;"",  Lambai!X:X,"&lt;&gt;"&amp;"",  Lambai!Y:Y,"&lt;&gt;"&amp;"",  Lambai!Z:Z,"&lt;&gt;"&amp;"")</f>
        <v>2</v>
      </c>
      <c r="S54" s="10">
        <f>COUNTIFS(Lambai!O:O,"TL",Lambai!Q:Q,AH54, Lambai!S:S,"&lt;&gt;"&amp;"", Lambai!Y:Y,"&lt;&gt;"&amp;"",  Lambai!Z:Z,"&lt;&gt;"&amp;"")</f>
        <v>2</v>
      </c>
      <c r="T54" s="10">
        <f>COUNTIFS(Lambai!B:B,"Giữ chỗ",Lambai!Q:Q,AH54)</f>
        <v>0</v>
      </c>
      <c r="U54" s="10">
        <f>COUNTIFS(Lambai!C:C,"Sai lớp",Lambai!Q:Q,AH54)</f>
        <v>0</v>
      </c>
      <c r="V54" s="10">
        <f>COUNTIFS(Lambai!C:C,"Sai phân công",Lambai!Q:Q,AH54)</f>
        <v>0</v>
      </c>
      <c r="W54" s="10">
        <f t="shared" si="4"/>
        <v>0</v>
      </c>
      <c r="X54" s="10"/>
      <c r="Y54" s="10"/>
      <c r="Z54" s="10">
        <f>COUNTIFS(Lambai!AE:AE,AH54, Lambai!AO:AO,"&lt;&gt;"&amp;"",Lambai!AP:AP,"&lt;&gt;"&amp;"")</f>
        <v>0</v>
      </c>
      <c r="AA54" s="6">
        <f>COUNTIFS(Lambai!AS:AS,'[1]Kiểm tra'!AH54, Lambai!AO:AO,"&lt;&gt;"&amp;"",Lambai!AP:AP,"&lt;&gt;"&amp;"")</f>
        <v>0</v>
      </c>
      <c r="AB54" s="6"/>
      <c r="AC54" s="6"/>
      <c r="AD54" s="6"/>
      <c r="AE54" s="6"/>
      <c r="AF54" s="6"/>
      <c r="AG54" s="6"/>
      <c r="AH54" s="6" t="s">
        <v>1453</v>
      </c>
      <c r="AI54" s="6" t="str">
        <f t="shared" si="5"/>
        <v>B_07 Chu Thị Ngọc Huyền 20146345 95040</v>
      </c>
      <c r="AJ54" s="6"/>
      <c r="AK54" s="6" t="str">
        <f t="shared" si="6"/>
        <v>TRUE</v>
      </c>
      <c r="AL54" s="4"/>
      <c r="AM54" s="4"/>
      <c r="AN54" s="4"/>
      <c r="AO54" s="4"/>
      <c r="AP54" s="4"/>
      <c r="AQ54" s="4"/>
      <c r="AR54" s="4"/>
      <c r="AS54" s="4"/>
    </row>
    <row r="55" ht="13.5" customHeight="1">
      <c r="A55" s="6"/>
      <c r="B55" s="16" t="s">
        <v>1027</v>
      </c>
      <c r="C55" s="60" t="s">
        <v>1454</v>
      </c>
      <c r="D55" s="60" t="s">
        <v>1455</v>
      </c>
      <c r="E55" s="61">
        <v>2.0146333E7</v>
      </c>
      <c r="F55" s="58">
        <v>95040.0</v>
      </c>
      <c r="G55" s="10"/>
      <c r="H55" s="23" t="s">
        <v>1457</v>
      </c>
      <c r="I55" s="10"/>
      <c r="J55" s="10"/>
      <c r="K55" s="10"/>
      <c r="L55" s="10"/>
      <c r="M55" s="10"/>
      <c r="N55" s="10"/>
      <c r="O55" s="68"/>
      <c r="P55" s="4">
        <f>COUNTIFS(Lambai!Q:Q,AH55)</f>
        <v>6</v>
      </c>
      <c r="Q55" s="10">
        <f>COUNTIFS(Lambai!O:O,"TNLT",Lambai!Q:Q,AH55, Lambai!S:S,"&lt;&gt;"&amp;"", Lambai!T:T,"&lt;&gt;"&amp;"", Lambai!U:U,"&lt;&gt;"&amp;"", Lambai!V:V,"&lt;&gt;"&amp;"",  Lambai!W:W,"&lt;&gt;"&amp;"",  Lambai!X:X,"&lt;&gt;"&amp;"",  Lambai!Y:Y,"&lt;&gt;"&amp;"",  Lambai!Z:Z,"&lt;&gt;"&amp;"")</f>
        <v>2</v>
      </c>
      <c r="R55" s="10">
        <f>COUNTIFS(Lambai!O:O,"TNBT",Lambai!Q:Q,AH55, Lambai!S:S,"&lt;&gt;"&amp;"", Lambai!T:T,"&lt;&gt;"&amp;"", Lambai!U:U,"&lt;&gt;"&amp;"", Lambai!V:V,"&lt;&gt;"&amp;"",  Lambai!W:W,"&lt;&gt;"&amp;"",  Lambai!X:X,"&lt;&gt;"&amp;"",  Lambai!Y:Y,"&lt;&gt;"&amp;"",  Lambai!Z:Z,"&lt;&gt;"&amp;"")</f>
        <v>2</v>
      </c>
      <c r="S55" s="10">
        <f>COUNTIFS(Lambai!O:O,"TL",Lambai!Q:Q,AH55, Lambai!S:S,"&lt;&gt;"&amp;"", Lambai!Y:Y,"&lt;&gt;"&amp;"",  Lambai!Z:Z,"&lt;&gt;"&amp;"")</f>
        <v>2</v>
      </c>
      <c r="T55" s="10">
        <f>COUNTIFS(Lambai!B:B,"Giữ chỗ",Lambai!Q:Q,AH55)</f>
        <v>0</v>
      </c>
      <c r="U55" s="10">
        <f>COUNTIFS(Lambai!C:C,"Sai lớp",Lambai!Q:Q,AH55)</f>
        <v>0</v>
      </c>
      <c r="V55" s="10">
        <f>COUNTIFS(Lambai!C:C,"Sai phân công",Lambai!Q:Q,AH55)</f>
        <v>0</v>
      </c>
      <c r="W55" s="10">
        <f t="shared" si="4"/>
        <v>0</v>
      </c>
      <c r="X55" s="10"/>
      <c r="Y55" s="10"/>
      <c r="Z55" s="10">
        <f>COUNTIFS(Lambai!AE:AE,AH55, Lambai!AO:AO,"&lt;&gt;"&amp;"",Lambai!AP:AP,"&lt;&gt;"&amp;"")</f>
        <v>0</v>
      </c>
      <c r="AA55" s="6">
        <f>COUNTIFS(Lambai!AS:AS,'[1]Kiểm tra'!AH55, Lambai!AO:AO,"&lt;&gt;"&amp;"",Lambai!AP:AP,"&lt;&gt;"&amp;"")</f>
        <v>0</v>
      </c>
      <c r="AB55" s="6"/>
      <c r="AC55" s="6"/>
      <c r="AD55" s="6"/>
      <c r="AE55" s="6"/>
      <c r="AF55" s="6"/>
      <c r="AG55" s="6"/>
      <c r="AH55" s="6" t="s">
        <v>1473</v>
      </c>
      <c r="AI55" s="6" t="str">
        <f t="shared" si="5"/>
        <v>B_07 Ngô Xuân Huy 20146333 95040</v>
      </c>
      <c r="AJ55" s="6"/>
      <c r="AK55" s="6" t="str">
        <f t="shared" si="6"/>
        <v>TRUE</v>
      </c>
      <c r="AL55" s="4"/>
      <c r="AM55" s="4"/>
      <c r="AN55" s="4"/>
      <c r="AO55" s="4"/>
      <c r="AP55" s="4"/>
      <c r="AQ55" s="4"/>
      <c r="AR55" s="4"/>
      <c r="AS55" s="4"/>
    </row>
    <row r="56" ht="13.5" customHeight="1">
      <c r="A56" s="6"/>
      <c r="B56" s="16" t="s">
        <v>1474</v>
      </c>
      <c r="C56" s="63" t="s">
        <v>1475</v>
      </c>
      <c r="D56" s="63" t="s">
        <v>190</v>
      </c>
      <c r="E56" s="64">
        <v>2.0169589E7</v>
      </c>
      <c r="F56" s="58">
        <v>95040.0</v>
      </c>
      <c r="G56" s="10"/>
      <c r="H56" s="23" t="s">
        <v>1476</v>
      </c>
      <c r="I56" s="10">
        <f>COUNTIF(B:B,B56)</f>
        <v>4</v>
      </c>
      <c r="J56" s="10">
        <f>COUNTIFS(Lambai!P:P,B56,Lambai!O:O,"TNLT", Lambai!S:S,"&lt;&gt;"&amp;"", Lambai!T:T,"&lt;&gt;"&amp;"", Lambai!U:U,"&lt;&gt;"&amp;"", Lambai!V:V,"&lt;&gt;"&amp;"",  Lambai!W:W,"&lt;&gt;"&amp;"",  Lambai!X:X,"&lt;&gt;"&amp;"",  Lambai!Y:Y,"&lt;&gt;"&amp;"",  Lambai!Z:Z,"&lt;&gt;"&amp;"")</f>
        <v>8</v>
      </c>
      <c r="K56" s="10">
        <f>COUNTIFS(Lambai!P:P,B56,Lambai!O:O,"TNBT", Lambai!S:S,"&lt;&gt;"&amp;"", Lambai!T:T,"&lt;&gt;"&amp;"", Lambai!U:U,"&lt;&gt;"&amp;"", Lambai!V:V,"&lt;&gt;"&amp;"",  Lambai!W:W,"&lt;&gt;"&amp;"",  Lambai!X:X,"&lt;&gt;"&amp;"",  Lambai!Y:Y,"&lt;&gt;"&amp;"",  Lambai!Z:Z,"&lt;&gt;"&amp;"")</f>
        <v>8</v>
      </c>
      <c r="L56" s="10">
        <f>COUNTIFS(Lambai!P:P,B56,Lambai!O:O,"TL", Lambai!S:S,"&lt;&gt;"&amp;"", Lambai!Y:Y,"&lt;&gt;"&amp;"",  Lambai!Z:Z,"&lt;&gt;"&amp;"")</f>
        <v>8</v>
      </c>
      <c r="M56" s="10">
        <f>COUNTIFS(Lambai!AD:AD,B56, Lambai!AO:AO,"&lt;&gt;"&amp;"",Lambai!AP:AP,"&lt;&gt;"&amp;"")</f>
        <v>0</v>
      </c>
      <c r="N56" s="10">
        <f>COUNTIFS(Lambai!B:B,"Giữ chỗ nhóm",Lambai!P:P,B56)</f>
        <v>0</v>
      </c>
      <c r="O56" s="10"/>
      <c r="P56" s="4">
        <f>COUNTIFS(Lambai!Q:Q,AH56)</f>
        <v>6</v>
      </c>
      <c r="Q56" s="10">
        <f>COUNTIFS(Lambai!O:O,"TNLT",Lambai!Q:Q,AH56, Lambai!S:S,"&lt;&gt;"&amp;"", Lambai!T:T,"&lt;&gt;"&amp;"", Lambai!U:U,"&lt;&gt;"&amp;"", Lambai!V:V,"&lt;&gt;"&amp;"",  Lambai!W:W,"&lt;&gt;"&amp;"",  Lambai!X:X,"&lt;&gt;"&amp;"",  Lambai!Y:Y,"&lt;&gt;"&amp;"",  Lambai!Z:Z,"&lt;&gt;"&amp;"")</f>
        <v>2</v>
      </c>
      <c r="R56" s="10">
        <f>COUNTIFS(Lambai!O:O,"TNBT",Lambai!Q:Q,AH56, Lambai!S:S,"&lt;&gt;"&amp;"", Lambai!T:T,"&lt;&gt;"&amp;"", Lambai!U:U,"&lt;&gt;"&amp;"", Lambai!V:V,"&lt;&gt;"&amp;"",  Lambai!W:W,"&lt;&gt;"&amp;"",  Lambai!X:X,"&lt;&gt;"&amp;"",  Lambai!Y:Y,"&lt;&gt;"&amp;"",  Lambai!Z:Z,"&lt;&gt;"&amp;"")</f>
        <v>2</v>
      </c>
      <c r="S56" s="10">
        <f>COUNTIFS(Lambai!O:O,"TL",Lambai!Q:Q,AH56, Lambai!S:S,"&lt;&gt;"&amp;"", Lambai!Y:Y,"&lt;&gt;"&amp;"",  Lambai!Z:Z,"&lt;&gt;"&amp;"")</f>
        <v>2</v>
      </c>
      <c r="T56" s="10">
        <f>COUNTIFS(Lambai!B:B,"Giữ chỗ",Lambai!Q:Q,AH56)</f>
        <v>0</v>
      </c>
      <c r="U56" s="10">
        <f>COUNTIFS(Lambai!C:C,"Sai lớp",Lambai!Q:Q,AH56)</f>
        <v>0</v>
      </c>
      <c r="V56" s="10">
        <f>COUNTIFS(Lambai!C:C,"Sai phân công",Lambai!Q:Q,AH56)</f>
        <v>0</v>
      </c>
      <c r="W56" s="10">
        <f t="shared" si="4"/>
        <v>0</v>
      </c>
      <c r="X56" s="10"/>
      <c r="Y56" s="10"/>
      <c r="Z56" s="10">
        <f>COUNTIFS(Lambai!AE:AE,AH56, Lambai!AO:AO,"&lt;&gt;"&amp;"",Lambai!AP:AP,"&lt;&gt;"&amp;"")</f>
        <v>0</v>
      </c>
      <c r="AA56" s="6">
        <f>COUNTIFS(Lambai!AS:AS,'[1]Kiểm tra'!AH56, Lambai!AO:AO,"&lt;&gt;"&amp;"",Lambai!AP:AP,"&lt;&gt;"&amp;"")</f>
        <v>0</v>
      </c>
      <c r="AB56" s="6"/>
      <c r="AC56" s="6"/>
      <c r="AD56" s="6"/>
      <c r="AE56" s="6"/>
      <c r="AF56" s="6"/>
      <c r="AG56" s="6"/>
      <c r="AH56" s="6" t="s">
        <v>1239</v>
      </c>
      <c r="AI56" s="6" t="str">
        <f t="shared" si="5"/>
        <v>B_08 Ngô Phan Anh 20169589 95040</v>
      </c>
      <c r="AJ56" s="6"/>
      <c r="AK56" s="6" t="str">
        <f t="shared" si="6"/>
        <v>TRUE</v>
      </c>
      <c r="AL56" s="4"/>
      <c r="AM56" s="4"/>
      <c r="AN56" s="4"/>
      <c r="AO56" s="4"/>
      <c r="AP56" s="4"/>
      <c r="AQ56" s="4"/>
      <c r="AR56" s="4"/>
      <c r="AS56" s="4"/>
    </row>
    <row r="57" ht="13.5" customHeight="1">
      <c r="A57" s="6"/>
      <c r="B57" s="16" t="s">
        <v>1474</v>
      </c>
      <c r="C57" s="63" t="s">
        <v>1511</v>
      </c>
      <c r="D57" s="63" t="s">
        <v>1513</v>
      </c>
      <c r="E57" s="64">
        <v>2.0125608E7</v>
      </c>
      <c r="F57" s="58">
        <v>95040.0</v>
      </c>
      <c r="G57" s="10"/>
      <c r="H57" s="23" t="s">
        <v>1514</v>
      </c>
      <c r="I57" s="10"/>
      <c r="J57" s="10"/>
      <c r="K57" s="10"/>
      <c r="L57" s="10"/>
      <c r="M57" s="10"/>
      <c r="N57" s="10"/>
      <c r="O57" s="10"/>
      <c r="P57" s="4">
        <f>COUNTIFS(Lambai!Q:Q,AH57)</f>
        <v>6</v>
      </c>
      <c r="Q57" s="10">
        <f>COUNTIFS(Lambai!O:O,"TNLT",Lambai!Q:Q,AH57, Lambai!S:S,"&lt;&gt;"&amp;"", Lambai!T:T,"&lt;&gt;"&amp;"", Lambai!U:U,"&lt;&gt;"&amp;"", Lambai!V:V,"&lt;&gt;"&amp;"",  Lambai!W:W,"&lt;&gt;"&amp;"",  Lambai!X:X,"&lt;&gt;"&amp;"",  Lambai!Y:Y,"&lt;&gt;"&amp;"",  Lambai!Z:Z,"&lt;&gt;"&amp;"")</f>
        <v>2</v>
      </c>
      <c r="R57" s="10">
        <f>COUNTIFS(Lambai!O:O,"TNBT",Lambai!Q:Q,AH57, Lambai!S:S,"&lt;&gt;"&amp;"", Lambai!T:T,"&lt;&gt;"&amp;"", Lambai!U:U,"&lt;&gt;"&amp;"", Lambai!V:V,"&lt;&gt;"&amp;"",  Lambai!W:W,"&lt;&gt;"&amp;"",  Lambai!X:X,"&lt;&gt;"&amp;"",  Lambai!Y:Y,"&lt;&gt;"&amp;"",  Lambai!Z:Z,"&lt;&gt;"&amp;"")</f>
        <v>2</v>
      </c>
      <c r="S57" s="10">
        <f>COUNTIFS(Lambai!O:O,"TL",Lambai!Q:Q,AH57, Lambai!S:S,"&lt;&gt;"&amp;"", Lambai!Y:Y,"&lt;&gt;"&amp;"",  Lambai!Z:Z,"&lt;&gt;"&amp;"")</f>
        <v>2</v>
      </c>
      <c r="T57" s="10">
        <f>COUNTIFS(Lambai!B:B,"Giữ chỗ",Lambai!Q:Q,AH57)</f>
        <v>0</v>
      </c>
      <c r="U57" s="10">
        <f>COUNTIFS(Lambai!C:C,"Sai lớp",Lambai!Q:Q,AH57)</f>
        <v>0</v>
      </c>
      <c r="V57" s="10">
        <f>COUNTIFS(Lambai!C:C,"Sai phân công",Lambai!Q:Q,AH57)</f>
        <v>0</v>
      </c>
      <c r="W57" s="10">
        <f t="shared" si="4"/>
        <v>0</v>
      </c>
      <c r="X57" s="10"/>
      <c r="Y57" s="10"/>
      <c r="Z57" s="10">
        <f>COUNTIFS(Lambai!AE:AE,AH57, Lambai!AO:AO,"&lt;&gt;"&amp;"",Lambai!AP:AP,"&lt;&gt;"&amp;"")</f>
        <v>0</v>
      </c>
      <c r="AA57" s="6">
        <f>COUNTIFS(Lambai!AS:AS,'[1]Kiểm tra'!AH57, Lambai!AO:AO,"&lt;&gt;"&amp;"",Lambai!AP:AP,"&lt;&gt;"&amp;"")</f>
        <v>0</v>
      </c>
      <c r="AB57" s="6"/>
      <c r="AC57" s="6"/>
      <c r="AD57" s="6"/>
      <c r="AE57" s="6"/>
      <c r="AF57" s="6"/>
      <c r="AG57" s="6"/>
      <c r="AH57" s="6" t="s">
        <v>544</v>
      </c>
      <c r="AI57" s="6" t="str">
        <f t="shared" si="5"/>
        <v>B_08 Nguyễn Đức Khôi 20125608 95040</v>
      </c>
      <c r="AJ57" s="6"/>
      <c r="AK57" s="6" t="str">
        <f t="shared" si="6"/>
        <v>TRUE</v>
      </c>
      <c r="AL57" s="4"/>
      <c r="AM57" s="4"/>
      <c r="AN57" s="4"/>
      <c r="AO57" s="4"/>
      <c r="AP57" s="4"/>
      <c r="AQ57" s="4"/>
      <c r="AR57" s="4"/>
      <c r="AS57" s="4"/>
    </row>
    <row r="58" ht="13.5" customHeight="1">
      <c r="A58" s="6"/>
      <c r="B58" s="16" t="s">
        <v>1474</v>
      </c>
      <c r="C58" s="63" t="s">
        <v>1540</v>
      </c>
      <c r="D58" s="63" t="s">
        <v>1275</v>
      </c>
      <c r="E58" s="64">
        <v>2.0125467E7</v>
      </c>
      <c r="F58" s="58">
        <v>95040.0</v>
      </c>
      <c r="G58" s="10"/>
      <c r="H58" s="23" t="s">
        <v>1541</v>
      </c>
      <c r="I58" s="10"/>
      <c r="J58" s="10"/>
      <c r="K58" s="10"/>
      <c r="L58" s="10"/>
      <c r="M58" s="10"/>
      <c r="N58" s="10"/>
      <c r="O58" s="10"/>
      <c r="P58" s="4">
        <f>COUNTIFS(Lambai!Q:Q,AH58)</f>
        <v>6</v>
      </c>
      <c r="Q58" s="10">
        <f>COUNTIFS(Lambai!O:O,"TNLT",Lambai!Q:Q,AH58, Lambai!S:S,"&lt;&gt;"&amp;"", Lambai!T:T,"&lt;&gt;"&amp;"", Lambai!U:U,"&lt;&gt;"&amp;"", Lambai!V:V,"&lt;&gt;"&amp;"",  Lambai!W:W,"&lt;&gt;"&amp;"",  Lambai!X:X,"&lt;&gt;"&amp;"",  Lambai!Y:Y,"&lt;&gt;"&amp;"",  Lambai!Z:Z,"&lt;&gt;"&amp;"")</f>
        <v>2</v>
      </c>
      <c r="R58" s="10">
        <f>COUNTIFS(Lambai!O:O,"TNBT",Lambai!Q:Q,AH58, Lambai!S:S,"&lt;&gt;"&amp;"", Lambai!T:T,"&lt;&gt;"&amp;"", Lambai!U:U,"&lt;&gt;"&amp;"", Lambai!V:V,"&lt;&gt;"&amp;"",  Lambai!W:W,"&lt;&gt;"&amp;"",  Lambai!X:X,"&lt;&gt;"&amp;"",  Lambai!Y:Y,"&lt;&gt;"&amp;"",  Lambai!Z:Z,"&lt;&gt;"&amp;"")</f>
        <v>2</v>
      </c>
      <c r="S58" s="10">
        <f>COUNTIFS(Lambai!O:O,"TL",Lambai!Q:Q,AH58, Lambai!S:S,"&lt;&gt;"&amp;"", Lambai!Y:Y,"&lt;&gt;"&amp;"",  Lambai!Z:Z,"&lt;&gt;"&amp;"")</f>
        <v>2</v>
      </c>
      <c r="T58" s="10">
        <f>COUNTIFS(Lambai!B:B,"Giữ chỗ",Lambai!Q:Q,AH58)</f>
        <v>0</v>
      </c>
      <c r="U58" s="10">
        <f>COUNTIFS(Lambai!C:C,"Sai lớp",Lambai!Q:Q,AH58)</f>
        <v>0</v>
      </c>
      <c r="V58" s="10">
        <f>COUNTIFS(Lambai!C:C,"Sai phân công",Lambai!Q:Q,AH58)</f>
        <v>0</v>
      </c>
      <c r="W58" s="10">
        <f t="shared" si="4"/>
        <v>0</v>
      </c>
      <c r="X58" s="10"/>
      <c r="Y58" s="10"/>
      <c r="Z58" s="10">
        <f>COUNTIFS(Lambai!AE:AE,AH58, Lambai!AO:AO,"&lt;&gt;"&amp;"",Lambai!AP:AP,"&lt;&gt;"&amp;"")</f>
        <v>0</v>
      </c>
      <c r="AA58" s="6">
        <f>COUNTIFS(Lambai!AS:AS,'[1]Kiểm tra'!AH58, Lambai!AO:AO,"&lt;&gt;"&amp;"",Lambai!AP:AP,"&lt;&gt;"&amp;"")</f>
        <v>0</v>
      </c>
      <c r="AB58" s="6"/>
      <c r="AC58" s="6"/>
      <c r="AD58" s="6"/>
      <c r="AE58" s="6"/>
      <c r="AF58" s="6"/>
      <c r="AG58" s="6"/>
      <c r="AH58" s="6" t="s">
        <v>294</v>
      </c>
      <c r="AI58" s="6" t="str">
        <f t="shared" si="5"/>
        <v>B_08 Đỗ Anh Đức 20125467 95040</v>
      </c>
      <c r="AJ58" s="6"/>
      <c r="AK58" s="6" t="str">
        <f t="shared" si="6"/>
        <v>TRUE</v>
      </c>
      <c r="AL58" s="4"/>
      <c r="AM58" s="4"/>
      <c r="AN58" s="4"/>
      <c r="AO58" s="4"/>
      <c r="AP58" s="4"/>
      <c r="AQ58" s="4"/>
      <c r="AR58" s="4"/>
      <c r="AS58" s="4"/>
    </row>
    <row r="59" ht="13.5" customHeight="1">
      <c r="A59" s="6"/>
      <c r="B59" s="16" t="s">
        <v>1474</v>
      </c>
      <c r="C59" s="63" t="s">
        <v>1562</v>
      </c>
      <c r="D59" s="63" t="s">
        <v>1563</v>
      </c>
      <c r="E59" s="64">
        <v>2.0125762E7</v>
      </c>
      <c r="F59" s="58">
        <v>95040.0</v>
      </c>
      <c r="G59" s="10"/>
      <c r="H59" s="23" t="s">
        <v>1564</v>
      </c>
      <c r="I59" s="10"/>
      <c r="J59" s="10"/>
      <c r="K59" s="10"/>
      <c r="L59" s="10"/>
      <c r="M59" s="10"/>
      <c r="N59" s="10"/>
      <c r="O59" s="10"/>
      <c r="P59" s="4">
        <f>COUNTIFS(Lambai!Q:Q,AH59)</f>
        <v>6</v>
      </c>
      <c r="Q59" s="10">
        <f>COUNTIFS(Lambai!O:O,"TNLT",Lambai!Q:Q,AH59, Lambai!S:S,"&lt;&gt;"&amp;"", Lambai!T:T,"&lt;&gt;"&amp;"", Lambai!U:U,"&lt;&gt;"&amp;"", Lambai!V:V,"&lt;&gt;"&amp;"",  Lambai!W:W,"&lt;&gt;"&amp;"",  Lambai!X:X,"&lt;&gt;"&amp;"",  Lambai!Y:Y,"&lt;&gt;"&amp;"",  Lambai!Z:Z,"&lt;&gt;"&amp;"")</f>
        <v>2</v>
      </c>
      <c r="R59" s="10">
        <f>COUNTIFS(Lambai!O:O,"TNBT",Lambai!Q:Q,AH59, Lambai!S:S,"&lt;&gt;"&amp;"", Lambai!T:T,"&lt;&gt;"&amp;"", Lambai!U:U,"&lt;&gt;"&amp;"", Lambai!V:V,"&lt;&gt;"&amp;"",  Lambai!W:W,"&lt;&gt;"&amp;"",  Lambai!X:X,"&lt;&gt;"&amp;"",  Lambai!Y:Y,"&lt;&gt;"&amp;"",  Lambai!Z:Z,"&lt;&gt;"&amp;"")</f>
        <v>2</v>
      </c>
      <c r="S59" s="10">
        <f>COUNTIFS(Lambai!O:O,"TL",Lambai!Q:Q,AH59, Lambai!S:S,"&lt;&gt;"&amp;"", Lambai!Y:Y,"&lt;&gt;"&amp;"",  Lambai!Z:Z,"&lt;&gt;"&amp;"")</f>
        <v>2</v>
      </c>
      <c r="T59" s="10">
        <f>COUNTIFS(Lambai!B:B,"Giữ chỗ",Lambai!Q:Q,AH59)</f>
        <v>0</v>
      </c>
      <c r="U59" s="10">
        <f>COUNTIFS(Lambai!C:C,"Sai lớp",Lambai!Q:Q,AH59)</f>
        <v>0</v>
      </c>
      <c r="V59" s="10">
        <f>COUNTIFS(Lambai!C:C,"Sai phân công",Lambai!Q:Q,AH59)</f>
        <v>0</v>
      </c>
      <c r="W59" s="10">
        <f t="shared" si="4"/>
        <v>0</v>
      </c>
      <c r="X59" s="10"/>
      <c r="Y59" s="10"/>
      <c r="Z59" s="10">
        <f>COUNTIFS(Lambai!AE:AE,AH59, Lambai!AO:AO,"&lt;&gt;"&amp;"",Lambai!AP:AP,"&lt;&gt;"&amp;"")</f>
        <v>0</v>
      </c>
      <c r="AA59" s="6">
        <f>COUNTIFS(Lambai!AS:AS,'[1]Kiểm tra'!AH59, Lambai!AO:AO,"&lt;&gt;"&amp;"",Lambai!AP:AP,"&lt;&gt;"&amp;"")</f>
        <v>0</v>
      </c>
      <c r="AB59" s="6"/>
      <c r="AC59" s="6"/>
      <c r="AD59" s="6"/>
      <c r="AE59" s="6"/>
      <c r="AF59" s="6"/>
      <c r="AG59" s="6"/>
      <c r="AH59" s="6" t="s">
        <v>1011</v>
      </c>
      <c r="AI59" s="6" t="str">
        <f t="shared" si="5"/>
        <v>B_08 Bùi Xuân Thanh 20125762 95040</v>
      </c>
      <c r="AJ59" s="6"/>
      <c r="AK59" s="6" t="str">
        <f t="shared" si="6"/>
        <v>TRUE</v>
      </c>
      <c r="AL59" s="4"/>
      <c r="AM59" s="4"/>
      <c r="AN59" s="4"/>
      <c r="AO59" s="4"/>
      <c r="AP59" s="4"/>
      <c r="AQ59" s="4"/>
      <c r="AR59" s="4"/>
      <c r="AS59" s="4"/>
    </row>
    <row r="60" ht="13.5" customHeight="1">
      <c r="A60" s="6"/>
      <c r="B60" s="16" t="s">
        <v>1104</v>
      </c>
      <c r="C60" s="65" t="s">
        <v>1582</v>
      </c>
      <c r="D60" s="65" t="s">
        <v>1583</v>
      </c>
      <c r="E60" s="66">
        <v>2.0142972E7</v>
      </c>
      <c r="F60" s="58">
        <v>95040.0</v>
      </c>
      <c r="G60" s="10"/>
      <c r="H60" s="23" t="s">
        <v>1584</v>
      </c>
      <c r="I60" s="10">
        <f>COUNTIF(B:B,B60)</f>
        <v>4</v>
      </c>
      <c r="J60" s="10">
        <f>COUNTIFS(Lambai!P:P,B60,Lambai!O:O,"TNLT", Lambai!S:S,"&lt;&gt;"&amp;"", Lambai!T:T,"&lt;&gt;"&amp;"", Lambai!U:U,"&lt;&gt;"&amp;"", Lambai!V:V,"&lt;&gt;"&amp;"",  Lambai!W:W,"&lt;&gt;"&amp;"",  Lambai!X:X,"&lt;&gt;"&amp;"",  Lambai!Y:Y,"&lt;&gt;"&amp;"",  Lambai!Z:Z,"&lt;&gt;"&amp;"")</f>
        <v>8</v>
      </c>
      <c r="K60" s="10">
        <f>COUNTIFS(Lambai!P:P,B60,Lambai!O:O,"TNBT", Lambai!S:S,"&lt;&gt;"&amp;"", Lambai!T:T,"&lt;&gt;"&amp;"", Lambai!U:U,"&lt;&gt;"&amp;"", Lambai!V:V,"&lt;&gt;"&amp;"",  Lambai!W:W,"&lt;&gt;"&amp;"",  Lambai!X:X,"&lt;&gt;"&amp;"",  Lambai!Y:Y,"&lt;&gt;"&amp;"",  Lambai!Z:Z,"&lt;&gt;"&amp;"")</f>
        <v>8</v>
      </c>
      <c r="L60" s="10">
        <f>COUNTIFS(Lambai!P:P,B60,Lambai!O:O,"TL", Lambai!S:S,"&lt;&gt;"&amp;"", Lambai!Y:Y,"&lt;&gt;"&amp;"",  Lambai!Z:Z,"&lt;&gt;"&amp;"")</f>
        <v>7</v>
      </c>
      <c r="M60" s="10">
        <f>COUNTIFS(Lambai!AD:AD,B60, Lambai!AO:AO,"&lt;&gt;"&amp;"",Lambai!AP:AP,"&lt;&gt;"&amp;"")</f>
        <v>0</v>
      </c>
      <c r="N60" s="10">
        <f>COUNTIFS(Lambai!B:B,"Giữ chỗ nhóm",Lambai!P:P,B60)</f>
        <v>1</v>
      </c>
      <c r="O60" s="10"/>
      <c r="P60" s="4">
        <f>COUNTIFS(Lambai!Q:Q,AH60)</f>
        <v>6</v>
      </c>
      <c r="Q60" s="10">
        <f>COUNTIFS(Lambai!O:O,"TNLT",Lambai!Q:Q,AH60, Lambai!S:S,"&lt;&gt;"&amp;"", Lambai!T:T,"&lt;&gt;"&amp;"", Lambai!U:U,"&lt;&gt;"&amp;"", Lambai!V:V,"&lt;&gt;"&amp;"",  Lambai!W:W,"&lt;&gt;"&amp;"",  Lambai!X:X,"&lt;&gt;"&amp;"",  Lambai!Y:Y,"&lt;&gt;"&amp;"",  Lambai!Z:Z,"&lt;&gt;"&amp;"")</f>
        <v>2</v>
      </c>
      <c r="R60" s="10">
        <f>COUNTIFS(Lambai!O:O,"TNBT",Lambai!Q:Q,AH60, Lambai!S:S,"&lt;&gt;"&amp;"", Lambai!T:T,"&lt;&gt;"&amp;"", Lambai!U:U,"&lt;&gt;"&amp;"", Lambai!V:V,"&lt;&gt;"&amp;"",  Lambai!W:W,"&lt;&gt;"&amp;"",  Lambai!X:X,"&lt;&gt;"&amp;"",  Lambai!Y:Y,"&lt;&gt;"&amp;"",  Lambai!Z:Z,"&lt;&gt;"&amp;"")</f>
        <v>2</v>
      </c>
      <c r="S60" s="10">
        <f>COUNTIFS(Lambai!O:O,"TL",Lambai!Q:Q,AH60, Lambai!S:S,"&lt;&gt;"&amp;"", Lambai!Y:Y,"&lt;&gt;"&amp;"",  Lambai!Z:Z,"&lt;&gt;"&amp;"")</f>
        <v>2</v>
      </c>
      <c r="T60" s="10">
        <f>COUNTIFS(Lambai!B:B,"Giữ chỗ",Lambai!Q:Q,AH60)</f>
        <v>0</v>
      </c>
      <c r="U60" s="10">
        <f>COUNTIFS(Lambai!C:C,"Sai lớp",Lambai!Q:Q,AH60)</f>
        <v>0</v>
      </c>
      <c r="V60" s="10">
        <f>COUNTIFS(Lambai!C:C,"Sai phân công",Lambai!Q:Q,AH60)</f>
        <v>0</v>
      </c>
      <c r="W60" s="10">
        <f t="shared" si="4"/>
        <v>0</v>
      </c>
      <c r="X60" s="10"/>
      <c r="Y60" s="10"/>
      <c r="Z60" s="10">
        <f>COUNTIFS(Lambai!AE:AE,AH60, Lambai!AO:AO,"&lt;&gt;"&amp;"",Lambai!AP:AP,"&lt;&gt;"&amp;"")</f>
        <v>0</v>
      </c>
      <c r="AA60" s="6">
        <f>COUNTIFS(Lambai!AS:AS,'[1]Kiểm tra'!AH60, Lambai!AO:AO,"&lt;&gt;"&amp;"",Lambai!AP:AP,"&lt;&gt;"&amp;"")</f>
        <v>0</v>
      </c>
      <c r="AB60" s="6"/>
      <c r="AC60" s="6"/>
      <c r="AD60" s="6"/>
      <c r="AE60" s="6"/>
      <c r="AF60" s="6"/>
      <c r="AG60" s="6"/>
      <c r="AH60" s="6" t="s">
        <v>953</v>
      </c>
      <c r="AI60" s="6" t="str">
        <f t="shared" si="5"/>
        <v>B_09 Vũ Đăng Minh 20142972 95040</v>
      </c>
      <c r="AJ60" s="6"/>
      <c r="AK60" s="6" t="str">
        <f t="shared" si="6"/>
        <v>TRUE</v>
      </c>
      <c r="AL60" s="4"/>
      <c r="AM60" s="4"/>
      <c r="AN60" s="4"/>
      <c r="AO60" s="4"/>
      <c r="AP60" s="4"/>
      <c r="AQ60" s="4"/>
      <c r="AR60" s="4"/>
      <c r="AS60" s="4"/>
    </row>
    <row r="61" ht="13.5" customHeight="1">
      <c r="A61" s="6"/>
      <c r="B61" s="16" t="s">
        <v>1104</v>
      </c>
      <c r="C61" s="65" t="s">
        <v>1633</v>
      </c>
      <c r="D61" s="65" t="s">
        <v>1634</v>
      </c>
      <c r="E61" s="66">
        <v>2.0143607E7</v>
      </c>
      <c r="F61" s="58">
        <v>95040.0</v>
      </c>
      <c r="G61" s="10"/>
      <c r="H61" s="23" t="s">
        <v>1635</v>
      </c>
      <c r="I61" s="10"/>
      <c r="J61" s="10"/>
      <c r="K61" s="10"/>
      <c r="L61" s="10"/>
      <c r="M61" s="10"/>
      <c r="N61" s="10"/>
      <c r="O61" s="10"/>
      <c r="P61" s="4">
        <f>COUNTIFS(Lambai!Q:Q,AH61)</f>
        <v>6</v>
      </c>
      <c r="Q61" s="10">
        <f>COUNTIFS(Lambai!O:O,"TNLT",Lambai!Q:Q,AH61, Lambai!S:S,"&lt;&gt;"&amp;"", Lambai!T:T,"&lt;&gt;"&amp;"", Lambai!U:U,"&lt;&gt;"&amp;"", Lambai!V:V,"&lt;&gt;"&amp;"",  Lambai!W:W,"&lt;&gt;"&amp;"",  Lambai!X:X,"&lt;&gt;"&amp;"",  Lambai!Y:Y,"&lt;&gt;"&amp;"",  Lambai!Z:Z,"&lt;&gt;"&amp;"")</f>
        <v>2</v>
      </c>
      <c r="R61" s="10">
        <f>COUNTIFS(Lambai!O:O,"TNBT",Lambai!Q:Q,AH61, Lambai!S:S,"&lt;&gt;"&amp;"", Lambai!T:T,"&lt;&gt;"&amp;"", Lambai!U:U,"&lt;&gt;"&amp;"", Lambai!V:V,"&lt;&gt;"&amp;"",  Lambai!W:W,"&lt;&gt;"&amp;"",  Lambai!X:X,"&lt;&gt;"&amp;"",  Lambai!Y:Y,"&lt;&gt;"&amp;"",  Lambai!Z:Z,"&lt;&gt;"&amp;"")</f>
        <v>2</v>
      </c>
      <c r="S61" s="68">
        <v>2.0</v>
      </c>
      <c r="T61" s="10">
        <f>COUNTIFS(Lambai!B:B,"Giữ chỗ",Lambai!Q:Q,AH61)</f>
        <v>0</v>
      </c>
      <c r="U61" s="10">
        <f>COUNTIFS(Lambai!C:C,"Sai lớp",Lambai!Q:Q,AH61)</f>
        <v>0</v>
      </c>
      <c r="V61" s="10">
        <f>COUNTIFS(Lambai!C:C,"Sai phân công",Lambai!Q:Q,AH61)</f>
        <v>0</v>
      </c>
      <c r="W61" s="10">
        <f t="shared" si="4"/>
        <v>0</v>
      </c>
      <c r="X61" s="10"/>
      <c r="Y61" s="10"/>
      <c r="Z61" s="10">
        <f>COUNTIFS(Lambai!AE:AE,AH61, Lambai!AO:AO,"&lt;&gt;"&amp;"",Lambai!AP:AP,"&lt;&gt;"&amp;"")</f>
        <v>0</v>
      </c>
      <c r="AA61" s="6">
        <f>COUNTIFS(Lambai!AS:AS,'[1]Kiểm tra'!AH61, Lambai!AO:AO,"&lt;&gt;"&amp;"",Lambai!AP:AP,"&lt;&gt;"&amp;"")</f>
        <v>0</v>
      </c>
      <c r="AB61" s="6"/>
      <c r="AC61" s="6"/>
      <c r="AD61" s="6"/>
      <c r="AE61" s="6"/>
      <c r="AF61" s="6"/>
      <c r="AG61" s="6"/>
      <c r="AH61" s="6" t="s">
        <v>1147</v>
      </c>
      <c r="AI61" s="6" t="str">
        <f t="shared" si="5"/>
        <v>B_09 Phùng Văn Quang 20143607 95040</v>
      </c>
      <c r="AJ61" s="6"/>
      <c r="AK61" s="6" t="str">
        <f t="shared" si="6"/>
        <v>TRUE</v>
      </c>
      <c r="AL61" s="4"/>
      <c r="AM61" s="4"/>
      <c r="AN61" s="4"/>
      <c r="AO61" s="4"/>
      <c r="AP61" s="4"/>
      <c r="AQ61" s="4"/>
      <c r="AR61" s="4"/>
      <c r="AS61" s="4"/>
    </row>
    <row r="62" ht="13.5" customHeight="1">
      <c r="A62" s="6"/>
      <c r="B62" s="16" t="s">
        <v>1104</v>
      </c>
      <c r="C62" s="65" t="s">
        <v>1653</v>
      </c>
      <c r="D62" s="65" t="s">
        <v>1654</v>
      </c>
      <c r="E62" s="66">
        <v>2.014362E7</v>
      </c>
      <c r="F62" s="58">
        <v>95040.0</v>
      </c>
      <c r="G62" s="10"/>
      <c r="H62" s="23" t="s">
        <v>1655</v>
      </c>
      <c r="I62" s="10"/>
      <c r="J62" s="10"/>
      <c r="K62" s="10"/>
      <c r="L62" s="10"/>
      <c r="M62" s="10"/>
      <c r="N62" s="10"/>
      <c r="O62" s="10"/>
      <c r="P62" s="4">
        <f>COUNTIFS(Lambai!Q:Q,AH62)</f>
        <v>6</v>
      </c>
      <c r="Q62" s="10">
        <f>COUNTIFS(Lambai!O:O,"TNLT",Lambai!Q:Q,AH62, Lambai!S:S,"&lt;&gt;"&amp;"", Lambai!T:T,"&lt;&gt;"&amp;"", Lambai!U:U,"&lt;&gt;"&amp;"", Lambai!V:V,"&lt;&gt;"&amp;"",  Lambai!W:W,"&lt;&gt;"&amp;"",  Lambai!X:X,"&lt;&gt;"&amp;"",  Lambai!Y:Y,"&lt;&gt;"&amp;"",  Lambai!Z:Z,"&lt;&gt;"&amp;"")</f>
        <v>2</v>
      </c>
      <c r="R62" s="10">
        <f>COUNTIFS(Lambai!O:O,"TNBT",Lambai!Q:Q,AH62, Lambai!S:S,"&lt;&gt;"&amp;"", Lambai!T:T,"&lt;&gt;"&amp;"", Lambai!U:U,"&lt;&gt;"&amp;"", Lambai!V:V,"&lt;&gt;"&amp;"",  Lambai!W:W,"&lt;&gt;"&amp;"",  Lambai!X:X,"&lt;&gt;"&amp;"",  Lambai!Y:Y,"&lt;&gt;"&amp;"",  Lambai!Z:Z,"&lt;&gt;"&amp;"")</f>
        <v>2</v>
      </c>
      <c r="S62" s="10">
        <f>COUNTIFS(Lambai!O:O,"TL",Lambai!Q:Q,AH62, Lambai!S:S,"&lt;&gt;"&amp;"", Lambai!Y:Y,"&lt;&gt;"&amp;"",  Lambai!Z:Z,"&lt;&gt;"&amp;"")</f>
        <v>2</v>
      </c>
      <c r="T62" s="10">
        <f>COUNTIFS(Lambai!B:B,"Giữ chỗ",Lambai!Q:Q,AH62)</f>
        <v>0</v>
      </c>
      <c r="U62" s="10">
        <f>COUNTIFS(Lambai!C:C,"Sai lớp",Lambai!Q:Q,AH62)</f>
        <v>0</v>
      </c>
      <c r="V62" s="10">
        <f>COUNTIFS(Lambai!C:C,"Sai phân công",Lambai!Q:Q,AH62)</f>
        <v>0</v>
      </c>
      <c r="W62" s="10">
        <f t="shared" si="4"/>
        <v>0</v>
      </c>
      <c r="X62" s="10"/>
      <c r="Y62" s="10"/>
      <c r="Z62" s="10">
        <f>COUNTIFS(Lambai!AE:AE,AH62, Lambai!AO:AO,"&lt;&gt;"&amp;"",Lambai!AP:AP,"&lt;&gt;"&amp;"")</f>
        <v>0</v>
      </c>
      <c r="AA62" s="6">
        <f>COUNTIFS(Lambai!AS:AS,'[1]Kiểm tra'!AH62, Lambai!AO:AO,"&lt;&gt;"&amp;"",Lambai!AP:AP,"&lt;&gt;"&amp;"")</f>
        <v>0</v>
      </c>
      <c r="AB62" s="6"/>
      <c r="AC62" s="6"/>
      <c r="AD62" s="6"/>
      <c r="AE62" s="6"/>
      <c r="AF62" s="6"/>
      <c r="AG62" s="6"/>
      <c r="AH62" s="6" t="s">
        <v>215</v>
      </c>
      <c r="AI62" s="6" t="str">
        <f t="shared" si="5"/>
        <v>B_09 Đặng Ngọc Quảng 20143620 95040</v>
      </c>
      <c r="AJ62" s="6"/>
      <c r="AK62" s="6" t="str">
        <f t="shared" si="6"/>
        <v>TRUE</v>
      </c>
      <c r="AL62" s="4"/>
      <c r="AM62" s="4"/>
      <c r="AN62" s="4"/>
      <c r="AO62" s="4"/>
      <c r="AP62" s="4"/>
      <c r="AQ62" s="4"/>
      <c r="AR62" s="4"/>
      <c r="AS62" s="4"/>
    </row>
    <row r="63" ht="13.5" customHeight="1">
      <c r="A63" s="6"/>
      <c r="B63" s="16" t="s">
        <v>1104</v>
      </c>
      <c r="C63" s="65" t="s">
        <v>1678</v>
      </c>
      <c r="D63" s="65" t="s">
        <v>656</v>
      </c>
      <c r="E63" s="66">
        <v>2.0143653E7</v>
      </c>
      <c r="F63" s="58">
        <v>95040.0</v>
      </c>
      <c r="G63" s="10"/>
      <c r="H63" s="23" t="s">
        <v>1679</v>
      </c>
      <c r="I63" s="10"/>
      <c r="J63" s="10"/>
      <c r="K63" s="10"/>
      <c r="L63" s="10"/>
      <c r="M63" s="10"/>
      <c r="N63" s="10"/>
      <c r="O63" s="10"/>
      <c r="P63" s="4">
        <f>COUNTIFS(Lambai!Q:Q,AH63)</f>
        <v>6</v>
      </c>
      <c r="Q63" s="10">
        <f>COUNTIFS(Lambai!O:O,"TNLT",Lambai!Q:Q,AH63, Lambai!S:S,"&lt;&gt;"&amp;"", Lambai!T:T,"&lt;&gt;"&amp;"", Lambai!U:U,"&lt;&gt;"&amp;"", Lambai!V:V,"&lt;&gt;"&amp;"",  Lambai!W:W,"&lt;&gt;"&amp;"",  Lambai!X:X,"&lt;&gt;"&amp;"",  Lambai!Y:Y,"&lt;&gt;"&amp;"",  Lambai!Z:Z,"&lt;&gt;"&amp;"")</f>
        <v>2</v>
      </c>
      <c r="R63" s="10">
        <f>COUNTIFS(Lambai!O:O,"TNBT",Lambai!Q:Q,AH63, Lambai!S:S,"&lt;&gt;"&amp;"", Lambai!T:T,"&lt;&gt;"&amp;"", Lambai!U:U,"&lt;&gt;"&amp;"", Lambai!V:V,"&lt;&gt;"&amp;"",  Lambai!W:W,"&lt;&gt;"&amp;"",  Lambai!X:X,"&lt;&gt;"&amp;"",  Lambai!Y:Y,"&lt;&gt;"&amp;"",  Lambai!Z:Z,"&lt;&gt;"&amp;"")</f>
        <v>2</v>
      </c>
      <c r="S63" s="10">
        <f>COUNTIFS(Lambai!O:O,"TL",Lambai!Q:Q,AH63, Lambai!S:S,"&lt;&gt;"&amp;"", Lambai!Y:Y,"&lt;&gt;"&amp;"",  Lambai!Z:Z,"&lt;&gt;"&amp;"")</f>
        <v>2</v>
      </c>
      <c r="T63" s="10">
        <f>COUNTIFS(Lambai!B:B,"Giữ chỗ",Lambai!Q:Q,AH63)</f>
        <v>0</v>
      </c>
      <c r="U63" s="10">
        <f>COUNTIFS(Lambai!C:C,"Sai lớp",Lambai!Q:Q,AH63)</f>
        <v>0</v>
      </c>
      <c r="V63" s="10">
        <f>COUNTIFS(Lambai!C:C,"Sai phân công",Lambai!Q:Q,AH63)</f>
        <v>0</v>
      </c>
      <c r="W63" s="10">
        <f t="shared" si="4"/>
        <v>0</v>
      </c>
      <c r="X63" s="10"/>
      <c r="Y63" s="10"/>
      <c r="Z63" s="10">
        <f>COUNTIFS(Lambai!AE:AE,AH63, Lambai!AO:AO,"&lt;&gt;"&amp;"",Lambai!AP:AP,"&lt;&gt;"&amp;"")</f>
        <v>0</v>
      </c>
      <c r="AA63" s="6">
        <f>COUNTIFS(Lambai!AS:AS,'[1]Kiểm tra'!AH63, Lambai!AO:AO,"&lt;&gt;"&amp;"",Lambai!AP:AP,"&lt;&gt;"&amp;"")</f>
        <v>0</v>
      </c>
      <c r="AB63" s="6"/>
      <c r="AC63" s="6"/>
      <c r="AD63" s="6"/>
      <c r="AE63" s="6"/>
      <c r="AF63" s="6"/>
      <c r="AG63" s="6"/>
      <c r="AH63" s="6" t="s">
        <v>1105</v>
      </c>
      <c r="AI63" s="6" t="str">
        <f t="shared" si="5"/>
        <v>B_09 Phùng Thế Quân 20143653 95040</v>
      </c>
      <c r="AJ63" s="6"/>
      <c r="AK63" s="6" t="str">
        <f t="shared" si="6"/>
        <v>TRUE</v>
      </c>
      <c r="AL63" s="4"/>
      <c r="AM63" s="4"/>
      <c r="AN63" s="4"/>
      <c r="AO63" s="4"/>
      <c r="AP63" s="4"/>
      <c r="AQ63" s="4"/>
      <c r="AR63" s="4"/>
      <c r="AS63" s="4"/>
    </row>
    <row r="64" ht="13.5" customHeight="1">
      <c r="A64" s="6"/>
      <c r="B64" s="16" t="s">
        <v>414</v>
      </c>
      <c r="C64" s="16" t="s">
        <v>1696</v>
      </c>
      <c r="D64" s="16" t="s">
        <v>1012</v>
      </c>
      <c r="E64" s="58">
        <v>2.0145096E7</v>
      </c>
      <c r="F64" s="58">
        <v>95040.0</v>
      </c>
      <c r="G64" s="10"/>
      <c r="H64" s="23" t="s">
        <v>1697</v>
      </c>
      <c r="I64" s="10">
        <f>COUNTIF(B:B,B64)</f>
        <v>4</v>
      </c>
      <c r="J64" s="10">
        <f>COUNTIFS(Lambai!P:P,B64,Lambai!O:O,"TNLT", Lambai!S:S,"&lt;&gt;"&amp;"", Lambai!T:T,"&lt;&gt;"&amp;"", Lambai!U:U,"&lt;&gt;"&amp;"", Lambai!V:V,"&lt;&gt;"&amp;"",  Lambai!W:W,"&lt;&gt;"&amp;"",  Lambai!X:X,"&lt;&gt;"&amp;"",  Lambai!Y:Y,"&lt;&gt;"&amp;"",  Lambai!Z:Z,"&lt;&gt;"&amp;"")</f>
        <v>6</v>
      </c>
      <c r="K64" s="10">
        <f>COUNTIFS(Lambai!P:P,B64,Lambai!O:O,"TNBT", Lambai!S:S,"&lt;&gt;"&amp;"", Lambai!T:T,"&lt;&gt;"&amp;"", Lambai!U:U,"&lt;&gt;"&amp;"", Lambai!V:V,"&lt;&gt;"&amp;"",  Lambai!W:W,"&lt;&gt;"&amp;"",  Lambai!X:X,"&lt;&gt;"&amp;"",  Lambai!Y:Y,"&lt;&gt;"&amp;"",  Lambai!Z:Z,"&lt;&gt;"&amp;"")</f>
        <v>5</v>
      </c>
      <c r="L64" s="10">
        <f>COUNTIFS(Lambai!P:P,B64,Lambai!O:O,"TL", Lambai!S:S,"&lt;&gt;"&amp;"", Lambai!Y:Y,"&lt;&gt;"&amp;"",  Lambai!Z:Z,"&lt;&gt;"&amp;"")</f>
        <v>6</v>
      </c>
      <c r="M64" s="10">
        <f>COUNTIFS(Lambai!AD:AD,B64, Lambai!AO:AO,"&lt;&gt;"&amp;"",Lambai!AP:AP,"&lt;&gt;"&amp;"")</f>
        <v>0</v>
      </c>
      <c r="N64" s="10">
        <f>COUNTIFS(Lambai!B:B,"Giữ chỗ nhóm",Lambai!P:P,B64)</f>
        <v>0</v>
      </c>
      <c r="O64" s="10"/>
      <c r="P64" s="4">
        <f>COUNTIFS(Lambai!Q:Q,AH64)</f>
        <v>5</v>
      </c>
      <c r="Q64" s="10">
        <f>COUNTIFS(Lambai!O:O,"TNLT",Lambai!Q:Q,AH64, Lambai!S:S,"&lt;&gt;"&amp;"", Lambai!T:T,"&lt;&gt;"&amp;"", Lambai!U:U,"&lt;&gt;"&amp;"", Lambai!V:V,"&lt;&gt;"&amp;"",  Lambai!W:W,"&lt;&gt;"&amp;"",  Lambai!X:X,"&lt;&gt;"&amp;"",  Lambai!Y:Y,"&lt;&gt;"&amp;"",  Lambai!Z:Z,"&lt;&gt;"&amp;"")</f>
        <v>2</v>
      </c>
      <c r="R64" s="10">
        <f>COUNTIFS(Lambai!O:O,"TNBT",Lambai!Q:Q,AH64, Lambai!S:S,"&lt;&gt;"&amp;"", Lambai!T:T,"&lt;&gt;"&amp;"", Lambai!U:U,"&lt;&gt;"&amp;"", Lambai!V:V,"&lt;&gt;"&amp;"",  Lambai!W:W,"&lt;&gt;"&amp;"",  Lambai!X:X,"&lt;&gt;"&amp;"",  Lambai!Y:Y,"&lt;&gt;"&amp;"",  Lambai!Z:Z,"&lt;&gt;"&amp;"")</f>
        <v>1</v>
      </c>
      <c r="S64" s="10">
        <f>COUNTIFS(Lambai!O:O,"TL",Lambai!Q:Q,AH64, Lambai!S:S,"&lt;&gt;"&amp;"", Lambai!Y:Y,"&lt;&gt;"&amp;"",  Lambai!Z:Z,"&lt;&gt;"&amp;"")</f>
        <v>2</v>
      </c>
      <c r="T64" s="10">
        <f>COUNTIFS(Lambai!B:B,"Giữ chỗ",Lambai!Q:Q,AH64)</f>
        <v>0</v>
      </c>
      <c r="U64" s="10">
        <f>COUNTIFS(Lambai!C:C,"Sai lớp",Lambai!Q:Q,AH64)</f>
        <v>0</v>
      </c>
      <c r="V64" s="10">
        <f>COUNTIFS(Lambai!C:C,"Sai phân công",Lambai!Q:Q,AH64)</f>
        <v>0</v>
      </c>
      <c r="W64" s="10">
        <f t="shared" si="4"/>
        <v>0</v>
      </c>
      <c r="X64" s="10"/>
      <c r="Y64" s="10"/>
      <c r="Z64" s="10">
        <f>COUNTIFS(Lambai!AE:AE,AH64, Lambai!AO:AO,"&lt;&gt;"&amp;"",Lambai!AP:AP,"&lt;&gt;"&amp;"")</f>
        <v>0</v>
      </c>
      <c r="AA64" s="6">
        <f>COUNTIFS(Lambai!AS:AS,'[1]Kiểm tra'!AH64, Lambai!AO:AO,"&lt;&gt;"&amp;"",Lambai!AP:AP,"&lt;&gt;"&amp;"")</f>
        <v>0</v>
      </c>
      <c r="AB64" s="6"/>
      <c r="AC64" s="6"/>
      <c r="AD64" s="6"/>
      <c r="AE64" s="6"/>
      <c r="AF64" s="6"/>
      <c r="AG64" s="6"/>
      <c r="AH64" s="6" t="s">
        <v>416</v>
      </c>
      <c r="AI64" s="6" t="str">
        <f t="shared" si="5"/>
        <v>B_10 Lê Thanh Tùng 20145096 95040</v>
      </c>
      <c r="AJ64" s="6"/>
      <c r="AK64" s="6" t="str">
        <f t="shared" si="6"/>
        <v>TRUE</v>
      </c>
      <c r="AL64" s="4"/>
      <c r="AM64" s="4"/>
      <c r="AN64" s="4"/>
      <c r="AO64" s="4"/>
      <c r="AP64" s="4"/>
      <c r="AQ64" s="4"/>
      <c r="AR64" s="4"/>
      <c r="AS64" s="4"/>
    </row>
    <row r="65" ht="13.5" customHeight="1">
      <c r="A65" s="6"/>
      <c r="B65" s="16" t="s">
        <v>414</v>
      </c>
      <c r="C65" s="16" t="s">
        <v>1738</v>
      </c>
      <c r="D65" s="16" t="s">
        <v>1739</v>
      </c>
      <c r="E65" s="58">
        <v>2.014243E7</v>
      </c>
      <c r="F65" s="58">
        <v>95040.0</v>
      </c>
      <c r="G65" s="10"/>
      <c r="H65" s="23" t="s">
        <v>1740</v>
      </c>
      <c r="I65" s="10"/>
      <c r="J65" s="10"/>
      <c r="K65" s="10"/>
      <c r="L65" s="10"/>
      <c r="M65" s="10"/>
      <c r="N65" s="10"/>
      <c r="O65" s="10"/>
      <c r="P65" s="4">
        <f>COUNTIFS(Lambai!Q:Q,AH65)</f>
        <v>6</v>
      </c>
      <c r="Q65" s="10">
        <f>COUNTIFS(Lambai!O:O,"TNLT",Lambai!Q:Q,AH65, Lambai!S:S,"&lt;&gt;"&amp;"", Lambai!T:T,"&lt;&gt;"&amp;"", Lambai!U:U,"&lt;&gt;"&amp;"", Lambai!V:V,"&lt;&gt;"&amp;"",  Lambai!W:W,"&lt;&gt;"&amp;"",  Lambai!X:X,"&lt;&gt;"&amp;"",  Lambai!Y:Y,"&lt;&gt;"&amp;"",  Lambai!Z:Z,"&lt;&gt;"&amp;"")</f>
        <v>2</v>
      </c>
      <c r="R65" s="10">
        <f>COUNTIFS(Lambai!O:O,"TNBT",Lambai!Q:Q,AH65, Lambai!S:S,"&lt;&gt;"&amp;"", Lambai!T:T,"&lt;&gt;"&amp;"", Lambai!U:U,"&lt;&gt;"&amp;"", Lambai!V:V,"&lt;&gt;"&amp;"",  Lambai!W:W,"&lt;&gt;"&amp;"",  Lambai!X:X,"&lt;&gt;"&amp;"",  Lambai!Y:Y,"&lt;&gt;"&amp;"",  Lambai!Z:Z,"&lt;&gt;"&amp;"")</f>
        <v>2</v>
      </c>
      <c r="S65" s="10">
        <f>COUNTIFS(Lambai!O:O,"TL",Lambai!Q:Q,AH65, Lambai!S:S,"&lt;&gt;"&amp;"", Lambai!Y:Y,"&lt;&gt;"&amp;"",  Lambai!Z:Z,"&lt;&gt;"&amp;"")</f>
        <v>2</v>
      </c>
      <c r="T65" s="10">
        <f>COUNTIFS(Lambai!B:B,"Giữ chỗ",Lambai!Q:Q,AH65)</f>
        <v>0</v>
      </c>
      <c r="U65" s="10">
        <f>COUNTIFS(Lambai!C:C,"Sai lớp",Lambai!Q:Q,AH65)</f>
        <v>0</v>
      </c>
      <c r="V65" s="10">
        <f>COUNTIFS(Lambai!C:C,"Sai phân công",Lambai!Q:Q,AH65)</f>
        <v>0</v>
      </c>
      <c r="W65" s="10">
        <f t="shared" si="4"/>
        <v>0</v>
      </c>
      <c r="X65" s="10"/>
      <c r="Y65" s="10"/>
      <c r="Z65" s="10">
        <f>COUNTIFS(Lambai!AE:AE,AH65, Lambai!AO:AO,"&lt;&gt;"&amp;"",Lambai!AP:AP,"&lt;&gt;"&amp;"")</f>
        <v>0</v>
      </c>
      <c r="AA65" s="6">
        <f>COUNTIFS(Lambai!AS:AS,'[1]Kiểm tra'!AH65, Lambai!AO:AO,"&lt;&gt;"&amp;"",Lambai!AP:AP,"&lt;&gt;"&amp;"")</f>
        <v>0</v>
      </c>
      <c r="AB65" s="6"/>
      <c r="AC65" s="6"/>
      <c r="AD65" s="6"/>
      <c r="AE65" s="6"/>
      <c r="AF65" s="6"/>
      <c r="AG65" s="6"/>
      <c r="AH65" s="6" t="s">
        <v>490</v>
      </c>
      <c r="AI65" s="6" t="str">
        <f t="shared" si="5"/>
        <v>B_10 Trần Trung Kiên 20142430 95040</v>
      </c>
      <c r="AJ65" s="6"/>
      <c r="AK65" s="6" t="str">
        <f t="shared" si="6"/>
        <v>TRUE</v>
      </c>
      <c r="AL65" s="4"/>
      <c r="AM65" s="4"/>
      <c r="AN65" s="4"/>
      <c r="AO65" s="4"/>
      <c r="AP65" s="4"/>
      <c r="AQ65" s="4"/>
      <c r="AR65" s="4"/>
      <c r="AS65" s="4"/>
    </row>
    <row r="66" ht="13.5" customHeight="1">
      <c r="A66" s="6"/>
      <c r="B66" s="16" t="s">
        <v>414</v>
      </c>
      <c r="C66" s="16" t="s">
        <v>1762</v>
      </c>
      <c r="D66" s="16" t="s">
        <v>1763</v>
      </c>
      <c r="E66" s="58">
        <v>2.0142347E7</v>
      </c>
      <c r="F66" s="58">
        <v>95040.0</v>
      </c>
      <c r="G66" s="10"/>
      <c r="H66" s="23" t="s">
        <v>1765</v>
      </c>
      <c r="I66" s="10"/>
      <c r="J66" s="10"/>
      <c r="K66" s="10"/>
      <c r="L66" s="10"/>
      <c r="M66" s="10"/>
      <c r="N66" s="10"/>
      <c r="O66" s="10"/>
      <c r="P66" s="4">
        <f>COUNTIFS(Lambai!Q:Q,AH66)</f>
        <v>6</v>
      </c>
      <c r="Q66" s="10">
        <f>COUNTIFS(Lambai!O:O,"TNLT",Lambai!Q:Q,AH66, Lambai!S:S,"&lt;&gt;"&amp;"", Lambai!T:T,"&lt;&gt;"&amp;"", Lambai!U:U,"&lt;&gt;"&amp;"", Lambai!V:V,"&lt;&gt;"&amp;"",  Lambai!W:W,"&lt;&gt;"&amp;"",  Lambai!X:X,"&lt;&gt;"&amp;"",  Lambai!Y:Y,"&lt;&gt;"&amp;"",  Lambai!Z:Z,"&lt;&gt;"&amp;"")</f>
        <v>2</v>
      </c>
      <c r="R66" s="10">
        <f>COUNTIFS(Lambai!O:O,"TNBT",Lambai!Q:Q,AH66, Lambai!S:S,"&lt;&gt;"&amp;"", Lambai!T:T,"&lt;&gt;"&amp;"", Lambai!U:U,"&lt;&gt;"&amp;"", Lambai!V:V,"&lt;&gt;"&amp;"",  Lambai!W:W,"&lt;&gt;"&amp;"",  Lambai!X:X,"&lt;&gt;"&amp;"",  Lambai!Y:Y,"&lt;&gt;"&amp;"",  Lambai!Z:Z,"&lt;&gt;"&amp;"")</f>
        <v>2</v>
      </c>
      <c r="S66" s="10">
        <f>COUNTIFS(Lambai!O:O,"TL",Lambai!Q:Q,AH66, Lambai!S:S,"&lt;&gt;"&amp;"", Lambai!Y:Y,"&lt;&gt;"&amp;"",  Lambai!Z:Z,"&lt;&gt;"&amp;"")</f>
        <v>2</v>
      </c>
      <c r="T66" s="10">
        <f>COUNTIFS(Lambai!B:B,"Giữ chỗ",Lambai!Q:Q,AH66)</f>
        <v>0</v>
      </c>
      <c r="U66" s="10">
        <f>COUNTIFS(Lambai!C:C,"Sai lớp",Lambai!Q:Q,AH66)</f>
        <v>0</v>
      </c>
      <c r="V66" s="10">
        <f>COUNTIFS(Lambai!C:C,"Sai phân công",Lambai!Q:Q,AH66)</f>
        <v>0</v>
      </c>
      <c r="W66" s="10">
        <f t="shared" si="4"/>
        <v>0</v>
      </c>
      <c r="X66" s="10"/>
      <c r="Y66" s="10"/>
      <c r="Z66" s="10">
        <f>COUNTIFS(Lambai!AE:AE,AH66, Lambai!AO:AO,"&lt;&gt;"&amp;"",Lambai!AP:AP,"&lt;&gt;"&amp;"")</f>
        <v>0</v>
      </c>
      <c r="AA66" s="6">
        <f>COUNTIFS(Lambai!AS:AS,'[1]Kiểm tra'!AH66, Lambai!AO:AO,"&lt;&gt;"&amp;"",Lambai!AP:AP,"&lt;&gt;"&amp;"")</f>
        <v>0</v>
      </c>
      <c r="AB66" s="6"/>
      <c r="AC66" s="6"/>
      <c r="AD66" s="6"/>
      <c r="AE66" s="6"/>
      <c r="AF66" s="6"/>
      <c r="AG66" s="6"/>
      <c r="AH66" s="6" t="s">
        <v>615</v>
      </c>
      <c r="AI66" s="6" t="str">
        <f t="shared" si="5"/>
        <v>B_10 Đỗ Mạnh Khoa 20142347 95040</v>
      </c>
      <c r="AJ66" s="6"/>
      <c r="AK66" s="6" t="str">
        <f t="shared" si="6"/>
        <v>TRUE</v>
      </c>
      <c r="AL66" s="4"/>
      <c r="AM66" s="4"/>
      <c r="AN66" s="4"/>
      <c r="AO66" s="4"/>
      <c r="AP66" s="4"/>
      <c r="AQ66" s="4"/>
      <c r="AR66" s="4"/>
      <c r="AS66" s="4"/>
    </row>
    <row r="67" ht="13.5" customHeight="1">
      <c r="A67" s="6"/>
      <c r="B67" s="16" t="s">
        <v>414</v>
      </c>
      <c r="C67" s="16" t="s">
        <v>380</v>
      </c>
      <c r="D67" s="16" t="s">
        <v>1785</v>
      </c>
      <c r="E67" s="58">
        <v>2.0144225E7</v>
      </c>
      <c r="F67" s="58">
        <v>95040.0</v>
      </c>
      <c r="G67" s="10"/>
      <c r="H67" s="23" t="s">
        <v>1786</v>
      </c>
      <c r="I67" s="10"/>
      <c r="J67" s="10"/>
      <c r="K67" s="10"/>
      <c r="L67" s="10"/>
      <c r="M67" s="10"/>
      <c r="N67" s="10"/>
      <c r="O67" s="10"/>
      <c r="P67" s="4">
        <f>COUNTIFS(Lambai!Q:Q,AH67)</f>
        <v>3</v>
      </c>
      <c r="Q67" s="10">
        <f>COUNTIFS(Lambai!O:O,"TNLT",Lambai!Q:Q,AH67, Lambai!S:S,"&lt;&gt;"&amp;"", Lambai!T:T,"&lt;&gt;"&amp;"", Lambai!U:U,"&lt;&gt;"&amp;"", Lambai!V:V,"&lt;&gt;"&amp;"",  Lambai!W:W,"&lt;&gt;"&amp;"",  Lambai!X:X,"&lt;&gt;"&amp;"",  Lambai!Y:Y,"&lt;&gt;"&amp;"",  Lambai!Z:Z,"&lt;&gt;"&amp;"")</f>
        <v>0</v>
      </c>
      <c r="R67" s="10">
        <f>COUNTIFS(Lambai!O:O,"TNBT",Lambai!Q:Q,AH67, Lambai!S:S,"&lt;&gt;"&amp;"", Lambai!T:T,"&lt;&gt;"&amp;"", Lambai!U:U,"&lt;&gt;"&amp;"", Lambai!V:V,"&lt;&gt;"&amp;"",  Lambai!W:W,"&lt;&gt;"&amp;"",  Lambai!X:X,"&lt;&gt;"&amp;"",  Lambai!Y:Y,"&lt;&gt;"&amp;"",  Lambai!Z:Z,"&lt;&gt;"&amp;"")</f>
        <v>0</v>
      </c>
      <c r="S67" s="10">
        <f>COUNTIFS(Lambai!O:O,"TL",Lambai!Q:Q,AH67, Lambai!S:S,"&lt;&gt;"&amp;"", Lambai!Y:Y,"&lt;&gt;"&amp;"",  Lambai!Z:Z,"&lt;&gt;"&amp;"")</f>
        <v>0</v>
      </c>
      <c r="T67" s="10">
        <f>COUNTIFS(Lambai!B:B,"Giữ chỗ",Lambai!Q:Q,AH67)</f>
        <v>3</v>
      </c>
      <c r="U67" s="10">
        <f>COUNTIFS(Lambai!C:C,"Sai lớp",Lambai!Q:Q,AH67)</f>
        <v>0</v>
      </c>
      <c r="V67" s="10">
        <f>COUNTIFS(Lambai!C:C,"Sai phân công",Lambai!Q:Q,AH67)</f>
        <v>0</v>
      </c>
      <c r="W67" s="10">
        <f t="shared" si="4"/>
        <v>0</v>
      </c>
      <c r="X67" s="10"/>
      <c r="Y67" s="10"/>
      <c r="Z67" s="10">
        <f>COUNTIFS(Lambai!AE:AE,AH67, Lambai!AO:AO,"&lt;&gt;"&amp;"",Lambai!AP:AP,"&lt;&gt;"&amp;"")</f>
        <v>0</v>
      </c>
      <c r="AA67" s="6">
        <f>COUNTIFS(Lambai!AS:AS,'[1]Kiểm tra'!AH67, Lambai!AO:AO,"&lt;&gt;"&amp;"",Lambai!AP:AP,"&lt;&gt;"&amp;"")</f>
        <v>0</v>
      </c>
      <c r="AB67" s="6"/>
      <c r="AC67" s="6"/>
      <c r="AD67" s="6"/>
      <c r="AE67" s="6"/>
      <c r="AF67" s="6"/>
      <c r="AG67" s="6"/>
      <c r="AH67" s="6" t="s">
        <v>1810</v>
      </c>
      <c r="AI67" s="6" t="str">
        <f t="shared" si="5"/>
        <v>B_10 Nguyễn Văn Thắng 20144225 95040</v>
      </c>
      <c r="AJ67" s="6"/>
      <c r="AK67" s="6" t="str">
        <f t="shared" si="6"/>
        <v>TRUE</v>
      </c>
      <c r="AL67" s="4"/>
      <c r="AM67" s="4"/>
      <c r="AN67" s="4"/>
      <c r="AO67" s="4"/>
      <c r="AP67" s="4"/>
      <c r="AQ67" s="4"/>
      <c r="AR67" s="4"/>
      <c r="AS67" s="4"/>
    </row>
    <row r="68" ht="13.5" customHeight="1">
      <c r="A68" s="6"/>
      <c r="B68" s="16" t="s">
        <v>1189</v>
      </c>
      <c r="C68" s="56" t="s">
        <v>1811</v>
      </c>
      <c r="D68" s="56" t="s">
        <v>1812</v>
      </c>
      <c r="E68" s="57">
        <v>2.0133802E7</v>
      </c>
      <c r="F68" s="58">
        <v>95040.0</v>
      </c>
      <c r="G68" s="10"/>
      <c r="H68" s="23" t="s">
        <v>1813</v>
      </c>
      <c r="I68" s="10">
        <f>COUNTIF(B:B,B68)</f>
        <v>4</v>
      </c>
      <c r="J68" s="10">
        <f>COUNTIFS(Lambai!P:P,B68,Lambai!O:O,"TNLT", Lambai!S:S,"&lt;&gt;"&amp;"", Lambai!T:T,"&lt;&gt;"&amp;"", Lambai!U:U,"&lt;&gt;"&amp;"", Lambai!V:V,"&lt;&gt;"&amp;"",  Lambai!W:W,"&lt;&gt;"&amp;"",  Lambai!X:X,"&lt;&gt;"&amp;"",  Lambai!Y:Y,"&lt;&gt;"&amp;"",  Lambai!Z:Z,"&lt;&gt;"&amp;"")</f>
        <v>0</v>
      </c>
      <c r="K68" s="10">
        <f>COUNTIFS(Lambai!P:P,B68,Lambai!O:O,"TNBT", Lambai!S:S,"&lt;&gt;"&amp;"", Lambai!T:T,"&lt;&gt;"&amp;"", Lambai!U:U,"&lt;&gt;"&amp;"", Lambai!V:V,"&lt;&gt;"&amp;"",  Lambai!W:W,"&lt;&gt;"&amp;"",  Lambai!X:X,"&lt;&gt;"&amp;"",  Lambai!Y:Y,"&lt;&gt;"&amp;"",  Lambai!Z:Z,"&lt;&gt;"&amp;"")</f>
        <v>1</v>
      </c>
      <c r="L68" s="10">
        <f>COUNTIFS(Lambai!P:P,B68,Lambai!O:O,"TL", Lambai!S:S,"&lt;&gt;"&amp;"", Lambai!Y:Y,"&lt;&gt;"&amp;"",  Lambai!Z:Z,"&lt;&gt;"&amp;"")</f>
        <v>0</v>
      </c>
      <c r="M68" s="10">
        <f>COUNTIFS(Lambai!AD:AD,B68, Lambai!AO:AO,"&lt;&gt;"&amp;"",Lambai!AP:AP,"&lt;&gt;"&amp;"")</f>
        <v>0</v>
      </c>
      <c r="N68" s="10">
        <f>COUNTIFS(Lambai!B:B,"Giữ chỗ nhóm",Lambai!P:P,B68)</f>
        <v>2</v>
      </c>
      <c r="O68" s="10"/>
      <c r="P68" s="4">
        <f>COUNTIFS(Lambai!Q:Q,AH68)</f>
        <v>6</v>
      </c>
      <c r="Q68" s="10">
        <f>COUNTIFS(Lambai!O:O,"TNLT",Lambai!Q:Q,AH68, Lambai!S:S,"&lt;&gt;"&amp;"", Lambai!T:T,"&lt;&gt;"&amp;"", Lambai!U:U,"&lt;&gt;"&amp;"", Lambai!V:V,"&lt;&gt;"&amp;"",  Lambai!W:W,"&lt;&gt;"&amp;"",  Lambai!X:X,"&lt;&gt;"&amp;"",  Lambai!Y:Y,"&lt;&gt;"&amp;"",  Lambai!Z:Z,"&lt;&gt;"&amp;"")</f>
        <v>0</v>
      </c>
      <c r="R68" s="10">
        <f>COUNTIFS(Lambai!O:O,"TNBT",Lambai!Q:Q,AH68, Lambai!S:S,"&lt;&gt;"&amp;"", Lambai!T:T,"&lt;&gt;"&amp;"", Lambai!U:U,"&lt;&gt;"&amp;"", Lambai!V:V,"&lt;&gt;"&amp;"",  Lambai!W:W,"&lt;&gt;"&amp;"",  Lambai!X:X,"&lt;&gt;"&amp;"",  Lambai!Y:Y,"&lt;&gt;"&amp;"",  Lambai!Z:Z,"&lt;&gt;"&amp;"")</f>
        <v>0</v>
      </c>
      <c r="S68" s="10">
        <f>COUNTIFS(Lambai!O:O,"TL",Lambai!Q:Q,AH68, Lambai!S:S,"&lt;&gt;"&amp;"", Lambai!Y:Y,"&lt;&gt;"&amp;"",  Lambai!Z:Z,"&lt;&gt;"&amp;"")</f>
        <v>0</v>
      </c>
      <c r="T68" s="10">
        <f>COUNTIFS(Lambai!B:B,"Giữ chỗ",Lambai!Q:Q,AH68)</f>
        <v>6</v>
      </c>
      <c r="U68" s="10">
        <f>COUNTIFS(Lambai!C:C,"Sai lớp",Lambai!Q:Q,AH68)</f>
        <v>0</v>
      </c>
      <c r="V68" s="10">
        <f>COUNTIFS(Lambai!C:C,"Sai phân công",Lambai!Q:Q,AH68)</f>
        <v>0</v>
      </c>
      <c r="W68" s="10">
        <f t="shared" si="4"/>
        <v>0</v>
      </c>
      <c r="X68" s="10"/>
      <c r="Y68" s="10"/>
      <c r="Z68" s="10">
        <f>COUNTIFS(Lambai!AE:AE,AH68, Lambai!AO:AO,"&lt;&gt;"&amp;"",Lambai!AP:AP,"&lt;&gt;"&amp;"")</f>
        <v>0</v>
      </c>
      <c r="AA68" s="6">
        <f>COUNTIFS(Lambai!AS:AS,'[1]Kiểm tra'!AH68, Lambai!AO:AO,"&lt;&gt;"&amp;"",Lambai!AP:AP,"&lt;&gt;"&amp;"")</f>
        <v>0</v>
      </c>
      <c r="AB68" s="6"/>
      <c r="AC68" s="6"/>
      <c r="AD68" s="6"/>
      <c r="AE68" s="6"/>
      <c r="AF68" s="6"/>
      <c r="AG68" s="6"/>
      <c r="AH68" s="6" t="s">
        <v>1190</v>
      </c>
      <c r="AI68" s="6" t="str">
        <f t="shared" si="5"/>
        <v>B_11 Phạm Văn Thọ 20133802 95040</v>
      </c>
      <c r="AJ68" s="6"/>
      <c r="AK68" s="6">
        <f t="shared" si="6"/>
        <v>0</v>
      </c>
      <c r="AL68" s="4"/>
      <c r="AM68" s="4"/>
      <c r="AN68" s="4"/>
      <c r="AO68" s="4"/>
      <c r="AP68" s="4"/>
      <c r="AQ68" s="4"/>
      <c r="AR68" s="4"/>
      <c r="AS68" s="4"/>
    </row>
    <row r="69" ht="13.5" customHeight="1">
      <c r="A69" s="6"/>
      <c r="B69" s="16" t="s">
        <v>1189</v>
      </c>
      <c r="C69" s="56" t="s">
        <v>476</v>
      </c>
      <c r="D69" s="56" t="s">
        <v>639</v>
      </c>
      <c r="E69" s="69">
        <v>2.0130837E7</v>
      </c>
      <c r="F69" s="58">
        <v>95040.0</v>
      </c>
      <c r="G69" s="10"/>
      <c r="H69" s="70" t="s">
        <v>1861</v>
      </c>
      <c r="I69" s="10"/>
      <c r="J69" s="10"/>
      <c r="K69" s="10"/>
      <c r="L69" s="10"/>
      <c r="M69" s="10"/>
      <c r="N69" s="10"/>
      <c r="O69" s="10"/>
      <c r="P69" s="4">
        <f>COUNTIFS(Lambai!Q:Q,AH69)</f>
        <v>6</v>
      </c>
      <c r="Q69" s="10">
        <f>COUNTIFS(Lambai!O:O,"TNLT",Lambai!Q:Q,AH69, Lambai!S:S,"&lt;&gt;"&amp;"", Lambai!T:T,"&lt;&gt;"&amp;"", Lambai!U:U,"&lt;&gt;"&amp;"", Lambai!V:V,"&lt;&gt;"&amp;"",  Lambai!W:W,"&lt;&gt;"&amp;"",  Lambai!X:X,"&lt;&gt;"&amp;"",  Lambai!Y:Y,"&lt;&gt;"&amp;"",  Lambai!Z:Z,"&lt;&gt;"&amp;"")</f>
        <v>0</v>
      </c>
      <c r="R69" s="10">
        <f>COUNTIFS(Lambai!O:O,"TNBT",Lambai!Q:Q,AH69, Lambai!S:S,"&lt;&gt;"&amp;"", Lambai!T:T,"&lt;&gt;"&amp;"", Lambai!U:U,"&lt;&gt;"&amp;"", Lambai!V:V,"&lt;&gt;"&amp;"",  Lambai!W:W,"&lt;&gt;"&amp;"",  Lambai!X:X,"&lt;&gt;"&amp;"",  Lambai!Y:Y,"&lt;&gt;"&amp;"",  Lambai!Z:Z,"&lt;&gt;"&amp;"")</f>
        <v>0</v>
      </c>
      <c r="S69" s="10">
        <f>COUNTIFS(Lambai!O:O,"TL",Lambai!Q:Q,AH69, Lambai!S:S,"&lt;&gt;"&amp;"", Lambai!Y:Y,"&lt;&gt;"&amp;"",  Lambai!Z:Z,"&lt;&gt;"&amp;"")</f>
        <v>0</v>
      </c>
      <c r="T69" s="10">
        <f>COUNTIFS(Lambai!B:B,"Giữ chỗ",Lambai!Q:Q,AH69)</f>
        <v>6</v>
      </c>
      <c r="U69" s="10">
        <f>COUNTIFS(Lambai!C:C,"Sai lớp",Lambai!Q:Q,AH69)</f>
        <v>0</v>
      </c>
      <c r="V69" s="10">
        <f>COUNTIFS(Lambai!C:C,"Sai phân công",Lambai!Q:Q,AH69)</f>
        <v>0</v>
      </c>
      <c r="W69" s="10">
        <f t="shared" si="4"/>
        <v>0</v>
      </c>
      <c r="X69" s="10"/>
      <c r="Y69" s="10"/>
      <c r="Z69" s="10">
        <f>COUNTIFS(Lambai!AE:AE,AH69, Lambai!AO:AO,"&lt;&gt;"&amp;"",Lambai!AP:AP,"&lt;&gt;"&amp;"")</f>
        <v>0</v>
      </c>
      <c r="AA69" s="6">
        <f>COUNTIFS(Lambai!AS:AS,'[1]Kiểm tra'!AH69, Lambai!AO:AO,"&lt;&gt;"&amp;"",Lambai!AP:AP,"&lt;&gt;"&amp;"")</f>
        <v>0</v>
      </c>
      <c r="AB69" s="6"/>
      <c r="AC69" s="6"/>
      <c r="AD69" s="6"/>
      <c r="AE69" s="6"/>
      <c r="AF69" s="6"/>
      <c r="AG69" s="6"/>
      <c r="AH69" s="6" t="s">
        <v>1875</v>
      </c>
      <c r="AI69" s="6" t="str">
        <f t="shared" si="5"/>
        <v>B_11 Nguyễn Hữu Đạt 20130837 95040</v>
      </c>
      <c r="AJ69" s="6"/>
      <c r="AK69" s="6">
        <f t="shared" si="6"/>
        <v>0</v>
      </c>
      <c r="AL69" s="4"/>
      <c r="AM69" s="4"/>
      <c r="AN69" s="4"/>
      <c r="AO69" s="4"/>
      <c r="AP69" s="4"/>
      <c r="AQ69" s="4"/>
      <c r="AR69" s="4"/>
      <c r="AS69" s="4"/>
    </row>
    <row r="70" ht="13.5" customHeight="1">
      <c r="A70" s="6"/>
      <c r="B70" s="16" t="s">
        <v>1189</v>
      </c>
      <c r="C70" s="56" t="s">
        <v>1876</v>
      </c>
      <c r="D70" s="56" t="s">
        <v>1583</v>
      </c>
      <c r="E70" s="57">
        <v>2.0122073E7</v>
      </c>
      <c r="F70" s="58">
        <v>95040.0</v>
      </c>
      <c r="G70" s="10"/>
      <c r="H70" s="23" t="s">
        <v>1877</v>
      </c>
      <c r="I70" s="10"/>
      <c r="J70" s="10"/>
      <c r="K70" s="10"/>
      <c r="L70" s="10"/>
      <c r="M70" s="10"/>
      <c r="N70" s="10"/>
      <c r="O70" s="10"/>
      <c r="P70" s="4">
        <f>COUNTIFS(Lambai!Q:Q,AH70)</f>
        <v>0</v>
      </c>
      <c r="Q70" s="10">
        <f>COUNTIFS(Lambai!O:O,"TNLT",Lambai!Q:Q,AH70, Lambai!S:S,"&lt;&gt;"&amp;"", Lambai!T:T,"&lt;&gt;"&amp;"", Lambai!U:U,"&lt;&gt;"&amp;"", Lambai!V:V,"&lt;&gt;"&amp;"",  Lambai!W:W,"&lt;&gt;"&amp;"",  Lambai!X:X,"&lt;&gt;"&amp;"",  Lambai!Y:Y,"&lt;&gt;"&amp;"",  Lambai!Z:Z,"&lt;&gt;"&amp;"")</f>
        <v>0</v>
      </c>
      <c r="R70" s="10">
        <f>COUNTIFS(Lambai!O:O,"TNBT",Lambai!Q:Q,AH70, Lambai!S:S,"&lt;&gt;"&amp;"", Lambai!T:T,"&lt;&gt;"&amp;"", Lambai!U:U,"&lt;&gt;"&amp;"", Lambai!V:V,"&lt;&gt;"&amp;"",  Lambai!W:W,"&lt;&gt;"&amp;"",  Lambai!X:X,"&lt;&gt;"&amp;"",  Lambai!Y:Y,"&lt;&gt;"&amp;"",  Lambai!Z:Z,"&lt;&gt;"&amp;"")</f>
        <v>0</v>
      </c>
      <c r="S70" s="10">
        <f>COUNTIFS(Lambai!O:O,"TL",Lambai!Q:Q,AH70, Lambai!S:S,"&lt;&gt;"&amp;"", Lambai!Y:Y,"&lt;&gt;"&amp;"",  Lambai!Z:Z,"&lt;&gt;"&amp;"")</f>
        <v>0</v>
      </c>
      <c r="T70" s="10">
        <f>COUNTIFS(Lambai!B:B,"Giữ chỗ",Lambai!Q:Q,AH70)</f>
        <v>0</v>
      </c>
      <c r="U70" s="10">
        <f>COUNTIFS(Lambai!C:C,"Sai lớp",Lambai!Q:Q,AH70)</f>
        <v>0</v>
      </c>
      <c r="V70" s="10">
        <f>COUNTIFS(Lambai!C:C,"Sai phân công",Lambai!Q:Q,AH70)</f>
        <v>0</v>
      </c>
      <c r="W70" s="10">
        <f t="shared" si="4"/>
        <v>0</v>
      </c>
      <c r="X70" s="10"/>
      <c r="Y70" s="10"/>
      <c r="Z70" s="10">
        <f>COUNTIFS(Lambai!AE:AE,AH70, Lambai!AO:AO,"&lt;&gt;"&amp;"",Lambai!AP:AP,"&lt;&gt;"&amp;"")</f>
        <v>0</v>
      </c>
      <c r="AA70" s="6">
        <f>COUNTIFS(Lambai!AS:AS,'[1]Kiểm tra'!AH70, Lambai!AO:AO,"&lt;&gt;"&amp;"",Lambai!AP:AP,"&lt;&gt;"&amp;"")</f>
        <v>0</v>
      </c>
      <c r="AB70" s="6"/>
      <c r="AC70" s="6"/>
      <c r="AD70" s="6"/>
      <c r="AE70" s="6"/>
      <c r="AF70" s="6"/>
      <c r="AG70" s="6"/>
      <c r="AH70" s="6" t="s">
        <v>265</v>
      </c>
      <c r="AI70" s="6" t="str">
        <f t="shared" si="5"/>
        <v>B_11 Đỗ Đức Minh 20122073 95040</v>
      </c>
      <c r="AJ70" s="6"/>
      <c r="AK70" s="6" t="str">
        <f t="shared" si="6"/>
        <v>TRUE</v>
      </c>
      <c r="AL70" s="4"/>
      <c r="AM70" s="4"/>
      <c r="AN70" s="4"/>
      <c r="AO70" s="4"/>
      <c r="AP70" s="4"/>
      <c r="AQ70" s="4"/>
      <c r="AR70" s="4"/>
      <c r="AS70" s="4"/>
    </row>
    <row r="71" ht="13.5" customHeight="1">
      <c r="A71" s="6"/>
      <c r="B71" s="16" t="s">
        <v>1189</v>
      </c>
      <c r="C71" s="56" t="s">
        <v>476</v>
      </c>
      <c r="D71" s="56" t="s">
        <v>1891</v>
      </c>
      <c r="E71" s="57">
        <v>2.0133922E7</v>
      </c>
      <c r="F71" s="58">
        <v>95040.0</v>
      </c>
      <c r="G71" s="10"/>
      <c r="H71" s="23" t="s">
        <v>1892</v>
      </c>
      <c r="I71" s="10"/>
      <c r="J71" s="10"/>
      <c r="K71" s="10"/>
      <c r="L71" s="10"/>
      <c r="M71" s="10"/>
      <c r="N71" s="10"/>
      <c r="O71" s="10"/>
      <c r="P71" s="4">
        <f>COUNTIFS(Lambai!Q:Q,AH71)</f>
        <v>5</v>
      </c>
      <c r="Q71" s="10">
        <f>COUNTIFS(Lambai!O:O,"TNLT",Lambai!Q:Q,AH71, Lambai!S:S,"&lt;&gt;"&amp;"", Lambai!T:T,"&lt;&gt;"&amp;"", Lambai!U:U,"&lt;&gt;"&amp;"", Lambai!V:V,"&lt;&gt;"&amp;"",  Lambai!W:W,"&lt;&gt;"&amp;"",  Lambai!X:X,"&lt;&gt;"&amp;"",  Lambai!Y:Y,"&lt;&gt;"&amp;"",  Lambai!Z:Z,"&lt;&gt;"&amp;"")</f>
        <v>0</v>
      </c>
      <c r="R71" s="10">
        <f>COUNTIFS(Lambai!O:O,"TNBT",Lambai!Q:Q,AH71, Lambai!S:S,"&lt;&gt;"&amp;"", Lambai!T:T,"&lt;&gt;"&amp;"", Lambai!U:U,"&lt;&gt;"&amp;"", Lambai!V:V,"&lt;&gt;"&amp;"",  Lambai!W:W,"&lt;&gt;"&amp;"",  Lambai!X:X,"&lt;&gt;"&amp;"",  Lambai!Y:Y,"&lt;&gt;"&amp;"",  Lambai!Z:Z,"&lt;&gt;"&amp;"")</f>
        <v>1</v>
      </c>
      <c r="S71" s="10">
        <f>COUNTIFS(Lambai!O:O,"TL",Lambai!Q:Q,AH71, Lambai!S:S,"&lt;&gt;"&amp;"", Lambai!Y:Y,"&lt;&gt;"&amp;"",  Lambai!Z:Z,"&lt;&gt;"&amp;"")</f>
        <v>0</v>
      </c>
      <c r="T71" s="10">
        <f>COUNTIFS(Lambai!B:B,"Giữ chỗ",Lambai!Q:Q,AH71)</f>
        <v>4</v>
      </c>
      <c r="U71" s="10">
        <f>COUNTIFS(Lambai!C:C,"Sai lớp",Lambai!Q:Q,AH71)</f>
        <v>0</v>
      </c>
      <c r="V71" s="10">
        <f>COUNTIFS(Lambai!C:C,"Sai phân công",Lambai!Q:Q,AH71)</f>
        <v>0</v>
      </c>
      <c r="W71" s="10">
        <f t="shared" si="4"/>
        <v>0</v>
      </c>
      <c r="X71" s="10"/>
      <c r="Y71" s="10"/>
      <c r="Z71" s="10">
        <f>COUNTIFS(Lambai!AE:AE,AH71, Lambai!AO:AO,"&lt;&gt;"&amp;"",Lambai!AP:AP,"&lt;&gt;"&amp;"")</f>
        <v>0</v>
      </c>
      <c r="AA71" s="6">
        <f>COUNTIFS(Lambai!AS:AS,'[1]Kiểm tra'!AH71, Lambai!AO:AO,"&lt;&gt;"&amp;"",Lambai!AP:AP,"&lt;&gt;"&amp;"")</f>
        <v>0</v>
      </c>
      <c r="AB71" s="6"/>
      <c r="AC71" s="6"/>
      <c r="AD71" s="6"/>
      <c r="AE71" s="6"/>
      <c r="AF71" s="6"/>
      <c r="AG71" s="6"/>
      <c r="AH71" s="6" t="s">
        <v>1262</v>
      </c>
      <c r="AI71" s="6" t="str">
        <f t="shared" si="5"/>
        <v>B_11 Nguyễn Hữu Tiền 20133922 95040</v>
      </c>
      <c r="AJ71" s="6"/>
      <c r="AK71" s="6" t="str">
        <f t="shared" si="6"/>
        <v>TRUE</v>
      </c>
      <c r="AL71" s="4"/>
      <c r="AM71" s="4"/>
      <c r="AN71" s="4"/>
      <c r="AO71" s="4"/>
      <c r="AP71" s="4"/>
      <c r="AQ71" s="4"/>
      <c r="AR71" s="4"/>
      <c r="AS71" s="4"/>
    </row>
    <row r="72" ht="13.5" customHeight="1">
      <c r="A72" s="6"/>
      <c r="B72" s="16" t="s">
        <v>1905</v>
      </c>
      <c r="C72" s="60" t="s">
        <v>1906</v>
      </c>
      <c r="D72" s="60" t="s">
        <v>1907</v>
      </c>
      <c r="E72" s="61">
        <v>2.0146257E7</v>
      </c>
      <c r="F72" s="58">
        <v>95040.0</v>
      </c>
      <c r="G72" s="10"/>
      <c r="H72" s="23" t="s">
        <v>1908</v>
      </c>
      <c r="I72" s="10">
        <f>COUNTIF(B:B,B72)</f>
        <v>4</v>
      </c>
      <c r="J72" s="10">
        <f>COUNTIFS(Lambai!P:P,B72,Lambai!O:O,"TNLT", Lambai!S:S,"&lt;&gt;"&amp;"", Lambai!T:T,"&lt;&gt;"&amp;"", Lambai!U:U,"&lt;&gt;"&amp;"", Lambai!V:V,"&lt;&gt;"&amp;"",  Lambai!W:W,"&lt;&gt;"&amp;"",  Lambai!X:X,"&lt;&gt;"&amp;"",  Lambai!Y:Y,"&lt;&gt;"&amp;"",  Lambai!Z:Z,"&lt;&gt;"&amp;"")</f>
        <v>8</v>
      </c>
      <c r="K72" s="10">
        <f>COUNTIFS(Lambai!P:P,B72,Lambai!O:O,"TNBT", Lambai!S:S,"&lt;&gt;"&amp;"", Lambai!T:T,"&lt;&gt;"&amp;"", Lambai!U:U,"&lt;&gt;"&amp;"", Lambai!V:V,"&lt;&gt;"&amp;"",  Lambai!W:W,"&lt;&gt;"&amp;"",  Lambai!X:X,"&lt;&gt;"&amp;"",  Lambai!Y:Y,"&lt;&gt;"&amp;"",  Lambai!Z:Z,"&lt;&gt;"&amp;"")</f>
        <v>8</v>
      </c>
      <c r="L72" s="10">
        <f>COUNTIFS(Lambai!P:P,B72,Lambai!O:O,"TL", Lambai!S:S,"&lt;&gt;"&amp;"", Lambai!Y:Y,"&lt;&gt;"&amp;"",  Lambai!Z:Z,"&lt;&gt;"&amp;"")</f>
        <v>8</v>
      </c>
      <c r="M72" s="10">
        <f>COUNTIFS(Lambai!AD:AD,B72, Lambai!AO:AO,"&lt;&gt;"&amp;"",Lambai!AP:AP,"&lt;&gt;"&amp;"")</f>
        <v>0</v>
      </c>
      <c r="N72" s="10">
        <f>COUNTIFS(Lambai!B:B,"Giữ chỗ nhóm",Lambai!P:P,B72)</f>
        <v>0</v>
      </c>
      <c r="O72" s="10"/>
      <c r="P72" s="4">
        <f>COUNTIFS(Lambai!Q:Q,AH72)</f>
        <v>6</v>
      </c>
      <c r="Q72" s="10">
        <f>COUNTIFS(Lambai!O:O,"TNLT",Lambai!Q:Q,AH72, Lambai!S:S,"&lt;&gt;"&amp;"", Lambai!T:T,"&lt;&gt;"&amp;"", Lambai!U:U,"&lt;&gt;"&amp;"", Lambai!V:V,"&lt;&gt;"&amp;"",  Lambai!W:W,"&lt;&gt;"&amp;"",  Lambai!X:X,"&lt;&gt;"&amp;"",  Lambai!Y:Y,"&lt;&gt;"&amp;"",  Lambai!Z:Z,"&lt;&gt;"&amp;"")</f>
        <v>2</v>
      </c>
      <c r="R72" s="10">
        <f>COUNTIFS(Lambai!O:O,"TNBT",Lambai!Q:Q,AH72, Lambai!S:S,"&lt;&gt;"&amp;"", Lambai!T:T,"&lt;&gt;"&amp;"", Lambai!U:U,"&lt;&gt;"&amp;"", Lambai!V:V,"&lt;&gt;"&amp;"",  Lambai!W:W,"&lt;&gt;"&amp;"",  Lambai!X:X,"&lt;&gt;"&amp;"",  Lambai!Y:Y,"&lt;&gt;"&amp;"",  Lambai!Z:Z,"&lt;&gt;"&amp;"")</f>
        <v>2</v>
      </c>
      <c r="S72" s="10">
        <f>COUNTIFS(Lambai!O:O,"TL",Lambai!Q:Q,AH72, Lambai!S:S,"&lt;&gt;"&amp;"", Lambai!Y:Y,"&lt;&gt;"&amp;"",  Lambai!Z:Z,"&lt;&gt;"&amp;"")</f>
        <v>2</v>
      </c>
      <c r="T72" s="10">
        <f>COUNTIFS(Lambai!B:B,"Giữ chỗ",Lambai!Q:Q,AH72)</f>
        <v>0</v>
      </c>
      <c r="U72" s="10">
        <f>COUNTIFS(Lambai!C:C,"Sai lớp",Lambai!Q:Q,AH72)</f>
        <v>0</v>
      </c>
      <c r="V72" s="10">
        <f>COUNTIFS(Lambai!C:C,"Sai phân công",Lambai!Q:Q,AH72)</f>
        <v>0</v>
      </c>
      <c r="W72" s="10">
        <f t="shared" si="4"/>
        <v>0</v>
      </c>
      <c r="X72" s="10"/>
      <c r="Y72" s="10"/>
      <c r="Z72" s="10">
        <f>COUNTIFS(Lambai!AE:AE,AH72, Lambai!AO:AO,"&lt;&gt;"&amp;"",Lambai!AP:AP,"&lt;&gt;"&amp;"")</f>
        <v>0</v>
      </c>
      <c r="AA72" s="6">
        <f>COUNTIFS(Lambai!AS:AS,'[1]Kiểm tra'!AH72, Lambai!AO:AO,"&lt;&gt;"&amp;"",Lambai!AP:AP,"&lt;&gt;"&amp;"")</f>
        <v>0</v>
      </c>
      <c r="AB72" s="6"/>
      <c r="AC72" s="6"/>
      <c r="AD72" s="6"/>
      <c r="AE72" s="6"/>
      <c r="AF72" s="6"/>
      <c r="AG72" s="6"/>
      <c r="AH72" s="6" t="s">
        <v>1927</v>
      </c>
      <c r="AI72" s="6" t="str">
        <f t="shared" si="5"/>
        <v>B_12 Phan Trần Thanh Hải 20146257 95040</v>
      </c>
      <c r="AJ72" s="6"/>
      <c r="AK72" s="6" t="str">
        <f t="shared" si="6"/>
        <v>TRUE</v>
      </c>
      <c r="AL72" s="4"/>
      <c r="AM72" s="4"/>
      <c r="AN72" s="4"/>
      <c r="AO72" s="4"/>
      <c r="AP72" s="4"/>
      <c r="AQ72" s="4"/>
      <c r="AR72" s="4"/>
      <c r="AS72" s="4"/>
    </row>
    <row r="73" ht="13.5" customHeight="1">
      <c r="A73" s="6"/>
      <c r="B73" s="16" t="s">
        <v>1905</v>
      </c>
      <c r="C73" s="60" t="s">
        <v>1367</v>
      </c>
      <c r="D73" s="60" t="s">
        <v>1928</v>
      </c>
      <c r="E73" s="61">
        <v>2.0146614E7</v>
      </c>
      <c r="F73" s="58">
        <v>95040.0</v>
      </c>
      <c r="G73" s="10"/>
      <c r="H73" s="23" t="s">
        <v>1929</v>
      </c>
      <c r="I73" s="10"/>
      <c r="J73" s="10"/>
      <c r="K73" s="10"/>
      <c r="L73" s="10"/>
      <c r="M73" s="10"/>
      <c r="N73" s="10"/>
      <c r="O73" s="10"/>
      <c r="P73" s="4">
        <f>COUNTIFS(Lambai!Q:Q,AH73)</f>
        <v>6</v>
      </c>
      <c r="Q73" s="10">
        <f>COUNTIFS(Lambai!O:O,"TNLT",Lambai!Q:Q,AH73, Lambai!S:S,"&lt;&gt;"&amp;"", Lambai!T:T,"&lt;&gt;"&amp;"", Lambai!U:U,"&lt;&gt;"&amp;"", Lambai!V:V,"&lt;&gt;"&amp;"",  Lambai!W:W,"&lt;&gt;"&amp;"",  Lambai!X:X,"&lt;&gt;"&amp;"",  Lambai!Y:Y,"&lt;&gt;"&amp;"",  Lambai!Z:Z,"&lt;&gt;"&amp;"")</f>
        <v>2</v>
      </c>
      <c r="R73" s="10">
        <f>COUNTIFS(Lambai!O:O,"TNBT",Lambai!Q:Q,AH73, Lambai!S:S,"&lt;&gt;"&amp;"", Lambai!T:T,"&lt;&gt;"&amp;"", Lambai!U:U,"&lt;&gt;"&amp;"", Lambai!V:V,"&lt;&gt;"&amp;"",  Lambai!W:W,"&lt;&gt;"&amp;"",  Lambai!X:X,"&lt;&gt;"&amp;"",  Lambai!Y:Y,"&lt;&gt;"&amp;"",  Lambai!Z:Z,"&lt;&gt;"&amp;"")</f>
        <v>2</v>
      </c>
      <c r="S73" s="10">
        <f>COUNTIFS(Lambai!O:O,"TL",Lambai!Q:Q,AH73, Lambai!S:S,"&lt;&gt;"&amp;"", Lambai!Y:Y,"&lt;&gt;"&amp;"",  Lambai!Z:Z,"&lt;&gt;"&amp;"")</f>
        <v>2</v>
      </c>
      <c r="T73" s="10">
        <f>COUNTIFS(Lambai!B:B,"Giữ chỗ",Lambai!Q:Q,AH73)</f>
        <v>0</v>
      </c>
      <c r="U73" s="10">
        <f>COUNTIFS(Lambai!C:C,"Sai lớp",Lambai!Q:Q,AH73)</f>
        <v>0</v>
      </c>
      <c r="V73" s="10">
        <f>COUNTIFS(Lambai!C:C,"Sai phân công",Lambai!Q:Q,AH73)</f>
        <v>0</v>
      </c>
      <c r="W73" s="10">
        <f t="shared" si="4"/>
        <v>0</v>
      </c>
      <c r="X73" s="10"/>
      <c r="Y73" s="10"/>
      <c r="Z73" s="10">
        <f>COUNTIFS(Lambai!AE:AE,AH73, Lambai!AO:AO,"&lt;&gt;"&amp;"",Lambai!AP:AP,"&lt;&gt;"&amp;"")</f>
        <v>0</v>
      </c>
      <c r="AA73" s="6">
        <f>COUNTIFS(Lambai!AS:AS,'[1]Kiểm tra'!AH73, Lambai!AO:AO,"&lt;&gt;"&amp;"",Lambai!AP:AP,"&lt;&gt;"&amp;"")</f>
        <v>0</v>
      </c>
      <c r="AB73" s="6"/>
      <c r="AC73" s="6"/>
      <c r="AD73" s="6"/>
      <c r="AE73" s="6"/>
      <c r="AF73" s="6"/>
      <c r="AG73" s="6"/>
      <c r="AH73" s="6" t="s">
        <v>1940</v>
      </c>
      <c r="AI73" s="6" t="str">
        <f t="shared" si="5"/>
        <v>B_12 Nguyễn Minh Sơn 20146614 95040</v>
      </c>
      <c r="AJ73" s="6"/>
      <c r="AK73" s="6" t="str">
        <f t="shared" si="6"/>
        <v>TRUE</v>
      </c>
      <c r="AL73" s="4"/>
      <c r="AM73" s="4"/>
      <c r="AN73" s="4"/>
      <c r="AO73" s="4"/>
      <c r="AP73" s="4"/>
      <c r="AQ73" s="4"/>
      <c r="AR73" s="4"/>
      <c r="AS73" s="4"/>
    </row>
    <row r="74" ht="13.5" customHeight="1">
      <c r="A74" s="6"/>
      <c r="B74" s="16" t="s">
        <v>1905</v>
      </c>
      <c r="C74" s="60" t="s">
        <v>1941</v>
      </c>
      <c r="D74" s="60" t="s">
        <v>1634</v>
      </c>
      <c r="E74" s="61">
        <v>2.0146576E7</v>
      </c>
      <c r="F74" s="58">
        <v>95040.0</v>
      </c>
      <c r="G74" s="10"/>
      <c r="H74" s="71" t="s">
        <v>1942</v>
      </c>
      <c r="I74" s="10"/>
      <c r="J74" s="10"/>
      <c r="K74" s="10"/>
      <c r="L74" s="10"/>
      <c r="M74" s="10"/>
      <c r="N74" s="10"/>
      <c r="O74" s="10"/>
      <c r="P74" s="4">
        <f>COUNTIFS(Lambai!Q:Q,AH74)</f>
        <v>6</v>
      </c>
      <c r="Q74" s="10">
        <f>COUNTIFS(Lambai!O:O,"TNLT",Lambai!Q:Q,AH74, Lambai!S:S,"&lt;&gt;"&amp;"", Lambai!T:T,"&lt;&gt;"&amp;"", Lambai!U:U,"&lt;&gt;"&amp;"", Lambai!V:V,"&lt;&gt;"&amp;"",  Lambai!W:W,"&lt;&gt;"&amp;"",  Lambai!X:X,"&lt;&gt;"&amp;"",  Lambai!Y:Y,"&lt;&gt;"&amp;"",  Lambai!Z:Z,"&lt;&gt;"&amp;"")</f>
        <v>2</v>
      </c>
      <c r="R74" s="10">
        <f>COUNTIFS(Lambai!O:O,"TNBT",Lambai!Q:Q,AH74, Lambai!S:S,"&lt;&gt;"&amp;"", Lambai!T:T,"&lt;&gt;"&amp;"", Lambai!U:U,"&lt;&gt;"&amp;"", Lambai!V:V,"&lt;&gt;"&amp;"",  Lambai!W:W,"&lt;&gt;"&amp;"",  Lambai!X:X,"&lt;&gt;"&amp;"",  Lambai!Y:Y,"&lt;&gt;"&amp;"",  Lambai!Z:Z,"&lt;&gt;"&amp;"")</f>
        <v>2</v>
      </c>
      <c r="S74" s="10">
        <f>COUNTIFS(Lambai!O:O,"TL",Lambai!Q:Q,AH74, Lambai!S:S,"&lt;&gt;"&amp;"", Lambai!Y:Y,"&lt;&gt;"&amp;"",  Lambai!Z:Z,"&lt;&gt;"&amp;"")</f>
        <v>2</v>
      </c>
      <c r="T74" s="10">
        <f>COUNTIFS(Lambai!B:B,"Giữ chỗ",Lambai!Q:Q,AH74)</f>
        <v>0</v>
      </c>
      <c r="U74" s="10">
        <f>COUNTIFS(Lambai!C:C,"Sai lớp",Lambai!Q:Q,AH74)</f>
        <v>0</v>
      </c>
      <c r="V74" s="10">
        <f>COUNTIFS(Lambai!C:C,"Sai phân công",Lambai!Q:Q,AH74)</f>
        <v>0</v>
      </c>
      <c r="W74" s="10">
        <f t="shared" si="4"/>
        <v>0</v>
      </c>
      <c r="X74" s="10"/>
      <c r="Y74" s="10"/>
      <c r="Z74" s="10">
        <f>COUNTIFS(Lambai!AE:AE,AH74, Lambai!AO:AO,"&lt;&gt;"&amp;"",Lambai!AP:AP,"&lt;&gt;"&amp;"")</f>
        <v>0</v>
      </c>
      <c r="AA74" s="6">
        <f>COUNTIFS(Lambai!AS:AS,'[1]Kiểm tra'!AH74, Lambai!AO:AO,"&lt;&gt;"&amp;"",Lambai!AP:AP,"&lt;&gt;"&amp;"")</f>
        <v>0</v>
      </c>
      <c r="AB74" s="6"/>
      <c r="AC74" s="6"/>
      <c r="AD74" s="6"/>
      <c r="AE74" s="6"/>
      <c r="AF74" s="6"/>
      <c r="AG74" s="6"/>
      <c r="AH74" s="6" t="s">
        <v>1965</v>
      </c>
      <c r="AI74" s="6" t="str">
        <f t="shared" si="5"/>
        <v>B_12 Phạm Hồng Quang 20146576 95040</v>
      </c>
      <c r="AJ74" s="6"/>
      <c r="AK74" s="6" t="str">
        <f t="shared" si="6"/>
        <v>TRUE</v>
      </c>
      <c r="AL74" s="4"/>
      <c r="AM74" s="4"/>
      <c r="AN74" s="4"/>
      <c r="AO74" s="4"/>
      <c r="AP74" s="4"/>
      <c r="AQ74" s="4"/>
      <c r="AR74" s="4"/>
      <c r="AS74" s="4"/>
    </row>
    <row r="75" ht="13.5" customHeight="1">
      <c r="A75" s="6"/>
      <c r="B75" s="16" t="s">
        <v>1905</v>
      </c>
      <c r="C75" s="60" t="s">
        <v>1966</v>
      </c>
      <c r="D75" s="60" t="s">
        <v>1583</v>
      </c>
      <c r="E75" s="61">
        <v>2.0146486E7</v>
      </c>
      <c r="F75" s="58">
        <v>95040.0</v>
      </c>
      <c r="G75" s="10"/>
      <c r="H75" s="23" t="s">
        <v>1967</v>
      </c>
      <c r="I75" s="10"/>
      <c r="J75" s="10"/>
      <c r="K75" s="10"/>
      <c r="L75" s="10"/>
      <c r="M75" s="10"/>
      <c r="N75" s="10"/>
      <c r="O75" s="10"/>
      <c r="P75" s="4">
        <f>COUNTIFS(Lambai!Q:Q,AH75)</f>
        <v>6</v>
      </c>
      <c r="Q75" s="10">
        <f>COUNTIFS(Lambai!O:O,"TNLT",Lambai!Q:Q,AH75, Lambai!S:S,"&lt;&gt;"&amp;"", Lambai!T:T,"&lt;&gt;"&amp;"", Lambai!U:U,"&lt;&gt;"&amp;"", Lambai!V:V,"&lt;&gt;"&amp;"",  Lambai!W:W,"&lt;&gt;"&amp;"",  Lambai!X:X,"&lt;&gt;"&amp;"",  Lambai!Y:Y,"&lt;&gt;"&amp;"",  Lambai!Z:Z,"&lt;&gt;"&amp;"")</f>
        <v>2</v>
      </c>
      <c r="R75" s="10">
        <f>COUNTIFS(Lambai!O:O,"TNBT",Lambai!Q:Q,AH75, Lambai!S:S,"&lt;&gt;"&amp;"", Lambai!T:T,"&lt;&gt;"&amp;"", Lambai!U:U,"&lt;&gt;"&amp;"", Lambai!V:V,"&lt;&gt;"&amp;"",  Lambai!W:W,"&lt;&gt;"&amp;"",  Lambai!X:X,"&lt;&gt;"&amp;"",  Lambai!Y:Y,"&lt;&gt;"&amp;"",  Lambai!Z:Z,"&lt;&gt;"&amp;"")</f>
        <v>2</v>
      </c>
      <c r="S75" s="10">
        <f>COUNTIFS(Lambai!O:O,"TL",Lambai!Q:Q,AH75, Lambai!S:S,"&lt;&gt;"&amp;"", Lambai!Y:Y,"&lt;&gt;"&amp;"",  Lambai!Z:Z,"&lt;&gt;"&amp;"")</f>
        <v>2</v>
      </c>
      <c r="T75" s="10">
        <f>COUNTIFS(Lambai!B:B,"Giữ chỗ",Lambai!Q:Q,AH75)</f>
        <v>0</v>
      </c>
      <c r="U75" s="10">
        <f>COUNTIFS(Lambai!C:C,"Sai lớp",Lambai!Q:Q,AH75)</f>
        <v>0</v>
      </c>
      <c r="V75" s="10">
        <f>COUNTIFS(Lambai!C:C,"Sai phân công",Lambai!Q:Q,AH75)</f>
        <v>0</v>
      </c>
      <c r="W75" s="10">
        <f t="shared" si="4"/>
        <v>0</v>
      </c>
      <c r="X75" s="10"/>
      <c r="Y75" s="10"/>
      <c r="Z75" s="10">
        <f>COUNTIFS(Lambai!AE:AE,AH75, Lambai!AO:AO,"&lt;&gt;"&amp;"",Lambai!AP:AP,"&lt;&gt;"&amp;"")</f>
        <v>0</v>
      </c>
      <c r="AA75" s="6">
        <f>COUNTIFS(Lambai!AS:AS,'[1]Kiểm tra'!AH75, Lambai!AO:AO,"&lt;&gt;"&amp;"",Lambai!AP:AP,"&lt;&gt;"&amp;"")</f>
        <v>0</v>
      </c>
      <c r="AB75" s="6"/>
      <c r="AC75" s="6"/>
      <c r="AD75" s="6"/>
      <c r="AE75" s="6"/>
      <c r="AF75" s="6"/>
      <c r="AG75" s="6"/>
      <c r="AH75" s="6" t="s">
        <v>646</v>
      </c>
      <c r="AI75" s="6" t="str">
        <f t="shared" si="5"/>
        <v>B_12 Ngô Đức Minh 20146486 95040</v>
      </c>
      <c r="AJ75" s="6"/>
      <c r="AK75" s="6" t="str">
        <f t="shared" si="6"/>
        <v>TRUE</v>
      </c>
      <c r="AL75" s="4"/>
      <c r="AM75" s="4"/>
      <c r="AN75" s="4"/>
      <c r="AO75" s="4"/>
      <c r="AP75" s="4"/>
      <c r="AQ75" s="4"/>
      <c r="AR75" s="4"/>
      <c r="AS75" s="4"/>
    </row>
    <row r="76" ht="13.5" customHeight="1">
      <c r="A76" s="6"/>
      <c r="B76" s="16" t="s">
        <v>235</v>
      </c>
      <c r="C76" s="63" t="s">
        <v>1986</v>
      </c>
      <c r="D76" s="63" t="s">
        <v>1987</v>
      </c>
      <c r="E76" s="64">
        <v>2.0145254E7</v>
      </c>
      <c r="F76" s="58">
        <v>95040.0</v>
      </c>
      <c r="G76" s="10"/>
      <c r="H76" s="23" t="s">
        <v>1988</v>
      </c>
      <c r="I76" s="10">
        <f>COUNTIF(B:B,B76)</f>
        <v>4</v>
      </c>
      <c r="J76" s="10">
        <f>COUNTIFS(Lambai!P:P,B76,Lambai!O:O,"TNLT", Lambai!S:S,"&lt;&gt;"&amp;"", Lambai!T:T,"&lt;&gt;"&amp;"", Lambai!U:U,"&lt;&gt;"&amp;"", Lambai!V:V,"&lt;&gt;"&amp;"",  Lambai!W:W,"&lt;&gt;"&amp;"",  Lambai!X:X,"&lt;&gt;"&amp;"",  Lambai!Y:Y,"&lt;&gt;"&amp;"",  Lambai!Z:Z,"&lt;&gt;"&amp;"")</f>
        <v>8</v>
      </c>
      <c r="K76" s="10">
        <f>COUNTIFS(Lambai!P:P,B76,Lambai!O:O,"TNBT", Lambai!S:S,"&lt;&gt;"&amp;"", Lambai!T:T,"&lt;&gt;"&amp;"", Lambai!U:U,"&lt;&gt;"&amp;"", Lambai!V:V,"&lt;&gt;"&amp;"",  Lambai!W:W,"&lt;&gt;"&amp;"",  Lambai!X:X,"&lt;&gt;"&amp;"",  Lambai!Y:Y,"&lt;&gt;"&amp;"",  Lambai!Z:Z,"&lt;&gt;"&amp;"")</f>
        <v>8</v>
      </c>
      <c r="L76" s="10">
        <f>COUNTIFS(Lambai!P:P,B76,Lambai!O:O,"TL", Lambai!S:S,"&lt;&gt;"&amp;"", Lambai!Y:Y,"&lt;&gt;"&amp;"",  Lambai!Z:Z,"&lt;&gt;"&amp;"")</f>
        <v>9</v>
      </c>
      <c r="M76" s="10">
        <f>COUNTIFS(Lambai!AD:AD,B76, Lambai!AO:AO,"&lt;&gt;"&amp;"",Lambai!AP:AP,"&lt;&gt;"&amp;"")</f>
        <v>0</v>
      </c>
      <c r="N76" s="10">
        <f>COUNTIFS(Lambai!B:B,"Giữ chỗ nhóm",Lambai!P:P,B76)</f>
        <v>0</v>
      </c>
      <c r="O76" s="10"/>
      <c r="P76" s="4">
        <f>COUNTIFS(Lambai!Q:Q,AH76)</f>
        <v>6</v>
      </c>
      <c r="Q76" s="10">
        <f>COUNTIFS(Lambai!O:O,"TNLT",Lambai!Q:Q,AH76, Lambai!S:S,"&lt;&gt;"&amp;"", Lambai!T:T,"&lt;&gt;"&amp;"", Lambai!U:U,"&lt;&gt;"&amp;"", Lambai!V:V,"&lt;&gt;"&amp;"",  Lambai!W:W,"&lt;&gt;"&amp;"",  Lambai!X:X,"&lt;&gt;"&amp;"",  Lambai!Y:Y,"&lt;&gt;"&amp;"",  Lambai!Z:Z,"&lt;&gt;"&amp;"")</f>
        <v>2</v>
      </c>
      <c r="R76" s="10">
        <f>COUNTIFS(Lambai!O:O,"TNBT",Lambai!Q:Q,AH76, Lambai!S:S,"&lt;&gt;"&amp;"", Lambai!T:T,"&lt;&gt;"&amp;"", Lambai!U:U,"&lt;&gt;"&amp;"", Lambai!V:V,"&lt;&gt;"&amp;"",  Lambai!W:W,"&lt;&gt;"&amp;"",  Lambai!X:X,"&lt;&gt;"&amp;"",  Lambai!Y:Y,"&lt;&gt;"&amp;"",  Lambai!Z:Z,"&lt;&gt;"&amp;"")</f>
        <v>2</v>
      </c>
      <c r="S76" s="10">
        <f>COUNTIFS(Lambai!O:O,"TL",Lambai!Q:Q,AH76, Lambai!S:S,"&lt;&gt;"&amp;"", Lambai!Y:Y,"&lt;&gt;"&amp;"",  Lambai!Z:Z,"&lt;&gt;"&amp;"")</f>
        <v>2</v>
      </c>
      <c r="T76" s="10">
        <f>COUNTIFS(Lambai!B:B,"Giữ chỗ",Lambai!Q:Q,AH76)</f>
        <v>0</v>
      </c>
      <c r="U76" s="10">
        <f>COUNTIFS(Lambai!C:C,"Sai lớp",Lambai!Q:Q,AH76)</f>
        <v>0</v>
      </c>
      <c r="V76" s="10">
        <f>COUNTIFS(Lambai!C:C,"Sai phân công",Lambai!Q:Q,AH76)</f>
        <v>0</v>
      </c>
      <c r="W76" s="10">
        <f t="shared" si="4"/>
        <v>0</v>
      </c>
      <c r="X76" s="10"/>
      <c r="Y76" s="10"/>
      <c r="Z76" s="10">
        <f>COUNTIFS(Lambai!AE:AE,AH76, Lambai!AO:AO,"&lt;&gt;"&amp;"",Lambai!AP:AP,"&lt;&gt;"&amp;"")</f>
        <v>0</v>
      </c>
      <c r="AA76" s="6">
        <f>COUNTIFS(Lambai!AS:AS,'[1]Kiểm tra'!AH76, Lambai!AO:AO,"&lt;&gt;"&amp;"",Lambai!AP:AP,"&lt;&gt;"&amp;"")</f>
        <v>0</v>
      </c>
      <c r="AB76" s="6"/>
      <c r="AC76" s="6"/>
      <c r="AD76" s="6"/>
      <c r="AE76" s="6"/>
      <c r="AF76" s="6"/>
      <c r="AG76" s="6"/>
      <c r="AH76" s="6" t="s">
        <v>395</v>
      </c>
      <c r="AI76" s="6" t="str">
        <f t="shared" si="5"/>
        <v>B_13 Vũ Đức Việt 20145254 95040</v>
      </c>
      <c r="AJ76" s="6"/>
      <c r="AK76" s="6" t="str">
        <f t="shared" si="6"/>
        <v>TRUE</v>
      </c>
      <c r="AL76" s="4"/>
      <c r="AM76" s="4"/>
      <c r="AN76" s="4"/>
      <c r="AO76" s="4"/>
      <c r="AP76" s="4"/>
      <c r="AQ76" s="4"/>
      <c r="AR76" s="4"/>
      <c r="AS76" s="4"/>
    </row>
    <row r="77" ht="13.5" customHeight="1">
      <c r="A77" s="6"/>
      <c r="B77" s="16" t="s">
        <v>235</v>
      </c>
      <c r="C77" s="63" t="s">
        <v>2031</v>
      </c>
      <c r="D77" s="63" t="s">
        <v>2032</v>
      </c>
      <c r="E77" s="64">
        <v>2.0144767E7</v>
      </c>
      <c r="F77" s="58">
        <v>95040.0</v>
      </c>
      <c r="G77" s="10"/>
      <c r="H77" s="71" t="s">
        <v>2033</v>
      </c>
      <c r="I77" s="10"/>
      <c r="J77" s="10"/>
      <c r="K77" s="10"/>
      <c r="L77" s="10"/>
      <c r="M77" s="10"/>
      <c r="N77" s="10"/>
      <c r="O77" s="10"/>
      <c r="P77" s="4">
        <f>COUNTIFS(Lambai!Q:Q,AH77)</f>
        <v>6</v>
      </c>
      <c r="Q77" s="10">
        <f>COUNTIFS(Lambai!O:O,"TNLT",Lambai!Q:Q,AH77, Lambai!S:S,"&lt;&gt;"&amp;"", Lambai!T:T,"&lt;&gt;"&amp;"", Lambai!U:U,"&lt;&gt;"&amp;"", Lambai!V:V,"&lt;&gt;"&amp;"",  Lambai!W:W,"&lt;&gt;"&amp;"",  Lambai!X:X,"&lt;&gt;"&amp;"",  Lambai!Y:Y,"&lt;&gt;"&amp;"",  Lambai!Z:Z,"&lt;&gt;"&amp;"")</f>
        <v>2</v>
      </c>
      <c r="R77" s="10">
        <f>COUNTIFS(Lambai!O:O,"TNBT",Lambai!Q:Q,AH77, Lambai!S:S,"&lt;&gt;"&amp;"", Lambai!T:T,"&lt;&gt;"&amp;"", Lambai!U:U,"&lt;&gt;"&amp;"", Lambai!V:V,"&lt;&gt;"&amp;"",  Lambai!W:W,"&lt;&gt;"&amp;"",  Lambai!X:X,"&lt;&gt;"&amp;"",  Lambai!Y:Y,"&lt;&gt;"&amp;"",  Lambai!Z:Z,"&lt;&gt;"&amp;"")</f>
        <v>2</v>
      </c>
      <c r="S77" s="10">
        <f>COUNTIFS(Lambai!O:O,"TL",Lambai!Q:Q,AH77, Lambai!S:S,"&lt;&gt;"&amp;"", Lambai!Y:Y,"&lt;&gt;"&amp;"",  Lambai!Z:Z,"&lt;&gt;"&amp;"")</f>
        <v>2</v>
      </c>
      <c r="T77" s="10">
        <f>COUNTIFS(Lambai!B:B,"Giữ chỗ",Lambai!Q:Q,AH77)</f>
        <v>0</v>
      </c>
      <c r="U77" s="10">
        <f>COUNTIFS(Lambai!C:C,"Sai lớp",Lambai!Q:Q,AH77)</f>
        <v>0</v>
      </c>
      <c r="V77" s="10">
        <f>COUNTIFS(Lambai!C:C,"Sai phân công",Lambai!Q:Q,AH77)</f>
        <v>0</v>
      </c>
      <c r="W77" s="10">
        <f t="shared" si="4"/>
        <v>0</v>
      </c>
      <c r="X77" s="10"/>
      <c r="Y77" s="10"/>
      <c r="Z77" s="10">
        <f>COUNTIFS(Lambai!AE:AE,AH77, Lambai!AO:AO,"&lt;&gt;"&amp;"",Lambai!AP:AP,"&lt;&gt;"&amp;"")</f>
        <v>0</v>
      </c>
      <c r="AA77" s="6">
        <f>COUNTIFS(Lambai!AS:AS,'[1]Kiểm tra'!AH77, Lambai!AO:AO,"&lt;&gt;"&amp;"",Lambai!AP:AP,"&lt;&gt;"&amp;"")</f>
        <v>0</v>
      </c>
      <c r="AB77" s="6"/>
      <c r="AC77" s="6"/>
      <c r="AD77" s="6"/>
      <c r="AE77" s="6"/>
      <c r="AF77" s="6"/>
      <c r="AG77" s="6"/>
      <c r="AH77" s="6" t="s">
        <v>481</v>
      </c>
      <c r="AI77" s="6" t="str">
        <f t="shared" si="5"/>
        <v>B_13 Nguyễn Công Trương 20144767 95040</v>
      </c>
      <c r="AJ77" s="6"/>
      <c r="AK77" s="6" t="str">
        <f t="shared" si="6"/>
        <v>TRUE</v>
      </c>
      <c r="AL77" s="4"/>
      <c r="AM77" s="4"/>
      <c r="AN77" s="4"/>
      <c r="AO77" s="4"/>
      <c r="AP77" s="4"/>
      <c r="AQ77" s="4"/>
      <c r="AR77" s="4"/>
      <c r="AS77" s="4"/>
    </row>
    <row r="78" ht="13.5" customHeight="1">
      <c r="A78" s="6"/>
      <c r="B78" s="16" t="s">
        <v>235</v>
      </c>
      <c r="C78" s="63" t="s">
        <v>2059</v>
      </c>
      <c r="D78" s="63" t="s">
        <v>2060</v>
      </c>
      <c r="E78" s="64">
        <v>2.0140557E7</v>
      </c>
      <c r="F78" s="58">
        <v>95040.0</v>
      </c>
      <c r="G78" s="10"/>
      <c r="H78" s="23" t="s">
        <v>2061</v>
      </c>
      <c r="I78" s="10"/>
      <c r="J78" s="10"/>
      <c r="K78" s="10"/>
      <c r="L78" s="10"/>
      <c r="M78" s="10"/>
      <c r="N78" s="10"/>
      <c r="O78" s="10"/>
      <c r="P78" s="4">
        <f>COUNTIFS(Lambai!Q:Q,AH78)</f>
        <v>6</v>
      </c>
      <c r="Q78" s="10">
        <f>COUNTIFS(Lambai!O:O,"TNLT",Lambai!Q:Q,AH78, Lambai!S:S,"&lt;&gt;"&amp;"", Lambai!T:T,"&lt;&gt;"&amp;"", Lambai!U:U,"&lt;&gt;"&amp;"", Lambai!V:V,"&lt;&gt;"&amp;"",  Lambai!W:W,"&lt;&gt;"&amp;"",  Lambai!X:X,"&lt;&gt;"&amp;"",  Lambai!Y:Y,"&lt;&gt;"&amp;"",  Lambai!Z:Z,"&lt;&gt;"&amp;"")</f>
        <v>2</v>
      </c>
      <c r="R78" s="10">
        <f>COUNTIFS(Lambai!O:O,"TNBT",Lambai!Q:Q,AH78, Lambai!S:S,"&lt;&gt;"&amp;"", Lambai!T:T,"&lt;&gt;"&amp;"", Lambai!U:U,"&lt;&gt;"&amp;"", Lambai!V:V,"&lt;&gt;"&amp;"",  Lambai!W:W,"&lt;&gt;"&amp;"",  Lambai!X:X,"&lt;&gt;"&amp;"",  Lambai!Y:Y,"&lt;&gt;"&amp;"",  Lambai!Z:Z,"&lt;&gt;"&amp;"")</f>
        <v>2</v>
      </c>
      <c r="S78" s="10">
        <f>COUNTIFS(Lambai!O:O,"TL",Lambai!Q:Q,AH78, Lambai!S:S,"&lt;&gt;"&amp;"", Lambai!Y:Y,"&lt;&gt;"&amp;"",  Lambai!Z:Z,"&lt;&gt;"&amp;"")</f>
        <v>2</v>
      </c>
      <c r="T78" s="10">
        <f>COUNTIFS(Lambai!B:B,"Giữ chỗ",Lambai!Q:Q,AH78)</f>
        <v>0</v>
      </c>
      <c r="U78" s="10">
        <f>COUNTIFS(Lambai!C:C,"Sai lớp",Lambai!Q:Q,AH78)</f>
        <v>0</v>
      </c>
      <c r="V78" s="10">
        <f>COUNTIFS(Lambai!C:C,"Sai phân công",Lambai!Q:Q,AH78)</f>
        <v>0</v>
      </c>
      <c r="W78" s="10">
        <f t="shared" si="4"/>
        <v>0</v>
      </c>
      <c r="X78" s="10"/>
      <c r="Y78" s="10"/>
      <c r="Z78" s="10">
        <f>COUNTIFS(Lambai!AE:AE,AH78, Lambai!AO:AO,"&lt;&gt;"&amp;"",Lambai!AP:AP,"&lt;&gt;"&amp;"")</f>
        <v>0</v>
      </c>
      <c r="AA78" s="6">
        <f>COUNTIFS(Lambai!AS:AS,'[1]Kiểm tra'!AH78, Lambai!AO:AO,"&lt;&gt;"&amp;"",Lambai!AP:AP,"&lt;&gt;"&amp;"")</f>
        <v>0</v>
      </c>
      <c r="AB78" s="6"/>
      <c r="AC78" s="6"/>
      <c r="AD78" s="6"/>
      <c r="AE78" s="6"/>
      <c r="AF78" s="6"/>
      <c r="AG78" s="6"/>
      <c r="AH78" s="6" t="s">
        <v>236</v>
      </c>
      <c r="AI78" s="6" t="str">
        <f t="shared" si="5"/>
        <v>B_13 Dương Thế Cường 20140557 95040</v>
      </c>
      <c r="AJ78" s="6"/>
      <c r="AK78" s="6" t="str">
        <f t="shared" si="6"/>
        <v>TRUE</v>
      </c>
      <c r="AL78" s="4"/>
      <c r="AM78" s="4"/>
      <c r="AN78" s="4"/>
      <c r="AO78" s="4"/>
      <c r="AP78" s="4"/>
      <c r="AQ78" s="4"/>
      <c r="AR78" s="4"/>
      <c r="AS78" s="4"/>
    </row>
    <row r="79" ht="13.5" customHeight="1">
      <c r="A79" s="6"/>
      <c r="B79" s="16" t="s">
        <v>235</v>
      </c>
      <c r="C79" s="63" t="s">
        <v>2090</v>
      </c>
      <c r="D79" s="63" t="s">
        <v>2091</v>
      </c>
      <c r="E79" s="64">
        <v>2.0141797E7</v>
      </c>
      <c r="F79" s="58">
        <v>95040.0</v>
      </c>
      <c r="G79" s="10"/>
      <c r="H79" s="23" t="s">
        <v>2092</v>
      </c>
      <c r="I79" s="10"/>
      <c r="J79" s="10"/>
      <c r="K79" s="10"/>
      <c r="L79" s="10"/>
      <c r="M79" s="10"/>
      <c r="N79" s="10"/>
      <c r="O79" s="10"/>
      <c r="P79" s="67">
        <v>6.0</v>
      </c>
      <c r="Q79" s="10">
        <f>COUNTIFS(Lambai!O:O,"TNLT",Lambai!Q:Q,AH79, Lambai!S:S,"&lt;&gt;"&amp;"", Lambai!T:T,"&lt;&gt;"&amp;"", Lambai!U:U,"&lt;&gt;"&amp;"", Lambai!V:V,"&lt;&gt;"&amp;"",  Lambai!W:W,"&lt;&gt;"&amp;"",  Lambai!X:X,"&lt;&gt;"&amp;"",  Lambai!Y:Y,"&lt;&gt;"&amp;"",  Lambai!Z:Z,"&lt;&gt;"&amp;"")</f>
        <v>2</v>
      </c>
      <c r="R79" s="68">
        <v>2.0</v>
      </c>
      <c r="S79" s="68">
        <v>2.0</v>
      </c>
      <c r="T79" s="10">
        <f>COUNTIFS(Lambai!B:B,"Giữ chỗ",Lambai!Q:Q,AH79)</f>
        <v>0</v>
      </c>
      <c r="U79" s="10">
        <f>COUNTIFS(Lambai!C:C,"Sai lớp",Lambai!Q:Q,AH79)</f>
        <v>0</v>
      </c>
      <c r="V79" s="10">
        <f>COUNTIFS(Lambai!C:C,"Sai phân công",Lambai!Q:Q,AH79)</f>
        <v>0</v>
      </c>
      <c r="W79" s="10">
        <f t="shared" si="4"/>
        <v>0</v>
      </c>
      <c r="X79" s="10"/>
      <c r="Y79" s="10"/>
      <c r="Z79" s="10">
        <f>COUNTIFS(Lambai!AE:AE,AH79, Lambai!AO:AO,"&lt;&gt;"&amp;"",Lambai!AP:AP,"&lt;&gt;"&amp;"")</f>
        <v>0</v>
      </c>
      <c r="AA79" s="6">
        <f>COUNTIFS(Lambai!AS:AS,'[1]Kiểm tra'!AH79, Lambai!AO:AO,"&lt;&gt;"&amp;"",Lambai!AP:AP,"&lt;&gt;"&amp;"")</f>
        <v>0</v>
      </c>
      <c r="AB79" s="6"/>
      <c r="AC79" s="6"/>
      <c r="AD79" s="6"/>
      <c r="AE79" s="6"/>
      <c r="AF79" s="6"/>
      <c r="AG79" s="6"/>
      <c r="AH79" s="6" t="s">
        <v>595</v>
      </c>
      <c r="AI79" s="6" t="str">
        <f t="shared" si="5"/>
        <v>B_13 Nguyễn Văn Hoàng 20141797 95040</v>
      </c>
      <c r="AJ79" s="6"/>
      <c r="AK79" s="6" t="str">
        <f t="shared" si="6"/>
        <v>TRUE</v>
      </c>
      <c r="AL79" s="4"/>
      <c r="AM79" s="4"/>
      <c r="AN79" s="4"/>
      <c r="AO79" s="4"/>
      <c r="AP79" s="4"/>
      <c r="AQ79" s="4"/>
      <c r="AR79" s="4"/>
      <c r="AS79" s="4"/>
    </row>
    <row r="80" ht="13.5" customHeight="1">
      <c r="A80" s="6"/>
      <c r="B80" s="10" t="s">
        <v>1246</v>
      </c>
      <c r="C80" s="65" t="s">
        <v>2110</v>
      </c>
      <c r="D80" s="65" t="s">
        <v>2111</v>
      </c>
      <c r="E80" s="66">
        <v>2.0169598E7</v>
      </c>
      <c r="F80" s="58">
        <v>95040.0</v>
      </c>
      <c r="G80" s="10"/>
      <c r="H80" s="23" t="s">
        <v>2112</v>
      </c>
      <c r="I80" s="10">
        <f>COUNTIF(B:B,B80)</f>
        <v>4</v>
      </c>
      <c r="J80" s="10">
        <f>COUNTIFS(Lambai!P:P,B80,Lambai!O:O,"TNLT", Lambai!S:S,"&lt;&gt;"&amp;"", Lambai!T:T,"&lt;&gt;"&amp;"", Lambai!U:U,"&lt;&gt;"&amp;"", Lambai!V:V,"&lt;&gt;"&amp;"",  Lambai!W:W,"&lt;&gt;"&amp;"",  Lambai!X:X,"&lt;&gt;"&amp;"",  Lambai!Y:Y,"&lt;&gt;"&amp;"",  Lambai!Z:Z,"&lt;&gt;"&amp;"")</f>
        <v>5</v>
      </c>
      <c r="K80" s="10">
        <f>COUNTIFS(Lambai!P:P,B80,Lambai!O:O,"TNBT", Lambai!S:S,"&lt;&gt;"&amp;"", Lambai!T:T,"&lt;&gt;"&amp;"", Lambai!U:U,"&lt;&gt;"&amp;"", Lambai!V:V,"&lt;&gt;"&amp;"",  Lambai!W:W,"&lt;&gt;"&amp;"",  Lambai!X:X,"&lt;&gt;"&amp;"",  Lambai!Y:Y,"&lt;&gt;"&amp;"",  Lambai!Z:Z,"&lt;&gt;"&amp;"")</f>
        <v>5</v>
      </c>
      <c r="L80" s="10">
        <f>COUNTIFS(Lambai!P:P,B80,Lambai!O:O,"TL", Lambai!S:S,"&lt;&gt;"&amp;"", Lambai!Y:Y,"&lt;&gt;"&amp;"",  Lambai!Z:Z,"&lt;&gt;"&amp;"")</f>
        <v>6</v>
      </c>
      <c r="M80" s="10">
        <f>COUNTIFS(Lambai!AD:AD,B80, Lambai!AO:AO,"&lt;&gt;"&amp;"",Lambai!AP:AP,"&lt;&gt;"&amp;"")</f>
        <v>0</v>
      </c>
      <c r="N80" s="10">
        <f>COUNTIFS(Lambai!B:B,"Giữ chỗ nhóm",Lambai!P:P,B80)</f>
        <v>0</v>
      </c>
      <c r="O80" s="10"/>
      <c r="P80" s="4">
        <f>COUNTIFS(Lambai!Q:Q,AH80)</f>
        <v>6</v>
      </c>
      <c r="Q80" s="10">
        <f>COUNTIFS(Lambai!O:O,"TNLT",Lambai!Q:Q,AH80, Lambai!S:S,"&lt;&gt;"&amp;"", Lambai!T:T,"&lt;&gt;"&amp;"", Lambai!U:U,"&lt;&gt;"&amp;"", Lambai!V:V,"&lt;&gt;"&amp;"",  Lambai!W:W,"&lt;&gt;"&amp;"",  Lambai!X:X,"&lt;&gt;"&amp;"",  Lambai!Y:Y,"&lt;&gt;"&amp;"",  Lambai!Z:Z,"&lt;&gt;"&amp;"")</f>
        <v>2</v>
      </c>
      <c r="R80" s="10">
        <f>COUNTIFS(Lambai!O:O,"TNBT",Lambai!Q:Q,AH80, Lambai!S:S,"&lt;&gt;"&amp;"", Lambai!T:T,"&lt;&gt;"&amp;"", Lambai!U:U,"&lt;&gt;"&amp;"", Lambai!V:V,"&lt;&gt;"&amp;"",  Lambai!W:W,"&lt;&gt;"&amp;"",  Lambai!X:X,"&lt;&gt;"&amp;"",  Lambai!Y:Y,"&lt;&gt;"&amp;"",  Lambai!Z:Z,"&lt;&gt;"&amp;"")</f>
        <v>2</v>
      </c>
      <c r="S80" s="10">
        <f>COUNTIFS(Lambai!O:O,"TL",Lambai!Q:Q,AH80, Lambai!S:S,"&lt;&gt;"&amp;"", Lambai!Y:Y,"&lt;&gt;"&amp;"",  Lambai!Z:Z,"&lt;&gt;"&amp;"")</f>
        <v>2</v>
      </c>
      <c r="T80" s="10">
        <f>COUNTIFS(Lambai!B:B,"Giữ chỗ",Lambai!Q:Q,AH80)</f>
        <v>0</v>
      </c>
      <c r="U80" s="10">
        <f>COUNTIFS(Lambai!C:C,"Sai lớp",Lambai!Q:Q,AH80)</f>
        <v>0</v>
      </c>
      <c r="V80" s="10">
        <f>COUNTIFS(Lambai!C:C,"Sai phân công",Lambai!Q:Q,AH80)</f>
        <v>0</v>
      </c>
      <c r="W80" s="10">
        <f t="shared" si="4"/>
        <v>0</v>
      </c>
      <c r="X80" s="10"/>
      <c r="Y80" s="10"/>
      <c r="Z80" s="10">
        <f>COUNTIFS(Lambai!AE:AE,AH80, Lambai!AO:AO,"&lt;&gt;"&amp;"",Lambai!AP:AP,"&lt;&gt;"&amp;"")</f>
        <v>0</v>
      </c>
      <c r="AA80" s="6">
        <f>COUNTIFS(Lambai!AS:AS,'[1]Kiểm tra'!AH80, Lambai!AO:AO,"&lt;&gt;"&amp;"",Lambai!AP:AP,"&lt;&gt;"&amp;"")</f>
        <v>0</v>
      </c>
      <c r="AB80" s="6"/>
      <c r="AC80" s="6"/>
      <c r="AD80" s="6"/>
      <c r="AE80" s="6"/>
      <c r="AF80" s="6"/>
      <c r="AG80" s="6"/>
      <c r="AH80" s="6" t="s">
        <v>2147</v>
      </c>
      <c r="AI80" s="6" t="str">
        <f t="shared" si="5"/>
        <v>B_14 Nguyễn Công Hữu 20169598 95040</v>
      </c>
      <c r="AJ80" s="6"/>
      <c r="AK80" s="6" t="str">
        <f t="shared" si="6"/>
        <v>TRUE</v>
      </c>
      <c r="AL80" s="4"/>
      <c r="AM80" s="4"/>
      <c r="AN80" s="4"/>
      <c r="AO80" s="4"/>
      <c r="AP80" s="4"/>
      <c r="AQ80" s="4"/>
      <c r="AR80" s="4"/>
      <c r="AS80" s="4"/>
    </row>
    <row r="81" ht="13.5" customHeight="1">
      <c r="A81" s="6"/>
      <c r="B81" s="10" t="s">
        <v>1246</v>
      </c>
      <c r="C81" s="65" t="s">
        <v>2148</v>
      </c>
      <c r="D81" s="65" t="s">
        <v>982</v>
      </c>
      <c r="E81" s="66">
        <v>2.0125861E7</v>
      </c>
      <c r="F81" s="58">
        <v>95040.0</v>
      </c>
      <c r="G81" s="10"/>
      <c r="H81" s="23" t="s">
        <v>2149</v>
      </c>
      <c r="I81" s="10"/>
      <c r="J81" s="10"/>
      <c r="K81" s="10"/>
      <c r="L81" s="10"/>
      <c r="M81" s="10"/>
      <c r="N81" s="10"/>
      <c r="O81" s="10"/>
      <c r="P81" s="4">
        <f>COUNTIFS(Lambai!Q:Q,AH81)</f>
        <v>5</v>
      </c>
      <c r="Q81" s="68">
        <v>1.0</v>
      </c>
      <c r="R81" s="10">
        <f>COUNTIFS(Lambai!O:O,"TNBT",Lambai!Q:Q,AH81, Lambai!S:S,"&lt;&gt;"&amp;"", Lambai!T:T,"&lt;&gt;"&amp;"", Lambai!U:U,"&lt;&gt;"&amp;"", Lambai!V:V,"&lt;&gt;"&amp;"",  Lambai!W:W,"&lt;&gt;"&amp;"",  Lambai!X:X,"&lt;&gt;"&amp;"",  Lambai!Y:Y,"&lt;&gt;"&amp;"",  Lambai!Z:Z,"&lt;&gt;"&amp;"")</f>
        <v>1</v>
      </c>
      <c r="S81" s="10">
        <f>COUNTIFS(Lambai!O:O,"TL",Lambai!Q:Q,AH81, Lambai!S:S,"&lt;&gt;"&amp;"", Lambai!Y:Y,"&lt;&gt;"&amp;"",  Lambai!Z:Z,"&lt;&gt;"&amp;"")</f>
        <v>2</v>
      </c>
      <c r="T81" s="10">
        <f>COUNTIFS(Lambai!B:B,"Giữ chỗ",Lambai!Q:Q,AH81)</f>
        <v>0</v>
      </c>
      <c r="U81" s="10">
        <f>COUNTIFS(Lambai!C:C,"Sai lớp",Lambai!Q:Q,AH81)</f>
        <v>0</v>
      </c>
      <c r="V81" s="10">
        <f>COUNTIFS(Lambai!C:C,"Sai phân công",Lambai!Q:Q,AH81)</f>
        <v>0</v>
      </c>
      <c r="W81" s="10">
        <f t="shared" si="4"/>
        <v>1</v>
      </c>
      <c r="X81" s="10"/>
      <c r="Y81" s="10"/>
      <c r="Z81" s="10">
        <f>COUNTIFS(Lambai!AE:AE,AH81, Lambai!AO:AO,"&lt;&gt;"&amp;"",Lambai!AP:AP,"&lt;&gt;"&amp;"")</f>
        <v>0</v>
      </c>
      <c r="AA81" s="6">
        <f>COUNTIFS(Lambai!AS:AS,'[1]Kiểm tra'!AH81, Lambai!AO:AO,"&lt;&gt;"&amp;"",Lambai!AP:AP,"&lt;&gt;"&amp;"")</f>
        <v>0</v>
      </c>
      <c r="AB81" s="6"/>
      <c r="AC81" s="6"/>
      <c r="AD81" s="6"/>
      <c r="AE81" s="6"/>
      <c r="AF81" s="6"/>
      <c r="AG81" s="6"/>
      <c r="AH81" s="6" t="s">
        <v>250</v>
      </c>
      <c r="AI81" s="6" t="str">
        <f t="shared" si="5"/>
        <v>B_14 Nguyễn Gia Tú 20125861 95040</v>
      </c>
      <c r="AJ81" s="6"/>
      <c r="AK81" s="6" t="str">
        <f t="shared" si="6"/>
        <v>TRUE</v>
      </c>
      <c r="AL81" s="4"/>
      <c r="AM81" s="4"/>
      <c r="AN81" s="4"/>
      <c r="AO81" s="4"/>
      <c r="AP81" s="4"/>
      <c r="AQ81" s="4"/>
      <c r="AR81" s="4"/>
      <c r="AS81" s="4"/>
    </row>
    <row r="82" ht="13.5" customHeight="1">
      <c r="A82" s="6"/>
      <c r="B82" s="10" t="s">
        <v>1246</v>
      </c>
      <c r="C82" s="65" t="s">
        <v>2170</v>
      </c>
      <c r="D82" s="65" t="s">
        <v>2172</v>
      </c>
      <c r="E82" s="66">
        <v>2.0131317E7</v>
      </c>
      <c r="F82" s="58">
        <v>95040.0</v>
      </c>
      <c r="G82" s="10"/>
      <c r="H82" s="23" t="s">
        <v>2176</v>
      </c>
      <c r="I82" s="10"/>
      <c r="J82" s="10"/>
      <c r="K82" s="10"/>
      <c r="L82" s="10"/>
      <c r="M82" s="10"/>
      <c r="N82" s="10"/>
      <c r="O82" s="10"/>
      <c r="P82" s="4">
        <f>COUNTIFS(Lambai!Q:Q,AH82)</f>
        <v>6</v>
      </c>
      <c r="Q82" s="10">
        <f>COUNTIFS(Lambai!O:O,"TNLT",Lambai!Q:Q,AH82, Lambai!S:S,"&lt;&gt;"&amp;"", Lambai!T:T,"&lt;&gt;"&amp;"", Lambai!U:U,"&lt;&gt;"&amp;"", Lambai!V:V,"&lt;&gt;"&amp;"",  Lambai!W:W,"&lt;&gt;"&amp;"",  Lambai!X:X,"&lt;&gt;"&amp;"",  Lambai!Y:Y,"&lt;&gt;"&amp;"",  Lambai!Z:Z,"&lt;&gt;"&amp;"")</f>
        <v>0</v>
      </c>
      <c r="R82" s="10">
        <f>COUNTIFS(Lambai!O:O,"TNBT",Lambai!Q:Q,AH82, Lambai!S:S,"&lt;&gt;"&amp;"", Lambai!T:T,"&lt;&gt;"&amp;"", Lambai!U:U,"&lt;&gt;"&amp;"", Lambai!V:V,"&lt;&gt;"&amp;"",  Lambai!W:W,"&lt;&gt;"&amp;"",  Lambai!X:X,"&lt;&gt;"&amp;"",  Lambai!Y:Y,"&lt;&gt;"&amp;"",  Lambai!Z:Z,"&lt;&gt;"&amp;"")</f>
        <v>0</v>
      </c>
      <c r="S82" s="10">
        <f>COUNTIFS(Lambai!O:O,"TL",Lambai!Q:Q,AH82, Lambai!S:S,"&lt;&gt;"&amp;"", Lambai!Y:Y,"&lt;&gt;"&amp;"",  Lambai!Z:Z,"&lt;&gt;"&amp;"")</f>
        <v>0</v>
      </c>
      <c r="T82" s="10">
        <f>COUNTIFS(Lambai!B:B,"Giữ chỗ",Lambai!Q:Q,AH82)</f>
        <v>0</v>
      </c>
      <c r="U82" s="10">
        <f>COUNTIFS(Lambai!C:C,"Sai lớp",Lambai!Q:Q,AH82)</f>
        <v>0</v>
      </c>
      <c r="V82" s="10">
        <f>COUNTIFS(Lambai!C:C,"Sai phân công",Lambai!Q:Q,AH82)</f>
        <v>0</v>
      </c>
      <c r="W82" s="10">
        <f t="shared" si="4"/>
        <v>6</v>
      </c>
      <c r="X82" s="10"/>
      <c r="Y82" s="10"/>
      <c r="Z82" s="10">
        <f>COUNTIFS(Lambai!AE:AE,AH82, Lambai!AO:AO,"&lt;&gt;"&amp;"",Lambai!AP:AP,"&lt;&gt;"&amp;"")</f>
        <v>0</v>
      </c>
      <c r="AA82" s="6">
        <f>COUNTIFS(Lambai!AS:AS,'[1]Kiểm tra'!AH82, Lambai!AO:AO,"&lt;&gt;"&amp;"",Lambai!AP:AP,"&lt;&gt;"&amp;"")</f>
        <v>0</v>
      </c>
      <c r="AB82" s="6"/>
      <c r="AC82" s="6"/>
      <c r="AD82" s="6"/>
      <c r="AE82" s="6"/>
      <c r="AF82" s="6"/>
      <c r="AG82" s="6"/>
      <c r="AH82" s="6" t="s">
        <v>270</v>
      </c>
      <c r="AI82" s="6" t="str">
        <f t="shared" si="5"/>
        <v>B_14 Hoàng Mạnh Hậu 20131317 95040</v>
      </c>
      <c r="AJ82" s="6"/>
      <c r="AK82" s="6">
        <f t="shared" si="6"/>
        <v>0</v>
      </c>
      <c r="AL82" s="4"/>
      <c r="AM82" s="4"/>
      <c r="AN82" s="4"/>
      <c r="AO82" s="4"/>
      <c r="AP82" s="4"/>
      <c r="AQ82" s="4"/>
      <c r="AR82" s="4"/>
      <c r="AS82" s="4"/>
    </row>
    <row r="83" ht="13.5" customHeight="1">
      <c r="A83" s="6"/>
      <c r="B83" s="10" t="s">
        <v>1246</v>
      </c>
      <c r="C83" s="65" t="s">
        <v>2213</v>
      </c>
      <c r="D83" s="65" t="s">
        <v>2214</v>
      </c>
      <c r="E83" s="66">
        <v>2.0132122E7</v>
      </c>
      <c r="F83" s="58">
        <v>95040.0</v>
      </c>
      <c r="G83" s="10"/>
      <c r="H83" s="23" t="s">
        <v>2215</v>
      </c>
      <c r="I83" s="10"/>
      <c r="J83" s="10"/>
      <c r="K83" s="10"/>
      <c r="L83" s="10"/>
      <c r="M83" s="10"/>
      <c r="N83" s="10"/>
      <c r="O83" s="10"/>
      <c r="P83" s="4">
        <f>COUNTIFS(Lambai!Q:Q,AH83)</f>
        <v>6</v>
      </c>
      <c r="Q83" s="10">
        <f>COUNTIFS(Lambai!O:O,"TNLT",Lambai!Q:Q,AH83, Lambai!S:S,"&lt;&gt;"&amp;"", Lambai!T:T,"&lt;&gt;"&amp;"", Lambai!U:U,"&lt;&gt;"&amp;"", Lambai!V:V,"&lt;&gt;"&amp;"",  Lambai!W:W,"&lt;&gt;"&amp;"",  Lambai!X:X,"&lt;&gt;"&amp;"",  Lambai!Y:Y,"&lt;&gt;"&amp;"",  Lambai!Z:Z,"&lt;&gt;"&amp;"")</f>
        <v>2</v>
      </c>
      <c r="R83" s="10">
        <f>COUNTIFS(Lambai!O:O,"TNBT",Lambai!Q:Q,AH83, Lambai!S:S,"&lt;&gt;"&amp;"", Lambai!T:T,"&lt;&gt;"&amp;"", Lambai!U:U,"&lt;&gt;"&amp;"", Lambai!V:V,"&lt;&gt;"&amp;"",  Lambai!W:W,"&lt;&gt;"&amp;"",  Lambai!X:X,"&lt;&gt;"&amp;"",  Lambai!Y:Y,"&lt;&gt;"&amp;"",  Lambai!Z:Z,"&lt;&gt;"&amp;"")</f>
        <v>2</v>
      </c>
      <c r="S83" s="10">
        <f>COUNTIFS(Lambai!O:O,"TL",Lambai!Q:Q,AH83, Lambai!S:S,"&lt;&gt;"&amp;"", Lambai!Y:Y,"&lt;&gt;"&amp;"",  Lambai!Z:Z,"&lt;&gt;"&amp;"")</f>
        <v>2</v>
      </c>
      <c r="T83" s="10">
        <f>COUNTIFS(Lambai!B:B,"Giữ chỗ",Lambai!Q:Q,AH83)</f>
        <v>0</v>
      </c>
      <c r="U83" s="10">
        <f>COUNTIFS(Lambai!C:C,"Sai lớp",Lambai!Q:Q,AH83)</f>
        <v>0</v>
      </c>
      <c r="V83" s="10">
        <f>COUNTIFS(Lambai!C:C,"Sai phân công",Lambai!Q:Q,AH83)</f>
        <v>0</v>
      </c>
      <c r="W83" s="10">
        <f t="shared" si="4"/>
        <v>0</v>
      </c>
      <c r="X83" s="10"/>
      <c r="Y83" s="10"/>
      <c r="Z83" s="10">
        <f>COUNTIFS(Lambai!AE:AE,AH83, Lambai!AO:AO,"&lt;&gt;"&amp;"",Lambai!AP:AP,"&lt;&gt;"&amp;"")</f>
        <v>0</v>
      </c>
      <c r="AA83" s="6">
        <f>COUNTIFS(Lambai!AS:AS,'[1]Kiểm tra'!AH83, Lambai!AO:AO,"&lt;&gt;"&amp;"",Lambai!AP:AP,"&lt;&gt;"&amp;"")</f>
        <v>0</v>
      </c>
      <c r="AB83" s="6"/>
      <c r="AC83" s="6"/>
      <c r="AD83" s="6"/>
      <c r="AE83" s="6"/>
      <c r="AF83" s="6"/>
      <c r="AG83" s="6"/>
      <c r="AH83" s="6" t="s">
        <v>2243</v>
      </c>
      <c r="AI83" s="6" t="str">
        <f t="shared" si="5"/>
        <v>B_14 Nguyễn Danh Khương 20132122 95040</v>
      </c>
      <c r="AJ83" s="6"/>
      <c r="AK83" s="6" t="str">
        <f t="shared" si="6"/>
        <v>TRUE</v>
      </c>
      <c r="AL83" s="4"/>
      <c r="AM83" s="4"/>
      <c r="AN83" s="4"/>
      <c r="AO83" s="4"/>
      <c r="AP83" s="4"/>
      <c r="AQ83" s="4"/>
      <c r="AR83" s="4"/>
      <c r="AS83" s="4"/>
    </row>
    <row r="84" ht="13.5" customHeight="1">
      <c r="A84" s="6"/>
      <c r="B84" s="72" t="s">
        <v>224</v>
      </c>
      <c r="C84" s="73" t="s">
        <v>2251</v>
      </c>
      <c r="D84" s="10"/>
      <c r="E84" s="74">
        <v>2.0135143E7</v>
      </c>
      <c r="F84" s="74">
        <v>95040.0</v>
      </c>
      <c r="G84" s="10"/>
      <c r="H84" s="23" t="s">
        <v>2252</v>
      </c>
      <c r="I84" s="10">
        <f>COUNTIF(B:B,B84)</f>
        <v>4</v>
      </c>
      <c r="J84" s="10">
        <f>COUNTIFS(Lambai!P:P,B84,Lambai!O:O,"TNLT", Lambai!S:S,"&lt;&gt;"&amp;"", Lambai!T:T,"&lt;&gt;"&amp;"", Lambai!U:U,"&lt;&gt;"&amp;"", Lambai!V:V,"&lt;&gt;"&amp;"",  Lambai!W:W,"&lt;&gt;"&amp;"",  Lambai!X:X,"&lt;&gt;"&amp;"",  Lambai!Y:Y,"&lt;&gt;"&amp;"",  Lambai!Z:Z,"&lt;&gt;"&amp;"")</f>
        <v>3</v>
      </c>
      <c r="K84" s="10">
        <f>COUNTIFS(Lambai!P:P,B84,Lambai!O:O,"TNBT", Lambai!S:S,"&lt;&gt;"&amp;"", Lambai!T:T,"&lt;&gt;"&amp;"", Lambai!U:U,"&lt;&gt;"&amp;"", Lambai!V:V,"&lt;&gt;"&amp;"",  Lambai!W:W,"&lt;&gt;"&amp;"",  Lambai!X:X,"&lt;&gt;"&amp;"",  Lambai!Y:Y,"&lt;&gt;"&amp;"",  Lambai!Z:Z,"&lt;&gt;"&amp;"")</f>
        <v>2</v>
      </c>
      <c r="L84" s="10">
        <f>COUNTIFS(Lambai!P:P,B84,Lambai!O:O,"TL", Lambai!S:S,"&lt;&gt;"&amp;"", Lambai!Y:Y,"&lt;&gt;"&amp;"",  Lambai!Z:Z,"&lt;&gt;"&amp;"")</f>
        <v>2</v>
      </c>
      <c r="M84" s="10">
        <f>COUNTIFS(Lambai!AD:AD,B84, Lambai!AO:AO,"&lt;&gt;"&amp;"",Lambai!AP:AP,"&lt;&gt;"&amp;"")</f>
        <v>0</v>
      </c>
      <c r="N84" s="10">
        <f>COUNTIFS(Lambai!B:B,"Giữ chỗ nhóm",Lambai!P:P,B84)</f>
        <v>0</v>
      </c>
      <c r="O84" s="10"/>
      <c r="P84" s="4">
        <f>COUNTIFS(Lambai!Q:Q,AH84)</f>
        <v>0</v>
      </c>
      <c r="Q84" s="10">
        <f>COUNTIFS(Lambai!O:O,"TNLT",Lambai!Q:Q,AH84, Lambai!S:S,"&lt;&gt;"&amp;"", Lambai!T:T,"&lt;&gt;"&amp;"", Lambai!U:U,"&lt;&gt;"&amp;"", Lambai!V:V,"&lt;&gt;"&amp;"",  Lambai!W:W,"&lt;&gt;"&amp;"",  Lambai!X:X,"&lt;&gt;"&amp;"",  Lambai!Y:Y,"&lt;&gt;"&amp;"",  Lambai!Z:Z,"&lt;&gt;"&amp;"")</f>
        <v>0</v>
      </c>
      <c r="R84" s="10">
        <f>COUNTIFS(Lambai!O:O,"TNBT",Lambai!Q:Q,AH84, Lambai!S:S,"&lt;&gt;"&amp;"", Lambai!T:T,"&lt;&gt;"&amp;"", Lambai!U:U,"&lt;&gt;"&amp;"", Lambai!V:V,"&lt;&gt;"&amp;"",  Lambai!W:W,"&lt;&gt;"&amp;"",  Lambai!X:X,"&lt;&gt;"&amp;"",  Lambai!Y:Y,"&lt;&gt;"&amp;"",  Lambai!Z:Z,"&lt;&gt;"&amp;"")</f>
        <v>0</v>
      </c>
      <c r="S84" s="10">
        <f>COUNTIFS(Lambai!O:O,"TL",Lambai!Q:Q,AH84, Lambai!S:S,"&lt;&gt;"&amp;"", Lambai!Y:Y,"&lt;&gt;"&amp;"",  Lambai!Z:Z,"&lt;&gt;"&amp;"")</f>
        <v>0</v>
      </c>
      <c r="T84" s="10">
        <f>COUNTIFS(Lambai!B:B,"Giữ chỗ",Lambai!Q:Q,AH84)</f>
        <v>0</v>
      </c>
      <c r="U84" s="10">
        <f>COUNTIFS(Lambai!C:C,"Sai lớp",Lambai!Q:Q,AH84)</f>
        <v>0</v>
      </c>
      <c r="V84" s="10">
        <f>COUNTIFS(Lambai!C:C,"Sai phân công",Lambai!Q:Q,AH84)</f>
        <v>0</v>
      </c>
      <c r="W84" s="10">
        <f t="shared" si="4"/>
        <v>0</v>
      </c>
      <c r="X84" s="10"/>
      <c r="Y84" s="10"/>
      <c r="Z84" s="10">
        <f>COUNTIFS(Lambai!AE:AE,AH84, Lambai!AO:AO,"&lt;&gt;"&amp;"",Lambai!AP:AP,"&lt;&gt;"&amp;"")</f>
        <v>0</v>
      </c>
      <c r="AA84" s="6">
        <f>COUNTIFS(Lambai!AS:AS,'[1]Kiểm tra'!AH84, Lambai!AO:AO,"&lt;&gt;"&amp;"",Lambai!AP:AP,"&lt;&gt;"&amp;"")</f>
        <v>0</v>
      </c>
      <c r="AB84" s="6"/>
      <c r="AC84" s="6"/>
      <c r="AD84" s="6"/>
      <c r="AE84" s="6"/>
      <c r="AF84" s="6"/>
      <c r="AG84" s="6"/>
      <c r="AH84" s="6" t="s">
        <v>2309</v>
      </c>
      <c r="AI84" s="6" t="str">
        <f t="shared" si="5"/>
        <v>B_15 Nguyễn Duy Chiến  20135143 95040</v>
      </c>
      <c r="AJ84" s="6"/>
      <c r="AK84" s="6" t="str">
        <f t="shared" si="6"/>
        <v>TRUE</v>
      </c>
      <c r="AL84" s="4"/>
      <c r="AM84" s="4"/>
      <c r="AN84" s="4"/>
      <c r="AO84" s="4"/>
      <c r="AP84" s="4"/>
      <c r="AQ84" s="4"/>
      <c r="AR84" s="4"/>
      <c r="AS84" s="4"/>
    </row>
    <row r="85" ht="13.5" customHeight="1">
      <c r="A85" s="6"/>
      <c r="B85" s="72" t="s">
        <v>224</v>
      </c>
      <c r="C85" s="73" t="s">
        <v>2310</v>
      </c>
      <c r="D85" s="10"/>
      <c r="E85" s="74">
        <v>2.0125386E7</v>
      </c>
      <c r="F85" s="74">
        <v>95040.0</v>
      </c>
      <c r="G85" s="10"/>
      <c r="H85" s="23" t="s">
        <v>2311</v>
      </c>
      <c r="I85" s="10"/>
      <c r="J85" s="10"/>
      <c r="K85" s="10"/>
      <c r="L85" s="10"/>
      <c r="M85" s="10"/>
      <c r="N85" s="10"/>
      <c r="O85" s="10"/>
      <c r="P85" s="4">
        <f>COUNTIFS(Lambai!Q:Q,AH85)</f>
        <v>6</v>
      </c>
      <c r="Q85" s="10">
        <f>COUNTIFS(Lambai!O:O,"TNLT",Lambai!Q:Q,AH85, Lambai!S:S,"&lt;&gt;"&amp;"", Lambai!T:T,"&lt;&gt;"&amp;"", Lambai!U:U,"&lt;&gt;"&amp;"", Lambai!V:V,"&lt;&gt;"&amp;"",  Lambai!W:W,"&lt;&gt;"&amp;"",  Lambai!X:X,"&lt;&gt;"&amp;"",  Lambai!Y:Y,"&lt;&gt;"&amp;"",  Lambai!Z:Z,"&lt;&gt;"&amp;"")</f>
        <v>1</v>
      </c>
      <c r="R85" s="10">
        <f>COUNTIFS(Lambai!O:O,"TNBT",Lambai!Q:Q,AH85, Lambai!S:S,"&lt;&gt;"&amp;"", Lambai!T:T,"&lt;&gt;"&amp;"", Lambai!U:U,"&lt;&gt;"&amp;"", Lambai!V:V,"&lt;&gt;"&amp;"",  Lambai!W:W,"&lt;&gt;"&amp;"",  Lambai!X:X,"&lt;&gt;"&amp;"",  Lambai!Y:Y,"&lt;&gt;"&amp;"",  Lambai!Z:Z,"&lt;&gt;"&amp;"")</f>
        <v>0</v>
      </c>
      <c r="S85" s="10">
        <f>COUNTIFS(Lambai!O:O,"TL",Lambai!Q:Q,AH85, Lambai!S:S,"&lt;&gt;"&amp;"", Lambai!Y:Y,"&lt;&gt;"&amp;"",  Lambai!Z:Z,"&lt;&gt;"&amp;"")</f>
        <v>0</v>
      </c>
      <c r="T85" s="10">
        <f>COUNTIFS(Lambai!B:B,"Giữ chỗ",Lambai!Q:Q,AH85)</f>
        <v>5</v>
      </c>
      <c r="U85" s="10">
        <f>COUNTIFS(Lambai!C:C,"Sai lớp",Lambai!Q:Q,AH85)</f>
        <v>0</v>
      </c>
      <c r="V85" s="10">
        <f>COUNTIFS(Lambai!C:C,"Sai phân công",Lambai!Q:Q,AH85)</f>
        <v>0</v>
      </c>
      <c r="W85" s="10">
        <f t="shared" si="4"/>
        <v>0</v>
      </c>
      <c r="X85" s="10"/>
      <c r="Y85" s="10"/>
      <c r="Z85" s="10">
        <f>COUNTIFS(Lambai!AE:AE,AH85, Lambai!AO:AO,"&lt;&gt;"&amp;"",Lambai!AP:AP,"&lt;&gt;"&amp;"")</f>
        <v>0</v>
      </c>
      <c r="AA85" s="6">
        <f>COUNTIFS(Lambai!AS:AS,'[1]Kiểm tra'!AH85, Lambai!AO:AO,"&lt;&gt;"&amp;"",Lambai!AP:AP,"&lt;&gt;"&amp;"")</f>
        <v>0</v>
      </c>
      <c r="AB85" s="6"/>
      <c r="AC85" s="6"/>
      <c r="AD85" s="6"/>
      <c r="AE85" s="6"/>
      <c r="AF85" s="6"/>
      <c r="AG85" s="6"/>
      <c r="AH85" s="6" t="s">
        <v>851</v>
      </c>
      <c r="AI85" s="6" t="str">
        <f t="shared" si="5"/>
        <v>B_15 Phùng Tuấn Anh  20125386 95040</v>
      </c>
      <c r="AJ85" s="6"/>
      <c r="AK85" s="6">
        <f t="shared" si="6"/>
        <v>0</v>
      </c>
      <c r="AL85" s="4"/>
      <c r="AM85" s="4"/>
      <c r="AN85" s="4"/>
      <c r="AO85" s="4"/>
      <c r="AP85" s="4"/>
      <c r="AQ85" s="4"/>
      <c r="AR85" s="4"/>
      <c r="AS85" s="4"/>
    </row>
    <row r="86" ht="13.5" customHeight="1">
      <c r="A86" s="6"/>
      <c r="B86" s="72" t="s">
        <v>224</v>
      </c>
      <c r="C86" s="73" t="s">
        <v>2331</v>
      </c>
      <c r="D86" s="10"/>
      <c r="E86" s="74">
        <v>2.0140782E7</v>
      </c>
      <c r="F86" s="74">
        <v>95040.0</v>
      </c>
      <c r="G86" s="10"/>
      <c r="H86" s="71" t="s">
        <v>2332</v>
      </c>
      <c r="I86" s="10"/>
      <c r="J86" s="10"/>
      <c r="K86" s="10"/>
      <c r="L86" s="10"/>
      <c r="M86" s="10"/>
      <c r="N86" s="10"/>
      <c r="O86" s="10"/>
      <c r="P86" s="4">
        <f>COUNTIFS(Lambai!Q:Q,AH86)</f>
        <v>6</v>
      </c>
      <c r="Q86" s="10">
        <f>COUNTIFS(Lambai!O:O,"TNLT",Lambai!Q:Q,AH86, Lambai!S:S,"&lt;&gt;"&amp;"", Lambai!T:T,"&lt;&gt;"&amp;"", Lambai!U:U,"&lt;&gt;"&amp;"", Lambai!V:V,"&lt;&gt;"&amp;"",  Lambai!W:W,"&lt;&gt;"&amp;"",  Lambai!X:X,"&lt;&gt;"&amp;"",  Lambai!Y:Y,"&lt;&gt;"&amp;"",  Lambai!Z:Z,"&lt;&gt;"&amp;"")</f>
        <v>2</v>
      </c>
      <c r="R86" s="10">
        <f>COUNTIFS(Lambai!O:O,"TNBT",Lambai!Q:Q,AH86, Lambai!S:S,"&lt;&gt;"&amp;"", Lambai!T:T,"&lt;&gt;"&amp;"", Lambai!U:U,"&lt;&gt;"&amp;"", Lambai!V:V,"&lt;&gt;"&amp;"",  Lambai!W:W,"&lt;&gt;"&amp;"",  Lambai!X:X,"&lt;&gt;"&amp;"",  Lambai!Y:Y,"&lt;&gt;"&amp;"",  Lambai!Z:Z,"&lt;&gt;"&amp;"")</f>
        <v>2</v>
      </c>
      <c r="S86" s="10">
        <f>COUNTIFS(Lambai!O:O,"TL",Lambai!Q:Q,AH86, Lambai!S:S,"&lt;&gt;"&amp;"", Lambai!Y:Y,"&lt;&gt;"&amp;"",  Lambai!Z:Z,"&lt;&gt;"&amp;"")</f>
        <v>2</v>
      </c>
      <c r="T86" s="10">
        <f>COUNTIFS(Lambai!B:B,"Giữ chỗ",Lambai!Q:Q,AH86)</f>
        <v>0</v>
      </c>
      <c r="U86" s="10">
        <f>COUNTIFS(Lambai!C:C,"Sai lớp",Lambai!Q:Q,AH86)</f>
        <v>0</v>
      </c>
      <c r="V86" s="10">
        <f>COUNTIFS(Lambai!C:C,"Sai phân công",Lambai!Q:Q,AH86)</f>
        <v>0</v>
      </c>
      <c r="W86" s="10">
        <f t="shared" si="4"/>
        <v>0</v>
      </c>
      <c r="X86" s="10"/>
      <c r="Y86" s="10"/>
      <c r="Z86" s="10">
        <f>COUNTIFS(Lambai!AE:AE,AH86, Lambai!AO:AO,"&lt;&gt;"&amp;"",Lambai!AP:AP,"&lt;&gt;"&amp;"")</f>
        <v>0</v>
      </c>
      <c r="AA86" s="6">
        <f>COUNTIFS(Lambai!AS:AS,'[1]Kiểm tra'!AH86, Lambai!AO:AO,"&lt;&gt;"&amp;"",Lambai!AP:AP,"&lt;&gt;"&amp;"")</f>
        <v>0</v>
      </c>
      <c r="AB86" s="6"/>
      <c r="AC86" s="6"/>
      <c r="AD86" s="6"/>
      <c r="AE86" s="6"/>
      <c r="AF86" s="6"/>
      <c r="AG86" s="6"/>
      <c r="AH86" s="6" t="s">
        <v>225</v>
      </c>
      <c r="AI86" s="6" t="str">
        <f t="shared" si="5"/>
        <v>B_15 Hoàng Ngọc Dũng  20140782 95040</v>
      </c>
      <c r="AJ86" s="6"/>
      <c r="AK86" s="6" t="str">
        <f t="shared" si="6"/>
        <v>TRUE</v>
      </c>
      <c r="AL86" s="4"/>
      <c r="AM86" s="4"/>
      <c r="AN86" s="4"/>
      <c r="AO86" s="4"/>
      <c r="AP86" s="4"/>
      <c r="AQ86" s="4"/>
      <c r="AR86" s="4"/>
      <c r="AS86" s="4"/>
    </row>
    <row r="87" ht="13.5" customHeight="1">
      <c r="A87" s="6"/>
      <c r="B87" s="72" t="s">
        <v>224</v>
      </c>
      <c r="C87" s="73" t="s">
        <v>2354</v>
      </c>
      <c r="D87" s="10"/>
      <c r="E87" s="74">
        <v>2.013527E7</v>
      </c>
      <c r="F87" s="74">
        <v>95040.0</v>
      </c>
      <c r="G87" s="10"/>
      <c r="H87" s="23" t="s">
        <v>2355</v>
      </c>
      <c r="I87" s="10"/>
      <c r="J87" s="10"/>
      <c r="K87" s="10"/>
      <c r="L87" s="10"/>
      <c r="M87" s="10"/>
      <c r="N87" s="10"/>
      <c r="O87" s="10"/>
      <c r="P87" s="4">
        <f>COUNTIFS(Lambai!Q:Q,AH87)</f>
        <v>0</v>
      </c>
      <c r="Q87" s="10">
        <f>COUNTIFS(Lambai!O:O,"TNLT",Lambai!Q:Q,AH87, Lambai!S:S,"&lt;&gt;"&amp;"", Lambai!T:T,"&lt;&gt;"&amp;"", Lambai!U:U,"&lt;&gt;"&amp;"", Lambai!V:V,"&lt;&gt;"&amp;"",  Lambai!W:W,"&lt;&gt;"&amp;"",  Lambai!X:X,"&lt;&gt;"&amp;"",  Lambai!Y:Y,"&lt;&gt;"&amp;"",  Lambai!Z:Z,"&lt;&gt;"&amp;"")</f>
        <v>0</v>
      </c>
      <c r="R87" s="10">
        <f>COUNTIFS(Lambai!O:O,"TNBT",Lambai!Q:Q,AH87, Lambai!S:S,"&lt;&gt;"&amp;"", Lambai!T:T,"&lt;&gt;"&amp;"", Lambai!U:U,"&lt;&gt;"&amp;"", Lambai!V:V,"&lt;&gt;"&amp;"",  Lambai!W:W,"&lt;&gt;"&amp;"",  Lambai!X:X,"&lt;&gt;"&amp;"",  Lambai!Y:Y,"&lt;&gt;"&amp;"",  Lambai!Z:Z,"&lt;&gt;"&amp;"")</f>
        <v>0</v>
      </c>
      <c r="S87" s="10">
        <f>COUNTIFS(Lambai!O:O,"TL",Lambai!Q:Q,AH87, Lambai!S:S,"&lt;&gt;"&amp;"", Lambai!Y:Y,"&lt;&gt;"&amp;"",  Lambai!Z:Z,"&lt;&gt;"&amp;"")</f>
        <v>0</v>
      </c>
      <c r="T87" s="10">
        <f>COUNTIFS(Lambai!B:B,"Giữ chỗ",Lambai!Q:Q,AH87)</f>
        <v>0</v>
      </c>
      <c r="U87" s="10">
        <f>COUNTIFS(Lambai!C:C,"Sai lớp",Lambai!Q:Q,AH87)</f>
        <v>0</v>
      </c>
      <c r="V87" s="10">
        <f>COUNTIFS(Lambai!C:C,"Sai phân công",Lambai!Q:Q,AH87)</f>
        <v>0</v>
      </c>
      <c r="W87" s="10">
        <f t="shared" si="4"/>
        <v>0</v>
      </c>
      <c r="X87" s="10"/>
      <c r="Y87" s="10"/>
      <c r="Z87" s="10">
        <f>COUNTIFS(Lambai!AE:AE,AH87, Lambai!AO:AO,"&lt;&gt;"&amp;"",Lambai!AP:AP,"&lt;&gt;"&amp;"")</f>
        <v>0</v>
      </c>
      <c r="AA87" s="6">
        <f>COUNTIFS(Lambai!AS:AS,'[1]Kiểm tra'!AH87, Lambai!AO:AO,"&lt;&gt;"&amp;"",Lambai!AP:AP,"&lt;&gt;"&amp;"")</f>
        <v>0</v>
      </c>
      <c r="AB87" s="6"/>
      <c r="AC87" s="6"/>
      <c r="AD87" s="6"/>
      <c r="AE87" s="6"/>
      <c r="AF87" s="6"/>
      <c r="AG87" s="6"/>
      <c r="AH87" s="6" t="s">
        <v>2380</v>
      </c>
      <c r="AI87" s="6" t="str">
        <f t="shared" si="5"/>
        <v>B_15 Nguyễn Dũng  20135270 95040</v>
      </c>
      <c r="AJ87" s="6"/>
      <c r="AK87" s="6" t="str">
        <f t="shared" si="6"/>
        <v>TRUE</v>
      </c>
      <c r="AL87" s="4"/>
      <c r="AM87" s="4"/>
      <c r="AN87" s="4"/>
      <c r="AO87" s="4"/>
      <c r="AP87" s="4"/>
      <c r="AQ87" s="4"/>
      <c r="AR87" s="4"/>
      <c r="AS87" s="4"/>
    </row>
    <row r="88" ht="13.5" customHeight="1">
      <c r="A88" s="6"/>
      <c r="B88" s="72" t="s">
        <v>829</v>
      </c>
      <c r="C88" s="73" t="s">
        <v>2381</v>
      </c>
      <c r="D88" s="10"/>
      <c r="E88" s="74">
        <v>2.0169565E7</v>
      </c>
      <c r="F88" s="74">
        <v>95040.0</v>
      </c>
      <c r="G88" s="10"/>
      <c r="H88" s="23" t="s">
        <v>2382</v>
      </c>
      <c r="I88" s="10">
        <f>COUNTIF(B:B,B88)</f>
        <v>4</v>
      </c>
      <c r="J88" s="10">
        <f>COUNTIFS(Lambai!P:P,B88,Lambai!O:O,"TNLT", Lambai!S:S,"&lt;&gt;"&amp;"", Lambai!T:T,"&lt;&gt;"&amp;"", Lambai!U:U,"&lt;&gt;"&amp;"", Lambai!V:V,"&lt;&gt;"&amp;"",  Lambai!W:W,"&lt;&gt;"&amp;"",  Lambai!X:X,"&lt;&gt;"&amp;"",  Lambai!Y:Y,"&lt;&gt;"&amp;"",  Lambai!Z:Z,"&lt;&gt;"&amp;"")</f>
        <v>5</v>
      </c>
      <c r="K88" s="10">
        <f>COUNTIFS(Lambai!P:P,B88,Lambai!O:O,"TNBT", Lambai!S:S,"&lt;&gt;"&amp;"", Lambai!T:T,"&lt;&gt;"&amp;"", Lambai!U:U,"&lt;&gt;"&amp;"", Lambai!V:V,"&lt;&gt;"&amp;"",  Lambai!W:W,"&lt;&gt;"&amp;"",  Lambai!X:X,"&lt;&gt;"&amp;"",  Lambai!Y:Y,"&lt;&gt;"&amp;"",  Lambai!Z:Z,"&lt;&gt;"&amp;"")</f>
        <v>7</v>
      </c>
      <c r="L88" s="10">
        <f>COUNTIFS(Lambai!P:P,B88,Lambai!O:O,"TL", Lambai!S:S,"&lt;&gt;"&amp;"", Lambai!Y:Y,"&lt;&gt;"&amp;"",  Lambai!Z:Z,"&lt;&gt;"&amp;"")</f>
        <v>4</v>
      </c>
      <c r="M88" s="10">
        <f>COUNTIFS(Lambai!AD:AD,B88, Lambai!AO:AO,"&lt;&gt;"&amp;"",Lambai!AP:AP,"&lt;&gt;"&amp;"")</f>
        <v>0</v>
      </c>
      <c r="N88" s="10">
        <f>COUNTIFS(Lambai!B:B,"Giữ chỗ nhóm",Lambai!P:P,B88)</f>
        <v>0</v>
      </c>
      <c r="O88" s="10"/>
      <c r="P88" s="4">
        <f>COUNTIFS(Lambai!Q:Q,AH88)</f>
        <v>6</v>
      </c>
      <c r="Q88" s="10">
        <f>COUNTIFS(Lambai!O:O,"TNLT",Lambai!Q:Q,AH88, Lambai!S:S,"&lt;&gt;"&amp;"", Lambai!T:T,"&lt;&gt;"&amp;"", Lambai!U:U,"&lt;&gt;"&amp;"", Lambai!V:V,"&lt;&gt;"&amp;"",  Lambai!W:W,"&lt;&gt;"&amp;"",  Lambai!X:X,"&lt;&gt;"&amp;"",  Lambai!Y:Y,"&lt;&gt;"&amp;"",  Lambai!Z:Z,"&lt;&gt;"&amp;"")</f>
        <v>2</v>
      </c>
      <c r="R88" s="10">
        <f>COUNTIFS(Lambai!O:O,"TNBT",Lambai!Q:Q,AH88, Lambai!S:S,"&lt;&gt;"&amp;"", Lambai!T:T,"&lt;&gt;"&amp;"", Lambai!U:U,"&lt;&gt;"&amp;"", Lambai!V:V,"&lt;&gt;"&amp;"",  Lambai!W:W,"&lt;&gt;"&amp;"",  Lambai!X:X,"&lt;&gt;"&amp;"",  Lambai!Y:Y,"&lt;&gt;"&amp;"",  Lambai!Z:Z,"&lt;&gt;"&amp;"")</f>
        <v>2</v>
      </c>
      <c r="S88" s="10">
        <f>COUNTIFS(Lambai!O:O,"TL",Lambai!Q:Q,AH88, Lambai!S:S,"&lt;&gt;"&amp;"", Lambai!Y:Y,"&lt;&gt;"&amp;"",  Lambai!Z:Z,"&lt;&gt;"&amp;"")</f>
        <v>2</v>
      </c>
      <c r="T88" s="10">
        <f>COUNTIFS(Lambai!B:B,"Giữ chỗ",Lambai!Q:Q,AH88)</f>
        <v>0</v>
      </c>
      <c r="U88" s="10">
        <f>COUNTIFS(Lambai!C:C,"Sai lớp",Lambai!Q:Q,AH88)</f>
        <v>0</v>
      </c>
      <c r="V88" s="10">
        <f>COUNTIFS(Lambai!C:C,"Sai phân công",Lambai!Q:Q,AH88)</f>
        <v>0</v>
      </c>
      <c r="W88" s="10">
        <f t="shared" si="4"/>
        <v>0</v>
      </c>
      <c r="X88" s="10"/>
      <c r="Y88" s="10"/>
      <c r="Z88" s="10">
        <f>COUNTIFS(Lambai!AE:AE,AH88, Lambai!AO:AO,"&lt;&gt;"&amp;"",Lambai!AP:AP,"&lt;&gt;"&amp;"")</f>
        <v>0</v>
      </c>
      <c r="AA88" s="6">
        <f>COUNTIFS(Lambai!AS:AS,'[1]Kiểm tra'!AH88, Lambai!AO:AO,"&lt;&gt;"&amp;"",Lambai!AP:AP,"&lt;&gt;"&amp;"")</f>
        <v>0</v>
      </c>
      <c r="AB88" s="6"/>
      <c r="AC88" s="6"/>
      <c r="AD88" s="6"/>
      <c r="AE88" s="6"/>
      <c r="AF88" s="6"/>
      <c r="AG88" s="6"/>
      <c r="AH88" s="6" t="s">
        <v>830</v>
      </c>
      <c r="AI88" s="6" t="str">
        <f t="shared" si="5"/>
        <v>B_16 Nguyễn Kiều Ngân  20169565 95040</v>
      </c>
      <c r="AJ88" s="6"/>
      <c r="AK88" s="6" t="str">
        <f t="shared" si="6"/>
        <v>TRUE</v>
      </c>
      <c r="AL88" s="4"/>
      <c r="AM88" s="4"/>
      <c r="AN88" s="4"/>
      <c r="AO88" s="4"/>
      <c r="AP88" s="4"/>
      <c r="AQ88" s="4"/>
      <c r="AR88" s="4"/>
      <c r="AS88" s="4"/>
    </row>
    <row r="89" ht="13.5" customHeight="1">
      <c r="A89" s="6"/>
      <c r="B89" s="72" t="s">
        <v>829</v>
      </c>
      <c r="C89" s="73" t="s">
        <v>2400</v>
      </c>
      <c r="D89" s="10"/>
      <c r="E89" s="74">
        <v>2.0135465E7</v>
      </c>
      <c r="F89" s="74">
        <v>95040.0</v>
      </c>
      <c r="G89" s="10"/>
      <c r="H89" s="23" t="s">
        <v>2401</v>
      </c>
      <c r="I89" s="10"/>
      <c r="J89" s="10"/>
      <c r="K89" s="10"/>
      <c r="L89" s="10"/>
      <c r="M89" s="10"/>
      <c r="N89" s="10"/>
      <c r="O89" s="10"/>
      <c r="P89" s="4">
        <f>COUNTIFS(Lambai!Q:Q,AH89)</f>
        <v>0</v>
      </c>
      <c r="Q89" s="10">
        <f>COUNTIFS(Lambai!O:O,"TNLT",Lambai!Q:Q,AH89, Lambai!S:S,"&lt;&gt;"&amp;"", Lambai!T:T,"&lt;&gt;"&amp;"", Lambai!U:U,"&lt;&gt;"&amp;"", Lambai!V:V,"&lt;&gt;"&amp;"",  Lambai!W:W,"&lt;&gt;"&amp;"",  Lambai!X:X,"&lt;&gt;"&amp;"",  Lambai!Y:Y,"&lt;&gt;"&amp;"",  Lambai!Z:Z,"&lt;&gt;"&amp;"")</f>
        <v>0</v>
      </c>
      <c r="R89" s="10">
        <f>COUNTIFS(Lambai!O:O,"TNBT",Lambai!Q:Q,AH89, Lambai!S:S,"&lt;&gt;"&amp;"", Lambai!T:T,"&lt;&gt;"&amp;"", Lambai!U:U,"&lt;&gt;"&amp;"", Lambai!V:V,"&lt;&gt;"&amp;"",  Lambai!W:W,"&lt;&gt;"&amp;"",  Lambai!X:X,"&lt;&gt;"&amp;"",  Lambai!Y:Y,"&lt;&gt;"&amp;"",  Lambai!Z:Z,"&lt;&gt;"&amp;"")</f>
        <v>0</v>
      </c>
      <c r="S89" s="10">
        <f>COUNTIFS(Lambai!O:O,"TL",Lambai!Q:Q,AH89, Lambai!S:S,"&lt;&gt;"&amp;"", Lambai!Y:Y,"&lt;&gt;"&amp;"",  Lambai!Z:Z,"&lt;&gt;"&amp;"")</f>
        <v>0</v>
      </c>
      <c r="T89" s="10">
        <f>COUNTIFS(Lambai!B:B,"Giữ chỗ",Lambai!Q:Q,AH89)</f>
        <v>0</v>
      </c>
      <c r="U89" s="10">
        <f>COUNTIFS(Lambai!C:C,"Sai lớp",Lambai!Q:Q,AH89)</f>
        <v>0</v>
      </c>
      <c r="V89" s="10">
        <f>COUNTIFS(Lambai!C:C,"Sai phân công",Lambai!Q:Q,AH89)</f>
        <v>0</v>
      </c>
      <c r="W89" s="10">
        <f t="shared" si="4"/>
        <v>0</v>
      </c>
      <c r="X89" s="10"/>
      <c r="Y89" s="10"/>
      <c r="Z89" s="10">
        <f>COUNTIFS(Lambai!AE:AE,AH89, Lambai!AO:AO,"&lt;&gt;"&amp;"",Lambai!AP:AP,"&lt;&gt;"&amp;"")</f>
        <v>0</v>
      </c>
      <c r="AA89" s="6">
        <f>COUNTIFS(Lambai!AS:AS,'[1]Kiểm tra'!AH89, Lambai!AO:AO,"&lt;&gt;"&amp;"",Lambai!AP:AP,"&lt;&gt;"&amp;"")</f>
        <v>0</v>
      </c>
      <c r="AB89" s="6"/>
      <c r="AC89" s="6"/>
      <c r="AD89" s="6"/>
      <c r="AE89" s="6"/>
      <c r="AF89" s="6"/>
      <c r="AG89" s="6"/>
      <c r="AH89" s="6" t="s">
        <v>2413</v>
      </c>
      <c r="AI89" s="6" t="str">
        <f t="shared" si="5"/>
        <v>B_16 Trần Sơn Hải  20135465 95040</v>
      </c>
      <c r="AJ89" s="6"/>
      <c r="AK89" s="6" t="str">
        <f t="shared" si="6"/>
        <v>TRUE</v>
      </c>
      <c r="AL89" s="4"/>
      <c r="AM89" s="4"/>
      <c r="AN89" s="4"/>
      <c r="AO89" s="4"/>
      <c r="AP89" s="4"/>
      <c r="AQ89" s="4"/>
      <c r="AR89" s="4"/>
      <c r="AS89" s="4"/>
    </row>
    <row r="90" ht="13.5" customHeight="1">
      <c r="A90" s="6"/>
      <c r="B90" s="72" t="s">
        <v>829</v>
      </c>
      <c r="C90" s="73" t="s">
        <v>2415</v>
      </c>
      <c r="D90" s="10"/>
      <c r="E90" s="74">
        <v>2.0144662E7</v>
      </c>
      <c r="F90" s="74">
        <v>95040.0</v>
      </c>
      <c r="G90" s="10"/>
      <c r="H90" s="23" t="s">
        <v>2418</v>
      </c>
      <c r="I90" s="10"/>
      <c r="J90" s="10"/>
      <c r="K90" s="10"/>
      <c r="L90" s="10"/>
      <c r="M90" s="10"/>
      <c r="N90" s="10"/>
      <c r="O90" s="10"/>
      <c r="P90" s="4">
        <f>COUNTIFS(Lambai!Q:Q,AH90)</f>
        <v>6</v>
      </c>
      <c r="Q90" s="10">
        <f>COUNTIFS(Lambai!O:O,"TNLT",Lambai!Q:Q,AH90, Lambai!S:S,"&lt;&gt;"&amp;"", Lambai!T:T,"&lt;&gt;"&amp;"", Lambai!U:U,"&lt;&gt;"&amp;"", Lambai!V:V,"&lt;&gt;"&amp;"",  Lambai!W:W,"&lt;&gt;"&amp;"",  Lambai!X:X,"&lt;&gt;"&amp;"",  Lambai!Y:Y,"&lt;&gt;"&amp;"",  Lambai!Z:Z,"&lt;&gt;"&amp;"")</f>
        <v>2</v>
      </c>
      <c r="R90" s="10">
        <f>COUNTIFS(Lambai!O:O,"TNBT",Lambai!Q:Q,AH90, Lambai!S:S,"&lt;&gt;"&amp;"", Lambai!T:T,"&lt;&gt;"&amp;"", Lambai!U:U,"&lt;&gt;"&amp;"", Lambai!V:V,"&lt;&gt;"&amp;"",  Lambai!W:W,"&lt;&gt;"&amp;"",  Lambai!X:X,"&lt;&gt;"&amp;"",  Lambai!Y:Y,"&lt;&gt;"&amp;"",  Lambai!Z:Z,"&lt;&gt;"&amp;"")</f>
        <v>2</v>
      </c>
      <c r="S90" s="10">
        <f>COUNTIFS(Lambai!O:O,"TL",Lambai!Q:Q,AH90, Lambai!S:S,"&lt;&gt;"&amp;"", Lambai!Y:Y,"&lt;&gt;"&amp;"",  Lambai!Z:Z,"&lt;&gt;"&amp;"")</f>
        <v>2</v>
      </c>
      <c r="T90" s="10">
        <f>COUNTIFS(Lambai!B:B,"Giữ chỗ",Lambai!Q:Q,AH90)</f>
        <v>0</v>
      </c>
      <c r="U90" s="10">
        <f>COUNTIFS(Lambai!C:C,"Sai lớp",Lambai!Q:Q,AH90)</f>
        <v>0</v>
      </c>
      <c r="V90" s="10">
        <f>COUNTIFS(Lambai!C:C,"Sai phân công",Lambai!Q:Q,AH90)</f>
        <v>0</v>
      </c>
      <c r="W90" s="10">
        <f t="shared" si="4"/>
        <v>0</v>
      </c>
      <c r="X90" s="10"/>
      <c r="Y90" s="10"/>
      <c r="Z90" s="10">
        <f>COUNTIFS(Lambai!AE:AE,AH90, Lambai!AO:AO,"&lt;&gt;"&amp;"",Lambai!AP:AP,"&lt;&gt;"&amp;"")</f>
        <v>0</v>
      </c>
      <c r="AA90" s="6">
        <f>COUNTIFS(Lambai!AS:AS,'[1]Kiểm tra'!AH90, Lambai!AO:AO,"&lt;&gt;"&amp;"",Lambai!AP:AP,"&lt;&gt;"&amp;"")</f>
        <v>0</v>
      </c>
      <c r="AB90" s="6"/>
      <c r="AC90" s="6"/>
      <c r="AD90" s="6"/>
      <c r="AE90" s="6"/>
      <c r="AF90" s="6"/>
      <c r="AG90" s="6"/>
      <c r="AH90" s="6" t="s">
        <v>2442</v>
      </c>
      <c r="AI90" s="6" t="str">
        <f t="shared" si="5"/>
        <v>B_16 Nguyễn Đức Trình  20144662 95040</v>
      </c>
      <c r="AJ90" s="6"/>
      <c r="AK90" s="6" t="str">
        <f t="shared" si="6"/>
        <v>TRUE</v>
      </c>
      <c r="AL90" s="4"/>
      <c r="AM90" s="4"/>
      <c r="AN90" s="4"/>
      <c r="AO90" s="4"/>
      <c r="AP90" s="4"/>
      <c r="AQ90" s="4"/>
      <c r="AR90" s="4"/>
      <c r="AS90" s="4"/>
    </row>
    <row r="91" ht="13.5" customHeight="1">
      <c r="A91" s="6"/>
      <c r="B91" s="72" t="s">
        <v>829</v>
      </c>
      <c r="C91" s="73" t="s">
        <v>2443</v>
      </c>
      <c r="D91" s="10"/>
      <c r="E91" s="74">
        <v>2.0146307E7</v>
      </c>
      <c r="F91" s="74">
        <v>95040.0</v>
      </c>
      <c r="G91" s="10"/>
      <c r="H91" s="23" t="s">
        <v>2444</v>
      </c>
      <c r="I91" s="10"/>
      <c r="J91" s="10"/>
      <c r="K91" s="10"/>
      <c r="L91" s="10"/>
      <c r="M91" s="10"/>
      <c r="N91" s="10"/>
      <c r="O91" s="10"/>
      <c r="P91" s="4">
        <f>COUNTIFS(Lambai!Q:Q,AH91)</f>
        <v>0</v>
      </c>
      <c r="Q91" s="10">
        <f>COUNTIFS(Lambai!O:O,"TNLT",Lambai!Q:Q,AH91, Lambai!S:S,"&lt;&gt;"&amp;"", Lambai!T:T,"&lt;&gt;"&amp;"", Lambai!U:U,"&lt;&gt;"&amp;"", Lambai!V:V,"&lt;&gt;"&amp;"",  Lambai!W:W,"&lt;&gt;"&amp;"",  Lambai!X:X,"&lt;&gt;"&amp;"",  Lambai!Y:Y,"&lt;&gt;"&amp;"",  Lambai!Z:Z,"&lt;&gt;"&amp;"")</f>
        <v>0</v>
      </c>
      <c r="R91" s="10">
        <f>COUNTIFS(Lambai!O:O,"TNBT",Lambai!Q:Q,AH91, Lambai!S:S,"&lt;&gt;"&amp;"", Lambai!T:T,"&lt;&gt;"&amp;"", Lambai!U:U,"&lt;&gt;"&amp;"", Lambai!V:V,"&lt;&gt;"&amp;"",  Lambai!W:W,"&lt;&gt;"&amp;"",  Lambai!X:X,"&lt;&gt;"&amp;"",  Lambai!Y:Y,"&lt;&gt;"&amp;"",  Lambai!Z:Z,"&lt;&gt;"&amp;"")</f>
        <v>0</v>
      </c>
      <c r="S91" s="10">
        <f>COUNTIFS(Lambai!O:O,"TL",Lambai!Q:Q,AH91, Lambai!S:S,"&lt;&gt;"&amp;"", Lambai!Y:Y,"&lt;&gt;"&amp;"",  Lambai!Z:Z,"&lt;&gt;"&amp;"")</f>
        <v>0</v>
      </c>
      <c r="T91" s="10">
        <f>COUNTIFS(Lambai!B:B,"Giữ chỗ",Lambai!Q:Q,AH91)</f>
        <v>0</v>
      </c>
      <c r="U91" s="10">
        <f>COUNTIFS(Lambai!C:C,"Sai lớp",Lambai!Q:Q,AH91)</f>
        <v>0</v>
      </c>
      <c r="V91" s="10">
        <f>COUNTIFS(Lambai!C:C,"Sai phân công",Lambai!Q:Q,AH91)</f>
        <v>0</v>
      </c>
      <c r="W91" s="10">
        <f t="shared" si="4"/>
        <v>0</v>
      </c>
      <c r="X91" s="10"/>
      <c r="Y91" s="10"/>
      <c r="Z91" s="10">
        <f>COUNTIFS(Lambai!AE:AE,AH91, Lambai!AO:AO,"&lt;&gt;"&amp;"",Lambai!AP:AP,"&lt;&gt;"&amp;"")</f>
        <v>0</v>
      </c>
      <c r="AA91" s="6">
        <f>COUNTIFS(Lambai!AS:AS,'[1]Kiểm tra'!AH91, Lambai!AO:AO,"&lt;&gt;"&amp;"",Lambai!AP:AP,"&lt;&gt;"&amp;"")</f>
        <v>0</v>
      </c>
      <c r="AB91" s="6"/>
      <c r="AC91" s="6"/>
      <c r="AD91" s="6"/>
      <c r="AE91" s="6"/>
      <c r="AF91" s="6"/>
      <c r="AG91" s="6"/>
      <c r="AH91" s="6" t="s">
        <v>2464</v>
      </c>
      <c r="AI91" s="6" t="str">
        <f t="shared" si="5"/>
        <v>B_16 Trần Minh Hoàng  20146307 95040</v>
      </c>
      <c r="AJ91" s="6"/>
      <c r="AK91" s="6" t="str">
        <f t="shared" si="6"/>
        <v>TRUE</v>
      </c>
      <c r="AL91" s="4"/>
      <c r="AM91" s="4"/>
      <c r="AN91" s="4"/>
      <c r="AO91" s="4"/>
      <c r="AP91" s="4"/>
      <c r="AQ91" s="4"/>
      <c r="AR91" s="4"/>
      <c r="AS91" s="4"/>
    </row>
    <row r="92" ht="13.5" customHeight="1">
      <c r="A92" s="6"/>
      <c r="B92" s="75" t="s">
        <v>2465</v>
      </c>
      <c r="C92" s="75" t="s">
        <v>2467</v>
      </c>
      <c r="D92" s="75" t="s">
        <v>2468</v>
      </c>
      <c r="E92" s="76">
        <v>2.0138724E7</v>
      </c>
      <c r="F92" s="75" t="s">
        <v>2470</v>
      </c>
      <c r="G92" s="75" t="s">
        <v>2471</v>
      </c>
      <c r="H92" s="23" t="s">
        <v>2472</v>
      </c>
      <c r="I92" s="10">
        <f>COUNTIF(B:B,B92)</f>
        <v>4</v>
      </c>
      <c r="J92" s="10">
        <f>COUNTIFS(Lambai!P:P,B92,Lambai!O:O,"TNLT", Lambai!S:S,"&lt;&gt;"&amp;"", Lambai!T:T,"&lt;&gt;"&amp;"", Lambai!U:U,"&lt;&gt;"&amp;"", Lambai!V:V,"&lt;&gt;"&amp;"",  Lambai!W:W,"&lt;&gt;"&amp;"",  Lambai!X:X,"&lt;&gt;"&amp;"",  Lambai!Y:Y,"&lt;&gt;"&amp;"",  Lambai!Z:Z,"&lt;&gt;"&amp;"")</f>
        <v>0</v>
      </c>
      <c r="K92" s="10">
        <f>COUNTIFS(Lambai!P:P,B92,Lambai!O:O,"TNBT", Lambai!S:S,"&lt;&gt;"&amp;"", Lambai!T:T,"&lt;&gt;"&amp;"", Lambai!U:U,"&lt;&gt;"&amp;"", Lambai!V:V,"&lt;&gt;"&amp;"",  Lambai!W:W,"&lt;&gt;"&amp;"",  Lambai!X:X,"&lt;&gt;"&amp;"",  Lambai!Y:Y,"&lt;&gt;"&amp;"",  Lambai!Z:Z,"&lt;&gt;"&amp;"")</f>
        <v>1</v>
      </c>
      <c r="L92" s="10">
        <f>COUNTIFS(Lambai!P:P,B92,Lambai!O:O,"TL", Lambai!S:S,"&lt;&gt;"&amp;"", Lambai!Y:Y,"&lt;&gt;"&amp;"",  Lambai!Z:Z,"&lt;&gt;"&amp;"")</f>
        <v>0</v>
      </c>
      <c r="M92" s="10">
        <f>COUNTIFS(Lambai!AD:AD,B92, Lambai!AO:AO,"&lt;&gt;"&amp;"",Lambai!AP:AP,"&lt;&gt;"&amp;"")</f>
        <v>0</v>
      </c>
      <c r="N92" s="10">
        <f>COUNTIFS(Lambai!B:B,"Giữ chỗ nhóm",Lambai!P:P,B92)</f>
        <v>0</v>
      </c>
      <c r="O92" s="10"/>
      <c r="P92" s="4">
        <f>COUNTIFS(Lambai!Q:Q,AH92)</f>
        <v>0</v>
      </c>
      <c r="Q92" s="10">
        <f>COUNTIFS(Lambai!O:O,"TNLT",Lambai!Q:Q,AH92, Lambai!S:S,"&lt;&gt;"&amp;"", Lambai!T:T,"&lt;&gt;"&amp;"", Lambai!U:U,"&lt;&gt;"&amp;"", Lambai!V:V,"&lt;&gt;"&amp;"",  Lambai!W:W,"&lt;&gt;"&amp;"",  Lambai!X:X,"&lt;&gt;"&amp;"",  Lambai!Y:Y,"&lt;&gt;"&amp;"",  Lambai!Z:Z,"&lt;&gt;"&amp;"")</f>
        <v>0</v>
      </c>
      <c r="R92" s="10">
        <f>COUNTIFS(Lambai!O:O,"TNBT",Lambai!Q:Q,AH92, Lambai!S:S,"&lt;&gt;"&amp;"", Lambai!T:T,"&lt;&gt;"&amp;"", Lambai!U:U,"&lt;&gt;"&amp;"", Lambai!V:V,"&lt;&gt;"&amp;"",  Lambai!W:W,"&lt;&gt;"&amp;"",  Lambai!X:X,"&lt;&gt;"&amp;"",  Lambai!Y:Y,"&lt;&gt;"&amp;"",  Lambai!Z:Z,"&lt;&gt;"&amp;"")</f>
        <v>0</v>
      </c>
      <c r="S92" s="10">
        <f>COUNTIFS(Lambai!O:O,"TL",Lambai!Q:Q,AH92, Lambai!S:S,"&lt;&gt;"&amp;"", Lambai!Y:Y,"&lt;&gt;"&amp;"",  Lambai!Z:Z,"&lt;&gt;"&amp;"")</f>
        <v>0</v>
      </c>
      <c r="T92" s="10">
        <f>COUNTIFS(Lambai!B:B,"Giữ chỗ",Lambai!Q:Q,AH92)</f>
        <v>0</v>
      </c>
      <c r="U92" s="10">
        <f>COUNTIFS(Lambai!C:C,"Sai lớp",Lambai!Q:Q,AH92)</f>
        <v>0</v>
      </c>
      <c r="V92" s="10">
        <f>COUNTIFS(Lambai!C:C,"Sai phân công",Lambai!Q:Q,AH92)</f>
        <v>0</v>
      </c>
      <c r="W92" s="10">
        <f t="shared" si="4"/>
        <v>0</v>
      </c>
      <c r="X92" s="10"/>
      <c r="Y92" s="10"/>
      <c r="Z92" s="10">
        <f>COUNTIFS(Lambai!AE:AE,AH92, Lambai!AO:AO,"&lt;&gt;"&amp;"",Lambai!AP:AP,"&lt;&gt;"&amp;"")</f>
        <v>0</v>
      </c>
      <c r="AA92" s="6">
        <f>COUNTIFS(Lambai!AS:AS,'[1]Kiểm tra'!AH92, Lambai!AO:AO,"&lt;&gt;"&amp;"",Lambai!AP:AP,"&lt;&gt;"&amp;"")</f>
        <v>0</v>
      </c>
      <c r="AB92" s="6"/>
      <c r="AC92" s="6"/>
      <c r="AD92" s="6"/>
      <c r="AE92" s="6"/>
      <c r="AF92" s="6"/>
      <c r="AG92" s="6"/>
      <c r="AH92" s="6" t="s">
        <v>2516</v>
      </c>
      <c r="AI92" s="6" t="str">
        <f t="shared" si="5"/>
        <v>C_01 Hán Đức Toàn 20138724 VUWIT12B</v>
      </c>
      <c r="AJ92" s="6"/>
      <c r="AK92" s="6" t="str">
        <f t="shared" si="6"/>
        <v>TRUE</v>
      </c>
      <c r="AL92" s="4"/>
      <c r="AM92" s="4"/>
      <c r="AN92" s="4"/>
      <c r="AO92" s="4"/>
      <c r="AP92" s="4"/>
      <c r="AQ92" s="4"/>
      <c r="AR92" s="4"/>
      <c r="AS92" s="4"/>
    </row>
    <row r="93" ht="13.5" customHeight="1">
      <c r="A93" s="6"/>
      <c r="B93" s="75" t="s">
        <v>2465</v>
      </c>
      <c r="C93" s="75" t="s">
        <v>2527</v>
      </c>
      <c r="D93" s="75" t="s">
        <v>2528</v>
      </c>
      <c r="E93" s="76">
        <v>2.0138169E7</v>
      </c>
      <c r="F93" s="75" t="s">
        <v>2470</v>
      </c>
      <c r="G93" s="75" t="s">
        <v>2471</v>
      </c>
      <c r="H93" s="23" t="s">
        <v>2529</v>
      </c>
      <c r="I93" s="10"/>
      <c r="J93" s="10"/>
      <c r="K93" s="10"/>
      <c r="L93" s="10"/>
      <c r="M93" s="10"/>
      <c r="N93" s="10"/>
      <c r="O93" s="10"/>
      <c r="P93" s="4">
        <f>COUNTIFS(Lambai!Q:Q,AH93)</f>
        <v>0</v>
      </c>
      <c r="Q93" s="10">
        <f>COUNTIFS(Lambai!O:O,"TNLT",Lambai!Q:Q,AH93, Lambai!S:S,"&lt;&gt;"&amp;"", Lambai!T:T,"&lt;&gt;"&amp;"", Lambai!U:U,"&lt;&gt;"&amp;"", Lambai!V:V,"&lt;&gt;"&amp;"",  Lambai!W:W,"&lt;&gt;"&amp;"",  Lambai!X:X,"&lt;&gt;"&amp;"",  Lambai!Y:Y,"&lt;&gt;"&amp;"",  Lambai!Z:Z,"&lt;&gt;"&amp;"")</f>
        <v>0</v>
      </c>
      <c r="R93" s="10">
        <f>COUNTIFS(Lambai!O:O,"TNBT",Lambai!Q:Q,AH93, Lambai!S:S,"&lt;&gt;"&amp;"", Lambai!T:T,"&lt;&gt;"&amp;"", Lambai!U:U,"&lt;&gt;"&amp;"", Lambai!V:V,"&lt;&gt;"&amp;"",  Lambai!W:W,"&lt;&gt;"&amp;"",  Lambai!X:X,"&lt;&gt;"&amp;"",  Lambai!Y:Y,"&lt;&gt;"&amp;"",  Lambai!Z:Z,"&lt;&gt;"&amp;"")</f>
        <v>0</v>
      </c>
      <c r="S93" s="10">
        <f>COUNTIFS(Lambai!O:O,"TL",Lambai!Q:Q,AH93, Lambai!S:S,"&lt;&gt;"&amp;"", Lambai!Y:Y,"&lt;&gt;"&amp;"",  Lambai!Z:Z,"&lt;&gt;"&amp;"")</f>
        <v>0</v>
      </c>
      <c r="T93" s="10">
        <f>COUNTIFS(Lambai!B:B,"Giữ chỗ",Lambai!Q:Q,AH93)</f>
        <v>0</v>
      </c>
      <c r="U93" s="10">
        <f>COUNTIFS(Lambai!C:C,"Sai lớp",Lambai!Q:Q,AH93)</f>
        <v>0</v>
      </c>
      <c r="V93" s="10">
        <f>COUNTIFS(Lambai!C:C,"Sai phân công",Lambai!Q:Q,AH93)</f>
        <v>0</v>
      </c>
      <c r="W93" s="10">
        <f t="shared" si="4"/>
        <v>0</v>
      </c>
      <c r="X93" s="10"/>
      <c r="Y93" s="10"/>
      <c r="Z93" s="10">
        <f>COUNTIFS(Lambai!AE:AE,AH93, Lambai!AO:AO,"&lt;&gt;"&amp;"",Lambai!AP:AP,"&lt;&gt;"&amp;"")</f>
        <v>0</v>
      </c>
      <c r="AA93" s="6">
        <f>COUNTIFS(Lambai!AS:AS,'[1]Kiểm tra'!AH93, Lambai!AO:AO,"&lt;&gt;"&amp;"",Lambai!AP:AP,"&lt;&gt;"&amp;"")</f>
        <v>0</v>
      </c>
      <c r="AB93" s="6"/>
      <c r="AC93" s="6"/>
      <c r="AD93" s="6"/>
      <c r="AE93" s="6"/>
      <c r="AF93" s="6"/>
      <c r="AG93" s="6"/>
      <c r="AH93" s="6" t="s">
        <v>2541</v>
      </c>
      <c r="AI93" s="6" t="str">
        <f t="shared" si="5"/>
        <v>C_01 Phạm Xuân Hồng 20138169 VUWIT12B</v>
      </c>
      <c r="AJ93" s="6"/>
      <c r="AK93" s="6" t="str">
        <f t="shared" si="6"/>
        <v>TRUE</v>
      </c>
      <c r="AL93" s="4"/>
      <c r="AM93" s="4"/>
      <c r="AN93" s="4"/>
      <c r="AO93" s="4"/>
      <c r="AP93" s="4"/>
      <c r="AQ93" s="4"/>
      <c r="AR93" s="4"/>
      <c r="AS93" s="4"/>
    </row>
    <row r="94" ht="13.5" customHeight="1">
      <c r="A94" s="6"/>
      <c r="B94" s="75" t="s">
        <v>2465</v>
      </c>
      <c r="C94" s="75" t="s">
        <v>343</v>
      </c>
      <c r="D94" s="75" t="s">
        <v>1116</v>
      </c>
      <c r="E94" s="76">
        <v>2.0131877E7</v>
      </c>
      <c r="F94" s="75" t="s">
        <v>2470</v>
      </c>
      <c r="G94" s="75" t="s">
        <v>2471</v>
      </c>
      <c r="H94" s="23" t="s">
        <v>2542</v>
      </c>
      <c r="I94" s="10"/>
      <c r="J94" s="10"/>
      <c r="K94" s="10"/>
      <c r="L94" s="10"/>
      <c r="M94" s="10"/>
      <c r="N94" s="10"/>
      <c r="O94" s="10"/>
      <c r="P94" s="4">
        <f>COUNTIFS(Lambai!Q:Q,AH94)</f>
        <v>2</v>
      </c>
      <c r="Q94" s="10">
        <f>COUNTIFS(Lambai!O:O,"TNLT",Lambai!Q:Q,AH94, Lambai!S:S,"&lt;&gt;"&amp;"", Lambai!T:T,"&lt;&gt;"&amp;"", Lambai!U:U,"&lt;&gt;"&amp;"", Lambai!V:V,"&lt;&gt;"&amp;"",  Lambai!W:W,"&lt;&gt;"&amp;"",  Lambai!X:X,"&lt;&gt;"&amp;"",  Lambai!Y:Y,"&lt;&gt;"&amp;"",  Lambai!Z:Z,"&lt;&gt;"&amp;"")</f>
        <v>0</v>
      </c>
      <c r="R94" s="10">
        <f>COUNTIFS(Lambai!O:O,"TNBT",Lambai!Q:Q,AH94, Lambai!S:S,"&lt;&gt;"&amp;"", Lambai!T:T,"&lt;&gt;"&amp;"", Lambai!U:U,"&lt;&gt;"&amp;"", Lambai!V:V,"&lt;&gt;"&amp;"",  Lambai!W:W,"&lt;&gt;"&amp;"",  Lambai!X:X,"&lt;&gt;"&amp;"",  Lambai!Y:Y,"&lt;&gt;"&amp;"",  Lambai!Z:Z,"&lt;&gt;"&amp;"")</f>
        <v>0</v>
      </c>
      <c r="S94" s="10">
        <f>COUNTIFS(Lambai!O:O,"TL",Lambai!Q:Q,AH94, Lambai!S:S,"&lt;&gt;"&amp;"", Lambai!Y:Y,"&lt;&gt;"&amp;"",  Lambai!Z:Z,"&lt;&gt;"&amp;"")</f>
        <v>0</v>
      </c>
      <c r="T94" s="10">
        <f>COUNTIFS(Lambai!B:B,"Giữ chỗ",Lambai!Q:Q,AH94)</f>
        <v>0</v>
      </c>
      <c r="U94" s="10">
        <f>COUNTIFS(Lambai!C:C,"Sai lớp",Lambai!Q:Q,AH94)</f>
        <v>0</v>
      </c>
      <c r="V94" s="10">
        <f>COUNTIFS(Lambai!C:C,"Sai phân công",Lambai!Q:Q,AH94)</f>
        <v>0</v>
      </c>
      <c r="W94" s="10">
        <f t="shared" si="4"/>
        <v>2</v>
      </c>
      <c r="X94" s="10"/>
      <c r="Y94" s="10"/>
      <c r="Z94" s="10">
        <f>COUNTIFS(Lambai!AE:AE,AH94, Lambai!AO:AO,"&lt;&gt;"&amp;"",Lambai!AP:AP,"&lt;&gt;"&amp;"")</f>
        <v>0</v>
      </c>
      <c r="AA94" s="6">
        <f>COUNTIFS(Lambai!AS:AS,'[1]Kiểm tra'!AH94, Lambai!AO:AO,"&lt;&gt;"&amp;"",Lambai!AP:AP,"&lt;&gt;"&amp;"")</f>
        <v>0</v>
      </c>
      <c r="AB94" s="6"/>
      <c r="AC94" s="6"/>
      <c r="AD94" s="6"/>
      <c r="AE94" s="6"/>
      <c r="AF94" s="6"/>
      <c r="AG94" s="6"/>
      <c r="AH94" s="6" t="s">
        <v>2562</v>
      </c>
      <c r="AI94" s="6" t="str">
        <f t="shared" si="5"/>
        <v>C_01 Nguyễn Duy Hùng 20131877 VUWIT12B</v>
      </c>
      <c r="AJ94" s="6"/>
      <c r="AK94" s="6" t="str">
        <f t="shared" si="6"/>
        <v>TRUE</v>
      </c>
      <c r="AL94" s="4"/>
      <c r="AM94" s="4"/>
      <c r="AN94" s="4"/>
      <c r="AO94" s="4"/>
      <c r="AP94" s="4"/>
      <c r="AQ94" s="4"/>
      <c r="AR94" s="4"/>
      <c r="AS94" s="4"/>
    </row>
    <row r="95" ht="13.5" customHeight="1">
      <c r="A95" s="6"/>
      <c r="B95" s="75" t="s">
        <v>2465</v>
      </c>
      <c r="C95" s="75" t="s">
        <v>2563</v>
      </c>
      <c r="D95" s="75" t="s">
        <v>2565</v>
      </c>
      <c r="E95" s="76">
        <v>2.0138708E7</v>
      </c>
      <c r="F95" s="75" t="s">
        <v>2470</v>
      </c>
      <c r="G95" s="75" t="s">
        <v>2471</v>
      </c>
      <c r="H95" s="23" t="s">
        <v>2568</v>
      </c>
      <c r="I95" s="10"/>
      <c r="J95" s="10"/>
      <c r="K95" s="10"/>
      <c r="L95" s="10"/>
      <c r="M95" s="10"/>
      <c r="N95" s="10"/>
      <c r="O95" s="10"/>
      <c r="P95" s="4">
        <f>COUNTIFS(Lambai!Q:Q,AH95)</f>
        <v>1</v>
      </c>
      <c r="Q95" s="10">
        <f>COUNTIFS(Lambai!O:O,"TNLT",Lambai!Q:Q,AH95, Lambai!S:S,"&lt;&gt;"&amp;"", Lambai!T:T,"&lt;&gt;"&amp;"", Lambai!U:U,"&lt;&gt;"&amp;"", Lambai!V:V,"&lt;&gt;"&amp;"",  Lambai!W:W,"&lt;&gt;"&amp;"",  Lambai!X:X,"&lt;&gt;"&amp;"",  Lambai!Y:Y,"&lt;&gt;"&amp;"",  Lambai!Z:Z,"&lt;&gt;"&amp;"")</f>
        <v>0</v>
      </c>
      <c r="R95" s="10">
        <f>COUNTIFS(Lambai!O:O,"TNBT",Lambai!Q:Q,AH95, Lambai!S:S,"&lt;&gt;"&amp;"", Lambai!T:T,"&lt;&gt;"&amp;"", Lambai!U:U,"&lt;&gt;"&amp;"", Lambai!V:V,"&lt;&gt;"&amp;"",  Lambai!W:W,"&lt;&gt;"&amp;"",  Lambai!X:X,"&lt;&gt;"&amp;"",  Lambai!Y:Y,"&lt;&gt;"&amp;"",  Lambai!Z:Z,"&lt;&gt;"&amp;"")</f>
        <v>1</v>
      </c>
      <c r="S95" s="10">
        <f>COUNTIFS(Lambai!O:O,"TL",Lambai!Q:Q,AH95, Lambai!S:S,"&lt;&gt;"&amp;"", Lambai!Y:Y,"&lt;&gt;"&amp;"",  Lambai!Z:Z,"&lt;&gt;"&amp;"")</f>
        <v>0</v>
      </c>
      <c r="T95" s="10">
        <f>COUNTIFS(Lambai!B:B,"Giữ chỗ",Lambai!Q:Q,AH95)</f>
        <v>0</v>
      </c>
      <c r="U95" s="10">
        <f>COUNTIFS(Lambai!C:C,"Sai lớp",Lambai!Q:Q,AH95)</f>
        <v>0</v>
      </c>
      <c r="V95" s="10">
        <f>COUNTIFS(Lambai!C:C,"Sai phân công",Lambai!Q:Q,AH95)</f>
        <v>0</v>
      </c>
      <c r="W95" s="10">
        <f t="shared" si="4"/>
        <v>0</v>
      </c>
      <c r="X95" s="10"/>
      <c r="Y95" s="10"/>
      <c r="Z95" s="10">
        <f>COUNTIFS(Lambai!AE:AE,AH95, Lambai!AO:AO,"&lt;&gt;"&amp;"",Lambai!AP:AP,"&lt;&gt;"&amp;"")</f>
        <v>0</v>
      </c>
      <c r="AA95" s="6">
        <f>COUNTIFS(Lambai!AS:AS,'[1]Kiểm tra'!AH95, Lambai!AO:AO,"&lt;&gt;"&amp;"",Lambai!AP:AP,"&lt;&gt;"&amp;"")</f>
        <v>0</v>
      </c>
      <c r="AB95" s="6"/>
      <c r="AC95" s="6"/>
      <c r="AD95" s="6"/>
      <c r="AE95" s="6"/>
      <c r="AF95" s="6"/>
      <c r="AG95" s="6"/>
      <c r="AH95" s="6" t="s">
        <v>2597</v>
      </c>
      <c r="AI95" s="6" t="str">
        <f t="shared" si="5"/>
        <v>C_01 Dương Kim Cương 20138708 VUWIT12B</v>
      </c>
      <c r="AJ95" s="6"/>
      <c r="AK95" s="6" t="str">
        <f t="shared" si="6"/>
        <v>TRUE</v>
      </c>
      <c r="AL95" s="4"/>
      <c r="AM95" s="4"/>
      <c r="AN95" s="4"/>
      <c r="AO95" s="4"/>
      <c r="AP95" s="4"/>
      <c r="AQ95" s="4"/>
      <c r="AR95" s="4"/>
      <c r="AS95" s="4"/>
    </row>
    <row r="96" ht="13.5" customHeight="1">
      <c r="A96" s="6"/>
      <c r="B96" s="77" t="s">
        <v>2598</v>
      </c>
      <c r="C96" s="77" t="s">
        <v>2599</v>
      </c>
      <c r="D96" s="77" t="s">
        <v>2600</v>
      </c>
      <c r="E96" s="76">
        <v>2.0128403E7</v>
      </c>
      <c r="F96" s="77" t="s">
        <v>2601</v>
      </c>
      <c r="G96" s="77" t="s">
        <v>2602</v>
      </c>
      <c r="H96" s="23" t="s">
        <v>2603</v>
      </c>
      <c r="I96" s="10">
        <f>COUNTIF(B:B,B96)</f>
        <v>4</v>
      </c>
      <c r="J96" s="10">
        <f>COUNTIFS(Lambai!P:P,B96,Lambai!O:O,"TNLT", Lambai!S:S,"&lt;&gt;"&amp;"", Lambai!T:T,"&lt;&gt;"&amp;"", Lambai!U:U,"&lt;&gt;"&amp;"", Lambai!V:V,"&lt;&gt;"&amp;"",  Lambai!W:W,"&lt;&gt;"&amp;"",  Lambai!X:X,"&lt;&gt;"&amp;"",  Lambai!Y:Y,"&lt;&gt;"&amp;"",  Lambai!Z:Z,"&lt;&gt;"&amp;"")</f>
        <v>0</v>
      </c>
      <c r="K96" s="10">
        <f>COUNTIFS(Lambai!P:P,B96,Lambai!O:O,"TNBT", Lambai!S:S,"&lt;&gt;"&amp;"", Lambai!T:T,"&lt;&gt;"&amp;"", Lambai!U:U,"&lt;&gt;"&amp;"", Lambai!V:V,"&lt;&gt;"&amp;"",  Lambai!W:W,"&lt;&gt;"&amp;"",  Lambai!X:X,"&lt;&gt;"&amp;"",  Lambai!Y:Y,"&lt;&gt;"&amp;"",  Lambai!Z:Z,"&lt;&gt;"&amp;"")</f>
        <v>0</v>
      </c>
      <c r="L96" s="10">
        <f>COUNTIFS(Lambai!P:P,B96,Lambai!O:O,"TL", Lambai!S:S,"&lt;&gt;"&amp;"", Lambai!Y:Y,"&lt;&gt;"&amp;"",  Lambai!Z:Z,"&lt;&gt;"&amp;"")</f>
        <v>0</v>
      </c>
      <c r="M96" s="10">
        <f>COUNTIFS(Lambai!AD:AD,B96, Lambai!AO:AO,"&lt;&gt;"&amp;"",Lambai!AP:AP,"&lt;&gt;"&amp;"")</f>
        <v>0</v>
      </c>
      <c r="N96" s="10">
        <f>COUNTIFS(Lambai!B:B,"Giữ chỗ nhóm",Lambai!P:P,B96)</f>
        <v>0</v>
      </c>
      <c r="O96" s="10"/>
      <c r="P96" s="4">
        <f>COUNTIFS(Lambai!Q:Q,AH96)</f>
        <v>4</v>
      </c>
      <c r="Q96" s="10">
        <f>COUNTIFS(Lambai!O:O,"TNLT",Lambai!Q:Q,AH96, Lambai!S:S,"&lt;&gt;"&amp;"", Lambai!T:T,"&lt;&gt;"&amp;"", Lambai!U:U,"&lt;&gt;"&amp;"", Lambai!V:V,"&lt;&gt;"&amp;"",  Lambai!W:W,"&lt;&gt;"&amp;"",  Lambai!X:X,"&lt;&gt;"&amp;"",  Lambai!Y:Y,"&lt;&gt;"&amp;"",  Lambai!Z:Z,"&lt;&gt;"&amp;"")</f>
        <v>0</v>
      </c>
      <c r="R96" s="10">
        <f>COUNTIFS(Lambai!O:O,"TNBT",Lambai!Q:Q,AH96, Lambai!S:S,"&lt;&gt;"&amp;"", Lambai!T:T,"&lt;&gt;"&amp;"", Lambai!U:U,"&lt;&gt;"&amp;"", Lambai!V:V,"&lt;&gt;"&amp;"",  Lambai!W:W,"&lt;&gt;"&amp;"",  Lambai!X:X,"&lt;&gt;"&amp;"",  Lambai!Y:Y,"&lt;&gt;"&amp;"",  Lambai!Z:Z,"&lt;&gt;"&amp;"")</f>
        <v>0</v>
      </c>
      <c r="S96" s="10">
        <f>COUNTIFS(Lambai!O:O,"TL",Lambai!Q:Q,AH96, Lambai!S:S,"&lt;&gt;"&amp;"", Lambai!Y:Y,"&lt;&gt;"&amp;"",  Lambai!Z:Z,"&lt;&gt;"&amp;"")</f>
        <v>0</v>
      </c>
      <c r="T96" s="10">
        <f>COUNTIFS(Lambai!B:B,"Giữ chỗ",Lambai!Q:Q,AH96)</f>
        <v>4</v>
      </c>
      <c r="U96" s="10">
        <f>COUNTIFS(Lambai!C:C,"Sai lớp",Lambai!Q:Q,AH96)</f>
        <v>0</v>
      </c>
      <c r="V96" s="10">
        <f>COUNTIFS(Lambai!C:C,"Sai phân công",Lambai!Q:Q,AH96)</f>
        <v>0</v>
      </c>
      <c r="W96" s="10">
        <f t="shared" si="4"/>
        <v>0</v>
      </c>
      <c r="X96" s="10"/>
      <c r="Y96" s="10"/>
      <c r="Z96" s="10">
        <f>COUNTIFS(Lambai!AE:AE,AH96, Lambai!AO:AO,"&lt;&gt;"&amp;"",Lambai!AP:AP,"&lt;&gt;"&amp;"")</f>
        <v>0</v>
      </c>
      <c r="AA96" s="6">
        <f>COUNTIFS(Lambai!AS:AS,'[1]Kiểm tra'!AH96, Lambai!AO:AO,"&lt;&gt;"&amp;"",Lambai!AP:AP,"&lt;&gt;"&amp;"")</f>
        <v>0</v>
      </c>
      <c r="AB96" s="6"/>
      <c r="AC96" s="6"/>
      <c r="AD96" s="6"/>
      <c r="AE96" s="6"/>
      <c r="AF96" s="6"/>
      <c r="AG96" s="6"/>
      <c r="AH96" s="6" t="s">
        <v>2647</v>
      </c>
      <c r="AI96" s="6" t="str">
        <f t="shared" si="5"/>
        <v>C_02 Phạm Anh Tuấn 20128403 LTU11B</v>
      </c>
      <c r="AJ96" s="6"/>
      <c r="AK96" s="6" t="str">
        <f t="shared" si="6"/>
        <v>TRUE</v>
      </c>
      <c r="AL96" s="4"/>
      <c r="AM96" s="4"/>
      <c r="AN96" s="4"/>
      <c r="AO96" s="4"/>
      <c r="AP96" s="4"/>
      <c r="AQ96" s="4"/>
      <c r="AR96" s="4"/>
      <c r="AS96" s="4"/>
    </row>
    <row r="97" ht="13.5" customHeight="1">
      <c r="A97" s="6"/>
      <c r="B97" s="77" t="s">
        <v>2598</v>
      </c>
      <c r="C97" s="77" t="s">
        <v>2648</v>
      </c>
      <c r="D97" s="77" t="s">
        <v>344</v>
      </c>
      <c r="E97" s="76">
        <v>2.0128171E7</v>
      </c>
      <c r="F97" s="77" t="s">
        <v>2601</v>
      </c>
      <c r="G97" s="77" t="s">
        <v>2602</v>
      </c>
      <c r="H97" s="23" t="s">
        <v>2649</v>
      </c>
      <c r="I97" s="10"/>
      <c r="J97" s="10"/>
      <c r="K97" s="10"/>
      <c r="L97" s="10"/>
      <c r="M97" s="10"/>
      <c r="N97" s="10"/>
      <c r="O97" s="10"/>
      <c r="P97" s="4">
        <f>COUNTIFS(Lambai!Q:Q,AH97)</f>
        <v>0</v>
      </c>
      <c r="Q97" s="10">
        <f>COUNTIFS(Lambai!O:O,"TNLT",Lambai!Q:Q,AH97, Lambai!S:S,"&lt;&gt;"&amp;"", Lambai!T:T,"&lt;&gt;"&amp;"", Lambai!U:U,"&lt;&gt;"&amp;"", Lambai!V:V,"&lt;&gt;"&amp;"",  Lambai!W:W,"&lt;&gt;"&amp;"",  Lambai!X:X,"&lt;&gt;"&amp;"",  Lambai!Y:Y,"&lt;&gt;"&amp;"",  Lambai!Z:Z,"&lt;&gt;"&amp;"")</f>
        <v>0</v>
      </c>
      <c r="R97" s="10">
        <f>COUNTIFS(Lambai!O:O,"TNBT",Lambai!Q:Q,AH97, Lambai!S:S,"&lt;&gt;"&amp;"", Lambai!T:T,"&lt;&gt;"&amp;"", Lambai!U:U,"&lt;&gt;"&amp;"", Lambai!V:V,"&lt;&gt;"&amp;"",  Lambai!W:W,"&lt;&gt;"&amp;"",  Lambai!X:X,"&lt;&gt;"&amp;"",  Lambai!Y:Y,"&lt;&gt;"&amp;"",  Lambai!Z:Z,"&lt;&gt;"&amp;"")</f>
        <v>0</v>
      </c>
      <c r="S97" s="10">
        <f>COUNTIFS(Lambai!O:O,"TL",Lambai!Q:Q,AH97, Lambai!S:S,"&lt;&gt;"&amp;"", Lambai!Y:Y,"&lt;&gt;"&amp;"",  Lambai!Z:Z,"&lt;&gt;"&amp;"")</f>
        <v>0</v>
      </c>
      <c r="T97" s="10">
        <f>COUNTIFS(Lambai!B:B,"Giữ chỗ",Lambai!Q:Q,AH97)</f>
        <v>0</v>
      </c>
      <c r="U97" s="10">
        <f>COUNTIFS(Lambai!C:C,"Sai lớp",Lambai!Q:Q,AH97)</f>
        <v>0</v>
      </c>
      <c r="V97" s="10">
        <f>COUNTIFS(Lambai!C:C,"Sai phân công",Lambai!Q:Q,AH97)</f>
        <v>0</v>
      </c>
      <c r="W97" s="10">
        <f t="shared" si="4"/>
        <v>0</v>
      </c>
      <c r="X97" s="10"/>
      <c r="Y97" s="10"/>
      <c r="Z97" s="10">
        <f>COUNTIFS(Lambai!AE:AE,AH97, Lambai!AO:AO,"&lt;&gt;"&amp;"",Lambai!AP:AP,"&lt;&gt;"&amp;"")</f>
        <v>0</v>
      </c>
      <c r="AA97" s="6">
        <f>COUNTIFS(Lambai!AS:AS,'[1]Kiểm tra'!AH97, Lambai!AO:AO,"&lt;&gt;"&amp;"",Lambai!AP:AP,"&lt;&gt;"&amp;"")</f>
        <v>0</v>
      </c>
      <c r="AB97" s="6"/>
      <c r="AC97" s="6"/>
      <c r="AD97" s="6"/>
      <c r="AE97" s="6"/>
      <c r="AF97" s="6"/>
      <c r="AG97" s="6"/>
      <c r="AH97" s="6" t="s">
        <v>2668</v>
      </c>
      <c r="AI97" s="6" t="str">
        <f t="shared" si="5"/>
        <v>C_02 Ngô Thế Hưng 20128171 LTU11B</v>
      </c>
      <c r="AJ97" s="6"/>
      <c r="AK97" s="6" t="str">
        <f t="shared" si="6"/>
        <v>TRUE</v>
      </c>
      <c r="AL97" s="4"/>
      <c r="AM97" s="4"/>
      <c r="AN97" s="4"/>
      <c r="AO97" s="4"/>
      <c r="AP97" s="4"/>
      <c r="AQ97" s="4"/>
      <c r="AR97" s="4"/>
      <c r="AS97" s="4"/>
    </row>
    <row r="98" ht="13.5" customHeight="1">
      <c r="A98" s="6"/>
      <c r="B98" s="77" t="s">
        <v>2598</v>
      </c>
      <c r="C98" s="77" t="s">
        <v>2670</v>
      </c>
      <c r="D98" s="77" t="s">
        <v>1928</v>
      </c>
      <c r="E98" s="76">
        <v>2.0128311E7</v>
      </c>
      <c r="F98" s="77" t="s">
        <v>2601</v>
      </c>
      <c r="G98" s="77" t="s">
        <v>2602</v>
      </c>
      <c r="H98" s="23" t="s">
        <v>2671</v>
      </c>
      <c r="I98" s="10"/>
      <c r="J98" s="10"/>
      <c r="K98" s="10"/>
      <c r="L98" s="10"/>
      <c r="M98" s="10"/>
      <c r="N98" s="10"/>
      <c r="O98" s="10"/>
      <c r="P98" s="4">
        <f>COUNTIFS(Lambai!Q:Q,AH98)</f>
        <v>0</v>
      </c>
      <c r="Q98" s="10">
        <f>COUNTIFS(Lambai!O:O,"TNLT",Lambai!Q:Q,AH98, Lambai!S:S,"&lt;&gt;"&amp;"", Lambai!T:T,"&lt;&gt;"&amp;"", Lambai!U:U,"&lt;&gt;"&amp;"", Lambai!V:V,"&lt;&gt;"&amp;"",  Lambai!W:W,"&lt;&gt;"&amp;"",  Lambai!X:X,"&lt;&gt;"&amp;"",  Lambai!Y:Y,"&lt;&gt;"&amp;"",  Lambai!Z:Z,"&lt;&gt;"&amp;"")</f>
        <v>0</v>
      </c>
      <c r="R98" s="10">
        <f>COUNTIFS(Lambai!O:O,"TNBT",Lambai!Q:Q,AH98, Lambai!S:S,"&lt;&gt;"&amp;"", Lambai!T:T,"&lt;&gt;"&amp;"", Lambai!U:U,"&lt;&gt;"&amp;"", Lambai!V:V,"&lt;&gt;"&amp;"",  Lambai!W:W,"&lt;&gt;"&amp;"",  Lambai!X:X,"&lt;&gt;"&amp;"",  Lambai!Y:Y,"&lt;&gt;"&amp;"",  Lambai!Z:Z,"&lt;&gt;"&amp;"")</f>
        <v>0</v>
      </c>
      <c r="S98" s="10">
        <f>COUNTIFS(Lambai!O:O,"TL",Lambai!Q:Q,AH98, Lambai!S:S,"&lt;&gt;"&amp;"", Lambai!Y:Y,"&lt;&gt;"&amp;"",  Lambai!Z:Z,"&lt;&gt;"&amp;"")</f>
        <v>0</v>
      </c>
      <c r="T98" s="10">
        <f>COUNTIFS(Lambai!B:B,"Giữ chỗ",Lambai!Q:Q,AH98)</f>
        <v>0</v>
      </c>
      <c r="U98" s="10">
        <f>COUNTIFS(Lambai!C:C,"Sai lớp",Lambai!Q:Q,AH98)</f>
        <v>0</v>
      </c>
      <c r="V98" s="10">
        <f>COUNTIFS(Lambai!C:C,"Sai phân công",Lambai!Q:Q,AH98)</f>
        <v>0</v>
      </c>
      <c r="W98" s="10">
        <f t="shared" si="4"/>
        <v>0</v>
      </c>
      <c r="X98" s="10"/>
      <c r="Y98" s="10"/>
      <c r="Z98" s="10">
        <f>COUNTIFS(Lambai!AE:AE,AH98, Lambai!AO:AO,"&lt;&gt;"&amp;"",Lambai!AP:AP,"&lt;&gt;"&amp;"")</f>
        <v>0</v>
      </c>
      <c r="AA98" s="6">
        <f>COUNTIFS(Lambai!AS:AS,'[1]Kiểm tra'!AH98, Lambai!AO:AO,"&lt;&gt;"&amp;"",Lambai!AP:AP,"&lt;&gt;"&amp;"")</f>
        <v>0</v>
      </c>
      <c r="AB98" s="6"/>
      <c r="AC98" s="6"/>
      <c r="AD98" s="6"/>
      <c r="AE98" s="6"/>
      <c r="AF98" s="6"/>
      <c r="AG98" s="6"/>
      <c r="AH98" s="6" t="s">
        <v>2696</v>
      </c>
      <c r="AI98" s="6" t="str">
        <f t="shared" si="5"/>
        <v>C_02 Ngô Hoàng Sơn 20128311 LTU11B</v>
      </c>
      <c r="AJ98" s="6"/>
      <c r="AK98" s="6" t="str">
        <f t="shared" si="6"/>
        <v>TRUE</v>
      </c>
      <c r="AL98" s="4"/>
      <c r="AM98" s="4"/>
      <c r="AN98" s="4"/>
      <c r="AO98" s="4"/>
      <c r="AP98" s="4"/>
      <c r="AQ98" s="4"/>
      <c r="AR98" s="4"/>
      <c r="AS98" s="4"/>
    </row>
    <row r="99" ht="13.5" customHeight="1">
      <c r="A99" s="6"/>
      <c r="B99" s="77" t="s">
        <v>2598</v>
      </c>
      <c r="C99" s="77" t="s">
        <v>2697</v>
      </c>
      <c r="D99" s="77" t="s">
        <v>2698</v>
      </c>
      <c r="E99" s="76">
        <v>2.0128095E7</v>
      </c>
      <c r="F99" s="77" t="s">
        <v>2601</v>
      </c>
      <c r="G99" s="77" t="s">
        <v>2602</v>
      </c>
      <c r="H99" s="23" t="s">
        <v>2699</v>
      </c>
      <c r="I99" s="10"/>
      <c r="J99" s="10"/>
      <c r="K99" s="10"/>
      <c r="L99" s="10"/>
      <c r="M99" s="10"/>
      <c r="N99" s="10"/>
      <c r="O99" s="10"/>
      <c r="P99" s="4">
        <f>COUNTIFS(Lambai!Q:Q,AH99)</f>
        <v>0</v>
      </c>
      <c r="Q99" s="10">
        <f>COUNTIFS(Lambai!O:O,"TNLT",Lambai!Q:Q,AH99, Lambai!S:S,"&lt;&gt;"&amp;"", Lambai!T:T,"&lt;&gt;"&amp;"", Lambai!U:U,"&lt;&gt;"&amp;"", Lambai!V:V,"&lt;&gt;"&amp;"",  Lambai!W:W,"&lt;&gt;"&amp;"",  Lambai!X:X,"&lt;&gt;"&amp;"",  Lambai!Y:Y,"&lt;&gt;"&amp;"",  Lambai!Z:Z,"&lt;&gt;"&amp;"")</f>
        <v>0</v>
      </c>
      <c r="R99" s="10">
        <f>COUNTIFS(Lambai!O:O,"TNBT",Lambai!Q:Q,AH99, Lambai!S:S,"&lt;&gt;"&amp;"", Lambai!T:T,"&lt;&gt;"&amp;"", Lambai!U:U,"&lt;&gt;"&amp;"", Lambai!V:V,"&lt;&gt;"&amp;"",  Lambai!W:W,"&lt;&gt;"&amp;"",  Lambai!X:X,"&lt;&gt;"&amp;"",  Lambai!Y:Y,"&lt;&gt;"&amp;"",  Lambai!Z:Z,"&lt;&gt;"&amp;"")</f>
        <v>0</v>
      </c>
      <c r="S99" s="10">
        <f>COUNTIFS(Lambai!O:O,"TL",Lambai!Q:Q,AH99, Lambai!S:S,"&lt;&gt;"&amp;"", Lambai!Y:Y,"&lt;&gt;"&amp;"",  Lambai!Z:Z,"&lt;&gt;"&amp;"")</f>
        <v>0</v>
      </c>
      <c r="T99" s="10">
        <f>COUNTIFS(Lambai!B:B,"Giữ chỗ",Lambai!Q:Q,AH99)</f>
        <v>0</v>
      </c>
      <c r="U99" s="10">
        <f>COUNTIFS(Lambai!C:C,"Sai lớp",Lambai!Q:Q,AH99)</f>
        <v>0</v>
      </c>
      <c r="V99" s="10">
        <f>COUNTIFS(Lambai!C:C,"Sai phân công",Lambai!Q:Q,AH99)</f>
        <v>0</v>
      </c>
      <c r="W99" s="10">
        <f t="shared" si="4"/>
        <v>0</v>
      </c>
      <c r="X99" s="10"/>
      <c r="Y99" s="10"/>
      <c r="Z99" s="10">
        <f>COUNTIFS(Lambai!AE:AE,AH99, Lambai!AO:AO,"&lt;&gt;"&amp;"",Lambai!AP:AP,"&lt;&gt;"&amp;"")</f>
        <v>0</v>
      </c>
      <c r="AA99" s="6">
        <f>COUNTIFS(Lambai!AS:AS,'[1]Kiểm tra'!AH99, Lambai!AO:AO,"&lt;&gt;"&amp;"",Lambai!AP:AP,"&lt;&gt;"&amp;"")</f>
        <v>0</v>
      </c>
      <c r="AB99" s="6"/>
      <c r="AC99" s="6"/>
      <c r="AD99" s="6"/>
      <c r="AE99" s="6"/>
      <c r="AF99" s="6"/>
      <c r="AG99" s="6"/>
      <c r="AH99" s="6" t="s">
        <v>2713</v>
      </c>
      <c r="AI99" s="6" t="str">
        <f t="shared" si="5"/>
        <v>C_02 Phạm Hải Đăng 20128095 LTU11B</v>
      </c>
      <c r="AJ99" s="6"/>
      <c r="AK99" s="6" t="str">
        <f t="shared" si="6"/>
        <v>TRUE</v>
      </c>
      <c r="AL99" s="4"/>
      <c r="AM99" s="4"/>
      <c r="AN99" s="4"/>
      <c r="AO99" s="4"/>
      <c r="AP99" s="4"/>
      <c r="AQ99" s="4"/>
      <c r="AR99" s="4"/>
      <c r="AS99" s="4"/>
    </row>
    <row r="100" ht="13.5" customHeight="1">
      <c r="A100" s="6"/>
      <c r="B100" s="78" t="s">
        <v>2625</v>
      </c>
      <c r="C100" s="78" t="s">
        <v>981</v>
      </c>
      <c r="D100" s="78" t="s">
        <v>2719</v>
      </c>
      <c r="E100" s="76">
        <v>2.0128561E7</v>
      </c>
      <c r="F100" s="78" t="s">
        <v>2601</v>
      </c>
      <c r="G100" s="78" t="s">
        <v>2602</v>
      </c>
      <c r="H100" s="23" t="s">
        <v>2721</v>
      </c>
      <c r="I100" s="10">
        <f>COUNTIF(B:B,B100)</f>
        <v>4</v>
      </c>
      <c r="J100" s="10">
        <f>COUNTIFS(Lambai!P:P,B100,Lambai!O:O,"TNLT", Lambai!S:S,"&lt;&gt;"&amp;"", Lambai!T:T,"&lt;&gt;"&amp;"", Lambai!U:U,"&lt;&gt;"&amp;"", Lambai!V:V,"&lt;&gt;"&amp;"",  Lambai!W:W,"&lt;&gt;"&amp;"",  Lambai!X:X,"&lt;&gt;"&amp;"",  Lambai!Y:Y,"&lt;&gt;"&amp;"",  Lambai!Z:Z,"&lt;&gt;"&amp;"")</f>
        <v>2</v>
      </c>
      <c r="K100" s="10">
        <f>COUNTIFS(Lambai!P:P,B100,Lambai!O:O,"TNBT", Lambai!S:S,"&lt;&gt;"&amp;"", Lambai!T:T,"&lt;&gt;"&amp;"", Lambai!U:U,"&lt;&gt;"&amp;"", Lambai!V:V,"&lt;&gt;"&amp;"",  Lambai!W:W,"&lt;&gt;"&amp;"",  Lambai!X:X,"&lt;&gt;"&amp;"",  Lambai!Y:Y,"&lt;&gt;"&amp;"",  Lambai!Z:Z,"&lt;&gt;"&amp;"")</f>
        <v>0</v>
      </c>
      <c r="L100" s="10">
        <f>COUNTIFS(Lambai!P:P,B100,Lambai!O:O,"TL", Lambai!S:S,"&lt;&gt;"&amp;"", Lambai!Y:Y,"&lt;&gt;"&amp;"",  Lambai!Z:Z,"&lt;&gt;"&amp;"")</f>
        <v>0</v>
      </c>
      <c r="M100" s="10">
        <f>COUNTIFS(Lambai!AD:AD,B100, Lambai!AO:AO,"&lt;&gt;"&amp;"",Lambai!AP:AP,"&lt;&gt;"&amp;"")</f>
        <v>0</v>
      </c>
      <c r="N100" s="10">
        <f>COUNTIFS(Lambai!B:B,"Giữ chỗ nhóm",Lambai!P:P,B100)</f>
        <v>0</v>
      </c>
      <c r="O100" s="10"/>
      <c r="P100" s="4">
        <f>COUNTIFS(Lambai!Q:Q,AH100)</f>
        <v>0</v>
      </c>
      <c r="Q100" s="10">
        <f>COUNTIFS(Lambai!O:O,"TNLT",Lambai!Q:Q,AH100, Lambai!S:S,"&lt;&gt;"&amp;"", Lambai!T:T,"&lt;&gt;"&amp;"", Lambai!U:U,"&lt;&gt;"&amp;"", Lambai!V:V,"&lt;&gt;"&amp;"",  Lambai!W:W,"&lt;&gt;"&amp;"",  Lambai!X:X,"&lt;&gt;"&amp;"",  Lambai!Y:Y,"&lt;&gt;"&amp;"",  Lambai!Z:Z,"&lt;&gt;"&amp;"")</f>
        <v>0</v>
      </c>
      <c r="R100" s="10">
        <f>COUNTIFS(Lambai!O:O,"TNBT",Lambai!Q:Q,AH100, Lambai!S:S,"&lt;&gt;"&amp;"", Lambai!T:T,"&lt;&gt;"&amp;"", Lambai!U:U,"&lt;&gt;"&amp;"", Lambai!V:V,"&lt;&gt;"&amp;"",  Lambai!W:W,"&lt;&gt;"&amp;"",  Lambai!X:X,"&lt;&gt;"&amp;"",  Lambai!Y:Y,"&lt;&gt;"&amp;"",  Lambai!Z:Z,"&lt;&gt;"&amp;"")</f>
        <v>0</v>
      </c>
      <c r="S100" s="10">
        <f>COUNTIFS(Lambai!O:O,"TL",Lambai!Q:Q,AH100, Lambai!S:S,"&lt;&gt;"&amp;"", Lambai!Y:Y,"&lt;&gt;"&amp;"",  Lambai!Z:Z,"&lt;&gt;"&amp;"")</f>
        <v>0</v>
      </c>
      <c r="T100" s="10">
        <f>COUNTIFS(Lambai!B:B,"Giữ chỗ",Lambai!Q:Q,AH100)</f>
        <v>0</v>
      </c>
      <c r="U100" s="10">
        <f>COUNTIFS(Lambai!C:C,"Sai lớp",Lambai!Q:Q,AH100)</f>
        <v>0</v>
      </c>
      <c r="V100" s="10">
        <f>COUNTIFS(Lambai!C:C,"Sai phân công",Lambai!Q:Q,AH100)</f>
        <v>0</v>
      </c>
      <c r="W100" s="10">
        <f t="shared" si="4"/>
        <v>0</v>
      </c>
      <c r="X100" s="10"/>
      <c r="Y100" s="10"/>
      <c r="Z100" s="10">
        <f>COUNTIFS(Lambai!AE:AE,AH100, Lambai!AO:AO,"&lt;&gt;"&amp;"",Lambai!AP:AP,"&lt;&gt;"&amp;"")</f>
        <v>0</v>
      </c>
      <c r="AA100" s="6">
        <f>COUNTIFS(Lambai!AS:AS,'[1]Kiểm tra'!AH100, Lambai!AO:AO,"&lt;&gt;"&amp;"",Lambai!AP:AP,"&lt;&gt;"&amp;"")</f>
        <v>0</v>
      </c>
      <c r="AB100" s="6"/>
      <c r="AC100" s="6"/>
      <c r="AD100" s="6"/>
      <c r="AE100" s="6"/>
      <c r="AF100" s="6"/>
      <c r="AG100" s="6"/>
      <c r="AH100" s="6" t="s">
        <v>2767</v>
      </c>
      <c r="AI100" s="6" t="str">
        <f t="shared" si="5"/>
        <v>C_03 Nguyễn Đình Công 20128561 LTU11B</v>
      </c>
      <c r="AJ100" s="6"/>
      <c r="AK100" s="6" t="str">
        <f t="shared" si="6"/>
        <v>TRUE</v>
      </c>
      <c r="AL100" s="4"/>
      <c r="AM100" s="4"/>
      <c r="AN100" s="4"/>
      <c r="AO100" s="4"/>
      <c r="AP100" s="4"/>
      <c r="AQ100" s="4"/>
      <c r="AR100" s="4"/>
      <c r="AS100" s="4"/>
    </row>
    <row r="101" ht="13.5" customHeight="1">
      <c r="A101" s="6"/>
      <c r="B101" s="78" t="s">
        <v>2625</v>
      </c>
      <c r="C101" s="78" t="s">
        <v>2775</v>
      </c>
      <c r="D101" s="78" t="s">
        <v>1012</v>
      </c>
      <c r="E101" s="76">
        <v>2.0128581E7</v>
      </c>
      <c r="F101" s="78" t="s">
        <v>2601</v>
      </c>
      <c r="G101" s="78" t="s">
        <v>2602</v>
      </c>
      <c r="H101" s="23" t="s">
        <v>2776</v>
      </c>
      <c r="I101" s="10"/>
      <c r="J101" s="10"/>
      <c r="K101" s="10"/>
      <c r="L101" s="10"/>
      <c r="M101" s="10"/>
      <c r="N101" s="10"/>
      <c r="O101" s="10"/>
      <c r="P101" s="4">
        <f>COUNTIFS(Lambai!Q:Q,AH101)</f>
        <v>2</v>
      </c>
      <c r="Q101" s="10">
        <f>COUNTIFS(Lambai!O:O,"TNLT",Lambai!Q:Q,AH101, Lambai!S:S,"&lt;&gt;"&amp;"", Lambai!T:T,"&lt;&gt;"&amp;"", Lambai!U:U,"&lt;&gt;"&amp;"", Lambai!V:V,"&lt;&gt;"&amp;"",  Lambai!W:W,"&lt;&gt;"&amp;"",  Lambai!X:X,"&lt;&gt;"&amp;"",  Lambai!Y:Y,"&lt;&gt;"&amp;"",  Lambai!Z:Z,"&lt;&gt;"&amp;"")</f>
        <v>2</v>
      </c>
      <c r="R101" s="10">
        <f>COUNTIFS(Lambai!O:O,"TNBT",Lambai!Q:Q,AH101, Lambai!S:S,"&lt;&gt;"&amp;"", Lambai!T:T,"&lt;&gt;"&amp;"", Lambai!U:U,"&lt;&gt;"&amp;"", Lambai!V:V,"&lt;&gt;"&amp;"",  Lambai!W:W,"&lt;&gt;"&amp;"",  Lambai!X:X,"&lt;&gt;"&amp;"",  Lambai!Y:Y,"&lt;&gt;"&amp;"",  Lambai!Z:Z,"&lt;&gt;"&amp;"")</f>
        <v>0</v>
      </c>
      <c r="S101" s="10">
        <f>COUNTIFS(Lambai!O:O,"TL",Lambai!Q:Q,AH101, Lambai!S:S,"&lt;&gt;"&amp;"", Lambai!Y:Y,"&lt;&gt;"&amp;"",  Lambai!Z:Z,"&lt;&gt;"&amp;"")</f>
        <v>0</v>
      </c>
      <c r="T101" s="10">
        <f>COUNTIFS(Lambai!B:B,"Giữ chỗ",Lambai!Q:Q,AH101)</f>
        <v>0</v>
      </c>
      <c r="U101" s="10">
        <f>COUNTIFS(Lambai!C:C,"Sai lớp",Lambai!Q:Q,AH101)</f>
        <v>0</v>
      </c>
      <c r="V101" s="10">
        <f>COUNTIFS(Lambai!C:C,"Sai phân công",Lambai!Q:Q,AH101)</f>
        <v>0</v>
      </c>
      <c r="W101" s="10">
        <f t="shared" si="4"/>
        <v>0</v>
      </c>
      <c r="X101" s="10"/>
      <c r="Y101" s="10"/>
      <c r="Z101" s="10">
        <f>COUNTIFS(Lambai!AE:AE,AH101, Lambai!AO:AO,"&lt;&gt;"&amp;"",Lambai!AP:AP,"&lt;&gt;"&amp;"")</f>
        <v>0</v>
      </c>
      <c r="AA101" s="6">
        <f>COUNTIFS(Lambai!AS:AS,'[1]Kiểm tra'!AH101, Lambai!AO:AO,"&lt;&gt;"&amp;"",Lambai!AP:AP,"&lt;&gt;"&amp;"")</f>
        <v>0</v>
      </c>
      <c r="AB101" s="6"/>
      <c r="AC101" s="6"/>
      <c r="AD101" s="6"/>
      <c r="AE101" s="6"/>
      <c r="AF101" s="6"/>
      <c r="AG101" s="6"/>
      <c r="AH101" s="6" t="s">
        <v>2626</v>
      </c>
      <c r="AI101" s="6" t="str">
        <f t="shared" si="5"/>
        <v>C_03 Lê Xuân Tùng 20128581 LTU11B</v>
      </c>
      <c r="AJ101" s="6"/>
      <c r="AK101" s="6" t="str">
        <f t="shared" si="6"/>
        <v>TRUE</v>
      </c>
      <c r="AL101" s="4"/>
      <c r="AM101" s="4"/>
      <c r="AN101" s="4"/>
      <c r="AO101" s="4"/>
      <c r="AP101" s="4"/>
      <c r="AQ101" s="4"/>
      <c r="AR101" s="4"/>
      <c r="AS101" s="4"/>
    </row>
    <row r="102" ht="13.5" customHeight="1">
      <c r="A102" s="6"/>
      <c r="B102" s="78" t="s">
        <v>2625</v>
      </c>
      <c r="C102" s="78" t="s">
        <v>1511</v>
      </c>
      <c r="D102" s="78" t="s">
        <v>1420</v>
      </c>
      <c r="E102" s="76">
        <v>2.0128583E7</v>
      </c>
      <c r="F102" s="78" t="s">
        <v>2601</v>
      </c>
      <c r="G102" s="78" t="s">
        <v>2602</v>
      </c>
      <c r="H102" s="23" t="s">
        <v>2786</v>
      </c>
      <c r="I102" s="10"/>
      <c r="J102" s="10"/>
      <c r="K102" s="10"/>
      <c r="L102" s="10"/>
      <c r="M102" s="10"/>
      <c r="N102" s="10"/>
      <c r="O102" s="10"/>
      <c r="P102" s="4">
        <f>COUNTIFS(Lambai!Q:Q,AH102)</f>
        <v>0</v>
      </c>
      <c r="Q102" s="10">
        <f>COUNTIFS(Lambai!O:O,"TNLT",Lambai!Q:Q,AH102, Lambai!S:S,"&lt;&gt;"&amp;"", Lambai!T:T,"&lt;&gt;"&amp;"", Lambai!U:U,"&lt;&gt;"&amp;"", Lambai!V:V,"&lt;&gt;"&amp;"",  Lambai!W:W,"&lt;&gt;"&amp;"",  Lambai!X:X,"&lt;&gt;"&amp;"",  Lambai!Y:Y,"&lt;&gt;"&amp;"",  Lambai!Z:Z,"&lt;&gt;"&amp;"")</f>
        <v>0</v>
      </c>
      <c r="R102" s="10">
        <f>COUNTIFS(Lambai!O:O,"TNBT",Lambai!Q:Q,AH102, Lambai!S:S,"&lt;&gt;"&amp;"", Lambai!T:T,"&lt;&gt;"&amp;"", Lambai!U:U,"&lt;&gt;"&amp;"", Lambai!V:V,"&lt;&gt;"&amp;"",  Lambai!W:W,"&lt;&gt;"&amp;"",  Lambai!X:X,"&lt;&gt;"&amp;"",  Lambai!Y:Y,"&lt;&gt;"&amp;"",  Lambai!Z:Z,"&lt;&gt;"&amp;"")</f>
        <v>0</v>
      </c>
      <c r="S102" s="10">
        <f>COUNTIFS(Lambai!O:O,"TL",Lambai!Q:Q,AH102, Lambai!S:S,"&lt;&gt;"&amp;"", Lambai!Y:Y,"&lt;&gt;"&amp;"",  Lambai!Z:Z,"&lt;&gt;"&amp;"")</f>
        <v>0</v>
      </c>
      <c r="T102" s="10">
        <f>COUNTIFS(Lambai!B:B,"Giữ chỗ",Lambai!Q:Q,AH102)</f>
        <v>0</v>
      </c>
      <c r="U102" s="10">
        <f>COUNTIFS(Lambai!C:C,"Sai lớp",Lambai!Q:Q,AH102)</f>
        <v>0</v>
      </c>
      <c r="V102" s="10">
        <f>COUNTIFS(Lambai!C:C,"Sai phân công",Lambai!Q:Q,AH102)</f>
        <v>0</v>
      </c>
      <c r="W102" s="10">
        <f t="shared" si="4"/>
        <v>0</v>
      </c>
      <c r="X102" s="10"/>
      <c r="Y102" s="10"/>
      <c r="Z102" s="10">
        <f>COUNTIFS(Lambai!AE:AE,AH102, Lambai!AO:AO,"&lt;&gt;"&amp;"",Lambai!AP:AP,"&lt;&gt;"&amp;"")</f>
        <v>0</v>
      </c>
      <c r="AA102" s="6">
        <f>COUNTIFS(Lambai!AS:AS,'[1]Kiểm tra'!AH102, Lambai!AO:AO,"&lt;&gt;"&amp;"",Lambai!AP:AP,"&lt;&gt;"&amp;"")</f>
        <v>0</v>
      </c>
      <c r="AB102" s="6"/>
      <c r="AC102" s="6"/>
      <c r="AD102" s="6"/>
      <c r="AE102" s="6"/>
      <c r="AF102" s="6"/>
      <c r="AG102" s="6"/>
      <c r="AH102" s="6" t="s">
        <v>2798</v>
      </c>
      <c r="AI102" s="6" t="str">
        <f t="shared" si="5"/>
        <v>C_03 Nguyễn Đức Thành 20128583 LTU11B</v>
      </c>
      <c r="AJ102" s="6"/>
      <c r="AK102" s="6" t="str">
        <f t="shared" si="6"/>
        <v>TRUE</v>
      </c>
      <c r="AL102" s="4"/>
      <c r="AM102" s="4"/>
      <c r="AN102" s="4"/>
      <c r="AO102" s="4"/>
      <c r="AP102" s="4"/>
      <c r="AQ102" s="4"/>
      <c r="AR102" s="4"/>
      <c r="AS102" s="4"/>
    </row>
    <row r="103" ht="13.5" customHeight="1">
      <c r="A103" s="6"/>
      <c r="B103" s="78" t="s">
        <v>2625</v>
      </c>
      <c r="C103" s="78" t="s">
        <v>2799</v>
      </c>
      <c r="D103" s="78" t="s">
        <v>1928</v>
      </c>
      <c r="E103" s="76">
        <v>2.0128312E7</v>
      </c>
      <c r="F103" s="78" t="s">
        <v>2601</v>
      </c>
      <c r="G103" s="78" t="s">
        <v>2602</v>
      </c>
      <c r="H103" s="23" t="s">
        <v>2800</v>
      </c>
      <c r="I103" s="10"/>
      <c r="J103" s="10"/>
      <c r="K103" s="10"/>
      <c r="L103" s="10"/>
      <c r="M103" s="10"/>
      <c r="N103" s="10"/>
      <c r="O103" s="10"/>
      <c r="P103" s="4">
        <f>COUNTIFS(Lambai!Q:Q,AH103)</f>
        <v>1</v>
      </c>
      <c r="Q103" s="10">
        <f>COUNTIFS(Lambai!O:O,"TNLT",Lambai!Q:Q,AH103, Lambai!S:S,"&lt;&gt;"&amp;"", Lambai!T:T,"&lt;&gt;"&amp;"", Lambai!U:U,"&lt;&gt;"&amp;"", Lambai!V:V,"&lt;&gt;"&amp;"",  Lambai!W:W,"&lt;&gt;"&amp;"",  Lambai!X:X,"&lt;&gt;"&amp;"",  Lambai!Y:Y,"&lt;&gt;"&amp;"",  Lambai!Z:Z,"&lt;&gt;"&amp;"")</f>
        <v>0</v>
      </c>
      <c r="R103" s="10">
        <f>COUNTIFS(Lambai!O:O,"TNBT",Lambai!Q:Q,AH103, Lambai!S:S,"&lt;&gt;"&amp;"", Lambai!T:T,"&lt;&gt;"&amp;"", Lambai!U:U,"&lt;&gt;"&amp;"", Lambai!V:V,"&lt;&gt;"&amp;"",  Lambai!W:W,"&lt;&gt;"&amp;"",  Lambai!X:X,"&lt;&gt;"&amp;"",  Lambai!Y:Y,"&lt;&gt;"&amp;"",  Lambai!Z:Z,"&lt;&gt;"&amp;"")</f>
        <v>0</v>
      </c>
      <c r="S103" s="10">
        <f>COUNTIFS(Lambai!O:O,"TL",Lambai!Q:Q,AH103, Lambai!S:S,"&lt;&gt;"&amp;"", Lambai!Y:Y,"&lt;&gt;"&amp;"",  Lambai!Z:Z,"&lt;&gt;"&amp;"")</f>
        <v>0</v>
      </c>
      <c r="T103" s="10">
        <f>COUNTIFS(Lambai!B:B,"Giữ chỗ",Lambai!Q:Q,AH103)</f>
        <v>1</v>
      </c>
      <c r="U103" s="10">
        <f>COUNTIFS(Lambai!C:C,"Sai lớp",Lambai!Q:Q,AH103)</f>
        <v>0</v>
      </c>
      <c r="V103" s="10">
        <f>COUNTIFS(Lambai!C:C,"Sai phân công",Lambai!Q:Q,AH103)</f>
        <v>0</v>
      </c>
      <c r="W103" s="10">
        <f t="shared" si="4"/>
        <v>0</v>
      </c>
      <c r="X103" s="10"/>
      <c r="Y103" s="10"/>
      <c r="Z103" s="10">
        <f>COUNTIFS(Lambai!AE:AE,AH103, Lambai!AO:AO,"&lt;&gt;"&amp;"",Lambai!AP:AP,"&lt;&gt;"&amp;"")</f>
        <v>0</v>
      </c>
      <c r="AA103" s="6">
        <f>COUNTIFS(Lambai!AS:AS,'[1]Kiểm tra'!AH103, Lambai!AO:AO,"&lt;&gt;"&amp;"",Lambai!AP:AP,"&lt;&gt;"&amp;"")</f>
        <v>0</v>
      </c>
      <c r="AB103" s="6"/>
      <c r="AC103" s="6"/>
      <c r="AD103" s="6"/>
      <c r="AE103" s="6"/>
      <c r="AF103" s="6"/>
      <c r="AG103" s="6"/>
      <c r="AH103" s="6" t="s">
        <v>2816</v>
      </c>
      <c r="AI103" s="6" t="str">
        <f t="shared" si="5"/>
        <v>C_03 Nguyễn Hoàng Sơn 20128312 LTU11B</v>
      </c>
      <c r="AJ103" s="6"/>
      <c r="AK103" s="6" t="str">
        <f t="shared" si="6"/>
        <v>TRUE</v>
      </c>
      <c r="AL103" s="4"/>
      <c r="AM103" s="4"/>
      <c r="AN103" s="4"/>
      <c r="AO103" s="4"/>
      <c r="AP103" s="4"/>
      <c r="AQ103" s="4"/>
      <c r="AR103" s="4"/>
      <c r="AS103" s="4"/>
    </row>
    <row r="104" ht="13.5" customHeight="1">
      <c r="A104" s="6"/>
      <c r="B104" s="79" t="s">
        <v>2817</v>
      </c>
      <c r="C104" s="79" t="s">
        <v>2775</v>
      </c>
      <c r="D104" s="79" t="s">
        <v>1928</v>
      </c>
      <c r="E104" s="76">
        <v>2.0128579E7</v>
      </c>
      <c r="F104" s="79" t="s">
        <v>2601</v>
      </c>
      <c r="G104" s="79" t="s">
        <v>2602</v>
      </c>
      <c r="H104" s="23" t="s">
        <v>2826</v>
      </c>
      <c r="I104" s="10">
        <f t="shared" ref="I104:I105" si="7">COUNTIF(B:B,B104)</f>
        <v>4</v>
      </c>
      <c r="J104" s="10">
        <f>COUNTIFS(Lambai!P:P,B104,Lambai!O:O,"TNLT", Lambai!S:S,"&lt;&gt;"&amp;"", Lambai!T:T,"&lt;&gt;"&amp;"", Lambai!U:U,"&lt;&gt;"&amp;"", Lambai!V:V,"&lt;&gt;"&amp;"",  Lambai!W:W,"&lt;&gt;"&amp;"",  Lambai!X:X,"&lt;&gt;"&amp;"",  Lambai!Y:Y,"&lt;&gt;"&amp;"",  Lambai!Z:Z,"&lt;&gt;"&amp;"")</f>
        <v>0</v>
      </c>
      <c r="K104" s="10">
        <f>COUNTIFS(Lambai!P:P,B104,Lambai!O:O,"TNBT", Lambai!S:S,"&lt;&gt;"&amp;"", Lambai!T:T,"&lt;&gt;"&amp;"", Lambai!U:U,"&lt;&gt;"&amp;"", Lambai!V:V,"&lt;&gt;"&amp;"",  Lambai!W:W,"&lt;&gt;"&amp;"",  Lambai!X:X,"&lt;&gt;"&amp;"",  Lambai!Y:Y,"&lt;&gt;"&amp;"",  Lambai!Z:Z,"&lt;&gt;"&amp;"")</f>
        <v>0</v>
      </c>
      <c r="L104" s="10">
        <f>COUNTIFS(Lambai!P:P,B104,Lambai!O:O,"TL", Lambai!S:S,"&lt;&gt;"&amp;"", Lambai!Y:Y,"&lt;&gt;"&amp;"",  Lambai!Z:Z,"&lt;&gt;"&amp;"")</f>
        <v>0</v>
      </c>
      <c r="M104" s="10">
        <f>COUNTIFS(Lambai!AD:AD,B104, Lambai!AO:AO,"&lt;&gt;"&amp;"",Lambai!AP:AP,"&lt;&gt;"&amp;"")</f>
        <v>0</v>
      </c>
      <c r="N104" s="10">
        <f>COUNTIFS(Lambai!B:B,"Giữ chỗ nhóm",Lambai!P:P,B104)</f>
        <v>0</v>
      </c>
      <c r="O104" s="10"/>
      <c r="P104" s="4">
        <f>COUNTIFS(Lambai!Q:Q,AH104)</f>
        <v>1</v>
      </c>
      <c r="Q104" s="10">
        <f>COUNTIFS(Lambai!O:O,"TNLT",Lambai!Q:Q,AH104, Lambai!S:S,"&lt;&gt;"&amp;"", Lambai!T:T,"&lt;&gt;"&amp;"", Lambai!U:U,"&lt;&gt;"&amp;"", Lambai!V:V,"&lt;&gt;"&amp;"",  Lambai!W:W,"&lt;&gt;"&amp;"",  Lambai!X:X,"&lt;&gt;"&amp;"",  Lambai!Y:Y,"&lt;&gt;"&amp;"",  Lambai!Z:Z,"&lt;&gt;"&amp;"")</f>
        <v>0</v>
      </c>
      <c r="R104" s="10">
        <f>COUNTIFS(Lambai!O:O,"TNBT",Lambai!Q:Q,AH104, Lambai!S:S,"&lt;&gt;"&amp;"", Lambai!T:T,"&lt;&gt;"&amp;"", Lambai!U:U,"&lt;&gt;"&amp;"", Lambai!V:V,"&lt;&gt;"&amp;"",  Lambai!W:W,"&lt;&gt;"&amp;"",  Lambai!X:X,"&lt;&gt;"&amp;"",  Lambai!Y:Y,"&lt;&gt;"&amp;"",  Lambai!Z:Z,"&lt;&gt;"&amp;"")</f>
        <v>0</v>
      </c>
      <c r="S104" s="10">
        <f>COUNTIFS(Lambai!O:O,"TL",Lambai!Q:Q,AH104, Lambai!S:S,"&lt;&gt;"&amp;"", Lambai!Y:Y,"&lt;&gt;"&amp;"",  Lambai!Z:Z,"&lt;&gt;"&amp;"")</f>
        <v>0</v>
      </c>
      <c r="T104" s="10">
        <f>COUNTIFS(Lambai!B:B,"Giữ chỗ",Lambai!Q:Q,AH104)</f>
        <v>1</v>
      </c>
      <c r="U104" s="10">
        <f>COUNTIFS(Lambai!C:C,"Sai lớp",Lambai!Q:Q,AH104)</f>
        <v>0</v>
      </c>
      <c r="V104" s="10">
        <f>COUNTIFS(Lambai!C:C,"Sai phân công",Lambai!Q:Q,AH104)</f>
        <v>0</v>
      </c>
      <c r="W104" s="10">
        <f t="shared" si="4"/>
        <v>0</v>
      </c>
      <c r="X104" s="10"/>
      <c r="Y104" s="10"/>
      <c r="Z104" s="10">
        <f>COUNTIFS(Lambai!AE:AE,AH104, Lambai!AO:AO,"&lt;&gt;"&amp;"",Lambai!AP:AP,"&lt;&gt;"&amp;"")</f>
        <v>0</v>
      </c>
      <c r="AA104" s="6">
        <f>COUNTIFS(Lambai!AS:AS,'[1]Kiểm tra'!AH104, Lambai!AO:AO,"&lt;&gt;"&amp;"",Lambai!AP:AP,"&lt;&gt;"&amp;"")</f>
        <v>0</v>
      </c>
      <c r="AB104" s="6"/>
      <c r="AC104" s="6"/>
      <c r="AD104" s="6"/>
      <c r="AE104" s="6"/>
      <c r="AF104" s="6"/>
      <c r="AG104" s="6"/>
      <c r="AH104" s="6" t="s">
        <v>2847</v>
      </c>
      <c r="AI104" s="6" t="str">
        <f t="shared" si="5"/>
        <v>C_04 Lê Xuân Sơn 20128579 LTU11B</v>
      </c>
      <c r="AJ104" s="6"/>
      <c r="AK104" s="6" t="str">
        <f t="shared" si="6"/>
        <v>TRUE</v>
      </c>
      <c r="AL104" s="4"/>
      <c r="AM104" s="4"/>
      <c r="AN104" s="4"/>
      <c r="AO104" s="4"/>
      <c r="AP104" s="4"/>
      <c r="AQ104" s="4"/>
      <c r="AR104" s="4"/>
      <c r="AS104" s="4"/>
    </row>
    <row r="105" ht="13.5" customHeight="1">
      <c r="A105" s="6"/>
      <c r="B105" s="79" t="s">
        <v>2817</v>
      </c>
      <c r="C105" s="79" t="s">
        <v>2850</v>
      </c>
      <c r="D105" s="79" t="s">
        <v>1116</v>
      </c>
      <c r="E105" s="76">
        <v>2.0128567E7</v>
      </c>
      <c r="F105" s="79" t="s">
        <v>2601</v>
      </c>
      <c r="G105" s="79" t="s">
        <v>2602</v>
      </c>
      <c r="H105" s="23" t="s">
        <v>2851</v>
      </c>
      <c r="I105" s="10">
        <f t="shared" si="7"/>
        <v>4</v>
      </c>
      <c r="J105" s="10">
        <f>COUNTIFS(Lambai!P:P,B105,Lambai!O:O,"TNLT", Lambai!S:S,"&lt;&gt;"&amp;"", Lambai!T:T,"&lt;&gt;"&amp;"", Lambai!U:U,"&lt;&gt;"&amp;"", Lambai!V:V,"&lt;&gt;"&amp;"",  Lambai!W:W,"&lt;&gt;"&amp;"",  Lambai!X:X,"&lt;&gt;"&amp;"",  Lambai!Y:Y,"&lt;&gt;"&amp;"",  Lambai!Z:Z,"&lt;&gt;"&amp;"")</f>
        <v>0</v>
      </c>
      <c r="K105" s="10">
        <f>COUNTIFS(Lambai!P:P,B105,Lambai!O:O,"TNBT", Lambai!S:S,"&lt;&gt;"&amp;"", Lambai!T:T,"&lt;&gt;"&amp;"", Lambai!U:U,"&lt;&gt;"&amp;"", Lambai!V:V,"&lt;&gt;"&amp;"",  Lambai!W:W,"&lt;&gt;"&amp;"",  Lambai!X:X,"&lt;&gt;"&amp;"",  Lambai!Y:Y,"&lt;&gt;"&amp;"",  Lambai!Z:Z,"&lt;&gt;"&amp;"")</f>
        <v>0</v>
      </c>
      <c r="L105" s="10">
        <f>COUNTIFS(Lambai!P:P,B105,Lambai!O:O,"TL", Lambai!S:S,"&lt;&gt;"&amp;"", Lambai!Y:Y,"&lt;&gt;"&amp;"",  Lambai!Z:Z,"&lt;&gt;"&amp;"")</f>
        <v>0</v>
      </c>
      <c r="M105" s="10">
        <f>COUNTIFS(Lambai!AD:AD,B105, Lambai!AO:AO,"&lt;&gt;"&amp;"",Lambai!AP:AP,"&lt;&gt;"&amp;"")</f>
        <v>0</v>
      </c>
      <c r="N105" s="10">
        <f>COUNTIFS(Lambai!B:B,"Giữ chỗ nhóm",Lambai!P:P,B105)</f>
        <v>0</v>
      </c>
      <c r="O105" s="10"/>
      <c r="P105" s="4">
        <f>COUNTIFS(Lambai!Q:Q,AH105)</f>
        <v>0</v>
      </c>
      <c r="Q105" s="10">
        <f>COUNTIFS(Lambai!O:O,"TNLT",Lambai!Q:Q,AH105, Lambai!S:S,"&lt;&gt;"&amp;"", Lambai!T:T,"&lt;&gt;"&amp;"", Lambai!U:U,"&lt;&gt;"&amp;"", Lambai!V:V,"&lt;&gt;"&amp;"",  Lambai!W:W,"&lt;&gt;"&amp;"",  Lambai!X:X,"&lt;&gt;"&amp;"",  Lambai!Y:Y,"&lt;&gt;"&amp;"",  Lambai!Z:Z,"&lt;&gt;"&amp;"")</f>
        <v>0</v>
      </c>
      <c r="R105" s="10">
        <f>COUNTIFS(Lambai!O:O,"TNBT",Lambai!Q:Q,AH105, Lambai!S:S,"&lt;&gt;"&amp;"", Lambai!T:T,"&lt;&gt;"&amp;"", Lambai!U:U,"&lt;&gt;"&amp;"", Lambai!V:V,"&lt;&gt;"&amp;"",  Lambai!W:W,"&lt;&gt;"&amp;"",  Lambai!X:X,"&lt;&gt;"&amp;"",  Lambai!Y:Y,"&lt;&gt;"&amp;"",  Lambai!Z:Z,"&lt;&gt;"&amp;"")</f>
        <v>0</v>
      </c>
      <c r="S105" s="10">
        <f>COUNTIFS(Lambai!O:O,"TL",Lambai!Q:Q,AH105, Lambai!S:S,"&lt;&gt;"&amp;"", Lambai!Y:Y,"&lt;&gt;"&amp;"",  Lambai!Z:Z,"&lt;&gt;"&amp;"")</f>
        <v>0</v>
      </c>
      <c r="T105" s="10">
        <f>COUNTIFS(Lambai!B:B,"Giữ chỗ",Lambai!Q:Q,AH105)</f>
        <v>0</v>
      </c>
      <c r="U105" s="10">
        <f>COUNTIFS(Lambai!C:C,"Sai lớp",Lambai!Q:Q,AH105)</f>
        <v>0</v>
      </c>
      <c r="V105" s="10">
        <f>COUNTIFS(Lambai!C:C,"Sai phân công",Lambai!Q:Q,AH105)</f>
        <v>0</v>
      </c>
      <c r="W105" s="10">
        <f t="shared" si="4"/>
        <v>0</v>
      </c>
      <c r="X105" s="10"/>
      <c r="Y105" s="10"/>
      <c r="Z105" s="10">
        <f>COUNTIFS(Lambai!AE:AE,AH105, Lambai!AO:AO,"&lt;&gt;"&amp;"",Lambai!AP:AP,"&lt;&gt;"&amp;"")</f>
        <v>0</v>
      </c>
      <c r="AA105" s="6">
        <f>COUNTIFS(Lambai!AS:AS,'[1]Kiểm tra'!AH105, Lambai!AO:AO,"&lt;&gt;"&amp;"",Lambai!AP:AP,"&lt;&gt;"&amp;"")</f>
        <v>0</v>
      </c>
      <c r="AB105" s="6"/>
      <c r="AC105" s="6"/>
      <c r="AD105" s="6"/>
      <c r="AE105" s="6"/>
      <c r="AF105" s="6"/>
      <c r="AG105" s="6"/>
      <c r="AH105" s="6" t="s">
        <v>2878</v>
      </c>
      <c r="AI105" s="6" t="str">
        <f t="shared" si="5"/>
        <v>C_04 Nguyễn Phi Hùng 20128567 LTU11B</v>
      </c>
      <c r="AJ105" s="6"/>
      <c r="AK105" s="6" t="str">
        <f t="shared" si="6"/>
        <v>TRUE</v>
      </c>
      <c r="AL105" s="4"/>
      <c r="AM105" s="4"/>
      <c r="AN105" s="4"/>
      <c r="AO105" s="4"/>
      <c r="AP105" s="4"/>
      <c r="AQ105" s="4"/>
      <c r="AR105" s="4"/>
      <c r="AS105" s="4"/>
    </row>
    <row r="106" ht="13.5" customHeight="1">
      <c r="A106" s="6"/>
      <c r="B106" s="79" t="s">
        <v>2817</v>
      </c>
      <c r="C106" s="79" t="s">
        <v>2880</v>
      </c>
      <c r="D106" s="79" t="s">
        <v>344</v>
      </c>
      <c r="E106" s="76">
        <v>2.0128169E7</v>
      </c>
      <c r="F106" s="79" t="s">
        <v>2601</v>
      </c>
      <c r="G106" s="79" t="s">
        <v>2602</v>
      </c>
      <c r="H106" s="23" t="s">
        <v>2881</v>
      </c>
      <c r="I106" s="10"/>
      <c r="J106" s="10"/>
      <c r="K106" s="10"/>
      <c r="L106" s="10"/>
      <c r="M106" s="10"/>
      <c r="N106" s="10"/>
      <c r="O106" s="10"/>
      <c r="P106" s="4">
        <f>COUNTIFS(Lambai!Q:Q,AH106)</f>
        <v>0</v>
      </c>
      <c r="Q106" s="10">
        <f>COUNTIFS(Lambai!O:O,"TNLT",Lambai!Q:Q,AH106, Lambai!S:S,"&lt;&gt;"&amp;"", Lambai!T:T,"&lt;&gt;"&amp;"", Lambai!U:U,"&lt;&gt;"&amp;"", Lambai!V:V,"&lt;&gt;"&amp;"",  Lambai!W:W,"&lt;&gt;"&amp;"",  Lambai!X:X,"&lt;&gt;"&amp;"",  Lambai!Y:Y,"&lt;&gt;"&amp;"",  Lambai!Z:Z,"&lt;&gt;"&amp;"")</f>
        <v>0</v>
      </c>
      <c r="R106" s="10">
        <f>COUNTIFS(Lambai!O:O,"TNBT",Lambai!Q:Q,AH106, Lambai!S:S,"&lt;&gt;"&amp;"", Lambai!T:T,"&lt;&gt;"&amp;"", Lambai!U:U,"&lt;&gt;"&amp;"", Lambai!V:V,"&lt;&gt;"&amp;"",  Lambai!W:W,"&lt;&gt;"&amp;"",  Lambai!X:X,"&lt;&gt;"&amp;"",  Lambai!Y:Y,"&lt;&gt;"&amp;"",  Lambai!Z:Z,"&lt;&gt;"&amp;"")</f>
        <v>0</v>
      </c>
      <c r="S106" s="10">
        <f>COUNTIFS(Lambai!O:O,"TL",Lambai!Q:Q,AH106, Lambai!S:S,"&lt;&gt;"&amp;"", Lambai!Y:Y,"&lt;&gt;"&amp;"",  Lambai!Z:Z,"&lt;&gt;"&amp;"")</f>
        <v>0</v>
      </c>
      <c r="T106" s="10">
        <f>COUNTIFS(Lambai!B:B,"Giữ chỗ",Lambai!Q:Q,AH106)</f>
        <v>0</v>
      </c>
      <c r="U106" s="10">
        <f>COUNTIFS(Lambai!C:C,"Sai lớp",Lambai!Q:Q,AH106)</f>
        <v>0</v>
      </c>
      <c r="V106" s="10">
        <f>COUNTIFS(Lambai!C:C,"Sai phân công",Lambai!Q:Q,AH106)</f>
        <v>0</v>
      </c>
      <c r="W106" s="10">
        <f t="shared" si="4"/>
        <v>0</v>
      </c>
      <c r="X106" s="10"/>
      <c r="Y106" s="10"/>
      <c r="Z106" s="10">
        <f>COUNTIFS(Lambai!AE:AE,AH106, Lambai!AO:AO,"&lt;&gt;"&amp;"",Lambai!AP:AP,"&lt;&gt;"&amp;"")</f>
        <v>0</v>
      </c>
      <c r="AA106" s="6">
        <f>COUNTIFS(Lambai!AS:AS,'[1]Kiểm tra'!AH106, Lambai!AO:AO,"&lt;&gt;"&amp;"",Lambai!AP:AP,"&lt;&gt;"&amp;"")</f>
        <v>0</v>
      </c>
      <c r="AB106" s="6"/>
      <c r="AC106" s="6"/>
      <c r="AD106" s="6"/>
      <c r="AE106" s="6"/>
      <c r="AF106" s="6"/>
      <c r="AG106" s="6"/>
      <c r="AH106" s="6" t="s">
        <v>2890</v>
      </c>
      <c r="AI106" s="6" t="str">
        <f t="shared" si="5"/>
        <v>C_04 Cung Thế Hưng 20128169 LTU11B</v>
      </c>
      <c r="AJ106" s="6"/>
      <c r="AK106" s="6" t="str">
        <f t="shared" si="6"/>
        <v>TRUE</v>
      </c>
      <c r="AL106" s="4"/>
      <c r="AM106" s="4"/>
      <c r="AN106" s="4"/>
      <c r="AO106" s="4"/>
      <c r="AP106" s="4"/>
      <c r="AQ106" s="4"/>
      <c r="AR106" s="4"/>
      <c r="AS106" s="4"/>
    </row>
    <row r="107" ht="13.5" customHeight="1">
      <c r="A107" s="6"/>
      <c r="B107" s="79" t="s">
        <v>2817</v>
      </c>
      <c r="C107" s="79" t="s">
        <v>2891</v>
      </c>
      <c r="D107" s="79" t="s">
        <v>1563</v>
      </c>
      <c r="E107" s="76">
        <v>2.0128324E7</v>
      </c>
      <c r="F107" s="79" t="s">
        <v>2601</v>
      </c>
      <c r="G107" s="79" t="s">
        <v>2602</v>
      </c>
      <c r="H107" s="23" t="s">
        <v>2893</v>
      </c>
      <c r="I107" s="10"/>
      <c r="J107" s="10"/>
      <c r="K107" s="10"/>
      <c r="L107" s="10"/>
      <c r="M107" s="10"/>
      <c r="N107" s="10"/>
      <c r="O107" s="10"/>
      <c r="P107" s="4">
        <f>COUNTIFS(Lambai!Q:Q,AH107)</f>
        <v>2</v>
      </c>
      <c r="Q107" s="10">
        <f>COUNTIFS(Lambai!O:O,"TNLT",Lambai!Q:Q,AH107, Lambai!S:S,"&lt;&gt;"&amp;"", Lambai!T:T,"&lt;&gt;"&amp;"", Lambai!U:U,"&lt;&gt;"&amp;"", Lambai!V:V,"&lt;&gt;"&amp;"",  Lambai!W:W,"&lt;&gt;"&amp;"",  Lambai!X:X,"&lt;&gt;"&amp;"",  Lambai!Y:Y,"&lt;&gt;"&amp;"",  Lambai!Z:Z,"&lt;&gt;"&amp;"")</f>
        <v>0</v>
      </c>
      <c r="R107" s="10">
        <f>COUNTIFS(Lambai!O:O,"TNBT",Lambai!Q:Q,AH107, Lambai!S:S,"&lt;&gt;"&amp;"", Lambai!T:T,"&lt;&gt;"&amp;"", Lambai!U:U,"&lt;&gt;"&amp;"", Lambai!V:V,"&lt;&gt;"&amp;"",  Lambai!W:W,"&lt;&gt;"&amp;"",  Lambai!X:X,"&lt;&gt;"&amp;"",  Lambai!Y:Y,"&lt;&gt;"&amp;"",  Lambai!Z:Z,"&lt;&gt;"&amp;"")</f>
        <v>0</v>
      </c>
      <c r="S107" s="10">
        <f>COUNTIFS(Lambai!O:O,"TL",Lambai!Q:Q,AH107, Lambai!S:S,"&lt;&gt;"&amp;"", Lambai!Y:Y,"&lt;&gt;"&amp;"",  Lambai!Z:Z,"&lt;&gt;"&amp;"")</f>
        <v>0</v>
      </c>
      <c r="T107" s="10">
        <f>COUNTIFS(Lambai!B:B,"Giữ chỗ",Lambai!Q:Q,AH107)</f>
        <v>2</v>
      </c>
      <c r="U107" s="10">
        <f>COUNTIFS(Lambai!C:C,"Sai lớp",Lambai!Q:Q,AH107)</f>
        <v>0</v>
      </c>
      <c r="V107" s="10">
        <f>COUNTIFS(Lambai!C:C,"Sai phân công",Lambai!Q:Q,AH107)</f>
        <v>0</v>
      </c>
      <c r="W107" s="10">
        <f t="shared" si="4"/>
        <v>0</v>
      </c>
      <c r="X107" s="10"/>
      <c r="Y107" s="10"/>
      <c r="Z107" s="10">
        <f>COUNTIFS(Lambai!AE:AE,AH107, Lambai!AO:AO,"&lt;&gt;"&amp;"",Lambai!AP:AP,"&lt;&gt;"&amp;"")</f>
        <v>0</v>
      </c>
      <c r="AA107" s="6">
        <f>COUNTIFS(Lambai!AS:AS,'[1]Kiểm tra'!AH107, Lambai!AO:AO,"&lt;&gt;"&amp;"",Lambai!AP:AP,"&lt;&gt;"&amp;"")</f>
        <v>0</v>
      </c>
      <c r="AB107" s="6"/>
      <c r="AC107" s="6"/>
      <c r="AD107" s="6"/>
      <c r="AE107" s="6"/>
      <c r="AF107" s="6"/>
      <c r="AG107" s="6"/>
      <c r="AH107" s="6" t="s">
        <v>2910</v>
      </c>
      <c r="AI107" s="6" t="str">
        <f t="shared" si="5"/>
        <v>C_04 Lại Duy Thanh 20128324 LTU11B</v>
      </c>
      <c r="AJ107" s="6"/>
      <c r="AK107" s="6" t="str">
        <f t="shared" si="6"/>
        <v>TRUE</v>
      </c>
      <c r="AL107" s="4"/>
      <c r="AM107" s="4"/>
      <c r="AN107" s="4"/>
      <c r="AO107" s="4"/>
      <c r="AP107" s="4"/>
      <c r="AQ107" s="4"/>
      <c r="AR107" s="4"/>
      <c r="AS107" s="4"/>
    </row>
    <row r="108" ht="13.5" customHeight="1">
      <c r="A108" s="6"/>
      <c r="B108" s="80" t="s">
        <v>2911</v>
      </c>
      <c r="C108" s="80" t="s">
        <v>2919</v>
      </c>
      <c r="D108" s="80" t="s">
        <v>190</v>
      </c>
      <c r="E108" s="76">
        <v>2.0118326E7</v>
      </c>
      <c r="F108" s="80" t="s">
        <v>2920</v>
      </c>
      <c r="G108" s="80" t="s">
        <v>2602</v>
      </c>
      <c r="H108" s="23" t="s">
        <v>2921</v>
      </c>
      <c r="I108" s="10"/>
      <c r="J108" s="10"/>
      <c r="K108" s="10"/>
      <c r="L108" s="10"/>
      <c r="M108" s="10"/>
      <c r="N108" s="10"/>
      <c r="O108" s="10"/>
      <c r="P108" s="4">
        <f>COUNTIFS(Lambai!Q:Q,AH108)</f>
        <v>0</v>
      </c>
      <c r="Q108" s="10">
        <f>COUNTIFS(Lambai!O:O,"TNLT",Lambai!Q:Q,AH108, Lambai!S:S,"&lt;&gt;"&amp;"", Lambai!T:T,"&lt;&gt;"&amp;"", Lambai!U:U,"&lt;&gt;"&amp;"", Lambai!V:V,"&lt;&gt;"&amp;"",  Lambai!W:W,"&lt;&gt;"&amp;"",  Lambai!X:X,"&lt;&gt;"&amp;"",  Lambai!Y:Y,"&lt;&gt;"&amp;"",  Lambai!Z:Z,"&lt;&gt;"&amp;"")</f>
        <v>0</v>
      </c>
      <c r="R108" s="10">
        <f>COUNTIFS(Lambai!O:O,"TNBT",Lambai!Q:Q,AH108, Lambai!S:S,"&lt;&gt;"&amp;"", Lambai!T:T,"&lt;&gt;"&amp;"", Lambai!U:U,"&lt;&gt;"&amp;"", Lambai!V:V,"&lt;&gt;"&amp;"",  Lambai!W:W,"&lt;&gt;"&amp;"",  Lambai!X:X,"&lt;&gt;"&amp;"",  Lambai!Y:Y,"&lt;&gt;"&amp;"",  Lambai!Z:Z,"&lt;&gt;"&amp;"")</f>
        <v>0</v>
      </c>
      <c r="S108" s="10">
        <f>COUNTIFS(Lambai!O:O,"TL",Lambai!Q:Q,AH108, Lambai!S:S,"&lt;&gt;"&amp;"", Lambai!Y:Y,"&lt;&gt;"&amp;"",  Lambai!Z:Z,"&lt;&gt;"&amp;"")</f>
        <v>0</v>
      </c>
      <c r="T108" s="10">
        <f>COUNTIFS(Lambai!B:B,"Giữ chỗ",Lambai!Q:Q,AH108)</f>
        <v>0</v>
      </c>
      <c r="U108" s="10">
        <f>COUNTIFS(Lambai!C:C,"Sai lớp",Lambai!Q:Q,AH108)</f>
        <v>0</v>
      </c>
      <c r="V108" s="10">
        <f>COUNTIFS(Lambai!C:C,"Sai phân công",Lambai!Q:Q,AH108)</f>
        <v>0</v>
      </c>
      <c r="W108" s="10">
        <f t="shared" si="4"/>
        <v>0</v>
      </c>
      <c r="X108" s="10"/>
      <c r="Y108" s="10"/>
      <c r="Z108" s="10">
        <f>COUNTIFS(Lambai!AE:AE,AH108, Lambai!AO:AO,"&lt;&gt;"&amp;"",Lambai!AP:AP,"&lt;&gt;"&amp;"")</f>
        <v>0</v>
      </c>
      <c r="AA108" s="6">
        <f>COUNTIFS(Lambai!AS:AS,'[1]Kiểm tra'!AH108, Lambai!AO:AO,"&lt;&gt;"&amp;"",Lambai!AP:AP,"&lt;&gt;"&amp;"")</f>
        <v>0</v>
      </c>
      <c r="AB108" s="6"/>
      <c r="AC108" s="6"/>
      <c r="AD108" s="6"/>
      <c r="AE108" s="6"/>
      <c r="AF108" s="6"/>
      <c r="AG108" s="6"/>
      <c r="AH108" s="6" t="s">
        <v>2941</v>
      </c>
      <c r="AI108" s="6" t="str">
        <f t="shared" si="5"/>
        <v>C_05 Phạm Thị Phương Anh 20118326 LTU11A</v>
      </c>
      <c r="AJ108" s="6"/>
      <c r="AK108" s="6" t="str">
        <f t="shared" si="6"/>
        <v>TRUE</v>
      </c>
      <c r="AL108" s="4"/>
      <c r="AM108" s="4"/>
      <c r="AN108" s="4"/>
      <c r="AO108" s="4"/>
      <c r="AP108" s="4"/>
      <c r="AQ108" s="4"/>
      <c r="AR108" s="4"/>
      <c r="AS108" s="4"/>
    </row>
    <row r="109" ht="13.5" customHeight="1">
      <c r="A109" s="6"/>
      <c r="B109" s="80" t="s">
        <v>2911</v>
      </c>
      <c r="C109" s="80" t="s">
        <v>2942</v>
      </c>
      <c r="D109" s="80" t="s">
        <v>2943</v>
      </c>
      <c r="E109" s="76">
        <v>2.0118473E7</v>
      </c>
      <c r="F109" s="80" t="s">
        <v>2920</v>
      </c>
      <c r="G109" s="80" t="s">
        <v>2602</v>
      </c>
      <c r="H109" s="23" t="s">
        <v>2944</v>
      </c>
      <c r="I109" s="10"/>
      <c r="J109" s="10"/>
      <c r="K109" s="10"/>
      <c r="L109" s="10"/>
      <c r="M109" s="10"/>
      <c r="N109" s="10"/>
      <c r="O109" s="10"/>
      <c r="P109" s="4">
        <f>COUNTIFS(Lambai!Q:Q,AH109)</f>
        <v>0</v>
      </c>
      <c r="Q109" s="10">
        <f>COUNTIFS(Lambai!O:O,"TNLT",Lambai!Q:Q,AH109, Lambai!S:S,"&lt;&gt;"&amp;"", Lambai!T:T,"&lt;&gt;"&amp;"", Lambai!U:U,"&lt;&gt;"&amp;"", Lambai!V:V,"&lt;&gt;"&amp;"",  Lambai!W:W,"&lt;&gt;"&amp;"",  Lambai!X:X,"&lt;&gt;"&amp;"",  Lambai!Y:Y,"&lt;&gt;"&amp;"",  Lambai!Z:Z,"&lt;&gt;"&amp;"")</f>
        <v>0</v>
      </c>
      <c r="R109" s="10">
        <f>COUNTIFS(Lambai!O:O,"TNBT",Lambai!Q:Q,AH109, Lambai!S:S,"&lt;&gt;"&amp;"", Lambai!T:T,"&lt;&gt;"&amp;"", Lambai!U:U,"&lt;&gt;"&amp;"", Lambai!V:V,"&lt;&gt;"&amp;"",  Lambai!W:W,"&lt;&gt;"&amp;"",  Lambai!X:X,"&lt;&gt;"&amp;"",  Lambai!Y:Y,"&lt;&gt;"&amp;"",  Lambai!Z:Z,"&lt;&gt;"&amp;"")</f>
        <v>0</v>
      </c>
      <c r="S109" s="10">
        <f>COUNTIFS(Lambai!O:O,"TL",Lambai!Q:Q,AH109, Lambai!S:S,"&lt;&gt;"&amp;"", Lambai!Y:Y,"&lt;&gt;"&amp;"",  Lambai!Z:Z,"&lt;&gt;"&amp;"")</f>
        <v>0</v>
      </c>
      <c r="T109" s="10">
        <f>COUNTIFS(Lambai!B:B,"Giữ chỗ",Lambai!Q:Q,AH109)</f>
        <v>0</v>
      </c>
      <c r="U109" s="10">
        <f>COUNTIFS(Lambai!C:C,"Sai lớp",Lambai!Q:Q,AH109)</f>
        <v>0</v>
      </c>
      <c r="V109" s="10">
        <f>COUNTIFS(Lambai!C:C,"Sai phân công",Lambai!Q:Q,AH109)</f>
        <v>0</v>
      </c>
      <c r="W109" s="10">
        <f t="shared" si="4"/>
        <v>0</v>
      </c>
      <c r="X109" s="10"/>
      <c r="Y109" s="10"/>
      <c r="Z109" s="10">
        <f>COUNTIFS(Lambai!AE:AE,AH109, Lambai!AO:AO,"&lt;&gt;"&amp;"",Lambai!AP:AP,"&lt;&gt;"&amp;"")</f>
        <v>0</v>
      </c>
      <c r="AA109" s="6">
        <f>COUNTIFS(Lambai!AS:AS,'[1]Kiểm tra'!AH109, Lambai!AO:AO,"&lt;&gt;"&amp;"",Lambai!AP:AP,"&lt;&gt;"&amp;"")</f>
        <v>0</v>
      </c>
      <c r="AB109" s="6"/>
      <c r="AC109" s="6"/>
      <c r="AD109" s="6"/>
      <c r="AE109" s="6"/>
      <c r="AF109" s="6"/>
      <c r="AG109" s="6"/>
      <c r="AH109" s="6" t="s">
        <v>2977</v>
      </c>
      <c r="AI109" s="6" t="str">
        <f t="shared" si="5"/>
        <v>C_05 Bùi Duy Linh 20118473 LTU11A</v>
      </c>
      <c r="AJ109" s="6"/>
      <c r="AK109" s="6" t="str">
        <f t="shared" si="6"/>
        <v>TRUE</v>
      </c>
      <c r="AL109" s="4"/>
      <c r="AM109" s="4"/>
      <c r="AN109" s="4"/>
      <c r="AO109" s="4"/>
      <c r="AP109" s="4"/>
      <c r="AQ109" s="4"/>
      <c r="AR109" s="4"/>
      <c r="AS109" s="4"/>
    </row>
    <row r="110" ht="13.5" customHeight="1">
      <c r="A110" s="6"/>
      <c r="B110" s="80" t="s">
        <v>2911</v>
      </c>
      <c r="C110" s="80" t="s">
        <v>1511</v>
      </c>
      <c r="D110" s="80" t="s">
        <v>2719</v>
      </c>
      <c r="E110" s="76">
        <v>2.0118349E7</v>
      </c>
      <c r="F110" s="80" t="s">
        <v>2920</v>
      </c>
      <c r="G110" s="80" t="s">
        <v>2602</v>
      </c>
      <c r="H110" s="23" t="s">
        <v>2978</v>
      </c>
      <c r="I110" s="10"/>
      <c r="J110" s="10"/>
      <c r="K110" s="10"/>
      <c r="L110" s="10"/>
      <c r="M110" s="10"/>
      <c r="N110" s="10"/>
      <c r="O110" s="10"/>
      <c r="P110" s="4">
        <f>COUNTIFS(Lambai!Q:Q,AH110)</f>
        <v>0</v>
      </c>
      <c r="Q110" s="10">
        <f>COUNTIFS(Lambai!O:O,"TNLT",Lambai!Q:Q,AH110, Lambai!S:S,"&lt;&gt;"&amp;"", Lambai!T:T,"&lt;&gt;"&amp;"", Lambai!U:U,"&lt;&gt;"&amp;"", Lambai!V:V,"&lt;&gt;"&amp;"",  Lambai!W:W,"&lt;&gt;"&amp;"",  Lambai!X:X,"&lt;&gt;"&amp;"",  Lambai!Y:Y,"&lt;&gt;"&amp;"",  Lambai!Z:Z,"&lt;&gt;"&amp;"")</f>
        <v>0</v>
      </c>
      <c r="R110" s="10">
        <f>COUNTIFS(Lambai!O:O,"TNBT",Lambai!Q:Q,AH110, Lambai!S:S,"&lt;&gt;"&amp;"", Lambai!T:T,"&lt;&gt;"&amp;"", Lambai!U:U,"&lt;&gt;"&amp;"", Lambai!V:V,"&lt;&gt;"&amp;"",  Lambai!W:W,"&lt;&gt;"&amp;"",  Lambai!X:X,"&lt;&gt;"&amp;"",  Lambai!Y:Y,"&lt;&gt;"&amp;"",  Lambai!Z:Z,"&lt;&gt;"&amp;"")</f>
        <v>0</v>
      </c>
      <c r="S110" s="10">
        <f>COUNTIFS(Lambai!O:O,"TL",Lambai!Q:Q,AH110, Lambai!S:S,"&lt;&gt;"&amp;"", Lambai!Y:Y,"&lt;&gt;"&amp;"",  Lambai!Z:Z,"&lt;&gt;"&amp;"")</f>
        <v>0</v>
      </c>
      <c r="T110" s="10">
        <f>COUNTIFS(Lambai!B:B,"Giữ chỗ",Lambai!Q:Q,AH110)</f>
        <v>0</v>
      </c>
      <c r="U110" s="10">
        <f>COUNTIFS(Lambai!C:C,"Sai lớp",Lambai!Q:Q,AH110)</f>
        <v>0</v>
      </c>
      <c r="V110" s="10">
        <f>COUNTIFS(Lambai!C:C,"Sai phân công",Lambai!Q:Q,AH110)</f>
        <v>0</v>
      </c>
      <c r="W110" s="10">
        <f t="shared" si="4"/>
        <v>0</v>
      </c>
      <c r="X110" s="10"/>
      <c r="Y110" s="10"/>
      <c r="Z110" s="10">
        <f>COUNTIFS(Lambai!AE:AE,AH110, Lambai!AO:AO,"&lt;&gt;"&amp;"",Lambai!AP:AP,"&lt;&gt;"&amp;"")</f>
        <v>0</v>
      </c>
      <c r="AA110" s="6">
        <f>COUNTIFS(Lambai!AS:AS,'[1]Kiểm tra'!AH110, Lambai!AO:AO,"&lt;&gt;"&amp;"",Lambai!AP:AP,"&lt;&gt;"&amp;"")</f>
        <v>0</v>
      </c>
      <c r="AB110" s="6"/>
      <c r="AC110" s="6"/>
      <c r="AD110" s="6"/>
      <c r="AE110" s="6"/>
      <c r="AF110" s="6"/>
      <c r="AG110" s="6"/>
      <c r="AH110" s="6" t="s">
        <v>3003</v>
      </c>
      <c r="AI110" s="6" t="str">
        <f t="shared" si="5"/>
        <v>C_05 Nguyễn Đức Công 20118349 LTU11A</v>
      </c>
      <c r="AJ110" s="6"/>
      <c r="AK110" s="6" t="str">
        <f t="shared" si="6"/>
        <v>TRUE</v>
      </c>
      <c r="AL110" s="4"/>
      <c r="AM110" s="4"/>
      <c r="AN110" s="4"/>
      <c r="AO110" s="4"/>
      <c r="AP110" s="4"/>
      <c r="AQ110" s="4"/>
      <c r="AR110" s="4"/>
      <c r="AS110" s="4"/>
    </row>
    <row r="111" ht="13.5" customHeight="1">
      <c r="A111" s="6"/>
      <c r="B111" s="80" t="s">
        <v>2911</v>
      </c>
      <c r="C111" s="80" t="s">
        <v>3004</v>
      </c>
      <c r="D111" s="80" t="s">
        <v>2600</v>
      </c>
      <c r="E111" s="76">
        <v>2.0118623E7</v>
      </c>
      <c r="F111" s="80" t="s">
        <v>2920</v>
      </c>
      <c r="G111" s="80" t="s">
        <v>2602</v>
      </c>
      <c r="H111" s="23" t="s">
        <v>3005</v>
      </c>
      <c r="I111" s="10"/>
      <c r="J111" s="10"/>
      <c r="K111" s="10"/>
      <c r="L111" s="10"/>
      <c r="M111" s="10"/>
      <c r="N111" s="10"/>
      <c r="O111" s="10"/>
      <c r="P111" s="4">
        <f>COUNTIFS(Lambai!Q:Q,AH111)</f>
        <v>0</v>
      </c>
      <c r="Q111" s="10">
        <f>COUNTIFS(Lambai!O:O,"TNLT",Lambai!Q:Q,AH111, Lambai!S:S,"&lt;&gt;"&amp;"", Lambai!T:T,"&lt;&gt;"&amp;"", Lambai!U:U,"&lt;&gt;"&amp;"", Lambai!V:V,"&lt;&gt;"&amp;"",  Lambai!W:W,"&lt;&gt;"&amp;"",  Lambai!X:X,"&lt;&gt;"&amp;"",  Lambai!Y:Y,"&lt;&gt;"&amp;"",  Lambai!Z:Z,"&lt;&gt;"&amp;"")</f>
        <v>0</v>
      </c>
      <c r="R111" s="10">
        <f>COUNTIFS(Lambai!O:O,"TNBT",Lambai!Q:Q,AH111, Lambai!S:S,"&lt;&gt;"&amp;"", Lambai!T:T,"&lt;&gt;"&amp;"", Lambai!U:U,"&lt;&gt;"&amp;"", Lambai!V:V,"&lt;&gt;"&amp;"",  Lambai!W:W,"&lt;&gt;"&amp;"",  Lambai!X:X,"&lt;&gt;"&amp;"",  Lambai!Y:Y,"&lt;&gt;"&amp;"",  Lambai!Z:Z,"&lt;&gt;"&amp;"")</f>
        <v>0</v>
      </c>
      <c r="S111" s="10">
        <f>COUNTIFS(Lambai!O:O,"TL",Lambai!Q:Q,AH111, Lambai!S:S,"&lt;&gt;"&amp;"", Lambai!Y:Y,"&lt;&gt;"&amp;"",  Lambai!Z:Z,"&lt;&gt;"&amp;"")</f>
        <v>0</v>
      </c>
      <c r="T111" s="10">
        <f>COUNTIFS(Lambai!B:B,"Giữ chỗ",Lambai!Q:Q,AH111)</f>
        <v>0</v>
      </c>
      <c r="U111" s="10">
        <f>COUNTIFS(Lambai!C:C,"Sai lớp",Lambai!Q:Q,AH111)</f>
        <v>0</v>
      </c>
      <c r="V111" s="10">
        <f>COUNTIFS(Lambai!C:C,"Sai phân công",Lambai!Q:Q,AH111)</f>
        <v>0</v>
      </c>
      <c r="W111" s="10">
        <f t="shared" si="4"/>
        <v>0</v>
      </c>
      <c r="X111" s="10"/>
      <c r="Y111" s="10"/>
      <c r="Z111" s="10">
        <f>COUNTIFS(Lambai!AE:AE,AH111, Lambai!AO:AO,"&lt;&gt;"&amp;"",Lambai!AP:AP,"&lt;&gt;"&amp;"")</f>
        <v>0</v>
      </c>
      <c r="AA111" s="6">
        <f>COUNTIFS(Lambai!AS:AS,'[1]Kiểm tra'!AH111, Lambai!AO:AO,"&lt;&gt;"&amp;"",Lambai!AP:AP,"&lt;&gt;"&amp;"")</f>
        <v>0</v>
      </c>
      <c r="AB111" s="6"/>
      <c r="AC111" s="6"/>
      <c r="AD111" s="6"/>
      <c r="AE111" s="6"/>
      <c r="AF111" s="6"/>
      <c r="AG111" s="6"/>
      <c r="AH111" s="6" t="s">
        <v>3022</v>
      </c>
      <c r="AI111" s="6" t="str">
        <f t="shared" si="5"/>
        <v>C_05 Đào Văn Tuấn 20118623 LTU11A</v>
      </c>
      <c r="AJ111" s="6"/>
      <c r="AK111" s="6" t="str">
        <f t="shared" si="6"/>
        <v>TRUE</v>
      </c>
      <c r="AL111" s="4"/>
      <c r="AM111" s="4"/>
      <c r="AN111" s="4"/>
      <c r="AO111" s="4"/>
      <c r="AP111" s="4"/>
      <c r="AQ111" s="4"/>
      <c r="AR111" s="4"/>
      <c r="AS111" s="4"/>
    </row>
    <row r="112" ht="13.5" customHeight="1">
      <c r="A112" s="6"/>
      <c r="B112" s="75" t="s">
        <v>3024</v>
      </c>
      <c r="C112" s="75" t="s">
        <v>3025</v>
      </c>
      <c r="D112" s="75" t="s">
        <v>3026</v>
      </c>
      <c r="E112" s="76">
        <v>2.013846E7</v>
      </c>
      <c r="F112" s="75" t="s">
        <v>2470</v>
      </c>
      <c r="G112" s="75" t="s">
        <v>2471</v>
      </c>
      <c r="H112" s="23" t="s">
        <v>3027</v>
      </c>
      <c r="I112" s="10">
        <f>COUNTIF(B:B,B112)</f>
        <v>3</v>
      </c>
      <c r="J112" s="10">
        <f>COUNTIFS(Lambai!P:P,B112,Lambai!O:O,"TNLT", Lambai!S:S,"&lt;&gt;"&amp;"", Lambai!T:T,"&lt;&gt;"&amp;"", Lambai!U:U,"&lt;&gt;"&amp;"", Lambai!V:V,"&lt;&gt;"&amp;"",  Lambai!W:W,"&lt;&gt;"&amp;"",  Lambai!X:X,"&lt;&gt;"&amp;"",  Lambai!Y:Y,"&lt;&gt;"&amp;"",  Lambai!Z:Z,"&lt;&gt;"&amp;"")</f>
        <v>0</v>
      </c>
      <c r="K112" s="10">
        <f>COUNTIFS(Lambai!P:P,B112,Lambai!O:O,"TNBT", Lambai!S:S,"&lt;&gt;"&amp;"", Lambai!T:T,"&lt;&gt;"&amp;"", Lambai!U:U,"&lt;&gt;"&amp;"", Lambai!V:V,"&lt;&gt;"&amp;"",  Lambai!W:W,"&lt;&gt;"&amp;"",  Lambai!X:X,"&lt;&gt;"&amp;"",  Lambai!Y:Y,"&lt;&gt;"&amp;"",  Lambai!Z:Z,"&lt;&gt;"&amp;"")</f>
        <v>0</v>
      </c>
      <c r="L112" s="10">
        <f>COUNTIFS(Lambai!P:P,B112,Lambai!O:O,"TL", Lambai!S:S,"&lt;&gt;"&amp;"", Lambai!Y:Y,"&lt;&gt;"&amp;"",  Lambai!Z:Z,"&lt;&gt;"&amp;"")</f>
        <v>0</v>
      </c>
      <c r="M112" s="10">
        <f>COUNTIFS(Lambai!AD:AD,B112, Lambai!AO:AO,"&lt;&gt;"&amp;"",Lambai!AP:AP,"&lt;&gt;"&amp;"")</f>
        <v>0</v>
      </c>
      <c r="N112" s="10">
        <f>COUNTIFS(Lambai!B:B,"Giữ chỗ nhóm",Lambai!P:P,B112)</f>
        <v>0</v>
      </c>
      <c r="O112" s="10"/>
      <c r="P112" s="4">
        <f>COUNTIFS(Lambai!Q:Q,AH112)</f>
        <v>0</v>
      </c>
      <c r="Q112" s="10">
        <f>COUNTIFS(Lambai!O:O,"TNLT",Lambai!Q:Q,AH112, Lambai!S:S,"&lt;&gt;"&amp;"", Lambai!T:T,"&lt;&gt;"&amp;"", Lambai!U:U,"&lt;&gt;"&amp;"", Lambai!V:V,"&lt;&gt;"&amp;"",  Lambai!W:W,"&lt;&gt;"&amp;"",  Lambai!X:X,"&lt;&gt;"&amp;"",  Lambai!Y:Y,"&lt;&gt;"&amp;"",  Lambai!Z:Z,"&lt;&gt;"&amp;"")</f>
        <v>0</v>
      </c>
      <c r="R112" s="10">
        <f>COUNTIFS(Lambai!O:O,"TNBT",Lambai!Q:Q,AH112, Lambai!S:S,"&lt;&gt;"&amp;"", Lambai!T:T,"&lt;&gt;"&amp;"", Lambai!U:U,"&lt;&gt;"&amp;"", Lambai!V:V,"&lt;&gt;"&amp;"",  Lambai!W:W,"&lt;&gt;"&amp;"",  Lambai!X:X,"&lt;&gt;"&amp;"",  Lambai!Y:Y,"&lt;&gt;"&amp;"",  Lambai!Z:Z,"&lt;&gt;"&amp;"")</f>
        <v>0</v>
      </c>
      <c r="S112" s="10">
        <f>COUNTIFS(Lambai!O:O,"TL",Lambai!Q:Q,AH112, Lambai!S:S,"&lt;&gt;"&amp;"", Lambai!Y:Y,"&lt;&gt;"&amp;"",  Lambai!Z:Z,"&lt;&gt;"&amp;"")</f>
        <v>0</v>
      </c>
      <c r="T112" s="10">
        <f>COUNTIFS(Lambai!B:B,"Giữ chỗ",Lambai!Q:Q,AH112)</f>
        <v>0</v>
      </c>
      <c r="U112" s="10">
        <f>COUNTIFS(Lambai!C:C,"Sai lớp",Lambai!Q:Q,AH112)</f>
        <v>0</v>
      </c>
      <c r="V112" s="10">
        <f>COUNTIFS(Lambai!C:C,"Sai phân công",Lambai!Q:Q,AH112)</f>
        <v>0</v>
      </c>
      <c r="W112" s="10">
        <f t="shared" si="4"/>
        <v>0</v>
      </c>
      <c r="X112" s="10"/>
      <c r="Y112" s="10"/>
      <c r="Z112" s="10">
        <f>COUNTIFS(Lambai!AE:AE,AH112, Lambai!AO:AO,"&lt;&gt;"&amp;"",Lambai!AP:AP,"&lt;&gt;"&amp;"")</f>
        <v>0</v>
      </c>
      <c r="AA112" s="6">
        <f>COUNTIFS(Lambai!AS:AS,'[1]Kiểm tra'!AH112, Lambai!AO:AO,"&lt;&gt;"&amp;"",Lambai!AP:AP,"&lt;&gt;"&amp;"")</f>
        <v>0</v>
      </c>
      <c r="AB112" s="6"/>
      <c r="AC112" s="6"/>
      <c r="AD112" s="6"/>
      <c r="AE112" s="6"/>
      <c r="AF112" s="6"/>
      <c r="AG112" s="6"/>
      <c r="AH112" s="6" t="s">
        <v>3050</v>
      </c>
      <c r="AI112" s="6" t="str">
        <f t="shared" si="5"/>
        <v>C_06 Nguyễn Thị Trang 20138460 VUWIT12B</v>
      </c>
      <c r="AJ112" s="6"/>
      <c r="AK112" s="6" t="str">
        <f t="shared" si="6"/>
        <v>TRUE</v>
      </c>
      <c r="AL112" s="4"/>
      <c r="AM112" s="4"/>
      <c r="AN112" s="4"/>
      <c r="AO112" s="4"/>
      <c r="AP112" s="4"/>
      <c r="AQ112" s="4"/>
      <c r="AR112" s="4"/>
      <c r="AS112" s="4"/>
    </row>
    <row r="113" ht="13.5" customHeight="1">
      <c r="A113" s="6"/>
      <c r="B113" s="75" t="s">
        <v>3024</v>
      </c>
      <c r="C113" s="75" t="s">
        <v>3051</v>
      </c>
      <c r="D113" s="75" t="s">
        <v>3052</v>
      </c>
      <c r="E113" s="76">
        <v>2.0138339E7</v>
      </c>
      <c r="F113" s="75" t="s">
        <v>2470</v>
      </c>
      <c r="G113" s="75" t="s">
        <v>2471</v>
      </c>
      <c r="H113" s="23" t="s">
        <v>3053</v>
      </c>
      <c r="I113" s="10"/>
      <c r="J113" s="10"/>
      <c r="K113" s="10"/>
      <c r="L113" s="10"/>
      <c r="M113" s="10"/>
      <c r="N113" s="10"/>
      <c r="O113" s="10"/>
      <c r="P113" s="4">
        <f>COUNTIFS(Lambai!Q:Q,AH113)</f>
        <v>0</v>
      </c>
      <c r="Q113" s="10">
        <f>COUNTIFS(Lambai!O:O,"TNLT",Lambai!Q:Q,AH113, Lambai!S:S,"&lt;&gt;"&amp;"", Lambai!T:T,"&lt;&gt;"&amp;"", Lambai!U:U,"&lt;&gt;"&amp;"", Lambai!V:V,"&lt;&gt;"&amp;"",  Lambai!W:W,"&lt;&gt;"&amp;"",  Lambai!X:X,"&lt;&gt;"&amp;"",  Lambai!Y:Y,"&lt;&gt;"&amp;"",  Lambai!Z:Z,"&lt;&gt;"&amp;"")</f>
        <v>0</v>
      </c>
      <c r="R113" s="10">
        <f>COUNTIFS(Lambai!O:O,"TNBT",Lambai!Q:Q,AH113, Lambai!S:S,"&lt;&gt;"&amp;"", Lambai!T:T,"&lt;&gt;"&amp;"", Lambai!U:U,"&lt;&gt;"&amp;"", Lambai!V:V,"&lt;&gt;"&amp;"",  Lambai!W:W,"&lt;&gt;"&amp;"",  Lambai!X:X,"&lt;&gt;"&amp;"",  Lambai!Y:Y,"&lt;&gt;"&amp;"",  Lambai!Z:Z,"&lt;&gt;"&amp;"")</f>
        <v>0</v>
      </c>
      <c r="S113" s="10">
        <f>COUNTIFS(Lambai!O:O,"TL",Lambai!Q:Q,AH113, Lambai!S:S,"&lt;&gt;"&amp;"", Lambai!Y:Y,"&lt;&gt;"&amp;"",  Lambai!Z:Z,"&lt;&gt;"&amp;"")</f>
        <v>0</v>
      </c>
      <c r="T113" s="10">
        <f>COUNTIFS(Lambai!B:B,"Giữ chỗ",Lambai!Q:Q,AH113)</f>
        <v>0</v>
      </c>
      <c r="U113" s="10">
        <f>COUNTIFS(Lambai!C:C,"Sai lớp",Lambai!Q:Q,AH113)</f>
        <v>0</v>
      </c>
      <c r="V113" s="10">
        <f>COUNTIFS(Lambai!C:C,"Sai phân công",Lambai!Q:Q,AH113)</f>
        <v>0</v>
      </c>
      <c r="W113" s="10">
        <f t="shared" si="4"/>
        <v>0</v>
      </c>
      <c r="X113" s="10"/>
      <c r="Y113" s="10"/>
      <c r="Z113" s="10">
        <f>COUNTIFS(Lambai!AE:AE,AH113, Lambai!AO:AO,"&lt;&gt;"&amp;"",Lambai!AP:AP,"&lt;&gt;"&amp;"")</f>
        <v>0</v>
      </c>
      <c r="AA113" s="6">
        <f>COUNTIFS(Lambai!AS:AS,'[1]Kiểm tra'!AH113, Lambai!AO:AO,"&lt;&gt;"&amp;"",Lambai!AP:AP,"&lt;&gt;"&amp;"")</f>
        <v>0</v>
      </c>
      <c r="AB113" s="6"/>
      <c r="AC113" s="6"/>
      <c r="AD113" s="6"/>
      <c r="AE113" s="6"/>
      <c r="AF113" s="6"/>
      <c r="AG113" s="6"/>
      <c r="AH113" s="6" t="s">
        <v>3063</v>
      </c>
      <c r="AI113" s="6" t="str">
        <f t="shared" si="5"/>
        <v>C_06 Bùi Thị Thảo Phương 20138339 VUWIT12B</v>
      </c>
      <c r="AJ113" s="6"/>
      <c r="AK113" s="6" t="str">
        <f t="shared" si="6"/>
        <v>TRUE</v>
      </c>
      <c r="AL113" s="4"/>
      <c r="AM113" s="4"/>
      <c r="AN113" s="4"/>
      <c r="AO113" s="4"/>
      <c r="AP113" s="4"/>
      <c r="AQ113" s="4"/>
      <c r="AR113" s="4"/>
      <c r="AS113" s="4"/>
    </row>
    <row r="114" ht="13.5" customHeight="1">
      <c r="A114" s="6"/>
      <c r="B114" s="75" t="s">
        <v>3024</v>
      </c>
      <c r="C114" s="75" t="s">
        <v>380</v>
      </c>
      <c r="D114" s="75" t="s">
        <v>3064</v>
      </c>
      <c r="E114" s="76">
        <v>2.0138707E7</v>
      </c>
      <c r="F114" s="75" t="s">
        <v>2470</v>
      </c>
      <c r="G114" s="75" t="s">
        <v>2471</v>
      </c>
      <c r="H114" s="23" t="s">
        <v>3065</v>
      </c>
      <c r="I114" s="10"/>
      <c r="J114" s="10"/>
      <c r="K114" s="10"/>
      <c r="L114" s="10"/>
      <c r="M114" s="10"/>
      <c r="N114" s="10"/>
      <c r="O114" s="10"/>
      <c r="P114" s="4">
        <f>COUNTIFS(Lambai!Q:Q,AH114)</f>
        <v>2</v>
      </c>
      <c r="Q114" s="10">
        <f>COUNTIFS(Lambai!O:O,"TNLT",Lambai!Q:Q,AH114, Lambai!S:S,"&lt;&gt;"&amp;"", Lambai!T:T,"&lt;&gt;"&amp;"", Lambai!U:U,"&lt;&gt;"&amp;"", Lambai!V:V,"&lt;&gt;"&amp;"",  Lambai!W:W,"&lt;&gt;"&amp;"",  Lambai!X:X,"&lt;&gt;"&amp;"",  Lambai!Y:Y,"&lt;&gt;"&amp;"",  Lambai!Z:Z,"&lt;&gt;"&amp;"")</f>
        <v>0</v>
      </c>
      <c r="R114" s="10">
        <f>COUNTIFS(Lambai!O:O,"TNBT",Lambai!Q:Q,AH114, Lambai!S:S,"&lt;&gt;"&amp;"", Lambai!T:T,"&lt;&gt;"&amp;"", Lambai!U:U,"&lt;&gt;"&amp;"", Lambai!V:V,"&lt;&gt;"&amp;"",  Lambai!W:W,"&lt;&gt;"&amp;"",  Lambai!X:X,"&lt;&gt;"&amp;"",  Lambai!Y:Y,"&lt;&gt;"&amp;"",  Lambai!Z:Z,"&lt;&gt;"&amp;"")</f>
        <v>0</v>
      </c>
      <c r="S114" s="10">
        <f>COUNTIFS(Lambai!O:O,"TL",Lambai!Q:Q,AH114, Lambai!S:S,"&lt;&gt;"&amp;"", Lambai!Y:Y,"&lt;&gt;"&amp;"",  Lambai!Z:Z,"&lt;&gt;"&amp;"")</f>
        <v>0</v>
      </c>
      <c r="T114" s="10">
        <f>COUNTIFS(Lambai!B:B,"Giữ chỗ",Lambai!Q:Q,AH114)</f>
        <v>0</v>
      </c>
      <c r="U114" s="10">
        <f>COUNTIFS(Lambai!C:C,"Sai lớp",Lambai!Q:Q,AH114)</f>
        <v>0</v>
      </c>
      <c r="V114" s="10">
        <f>COUNTIFS(Lambai!C:C,"Sai phân công",Lambai!Q:Q,AH114)</f>
        <v>0</v>
      </c>
      <c r="W114" s="10">
        <f t="shared" si="4"/>
        <v>2</v>
      </c>
      <c r="X114" s="10"/>
      <c r="Y114" s="10"/>
      <c r="Z114" s="10">
        <f>COUNTIFS(Lambai!AE:AE,AH114, Lambai!AO:AO,"&lt;&gt;"&amp;"",Lambai!AP:AP,"&lt;&gt;"&amp;"")</f>
        <v>0</v>
      </c>
      <c r="AA114" s="6">
        <f>COUNTIFS(Lambai!AS:AS,'[1]Kiểm tra'!AH114, Lambai!AO:AO,"&lt;&gt;"&amp;"",Lambai!AP:AP,"&lt;&gt;"&amp;"")</f>
        <v>0</v>
      </c>
      <c r="AB114" s="6"/>
      <c r="AC114" s="6"/>
      <c r="AD114" s="6"/>
      <c r="AE114" s="6"/>
      <c r="AF114" s="6"/>
      <c r="AG114" s="6"/>
      <c r="AH114" s="6" t="s">
        <v>3073</v>
      </c>
      <c r="AI114" s="6" t="str">
        <f t="shared" si="5"/>
        <v>C_06 Nguyễn Văn Cao 20138707 VUWIT12B</v>
      </c>
      <c r="AJ114" s="6"/>
      <c r="AK114" s="6" t="str">
        <f t="shared" si="6"/>
        <v>TRUE</v>
      </c>
      <c r="AL114" s="4"/>
      <c r="AM114" s="4"/>
      <c r="AN114" s="4"/>
      <c r="AO114" s="4"/>
      <c r="AP114" s="4"/>
      <c r="AQ114" s="4"/>
      <c r="AR114" s="4"/>
      <c r="AS114" s="4"/>
    </row>
    <row r="115" ht="13.5" customHeight="1">
      <c r="A115" s="6"/>
      <c r="B115" s="77" t="s">
        <v>2631</v>
      </c>
      <c r="C115" s="77" t="s">
        <v>3074</v>
      </c>
      <c r="D115" s="77" t="s">
        <v>3052</v>
      </c>
      <c r="E115" s="76">
        <v>2.0128578E7</v>
      </c>
      <c r="F115" s="77" t="s">
        <v>2601</v>
      </c>
      <c r="G115" s="77" t="s">
        <v>2602</v>
      </c>
      <c r="H115" s="70" t="str">
        <f t="shared" ref="H115:H118" si="8">concatenate(E115,"@student.hust.edu.vn")</f>
        <v>20128578@student.hust.edu.vn</v>
      </c>
      <c r="I115" s="10">
        <f>COUNTIF(B:B,B115)</f>
        <v>4</v>
      </c>
      <c r="J115" s="10">
        <f>COUNTIFS(Lambai!P:P,B115,Lambai!O:O,"TNLT", Lambai!S:S,"&lt;&gt;"&amp;"", Lambai!T:T,"&lt;&gt;"&amp;"", Lambai!U:U,"&lt;&gt;"&amp;"", Lambai!V:V,"&lt;&gt;"&amp;"",  Lambai!W:W,"&lt;&gt;"&amp;"",  Lambai!X:X,"&lt;&gt;"&amp;"",  Lambai!Y:Y,"&lt;&gt;"&amp;"",  Lambai!Z:Z,"&lt;&gt;"&amp;"")</f>
        <v>0</v>
      </c>
      <c r="K115" s="10">
        <f>COUNTIFS(Lambai!P:P,B115,Lambai!O:O,"TNBT", Lambai!S:S,"&lt;&gt;"&amp;"", Lambai!T:T,"&lt;&gt;"&amp;"", Lambai!U:U,"&lt;&gt;"&amp;"", Lambai!V:V,"&lt;&gt;"&amp;"",  Lambai!W:W,"&lt;&gt;"&amp;"",  Lambai!X:X,"&lt;&gt;"&amp;"",  Lambai!Y:Y,"&lt;&gt;"&amp;"",  Lambai!Z:Z,"&lt;&gt;"&amp;"")</f>
        <v>0</v>
      </c>
      <c r="L115" s="10">
        <f>COUNTIFS(Lambai!P:P,B115,Lambai!O:O,"TL", Lambai!S:S,"&lt;&gt;"&amp;"", Lambai!Y:Y,"&lt;&gt;"&amp;"",  Lambai!Z:Z,"&lt;&gt;"&amp;"")</f>
        <v>0</v>
      </c>
      <c r="M115" s="10">
        <f>COUNTIFS(Lambai!AD:AD,B115, Lambai!AO:AO,"&lt;&gt;"&amp;"",Lambai!AP:AP,"&lt;&gt;"&amp;"")</f>
        <v>0</v>
      </c>
      <c r="N115" s="10">
        <f>COUNTIFS(Lambai!B:B,"Giữ chỗ nhóm",Lambai!P:P,B115)</f>
        <v>0</v>
      </c>
      <c r="O115" s="10"/>
      <c r="P115" s="4">
        <f>COUNTIFS(Lambai!Q:Q,AH115)</f>
        <v>0</v>
      </c>
      <c r="Q115" s="10">
        <f>COUNTIFS(Lambai!O:O,"TNLT",Lambai!Q:Q,AH115, Lambai!S:S,"&lt;&gt;"&amp;"", Lambai!T:T,"&lt;&gt;"&amp;"", Lambai!U:U,"&lt;&gt;"&amp;"", Lambai!V:V,"&lt;&gt;"&amp;"",  Lambai!W:W,"&lt;&gt;"&amp;"",  Lambai!X:X,"&lt;&gt;"&amp;"",  Lambai!Y:Y,"&lt;&gt;"&amp;"",  Lambai!Z:Z,"&lt;&gt;"&amp;"")</f>
        <v>0</v>
      </c>
      <c r="R115" s="10">
        <f>COUNTIFS(Lambai!O:O,"TNBT",Lambai!Q:Q,AH115, Lambai!S:S,"&lt;&gt;"&amp;"", Lambai!T:T,"&lt;&gt;"&amp;"", Lambai!U:U,"&lt;&gt;"&amp;"", Lambai!V:V,"&lt;&gt;"&amp;"",  Lambai!W:W,"&lt;&gt;"&amp;"",  Lambai!X:X,"&lt;&gt;"&amp;"",  Lambai!Y:Y,"&lt;&gt;"&amp;"",  Lambai!Z:Z,"&lt;&gt;"&amp;"")</f>
        <v>0</v>
      </c>
      <c r="S115" s="10">
        <f>COUNTIFS(Lambai!O:O,"TL",Lambai!Q:Q,AH115, Lambai!S:S,"&lt;&gt;"&amp;"", Lambai!Y:Y,"&lt;&gt;"&amp;"",  Lambai!Z:Z,"&lt;&gt;"&amp;"")</f>
        <v>0</v>
      </c>
      <c r="T115" s="10">
        <f>COUNTIFS(Lambai!B:B,"Giữ chỗ",Lambai!Q:Q,AH115)</f>
        <v>0</v>
      </c>
      <c r="U115" s="10">
        <f>COUNTIFS(Lambai!C:C,"Sai lớp",Lambai!Q:Q,AH115)</f>
        <v>0</v>
      </c>
      <c r="V115" s="10">
        <f>COUNTIFS(Lambai!C:C,"Sai phân công",Lambai!Q:Q,AH115)</f>
        <v>0</v>
      </c>
      <c r="W115" s="10">
        <f t="shared" si="4"/>
        <v>0</v>
      </c>
      <c r="X115" s="10"/>
      <c r="Y115" s="10"/>
      <c r="Z115" s="10">
        <f>COUNTIFS(Lambai!AE:AE,AH115, Lambai!AO:AO,"&lt;&gt;"&amp;"",Lambai!AP:AP,"&lt;&gt;"&amp;"")</f>
        <v>0</v>
      </c>
      <c r="AA115" s="6">
        <f>COUNTIFS(Lambai!AS:AS,'[1]Kiểm tra'!AH115, Lambai!AO:AO,"&lt;&gt;"&amp;"",Lambai!AP:AP,"&lt;&gt;"&amp;"")</f>
        <v>0</v>
      </c>
      <c r="AB115" s="6"/>
      <c r="AC115" s="6"/>
      <c r="AD115" s="6"/>
      <c r="AE115" s="6"/>
      <c r="AF115" s="6"/>
      <c r="AG115" s="6"/>
      <c r="AH115" s="6" t="s">
        <v>2632</v>
      </c>
      <c r="AI115" s="6" t="str">
        <f t="shared" si="5"/>
        <v>C_07 Tạ Thị Thảo Phương 20128578 LTU11B</v>
      </c>
      <c r="AJ115" s="6"/>
      <c r="AK115" s="6" t="str">
        <f t="shared" si="6"/>
        <v>TRUE</v>
      </c>
      <c r="AL115" s="4"/>
      <c r="AM115" s="4"/>
      <c r="AN115" s="4"/>
      <c r="AO115" s="4"/>
      <c r="AP115" s="4"/>
      <c r="AQ115" s="4"/>
      <c r="AR115" s="4"/>
      <c r="AS115" s="4"/>
    </row>
    <row r="116" ht="13.5" customHeight="1">
      <c r="A116" s="6"/>
      <c r="B116" s="77" t="s">
        <v>2631</v>
      </c>
      <c r="C116" s="77" t="s">
        <v>3107</v>
      </c>
      <c r="D116" s="77" t="s">
        <v>190</v>
      </c>
      <c r="E116" s="76">
        <v>2.0128559E7</v>
      </c>
      <c r="F116" s="77" t="s">
        <v>2601</v>
      </c>
      <c r="G116" s="77" t="s">
        <v>2602</v>
      </c>
      <c r="H116" s="70" t="str">
        <f t="shared" si="8"/>
        <v>20128559@student.hust.edu.vn</v>
      </c>
      <c r="I116" s="10"/>
      <c r="J116" s="10"/>
      <c r="K116" s="10"/>
      <c r="L116" s="10"/>
      <c r="M116" s="10"/>
      <c r="N116" s="10"/>
      <c r="O116" s="10"/>
      <c r="P116" s="4">
        <f>COUNTIFS(Lambai!Q:Q,AH116)</f>
        <v>0</v>
      </c>
      <c r="Q116" s="10">
        <f>COUNTIFS(Lambai!O:O,"TNLT",Lambai!Q:Q,AH116, Lambai!S:S,"&lt;&gt;"&amp;"", Lambai!T:T,"&lt;&gt;"&amp;"", Lambai!U:U,"&lt;&gt;"&amp;"", Lambai!V:V,"&lt;&gt;"&amp;"",  Lambai!W:W,"&lt;&gt;"&amp;"",  Lambai!X:X,"&lt;&gt;"&amp;"",  Lambai!Y:Y,"&lt;&gt;"&amp;"",  Lambai!Z:Z,"&lt;&gt;"&amp;"")</f>
        <v>0</v>
      </c>
      <c r="R116" s="10">
        <f>COUNTIFS(Lambai!O:O,"TNBT",Lambai!Q:Q,AH116, Lambai!S:S,"&lt;&gt;"&amp;"", Lambai!T:T,"&lt;&gt;"&amp;"", Lambai!U:U,"&lt;&gt;"&amp;"", Lambai!V:V,"&lt;&gt;"&amp;"",  Lambai!W:W,"&lt;&gt;"&amp;"",  Lambai!X:X,"&lt;&gt;"&amp;"",  Lambai!Y:Y,"&lt;&gt;"&amp;"",  Lambai!Z:Z,"&lt;&gt;"&amp;"")</f>
        <v>0</v>
      </c>
      <c r="S116" s="10">
        <f>COUNTIFS(Lambai!O:O,"TL",Lambai!Q:Q,AH116, Lambai!S:S,"&lt;&gt;"&amp;"", Lambai!Y:Y,"&lt;&gt;"&amp;"",  Lambai!Z:Z,"&lt;&gt;"&amp;"")</f>
        <v>0</v>
      </c>
      <c r="T116" s="10">
        <f>COUNTIFS(Lambai!B:B,"Giữ chỗ",Lambai!Q:Q,AH116)</f>
        <v>0</v>
      </c>
      <c r="U116" s="10">
        <f>COUNTIFS(Lambai!C:C,"Sai lớp",Lambai!Q:Q,AH116)</f>
        <v>0</v>
      </c>
      <c r="V116" s="10">
        <f>COUNTIFS(Lambai!C:C,"Sai phân công",Lambai!Q:Q,AH116)</f>
        <v>0</v>
      </c>
      <c r="W116" s="10">
        <f t="shared" si="4"/>
        <v>0</v>
      </c>
      <c r="X116" s="10"/>
      <c r="Y116" s="10"/>
      <c r="Z116" s="10">
        <f>COUNTIFS(Lambai!AE:AE,AH116, Lambai!AO:AO,"&lt;&gt;"&amp;"",Lambai!AP:AP,"&lt;&gt;"&amp;"")</f>
        <v>0</v>
      </c>
      <c r="AA116" s="6">
        <f>COUNTIFS(Lambai!AS:AS,'[1]Kiểm tra'!AH116, Lambai!AO:AO,"&lt;&gt;"&amp;"",Lambai!AP:AP,"&lt;&gt;"&amp;"")</f>
        <v>0</v>
      </c>
      <c r="AB116" s="6"/>
      <c r="AC116" s="6"/>
      <c r="AD116" s="6"/>
      <c r="AE116" s="6"/>
      <c r="AF116" s="6"/>
      <c r="AG116" s="6"/>
      <c r="AH116" s="6" t="s">
        <v>3066</v>
      </c>
      <c r="AI116" s="6" t="str">
        <f t="shared" si="5"/>
        <v>C_07 Phạm Viêt Anh 20128559 LTU11B</v>
      </c>
      <c r="AJ116" s="6"/>
      <c r="AK116" s="6" t="str">
        <f t="shared" si="6"/>
        <v>TRUE</v>
      </c>
      <c r="AL116" s="4"/>
      <c r="AM116" s="4"/>
      <c r="AN116" s="4"/>
      <c r="AO116" s="4"/>
      <c r="AP116" s="4"/>
      <c r="AQ116" s="4"/>
      <c r="AR116" s="4"/>
      <c r="AS116" s="4"/>
    </row>
    <row r="117" ht="13.5" customHeight="1">
      <c r="A117" s="6"/>
      <c r="B117" s="77" t="s">
        <v>2631</v>
      </c>
      <c r="C117" s="77" t="s">
        <v>3134</v>
      </c>
      <c r="D117" s="77" t="s">
        <v>3135</v>
      </c>
      <c r="E117" s="76">
        <v>2.0128216E7</v>
      </c>
      <c r="F117" s="77" t="s">
        <v>2601</v>
      </c>
      <c r="G117" s="77" t="s">
        <v>2602</v>
      </c>
      <c r="H117" s="70" t="str">
        <f t="shared" si="8"/>
        <v>20128216@student.hust.edu.vn</v>
      </c>
      <c r="I117" s="10"/>
      <c r="J117" s="10"/>
      <c r="K117" s="10"/>
      <c r="L117" s="10"/>
      <c r="M117" s="10"/>
      <c r="N117" s="10"/>
      <c r="O117" s="10"/>
      <c r="P117" s="4">
        <f>COUNTIFS(Lambai!Q:Q,AH117)</f>
        <v>0</v>
      </c>
      <c r="Q117" s="10">
        <f>COUNTIFS(Lambai!O:O,"TNLT",Lambai!Q:Q,AH117, Lambai!S:S,"&lt;&gt;"&amp;"", Lambai!T:T,"&lt;&gt;"&amp;"", Lambai!U:U,"&lt;&gt;"&amp;"", Lambai!V:V,"&lt;&gt;"&amp;"",  Lambai!W:W,"&lt;&gt;"&amp;"",  Lambai!X:X,"&lt;&gt;"&amp;"",  Lambai!Y:Y,"&lt;&gt;"&amp;"",  Lambai!Z:Z,"&lt;&gt;"&amp;"")</f>
        <v>0</v>
      </c>
      <c r="R117" s="10">
        <f>COUNTIFS(Lambai!O:O,"TNBT",Lambai!Q:Q,AH117, Lambai!S:S,"&lt;&gt;"&amp;"", Lambai!T:T,"&lt;&gt;"&amp;"", Lambai!U:U,"&lt;&gt;"&amp;"", Lambai!V:V,"&lt;&gt;"&amp;"",  Lambai!W:W,"&lt;&gt;"&amp;"",  Lambai!X:X,"&lt;&gt;"&amp;"",  Lambai!Y:Y,"&lt;&gt;"&amp;"",  Lambai!Z:Z,"&lt;&gt;"&amp;"")</f>
        <v>0</v>
      </c>
      <c r="S117" s="10">
        <f>COUNTIFS(Lambai!O:O,"TL",Lambai!Q:Q,AH117, Lambai!S:S,"&lt;&gt;"&amp;"", Lambai!Y:Y,"&lt;&gt;"&amp;"",  Lambai!Z:Z,"&lt;&gt;"&amp;"")</f>
        <v>0</v>
      </c>
      <c r="T117" s="10">
        <f>COUNTIFS(Lambai!B:B,"Giữ chỗ",Lambai!Q:Q,AH117)</f>
        <v>0</v>
      </c>
      <c r="U117" s="10">
        <f>COUNTIFS(Lambai!C:C,"Sai lớp",Lambai!Q:Q,AH117)</f>
        <v>0</v>
      </c>
      <c r="V117" s="10">
        <f>COUNTIFS(Lambai!C:C,"Sai phân công",Lambai!Q:Q,AH117)</f>
        <v>0</v>
      </c>
      <c r="W117" s="10">
        <f t="shared" si="4"/>
        <v>0</v>
      </c>
      <c r="X117" s="10"/>
      <c r="Y117" s="10"/>
      <c r="Z117" s="10">
        <f>COUNTIFS(Lambai!AE:AE,AH117, Lambai!AO:AO,"&lt;&gt;"&amp;"",Lambai!AP:AP,"&lt;&gt;"&amp;"")</f>
        <v>0</v>
      </c>
      <c r="AA117" s="6">
        <f>COUNTIFS(Lambai!AS:AS,'[1]Kiểm tra'!AH117, Lambai!AO:AO,"&lt;&gt;"&amp;"",Lambai!AP:AP,"&lt;&gt;"&amp;"")</f>
        <v>0</v>
      </c>
      <c r="AB117" s="6"/>
      <c r="AC117" s="6"/>
      <c r="AD117" s="6"/>
      <c r="AE117" s="6"/>
      <c r="AF117" s="6"/>
      <c r="AG117" s="6"/>
      <c r="AH117" s="6" t="s">
        <v>3155</v>
      </c>
      <c r="AI117" s="6" t="str">
        <f t="shared" si="5"/>
        <v>C_07 Nguyễn Thành Lộc 20128216 LTU11B</v>
      </c>
      <c r="AJ117" s="6"/>
      <c r="AK117" s="6" t="str">
        <f t="shared" si="6"/>
        <v>TRUE</v>
      </c>
      <c r="AL117" s="4"/>
      <c r="AM117" s="4"/>
      <c r="AN117" s="4"/>
      <c r="AO117" s="4"/>
      <c r="AP117" s="4"/>
      <c r="AQ117" s="4"/>
      <c r="AR117" s="4"/>
      <c r="AS117" s="4"/>
    </row>
    <row r="118" ht="13.5" customHeight="1">
      <c r="A118" s="6"/>
      <c r="B118" s="77" t="s">
        <v>2631</v>
      </c>
      <c r="C118" s="77" t="s">
        <v>3161</v>
      </c>
      <c r="D118" s="77" t="s">
        <v>190</v>
      </c>
      <c r="E118" s="76">
        <v>2.0128034E7</v>
      </c>
      <c r="F118" s="77" t="s">
        <v>2601</v>
      </c>
      <c r="G118" s="77" t="s">
        <v>2602</v>
      </c>
      <c r="H118" s="70" t="str">
        <f t="shared" si="8"/>
        <v>20128034@student.hust.edu.vn</v>
      </c>
      <c r="I118" s="10"/>
      <c r="J118" s="10"/>
      <c r="K118" s="10"/>
      <c r="L118" s="10"/>
      <c r="M118" s="10"/>
      <c r="N118" s="10"/>
      <c r="O118" s="10"/>
      <c r="P118" s="4">
        <f>COUNTIFS(Lambai!Q:Q,AH118)</f>
        <v>5</v>
      </c>
      <c r="Q118" s="10">
        <f>COUNTIFS(Lambai!O:O,"TNLT",Lambai!Q:Q,AH118, Lambai!S:S,"&lt;&gt;"&amp;"", Lambai!T:T,"&lt;&gt;"&amp;"", Lambai!U:U,"&lt;&gt;"&amp;"", Lambai!V:V,"&lt;&gt;"&amp;"",  Lambai!W:W,"&lt;&gt;"&amp;"",  Lambai!X:X,"&lt;&gt;"&amp;"",  Lambai!Y:Y,"&lt;&gt;"&amp;"",  Lambai!Z:Z,"&lt;&gt;"&amp;"")</f>
        <v>0</v>
      </c>
      <c r="R118" s="10">
        <f>COUNTIFS(Lambai!O:O,"TNBT",Lambai!Q:Q,AH118, Lambai!S:S,"&lt;&gt;"&amp;"", Lambai!T:T,"&lt;&gt;"&amp;"", Lambai!U:U,"&lt;&gt;"&amp;"", Lambai!V:V,"&lt;&gt;"&amp;"",  Lambai!W:W,"&lt;&gt;"&amp;"",  Lambai!X:X,"&lt;&gt;"&amp;"",  Lambai!Y:Y,"&lt;&gt;"&amp;"",  Lambai!Z:Z,"&lt;&gt;"&amp;"")</f>
        <v>0</v>
      </c>
      <c r="S118" s="10">
        <f>COUNTIFS(Lambai!O:O,"TL",Lambai!Q:Q,AH118, Lambai!S:S,"&lt;&gt;"&amp;"", Lambai!Y:Y,"&lt;&gt;"&amp;"",  Lambai!Z:Z,"&lt;&gt;"&amp;"")</f>
        <v>0</v>
      </c>
      <c r="T118" s="10">
        <f>COUNTIFS(Lambai!B:B,"Giữ chỗ",Lambai!Q:Q,AH118)</f>
        <v>5</v>
      </c>
      <c r="U118" s="10">
        <f>COUNTIFS(Lambai!C:C,"Sai lớp",Lambai!Q:Q,AH118)</f>
        <v>0</v>
      </c>
      <c r="V118" s="10">
        <f>COUNTIFS(Lambai!C:C,"Sai phân công",Lambai!Q:Q,AH118)</f>
        <v>0</v>
      </c>
      <c r="W118" s="10">
        <f t="shared" si="4"/>
        <v>0</v>
      </c>
      <c r="X118" s="10"/>
      <c r="Y118" s="10"/>
      <c r="Z118" s="10">
        <f>COUNTIFS(Lambai!AE:AE,AH118, Lambai!AO:AO,"&lt;&gt;"&amp;"",Lambai!AP:AP,"&lt;&gt;"&amp;"")</f>
        <v>0</v>
      </c>
      <c r="AA118" s="6">
        <f>COUNTIFS(Lambai!AS:AS,'[1]Kiểm tra'!AH118, Lambai!AO:AO,"&lt;&gt;"&amp;"",Lambai!AP:AP,"&lt;&gt;"&amp;"")</f>
        <v>0</v>
      </c>
      <c r="AB118" s="6"/>
      <c r="AC118" s="6"/>
      <c r="AD118" s="6"/>
      <c r="AE118" s="6"/>
      <c r="AF118" s="6"/>
      <c r="AG118" s="6"/>
      <c r="AH118" s="6" t="s">
        <v>3197</v>
      </c>
      <c r="AI118" s="6" t="str">
        <f t="shared" si="5"/>
        <v>C_07 Trần Nam Anh 20128034 LTU11B</v>
      </c>
      <c r="AJ118" s="6"/>
      <c r="AK118" s="6" t="str">
        <f t="shared" si="6"/>
        <v>TRUE</v>
      </c>
      <c r="AL118" s="4"/>
      <c r="AM118" s="4"/>
      <c r="AN118" s="4"/>
      <c r="AO118" s="4"/>
      <c r="AP118" s="4"/>
      <c r="AQ118" s="4"/>
      <c r="AR118" s="4"/>
      <c r="AS118" s="4"/>
    </row>
    <row r="119" ht="13.5" customHeight="1">
      <c r="A119" s="6"/>
      <c r="B119" s="78" t="s">
        <v>3108</v>
      </c>
      <c r="C119" s="78" t="s">
        <v>506</v>
      </c>
      <c r="D119" s="78" t="s">
        <v>2600</v>
      </c>
      <c r="E119" s="76">
        <v>2.0138725E7</v>
      </c>
      <c r="F119" s="78" t="s">
        <v>2470</v>
      </c>
      <c r="G119" s="78" t="s">
        <v>2471</v>
      </c>
      <c r="H119" s="23" t="s">
        <v>3206</v>
      </c>
      <c r="I119" s="10">
        <f>COUNTIF(B:B,B119)</f>
        <v>4</v>
      </c>
      <c r="J119" s="10">
        <f>COUNTIFS(Lambai!P:P,B119,Lambai!O:O,"TNLT", Lambai!S:S,"&lt;&gt;"&amp;"", Lambai!T:T,"&lt;&gt;"&amp;"", Lambai!U:U,"&lt;&gt;"&amp;"", Lambai!V:V,"&lt;&gt;"&amp;"",  Lambai!W:W,"&lt;&gt;"&amp;"",  Lambai!X:X,"&lt;&gt;"&amp;"",  Lambai!Y:Y,"&lt;&gt;"&amp;"",  Lambai!Z:Z,"&lt;&gt;"&amp;"")</f>
        <v>2</v>
      </c>
      <c r="K119" s="10">
        <f>COUNTIFS(Lambai!P:P,B119,Lambai!O:O,"TNBT", Lambai!S:S,"&lt;&gt;"&amp;"", Lambai!T:T,"&lt;&gt;"&amp;"", Lambai!U:U,"&lt;&gt;"&amp;"", Lambai!V:V,"&lt;&gt;"&amp;"",  Lambai!W:W,"&lt;&gt;"&amp;"",  Lambai!X:X,"&lt;&gt;"&amp;"",  Lambai!Y:Y,"&lt;&gt;"&amp;"",  Lambai!Z:Z,"&lt;&gt;"&amp;"")</f>
        <v>1</v>
      </c>
      <c r="L119" s="10">
        <f>COUNTIFS(Lambai!P:P,B119,Lambai!O:O,"TL", Lambai!S:S,"&lt;&gt;"&amp;"", Lambai!Y:Y,"&lt;&gt;"&amp;"",  Lambai!Z:Z,"&lt;&gt;"&amp;"")</f>
        <v>0</v>
      </c>
      <c r="M119" s="10">
        <f>COUNTIFS(Lambai!AD:AD,B119, Lambai!AO:AO,"&lt;&gt;"&amp;"",Lambai!AP:AP,"&lt;&gt;"&amp;"")</f>
        <v>0</v>
      </c>
      <c r="N119" s="10">
        <f>COUNTIFS(Lambai!B:B,"Giữ chỗ nhóm",Lambai!P:P,B119)</f>
        <v>0</v>
      </c>
      <c r="O119" s="10"/>
      <c r="P119" s="4">
        <f>COUNTIFS(Lambai!Q:Q,AH119)</f>
        <v>1</v>
      </c>
      <c r="Q119" s="10">
        <f>COUNTIFS(Lambai!O:O,"TNLT",Lambai!Q:Q,AH119, Lambai!S:S,"&lt;&gt;"&amp;"", Lambai!T:T,"&lt;&gt;"&amp;"", Lambai!U:U,"&lt;&gt;"&amp;"", Lambai!V:V,"&lt;&gt;"&amp;"",  Lambai!W:W,"&lt;&gt;"&amp;"",  Lambai!X:X,"&lt;&gt;"&amp;"",  Lambai!Y:Y,"&lt;&gt;"&amp;"",  Lambai!Z:Z,"&lt;&gt;"&amp;"")</f>
        <v>1</v>
      </c>
      <c r="R119" s="10">
        <f>COUNTIFS(Lambai!O:O,"TNBT",Lambai!Q:Q,AH119, Lambai!S:S,"&lt;&gt;"&amp;"", Lambai!T:T,"&lt;&gt;"&amp;"", Lambai!U:U,"&lt;&gt;"&amp;"", Lambai!V:V,"&lt;&gt;"&amp;"",  Lambai!W:W,"&lt;&gt;"&amp;"",  Lambai!X:X,"&lt;&gt;"&amp;"",  Lambai!Y:Y,"&lt;&gt;"&amp;"",  Lambai!Z:Z,"&lt;&gt;"&amp;"")</f>
        <v>0</v>
      </c>
      <c r="S119" s="10">
        <f>COUNTIFS(Lambai!O:O,"TL",Lambai!Q:Q,AH119, Lambai!S:S,"&lt;&gt;"&amp;"", Lambai!Y:Y,"&lt;&gt;"&amp;"",  Lambai!Z:Z,"&lt;&gt;"&amp;"")</f>
        <v>0</v>
      </c>
      <c r="T119" s="10">
        <f>COUNTIFS(Lambai!B:B,"Giữ chỗ",Lambai!Q:Q,AH119)</f>
        <v>0</v>
      </c>
      <c r="U119" s="10">
        <f>COUNTIFS(Lambai!C:C,"Sai lớp",Lambai!Q:Q,AH119)</f>
        <v>0</v>
      </c>
      <c r="V119" s="10">
        <f>COUNTIFS(Lambai!C:C,"Sai phân công",Lambai!Q:Q,AH119)</f>
        <v>0</v>
      </c>
      <c r="W119" s="10">
        <f t="shared" si="4"/>
        <v>0</v>
      </c>
      <c r="X119" s="10"/>
      <c r="Y119" s="10"/>
      <c r="Z119" s="10">
        <f>COUNTIFS(Lambai!AE:AE,AH119, Lambai!AO:AO,"&lt;&gt;"&amp;"",Lambai!AP:AP,"&lt;&gt;"&amp;"")</f>
        <v>0</v>
      </c>
      <c r="AA119" s="6">
        <f>COUNTIFS(Lambai!AS:AS,'[1]Kiểm tra'!AH119, Lambai!AO:AO,"&lt;&gt;"&amp;"",Lambai!AP:AP,"&lt;&gt;"&amp;"")</f>
        <v>0</v>
      </c>
      <c r="AB119" s="6"/>
      <c r="AC119" s="6"/>
      <c r="AD119" s="6"/>
      <c r="AE119" s="6"/>
      <c r="AF119" s="6"/>
      <c r="AG119" s="6"/>
      <c r="AH119" s="6" t="s">
        <v>3244</v>
      </c>
      <c r="AI119" s="6" t="str">
        <f t="shared" si="5"/>
        <v>C_08 Bùi Văn Tuấn 20138725 VUWIT12B</v>
      </c>
      <c r="AJ119" s="6"/>
      <c r="AK119" s="6" t="str">
        <f t="shared" si="6"/>
        <v>TRUE</v>
      </c>
      <c r="AL119" s="4"/>
      <c r="AM119" s="4"/>
      <c r="AN119" s="4"/>
      <c r="AO119" s="4"/>
      <c r="AP119" s="4"/>
      <c r="AQ119" s="4"/>
      <c r="AR119" s="4"/>
      <c r="AS119" s="4"/>
    </row>
    <row r="120" ht="13.5" customHeight="1">
      <c r="A120" s="6"/>
      <c r="B120" s="78" t="s">
        <v>3108</v>
      </c>
      <c r="C120" s="78" t="s">
        <v>3246</v>
      </c>
      <c r="D120" s="78" t="s">
        <v>3026</v>
      </c>
      <c r="E120" s="76">
        <v>2.0138767E7</v>
      </c>
      <c r="F120" s="78" t="s">
        <v>2470</v>
      </c>
      <c r="G120" s="78" t="s">
        <v>2471</v>
      </c>
      <c r="H120" s="23" t="s">
        <v>3249</v>
      </c>
      <c r="I120" s="10"/>
      <c r="J120" s="10"/>
      <c r="K120" s="10"/>
      <c r="L120" s="10"/>
      <c r="M120" s="10"/>
      <c r="N120" s="10"/>
      <c r="O120" s="10"/>
      <c r="P120" s="4">
        <f>COUNTIFS(Lambai!Q:Q,AH120)</f>
        <v>0</v>
      </c>
      <c r="Q120" s="10">
        <f>COUNTIFS(Lambai!O:O,"TNLT",Lambai!Q:Q,AH120, Lambai!S:S,"&lt;&gt;"&amp;"", Lambai!T:T,"&lt;&gt;"&amp;"", Lambai!U:U,"&lt;&gt;"&amp;"", Lambai!V:V,"&lt;&gt;"&amp;"",  Lambai!W:W,"&lt;&gt;"&amp;"",  Lambai!X:X,"&lt;&gt;"&amp;"",  Lambai!Y:Y,"&lt;&gt;"&amp;"",  Lambai!Z:Z,"&lt;&gt;"&amp;"")</f>
        <v>0</v>
      </c>
      <c r="R120" s="10">
        <f>COUNTIFS(Lambai!O:O,"TNBT",Lambai!Q:Q,AH120, Lambai!S:S,"&lt;&gt;"&amp;"", Lambai!T:T,"&lt;&gt;"&amp;"", Lambai!U:U,"&lt;&gt;"&amp;"", Lambai!V:V,"&lt;&gt;"&amp;"",  Lambai!W:W,"&lt;&gt;"&amp;"",  Lambai!X:X,"&lt;&gt;"&amp;"",  Lambai!Y:Y,"&lt;&gt;"&amp;"",  Lambai!Z:Z,"&lt;&gt;"&amp;"")</f>
        <v>0</v>
      </c>
      <c r="S120" s="10">
        <f>COUNTIFS(Lambai!O:O,"TL",Lambai!Q:Q,AH120, Lambai!S:S,"&lt;&gt;"&amp;"", Lambai!Y:Y,"&lt;&gt;"&amp;"",  Lambai!Z:Z,"&lt;&gt;"&amp;"")</f>
        <v>0</v>
      </c>
      <c r="T120" s="10">
        <f>COUNTIFS(Lambai!B:B,"Giữ chỗ",Lambai!Q:Q,AH120)</f>
        <v>0</v>
      </c>
      <c r="U120" s="10">
        <f>COUNTIFS(Lambai!C:C,"Sai lớp",Lambai!Q:Q,AH120)</f>
        <v>0</v>
      </c>
      <c r="V120" s="10">
        <f>COUNTIFS(Lambai!C:C,"Sai phân công",Lambai!Q:Q,AH120)</f>
        <v>0</v>
      </c>
      <c r="W120" s="10">
        <f t="shared" si="4"/>
        <v>0</v>
      </c>
      <c r="X120" s="10"/>
      <c r="Y120" s="10"/>
      <c r="Z120" s="10">
        <f>COUNTIFS(Lambai!AE:AE,AH120, Lambai!AO:AO,"&lt;&gt;"&amp;"",Lambai!AP:AP,"&lt;&gt;"&amp;"")</f>
        <v>0</v>
      </c>
      <c r="AA120" s="6">
        <f>COUNTIFS(Lambai!AS:AS,'[1]Kiểm tra'!AH120, Lambai!AO:AO,"&lt;&gt;"&amp;"",Lambai!AP:AP,"&lt;&gt;"&amp;"")</f>
        <v>0</v>
      </c>
      <c r="AB120" s="6"/>
      <c r="AC120" s="6"/>
      <c r="AD120" s="6"/>
      <c r="AE120" s="6"/>
      <c r="AF120" s="6"/>
      <c r="AG120" s="6"/>
      <c r="AH120" s="6" t="s">
        <v>3277</v>
      </c>
      <c r="AI120" s="6" t="str">
        <f t="shared" si="5"/>
        <v>C_08 Lê Thị Minh Trang 20138767 VUWIT12B</v>
      </c>
      <c r="AJ120" s="6"/>
      <c r="AK120" s="6" t="str">
        <f t="shared" si="6"/>
        <v>TRUE</v>
      </c>
      <c r="AL120" s="4"/>
      <c r="AM120" s="4"/>
      <c r="AN120" s="4"/>
      <c r="AO120" s="4"/>
      <c r="AP120" s="4"/>
      <c r="AQ120" s="4"/>
      <c r="AR120" s="4"/>
      <c r="AS120" s="4"/>
    </row>
    <row r="121" ht="13.5" customHeight="1">
      <c r="A121" s="6"/>
      <c r="B121" s="78" t="s">
        <v>3108</v>
      </c>
      <c r="C121" s="78" t="s">
        <v>3278</v>
      </c>
      <c r="D121" s="78" t="s">
        <v>3279</v>
      </c>
      <c r="E121" s="76">
        <v>2.0138198E7</v>
      </c>
      <c r="F121" s="78" t="s">
        <v>2470</v>
      </c>
      <c r="G121" s="78" t="s">
        <v>2471</v>
      </c>
      <c r="H121" s="23" t="s">
        <v>3280</v>
      </c>
      <c r="I121" s="10"/>
      <c r="J121" s="10"/>
      <c r="K121" s="10"/>
      <c r="L121" s="10"/>
      <c r="M121" s="10"/>
      <c r="N121" s="10"/>
      <c r="O121" s="10"/>
      <c r="P121" s="4">
        <f>COUNTIFS(Lambai!Q:Q,AH121)</f>
        <v>2</v>
      </c>
      <c r="Q121" s="10">
        <f>COUNTIFS(Lambai!O:O,"TNLT",Lambai!Q:Q,AH121, Lambai!S:S,"&lt;&gt;"&amp;"", Lambai!T:T,"&lt;&gt;"&amp;"", Lambai!U:U,"&lt;&gt;"&amp;"", Lambai!V:V,"&lt;&gt;"&amp;"",  Lambai!W:W,"&lt;&gt;"&amp;"",  Lambai!X:X,"&lt;&gt;"&amp;"",  Lambai!Y:Y,"&lt;&gt;"&amp;"",  Lambai!Z:Z,"&lt;&gt;"&amp;"")</f>
        <v>0</v>
      </c>
      <c r="R121" s="10">
        <f>COUNTIFS(Lambai!O:O,"TNBT",Lambai!Q:Q,AH121, Lambai!S:S,"&lt;&gt;"&amp;"", Lambai!T:T,"&lt;&gt;"&amp;"", Lambai!U:U,"&lt;&gt;"&amp;"", Lambai!V:V,"&lt;&gt;"&amp;"",  Lambai!W:W,"&lt;&gt;"&amp;"",  Lambai!X:X,"&lt;&gt;"&amp;"",  Lambai!Y:Y,"&lt;&gt;"&amp;"",  Lambai!Z:Z,"&lt;&gt;"&amp;"")</f>
        <v>1</v>
      </c>
      <c r="S121" s="10">
        <f>COUNTIFS(Lambai!O:O,"TL",Lambai!Q:Q,AH121, Lambai!S:S,"&lt;&gt;"&amp;"", Lambai!Y:Y,"&lt;&gt;"&amp;"",  Lambai!Z:Z,"&lt;&gt;"&amp;"")</f>
        <v>0</v>
      </c>
      <c r="T121" s="10">
        <f>COUNTIFS(Lambai!B:B,"Giữ chỗ",Lambai!Q:Q,AH121)</f>
        <v>0</v>
      </c>
      <c r="U121" s="10">
        <f>COUNTIFS(Lambai!C:C,"Sai lớp",Lambai!Q:Q,AH121)</f>
        <v>0</v>
      </c>
      <c r="V121" s="10">
        <f>COUNTIFS(Lambai!C:C,"Sai phân công",Lambai!Q:Q,AH121)</f>
        <v>0</v>
      </c>
      <c r="W121" s="10">
        <f t="shared" si="4"/>
        <v>1</v>
      </c>
      <c r="X121" s="10"/>
      <c r="Y121" s="10"/>
      <c r="Z121" s="10">
        <f>COUNTIFS(Lambai!AE:AE,AH121, Lambai!AO:AO,"&lt;&gt;"&amp;"",Lambai!AP:AP,"&lt;&gt;"&amp;"")</f>
        <v>0</v>
      </c>
      <c r="AA121" s="6">
        <f>COUNTIFS(Lambai!AS:AS,'[1]Kiểm tra'!AH121, Lambai!AO:AO,"&lt;&gt;"&amp;"",Lambai!AP:AP,"&lt;&gt;"&amp;"")</f>
        <v>0</v>
      </c>
      <c r="AB121" s="6"/>
      <c r="AC121" s="6"/>
      <c r="AD121" s="6"/>
      <c r="AE121" s="6"/>
      <c r="AF121" s="6"/>
      <c r="AG121" s="6"/>
      <c r="AH121" s="6" t="s">
        <v>3298</v>
      </c>
      <c r="AI121" s="6" t="str">
        <f t="shared" si="5"/>
        <v>C_08 Đào Thu Hương 20138198 VUWIT12B</v>
      </c>
      <c r="AJ121" s="6"/>
      <c r="AK121" s="6" t="str">
        <f t="shared" si="6"/>
        <v>TRUE</v>
      </c>
      <c r="AL121" s="4"/>
      <c r="AM121" s="4"/>
      <c r="AN121" s="4"/>
      <c r="AO121" s="4"/>
      <c r="AP121" s="4"/>
      <c r="AQ121" s="4"/>
      <c r="AR121" s="4"/>
      <c r="AS121" s="4"/>
    </row>
    <row r="122" ht="13.5" customHeight="1">
      <c r="A122" s="6"/>
      <c r="B122" s="78" t="s">
        <v>3108</v>
      </c>
      <c r="C122" s="78" t="s">
        <v>3299</v>
      </c>
      <c r="D122" s="78" t="s">
        <v>3300</v>
      </c>
      <c r="E122" s="76">
        <v>2.0138433E7</v>
      </c>
      <c r="F122" s="78" t="s">
        <v>2470</v>
      </c>
      <c r="G122" s="78" t="s">
        <v>2471</v>
      </c>
      <c r="H122" s="23" t="s">
        <v>3301</v>
      </c>
      <c r="I122" s="10"/>
      <c r="J122" s="10"/>
      <c r="K122" s="10"/>
      <c r="L122" s="10"/>
      <c r="M122" s="10"/>
      <c r="N122" s="10"/>
      <c r="O122" s="10"/>
      <c r="P122" s="4">
        <f>COUNTIFS(Lambai!Q:Q,AH122)</f>
        <v>1</v>
      </c>
      <c r="Q122" s="10">
        <f>COUNTIFS(Lambai!O:O,"TNLT",Lambai!Q:Q,AH122, Lambai!S:S,"&lt;&gt;"&amp;"", Lambai!T:T,"&lt;&gt;"&amp;"", Lambai!U:U,"&lt;&gt;"&amp;"", Lambai!V:V,"&lt;&gt;"&amp;"",  Lambai!W:W,"&lt;&gt;"&amp;"",  Lambai!X:X,"&lt;&gt;"&amp;"",  Lambai!Y:Y,"&lt;&gt;"&amp;"",  Lambai!Z:Z,"&lt;&gt;"&amp;"")</f>
        <v>1</v>
      </c>
      <c r="R122" s="10">
        <f>COUNTIFS(Lambai!O:O,"TNBT",Lambai!Q:Q,AH122, Lambai!S:S,"&lt;&gt;"&amp;"", Lambai!T:T,"&lt;&gt;"&amp;"", Lambai!U:U,"&lt;&gt;"&amp;"", Lambai!V:V,"&lt;&gt;"&amp;"",  Lambai!W:W,"&lt;&gt;"&amp;"",  Lambai!X:X,"&lt;&gt;"&amp;"",  Lambai!Y:Y,"&lt;&gt;"&amp;"",  Lambai!Z:Z,"&lt;&gt;"&amp;"")</f>
        <v>0</v>
      </c>
      <c r="S122" s="10">
        <f>COUNTIFS(Lambai!O:O,"TL",Lambai!Q:Q,AH122, Lambai!S:S,"&lt;&gt;"&amp;"", Lambai!Y:Y,"&lt;&gt;"&amp;"",  Lambai!Z:Z,"&lt;&gt;"&amp;"")</f>
        <v>0</v>
      </c>
      <c r="T122" s="10">
        <f>COUNTIFS(Lambai!B:B,"Giữ chỗ",Lambai!Q:Q,AH122)</f>
        <v>0</v>
      </c>
      <c r="U122" s="10">
        <f>COUNTIFS(Lambai!C:C,"Sai lớp",Lambai!Q:Q,AH122)</f>
        <v>0</v>
      </c>
      <c r="V122" s="10">
        <f>COUNTIFS(Lambai!C:C,"Sai phân công",Lambai!Q:Q,AH122)</f>
        <v>0</v>
      </c>
      <c r="W122" s="10">
        <f t="shared" si="4"/>
        <v>0</v>
      </c>
      <c r="X122" s="10"/>
      <c r="Y122" s="10"/>
      <c r="Z122" s="10">
        <f>COUNTIFS(Lambai!AE:AE,AH122, Lambai!AO:AO,"&lt;&gt;"&amp;"",Lambai!AP:AP,"&lt;&gt;"&amp;"")</f>
        <v>0</v>
      </c>
      <c r="AA122" s="6">
        <f>COUNTIFS(Lambai!AS:AS,'[1]Kiểm tra'!AH122, Lambai!AO:AO,"&lt;&gt;"&amp;"",Lambai!AP:AP,"&lt;&gt;"&amp;"")</f>
        <v>0</v>
      </c>
      <c r="AB122" s="6"/>
      <c r="AC122" s="6"/>
      <c r="AD122" s="6"/>
      <c r="AE122" s="6"/>
      <c r="AF122" s="6"/>
      <c r="AG122" s="6"/>
      <c r="AH122" s="6" t="s">
        <v>3109</v>
      </c>
      <c r="AI122" s="6" t="str">
        <f t="shared" si="5"/>
        <v>C_08 Nguyễn Diệu Thúy 20138433 VUWIT12B</v>
      </c>
      <c r="AJ122" s="6"/>
      <c r="AK122" s="6" t="str">
        <f t="shared" si="6"/>
        <v>TRUE</v>
      </c>
      <c r="AL122" s="4"/>
      <c r="AM122" s="4"/>
      <c r="AN122" s="4"/>
      <c r="AO122" s="4"/>
      <c r="AP122" s="4"/>
      <c r="AQ122" s="4"/>
      <c r="AR122" s="4"/>
      <c r="AS122" s="4"/>
    </row>
    <row r="123" ht="13.5" customHeight="1">
      <c r="A123" s="6"/>
      <c r="B123" s="79" t="s">
        <v>3028</v>
      </c>
      <c r="C123" s="79" t="s">
        <v>1290</v>
      </c>
      <c r="D123" s="81" t="s">
        <v>190</v>
      </c>
      <c r="E123" s="76">
        <v>2.0128032E7</v>
      </c>
      <c r="F123" s="79" t="s">
        <v>2601</v>
      </c>
      <c r="G123" s="79" t="s">
        <v>2602</v>
      </c>
      <c r="H123" s="23" t="s">
        <v>3319</v>
      </c>
      <c r="I123" s="10">
        <f>COUNTIF(B:B,B123)</f>
        <v>4</v>
      </c>
      <c r="J123" s="10">
        <f>COUNTIFS(Lambai!P:P,B123,Lambai!O:O,"TNLT", Lambai!S:S,"&lt;&gt;"&amp;"", Lambai!T:T,"&lt;&gt;"&amp;"", Lambai!U:U,"&lt;&gt;"&amp;"", Lambai!V:V,"&lt;&gt;"&amp;"",  Lambai!W:W,"&lt;&gt;"&amp;"",  Lambai!X:X,"&lt;&gt;"&amp;"",  Lambai!Y:Y,"&lt;&gt;"&amp;"",  Lambai!Z:Z,"&lt;&gt;"&amp;"")</f>
        <v>0</v>
      </c>
      <c r="K123" s="10">
        <f>COUNTIFS(Lambai!P:P,B123,Lambai!O:O,"TNBT", Lambai!S:S,"&lt;&gt;"&amp;"", Lambai!T:T,"&lt;&gt;"&amp;"", Lambai!U:U,"&lt;&gt;"&amp;"", Lambai!V:V,"&lt;&gt;"&amp;"",  Lambai!W:W,"&lt;&gt;"&amp;"",  Lambai!X:X,"&lt;&gt;"&amp;"",  Lambai!Y:Y,"&lt;&gt;"&amp;"",  Lambai!Z:Z,"&lt;&gt;"&amp;"")</f>
        <v>0</v>
      </c>
      <c r="L123" s="10">
        <f>COUNTIFS(Lambai!P:P,B123,Lambai!O:O,"TL", Lambai!S:S,"&lt;&gt;"&amp;"", Lambai!Y:Y,"&lt;&gt;"&amp;"",  Lambai!Z:Z,"&lt;&gt;"&amp;"")</f>
        <v>0</v>
      </c>
      <c r="M123" s="10">
        <f>COUNTIFS(Lambai!AD:AD,B123, Lambai!AO:AO,"&lt;&gt;"&amp;"",Lambai!AP:AP,"&lt;&gt;"&amp;"")</f>
        <v>0</v>
      </c>
      <c r="N123" s="10">
        <f>COUNTIFS(Lambai!B:B,"Giữ chỗ nhóm",Lambai!P:P,B123)</f>
        <v>0</v>
      </c>
      <c r="O123" s="10"/>
      <c r="P123" s="4">
        <f>COUNTIFS(Lambai!Q:Q,AH123)</f>
        <v>0</v>
      </c>
      <c r="Q123" s="10">
        <f>COUNTIFS(Lambai!O:O,"TNLT",Lambai!Q:Q,AH123, Lambai!S:S,"&lt;&gt;"&amp;"", Lambai!T:T,"&lt;&gt;"&amp;"", Lambai!U:U,"&lt;&gt;"&amp;"", Lambai!V:V,"&lt;&gt;"&amp;"",  Lambai!W:W,"&lt;&gt;"&amp;"",  Lambai!X:X,"&lt;&gt;"&amp;"",  Lambai!Y:Y,"&lt;&gt;"&amp;"",  Lambai!Z:Z,"&lt;&gt;"&amp;"")</f>
        <v>0</v>
      </c>
      <c r="R123" s="10">
        <f>COUNTIFS(Lambai!O:O,"TNBT",Lambai!Q:Q,AH123, Lambai!S:S,"&lt;&gt;"&amp;"", Lambai!T:T,"&lt;&gt;"&amp;"", Lambai!U:U,"&lt;&gt;"&amp;"", Lambai!V:V,"&lt;&gt;"&amp;"",  Lambai!W:W,"&lt;&gt;"&amp;"",  Lambai!X:X,"&lt;&gt;"&amp;"",  Lambai!Y:Y,"&lt;&gt;"&amp;"",  Lambai!Z:Z,"&lt;&gt;"&amp;"")</f>
        <v>0</v>
      </c>
      <c r="S123" s="10">
        <f>COUNTIFS(Lambai!O:O,"TL",Lambai!Q:Q,AH123, Lambai!S:S,"&lt;&gt;"&amp;"", Lambai!Y:Y,"&lt;&gt;"&amp;"",  Lambai!Z:Z,"&lt;&gt;"&amp;"")</f>
        <v>0</v>
      </c>
      <c r="T123" s="10">
        <f>COUNTIFS(Lambai!B:B,"Giữ chỗ",Lambai!Q:Q,AH123)</f>
        <v>0</v>
      </c>
      <c r="U123" s="10">
        <f>COUNTIFS(Lambai!C:C,"Sai lớp",Lambai!Q:Q,AH123)</f>
        <v>0</v>
      </c>
      <c r="V123" s="10">
        <f>COUNTIFS(Lambai!C:C,"Sai phân công",Lambai!Q:Q,AH123)</f>
        <v>0</v>
      </c>
      <c r="W123" s="10">
        <f t="shared" si="4"/>
        <v>0</v>
      </c>
      <c r="X123" s="10"/>
      <c r="Y123" s="10"/>
      <c r="Z123" s="10">
        <f>COUNTIFS(Lambai!AE:AE,AH123, Lambai!AO:AO,"&lt;&gt;"&amp;"",Lambai!AP:AP,"&lt;&gt;"&amp;"")</f>
        <v>0</v>
      </c>
      <c r="AA123" s="6">
        <f>COUNTIFS(Lambai!AS:AS,'[1]Kiểm tra'!AH123, Lambai!AO:AO,"&lt;&gt;"&amp;"",Lambai!AP:AP,"&lt;&gt;"&amp;"")</f>
        <v>0</v>
      </c>
      <c r="AB123" s="6"/>
      <c r="AC123" s="6"/>
      <c r="AD123" s="6"/>
      <c r="AE123" s="6"/>
      <c r="AF123" s="6"/>
      <c r="AG123" s="6"/>
      <c r="AH123" s="6" t="s">
        <v>3029</v>
      </c>
      <c r="AI123" s="6" t="str">
        <f t="shared" si="5"/>
        <v>C_09 Tạ Tuấn Anh 20128032 LTU11B</v>
      </c>
      <c r="AJ123" s="6"/>
      <c r="AK123" s="6" t="str">
        <f t="shared" si="6"/>
        <v>TRUE</v>
      </c>
      <c r="AL123" s="4"/>
      <c r="AM123" s="4"/>
      <c r="AN123" s="4"/>
      <c r="AO123" s="4"/>
      <c r="AP123" s="4"/>
      <c r="AQ123" s="4"/>
      <c r="AR123" s="4"/>
      <c r="AS123" s="4"/>
    </row>
    <row r="124" ht="13.5" customHeight="1">
      <c r="A124" s="6"/>
      <c r="B124" s="79" t="s">
        <v>3028</v>
      </c>
      <c r="C124" s="79" t="s">
        <v>2799</v>
      </c>
      <c r="D124" s="81" t="s">
        <v>190</v>
      </c>
      <c r="E124" s="76">
        <v>2.0128557E7</v>
      </c>
      <c r="F124" s="79" t="s">
        <v>2601</v>
      </c>
      <c r="G124" s="79" t="s">
        <v>2602</v>
      </c>
      <c r="H124" s="23" t="s">
        <v>3350</v>
      </c>
      <c r="I124" s="10"/>
      <c r="J124" s="10"/>
      <c r="K124" s="10"/>
      <c r="L124" s="10"/>
      <c r="M124" s="10"/>
      <c r="N124" s="10"/>
      <c r="O124" s="10"/>
      <c r="P124" s="4">
        <f>COUNTIFS(Lambai!Q:Q,AH124)</f>
        <v>0</v>
      </c>
      <c r="Q124" s="10">
        <f>COUNTIFS(Lambai!O:O,"TNLT",Lambai!Q:Q,AH124, Lambai!S:S,"&lt;&gt;"&amp;"", Lambai!T:T,"&lt;&gt;"&amp;"", Lambai!U:U,"&lt;&gt;"&amp;"", Lambai!V:V,"&lt;&gt;"&amp;"",  Lambai!W:W,"&lt;&gt;"&amp;"",  Lambai!X:X,"&lt;&gt;"&amp;"",  Lambai!Y:Y,"&lt;&gt;"&amp;"",  Lambai!Z:Z,"&lt;&gt;"&amp;"")</f>
        <v>0</v>
      </c>
      <c r="R124" s="10">
        <f>COUNTIFS(Lambai!O:O,"TNBT",Lambai!Q:Q,AH124, Lambai!S:S,"&lt;&gt;"&amp;"", Lambai!T:T,"&lt;&gt;"&amp;"", Lambai!U:U,"&lt;&gt;"&amp;"", Lambai!V:V,"&lt;&gt;"&amp;"",  Lambai!W:W,"&lt;&gt;"&amp;"",  Lambai!X:X,"&lt;&gt;"&amp;"",  Lambai!Y:Y,"&lt;&gt;"&amp;"",  Lambai!Z:Z,"&lt;&gt;"&amp;"")</f>
        <v>0</v>
      </c>
      <c r="S124" s="10">
        <f>COUNTIFS(Lambai!O:O,"TL",Lambai!Q:Q,AH124, Lambai!S:S,"&lt;&gt;"&amp;"", Lambai!Y:Y,"&lt;&gt;"&amp;"",  Lambai!Z:Z,"&lt;&gt;"&amp;"")</f>
        <v>0</v>
      </c>
      <c r="T124" s="10">
        <f>COUNTIFS(Lambai!B:B,"Giữ chỗ",Lambai!Q:Q,AH124)</f>
        <v>0</v>
      </c>
      <c r="U124" s="10">
        <f>COUNTIFS(Lambai!C:C,"Sai lớp",Lambai!Q:Q,AH124)</f>
        <v>0</v>
      </c>
      <c r="V124" s="10">
        <f>COUNTIFS(Lambai!C:C,"Sai phân công",Lambai!Q:Q,AH124)</f>
        <v>0</v>
      </c>
      <c r="W124" s="10">
        <f t="shared" si="4"/>
        <v>0</v>
      </c>
      <c r="X124" s="10"/>
      <c r="Y124" s="10"/>
      <c r="Z124" s="10">
        <f>COUNTIFS(Lambai!AE:AE,AH124, Lambai!AO:AO,"&lt;&gt;"&amp;"",Lambai!AP:AP,"&lt;&gt;"&amp;"")</f>
        <v>0</v>
      </c>
      <c r="AA124" s="6">
        <f>COUNTIFS(Lambai!AS:AS,'[1]Kiểm tra'!AH124, Lambai!AO:AO,"&lt;&gt;"&amp;"",Lambai!AP:AP,"&lt;&gt;"&amp;"")</f>
        <v>0</v>
      </c>
      <c r="AB124" s="6"/>
      <c r="AC124" s="6"/>
      <c r="AD124" s="6"/>
      <c r="AE124" s="6"/>
      <c r="AF124" s="6"/>
      <c r="AG124" s="6"/>
      <c r="AH124" s="6" t="s">
        <v>3365</v>
      </c>
      <c r="AI124" s="6" t="str">
        <f t="shared" si="5"/>
        <v>C_09 Nguyễn Hoàng Anh 20128557 LTU11B</v>
      </c>
      <c r="AJ124" s="6"/>
      <c r="AK124" s="6" t="str">
        <f t="shared" si="6"/>
        <v>TRUE</v>
      </c>
      <c r="AL124" s="4"/>
      <c r="AM124" s="4"/>
      <c r="AN124" s="4"/>
      <c r="AO124" s="4"/>
      <c r="AP124" s="4"/>
      <c r="AQ124" s="4"/>
      <c r="AR124" s="4"/>
      <c r="AS124" s="4"/>
    </row>
    <row r="125" ht="13.5" customHeight="1">
      <c r="A125" s="6"/>
      <c r="B125" s="79" t="s">
        <v>3028</v>
      </c>
      <c r="C125" s="79" t="s">
        <v>1010</v>
      </c>
      <c r="D125" s="81" t="s">
        <v>190</v>
      </c>
      <c r="E125" s="76">
        <v>2.0128037E7</v>
      </c>
      <c r="F125" s="79" t="s">
        <v>2601</v>
      </c>
      <c r="G125" s="79" t="s">
        <v>2602</v>
      </c>
      <c r="H125" s="23" t="s">
        <v>3366</v>
      </c>
      <c r="I125" s="10"/>
      <c r="J125" s="10"/>
      <c r="K125" s="10"/>
      <c r="L125" s="10"/>
      <c r="M125" s="10"/>
      <c r="N125" s="10"/>
      <c r="O125" s="10"/>
      <c r="P125" s="4">
        <f>COUNTIFS(Lambai!Q:Q,AH125)</f>
        <v>0</v>
      </c>
      <c r="Q125" s="10">
        <f>COUNTIFS(Lambai!O:O,"TNLT",Lambai!Q:Q,AH125, Lambai!S:S,"&lt;&gt;"&amp;"", Lambai!T:T,"&lt;&gt;"&amp;"", Lambai!U:U,"&lt;&gt;"&amp;"", Lambai!V:V,"&lt;&gt;"&amp;"",  Lambai!W:W,"&lt;&gt;"&amp;"",  Lambai!X:X,"&lt;&gt;"&amp;"",  Lambai!Y:Y,"&lt;&gt;"&amp;"",  Lambai!Z:Z,"&lt;&gt;"&amp;"")</f>
        <v>0</v>
      </c>
      <c r="R125" s="10">
        <f>COUNTIFS(Lambai!O:O,"TNBT",Lambai!Q:Q,AH125, Lambai!S:S,"&lt;&gt;"&amp;"", Lambai!T:T,"&lt;&gt;"&amp;"", Lambai!U:U,"&lt;&gt;"&amp;"", Lambai!V:V,"&lt;&gt;"&amp;"",  Lambai!W:W,"&lt;&gt;"&amp;"",  Lambai!X:X,"&lt;&gt;"&amp;"",  Lambai!Y:Y,"&lt;&gt;"&amp;"",  Lambai!Z:Z,"&lt;&gt;"&amp;"")</f>
        <v>0</v>
      </c>
      <c r="S125" s="10">
        <f>COUNTIFS(Lambai!O:O,"TL",Lambai!Q:Q,AH125, Lambai!S:S,"&lt;&gt;"&amp;"", Lambai!Y:Y,"&lt;&gt;"&amp;"",  Lambai!Z:Z,"&lt;&gt;"&amp;"")</f>
        <v>0</v>
      </c>
      <c r="T125" s="10">
        <f>COUNTIFS(Lambai!B:B,"Giữ chỗ",Lambai!Q:Q,AH125)</f>
        <v>0</v>
      </c>
      <c r="U125" s="10">
        <f>COUNTIFS(Lambai!C:C,"Sai lớp",Lambai!Q:Q,AH125)</f>
        <v>0</v>
      </c>
      <c r="V125" s="10">
        <f>COUNTIFS(Lambai!C:C,"Sai phân công",Lambai!Q:Q,AH125)</f>
        <v>0</v>
      </c>
      <c r="W125" s="10">
        <f t="shared" si="4"/>
        <v>0</v>
      </c>
      <c r="X125" s="10"/>
      <c r="Y125" s="10"/>
      <c r="Z125" s="10">
        <f>COUNTIFS(Lambai!AE:AE,AH125, Lambai!AO:AO,"&lt;&gt;"&amp;"",Lambai!AP:AP,"&lt;&gt;"&amp;"")</f>
        <v>0</v>
      </c>
      <c r="AA125" s="6">
        <f>COUNTIFS(Lambai!AS:AS,'[1]Kiểm tra'!AH125, Lambai!AO:AO,"&lt;&gt;"&amp;"",Lambai!AP:AP,"&lt;&gt;"&amp;"")</f>
        <v>0</v>
      </c>
      <c r="AB125" s="6"/>
      <c r="AC125" s="6"/>
      <c r="AD125" s="6"/>
      <c r="AE125" s="6"/>
      <c r="AF125" s="6"/>
      <c r="AG125" s="6"/>
      <c r="AH125" s="6" t="s">
        <v>3391</v>
      </c>
      <c r="AI125" s="6" t="str">
        <f t="shared" si="5"/>
        <v>C_09 Vũ Đức Anh 20128037 LTU11B</v>
      </c>
      <c r="AJ125" s="6"/>
      <c r="AK125" s="6" t="str">
        <f t="shared" si="6"/>
        <v>TRUE</v>
      </c>
      <c r="AL125" s="4"/>
      <c r="AM125" s="4"/>
      <c r="AN125" s="4"/>
      <c r="AO125" s="4"/>
      <c r="AP125" s="4"/>
      <c r="AQ125" s="4"/>
      <c r="AR125" s="4"/>
      <c r="AS125" s="4"/>
    </row>
    <row r="126" ht="13.5" customHeight="1">
      <c r="A126" s="6"/>
      <c r="B126" s="79" t="s">
        <v>3028</v>
      </c>
      <c r="C126" s="79" t="s">
        <v>3394</v>
      </c>
      <c r="D126" s="81" t="s">
        <v>2600</v>
      </c>
      <c r="E126" s="76">
        <v>2.0118992E7</v>
      </c>
      <c r="F126" s="79" t="s">
        <v>2601</v>
      </c>
      <c r="G126" s="79" t="s">
        <v>2602</v>
      </c>
      <c r="H126" s="23" t="s">
        <v>3395</v>
      </c>
      <c r="I126" s="10"/>
      <c r="J126" s="10"/>
      <c r="K126" s="10"/>
      <c r="L126" s="10"/>
      <c r="M126" s="10"/>
      <c r="N126" s="10"/>
      <c r="O126" s="10"/>
      <c r="P126" s="4">
        <f>COUNTIFS(Lambai!Q:Q,AH126)</f>
        <v>0</v>
      </c>
      <c r="Q126" s="10">
        <f>COUNTIFS(Lambai!O:O,"TNLT",Lambai!Q:Q,AH126, Lambai!S:S,"&lt;&gt;"&amp;"", Lambai!T:T,"&lt;&gt;"&amp;"", Lambai!U:U,"&lt;&gt;"&amp;"", Lambai!V:V,"&lt;&gt;"&amp;"",  Lambai!W:W,"&lt;&gt;"&amp;"",  Lambai!X:X,"&lt;&gt;"&amp;"",  Lambai!Y:Y,"&lt;&gt;"&amp;"",  Lambai!Z:Z,"&lt;&gt;"&amp;"")</f>
        <v>0</v>
      </c>
      <c r="R126" s="10">
        <f>COUNTIFS(Lambai!O:O,"TNBT",Lambai!Q:Q,AH126, Lambai!S:S,"&lt;&gt;"&amp;"", Lambai!T:T,"&lt;&gt;"&amp;"", Lambai!U:U,"&lt;&gt;"&amp;"", Lambai!V:V,"&lt;&gt;"&amp;"",  Lambai!W:W,"&lt;&gt;"&amp;"",  Lambai!X:X,"&lt;&gt;"&amp;"",  Lambai!Y:Y,"&lt;&gt;"&amp;"",  Lambai!Z:Z,"&lt;&gt;"&amp;"")</f>
        <v>0</v>
      </c>
      <c r="S126" s="10">
        <f>COUNTIFS(Lambai!O:O,"TL",Lambai!Q:Q,AH126, Lambai!S:S,"&lt;&gt;"&amp;"", Lambai!Y:Y,"&lt;&gt;"&amp;"",  Lambai!Z:Z,"&lt;&gt;"&amp;"")</f>
        <v>0</v>
      </c>
      <c r="T126" s="10">
        <f>COUNTIFS(Lambai!B:B,"Giữ chỗ",Lambai!Q:Q,AH126)</f>
        <v>0</v>
      </c>
      <c r="U126" s="10">
        <f>COUNTIFS(Lambai!C:C,"Sai lớp",Lambai!Q:Q,AH126)</f>
        <v>0</v>
      </c>
      <c r="V126" s="10">
        <f>COUNTIFS(Lambai!C:C,"Sai phân công",Lambai!Q:Q,AH126)</f>
        <v>0</v>
      </c>
      <c r="W126" s="10">
        <f t="shared" si="4"/>
        <v>0</v>
      </c>
      <c r="X126" s="10"/>
      <c r="Y126" s="10"/>
      <c r="Z126" s="10">
        <f>COUNTIFS(Lambai!AE:AE,AH126, Lambai!AO:AO,"&lt;&gt;"&amp;"",Lambai!AP:AP,"&lt;&gt;"&amp;"")</f>
        <v>0</v>
      </c>
      <c r="AA126" s="6">
        <f>COUNTIFS(Lambai!AS:AS,'[1]Kiểm tra'!AH126, Lambai!AO:AO,"&lt;&gt;"&amp;"",Lambai!AP:AP,"&lt;&gt;"&amp;"")</f>
        <v>0</v>
      </c>
      <c r="AB126" s="6"/>
      <c r="AC126" s="6"/>
      <c r="AD126" s="6"/>
      <c r="AE126" s="6"/>
      <c r="AF126" s="6"/>
      <c r="AG126" s="6"/>
      <c r="AH126" s="6" t="s">
        <v>3413</v>
      </c>
      <c r="AI126" s="6" t="str">
        <f t="shared" si="5"/>
        <v>C_09 Lê Anh Tuấn 20118992 LTU11B</v>
      </c>
      <c r="AJ126" s="6"/>
      <c r="AK126" s="6" t="str">
        <f t="shared" si="6"/>
        <v>TRUE</v>
      </c>
      <c r="AL126" s="4"/>
      <c r="AM126" s="4"/>
      <c r="AN126" s="4"/>
      <c r="AO126" s="4"/>
      <c r="AP126" s="4"/>
      <c r="AQ126" s="4"/>
      <c r="AR126" s="4"/>
      <c r="AS126" s="4"/>
    </row>
    <row r="127" ht="13.5" customHeight="1">
      <c r="A127" s="6"/>
      <c r="B127" s="6" t="s">
        <v>3042</v>
      </c>
      <c r="C127" s="6" t="s">
        <v>3416</v>
      </c>
      <c r="D127" s="6" t="s">
        <v>3417</v>
      </c>
      <c r="E127" s="76">
        <v>2.0118641E7</v>
      </c>
      <c r="F127" s="6" t="s">
        <v>2601</v>
      </c>
      <c r="G127" s="6" t="s">
        <v>2602</v>
      </c>
      <c r="H127" s="70" t="str">
        <f>concatenate(E127,"@student.hust.edu.vn")</f>
        <v>20118641@student.hust.edu.vn</v>
      </c>
      <c r="I127" s="10">
        <f>COUNTIF(B:B,B127)</f>
        <v>4</v>
      </c>
      <c r="J127" s="10">
        <f>COUNTIFS(Lambai!P:P,B127,Lambai!O:O,"TNLT", Lambai!S:S,"&lt;&gt;"&amp;"", Lambai!T:T,"&lt;&gt;"&amp;"", Lambai!U:U,"&lt;&gt;"&amp;"", Lambai!V:V,"&lt;&gt;"&amp;"",  Lambai!W:W,"&lt;&gt;"&amp;"",  Lambai!X:X,"&lt;&gt;"&amp;"",  Lambai!Y:Y,"&lt;&gt;"&amp;"",  Lambai!Z:Z,"&lt;&gt;"&amp;"")</f>
        <v>0</v>
      </c>
      <c r="K127" s="10">
        <f>COUNTIFS(Lambai!P:P,B127,Lambai!O:O,"TNBT", Lambai!S:S,"&lt;&gt;"&amp;"", Lambai!T:T,"&lt;&gt;"&amp;"", Lambai!U:U,"&lt;&gt;"&amp;"", Lambai!V:V,"&lt;&gt;"&amp;"",  Lambai!W:W,"&lt;&gt;"&amp;"",  Lambai!X:X,"&lt;&gt;"&amp;"",  Lambai!Y:Y,"&lt;&gt;"&amp;"",  Lambai!Z:Z,"&lt;&gt;"&amp;"")</f>
        <v>0</v>
      </c>
      <c r="L127" s="10">
        <f>COUNTIFS(Lambai!P:P,B127,Lambai!O:O,"TL", Lambai!S:S,"&lt;&gt;"&amp;"", Lambai!Y:Y,"&lt;&gt;"&amp;"",  Lambai!Z:Z,"&lt;&gt;"&amp;"")</f>
        <v>0</v>
      </c>
      <c r="M127" s="10">
        <f>COUNTIFS(Lambai!AD:AD,B127, Lambai!AO:AO,"&lt;&gt;"&amp;"",Lambai!AP:AP,"&lt;&gt;"&amp;"")</f>
        <v>0</v>
      </c>
      <c r="N127" s="10">
        <f>COUNTIFS(Lambai!B:B,"Giữ chỗ nhóm",Lambai!P:P,B127)</f>
        <v>0</v>
      </c>
      <c r="O127" s="10"/>
      <c r="P127" s="4">
        <f>COUNTIFS(Lambai!Q:Q,AH127)</f>
        <v>0</v>
      </c>
      <c r="Q127" s="10">
        <f>COUNTIFS(Lambai!O:O,"TNLT",Lambai!Q:Q,AH127, Lambai!S:S,"&lt;&gt;"&amp;"", Lambai!T:T,"&lt;&gt;"&amp;"", Lambai!U:U,"&lt;&gt;"&amp;"", Lambai!V:V,"&lt;&gt;"&amp;"",  Lambai!W:W,"&lt;&gt;"&amp;"",  Lambai!X:X,"&lt;&gt;"&amp;"",  Lambai!Y:Y,"&lt;&gt;"&amp;"",  Lambai!Z:Z,"&lt;&gt;"&amp;"")</f>
        <v>0</v>
      </c>
      <c r="R127" s="10">
        <f>COUNTIFS(Lambai!O:O,"TNBT",Lambai!Q:Q,AH127, Lambai!S:S,"&lt;&gt;"&amp;"", Lambai!T:T,"&lt;&gt;"&amp;"", Lambai!U:U,"&lt;&gt;"&amp;"", Lambai!V:V,"&lt;&gt;"&amp;"",  Lambai!W:W,"&lt;&gt;"&amp;"",  Lambai!X:X,"&lt;&gt;"&amp;"",  Lambai!Y:Y,"&lt;&gt;"&amp;"",  Lambai!Z:Z,"&lt;&gt;"&amp;"")</f>
        <v>0</v>
      </c>
      <c r="S127" s="10">
        <f>COUNTIFS(Lambai!O:O,"TL",Lambai!Q:Q,AH127, Lambai!S:S,"&lt;&gt;"&amp;"", Lambai!Y:Y,"&lt;&gt;"&amp;"",  Lambai!Z:Z,"&lt;&gt;"&amp;"")</f>
        <v>0</v>
      </c>
      <c r="T127" s="10">
        <f>COUNTIFS(Lambai!B:B,"Giữ chỗ",Lambai!Q:Q,AH127)</f>
        <v>0</v>
      </c>
      <c r="U127" s="10">
        <f>COUNTIFS(Lambai!C:C,"Sai lớp",Lambai!Q:Q,AH127)</f>
        <v>0</v>
      </c>
      <c r="V127" s="10">
        <f>COUNTIFS(Lambai!C:C,"Sai phân công",Lambai!Q:Q,AH127)</f>
        <v>0</v>
      </c>
      <c r="W127" s="10">
        <f t="shared" si="4"/>
        <v>0</v>
      </c>
      <c r="X127" s="10"/>
      <c r="Y127" s="10"/>
      <c r="Z127" s="10">
        <f>COUNTIFS(Lambai!AE:AE,AH127, Lambai!AO:AO,"&lt;&gt;"&amp;"",Lambai!AP:AP,"&lt;&gt;"&amp;"")</f>
        <v>0</v>
      </c>
      <c r="AA127" s="6">
        <f>COUNTIFS(Lambai!AS:AS,'[1]Kiểm tra'!AH127, Lambai!AO:AO,"&lt;&gt;"&amp;"",Lambai!AP:AP,"&lt;&gt;"&amp;"")</f>
        <v>0</v>
      </c>
      <c r="AB127" s="6"/>
      <c r="AC127" s="6"/>
      <c r="AD127" s="6"/>
      <c r="AE127" s="6"/>
      <c r="AF127" s="6"/>
      <c r="AG127" s="6"/>
      <c r="AH127" s="6" t="s">
        <v>3435</v>
      </c>
      <c r="AI127" s="6" t="str">
        <f t="shared" si="5"/>
        <v>C_10 Đỗ Xuân Vũ 20118641 LTU11B</v>
      </c>
      <c r="AJ127" s="6"/>
      <c r="AK127" s="6" t="str">
        <f t="shared" si="6"/>
        <v>TRUE</v>
      </c>
      <c r="AL127" s="4"/>
      <c r="AM127" s="4"/>
      <c r="AN127" s="4"/>
      <c r="AO127" s="4"/>
      <c r="AP127" s="4"/>
      <c r="AQ127" s="4"/>
      <c r="AR127" s="4"/>
      <c r="AS127" s="4"/>
    </row>
    <row r="128" ht="13.5" customHeight="1">
      <c r="A128" s="6"/>
      <c r="B128" s="6" t="s">
        <v>3042</v>
      </c>
      <c r="C128" s="6" t="s">
        <v>3438</v>
      </c>
      <c r="D128" s="6" t="s">
        <v>2600</v>
      </c>
      <c r="E128" s="76">
        <v>2.0118624E7</v>
      </c>
      <c r="F128" s="6" t="s">
        <v>2920</v>
      </c>
      <c r="G128" s="6" t="s">
        <v>2602</v>
      </c>
      <c r="H128" s="23" t="s">
        <v>3443</v>
      </c>
      <c r="I128" s="10"/>
      <c r="J128" s="10"/>
      <c r="K128" s="10"/>
      <c r="L128" s="10"/>
      <c r="M128" s="10"/>
      <c r="N128" s="10"/>
      <c r="O128" s="10"/>
      <c r="P128" s="4">
        <f>COUNTIFS(Lambai!Q:Q,AH128)</f>
        <v>1</v>
      </c>
      <c r="Q128" s="10">
        <f>COUNTIFS(Lambai!O:O,"TNLT",Lambai!Q:Q,AH128, Lambai!S:S,"&lt;&gt;"&amp;"", Lambai!T:T,"&lt;&gt;"&amp;"", Lambai!U:U,"&lt;&gt;"&amp;"", Lambai!V:V,"&lt;&gt;"&amp;"",  Lambai!W:W,"&lt;&gt;"&amp;"",  Lambai!X:X,"&lt;&gt;"&amp;"",  Lambai!Y:Y,"&lt;&gt;"&amp;"",  Lambai!Z:Z,"&lt;&gt;"&amp;"")</f>
        <v>0</v>
      </c>
      <c r="R128" s="10">
        <f>COUNTIFS(Lambai!O:O,"TNBT",Lambai!Q:Q,AH128, Lambai!S:S,"&lt;&gt;"&amp;"", Lambai!T:T,"&lt;&gt;"&amp;"", Lambai!U:U,"&lt;&gt;"&amp;"", Lambai!V:V,"&lt;&gt;"&amp;"",  Lambai!W:W,"&lt;&gt;"&amp;"",  Lambai!X:X,"&lt;&gt;"&amp;"",  Lambai!Y:Y,"&lt;&gt;"&amp;"",  Lambai!Z:Z,"&lt;&gt;"&amp;"")</f>
        <v>0</v>
      </c>
      <c r="S128" s="10">
        <f>COUNTIFS(Lambai!O:O,"TL",Lambai!Q:Q,AH128, Lambai!S:S,"&lt;&gt;"&amp;"", Lambai!Y:Y,"&lt;&gt;"&amp;"",  Lambai!Z:Z,"&lt;&gt;"&amp;"")</f>
        <v>0</v>
      </c>
      <c r="T128" s="10">
        <f>COUNTIFS(Lambai!B:B,"Giữ chỗ",Lambai!Q:Q,AH128)</f>
        <v>0</v>
      </c>
      <c r="U128" s="10">
        <f>COUNTIFS(Lambai!C:C,"Sai lớp",Lambai!Q:Q,AH128)</f>
        <v>0</v>
      </c>
      <c r="V128" s="10">
        <f>COUNTIFS(Lambai!C:C,"Sai phân công",Lambai!Q:Q,AH128)</f>
        <v>0</v>
      </c>
      <c r="W128" s="10">
        <f t="shared" si="4"/>
        <v>1</v>
      </c>
      <c r="X128" s="10"/>
      <c r="Y128" s="10"/>
      <c r="Z128" s="10">
        <f>COUNTIFS(Lambai!AE:AE,AH128, Lambai!AO:AO,"&lt;&gt;"&amp;"",Lambai!AP:AP,"&lt;&gt;"&amp;"")</f>
        <v>0</v>
      </c>
      <c r="AA128" s="6">
        <f>COUNTIFS(Lambai!AS:AS,'[1]Kiểm tra'!AH128, Lambai!AO:AO,"&lt;&gt;"&amp;"",Lambai!AP:AP,"&lt;&gt;"&amp;"")</f>
        <v>0</v>
      </c>
      <c r="AB128" s="6"/>
      <c r="AC128" s="6"/>
      <c r="AD128" s="6"/>
      <c r="AE128" s="6"/>
      <c r="AF128" s="6"/>
      <c r="AG128" s="6"/>
      <c r="AH128" s="6" t="s">
        <v>3043</v>
      </c>
      <c r="AI128" s="6" t="str">
        <f t="shared" si="5"/>
        <v>C_10 Nguyễn Anh Tuấn 20118624 LTU11A</v>
      </c>
      <c r="AJ128" s="6"/>
      <c r="AK128" s="6" t="str">
        <f t="shared" si="6"/>
        <v>TRUE</v>
      </c>
      <c r="AL128" s="4"/>
      <c r="AM128" s="4"/>
      <c r="AN128" s="4"/>
      <c r="AO128" s="4"/>
      <c r="AP128" s="4"/>
      <c r="AQ128" s="4"/>
      <c r="AR128" s="4"/>
      <c r="AS128" s="4"/>
    </row>
    <row r="129" ht="13.5" customHeight="1">
      <c r="A129" s="6"/>
      <c r="B129" s="6" t="s">
        <v>3042</v>
      </c>
      <c r="C129" s="6" t="s">
        <v>3449</v>
      </c>
      <c r="D129" s="6" t="s">
        <v>2600</v>
      </c>
      <c r="E129" s="76">
        <v>2.0118627E7</v>
      </c>
      <c r="F129" s="6" t="s">
        <v>2920</v>
      </c>
      <c r="G129" s="6" t="s">
        <v>2602</v>
      </c>
      <c r="H129" s="23" t="s">
        <v>3450</v>
      </c>
      <c r="I129" s="10"/>
      <c r="J129" s="10"/>
      <c r="K129" s="10"/>
      <c r="L129" s="10"/>
      <c r="M129" s="10"/>
      <c r="N129" s="10"/>
      <c r="O129" s="10"/>
      <c r="P129" s="4">
        <f>COUNTIFS(Lambai!Q:Q,AH129)</f>
        <v>0</v>
      </c>
      <c r="Q129" s="10">
        <f>COUNTIFS(Lambai!O:O,"TNLT",Lambai!Q:Q,AH129, Lambai!S:S,"&lt;&gt;"&amp;"", Lambai!T:T,"&lt;&gt;"&amp;"", Lambai!U:U,"&lt;&gt;"&amp;"", Lambai!V:V,"&lt;&gt;"&amp;"",  Lambai!W:W,"&lt;&gt;"&amp;"",  Lambai!X:X,"&lt;&gt;"&amp;"",  Lambai!Y:Y,"&lt;&gt;"&amp;"",  Lambai!Z:Z,"&lt;&gt;"&amp;"")</f>
        <v>0</v>
      </c>
      <c r="R129" s="10">
        <f>COUNTIFS(Lambai!O:O,"TNBT",Lambai!Q:Q,AH129, Lambai!S:S,"&lt;&gt;"&amp;"", Lambai!T:T,"&lt;&gt;"&amp;"", Lambai!U:U,"&lt;&gt;"&amp;"", Lambai!V:V,"&lt;&gt;"&amp;"",  Lambai!W:W,"&lt;&gt;"&amp;"",  Lambai!X:X,"&lt;&gt;"&amp;"",  Lambai!Y:Y,"&lt;&gt;"&amp;"",  Lambai!Z:Z,"&lt;&gt;"&amp;"")</f>
        <v>0</v>
      </c>
      <c r="S129" s="10">
        <f>COUNTIFS(Lambai!O:O,"TL",Lambai!Q:Q,AH129, Lambai!S:S,"&lt;&gt;"&amp;"", Lambai!Y:Y,"&lt;&gt;"&amp;"",  Lambai!Z:Z,"&lt;&gt;"&amp;"")</f>
        <v>0</v>
      </c>
      <c r="T129" s="10">
        <f>COUNTIFS(Lambai!B:B,"Giữ chỗ",Lambai!Q:Q,AH129)</f>
        <v>0</v>
      </c>
      <c r="U129" s="10">
        <f>COUNTIFS(Lambai!C:C,"Sai lớp",Lambai!Q:Q,AH129)</f>
        <v>0</v>
      </c>
      <c r="V129" s="10">
        <f>COUNTIFS(Lambai!C:C,"Sai phân công",Lambai!Q:Q,AH129)</f>
        <v>0</v>
      </c>
      <c r="W129" s="10">
        <f t="shared" si="4"/>
        <v>0</v>
      </c>
      <c r="X129" s="10"/>
      <c r="Y129" s="10"/>
      <c r="Z129" s="10">
        <f>COUNTIFS(Lambai!AE:AE,AH129, Lambai!AO:AO,"&lt;&gt;"&amp;"",Lambai!AP:AP,"&lt;&gt;"&amp;"")</f>
        <v>0</v>
      </c>
      <c r="AA129" s="6">
        <f>COUNTIFS(Lambai!AS:AS,'[1]Kiểm tra'!AH129, Lambai!AO:AO,"&lt;&gt;"&amp;"",Lambai!AP:AP,"&lt;&gt;"&amp;"")</f>
        <v>0</v>
      </c>
      <c r="AB129" s="6"/>
      <c r="AC129" s="6"/>
      <c r="AD129" s="6"/>
      <c r="AE129" s="6"/>
      <c r="AF129" s="6"/>
      <c r="AG129" s="6"/>
      <c r="AH129" s="6" t="s">
        <v>3463</v>
      </c>
      <c r="AI129" s="6" t="str">
        <f t="shared" si="5"/>
        <v>C_10 Trần Minh Tuấn 20118627 LTU11A</v>
      </c>
      <c r="AJ129" s="6"/>
      <c r="AK129" s="6" t="str">
        <f t="shared" si="6"/>
        <v>TRUE</v>
      </c>
      <c r="AL129" s="4"/>
      <c r="AM129" s="4"/>
      <c r="AN129" s="4"/>
      <c r="AO129" s="4"/>
      <c r="AP129" s="4"/>
      <c r="AQ129" s="4"/>
      <c r="AR129" s="4"/>
      <c r="AS129" s="4"/>
    </row>
    <row r="130" ht="13.5" customHeight="1">
      <c r="A130" s="6"/>
      <c r="B130" s="6" t="s">
        <v>3042</v>
      </c>
      <c r="C130" s="6" t="s">
        <v>3466</v>
      </c>
      <c r="D130" s="6" t="s">
        <v>3467</v>
      </c>
      <c r="E130" s="76">
        <v>2.0118594E7</v>
      </c>
      <c r="F130" s="6" t="s">
        <v>2920</v>
      </c>
      <c r="G130" s="6" t="s">
        <v>2602</v>
      </c>
      <c r="H130" s="70" t="str">
        <f>concatenate(E130,"@student.hust.edu.vn")</f>
        <v>20118594@student.hust.edu.vn</v>
      </c>
      <c r="I130" s="10"/>
      <c r="J130" s="10"/>
      <c r="K130" s="10"/>
      <c r="L130" s="10"/>
      <c r="M130" s="10"/>
      <c r="N130" s="10"/>
      <c r="O130" s="10"/>
      <c r="P130" s="4">
        <f>COUNTIFS(Lambai!Q:Q,AH130)</f>
        <v>0</v>
      </c>
      <c r="Q130" s="10">
        <f>COUNTIFS(Lambai!O:O,"TNLT",Lambai!Q:Q,AH130, Lambai!S:S,"&lt;&gt;"&amp;"", Lambai!T:T,"&lt;&gt;"&amp;"", Lambai!U:U,"&lt;&gt;"&amp;"", Lambai!V:V,"&lt;&gt;"&amp;"",  Lambai!W:W,"&lt;&gt;"&amp;"",  Lambai!X:X,"&lt;&gt;"&amp;"",  Lambai!Y:Y,"&lt;&gt;"&amp;"",  Lambai!Z:Z,"&lt;&gt;"&amp;"")</f>
        <v>0</v>
      </c>
      <c r="R130" s="10">
        <f>COUNTIFS(Lambai!O:O,"TNBT",Lambai!Q:Q,AH130, Lambai!S:S,"&lt;&gt;"&amp;"", Lambai!T:T,"&lt;&gt;"&amp;"", Lambai!U:U,"&lt;&gt;"&amp;"", Lambai!V:V,"&lt;&gt;"&amp;"",  Lambai!W:W,"&lt;&gt;"&amp;"",  Lambai!X:X,"&lt;&gt;"&amp;"",  Lambai!Y:Y,"&lt;&gt;"&amp;"",  Lambai!Z:Z,"&lt;&gt;"&amp;"")</f>
        <v>0</v>
      </c>
      <c r="S130" s="10">
        <f>COUNTIFS(Lambai!O:O,"TL",Lambai!Q:Q,AH130, Lambai!S:S,"&lt;&gt;"&amp;"", Lambai!Y:Y,"&lt;&gt;"&amp;"",  Lambai!Z:Z,"&lt;&gt;"&amp;"")</f>
        <v>0</v>
      </c>
      <c r="T130" s="10">
        <f>COUNTIFS(Lambai!B:B,"Giữ chỗ",Lambai!Q:Q,AH130)</f>
        <v>0</v>
      </c>
      <c r="U130" s="10">
        <f>COUNTIFS(Lambai!C:C,"Sai lớp",Lambai!Q:Q,AH130)</f>
        <v>0</v>
      </c>
      <c r="V130" s="10">
        <f>COUNTIFS(Lambai!C:C,"Sai phân công",Lambai!Q:Q,AH130)</f>
        <v>0</v>
      </c>
      <c r="W130" s="10">
        <f t="shared" si="4"/>
        <v>0</v>
      </c>
      <c r="X130" s="10"/>
      <c r="Y130" s="10"/>
      <c r="Z130" s="10">
        <f>COUNTIFS(Lambai!AE:AE,AH130, Lambai!AO:AO,"&lt;&gt;"&amp;"",Lambai!AP:AP,"&lt;&gt;"&amp;"")</f>
        <v>0</v>
      </c>
      <c r="AA130" s="6">
        <f>COUNTIFS(Lambai!AS:AS,'[1]Kiểm tra'!AH130, Lambai!AO:AO,"&lt;&gt;"&amp;"",Lambai!AP:AP,"&lt;&gt;"&amp;"")</f>
        <v>0</v>
      </c>
      <c r="AB130" s="6"/>
      <c r="AC130" s="6"/>
      <c r="AD130" s="6"/>
      <c r="AE130" s="6"/>
      <c r="AF130" s="6"/>
      <c r="AG130" s="6"/>
      <c r="AH130" s="6" t="s">
        <v>3483</v>
      </c>
      <c r="AI130" s="6" t="str">
        <f t="shared" si="5"/>
        <v>C_10 Phùng Thị Hương Thủy 20118594 LTU11A</v>
      </c>
      <c r="AJ130" s="6"/>
      <c r="AK130" s="6" t="str">
        <f t="shared" si="6"/>
        <v>TRUE</v>
      </c>
      <c r="AL130" s="4"/>
      <c r="AM130" s="4"/>
      <c r="AN130" s="4"/>
      <c r="AO130" s="4"/>
      <c r="AP130" s="4"/>
      <c r="AQ130" s="4"/>
      <c r="AR130" s="4"/>
      <c r="AS130" s="4"/>
    </row>
    <row r="131" ht="13.5" customHeight="1">
      <c r="A131" s="6"/>
      <c r="B131" s="75" t="s">
        <v>3485</v>
      </c>
      <c r="C131" s="75" t="s">
        <v>1941</v>
      </c>
      <c r="D131" s="75" t="s">
        <v>656</v>
      </c>
      <c r="E131" s="76">
        <v>2.0138362E7</v>
      </c>
      <c r="F131" s="75" t="s">
        <v>2470</v>
      </c>
      <c r="G131" s="75" t="s">
        <v>3488</v>
      </c>
      <c r="H131" s="23" t="s">
        <v>3489</v>
      </c>
      <c r="I131" s="10">
        <f>COUNTIF(B:B,B131)</f>
        <v>4</v>
      </c>
      <c r="J131" s="10">
        <f>COUNTIFS(Lambai!P:P,B131,Lambai!O:O,"TNLT", Lambai!S:S,"&lt;&gt;"&amp;"", Lambai!T:T,"&lt;&gt;"&amp;"", Lambai!U:U,"&lt;&gt;"&amp;"", Lambai!V:V,"&lt;&gt;"&amp;"",  Lambai!W:W,"&lt;&gt;"&amp;"",  Lambai!X:X,"&lt;&gt;"&amp;"",  Lambai!Y:Y,"&lt;&gt;"&amp;"",  Lambai!Z:Z,"&lt;&gt;"&amp;"")</f>
        <v>0</v>
      </c>
      <c r="K131" s="10">
        <f>COUNTIFS(Lambai!P:P,B131,Lambai!O:O,"TNBT", Lambai!S:S,"&lt;&gt;"&amp;"", Lambai!T:T,"&lt;&gt;"&amp;"", Lambai!U:U,"&lt;&gt;"&amp;"", Lambai!V:V,"&lt;&gt;"&amp;"",  Lambai!W:W,"&lt;&gt;"&amp;"",  Lambai!X:X,"&lt;&gt;"&amp;"",  Lambai!Y:Y,"&lt;&gt;"&amp;"",  Lambai!Z:Z,"&lt;&gt;"&amp;"")</f>
        <v>0</v>
      </c>
      <c r="L131" s="10">
        <f>COUNTIFS(Lambai!P:P,B131,Lambai!O:O,"TL", Lambai!S:S,"&lt;&gt;"&amp;"", Lambai!Y:Y,"&lt;&gt;"&amp;"",  Lambai!Z:Z,"&lt;&gt;"&amp;"")</f>
        <v>0</v>
      </c>
      <c r="M131" s="10">
        <f>COUNTIFS(Lambai!AD:AD,B131, Lambai!AO:AO,"&lt;&gt;"&amp;"",Lambai!AP:AP,"&lt;&gt;"&amp;"")</f>
        <v>0</v>
      </c>
      <c r="N131" s="10">
        <f>COUNTIFS(Lambai!B:B,"Giữ chỗ nhóm",Lambai!P:P,B131)</f>
        <v>0</v>
      </c>
      <c r="O131" s="10"/>
      <c r="P131" s="4">
        <f>COUNTIFS(Lambai!Q:Q,AH131)</f>
        <v>0</v>
      </c>
      <c r="Q131" s="10">
        <f>COUNTIFS(Lambai!O:O,"TNLT",Lambai!Q:Q,AH131, Lambai!S:S,"&lt;&gt;"&amp;"", Lambai!T:T,"&lt;&gt;"&amp;"", Lambai!U:U,"&lt;&gt;"&amp;"", Lambai!V:V,"&lt;&gt;"&amp;"",  Lambai!W:W,"&lt;&gt;"&amp;"",  Lambai!X:X,"&lt;&gt;"&amp;"",  Lambai!Y:Y,"&lt;&gt;"&amp;"",  Lambai!Z:Z,"&lt;&gt;"&amp;"")</f>
        <v>0</v>
      </c>
      <c r="R131" s="10">
        <f>COUNTIFS(Lambai!O:O,"TNBT",Lambai!Q:Q,AH131, Lambai!S:S,"&lt;&gt;"&amp;"", Lambai!T:T,"&lt;&gt;"&amp;"", Lambai!U:U,"&lt;&gt;"&amp;"", Lambai!V:V,"&lt;&gt;"&amp;"",  Lambai!W:W,"&lt;&gt;"&amp;"",  Lambai!X:X,"&lt;&gt;"&amp;"",  Lambai!Y:Y,"&lt;&gt;"&amp;"",  Lambai!Z:Z,"&lt;&gt;"&amp;"")</f>
        <v>0</v>
      </c>
      <c r="S131" s="10">
        <f>COUNTIFS(Lambai!O:O,"TL",Lambai!Q:Q,AH131, Lambai!S:S,"&lt;&gt;"&amp;"", Lambai!Y:Y,"&lt;&gt;"&amp;"",  Lambai!Z:Z,"&lt;&gt;"&amp;"")</f>
        <v>0</v>
      </c>
      <c r="T131" s="10">
        <f>COUNTIFS(Lambai!B:B,"Giữ chỗ",Lambai!Q:Q,AH131)</f>
        <v>0</v>
      </c>
      <c r="U131" s="10">
        <f>COUNTIFS(Lambai!C:C,"Sai lớp",Lambai!Q:Q,AH131)</f>
        <v>0</v>
      </c>
      <c r="V131" s="10">
        <f>COUNTIFS(Lambai!C:C,"Sai phân công",Lambai!Q:Q,AH131)</f>
        <v>0</v>
      </c>
      <c r="W131" s="10">
        <f t="shared" si="4"/>
        <v>0</v>
      </c>
      <c r="X131" s="10"/>
      <c r="Y131" s="10"/>
      <c r="Z131" s="10">
        <f>COUNTIFS(Lambai!AE:AE,AH131, Lambai!AO:AO,"&lt;&gt;"&amp;"",Lambai!AP:AP,"&lt;&gt;"&amp;"")</f>
        <v>0</v>
      </c>
      <c r="AA131" s="6">
        <f>COUNTIFS(Lambai!AS:AS,'[1]Kiểm tra'!AH131, Lambai!AO:AO,"&lt;&gt;"&amp;"",Lambai!AP:AP,"&lt;&gt;"&amp;"")</f>
        <v>0</v>
      </c>
      <c r="AB131" s="6"/>
      <c r="AC131" s="6"/>
      <c r="AD131" s="6"/>
      <c r="AE131" s="6"/>
      <c r="AF131" s="6"/>
      <c r="AG131" s="6"/>
      <c r="AH131" s="6" t="s">
        <v>3512</v>
      </c>
      <c r="AI131" s="6" t="str">
        <f t="shared" si="5"/>
        <v>C_11 Phạm Hồng Quân 20138362 VUWIT12B</v>
      </c>
      <c r="AJ131" s="6"/>
      <c r="AK131" s="6" t="str">
        <f t="shared" si="6"/>
        <v>TRUE</v>
      </c>
      <c r="AL131" s="4"/>
      <c r="AM131" s="4"/>
      <c r="AN131" s="4"/>
      <c r="AO131" s="4"/>
      <c r="AP131" s="4"/>
      <c r="AQ131" s="4"/>
      <c r="AR131" s="4"/>
      <c r="AS131" s="4"/>
    </row>
    <row r="132" ht="13.5" customHeight="1">
      <c r="A132" s="6"/>
      <c r="B132" s="75" t="s">
        <v>3485</v>
      </c>
      <c r="C132" s="75" t="s">
        <v>3513</v>
      </c>
      <c r="D132" s="75" t="s">
        <v>2600</v>
      </c>
      <c r="E132" s="76">
        <v>2.0138499E7</v>
      </c>
      <c r="F132" s="75" t="s">
        <v>2470</v>
      </c>
      <c r="G132" s="75" t="s">
        <v>3488</v>
      </c>
      <c r="H132" s="23" t="s">
        <v>3515</v>
      </c>
      <c r="I132" s="10"/>
      <c r="J132" s="10"/>
      <c r="K132" s="10"/>
      <c r="L132" s="10"/>
      <c r="M132" s="10"/>
      <c r="N132" s="10"/>
      <c r="O132" s="10"/>
      <c r="P132" s="4">
        <f>COUNTIFS(Lambai!Q:Q,AH132)</f>
        <v>0</v>
      </c>
      <c r="Q132" s="10">
        <f>COUNTIFS(Lambai!O:O,"TNLT",Lambai!Q:Q,AH132, Lambai!S:S,"&lt;&gt;"&amp;"", Lambai!T:T,"&lt;&gt;"&amp;"", Lambai!U:U,"&lt;&gt;"&amp;"", Lambai!V:V,"&lt;&gt;"&amp;"",  Lambai!W:W,"&lt;&gt;"&amp;"",  Lambai!X:X,"&lt;&gt;"&amp;"",  Lambai!Y:Y,"&lt;&gt;"&amp;"",  Lambai!Z:Z,"&lt;&gt;"&amp;"")</f>
        <v>0</v>
      </c>
      <c r="R132" s="10">
        <f>COUNTIFS(Lambai!O:O,"TNBT",Lambai!Q:Q,AH132, Lambai!S:S,"&lt;&gt;"&amp;"", Lambai!T:T,"&lt;&gt;"&amp;"", Lambai!U:U,"&lt;&gt;"&amp;"", Lambai!V:V,"&lt;&gt;"&amp;"",  Lambai!W:W,"&lt;&gt;"&amp;"",  Lambai!X:X,"&lt;&gt;"&amp;"",  Lambai!Y:Y,"&lt;&gt;"&amp;"",  Lambai!Z:Z,"&lt;&gt;"&amp;"")</f>
        <v>0</v>
      </c>
      <c r="S132" s="10">
        <f>COUNTIFS(Lambai!O:O,"TL",Lambai!Q:Q,AH132, Lambai!S:S,"&lt;&gt;"&amp;"", Lambai!Y:Y,"&lt;&gt;"&amp;"",  Lambai!Z:Z,"&lt;&gt;"&amp;"")</f>
        <v>0</v>
      </c>
      <c r="T132" s="10">
        <f>COUNTIFS(Lambai!B:B,"Giữ chỗ",Lambai!Q:Q,AH132)</f>
        <v>0</v>
      </c>
      <c r="U132" s="10">
        <f>COUNTIFS(Lambai!C:C,"Sai lớp",Lambai!Q:Q,AH132)</f>
        <v>0</v>
      </c>
      <c r="V132" s="10">
        <f>COUNTIFS(Lambai!C:C,"Sai phân công",Lambai!Q:Q,AH132)</f>
        <v>0</v>
      </c>
      <c r="W132" s="10">
        <f t="shared" si="4"/>
        <v>0</v>
      </c>
      <c r="X132" s="10"/>
      <c r="Y132" s="10"/>
      <c r="Z132" s="10">
        <f>COUNTIFS(Lambai!AE:AE,AH132, Lambai!AO:AO,"&lt;&gt;"&amp;"",Lambai!AP:AP,"&lt;&gt;"&amp;"")</f>
        <v>0</v>
      </c>
      <c r="AA132" s="6">
        <f>COUNTIFS(Lambai!AS:AS,'[1]Kiểm tra'!AH132, Lambai!AO:AO,"&lt;&gt;"&amp;"",Lambai!AP:AP,"&lt;&gt;"&amp;"")</f>
        <v>0</v>
      </c>
      <c r="AB132" s="6"/>
      <c r="AC132" s="6"/>
      <c r="AD132" s="6"/>
      <c r="AE132" s="6"/>
      <c r="AF132" s="6"/>
      <c r="AG132" s="6"/>
      <c r="AH132" s="6" t="s">
        <v>3525</v>
      </c>
      <c r="AI132" s="6" t="str">
        <f t="shared" si="5"/>
        <v>C_11 Vũ Thanh Tuấn 20138499 VUWIT12B</v>
      </c>
      <c r="AJ132" s="6"/>
      <c r="AK132" s="6" t="str">
        <f t="shared" si="6"/>
        <v>TRUE</v>
      </c>
      <c r="AL132" s="4"/>
      <c r="AM132" s="4"/>
      <c r="AN132" s="4"/>
      <c r="AO132" s="4"/>
      <c r="AP132" s="4"/>
      <c r="AQ132" s="4"/>
      <c r="AR132" s="4"/>
      <c r="AS132" s="4"/>
    </row>
    <row r="133" ht="13.5" customHeight="1">
      <c r="A133" s="6"/>
      <c r="B133" s="75" t="s">
        <v>3485</v>
      </c>
      <c r="C133" s="75" t="s">
        <v>3526</v>
      </c>
      <c r="D133" s="75" t="s">
        <v>1634</v>
      </c>
      <c r="E133" s="76">
        <v>2.0138864E7</v>
      </c>
      <c r="F133" s="75" t="s">
        <v>2470</v>
      </c>
      <c r="G133" s="75" t="s">
        <v>3488</v>
      </c>
      <c r="H133" s="23" t="s">
        <v>3527</v>
      </c>
      <c r="I133" s="10"/>
      <c r="J133" s="10"/>
      <c r="K133" s="10"/>
      <c r="L133" s="10"/>
      <c r="M133" s="10"/>
      <c r="N133" s="10"/>
      <c r="O133" s="10"/>
      <c r="P133" s="4">
        <f>COUNTIFS(Lambai!Q:Q,AH133)</f>
        <v>0</v>
      </c>
      <c r="Q133" s="10">
        <f>COUNTIFS(Lambai!O:O,"TNLT",Lambai!Q:Q,AH133, Lambai!S:S,"&lt;&gt;"&amp;"", Lambai!T:T,"&lt;&gt;"&amp;"", Lambai!U:U,"&lt;&gt;"&amp;"", Lambai!V:V,"&lt;&gt;"&amp;"",  Lambai!W:W,"&lt;&gt;"&amp;"",  Lambai!X:X,"&lt;&gt;"&amp;"",  Lambai!Y:Y,"&lt;&gt;"&amp;"",  Lambai!Z:Z,"&lt;&gt;"&amp;"")</f>
        <v>0</v>
      </c>
      <c r="R133" s="10">
        <f>COUNTIFS(Lambai!O:O,"TNBT",Lambai!Q:Q,AH133, Lambai!S:S,"&lt;&gt;"&amp;"", Lambai!T:T,"&lt;&gt;"&amp;"", Lambai!U:U,"&lt;&gt;"&amp;"", Lambai!V:V,"&lt;&gt;"&amp;"",  Lambai!W:W,"&lt;&gt;"&amp;"",  Lambai!X:X,"&lt;&gt;"&amp;"",  Lambai!Y:Y,"&lt;&gt;"&amp;"",  Lambai!Z:Z,"&lt;&gt;"&amp;"")</f>
        <v>0</v>
      </c>
      <c r="S133" s="10">
        <f>COUNTIFS(Lambai!O:O,"TL",Lambai!Q:Q,AH133, Lambai!S:S,"&lt;&gt;"&amp;"", Lambai!Y:Y,"&lt;&gt;"&amp;"",  Lambai!Z:Z,"&lt;&gt;"&amp;"")</f>
        <v>0</v>
      </c>
      <c r="T133" s="10">
        <f>COUNTIFS(Lambai!B:B,"Giữ chỗ",Lambai!Q:Q,AH133)</f>
        <v>0</v>
      </c>
      <c r="U133" s="10">
        <f>COUNTIFS(Lambai!C:C,"Sai lớp",Lambai!Q:Q,AH133)</f>
        <v>0</v>
      </c>
      <c r="V133" s="10">
        <f>COUNTIFS(Lambai!C:C,"Sai phân công",Lambai!Q:Q,AH133)</f>
        <v>0</v>
      </c>
      <c r="W133" s="10">
        <f t="shared" si="4"/>
        <v>0</v>
      </c>
      <c r="X133" s="10"/>
      <c r="Y133" s="10"/>
      <c r="Z133" s="10">
        <f>COUNTIFS(Lambai!AE:AE,AH133, Lambai!AO:AO,"&lt;&gt;"&amp;"",Lambai!AP:AP,"&lt;&gt;"&amp;"")</f>
        <v>0</v>
      </c>
      <c r="AA133" s="6">
        <f>COUNTIFS(Lambai!AS:AS,'[1]Kiểm tra'!AH133, Lambai!AO:AO,"&lt;&gt;"&amp;"",Lambai!AP:AP,"&lt;&gt;"&amp;"")</f>
        <v>0</v>
      </c>
      <c r="AB133" s="6"/>
      <c r="AC133" s="6"/>
      <c r="AD133" s="6"/>
      <c r="AE133" s="6"/>
      <c r="AF133" s="6"/>
      <c r="AG133" s="6"/>
      <c r="AH133" s="6" t="s">
        <v>3486</v>
      </c>
      <c r="AI133" s="6" t="str">
        <f t="shared" si="5"/>
        <v>C_11 Hoàng Minh Quang 20138864 VUWIT12B</v>
      </c>
      <c r="AJ133" s="6"/>
      <c r="AK133" s="6" t="str">
        <f t="shared" si="6"/>
        <v>TRUE</v>
      </c>
      <c r="AL133" s="4"/>
      <c r="AM133" s="4"/>
      <c r="AN133" s="4"/>
      <c r="AO133" s="4"/>
      <c r="AP133" s="4"/>
      <c r="AQ133" s="4"/>
      <c r="AR133" s="4"/>
      <c r="AS133" s="4"/>
    </row>
    <row r="134" ht="13.5" customHeight="1">
      <c r="A134" s="6"/>
      <c r="B134" s="75" t="s">
        <v>3485</v>
      </c>
      <c r="C134" s="75" t="s">
        <v>3546</v>
      </c>
      <c r="D134" s="75" t="s">
        <v>3547</v>
      </c>
      <c r="E134" s="76">
        <v>2.0138224E7</v>
      </c>
      <c r="F134" s="75" t="s">
        <v>2470</v>
      </c>
      <c r="G134" s="75" t="s">
        <v>3488</v>
      </c>
      <c r="H134" s="23" t="s">
        <v>3548</v>
      </c>
      <c r="I134" s="10"/>
      <c r="J134" s="10"/>
      <c r="K134" s="10"/>
      <c r="L134" s="10"/>
      <c r="M134" s="10"/>
      <c r="N134" s="10"/>
      <c r="O134" s="10"/>
      <c r="P134" s="4">
        <f>COUNTIFS(Lambai!Q:Q,AH134)</f>
        <v>0</v>
      </c>
      <c r="Q134" s="10">
        <f>COUNTIFS(Lambai!O:O,"TNLT",Lambai!Q:Q,AH134, Lambai!S:S,"&lt;&gt;"&amp;"", Lambai!T:T,"&lt;&gt;"&amp;"", Lambai!U:U,"&lt;&gt;"&amp;"", Lambai!V:V,"&lt;&gt;"&amp;"",  Lambai!W:W,"&lt;&gt;"&amp;"",  Lambai!X:X,"&lt;&gt;"&amp;"",  Lambai!Y:Y,"&lt;&gt;"&amp;"",  Lambai!Z:Z,"&lt;&gt;"&amp;"")</f>
        <v>0</v>
      </c>
      <c r="R134" s="10">
        <f>COUNTIFS(Lambai!O:O,"TNBT",Lambai!Q:Q,AH134, Lambai!S:S,"&lt;&gt;"&amp;"", Lambai!T:T,"&lt;&gt;"&amp;"", Lambai!U:U,"&lt;&gt;"&amp;"", Lambai!V:V,"&lt;&gt;"&amp;"",  Lambai!W:W,"&lt;&gt;"&amp;"",  Lambai!X:X,"&lt;&gt;"&amp;"",  Lambai!Y:Y,"&lt;&gt;"&amp;"",  Lambai!Z:Z,"&lt;&gt;"&amp;"")</f>
        <v>0</v>
      </c>
      <c r="S134" s="10">
        <f>COUNTIFS(Lambai!O:O,"TL",Lambai!Q:Q,AH134, Lambai!S:S,"&lt;&gt;"&amp;"", Lambai!Y:Y,"&lt;&gt;"&amp;"",  Lambai!Z:Z,"&lt;&gt;"&amp;"")</f>
        <v>0</v>
      </c>
      <c r="T134" s="10">
        <f>COUNTIFS(Lambai!B:B,"Giữ chỗ",Lambai!Q:Q,AH134)</f>
        <v>0</v>
      </c>
      <c r="U134" s="10">
        <f>COUNTIFS(Lambai!C:C,"Sai lớp",Lambai!Q:Q,AH134)</f>
        <v>0</v>
      </c>
      <c r="V134" s="10">
        <f>COUNTIFS(Lambai!C:C,"Sai phân công",Lambai!Q:Q,AH134)</f>
        <v>0</v>
      </c>
      <c r="W134" s="10">
        <f t="shared" si="4"/>
        <v>0</v>
      </c>
      <c r="X134" s="10"/>
      <c r="Y134" s="10"/>
      <c r="Z134" s="10">
        <f>COUNTIFS(Lambai!AE:AE,AH134, Lambai!AO:AO,"&lt;&gt;"&amp;"",Lambai!AP:AP,"&lt;&gt;"&amp;"")</f>
        <v>0</v>
      </c>
      <c r="AA134" s="6">
        <f>COUNTIFS(Lambai!AS:AS,'[1]Kiểm tra'!AH134, Lambai!AO:AO,"&lt;&gt;"&amp;"",Lambai!AP:AP,"&lt;&gt;"&amp;"")</f>
        <v>0</v>
      </c>
      <c r="AB134" s="6"/>
      <c r="AC134" s="6"/>
      <c r="AD134" s="6"/>
      <c r="AE134" s="6"/>
      <c r="AF134" s="6"/>
      <c r="AG134" s="6"/>
      <c r="AH134" s="6" t="s">
        <v>3564</v>
      </c>
      <c r="AI134" s="6" t="str">
        <f t="shared" si="5"/>
        <v>C_11 Trần Đức Lân 20138224 VUWIT12B</v>
      </c>
      <c r="AJ134" s="6"/>
      <c r="AK134" s="6" t="str">
        <f t="shared" si="6"/>
        <v>TRUE</v>
      </c>
      <c r="AL134" s="4"/>
      <c r="AM134" s="4"/>
      <c r="AN134" s="4"/>
      <c r="AO134" s="4"/>
      <c r="AP134" s="4"/>
      <c r="AQ134" s="4"/>
      <c r="AR134" s="4"/>
      <c r="AS134" s="4"/>
    </row>
    <row r="135" ht="13.5" customHeight="1">
      <c r="A135" s="6"/>
      <c r="B135" s="77" t="s">
        <v>3122</v>
      </c>
      <c r="C135" s="77" t="s">
        <v>3566</v>
      </c>
      <c r="D135" s="77" t="s">
        <v>3568</v>
      </c>
      <c r="E135" s="76">
        <v>2.0128349E7</v>
      </c>
      <c r="F135" s="77" t="s">
        <v>2601</v>
      </c>
      <c r="G135" s="77" t="s">
        <v>2602</v>
      </c>
      <c r="H135" s="23" t="s">
        <v>3569</v>
      </c>
      <c r="I135" s="10">
        <f>COUNTIF(B:B,B135)</f>
        <v>4</v>
      </c>
      <c r="J135" s="10">
        <f>COUNTIFS(Lambai!P:P,B135,Lambai!O:O,"TNLT", Lambai!S:S,"&lt;&gt;"&amp;"", Lambai!T:T,"&lt;&gt;"&amp;"", Lambai!U:U,"&lt;&gt;"&amp;"", Lambai!V:V,"&lt;&gt;"&amp;"",  Lambai!W:W,"&lt;&gt;"&amp;"",  Lambai!X:X,"&lt;&gt;"&amp;"",  Lambai!Y:Y,"&lt;&gt;"&amp;"",  Lambai!Z:Z,"&lt;&gt;"&amp;"")</f>
        <v>0</v>
      </c>
      <c r="K135" s="10">
        <f>COUNTIFS(Lambai!P:P,B135,Lambai!O:O,"TNBT", Lambai!S:S,"&lt;&gt;"&amp;"", Lambai!T:T,"&lt;&gt;"&amp;"", Lambai!U:U,"&lt;&gt;"&amp;"", Lambai!V:V,"&lt;&gt;"&amp;"",  Lambai!W:W,"&lt;&gt;"&amp;"",  Lambai!X:X,"&lt;&gt;"&amp;"",  Lambai!Y:Y,"&lt;&gt;"&amp;"",  Lambai!Z:Z,"&lt;&gt;"&amp;"")</f>
        <v>0</v>
      </c>
      <c r="L135" s="10">
        <f>COUNTIFS(Lambai!P:P,B135,Lambai!O:O,"TL", Lambai!S:S,"&lt;&gt;"&amp;"", Lambai!Y:Y,"&lt;&gt;"&amp;"",  Lambai!Z:Z,"&lt;&gt;"&amp;"")</f>
        <v>0</v>
      </c>
      <c r="M135" s="10">
        <f>COUNTIFS(Lambai!AD:AD,B135, Lambai!AO:AO,"&lt;&gt;"&amp;"",Lambai!AP:AP,"&lt;&gt;"&amp;"")</f>
        <v>0</v>
      </c>
      <c r="N135" s="10">
        <f>COUNTIFS(Lambai!B:B,"Giữ chỗ nhóm",Lambai!P:P,B135)</f>
        <v>0</v>
      </c>
      <c r="O135" s="10"/>
      <c r="P135" s="4">
        <f>COUNTIFS(Lambai!Q:Q,AH135)</f>
        <v>0</v>
      </c>
      <c r="Q135" s="10">
        <f>COUNTIFS(Lambai!O:O,"TNLT",Lambai!Q:Q,AH135, Lambai!S:S,"&lt;&gt;"&amp;"", Lambai!T:T,"&lt;&gt;"&amp;"", Lambai!U:U,"&lt;&gt;"&amp;"", Lambai!V:V,"&lt;&gt;"&amp;"",  Lambai!W:W,"&lt;&gt;"&amp;"",  Lambai!X:X,"&lt;&gt;"&amp;"",  Lambai!Y:Y,"&lt;&gt;"&amp;"",  Lambai!Z:Z,"&lt;&gt;"&amp;"")</f>
        <v>0</v>
      </c>
      <c r="R135" s="10">
        <f>COUNTIFS(Lambai!O:O,"TNBT",Lambai!Q:Q,AH135, Lambai!S:S,"&lt;&gt;"&amp;"", Lambai!T:T,"&lt;&gt;"&amp;"", Lambai!U:U,"&lt;&gt;"&amp;"", Lambai!V:V,"&lt;&gt;"&amp;"",  Lambai!W:W,"&lt;&gt;"&amp;"",  Lambai!X:X,"&lt;&gt;"&amp;"",  Lambai!Y:Y,"&lt;&gt;"&amp;"",  Lambai!Z:Z,"&lt;&gt;"&amp;"")</f>
        <v>0</v>
      </c>
      <c r="S135" s="10">
        <f>COUNTIFS(Lambai!O:O,"TL",Lambai!Q:Q,AH135, Lambai!S:S,"&lt;&gt;"&amp;"", Lambai!Y:Y,"&lt;&gt;"&amp;"",  Lambai!Z:Z,"&lt;&gt;"&amp;"")</f>
        <v>0</v>
      </c>
      <c r="T135" s="10">
        <f>COUNTIFS(Lambai!B:B,"Giữ chỗ",Lambai!Q:Q,AH135)</f>
        <v>0</v>
      </c>
      <c r="U135" s="10">
        <f>COUNTIFS(Lambai!C:C,"Sai lớp",Lambai!Q:Q,AH135)</f>
        <v>0</v>
      </c>
      <c r="V135" s="10">
        <f>COUNTIFS(Lambai!C:C,"Sai phân công",Lambai!Q:Q,AH135)</f>
        <v>0</v>
      </c>
      <c r="W135" s="10">
        <f t="shared" si="4"/>
        <v>0</v>
      </c>
      <c r="X135" s="10"/>
      <c r="Y135" s="10"/>
      <c r="Z135" s="10">
        <f>COUNTIFS(Lambai!AE:AE,AH135, Lambai!AO:AO,"&lt;&gt;"&amp;"",Lambai!AP:AP,"&lt;&gt;"&amp;"")</f>
        <v>0</v>
      </c>
      <c r="AA135" s="6">
        <f>COUNTIFS(Lambai!AS:AS,'[1]Kiểm tra'!AH135, Lambai!AO:AO,"&lt;&gt;"&amp;"",Lambai!AP:AP,"&lt;&gt;"&amp;"")</f>
        <v>0</v>
      </c>
      <c r="AB135" s="6"/>
      <c r="AC135" s="6"/>
      <c r="AD135" s="6"/>
      <c r="AE135" s="6"/>
      <c r="AF135" s="6"/>
      <c r="AG135" s="6"/>
      <c r="AH135" s="6" t="s">
        <v>3123</v>
      </c>
      <c r="AI135" s="6" t="str">
        <f t="shared" si="5"/>
        <v>C_12 Nguyễn Dương Thế 20128349 LTU11B</v>
      </c>
      <c r="AJ135" s="6"/>
      <c r="AK135" s="6" t="str">
        <f t="shared" si="6"/>
        <v>TRUE</v>
      </c>
      <c r="AL135" s="4"/>
      <c r="AM135" s="4"/>
      <c r="AN135" s="4"/>
      <c r="AO135" s="4"/>
      <c r="AP135" s="4"/>
      <c r="AQ135" s="4"/>
      <c r="AR135" s="4"/>
      <c r="AS135" s="4"/>
    </row>
    <row r="136" ht="13.5" customHeight="1">
      <c r="A136" s="6"/>
      <c r="B136" s="77" t="s">
        <v>3122</v>
      </c>
      <c r="C136" s="77" t="s">
        <v>3608</v>
      </c>
      <c r="D136" s="77" t="s">
        <v>190</v>
      </c>
      <c r="E136" s="76">
        <v>2.0128558E7</v>
      </c>
      <c r="F136" s="77" t="s">
        <v>2601</v>
      </c>
      <c r="G136" s="77" t="s">
        <v>2602</v>
      </c>
      <c r="H136" s="23" t="s">
        <v>3609</v>
      </c>
      <c r="I136" s="10"/>
      <c r="J136" s="10"/>
      <c r="K136" s="10"/>
      <c r="L136" s="10"/>
      <c r="M136" s="10"/>
      <c r="N136" s="10"/>
      <c r="O136" s="10"/>
      <c r="P136" s="4">
        <f>COUNTIFS(Lambai!Q:Q,AH136)</f>
        <v>0</v>
      </c>
      <c r="Q136" s="10">
        <f>COUNTIFS(Lambai!O:O,"TNLT",Lambai!Q:Q,AH136, Lambai!S:S,"&lt;&gt;"&amp;"", Lambai!T:T,"&lt;&gt;"&amp;"", Lambai!U:U,"&lt;&gt;"&amp;"", Lambai!V:V,"&lt;&gt;"&amp;"",  Lambai!W:W,"&lt;&gt;"&amp;"",  Lambai!X:X,"&lt;&gt;"&amp;"",  Lambai!Y:Y,"&lt;&gt;"&amp;"",  Lambai!Z:Z,"&lt;&gt;"&amp;"")</f>
        <v>0</v>
      </c>
      <c r="R136" s="10">
        <f>COUNTIFS(Lambai!O:O,"TNBT",Lambai!Q:Q,AH136, Lambai!S:S,"&lt;&gt;"&amp;"", Lambai!T:T,"&lt;&gt;"&amp;"", Lambai!U:U,"&lt;&gt;"&amp;"", Lambai!V:V,"&lt;&gt;"&amp;"",  Lambai!W:W,"&lt;&gt;"&amp;"",  Lambai!X:X,"&lt;&gt;"&amp;"",  Lambai!Y:Y,"&lt;&gt;"&amp;"",  Lambai!Z:Z,"&lt;&gt;"&amp;"")</f>
        <v>0</v>
      </c>
      <c r="S136" s="10">
        <f>COUNTIFS(Lambai!O:O,"TL",Lambai!Q:Q,AH136, Lambai!S:S,"&lt;&gt;"&amp;"", Lambai!Y:Y,"&lt;&gt;"&amp;"",  Lambai!Z:Z,"&lt;&gt;"&amp;"")</f>
        <v>0</v>
      </c>
      <c r="T136" s="10">
        <f>COUNTIFS(Lambai!B:B,"Giữ chỗ",Lambai!Q:Q,AH136)</f>
        <v>0</v>
      </c>
      <c r="U136" s="10">
        <f>COUNTIFS(Lambai!C:C,"Sai lớp",Lambai!Q:Q,AH136)</f>
        <v>0</v>
      </c>
      <c r="V136" s="10">
        <f>COUNTIFS(Lambai!C:C,"Sai phân công",Lambai!Q:Q,AH136)</f>
        <v>0</v>
      </c>
      <c r="W136" s="10">
        <f t="shared" si="4"/>
        <v>0</v>
      </c>
      <c r="X136" s="10"/>
      <c r="Y136" s="10"/>
      <c r="Z136" s="10">
        <f>COUNTIFS(Lambai!AE:AE,AH136, Lambai!AO:AO,"&lt;&gt;"&amp;"",Lambai!AP:AP,"&lt;&gt;"&amp;"")</f>
        <v>0</v>
      </c>
      <c r="AA136" s="6">
        <f>COUNTIFS(Lambai!AS:AS,'[1]Kiểm tra'!AH136, Lambai!AO:AO,"&lt;&gt;"&amp;"",Lambai!AP:AP,"&lt;&gt;"&amp;"")</f>
        <v>0</v>
      </c>
      <c r="AB136" s="6"/>
      <c r="AC136" s="6"/>
      <c r="AD136" s="6"/>
      <c r="AE136" s="6"/>
      <c r="AF136" s="6"/>
      <c r="AG136" s="6"/>
      <c r="AH136" s="6" t="s">
        <v>3625</v>
      </c>
      <c r="AI136" s="6" t="str">
        <f t="shared" si="5"/>
        <v>C_12 Nguyễn Quang Anh 20128558 LTU11B</v>
      </c>
      <c r="AJ136" s="6"/>
      <c r="AK136" s="6" t="str">
        <f t="shared" si="6"/>
        <v>TRUE</v>
      </c>
      <c r="AL136" s="4"/>
      <c r="AM136" s="4"/>
      <c r="AN136" s="4"/>
      <c r="AO136" s="4"/>
      <c r="AP136" s="4"/>
      <c r="AQ136" s="4"/>
      <c r="AR136" s="4"/>
      <c r="AS136" s="4"/>
    </row>
    <row r="137" ht="13.5" customHeight="1">
      <c r="A137" s="6"/>
      <c r="B137" s="77" t="s">
        <v>3122</v>
      </c>
      <c r="C137" s="77" t="s">
        <v>3134</v>
      </c>
      <c r="D137" s="77" t="s">
        <v>929</v>
      </c>
      <c r="E137" s="76">
        <v>2.0128585E7</v>
      </c>
      <c r="F137" s="77" t="s">
        <v>2601</v>
      </c>
      <c r="G137" s="77" t="s">
        <v>2602</v>
      </c>
      <c r="H137" s="23" t="s">
        <v>3626</v>
      </c>
      <c r="I137" s="10"/>
      <c r="J137" s="10"/>
      <c r="K137" s="10"/>
      <c r="L137" s="10"/>
      <c r="M137" s="10"/>
      <c r="N137" s="10"/>
      <c r="O137" s="10"/>
      <c r="P137" s="4">
        <f>COUNTIFS(Lambai!Q:Q,AH137)</f>
        <v>0</v>
      </c>
      <c r="Q137" s="10">
        <f>COUNTIFS(Lambai!O:O,"TNLT",Lambai!Q:Q,AH137, Lambai!S:S,"&lt;&gt;"&amp;"", Lambai!T:T,"&lt;&gt;"&amp;"", Lambai!U:U,"&lt;&gt;"&amp;"", Lambai!V:V,"&lt;&gt;"&amp;"",  Lambai!W:W,"&lt;&gt;"&amp;"",  Lambai!X:X,"&lt;&gt;"&amp;"",  Lambai!Y:Y,"&lt;&gt;"&amp;"",  Lambai!Z:Z,"&lt;&gt;"&amp;"")</f>
        <v>0</v>
      </c>
      <c r="R137" s="10">
        <f>COUNTIFS(Lambai!O:O,"TNBT",Lambai!Q:Q,AH137, Lambai!S:S,"&lt;&gt;"&amp;"", Lambai!T:T,"&lt;&gt;"&amp;"", Lambai!U:U,"&lt;&gt;"&amp;"", Lambai!V:V,"&lt;&gt;"&amp;"",  Lambai!W:W,"&lt;&gt;"&amp;"",  Lambai!X:X,"&lt;&gt;"&amp;"",  Lambai!Y:Y,"&lt;&gt;"&amp;"",  Lambai!Z:Z,"&lt;&gt;"&amp;"")</f>
        <v>0</v>
      </c>
      <c r="S137" s="10">
        <f>COUNTIFS(Lambai!O:O,"TL",Lambai!Q:Q,AH137, Lambai!S:S,"&lt;&gt;"&amp;"", Lambai!Y:Y,"&lt;&gt;"&amp;"",  Lambai!Z:Z,"&lt;&gt;"&amp;"")</f>
        <v>0</v>
      </c>
      <c r="T137" s="10">
        <f>COUNTIFS(Lambai!B:B,"Giữ chỗ",Lambai!Q:Q,AH137)</f>
        <v>0</v>
      </c>
      <c r="U137" s="10">
        <f>COUNTIFS(Lambai!C:C,"Sai lớp",Lambai!Q:Q,AH137)</f>
        <v>0</v>
      </c>
      <c r="V137" s="10">
        <f>COUNTIFS(Lambai!C:C,"Sai phân công",Lambai!Q:Q,AH137)</f>
        <v>0</v>
      </c>
      <c r="W137" s="10">
        <f t="shared" si="4"/>
        <v>0</v>
      </c>
      <c r="X137" s="10"/>
      <c r="Y137" s="10"/>
      <c r="Z137" s="10">
        <f>COUNTIFS(Lambai!AE:AE,AH137, Lambai!AO:AO,"&lt;&gt;"&amp;"",Lambai!AP:AP,"&lt;&gt;"&amp;"")</f>
        <v>0</v>
      </c>
      <c r="AA137" s="6">
        <f>COUNTIFS(Lambai!AS:AS,'[1]Kiểm tra'!AH137, Lambai!AO:AO,"&lt;&gt;"&amp;"",Lambai!AP:AP,"&lt;&gt;"&amp;"")</f>
        <v>0</v>
      </c>
      <c r="AB137" s="6"/>
      <c r="AC137" s="6"/>
      <c r="AD137" s="6"/>
      <c r="AE137" s="6"/>
      <c r="AF137" s="6"/>
      <c r="AG137" s="6"/>
      <c r="AH137" s="6" t="s">
        <v>3641</v>
      </c>
      <c r="AI137" s="6" t="str">
        <f t="shared" si="5"/>
        <v>C_12 Nguyễn Thành Trung 20128585 LTU11B</v>
      </c>
      <c r="AJ137" s="6"/>
      <c r="AK137" s="6" t="str">
        <f t="shared" si="6"/>
        <v>TRUE</v>
      </c>
      <c r="AL137" s="4"/>
      <c r="AM137" s="4"/>
      <c r="AN137" s="4"/>
      <c r="AO137" s="4"/>
      <c r="AP137" s="4"/>
      <c r="AQ137" s="4"/>
      <c r="AR137" s="4"/>
      <c r="AS137" s="4"/>
    </row>
    <row r="138" ht="13.5" customHeight="1">
      <c r="A138" s="6"/>
      <c r="B138" s="82" t="s">
        <v>3122</v>
      </c>
      <c r="C138" s="77" t="s">
        <v>3651</v>
      </c>
      <c r="D138" s="77" t="s">
        <v>1012</v>
      </c>
      <c r="E138" s="76">
        <v>2.0128411E7</v>
      </c>
      <c r="F138" s="77" t="s">
        <v>2601</v>
      </c>
      <c r="G138" s="77" t="s">
        <v>2602</v>
      </c>
      <c r="H138" s="23" t="s">
        <v>3652</v>
      </c>
      <c r="I138" s="10"/>
      <c r="J138" s="10"/>
      <c r="K138" s="10"/>
      <c r="L138" s="10"/>
      <c r="M138" s="10"/>
      <c r="N138" s="10"/>
      <c r="O138" s="10"/>
      <c r="P138" s="4">
        <f>COUNTIFS(Lambai!Q:Q,AH138)</f>
        <v>0</v>
      </c>
      <c r="Q138" s="10">
        <f>COUNTIFS(Lambai!O:O,"TNLT",Lambai!Q:Q,AH138, Lambai!S:S,"&lt;&gt;"&amp;"", Lambai!T:T,"&lt;&gt;"&amp;"", Lambai!U:U,"&lt;&gt;"&amp;"", Lambai!V:V,"&lt;&gt;"&amp;"",  Lambai!W:W,"&lt;&gt;"&amp;"",  Lambai!X:X,"&lt;&gt;"&amp;"",  Lambai!Y:Y,"&lt;&gt;"&amp;"",  Lambai!Z:Z,"&lt;&gt;"&amp;"")</f>
        <v>0</v>
      </c>
      <c r="R138" s="10">
        <f>COUNTIFS(Lambai!O:O,"TNBT",Lambai!Q:Q,AH138, Lambai!S:S,"&lt;&gt;"&amp;"", Lambai!T:T,"&lt;&gt;"&amp;"", Lambai!U:U,"&lt;&gt;"&amp;"", Lambai!V:V,"&lt;&gt;"&amp;"",  Lambai!W:W,"&lt;&gt;"&amp;"",  Lambai!X:X,"&lt;&gt;"&amp;"",  Lambai!Y:Y,"&lt;&gt;"&amp;"",  Lambai!Z:Z,"&lt;&gt;"&amp;"")</f>
        <v>0</v>
      </c>
      <c r="S138" s="10">
        <f>COUNTIFS(Lambai!O:O,"TL",Lambai!Q:Q,AH138, Lambai!S:S,"&lt;&gt;"&amp;"", Lambai!Y:Y,"&lt;&gt;"&amp;"",  Lambai!Z:Z,"&lt;&gt;"&amp;"")</f>
        <v>0</v>
      </c>
      <c r="T138" s="10">
        <f>COUNTIFS(Lambai!B:B,"Giữ chỗ",Lambai!Q:Q,AH138)</f>
        <v>0</v>
      </c>
      <c r="U138" s="10">
        <f>COUNTIFS(Lambai!C:C,"Sai lớp",Lambai!Q:Q,AH138)</f>
        <v>0</v>
      </c>
      <c r="V138" s="10">
        <f>COUNTIFS(Lambai!C:C,"Sai phân công",Lambai!Q:Q,AH138)</f>
        <v>0</v>
      </c>
      <c r="W138" s="10">
        <f t="shared" si="4"/>
        <v>0</v>
      </c>
      <c r="X138" s="10"/>
      <c r="Y138" s="10"/>
      <c r="Z138" s="10">
        <f>COUNTIFS(Lambai!AE:AE,AH138, Lambai!AO:AO,"&lt;&gt;"&amp;"",Lambai!AP:AP,"&lt;&gt;"&amp;"")</f>
        <v>0</v>
      </c>
      <c r="AA138" s="6">
        <f>COUNTIFS(Lambai!AS:AS,'[1]Kiểm tra'!AH138, Lambai!AO:AO,"&lt;&gt;"&amp;"",Lambai!AP:AP,"&lt;&gt;"&amp;"")</f>
        <v>0</v>
      </c>
      <c r="AB138" s="6"/>
      <c r="AC138" s="6"/>
      <c r="AD138" s="6"/>
      <c r="AE138" s="6"/>
      <c r="AF138" s="6"/>
      <c r="AG138" s="6"/>
      <c r="AH138" s="6" t="s">
        <v>3674</v>
      </c>
      <c r="AI138" s="6" t="str">
        <f t="shared" si="5"/>
        <v>C_12 Nguyễn Quý Tùng 20128411 LTU11B</v>
      </c>
      <c r="AJ138" s="6"/>
      <c r="AK138" s="6" t="str">
        <f t="shared" si="6"/>
        <v>TRUE</v>
      </c>
      <c r="AL138" s="4"/>
      <c r="AM138" s="4"/>
      <c r="AN138" s="4"/>
      <c r="AO138" s="4"/>
      <c r="AP138" s="4"/>
      <c r="AQ138" s="4"/>
      <c r="AR138" s="4"/>
      <c r="AS138" s="4"/>
    </row>
    <row r="139" ht="13.5" customHeight="1">
      <c r="A139" s="6"/>
      <c r="B139" s="79" t="s">
        <v>3229</v>
      </c>
      <c r="C139" s="79" t="s">
        <v>3675</v>
      </c>
      <c r="D139" s="79" t="s">
        <v>891</v>
      </c>
      <c r="E139" s="76">
        <v>2.0128575E7</v>
      </c>
      <c r="F139" s="79" t="s">
        <v>2920</v>
      </c>
      <c r="G139" s="79" t="s">
        <v>2602</v>
      </c>
      <c r="H139" s="83" t="s">
        <v>3676</v>
      </c>
      <c r="I139" s="10">
        <f>COUNTIF(B:B,B139)</f>
        <v>4</v>
      </c>
      <c r="J139" s="10">
        <f>COUNTIFS(Lambai!P:P,B139,Lambai!O:O,"TNLT", Lambai!S:S,"&lt;&gt;"&amp;"", Lambai!T:T,"&lt;&gt;"&amp;"", Lambai!U:U,"&lt;&gt;"&amp;"", Lambai!V:V,"&lt;&gt;"&amp;"",  Lambai!W:W,"&lt;&gt;"&amp;"",  Lambai!X:X,"&lt;&gt;"&amp;"",  Lambai!Y:Y,"&lt;&gt;"&amp;"",  Lambai!Z:Z,"&lt;&gt;"&amp;"")</f>
        <v>2</v>
      </c>
      <c r="K139" s="10">
        <f>COUNTIFS(Lambai!P:P,B139,Lambai!O:O,"TNBT", Lambai!S:S,"&lt;&gt;"&amp;"", Lambai!T:T,"&lt;&gt;"&amp;"", Lambai!U:U,"&lt;&gt;"&amp;"", Lambai!V:V,"&lt;&gt;"&amp;"",  Lambai!W:W,"&lt;&gt;"&amp;"",  Lambai!X:X,"&lt;&gt;"&amp;"",  Lambai!Y:Y,"&lt;&gt;"&amp;"",  Lambai!Z:Z,"&lt;&gt;"&amp;"")</f>
        <v>2</v>
      </c>
      <c r="L139" s="10">
        <f>COUNTIFS(Lambai!P:P,B139,Lambai!O:O,"TL", Lambai!S:S,"&lt;&gt;"&amp;"", Lambai!Y:Y,"&lt;&gt;"&amp;"",  Lambai!Z:Z,"&lt;&gt;"&amp;"")</f>
        <v>3</v>
      </c>
      <c r="M139" s="10">
        <f>COUNTIFS(Lambai!AD:AD,B139, Lambai!AO:AO,"&lt;&gt;"&amp;"",Lambai!AP:AP,"&lt;&gt;"&amp;"")</f>
        <v>0</v>
      </c>
      <c r="N139" s="10">
        <f>COUNTIFS(Lambai!B:B,"Giữ chỗ nhóm",Lambai!P:P,B139)</f>
        <v>0</v>
      </c>
      <c r="O139" s="10"/>
      <c r="P139" s="4">
        <f>COUNTIFS(Lambai!Q:Q,AH139)</f>
        <v>1</v>
      </c>
      <c r="Q139" s="10">
        <f>COUNTIFS(Lambai!O:O,"TNLT",Lambai!Q:Q,AH139, Lambai!S:S,"&lt;&gt;"&amp;"", Lambai!T:T,"&lt;&gt;"&amp;"", Lambai!U:U,"&lt;&gt;"&amp;"", Lambai!V:V,"&lt;&gt;"&amp;"",  Lambai!W:W,"&lt;&gt;"&amp;"",  Lambai!X:X,"&lt;&gt;"&amp;"",  Lambai!Y:Y,"&lt;&gt;"&amp;"",  Lambai!Z:Z,"&lt;&gt;"&amp;"")</f>
        <v>0</v>
      </c>
      <c r="R139" s="10">
        <f>COUNTIFS(Lambai!O:O,"TNBT",Lambai!Q:Q,AH139, Lambai!S:S,"&lt;&gt;"&amp;"", Lambai!T:T,"&lt;&gt;"&amp;"", Lambai!U:U,"&lt;&gt;"&amp;"", Lambai!V:V,"&lt;&gt;"&amp;"",  Lambai!W:W,"&lt;&gt;"&amp;"",  Lambai!X:X,"&lt;&gt;"&amp;"",  Lambai!Y:Y,"&lt;&gt;"&amp;"",  Lambai!Z:Z,"&lt;&gt;"&amp;"")</f>
        <v>0</v>
      </c>
      <c r="S139" s="10">
        <f>COUNTIFS(Lambai!O:O,"TL",Lambai!Q:Q,AH139, Lambai!S:S,"&lt;&gt;"&amp;"", Lambai!Y:Y,"&lt;&gt;"&amp;"",  Lambai!Z:Z,"&lt;&gt;"&amp;"")</f>
        <v>1</v>
      </c>
      <c r="T139" s="10">
        <f>COUNTIFS(Lambai!B:B,"Giữ chỗ",Lambai!Q:Q,AH139)</f>
        <v>0</v>
      </c>
      <c r="U139" s="10">
        <f>COUNTIFS(Lambai!C:C,"Sai lớp",Lambai!Q:Q,AH139)</f>
        <v>0</v>
      </c>
      <c r="V139" s="10">
        <f>COUNTIFS(Lambai!C:C,"Sai phân công",Lambai!Q:Q,AH139)</f>
        <v>0</v>
      </c>
      <c r="W139" s="10">
        <f t="shared" si="4"/>
        <v>0</v>
      </c>
      <c r="X139" s="10"/>
      <c r="Y139" s="10"/>
      <c r="Z139" s="10">
        <f>COUNTIFS(Lambai!AE:AE,AH139, Lambai!AO:AO,"&lt;&gt;"&amp;"",Lambai!AP:AP,"&lt;&gt;"&amp;"")</f>
        <v>0</v>
      </c>
      <c r="AA139" s="6">
        <f>COUNTIFS(Lambai!AS:AS,'[1]Kiểm tra'!AH139, Lambai!AO:AO,"&lt;&gt;"&amp;"",Lambai!AP:AP,"&lt;&gt;"&amp;"")</f>
        <v>0</v>
      </c>
      <c r="AB139" s="6"/>
      <c r="AC139" s="6"/>
      <c r="AD139" s="6"/>
      <c r="AE139" s="6"/>
      <c r="AF139" s="6"/>
      <c r="AG139" s="6"/>
      <c r="AH139" s="6" t="s">
        <v>3702</v>
      </c>
      <c r="AI139" s="6" t="str">
        <f t="shared" si="5"/>
        <v>C_14 Chu Phương Nam 20128575 LTU11A</v>
      </c>
      <c r="AJ139" s="6"/>
      <c r="AK139" s="6" t="str">
        <f t="shared" si="6"/>
        <v>TRUE</v>
      </c>
      <c r="AL139" s="4"/>
      <c r="AM139" s="4"/>
      <c r="AN139" s="4"/>
      <c r="AO139" s="4"/>
      <c r="AP139" s="4"/>
      <c r="AQ139" s="4"/>
      <c r="AR139" s="4"/>
      <c r="AS139" s="4"/>
    </row>
    <row r="140" ht="13.5" customHeight="1">
      <c r="A140" s="6"/>
      <c r="B140" s="79" t="s">
        <v>3229</v>
      </c>
      <c r="C140" s="79" t="s">
        <v>415</v>
      </c>
      <c r="D140" s="79" t="s">
        <v>44</v>
      </c>
      <c r="E140" s="76">
        <v>2.0128565E7</v>
      </c>
      <c r="F140" s="79" t="s">
        <v>2920</v>
      </c>
      <c r="G140" s="79" t="s">
        <v>2602</v>
      </c>
      <c r="H140" s="84" t="s">
        <v>3710</v>
      </c>
      <c r="I140" s="10"/>
      <c r="J140" s="10"/>
      <c r="K140" s="10"/>
      <c r="L140" s="10"/>
      <c r="M140" s="10"/>
      <c r="N140" s="10"/>
      <c r="O140" s="10"/>
      <c r="P140" s="4">
        <f>COUNTIFS(Lambai!Q:Q,AH140)</f>
        <v>0</v>
      </c>
      <c r="Q140" s="10">
        <f>COUNTIFS(Lambai!O:O,"TNLT",Lambai!Q:Q,AH140, Lambai!S:S,"&lt;&gt;"&amp;"", Lambai!T:T,"&lt;&gt;"&amp;"", Lambai!U:U,"&lt;&gt;"&amp;"", Lambai!V:V,"&lt;&gt;"&amp;"",  Lambai!W:W,"&lt;&gt;"&amp;"",  Lambai!X:X,"&lt;&gt;"&amp;"",  Lambai!Y:Y,"&lt;&gt;"&amp;"",  Lambai!Z:Z,"&lt;&gt;"&amp;"")</f>
        <v>0</v>
      </c>
      <c r="R140" s="10">
        <f>COUNTIFS(Lambai!O:O,"TNBT",Lambai!Q:Q,AH140, Lambai!S:S,"&lt;&gt;"&amp;"", Lambai!T:T,"&lt;&gt;"&amp;"", Lambai!U:U,"&lt;&gt;"&amp;"", Lambai!V:V,"&lt;&gt;"&amp;"",  Lambai!W:W,"&lt;&gt;"&amp;"",  Lambai!X:X,"&lt;&gt;"&amp;"",  Lambai!Y:Y,"&lt;&gt;"&amp;"",  Lambai!Z:Z,"&lt;&gt;"&amp;"")</f>
        <v>0</v>
      </c>
      <c r="S140" s="10">
        <f>COUNTIFS(Lambai!O:O,"TL",Lambai!Q:Q,AH140, Lambai!S:S,"&lt;&gt;"&amp;"", Lambai!Y:Y,"&lt;&gt;"&amp;"",  Lambai!Z:Z,"&lt;&gt;"&amp;"")</f>
        <v>0</v>
      </c>
      <c r="T140" s="10">
        <f>COUNTIFS(Lambai!B:B,"Giữ chỗ",Lambai!Q:Q,AH140)</f>
        <v>0</v>
      </c>
      <c r="U140" s="10">
        <f>COUNTIFS(Lambai!C:C,"Sai lớp",Lambai!Q:Q,AH140)</f>
        <v>0</v>
      </c>
      <c r="V140" s="10">
        <f>COUNTIFS(Lambai!C:C,"Sai phân công",Lambai!Q:Q,AH140)</f>
        <v>0</v>
      </c>
      <c r="W140" s="10">
        <f t="shared" si="4"/>
        <v>0</v>
      </c>
      <c r="X140" s="10"/>
      <c r="Y140" s="10"/>
      <c r="Z140" s="10">
        <f>COUNTIFS(Lambai!AE:AE,AH140, Lambai!AO:AO,"&lt;&gt;"&amp;"",Lambai!AP:AP,"&lt;&gt;"&amp;"")</f>
        <v>0</v>
      </c>
      <c r="AA140" s="6">
        <f>COUNTIFS(Lambai!AS:AS,'[1]Kiểm tra'!AH140, Lambai!AO:AO,"&lt;&gt;"&amp;"",Lambai!AP:AP,"&lt;&gt;"&amp;"")</f>
        <v>0</v>
      </c>
      <c r="AB140" s="6"/>
      <c r="AC140" s="6"/>
      <c r="AD140" s="6"/>
      <c r="AE140" s="6"/>
      <c r="AF140" s="6"/>
      <c r="AG140" s="6"/>
      <c r="AH140" s="6" t="s">
        <v>3230</v>
      </c>
      <c r="AI140" s="6" t="str">
        <f t="shared" si="5"/>
        <v>C_14 Nguyễn Trọng Hiếu 20128565 LTU11A</v>
      </c>
      <c r="AJ140" s="6"/>
      <c r="AK140" s="6" t="str">
        <f t="shared" si="6"/>
        <v>TRUE</v>
      </c>
      <c r="AL140" s="4"/>
      <c r="AM140" s="4"/>
      <c r="AN140" s="4"/>
      <c r="AO140" s="4"/>
      <c r="AP140" s="4"/>
      <c r="AQ140" s="4"/>
      <c r="AR140" s="4"/>
      <c r="AS140" s="4"/>
    </row>
    <row r="141" ht="13.5" customHeight="1">
      <c r="A141" s="6"/>
      <c r="B141" s="79" t="s">
        <v>3229</v>
      </c>
      <c r="C141" s="79" t="s">
        <v>3731</v>
      </c>
      <c r="D141" s="79" t="s">
        <v>3732</v>
      </c>
      <c r="E141" s="76">
        <v>2.0128574E7</v>
      </c>
      <c r="F141" s="79" t="s">
        <v>2920</v>
      </c>
      <c r="G141" s="79" t="s">
        <v>2602</v>
      </c>
      <c r="H141" s="84" t="s">
        <v>3733</v>
      </c>
      <c r="I141" s="10"/>
      <c r="J141" s="10"/>
      <c r="K141" s="10"/>
      <c r="L141" s="10"/>
      <c r="M141" s="10"/>
      <c r="N141" s="10"/>
      <c r="O141" s="10"/>
      <c r="P141" s="4">
        <f>COUNTIFS(Lambai!Q:Q,AH141)</f>
        <v>6</v>
      </c>
      <c r="Q141" s="10">
        <f>COUNTIFS(Lambai!O:O,"TNLT",Lambai!Q:Q,AH141, Lambai!S:S,"&lt;&gt;"&amp;"", Lambai!T:T,"&lt;&gt;"&amp;"", Lambai!U:U,"&lt;&gt;"&amp;"", Lambai!V:V,"&lt;&gt;"&amp;"",  Lambai!W:W,"&lt;&gt;"&amp;"",  Lambai!X:X,"&lt;&gt;"&amp;"",  Lambai!Y:Y,"&lt;&gt;"&amp;"",  Lambai!Z:Z,"&lt;&gt;"&amp;"")</f>
        <v>2</v>
      </c>
      <c r="R141" s="10">
        <f>COUNTIFS(Lambai!O:O,"TNBT",Lambai!Q:Q,AH141, Lambai!S:S,"&lt;&gt;"&amp;"", Lambai!T:T,"&lt;&gt;"&amp;"", Lambai!U:U,"&lt;&gt;"&amp;"", Lambai!V:V,"&lt;&gt;"&amp;"",  Lambai!W:W,"&lt;&gt;"&amp;"",  Lambai!X:X,"&lt;&gt;"&amp;"",  Lambai!Y:Y,"&lt;&gt;"&amp;"",  Lambai!Z:Z,"&lt;&gt;"&amp;"")</f>
        <v>2</v>
      </c>
      <c r="S141" s="10">
        <f>COUNTIFS(Lambai!O:O,"TL",Lambai!Q:Q,AH141, Lambai!S:S,"&lt;&gt;"&amp;"", Lambai!Y:Y,"&lt;&gt;"&amp;"",  Lambai!Z:Z,"&lt;&gt;"&amp;"")</f>
        <v>2</v>
      </c>
      <c r="T141" s="10">
        <f>COUNTIFS(Lambai!B:B,"Giữ chỗ",Lambai!Q:Q,AH141)</f>
        <v>0</v>
      </c>
      <c r="U141" s="10">
        <f>COUNTIFS(Lambai!C:C,"Sai lớp",Lambai!Q:Q,AH141)</f>
        <v>0</v>
      </c>
      <c r="V141" s="10">
        <f>COUNTIFS(Lambai!C:C,"Sai phân công",Lambai!Q:Q,AH141)</f>
        <v>0</v>
      </c>
      <c r="W141" s="10">
        <f t="shared" si="4"/>
        <v>0</v>
      </c>
      <c r="X141" s="10"/>
      <c r="Y141" s="10"/>
      <c r="Z141" s="10">
        <f>COUNTIFS(Lambai!AE:AE,AH141, Lambai!AO:AO,"&lt;&gt;"&amp;"",Lambai!AP:AP,"&lt;&gt;"&amp;"")</f>
        <v>0</v>
      </c>
      <c r="AA141" s="6">
        <f>COUNTIFS(Lambai!AS:AS,'[1]Kiểm tra'!AH141, Lambai!AO:AO,"&lt;&gt;"&amp;"",Lambai!AP:AP,"&lt;&gt;"&amp;"")</f>
        <v>0</v>
      </c>
      <c r="AB141" s="6"/>
      <c r="AC141" s="6"/>
      <c r="AD141" s="6"/>
      <c r="AE141" s="6"/>
      <c r="AF141" s="6"/>
      <c r="AG141" s="6"/>
      <c r="AH141" s="6" t="s">
        <v>3748</v>
      </c>
      <c r="AI141" s="6" t="str">
        <f t="shared" si="5"/>
        <v>C_14 Vũ Tiến Mạnh 20128574 LTU11A</v>
      </c>
      <c r="AJ141" s="6"/>
      <c r="AK141" s="6" t="str">
        <f t="shared" si="6"/>
        <v>TRUE</v>
      </c>
      <c r="AL141" s="4"/>
      <c r="AM141" s="4"/>
      <c r="AN141" s="4"/>
      <c r="AO141" s="4"/>
      <c r="AP141" s="4"/>
      <c r="AQ141" s="4"/>
      <c r="AR141" s="4"/>
      <c r="AS141" s="4"/>
    </row>
    <row r="142" ht="13.5" customHeight="1">
      <c r="A142" s="6"/>
      <c r="B142" s="79" t="s">
        <v>3229</v>
      </c>
      <c r="C142" s="79" t="s">
        <v>3749</v>
      </c>
      <c r="D142" s="79" t="s">
        <v>3750</v>
      </c>
      <c r="E142" s="76">
        <v>2.0128582E7</v>
      </c>
      <c r="F142" s="79" t="s">
        <v>2920</v>
      </c>
      <c r="G142" s="79" t="s">
        <v>2602</v>
      </c>
      <c r="H142" s="23" t="s">
        <v>3751</v>
      </c>
      <c r="I142" s="10"/>
      <c r="J142" s="10"/>
      <c r="K142" s="10"/>
      <c r="L142" s="10"/>
      <c r="M142" s="10"/>
      <c r="N142" s="10"/>
      <c r="O142" s="10"/>
      <c r="P142" s="4">
        <f>COUNTIFS(Lambai!Q:Q,AH142)</f>
        <v>1</v>
      </c>
      <c r="Q142" s="10">
        <f>COUNTIFS(Lambai!O:O,"TNLT",Lambai!Q:Q,AH142, Lambai!S:S,"&lt;&gt;"&amp;"", Lambai!T:T,"&lt;&gt;"&amp;"", Lambai!U:U,"&lt;&gt;"&amp;"", Lambai!V:V,"&lt;&gt;"&amp;"",  Lambai!W:W,"&lt;&gt;"&amp;"",  Lambai!X:X,"&lt;&gt;"&amp;"",  Lambai!Y:Y,"&lt;&gt;"&amp;"",  Lambai!Z:Z,"&lt;&gt;"&amp;"")</f>
        <v>0</v>
      </c>
      <c r="R142" s="10">
        <f>COUNTIFS(Lambai!O:O,"TNBT",Lambai!Q:Q,AH142, Lambai!S:S,"&lt;&gt;"&amp;"", Lambai!T:T,"&lt;&gt;"&amp;"", Lambai!U:U,"&lt;&gt;"&amp;"", Lambai!V:V,"&lt;&gt;"&amp;"",  Lambai!W:W,"&lt;&gt;"&amp;"",  Lambai!X:X,"&lt;&gt;"&amp;"",  Lambai!Y:Y,"&lt;&gt;"&amp;"",  Lambai!Z:Z,"&lt;&gt;"&amp;"")</f>
        <v>0</v>
      </c>
      <c r="S142" s="10">
        <f>COUNTIFS(Lambai!O:O,"TL",Lambai!Q:Q,AH142, Lambai!S:S,"&lt;&gt;"&amp;"", Lambai!Y:Y,"&lt;&gt;"&amp;"",  Lambai!Z:Z,"&lt;&gt;"&amp;"")</f>
        <v>0</v>
      </c>
      <c r="T142" s="10">
        <f>COUNTIFS(Lambai!B:B,"Giữ chỗ",Lambai!Q:Q,AH142)</f>
        <v>1</v>
      </c>
      <c r="U142" s="10">
        <f>COUNTIFS(Lambai!C:C,"Sai lớp",Lambai!Q:Q,AH142)</f>
        <v>0</v>
      </c>
      <c r="V142" s="10">
        <f>COUNTIFS(Lambai!C:C,"Sai phân công",Lambai!Q:Q,AH142)</f>
        <v>0</v>
      </c>
      <c r="W142" s="10">
        <f t="shared" si="4"/>
        <v>0</v>
      </c>
      <c r="X142" s="10"/>
      <c r="Y142" s="10"/>
      <c r="Z142" s="10">
        <f>COUNTIFS(Lambai!AE:AE,AH142, Lambai!AO:AO,"&lt;&gt;"&amp;"",Lambai!AP:AP,"&lt;&gt;"&amp;"")</f>
        <v>0</v>
      </c>
      <c r="AA142" s="6">
        <f>COUNTIFS(Lambai!AS:AS,'[1]Kiểm tra'!AH142, Lambai!AO:AO,"&lt;&gt;"&amp;"",Lambai!AP:AP,"&lt;&gt;"&amp;"")</f>
        <v>0</v>
      </c>
      <c r="AB142" s="6"/>
      <c r="AC142" s="6"/>
      <c r="AD142" s="6"/>
      <c r="AE142" s="6"/>
      <c r="AF142" s="6"/>
      <c r="AG142" s="6"/>
      <c r="AH142" s="6" t="s">
        <v>3766</v>
      </c>
      <c r="AI142" s="6" t="str">
        <f t="shared" si="5"/>
        <v>C_14 Trần Đăng Tuyến 20128582 LTU11A</v>
      </c>
      <c r="AJ142" s="6"/>
      <c r="AK142" s="6" t="str">
        <f t="shared" si="6"/>
        <v>TRUE</v>
      </c>
      <c r="AL142" s="4"/>
      <c r="AM142" s="4"/>
      <c r="AN142" s="4"/>
      <c r="AO142" s="4"/>
      <c r="AP142" s="4"/>
      <c r="AQ142" s="4"/>
      <c r="AR142" s="4"/>
      <c r="AS142" s="4"/>
    </row>
    <row r="143" ht="13.5" customHeight="1">
      <c r="A143" s="6"/>
      <c r="B143" s="80" t="s">
        <v>3767</v>
      </c>
      <c r="C143" s="80" t="s">
        <v>3749</v>
      </c>
      <c r="D143" s="80" t="s">
        <v>3768</v>
      </c>
      <c r="E143" s="76">
        <v>2.0128577E7</v>
      </c>
      <c r="F143" s="80" t="s">
        <v>2920</v>
      </c>
      <c r="G143" s="80" t="s">
        <v>2602</v>
      </c>
      <c r="H143" s="23" t="s">
        <v>3769</v>
      </c>
      <c r="I143" s="10">
        <f>COUNTIF(B:B,B143)</f>
        <v>4</v>
      </c>
      <c r="J143" s="10">
        <f>COUNTIFS(Lambai!P:P,B143,Lambai!O:O,"TNLT", Lambai!S:S,"&lt;&gt;"&amp;"", Lambai!T:T,"&lt;&gt;"&amp;"", Lambai!U:U,"&lt;&gt;"&amp;"", Lambai!V:V,"&lt;&gt;"&amp;"",  Lambai!W:W,"&lt;&gt;"&amp;"",  Lambai!X:X,"&lt;&gt;"&amp;"",  Lambai!Y:Y,"&lt;&gt;"&amp;"",  Lambai!Z:Z,"&lt;&gt;"&amp;"")</f>
        <v>1</v>
      </c>
      <c r="K143" s="10">
        <f>COUNTIFS(Lambai!P:P,B143,Lambai!O:O,"TNBT", Lambai!S:S,"&lt;&gt;"&amp;"", Lambai!T:T,"&lt;&gt;"&amp;"", Lambai!U:U,"&lt;&gt;"&amp;"", Lambai!V:V,"&lt;&gt;"&amp;"",  Lambai!W:W,"&lt;&gt;"&amp;"",  Lambai!X:X,"&lt;&gt;"&amp;"",  Lambai!Y:Y,"&lt;&gt;"&amp;"",  Lambai!Z:Z,"&lt;&gt;"&amp;"")</f>
        <v>0</v>
      </c>
      <c r="L143" s="10">
        <f>COUNTIFS(Lambai!P:P,B143,Lambai!O:O,"TL", Lambai!S:S,"&lt;&gt;"&amp;"", Lambai!Y:Y,"&lt;&gt;"&amp;"",  Lambai!Z:Z,"&lt;&gt;"&amp;"")</f>
        <v>0</v>
      </c>
      <c r="M143" s="10">
        <f>COUNTIFS(Lambai!AD:AD,B143, Lambai!AO:AO,"&lt;&gt;"&amp;"",Lambai!AP:AP,"&lt;&gt;"&amp;"")</f>
        <v>0</v>
      </c>
      <c r="N143" s="10">
        <f>COUNTIFS(Lambai!B:B,"Giữ chỗ nhóm",Lambai!P:P,B143)</f>
        <v>0</v>
      </c>
      <c r="O143" s="10"/>
      <c r="P143" s="4">
        <f>COUNTIFS(Lambai!Q:Q,AH143)</f>
        <v>0</v>
      </c>
      <c r="Q143" s="10">
        <f>COUNTIFS(Lambai!O:O,"TNLT",Lambai!Q:Q,AH143, Lambai!S:S,"&lt;&gt;"&amp;"", Lambai!T:T,"&lt;&gt;"&amp;"", Lambai!U:U,"&lt;&gt;"&amp;"", Lambai!V:V,"&lt;&gt;"&amp;"",  Lambai!W:W,"&lt;&gt;"&amp;"",  Lambai!X:X,"&lt;&gt;"&amp;"",  Lambai!Y:Y,"&lt;&gt;"&amp;"",  Lambai!Z:Z,"&lt;&gt;"&amp;"")</f>
        <v>0</v>
      </c>
      <c r="R143" s="10">
        <f>COUNTIFS(Lambai!O:O,"TNBT",Lambai!Q:Q,AH143, Lambai!S:S,"&lt;&gt;"&amp;"", Lambai!T:T,"&lt;&gt;"&amp;"", Lambai!U:U,"&lt;&gt;"&amp;"", Lambai!V:V,"&lt;&gt;"&amp;"",  Lambai!W:W,"&lt;&gt;"&amp;"",  Lambai!X:X,"&lt;&gt;"&amp;"",  Lambai!Y:Y,"&lt;&gt;"&amp;"",  Lambai!Z:Z,"&lt;&gt;"&amp;"")</f>
        <v>0</v>
      </c>
      <c r="S143" s="10">
        <f>COUNTIFS(Lambai!O:O,"TL",Lambai!Q:Q,AH143, Lambai!S:S,"&lt;&gt;"&amp;"", Lambai!Y:Y,"&lt;&gt;"&amp;"",  Lambai!Z:Z,"&lt;&gt;"&amp;"")</f>
        <v>0</v>
      </c>
      <c r="T143" s="10">
        <f>COUNTIFS(Lambai!B:B,"Giữ chỗ",Lambai!Q:Q,AH143)</f>
        <v>0</v>
      </c>
      <c r="U143" s="10">
        <f>COUNTIFS(Lambai!C:C,"Sai lớp",Lambai!Q:Q,AH143)</f>
        <v>0</v>
      </c>
      <c r="V143" s="10">
        <f>COUNTIFS(Lambai!C:C,"Sai phân công",Lambai!Q:Q,AH143)</f>
        <v>0</v>
      </c>
      <c r="W143" s="10">
        <f t="shared" si="4"/>
        <v>0</v>
      </c>
      <c r="X143" s="10"/>
      <c r="Y143" s="10"/>
      <c r="Z143" s="10">
        <f>COUNTIFS(Lambai!AE:AE,AH143, Lambai!AO:AO,"&lt;&gt;"&amp;"",Lambai!AP:AP,"&lt;&gt;"&amp;"")</f>
        <v>0</v>
      </c>
      <c r="AA143" s="6">
        <f>COUNTIFS(Lambai!AS:AS,'[1]Kiểm tra'!AH143, Lambai!AO:AO,"&lt;&gt;"&amp;"",Lambai!AP:AP,"&lt;&gt;"&amp;"")</f>
        <v>0</v>
      </c>
      <c r="AB143" s="6"/>
      <c r="AC143" s="6"/>
      <c r="AD143" s="6"/>
      <c r="AE143" s="6"/>
      <c r="AF143" s="6"/>
      <c r="AG143" s="6"/>
      <c r="AH143" s="6" t="s">
        <v>3807</v>
      </c>
      <c r="AI143" s="6" t="str">
        <f t="shared" si="5"/>
        <v>C_15 Trần Đăng Phong 20128577 LTU11A</v>
      </c>
      <c r="AJ143" s="6"/>
      <c r="AK143" s="6" t="str">
        <f t="shared" si="6"/>
        <v>TRUE</v>
      </c>
      <c r="AL143" s="4"/>
      <c r="AM143" s="4"/>
      <c r="AN143" s="4"/>
      <c r="AO143" s="4"/>
      <c r="AP143" s="4"/>
      <c r="AQ143" s="4"/>
      <c r="AR143" s="4"/>
      <c r="AS143" s="4"/>
    </row>
    <row r="144" ht="13.5" customHeight="1">
      <c r="A144" s="6"/>
      <c r="B144" s="80" t="s">
        <v>3767</v>
      </c>
      <c r="C144" s="80" t="s">
        <v>3808</v>
      </c>
      <c r="D144" s="80" t="s">
        <v>1583</v>
      </c>
      <c r="E144" s="76">
        <v>2.0128233E7</v>
      </c>
      <c r="F144" s="80" t="s">
        <v>2920</v>
      </c>
      <c r="G144" s="80" t="s">
        <v>2602</v>
      </c>
      <c r="H144" s="23" t="s">
        <v>3809</v>
      </c>
      <c r="I144" s="10"/>
      <c r="J144" s="10"/>
      <c r="K144" s="10"/>
      <c r="L144" s="10"/>
      <c r="M144" s="10"/>
      <c r="N144" s="10"/>
      <c r="O144" s="10"/>
      <c r="P144" s="4">
        <f>COUNTIFS(Lambai!Q:Q,AH144)</f>
        <v>0</v>
      </c>
      <c r="Q144" s="10">
        <f>COUNTIFS(Lambai!O:O,"TNLT",Lambai!Q:Q,AH144, Lambai!S:S,"&lt;&gt;"&amp;"", Lambai!T:T,"&lt;&gt;"&amp;"", Lambai!U:U,"&lt;&gt;"&amp;"", Lambai!V:V,"&lt;&gt;"&amp;"",  Lambai!W:W,"&lt;&gt;"&amp;"",  Lambai!X:X,"&lt;&gt;"&amp;"",  Lambai!Y:Y,"&lt;&gt;"&amp;"",  Lambai!Z:Z,"&lt;&gt;"&amp;"")</f>
        <v>0</v>
      </c>
      <c r="R144" s="10">
        <f>COUNTIFS(Lambai!O:O,"TNBT",Lambai!Q:Q,AH144, Lambai!S:S,"&lt;&gt;"&amp;"", Lambai!T:T,"&lt;&gt;"&amp;"", Lambai!U:U,"&lt;&gt;"&amp;"", Lambai!V:V,"&lt;&gt;"&amp;"",  Lambai!W:W,"&lt;&gt;"&amp;"",  Lambai!X:X,"&lt;&gt;"&amp;"",  Lambai!Y:Y,"&lt;&gt;"&amp;"",  Lambai!Z:Z,"&lt;&gt;"&amp;"")</f>
        <v>0</v>
      </c>
      <c r="S144" s="10">
        <f>COUNTIFS(Lambai!O:O,"TL",Lambai!Q:Q,AH144, Lambai!S:S,"&lt;&gt;"&amp;"", Lambai!Y:Y,"&lt;&gt;"&amp;"",  Lambai!Z:Z,"&lt;&gt;"&amp;"")</f>
        <v>0</v>
      </c>
      <c r="T144" s="10">
        <f>COUNTIFS(Lambai!B:B,"Giữ chỗ",Lambai!Q:Q,AH144)</f>
        <v>0</v>
      </c>
      <c r="U144" s="10">
        <f>COUNTIFS(Lambai!C:C,"Sai lớp",Lambai!Q:Q,AH144)</f>
        <v>0</v>
      </c>
      <c r="V144" s="10">
        <f>COUNTIFS(Lambai!C:C,"Sai phân công",Lambai!Q:Q,AH144)</f>
        <v>0</v>
      </c>
      <c r="W144" s="10">
        <f t="shared" si="4"/>
        <v>0</v>
      </c>
      <c r="X144" s="10"/>
      <c r="Y144" s="10"/>
      <c r="Z144" s="10">
        <f>COUNTIFS(Lambai!AE:AE,AH144, Lambai!AO:AO,"&lt;&gt;"&amp;"",Lambai!AP:AP,"&lt;&gt;"&amp;"")</f>
        <v>0</v>
      </c>
      <c r="AA144" s="6">
        <f>COUNTIFS(Lambai!AS:AS,'[1]Kiểm tra'!AH144, Lambai!AO:AO,"&lt;&gt;"&amp;"",Lambai!AP:AP,"&lt;&gt;"&amp;"")</f>
        <v>0</v>
      </c>
      <c r="AB144" s="6"/>
      <c r="AC144" s="6"/>
      <c r="AD144" s="6"/>
      <c r="AE144" s="6"/>
      <c r="AF144" s="6"/>
      <c r="AG144" s="6"/>
      <c r="AH144" s="6" t="s">
        <v>3832</v>
      </c>
      <c r="AI144" s="6" t="str">
        <f t="shared" si="5"/>
        <v>C_15 Chu Ngọc Minh 20128233 LTU11A</v>
      </c>
      <c r="AJ144" s="6"/>
      <c r="AK144" s="6" t="str">
        <f t="shared" si="6"/>
        <v>TRUE</v>
      </c>
      <c r="AL144" s="4"/>
      <c r="AM144" s="4"/>
      <c r="AN144" s="4"/>
      <c r="AO144" s="4"/>
      <c r="AP144" s="4"/>
      <c r="AQ144" s="4"/>
      <c r="AR144" s="4"/>
      <c r="AS144" s="4"/>
    </row>
    <row r="145" ht="13.5" customHeight="1">
      <c r="A145" s="6"/>
      <c r="B145" s="80" t="s">
        <v>3767</v>
      </c>
      <c r="C145" s="80" t="s">
        <v>3834</v>
      </c>
      <c r="D145" s="80" t="s">
        <v>190</v>
      </c>
      <c r="E145" s="76">
        <v>2.0128556E7</v>
      </c>
      <c r="F145" s="80" t="s">
        <v>2920</v>
      </c>
      <c r="G145" s="80" t="s">
        <v>2602</v>
      </c>
      <c r="H145" s="23" t="s">
        <v>3837</v>
      </c>
      <c r="I145" s="10"/>
      <c r="J145" s="10"/>
      <c r="K145" s="10"/>
      <c r="L145" s="10"/>
      <c r="M145" s="10"/>
      <c r="N145" s="10"/>
      <c r="O145" s="10"/>
      <c r="P145" s="4">
        <f>COUNTIFS(Lambai!Q:Q,AH145)</f>
        <v>0</v>
      </c>
      <c r="Q145" s="10">
        <f>COUNTIFS(Lambai!O:O,"TNLT",Lambai!Q:Q,AH145, Lambai!S:S,"&lt;&gt;"&amp;"", Lambai!T:T,"&lt;&gt;"&amp;"", Lambai!U:U,"&lt;&gt;"&amp;"", Lambai!V:V,"&lt;&gt;"&amp;"",  Lambai!W:W,"&lt;&gt;"&amp;"",  Lambai!X:X,"&lt;&gt;"&amp;"",  Lambai!Y:Y,"&lt;&gt;"&amp;"",  Lambai!Z:Z,"&lt;&gt;"&amp;"")</f>
        <v>0</v>
      </c>
      <c r="R145" s="10">
        <f>COUNTIFS(Lambai!O:O,"TNBT",Lambai!Q:Q,AH145, Lambai!S:S,"&lt;&gt;"&amp;"", Lambai!T:T,"&lt;&gt;"&amp;"", Lambai!U:U,"&lt;&gt;"&amp;"", Lambai!V:V,"&lt;&gt;"&amp;"",  Lambai!W:W,"&lt;&gt;"&amp;"",  Lambai!X:X,"&lt;&gt;"&amp;"",  Lambai!Y:Y,"&lt;&gt;"&amp;"",  Lambai!Z:Z,"&lt;&gt;"&amp;"")</f>
        <v>0</v>
      </c>
      <c r="S145" s="10">
        <f>COUNTIFS(Lambai!O:O,"TL",Lambai!Q:Q,AH145, Lambai!S:S,"&lt;&gt;"&amp;"", Lambai!Y:Y,"&lt;&gt;"&amp;"",  Lambai!Z:Z,"&lt;&gt;"&amp;"")</f>
        <v>0</v>
      </c>
      <c r="T145" s="10">
        <f>COUNTIFS(Lambai!B:B,"Giữ chỗ",Lambai!Q:Q,AH145)</f>
        <v>0</v>
      </c>
      <c r="U145" s="10">
        <f>COUNTIFS(Lambai!C:C,"Sai lớp",Lambai!Q:Q,AH145)</f>
        <v>0</v>
      </c>
      <c r="V145" s="10">
        <f>COUNTIFS(Lambai!C:C,"Sai phân công",Lambai!Q:Q,AH145)</f>
        <v>0</v>
      </c>
      <c r="W145" s="10">
        <f t="shared" si="4"/>
        <v>0</v>
      </c>
      <c r="X145" s="10"/>
      <c r="Y145" s="10"/>
      <c r="Z145" s="10">
        <f>COUNTIFS(Lambai!AE:AE,AH145, Lambai!AO:AO,"&lt;&gt;"&amp;"",Lambai!AP:AP,"&lt;&gt;"&amp;"")</f>
        <v>0</v>
      </c>
      <c r="AA145" s="6">
        <f>COUNTIFS(Lambai!AS:AS,'[1]Kiểm tra'!AH145, Lambai!AO:AO,"&lt;&gt;"&amp;"",Lambai!AP:AP,"&lt;&gt;"&amp;"")</f>
        <v>0</v>
      </c>
      <c r="AB145" s="6"/>
      <c r="AC145" s="6"/>
      <c r="AD145" s="6"/>
      <c r="AE145" s="6"/>
      <c r="AF145" s="6"/>
      <c r="AG145" s="6"/>
      <c r="AH145" s="6" t="s">
        <v>3861</v>
      </c>
      <c r="AI145" s="6" t="str">
        <f t="shared" si="5"/>
        <v>C_15 Hoàng Tuấn Anh 20128556 LTU11A</v>
      </c>
      <c r="AJ145" s="6"/>
      <c r="AK145" s="6" t="str">
        <f t="shared" si="6"/>
        <v>TRUE</v>
      </c>
      <c r="AL145" s="4"/>
      <c r="AM145" s="4"/>
      <c r="AN145" s="4"/>
      <c r="AO145" s="4"/>
      <c r="AP145" s="4"/>
      <c r="AQ145" s="4"/>
      <c r="AR145" s="4"/>
      <c r="AS145" s="4"/>
    </row>
    <row r="146" ht="13.5" customHeight="1">
      <c r="A146" s="6"/>
      <c r="B146" s="85" t="s">
        <v>3767</v>
      </c>
      <c r="C146" s="85" t="s">
        <v>3865</v>
      </c>
      <c r="D146" s="85" t="s">
        <v>1275</v>
      </c>
      <c r="E146" s="86">
        <v>2.01281E7</v>
      </c>
      <c r="F146" s="85" t="s">
        <v>2601</v>
      </c>
      <c r="G146" s="85" t="s">
        <v>2602</v>
      </c>
      <c r="H146" s="23" t="s">
        <v>3874</v>
      </c>
      <c r="I146" s="10"/>
      <c r="J146" s="10"/>
      <c r="K146" s="10"/>
      <c r="L146" s="10"/>
      <c r="M146" s="10"/>
      <c r="N146" s="10"/>
      <c r="O146" s="10"/>
      <c r="P146" s="4">
        <f>COUNTIFS(Lambai!Q:Q,AH146)</f>
        <v>6</v>
      </c>
      <c r="Q146" s="10">
        <f>COUNTIFS(Lambai!O:O,"TNLT",Lambai!Q:Q,AH146, Lambai!S:S,"&lt;&gt;"&amp;"", Lambai!T:T,"&lt;&gt;"&amp;"", Lambai!U:U,"&lt;&gt;"&amp;"", Lambai!V:V,"&lt;&gt;"&amp;"",  Lambai!W:W,"&lt;&gt;"&amp;"",  Lambai!X:X,"&lt;&gt;"&amp;"",  Lambai!Y:Y,"&lt;&gt;"&amp;"",  Lambai!Z:Z,"&lt;&gt;"&amp;"")</f>
        <v>1</v>
      </c>
      <c r="R146" s="10">
        <f>COUNTIFS(Lambai!O:O,"TNBT",Lambai!Q:Q,AH146, Lambai!S:S,"&lt;&gt;"&amp;"", Lambai!T:T,"&lt;&gt;"&amp;"", Lambai!U:U,"&lt;&gt;"&amp;"", Lambai!V:V,"&lt;&gt;"&amp;"",  Lambai!W:W,"&lt;&gt;"&amp;"",  Lambai!X:X,"&lt;&gt;"&amp;"",  Lambai!Y:Y,"&lt;&gt;"&amp;"",  Lambai!Z:Z,"&lt;&gt;"&amp;"")</f>
        <v>0</v>
      </c>
      <c r="S146" s="10">
        <f>COUNTIFS(Lambai!O:O,"TL",Lambai!Q:Q,AH146, Lambai!S:S,"&lt;&gt;"&amp;"", Lambai!Y:Y,"&lt;&gt;"&amp;"",  Lambai!Z:Z,"&lt;&gt;"&amp;"")</f>
        <v>0</v>
      </c>
      <c r="T146" s="10">
        <f>COUNTIFS(Lambai!B:B,"Giữ chỗ",Lambai!Q:Q,AH146)</f>
        <v>5</v>
      </c>
      <c r="U146" s="10">
        <f>COUNTIFS(Lambai!C:C,"Sai lớp",Lambai!Q:Q,AH146)</f>
        <v>0</v>
      </c>
      <c r="V146" s="10">
        <f>COUNTIFS(Lambai!C:C,"Sai phân công",Lambai!Q:Q,AH146)</f>
        <v>0</v>
      </c>
      <c r="W146" s="10">
        <f t="shared" si="4"/>
        <v>0</v>
      </c>
      <c r="X146" s="10"/>
      <c r="Y146" s="10"/>
      <c r="Z146" s="10">
        <f>COUNTIFS(Lambai!AE:AE,AH146, Lambai!AO:AO,"&lt;&gt;"&amp;"",Lambai!AP:AP,"&lt;&gt;"&amp;"")</f>
        <v>0</v>
      </c>
      <c r="AA146" s="6">
        <f>COUNTIFS(Lambai!AS:AS,'[1]Kiểm tra'!AH146, Lambai!AO:AO,"&lt;&gt;"&amp;"",Lambai!AP:AP,"&lt;&gt;"&amp;"")</f>
        <v>0</v>
      </c>
      <c r="AB146" s="6"/>
      <c r="AC146" s="6"/>
      <c r="AD146" s="6"/>
      <c r="AE146" s="6"/>
      <c r="AF146" s="6"/>
      <c r="AG146" s="6"/>
      <c r="AH146" s="6" t="s">
        <v>3884</v>
      </c>
      <c r="AI146" s="6" t="str">
        <f t="shared" si="5"/>
        <v>C_15 Nguyễn Thiện Đức 20128100 LTU11B</v>
      </c>
      <c r="AJ146" s="6"/>
      <c r="AK146" s="6">
        <f t="shared" si="6"/>
        <v>0</v>
      </c>
      <c r="AL146" s="4"/>
      <c r="AM146" s="4"/>
      <c r="AN146" s="4"/>
      <c r="AO146" s="4"/>
      <c r="AP146" s="4"/>
      <c r="AQ146" s="4"/>
      <c r="AR146" s="4"/>
      <c r="AS146" s="4"/>
    </row>
    <row r="147" ht="13.5" customHeight="1">
      <c r="A147" s="6"/>
      <c r="B147" s="75" t="s">
        <v>2969</v>
      </c>
      <c r="C147" s="75" t="s">
        <v>3025</v>
      </c>
      <c r="D147" s="75" t="s">
        <v>3279</v>
      </c>
      <c r="E147" s="76">
        <v>2.0128175E7</v>
      </c>
      <c r="F147" s="75" t="s">
        <v>2920</v>
      </c>
      <c r="G147" s="75" t="s">
        <v>2602</v>
      </c>
      <c r="H147" s="23" t="s">
        <v>3885</v>
      </c>
      <c r="I147" s="10">
        <f>COUNTIF(B:B,B147)</f>
        <v>4</v>
      </c>
      <c r="J147" s="10">
        <f>COUNTIFS(Lambai!P:P,B147,Lambai!O:O,"TNLT", Lambai!S:S,"&lt;&gt;"&amp;"", Lambai!T:T,"&lt;&gt;"&amp;"", Lambai!U:U,"&lt;&gt;"&amp;"", Lambai!V:V,"&lt;&gt;"&amp;"",  Lambai!W:W,"&lt;&gt;"&amp;"",  Lambai!X:X,"&lt;&gt;"&amp;"",  Lambai!Y:Y,"&lt;&gt;"&amp;"",  Lambai!Z:Z,"&lt;&gt;"&amp;"")</f>
        <v>0</v>
      </c>
      <c r="K147" s="10">
        <f>COUNTIFS(Lambai!P:P,B147,Lambai!O:O,"TNBT", Lambai!S:S,"&lt;&gt;"&amp;"", Lambai!T:T,"&lt;&gt;"&amp;"", Lambai!U:U,"&lt;&gt;"&amp;"", Lambai!V:V,"&lt;&gt;"&amp;"",  Lambai!W:W,"&lt;&gt;"&amp;"",  Lambai!X:X,"&lt;&gt;"&amp;"",  Lambai!Y:Y,"&lt;&gt;"&amp;"",  Lambai!Z:Z,"&lt;&gt;"&amp;"")</f>
        <v>0</v>
      </c>
      <c r="L147" s="10">
        <f>COUNTIFS(Lambai!P:P,B147,Lambai!O:O,"TL", Lambai!S:S,"&lt;&gt;"&amp;"", Lambai!Y:Y,"&lt;&gt;"&amp;"",  Lambai!Z:Z,"&lt;&gt;"&amp;"")</f>
        <v>0</v>
      </c>
      <c r="M147" s="10">
        <f>COUNTIFS(Lambai!AD:AD,B147, Lambai!AO:AO,"&lt;&gt;"&amp;"",Lambai!AP:AP,"&lt;&gt;"&amp;"")</f>
        <v>0</v>
      </c>
      <c r="N147" s="10">
        <f>COUNTIFS(Lambai!B:B,"Giữ chỗ nhóm",Lambai!P:P,B147)</f>
        <v>0</v>
      </c>
      <c r="O147" s="10"/>
      <c r="P147" s="4">
        <f>COUNTIFS(Lambai!Q:Q,AH147)</f>
        <v>0</v>
      </c>
      <c r="Q147" s="10">
        <f>COUNTIFS(Lambai!O:O,"TNLT",Lambai!Q:Q,AH147, Lambai!S:S,"&lt;&gt;"&amp;"", Lambai!T:T,"&lt;&gt;"&amp;"", Lambai!U:U,"&lt;&gt;"&amp;"", Lambai!V:V,"&lt;&gt;"&amp;"",  Lambai!W:W,"&lt;&gt;"&amp;"",  Lambai!X:X,"&lt;&gt;"&amp;"",  Lambai!Y:Y,"&lt;&gt;"&amp;"",  Lambai!Z:Z,"&lt;&gt;"&amp;"")</f>
        <v>0</v>
      </c>
      <c r="R147" s="10">
        <f>COUNTIFS(Lambai!O:O,"TNBT",Lambai!Q:Q,AH147, Lambai!S:S,"&lt;&gt;"&amp;"", Lambai!T:T,"&lt;&gt;"&amp;"", Lambai!U:U,"&lt;&gt;"&amp;"", Lambai!V:V,"&lt;&gt;"&amp;"",  Lambai!W:W,"&lt;&gt;"&amp;"",  Lambai!X:X,"&lt;&gt;"&amp;"",  Lambai!Y:Y,"&lt;&gt;"&amp;"",  Lambai!Z:Z,"&lt;&gt;"&amp;"")</f>
        <v>0</v>
      </c>
      <c r="S147" s="10">
        <f>COUNTIFS(Lambai!O:O,"TL",Lambai!Q:Q,AH147, Lambai!S:S,"&lt;&gt;"&amp;"", Lambai!Y:Y,"&lt;&gt;"&amp;"",  Lambai!Z:Z,"&lt;&gt;"&amp;"")</f>
        <v>0</v>
      </c>
      <c r="T147" s="10">
        <f>COUNTIFS(Lambai!B:B,"Giữ chỗ",Lambai!Q:Q,AH147)</f>
        <v>0</v>
      </c>
      <c r="U147" s="10">
        <f>COUNTIFS(Lambai!C:C,"Sai lớp",Lambai!Q:Q,AH147)</f>
        <v>0</v>
      </c>
      <c r="V147" s="10">
        <f>COUNTIFS(Lambai!C:C,"Sai phân công",Lambai!Q:Q,AH147)</f>
        <v>0</v>
      </c>
      <c r="W147" s="10">
        <f t="shared" si="4"/>
        <v>0</v>
      </c>
      <c r="X147" s="10"/>
      <c r="Y147" s="10"/>
      <c r="Z147" s="10">
        <f>COUNTIFS(Lambai!AE:AE,AH147, Lambai!AO:AO,"&lt;&gt;"&amp;"",Lambai!AP:AP,"&lt;&gt;"&amp;"")</f>
        <v>0</v>
      </c>
      <c r="AA147" s="6">
        <f>COUNTIFS(Lambai!AS:AS,'[1]Kiểm tra'!AH147, Lambai!AO:AO,"&lt;&gt;"&amp;"",Lambai!AP:AP,"&lt;&gt;"&amp;"")</f>
        <v>0</v>
      </c>
      <c r="AB147" s="6"/>
      <c r="AC147" s="6"/>
      <c r="AD147" s="6"/>
      <c r="AE147" s="6"/>
      <c r="AF147" s="6"/>
      <c r="AG147" s="6"/>
      <c r="AH147" s="6" t="s">
        <v>3168</v>
      </c>
      <c r="AI147" s="6" t="str">
        <f t="shared" si="5"/>
        <v>C_16 Nguyễn Thị Hương 20128175 LTU11A</v>
      </c>
      <c r="AJ147" s="6"/>
      <c r="AK147" s="6" t="str">
        <f t="shared" si="6"/>
        <v>TRUE</v>
      </c>
      <c r="AL147" s="4"/>
      <c r="AM147" s="4"/>
      <c r="AN147" s="4"/>
      <c r="AO147" s="4"/>
      <c r="AP147" s="4"/>
      <c r="AQ147" s="4"/>
      <c r="AR147" s="4"/>
      <c r="AS147" s="4"/>
    </row>
    <row r="148" ht="13.5" customHeight="1">
      <c r="A148" s="6"/>
      <c r="B148" s="75" t="s">
        <v>2969</v>
      </c>
      <c r="C148" s="75" t="s">
        <v>1251</v>
      </c>
      <c r="D148" s="75" t="s">
        <v>3052</v>
      </c>
      <c r="E148" s="76">
        <v>2.0118548E7</v>
      </c>
      <c r="F148" s="75" t="s">
        <v>2920</v>
      </c>
      <c r="G148" s="75" t="s">
        <v>2602</v>
      </c>
      <c r="H148" s="23" t="s">
        <v>3913</v>
      </c>
      <c r="I148" s="10"/>
      <c r="J148" s="10"/>
      <c r="K148" s="10"/>
      <c r="L148" s="10"/>
      <c r="M148" s="10"/>
      <c r="N148" s="10"/>
      <c r="O148" s="10"/>
      <c r="P148" s="4">
        <f>COUNTIFS(Lambai!Q:Q,AH148)</f>
        <v>0</v>
      </c>
      <c r="Q148" s="10">
        <f>COUNTIFS(Lambai!O:O,"TNLT",Lambai!Q:Q,AH148, Lambai!S:S,"&lt;&gt;"&amp;"", Lambai!T:T,"&lt;&gt;"&amp;"", Lambai!U:U,"&lt;&gt;"&amp;"", Lambai!V:V,"&lt;&gt;"&amp;"",  Lambai!W:W,"&lt;&gt;"&amp;"",  Lambai!X:X,"&lt;&gt;"&amp;"",  Lambai!Y:Y,"&lt;&gt;"&amp;"",  Lambai!Z:Z,"&lt;&gt;"&amp;"")</f>
        <v>0</v>
      </c>
      <c r="R148" s="10">
        <f>COUNTIFS(Lambai!O:O,"TNBT",Lambai!Q:Q,AH148, Lambai!S:S,"&lt;&gt;"&amp;"", Lambai!T:T,"&lt;&gt;"&amp;"", Lambai!U:U,"&lt;&gt;"&amp;"", Lambai!V:V,"&lt;&gt;"&amp;"",  Lambai!W:W,"&lt;&gt;"&amp;"",  Lambai!X:X,"&lt;&gt;"&amp;"",  Lambai!Y:Y,"&lt;&gt;"&amp;"",  Lambai!Z:Z,"&lt;&gt;"&amp;"")</f>
        <v>0</v>
      </c>
      <c r="S148" s="10">
        <f>COUNTIFS(Lambai!O:O,"TL",Lambai!Q:Q,AH148, Lambai!S:S,"&lt;&gt;"&amp;"", Lambai!Y:Y,"&lt;&gt;"&amp;"",  Lambai!Z:Z,"&lt;&gt;"&amp;"")</f>
        <v>0</v>
      </c>
      <c r="T148" s="10">
        <f>COUNTIFS(Lambai!B:B,"Giữ chỗ",Lambai!Q:Q,AH148)</f>
        <v>0</v>
      </c>
      <c r="U148" s="10">
        <f>COUNTIFS(Lambai!C:C,"Sai lớp",Lambai!Q:Q,AH148)</f>
        <v>0</v>
      </c>
      <c r="V148" s="10">
        <f>COUNTIFS(Lambai!C:C,"Sai phân công",Lambai!Q:Q,AH148)</f>
        <v>0</v>
      </c>
      <c r="W148" s="10">
        <f t="shared" si="4"/>
        <v>0</v>
      </c>
      <c r="X148" s="10"/>
      <c r="Y148" s="10"/>
      <c r="Z148" s="10">
        <f>COUNTIFS(Lambai!AE:AE,AH148, Lambai!AO:AO,"&lt;&gt;"&amp;"",Lambai!AP:AP,"&lt;&gt;"&amp;"")</f>
        <v>0</v>
      </c>
      <c r="AA148" s="6">
        <f>COUNTIFS(Lambai!AS:AS,'[1]Kiểm tra'!AH148, Lambai!AO:AO,"&lt;&gt;"&amp;"",Lambai!AP:AP,"&lt;&gt;"&amp;"")</f>
        <v>0</v>
      </c>
      <c r="AB148" s="6"/>
      <c r="AC148" s="6"/>
      <c r="AD148" s="6"/>
      <c r="AE148" s="6"/>
      <c r="AF148" s="6"/>
      <c r="AG148" s="6"/>
      <c r="AH148" s="6" t="s">
        <v>2970</v>
      </c>
      <c r="AI148" s="6" t="str">
        <f t="shared" si="5"/>
        <v>C_16 Vũ Thị Phương 20118548 LTU11A</v>
      </c>
      <c r="AJ148" s="6"/>
      <c r="AK148" s="6" t="str">
        <f t="shared" si="6"/>
        <v>TRUE</v>
      </c>
      <c r="AL148" s="4"/>
      <c r="AM148" s="4"/>
      <c r="AN148" s="4"/>
      <c r="AO148" s="4"/>
      <c r="AP148" s="4"/>
      <c r="AQ148" s="4"/>
      <c r="AR148" s="4"/>
      <c r="AS148" s="4"/>
    </row>
    <row r="149" ht="13.5" customHeight="1">
      <c r="A149" s="6"/>
      <c r="B149" s="75" t="s">
        <v>2969</v>
      </c>
      <c r="C149" s="75" t="s">
        <v>3025</v>
      </c>
      <c r="D149" s="75" t="s">
        <v>3921</v>
      </c>
      <c r="E149" s="76">
        <v>2.0118438E7</v>
      </c>
      <c r="F149" s="75" t="s">
        <v>2920</v>
      </c>
      <c r="G149" s="75" t="s">
        <v>2602</v>
      </c>
      <c r="H149" s="23" t="s">
        <v>3922</v>
      </c>
      <c r="I149" s="10"/>
      <c r="J149" s="10"/>
      <c r="K149" s="10"/>
      <c r="L149" s="10"/>
      <c r="M149" s="10"/>
      <c r="N149" s="10"/>
      <c r="O149" s="10"/>
      <c r="P149" s="4">
        <f>COUNTIFS(Lambai!Q:Q,AH149)</f>
        <v>0</v>
      </c>
      <c r="Q149" s="10">
        <f>COUNTIFS(Lambai!O:O,"TNLT",Lambai!Q:Q,AH149, Lambai!S:S,"&lt;&gt;"&amp;"", Lambai!T:T,"&lt;&gt;"&amp;"", Lambai!U:U,"&lt;&gt;"&amp;"", Lambai!V:V,"&lt;&gt;"&amp;"",  Lambai!W:W,"&lt;&gt;"&amp;"",  Lambai!X:X,"&lt;&gt;"&amp;"",  Lambai!Y:Y,"&lt;&gt;"&amp;"",  Lambai!Z:Z,"&lt;&gt;"&amp;"")</f>
        <v>0</v>
      </c>
      <c r="R149" s="10">
        <f>COUNTIFS(Lambai!O:O,"TNBT",Lambai!Q:Q,AH149, Lambai!S:S,"&lt;&gt;"&amp;"", Lambai!T:T,"&lt;&gt;"&amp;"", Lambai!U:U,"&lt;&gt;"&amp;"", Lambai!V:V,"&lt;&gt;"&amp;"",  Lambai!W:W,"&lt;&gt;"&amp;"",  Lambai!X:X,"&lt;&gt;"&amp;"",  Lambai!Y:Y,"&lt;&gt;"&amp;"",  Lambai!Z:Z,"&lt;&gt;"&amp;"")</f>
        <v>0</v>
      </c>
      <c r="S149" s="10">
        <f>COUNTIFS(Lambai!O:O,"TL",Lambai!Q:Q,AH149, Lambai!S:S,"&lt;&gt;"&amp;"", Lambai!Y:Y,"&lt;&gt;"&amp;"",  Lambai!Z:Z,"&lt;&gt;"&amp;"")</f>
        <v>0</v>
      </c>
      <c r="T149" s="10">
        <f>COUNTIFS(Lambai!B:B,"Giữ chỗ",Lambai!Q:Q,AH149)</f>
        <v>0</v>
      </c>
      <c r="U149" s="10">
        <f>COUNTIFS(Lambai!C:C,"Sai lớp",Lambai!Q:Q,AH149)</f>
        <v>0</v>
      </c>
      <c r="V149" s="10">
        <f>COUNTIFS(Lambai!C:C,"Sai phân công",Lambai!Q:Q,AH149)</f>
        <v>0</v>
      </c>
      <c r="W149" s="10">
        <f t="shared" si="4"/>
        <v>0</v>
      </c>
      <c r="X149" s="10"/>
      <c r="Y149" s="10"/>
      <c r="Z149" s="10">
        <f>COUNTIFS(Lambai!AE:AE,AH149, Lambai!AO:AO,"&lt;&gt;"&amp;"",Lambai!AP:AP,"&lt;&gt;"&amp;"")</f>
        <v>0</v>
      </c>
      <c r="AA149" s="6">
        <f>COUNTIFS(Lambai!AS:AS,'[1]Kiểm tra'!AH149, Lambai!AO:AO,"&lt;&gt;"&amp;"",Lambai!AP:AP,"&lt;&gt;"&amp;"")</f>
        <v>0</v>
      </c>
      <c r="AB149" s="6"/>
      <c r="AC149" s="6"/>
      <c r="AD149" s="6"/>
      <c r="AE149" s="6"/>
      <c r="AF149" s="6"/>
      <c r="AG149" s="6"/>
      <c r="AH149" s="6" t="s">
        <v>3941</v>
      </c>
      <c r="AI149" s="6" t="str">
        <f t="shared" si="5"/>
        <v>C_16 Nguyễn Thị Hoài 20118438 LTU11A</v>
      </c>
      <c r="AJ149" s="6"/>
      <c r="AK149" s="6" t="str">
        <f t="shared" si="6"/>
        <v>TRUE</v>
      </c>
      <c r="AL149" s="4"/>
      <c r="AM149" s="4"/>
      <c r="AN149" s="4"/>
      <c r="AO149" s="4"/>
      <c r="AP149" s="4"/>
      <c r="AQ149" s="4"/>
      <c r="AR149" s="4"/>
      <c r="AS149" s="4"/>
    </row>
    <row r="150" ht="13.5" customHeight="1">
      <c r="A150" s="6"/>
      <c r="B150" s="75" t="s">
        <v>2969</v>
      </c>
      <c r="C150" s="75" t="s">
        <v>3943</v>
      </c>
      <c r="D150" s="75" t="s">
        <v>44</v>
      </c>
      <c r="E150" s="76">
        <v>2.0128564E7</v>
      </c>
      <c r="F150" s="75" t="s">
        <v>2601</v>
      </c>
      <c r="G150" s="75" t="s">
        <v>2602</v>
      </c>
      <c r="H150" s="23" t="s">
        <v>3944</v>
      </c>
      <c r="I150" s="10"/>
      <c r="J150" s="10"/>
      <c r="K150" s="10"/>
      <c r="L150" s="10"/>
      <c r="M150" s="10"/>
      <c r="N150" s="10"/>
      <c r="O150" s="10"/>
      <c r="P150" s="4">
        <f>COUNTIFS(Lambai!Q:Q,AH150)</f>
        <v>0</v>
      </c>
      <c r="Q150" s="10">
        <f>COUNTIFS(Lambai!O:O,"TNLT",Lambai!Q:Q,AH150, Lambai!S:S,"&lt;&gt;"&amp;"", Lambai!T:T,"&lt;&gt;"&amp;"", Lambai!U:U,"&lt;&gt;"&amp;"", Lambai!V:V,"&lt;&gt;"&amp;"",  Lambai!W:W,"&lt;&gt;"&amp;"",  Lambai!X:X,"&lt;&gt;"&amp;"",  Lambai!Y:Y,"&lt;&gt;"&amp;"",  Lambai!Z:Z,"&lt;&gt;"&amp;"")</f>
        <v>0</v>
      </c>
      <c r="R150" s="10">
        <f>COUNTIFS(Lambai!O:O,"TNBT",Lambai!Q:Q,AH150, Lambai!S:S,"&lt;&gt;"&amp;"", Lambai!T:T,"&lt;&gt;"&amp;"", Lambai!U:U,"&lt;&gt;"&amp;"", Lambai!V:V,"&lt;&gt;"&amp;"",  Lambai!W:W,"&lt;&gt;"&amp;"",  Lambai!X:X,"&lt;&gt;"&amp;"",  Lambai!Y:Y,"&lt;&gt;"&amp;"",  Lambai!Z:Z,"&lt;&gt;"&amp;"")</f>
        <v>0</v>
      </c>
      <c r="S150" s="10">
        <f>COUNTIFS(Lambai!O:O,"TL",Lambai!Q:Q,AH150, Lambai!S:S,"&lt;&gt;"&amp;"", Lambai!Y:Y,"&lt;&gt;"&amp;"",  Lambai!Z:Z,"&lt;&gt;"&amp;"")</f>
        <v>0</v>
      </c>
      <c r="T150" s="10">
        <f>COUNTIFS(Lambai!B:B,"Giữ chỗ",Lambai!Q:Q,AH150)</f>
        <v>0</v>
      </c>
      <c r="U150" s="10">
        <f>COUNTIFS(Lambai!C:C,"Sai lớp",Lambai!Q:Q,AH150)</f>
        <v>0</v>
      </c>
      <c r="V150" s="10">
        <f>COUNTIFS(Lambai!C:C,"Sai phân công",Lambai!Q:Q,AH150)</f>
        <v>0</v>
      </c>
      <c r="W150" s="10">
        <f t="shared" si="4"/>
        <v>0</v>
      </c>
      <c r="X150" s="10"/>
      <c r="Y150" s="10"/>
      <c r="Z150" s="10">
        <f>COUNTIFS(Lambai!AE:AE,AH150, Lambai!AO:AO,"&lt;&gt;"&amp;"",Lambai!AP:AP,"&lt;&gt;"&amp;"")</f>
        <v>0</v>
      </c>
      <c r="AA150" s="6">
        <f>COUNTIFS(Lambai!AS:AS,'[1]Kiểm tra'!AH150, Lambai!AO:AO,"&lt;&gt;"&amp;"",Lambai!AP:AP,"&lt;&gt;"&amp;"")</f>
        <v>0</v>
      </c>
      <c r="AB150" s="6"/>
      <c r="AC150" s="6"/>
      <c r="AD150" s="6"/>
      <c r="AE150" s="6"/>
      <c r="AF150" s="6"/>
      <c r="AG150" s="6"/>
      <c r="AH150" s="6" t="s">
        <v>3949</v>
      </c>
      <c r="AI150" s="6" t="str">
        <f t="shared" si="5"/>
        <v>C_16 Lê Trung Hiếu 20128564 LTU11B</v>
      </c>
      <c r="AJ150" s="6"/>
      <c r="AK150" s="6" t="str">
        <f t="shared" si="6"/>
        <v>TRUE</v>
      </c>
      <c r="AL150" s="4"/>
      <c r="AM150" s="4"/>
      <c r="AN150" s="4"/>
      <c r="AO150" s="4"/>
      <c r="AP150" s="4"/>
      <c r="AQ150" s="4"/>
      <c r="AR150" s="4"/>
      <c r="AS150" s="4"/>
    </row>
    <row r="151" ht="13.5" customHeight="1">
      <c r="A151" s="6"/>
      <c r="B151" s="77" t="s">
        <v>2639</v>
      </c>
      <c r="C151" s="77" t="s">
        <v>3950</v>
      </c>
      <c r="D151" s="77" t="s">
        <v>3951</v>
      </c>
      <c r="E151" s="76">
        <v>2.0138718E7</v>
      </c>
      <c r="F151" s="77" t="s">
        <v>2470</v>
      </c>
      <c r="G151" s="77" t="s">
        <v>2471</v>
      </c>
      <c r="H151" s="23" t="s">
        <v>3952</v>
      </c>
      <c r="I151" s="10">
        <f>COUNTIF(B:B,B151)</f>
        <v>3</v>
      </c>
      <c r="J151" s="10">
        <f>COUNTIFS(Lambai!P:P,B151,Lambai!O:O,"TNLT", Lambai!S:S,"&lt;&gt;"&amp;"", Lambai!T:T,"&lt;&gt;"&amp;"", Lambai!U:U,"&lt;&gt;"&amp;"", Lambai!V:V,"&lt;&gt;"&amp;"",  Lambai!W:W,"&lt;&gt;"&amp;"",  Lambai!X:X,"&lt;&gt;"&amp;"",  Lambai!Y:Y,"&lt;&gt;"&amp;"",  Lambai!Z:Z,"&lt;&gt;"&amp;"")</f>
        <v>0</v>
      </c>
      <c r="K151" s="10">
        <f>COUNTIFS(Lambai!P:P,B151,Lambai!O:O,"TNBT", Lambai!S:S,"&lt;&gt;"&amp;"", Lambai!T:T,"&lt;&gt;"&amp;"", Lambai!U:U,"&lt;&gt;"&amp;"", Lambai!V:V,"&lt;&gt;"&amp;"",  Lambai!W:W,"&lt;&gt;"&amp;"",  Lambai!X:X,"&lt;&gt;"&amp;"",  Lambai!Y:Y,"&lt;&gt;"&amp;"",  Lambai!Z:Z,"&lt;&gt;"&amp;"")</f>
        <v>0</v>
      </c>
      <c r="L151" s="10">
        <f>COUNTIFS(Lambai!P:P,B151,Lambai!O:O,"TL", Lambai!S:S,"&lt;&gt;"&amp;"", Lambai!Y:Y,"&lt;&gt;"&amp;"",  Lambai!Z:Z,"&lt;&gt;"&amp;"")</f>
        <v>2</v>
      </c>
      <c r="M151" s="10">
        <f>COUNTIFS(Lambai!AD:AD,B151, Lambai!AO:AO,"&lt;&gt;"&amp;"",Lambai!AP:AP,"&lt;&gt;"&amp;"")</f>
        <v>0</v>
      </c>
      <c r="N151" s="10">
        <f>COUNTIFS(Lambai!B:B,"Giữ chỗ nhóm",Lambai!P:P,B151)</f>
        <v>1</v>
      </c>
      <c r="O151" s="10"/>
      <c r="P151" s="4">
        <f>COUNTIFS(Lambai!Q:Q,AH151)</f>
        <v>1</v>
      </c>
      <c r="Q151" s="10">
        <f>COUNTIFS(Lambai!O:O,"TNLT",Lambai!Q:Q,AH151, Lambai!S:S,"&lt;&gt;"&amp;"", Lambai!T:T,"&lt;&gt;"&amp;"", Lambai!U:U,"&lt;&gt;"&amp;"", Lambai!V:V,"&lt;&gt;"&amp;"",  Lambai!W:W,"&lt;&gt;"&amp;"",  Lambai!X:X,"&lt;&gt;"&amp;"",  Lambai!Y:Y,"&lt;&gt;"&amp;"",  Lambai!Z:Z,"&lt;&gt;"&amp;"")</f>
        <v>0</v>
      </c>
      <c r="R151" s="10">
        <f>COUNTIFS(Lambai!O:O,"TNBT",Lambai!Q:Q,AH151, Lambai!S:S,"&lt;&gt;"&amp;"", Lambai!T:T,"&lt;&gt;"&amp;"", Lambai!U:U,"&lt;&gt;"&amp;"", Lambai!V:V,"&lt;&gt;"&amp;"",  Lambai!W:W,"&lt;&gt;"&amp;"",  Lambai!X:X,"&lt;&gt;"&amp;"",  Lambai!Y:Y,"&lt;&gt;"&amp;"",  Lambai!Z:Z,"&lt;&gt;"&amp;"")</f>
        <v>0</v>
      </c>
      <c r="S151" s="10">
        <f>COUNTIFS(Lambai!O:O,"TL",Lambai!Q:Q,AH151, Lambai!S:S,"&lt;&gt;"&amp;"", Lambai!Y:Y,"&lt;&gt;"&amp;"",  Lambai!Z:Z,"&lt;&gt;"&amp;"")</f>
        <v>1</v>
      </c>
      <c r="T151" s="10">
        <f>COUNTIFS(Lambai!B:B,"Giữ chỗ",Lambai!Q:Q,AH151)</f>
        <v>0</v>
      </c>
      <c r="U151" s="10">
        <f>COUNTIFS(Lambai!C:C,"Sai lớp",Lambai!Q:Q,AH151)</f>
        <v>0</v>
      </c>
      <c r="V151" s="10">
        <f>COUNTIFS(Lambai!C:C,"Sai phân công",Lambai!Q:Q,AH151)</f>
        <v>0</v>
      </c>
      <c r="W151" s="10">
        <f t="shared" si="4"/>
        <v>0</v>
      </c>
      <c r="X151" s="10"/>
      <c r="Y151" s="10"/>
      <c r="Z151" s="10">
        <f>COUNTIFS(Lambai!AE:AE,AH151, Lambai!AO:AO,"&lt;&gt;"&amp;"",Lambai!AP:AP,"&lt;&gt;"&amp;"")</f>
        <v>0</v>
      </c>
      <c r="AA151" s="6">
        <f>COUNTIFS(Lambai!AS:AS,'[1]Kiểm tra'!AH151, Lambai!AO:AO,"&lt;&gt;"&amp;"",Lambai!AP:AP,"&lt;&gt;"&amp;"")</f>
        <v>0</v>
      </c>
      <c r="AB151" s="6"/>
      <c r="AC151" s="6"/>
      <c r="AD151" s="6"/>
      <c r="AE151" s="6"/>
      <c r="AF151" s="6"/>
      <c r="AG151" s="6"/>
      <c r="AH151" s="6" t="s">
        <v>3190</v>
      </c>
      <c r="AI151" s="6" t="str">
        <f t="shared" si="5"/>
        <v>C_17 Trần Thanh Ngân 20138718 VUWIT12B</v>
      </c>
      <c r="AJ151" s="6"/>
      <c r="AK151" s="6" t="str">
        <f t="shared" si="6"/>
        <v>TRUE</v>
      </c>
      <c r="AL151" s="4"/>
      <c r="AM151" s="4"/>
      <c r="AN151" s="4"/>
      <c r="AO151" s="4"/>
      <c r="AP151" s="4"/>
      <c r="AQ151" s="4"/>
      <c r="AR151" s="4"/>
      <c r="AS151" s="4"/>
    </row>
    <row r="152" ht="13.5" customHeight="1">
      <c r="A152" s="6"/>
      <c r="B152" s="77" t="s">
        <v>2639</v>
      </c>
      <c r="C152" s="77" t="s">
        <v>3982</v>
      </c>
      <c r="D152" s="77" t="s">
        <v>891</v>
      </c>
      <c r="E152" s="76">
        <v>2.0138717E7</v>
      </c>
      <c r="F152" s="77" t="s">
        <v>2470</v>
      </c>
      <c r="G152" s="77" t="s">
        <v>2471</v>
      </c>
      <c r="H152" s="23" t="s">
        <v>3983</v>
      </c>
      <c r="I152" s="10"/>
      <c r="J152" s="10"/>
      <c r="K152" s="10"/>
      <c r="L152" s="10"/>
      <c r="M152" s="10"/>
      <c r="N152" s="10"/>
      <c r="O152" s="10"/>
      <c r="P152" s="4">
        <f>COUNTIFS(Lambai!Q:Q,AH152)</f>
        <v>1</v>
      </c>
      <c r="Q152" s="10">
        <f>COUNTIFS(Lambai!O:O,"TNLT",Lambai!Q:Q,AH152, Lambai!S:S,"&lt;&gt;"&amp;"", Lambai!T:T,"&lt;&gt;"&amp;"", Lambai!U:U,"&lt;&gt;"&amp;"", Lambai!V:V,"&lt;&gt;"&amp;"",  Lambai!W:W,"&lt;&gt;"&amp;"",  Lambai!X:X,"&lt;&gt;"&amp;"",  Lambai!Y:Y,"&lt;&gt;"&amp;"",  Lambai!Z:Z,"&lt;&gt;"&amp;"")</f>
        <v>0</v>
      </c>
      <c r="R152" s="10">
        <f>COUNTIFS(Lambai!O:O,"TNBT",Lambai!Q:Q,AH152, Lambai!S:S,"&lt;&gt;"&amp;"", Lambai!T:T,"&lt;&gt;"&amp;"", Lambai!U:U,"&lt;&gt;"&amp;"", Lambai!V:V,"&lt;&gt;"&amp;"",  Lambai!W:W,"&lt;&gt;"&amp;"",  Lambai!X:X,"&lt;&gt;"&amp;"",  Lambai!Y:Y,"&lt;&gt;"&amp;"",  Lambai!Z:Z,"&lt;&gt;"&amp;"")</f>
        <v>0</v>
      </c>
      <c r="S152" s="10">
        <f>COUNTIFS(Lambai!O:O,"TL",Lambai!Q:Q,AH152, Lambai!S:S,"&lt;&gt;"&amp;"", Lambai!Y:Y,"&lt;&gt;"&amp;"",  Lambai!Z:Z,"&lt;&gt;"&amp;"")</f>
        <v>1</v>
      </c>
      <c r="T152" s="10">
        <f>COUNTIFS(Lambai!B:B,"Giữ chỗ",Lambai!Q:Q,AH152)</f>
        <v>0</v>
      </c>
      <c r="U152" s="10">
        <f>COUNTIFS(Lambai!C:C,"Sai lớp",Lambai!Q:Q,AH152)</f>
        <v>0</v>
      </c>
      <c r="V152" s="10">
        <f>COUNTIFS(Lambai!C:C,"Sai phân công",Lambai!Q:Q,AH152)</f>
        <v>0</v>
      </c>
      <c r="W152" s="10">
        <f t="shared" si="4"/>
        <v>0</v>
      </c>
      <c r="X152" s="10"/>
      <c r="Y152" s="10"/>
      <c r="Z152" s="10">
        <f>COUNTIFS(Lambai!AE:AE,AH152, Lambai!AO:AO,"&lt;&gt;"&amp;"",Lambai!AP:AP,"&lt;&gt;"&amp;"")</f>
        <v>0</v>
      </c>
      <c r="AA152" s="6">
        <f>COUNTIFS(Lambai!AS:AS,'[1]Kiểm tra'!AH152, Lambai!AO:AO,"&lt;&gt;"&amp;"",Lambai!AP:AP,"&lt;&gt;"&amp;"")</f>
        <v>0</v>
      </c>
      <c r="AB152" s="6"/>
      <c r="AC152" s="6"/>
      <c r="AD152" s="6"/>
      <c r="AE152" s="6"/>
      <c r="AF152" s="6"/>
      <c r="AG152" s="6"/>
      <c r="AH152" s="6" t="s">
        <v>3994</v>
      </c>
      <c r="AI152" s="6" t="str">
        <f t="shared" si="5"/>
        <v>C_17 Phạm Hoàng Nam 20138717 VUWIT12B</v>
      </c>
      <c r="AJ152" s="6"/>
      <c r="AK152" s="6" t="str">
        <f t="shared" si="6"/>
        <v>TRUE</v>
      </c>
      <c r="AL152" s="4"/>
      <c r="AM152" s="4"/>
      <c r="AN152" s="4"/>
      <c r="AO152" s="4"/>
      <c r="AP152" s="4"/>
      <c r="AQ152" s="4"/>
      <c r="AR152" s="4"/>
      <c r="AS152" s="4"/>
    </row>
    <row r="153" ht="13.5" customHeight="1">
      <c r="A153" s="6"/>
      <c r="B153" s="77" t="s">
        <v>2639</v>
      </c>
      <c r="C153" s="77" t="s">
        <v>3995</v>
      </c>
      <c r="D153" s="77" t="s">
        <v>3996</v>
      </c>
      <c r="E153" s="76">
        <v>2.0138083E7</v>
      </c>
      <c r="F153" s="77" t="s">
        <v>2470</v>
      </c>
      <c r="G153" s="77" t="s">
        <v>2471</v>
      </c>
      <c r="H153" s="83" t="s">
        <v>3997</v>
      </c>
      <c r="I153" s="10"/>
      <c r="J153" s="10"/>
      <c r="K153" s="10"/>
      <c r="L153" s="10"/>
      <c r="M153" s="10"/>
      <c r="N153" s="10"/>
      <c r="O153" s="10"/>
      <c r="P153" s="4">
        <f>COUNTIFS(Lambai!Q:Q,AH153)</f>
        <v>0</v>
      </c>
      <c r="Q153" s="10">
        <f>COUNTIFS(Lambai!O:O,"TNLT",Lambai!Q:Q,AH153, Lambai!S:S,"&lt;&gt;"&amp;"", Lambai!T:T,"&lt;&gt;"&amp;"", Lambai!U:U,"&lt;&gt;"&amp;"", Lambai!V:V,"&lt;&gt;"&amp;"",  Lambai!W:W,"&lt;&gt;"&amp;"",  Lambai!X:X,"&lt;&gt;"&amp;"",  Lambai!Y:Y,"&lt;&gt;"&amp;"",  Lambai!Z:Z,"&lt;&gt;"&amp;"")</f>
        <v>0</v>
      </c>
      <c r="R153" s="10">
        <f>COUNTIFS(Lambai!O:O,"TNBT",Lambai!Q:Q,AH153, Lambai!S:S,"&lt;&gt;"&amp;"", Lambai!T:T,"&lt;&gt;"&amp;"", Lambai!U:U,"&lt;&gt;"&amp;"", Lambai!V:V,"&lt;&gt;"&amp;"",  Lambai!W:W,"&lt;&gt;"&amp;"",  Lambai!X:X,"&lt;&gt;"&amp;"",  Lambai!Y:Y,"&lt;&gt;"&amp;"",  Lambai!Z:Z,"&lt;&gt;"&amp;"")</f>
        <v>0</v>
      </c>
      <c r="S153" s="10">
        <f>COUNTIFS(Lambai!O:O,"TL",Lambai!Q:Q,AH153, Lambai!S:S,"&lt;&gt;"&amp;"", Lambai!Y:Y,"&lt;&gt;"&amp;"",  Lambai!Z:Z,"&lt;&gt;"&amp;"")</f>
        <v>0</v>
      </c>
      <c r="T153" s="10">
        <f>COUNTIFS(Lambai!B:B,"Giữ chỗ",Lambai!Q:Q,AH153)</f>
        <v>0</v>
      </c>
      <c r="U153" s="10">
        <f>COUNTIFS(Lambai!C:C,"Sai lớp",Lambai!Q:Q,AH153)</f>
        <v>0</v>
      </c>
      <c r="V153" s="10">
        <f>COUNTIFS(Lambai!C:C,"Sai phân công",Lambai!Q:Q,AH153)</f>
        <v>0</v>
      </c>
      <c r="W153" s="10">
        <f t="shared" si="4"/>
        <v>0</v>
      </c>
      <c r="X153" s="10"/>
      <c r="Y153" s="10"/>
      <c r="Z153" s="10">
        <f>COUNTIFS(Lambai!AE:AE,AH153, Lambai!AO:AO,"&lt;&gt;"&amp;"",Lambai!AP:AP,"&lt;&gt;"&amp;"")</f>
        <v>0</v>
      </c>
      <c r="AA153" s="6">
        <f>COUNTIFS(Lambai!AS:AS,'[1]Kiểm tra'!AH153, Lambai!AO:AO,"&lt;&gt;"&amp;"",Lambai!AP:AP,"&lt;&gt;"&amp;"")</f>
        <v>0</v>
      </c>
      <c r="AB153" s="6"/>
      <c r="AC153" s="6"/>
      <c r="AD153" s="6"/>
      <c r="AE153" s="6"/>
      <c r="AF153" s="6"/>
      <c r="AG153" s="6"/>
      <c r="AH153" s="6" t="s">
        <v>2640</v>
      </c>
      <c r="AI153" s="6" t="str">
        <f t="shared" si="5"/>
        <v>C_17 Nguyên Thị Đào 20138083 VUWIT12B</v>
      </c>
      <c r="AJ153" s="6"/>
      <c r="AK153" s="6" t="str">
        <f t="shared" si="6"/>
        <v>TRUE</v>
      </c>
      <c r="AL153" s="4"/>
      <c r="AM153" s="4"/>
      <c r="AN153" s="4"/>
      <c r="AO153" s="4"/>
      <c r="AP153" s="4"/>
      <c r="AQ153" s="4"/>
      <c r="AR153" s="4"/>
      <c r="AS153" s="4"/>
    </row>
    <row r="154" ht="13.5" customHeight="1">
      <c r="A154" s="6"/>
      <c r="B154" s="78" t="s">
        <v>2897</v>
      </c>
      <c r="C154" s="78" t="s">
        <v>4014</v>
      </c>
      <c r="D154" s="78" t="s">
        <v>190</v>
      </c>
      <c r="E154" s="76">
        <v>2.0128004E7</v>
      </c>
      <c r="F154" s="78" t="s">
        <v>2601</v>
      </c>
      <c r="G154" s="78" t="s">
        <v>2602</v>
      </c>
      <c r="H154" s="88" t="s">
        <v>4015</v>
      </c>
      <c r="I154" s="10">
        <f>COUNTIF(B:B,B154)</f>
        <v>4</v>
      </c>
      <c r="J154" s="10">
        <f>COUNTIFS(Lambai!P:P,B154,Lambai!O:O,"TNLT", Lambai!S:S,"&lt;&gt;"&amp;"", Lambai!T:T,"&lt;&gt;"&amp;"", Lambai!U:U,"&lt;&gt;"&amp;"", Lambai!V:V,"&lt;&gt;"&amp;"",  Lambai!W:W,"&lt;&gt;"&amp;"",  Lambai!X:X,"&lt;&gt;"&amp;"",  Lambai!Y:Y,"&lt;&gt;"&amp;"",  Lambai!Z:Z,"&lt;&gt;"&amp;"")</f>
        <v>0</v>
      </c>
      <c r="K154" s="10">
        <f>COUNTIFS(Lambai!P:P,B154,Lambai!O:O,"TNBT", Lambai!S:S,"&lt;&gt;"&amp;"", Lambai!T:T,"&lt;&gt;"&amp;"", Lambai!U:U,"&lt;&gt;"&amp;"", Lambai!V:V,"&lt;&gt;"&amp;"",  Lambai!W:W,"&lt;&gt;"&amp;"",  Lambai!X:X,"&lt;&gt;"&amp;"",  Lambai!Y:Y,"&lt;&gt;"&amp;"",  Lambai!Z:Z,"&lt;&gt;"&amp;"")</f>
        <v>0</v>
      </c>
      <c r="L154" s="10">
        <f>COUNTIFS(Lambai!P:P,B154,Lambai!O:O,"TL", Lambai!S:S,"&lt;&gt;"&amp;"", Lambai!Y:Y,"&lt;&gt;"&amp;"",  Lambai!Z:Z,"&lt;&gt;"&amp;"")</f>
        <v>0</v>
      </c>
      <c r="M154" s="10">
        <f>COUNTIFS(Lambai!AD:AD,B154, Lambai!AO:AO,"&lt;&gt;"&amp;"",Lambai!AP:AP,"&lt;&gt;"&amp;"")</f>
        <v>0</v>
      </c>
      <c r="N154" s="10">
        <f>COUNTIFS(Lambai!B:B,"Giữ chỗ nhóm",Lambai!P:P,B154)</f>
        <v>0</v>
      </c>
      <c r="O154" s="10"/>
      <c r="P154" s="4">
        <f>COUNTIFS(Lambai!Q:Q,AH154)</f>
        <v>0</v>
      </c>
      <c r="Q154" s="10">
        <f>COUNTIFS(Lambai!O:O,"TNLT",Lambai!Q:Q,AH154, Lambai!S:S,"&lt;&gt;"&amp;"", Lambai!T:T,"&lt;&gt;"&amp;"", Lambai!U:U,"&lt;&gt;"&amp;"", Lambai!V:V,"&lt;&gt;"&amp;"",  Lambai!W:W,"&lt;&gt;"&amp;"",  Lambai!X:X,"&lt;&gt;"&amp;"",  Lambai!Y:Y,"&lt;&gt;"&amp;"",  Lambai!Z:Z,"&lt;&gt;"&amp;"")</f>
        <v>0</v>
      </c>
      <c r="R154" s="10">
        <f>COUNTIFS(Lambai!O:O,"TNBT",Lambai!Q:Q,AH154, Lambai!S:S,"&lt;&gt;"&amp;"", Lambai!T:T,"&lt;&gt;"&amp;"", Lambai!U:U,"&lt;&gt;"&amp;"", Lambai!V:V,"&lt;&gt;"&amp;"",  Lambai!W:W,"&lt;&gt;"&amp;"",  Lambai!X:X,"&lt;&gt;"&amp;"",  Lambai!Y:Y,"&lt;&gt;"&amp;"",  Lambai!Z:Z,"&lt;&gt;"&amp;"")</f>
        <v>0</v>
      </c>
      <c r="S154" s="10">
        <f>COUNTIFS(Lambai!O:O,"TL",Lambai!Q:Q,AH154, Lambai!S:S,"&lt;&gt;"&amp;"", Lambai!Y:Y,"&lt;&gt;"&amp;"",  Lambai!Z:Z,"&lt;&gt;"&amp;"")</f>
        <v>0</v>
      </c>
      <c r="T154" s="10">
        <f>COUNTIFS(Lambai!B:B,"Giữ chỗ",Lambai!Q:Q,AH154)</f>
        <v>0</v>
      </c>
      <c r="U154" s="10">
        <f>COUNTIFS(Lambai!C:C,"Sai lớp",Lambai!Q:Q,AH154)</f>
        <v>0</v>
      </c>
      <c r="V154" s="10">
        <f>COUNTIFS(Lambai!C:C,"Sai phân công",Lambai!Q:Q,AH154)</f>
        <v>0</v>
      </c>
      <c r="W154" s="10">
        <f t="shared" si="4"/>
        <v>0</v>
      </c>
      <c r="X154" s="10"/>
      <c r="Y154" s="10"/>
      <c r="Z154" s="10">
        <f>COUNTIFS(Lambai!AE:AE,AH154, Lambai!AO:AO,"&lt;&gt;"&amp;"",Lambai!AP:AP,"&lt;&gt;"&amp;"")</f>
        <v>0</v>
      </c>
      <c r="AA154" s="6">
        <f>COUNTIFS(Lambai!AS:AS,'[1]Kiểm tra'!AH154, Lambai!AO:AO,"&lt;&gt;"&amp;"",Lambai!AP:AP,"&lt;&gt;"&amp;"")</f>
        <v>0</v>
      </c>
      <c r="AB154" s="6"/>
      <c r="AC154" s="6"/>
      <c r="AD154" s="6"/>
      <c r="AE154" s="6"/>
      <c r="AF154" s="6"/>
      <c r="AG154" s="6"/>
      <c r="AH154" s="6" t="s">
        <v>2898</v>
      </c>
      <c r="AI154" s="6" t="str">
        <f t="shared" si="5"/>
        <v>C_18 Đào Tuấn Anh 20128004 LTU11B</v>
      </c>
      <c r="AJ154" s="6"/>
      <c r="AK154" s="6" t="str">
        <f t="shared" si="6"/>
        <v>TRUE</v>
      </c>
      <c r="AL154" s="4"/>
      <c r="AM154" s="4"/>
      <c r="AN154" s="4"/>
      <c r="AO154" s="4"/>
      <c r="AP154" s="4"/>
      <c r="AQ154" s="4"/>
      <c r="AR154" s="4"/>
      <c r="AS154" s="4"/>
    </row>
    <row r="155" ht="13.5" customHeight="1">
      <c r="A155" s="6"/>
      <c r="B155" s="78" t="s">
        <v>2897</v>
      </c>
      <c r="C155" s="78" t="s">
        <v>4061</v>
      </c>
      <c r="D155" s="78" t="s">
        <v>190</v>
      </c>
      <c r="E155" s="76">
        <v>2.0128021E7</v>
      </c>
      <c r="F155" s="78" t="s">
        <v>2601</v>
      </c>
      <c r="G155" s="78" t="s">
        <v>2602</v>
      </c>
      <c r="H155" s="88" t="s">
        <v>4062</v>
      </c>
      <c r="I155" s="10"/>
      <c r="J155" s="10"/>
      <c r="K155" s="10"/>
      <c r="L155" s="10"/>
      <c r="M155" s="10"/>
      <c r="N155" s="10"/>
      <c r="O155" s="10"/>
      <c r="P155" s="4">
        <f>COUNTIFS(Lambai!Q:Q,AH155)</f>
        <v>1</v>
      </c>
      <c r="Q155" s="10">
        <f>COUNTIFS(Lambai!O:O,"TNLT",Lambai!Q:Q,AH155, Lambai!S:S,"&lt;&gt;"&amp;"", Lambai!T:T,"&lt;&gt;"&amp;"", Lambai!U:U,"&lt;&gt;"&amp;"", Lambai!V:V,"&lt;&gt;"&amp;"",  Lambai!W:W,"&lt;&gt;"&amp;"",  Lambai!X:X,"&lt;&gt;"&amp;"",  Lambai!Y:Y,"&lt;&gt;"&amp;"",  Lambai!Z:Z,"&lt;&gt;"&amp;"")</f>
        <v>0</v>
      </c>
      <c r="R155" s="10">
        <f>COUNTIFS(Lambai!O:O,"TNBT",Lambai!Q:Q,AH155, Lambai!S:S,"&lt;&gt;"&amp;"", Lambai!T:T,"&lt;&gt;"&amp;"", Lambai!U:U,"&lt;&gt;"&amp;"", Lambai!V:V,"&lt;&gt;"&amp;"",  Lambai!W:W,"&lt;&gt;"&amp;"",  Lambai!X:X,"&lt;&gt;"&amp;"",  Lambai!Y:Y,"&lt;&gt;"&amp;"",  Lambai!Z:Z,"&lt;&gt;"&amp;"")</f>
        <v>0</v>
      </c>
      <c r="S155" s="10">
        <f>COUNTIFS(Lambai!O:O,"TL",Lambai!Q:Q,AH155, Lambai!S:S,"&lt;&gt;"&amp;"", Lambai!Y:Y,"&lt;&gt;"&amp;"",  Lambai!Z:Z,"&lt;&gt;"&amp;"")</f>
        <v>0</v>
      </c>
      <c r="T155" s="10">
        <f>COUNTIFS(Lambai!B:B,"Giữ chỗ",Lambai!Q:Q,AH155)</f>
        <v>0</v>
      </c>
      <c r="U155" s="10">
        <f>COUNTIFS(Lambai!C:C,"Sai lớp",Lambai!Q:Q,AH155)</f>
        <v>0</v>
      </c>
      <c r="V155" s="10">
        <f>COUNTIFS(Lambai!C:C,"Sai phân công",Lambai!Q:Q,AH155)</f>
        <v>0</v>
      </c>
      <c r="W155" s="10">
        <f t="shared" si="4"/>
        <v>1</v>
      </c>
      <c r="X155" s="10"/>
      <c r="Y155" s="10"/>
      <c r="Z155" s="10">
        <f>COUNTIFS(Lambai!AE:AE,AH155, Lambai!AO:AO,"&lt;&gt;"&amp;"",Lambai!AP:AP,"&lt;&gt;"&amp;"")</f>
        <v>0</v>
      </c>
      <c r="AA155" s="6">
        <f>COUNTIFS(Lambai!AS:AS,'[1]Kiểm tra'!AH155, Lambai!AO:AO,"&lt;&gt;"&amp;"",Lambai!AP:AP,"&lt;&gt;"&amp;"")</f>
        <v>0</v>
      </c>
      <c r="AB155" s="6"/>
      <c r="AC155" s="6"/>
      <c r="AD155" s="6"/>
      <c r="AE155" s="6"/>
      <c r="AF155" s="6"/>
      <c r="AG155" s="6"/>
      <c r="AH155" s="6" t="s">
        <v>4086</v>
      </c>
      <c r="AI155" s="6" t="str">
        <f t="shared" si="5"/>
        <v>C_18 Nguyễn Huy Anh 20128021 LTU11B</v>
      </c>
      <c r="AJ155" s="6"/>
      <c r="AK155" s="6" t="str">
        <f t="shared" si="6"/>
        <v>TRUE</v>
      </c>
      <c r="AL155" s="4"/>
      <c r="AM155" s="4"/>
      <c r="AN155" s="4"/>
      <c r="AO155" s="4"/>
      <c r="AP155" s="4"/>
      <c r="AQ155" s="4"/>
      <c r="AR155" s="4"/>
      <c r="AS155" s="4"/>
    </row>
    <row r="156" ht="13.5" customHeight="1">
      <c r="A156" s="6"/>
      <c r="B156" s="78" t="s">
        <v>2897</v>
      </c>
      <c r="C156" s="78" t="s">
        <v>4087</v>
      </c>
      <c r="D156" s="78" t="s">
        <v>1739</v>
      </c>
      <c r="E156" s="76">
        <v>2.0128188E7</v>
      </c>
      <c r="F156" s="78" t="s">
        <v>2601</v>
      </c>
      <c r="G156" s="78" t="s">
        <v>2602</v>
      </c>
      <c r="H156" s="88" t="s">
        <v>4091</v>
      </c>
      <c r="I156" s="10"/>
      <c r="J156" s="10"/>
      <c r="K156" s="10"/>
      <c r="L156" s="10"/>
      <c r="M156" s="10"/>
      <c r="N156" s="10"/>
      <c r="O156" s="10"/>
      <c r="P156" s="4">
        <f>COUNTIFS(Lambai!Q:Q,AH156)</f>
        <v>0</v>
      </c>
      <c r="Q156" s="10">
        <f>COUNTIFS(Lambai!O:O,"TNLT",Lambai!Q:Q,AH156, Lambai!S:S,"&lt;&gt;"&amp;"", Lambai!T:T,"&lt;&gt;"&amp;"", Lambai!U:U,"&lt;&gt;"&amp;"", Lambai!V:V,"&lt;&gt;"&amp;"",  Lambai!W:W,"&lt;&gt;"&amp;"",  Lambai!X:X,"&lt;&gt;"&amp;"",  Lambai!Y:Y,"&lt;&gt;"&amp;"",  Lambai!Z:Z,"&lt;&gt;"&amp;"")</f>
        <v>0</v>
      </c>
      <c r="R156" s="10">
        <f>COUNTIFS(Lambai!O:O,"TNBT",Lambai!Q:Q,AH156, Lambai!S:S,"&lt;&gt;"&amp;"", Lambai!T:T,"&lt;&gt;"&amp;"", Lambai!U:U,"&lt;&gt;"&amp;"", Lambai!V:V,"&lt;&gt;"&amp;"",  Lambai!W:W,"&lt;&gt;"&amp;"",  Lambai!X:X,"&lt;&gt;"&amp;"",  Lambai!Y:Y,"&lt;&gt;"&amp;"",  Lambai!Z:Z,"&lt;&gt;"&amp;"")</f>
        <v>0</v>
      </c>
      <c r="S156" s="10">
        <f>COUNTIFS(Lambai!O:O,"TL",Lambai!Q:Q,AH156, Lambai!S:S,"&lt;&gt;"&amp;"", Lambai!Y:Y,"&lt;&gt;"&amp;"",  Lambai!Z:Z,"&lt;&gt;"&amp;"")</f>
        <v>0</v>
      </c>
      <c r="T156" s="10">
        <f>COUNTIFS(Lambai!B:B,"Giữ chỗ",Lambai!Q:Q,AH156)</f>
        <v>0</v>
      </c>
      <c r="U156" s="10">
        <f>COUNTIFS(Lambai!C:C,"Sai lớp",Lambai!Q:Q,AH156)</f>
        <v>0</v>
      </c>
      <c r="V156" s="10">
        <f>COUNTIFS(Lambai!C:C,"Sai phân công",Lambai!Q:Q,AH156)</f>
        <v>0</v>
      </c>
      <c r="W156" s="10">
        <f t="shared" si="4"/>
        <v>0</v>
      </c>
      <c r="X156" s="10"/>
      <c r="Y156" s="10"/>
      <c r="Z156" s="10">
        <f>COUNTIFS(Lambai!AE:AE,AH156, Lambai!AO:AO,"&lt;&gt;"&amp;"",Lambai!AP:AP,"&lt;&gt;"&amp;"")</f>
        <v>0</v>
      </c>
      <c r="AA156" s="6">
        <f>COUNTIFS(Lambai!AS:AS,'[1]Kiểm tra'!AH156, Lambai!AO:AO,"&lt;&gt;"&amp;"",Lambai!AP:AP,"&lt;&gt;"&amp;"")</f>
        <v>0</v>
      </c>
      <c r="AB156" s="6"/>
      <c r="AC156" s="6"/>
      <c r="AD156" s="6"/>
      <c r="AE156" s="6"/>
      <c r="AF156" s="6"/>
      <c r="AG156" s="6"/>
      <c r="AH156" s="6" t="s">
        <v>2935</v>
      </c>
      <c r="AI156" s="6" t="str">
        <f t="shared" si="5"/>
        <v>C_18 Vương Trung Kiên 20128188 LTU11B</v>
      </c>
      <c r="AJ156" s="6"/>
      <c r="AK156" s="6" t="str">
        <f t="shared" si="6"/>
        <v>TRUE</v>
      </c>
      <c r="AL156" s="4"/>
      <c r="AM156" s="4"/>
      <c r="AN156" s="4"/>
      <c r="AO156" s="4"/>
      <c r="AP156" s="4"/>
      <c r="AQ156" s="4"/>
      <c r="AR156" s="4"/>
      <c r="AS156" s="4"/>
    </row>
    <row r="157" ht="13.5" customHeight="1">
      <c r="A157" s="6"/>
      <c r="B157" s="78" t="s">
        <v>2897</v>
      </c>
      <c r="C157" s="78" t="s">
        <v>4111</v>
      </c>
      <c r="D157" s="78" t="s">
        <v>4112</v>
      </c>
      <c r="E157" s="76">
        <v>2.0128345E7</v>
      </c>
      <c r="F157" s="78" t="s">
        <v>2601</v>
      </c>
      <c r="G157" s="78" t="s">
        <v>2602</v>
      </c>
      <c r="H157" s="88" t="s">
        <v>4114</v>
      </c>
      <c r="I157" s="10"/>
      <c r="J157" s="10"/>
      <c r="K157" s="10"/>
      <c r="L157" s="10"/>
      <c r="M157" s="10"/>
      <c r="N157" s="10"/>
      <c r="O157" s="10"/>
      <c r="P157" s="4">
        <f>COUNTIFS(Lambai!Q:Q,AH157)</f>
        <v>0</v>
      </c>
      <c r="Q157" s="10">
        <f>COUNTIFS(Lambai!O:O,"TNLT",Lambai!Q:Q,AH157, Lambai!S:S,"&lt;&gt;"&amp;"", Lambai!T:T,"&lt;&gt;"&amp;"", Lambai!U:U,"&lt;&gt;"&amp;"", Lambai!V:V,"&lt;&gt;"&amp;"",  Lambai!W:W,"&lt;&gt;"&amp;"",  Lambai!X:X,"&lt;&gt;"&amp;"",  Lambai!Y:Y,"&lt;&gt;"&amp;"",  Lambai!Z:Z,"&lt;&gt;"&amp;"")</f>
        <v>0</v>
      </c>
      <c r="R157" s="10">
        <f>COUNTIFS(Lambai!O:O,"TNBT",Lambai!Q:Q,AH157, Lambai!S:S,"&lt;&gt;"&amp;"", Lambai!T:T,"&lt;&gt;"&amp;"", Lambai!U:U,"&lt;&gt;"&amp;"", Lambai!V:V,"&lt;&gt;"&amp;"",  Lambai!W:W,"&lt;&gt;"&amp;"",  Lambai!X:X,"&lt;&gt;"&amp;"",  Lambai!Y:Y,"&lt;&gt;"&amp;"",  Lambai!Z:Z,"&lt;&gt;"&amp;"")</f>
        <v>0</v>
      </c>
      <c r="S157" s="10">
        <f>COUNTIFS(Lambai!O:O,"TL",Lambai!Q:Q,AH157, Lambai!S:S,"&lt;&gt;"&amp;"", Lambai!Y:Y,"&lt;&gt;"&amp;"",  Lambai!Z:Z,"&lt;&gt;"&amp;"")</f>
        <v>0</v>
      </c>
      <c r="T157" s="10">
        <f>COUNTIFS(Lambai!B:B,"Giữ chỗ",Lambai!Q:Q,AH157)</f>
        <v>0</v>
      </c>
      <c r="U157" s="10">
        <f>COUNTIFS(Lambai!C:C,"Sai lớp",Lambai!Q:Q,AH157)</f>
        <v>0</v>
      </c>
      <c r="V157" s="10">
        <f>COUNTIFS(Lambai!C:C,"Sai phân công",Lambai!Q:Q,AH157)</f>
        <v>0</v>
      </c>
      <c r="W157" s="10">
        <f t="shared" si="4"/>
        <v>0</v>
      </c>
      <c r="X157" s="10"/>
      <c r="Y157" s="10"/>
      <c r="Z157" s="10">
        <f>COUNTIFS(Lambai!AE:AE,AH157, Lambai!AO:AO,"&lt;&gt;"&amp;"",Lambai!AP:AP,"&lt;&gt;"&amp;"")</f>
        <v>0</v>
      </c>
      <c r="AA157" s="6">
        <f>COUNTIFS(Lambai!AS:AS,'[1]Kiểm tra'!AH157, Lambai!AO:AO,"&lt;&gt;"&amp;"",Lambai!AP:AP,"&lt;&gt;"&amp;"")</f>
        <v>0</v>
      </c>
      <c r="AB157" s="6"/>
      <c r="AC157" s="6"/>
      <c r="AD157" s="6"/>
      <c r="AE157" s="6"/>
      <c r="AF157" s="6"/>
      <c r="AG157" s="6"/>
      <c r="AH157" s="6" t="s">
        <v>3492</v>
      </c>
      <c r="AI157" s="6" t="str">
        <f t="shared" si="5"/>
        <v>C_18 Đoàn Duy Thắng 20128345 LTU11B</v>
      </c>
      <c r="AJ157" s="6"/>
      <c r="AK157" s="6" t="str">
        <f t="shared" si="6"/>
        <v>TRUE</v>
      </c>
      <c r="AL157" s="4"/>
      <c r="AM157" s="4"/>
      <c r="AN157" s="4"/>
      <c r="AO157" s="4"/>
      <c r="AP157" s="4"/>
      <c r="AQ157" s="4"/>
      <c r="AR157" s="4"/>
      <c r="AS157" s="4"/>
    </row>
    <row r="158" ht="13.5" customHeight="1">
      <c r="A158" s="6"/>
      <c r="B158" s="79" t="s">
        <v>3302</v>
      </c>
      <c r="C158" s="79" t="s">
        <v>4137</v>
      </c>
      <c r="D158" s="79" t="s">
        <v>982</v>
      </c>
      <c r="E158" s="76">
        <v>2.0128415E7</v>
      </c>
      <c r="F158" s="79" t="s">
        <v>2920</v>
      </c>
      <c r="G158" s="79" t="s">
        <v>2602</v>
      </c>
      <c r="H158" s="23" t="s">
        <v>4139</v>
      </c>
      <c r="I158" s="10">
        <f>COUNTIF(B:B,B158)</f>
        <v>4</v>
      </c>
      <c r="J158" s="10">
        <f>COUNTIFS(Lambai!P:P,B158,Lambai!O:O,"TNLT", Lambai!S:S,"&lt;&gt;"&amp;"", Lambai!T:T,"&lt;&gt;"&amp;"", Lambai!U:U,"&lt;&gt;"&amp;"", Lambai!V:V,"&lt;&gt;"&amp;"",  Lambai!W:W,"&lt;&gt;"&amp;"",  Lambai!X:X,"&lt;&gt;"&amp;"",  Lambai!Y:Y,"&lt;&gt;"&amp;"",  Lambai!Z:Z,"&lt;&gt;"&amp;"")</f>
        <v>0</v>
      </c>
      <c r="K158" s="10">
        <f>COUNTIFS(Lambai!P:P,B158,Lambai!O:O,"TNBT", Lambai!S:S,"&lt;&gt;"&amp;"", Lambai!T:T,"&lt;&gt;"&amp;"", Lambai!U:U,"&lt;&gt;"&amp;"", Lambai!V:V,"&lt;&gt;"&amp;"",  Lambai!W:W,"&lt;&gt;"&amp;"",  Lambai!X:X,"&lt;&gt;"&amp;"",  Lambai!Y:Y,"&lt;&gt;"&amp;"",  Lambai!Z:Z,"&lt;&gt;"&amp;"")</f>
        <v>0</v>
      </c>
      <c r="L158" s="10">
        <f>COUNTIFS(Lambai!P:P,B158,Lambai!O:O,"TL", Lambai!S:S,"&lt;&gt;"&amp;"", Lambai!Y:Y,"&lt;&gt;"&amp;"",  Lambai!Z:Z,"&lt;&gt;"&amp;"")</f>
        <v>0</v>
      </c>
      <c r="M158" s="10">
        <f>COUNTIFS(Lambai!AD:AD,B158, Lambai!AO:AO,"&lt;&gt;"&amp;"",Lambai!AP:AP,"&lt;&gt;"&amp;"")</f>
        <v>0</v>
      </c>
      <c r="N158" s="10">
        <f>COUNTIFS(Lambai!B:B,"Giữ chỗ nhóm",Lambai!P:P,B158)</f>
        <v>0</v>
      </c>
      <c r="O158" s="10"/>
      <c r="P158" s="4">
        <f>COUNTIFS(Lambai!Q:Q,AH158)</f>
        <v>0</v>
      </c>
      <c r="Q158" s="10">
        <f>COUNTIFS(Lambai!O:O,"TNLT",Lambai!Q:Q,AH158, Lambai!S:S,"&lt;&gt;"&amp;"", Lambai!T:T,"&lt;&gt;"&amp;"", Lambai!U:U,"&lt;&gt;"&amp;"", Lambai!V:V,"&lt;&gt;"&amp;"",  Lambai!W:W,"&lt;&gt;"&amp;"",  Lambai!X:X,"&lt;&gt;"&amp;"",  Lambai!Y:Y,"&lt;&gt;"&amp;"",  Lambai!Z:Z,"&lt;&gt;"&amp;"")</f>
        <v>0</v>
      </c>
      <c r="R158" s="10">
        <f>COUNTIFS(Lambai!O:O,"TNBT",Lambai!Q:Q,AH158, Lambai!S:S,"&lt;&gt;"&amp;"", Lambai!T:T,"&lt;&gt;"&amp;"", Lambai!U:U,"&lt;&gt;"&amp;"", Lambai!V:V,"&lt;&gt;"&amp;"",  Lambai!W:W,"&lt;&gt;"&amp;"",  Lambai!X:X,"&lt;&gt;"&amp;"",  Lambai!Y:Y,"&lt;&gt;"&amp;"",  Lambai!Z:Z,"&lt;&gt;"&amp;"")</f>
        <v>0</v>
      </c>
      <c r="S158" s="10">
        <f>COUNTIFS(Lambai!O:O,"TL",Lambai!Q:Q,AH158, Lambai!S:S,"&lt;&gt;"&amp;"", Lambai!Y:Y,"&lt;&gt;"&amp;"",  Lambai!Z:Z,"&lt;&gt;"&amp;"")</f>
        <v>0</v>
      </c>
      <c r="T158" s="10">
        <f>COUNTIFS(Lambai!B:B,"Giữ chỗ",Lambai!Q:Q,AH158)</f>
        <v>0</v>
      </c>
      <c r="U158" s="10">
        <f>COUNTIFS(Lambai!C:C,"Sai lớp",Lambai!Q:Q,AH158)</f>
        <v>0</v>
      </c>
      <c r="V158" s="10">
        <f>COUNTIFS(Lambai!C:C,"Sai phân công",Lambai!Q:Q,AH158)</f>
        <v>0</v>
      </c>
      <c r="W158" s="10">
        <f t="shared" si="4"/>
        <v>0</v>
      </c>
      <c r="X158" s="10"/>
      <c r="Y158" s="10"/>
      <c r="Z158" s="10">
        <f>COUNTIFS(Lambai!AE:AE,AH158, Lambai!AO:AO,"&lt;&gt;"&amp;"",Lambai!AP:AP,"&lt;&gt;"&amp;"")</f>
        <v>0</v>
      </c>
      <c r="AA158" s="6">
        <f>COUNTIFS(Lambai!AS:AS,'[1]Kiểm tra'!AH158, Lambai!AO:AO,"&lt;&gt;"&amp;"",Lambai!AP:AP,"&lt;&gt;"&amp;"")</f>
        <v>0</v>
      </c>
      <c r="AB158" s="6"/>
      <c r="AC158" s="6"/>
      <c r="AD158" s="6"/>
      <c r="AE158" s="6"/>
      <c r="AF158" s="6"/>
      <c r="AG158" s="6"/>
      <c r="AH158" s="6" t="s">
        <v>4179</v>
      </c>
      <c r="AI158" s="6" t="str">
        <f t="shared" si="5"/>
        <v>C_19 Lê Quang Tú 20128415 LTU11A</v>
      </c>
      <c r="AJ158" s="6"/>
      <c r="AK158" s="6" t="str">
        <f t="shared" si="6"/>
        <v>TRUE</v>
      </c>
      <c r="AL158" s="4"/>
      <c r="AM158" s="4"/>
      <c r="AN158" s="4"/>
      <c r="AO158" s="4"/>
      <c r="AP158" s="4"/>
      <c r="AQ158" s="4"/>
      <c r="AR158" s="4"/>
      <c r="AS158" s="4"/>
    </row>
    <row r="159" ht="13.5" customHeight="1">
      <c r="A159" s="6"/>
      <c r="B159" s="79" t="s">
        <v>3302</v>
      </c>
      <c r="C159" s="79" t="s">
        <v>1367</v>
      </c>
      <c r="D159" s="79" t="s">
        <v>1275</v>
      </c>
      <c r="E159" s="76">
        <v>2.0128099E7</v>
      </c>
      <c r="F159" s="79" t="s">
        <v>2920</v>
      </c>
      <c r="G159" s="79" t="s">
        <v>2602</v>
      </c>
      <c r="H159" s="23" t="s">
        <v>4181</v>
      </c>
      <c r="I159" s="10"/>
      <c r="J159" s="10"/>
      <c r="K159" s="10"/>
      <c r="L159" s="10"/>
      <c r="M159" s="10"/>
      <c r="N159" s="10"/>
      <c r="O159" s="10"/>
      <c r="P159" s="4">
        <f>COUNTIFS(Lambai!Q:Q,AH159)</f>
        <v>0</v>
      </c>
      <c r="Q159" s="10">
        <f>COUNTIFS(Lambai!O:O,"TNLT",Lambai!Q:Q,AH159, Lambai!S:S,"&lt;&gt;"&amp;"", Lambai!T:T,"&lt;&gt;"&amp;"", Lambai!U:U,"&lt;&gt;"&amp;"", Lambai!V:V,"&lt;&gt;"&amp;"",  Lambai!W:W,"&lt;&gt;"&amp;"",  Lambai!X:X,"&lt;&gt;"&amp;"",  Lambai!Y:Y,"&lt;&gt;"&amp;"",  Lambai!Z:Z,"&lt;&gt;"&amp;"")</f>
        <v>0</v>
      </c>
      <c r="R159" s="10">
        <f>COUNTIFS(Lambai!O:O,"TNBT",Lambai!Q:Q,AH159, Lambai!S:S,"&lt;&gt;"&amp;"", Lambai!T:T,"&lt;&gt;"&amp;"", Lambai!U:U,"&lt;&gt;"&amp;"", Lambai!V:V,"&lt;&gt;"&amp;"",  Lambai!W:W,"&lt;&gt;"&amp;"",  Lambai!X:X,"&lt;&gt;"&amp;"",  Lambai!Y:Y,"&lt;&gt;"&amp;"",  Lambai!Z:Z,"&lt;&gt;"&amp;"")</f>
        <v>0</v>
      </c>
      <c r="S159" s="10">
        <f>COUNTIFS(Lambai!O:O,"TL",Lambai!Q:Q,AH159, Lambai!S:S,"&lt;&gt;"&amp;"", Lambai!Y:Y,"&lt;&gt;"&amp;"",  Lambai!Z:Z,"&lt;&gt;"&amp;"")</f>
        <v>0</v>
      </c>
      <c r="T159" s="10">
        <f>COUNTIFS(Lambai!B:B,"Giữ chỗ",Lambai!Q:Q,AH159)</f>
        <v>0</v>
      </c>
      <c r="U159" s="10">
        <f>COUNTIFS(Lambai!C:C,"Sai lớp",Lambai!Q:Q,AH159)</f>
        <v>0</v>
      </c>
      <c r="V159" s="10">
        <f>COUNTIFS(Lambai!C:C,"Sai phân công",Lambai!Q:Q,AH159)</f>
        <v>0</v>
      </c>
      <c r="W159" s="10">
        <f t="shared" si="4"/>
        <v>0</v>
      </c>
      <c r="X159" s="10"/>
      <c r="Y159" s="10"/>
      <c r="Z159" s="10">
        <f>COUNTIFS(Lambai!AE:AE,AH159, Lambai!AO:AO,"&lt;&gt;"&amp;"",Lambai!AP:AP,"&lt;&gt;"&amp;"")</f>
        <v>0</v>
      </c>
      <c r="AA159" s="6">
        <f>COUNTIFS(Lambai!AS:AS,'[1]Kiểm tra'!AH159, Lambai!AO:AO,"&lt;&gt;"&amp;"",Lambai!AP:AP,"&lt;&gt;"&amp;"")</f>
        <v>0</v>
      </c>
      <c r="AB159" s="6"/>
      <c r="AC159" s="6"/>
      <c r="AD159" s="6"/>
      <c r="AE159" s="6"/>
      <c r="AF159" s="6"/>
      <c r="AG159" s="6"/>
      <c r="AH159" s="6" t="s">
        <v>4201</v>
      </c>
      <c r="AI159" s="6" t="str">
        <f t="shared" si="5"/>
        <v>C_19 Nguyễn Minh Đức 20128099 LTU11A</v>
      </c>
      <c r="AJ159" s="6"/>
      <c r="AK159" s="6" t="str">
        <f t="shared" si="6"/>
        <v>TRUE</v>
      </c>
      <c r="AL159" s="4"/>
      <c r="AM159" s="4"/>
      <c r="AN159" s="4"/>
      <c r="AO159" s="4"/>
      <c r="AP159" s="4"/>
      <c r="AQ159" s="4"/>
      <c r="AR159" s="4"/>
      <c r="AS159" s="4"/>
    </row>
    <row r="160" ht="13.5" customHeight="1">
      <c r="A160" s="6"/>
      <c r="B160" s="79" t="s">
        <v>3302</v>
      </c>
      <c r="C160" s="79" t="s">
        <v>4202</v>
      </c>
      <c r="D160" s="79" t="s">
        <v>4203</v>
      </c>
      <c r="E160" s="76">
        <v>2.0118446E7</v>
      </c>
      <c r="F160" s="79" t="s">
        <v>2920</v>
      </c>
      <c r="G160" s="79" t="s">
        <v>2602</v>
      </c>
      <c r="H160" s="23" t="s">
        <v>4204</v>
      </c>
      <c r="I160" s="10"/>
      <c r="J160" s="10"/>
      <c r="K160" s="10"/>
      <c r="L160" s="10"/>
      <c r="M160" s="10"/>
      <c r="N160" s="10"/>
      <c r="O160" s="10"/>
      <c r="P160" s="4">
        <f>COUNTIFS(Lambai!Q:Q,AH160)</f>
        <v>0</v>
      </c>
      <c r="Q160" s="10">
        <f>COUNTIFS(Lambai!O:O,"TNLT",Lambai!Q:Q,AH160, Lambai!S:S,"&lt;&gt;"&amp;"", Lambai!T:T,"&lt;&gt;"&amp;"", Lambai!U:U,"&lt;&gt;"&amp;"", Lambai!V:V,"&lt;&gt;"&amp;"",  Lambai!W:W,"&lt;&gt;"&amp;"",  Lambai!X:X,"&lt;&gt;"&amp;"",  Lambai!Y:Y,"&lt;&gt;"&amp;"",  Lambai!Z:Z,"&lt;&gt;"&amp;"")</f>
        <v>0</v>
      </c>
      <c r="R160" s="10">
        <f>COUNTIFS(Lambai!O:O,"TNBT",Lambai!Q:Q,AH160, Lambai!S:S,"&lt;&gt;"&amp;"", Lambai!T:T,"&lt;&gt;"&amp;"", Lambai!U:U,"&lt;&gt;"&amp;"", Lambai!V:V,"&lt;&gt;"&amp;"",  Lambai!W:W,"&lt;&gt;"&amp;"",  Lambai!X:X,"&lt;&gt;"&amp;"",  Lambai!Y:Y,"&lt;&gt;"&amp;"",  Lambai!Z:Z,"&lt;&gt;"&amp;"")</f>
        <v>0</v>
      </c>
      <c r="S160" s="10">
        <f>COUNTIFS(Lambai!O:O,"TL",Lambai!Q:Q,AH160, Lambai!S:S,"&lt;&gt;"&amp;"", Lambai!Y:Y,"&lt;&gt;"&amp;"",  Lambai!Z:Z,"&lt;&gt;"&amp;"")</f>
        <v>0</v>
      </c>
      <c r="T160" s="10">
        <f>COUNTIFS(Lambai!B:B,"Giữ chỗ",Lambai!Q:Q,AH160)</f>
        <v>0</v>
      </c>
      <c r="U160" s="10">
        <f>COUNTIFS(Lambai!C:C,"Sai lớp",Lambai!Q:Q,AH160)</f>
        <v>0</v>
      </c>
      <c r="V160" s="10">
        <f>COUNTIFS(Lambai!C:C,"Sai phân công",Lambai!Q:Q,AH160)</f>
        <v>0</v>
      </c>
      <c r="W160" s="10">
        <f t="shared" si="4"/>
        <v>0</v>
      </c>
      <c r="X160" s="10"/>
      <c r="Y160" s="10"/>
      <c r="Z160" s="10">
        <f>COUNTIFS(Lambai!AE:AE,AH160, Lambai!AO:AO,"&lt;&gt;"&amp;"",Lambai!AP:AP,"&lt;&gt;"&amp;"")</f>
        <v>0</v>
      </c>
      <c r="AA160" s="6">
        <f>COUNTIFS(Lambai!AS:AS,'[1]Kiểm tra'!AH160, Lambai!AO:AO,"&lt;&gt;"&amp;"",Lambai!AP:AP,"&lt;&gt;"&amp;"")</f>
        <v>0</v>
      </c>
      <c r="AB160" s="6"/>
      <c r="AC160" s="6"/>
      <c r="AD160" s="6"/>
      <c r="AE160" s="6"/>
      <c r="AF160" s="6"/>
      <c r="AG160" s="6"/>
      <c r="AH160" s="6" t="s">
        <v>4219</v>
      </c>
      <c r="AI160" s="6" t="str">
        <f t="shared" si="5"/>
        <v>C_19 Trương Minh Hoàng 20118446 LTU11A</v>
      </c>
      <c r="AJ160" s="6"/>
      <c r="AK160" s="6" t="str">
        <f t="shared" si="6"/>
        <v>TRUE</v>
      </c>
      <c r="AL160" s="4"/>
      <c r="AM160" s="4"/>
      <c r="AN160" s="4"/>
      <c r="AO160" s="4"/>
      <c r="AP160" s="4"/>
      <c r="AQ160" s="4"/>
      <c r="AR160" s="4"/>
      <c r="AS160" s="4"/>
    </row>
    <row r="161" ht="13.5" customHeight="1">
      <c r="A161" s="6"/>
      <c r="B161" s="79" t="s">
        <v>3302</v>
      </c>
      <c r="C161" s="79" t="s">
        <v>2799</v>
      </c>
      <c r="D161" s="79" t="s">
        <v>810</v>
      </c>
      <c r="E161" s="76">
        <v>2.0128137E7</v>
      </c>
      <c r="F161" s="79" t="s">
        <v>2601</v>
      </c>
      <c r="G161" s="79" t="s">
        <v>2602</v>
      </c>
      <c r="H161" s="23" t="s">
        <v>4220</v>
      </c>
      <c r="I161" s="10"/>
      <c r="J161" s="10"/>
      <c r="K161" s="10"/>
      <c r="L161" s="10"/>
      <c r="M161" s="10"/>
      <c r="N161" s="10"/>
      <c r="O161" s="10"/>
      <c r="P161" s="4">
        <f>COUNTIFS(Lambai!Q:Q,AH161)</f>
        <v>0</v>
      </c>
      <c r="Q161" s="10">
        <f>COUNTIFS(Lambai!O:O,"TNLT",Lambai!Q:Q,AH161, Lambai!S:S,"&lt;&gt;"&amp;"", Lambai!T:T,"&lt;&gt;"&amp;"", Lambai!U:U,"&lt;&gt;"&amp;"", Lambai!V:V,"&lt;&gt;"&amp;"",  Lambai!W:W,"&lt;&gt;"&amp;"",  Lambai!X:X,"&lt;&gt;"&amp;"",  Lambai!Y:Y,"&lt;&gt;"&amp;"",  Lambai!Z:Z,"&lt;&gt;"&amp;"")</f>
        <v>0</v>
      </c>
      <c r="R161" s="10">
        <f>COUNTIFS(Lambai!O:O,"TNBT",Lambai!Q:Q,AH161, Lambai!S:S,"&lt;&gt;"&amp;"", Lambai!T:T,"&lt;&gt;"&amp;"", Lambai!U:U,"&lt;&gt;"&amp;"", Lambai!V:V,"&lt;&gt;"&amp;"",  Lambai!W:W,"&lt;&gt;"&amp;"",  Lambai!X:X,"&lt;&gt;"&amp;"",  Lambai!Y:Y,"&lt;&gt;"&amp;"",  Lambai!Z:Z,"&lt;&gt;"&amp;"")</f>
        <v>0</v>
      </c>
      <c r="S161" s="10">
        <f>COUNTIFS(Lambai!O:O,"TL",Lambai!Q:Q,AH161, Lambai!S:S,"&lt;&gt;"&amp;"", Lambai!Y:Y,"&lt;&gt;"&amp;"",  Lambai!Z:Z,"&lt;&gt;"&amp;"")</f>
        <v>0</v>
      </c>
      <c r="T161" s="10">
        <f>COUNTIFS(Lambai!B:B,"Giữ chỗ",Lambai!Q:Q,AH161)</f>
        <v>0</v>
      </c>
      <c r="U161" s="10">
        <f>COUNTIFS(Lambai!C:C,"Sai lớp",Lambai!Q:Q,AH161)</f>
        <v>0</v>
      </c>
      <c r="V161" s="10">
        <f>COUNTIFS(Lambai!C:C,"Sai phân công",Lambai!Q:Q,AH161)</f>
        <v>0</v>
      </c>
      <c r="W161" s="10">
        <f t="shared" si="4"/>
        <v>0</v>
      </c>
      <c r="X161" s="10"/>
      <c r="Y161" s="10"/>
      <c r="Z161" s="10">
        <f>COUNTIFS(Lambai!AE:AE,AH161, Lambai!AO:AO,"&lt;&gt;"&amp;"",Lambai!AP:AP,"&lt;&gt;"&amp;"")</f>
        <v>0</v>
      </c>
      <c r="AA161" s="6">
        <f>COUNTIFS(Lambai!AS:AS,'[1]Kiểm tra'!AH161, Lambai!AO:AO,"&lt;&gt;"&amp;"",Lambai!AP:AP,"&lt;&gt;"&amp;"")</f>
        <v>0</v>
      </c>
      <c r="AB161" s="6"/>
      <c r="AC161" s="6"/>
      <c r="AD161" s="6"/>
      <c r="AE161" s="6"/>
      <c r="AF161" s="6"/>
      <c r="AG161" s="6"/>
      <c r="AH161" s="6" t="s">
        <v>3303</v>
      </c>
      <c r="AI161" s="6" t="str">
        <f t="shared" si="5"/>
        <v>C_19 Nguyễn Hoàng Hiệp 20128137 LTU11B</v>
      </c>
      <c r="AJ161" s="6"/>
      <c r="AK161" s="6" t="str">
        <f t="shared" si="6"/>
        <v>TRUE</v>
      </c>
      <c r="AL161" s="4"/>
      <c r="AM161" s="4"/>
      <c r="AN161" s="4"/>
      <c r="AO161" s="4"/>
      <c r="AP161" s="4"/>
      <c r="AQ161" s="4"/>
      <c r="AR161" s="4"/>
      <c r="AS161" s="4"/>
    </row>
    <row r="162" ht="13.5" customHeight="1">
      <c r="A162" s="6"/>
      <c r="B162" s="10" t="s">
        <v>3275</v>
      </c>
      <c r="C162" s="10" t="s">
        <v>4237</v>
      </c>
      <c r="D162" s="10" t="s">
        <v>4238</v>
      </c>
      <c r="E162" s="86">
        <v>2.012856E7</v>
      </c>
      <c r="F162" s="10" t="s">
        <v>2601</v>
      </c>
      <c r="G162" s="10" t="s">
        <v>2602</v>
      </c>
      <c r="H162" s="23" t="s">
        <v>4239</v>
      </c>
      <c r="I162" s="10">
        <f>COUNTIF(B:B,B162)</f>
        <v>4</v>
      </c>
      <c r="J162" s="10">
        <f>COUNTIFS(Lambai!P:P,B162,Lambai!O:O,"TNLT", Lambai!S:S,"&lt;&gt;"&amp;"", Lambai!T:T,"&lt;&gt;"&amp;"", Lambai!U:U,"&lt;&gt;"&amp;"", Lambai!V:V,"&lt;&gt;"&amp;"",  Lambai!W:W,"&lt;&gt;"&amp;"",  Lambai!X:X,"&lt;&gt;"&amp;"",  Lambai!Y:Y,"&lt;&gt;"&amp;"",  Lambai!Z:Z,"&lt;&gt;"&amp;"")</f>
        <v>0</v>
      </c>
      <c r="K162" s="10">
        <f>COUNTIFS(Lambai!P:P,B162,Lambai!O:O,"TNBT", Lambai!S:S,"&lt;&gt;"&amp;"", Lambai!T:T,"&lt;&gt;"&amp;"", Lambai!U:U,"&lt;&gt;"&amp;"", Lambai!V:V,"&lt;&gt;"&amp;"",  Lambai!W:W,"&lt;&gt;"&amp;"",  Lambai!X:X,"&lt;&gt;"&amp;"",  Lambai!Y:Y,"&lt;&gt;"&amp;"",  Lambai!Z:Z,"&lt;&gt;"&amp;"")</f>
        <v>0</v>
      </c>
      <c r="L162" s="10">
        <f>COUNTIFS(Lambai!P:P,B162,Lambai!O:O,"TL", Lambai!S:S,"&lt;&gt;"&amp;"", Lambai!Y:Y,"&lt;&gt;"&amp;"",  Lambai!Z:Z,"&lt;&gt;"&amp;"")</f>
        <v>0</v>
      </c>
      <c r="M162" s="10">
        <f>COUNTIFS(Lambai!AD:AD,B162, Lambai!AO:AO,"&lt;&gt;"&amp;"",Lambai!AP:AP,"&lt;&gt;"&amp;"")</f>
        <v>0</v>
      </c>
      <c r="N162" s="10">
        <f>COUNTIFS(Lambai!B:B,"Giữ chỗ nhóm",Lambai!P:P,B162)</f>
        <v>0</v>
      </c>
      <c r="O162" s="10"/>
      <c r="P162" s="4">
        <f>COUNTIFS(Lambai!Q:Q,AH162)</f>
        <v>0</v>
      </c>
      <c r="Q162" s="10">
        <f>COUNTIFS(Lambai!O:O,"TNLT",Lambai!Q:Q,AH162, Lambai!S:S,"&lt;&gt;"&amp;"", Lambai!T:T,"&lt;&gt;"&amp;"", Lambai!U:U,"&lt;&gt;"&amp;"", Lambai!V:V,"&lt;&gt;"&amp;"",  Lambai!W:W,"&lt;&gt;"&amp;"",  Lambai!X:X,"&lt;&gt;"&amp;"",  Lambai!Y:Y,"&lt;&gt;"&amp;"",  Lambai!Z:Z,"&lt;&gt;"&amp;"")</f>
        <v>0</v>
      </c>
      <c r="R162" s="10">
        <f>COUNTIFS(Lambai!O:O,"TNBT",Lambai!Q:Q,AH162, Lambai!S:S,"&lt;&gt;"&amp;"", Lambai!T:T,"&lt;&gt;"&amp;"", Lambai!U:U,"&lt;&gt;"&amp;"", Lambai!V:V,"&lt;&gt;"&amp;"",  Lambai!W:W,"&lt;&gt;"&amp;"",  Lambai!X:X,"&lt;&gt;"&amp;"",  Lambai!Y:Y,"&lt;&gt;"&amp;"",  Lambai!Z:Z,"&lt;&gt;"&amp;"")</f>
        <v>0</v>
      </c>
      <c r="S162" s="10">
        <f>COUNTIFS(Lambai!O:O,"TL",Lambai!Q:Q,AH162, Lambai!S:S,"&lt;&gt;"&amp;"", Lambai!Y:Y,"&lt;&gt;"&amp;"",  Lambai!Z:Z,"&lt;&gt;"&amp;"")</f>
        <v>0</v>
      </c>
      <c r="T162" s="10">
        <f>COUNTIFS(Lambai!B:B,"Giữ chỗ",Lambai!Q:Q,AH162)</f>
        <v>0</v>
      </c>
      <c r="U162" s="10">
        <f>COUNTIFS(Lambai!C:C,"Sai lớp",Lambai!Q:Q,AH162)</f>
        <v>0</v>
      </c>
      <c r="V162" s="10">
        <f>COUNTIFS(Lambai!C:C,"Sai phân công",Lambai!Q:Q,AH162)</f>
        <v>0</v>
      </c>
      <c r="W162" s="10">
        <f t="shared" si="4"/>
        <v>0</v>
      </c>
      <c r="X162" s="10"/>
      <c r="Y162" s="10"/>
      <c r="Z162" s="10">
        <f>COUNTIFS(Lambai!AE:AE,AH162, Lambai!AO:AO,"&lt;&gt;"&amp;"",Lambai!AP:AP,"&lt;&gt;"&amp;"")</f>
        <v>0</v>
      </c>
      <c r="AA162" s="6">
        <f>COUNTIFS(Lambai!AS:AS,'[1]Kiểm tra'!AH162, Lambai!AO:AO,"&lt;&gt;"&amp;"",Lambai!AP:AP,"&lt;&gt;"&amp;"")</f>
        <v>0</v>
      </c>
      <c r="AB162" s="6"/>
      <c r="AC162" s="6"/>
      <c r="AD162" s="6"/>
      <c r="AE162" s="6"/>
      <c r="AF162" s="6"/>
      <c r="AG162" s="6"/>
      <c r="AH162" s="6" t="s">
        <v>2985</v>
      </c>
      <c r="AI162" s="6" t="str">
        <f t="shared" si="5"/>
        <v>C_20 Nguyễn Thanh Bình 20128560 LTU11B</v>
      </c>
      <c r="AJ162" s="6"/>
      <c r="AK162" s="6" t="str">
        <f t="shared" si="6"/>
        <v>TRUE</v>
      </c>
      <c r="AL162" s="4"/>
      <c r="AM162" s="4"/>
      <c r="AN162" s="4"/>
      <c r="AO162" s="4"/>
      <c r="AP162" s="4"/>
      <c r="AQ162" s="4"/>
      <c r="AR162" s="4"/>
      <c r="AS162" s="4"/>
    </row>
    <row r="163" ht="13.5" customHeight="1">
      <c r="A163" s="6"/>
      <c r="B163" s="10" t="s">
        <v>3275</v>
      </c>
      <c r="C163" s="10" t="s">
        <v>4272</v>
      </c>
      <c r="D163" s="10" t="s">
        <v>639</v>
      </c>
      <c r="E163" s="86">
        <v>2.0128092E7</v>
      </c>
      <c r="F163" s="10" t="s">
        <v>2601</v>
      </c>
      <c r="G163" s="10" t="s">
        <v>2602</v>
      </c>
      <c r="H163" s="23" t="str">
        <f>concatenate(E163,"@student.hust.edu.vn")</f>
        <v>20128092@student.hust.edu.vn</v>
      </c>
      <c r="I163" s="10"/>
      <c r="J163" s="10"/>
      <c r="K163" s="10"/>
      <c r="L163" s="10"/>
      <c r="M163" s="10"/>
      <c r="N163" s="10"/>
      <c r="O163" s="10"/>
      <c r="P163" s="4">
        <f>COUNTIFS(Lambai!Q:Q,AH163)</f>
        <v>0</v>
      </c>
      <c r="Q163" s="10">
        <f>COUNTIFS(Lambai!O:O,"TNLT",Lambai!Q:Q,AH163, Lambai!S:S,"&lt;&gt;"&amp;"", Lambai!T:T,"&lt;&gt;"&amp;"", Lambai!U:U,"&lt;&gt;"&amp;"", Lambai!V:V,"&lt;&gt;"&amp;"",  Lambai!W:W,"&lt;&gt;"&amp;"",  Lambai!X:X,"&lt;&gt;"&amp;"",  Lambai!Y:Y,"&lt;&gt;"&amp;"",  Lambai!Z:Z,"&lt;&gt;"&amp;"")</f>
        <v>0</v>
      </c>
      <c r="R163" s="10">
        <f>COUNTIFS(Lambai!O:O,"TNBT",Lambai!Q:Q,AH163, Lambai!S:S,"&lt;&gt;"&amp;"", Lambai!T:T,"&lt;&gt;"&amp;"", Lambai!U:U,"&lt;&gt;"&amp;"", Lambai!V:V,"&lt;&gt;"&amp;"",  Lambai!W:W,"&lt;&gt;"&amp;"",  Lambai!X:X,"&lt;&gt;"&amp;"",  Lambai!Y:Y,"&lt;&gt;"&amp;"",  Lambai!Z:Z,"&lt;&gt;"&amp;"")</f>
        <v>0</v>
      </c>
      <c r="S163" s="10">
        <f>COUNTIFS(Lambai!O:O,"TL",Lambai!Q:Q,AH163, Lambai!S:S,"&lt;&gt;"&amp;"", Lambai!Y:Y,"&lt;&gt;"&amp;"",  Lambai!Z:Z,"&lt;&gt;"&amp;"")</f>
        <v>0</v>
      </c>
      <c r="T163" s="10">
        <f>COUNTIFS(Lambai!B:B,"Giữ chỗ",Lambai!Q:Q,AH163)</f>
        <v>0</v>
      </c>
      <c r="U163" s="10">
        <f>COUNTIFS(Lambai!C:C,"Sai lớp",Lambai!Q:Q,AH163)</f>
        <v>0</v>
      </c>
      <c r="V163" s="10">
        <f>COUNTIFS(Lambai!C:C,"Sai phân công",Lambai!Q:Q,AH163)</f>
        <v>0</v>
      </c>
      <c r="W163" s="10">
        <f t="shared" si="4"/>
        <v>0</v>
      </c>
      <c r="X163" s="10"/>
      <c r="Y163" s="10"/>
      <c r="Z163" s="10">
        <f>COUNTIFS(Lambai!AE:AE,AH163, Lambai!AO:AO,"&lt;&gt;"&amp;"",Lambai!AP:AP,"&lt;&gt;"&amp;"")</f>
        <v>0</v>
      </c>
      <c r="AA163" s="6">
        <f>COUNTIFS(Lambai!AS:AS,'[1]Kiểm tra'!AH163, Lambai!AO:AO,"&lt;&gt;"&amp;"",Lambai!AP:AP,"&lt;&gt;"&amp;"")</f>
        <v>0</v>
      </c>
      <c r="AB163" s="6"/>
      <c r="AC163" s="6"/>
      <c r="AD163" s="6"/>
      <c r="AE163" s="6"/>
      <c r="AF163" s="6"/>
      <c r="AG163" s="6"/>
      <c r="AH163" s="6" t="s">
        <v>3276</v>
      </c>
      <c r="AI163" s="6" t="str">
        <f t="shared" si="5"/>
        <v>C_20 Phạm Hữu Đạt 20128092 LTU11B</v>
      </c>
      <c r="AJ163" s="6"/>
      <c r="AK163" s="6" t="str">
        <f t="shared" si="6"/>
        <v>TRUE</v>
      </c>
      <c r="AL163" s="4"/>
      <c r="AM163" s="4"/>
      <c r="AN163" s="4"/>
      <c r="AO163" s="4"/>
      <c r="AP163" s="4"/>
      <c r="AQ163" s="4"/>
      <c r="AR163" s="4"/>
      <c r="AS163" s="4"/>
    </row>
    <row r="164" ht="13.5" customHeight="1">
      <c r="A164" s="6"/>
      <c r="B164" s="10" t="s">
        <v>3275</v>
      </c>
      <c r="C164" s="10" t="s">
        <v>4279</v>
      </c>
      <c r="D164" s="10" t="s">
        <v>4280</v>
      </c>
      <c r="E164" s="86">
        <v>2.0128113E7</v>
      </c>
      <c r="F164" s="10" t="s">
        <v>2601</v>
      </c>
      <c r="G164" s="10" t="s">
        <v>2602</v>
      </c>
      <c r="H164" s="23" t="s">
        <v>4281</v>
      </c>
      <c r="I164" s="10"/>
      <c r="J164" s="10"/>
      <c r="K164" s="10"/>
      <c r="L164" s="10"/>
      <c r="M164" s="10"/>
      <c r="N164" s="10"/>
      <c r="O164" s="10"/>
      <c r="P164" s="4">
        <f>COUNTIFS(Lambai!Q:Q,AH164)</f>
        <v>2</v>
      </c>
      <c r="Q164" s="10">
        <f>COUNTIFS(Lambai!O:O,"TNLT",Lambai!Q:Q,AH164, Lambai!S:S,"&lt;&gt;"&amp;"", Lambai!T:T,"&lt;&gt;"&amp;"", Lambai!U:U,"&lt;&gt;"&amp;"", Lambai!V:V,"&lt;&gt;"&amp;"",  Lambai!W:W,"&lt;&gt;"&amp;"",  Lambai!X:X,"&lt;&gt;"&amp;"",  Lambai!Y:Y,"&lt;&gt;"&amp;"",  Lambai!Z:Z,"&lt;&gt;"&amp;"")</f>
        <v>0</v>
      </c>
      <c r="R164" s="10">
        <f>COUNTIFS(Lambai!O:O,"TNBT",Lambai!Q:Q,AH164, Lambai!S:S,"&lt;&gt;"&amp;"", Lambai!T:T,"&lt;&gt;"&amp;"", Lambai!U:U,"&lt;&gt;"&amp;"", Lambai!V:V,"&lt;&gt;"&amp;"",  Lambai!W:W,"&lt;&gt;"&amp;"",  Lambai!X:X,"&lt;&gt;"&amp;"",  Lambai!Y:Y,"&lt;&gt;"&amp;"",  Lambai!Z:Z,"&lt;&gt;"&amp;"")</f>
        <v>0</v>
      </c>
      <c r="S164" s="10">
        <f>COUNTIFS(Lambai!O:O,"TL",Lambai!Q:Q,AH164, Lambai!S:S,"&lt;&gt;"&amp;"", Lambai!Y:Y,"&lt;&gt;"&amp;"",  Lambai!Z:Z,"&lt;&gt;"&amp;"")</f>
        <v>0</v>
      </c>
      <c r="T164" s="10">
        <f>COUNTIFS(Lambai!B:B,"Giữ chỗ",Lambai!Q:Q,AH164)</f>
        <v>2</v>
      </c>
      <c r="U164" s="10">
        <f>COUNTIFS(Lambai!C:C,"Sai lớp",Lambai!Q:Q,AH164)</f>
        <v>0</v>
      </c>
      <c r="V164" s="10">
        <f>COUNTIFS(Lambai!C:C,"Sai phân công",Lambai!Q:Q,AH164)</f>
        <v>0</v>
      </c>
      <c r="W164" s="10">
        <f t="shared" si="4"/>
        <v>0</v>
      </c>
      <c r="X164" s="10"/>
      <c r="Y164" s="10"/>
      <c r="Z164" s="10">
        <f>COUNTIFS(Lambai!AE:AE,AH164, Lambai!AO:AO,"&lt;&gt;"&amp;"",Lambai!AP:AP,"&lt;&gt;"&amp;"")</f>
        <v>0</v>
      </c>
      <c r="AA164" s="6">
        <f>COUNTIFS(Lambai!AS:AS,'[1]Kiểm tra'!AH164, Lambai!AO:AO,"&lt;&gt;"&amp;"",Lambai!AP:AP,"&lt;&gt;"&amp;"")</f>
        <v>0</v>
      </c>
      <c r="AB164" s="6"/>
      <c r="AC164" s="6"/>
      <c r="AD164" s="6"/>
      <c r="AE164" s="6"/>
      <c r="AF164" s="6"/>
      <c r="AG164" s="6"/>
      <c r="AH164" s="6" t="s">
        <v>4285</v>
      </c>
      <c r="AI164" s="6" t="str">
        <f t="shared" si="5"/>
        <v>C_20 Vũ Đình Hào 20128113 LTU11B</v>
      </c>
      <c r="AJ164" s="6"/>
      <c r="AK164" s="6" t="str">
        <f t="shared" si="6"/>
        <v>TRUE</v>
      </c>
      <c r="AL164" s="4"/>
      <c r="AM164" s="4"/>
      <c r="AN164" s="4"/>
      <c r="AO164" s="4"/>
      <c r="AP164" s="4"/>
      <c r="AQ164" s="4"/>
      <c r="AR164" s="4"/>
      <c r="AS164" s="4"/>
    </row>
    <row r="165" ht="13.5" customHeight="1">
      <c r="A165" s="6"/>
      <c r="B165" s="10" t="s">
        <v>3275</v>
      </c>
      <c r="C165" s="10" t="s">
        <v>3526</v>
      </c>
      <c r="D165" s="10" t="s">
        <v>2600</v>
      </c>
      <c r="E165" s="86">
        <v>2.01284E7</v>
      </c>
      <c r="F165" s="10" t="s">
        <v>2601</v>
      </c>
      <c r="G165" s="10" t="s">
        <v>2602</v>
      </c>
      <c r="H165" s="23" t="s">
        <v>4289</v>
      </c>
      <c r="I165" s="10"/>
      <c r="J165" s="10"/>
      <c r="K165" s="10"/>
      <c r="L165" s="10"/>
      <c r="M165" s="10"/>
      <c r="N165" s="10"/>
      <c r="O165" s="10"/>
      <c r="P165" s="4">
        <f>COUNTIFS(Lambai!Q:Q,AH165)</f>
        <v>0</v>
      </c>
      <c r="Q165" s="10">
        <f>COUNTIFS(Lambai!O:O,"TNLT",Lambai!Q:Q,AH165, Lambai!S:S,"&lt;&gt;"&amp;"", Lambai!T:T,"&lt;&gt;"&amp;"", Lambai!U:U,"&lt;&gt;"&amp;"", Lambai!V:V,"&lt;&gt;"&amp;"",  Lambai!W:W,"&lt;&gt;"&amp;"",  Lambai!X:X,"&lt;&gt;"&amp;"",  Lambai!Y:Y,"&lt;&gt;"&amp;"",  Lambai!Z:Z,"&lt;&gt;"&amp;"")</f>
        <v>0</v>
      </c>
      <c r="R165" s="10">
        <f>COUNTIFS(Lambai!O:O,"TNBT",Lambai!Q:Q,AH165, Lambai!S:S,"&lt;&gt;"&amp;"", Lambai!T:T,"&lt;&gt;"&amp;"", Lambai!U:U,"&lt;&gt;"&amp;"", Lambai!V:V,"&lt;&gt;"&amp;"",  Lambai!W:W,"&lt;&gt;"&amp;"",  Lambai!X:X,"&lt;&gt;"&amp;"",  Lambai!Y:Y,"&lt;&gt;"&amp;"",  Lambai!Z:Z,"&lt;&gt;"&amp;"")</f>
        <v>0</v>
      </c>
      <c r="S165" s="10">
        <f>COUNTIFS(Lambai!O:O,"TL",Lambai!Q:Q,AH165, Lambai!S:S,"&lt;&gt;"&amp;"", Lambai!Y:Y,"&lt;&gt;"&amp;"",  Lambai!Z:Z,"&lt;&gt;"&amp;"")</f>
        <v>0</v>
      </c>
      <c r="T165" s="10">
        <f>COUNTIFS(Lambai!B:B,"Giữ chỗ",Lambai!Q:Q,AH165)</f>
        <v>0</v>
      </c>
      <c r="U165" s="10">
        <f>COUNTIFS(Lambai!C:C,"Sai lớp",Lambai!Q:Q,AH165)</f>
        <v>0</v>
      </c>
      <c r="V165" s="10">
        <f>COUNTIFS(Lambai!C:C,"Sai phân công",Lambai!Q:Q,AH165)</f>
        <v>0</v>
      </c>
      <c r="W165" s="10">
        <f t="shared" si="4"/>
        <v>0</v>
      </c>
      <c r="X165" s="10"/>
      <c r="Y165" s="10"/>
      <c r="Z165" s="10">
        <f>COUNTIFS(Lambai!AE:AE,AH165, Lambai!AO:AO,"&lt;&gt;"&amp;"",Lambai!AP:AP,"&lt;&gt;"&amp;"")</f>
        <v>0</v>
      </c>
      <c r="AA165" s="6">
        <f>COUNTIFS(Lambai!AS:AS,'[1]Kiểm tra'!AH165, Lambai!AO:AO,"&lt;&gt;"&amp;"",Lambai!AP:AP,"&lt;&gt;"&amp;"")</f>
        <v>0</v>
      </c>
      <c r="AB165" s="6"/>
      <c r="AC165" s="6"/>
      <c r="AD165" s="6"/>
      <c r="AE165" s="6"/>
      <c r="AF165" s="6"/>
      <c r="AG165" s="6"/>
      <c r="AH165" s="6" t="s">
        <v>4164</v>
      </c>
      <c r="AI165" s="6" t="str">
        <f t="shared" si="5"/>
        <v>C_20 Hoàng Minh Tuấn 20128400 LTU11B</v>
      </c>
      <c r="AJ165" s="6"/>
      <c r="AK165" s="6" t="str">
        <f t="shared" si="6"/>
        <v>TRUE</v>
      </c>
      <c r="AL165" s="4"/>
      <c r="AM165" s="4"/>
      <c r="AN165" s="4"/>
      <c r="AO165" s="4"/>
      <c r="AP165" s="4"/>
      <c r="AQ165" s="4"/>
      <c r="AR165" s="4"/>
      <c r="AS165" s="4"/>
    </row>
    <row r="166" ht="13.5" customHeight="1">
      <c r="A166" s="6"/>
      <c r="B166" s="90" t="s">
        <v>4078</v>
      </c>
      <c r="C166" s="91" t="s">
        <v>4302</v>
      </c>
      <c r="D166" s="90" t="s">
        <v>3052</v>
      </c>
      <c r="E166" s="92">
        <v>2.012828E7</v>
      </c>
      <c r="F166" s="90" t="s">
        <v>2601</v>
      </c>
      <c r="G166" s="90" t="s">
        <v>2602</v>
      </c>
      <c r="H166" s="23" t="s">
        <v>4303</v>
      </c>
      <c r="I166" s="10">
        <f>COUNTIF(B:B,B166)</f>
        <v>4</v>
      </c>
      <c r="J166" s="10">
        <f>COUNTIFS(Lambai!P:P,B166,Lambai!O:O,"TNLT", Lambai!S:S,"&lt;&gt;"&amp;"", Lambai!T:T,"&lt;&gt;"&amp;"", Lambai!U:U,"&lt;&gt;"&amp;"", Lambai!V:V,"&lt;&gt;"&amp;"",  Lambai!W:W,"&lt;&gt;"&amp;"",  Lambai!X:X,"&lt;&gt;"&amp;"",  Lambai!Y:Y,"&lt;&gt;"&amp;"",  Lambai!Z:Z,"&lt;&gt;"&amp;"")</f>
        <v>0</v>
      </c>
      <c r="K166" s="10">
        <f>COUNTIFS(Lambai!P:P,B166,Lambai!O:O,"TNBT", Lambai!S:S,"&lt;&gt;"&amp;"", Lambai!T:T,"&lt;&gt;"&amp;"", Lambai!U:U,"&lt;&gt;"&amp;"", Lambai!V:V,"&lt;&gt;"&amp;"",  Lambai!W:W,"&lt;&gt;"&amp;"",  Lambai!X:X,"&lt;&gt;"&amp;"",  Lambai!Y:Y,"&lt;&gt;"&amp;"",  Lambai!Z:Z,"&lt;&gt;"&amp;"")</f>
        <v>0</v>
      </c>
      <c r="L166" s="10">
        <f>COUNTIFS(Lambai!P:P,B166,Lambai!O:O,"TL", Lambai!S:S,"&lt;&gt;"&amp;"", Lambai!Y:Y,"&lt;&gt;"&amp;"",  Lambai!Z:Z,"&lt;&gt;"&amp;"")</f>
        <v>0</v>
      </c>
      <c r="M166" s="10">
        <f>COUNTIFS(Lambai!AD:AD,B166, Lambai!AO:AO,"&lt;&gt;"&amp;"",Lambai!AP:AP,"&lt;&gt;"&amp;"")</f>
        <v>0</v>
      </c>
      <c r="N166" s="10">
        <f>COUNTIFS(Lambai!B:B,"Giữ chỗ nhóm",Lambai!P:P,B166)</f>
        <v>0</v>
      </c>
      <c r="O166" s="10"/>
      <c r="P166" s="4">
        <f>COUNTIFS(Lambai!Q:Q,AH166)</f>
        <v>0</v>
      </c>
      <c r="Q166" s="10">
        <f>COUNTIFS(Lambai!O:O,"TNLT",Lambai!Q:Q,AH166, Lambai!S:S,"&lt;&gt;"&amp;"", Lambai!T:T,"&lt;&gt;"&amp;"", Lambai!U:U,"&lt;&gt;"&amp;"", Lambai!V:V,"&lt;&gt;"&amp;"",  Lambai!W:W,"&lt;&gt;"&amp;"",  Lambai!X:X,"&lt;&gt;"&amp;"",  Lambai!Y:Y,"&lt;&gt;"&amp;"",  Lambai!Z:Z,"&lt;&gt;"&amp;"")</f>
        <v>0</v>
      </c>
      <c r="R166" s="10">
        <f>COUNTIFS(Lambai!O:O,"TNBT",Lambai!Q:Q,AH166, Lambai!S:S,"&lt;&gt;"&amp;"", Lambai!T:T,"&lt;&gt;"&amp;"", Lambai!U:U,"&lt;&gt;"&amp;"", Lambai!V:V,"&lt;&gt;"&amp;"",  Lambai!W:W,"&lt;&gt;"&amp;"",  Lambai!X:X,"&lt;&gt;"&amp;"",  Lambai!Y:Y,"&lt;&gt;"&amp;"",  Lambai!Z:Z,"&lt;&gt;"&amp;"")</f>
        <v>0</v>
      </c>
      <c r="S166" s="10">
        <f>COUNTIFS(Lambai!O:O,"TL",Lambai!Q:Q,AH166, Lambai!S:S,"&lt;&gt;"&amp;"", Lambai!Y:Y,"&lt;&gt;"&amp;"",  Lambai!Z:Z,"&lt;&gt;"&amp;"")</f>
        <v>0</v>
      </c>
      <c r="T166" s="10">
        <f>COUNTIFS(Lambai!B:B,"Giữ chỗ",Lambai!Q:Q,AH166)</f>
        <v>0</v>
      </c>
      <c r="U166" s="10">
        <f>COUNTIFS(Lambai!C:C,"Sai lớp",Lambai!Q:Q,AH166)</f>
        <v>0</v>
      </c>
      <c r="V166" s="10">
        <f>COUNTIFS(Lambai!C:C,"Sai phân công",Lambai!Q:Q,AH166)</f>
        <v>0</v>
      </c>
      <c r="W166" s="10">
        <f t="shared" si="4"/>
        <v>0</v>
      </c>
      <c r="X166" s="10"/>
      <c r="Y166" s="10"/>
      <c r="Z166" s="10">
        <f>COUNTIFS(Lambai!AE:AE,AH166, Lambai!AO:AO,"&lt;&gt;"&amp;"",Lambai!AP:AP,"&lt;&gt;"&amp;"")</f>
        <v>0</v>
      </c>
      <c r="AA166" s="6">
        <f>COUNTIFS(Lambai!AS:AS,'[1]Kiểm tra'!AH166, Lambai!AO:AO,"&lt;&gt;"&amp;"",Lambai!AP:AP,"&lt;&gt;"&amp;"")</f>
        <v>0</v>
      </c>
      <c r="AB166" s="6"/>
      <c r="AC166" s="6"/>
      <c r="AD166" s="6"/>
      <c r="AE166" s="6"/>
      <c r="AF166" s="6"/>
      <c r="AG166" s="6"/>
      <c r="AH166" s="6" t="s">
        <v>4079</v>
      </c>
      <c r="AI166" s="6" t="str">
        <f t="shared" si="5"/>
        <v>C_33 Đỗ Thị Minh Phương 20128280 LTU11B</v>
      </c>
      <c r="AJ166" s="6"/>
      <c r="AK166" s="6" t="str">
        <f t="shared" si="6"/>
        <v>TRUE</v>
      </c>
      <c r="AL166" s="4"/>
      <c r="AM166" s="4"/>
      <c r="AN166" s="4"/>
      <c r="AO166" s="4"/>
      <c r="AP166" s="4"/>
      <c r="AQ166" s="4"/>
      <c r="AR166" s="4"/>
      <c r="AS166" s="4"/>
    </row>
    <row r="167" ht="13.5" customHeight="1">
      <c r="A167" s="6"/>
      <c r="B167" s="90" t="s">
        <v>4078</v>
      </c>
      <c r="C167" s="91" t="s">
        <v>4327</v>
      </c>
      <c r="D167" s="90" t="s">
        <v>4328</v>
      </c>
      <c r="E167" s="86">
        <v>2.0128318E7</v>
      </c>
      <c r="F167" s="90" t="s">
        <v>2601</v>
      </c>
      <c r="G167" s="90" t="s">
        <v>2602</v>
      </c>
      <c r="H167" s="23" t="s">
        <v>4329</v>
      </c>
      <c r="I167" s="10"/>
      <c r="J167" s="10"/>
      <c r="K167" s="10"/>
      <c r="L167" s="10"/>
      <c r="M167" s="10"/>
      <c r="N167" s="10"/>
      <c r="O167" s="10"/>
      <c r="P167" s="4">
        <f>COUNTIFS(Lambai!Q:Q,AH167)</f>
        <v>0</v>
      </c>
      <c r="Q167" s="10">
        <f>COUNTIFS(Lambai!O:O,"TNLT",Lambai!Q:Q,AH167, Lambai!S:S,"&lt;&gt;"&amp;"", Lambai!T:T,"&lt;&gt;"&amp;"", Lambai!U:U,"&lt;&gt;"&amp;"", Lambai!V:V,"&lt;&gt;"&amp;"",  Lambai!W:W,"&lt;&gt;"&amp;"",  Lambai!X:X,"&lt;&gt;"&amp;"",  Lambai!Y:Y,"&lt;&gt;"&amp;"",  Lambai!Z:Z,"&lt;&gt;"&amp;"")</f>
        <v>0</v>
      </c>
      <c r="R167" s="10">
        <f>COUNTIFS(Lambai!O:O,"TNBT",Lambai!Q:Q,AH167, Lambai!S:S,"&lt;&gt;"&amp;"", Lambai!T:T,"&lt;&gt;"&amp;"", Lambai!U:U,"&lt;&gt;"&amp;"", Lambai!V:V,"&lt;&gt;"&amp;"",  Lambai!W:W,"&lt;&gt;"&amp;"",  Lambai!X:X,"&lt;&gt;"&amp;"",  Lambai!Y:Y,"&lt;&gt;"&amp;"",  Lambai!Z:Z,"&lt;&gt;"&amp;"")</f>
        <v>0</v>
      </c>
      <c r="S167" s="10">
        <f>COUNTIFS(Lambai!O:O,"TL",Lambai!Q:Q,AH167, Lambai!S:S,"&lt;&gt;"&amp;"", Lambai!Y:Y,"&lt;&gt;"&amp;"",  Lambai!Z:Z,"&lt;&gt;"&amp;"")</f>
        <v>0</v>
      </c>
      <c r="T167" s="10">
        <f>COUNTIFS(Lambai!B:B,"Giữ chỗ",Lambai!Q:Q,AH167)</f>
        <v>0</v>
      </c>
      <c r="U167" s="10">
        <f>COUNTIFS(Lambai!C:C,"Sai lớp",Lambai!Q:Q,AH167)</f>
        <v>0</v>
      </c>
      <c r="V167" s="10">
        <f>COUNTIFS(Lambai!C:C,"Sai phân công",Lambai!Q:Q,AH167)</f>
        <v>0</v>
      </c>
      <c r="W167" s="10">
        <f t="shared" si="4"/>
        <v>0</v>
      </c>
      <c r="X167" s="10"/>
      <c r="Y167" s="10"/>
      <c r="Z167" s="10">
        <f>COUNTIFS(Lambai!AE:AE,AH167, Lambai!AO:AO,"&lt;&gt;"&amp;"",Lambai!AP:AP,"&lt;&gt;"&amp;"")</f>
        <v>0</v>
      </c>
      <c r="AA167" s="6">
        <f>COUNTIFS(Lambai!AS:AS,'[1]Kiểm tra'!AH167, Lambai!AO:AO,"&lt;&gt;"&amp;"",Lambai!AP:AP,"&lt;&gt;"&amp;"")</f>
        <v>0</v>
      </c>
      <c r="AB167" s="6"/>
      <c r="AC167" s="6"/>
      <c r="AD167" s="6"/>
      <c r="AE167" s="6"/>
      <c r="AF167" s="6"/>
      <c r="AG167" s="6"/>
      <c r="AH167" s="6" t="s">
        <v>4131</v>
      </c>
      <c r="AI167" s="6" t="str">
        <f t="shared" si="5"/>
        <v>C_33 Hoàng Thanh Tâm 20128318 LTU11B</v>
      </c>
      <c r="AJ167" s="6"/>
      <c r="AK167" s="6" t="str">
        <f t="shared" si="6"/>
        <v>TRUE</v>
      </c>
      <c r="AL167" s="4"/>
      <c r="AM167" s="4"/>
      <c r="AN167" s="4"/>
      <c r="AO167" s="4"/>
      <c r="AP167" s="4"/>
      <c r="AQ167" s="4"/>
      <c r="AR167" s="4"/>
      <c r="AS167" s="4"/>
    </row>
    <row r="168" ht="13.5" customHeight="1">
      <c r="A168" s="6"/>
      <c r="B168" s="90" t="s">
        <v>4078</v>
      </c>
      <c r="C168" s="93" t="s">
        <v>4363</v>
      </c>
      <c r="D168" s="93" t="s">
        <v>190</v>
      </c>
      <c r="E168" s="76">
        <v>2.0128025E7</v>
      </c>
      <c r="F168" s="93" t="s">
        <v>2601</v>
      </c>
      <c r="G168" s="93" t="s">
        <v>2602</v>
      </c>
      <c r="H168" s="23" t="s">
        <v>4364</v>
      </c>
      <c r="I168" s="10"/>
      <c r="J168" s="10"/>
      <c r="K168" s="10"/>
      <c r="L168" s="10"/>
      <c r="M168" s="10"/>
      <c r="N168" s="10"/>
      <c r="O168" s="10"/>
      <c r="P168" s="4">
        <f>COUNTIFS(Lambai!Q:Q,AH168)</f>
        <v>3</v>
      </c>
      <c r="Q168" s="10">
        <f>COUNTIFS(Lambai!O:O,"TNLT",Lambai!Q:Q,AH168, Lambai!S:S,"&lt;&gt;"&amp;"", Lambai!T:T,"&lt;&gt;"&amp;"", Lambai!U:U,"&lt;&gt;"&amp;"", Lambai!V:V,"&lt;&gt;"&amp;"",  Lambai!W:W,"&lt;&gt;"&amp;"",  Lambai!X:X,"&lt;&gt;"&amp;"",  Lambai!Y:Y,"&lt;&gt;"&amp;"",  Lambai!Z:Z,"&lt;&gt;"&amp;"")</f>
        <v>0</v>
      </c>
      <c r="R168" s="10">
        <f>COUNTIFS(Lambai!O:O,"TNBT",Lambai!Q:Q,AH168, Lambai!S:S,"&lt;&gt;"&amp;"", Lambai!T:T,"&lt;&gt;"&amp;"", Lambai!U:U,"&lt;&gt;"&amp;"", Lambai!V:V,"&lt;&gt;"&amp;"",  Lambai!W:W,"&lt;&gt;"&amp;"",  Lambai!X:X,"&lt;&gt;"&amp;"",  Lambai!Y:Y,"&lt;&gt;"&amp;"",  Lambai!Z:Z,"&lt;&gt;"&amp;"")</f>
        <v>0</v>
      </c>
      <c r="S168" s="10">
        <f>COUNTIFS(Lambai!O:O,"TL",Lambai!Q:Q,AH168, Lambai!S:S,"&lt;&gt;"&amp;"", Lambai!Y:Y,"&lt;&gt;"&amp;"",  Lambai!Z:Z,"&lt;&gt;"&amp;"")</f>
        <v>0</v>
      </c>
      <c r="T168" s="10">
        <f>COUNTIFS(Lambai!B:B,"Giữ chỗ",Lambai!Q:Q,AH168)</f>
        <v>1</v>
      </c>
      <c r="U168" s="10">
        <f>COUNTIFS(Lambai!C:C,"Sai lớp",Lambai!Q:Q,AH168)</f>
        <v>0</v>
      </c>
      <c r="V168" s="10">
        <f>COUNTIFS(Lambai!C:C,"Sai phân công",Lambai!Q:Q,AH168)</f>
        <v>0</v>
      </c>
      <c r="W168" s="10">
        <f t="shared" si="4"/>
        <v>2</v>
      </c>
      <c r="X168" s="10"/>
      <c r="Y168" s="10"/>
      <c r="Z168" s="10">
        <f>COUNTIFS(Lambai!AE:AE,AH168, Lambai!AO:AO,"&lt;&gt;"&amp;"",Lambai!AP:AP,"&lt;&gt;"&amp;"")</f>
        <v>0</v>
      </c>
      <c r="AA168" s="6">
        <f>COUNTIFS(Lambai!AS:AS,'[1]Kiểm tra'!AH168, Lambai!AO:AO,"&lt;&gt;"&amp;"",Lambai!AP:AP,"&lt;&gt;"&amp;"")</f>
        <v>0</v>
      </c>
      <c r="AB168" s="6"/>
      <c r="AC168" s="6"/>
      <c r="AD168" s="6"/>
      <c r="AE168" s="6"/>
      <c r="AF168" s="6"/>
      <c r="AG168" s="6"/>
      <c r="AH168" s="6" t="s">
        <v>4388</v>
      </c>
      <c r="AI168" s="6" t="str">
        <f t="shared" si="5"/>
        <v>C_33 Nguyễn Tuấn Anh 20128025 LTU11B</v>
      </c>
      <c r="AJ168" s="6"/>
      <c r="AK168" s="6" t="str">
        <f t="shared" si="6"/>
        <v>TRUE</v>
      </c>
      <c r="AL168" s="4"/>
      <c r="AM168" s="4"/>
      <c r="AN168" s="4"/>
      <c r="AO168" s="4"/>
      <c r="AP168" s="4"/>
      <c r="AQ168" s="4"/>
      <c r="AR168" s="4"/>
      <c r="AS168" s="4"/>
    </row>
    <row r="169" ht="13.5" customHeight="1">
      <c r="A169" s="6"/>
      <c r="B169" s="93" t="s">
        <v>4078</v>
      </c>
      <c r="C169" s="93" t="s">
        <v>2110</v>
      </c>
      <c r="D169" s="93" t="s">
        <v>154</v>
      </c>
      <c r="E169" s="76">
        <v>2.012843E7</v>
      </c>
      <c r="F169" s="93" t="s">
        <v>2601</v>
      </c>
      <c r="G169" s="93" t="s">
        <v>2602</v>
      </c>
      <c r="H169" s="23" t="s">
        <v>4394</v>
      </c>
      <c r="I169" s="10"/>
      <c r="J169" s="10"/>
      <c r="K169" s="10"/>
      <c r="L169" s="10"/>
      <c r="M169" s="10"/>
      <c r="N169" s="10"/>
      <c r="O169" s="10"/>
      <c r="P169" s="4">
        <f>COUNTIFS(Lambai!Q:Q,AH169)</f>
        <v>0</v>
      </c>
      <c r="Q169" s="10">
        <f>COUNTIFS(Lambai!O:O,"TNLT",Lambai!Q:Q,AH169, Lambai!S:S,"&lt;&gt;"&amp;"", Lambai!T:T,"&lt;&gt;"&amp;"", Lambai!U:U,"&lt;&gt;"&amp;"", Lambai!V:V,"&lt;&gt;"&amp;"",  Lambai!W:W,"&lt;&gt;"&amp;"",  Lambai!X:X,"&lt;&gt;"&amp;"",  Lambai!Y:Y,"&lt;&gt;"&amp;"",  Lambai!Z:Z,"&lt;&gt;"&amp;"")</f>
        <v>0</v>
      </c>
      <c r="R169" s="10">
        <f>COUNTIFS(Lambai!O:O,"TNBT",Lambai!Q:Q,AH169, Lambai!S:S,"&lt;&gt;"&amp;"", Lambai!T:T,"&lt;&gt;"&amp;"", Lambai!U:U,"&lt;&gt;"&amp;"", Lambai!V:V,"&lt;&gt;"&amp;"",  Lambai!W:W,"&lt;&gt;"&amp;"",  Lambai!X:X,"&lt;&gt;"&amp;"",  Lambai!Y:Y,"&lt;&gt;"&amp;"",  Lambai!Z:Z,"&lt;&gt;"&amp;"")</f>
        <v>0</v>
      </c>
      <c r="S169" s="10">
        <f>COUNTIFS(Lambai!O:O,"TL",Lambai!Q:Q,AH169, Lambai!S:S,"&lt;&gt;"&amp;"", Lambai!Y:Y,"&lt;&gt;"&amp;"",  Lambai!Z:Z,"&lt;&gt;"&amp;"")</f>
        <v>0</v>
      </c>
      <c r="T169" s="10">
        <f>COUNTIFS(Lambai!B:B,"Giữ chỗ",Lambai!Q:Q,AH169)</f>
        <v>0</v>
      </c>
      <c r="U169" s="10">
        <f>COUNTIFS(Lambai!C:C,"Sai lớp",Lambai!Q:Q,AH169)</f>
        <v>0</v>
      </c>
      <c r="V169" s="10">
        <f>COUNTIFS(Lambai!C:C,"Sai phân công",Lambai!Q:Q,AH169)</f>
        <v>0</v>
      </c>
      <c r="W169" s="10">
        <f t="shared" si="4"/>
        <v>0</v>
      </c>
      <c r="X169" s="10"/>
      <c r="Y169" s="10"/>
      <c r="Z169" s="10">
        <f>COUNTIFS(Lambai!AE:AE,AH169, Lambai!AO:AO,"&lt;&gt;"&amp;"",Lambai!AP:AP,"&lt;&gt;"&amp;"")</f>
        <v>0</v>
      </c>
      <c r="AA169" s="6">
        <f>COUNTIFS(Lambai!AS:AS,'[1]Kiểm tra'!AH169, Lambai!AO:AO,"&lt;&gt;"&amp;"",Lambai!AP:AP,"&lt;&gt;"&amp;"")</f>
        <v>0</v>
      </c>
      <c r="AB169" s="6"/>
      <c r="AC169" s="6"/>
      <c r="AD169" s="6"/>
      <c r="AE169" s="6"/>
      <c r="AF169" s="6"/>
      <c r="AG169" s="6"/>
      <c r="AH169" s="6" t="s">
        <v>4413</v>
      </c>
      <c r="AI169" s="6" t="str">
        <f t="shared" si="5"/>
        <v>C_33 Nguyễn Công Việt 20128430 LTU11B</v>
      </c>
      <c r="AJ169" s="6"/>
      <c r="AK169" s="6" t="str">
        <f t="shared" si="6"/>
        <v>TRUE</v>
      </c>
      <c r="AL169" s="4"/>
      <c r="AM169" s="4"/>
      <c r="AN169" s="4"/>
      <c r="AO169" s="4"/>
      <c r="AP169" s="4"/>
      <c r="AQ169" s="4"/>
      <c r="AR169" s="4"/>
      <c r="AS169" s="4"/>
    </row>
    <row r="170" ht="13.5" customHeight="1">
      <c r="A170" s="6"/>
      <c r="B170" s="75" t="s">
        <v>681</v>
      </c>
      <c r="C170" s="75" t="s">
        <v>4414</v>
      </c>
      <c r="D170" s="75" t="s">
        <v>512</v>
      </c>
      <c r="E170" s="76">
        <v>2.013052E7</v>
      </c>
      <c r="F170" s="75" t="s">
        <v>4415</v>
      </c>
      <c r="G170" s="75" t="s">
        <v>2471</v>
      </c>
      <c r="H170" s="23" t="s">
        <v>4416</v>
      </c>
      <c r="I170" s="10">
        <f>COUNTIF(B:B,B170)</f>
        <v>4</v>
      </c>
      <c r="J170" s="10">
        <f>COUNTIFS(Lambai!P:P,B170,Lambai!O:O,"TNLT", Lambai!S:S,"&lt;&gt;"&amp;"", Lambai!T:T,"&lt;&gt;"&amp;"", Lambai!U:U,"&lt;&gt;"&amp;"", Lambai!V:V,"&lt;&gt;"&amp;"",  Lambai!W:W,"&lt;&gt;"&amp;"",  Lambai!X:X,"&lt;&gt;"&amp;"",  Lambai!Y:Y,"&lt;&gt;"&amp;"",  Lambai!Z:Z,"&lt;&gt;"&amp;"")</f>
        <v>0</v>
      </c>
      <c r="K170" s="10">
        <f>COUNTIFS(Lambai!P:P,B170,Lambai!O:O,"TNBT", Lambai!S:S,"&lt;&gt;"&amp;"", Lambai!T:T,"&lt;&gt;"&amp;"", Lambai!U:U,"&lt;&gt;"&amp;"", Lambai!V:V,"&lt;&gt;"&amp;"",  Lambai!W:W,"&lt;&gt;"&amp;"",  Lambai!X:X,"&lt;&gt;"&amp;"",  Lambai!Y:Y,"&lt;&gt;"&amp;"",  Lambai!Z:Z,"&lt;&gt;"&amp;"")</f>
        <v>0</v>
      </c>
      <c r="L170" s="10">
        <f>COUNTIFS(Lambai!P:P,B170,Lambai!O:O,"TL", Lambai!S:S,"&lt;&gt;"&amp;"", Lambai!Y:Y,"&lt;&gt;"&amp;"",  Lambai!Z:Z,"&lt;&gt;"&amp;"")</f>
        <v>0</v>
      </c>
      <c r="M170" s="10">
        <f>COUNTIFS(Lambai!AD:AD,B170, Lambai!AO:AO,"&lt;&gt;"&amp;"",Lambai!AP:AP,"&lt;&gt;"&amp;"")</f>
        <v>0</v>
      </c>
      <c r="N170" s="10">
        <f>COUNTIFS(Lambai!B:B,"Giữ chỗ nhóm",Lambai!P:P,B170)</f>
        <v>0</v>
      </c>
      <c r="O170" s="10"/>
      <c r="P170" s="4">
        <f>COUNTIFS(Lambai!Q:Q,AH170)</f>
        <v>0</v>
      </c>
      <c r="Q170" s="10">
        <f>COUNTIFS(Lambai!O:O,"TNLT",Lambai!Q:Q,AH170, Lambai!S:S,"&lt;&gt;"&amp;"", Lambai!T:T,"&lt;&gt;"&amp;"", Lambai!U:U,"&lt;&gt;"&amp;"", Lambai!V:V,"&lt;&gt;"&amp;"",  Lambai!W:W,"&lt;&gt;"&amp;"",  Lambai!X:X,"&lt;&gt;"&amp;"",  Lambai!Y:Y,"&lt;&gt;"&amp;"",  Lambai!Z:Z,"&lt;&gt;"&amp;"")</f>
        <v>0</v>
      </c>
      <c r="R170" s="10">
        <f>COUNTIFS(Lambai!O:O,"TNBT",Lambai!Q:Q,AH170, Lambai!S:S,"&lt;&gt;"&amp;"", Lambai!T:T,"&lt;&gt;"&amp;"", Lambai!U:U,"&lt;&gt;"&amp;"", Lambai!V:V,"&lt;&gt;"&amp;"",  Lambai!W:W,"&lt;&gt;"&amp;"",  Lambai!X:X,"&lt;&gt;"&amp;"",  Lambai!Y:Y,"&lt;&gt;"&amp;"",  Lambai!Z:Z,"&lt;&gt;"&amp;"")</f>
        <v>0</v>
      </c>
      <c r="S170" s="10">
        <f>COUNTIFS(Lambai!O:O,"TL",Lambai!Q:Q,AH170, Lambai!S:S,"&lt;&gt;"&amp;"", Lambai!Y:Y,"&lt;&gt;"&amp;"",  Lambai!Z:Z,"&lt;&gt;"&amp;"")</f>
        <v>0</v>
      </c>
      <c r="T170" s="10">
        <f>COUNTIFS(Lambai!B:B,"Giữ chỗ",Lambai!Q:Q,AH170)</f>
        <v>0</v>
      </c>
      <c r="U170" s="10">
        <f>COUNTIFS(Lambai!C:C,"Sai lớp",Lambai!Q:Q,AH170)</f>
        <v>0</v>
      </c>
      <c r="V170" s="10">
        <f>COUNTIFS(Lambai!C:C,"Sai phân công",Lambai!Q:Q,AH170)</f>
        <v>0</v>
      </c>
      <c r="W170" s="10">
        <f t="shared" si="4"/>
        <v>0</v>
      </c>
      <c r="X170" s="10"/>
      <c r="Y170" s="10"/>
      <c r="Z170" s="10">
        <f>COUNTIFS(Lambai!AE:AE,AH170, Lambai!AO:AO,"&lt;&gt;"&amp;"",Lambai!AP:AP,"&lt;&gt;"&amp;"")</f>
        <v>0</v>
      </c>
      <c r="AA170" s="6">
        <f>COUNTIFS(Lambai!AS:AS,'[1]Kiểm tra'!AH170, Lambai!AO:AO,"&lt;&gt;"&amp;"",Lambai!AP:AP,"&lt;&gt;"&amp;"")</f>
        <v>0</v>
      </c>
      <c r="AB170" s="6"/>
      <c r="AC170" s="6"/>
      <c r="AD170" s="6"/>
      <c r="AE170" s="6"/>
      <c r="AF170" s="6"/>
      <c r="AG170" s="6"/>
      <c r="AH170" s="6" t="s">
        <v>4468</v>
      </c>
      <c r="AI170" s="6" t="str">
        <f t="shared" si="5"/>
        <v>D_21 Nguyễn Mạnh Cường 20130520 AS</v>
      </c>
      <c r="AJ170" s="6"/>
      <c r="AK170" s="6" t="str">
        <f t="shared" si="6"/>
        <v>TRUE</v>
      </c>
      <c r="AL170" s="4"/>
      <c r="AM170" s="4"/>
      <c r="AN170" s="4"/>
      <c r="AO170" s="4"/>
      <c r="AP170" s="4"/>
      <c r="AQ170" s="4"/>
      <c r="AR170" s="4"/>
      <c r="AS170" s="4"/>
    </row>
    <row r="171" ht="13.5" customHeight="1">
      <c r="A171" s="6"/>
      <c r="B171" s="75" t="s">
        <v>681</v>
      </c>
      <c r="C171" s="75" t="s">
        <v>4469</v>
      </c>
      <c r="D171" s="75" t="s">
        <v>4470</v>
      </c>
      <c r="E171" s="76">
        <v>2.013152E7</v>
      </c>
      <c r="F171" s="75" t="s">
        <v>4415</v>
      </c>
      <c r="G171" s="75" t="s">
        <v>2471</v>
      </c>
      <c r="H171" s="23" t="s">
        <v>4471</v>
      </c>
      <c r="I171" s="10"/>
      <c r="J171" s="10"/>
      <c r="K171" s="10"/>
      <c r="L171" s="10"/>
      <c r="M171" s="10"/>
      <c r="N171" s="10"/>
      <c r="O171" s="10"/>
      <c r="P171" s="4">
        <f>COUNTIFS(Lambai!Q:Q,AH171)</f>
        <v>0</v>
      </c>
      <c r="Q171" s="10">
        <f>COUNTIFS(Lambai!O:O,"TNLT",Lambai!Q:Q,AH171, Lambai!S:S,"&lt;&gt;"&amp;"", Lambai!T:T,"&lt;&gt;"&amp;"", Lambai!U:U,"&lt;&gt;"&amp;"", Lambai!V:V,"&lt;&gt;"&amp;"",  Lambai!W:W,"&lt;&gt;"&amp;"",  Lambai!X:X,"&lt;&gt;"&amp;"",  Lambai!Y:Y,"&lt;&gt;"&amp;"",  Lambai!Z:Z,"&lt;&gt;"&amp;"")</f>
        <v>0</v>
      </c>
      <c r="R171" s="10">
        <f>COUNTIFS(Lambai!O:O,"TNBT",Lambai!Q:Q,AH171, Lambai!S:S,"&lt;&gt;"&amp;"", Lambai!T:T,"&lt;&gt;"&amp;"", Lambai!U:U,"&lt;&gt;"&amp;"", Lambai!V:V,"&lt;&gt;"&amp;"",  Lambai!W:W,"&lt;&gt;"&amp;"",  Lambai!X:X,"&lt;&gt;"&amp;"",  Lambai!Y:Y,"&lt;&gt;"&amp;"",  Lambai!Z:Z,"&lt;&gt;"&amp;"")</f>
        <v>0</v>
      </c>
      <c r="S171" s="10">
        <f>COUNTIFS(Lambai!O:O,"TL",Lambai!Q:Q,AH171, Lambai!S:S,"&lt;&gt;"&amp;"", Lambai!Y:Y,"&lt;&gt;"&amp;"",  Lambai!Z:Z,"&lt;&gt;"&amp;"")</f>
        <v>0</v>
      </c>
      <c r="T171" s="10">
        <f>COUNTIFS(Lambai!B:B,"Giữ chỗ",Lambai!Q:Q,AH171)</f>
        <v>0</v>
      </c>
      <c r="U171" s="10">
        <f>COUNTIFS(Lambai!C:C,"Sai lớp",Lambai!Q:Q,AH171)</f>
        <v>0</v>
      </c>
      <c r="V171" s="10">
        <f>COUNTIFS(Lambai!C:C,"Sai phân công",Lambai!Q:Q,AH171)</f>
        <v>0</v>
      </c>
      <c r="W171" s="10">
        <f t="shared" si="4"/>
        <v>0</v>
      </c>
      <c r="X171" s="10"/>
      <c r="Y171" s="10"/>
      <c r="Z171" s="10">
        <f>COUNTIFS(Lambai!AE:AE,AH171, Lambai!AO:AO,"&lt;&gt;"&amp;"",Lambai!AP:AP,"&lt;&gt;"&amp;"")</f>
        <v>0</v>
      </c>
      <c r="AA171" s="6">
        <f>COUNTIFS(Lambai!AS:AS,'[1]Kiểm tra'!AH171, Lambai!AO:AO,"&lt;&gt;"&amp;"",Lambai!AP:AP,"&lt;&gt;"&amp;"")</f>
        <v>0</v>
      </c>
      <c r="AB171" s="6"/>
      <c r="AC171" s="6"/>
      <c r="AD171" s="6"/>
      <c r="AE171" s="6"/>
      <c r="AF171" s="6"/>
      <c r="AG171" s="6"/>
      <c r="AH171" s="6" t="s">
        <v>1339</v>
      </c>
      <c r="AI171" s="6" t="str">
        <f t="shared" si="5"/>
        <v>D_21 Trần Thị Như Hoa 20131520 AS</v>
      </c>
      <c r="AJ171" s="6"/>
      <c r="AK171" s="6" t="str">
        <f t="shared" si="6"/>
        <v>TRUE</v>
      </c>
      <c r="AL171" s="4"/>
      <c r="AM171" s="4"/>
      <c r="AN171" s="4"/>
      <c r="AO171" s="4"/>
      <c r="AP171" s="4"/>
      <c r="AQ171" s="4"/>
      <c r="AR171" s="4"/>
      <c r="AS171" s="4"/>
    </row>
    <row r="172" ht="13.5" customHeight="1">
      <c r="A172" s="6"/>
      <c r="B172" s="75" t="s">
        <v>681</v>
      </c>
      <c r="C172" s="75" t="s">
        <v>4478</v>
      </c>
      <c r="D172" s="75" t="s">
        <v>1739</v>
      </c>
      <c r="E172" s="76">
        <v>2.0132149E7</v>
      </c>
      <c r="F172" s="75" t="s">
        <v>4415</v>
      </c>
      <c r="G172" s="75" t="s">
        <v>2471</v>
      </c>
      <c r="H172" s="23" t="s">
        <v>4479</v>
      </c>
      <c r="I172" s="10"/>
      <c r="J172" s="10"/>
      <c r="K172" s="10"/>
      <c r="L172" s="10"/>
      <c r="M172" s="10"/>
      <c r="N172" s="10"/>
      <c r="O172" s="10"/>
      <c r="P172" s="4">
        <f>COUNTIFS(Lambai!Q:Q,AH172)</f>
        <v>0</v>
      </c>
      <c r="Q172" s="10">
        <f>COUNTIFS(Lambai!O:O,"TNLT",Lambai!Q:Q,AH172, Lambai!S:S,"&lt;&gt;"&amp;"", Lambai!T:T,"&lt;&gt;"&amp;"", Lambai!U:U,"&lt;&gt;"&amp;"", Lambai!V:V,"&lt;&gt;"&amp;"",  Lambai!W:W,"&lt;&gt;"&amp;"",  Lambai!X:X,"&lt;&gt;"&amp;"",  Lambai!Y:Y,"&lt;&gt;"&amp;"",  Lambai!Z:Z,"&lt;&gt;"&amp;"")</f>
        <v>0</v>
      </c>
      <c r="R172" s="10">
        <f>COUNTIFS(Lambai!O:O,"TNBT",Lambai!Q:Q,AH172, Lambai!S:S,"&lt;&gt;"&amp;"", Lambai!T:T,"&lt;&gt;"&amp;"", Lambai!U:U,"&lt;&gt;"&amp;"", Lambai!V:V,"&lt;&gt;"&amp;"",  Lambai!W:W,"&lt;&gt;"&amp;"",  Lambai!X:X,"&lt;&gt;"&amp;"",  Lambai!Y:Y,"&lt;&gt;"&amp;"",  Lambai!Z:Z,"&lt;&gt;"&amp;"")</f>
        <v>0</v>
      </c>
      <c r="S172" s="10">
        <f>COUNTIFS(Lambai!O:O,"TL",Lambai!Q:Q,AH172, Lambai!S:S,"&lt;&gt;"&amp;"", Lambai!Y:Y,"&lt;&gt;"&amp;"",  Lambai!Z:Z,"&lt;&gt;"&amp;"")</f>
        <v>0</v>
      </c>
      <c r="T172" s="10">
        <f>COUNTIFS(Lambai!B:B,"Giữ chỗ",Lambai!Q:Q,AH172)</f>
        <v>0</v>
      </c>
      <c r="U172" s="10">
        <f>COUNTIFS(Lambai!C:C,"Sai lớp",Lambai!Q:Q,AH172)</f>
        <v>0</v>
      </c>
      <c r="V172" s="10">
        <f>COUNTIFS(Lambai!C:C,"Sai phân công",Lambai!Q:Q,AH172)</f>
        <v>0</v>
      </c>
      <c r="W172" s="10">
        <f t="shared" si="4"/>
        <v>0</v>
      </c>
      <c r="X172" s="10"/>
      <c r="Y172" s="10"/>
      <c r="Z172" s="10">
        <f>COUNTIFS(Lambai!AE:AE,AH172, Lambai!AO:AO,"&lt;&gt;"&amp;"",Lambai!AP:AP,"&lt;&gt;"&amp;"")</f>
        <v>0</v>
      </c>
      <c r="AA172" s="6">
        <f>COUNTIFS(Lambai!AS:AS,'[1]Kiểm tra'!AH172, Lambai!AO:AO,"&lt;&gt;"&amp;"",Lambai!AP:AP,"&lt;&gt;"&amp;"")</f>
        <v>0</v>
      </c>
      <c r="AB172" s="6"/>
      <c r="AC172" s="6"/>
      <c r="AD172" s="6"/>
      <c r="AE172" s="6"/>
      <c r="AF172" s="6"/>
      <c r="AG172" s="6"/>
      <c r="AH172" s="6" t="s">
        <v>4498</v>
      </c>
      <c r="AI172" s="6" t="str">
        <f t="shared" si="5"/>
        <v>D_21 Nguyễn Trung Kiên 20132149 AS</v>
      </c>
      <c r="AJ172" s="6"/>
      <c r="AK172" s="6" t="str">
        <f t="shared" si="6"/>
        <v>TRUE</v>
      </c>
      <c r="AL172" s="4"/>
      <c r="AM172" s="4"/>
      <c r="AN172" s="4"/>
      <c r="AO172" s="4"/>
      <c r="AP172" s="4"/>
      <c r="AQ172" s="4"/>
      <c r="AR172" s="4"/>
      <c r="AS172" s="4"/>
    </row>
    <row r="173" ht="13.5" customHeight="1">
      <c r="A173" s="6"/>
      <c r="B173" s="75" t="s">
        <v>681</v>
      </c>
      <c r="C173" s="75" t="s">
        <v>4499</v>
      </c>
      <c r="D173" s="75" t="s">
        <v>1563</v>
      </c>
      <c r="E173" s="76">
        <v>2.0133469E7</v>
      </c>
      <c r="F173" s="75" t="s">
        <v>4415</v>
      </c>
      <c r="G173" s="75" t="s">
        <v>2471</v>
      </c>
      <c r="H173" s="23" t="str">
        <f>concatenate(E173,"@student.hust.edu.vn")</f>
        <v>20133469@student.hust.edu.vn</v>
      </c>
      <c r="I173" s="10"/>
      <c r="J173" s="10"/>
      <c r="K173" s="10"/>
      <c r="L173" s="10"/>
      <c r="M173" s="10"/>
      <c r="N173" s="10"/>
      <c r="O173" s="10"/>
      <c r="P173" s="4">
        <f>COUNTIFS(Lambai!Q:Q,AH173)</f>
        <v>0</v>
      </c>
      <c r="Q173" s="10">
        <f>COUNTIFS(Lambai!O:O,"TNLT",Lambai!Q:Q,AH173, Lambai!S:S,"&lt;&gt;"&amp;"", Lambai!T:T,"&lt;&gt;"&amp;"", Lambai!U:U,"&lt;&gt;"&amp;"", Lambai!V:V,"&lt;&gt;"&amp;"",  Lambai!W:W,"&lt;&gt;"&amp;"",  Lambai!X:X,"&lt;&gt;"&amp;"",  Lambai!Y:Y,"&lt;&gt;"&amp;"",  Lambai!Z:Z,"&lt;&gt;"&amp;"")</f>
        <v>0</v>
      </c>
      <c r="R173" s="10">
        <f>COUNTIFS(Lambai!O:O,"TNBT",Lambai!Q:Q,AH173, Lambai!S:S,"&lt;&gt;"&amp;"", Lambai!T:T,"&lt;&gt;"&amp;"", Lambai!U:U,"&lt;&gt;"&amp;"", Lambai!V:V,"&lt;&gt;"&amp;"",  Lambai!W:W,"&lt;&gt;"&amp;"",  Lambai!X:X,"&lt;&gt;"&amp;"",  Lambai!Y:Y,"&lt;&gt;"&amp;"",  Lambai!Z:Z,"&lt;&gt;"&amp;"")</f>
        <v>0</v>
      </c>
      <c r="S173" s="10">
        <f>COUNTIFS(Lambai!O:O,"TL",Lambai!Q:Q,AH173, Lambai!S:S,"&lt;&gt;"&amp;"", Lambai!Y:Y,"&lt;&gt;"&amp;"",  Lambai!Z:Z,"&lt;&gt;"&amp;"")</f>
        <v>0</v>
      </c>
      <c r="T173" s="10">
        <f>COUNTIFS(Lambai!B:B,"Giữ chỗ",Lambai!Q:Q,AH173)</f>
        <v>0</v>
      </c>
      <c r="U173" s="10">
        <f>COUNTIFS(Lambai!C:C,"Sai lớp",Lambai!Q:Q,AH173)</f>
        <v>0</v>
      </c>
      <c r="V173" s="10">
        <f>COUNTIFS(Lambai!C:C,"Sai phân công",Lambai!Q:Q,AH173)</f>
        <v>0</v>
      </c>
      <c r="W173" s="10">
        <f t="shared" si="4"/>
        <v>0</v>
      </c>
      <c r="X173" s="10"/>
      <c r="Y173" s="10"/>
      <c r="Z173" s="10">
        <f>COUNTIFS(Lambai!AE:AE,AH173, Lambai!AO:AO,"&lt;&gt;"&amp;"",Lambai!AP:AP,"&lt;&gt;"&amp;"")</f>
        <v>0</v>
      </c>
      <c r="AA173" s="6">
        <f>COUNTIFS(Lambai!AS:AS,'[1]Kiểm tra'!AH173, Lambai!AO:AO,"&lt;&gt;"&amp;"",Lambai!AP:AP,"&lt;&gt;"&amp;"")</f>
        <v>0</v>
      </c>
      <c r="AB173" s="6"/>
      <c r="AC173" s="6"/>
      <c r="AD173" s="6"/>
      <c r="AE173" s="6"/>
      <c r="AF173" s="6"/>
      <c r="AG173" s="6"/>
      <c r="AH173" s="6" t="s">
        <v>682</v>
      </c>
      <c r="AI173" s="6" t="str">
        <f t="shared" si="5"/>
        <v>D_21 Hoàng Hải Thanh 20133469 AS</v>
      </c>
      <c r="AJ173" s="6"/>
      <c r="AK173" s="6" t="str">
        <f t="shared" si="6"/>
        <v>TRUE</v>
      </c>
      <c r="AL173" s="4"/>
      <c r="AM173" s="4"/>
      <c r="AN173" s="4"/>
      <c r="AO173" s="4"/>
      <c r="AP173" s="4"/>
      <c r="AQ173" s="4"/>
      <c r="AR173" s="4"/>
      <c r="AS173" s="4"/>
    </row>
    <row r="174" ht="13.5" customHeight="1">
      <c r="A174" s="6"/>
      <c r="B174" s="77" t="s">
        <v>695</v>
      </c>
      <c r="C174" s="77" t="s">
        <v>3943</v>
      </c>
      <c r="D174" s="77" t="s">
        <v>1739</v>
      </c>
      <c r="E174" s="76">
        <v>2.0132134E7</v>
      </c>
      <c r="F174" s="77" t="s">
        <v>4415</v>
      </c>
      <c r="G174" s="77" t="s">
        <v>2471</v>
      </c>
      <c r="H174" s="23" t="s">
        <v>4514</v>
      </c>
      <c r="I174" s="10">
        <f>COUNTIF(B:B,B174)</f>
        <v>4</v>
      </c>
      <c r="J174" s="10">
        <f>COUNTIFS(Lambai!P:P,B174,Lambai!O:O,"TNLT", Lambai!S:S,"&lt;&gt;"&amp;"", Lambai!T:T,"&lt;&gt;"&amp;"", Lambai!U:U,"&lt;&gt;"&amp;"", Lambai!V:V,"&lt;&gt;"&amp;"",  Lambai!W:W,"&lt;&gt;"&amp;"",  Lambai!X:X,"&lt;&gt;"&amp;"",  Lambai!Y:Y,"&lt;&gt;"&amp;"",  Lambai!Z:Z,"&lt;&gt;"&amp;"")</f>
        <v>0</v>
      </c>
      <c r="K174" s="10">
        <f>COUNTIFS(Lambai!P:P,B174,Lambai!O:O,"TNBT", Lambai!S:S,"&lt;&gt;"&amp;"", Lambai!T:T,"&lt;&gt;"&amp;"", Lambai!U:U,"&lt;&gt;"&amp;"", Lambai!V:V,"&lt;&gt;"&amp;"",  Lambai!W:W,"&lt;&gt;"&amp;"",  Lambai!X:X,"&lt;&gt;"&amp;"",  Lambai!Y:Y,"&lt;&gt;"&amp;"",  Lambai!Z:Z,"&lt;&gt;"&amp;"")</f>
        <v>0</v>
      </c>
      <c r="L174" s="10">
        <f>COUNTIFS(Lambai!P:P,B174,Lambai!O:O,"TL", Lambai!S:S,"&lt;&gt;"&amp;"", Lambai!Y:Y,"&lt;&gt;"&amp;"",  Lambai!Z:Z,"&lt;&gt;"&amp;"")</f>
        <v>0</v>
      </c>
      <c r="M174" s="10">
        <f>COUNTIFS(Lambai!AD:AD,B174, Lambai!AO:AO,"&lt;&gt;"&amp;"",Lambai!AP:AP,"&lt;&gt;"&amp;"")</f>
        <v>0</v>
      </c>
      <c r="N174" s="10">
        <f>COUNTIFS(Lambai!B:B,"Giữ chỗ nhóm",Lambai!P:P,B174)</f>
        <v>0</v>
      </c>
      <c r="O174" s="10"/>
      <c r="P174" s="4">
        <f>COUNTIFS(Lambai!Q:Q,AH174)</f>
        <v>0</v>
      </c>
      <c r="Q174" s="10">
        <f>COUNTIFS(Lambai!O:O,"TNLT",Lambai!Q:Q,AH174, Lambai!S:S,"&lt;&gt;"&amp;"", Lambai!T:T,"&lt;&gt;"&amp;"", Lambai!U:U,"&lt;&gt;"&amp;"", Lambai!V:V,"&lt;&gt;"&amp;"",  Lambai!W:W,"&lt;&gt;"&amp;"",  Lambai!X:X,"&lt;&gt;"&amp;"",  Lambai!Y:Y,"&lt;&gt;"&amp;"",  Lambai!Z:Z,"&lt;&gt;"&amp;"")</f>
        <v>0</v>
      </c>
      <c r="R174" s="10">
        <f>COUNTIFS(Lambai!O:O,"TNBT",Lambai!Q:Q,AH174, Lambai!S:S,"&lt;&gt;"&amp;"", Lambai!T:T,"&lt;&gt;"&amp;"", Lambai!U:U,"&lt;&gt;"&amp;"", Lambai!V:V,"&lt;&gt;"&amp;"",  Lambai!W:W,"&lt;&gt;"&amp;"",  Lambai!X:X,"&lt;&gt;"&amp;"",  Lambai!Y:Y,"&lt;&gt;"&amp;"",  Lambai!Z:Z,"&lt;&gt;"&amp;"")</f>
        <v>0</v>
      </c>
      <c r="S174" s="10">
        <f>COUNTIFS(Lambai!O:O,"TL",Lambai!Q:Q,AH174, Lambai!S:S,"&lt;&gt;"&amp;"", Lambai!Y:Y,"&lt;&gt;"&amp;"",  Lambai!Z:Z,"&lt;&gt;"&amp;"")</f>
        <v>0</v>
      </c>
      <c r="T174" s="10">
        <f>COUNTIFS(Lambai!B:B,"Giữ chỗ",Lambai!Q:Q,AH174)</f>
        <v>0</v>
      </c>
      <c r="U174" s="10">
        <f>COUNTIFS(Lambai!C:C,"Sai lớp",Lambai!Q:Q,AH174)</f>
        <v>0</v>
      </c>
      <c r="V174" s="10">
        <f>COUNTIFS(Lambai!C:C,"Sai phân công",Lambai!Q:Q,AH174)</f>
        <v>0</v>
      </c>
      <c r="W174" s="10">
        <f t="shared" si="4"/>
        <v>0</v>
      </c>
      <c r="X174" s="10"/>
      <c r="Y174" s="10"/>
      <c r="Z174" s="10">
        <f>COUNTIFS(Lambai!AE:AE,AH174, Lambai!AO:AO,"&lt;&gt;"&amp;"",Lambai!AP:AP,"&lt;&gt;"&amp;"")</f>
        <v>0</v>
      </c>
      <c r="AA174" s="6">
        <f>COUNTIFS(Lambai!AS:AS,'[1]Kiểm tra'!AH174, Lambai!AO:AO,"&lt;&gt;"&amp;"",Lambai!AP:AP,"&lt;&gt;"&amp;"")</f>
        <v>0</v>
      </c>
      <c r="AB174" s="6"/>
      <c r="AC174" s="6"/>
      <c r="AD174" s="6"/>
      <c r="AE174" s="6"/>
      <c r="AF174" s="6"/>
      <c r="AG174" s="6"/>
      <c r="AH174" s="6" t="s">
        <v>1575</v>
      </c>
      <c r="AI174" s="6" t="str">
        <f t="shared" si="5"/>
        <v>D_22 Lê Trung Kiên 20132134 AS</v>
      </c>
      <c r="AJ174" s="6"/>
      <c r="AK174" s="6" t="str">
        <f t="shared" si="6"/>
        <v>TRUE</v>
      </c>
      <c r="AL174" s="4"/>
      <c r="AM174" s="4"/>
      <c r="AN174" s="4"/>
      <c r="AO174" s="4"/>
      <c r="AP174" s="4"/>
      <c r="AQ174" s="4"/>
      <c r="AR174" s="4"/>
      <c r="AS174" s="4"/>
    </row>
    <row r="175" ht="13.5" customHeight="1">
      <c r="A175" s="6"/>
      <c r="B175" s="77" t="s">
        <v>695</v>
      </c>
      <c r="C175" s="77" t="s">
        <v>4552</v>
      </c>
      <c r="D175" s="77" t="s">
        <v>1928</v>
      </c>
      <c r="E175" s="76">
        <v>2.0133374E7</v>
      </c>
      <c r="F175" s="77" t="s">
        <v>4415</v>
      </c>
      <c r="G175" s="77" t="s">
        <v>2471</v>
      </c>
      <c r="H175" s="23" t="s">
        <v>4553</v>
      </c>
      <c r="I175" s="10"/>
      <c r="J175" s="10"/>
      <c r="K175" s="10"/>
      <c r="L175" s="10"/>
      <c r="M175" s="10"/>
      <c r="N175" s="10"/>
      <c r="O175" s="10"/>
      <c r="P175" s="4">
        <f>COUNTIFS(Lambai!Q:Q,AH175)</f>
        <v>0</v>
      </c>
      <c r="Q175" s="10">
        <f>COUNTIFS(Lambai!O:O,"TNLT",Lambai!Q:Q,AH175, Lambai!S:S,"&lt;&gt;"&amp;"", Lambai!T:T,"&lt;&gt;"&amp;"", Lambai!U:U,"&lt;&gt;"&amp;"", Lambai!V:V,"&lt;&gt;"&amp;"",  Lambai!W:W,"&lt;&gt;"&amp;"",  Lambai!X:X,"&lt;&gt;"&amp;"",  Lambai!Y:Y,"&lt;&gt;"&amp;"",  Lambai!Z:Z,"&lt;&gt;"&amp;"")</f>
        <v>0</v>
      </c>
      <c r="R175" s="10">
        <f>COUNTIFS(Lambai!O:O,"TNBT",Lambai!Q:Q,AH175, Lambai!S:S,"&lt;&gt;"&amp;"", Lambai!T:T,"&lt;&gt;"&amp;"", Lambai!U:U,"&lt;&gt;"&amp;"", Lambai!V:V,"&lt;&gt;"&amp;"",  Lambai!W:W,"&lt;&gt;"&amp;"",  Lambai!X:X,"&lt;&gt;"&amp;"",  Lambai!Y:Y,"&lt;&gt;"&amp;"",  Lambai!Z:Z,"&lt;&gt;"&amp;"")</f>
        <v>0</v>
      </c>
      <c r="S175" s="10">
        <f>COUNTIFS(Lambai!O:O,"TL",Lambai!Q:Q,AH175, Lambai!S:S,"&lt;&gt;"&amp;"", Lambai!Y:Y,"&lt;&gt;"&amp;"",  Lambai!Z:Z,"&lt;&gt;"&amp;"")</f>
        <v>0</v>
      </c>
      <c r="T175" s="10">
        <f>COUNTIFS(Lambai!B:B,"Giữ chỗ",Lambai!Q:Q,AH175)</f>
        <v>0</v>
      </c>
      <c r="U175" s="10">
        <f>COUNTIFS(Lambai!C:C,"Sai lớp",Lambai!Q:Q,AH175)</f>
        <v>0</v>
      </c>
      <c r="V175" s="10">
        <f>COUNTIFS(Lambai!C:C,"Sai phân công",Lambai!Q:Q,AH175)</f>
        <v>0</v>
      </c>
      <c r="W175" s="10">
        <f t="shared" si="4"/>
        <v>0</v>
      </c>
      <c r="X175" s="10"/>
      <c r="Y175" s="10"/>
      <c r="Z175" s="10">
        <f>COUNTIFS(Lambai!AE:AE,AH175, Lambai!AO:AO,"&lt;&gt;"&amp;"",Lambai!AP:AP,"&lt;&gt;"&amp;"")</f>
        <v>0</v>
      </c>
      <c r="AA175" s="6">
        <f>COUNTIFS(Lambai!AS:AS,'[1]Kiểm tra'!AH175, Lambai!AO:AO,"&lt;&gt;"&amp;"",Lambai!AP:AP,"&lt;&gt;"&amp;"")</f>
        <v>0</v>
      </c>
      <c r="AB175" s="6"/>
      <c r="AC175" s="6"/>
      <c r="AD175" s="6"/>
      <c r="AE175" s="6"/>
      <c r="AF175" s="6"/>
      <c r="AG175" s="6"/>
      <c r="AH175" s="6" t="s">
        <v>1602</v>
      </c>
      <c r="AI175" s="6" t="str">
        <f t="shared" si="5"/>
        <v>D_22 Vũ Hữu Sơn 20133374 AS</v>
      </c>
      <c r="AJ175" s="6"/>
      <c r="AK175" s="6" t="str">
        <f t="shared" si="6"/>
        <v>TRUE</v>
      </c>
      <c r="AL175" s="4"/>
      <c r="AM175" s="4"/>
      <c r="AN175" s="4"/>
      <c r="AO175" s="4"/>
      <c r="AP175" s="4"/>
      <c r="AQ175" s="4"/>
      <c r="AR175" s="4"/>
      <c r="AS175" s="4"/>
    </row>
    <row r="176" ht="13.5" customHeight="1">
      <c r="A176" s="6"/>
      <c r="B176" s="77" t="s">
        <v>695</v>
      </c>
      <c r="C176" s="77" t="s">
        <v>4581</v>
      </c>
      <c r="D176" s="77" t="s">
        <v>1739</v>
      </c>
      <c r="E176" s="76">
        <v>2.013213E7</v>
      </c>
      <c r="F176" s="77" t="s">
        <v>4415</v>
      </c>
      <c r="G176" s="77" t="s">
        <v>2471</v>
      </c>
      <c r="H176" s="23" t="s">
        <v>4582</v>
      </c>
      <c r="I176" s="10"/>
      <c r="J176" s="10"/>
      <c r="K176" s="10"/>
      <c r="L176" s="10"/>
      <c r="M176" s="10"/>
      <c r="N176" s="10"/>
      <c r="O176" s="10"/>
      <c r="P176" s="4">
        <f>COUNTIFS(Lambai!Q:Q,AH176)</f>
        <v>0</v>
      </c>
      <c r="Q176" s="10">
        <f>COUNTIFS(Lambai!O:O,"TNLT",Lambai!Q:Q,AH176, Lambai!S:S,"&lt;&gt;"&amp;"", Lambai!T:T,"&lt;&gt;"&amp;"", Lambai!U:U,"&lt;&gt;"&amp;"", Lambai!V:V,"&lt;&gt;"&amp;"",  Lambai!W:W,"&lt;&gt;"&amp;"",  Lambai!X:X,"&lt;&gt;"&amp;"",  Lambai!Y:Y,"&lt;&gt;"&amp;"",  Lambai!Z:Z,"&lt;&gt;"&amp;"")</f>
        <v>0</v>
      </c>
      <c r="R176" s="10">
        <f>COUNTIFS(Lambai!O:O,"TNBT",Lambai!Q:Q,AH176, Lambai!S:S,"&lt;&gt;"&amp;"", Lambai!T:T,"&lt;&gt;"&amp;"", Lambai!U:U,"&lt;&gt;"&amp;"", Lambai!V:V,"&lt;&gt;"&amp;"",  Lambai!W:W,"&lt;&gt;"&amp;"",  Lambai!X:X,"&lt;&gt;"&amp;"",  Lambai!Y:Y,"&lt;&gt;"&amp;"",  Lambai!Z:Z,"&lt;&gt;"&amp;"")</f>
        <v>0</v>
      </c>
      <c r="S176" s="10">
        <f>COUNTIFS(Lambai!O:O,"TL",Lambai!Q:Q,AH176, Lambai!S:S,"&lt;&gt;"&amp;"", Lambai!Y:Y,"&lt;&gt;"&amp;"",  Lambai!Z:Z,"&lt;&gt;"&amp;"")</f>
        <v>0</v>
      </c>
      <c r="T176" s="10">
        <f>COUNTIFS(Lambai!B:B,"Giữ chỗ",Lambai!Q:Q,AH176)</f>
        <v>0</v>
      </c>
      <c r="U176" s="10">
        <f>COUNTIFS(Lambai!C:C,"Sai lớp",Lambai!Q:Q,AH176)</f>
        <v>0</v>
      </c>
      <c r="V176" s="10">
        <f>COUNTIFS(Lambai!C:C,"Sai phân công",Lambai!Q:Q,AH176)</f>
        <v>0</v>
      </c>
      <c r="W176" s="10">
        <f t="shared" si="4"/>
        <v>0</v>
      </c>
      <c r="X176" s="10"/>
      <c r="Y176" s="10"/>
      <c r="Z176" s="10">
        <f>COUNTIFS(Lambai!AE:AE,AH176, Lambai!AO:AO,"&lt;&gt;"&amp;"",Lambai!AP:AP,"&lt;&gt;"&amp;"")</f>
        <v>0</v>
      </c>
      <c r="AA176" s="6">
        <f>COUNTIFS(Lambai!AS:AS,'[1]Kiểm tra'!AH176, Lambai!AO:AO,"&lt;&gt;"&amp;"",Lambai!AP:AP,"&lt;&gt;"&amp;"")</f>
        <v>0</v>
      </c>
      <c r="AB176" s="6"/>
      <c r="AC176" s="6"/>
      <c r="AD176" s="6"/>
      <c r="AE176" s="6"/>
      <c r="AF176" s="6"/>
      <c r="AG176" s="6"/>
      <c r="AH176" s="6" t="s">
        <v>1380</v>
      </c>
      <c r="AI176" s="6" t="str">
        <f t="shared" si="5"/>
        <v>D_22 Đỗ Trung Kiên 20132130 AS</v>
      </c>
      <c r="AJ176" s="6"/>
      <c r="AK176" s="6" t="str">
        <f t="shared" si="6"/>
        <v>TRUE</v>
      </c>
      <c r="AL176" s="4"/>
      <c r="AM176" s="4"/>
      <c r="AN176" s="4"/>
      <c r="AO176" s="4"/>
      <c r="AP176" s="4"/>
      <c r="AQ176" s="4"/>
      <c r="AR176" s="4"/>
      <c r="AS176" s="4"/>
    </row>
    <row r="177" ht="13.5" customHeight="1">
      <c r="A177" s="6"/>
      <c r="B177" s="77" t="s">
        <v>695</v>
      </c>
      <c r="C177" s="77" t="s">
        <v>4596</v>
      </c>
      <c r="D177" s="77" t="s">
        <v>1012</v>
      </c>
      <c r="E177" s="76">
        <v>2.0122757E7</v>
      </c>
      <c r="F177" s="77" t="s">
        <v>4415</v>
      </c>
      <c r="G177" s="77" t="s">
        <v>2471</v>
      </c>
      <c r="H177" s="23" t="s">
        <v>4599</v>
      </c>
      <c r="I177" s="10"/>
      <c r="J177" s="10"/>
      <c r="K177" s="10"/>
      <c r="L177" s="10"/>
      <c r="M177" s="10"/>
      <c r="N177" s="10"/>
      <c r="O177" s="10"/>
      <c r="P177" s="4">
        <f>COUNTIFS(Lambai!Q:Q,AH177)</f>
        <v>0</v>
      </c>
      <c r="Q177" s="10">
        <f>COUNTIFS(Lambai!O:O,"TNLT",Lambai!Q:Q,AH177, Lambai!S:S,"&lt;&gt;"&amp;"", Lambai!T:T,"&lt;&gt;"&amp;"", Lambai!U:U,"&lt;&gt;"&amp;"", Lambai!V:V,"&lt;&gt;"&amp;"",  Lambai!W:W,"&lt;&gt;"&amp;"",  Lambai!X:X,"&lt;&gt;"&amp;"",  Lambai!Y:Y,"&lt;&gt;"&amp;"",  Lambai!Z:Z,"&lt;&gt;"&amp;"")</f>
        <v>0</v>
      </c>
      <c r="R177" s="10">
        <f>COUNTIFS(Lambai!O:O,"TNBT",Lambai!Q:Q,AH177, Lambai!S:S,"&lt;&gt;"&amp;"", Lambai!T:T,"&lt;&gt;"&amp;"", Lambai!U:U,"&lt;&gt;"&amp;"", Lambai!V:V,"&lt;&gt;"&amp;"",  Lambai!W:W,"&lt;&gt;"&amp;"",  Lambai!X:X,"&lt;&gt;"&amp;"",  Lambai!Y:Y,"&lt;&gt;"&amp;"",  Lambai!Z:Z,"&lt;&gt;"&amp;"")</f>
        <v>0</v>
      </c>
      <c r="S177" s="10">
        <f>COUNTIFS(Lambai!O:O,"TL",Lambai!Q:Q,AH177, Lambai!S:S,"&lt;&gt;"&amp;"", Lambai!Y:Y,"&lt;&gt;"&amp;"",  Lambai!Z:Z,"&lt;&gt;"&amp;"")</f>
        <v>0</v>
      </c>
      <c r="T177" s="10">
        <f>COUNTIFS(Lambai!B:B,"Giữ chỗ",Lambai!Q:Q,AH177)</f>
        <v>0</v>
      </c>
      <c r="U177" s="10">
        <f>COUNTIFS(Lambai!C:C,"Sai lớp",Lambai!Q:Q,AH177)</f>
        <v>0</v>
      </c>
      <c r="V177" s="10">
        <f>COUNTIFS(Lambai!C:C,"Sai phân công",Lambai!Q:Q,AH177)</f>
        <v>0</v>
      </c>
      <c r="W177" s="10">
        <f t="shared" si="4"/>
        <v>0</v>
      </c>
      <c r="X177" s="10"/>
      <c r="Y177" s="10"/>
      <c r="Z177" s="10">
        <f>COUNTIFS(Lambai!AE:AE,AH177, Lambai!AO:AO,"&lt;&gt;"&amp;"",Lambai!AP:AP,"&lt;&gt;"&amp;"")</f>
        <v>0</v>
      </c>
      <c r="AA177" s="6">
        <f>COUNTIFS(Lambai!AS:AS,'[1]Kiểm tra'!AH177, Lambai!AO:AO,"&lt;&gt;"&amp;"",Lambai!AP:AP,"&lt;&gt;"&amp;"")</f>
        <v>0</v>
      </c>
      <c r="AB177" s="6"/>
      <c r="AC177" s="6"/>
      <c r="AD177" s="6"/>
      <c r="AE177" s="6"/>
      <c r="AF177" s="6"/>
      <c r="AG177" s="6"/>
      <c r="AH177" s="6" t="s">
        <v>696</v>
      </c>
      <c r="AI177" s="6" t="str">
        <f t="shared" si="5"/>
        <v>D_22 Trần Duy Tùng 20122757 AS</v>
      </c>
      <c r="AJ177" s="6"/>
      <c r="AK177" s="6" t="str">
        <f t="shared" si="6"/>
        <v>TRUE</v>
      </c>
      <c r="AL177" s="4"/>
      <c r="AM177" s="4"/>
      <c r="AN177" s="4"/>
      <c r="AO177" s="4"/>
      <c r="AP177" s="4"/>
      <c r="AQ177" s="4"/>
      <c r="AR177" s="4"/>
      <c r="AS177" s="4"/>
    </row>
    <row r="178" ht="13.5" customHeight="1">
      <c r="A178" s="6"/>
      <c r="B178" s="78" t="s">
        <v>102</v>
      </c>
      <c r="C178" s="78" t="s">
        <v>1696</v>
      </c>
      <c r="D178" s="78" t="s">
        <v>1012</v>
      </c>
      <c r="E178" s="76">
        <v>2.0122739E7</v>
      </c>
      <c r="F178" s="78" t="s">
        <v>4415</v>
      </c>
      <c r="G178" s="78" t="s">
        <v>2471</v>
      </c>
      <c r="H178" s="23" t="s">
        <v>4610</v>
      </c>
      <c r="I178" s="10">
        <f>COUNTIF(B:B,B178)</f>
        <v>4</v>
      </c>
      <c r="J178" s="10">
        <f>COUNTIFS(Lambai!P:P,B178,Lambai!O:O,"TNLT", Lambai!S:S,"&lt;&gt;"&amp;"", Lambai!T:T,"&lt;&gt;"&amp;"", Lambai!U:U,"&lt;&gt;"&amp;"", Lambai!V:V,"&lt;&gt;"&amp;"",  Lambai!W:W,"&lt;&gt;"&amp;"",  Lambai!X:X,"&lt;&gt;"&amp;"",  Lambai!Y:Y,"&lt;&gt;"&amp;"",  Lambai!Z:Z,"&lt;&gt;"&amp;"")</f>
        <v>0</v>
      </c>
      <c r="K178" s="10">
        <f>COUNTIFS(Lambai!P:P,B178,Lambai!O:O,"TNBT", Lambai!S:S,"&lt;&gt;"&amp;"", Lambai!T:T,"&lt;&gt;"&amp;"", Lambai!U:U,"&lt;&gt;"&amp;"", Lambai!V:V,"&lt;&gt;"&amp;"",  Lambai!W:W,"&lt;&gt;"&amp;"",  Lambai!X:X,"&lt;&gt;"&amp;"",  Lambai!Y:Y,"&lt;&gt;"&amp;"",  Lambai!Z:Z,"&lt;&gt;"&amp;"")</f>
        <v>0</v>
      </c>
      <c r="L178" s="10">
        <f>COUNTIFS(Lambai!P:P,B178,Lambai!O:O,"TL", Lambai!S:S,"&lt;&gt;"&amp;"", Lambai!Y:Y,"&lt;&gt;"&amp;"",  Lambai!Z:Z,"&lt;&gt;"&amp;"")</f>
        <v>0</v>
      </c>
      <c r="M178" s="10">
        <f>COUNTIFS(Lambai!AD:AD,B178, Lambai!AO:AO,"&lt;&gt;"&amp;"",Lambai!AP:AP,"&lt;&gt;"&amp;"")</f>
        <v>0</v>
      </c>
      <c r="N178" s="10">
        <f>COUNTIFS(Lambai!B:B,"Giữ chỗ nhóm",Lambai!P:P,B178)</f>
        <v>0</v>
      </c>
      <c r="O178" s="10"/>
      <c r="P178" s="4">
        <f>COUNTIFS(Lambai!Q:Q,AH178)</f>
        <v>0</v>
      </c>
      <c r="Q178" s="10">
        <f>COUNTIFS(Lambai!O:O,"TNLT",Lambai!Q:Q,AH178, Lambai!S:S,"&lt;&gt;"&amp;"", Lambai!T:T,"&lt;&gt;"&amp;"", Lambai!U:U,"&lt;&gt;"&amp;"", Lambai!V:V,"&lt;&gt;"&amp;"",  Lambai!W:W,"&lt;&gt;"&amp;"",  Lambai!X:X,"&lt;&gt;"&amp;"",  Lambai!Y:Y,"&lt;&gt;"&amp;"",  Lambai!Z:Z,"&lt;&gt;"&amp;"")</f>
        <v>0</v>
      </c>
      <c r="R178" s="10">
        <f>COUNTIFS(Lambai!O:O,"TNBT",Lambai!Q:Q,AH178, Lambai!S:S,"&lt;&gt;"&amp;"", Lambai!T:T,"&lt;&gt;"&amp;"", Lambai!U:U,"&lt;&gt;"&amp;"", Lambai!V:V,"&lt;&gt;"&amp;"",  Lambai!W:W,"&lt;&gt;"&amp;"",  Lambai!X:X,"&lt;&gt;"&amp;"",  Lambai!Y:Y,"&lt;&gt;"&amp;"",  Lambai!Z:Z,"&lt;&gt;"&amp;"")</f>
        <v>0</v>
      </c>
      <c r="S178" s="10">
        <f>COUNTIFS(Lambai!O:O,"TL",Lambai!Q:Q,AH178, Lambai!S:S,"&lt;&gt;"&amp;"", Lambai!Y:Y,"&lt;&gt;"&amp;"",  Lambai!Z:Z,"&lt;&gt;"&amp;"")</f>
        <v>0</v>
      </c>
      <c r="T178" s="10">
        <f>COUNTIFS(Lambai!B:B,"Giữ chỗ",Lambai!Q:Q,AH178)</f>
        <v>0</v>
      </c>
      <c r="U178" s="10">
        <f>COUNTIFS(Lambai!C:C,"Sai lớp",Lambai!Q:Q,AH178)</f>
        <v>0</v>
      </c>
      <c r="V178" s="10">
        <f>COUNTIFS(Lambai!C:C,"Sai phân công",Lambai!Q:Q,AH178)</f>
        <v>0</v>
      </c>
      <c r="W178" s="10">
        <f t="shared" si="4"/>
        <v>0</v>
      </c>
      <c r="X178" s="10"/>
      <c r="Y178" s="10"/>
      <c r="Z178" s="10">
        <f>COUNTIFS(Lambai!AE:AE,AH178, Lambai!AO:AO,"&lt;&gt;"&amp;"",Lambai!AP:AP,"&lt;&gt;"&amp;"")</f>
        <v>0</v>
      </c>
      <c r="AA178" s="6">
        <f>COUNTIFS(Lambai!AS:AS,'[1]Kiểm tra'!AH178, Lambai!AO:AO,"&lt;&gt;"&amp;"",Lambai!AP:AP,"&lt;&gt;"&amp;"")</f>
        <v>0</v>
      </c>
      <c r="AB178" s="6"/>
      <c r="AC178" s="6"/>
      <c r="AD178" s="6"/>
      <c r="AE178" s="6"/>
      <c r="AF178" s="6"/>
      <c r="AG178" s="6"/>
      <c r="AH178" s="6" t="s">
        <v>103</v>
      </c>
      <c r="AI178" s="6" t="str">
        <f t="shared" si="5"/>
        <v>D_23 Lê Thanh Tùng 20122739 AS</v>
      </c>
      <c r="AJ178" s="6"/>
      <c r="AK178" s="6" t="str">
        <f t="shared" si="6"/>
        <v>TRUE</v>
      </c>
      <c r="AL178" s="4"/>
      <c r="AM178" s="4"/>
      <c r="AN178" s="4"/>
      <c r="AO178" s="4"/>
      <c r="AP178" s="4"/>
      <c r="AQ178" s="4"/>
      <c r="AR178" s="4"/>
      <c r="AS178" s="4"/>
    </row>
    <row r="179" ht="13.5" customHeight="1">
      <c r="A179" s="6"/>
      <c r="B179" s="78" t="s">
        <v>102</v>
      </c>
      <c r="C179" s="78" t="s">
        <v>3950</v>
      </c>
      <c r="D179" s="78" t="s">
        <v>1012</v>
      </c>
      <c r="E179" s="76">
        <v>2.0122758E7</v>
      </c>
      <c r="F179" s="78" t="s">
        <v>4415</v>
      </c>
      <c r="G179" s="78" t="s">
        <v>2471</v>
      </c>
      <c r="H179" s="23" t="s">
        <v>4637</v>
      </c>
      <c r="I179" s="10"/>
      <c r="J179" s="10"/>
      <c r="K179" s="10"/>
      <c r="L179" s="10"/>
      <c r="M179" s="10"/>
      <c r="N179" s="10"/>
      <c r="O179" s="10"/>
      <c r="P179" s="4">
        <f>COUNTIFS(Lambai!Q:Q,AH179)</f>
        <v>0</v>
      </c>
      <c r="Q179" s="10">
        <f>COUNTIFS(Lambai!O:O,"TNLT",Lambai!Q:Q,AH179, Lambai!S:S,"&lt;&gt;"&amp;"", Lambai!T:T,"&lt;&gt;"&amp;"", Lambai!U:U,"&lt;&gt;"&amp;"", Lambai!V:V,"&lt;&gt;"&amp;"",  Lambai!W:W,"&lt;&gt;"&amp;"",  Lambai!X:X,"&lt;&gt;"&amp;"",  Lambai!Y:Y,"&lt;&gt;"&amp;"",  Lambai!Z:Z,"&lt;&gt;"&amp;"")</f>
        <v>0</v>
      </c>
      <c r="R179" s="10">
        <f>COUNTIFS(Lambai!O:O,"TNBT",Lambai!Q:Q,AH179, Lambai!S:S,"&lt;&gt;"&amp;"", Lambai!T:T,"&lt;&gt;"&amp;"", Lambai!U:U,"&lt;&gt;"&amp;"", Lambai!V:V,"&lt;&gt;"&amp;"",  Lambai!W:W,"&lt;&gt;"&amp;"",  Lambai!X:X,"&lt;&gt;"&amp;"",  Lambai!Y:Y,"&lt;&gt;"&amp;"",  Lambai!Z:Z,"&lt;&gt;"&amp;"")</f>
        <v>0</v>
      </c>
      <c r="S179" s="10">
        <f>COUNTIFS(Lambai!O:O,"TL",Lambai!Q:Q,AH179, Lambai!S:S,"&lt;&gt;"&amp;"", Lambai!Y:Y,"&lt;&gt;"&amp;"",  Lambai!Z:Z,"&lt;&gt;"&amp;"")</f>
        <v>0</v>
      </c>
      <c r="T179" s="10">
        <f>COUNTIFS(Lambai!B:B,"Giữ chỗ",Lambai!Q:Q,AH179)</f>
        <v>0</v>
      </c>
      <c r="U179" s="10">
        <f>COUNTIFS(Lambai!C:C,"Sai lớp",Lambai!Q:Q,AH179)</f>
        <v>0</v>
      </c>
      <c r="V179" s="10">
        <f>COUNTIFS(Lambai!C:C,"Sai phân công",Lambai!Q:Q,AH179)</f>
        <v>0</v>
      </c>
      <c r="W179" s="10">
        <f t="shared" si="4"/>
        <v>0</v>
      </c>
      <c r="X179" s="10"/>
      <c r="Y179" s="10"/>
      <c r="Z179" s="10">
        <f>COUNTIFS(Lambai!AE:AE,AH179, Lambai!AO:AO,"&lt;&gt;"&amp;"",Lambai!AP:AP,"&lt;&gt;"&amp;"")</f>
        <v>0</v>
      </c>
      <c r="AA179" s="6">
        <f>COUNTIFS(Lambai!AS:AS,'[1]Kiểm tra'!AH179, Lambai!AO:AO,"&lt;&gt;"&amp;"",Lambai!AP:AP,"&lt;&gt;"&amp;"")</f>
        <v>0</v>
      </c>
      <c r="AB179" s="6"/>
      <c r="AC179" s="6"/>
      <c r="AD179" s="6"/>
      <c r="AE179" s="6"/>
      <c r="AF179" s="6"/>
      <c r="AG179" s="6"/>
      <c r="AH179" s="6" t="s">
        <v>1389</v>
      </c>
      <c r="AI179" s="6" t="str">
        <f t="shared" si="5"/>
        <v>D_23 Trần Thanh Tùng 20122758 AS</v>
      </c>
      <c r="AJ179" s="6"/>
      <c r="AK179" s="6" t="str">
        <f t="shared" si="6"/>
        <v>TRUE</v>
      </c>
      <c r="AL179" s="4"/>
      <c r="AM179" s="4"/>
      <c r="AN179" s="4"/>
      <c r="AO179" s="4"/>
      <c r="AP179" s="4"/>
      <c r="AQ179" s="4"/>
      <c r="AR179" s="4"/>
      <c r="AS179" s="4"/>
    </row>
    <row r="180" ht="13.5" customHeight="1">
      <c r="A180" s="6"/>
      <c r="B180" s="78" t="s">
        <v>102</v>
      </c>
      <c r="C180" s="78" t="s">
        <v>4665</v>
      </c>
      <c r="D180" s="78" t="s">
        <v>982</v>
      </c>
      <c r="E180" s="76">
        <v>2.0122772E7</v>
      </c>
      <c r="F180" s="78" t="s">
        <v>4415</v>
      </c>
      <c r="G180" s="78" t="s">
        <v>2471</v>
      </c>
      <c r="H180" s="23" t="s">
        <v>4668</v>
      </c>
      <c r="I180" s="10"/>
      <c r="J180" s="10"/>
      <c r="K180" s="10"/>
      <c r="L180" s="10"/>
      <c r="M180" s="10"/>
      <c r="N180" s="10"/>
      <c r="O180" s="10"/>
      <c r="P180" s="4">
        <f>COUNTIFS(Lambai!Q:Q,AH180)</f>
        <v>0</v>
      </c>
      <c r="Q180" s="10">
        <f>COUNTIFS(Lambai!O:O,"TNLT",Lambai!Q:Q,AH180, Lambai!S:S,"&lt;&gt;"&amp;"", Lambai!T:T,"&lt;&gt;"&amp;"", Lambai!U:U,"&lt;&gt;"&amp;"", Lambai!V:V,"&lt;&gt;"&amp;"",  Lambai!W:W,"&lt;&gt;"&amp;"",  Lambai!X:X,"&lt;&gt;"&amp;"",  Lambai!Y:Y,"&lt;&gt;"&amp;"",  Lambai!Z:Z,"&lt;&gt;"&amp;"")</f>
        <v>0</v>
      </c>
      <c r="R180" s="10">
        <f>COUNTIFS(Lambai!O:O,"TNBT",Lambai!Q:Q,AH180, Lambai!S:S,"&lt;&gt;"&amp;"", Lambai!T:T,"&lt;&gt;"&amp;"", Lambai!U:U,"&lt;&gt;"&amp;"", Lambai!V:V,"&lt;&gt;"&amp;"",  Lambai!W:W,"&lt;&gt;"&amp;"",  Lambai!X:X,"&lt;&gt;"&amp;"",  Lambai!Y:Y,"&lt;&gt;"&amp;"",  Lambai!Z:Z,"&lt;&gt;"&amp;"")</f>
        <v>0</v>
      </c>
      <c r="S180" s="10">
        <f>COUNTIFS(Lambai!O:O,"TL",Lambai!Q:Q,AH180, Lambai!S:S,"&lt;&gt;"&amp;"", Lambai!Y:Y,"&lt;&gt;"&amp;"",  Lambai!Z:Z,"&lt;&gt;"&amp;"")</f>
        <v>0</v>
      </c>
      <c r="T180" s="10">
        <f>COUNTIFS(Lambai!B:B,"Giữ chỗ",Lambai!Q:Q,AH180)</f>
        <v>0</v>
      </c>
      <c r="U180" s="10">
        <f>COUNTIFS(Lambai!C:C,"Sai lớp",Lambai!Q:Q,AH180)</f>
        <v>0</v>
      </c>
      <c r="V180" s="10">
        <f>COUNTIFS(Lambai!C:C,"Sai phân công",Lambai!Q:Q,AH180)</f>
        <v>0</v>
      </c>
      <c r="W180" s="10">
        <f t="shared" si="4"/>
        <v>0</v>
      </c>
      <c r="X180" s="10"/>
      <c r="Y180" s="10"/>
      <c r="Z180" s="10">
        <f>COUNTIFS(Lambai!AE:AE,AH180, Lambai!AO:AO,"&lt;&gt;"&amp;"",Lambai!AP:AP,"&lt;&gt;"&amp;"")</f>
        <v>0</v>
      </c>
      <c r="AA180" s="6">
        <f>COUNTIFS(Lambai!AS:AS,'[1]Kiểm tra'!AH180, Lambai!AO:AO,"&lt;&gt;"&amp;"",Lambai!AP:AP,"&lt;&gt;"&amp;"")</f>
        <v>0</v>
      </c>
      <c r="AB180" s="6"/>
      <c r="AC180" s="6"/>
      <c r="AD180" s="6"/>
      <c r="AE180" s="6"/>
      <c r="AF180" s="6"/>
      <c r="AG180" s="6"/>
      <c r="AH180" s="6" t="s">
        <v>3396</v>
      </c>
      <c r="AI180" s="6" t="str">
        <f t="shared" si="5"/>
        <v>D_23 Nguyễn Nhật Minh Tú 20122772 AS</v>
      </c>
      <c r="AJ180" s="6"/>
      <c r="AK180" s="6" t="str">
        <f t="shared" si="6"/>
        <v>TRUE</v>
      </c>
      <c r="AL180" s="4"/>
      <c r="AM180" s="4"/>
      <c r="AN180" s="4"/>
      <c r="AO180" s="4"/>
      <c r="AP180" s="4"/>
      <c r="AQ180" s="4"/>
      <c r="AR180" s="4"/>
      <c r="AS180" s="4"/>
    </row>
    <row r="181" ht="13.5" customHeight="1">
      <c r="A181" s="6"/>
      <c r="B181" s="78" t="s">
        <v>102</v>
      </c>
      <c r="C181" s="78" t="s">
        <v>4693</v>
      </c>
      <c r="D181" s="78" t="s">
        <v>1455</v>
      </c>
      <c r="E181" s="76">
        <v>2.0121802E7</v>
      </c>
      <c r="F181" s="78" t="s">
        <v>4415</v>
      </c>
      <c r="G181" s="78" t="s">
        <v>2471</v>
      </c>
      <c r="H181" s="23" t="s">
        <v>4694</v>
      </c>
      <c r="I181" s="10"/>
      <c r="J181" s="10"/>
      <c r="K181" s="10"/>
      <c r="L181" s="10"/>
      <c r="M181" s="10"/>
      <c r="N181" s="10"/>
      <c r="O181" s="10"/>
      <c r="P181" s="4">
        <f>COUNTIFS(Lambai!Q:Q,AH181)</f>
        <v>0</v>
      </c>
      <c r="Q181" s="10">
        <f>COUNTIFS(Lambai!O:O,"TNLT",Lambai!Q:Q,AH181, Lambai!S:S,"&lt;&gt;"&amp;"", Lambai!T:T,"&lt;&gt;"&amp;"", Lambai!U:U,"&lt;&gt;"&amp;"", Lambai!V:V,"&lt;&gt;"&amp;"",  Lambai!W:W,"&lt;&gt;"&amp;"",  Lambai!X:X,"&lt;&gt;"&amp;"",  Lambai!Y:Y,"&lt;&gt;"&amp;"",  Lambai!Z:Z,"&lt;&gt;"&amp;"")</f>
        <v>0</v>
      </c>
      <c r="R181" s="10">
        <f>COUNTIFS(Lambai!O:O,"TNBT",Lambai!Q:Q,AH181, Lambai!S:S,"&lt;&gt;"&amp;"", Lambai!T:T,"&lt;&gt;"&amp;"", Lambai!U:U,"&lt;&gt;"&amp;"", Lambai!V:V,"&lt;&gt;"&amp;"",  Lambai!W:W,"&lt;&gt;"&amp;"",  Lambai!X:X,"&lt;&gt;"&amp;"",  Lambai!Y:Y,"&lt;&gt;"&amp;"",  Lambai!Z:Z,"&lt;&gt;"&amp;"")</f>
        <v>0</v>
      </c>
      <c r="S181" s="10">
        <f>COUNTIFS(Lambai!O:O,"TL",Lambai!Q:Q,AH181, Lambai!S:S,"&lt;&gt;"&amp;"", Lambai!Y:Y,"&lt;&gt;"&amp;"",  Lambai!Z:Z,"&lt;&gt;"&amp;"")</f>
        <v>0</v>
      </c>
      <c r="T181" s="10">
        <f>COUNTIFS(Lambai!B:B,"Giữ chỗ",Lambai!Q:Q,AH181)</f>
        <v>0</v>
      </c>
      <c r="U181" s="10">
        <f>COUNTIFS(Lambai!C:C,"Sai lớp",Lambai!Q:Q,AH181)</f>
        <v>0</v>
      </c>
      <c r="V181" s="10">
        <f>COUNTIFS(Lambai!C:C,"Sai phân công",Lambai!Q:Q,AH181)</f>
        <v>0</v>
      </c>
      <c r="W181" s="10">
        <f t="shared" si="4"/>
        <v>0</v>
      </c>
      <c r="X181" s="10"/>
      <c r="Y181" s="10"/>
      <c r="Z181" s="10">
        <f>COUNTIFS(Lambai!AE:AE,AH181, Lambai!AO:AO,"&lt;&gt;"&amp;"",Lambai!AP:AP,"&lt;&gt;"&amp;"")</f>
        <v>0</v>
      </c>
      <c r="AA181" s="6">
        <f>COUNTIFS(Lambai!AS:AS,'[1]Kiểm tra'!AH181, Lambai!AO:AO,"&lt;&gt;"&amp;"",Lambai!AP:AP,"&lt;&gt;"&amp;"")</f>
        <v>0</v>
      </c>
      <c r="AB181" s="6"/>
      <c r="AC181" s="6"/>
      <c r="AD181" s="6"/>
      <c r="AE181" s="6"/>
      <c r="AF181" s="6"/>
      <c r="AG181" s="6"/>
      <c r="AH181" s="6" t="s">
        <v>4723</v>
      </c>
      <c r="AI181" s="6" t="str">
        <f t="shared" si="5"/>
        <v>D_23 Nguyễn Tiến Huy 20121802 AS</v>
      </c>
      <c r="AJ181" s="6"/>
      <c r="AK181" s="6" t="str">
        <f t="shared" si="6"/>
        <v>TRUE</v>
      </c>
      <c r="AL181" s="4"/>
      <c r="AM181" s="4"/>
      <c r="AN181" s="4"/>
      <c r="AO181" s="4"/>
      <c r="AP181" s="4"/>
      <c r="AQ181" s="4"/>
      <c r="AR181" s="4"/>
      <c r="AS181" s="4"/>
    </row>
    <row r="182" ht="13.5" customHeight="1">
      <c r="A182" s="6"/>
      <c r="B182" s="79" t="s">
        <v>125</v>
      </c>
      <c r="C182" s="79" t="s">
        <v>4724</v>
      </c>
      <c r="D182" s="79" t="s">
        <v>4725</v>
      </c>
      <c r="E182" s="76">
        <v>2.013364E7</v>
      </c>
      <c r="F182" s="79" t="s">
        <v>4415</v>
      </c>
      <c r="G182" s="79" t="s">
        <v>2471</v>
      </c>
      <c r="H182" s="23" t="s">
        <v>4727</v>
      </c>
      <c r="I182" s="10">
        <f>COUNTIF(B:B,B182)</f>
        <v>4</v>
      </c>
      <c r="J182" s="10">
        <f>COUNTIFS(Lambai!P:P,B182,Lambai!O:O,"TNLT", Lambai!S:S,"&lt;&gt;"&amp;"", Lambai!T:T,"&lt;&gt;"&amp;"", Lambai!U:U,"&lt;&gt;"&amp;"", Lambai!V:V,"&lt;&gt;"&amp;"",  Lambai!W:W,"&lt;&gt;"&amp;"",  Lambai!X:X,"&lt;&gt;"&amp;"",  Lambai!Y:Y,"&lt;&gt;"&amp;"",  Lambai!Z:Z,"&lt;&gt;"&amp;"")</f>
        <v>0</v>
      </c>
      <c r="K182" s="10">
        <f>COUNTIFS(Lambai!P:P,B182,Lambai!O:O,"TNBT", Lambai!S:S,"&lt;&gt;"&amp;"", Lambai!T:T,"&lt;&gt;"&amp;"", Lambai!U:U,"&lt;&gt;"&amp;"", Lambai!V:V,"&lt;&gt;"&amp;"",  Lambai!W:W,"&lt;&gt;"&amp;"",  Lambai!X:X,"&lt;&gt;"&amp;"",  Lambai!Y:Y,"&lt;&gt;"&amp;"",  Lambai!Z:Z,"&lt;&gt;"&amp;"")</f>
        <v>0</v>
      </c>
      <c r="L182" s="10">
        <f>COUNTIFS(Lambai!P:P,B182,Lambai!O:O,"TL", Lambai!S:S,"&lt;&gt;"&amp;"", Lambai!Y:Y,"&lt;&gt;"&amp;"",  Lambai!Z:Z,"&lt;&gt;"&amp;"")</f>
        <v>0</v>
      </c>
      <c r="M182" s="10">
        <f>COUNTIFS(Lambai!AD:AD,B182, Lambai!AO:AO,"&lt;&gt;"&amp;"",Lambai!AP:AP,"&lt;&gt;"&amp;"")</f>
        <v>0</v>
      </c>
      <c r="N182" s="10">
        <f>COUNTIFS(Lambai!B:B,"Giữ chỗ nhóm",Lambai!P:P,B182)</f>
        <v>0</v>
      </c>
      <c r="O182" s="10"/>
      <c r="P182" s="4">
        <f>COUNTIFS(Lambai!Q:Q,AH182)</f>
        <v>0</v>
      </c>
      <c r="Q182" s="10">
        <f>COUNTIFS(Lambai!O:O,"TNLT",Lambai!Q:Q,AH182, Lambai!S:S,"&lt;&gt;"&amp;"", Lambai!T:T,"&lt;&gt;"&amp;"", Lambai!U:U,"&lt;&gt;"&amp;"", Lambai!V:V,"&lt;&gt;"&amp;"",  Lambai!W:W,"&lt;&gt;"&amp;"",  Lambai!X:X,"&lt;&gt;"&amp;"",  Lambai!Y:Y,"&lt;&gt;"&amp;"",  Lambai!Z:Z,"&lt;&gt;"&amp;"")</f>
        <v>0</v>
      </c>
      <c r="R182" s="10">
        <f>COUNTIFS(Lambai!O:O,"TNBT",Lambai!Q:Q,AH182, Lambai!S:S,"&lt;&gt;"&amp;"", Lambai!T:T,"&lt;&gt;"&amp;"", Lambai!U:U,"&lt;&gt;"&amp;"", Lambai!V:V,"&lt;&gt;"&amp;"",  Lambai!W:W,"&lt;&gt;"&amp;"",  Lambai!X:X,"&lt;&gt;"&amp;"",  Lambai!Y:Y,"&lt;&gt;"&amp;"",  Lambai!Z:Z,"&lt;&gt;"&amp;"")</f>
        <v>0</v>
      </c>
      <c r="S182" s="10">
        <f>COUNTIFS(Lambai!O:O,"TL",Lambai!Q:Q,AH182, Lambai!S:S,"&lt;&gt;"&amp;"", Lambai!Y:Y,"&lt;&gt;"&amp;"",  Lambai!Z:Z,"&lt;&gt;"&amp;"")</f>
        <v>0</v>
      </c>
      <c r="T182" s="10">
        <f>COUNTIFS(Lambai!B:B,"Giữ chỗ",Lambai!Q:Q,AH182)</f>
        <v>0</v>
      </c>
      <c r="U182" s="10">
        <f>COUNTIFS(Lambai!C:C,"Sai lớp",Lambai!Q:Q,AH182)</f>
        <v>0</v>
      </c>
      <c r="V182" s="10">
        <f>COUNTIFS(Lambai!C:C,"Sai phân công",Lambai!Q:Q,AH182)</f>
        <v>0</v>
      </c>
      <c r="W182" s="10">
        <f t="shared" si="4"/>
        <v>0</v>
      </c>
      <c r="X182" s="10"/>
      <c r="Y182" s="10"/>
      <c r="Z182" s="10">
        <f>COUNTIFS(Lambai!AE:AE,AH182, Lambai!AO:AO,"&lt;&gt;"&amp;"",Lambai!AP:AP,"&lt;&gt;"&amp;"")</f>
        <v>0</v>
      </c>
      <c r="AA182" s="6">
        <f>COUNTIFS(Lambai!AS:AS,'[1]Kiểm tra'!AH182, Lambai!AO:AO,"&lt;&gt;"&amp;"",Lambai!AP:AP,"&lt;&gt;"&amp;"")</f>
        <v>0</v>
      </c>
      <c r="AB182" s="6"/>
      <c r="AC182" s="6"/>
      <c r="AD182" s="6"/>
      <c r="AE182" s="6"/>
      <c r="AF182" s="6"/>
      <c r="AG182" s="6"/>
      <c r="AH182" s="6" t="s">
        <v>2005</v>
      </c>
      <c r="AI182" s="6" t="str">
        <f t="shared" si="5"/>
        <v>D_24 Phạm Ngọc Thạch 20133640 AS</v>
      </c>
      <c r="AJ182" s="6"/>
      <c r="AK182" s="6" t="str">
        <f t="shared" si="6"/>
        <v>TRUE</v>
      </c>
      <c r="AL182" s="4"/>
      <c r="AM182" s="4"/>
      <c r="AN182" s="4"/>
      <c r="AO182" s="4"/>
      <c r="AP182" s="4"/>
      <c r="AQ182" s="4"/>
      <c r="AR182" s="4"/>
      <c r="AS182" s="4"/>
    </row>
    <row r="183" ht="13.5" customHeight="1">
      <c r="A183" s="6"/>
      <c r="B183" s="79" t="s">
        <v>125</v>
      </c>
      <c r="C183" s="79" t="s">
        <v>4750</v>
      </c>
      <c r="D183" s="79" t="s">
        <v>1928</v>
      </c>
      <c r="E183" s="76">
        <v>2.0133359E7</v>
      </c>
      <c r="F183" s="79" t="s">
        <v>4415</v>
      </c>
      <c r="G183" s="79" t="s">
        <v>2471</v>
      </c>
      <c r="H183" s="23" t="s">
        <v>4751</v>
      </c>
      <c r="I183" s="10"/>
      <c r="J183" s="10"/>
      <c r="K183" s="10"/>
      <c r="L183" s="10"/>
      <c r="M183" s="10"/>
      <c r="N183" s="10"/>
      <c r="O183" s="10"/>
      <c r="P183" s="4">
        <f>COUNTIFS(Lambai!Q:Q,AH183)</f>
        <v>0</v>
      </c>
      <c r="Q183" s="10">
        <f>COUNTIFS(Lambai!O:O,"TNLT",Lambai!Q:Q,AH183, Lambai!S:S,"&lt;&gt;"&amp;"", Lambai!T:T,"&lt;&gt;"&amp;"", Lambai!U:U,"&lt;&gt;"&amp;"", Lambai!V:V,"&lt;&gt;"&amp;"",  Lambai!W:W,"&lt;&gt;"&amp;"",  Lambai!X:X,"&lt;&gt;"&amp;"",  Lambai!Y:Y,"&lt;&gt;"&amp;"",  Lambai!Z:Z,"&lt;&gt;"&amp;"")</f>
        <v>0</v>
      </c>
      <c r="R183" s="10">
        <f>COUNTIFS(Lambai!O:O,"TNBT",Lambai!Q:Q,AH183, Lambai!S:S,"&lt;&gt;"&amp;"", Lambai!T:T,"&lt;&gt;"&amp;"", Lambai!U:U,"&lt;&gt;"&amp;"", Lambai!V:V,"&lt;&gt;"&amp;"",  Lambai!W:W,"&lt;&gt;"&amp;"",  Lambai!X:X,"&lt;&gt;"&amp;"",  Lambai!Y:Y,"&lt;&gt;"&amp;"",  Lambai!Z:Z,"&lt;&gt;"&amp;"")</f>
        <v>0</v>
      </c>
      <c r="S183" s="10">
        <f>COUNTIFS(Lambai!O:O,"TL",Lambai!Q:Q,AH183, Lambai!S:S,"&lt;&gt;"&amp;"", Lambai!Y:Y,"&lt;&gt;"&amp;"",  Lambai!Z:Z,"&lt;&gt;"&amp;"")</f>
        <v>0</v>
      </c>
      <c r="T183" s="10">
        <f>COUNTIFS(Lambai!B:B,"Giữ chỗ",Lambai!Q:Q,AH183)</f>
        <v>0</v>
      </c>
      <c r="U183" s="10">
        <f>COUNTIFS(Lambai!C:C,"Sai lớp",Lambai!Q:Q,AH183)</f>
        <v>0</v>
      </c>
      <c r="V183" s="10">
        <f>COUNTIFS(Lambai!C:C,"Sai phân công",Lambai!Q:Q,AH183)</f>
        <v>0</v>
      </c>
      <c r="W183" s="10">
        <f t="shared" si="4"/>
        <v>0</v>
      </c>
      <c r="X183" s="10"/>
      <c r="Y183" s="10"/>
      <c r="Z183" s="10">
        <f>COUNTIFS(Lambai!AE:AE,AH183, Lambai!AO:AO,"&lt;&gt;"&amp;"",Lambai!AP:AP,"&lt;&gt;"&amp;"")</f>
        <v>0</v>
      </c>
      <c r="AA183" s="6">
        <f>COUNTIFS(Lambai!AS:AS,'[1]Kiểm tra'!AH183, Lambai!AO:AO,"&lt;&gt;"&amp;"",Lambai!AP:AP,"&lt;&gt;"&amp;"")</f>
        <v>0</v>
      </c>
      <c r="AB183" s="6"/>
      <c r="AC183" s="6"/>
      <c r="AD183" s="6"/>
      <c r="AE183" s="6"/>
      <c r="AF183" s="6"/>
      <c r="AG183" s="6"/>
      <c r="AH183" s="6" t="s">
        <v>2072</v>
      </c>
      <c r="AI183" s="6" t="str">
        <f t="shared" si="5"/>
        <v>D_24 Trần Bá Vĩnh Sơn 20133359 AS</v>
      </c>
      <c r="AJ183" s="6"/>
      <c r="AK183" s="6" t="str">
        <f t="shared" si="6"/>
        <v>TRUE</v>
      </c>
      <c r="AL183" s="4"/>
      <c r="AM183" s="4"/>
      <c r="AN183" s="4"/>
      <c r="AO183" s="4"/>
      <c r="AP183" s="4"/>
      <c r="AQ183" s="4"/>
      <c r="AR183" s="4"/>
      <c r="AS183" s="4"/>
    </row>
    <row r="184" ht="13.5" customHeight="1">
      <c r="A184" s="6"/>
      <c r="B184" s="79" t="s">
        <v>125</v>
      </c>
      <c r="C184" s="79" t="s">
        <v>4765</v>
      </c>
      <c r="D184" s="79" t="s">
        <v>4766</v>
      </c>
      <c r="E184" s="76">
        <v>2.0132893E7</v>
      </c>
      <c r="F184" s="79" t="s">
        <v>4415</v>
      </c>
      <c r="G184" s="79" t="s">
        <v>2471</v>
      </c>
      <c r="H184" s="23" t="s">
        <v>4767</v>
      </c>
      <c r="I184" s="10"/>
      <c r="J184" s="10"/>
      <c r="K184" s="10"/>
      <c r="L184" s="10"/>
      <c r="M184" s="10"/>
      <c r="N184" s="10"/>
      <c r="O184" s="10"/>
      <c r="P184" s="4">
        <f>COUNTIFS(Lambai!Q:Q,AH184)</f>
        <v>0</v>
      </c>
      <c r="Q184" s="10">
        <f>COUNTIFS(Lambai!O:O,"TNLT",Lambai!Q:Q,AH184, Lambai!S:S,"&lt;&gt;"&amp;"", Lambai!T:T,"&lt;&gt;"&amp;"", Lambai!U:U,"&lt;&gt;"&amp;"", Lambai!V:V,"&lt;&gt;"&amp;"",  Lambai!W:W,"&lt;&gt;"&amp;"",  Lambai!X:X,"&lt;&gt;"&amp;"",  Lambai!Y:Y,"&lt;&gt;"&amp;"",  Lambai!Z:Z,"&lt;&gt;"&amp;"")</f>
        <v>0</v>
      </c>
      <c r="R184" s="10">
        <f>COUNTIFS(Lambai!O:O,"TNBT",Lambai!Q:Q,AH184, Lambai!S:S,"&lt;&gt;"&amp;"", Lambai!T:T,"&lt;&gt;"&amp;"", Lambai!U:U,"&lt;&gt;"&amp;"", Lambai!V:V,"&lt;&gt;"&amp;"",  Lambai!W:W,"&lt;&gt;"&amp;"",  Lambai!X:X,"&lt;&gt;"&amp;"",  Lambai!Y:Y,"&lt;&gt;"&amp;"",  Lambai!Z:Z,"&lt;&gt;"&amp;"")</f>
        <v>0</v>
      </c>
      <c r="S184" s="10">
        <f>COUNTIFS(Lambai!O:O,"TL",Lambai!Q:Q,AH184, Lambai!S:S,"&lt;&gt;"&amp;"", Lambai!Y:Y,"&lt;&gt;"&amp;"",  Lambai!Z:Z,"&lt;&gt;"&amp;"")</f>
        <v>0</v>
      </c>
      <c r="T184" s="10">
        <f>COUNTIFS(Lambai!B:B,"Giữ chỗ",Lambai!Q:Q,AH184)</f>
        <v>0</v>
      </c>
      <c r="U184" s="10">
        <f>COUNTIFS(Lambai!C:C,"Sai lớp",Lambai!Q:Q,AH184)</f>
        <v>0</v>
      </c>
      <c r="V184" s="10">
        <f>COUNTIFS(Lambai!C:C,"Sai phân công",Lambai!Q:Q,AH184)</f>
        <v>0</v>
      </c>
      <c r="W184" s="10">
        <f t="shared" si="4"/>
        <v>0</v>
      </c>
      <c r="X184" s="10"/>
      <c r="Y184" s="10"/>
      <c r="Z184" s="10">
        <f>COUNTIFS(Lambai!AE:AE,AH184, Lambai!AO:AO,"&lt;&gt;"&amp;"",Lambai!AP:AP,"&lt;&gt;"&amp;"")</f>
        <v>0</v>
      </c>
      <c r="AA184" s="6">
        <f>COUNTIFS(Lambai!AS:AS,'[1]Kiểm tra'!AH184, Lambai!AO:AO,"&lt;&gt;"&amp;"",Lambai!AP:AP,"&lt;&gt;"&amp;"")</f>
        <v>0</v>
      </c>
      <c r="AB184" s="6"/>
      <c r="AC184" s="6"/>
      <c r="AD184" s="6"/>
      <c r="AE184" s="6"/>
      <c r="AF184" s="6"/>
      <c r="AG184" s="6"/>
      <c r="AH184" s="6" t="s">
        <v>4779</v>
      </c>
      <c r="AI184" s="6" t="str">
        <f t="shared" si="5"/>
        <v>D_24 Lại Thùy Ninh 20132893 AS</v>
      </c>
      <c r="AJ184" s="6"/>
      <c r="AK184" s="6" t="str">
        <f t="shared" si="6"/>
        <v>TRUE</v>
      </c>
      <c r="AL184" s="4"/>
      <c r="AM184" s="4"/>
      <c r="AN184" s="4"/>
      <c r="AO184" s="4"/>
      <c r="AP184" s="4"/>
      <c r="AQ184" s="4"/>
      <c r="AR184" s="4"/>
      <c r="AS184" s="4"/>
    </row>
    <row r="185" ht="13.5" customHeight="1">
      <c r="A185" s="6"/>
      <c r="B185" s="79" t="s">
        <v>125</v>
      </c>
      <c r="C185" s="79" t="s">
        <v>4780</v>
      </c>
      <c r="D185" s="79" t="s">
        <v>86</v>
      </c>
      <c r="E185" s="76">
        <v>2.0132385E7</v>
      </c>
      <c r="F185" s="79" t="s">
        <v>4415</v>
      </c>
      <c r="G185" s="79" t="s">
        <v>2471</v>
      </c>
      <c r="H185" s="23" t="s">
        <v>4782</v>
      </c>
      <c r="I185" s="10"/>
      <c r="J185" s="10"/>
      <c r="K185" s="10"/>
      <c r="L185" s="10"/>
      <c r="M185" s="10"/>
      <c r="N185" s="10"/>
      <c r="O185" s="10"/>
      <c r="P185" s="4">
        <f>COUNTIFS(Lambai!Q:Q,AH185)</f>
        <v>0</v>
      </c>
      <c r="Q185" s="10">
        <f>COUNTIFS(Lambai!O:O,"TNLT",Lambai!Q:Q,AH185, Lambai!S:S,"&lt;&gt;"&amp;"", Lambai!T:T,"&lt;&gt;"&amp;"", Lambai!U:U,"&lt;&gt;"&amp;"", Lambai!V:V,"&lt;&gt;"&amp;"",  Lambai!W:W,"&lt;&gt;"&amp;"",  Lambai!X:X,"&lt;&gt;"&amp;"",  Lambai!Y:Y,"&lt;&gt;"&amp;"",  Lambai!Z:Z,"&lt;&gt;"&amp;"")</f>
        <v>0</v>
      </c>
      <c r="R185" s="10">
        <f>COUNTIFS(Lambai!O:O,"TNBT",Lambai!Q:Q,AH185, Lambai!S:S,"&lt;&gt;"&amp;"", Lambai!T:T,"&lt;&gt;"&amp;"", Lambai!U:U,"&lt;&gt;"&amp;"", Lambai!V:V,"&lt;&gt;"&amp;"",  Lambai!W:W,"&lt;&gt;"&amp;"",  Lambai!X:X,"&lt;&gt;"&amp;"",  Lambai!Y:Y,"&lt;&gt;"&amp;"",  Lambai!Z:Z,"&lt;&gt;"&amp;"")</f>
        <v>0</v>
      </c>
      <c r="S185" s="10">
        <f>COUNTIFS(Lambai!O:O,"TL",Lambai!Q:Q,AH185, Lambai!S:S,"&lt;&gt;"&amp;"", Lambai!Y:Y,"&lt;&gt;"&amp;"",  Lambai!Z:Z,"&lt;&gt;"&amp;"")</f>
        <v>0</v>
      </c>
      <c r="T185" s="10">
        <f>COUNTIFS(Lambai!B:B,"Giữ chỗ",Lambai!Q:Q,AH185)</f>
        <v>0</v>
      </c>
      <c r="U185" s="10">
        <f>COUNTIFS(Lambai!C:C,"Sai lớp",Lambai!Q:Q,AH185)</f>
        <v>0</v>
      </c>
      <c r="V185" s="10">
        <f>COUNTIFS(Lambai!C:C,"Sai phân công",Lambai!Q:Q,AH185)</f>
        <v>0</v>
      </c>
      <c r="W185" s="10">
        <f t="shared" si="4"/>
        <v>0</v>
      </c>
      <c r="X185" s="10"/>
      <c r="Y185" s="10"/>
      <c r="Z185" s="10">
        <f>COUNTIFS(Lambai!AE:AE,AH185, Lambai!AO:AO,"&lt;&gt;"&amp;"",Lambai!AP:AP,"&lt;&gt;"&amp;"")</f>
        <v>0</v>
      </c>
      <c r="AA185" s="6">
        <f>COUNTIFS(Lambai!AS:AS,'[1]Kiểm tra'!AH185, Lambai!AO:AO,"&lt;&gt;"&amp;"",Lambai!AP:AP,"&lt;&gt;"&amp;"")</f>
        <v>0</v>
      </c>
      <c r="AB185" s="6"/>
      <c r="AC185" s="6"/>
      <c r="AD185" s="6"/>
      <c r="AE185" s="6"/>
      <c r="AF185" s="6"/>
      <c r="AG185" s="6"/>
      <c r="AH185" s="6" t="s">
        <v>126</v>
      </c>
      <c r="AI185" s="6" t="str">
        <f t="shared" si="5"/>
        <v>D_24 Nguyễn Phúc Long 20132385 AS</v>
      </c>
      <c r="AJ185" s="6"/>
      <c r="AK185" s="6" t="str">
        <f t="shared" si="6"/>
        <v>TRUE</v>
      </c>
      <c r="AL185" s="4"/>
      <c r="AM185" s="4"/>
      <c r="AN185" s="4"/>
      <c r="AO185" s="4"/>
      <c r="AP185" s="4"/>
      <c r="AQ185" s="4"/>
      <c r="AR185" s="4"/>
      <c r="AS185" s="4"/>
    </row>
    <row r="186" ht="13.5" customHeight="1">
      <c r="A186" s="6"/>
      <c r="B186" s="80" t="s">
        <v>135</v>
      </c>
      <c r="C186" s="80" t="s">
        <v>4799</v>
      </c>
      <c r="D186" s="80" t="s">
        <v>4800</v>
      </c>
      <c r="E186" s="76">
        <v>2.0132979E7</v>
      </c>
      <c r="F186" s="80" t="s">
        <v>4415</v>
      </c>
      <c r="G186" s="80" t="s">
        <v>2471</v>
      </c>
      <c r="H186" s="23" t="s">
        <v>4801</v>
      </c>
      <c r="I186" s="10">
        <f>COUNTIF(B:B,B186)</f>
        <v>4</v>
      </c>
      <c r="J186" s="10">
        <f>COUNTIFS(Lambai!P:P,B186,Lambai!O:O,"TNLT", Lambai!S:S,"&lt;&gt;"&amp;"", Lambai!T:T,"&lt;&gt;"&amp;"", Lambai!U:U,"&lt;&gt;"&amp;"", Lambai!V:V,"&lt;&gt;"&amp;"",  Lambai!W:W,"&lt;&gt;"&amp;"",  Lambai!X:X,"&lt;&gt;"&amp;"",  Lambai!Y:Y,"&lt;&gt;"&amp;"",  Lambai!Z:Z,"&lt;&gt;"&amp;"")</f>
        <v>0</v>
      </c>
      <c r="K186" s="10">
        <f>COUNTIFS(Lambai!P:P,B186,Lambai!O:O,"TNBT", Lambai!S:S,"&lt;&gt;"&amp;"", Lambai!T:T,"&lt;&gt;"&amp;"", Lambai!U:U,"&lt;&gt;"&amp;"", Lambai!V:V,"&lt;&gt;"&amp;"",  Lambai!W:W,"&lt;&gt;"&amp;"",  Lambai!X:X,"&lt;&gt;"&amp;"",  Lambai!Y:Y,"&lt;&gt;"&amp;"",  Lambai!Z:Z,"&lt;&gt;"&amp;"")</f>
        <v>0</v>
      </c>
      <c r="L186" s="10">
        <f>COUNTIFS(Lambai!P:P,B186,Lambai!O:O,"TL", Lambai!S:S,"&lt;&gt;"&amp;"", Lambai!Y:Y,"&lt;&gt;"&amp;"",  Lambai!Z:Z,"&lt;&gt;"&amp;"")</f>
        <v>0</v>
      </c>
      <c r="M186" s="10">
        <f>COUNTIFS(Lambai!AD:AD,B186, Lambai!AO:AO,"&lt;&gt;"&amp;"",Lambai!AP:AP,"&lt;&gt;"&amp;"")</f>
        <v>0</v>
      </c>
      <c r="N186" s="10">
        <f>COUNTIFS(Lambai!B:B,"Giữ chỗ nhóm",Lambai!P:P,B186)</f>
        <v>0</v>
      </c>
      <c r="O186" s="10"/>
      <c r="P186" s="4">
        <f>COUNTIFS(Lambai!Q:Q,AH186)</f>
        <v>0</v>
      </c>
      <c r="Q186" s="10">
        <f>COUNTIFS(Lambai!O:O,"TNLT",Lambai!Q:Q,AH186, Lambai!S:S,"&lt;&gt;"&amp;"", Lambai!T:T,"&lt;&gt;"&amp;"", Lambai!U:U,"&lt;&gt;"&amp;"", Lambai!V:V,"&lt;&gt;"&amp;"",  Lambai!W:W,"&lt;&gt;"&amp;"",  Lambai!X:X,"&lt;&gt;"&amp;"",  Lambai!Y:Y,"&lt;&gt;"&amp;"",  Lambai!Z:Z,"&lt;&gt;"&amp;"")</f>
        <v>0</v>
      </c>
      <c r="R186" s="10">
        <f>COUNTIFS(Lambai!O:O,"TNBT",Lambai!Q:Q,AH186, Lambai!S:S,"&lt;&gt;"&amp;"", Lambai!T:T,"&lt;&gt;"&amp;"", Lambai!U:U,"&lt;&gt;"&amp;"", Lambai!V:V,"&lt;&gt;"&amp;"",  Lambai!W:W,"&lt;&gt;"&amp;"",  Lambai!X:X,"&lt;&gt;"&amp;"",  Lambai!Y:Y,"&lt;&gt;"&amp;"",  Lambai!Z:Z,"&lt;&gt;"&amp;"")</f>
        <v>0</v>
      </c>
      <c r="S186" s="10">
        <f>COUNTIFS(Lambai!O:O,"TL",Lambai!Q:Q,AH186, Lambai!S:S,"&lt;&gt;"&amp;"", Lambai!Y:Y,"&lt;&gt;"&amp;"",  Lambai!Z:Z,"&lt;&gt;"&amp;"")</f>
        <v>0</v>
      </c>
      <c r="T186" s="10">
        <f>COUNTIFS(Lambai!B:B,"Giữ chỗ",Lambai!Q:Q,AH186)</f>
        <v>0</v>
      </c>
      <c r="U186" s="10">
        <f>COUNTIFS(Lambai!C:C,"Sai lớp",Lambai!Q:Q,AH186)</f>
        <v>0</v>
      </c>
      <c r="V186" s="10">
        <f>COUNTIFS(Lambai!C:C,"Sai phân công",Lambai!Q:Q,AH186)</f>
        <v>0</v>
      </c>
      <c r="W186" s="10">
        <f t="shared" si="4"/>
        <v>0</v>
      </c>
      <c r="X186" s="10"/>
      <c r="Y186" s="10"/>
      <c r="Z186" s="10">
        <f>COUNTIFS(Lambai!AE:AE,AH186, Lambai!AO:AO,"&lt;&gt;"&amp;"",Lambai!AP:AP,"&lt;&gt;"&amp;"")</f>
        <v>0</v>
      </c>
      <c r="AA186" s="6">
        <f>COUNTIFS(Lambai!AS:AS,'[1]Kiểm tra'!AH186, Lambai!AO:AO,"&lt;&gt;"&amp;"",Lambai!AP:AP,"&lt;&gt;"&amp;"")</f>
        <v>0</v>
      </c>
      <c r="AB186" s="6"/>
      <c r="AC186" s="6"/>
      <c r="AD186" s="6"/>
      <c r="AE186" s="6"/>
      <c r="AF186" s="6"/>
      <c r="AG186" s="6"/>
      <c r="AH186" s="6" t="s">
        <v>4814</v>
      </c>
      <c r="AI186" s="6" t="str">
        <f t="shared" si="5"/>
        <v>D_25 Lê Đình Phúc 20132979 AS</v>
      </c>
      <c r="AJ186" s="6"/>
      <c r="AK186" s="6" t="str">
        <f t="shared" si="6"/>
        <v>TRUE</v>
      </c>
      <c r="AL186" s="4"/>
      <c r="AM186" s="4"/>
      <c r="AN186" s="4"/>
      <c r="AO186" s="4"/>
      <c r="AP186" s="4"/>
      <c r="AQ186" s="4"/>
      <c r="AR186" s="4"/>
      <c r="AS186" s="4"/>
    </row>
    <row r="187" ht="13.5" customHeight="1">
      <c r="A187" s="6"/>
      <c r="B187" s="80" t="s">
        <v>135</v>
      </c>
      <c r="C187" s="80" t="s">
        <v>4815</v>
      </c>
      <c r="D187" s="80" t="s">
        <v>2943</v>
      </c>
      <c r="E187" s="76">
        <v>2.0132251E7</v>
      </c>
      <c r="F187" s="80" t="s">
        <v>4415</v>
      </c>
      <c r="G187" s="80" t="s">
        <v>2471</v>
      </c>
      <c r="H187" s="23" t="s">
        <v>4816</v>
      </c>
      <c r="I187" s="10"/>
      <c r="J187" s="10"/>
      <c r="K187" s="10"/>
      <c r="L187" s="10"/>
      <c r="M187" s="10"/>
      <c r="N187" s="10"/>
      <c r="O187" s="10"/>
      <c r="P187" s="4">
        <f>COUNTIFS(Lambai!Q:Q,AH187)</f>
        <v>0</v>
      </c>
      <c r="Q187" s="10">
        <f>COUNTIFS(Lambai!O:O,"TNLT",Lambai!Q:Q,AH187, Lambai!S:S,"&lt;&gt;"&amp;"", Lambai!T:T,"&lt;&gt;"&amp;"", Lambai!U:U,"&lt;&gt;"&amp;"", Lambai!V:V,"&lt;&gt;"&amp;"",  Lambai!W:W,"&lt;&gt;"&amp;"",  Lambai!X:X,"&lt;&gt;"&amp;"",  Lambai!Y:Y,"&lt;&gt;"&amp;"",  Lambai!Z:Z,"&lt;&gt;"&amp;"")</f>
        <v>0</v>
      </c>
      <c r="R187" s="10">
        <f>COUNTIFS(Lambai!O:O,"TNBT",Lambai!Q:Q,AH187, Lambai!S:S,"&lt;&gt;"&amp;"", Lambai!T:T,"&lt;&gt;"&amp;"", Lambai!U:U,"&lt;&gt;"&amp;"", Lambai!V:V,"&lt;&gt;"&amp;"",  Lambai!W:W,"&lt;&gt;"&amp;"",  Lambai!X:X,"&lt;&gt;"&amp;"",  Lambai!Y:Y,"&lt;&gt;"&amp;"",  Lambai!Z:Z,"&lt;&gt;"&amp;"")</f>
        <v>0</v>
      </c>
      <c r="S187" s="10">
        <f>COUNTIFS(Lambai!O:O,"TL",Lambai!Q:Q,AH187, Lambai!S:S,"&lt;&gt;"&amp;"", Lambai!Y:Y,"&lt;&gt;"&amp;"",  Lambai!Z:Z,"&lt;&gt;"&amp;"")</f>
        <v>0</v>
      </c>
      <c r="T187" s="10">
        <f>COUNTIFS(Lambai!B:B,"Giữ chỗ",Lambai!Q:Q,AH187)</f>
        <v>0</v>
      </c>
      <c r="U187" s="10">
        <f>COUNTIFS(Lambai!C:C,"Sai lớp",Lambai!Q:Q,AH187)</f>
        <v>0</v>
      </c>
      <c r="V187" s="10">
        <f>COUNTIFS(Lambai!C:C,"Sai phân công",Lambai!Q:Q,AH187)</f>
        <v>0</v>
      </c>
      <c r="W187" s="10">
        <f t="shared" si="4"/>
        <v>0</v>
      </c>
      <c r="X187" s="10"/>
      <c r="Y187" s="10"/>
      <c r="Z187" s="10">
        <f>COUNTIFS(Lambai!AE:AE,AH187, Lambai!AO:AO,"&lt;&gt;"&amp;"",Lambai!AP:AP,"&lt;&gt;"&amp;"")</f>
        <v>0</v>
      </c>
      <c r="AA187" s="6">
        <f>COUNTIFS(Lambai!AS:AS,'[1]Kiểm tra'!AH187, Lambai!AO:AO,"&lt;&gt;"&amp;"",Lambai!AP:AP,"&lt;&gt;"&amp;"")</f>
        <v>0</v>
      </c>
      <c r="AB187" s="6"/>
      <c r="AC187" s="6"/>
      <c r="AD187" s="6"/>
      <c r="AE187" s="6"/>
      <c r="AF187" s="6"/>
      <c r="AG187" s="6"/>
      <c r="AH187" s="6" t="s">
        <v>136</v>
      </c>
      <c r="AI187" s="6" t="str">
        <f t="shared" si="5"/>
        <v>D_25 Đặng Duy Linh 20132251 AS</v>
      </c>
      <c r="AJ187" s="6"/>
      <c r="AK187" s="6" t="str">
        <f t="shared" si="6"/>
        <v>TRUE</v>
      </c>
      <c r="AL187" s="4"/>
      <c r="AM187" s="4"/>
      <c r="AN187" s="4"/>
      <c r="AO187" s="4"/>
      <c r="AP187" s="4"/>
      <c r="AQ187" s="4"/>
      <c r="AR187" s="4"/>
      <c r="AS187" s="4"/>
    </row>
    <row r="188" ht="13.5" customHeight="1">
      <c r="A188" s="6"/>
      <c r="B188" s="80" t="s">
        <v>135</v>
      </c>
      <c r="C188" s="80" t="s">
        <v>4827</v>
      </c>
      <c r="D188" s="80" t="s">
        <v>4828</v>
      </c>
      <c r="E188" s="76">
        <v>2.0133447E7</v>
      </c>
      <c r="F188" s="80" t="s">
        <v>4415</v>
      </c>
      <c r="G188" s="80" t="s">
        <v>2471</v>
      </c>
      <c r="H188" s="23" t="s">
        <v>4829</v>
      </c>
      <c r="I188" s="10"/>
      <c r="J188" s="10"/>
      <c r="K188" s="10"/>
      <c r="L188" s="10"/>
      <c r="M188" s="10"/>
      <c r="N188" s="10"/>
      <c r="O188" s="10"/>
      <c r="P188" s="4">
        <f>COUNTIFS(Lambai!Q:Q,AH188)</f>
        <v>0</v>
      </c>
      <c r="Q188" s="10">
        <f>COUNTIFS(Lambai!O:O,"TNLT",Lambai!Q:Q,AH188, Lambai!S:S,"&lt;&gt;"&amp;"", Lambai!T:T,"&lt;&gt;"&amp;"", Lambai!U:U,"&lt;&gt;"&amp;"", Lambai!V:V,"&lt;&gt;"&amp;"",  Lambai!W:W,"&lt;&gt;"&amp;"",  Lambai!X:X,"&lt;&gt;"&amp;"",  Lambai!Y:Y,"&lt;&gt;"&amp;"",  Lambai!Z:Z,"&lt;&gt;"&amp;"")</f>
        <v>0</v>
      </c>
      <c r="R188" s="10">
        <f>COUNTIFS(Lambai!O:O,"TNBT",Lambai!Q:Q,AH188, Lambai!S:S,"&lt;&gt;"&amp;"", Lambai!T:T,"&lt;&gt;"&amp;"", Lambai!U:U,"&lt;&gt;"&amp;"", Lambai!V:V,"&lt;&gt;"&amp;"",  Lambai!W:W,"&lt;&gt;"&amp;"",  Lambai!X:X,"&lt;&gt;"&amp;"",  Lambai!Y:Y,"&lt;&gt;"&amp;"",  Lambai!Z:Z,"&lt;&gt;"&amp;"")</f>
        <v>0</v>
      </c>
      <c r="S188" s="10">
        <f>COUNTIFS(Lambai!O:O,"TL",Lambai!Q:Q,AH188, Lambai!S:S,"&lt;&gt;"&amp;"", Lambai!Y:Y,"&lt;&gt;"&amp;"",  Lambai!Z:Z,"&lt;&gt;"&amp;"")</f>
        <v>0</v>
      </c>
      <c r="T188" s="10">
        <f>COUNTIFS(Lambai!B:B,"Giữ chỗ",Lambai!Q:Q,AH188)</f>
        <v>0</v>
      </c>
      <c r="U188" s="10">
        <f>COUNTIFS(Lambai!C:C,"Sai lớp",Lambai!Q:Q,AH188)</f>
        <v>0</v>
      </c>
      <c r="V188" s="10">
        <f>COUNTIFS(Lambai!C:C,"Sai phân công",Lambai!Q:Q,AH188)</f>
        <v>0</v>
      </c>
      <c r="W188" s="10">
        <f t="shared" si="4"/>
        <v>0</v>
      </c>
      <c r="X188" s="10"/>
      <c r="Y188" s="10"/>
      <c r="Z188" s="10">
        <f>COUNTIFS(Lambai!AE:AE,AH188, Lambai!AO:AO,"&lt;&gt;"&amp;"",Lambai!AP:AP,"&lt;&gt;"&amp;"")</f>
        <v>0</v>
      </c>
      <c r="AA188" s="6">
        <f>COUNTIFS(Lambai!AS:AS,'[1]Kiểm tra'!AH188, Lambai!AO:AO,"&lt;&gt;"&amp;"",Lambai!AP:AP,"&lt;&gt;"&amp;"")</f>
        <v>0</v>
      </c>
      <c r="AB188" s="6"/>
      <c r="AC188" s="6"/>
      <c r="AD188" s="6"/>
      <c r="AE188" s="6"/>
      <c r="AF188" s="6"/>
      <c r="AG188" s="6"/>
      <c r="AH188" s="6" t="s">
        <v>1422</v>
      </c>
      <c r="AI188" s="6" t="str">
        <f t="shared" si="5"/>
        <v>D_25 Nguyễn Nhật Tân 20133447 AS</v>
      </c>
      <c r="AJ188" s="6"/>
      <c r="AK188" s="6" t="str">
        <f t="shared" si="6"/>
        <v>TRUE</v>
      </c>
      <c r="AL188" s="4"/>
      <c r="AM188" s="4"/>
      <c r="AN188" s="4"/>
      <c r="AO188" s="4"/>
      <c r="AP188" s="4"/>
      <c r="AQ188" s="4"/>
      <c r="AR188" s="4"/>
      <c r="AS188" s="4"/>
    </row>
    <row r="189" ht="13.5" customHeight="1">
      <c r="A189" s="6"/>
      <c r="B189" s="80" t="s">
        <v>135</v>
      </c>
      <c r="C189" s="80" t="s">
        <v>4831</v>
      </c>
      <c r="D189" s="80" t="s">
        <v>4832</v>
      </c>
      <c r="E189" s="76">
        <v>2.0130401E7</v>
      </c>
      <c r="F189" s="80" t="s">
        <v>4415</v>
      </c>
      <c r="G189" s="80" t="s">
        <v>2471</v>
      </c>
      <c r="H189" s="23" t="s">
        <v>4834</v>
      </c>
      <c r="I189" s="10"/>
      <c r="J189" s="10"/>
      <c r="K189" s="10"/>
      <c r="L189" s="10"/>
      <c r="M189" s="10"/>
      <c r="N189" s="10"/>
      <c r="O189" s="10"/>
      <c r="P189" s="4">
        <f>COUNTIFS(Lambai!Q:Q,AH189)</f>
        <v>0</v>
      </c>
      <c r="Q189" s="10">
        <f>COUNTIFS(Lambai!O:O,"TNLT",Lambai!Q:Q,AH189, Lambai!S:S,"&lt;&gt;"&amp;"", Lambai!T:T,"&lt;&gt;"&amp;"", Lambai!U:U,"&lt;&gt;"&amp;"", Lambai!V:V,"&lt;&gt;"&amp;"",  Lambai!W:W,"&lt;&gt;"&amp;"",  Lambai!X:X,"&lt;&gt;"&amp;"",  Lambai!Y:Y,"&lt;&gt;"&amp;"",  Lambai!Z:Z,"&lt;&gt;"&amp;"")</f>
        <v>0</v>
      </c>
      <c r="R189" s="10">
        <f>COUNTIFS(Lambai!O:O,"TNBT",Lambai!Q:Q,AH189, Lambai!S:S,"&lt;&gt;"&amp;"", Lambai!T:T,"&lt;&gt;"&amp;"", Lambai!U:U,"&lt;&gt;"&amp;"", Lambai!V:V,"&lt;&gt;"&amp;"",  Lambai!W:W,"&lt;&gt;"&amp;"",  Lambai!X:X,"&lt;&gt;"&amp;"",  Lambai!Y:Y,"&lt;&gt;"&amp;"",  Lambai!Z:Z,"&lt;&gt;"&amp;"")</f>
        <v>0</v>
      </c>
      <c r="S189" s="10">
        <f>COUNTIFS(Lambai!O:O,"TL",Lambai!Q:Q,AH189, Lambai!S:S,"&lt;&gt;"&amp;"", Lambai!Y:Y,"&lt;&gt;"&amp;"",  Lambai!Z:Z,"&lt;&gt;"&amp;"")</f>
        <v>0</v>
      </c>
      <c r="T189" s="10">
        <f>COUNTIFS(Lambai!B:B,"Giữ chỗ",Lambai!Q:Q,AH189)</f>
        <v>0</v>
      </c>
      <c r="U189" s="10">
        <f>COUNTIFS(Lambai!C:C,"Sai lớp",Lambai!Q:Q,AH189)</f>
        <v>0</v>
      </c>
      <c r="V189" s="10">
        <f>COUNTIFS(Lambai!C:C,"Sai phân công",Lambai!Q:Q,AH189)</f>
        <v>0</v>
      </c>
      <c r="W189" s="10">
        <f t="shared" si="4"/>
        <v>0</v>
      </c>
      <c r="X189" s="10"/>
      <c r="Y189" s="10"/>
      <c r="Z189" s="10">
        <f>COUNTIFS(Lambai!AE:AE,AH189, Lambai!AO:AO,"&lt;&gt;"&amp;"",Lambai!AP:AP,"&lt;&gt;"&amp;"")</f>
        <v>0</v>
      </c>
      <c r="AA189" s="6">
        <f>COUNTIFS(Lambai!AS:AS,'[1]Kiểm tra'!AH189, Lambai!AO:AO,"&lt;&gt;"&amp;"",Lambai!AP:AP,"&lt;&gt;"&amp;"")</f>
        <v>0</v>
      </c>
      <c r="AB189" s="6"/>
      <c r="AC189" s="6"/>
      <c r="AD189" s="6"/>
      <c r="AE189" s="6"/>
      <c r="AF189" s="6"/>
      <c r="AG189" s="6"/>
      <c r="AH189" s="6" t="s">
        <v>194</v>
      </c>
      <c r="AI189" s="6" t="str">
        <f t="shared" si="5"/>
        <v>D_25 Phạm Đình Chiến 20130401 AS</v>
      </c>
      <c r="AJ189" s="6"/>
      <c r="AK189" s="6" t="str">
        <f t="shared" si="6"/>
        <v>TRUE</v>
      </c>
      <c r="AL189" s="4"/>
      <c r="AM189" s="4"/>
      <c r="AN189" s="4"/>
      <c r="AO189" s="4"/>
      <c r="AP189" s="4"/>
      <c r="AQ189" s="4"/>
      <c r="AR189" s="4"/>
      <c r="AS189" s="4"/>
    </row>
    <row r="190" ht="13.5" customHeight="1">
      <c r="A190" s="6"/>
      <c r="B190" s="75" t="s">
        <v>1400</v>
      </c>
      <c r="C190" s="75" t="s">
        <v>4237</v>
      </c>
      <c r="D190" s="75" t="s">
        <v>1012</v>
      </c>
      <c r="E190" s="76">
        <v>2.0134431E7</v>
      </c>
      <c r="F190" s="75" t="s">
        <v>4415</v>
      </c>
      <c r="G190" s="75" t="s">
        <v>2471</v>
      </c>
      <c r="H190" s="23" t="s">
        <v>4844</v>
      </c>
      <c r="I190" s="10">
        <f>COUNTIF(B:B,B190)</f>
        <v>3</v>
      </c>
      <c r="J190" s="10">
        <f>COUNTIFS(Lambai!P:P,B190,Lambai!O:O,"TNLT", Lambai!S:S,"&lt;&gt;"&amp;"", Lambai!T:T,"&lt;&gt;"&amp;"", Lambai!U:U,"&lt;&gt;"&amp;"", Lambai!V:V,"&lt;&gt;"&amp;"",  Lambai!W:W,"&lt;&gt;"&amp;"",  Lambai!X:X,"&lt;&gt;"&amp;"",  Lambai!Y:Y,"&lt;&gt;"&amp;"",  Lambai!Z:Z,"&lt;&gt;"&amp;"")</f>
        <v>0</v>
      </c>
      <c r="K190" s="10">
        <f>COUNTIFS(Lambai!P:P,B190,Lambai!O:O,"TNBT", Lambai!S:S,"&lt;&gt;"&amp;"", Lambai!T:T,"&lt;&gt;"&amp;"", Lambai!U:U,"&lt;&gt;"&amp;"", Lambai!V:V,"&lt;&gt;"&amp;"",  Lambai!W:W,"&lt;&gt;"&amp;"",  Lambai!X:X,"&lt;&gt;"&amp;"",  Lambai!Y:Y,"&lt;&gt;"&amp;"",  Lambai!Z:Z,"&lt;&gt;"&amp;"")</f>
        <v>0</v>
      </c>
      <c r="L190" s="10">
        <f>COUNTIFS(Lambai!P:P,B190,Lambai!O:O,"TL", Lambai!S:S,"&lt;&gt;"&amp;"", Lambai!Y:Y,"&lt;&gt;"&amp;"",  Lambai!Z:Z,"&lt;&gt;"&amp;"")</f>
        <v>0</v>
      </c>
      <c r="M190" s="10">
        <f>COUNTIFS(Lambai!AD:AD,B190, Lambai!AO:AO,"&lt;&gt;"&amp;"",Lambai!AP:AP,"&lt;&gt;"&amp;"")</f>
        <v>0</v>
      </c>
      <c r="N190" s="10">
        <f>COUNTIFS(Lambai!B:B,"Giữ chỗ nhóm",Lambai!P:P,B190)</f>
        <v>0</v>
      </c>
      <c r="O190" s="10"/>
      <c r="P190" s="4">
        <f>COUNTIFS(Lambai!Q:Q,AH190)</f>
        <v>0</v>
      </c>
      <c r="Q190" s="10">
        <f>COUNTIFS(Lambai!O:O,"TNLT",Lambai!Q:Q,AH190, Lambai!S:S,"&lt;&gt;"&amp;"", Lambai!T:T,"&lt;&gt;"&amp;"", Lambai!U:U,"&lt;&gt;"&amp;"", Lambai!V:V,"&lt;&gt;"&amp;"",  Lambai!W:W,"&lt;&gt;"&amp;"",  Lambai!X:X,"&lt;&gt;"&amp;"",  Lambai!Y:Y,"&lt;&gt;"&amp;"",  Lambai!Z:Z,"&lt;&gt;"&amp;"")</f>
        <v>0</v>
      </c>
      <c r="R190" s="10">
        <f>COUNTIFS(Lambai!O:O,"TNBT",Lambai!Q:Q,AH190, Lambai!S:S,"&lt;&gt;"&amp;"", Lambai!T:T,"&lt;&gt;"&amp;"", Lambai!U:U,"&lt;&gt;"&amp;"", Lambai!V:V,"&lt;&gt;"&amp;"",  Lambai!W:W,"&lt;&gt;"&amp;"",  Lambai!X:X,"&lt;&gt;"&amp;"",  Lambai!Y:Y,"&lt;&gt;"&amp;"",  Lambai!Z:Z,"&lt;&gt;"&amp;"")</f>
        <v>0</v>
      </c>
      <c r="S190" s="10">
        <f>COUNTIFS(Lambai!O:O,"TL",Lambai!Q:Q,AH190, Lambai!S:S,"&lt;&gt;"&amp;"", Lambai!Y:Y,"&lt;&gt;"&amp;"",  Lambai!Z:Z,"&lt;&gt;"&amp;"")</f>
        <v>0</v>
      </c>
      <c r="T190" s="10">
        <f>COUNTIFS(Lambai!B:B,"Giữ chỗ",Lambai!Q:Q,AH190)</f>
        <v>0</v>
      </c>
      <c r="U190" s="10">
        <f>COUNTIFS(Lambai!C:C,"Sai lớp",Lambai!Q:Q,AH190)</f>
        <v>0</v>
      </c>
      <c r="V190" s="10">
        <f>COUNTIFS(Lambai!C:C,"Sai phân công",Lambai!Q:Q,AH190)</f>
        <v>0</v>
      </c>
      <c r="W190" s="10">
        <f t="shared" si="4"/>
        <v>0</v>
      </c>
      <c r="X190" s="10"/>
      <c r="Y190" s="10"/>
      <c r="Z190" s="10">
        <f>COUNTIFS(Lambai!AE:AE,AH190, Lambai!AO:AO,"&lt;&gt;"&amp;"",Lambai!AP:AP,"&lt;&gt;"&amp;"")</f>
        <v>0</v>
      </c>
      <c r="AA190" s="6">
        <f>COUNTIFS(Lambai!AS:AS,'[1]Kiểm tra'!AH190, Lambai!AO:AO,"&lt;&gt;"&amp;"",Lambai!AP:AP,"&lt;&gt;"&amp;"")</f>
        <v>0</v>
      </c>
      <c r="AB190" s="6"/>
      <c r="AC190" s="6"/>
      <c r="AD190" s="6"/>
      <c r="AE190" s="6"/>
      <c r="AF190" s="6"/>
      <c r="AG190" s="6"/>
      <c r="AH190" s="6" t="s">
        <v>2082</v>
      </c>
      <c r="AI190" s="6" t="str">
        <f t="shared" si="5"/>
        <v>D_26 Nguyễn Thanh Tùng 20134431 AS</v>
      </c>
      <c r="AJ190" s="6"/>
      <c r="AK190" s="6" t="str">
        <f t="shared" si="6"/>
        <v>TRUE</v>
      </c>
      <c r="AL190" s="4"/>
      <c r="AM190" s="4"/>
      <c r="AN190" s="4"/>
      <c r="AO190" s="4"/>
      <c r="AP190" s="4"/>
      <c r="AQ190" s="4"/>
      <c r="AR190" s="4"/>
      <c r="AS190" s="4"/>
    </row>
    <row r="191" ht="13.5" customHeight="1">
      <c r="A191" s="6"/>
      <c r="B191" s="75" t="s">
        <v>1400</v>
      </c>
      <c r="C191" s="75" t="s">
        <v>4873</v>
      </c>
      <c r="D191" s="75" t="s">
        <v>1928</v>
      </c>
      <c r="E191" s="76">
        <v>2.0122352E7</v>
      </c>
      <c r="F191" s="75" t="s">
        <v>4415</v>
      </c>
      <c r="G191" s="75" t="s">
        <v>2471</v>
      </c>
      <c r="H191" s="23" t="s">
        <v>4878</v>
      </c>
      <c r="I191" s="10"/>
      <c r="J191" s="10"/>
      <c r="K191" s="10"/>
      <c r="L191" s="10"/>
      <c r="M191" s="10"/>
      <c r="N191" s="10"/>
      <c r="O191" s="10"/>
      <c r="P191" s="4">
        <f>COUNTIFS(Lambai!Q:Q,AH191)</f>
        <v>0</v>
      </c>
      <c r="Q191" s="10">
        <f>COUNTIFS(Lambai!O:O,"TNLT",Lambai!Q:Q,AH191, Lambai!S:S,"&lt;&gt;"&amp;"", Lambai!T:T,"&lt;&gt;"&amp;"", Lambai!U:U,"&lt;&gt;"&amp;"", Lambai!V:V,"&lt;&gt;"&amp;"",  Lambai!W:W,"&lt;&gt;"&amp;"",  Lambai!X:X,"&lt;&gt;"&amp;"",  Lambai!Y:Y,"&lt;&gt;"&amp;"",  Lambai!Z:Z,"&lt;&gt;"&amp;"")</f>
        <v>0</v>
      </c>
      <c r="R191" s="10">
        <f>COUNTIFS(Lambai!O:O,"TNBT",Lambai!Q:Q,AH191, Lambai!S:S,"&lt;&gt;"&amp;"", Lambai!T:T,"&lt;&gt;"&amp;"", Lambai!U:U,"&lt;&gt;"&amp;"", Lambai!V:V,"&lt;&gt;"&amp;"",  Lambai!W:W,"&lt;&gt;"&amp;"",  Lambai!X:X,"&lt;&gt;"&amp;"",  Lambai!Y:Y,"&lt;&gt;"&amp;"",  Lambai!Z:Z,"&lt;&gt;"&amp;"")</f>
        <v>0</v>
      </c>
      <c r="S191" s="10">
        <f>COUNTIFS(Lambai!O:O,"TL",Lambai!Q:Q,AH191, Lambai!S:S,"&lt;&gt;"&amp;"", Lambai!Y:Y,"&lt;&gt;"&amp;"",  Lambai!Z:Z,"&lt;&gt;"&amp;"")</f>
        <v>0</v>
      </c>
      <c r="T191" s="10">
        <f>COUNTIFS(Lambai!B:B,"Giữ chỗ",Lambai!Q:Q,AH191)</f>
        <v>0</v>
      </c>
      <c r="U191" s="10">
        <f>COUNTIFS(Lambai!C:C,"Sai lớp",Lambai!Q:Q,AH191)</f>
        <v>0</v>
      </c>
      <c r="V191" s="10">
        <f>COUNTIFS(Lambai!C:C,"Sai phân công",Lambai!Q:Q,AH191)</f>
        <v>0</v>
      </c>
      <c r="W191" s="10">
        <f t="shared" si="4"/>
        <v>0</v>
      </c>
      <c r="X191" s="10"/>
      <c r="Y191" s="10"/>
      <c r="Z191" s="10">
        <f>COUNTIFS(Lambai!AE:AE,AH191, Lambai!AO:AO,"&lt;&gt;"&amp;"",Lambai!AP:AP,"&lt;&gt;"&amp;"")</f>
        <v>0</v>
      </c>
      <c r="AA191" s="6">
        <f>COUNTIFS(Lambai!AS:AS,'[1]Kiểm tra'!AH191, Lambai!AO:AO,"&lt;&gt;"&amp;"",Lambai!AP:AP,"&lt;&gt;"&amp;"")</f>
        <v>0</v>
      </c>
      <c r="AB191" s="6"/>
      <c r="AC191" s="6"/>
      <c r="AD191" s="6"/>
      <c r="AE191" s="6"/>
      <c r="AF191" s="6"/>
      <c r="AG191" s="6"/>
      <c r="AH191" s="6" t="s">
        <v>2120</v>
      </c>
      <c r="AI191" s="6" t="str">
        <f t="shared" si="5"/>
        <v>D_26 Nguyễn Thế Anh Sơn 20122352 AS</v>
      </c>
      <c r="AJ191" s="6"/>
      <c r="AK191" s="6" t="str">
        <f t="shared" si="6"/>
        <v>TRUE</v>
      </c>
      <c r="AL191" s="4"/>
      <c r="AM191" s="4"/>
      <c r="AN191" s="4"/>
      <c r="AO191" s="4"/>
      <c r="AP191" s="4"/>
      <c r="AQ191" s="4"/>
      <c r="AR191" s="4"/>
      <c r="AS191" s="4"/>
    </row>
    <row r="192" ht="13.5" customHeight="1">
      <c r="A192" s="6"/>
      <c r="B192" s="75" t="s">
        <v>1400</v>
      </c>
      <c r="C192" s="75" t="s">
        <v>4899</v>
      </c>
      <c r="D192" s="75" t="s">
        <v>3417</v>
      </c>
      <c r="E192" s="76">
        <v>2.0112476E7</v>
      </c>
      <c r="F192" s="75" t="s">
        <v>4415</v>
      </c>
      <c r="G192" s="75" t="s">
        <v>2471</v>
      </c>
      <c r="H192" s="23" t="s">
        <v>4900</v>
      </c>
      <c r="I192" s="10"/>
      <c r="J192" s="10"/>
      <c r="K192" s="10"/>
      <c r="L192" s="10"/>
      <c r="M192" s="10"/>
      <c r="N192" s="10"/>
      <c r="O192" s="10"/>
      <c r="P192" s="4">
        <f>COUNTIFS(Lambai!Q:Q,AH192)</f>
        <v>0</v>
      </c>
      <c r="Q192" s="10">
        <f>COUNTIFS(Lambai!O:O,"TNLT",Lambai!Q:Q,AH192, Lambai!S:S,"&lt;&gt;"&amp;"", Lambai!T:T,"&lt;&gt;"&amp;"", Lambai!U:U,"&lt;&gt;"&amp;"", Lambai!V:V,"&lt;&gt;"&amp;"",  Lambai!W:W,"&lt;&gt;"&amp;"",  Lambai!X:X,"&lt;&gt;"&amp;"",  Lambai!Y:Y,"&lt;&gt;"&amp;"",  Lambai!Z:Z,"&lt;&gt;"&amp;"")</f>
        <v>0</v>
      </c>
      <c r="R192" s="10">
        <f>COUNTIFS(Lambai!O:O,"TNBT",Lambai!Q:Q,AH192, Lambai!S:S,"&lt;&gt;"&amp;"", Lambai!T:T,"&lt;&gt;"&amp;"", Lambai!U:U,"&lt;&gt;"&amp;"", Lambai!V:V,"&lt;&gt;"&amp;"",  Lambai!W:W,"&lt;&gt;"&amp;"",  Lambai!X:X,"&lt;&gt;"&amp;"",  Lambai!Y:Y,"&lt;&gt;"&amp;"",  Lambai!Z:Z,"&lt;&gt;"&amp;"")</f>
        <v>0</v>
      </c>
      <c r="S192" s="10">
        <f>COUNTIFS(Lambai!O:O,"TL",Lambai!Q:Q,AH192, Lambai!S:S,"&lt;&gt;"&amp;"", Lambai!Y:Y,"&lt;&gt;"&amp;"",  Lambai!Z:Z,"&lt;&gt;"&amp;"")</f>
        <v>0</v>
      </c>
      <c r="T192" s="10">
        <f>COUNTIFS(Lambai!B:B,"Giữ chỗ",Lambai!Q:Q,AH192)</f>
        <v>0</v>
      </c>
      <c r="U192" s="10">
        <f>COUNTIFS(Lambai!C:C,"Sai lớp",Lambai!Q:Q,AH192)</f>
        <v>0</v>
      </c>
      <c r="V192" s="10">
        <f>COUNTIFS(Lambai!C:C,"Sai phân công",Lambai!Q:Q,AH192)</f>
        <v>0</v>
      </c>
      <c r="W192" s="10">
        <f t="shared" si="4"/>
        <v>0</v>
      </c>
      <c r="X192" s="10"/>
      <c r="Y192" s="10"/>
      <c r="Z192" s="10">
        <f>COUNTIFS(Lambai!AE:AE,AH192, Lambai!AO:AO,"&lt;&gt;"&amp;"",Lambai!AP:AP,"&lt;&gt;"&amp;"")</f>
        <v>0</v>
      </c>
      <c r="AA192" s="6">
        <f>COUNTIFS(Lambai!AS:AS,'[1]Kiểm tra'!AH192, Lambai!AO:AO,"&lt;&gt;"&amp;"",Lambai!AP:AP,"&lt;&gt;"&amp;"")</f>
        <v>0</v>
      </c>
      <c r="AB192" s="6"/>
      <c r="AC192" s="6"/>
      <c r="AD192" s="6"/>
      <c r="AE192" s="6"/>
      <c r="AF192" s="6"/>
      <c r="AG192" s="6"/>
      <c r="AH192" s="6" t="s">
        <v>1401</v>
      </c>
      <c r="AI192" s="6" t="str">
        <f t="shared" si="5"/>
        <v>D_26 Hà Quang Vũ 20112476 AS</v>
      </c>
      <c r="AJ192" s="6"/>
      <c r="AK192" s="6" t="str">
        <f t="shared" si="6"/>
        <v>TRUE</v>
      </c>
      <c r="AL192" s="4"/>
      <c r="AM192" s="4"/>
      <c r="AN192" s="4"/>
      <c r="AO192" s="4"/>
      <c r="AP192" s="4"/>
      <c r="AQ192" s="4"/>
      <c r="AR192" s="4"/>
      <c r="AS192" s="4"/>
    </row>
    <row r="193" ht="13.5" customHeight="1">
      <c r="A193" s="6"/>
      <c r="B193" s="77" t="s">
        <v>4915</v>
      </c>
      <c r="C193" s="77" t="s">
        <v>415</v>
      </c>
      <c r="D193" s="77" t="s">
        <v>4917</v>
      </c>
      <c r="E193" s="76">
        <v>2.0130744E7</v>
      </c>
      <c r="F193" s="77" t="s">
        <v>4918</v>
      </c>
      <c r="G193" s="77" t="s">
        <v>2471</v>
      </c>
      <c r="H193" s="23" t="s">
        <v>4919</v>
      </c>
      <c r="I193" s="10">
        <f>COUNTIF(B:B,B193)</f>
        <v>4</v>
      </c>
      <c r="J193" s="10">
        <f>COUNTIFS(Lambai!P:P,B193,Lambai!O:O,"TNLT", Lambai!S:S,"&lt;&gt;"&amp;"", Lambai!T:T,"&lt;&gt;"&amp;"", Lambai!U:U,"&lt;&gt;"&amp;"", Lambai!V:V,"&lt;&gt;"&amp;"",  Lambai!W:W,"&lt;&gt;"&amp;"",  Lambai!X:X,"&lt;&gt;"&amp;"",  Lambai!Y:Y,"&lt;&gt;"&amp;"",  Lambai!Z:Z,"&lt;&gt;"&amp;"")</f>
        <v>0</v>
      </c>
      <c r="K193" s="10">
        <f>COUNTIFS(Lambai!P:P,B193,Lambai!O:O,"TNBT", Lambai!S:S,"&lt;&gt;"&amp;"", Lambai!T:T,"&lt;&gt;"&amp;"", Lambai!U:U,"&lt;&gt;"&amp;"", Lambai!V:V,"&lt;&gt;"&amp;"",  Lambai!W:W,"&lt;&gt;"&amp;"",  Lambai!X:X,"&lt;&gt;"&amp;"",  Lambai!Y:Y,"&lt;&gt;"&amp;"",  Lambai!Z:Z,"&lt;&gt;"&amp;"")</f>
        <v>0</v>
      </c>
      <c r="L193" s="10">
        <f>COUNTIFS(Lambai!P:P,B193,Lambai!O:O,"TL", Lambai!S:S,"&lt;&gt;"&amp;"", Lambai!Y:Y,"&lt;&gt;"&amp;"",  Lambai!Z:Z,"&lt;&gt;"&amp;"")</f>
        <v>0</v>
      </c>
      <c r="M193" s="10">
        <f>COUNTIFS(Lambai!AD:AD,B193, Lambai!AO:AO,"&lt;&gt;"&amp;"",Lambai!AP:AP,"&lt;&gt;"&amp;"")</f>
        <v>0</v>
      </c>
      <c r="N193" s="10">
        <f>COUNTIFS(Lambai!B:B,"Giữ chỗ nhóm",Lambai!P:P,B193)</f>
        <v>0</v>
      </c>
      <c r="O193" s="10"/>
      <c r="P193" s="4">
        <f>COUNTIFS(Lambai!Q:Q,AH193)</f>
        <v>0</v>
      </c>
      <c r="Q193" s="10">
        <f>COUNTIFS(Lambai!O:O,"TNLT",Lambai!Q:Q,AH193, Lambai!S:S,"&lt;&gt;"&amp;"", Lambai!T:T,"&lt;&gt;"&amp;"", Lambai!U:U,"&lt;&gt;"&amp;"", Lambai!V:V,"&lt;&gt;"&amp;"",  Lambai!W:W,"&lt;&gt;"&amp;"",  Lambai!X:X,"&lt;&gt;"&amp;"",  Lambai!Y:Y,"&lt;&gt;"&amp;"",  Lambai!Z:Z,"&lt;&gt;"&amp;"")</f>
        <v>0</v>
      </c>
      <c r="R193" s="10">
        <f>COUNTIFS(Lambai!O:O,"TNBT",Lambai!Q:Q,AH193, Lambai!S:S,"&lt;&gt;"&amp;"", Lambai!T:T,"&lt;&gt;"&amp;"", Lambai!U:U,"&lt;&gt;"&amp;"", Lambai!V:V,"&lt;&gt;"&amp;"",  Lambai!W:W,"&lt;&gt;"&amp;"",  Lambai!X:X,"&lt;&gt;"&amp;"",  Lambai!Y:Y,"&lt;&gt;"&amp;"",  Lambai!Z:Z,"&lt;&gt;"&amp;"")</f>
        <v>0</v>
      </c>
      <c r="S193" s="10">
        <f>COUNTIFS(Lambai!O:O,"TL",Lambai!Q:Q,AH193, Lambai!S:S,"&lt;&gt;"&amp;"", Lambai!Y:Y,"&lt;&gt;"&amp;"",  Lambai!Z:Z,"&lt;&gt;"&amp;"")</f>
        <v>0</v>
      </c>
      <c r="T193" s="10">
        <f>COUNTIFS(Lambai!B:B,"Giữ chỗ",Lambai!Q:Q,AH193)</f>
        <v>0</v>
      </c>
      <c r="U193" s="10">
        <f>COUNTIFS(Lambai!C:C,"Sai lớp",Lambai!Q:Q,AH193)</f>
        <v>0</v>
      </c>
      <c r="V193" s="10">
        <f>COUNTIFS(Lambai!C:C,"Sai phân công",Lambai!Q:Q,AH193)</f>
        <v>0</v>
      </c>
      <c r="W193" s="10">
        <f t="shared" si="4"/>
        <v>0</v>
      </c>
      <c r="X193" s="10"/>
      <c r="Y193" s="10"/>
      <c r="Z193" s="10">
        <f>COUNTIFS(Lambai!AE:AE,AH193, Lambai!AO:AO,"&lt;&gt;"&amp;"",Lambai!AP:AP,"&lt;&gt;"&amp;"")</f>
        <v>0</v>
      </c>
      <c r="AA193" s="6">
        <f>COUNTIFS(Lambai!AS:AS,'[1]Kiểm tra'!AH193, Lambai!AO:AO,"&lt;&gt;"&amp;"",Lambai!AP:AP,"&lt;&gt;"&amp;"")</f>
        <v>0</v>
      </c>
      <c r="AB193" s="6"/>
      <c r="AC193" s="6"/>
      <c r="AD193" s="6"/>
      <c r="AE193" s="6"/>
      <c r="AF193" s="6"/>
      <c r="AG193" s="6"/>
      <c r="AH193" s="6" t="s">
        <v>4934</v>
      </c>
      <c r="AI193" s="6" t="str">
        <f t="shared" si="5"/>
        <v>D_27 Nguyễn Trọng Dương 20130744 ICT</v>
      </c>
      <c r="AJ193" s="6"/>
      <c r="AK193" s="6" t="str">
        <f t="shared" si="6"/>
        <v>TRUE</v>
      </c>
      <c r="AL193" s="4"/>
      <c r="AM193" s="4"/>
      <c r="AN193" s="4"/>
      <c r="AO193" s="4"/>
      <c r="AP193" s="4"/>
      <c r="AQ193" s="4"/>
      <c r="AR193" s="4"/>
      <c r="AS193" s="4"/>
    </row>
    <row r="194" ht="13.5" customHeight="1">
      <c r="A194" s="6"/>
      <c r="B194" s="77" t="s">
        <v>4915</v>
      </c>
      <c r="C194" s="77" t="s">
        <v>4935</v>
      </c>
      <c r="D194" s="77" t="s">
        <v>639</v>
      </c>
      <c r="E194" s="76">
        <v>2.0130891E7</v>
      </c>
      <c r="F194" s="77" t="s">
        <v>4918</v>
      </c>
      <c r="G194" s="77" t="s">
        <v>2471</v>
      </c>
      <c r="H194" s="23" t="s">
        <v>4936</v>
      </c>
      <c r="I194" s="10"/>
      <c r="J194" s="10"/>
      <c r="K194" s="10"/>
      <c r="L194" s="10"/>
      <c r="M194" s="10"/>
      <c r="N194" s="10"/>
      <c r="O194" s="10"/>
      <c r="P194" s="4">
        <f>COUNTIFS(Lambai!Q:Q,AH194)</f>
        <v>0</v>
      </c>
      <c r="Q194" s="10">
        <f>COUNTIFS(Lambai!O:O,"TNLT",Lambai!Q:Q,AH194, Lambai!S:S,"&lt;&gt;"&amp;"", Lambai!T:T,"&lt;&gt;"&amp;"", Lambai!U:U,"&lt;&gt;"&amp;"", Lambai!V:V,"&lt;&gt;"&amp;"",  Lambai!W:W,"&lt;&gt;"&amp;"",  Lambai!X:X,"&lt;&gt;"&amp;"",  Lambai!Y:Y,"&lt;&gt;"&amp;"",  Lambai!Z:Z,"&lt;&gt;"&amp;"")</f>
        <v>0</v>
      </c>
      <c r="R194" s="10">
        <f>COUNTIFS(Lambai!O:O,"TNBT",Lambai!Q:Q,AH194, Lambai!S:S,"&lt;&gt;"&amp;"", Lambai!T:T,"&lt;&gt;"&amp;"", Lambai!U:U,"&lt;&gt;"&amp;"", Lambai!V:V,"&lt;&gt;"&amp;"",  Lambai!W:W,"&lt;&gt;"&amp;"",  Lambai!X:X,"&lt;&gt;"&amp;"",  Lambai!Y:Y,"&lt;&gt;"&amp;"",  Lambai!Z:Z,"&lt;&gt;"&amp;"")</f>
        <v>0</v>
      </c>
      <c r="S194" s="10">
        <f>COUNTIFS(Lambai!O:O,"TL",Lambai!Q:Q,AH194, Lambai!S:S,"&lt;&gt;"&amp;"", Lambai!Y:Y,"&lt;&gt;"&amp;"",  Lambai!Z:Z,"&lt;&gt;"&amp;"")</f>
        <v>0</v>
      </c>
      <c r="T194" s="10">
        <f>COUNTIFS(Lambai!B:B,"Giữ chỗ",Lambai!Q:Q,AH194)</f>
        <v>0</v>
      </c>
      <c r="U194" s="10">
        <f>COUNTIFS(Lambai!C:C,"Sai lớp",Lambai!Q:Q,AH194)</f>
        <v>0</v>
      </c>
      <c r="V194" s="10">
        <f>COUNTIFS(Lambai!C:C,"Sai phân công",Lambai!Q:Q,AH194)</f>
        <v>0</v>
      </c>
      <c r="W194" s="10">
        <f t="shared" si="4"/>
        <v>0</v>
      </c>
      <c r="X194" s="10"/>
      <c r="Y194" s="10"/>
      <c r="Z194" s="10">
        <f>COUNTIFS(Lambai!AE:AE,AH194, Lambai!AO:AO,"&lt;&gt;"&amp;"",Lambai!AP:AP,"&lt;&gt;"&amp;"")</f>
        <v>0</v>
      </c>
      <c r="AA194" s="6">
        <f>COUNTIFS(Lambai!AS:AS,'[1]Kiểm tra'!AH194, Lambai!AO:AO,"&lt;&gt;"&amp;"",Lambai!AP:AP,"&lt;&gt;"&amp;"")</f>
        <v>0</v>
      </c>
      <c r="AB194" s="6"/>
      <c r="AC194" s="6"/>
      <c r="AD194" s="6"/>
      <c r="AE194" s="6"/>
      <c r="AF194" s="6"/>
      <c r="AG194" s="6"/>
      <c r="AH194" s="6" t="s">
        <v>4961</v>
      </c>
      <c r="AI194" s="6" t="str">
        <f t="shared" si="5"/>
        <v>D_27 Vũ Tuấn Đạt 20130891 ICT</v>
      </c>
      <c r="AJ194" s="6"/>
      <c r="AK194" s="6" t="str">
        <f t="shared" si="6"/>
        <v>TRUE</v>
      </c>
      <c r="AL194" s="4"/>
      <c r="AM194" s="4"/>
      <c r="AN194" s="4"/>
      <c r="AO194" s="4"/>
      <c r="AP194" s="4"/>
      <c r="AQ194" s="4"/>
      <c r="AR194" s="4"/>
      <c r="AS194" s="4"/>
    </row>
    <row r="195" ht="13.5" customHeight="1">
      <c r="A195" s="6"/>
      <c r="B195" s="77" t="s">
        <v>4915</v>
      </c>
      <c r="C195" s="77" t="s">
        <v>4965</v>
      </c>
      <c r="D195" s="77" t="s">
        <v>4966</v>
      </c>
      <c r="E195" s="76">
        <v>2.0102063E7</v>
      </c>
      <c r="F195" s="77" t="s">
        <v>4918</v>
      </c>
      <c r="G195" s="77" t="s">
        <v>4967</v>
      </c>
      <c r="H195" s="23" t="s">
        <v>4968</v>
      </c>
      <c r="I195" s="10"/>
      <c r="J195" s="10"/>
      <c r="K195" s="10"/>
      <c r="L195" s="10"/>
      <c r="M195" s="10"/>
      <c r="N195" s="10"/>
      <c r="O195" s="10"/>
      <c r="P195" s="4">
        <f>COUNTIFS(Lambai!Q:Q,AH195)</f>
        <v>0</v>
      </c>
      <c r="Q195" s="10">
        <f>COUNTIFS(Lambai!O:O,"TNLT",Lambai!Q:Q,AH195, Lambai!S:S,"&lt;&gt;"&amp;"", Lambai!T:T,"&lt;&gt;"&amp;"", Lambai!U:U,"&lt;&gt;"&amp;"", Lambai!V:V,"&lt;&gt;"&amp;"",  Lambai!W:W,"&lt;&gt;"&amp;"",  Lambai!X:X,"&lt;&gt;"&amp;"",  Lambai!Y:Y,"&lt;&gt;"&amp;"",  Lambai!Z:Z,"&lt;&gt;"&amp;"")</f>
        <v>0</v>
      </c>
      <c r="R195" s="10">
        <f>COUNTIFS(Lambai!O:O,"TNBT",Lambai!Q:Q,AH195, Lambai!S:S,"&lt;&gt;"&amp;"", Lambai!T:T,"&lt;&gt;"&amp;"", Lambai!U:U,"&lt;&gt;"&amp;"", Lambai!V:V,"&lt;&gt;"&amp;"",  Lambai!W:W,"&lt;&gt;"&amp;"",  Lambai!X:X,"&lt;&gt;"&amp;"",  Lambai!Y:Y,"&lt;&gt;"&amp;"",  Lambai!Z:Z,"&lt;&gt;"&amp;"")</f>
        <v>0</v>
      </c>
      <c r="S195" s="10">
        <f>COUNTIFS(Lambai!O:O,"TL",Lambai!Q:Q,AH195, Lambai!S:S,"&lt;&gt;"&amp;"", Lambai!Y:Y,"&lt;&gt;"&amp;"",  Lambai!Z:Z,"&lt;&gt;"&amp;"")</f>
        <v>0</v>
      </c>
      <c r="T195" s="10">
        <f>COUNTIFS(Lambai!B:B,"Giữ chỗ",Lambai!Q:Q,AH195)</f>
        <v>0</v>
      </c>
      <c r="U195" s="10">
        <f>COUNTIFS(Lambai!C:C,"Sai lớp",Lambai!Q:Q,AH195)</f>
        <v>0</v>
      </c>
      <c r="V195" s="10">
        <f>COUNTIFS(Lambai!C:C,"Sai phân công",Lambai!Q:Q,AH195)</f>
        <v>0</v>
      </c>
      <c r="W195" s="10">
        <f t="shared" si="4"/>
        <v>0</v>
      </c>
      <c r="X195" s="10"/>
      <c r="Y195" s="10"/>
      <c r="Z195" s="10">
        <f>COUNTIFS(Lambai!AE:AE,AH195, Lambai!AO:AO,"&lt;&gt;"&amp;"",Lambai!AP:AP,"&lt;&gt;"&amp;"")</f>
        <v>0</v>
      </c>
      <c r="AA195" s="6">
        <f>COUNTIFS(Lambai!AS:AS,'[1]Kiểm tra'!AH195, Lambai!AO:AO,"&lt;&gt;"&amp;"",Lambai!AP:AP,"&lt;&gt;"&amp;"")</f>
        <v>0</v>
      </c>
      <c r="AB195" s="6"/>
      <c r="AC195" s="6"/>
      <c r="AD195" s="6"/>
      <c r="AE195" s="6"/>
      <c r="AF195" s="6"/>
      <c r="AG195" s="6"/>
      <c r="AH195" s="6" t="s">
        <v>4981</v>
      </c>
      <c r="AI195" s="6" t="str">
        <f t="shared" si="5"/>
        <v>D_27 Nguyễn Tân Quý 20102063 ICT</v>
      </c>
      <c r="AJ195" s="6"/>
      <c r="AK195" s="6" t="str">
        <f t="shared" si="6"/>
        <v>TRUE</v>
      </c>
      <c r="AL195" s="4"/>
      <c r="AM195" s="4"/>
      <c r="AN195" s="4"/>
      <c r="AO195" s="4"/>
      <c r="AP195" s="4"/>
      <c r="AQ195" s="4"/>
      <c r="AR195" s="4"/>
      <c r="AS195" s="4"/>
    </row>
    <row r="196" ht="13.5" customHeight="1">
      <c r="A196" s="6"/>
      <c r="B196" s="77" t="s">
        <v>4915</v>
      </c>
      <c r="C196" s="77" t="s">
        <v>4982</v>
      </c>
      <c r="D196" s="77" t="s">
        <v>4983</v>
      </c>
      <c r="E196" s="76">
        <v>2.0133001E7</v>
      </c>
      <c r="F196" s="77" t="s">
        <v>4918</v>
      </c>
      <c r="G196" s="77" t="s">
        <v>2471</v>
      </c>
      <c r="H196" s="23" t="s">
        <v>4984</v>
      </c>
      <c r="I196" s="10"/>
      <c r="J196" s="10"/>
      <c r="K196" s="10"/>
      <c r="L196" s="10"/>
      <c r="M196" s="10"/>
      <c r="N196" s="10"/>
      <c r="O196" s="10"/>
      <c r="P196" s="4">
        <f>COUNTIFS(Lambai!Q:Q,AH196)</f>
        <v>0</v>
      </c>
      <c r="Q196" s="10">
        <f>COUNTIFS(Lambai!O:O,"TNLT",Lambai!Q:Q,AH196, Lambai!S:S,"&lt;&gt;"&amp;"", Lambai!T:T,"&lt;&gt;"&amp;"", Lambai!U:U,"&lt;&gt;"&amp;"", Lambai!V:V,"&lt;&gt;"&amp;"",  Lambai!W:W,"&lt;&gt;"&amp;"",  Lambai!X:X,"&lt;&gt;"&amp;"",  Lambai!Y:Y,"&lt;&gt;"&amp;"",  Lambai!Z:Z,"&lt;&gt;"&amp;"")</f>
        <v>0</v>
      </c>
      <c r="R196" s="10">
        <f>COUNTIFS(Lambai!O:O,"TNBT",Lambai!Q:Q,AH196, Lambai!S:S,"&lt;&gt;"&amp;"", Lambai!T:T,"&lt;&gt;"&amp;"", Lambai!U:U,"&lt;&gt;"&amp;"", Lambai!V:V,"&lt;&gt;"&amp;"",  Lambai!W:W,"&lt;&gt;"&amp;"",  Lambai!X:X,"&lt;&gt;"&amp;"",  Lambai!Y:Y,"&lt;&gt;"&amp;"",  Lambai!Z:Z,"&lt;&gt;"&amp;"")</f>
        <v>0</v>
      </c>
      <c r="S196" s="10">
        <f>COUNTIFS(Lambai!O:O,"TL",Lambai!Q:Q,AH196, Lambai!S:S,"&lt;&gt;"&amp;"", Lambai!Y:Y,"&lt;&gt;"&amp;"",  Lambai!Z:Z,"&lt;&gt;"&amp;"")</f>
        <v>0</v>
      </c>
      <c r="T196" s="10">
        <f>COUNTIFS(Lambai!B:B,"Giữ chỗ",Lambai!Q:Q,AH196)</f>
        <v>0</v>
      </c>
      <c r="U196" s="10">
        <f>COUNTIFS(Lambai!C:C,"Sai lớp",Lambai!Q:Q,AH196)</f>
        <v>0</v>
      </c>
      <c r="V196" s="10">
        <f>COUNTIFS(Lambai!C:C,"Sai phân công",Lambai!Q:Q,AH196)</f>
        <v>0</v>
      </c>
      <c r="W196" s="10">
        <f t="shared" si="4"/>
        <v>0</v>
      </c>
      <c r="X196" s="10"/>
      <c r="Y196" s="10"/>
      <c r="Z196" s="10">
        <f>COUNTIFS(Lambai!AE:AE,AH196, Lambai!AO:AO,"&lt;&gt;"&amp;"",Lambai!AP:AP,"&lt;&gt;"&amp;"")</f>
        <v>0</v>
      </c>
      <c r="AA196" s="6">
        <f>COUNTIFS(Lambai!AS:AS,'[1]Kiểm tra'!AH196, Lambai!AO:AO,"&lt;&gt;"&amp;"",Lambai!AP:AP,"&lt;&gt;"&amp;"")</f>
        <v>0</v>
      </c>
      <c r="AB196" s="6"/>
      <c r="AC196" s="6"/>
      <c r="AD196" s="6"/>
      <c r="AE196" s="6"/>
      <c r="AF196" s="6"/>
      <c r="AG196" s="6"/>
      <c r="AH196" s="6" t="s">
        <v>4998</v>
      </c>
      <c r="AI196" s="6" t="str">
        <f t="shared" si="5"/>
        <v>D_27 Mai Minh Phụng 20133001 ICT</v>
      </c>
      <c r="AJ196" s="6"/>
      <c r="AK196" s="6" t="str">
        <f t="shared" si="6"/>
        <v>TRUE</v>
      </c>
      <c r="AL196" s="4"/>
      <c r="AM196" s="4"/>
      <c r="AN196" s="4"/>
      <c r="AO196" s="4"/>
      <c r="AP196" s="4"/>
      <c r="AQ196" s="4"/>
      <c r="AR196" s="4"/>
      <c r="AS196" s="4"/>
    </row>
    <row r="197" ht="13.5" customHeight="1">
      <c r="A197" s="6"/>
      <c r="B197" s="78" t="s">
        <v>4999</v>
      </c>
      <c r="C197" s="78" t="s">
        <v>4799</v>
      </c>
      <c r="D197" s="78" t="s">
        <v>5000</v>
      </c>
      <c r="E197" s="76">
        <v>2.0130595E7</v>
      </c>
      <c r="F197" s="78" t="s">
        <v>4918</v>
      </c>
      <c r="G197" s="78" t="s">
        <v>2471</v>
      </c>
      <c r="H197" s="23" t="s">
        <v>5001</v>
      </c>
      <c r="I197" s="10">
        <f>COUNTIF(B:B,B197)</f>
        <v>4</v>
      </c>
      <c r="J197" s="10">
        <f>COUNTIFS(Lambai!P:P,B197,Lambai!O:O,"TNLT", Lambai!S:S,"&lt;&gt;"&amp;"", Lambai!T:T,"&lt;&gt;"&amp;"", Lambai!U:U,"&lt;&gt;"&amp;"", Lambai!V:V,"&lt;&gt;"&amp;"",  Lambai!W:W,"&lt;&gt;"&amp;"",  Lambai!X:X,"&lt;&gt;"&amp;"",  Lambai!Y:Y,"&lt;&gt;"&amp;"",  Lambai!Z:Z,"&lt;&gt;"&amp;"")</f>
        <v>0</v>
      </c>
      <c r="K197" s="10">
        <f>COUNTIFS(Lambai!P:P,B197,Lambai!O:O,"TNBT", Lambai!S:S,"&lt;&gt;"&amp;"", Lambai!T:T,"&lt;&gt;"&amp;"", Lambai!U:U,"&lt;&gt;"&amp;"", Lambai!V:V,"&lt;&gt;"&amp;"",  Lambai!W:W,"&lt;&gt;"&amp;"",  Lambai!X:X,"&lt;&gt;"&amp;"",  Lambai!Y:Y,"&lt;&gt;"&amp;"",  Lambai!Z:Z,"&lt;&gt;"&amp;"")</f>
        <v>0</v>
      </c>
      <c r="L197" s="10">
        <f>COUNTIFS(Lambai!P:P,B197,Lambai!O:O,"TL", Lambai!S:S,"&lt;&gt;"&amp;"", Lambai!Y:Y,"&lt;&gt;"&amp;"",  Lambai!Z:Z,"&lt;&gt;"&amp;"")</f>
        <v>0</v>
      </c>
      <c r="M197" s="10">
        <f>COUNTIFS(Lambai!AD:AD,B197, Lambai!AO:AO,"&lt;&gt;"&amp;"",Lambai!AP:AP,"&lt;&gt;"&amp;"")</f>
        <v>0</v>
      </c>
      <c r="N197" s="10">
        <f>COUNTIFS(Lambai!B:B,"Giữ chỗ nhóm",Lambai!P:P,B197)</f>
        <v>0</v>
      </c>
      <c r="O197" s="10"/>
      <c r="P197" s="4">
        <f>COUNTIFS(Lambai!Q:Q,AH197)</f>
        <v>0</v>
      </c>
      <c r="Q197" s="10">
        <f>COUNTIFS(Lambai!O:O,"TNLT",Lambai!Q:Q,AH197, Lambai!S:S,"&lt;&gt;"&amp;"", Lambai!T:T,"&lt;&gt;"&amp;"", Lambai!U:U,"&lt;&gt;"&amp;"", Lambai!V:V,"&lt;&gt;"&amp;"",  Lambai!W:W,"&lt;&gt;"&amp;"",  Lambai!X:X,"&lt;&gt;"&amp;"",  Lambai!Y:Y,"&lt;&gt;"&amp;"",  Lambai!Z:Z,"&lt;&gt;"&amp;"")</f>
        <v>0</v>
      </c>
      <c r="R197" s="10">
        <f>COUNTIFS(Lambai!O:O,"TNBT",Lambai!Q:Q,AH197, Lambai!S:S,"&lt;&gt;"&amp;"", Lambai!T:T,"&lt;&gt;"&amp;"", Lambai!U:U,"&lt;&gt;"&amp;"", Lambai!V:V,"&lt;&gt;"&amp;"",  Lambai!W:W,"&lt;&gt;"&amp;"",  Lambai!X:X,"&lt;&gt;"&amp;"",  Lambai!Y:Y,"&lt;&gt;"&amp;"",  Lambai!Z:Z,"&lt;&gt;"&amp;"")</f>
        <v>0</v>
      </c>
      <c r="S197" s="10">
        <f>COUNTIFS(Lambai!O:O,"TL",Lambai!Q:Q,AH197, Lambai!S:S,"&lt;&gt;"&amp;"", Lambai!Y:Y,"&lt;&gt;"&amp;"",  Lambai!Z:Z,"&lt;&gt;"&amp;"")</f>
        <v>0</v>
      </c>
      <c r="T197" s="10">
        <f>COUNTIFS(Lambai!B:B,"Giữ chỗ",Lambai!Q:Q,AH197)</f>
        <v>0</v>
      </c>
      <c r="U197" s="10">
        <f>COUNTIFS(Lambai!C:C,"Sai lớp",Lambai!Q:Q,AH197)</f>
        <v>0</v>
      </c>
      <c r="V197" s="10">
        <f>COUNTIFS(Lambai!C:C,"Sai phân công",Lambai!Q:Q,AH197)</f>
        <v>0</v>
      </c>
      <c r="W197" s="10">
        <f t="shared" si="4"/>
        <v>0</v>
      </c>
      <c r="X197" s="10"/>
      <c r="Y197" s="10"/>
      <c r="Z197" s="10">
        <f>COUNTIFS(Lambai!AE:AE,AH197, Lambai!AO:AO,"&lt;&gt;"&amp;"",Lambai!AP:AP,"&lt;&gt;"&amp;"")</f>
        <v>0</v>
      </c>
      <c r="AA197" s="6">
        <f>COUNTIFS(Lambai!AS:AS,'[1]Kiểm tra'!AH197, Lambai!AO:AO,"&lt;&gt;"&amp;"",Lambai!AP:AP,"&lt;&gt;"&amp;"")</f>
        <v>0</v>
      </c>
      <c r="AB197" s="6"/>
      <c r="AC197" s="6"/>
      <c r="AD197" s="6"/>
      <c r="AE197" s="6"/>
      <c r="AF197" s="6"/>
      <c r="AG197" s="6"/>
      <c r="AH197" s="6" t="s">
        <v>5021</v>
      </c>
      <c r="AI197" s="6" t="str">
        <f t="shared" si="5"/>
        <v>D_28 Lê Đình Duy 20130595 ICT</v>
      </c>
      <c r="AJ197" s="6"/>
      <c r="AK197" s="6" t="str">
        <f t="shared" si="6"/>
        <v>TRUE</v>
      </c>
      <c r="AL197" s="4"/>
      <c r="AM197" s="4"/>
      <c r="AN197" s="4"/>
      <c r="AO197" s="4"/>
      <c r="AP197" s="4"/>
      <c r="AQ197" s="4"/>
      <c r="AR197" s="4"/>
      <c r="AS197" s="4"/>
    </row>
    <row r="198" ht="13.5" customHeight="1">
      <c r="A198" s="6"/>
      <c r="B198" s="78" t="s">
        <v>4999</v>
      </c>
      <c r="C198" s="78" t="s">
        <v>5022</v>
      </c>
      <c r="D198" s="78" t="s">
        <v>639</v>
      </c>
      <c r="E198" s="76">
        <v>2.0130801E7</v>
      </c>
      <c r="F198" s="78" t="s">
        <v>4918</v>
      </c>
      <c r="G198" s="78" t="s">
        <v>2471</v>
      </c>
      <c r="H198" s="23" t="s">
        <v>5023</v>
      </c>
      <c r="I198" s="10"/>
      <c r="J198" s="10"/>
      <c r="K198" s="10"/>
      <c r="L198" s="10"/>
      <c r="M198" s="10"/>
      <c r="N198" s="10"/>
      <c r="O198" s="10"/>
      <c r="P198" s="4">
        <f>COUNTIFS(Lambai!Q:Q,AH198)</f>
        <v>0</v>
      </c>
      <c r="Q198" s="10">
        <f>COUNTIFS(Lambai!O:O,"TNLT",Lambai!Q:Q,AH198, Lambai!S:S,"&lt;&gt;"&amp;"", Lambai!T:T,"&lt;&gt;"&amp;"", Lambai!U:U,"&lt;&gt;"&amp;"", Lambai!V:V,"&lt;&gt;"&amp;"",  Lambai!W:W,"&lt;&gt;"&amp;"",  Lambai!X:X,"&lt;&gt;"&amp;"",  Lambai!Y:Y,"&lt;&gt;"&amp;"",  Lambai!Z:Z,"&lt;&gt;"&amp;"")</f>
        <v>0</v>
      </c>
      <c r="R198" s="10">
        <f>COUNTIFS(Lambai!O:O,"TNBT",Lambai!Q:Q,AH198, Lambai!S:S,"&lt;&gt;"&amp;"", Lambai!T:T,"&lt;&gt;"&amp;"", Lambai!U:U,"&lt;&gt;"&amp;"", Lambai!V:V,"&lt;&gt;"&amp;"",  Lambai!W:W,"&lt;&gt;"&amp;"",  Lambai!X:X,"&lt;&gt;"&amp;"",  Lambai!Y:Y,"&lt;&gt;"&amp;"",  Lambai!Z:Z,"&lt;&gt;"&amp;"")</f>
        <v>0</v>
      </c>
      <c r="S198" s="10">
        <f>COUNTIFS(Lambai!O:O,"TL",Lambai!Q:Q,AH198, Lambai!S:S,"&lt;&gt;"&amp;"", Lambai!Y:Y,"&lt;&gt;"&amp;"",  Lambai!Z:Z,"&lt;&gt;"&amp;"")</f>
        <v>0</v>
      </c>
      <c r="T198" s="10">
        <f>COUNTIFS(Lambai!B:B,"Giữ chỗ",Lambai!Q:Q,AH198)</f>
        <v>0</v>
      </c>
      <c r="U198" s="10">
        <f>COUNTIFS(Lambai!C:C,"Sai lớp",Lambai!Q:Q,AH198)</f>
        <v>0</v>
      </c>
      <c r="V198" s="10">
        <f>COUNTIFS(Lambai!C:C,"Sai phân công",Lambai!Q:Q,AH198)</f>
        <v>0</v>
      </c>
      <c r="W198" s="10">
        <f t="shared" si="4"/>
        <v>0</v>
      </c>
      <c r="X198" s="10"/>
      <c r="Y198" s="10"/>
      <c r="Z198" s="10">
        <f>COUNTIFS(Lambai!AE:AE,AH198, Lambai!AO:AO,"&lt;&gt;"&amp;"",Lambai!AP:AP,"&lt;&gt;"&amp;"")</f>
        <v>0</v>
      </c>
      <c r="AA198" s="6">
        <f>COUNTIFS(Lambai!AS:AS,'[1]Kiểm tra'!AH198, Lambai!AO:AO,"&lt;&gt;"&amp;"",Lambai!AP:AP,"&lt;&gt;"&amp;"")</f>
        <v>0</v>
      </c>
      <c r="AB198" s="6"/>
      <c r="AC198" s="6"/>
      <c r="AD198" s="6"/>
      <c r="AE198" s="6"/>
      <c r="AF198" s="6"/>
      <c r="AG198" s="6"/>
      <c r="AH198" s="6" t="s">
        <v>5031</v>
      </c>
      <c r="AI198" s="6" t="str">
        <f t="shared" si="5"/>
        <v>D_28 Bùi Tiến Đạt 20130801 ICT</v>
      </c>
      <c r="AJ198" s="6"/>
      <c r="AK198" s="6" t="str">
        <f t="shared" si="6"/>
        <v>TRUE</v>
      </c>
      <c r="AL198" s="4"/>
      <c r="AM198" s="4"/>
      <c r="AN198" s="4"/>
      <c r="AO198" s="4"/>
      <c r="AP198" s="4"/>
      <c r="AQ198" s="4"/>
      <c r="AR198" s="4"/>
      <c r="AS198" s="4"/>
    </row>
    <row r="199" ht="13.5" customHeight="1">
      <c r="A199" s="6"/>
      <c r="B199" s="78" t="s">
        <v>4999</v>
      </c>
      <c r="C199" s="78" t="s">
        <v>5032</v>
      </c>
      <c r="D199" s="78" t="s">
        <v>1116</v>
      </c>
      <c r="E199" s="76">
        <v>2.0131847E7</v>
      </c>
      <c r="F199" s="78" t="s">
        <v>4918</v>
      </c>
      <c r="G199" s="78" t="s">
        <v>2471</v>
      </c>
      <c r="H199" s="23" t="s">
        <v>5033</v>
      </c>
      <c r="I199" s="10"/>
      <c r="J199" s="10"/>
      <c r="K199" s="10"/>
      <c r="L199" s="10"/>
      <c r="M199" s="10"/>
      <c r="N199" s="10"/>
      <c r="O199" s="10"/>
      <c r="P199" s="4">
        <f>COUNTIFS(Lambai!Q:Q,AH199)</f>
        <v>0</v>
      </c>
      <c r="Q199" s="10">
        <f>COUNTIFS(Lambai!O:O,"TNLT",Lambai!Q:Q,AH199, Lambai!S:S,"&lt;&gt;"&amp;"", Lambai!T:T,"&lt;&gt;"&amp;"", Lambai!U:U,"&lt;&gt;"&amp;"", Lambai!V:V,"&lt;&gt;"&amp;"",  Lambai!W:W,"&lt;&gt;"&amp;"",  Lambai!X:X,"&lt;&gt;"&amp;"",  Lambai!Y:Y,"&lt;&gt;"&amp;"",  Lambai!Z:Z,"&lt;&gt;"&amp;"")</f>
        <v>0</v>
      </c>
      <c r="R199" s="10">
        <f>COUNTIFS(Lambai!O:O,"TNBT",Lambai!Q:Q,AH199, Lambai!S:S,"&lt;&gt;"&amp;"", Lambai!T:T,"&lt;&gt;"&amp;"", Lambai!U:U,"&lt;&gt;"&amp;"", Lambai!V:V,"&lt;&gt;"&amp;"",  Lambai!W:W,"&lt;&gt;"&amp;"",  Lambai!X:X,"&lt;&gt;"&amp;"",  Lambai!Y:Y,"&lt;&gt;"&amp;"",  Lambai!Z:Z,"&lt;&gt;"&amp;"")</f>
        <v>0</v>
      </c>
      <c r="S199" s="10">
        <f>COUNTIFS(Lambai!O:O,"TL",Lambai!Q:Q,AH199, Lambai!S:S,"&lt;&gt;"&amp;"", Lambai!Y:Y,"&lt;&gt;"&amp;"",  Lambai!Z:Z,"&lt;&gt;"&amp;"")</f>
        <v>0</v>
      </c>
      <c r="T199" s="10">
        <f>COUNTIFS(Lambai!B:B,"Giữ chỗ",Lambai!Q:Q,AH199)</f>
        <v>0</v>
      </c>
      <c r="U199" s="10">
        <f>COUNTIFS(Lambai!C:C,"Sai lớp",Lambai!Q:Q,AH199)</f>
        <v>0</v>
      </c>
      <c r="V199" s="10">
        <f>COUNTIFS(Lambai!C:C,"Sai phân công",Lambai!Q:Q,AH199)</f>
        <v>0</v>
      </c>
      <c r="W199" s="10">
        <f t="shared" si="4"/>
        <v>0</v>
      </c>
      <c r="X199" s="10"/>
      <c r="Y199" s="10"/>
      <c r="Z199" s="10">
        <f>COUNTIFS(Lambai!AE:AE,AH199, Lambai!AO:AO,"&lt;&gt;"&amp;"",Lambai!AP:AP,"&lt;&gt;"&amp;"")</f>
        <v>0</v>
      </c>
      <c r="AA199" s="6">
        <f>COUNTIFS(Lambai!AS:AS,'[1]Kiểm tra'!AH199, Lambai!AO:AO,"&lt;&gt;"&amp;"",Lambai!AP:AP,"&lt;&gt;"&amp;"")</f>
        <v>0</v>
      </c>
      <c r="AB199" s="6"/>
      <c r="AC199" s="6"/>
      <c r="AD199" s="6"/>
      <c r="AE199" s="6"/>
      <c r="AF199" s="6"/>
      <c r="AG199" s="6"/>
      <c r="AH199" s="6" t="s">
        <v>5040</v>
      </c>
      <c r="AI199" s="6" t="str">
        <f t="shared" si="5"/>
        <v>D_28 Doãn Phi Hùng 20131847 ICT</v>
      </c>
      <c r="AJ199" s="6"/>
      <c r="AK199" s="6" t="str">
        <f t="shared" si="6"/>
        <v>TRUE</v>
      </c>
      <c r="AL199" s="4"/>
      <c r="AM199" s="4"/>
      <c r="AN199" s="4"/>
      <c r="AO199" s="4"/>
      <c r="AP199" s="4"/>
      <c r="AQ199" s="4"/>
      <c r="AR199" s="4"/>
      <c r="AS199" s="4"/>
    </row>
    <row r="200" ht="13.5" customHeight="1">
      <c r="A200" s="6"/>
      <c r="B200" s="78" t="s">
        <v>4999</v>
      </c>
      <c r="C200" s="78" t="s">
        <v>928</v>
      </c>
      <c r="D200" s="78" t="s">
        <v>2943</v>
      </c>
      <c r="E200" s="76">
        <v>2.0132316E7</v>
      </c>
      <c r="F200" s="78" t="s">
        <v>4918</v>
      </c>
      <c r="G200" s="78" t="s">
        <v>2471</v>
      </c>
      <c r="H200" s="23" t="s">
        <v>5041</v>
      </c>
      <c r="I200" s="10"/>
      <c r="J200" s="10"/>
      <c r="K200" s="10"/>
      <c r="L200" s="10"/>
      <c r="M200" s="10"/>
      <c r="N200" s="10"/>
      <c r="O200" s="10"/>
      <c r="P200" s="4">
        <f>COUNTIFS(Lambai!Q:Q,AH200)</f>
        <v>0</v>
      </c>
      <c r="Q200" s="10">
        <f>COUNTIFS(Lambai!O:O,"TNLT",Lambai!Q:Q,AH200, Lambai!S:S,"&lt;&gt;"&amp;"", Lambai!T:T,"&lt;&gt;"&amp;"", Lambai!U:U,"&lt;&gt;"&amp;"", Lambai!V:V,"&lt;&gt;"&amp;"",  Lambai!W:W,"&lt;&gt;"&amp;"",  Lambai!X:X,"&lt;&gt;"&amp;"",  Lambai!Y:Y,"&lt;&gt;"&amp;"",  Lambai!Z:Z,"&lt;&gt;"&amp;"")</f>
        <v>0</v>
      </c>
      <c r="R200" s="10">
        <f>COUNTIFS(Lambai!O:O,"TNBT",Lambai!Q:Q,AH200, Lambai!S:S,"&lt;&gt;"&amp;"", Lambai!T:T,"&lt;&gt;"&amp;"", Lambai!U:U,"&lt;&gt;"&amp;"", Lambai!V:V,"&lt;&gt;"&amp;"",  Lambai!W:W,"&lt;&gt;"&amp;"",  Lambai!X:X,"&lt;&gt;"&amp;"",  Lambai!Y:Y,"&lt;&gt;"&amp;"",  Lambai!Z:Z,"&lt;&gt;"&amp;"")</f>
        <v>0</v>
      </c>
      <c r="S200" s="10">
        <f>COUNTIFS(Lambai!O:O,"TL",Lambai!Q:Q,AH200, Lambai!S:S,"&lt;&gt;"&amp;"", Lambai!Y:Y,"&lt;&gt;"&amp;"",  Lambai!Z:Z,"&lt;&gt;"&amp;"")</f>
        <v>0</v>
      </c>
      <c r="T200" s="10">
        <f>COUNTIFS(Lambai!B:B,"Giữ chỗ",Lambai!Q:Q,AH200)</f>
        <v>0</v>
      </c>
      <c r="U200" s="10">
        <f>COUNTIFS(Lambai!C:C,"Sai lớp",Lambai!Q:Q,AH200)</f>
        <v>0</v>
      </c>
      <c r="V200" s="10">
        <f>COUNTIFS(Lambai!C:C,"Sai phân công",Lambai!Q:Q,AH200)</f>
        <v>0</v>
      </c>
      <c r="W200" s="10">
        <f t="shared" si="4"/>
        <v>0</v>
      </c>
      <c r="X200" s="10"/>
      <c r="Y200" s="10"/>
      <c r="Z200" s="10">
        <f>COUNTIFS(Lambai!AE:AE,AH200, Lambai!AO:AO,"&lt;&gt;"&amp;"",Lambai!AP:AP,"&lt;&gt;"&amp;"")</f>
        <v>0</v>
      </c>
      <c r="AA200" s="6">
        <f>COUNTIFS(Lambai!AS:AS,'[1]Kiểm tra'!AH200, Lambai!AO:AO,"&lt;&gt;"&amp;"",Lambai!AP:AP,"&lt;&gt;"&amp;"")</f>
        <v>0</v>
      </c>
      <c r="AB200" s="6"/>
      <c r="AC200" s="6"/>
      <c r="AD200" s="6"/>
      <c r="AE200" s="6"/>
      <c r="AF200" s="6"/>
      <c r="AG200" s="6"/>
      <c r="AH200" s="6" t="s">
        <v>5043</v>
      </c>
      <c r="AI200" s="6" t="str">
        <f t="shared" si="5"/>
        <v>D_28 Trần Quang Linh 20132316 ICT</v>
      </c>
      <c r="AJ200" s="6"/>
      <c r="AK200" s="6" t="str">
        <f t="shared" si="6"/>
        <v>TRUE</v>
      </c>
      <c r="AL200" s="4"/>
      <c r="AM200" s="4"/>
      <c r="AN200" s="4"/>
      <c r="AO200" s="4"/>
      <c r="AP200" s="4"/>
      <c r="AQ200" s="4"/>
      <c r="AR200" s="4"/>
      <c r="AS200" s="4"/>
    </row>
    <row r="201" ht="13.5" customHeight="1">
      <c r="A201" s="6"/>
      <c r="B201" s="79" t="s">
        <v>5044</v>
      </c>
      <c r="C201" s="79" t="s">
        <v>5045</v>
      </c>
      <c r="D201" s="79" t="s">
        <v>1455</v>
      </c>
      <c r="E201" s="76">
        <v>2.0131802E7</v>
      </c>
      <c r="F201" s="79" t="s">
        <v>4918</v>
      </c>
      <c r="G201" s="79" t="s">
        <v>2471</v>
      </c>
      <c r="H201" s="23" t="s">
        <v>5046</v>
      </c>
      <c r="I201" s="10">
        <f>COUNTIF(B:B,B201)</f>
        <v>4</v>
      </c>
      <c r="J201" s="10">
        <f>COUNTIFS(Lambai!P:P,B201,Lambai!O:O,"TNLT", Lambai!S:S,"&lt;&gt;"&amp;"", Lambai!T:T,"&lt;&gt;"&amp;"", Lambai!U:U,"&lt;&gt;"&amp;"", Lambai!V:V,"&lt;&gt;"&amp;"",  Lambai!W:W,"&lt;&gt;"&amp;"",  Lambai!X:X,"&lt;&gt;"&amp;"",  Lambai!Y:Y,"&lt;&gt;"&amp;"",  Lambai!Z:Z,"&lt;&gt;"&amp;"")</f>
        <v>0</v>
      </c>
      <c r="K201" s="10">
        <f>COUNTIFS(Lambai!P:P,B201,Lambai!O:O,"TNBT", Lambai!S:S,"&lt;&gt;"&amp;"", Lambai!T:T,"&lt;&gt;"&amp;"", Lambai!U:U,"&lt;&gt;"&amp;"", Lambai!V:V,"&lt;&gt;"&amp;"",  Lambai!W:W,"&lt;&gt;"&amp;"",  Lambai!X:X,"&lt;&gt;"&amp;"",  Lambai!Y:Y,"&lt;&gt;"&amp;"",  Lambai!Z:Z,"&lt;&gt;"&amp;"")</f>
        <v>0</v>
      </c>
      <c r="L201" s="10">
        <f>COUNTIFS(Lambai!P:P,B201,Lambai!O:O,"TL", Lambai!S:S,"&lt;&gt;"&amp;"", Lambai!Y:Y,"&lt;&gt;"&amp;"",  Lambai!Z:Z,"&lt;&gt;"&amp;"")</f>
        <v>0</v>
      </c>
      <c r="M201" s="10">
        <f>COUNTIFS(Lambai!AD:AD,B201, Lambai!AO:AO,"&lt;&gt;"&amp;"",Lambai!AP:AP,"&lt;&gt;"&amp;"")</f>
        <v>0</v>
      </c>
      <c r="N201" s="10">
        <f>COUNTIFS(Lambai!B:B,"Giữ chỗ nhóm",Lambai!P:P,B201)</f>
        <v>0</v>
      </c>
      <c r="O201" s="10"/>
      <c r="P201" s="4">
        <f>COUNTIFS(Lambai!Q:Q,AH201)</f>
        <v>0</v>
      </c>
      <c r="Q201" s="10">
        <f>COUNTIFS(Lambai!O:O,"TNLT",Lambai!Q:Q,AH201, Lambai!S:S,"&lt;&gt;"&amp;"", Lambai!T:T,"&lt;&gt;"&amp;"", Lambai!U:U,"&lt;&gt;"&amp;"", Lambai!V:V,"&lt;&gt;"&amp;"",  Lambai!W:W,"&lt;&gt;"&amp;"",  Lambai!X:X,"&lt;&gt;"&amp;"",  Lambai!Y:Y,"&lt;&gt;"&amp;"",  Lambai!Z:Z,"&lt;&gt;"&amp;"")</f>
        <v>0</v>
      </c>
      <c r="R201" s="10">
        <f>COUNTIFS(Lambai!O:O,"TNBT",Lambai!Q:Q,AH201, Lambai!S:S,"&lt;&gt;"&amp;"", Lambai!T:T,"&lt;&gt;"&amp;"", Lambai!U:U,"&lt;&gt;"&amp;"", Lambai!V:V,"&lt;&gt;"&amp;"",  Lambai!W:W,"&lt;&gt;"&amp;"",  Lambai!X:X,"&lt;&gt;"&amp;"",  Lambai!Y:Y,"&lt;&gt;"&amp;"",  Lambai!Z:Z,"&lt;&gt;"&amp;"")</f>
        <v>0</v>
      </c>
      <c r="S201" s="10">
        <f>COUNTIFS(Lambai!O:O,"TL",Lambai!Q:Q,AH201, Lambai!S:S,"&lt;&gt;"&amp;"", Lambai!Y:Y,"&lt;&gt;"&amp;"",  Lambai!Z:Z,"&lt;&gt;"&amp;"")</f>
        <v>0</v>
      </c>
      <c r="T201" s="10">
        <f>COUNTIFS(Lambai!B:B,"Giữ chỗ",Lambai!Q:Q,AH201)</f>
        <v>0</v>
      </c>
      <c r="U201" s="10">
        <f>COUNTIFS(Lambai!C:C,"Sai lớp",Lambai!Q:Q,AH201)</f>
        <v>0</v>
      </c>
      <c r="V201" s="10">
        <f>COUNTIFS(Lambai!C:C,"Sai phân công",Lambai!Q:Q,AH201)</f>
        <v>0</v>
      </c>
      <c r="W201" s="10">
        <f t="shared" si="4"/>
        <v>0</v>
      </c>
      <c r="X201" s="10"/>
      <c r="Y201" s="10"/>
      <c r="Z201" s="10">
        <f>COUNTIFS(Lambai!AE:AE,AH201, Lambai!AO:AO,"&lt;&gt;"&amp;"",Lambai!AP:AP,"&lt;&gt;"&amp;"")</f>
        <v>0</v>
      </c>
      <c r="AA201" s="6">
        <f>COUNTIFS(Lambai!AS:AS,'[1]Kiểm tra'!AH201, Lambai!AO:AO,"&lt;&gt;"&amp;"",Lambai!AP:AP,"&lt;&gt;"&amp;"")</f>
        <v>0</v>
      </c>
      <c r="AB201" s="6"/>
      <c r="AC201" s="6"/>
      <c r="AD201" s="6"/>
      <c r="AE201" s="6"/>
      <c r="AF201" s="6"/>
      <c r="AG201" s="6"/>
      <c r="AH201" s="6" t="s">
        <v>5066</v>
      </c>
      <c r="AI201" s="6" t="str">
        <f t="shared" si="5"/>
        <v>D_29 Trần Tất Huy 20131802 ICT</v>
      </c>
      <c r="AJ201" s="6"/>
      <c r="AK201" s="6" t="str">
        <f t="shared" si="6"/>
        <v>TRUE</v>
      </c>
      <c r="AL201" s="4"/>
      <c r="AM201" s="4"/>
      <c r="AN201" s="4"/>
      <c r="AO201" s="4"/>
      <c r="AP201" s="4"/>
      <c r="AQ201" s="4"/>
      <c r="AR201" s="4"/>
      <c r="AS201" s="4"/>
    </row>
    <row r="202" ht="13.5" customHeight="1">
      <c r="A202" s="6"/>
      <c r="B202" s="79" t="s">
        <v>5044</v>
      </c>
      <c r="C202" s="79" t="s">
        <v>380</v>
      </c>
      <c r="D202" s="79" t="s">
        <v>5067</v>
      </c>
      <c r="E202" s="76">
        <v>2.0132462E7</v>
      </c>
      <c r="F202" s="79" t="s">
        <v>4918</v>
      </c>
      <c r="G202" s="79" t="s">
        <v>2471</v>
      </c>
      <c r="H202" s="23" t="s">
        <v>5068</v>
      </c>
      <c r="I202" s="10"/>
      <c r="J202" s="10"/>
      <c r="K202" s="10"/>
      <c r="L202" s="10"/>
      <c r="M202" s="10"/>
      <c r="N202" s="10"/>
      <c r="O202" s="10"/>
      <c r="P202" s="4">
        <f>COUNTIFS(Lambai!Q:Q,AH202)</f>
        <v>0</v>
      </c>
      <c r="Q202" s="10">
        <f>COUNTIFS(Lambai!O:O,"TNLT",Lambai!Q:Q,AH202, Lambai!S:S,"&lt;&gt;"&amp;"", Lambai!T:T,"&lt;&gt;"&amp;"", Lambai!U:U,"&lt;&gt;"&amp;"", Lambai!V:V,"&lt;&gt;"&amp;"",  Lambai!W:W,"&lt;&gt;"&amp;"",  Lambai!X:X,"&lt;&gt;"&amp;"",  Lambai!Y:Y,"&lt;&gt;"&amp;"",  Lambai!Z:Z,"&lt;&gt;"&amp;"")</f>
        <v>0</v>
      </c>
      <c r="R202" s="10">
        <f>COUNTIFS(Lambai!O:O,"TNBT",Lambai!Q:Q,AH202, Lambai!S:S,"&lt;&gt;"&amp;"", Lambai!T:T,"&lt;&gt;"&amp;"", Lambai!U:U,"&lt;&gt;"&amp;"", Lambai!V:V,"&lt;&gt;"&amp;"",  Lambai!W:W,"&lt;&gt;"&amp;"",  Lambai!X:X,"&lt;&gt;"&amp;"",  Lambai!Y:Y,"&lt;&gt;"&amp;"",  Lambai!Z:Z,"&lt;&gt;"&amp;"")</f>
        <v>0</v>
      </c>
      <c r="S202" s="10">
        <f>COUNTIFS(Lambai!O:O,"TL",Lambai!Q:Q,AH202, Lambai!S:S,"&lt;&gt;"&amp;"", Lambai!Y:Y,"&lt;&gt;"&amp;"",  Lambai!Z:Z,"&lt;&gt;"&amp;"")</f>
        <v>0</v>
      </c>
      <c r="T202" s="10">
        <f>COUNTIFS(Lambai!B:B,"Giữ chỗ",Lambai!Q:Q,AH202)</f>
        <v>0</v>
      </c>
      <c r="U202" s="10">
        <f>COUNTIFS(Lambai!C:C,"Sai lớp",Lambai!Q:Q,AH202)</f>
        <v>0</v>
      </c>
      <c r="V202" s="10">
        <f>COUNTIFS(Lambai!C:C,"Sai phân công",Lambai!Q:Q,AH202)</f>
        <v>0</v>
      </c>
      <c r="W202" s="10">
        <f t="shared" si="4"/>
        <v>0</v>
      </c>
      <c r="X202" s="10"/>
      <c r="Y202" s="10"/>
      <c r="Z202" s="10">
        <f>COUNTIFS(Lambai!AE:AE,AH202, Lambai!AO:AO,"&lt;&gt;"&amp;"",Lambai!AP:AP,"&lt;&gt;"&amp;"")</f>
        <v>0</v>
      </c>
      <c r="AA202" s="6">
        <f>COUNTIFS(Lambai!AS:AS,'[1]Kiểm tra'!AH202, Lambai!AO:AO,"&lt;&gt;"&amp;"",Lambai!AP:AP,"&lt;&gt;"&amp;"")</f>
        <v>0</v>
      </c>
      <c r="AB202" s="6"/>
      <c r="AC202" s="6"/>
      <c r="AD202" s="6"/>
      <c r="AE202" s="6"/>
      <c r="AF202" s="6"/>
      <c r="AG202" s="6"/>
      <c r="AH202" s="6" t="s">
        <v>5081</v>
      </c>
      <c r="AI202" s="6" t="str">
        <f t="shared" si="5"/>
        <v>D_29 Nguyễn Văn Lương 20132462 ICT</v>
      </c>
      <c r="AJ202" s="6"/>
      <c r="AK202" s="6" t="str">
        <f t="shared" si="6"/>
        <v>TRUE</v>
      </c>
      <c r="AL202" s="4"/>
      <c r="AM202" s="4"/>
      <c r="AN202" s="4"/>
      <c r="AO202" s="4"/>
      <c r="AP202" s="4"/>
      <c r="AQ202" s="4"/>
      <c r="AR202" s="4"/>
      <c r="AS202" s="4"/>
    </row>
    <row r="203" ht="13.5" customHeight="1">
      <c r="A203" s="6"/>
      <c r="B203" s="79" t="s">
        <v>5044</v>
      </c>
      <c r="C203" s="79" t="s">
        <v>5082</v>
      </c>
      <c r="D203" s="79" t="s">
        <v>5083</v>
      </c>
      <c r="E203" s="76">
        <v>2.013327E7</v>
      </c>
      <c r="F203" s="79" t="s">
        <v>4918</v>
      </c>
      <c r="G203" s="79" t="s">
        <v>2471</v>
      </c>
      <c r="H203" s="23" t="s">
        <v>5084</v>
      </c>
      <c r="I203" s="10"/>
      <c r="J203" s="10"/>
      <c r="K203" s="10"/>
      <c r="L203" s="10"/>
      <c r="M203" s="10"/>
      <c r="N203" s="10"/>
      <c r="O203" s="10"/>
      <c r="P203" s="4">
        <f>COUNTIFS(Lambai!Q:Q,AH203)</f>
        <v>0</v>
      </c>
      <c r="Q203" s="10">
        <f>COUNTIFS(Lambai!O:O,"TNLT",Lambai!Q:Q,AH203, Lambai!S:S,"&lt;&gt;"&amp;"", Lambai!T:T,"&lt;&gt;"&amp;"", Lambai!U:U,"&lt;&gt;"&amp;"", Lambai!V:V,"&lt;&gt;"&amp;"",  Lambai!W:W,"&lt;&gt;"&amp;"",  Lambai!X:X,"&lt;&gt;"&amp;"",  Lambai!Y:Y,"&lt;&gt;"&amp;"",  Lambai!Z:Z,"&lt;&gt;"&amp;"")</f>
        <v>0</v>
      </c>
      <c r="R203" s="10">
        <f>COUNTIFS(Lambai!O:O,"TNBT",Lambai!Q:Q,AH203, Lambai!S:S,"&lt;&gt;"&amp;"", Lambai!T:T,"&lt;&gt;"&amp;"", Lambai!U:U,"&lt;&gt;"&amp;"", Lambai!V:V,"&lt;&gt;"&amp;"",  Lambai!W:W,"&lt;&gt;"&amp;"",  Lambai!X:X,"&lt;&gt;"&amp;"",  Lambai!Y:Y,"&lt;&gt;"&amp;"",  Lambai!Z:Z,"&lt;&gt;"&amp;"")</f>
        <v>0</v>
      </c>
      <c r="S203" s="10">
        <f>COUNTIFS(Lambai!O:O,"TL",Lambai!Q:Q,AH203, Lambai!S:S,"&lt;&gt;"&amp;"", Lambai!Y:Y,"&lt;&gt;"&amp;"",  Lambai!Z:Z,"&lt;&gt;"&amp;"")</f>
        <v>0</v>
      </c>
      <c r="T203" s="10">
        <f>COUNTIFS(Lambai!B:B,"Giữ chỗ",Lambai!Q:Q,AH203)</f>
        <v>0</v>
      </c>
      <c r="U203" s="10">
        <f>COUNTIFS(Lambai!C:C,"Sai lớp",Lambai!Q:Q,AH203)</f>
        <v>0</v>
      </c>
      <c r="V203" s="10">
        <f>COUNTIFS(Lambai!C:C,"Sai phân công",Lambai!Q:Q,AH203)</f>
        <v>0</v>
      </c>
      <c r="W203" s="10">
        <f t="shared" si="4"/>
        <v>0</v>
      </c>
      <c r="X203" s="10"/>
      <c r="Y203" s="10"/>
      <c r="Z203" s="10">
        <f>COUNTIFS(Lambai!AE:AE,AH203, Lambai!AO:AO,"&lt;&gt;"&amp;"",Lambai!AP:AP,"&lt;&gt;"&amp;"")</f>
        <v>0</v>
      </c>
      <c r="AA203" s="6">
        <f>COUNTIFS(Lambai!AS:AS,'[1]Kiểm tra'!AH203, Lambai!AO:AO,"&lt;&gt;"&amp;"",Lambai!AP:AP,"&lt;&gt;"&amp;"")</f>
        <v>0</v>
      </c>
      <c r="AB203" s="6"/>
      <c r="AC203" s="6"/>
      <c r="AD203" s="6"/>
      <c r="AE203" s="6"/>
      <c r="AF203" s="6"/>
      <c r="AG203" s="6"/>
      <c r="AH203" s="6" t="s">
        <v>5097</v>
      </c>
      <c r="AI203" s="6" t="str">
        <f t="shared" si="5"/>
        <v>D_29 Hoàng Văn Sâm 20133270 ICT</v>
      </c>
      <c r="AJ203" s="6"/>
      <c r="AK203" s="6" t="str">
        <f t="shared" si="6"/>
        <v>TRUE</v>
      </c>
      <c r="AL203" s="4"/>
      <c r="AM203" s="4"/>
      <c r="AN203" s="4"/>
      <c r="AO203" s="4"/>
      <c r="AP203" s="4"/>
      <c r="AQ203" s="4"/>
      <c r="AR203" s="4"/>
      <c r="AS203" s="4"/>
    </row>
    <row r="204" ht="13.5" customHeight="1">
      <c r="A204" s="6"/>
      <c r="B204" s="79" t="s">
        <v>5044</v>
      </c>
      <c r="C204" s="79" t="s">
        <v>5098</v>
      </c>
      <c r="D204" s="79" t="s">
        <v>1928</v>
      </c>
      <c r="E204" s="76">
        <v>2.013329E7</v>
      </c>
      <c r="F204" s="79" t="s">
        <v>4918</v>
      </c>
      <c r="G204" s="79" t="s">
        <v>2471</v>
      </c>
      <c r="H204" s="23" t="s">
        <v>5099</v>
      </c>
      <c r="I204" s="10"/>
      <c r="J204" s="10"/>
      <c r="K204" s="10"/>
      <c r="L204" s="10"/>
      <c r="M204" s="10"/>
      <c r="N204" s="10"/>
      <c r="O204" s="10"/>
      <c r="P204" s="4">
        <f>COUNTIFS(Lambai!Q:Q,AH204)</f>
        <v>0</v>
      </c>
      <c r="Q204" s="10">
        <f>COUNTIFS(Lambai!O:O,"TNLT",Lambai!Q:Q,AH204, Lambai!S:S,"&lt;&gt;"&amp;"", Lambai!T:T,"&lt;&gt;"&amp;"", Lambai!U:U,"&lt;&gt;"&amp;"", Lambai!V:V,"&lt;&gt;"&amp;"",  Lambai!W:W,"&lt;&gt;"&amp;"",  Lambai!X:X,"&lt;&gt;"&amp;"",  Lambai!Y:Y,"&lt;&gt;"&amp;"",  Lambai!Z:Z,"&lt;&gt;"&amp;"")</f>
        <v>0</v>
      </c>
      <c r="R204" s="10">
        <f>COUNTIFS(Lambai!O:O,"TNBT",Lambai!Q:Q,AH204, Lambai!S:S,"&lt;&gt;"&amp;"", Lambai!T:T,"&lt;&gt;"&amp;"", Lambai!U:U,"&lt;&gt;"&amp;"", Lambai!V:V,"&lt;&gt;"&amp;"",  Lambai!W:W,"&lt;&gt;"&amp;"",  Lambai!X:X,"&lt;&gt;"&amp;"",  Lambai!Y:Y,"&lt;&gt;"&amp;"",  Lambai!Z:Z,"&lt;&gt;"&amp;"")</f>
        <v>0</v>
      </c>
      <c r="S204" s="10">
        <f>COUNTIFS(Lambai!O:O,"TL",Lambai!Q:Q,AH204, Lambai!S:S,"&lt;&gt;"&amp;"", Lambai!Y:Y,"&lt;&gt;"&amp;"",  Lambai!Z:Z,"&lt;&gt;"&amp;"")</f>
        <v>0</v>
      </c>
      <c r="T204" s="10">
        <f>COUNTIFS(Lambai!B:B,"Giữ chỗ",Lambai!Q:Q,AH204)</f>
        <v>0</v>
      </c>
      <c r="U204" s="10">
        <f>COUNTIFS(Lambai!C:C,"Sai lớp",Lambai!Q:Q,AH204)</f>
        <v>0</v>
      </c>
      <c r="V204" s="10">
        <f>COUNTIFS(Lambai!C:C,"Sai phân công",Lambai!Q:Q,AH204)</f>
        <v>0</v>
      </c>
      <c r="W204" s="10">
        <f t="shared" si="4"/>
        <v>0</v>
      </c>
      <c r="X204" s="10"/>
      <c r="Y204" s="10"/>
      <c r="Z204" s="10">
        <f>COUNTIFS(Lambai!AE:AE,AH204, Lambai!AO:AO,"&lt;&gt;"&amp;"",Lambai!AP:AP,"&lt;&gt;"&amp;"")</f>
        <v>0</v>
      </c>
      <c r="AA204" s="6">
        <f>COUNTIFS(Lambai!AS:AS,'[1]Kiểm tra'!AH204, Lambai!AO:AO,"&lt;&gt;"&amp;"",Lambai!AP:AP,"&lt;&gt;"&amp;"")</f>
        <v>0</v>
      </c>
      <c r="AB204" s="6"/>
      <c r="AC204" s="6"/>
      <c r="AD204" s="6"/>
      <c r="AE204" s="6"/>
      <c r="AF204" s="6"/>
      <c r="AG204" s="6"/>
      <c r="AH204" s="6" t="s">
        <v>5112</v>
      </c>
      <c r="AI204" s="6" t="str">
        <f t="shared" si="5"/>
        <v>D_29 Đào Duy Sơn 20133290 ICT</v>
      </c>
      <c r="AJ204" s="6"/>
      <c r="AK204" s="6" t="str">
        <f t="shared" si="6"/>
        <v>TRUE</v>
      </c>
      <c r="AL204" s="4"/>
      <c r="AM204" s="4"/>
      <c r="AN204" s="4"/>
      <c r="AO204" s="4"/>
      <c r="AP204" s="4"/>
      <c r="AQ204" s="4"/>
      <c r="AR204" s="4"/>
      <c r="AS204" s="4"/>
    </row>
    <row r="205" ht="13.5" customHeight="1">
      <c r="A205" s="6"/>
      <c r="B205" s="6" t="s">
        <v>5113</v>
      </c>
      <c r="C205" s="6" t="s">
        <v>3134</v>
      </c>
      <c r="D205" s="6" t="s">
        <v>86</v>
      </c>
      <c r="E205" s="76">
        <v>2.0132391E7</v>
      </c>
      <c r="F205" s="6" t="s">
        <v>4918</v>
      </c>
      <c r="G205" s="6" t="s">
        <v>2471</v>
      </c>
      <c r="H205" s="23" t="s">
        <v>5114</v>
      </c>
      <c r="I205" s="10">
        <f>COUNTIF(B:B,B205)</f>
        <v>4</v>
      </c>
      <c r="J205" s="10">
        <f>COUNTIFS(Lambai!P:P,B205,Lambai!O:O,"TNLT", Lambai!S:S,"&lt;&gt;"&amp;"", Lambai!T:T,"&lt;&gt;"&amp;"", Lambai!U:U,"&lt;&gt;"&amp;"", Lambai!V:V,"&lt;&gt;"&amp;"",  Lambai!W:W,"&lt;&gt;"&amp;"",  Lambai!X:X,"&lt;&gt;"&amp;"",  Lambai!Y:Y,"&lt;&gt;"&amp;"",  Lambai!Z:Z,"&lt;&gt;"&amp;"")</f>
        <v>0</v>
      </c>
      <c r="K205" s="10">
        <f>COUNTIFS(Lambai!P:P,B205,Lambai!O:O,"TNBT", Lambai!S:S,"&lt;&gt;"&amp;"", Lambai!T:T,"&lt;&gt;"&amp;"", Lambai!U:U,"&lt;&gt;"&amp;"", Lambai!V:V,"&lt;&gt;"&amp;"",  Lambai!W:W,"&lt;&gt;"&amp;"",  Lambai!X:X,"&lt;&gt;"&amp;"",  Lambai!Y:Y,"&lt;&gt;"&amp;"",  Lambai!Z:Z,"&lt;&gt;"&amp;"")</f>
        <v>0</v>
      </c>
      <c r="L205" s="10">
        <f>COUNTIFS(Lambai!P:P,B205,Lambai!O:O,"TL", Lambai!S:S,"&lt;&gt;"&amp;"", Lambai!Y:Y,"&lt;&gt;"&amp;"",  Lambai!Z:Z,"&lt;&gt;"&amp;"")</f>
        <v>0</v>
      </c>
      <c r="M205" s="10">
        <f>COUNTIFS(Lambai!AD:AD,B205, Lambai!AO:AO,"&lt;&gt;"&amp;"",Lambai!AP:AP,"&lt;&gt;"&amp;"")</f>
        <v>0</v>
      </c>
      <c r="N205" s="10">
        <f>COUNTIFS(Lambai!B:B,"Giữ chỗ nhóm",Lambai!P:P,B205)</f>
        <v>0</v>
      </c>
      <c r="O205" s="10"/>
      <c r="P205" s="4">
        <f>COUNTIFS(Lambai!Q:Q,AH205)</f>
        <v>0</v>
      </c>
      <c r="Q205" s="10">
        <f>COUNTIFS(Lambai!O:O,"TNLT",Lambai!Q:Q,AH205, Lambai!S:S,"&lt;&gt;"&amp;"", Lambai!T:T,"&lt;&gt;"&amp;"", Lambai!U:U,"&lt;&gt;"&amp;"", Lambai!V:V,"&lt;&gt;"&amp;"",  Lambai!W:W,"&lt;&gt;"&amp;"",  Lambai!X:X,"&lt;&gt;"&amp;"",  Lambai!Y:Y,"&lt;&gt;"&amp;"",  Lambai!Z:Z,"&lt;&gt;"&amp;"")</f>
        <v>0</v>
      </c>
      <c r="R205" s="10">
        <f>COUNTIFS(Lambai!O:O,"TNBT",Lambai!Q:Q,AH205, Lambai!S:S,"&lt;&gt;"&amp;"", Lambai!T:T,"&lt;&gt;"&amp;"", Lambai!U:U,"&lt;&gt;"&amp;"", Lambai!V:V,"&lt;&gt;"&amp;"",  Lambai!W:W,"&lt;&gt;"&amp;"",  Lambai!X:X,"&lt;&gt;"&amp;"",  Lambai!Y:Y,"&lt;&gt;"&amp;"",  Lambai!Z:Z,"&lt;&gt;"&amp;"")</f>
        <v>0</v>
      </c>
      <c r="S205" s="10">
        <f>COUNTIFS(Lambai!O:O,"TL",Lambai!Q:Q,AH205, Lambai!S:S,"&lt;&gt;"&amp;"", Lambai!Y:Y,"&lt;&gt;"&amp;"",  Lambai!Z:Z,"&lt;&gt;"&amp;"")</f>
        <v>0</v>
      </c>
      <c r="T205" s="10">
        <f>COUNTIFS(Lambai!B:B,"Giữ chỗ",Lambai!Q:Q,AH205)</f>
        <v>0</v>
      </c>
      <c r="U205" s="10">
        <f>COUNTIFS(Lambai!C:C,"Sai lớp",Lambai!Q:Q,AH205)</f>
        <v>0</v>
      </c>
      <c r="V205" s="10">
        <f>COUNTIFS(Lambai!C:C,"Sai phân công",Lambai!Q:Q,AH205)</f>
        <v>0</v>
      </c>
      <c r="W205" s="10">
        <f t="shared" si="4"/>
        <v>0</v>
      </c>
      <c r="X205" s="10"/>
      <c r="Y205" s="10"/>
      <c r="Z205" s="10">
        <f>COUNTIFS(Lambai!AE:AE,AH205, Lambai!AO:AO,"&lt;&gt;"&amp;"",Lambai!AP:AP,"&lt;&gt;"&amp;"")</f>
        <v>0</v>
      </c>
      <c r="AA205" s="6">
        <f>COUNTIFS(Lambai!AS:AS,'[1]Kiểm tra'!AH205, Lambai!AO:AO,"&lt;&gt;"&amp;"",Lambai!AP:AP,"&lt;&gt;"&amp;"")</f>
        <v>0</v>
      </c>
      <c r="AB205" s="6"/>
      <c r="AC205" s="6"/>
      <c r="AD205" s="6"/>
      <c r="AE205" s="6"/>
      <c r="AF205" s="6"/>
      <c r="AG205" s="6"/>
      <c r="AH205" s="6" t="s">
        <v>5146</v>
      </c>
      <c r="AI205" s="6" t="str">
        <f t="shared" si="5"/>
        <v>D_30 Nguyễn Thành Long 20132391 ICT</v>
      </c>
      <c r="AJ205" s="6"/>
      <c r="AK205" s="6" t="str">
        <f t="shared" si="6"/>
        <v>TRUE</v>
      </c>
      <c r="AL205" s="4"/>
      <c r="AM205" s="4"/>
      <c r="AN205" s="4"/>
      <c r="AO205" s="4"/>
      <c r="AP205" s="4"/>
      <c r="AQ205" s="4"/>
      <c r="AR205" s="4"/>
      <c r="AS205" s="4"/>
    </row>
    <row r="206" ht="13.5" customHeight="1">
      <c r="A206" s="6"/>
      <c r="B206" s="6" t="s">
        <v>5113</v>
      </c>
      <c r="C206" s="6" t="s">
        <v>4363</v>
      </c>
      <c r="D206" s="6" t="s">
        <v>1583</v>
      </c>
      <c r="E206" s="76">
        <v>2.01326E7</v>
      </c>
      <c r="F206" s="6" t="s">
        <v>4918</v>
      </c>
      <c r="G206" s="6" t="s">
        <v>2471</v>
      </c>
      <c r="H206" s="23" t="s">
        <v>5148</v>
      </c>
      <c r="I206" s="10"/>
      <c r="J206" s="10"/>
      <c r="K206" s="10"/>
      <c r="L206" s="10"/>
      <c r="M206" s="10"/>
      <c r="N206" s="10"/>
      <c r="O206" s="10"/>
      <c r="P206" s="4">
        <f>COUNTIFS(Lambai!Q:Q,AH206)</f>
        <v>0</v>
      </c>
      <c r="Q206" s="10">
        <f>COUNTIFS(Lambai!O:O,"TNLT",Lambai!Q:Q,AH206, Lambai!S:S,"&lt;&gt;"&amp;"", Lambai!T:T,"&lt;&gt;"&amp;"", Lambai!U:U,"&lt;&gt;"&amp;"", Lambai!V:V,"&lt;&gt;"&amp;"",  Lambai!W:W,"&lt;&gt;"&amp;"",  Lambai!X:X,"&lt;&gt;"&amp;"",  Lambai!Y:Y,"&lt;&gt;"&amp;"",  Lambai!Z:Z,"&lt;&gt;"&amp;"")</f>
        <v>0</v>
      </c>
      <c r="R206" s="10">
        <f>COUNTIFS(Lambai!O:O,"TNBT",Lambai!Q:Q,AH206, Lambai!S:S,"&lt;&gt;"&amp;"", Lambai!T:T,"&lt;&gt;"&amp;"", Lambai!U:U,"&lt;&gt;"&amp;"", Lambai!V:V,"&lt;&gt;"&amp;"",  Lambai!W:W,"&lt;&gt;"&amp;"",  Lambai!X:X,"&lt;&gt;"&amp;"",  Lambai!Y:Y,"&lt;&gt;"&amp;"",  Lambai!Z:Z,"&lt;&gt;"&amp;"")</f>
        <v>0</v>
      </c>
      <c r="S206" s="10">
        <f>COUNTIFS(Lambai!O:O,"TL",Lambai!Q:Q,AH206, Lambai!S:S,"&lt;&gt;"&amp;"", Lambai!Y:Y,"&lt;&gt;"&amp;"",  Lambai!Z:Z,"&lt;&gt;"&amp;"")</f>
        <v>0</v>
      </c>
      <c r="T206" s="10">
        <f>COUNTIFS(Lambai!B:B,"Giữ chỗ",Lambai!Q:Q,AH206)</f>
        <v>0</v>
      </c>
      <c r="U206" s="10">
        <f>COUNTIFS(Lambai!C:C,"Sai lớp",Lambai!Q:Q,AH206)</f>
        <v>0</v>
      </c>
      <c r="V206" s="10">
        <f>COUNTIFS(Lambai!C:C,"Sai phân công",Lambai!Q:Q,AH206)</f>
        <v>0</v>
      </c>
      <c r="W206" s="10">
        <f t="shared" si="4"/>
        <v>0</v>
      </c>
      <c r="X206" s="10"/>
      <c r="Y206" s="10"/>
      <c r="Z206" s="10">
        <f>COUNTIFS(Lambai!AE:AE,AH206, Lambai!AO:AO,"&lt;&gt;"&amp;"",Lambai!AP:AP,"&lt;&gt;"&amp;"")</f>
        <v>0</v>
      </c>
      <c r="AA206" s="6">
        <f>COUNTIFS(Lambai!AS:AS,'[1]Kiểm tra'!AH206, Lambai!AO:AO,"&lt;&gt;"&amp;"",Lambai!AP:AP,"&lt;&gt;"&amp;"")</f>
        <v>0</v>
      </c>
      <c r="AB206" s="6"/>
      <c r="AC206" s="6"/>
      <c r="AD206" s="6"/>
      <c r="AE206" s="6"/>
      <c r="AF206" s="6"/>
      <c r="AG206" s="6"/>
      <c r="AH206" s="6" t="s">
        <v>5185</v>
      </c>
      <c r="AI206" s="6" t="str">
        <f t="shared" si="5"/>
        <v>D_30 Nguyễn Tuấn Minh 20132600 ICT</v>
      </c>
      <c r="AJ206" s="6"/>
      <c r="AK206" s="6" t="str">
        <f t="shared" si="6"/>
        <v>TRUE</v>
      </c>
      <c r="AL206" s="4"/>
      <c r="AM206" s="4"/>
      <c r="AN206" s="4"/>
      <c r="AO206" s="4"/>
      <c r="AP206" s="4"/>
      <c r="AQ206" s="4"/>
      <c r="AR206" s="4"/>
      <c r="AS206" s="4"/>
    </row>
    <row r="207" ht="13.5" customHeight="1">
      <c r="A207" s="6"/>
      <c r="B207" s="6" t="s">
        <v>5113</v>
      </c>
      <c r="C207" s="6" t="s">
        <v>3449</v>
      </c>
      <c r="D207" s="6" t="s">
        <v>674</v>
      </c>
      <c r="E207" s="76">
        <v>2.0132808E7</v>
      </c>
      <c r="F207" s="6" t="s">
        <v>4918</v>
      </c>
      <c r="G207" s="6" t="s">
        <v>2471</v>
      </c>
      <c r="H207" s="23" t="s">
        <v>5186</v>
      </c>
      <c r="I207" s="10"/>
      <c r="J207" s="10"/>
      <c r="K207" s="10"/>
      <c r="L207" s="10"/>
      <c r="M207" s="10"/>
      <c r="N207" s="10"/>
      <c r="O207" s="10"/>
      <c r="P207" s="4">
        <f>COUNTIFS(Lambai!Q:Q,AH207)</f>
        <v>0</v>
      </c>
      <c r="Q207" s="10">
        <f>COUNTIFS(Lambai!O:O,"TNLT",Lambai!Q:Q,AH207, Lambai!S:S,"&lt;&gt;"&amp;"", Lambai!T:T,"&lt;&gt;"&amp;"", Lambai!U:U,"&lt;&gt;"&amp;"", Lambai!V:V,"&lt;&gt;"&amp;"",  Lambai!W:W,"&lt;&gt;"&amp;"",  Lambai!X:X,"&lt;&gt;"&amp;"",  Lambai!Y:Y,"&lt;&gt;"&amp;"",  Lambai!Z:Z,"&lt;&gt;"&amp;"")</f>
        <v>0</v>
      </c>
      <c r="R207" s="10">
        <f>COUNTIFS(Lambai!O:O,"TNBT",Lambai!Q:Q,AH207, Lambai!S:S,"&lt;&gt;"&amp;"", Lambai!T:T,"&lt;&gt;"&amp;"", Lambai!U:U,"&lt;&gt;"&amp;"", Lambai!V:V,"&lt;&gt;"&amp;"",  Lambai!W:W,"&lt;&gt;"&amp;"",  Lambai!X:X,"&lt;&gt;"&amp;"",  Lambai!Y:Y,"&lt;&gt;"&amp;"",  Lambai!Z:Z,"&lt;&gt;"&amp;"")</f>
        <v>0</v>
      </c>
      <c r="S207" s="10">
        <f>COUNTIFS(Lambai!O:O,"TL",Lambai!Q:Q,AH207, Lambai!S:S,"&lt;&gt;"&amp;"", Lambai!Y:Y,"&lt;&gt;"&amp;"",  Lambai!Z:Z,"&lt;&gt;"&amp;"")</f>
        <v>0</v>
      </c>
      <c r="T207" s="10">
        <f>COUNTIFS(Lambai!B:B,"Giữ chỗ",Lambai!Q:Q,AH207)</f>
        <v>0</v>
      </c>
      <c r="U207" s="10">
        <f>COUNTIFS(Lambai!C:C,"Sai lớp",Lambai!Q:Q,AH207)</f>
        <v>0</v>
      </c>
      <c r="V207" s="10">
        <f>COUNTIFS(Lambai!C:C,"Sai phân công",Lambai!Q:Q,AH207)</f>
        <v>0</v>
      </c>
      <c r="W207" s="10">
        <f t="shared" si="4"/>
        <v>0</v>
      </c>
      <c r="X207" s="10"/>
      <c r="Y207" s="10"/>
      <c r="Z207" s="10">
        <f>COUNTIFS(Lambai!AE:AE,AH207, Lambai!AO:AO,"&lt;&gt;"&amp;"",Lambai!AP:AP,"&lt;&gt;"&amp;"")</f>
        <v>0</v>
      </c>
      <c r="AA207" s="6">
        <f>COUNTIFS(Lambai!AS:AS,'[1]Kiểm tra'!AH207, Lambai!AO:AO,"&lt;&gt;"&amp;"",Lambai!AP:AP,"&lt;&gt;"&amp;"")</f>
        <v>0</v>
      </c>
      <c r="AB207" s="6"/>
      <c r="AC207" s="6"/>
      <c r="AD207" s="6"/>
      <c r="AE207" s="6"/>
      <c r="AF207" s="6"/>
      <c r="AG207" s="6"/>
      <c r="AH207" s="6" t="s">
        <v>5212</v>
      </c>
      <c r="AI207" s="6" t="str">
        <f t="shared" si="5"/>
        <v>D_30 Trần Minh Ngọc 20132808 ICT</v>
      </c>
      <c r="AJ207" s="6"/>
      <c r="AK207" s="6" t="str">
        <f t="shared" si="6"/>
        <v>TRUE</v>
      </c>
      <c r="AL207" s="4"/>
      <c r="AM207" s="4"/>
      <c r="AN207" s="4"/>
      <c r="AO207" s="4"/>
      <c r="AP207" s="4"/>
      <c r="AQ207" s="4"/>
      <c r="AR207" s="4"/>
      <c r="AS207" s="4"/>
    </row>
    <row r="208" ht="13.5" customHeight="1">
      <c r="A208" s="6"/>
      <c r="B208" s="95" t="s">
        <v>5113</v>
      </c>
      <c r="C208" s="95" t="s">
        <v>5218</v>
      </c>
      <c r="D208" s="95" t="s">
        <v>459</v>
      </c>
      <c r="E208" s="76">
        <v>2.0132853E7</v>
      </c>
      <c r="F208" s="95" t="s">
        <v>4918</v>
      </c>
      <c r="G208" s="95" t="s">
        <v>2471</v>
      </c>
      <c r="H208" s="23" t="s">
        <v>5219</v>
      </c>
      <c r="I208" s="10"/>
      <c r="J208" s="10"/>
      <c r="K208" s="10"/>
      <c r="L208" s="10"/>
      <c r="M208" s="10"/>
      <c r="N208" s="10"/>
      <c r="O208" s="10"/>
      <c r="P208" s="4">
        <f>COUNTIFS(Lambai!Q:Q,AH208)</f>
        <v>0</v>
      </c>
      <c r="Q208" s="10">
        <f>COUNTIFS(Lambai!O:O,"TNLT",Lambai!Q:Q,AH208, Lambai!S:S,"&lt;&gt;"&amp;"", Lambai!T:T,"&lt;&gt;"&amp;"", Lambai!U:U,"&lt;&gt;"&amp;"", Lambai!V:V,"&lt;&gt;"&amp;"",  Lambai!W:W,"&lt;&gt;"&amp;"",  Lambai!X:X,"&lt;&gt;"&amp;"",  Lambai!Y:Y,"&lt;&gt;"&amp;"",  Lambai!Z:Z,"&lt;&gt;"&amp;"")</f>
        <v>0</v>
      </c>
      <c r="R208" s="10">
        <f>COUNTIFS(Lambai!O:O,"TNBT",Lambai!Q:Q,AH208, Lambai!S:S,"&lt;&gt;"&amp;"", Lambai!T:T,"&lt;&gt;"&amp;"", Lambai!U:U,"&lt;&gt;"&amp;"", Lambai!V:V,"&lt;&gt;"&amp;"",  Lambai!W:W,"&lt;&gt;"&amp;"",  Lambai!X:X,"&lt;&gt;"&amp;"",  Lambai!Y:Y,"&lt;&gt;"&amp;"",  Lambai!Z:Z,"&lt;&gt;"&amp;"")</f>
        <v>0</v>
      </c>
      <c r="S208" s="10">
        <f>COUNTIFS(Lambai!O:O,"TL",Lambai!Q:Q,AH208, Lambai!S:S,"&lt;&gt;"&amp;"", Lambai!Y:Y,"&lt;&gt;"&amp;"",  Lambai!Z:Z,"&lt;&gt;"&amp;"")</f>
        <v>0</v>
      </c>
      <c r="T208" s="10">
        <f>COUNTIFS(Lambai!B:B,"Giữ chỗ",Lambai!Q:Q,AH208)</f>
        <v>0</v>
      </c>
      <c r="U208" s="10">
        <f>COUNTIFS(Lambai!C:C,"Sai lớp",Lambai!Q:Q,AH208)</f>
        <v>0</v>
      </c>
      <c r="V208" s="10">
        <f>COUNTIFS(Lambai!C:C,"Sai phân công",Lambai!Q:Q,AH208)</f>
        <v>0</v>
      </c>
      <c r="W208" s="10">
        <f t="shared" si="4"/>
        <v>0</v>
      </c>
      <c r="X208" s="10"/>
      <c r="Y208" s="10"/>
      <c r="Z208" s="10">
        <f>COUNTIFS(Lambai!AE:AE,AH208, Lambai!AO:AO,"&lt;&gt;"&amp;"",Lambai!AP:AP,"&lt;&gt;"&amp;"")</f>
        <v>0</v>
      </c>
      <c r="AA208" s="6">
        <f>COUNTIFS(Lambai!AS:AS,'[1]Kiểm tra'!AH208, Lambai!AO:AO,"&lt;&gt;"&amp;"",Lambai!AP:AP,"&lt;&gt;"&amp;"")</f>
        <v>0</v>
      </c>
      <c r="AB208" s="6"/>
      <c r="AC208" s="6"/>
      <c r="AD208" s="6"/>
      <c r="AE208" s="6"/>
      <c r="AF208" s="6"/>
      <c r="AG208" s="6"/>
      <c r="AH208" s="6" t="s">
        <v>5244</v>
      </c>
      <c r="AI208" s="6" t="str">
        <f t="shared" si="5"/>
        <v>D_30 Trần Trọng Nhân 20132853 ICT</v>
      </c>
      <c r="AJ208" s="6"/>
      <c r="AK208" s="6" t="str">
        <f t="shared" si="6"/>
        <v>TRUE</v>
      </c>
      <c r="AL208" s="4"/>
      <c r="AM208" s="4"/>
      <c r="AN208" s="4"/>
      <c r="AO208" s="4"/>
      <c r="AP208" s="4"/>
      <c r="AQ208" s="4"/>
      <c r="AR208" s="4"/>
      <c r="AS208" s="4"/>
    </row>
    <row r="209" ht="13.5" customHeight="1">
      <c r="A209" s="6"/>
      <c r="B209" s="75" t="s">
        <v>5245</v>
      </c>
      <c r="C209" s="75" t="s">
        <v>5246</v>
      </c>
      <c r="D209" s="75" t="s">
        <v>2172</v>
      </c>
      <c r="E209" s="76">
        <v>2.013133E7</v>
      </c>
      <c r="F209" s="75" t="s">
        <v>4918</v>
      </c>
      <c r="G209" s="75" t="s">
        <v>2471</v>
      </c>
      <c r="H209" s="23" t="s">
        <v>5247</v>
      </c>
      <c r="I209" s="10">
        <f>COUNTIF(B:B,B209)</f>
        <v>4</v>
      </c>
      <c r="J209" s="10">
        <f>COUNTIFS(Lambai!P:P,B209,Lambai!O:O,"TNLT", Lambai!S:S,"&lt;&gt;"&amp;"", Lambai!T:T,"&lt;&gt;"&amp;"", Lambai!U:U,"&lt;&gt;"&amp;"", Lambai!V:V,"&lt;&gt;"&amp;"",  Lambai!W:W,"&lt;&gt;"&amp;"",  Lambai!X:X,"&lt;&gt;"&amp;"",  Lambai!Y:Y,"&lt;&gt;"&amp;"",  Lambai!Z:Z,"&lt;&gt;"&amp;"")</f>
        <v>0</v>
      </c>
      <c r="K209" s="10">
        <f>COUNTIFS(Lambai!P:P,B209,Lambai!O:O,"TNBT", Lambai!S:S,"&lt;&gt;"&amp;"", Lambai!T:T,"&lt;&gt;"&amp;"", Lambai!U:U,"&lt;&gt;"&amp;"", Lambai!V:V,"&lt;&gt;"&amp;"",  Lambai!W:W,"&lt;&gt;"&amp;"",  Lambai!X:X,"&lt;&gt;"&amp;"",  Lambai!Y:Y,"&lt;&gt;"&amp;"",  Lambai!Z:Z,"&lt;&gt;"&amp;"")</f>
        <v>0</v>
      </c>
      <c r="L209" s="10">
        <f>COUNTIFS(Lambai!P:P,B209,Lambai!O:O,"TL", Lambai!S:S,"&lt;&gt;"&amp;"", Lambai!Y:Y,"&lt;&gt;"&amp;"",  Lambai!Z:Z,"&lt;&gt;"&amp;"")</f>
        <v>0</v>
      </c>
      <c r="M209" s="10">
        <f>COUNTIFS(Lambai!AD:AD,B209, Lambai!AO:AO,"&lt;&gt;"&amp;"",Lambai!AP:AP,"&lt;&gt;"&amp;"")</f>
        <v>0</v>
      </c>
      <c r="N209" s="10">
        <f>COUNTIFS(Lambai!B:B,"Giữ chỗ nhóm",Lambai!P:P,B209)</f>
        <v>0</v>
      </c>
      <c r="O209" s="10"/>
      <c r="P209" s="4">
        <f>COUNTIFS(Lambai!Q:Q,AH209)</f>
        <v>0</v>
      </c>
      <c r="Q209" s="10">
        <f>COUNTIFS(Lambai!O:O,"TNLT",Lambai!Q:Q,AH209, Lambai!S:S,"&lt;&gt;"&amp;"", Lambai!T:T,"&lt;&gt;"&amp;"", Lambai!U:U,"&lt;&gt;"&amp;"", Lambai!V:V,"&lt;&gt;"&amp;"",  Lambai!W:W,"&lt;&gt;"&amp;"",  Lambai!X:X,"&lt;&gt;"&amp;"",  Lambai!Y:Y,"&lt;&gt;"&amp;"",  Lambai!Z:Z,"&lt;&gt;"&amp;"")</f>
        <v>0</v>
      </c>
      <c r="R209" s="10">
        <f>COUNTIFS(Lambai!O:O,"TNBT",Lambai!Q:Q,AH209, Lambai!S:S,"&lt;&gt;"&amp;"", Lambai!T:T,"&lt;&gt;"&amp;"", Lambai!U:U,"&lt;&gt;"&amp;"", Lambai!V:V,"&lt;&gt;"&amp;"",  Lambai!W:W,"&lt;&gt;"&amp;"",  Lambai!X:X,"&lt;&gt;"&amp;"",  Lambai!Y:Y,"&lt;&gt;"&amp;"",  Lambai!Z:Z,"&lt;&gt;"&amp;"")</f>
        <v>0</v>
      </c>
      <c r="S209" s="10">
        <f>COUNTIFS(Lambai!O:O,"TL",Lambai!Q:Q,AH209, Lambai!S:S,"&lt;&gt;"&amp;"", Lambai!Y:Y,"&lt;&gt;"&amp;"",  Lambai!Z:Z,"&lt;&gt;"&amp;"")</f>
        <v>0</v>
      </c>
      <c r="T209" s="10">
        <f>COUNTIFS(Lambai!B:B,"Giữ chỗ",Lambai!Q:Q,AH209)</f>
        <v>0</v>
      </c>
      <c r="U209" s="10">
        <f>COUNTIFS(Lambai!C:C,"Sai lớp",Lambai!Q:Q,AH209)</f>
        <v>0</v>
      </c>
      <c r="V209" s="10">
        <f>COUNTIFS(Lambai!C:C,"Sai phân công",Lambai!Q:Q,AH209)</f>
        <v>0</v>
      </c>
      <c r="W209" s="10">
        <f t="shared" si="4"/>
        <v>0</v>
      </c>
      <c r="X209" s="10"/>
      <c r="Y209" s="10"/>
      <c r="Z209" s="10">
        <f>COUNTIFS(Lambai!AE:AE,AH209, Lambai!AO:AO,"&lt;&gt;"&amp;"",Lambai!AP:AP,"&lt;&gt;"&amp;"")</f>
        <v>0</v>
      </c>
      <c r="AA209" s="6">
        <f>COUNTIFS(Lambai!AS:AS,'[1]Kiểm tra'!AH209, Lambai!AO:AO,"&lt;&gt;"&amp;"",Lambai!AP:AP,"&lt;&gt;"&amp;"")</f>
        <v>0</v>
      </c>
      <c r="AB209" s="6"/>
      <c r="AC209" s="6"/>
      <c r="AD209" s="6"/>
      <c r="AE209" s="6"/>
      <c r="AF209" s="6"/>
      <c r="AG209" s="6"/>
      <c r="AH209" s="6" t="s">
        <v>5289</v>
      </c>
      <c r="AI209" s="6" t="str">
        <f t="shared" si="5"/>
        <v>D_31 Phạm Quang Hậu 20131330 ICT</v>
      </c>
      <c r="AJ209" s="6"/>
      <c r="AK209" s="6" t="str">
        <f t="shared" si="6"/>
        <v>TRUE</v>
      </c>
      <c r="AL209" s="4"/>
      <c r="AM209" s="4"/>
      <c r="AN209" s="4"/>
      <c r="AO209" s="4"/>
      <c r="AP209" s="4"/>
      <c r="AQ209" s="4"/>
      <c r="AR209" s="4"/>
      <c r="AS209" s="4"/>
    </row>
    <row r="210" ht="13.5" customHeight="1">
      <c r="A210" s="6"/>
      <c r="B210" s="75" t="s">
        <v>5245</v>
      </c>
      <c r="C210" s="75" t="s">
        <v>3608</v>
      </c>
      <c r="D210" s="75" t="s">
        <v>5290</v>
      </c>
      <c r="E210" s="76">
        <v>2.0131457E7</v>
      </c>
      <c r="F210" s="75" t="s">
        <v>4918</v>
      </c>
      <c r="G210" s="75" t="s">
        <v>2471</v>
      </c>
      <c r="H210" s="23" t="s">
        <v>5291</v>
      </c>
      <c r="I210" s="10"/>
      <c r="J210" s="10"/>
      <c r="K210" s="10"/>
      <c r="L210" s="10"/>
      <c r="M210" s="10"/>
      <c r="N210" s="10"/>
      <c r="O210" s="10"/>
      <c r="P210" s="4">
        <f>COUNTIFS(Lambai!Q:Q,AH210)</f>
        <v>0</v>
      </c>
      <c r="Q210" s="10">
        <f>COUNTIFS(Lambai!O:O,"TNLT",Lambai!Q:Q,AH210, Lambai!S:S,"&lt;&gt;"&amp;"", Lambai!T:T,"&lt;&gt;"&amp;"", Lambai!U:U,"&lt;&gt;"&amp;"", Lambai!V:V,"&lt;&gt;"&amp;"",  Lambai!W:W,"&lt;&gt;"&amp;"",  Lambai!X:X,"&lt;&gt;"&amp;"",  Lambai!Y:Y,"&lt;&gt;"&amp;"",  Lambai!Z:Z,"&lt;&gt;"&amp;"")</f>
        <v>0</v>
      </c>
      <c r="R210" s="10">
        <f>COUNTIFS(Lambai!O:O,"TNBT",Lambai!Q:Q,AH210, Lambai!S:S,"&lt;&gt;"&amp;"", Lambai!T:T,"&lt;&gt;"&amp;"", Lambai!U:U,"&lt;&gt;"&amp;"", Lambai!V:V,"&lt;&gt;"&amp;"",  Lambai!W:W,"&lt;&gt;"&amp;"",  Lambai!X:X,"&lt;&gt;"&amp;"",  Lambai!Y:Y,"&lt;&gt;"&amp;"",  Lambai!Z:Z,"&lt;&gt;"&amp;"")</f>
        <v>0</v>
      </c>
      <c r="S210" s="10">
        <f>COUNTIFS(Lambai!O:O,"TL",Lambai!Q:Q,AH210, Lambai!S:S,"&lt;&gt;"&amp;"", Lambai!Y:Y,"&lt;&gt;"&amp;"",  Lambai!Z:Z,"&lt;&gt;"&amp;"")</f>
        <v>0</v>
      </c>
      <c r="T210" s="10">
        <f>COUNTIFS(Lambai!B:B,"Giữ chỗ",Lambai!Q:Q,AH210)</f>
        <v>0</v>
      </c>
      <c r="U210" s="10">
        <f>COUNTIFS(Lambai!C:C,"Sai lớp",Lambai!Q:Q,AH210)</f>
        <v>0</v>
      </c>
      <c r="V210" s="10">
        <f>COUNTIFS(Lambai!C:C,"Sai phân công",Lambai!Q:Q,AH210)</f>
        <v>0</v>
      </c>
      <c r="W210" s="10">
        <f t="shared" si="4"/>
        <v>0</v>
      </c>
      <c r="X210" s="10"/>
      <c r="Y210" s="10"/>
      <c r="Z210" s="10">
        <f>COUNTIFS(Lambai!AE:AE,AH210, Lambai!AO:AO,"&lt;&gt;"&amp;"",Lambai!AP:AP,"&lt;&gt;"&amp;"")</f>
        <v>0</v>
      </c>
      <c r="AA210" s="6">
        <f>COUNTIFS(Lambai!AS:AS,'[1]Kiểm tra'!AH210, Lambai!AO:AO,"&lt;&gt;"&amp;"",Lambai!AP:AP,"&lt;&gt;"&amp;"")</f>
        <v>0</v>
      </c>
      <c r="AB210" s="6"/>
      <c r="AC210" s="6"/>
      <c r="AD210" s="6"/>
      <c r="AE210" s="6"/>
      <c r="AF210" s="6"/>
      <c r="AG210" s="6"/>
      <c r="AH210" s="6" t="s">
        <v>5304</v>
      </c>
      <c r="AI210" s="6" t="str">
        <f t="shared" si="5"/>
        <v>D_31 Nguyễn Quang Hiển 20131457 ICT</v>
      </c>
      <c r="AJ210" s="6"/>
      <c r="AK210" s="6" t="str">
        <f t="shared" si="6"/>
        <v>TRUE</v>
      </c>
      <c r="AL210" s="4"/>
      <c r="AM210" s="4"/>
      <c r="AN210" s="4"/>
      <c r="AO210" s="4"/>
      <c r="AP210" s="4"/>
      <c r="AQ210" s="4"/>
      <c r="AR210" s="4"/>
      <c r="AS210" s="4"/>
    </row>
    <row r="211" ht="13.5" customHeight="1">
      <c r="A211" s="6"/>
      <c r="B211" s="75" t="s">
        <v>5245</v>
      </c>
      <c r="C211" s="96" t="s">
        <v>5305</v>
      </c>
      <c r="D211" s="96" t="s">
        <v>555</v>
      </c>
      <c r="E211" s="76">
        <v>2.010319E7</v>
      </c>
      <c r="F211" s="75" t="s">
        <v>4918</v>
      </c>
      <c r="G211" s="75" t="s">
        <v>4967</v>
      </c>
      <c r="H211" s="23" t="s">
        <v>5306</v>
      </c>
      <c r="I211" s="10"/>
      <c r="J211" s="10"/>
      <c r="K211" s="10"/>
      <c r="L211" s="10"/>
      <c r="M211" s="10"/>
      <c r="N211" s="10"/>
      <c r="O211" s="10"/>
      <c r="P211" s="4">
        <f>COUNTIFS(Lambai!Q:Q,AH211)</f>
        <v>0</v>
      </c>
      <c r="Q211" s="10">
        <f>COUNTIFS(Lambai!O:O,"TNLT",Lambai!Q:Q,AH211, Lambai!S:S,"&lt;&gt;"&amp;"", Lambai!T:T,"&lt;&gt;"&amp;"", Lambai!U:U,"&lt;&gt;"&amp;"", Lambai!V:V,"&lt;&gt;"&amp;"",  Lambai!W:W,"&lt;&gt;"&amp;"",  Lambai!X:X,"&lt;&gt;"&amp;"",  Lambai!Y:Y,"&lt;&gt;"&amp;"",  Lambai!Z:Z,"&lt;&gt;"&amp;"")</f>
        <v>0</v>
      </c>
      <c r="R211" s="10">
        <f>COUNTIFS(Lambai!O:O,"TNBT",Lambai!Q:Q,AH211, Lambai!S:S,"&lt;&gt;"&amp;"", Lambai!T:T,"&lt;&gt;"&amp;"", Lambai!U:U,"&lt;&gt;"&amp;"", Lambai!V:V,"&lt;&gt;"&amp;"",  Lambai!W:W,"&lt;&gt;"&amp;"",  Lambai!X:X,"&lt;&gt;"&amp;"",  Lambai!Y:Y,"&lt;&gt;"&amp;"",  Lambai!Z:Z,"&lt;&gt;"&amp;"")</f>
        <v>0</v>
      </c>
      <c r="S211" s="10">
        <f>COUNTIFS(Lambai!O:O,"TL",Lambai!Q:Q,AH211, Lambai!S:S,"&lt;&gt;"&amp;"", Lambai!Y:Y,"&lt;&gt;"&amp;"",  Lambai!Z:Z,"&lt;&gt;"&amp;"")</f>
        <v>0</v>
      </c>
      <c r="T211" s="10">
        <f>COUNTIFS(Lambai!B:B,"Giữ chỗ",Lambai!Q:Q,AH211)</f>
        <v>0</v>
      </c>
      <c r="U211" s="10">
        <f>COUNTIFS(Lambai!C:C,"Sai lớp",Lambai!Q:Q,AH211)</f>
        <v>0</v>
      </c>
      <c r="V211" s="10">
        <f>COUNTIFS(Lambai!C:C,"Sai phân công",Lambai!Q:Q,AH211)</f>
        <v>0</v>
      </c>
      <c r="W211" s="10">
        <f t="shared" si="4"/>
        <v>0</v>
      </c>
      <c r="X211" s="10"/>
      <c r="Y211" s="10"/>
      <c r="Z211" s="10">
        <f>COUNTIFS(Lambai!AE:AE,AH211, Lambai!AO:AO,"&lt;&gt;"&amp;"",Lambai!AP:AP,"&lt;&gt;"&amp;"")</f>
        <v>0</v>
      </c>
      <c r="AA211" s="6">
        <f>COUNTIFS(Lambai!AS:AS,'[1]Kiểm tra'!AH211, Lambai!AO:AO,"&lt;&gt;"&amp;"",Lambai!AP:AP,"&lt;&gt;"&amp;"")</f>
        <v>0</v>
      </c>
      <c r="AB211" s="6"/>
      <c r="AC211" s="6"/>
      <c r="AD211" s="6"/>
      <c r="AE211" s="6"/>
      <c r="AF211" s="6"/>
      <c r="AG211" s="6"/>
      <c r="AH211" s="6" t="s">
        <v>5327</v>
      </c>
      <c r="AI211" s="6" t="str">
        <f t="shared" si="5"/>
        <v>D_31 Lê Ngọc Khang 20103190 ICT</v>
      </c>
      <c r="AJ211" s="6"/>
      <c r="AK211" s="6" t="str">
        <f t="shared" si="6"/>
        <v>TRUE</v>
      </c>
      <c r="AL211" s="4"/>
      <c r="AM211" s="4"/>
      <c r="AN211" s="4"/>
      <c r="AO211" s="4"/>
      <c r="AP211" s="4"/>
      <c r="AQ211" s="4"/>
      <c r="AR211" s="4"/>
      <c r="AS211" s="4"/>
    </row>
    <row r="212" ht="13.5" customHeight="1">
      <c r="A212" s="6"/>
      <c r="B212" s="75" t="s">
        <v>5245</v>
      </c>
      <c r="C212" s="96" t="s">
        <v>981</v>
      </c>
      <c r="D212" s="96" t="s">
        <v>4203</v>
      </c>
      <c r="E212" s="76">
        <v>2.0131603E7</v>
      </c>
      <c r="F212" s="75" t="s">
        <v>4918</v>
      </c>
      <c r="G212" s="75" t="s">
        <v>2471</v>
      </c>
      <c r="H212" s="23" t="s">
        <v>5328</v>
      </c>
      <c r="I212" s="10"/>
      <c r="J212" s="10"/>
      <c r="K212" s="10"/>
      <c r="L212" s="10"/>
      <c r="M212" s="10"/>
      <c r="N212" s="10"/>
      <c r="O212" s="10"/>
      <c r="P212" s="4">
        <f>COUNTIFS(Lambai!Q:Q,AH212)</f>
        <v>0</v>
      </c>
      <c r="Q212" s="10">
        <f>COUNTIFS(Lambai!O:O,"TNLT",Lambai!Q:Q,AH212, Lambai!S:S,"&lt;&gt;"&amp;"", Lambai!T:T,"&lt;&gt;"&amp;"", Lambai!U:U,"&lt;&gt;"&amp;"", Lambai!V:V,"&lt;&gt;"&amp;"",  Lambai!W:W,"&lt;&gt;"&amp;"",  Lambai!X:X,"&lt;&gt;"&amp;"",  Lambai!Y:Y,"&lt;&gt;"&amp;"",  Lambai!Z:Z,"&lt;&gt;"&amp;"")</f>
        <v>0</v>
      </c>
      <c r="R212" s="10">
        <f>COUNTIFS(Lambai!O:O,"TNBT",Lambai!Q:Q,AH212, Lambai!S:S,"&lt;&gt;"&amp;"", Lambai!T:T,"&lt;&gt;"&amp;"", Lambai!U:U,"&lt;&gt;"&amp;"", Lambai!V:V,"&lt;&gt;"&amp;"",  Lambai!W:W,"&lt;&gt;"&amp;"",  Lambai!X:X,"&lt;&gt;"&amp;"",  Lambai!Y:Y,"&lt;&gt;"&amp;"",  Lambai!Z:Z,"&lt;&gt;"&amp;"")</f>
        <v>0</v>
      </c>
      <c r="S212" s="10">
        <f>COUNTIFS(Lambai!O:O,"TL",Lambai!Q:Q,AH212, Lambai!S:S,"&lt;&gt;"&amp;"", Lambai!Y:Y,"&lt;&gt;"&amp;"",  Lambai!Z:Z,"&lt;&gt;"&amp;"")</f>
        <v>0</v>
      </c>
      <c r="T212" s="10">
        <f>COUNTIFS(Lambai!B:B,"Giữ chỗ",Lambai!Q:Q,AH212)</f>
        <v>0</v>
      </c>
      <c r="U212" s="10">
        <f>COUNTIFS(Lambai!C:C,"Sai lớp",Lambai!Q:Q,AH212)</f>
        <v>0</v>
      </c>
      <c r="V212" s="10">
        <f>COUNTIFS(Lambai!C:C,"Sai phân công",Lambai!Q:Q,AH212)</f>
        <v>0</v>
      </c>
      <c r="W212" s="10">
        <f t="shared" si="4"/>
        <v>0</v>
      </c>
      <c r="X212" s="10"/>
      <c r="Y212" s="10"/>
      <c r="Z212" s="10">
        <f>COUNTIFS(Lambai!AE:AE,AH212, Lambai!AO:AO,"&lt;&gt;"&amp;"",Lambai!AP:AP,"&lt;&gt;"&amp;"")</f>
        <v>0</v>
      </c>
      <c r="AA212" s="6">
        <f>COUNTIFS(Lambai!AS:AS,'[1]Kiểm tra'!AH212, Lambai!AO:AO,"&lt;&gt;"&amp;"",Lambai!AP:AP,"&lt;&gt;"&amp;"")</f>
        <v>0</v>
      </c>
      <c r="AB212" s="6"/>
      <c r="AC212" s="6"/>
      <c r="AD212" s="6"/>
      <c r="AE212" s="6"/>
      <c r="AF212" s="6"/>
      <c r="AG212" s="6"/>
      <c r="AH212" s="6" t="s">
        <v>5351</v>
      </c>
      <c r="AI212" s="6" t="str">
        <f t="shared" si="5"/>
        <v>D_31 Nguyễn Đình Hoàng 20131603 ICT</v>
      </c>
      <c r="AJ212" s="6"/>
      <c r="AK212" s="6" t="str">
        <f t="shared" si="6"/>
        <v>TRUE</v>
      </c>
      <c r="AL212" s="4"/>
      <c r="AM212" s="4"/>
      <c r="AN212" s="4"/>
      <c r="AO212" s="4"/>
      <c r="AP212" s="4"/>
      <c r="AQ212" s="4"/>
      <c r="AR212" s="4"/>
      <c r="AS212" s="4"/>
    </row>
    <row r="213" ht="13.5" customHeight="1">
      <c r="A213" s="6"/>
      <c r="B213" s="60" t="s">
        <v>5355</v>
      </c>
      <c r="C213" s="60" t="s">
        <v>5357</v>
      </c>
      <c r="D213" s="60" t="s">
        <v>5358</v>
      </c>
      <c r="E213" s="76">
        <v>2.0133781E7</v>
      </c>
      <c r="F213" s="60" t="s">
        <v>4918</v>
      </c>
      <c r="G213" s="77" t="s">
        <v>2471</v>
      </c>
      <c r="H213" s="23" t="s">
        <v>5362</v>
      </c>
      <c r="I213" s="10">
        <f>COUNTIF(B:B,B213)</f>
        <v>3</v>
      </c>
      <c r="J213" s="10">
        <f>COUNTIFS(Lambai!P:P,B213,Lambai!O:O,"TNLT", Lambai!S:S,"&lt;&gt;"&amp;"", Lambai!T:T,"&lt;&gt;"&amp;"", Lambai!U:U,"&lt;&gt;"&amp;"", Lambai!V:V,"&lt;&gt;"&amp;"",  Lambai!W:W,"&lt;&gt;"&amp;"",  Lambai!X:X,"&lt;&gt;"&amp;"",  Lambai!Y:Y,"&lt;&gt;"&amp;"",  Lambai!Z:Z,"&lt;&gt;"&amp;"")</f>
        <v>0</v>
      </c>
      <c r="K213" s="10">
        <f>COUNTIFS(Lambai!P:P,B213,Lambai!O:O,"TNBT", Lambai!S:S,"&lt;&gt;"&amp;"", Lambai!T:T,"&lt;&gt;"&amp;"", Lambai!U:U,"&lt;&gt;"&amp;"", Lambai!V:V,"&lt;&gt;"&amp;"",  Lambai!W:W,"&lt;&gt;"&amp;"",  Lambai!X:X,"&lt;&gt;"&amp;"",  Lambai!Y:Y,"&lt;&gt;"&amp;"",  Lambai!Z:Z,"&lt;&gt;"&amp;"")</f>
        <v>0</v>
      </c>
      <c r="L213" s="10">
        <f>COUNTIFS(Lambai!P:P,B213,Lambai!O:O,"TL", Lambai!S:S,"&lt;&gt;"&amp;"", Lambai!Y:Y,"&lt;&gt;"&amp;"",  Lambai!Z:Z,"&lt;&gt;"&amp;"")</f>
        <v>0</v>
      </c>
      <c r="M213" s="10">
        <f>COUNTIFS(Lambai!AD:AD,B213, Lambai!AO:AO,"&lt;&gt;"&amp;"",Lambai!AP:AP,"&lt;&gt;"&amp;"")</f>
        <v>0</v>
      </c>
      <c r="N213" s="10">
        <f>COUNTIFS(Lambai!B:B,"Giữ chỗ nhóm",Lambai!P:P,B213)</f>
        <v>0</v>
      </c>
      <c r="O213" s="10"/>
      <c r="P213" s="4">
        <f>COUNTIFS(Lambai!Q:Q,AH213)</f>
        <v>0</v>
      </c>
      <c r="Q213" s="10">
        <f>COUNTIFS(Lambai!O:O,"TNLT",Lambai!Q:Q,AH213, Lambai!S:S,"&lt;&gt;"&amp;"", Lambai!T:T,"&lt;&gt;"&amp;"", Lambai!U:U,"&lt;&gt;"&amp;"", Lambai!V:V,"&lt;&gt;"&amp;"",  Lambai!W:W,"&lt;&gt;"&amp;"",  Lambai!X:X,"&lt;&gt;"&amp;"",  Lambai!Y:Y,"&lt;&gt;"&amp;"",  Lambai!Z:Z,"&lt;&gt;"&amp;"")</f>
        <v>0</v>
      </c>
      <c r="R213" s="10">
        <f>COUNTIFS(Lambai!O:O,"TNBT",Lambai!Q:Q,AH213, Lambai!S:S,"&lt;&gt;"&amp;"", Lambai!T:T,"&lt;&gt;"&amp;"", Lambai!U:U,"&lt;&gt;"&amp;"", Lambai!V:V,"&lt;&gt;"&amp;"",  Lambai!W:W,"&lt;&gt;"&amp;"",  Lambai!X:X,"&lt;&gt;"&amp;"",  Lambai!Y:Y,"&lt;&gt;"&amp;"",  Lambai!Z:Z,"&lt;&gt;"&amp;"")</f>
        <v>0</v>
      </c>
      <c r="S213" s="10">
        <f>COUNTIFS(Lambai!O:O,"TL",Lambai!Q:Q,AH213, Lambai!S:S,"&lt;&gt;"&amp;"", Lambai!Y:Y,"&lt;&gt;"&amp;"",  Lambai!Z:Z,"&lt;&gt;"&amp;"")</f>
        <v>0</v>
      </c>
      <c r="T213" s="10">
        <f>COUNTIFS(Lambai!B:B,"Giữ chỗ",Lambai!Q:Q,AH213)</f>
        <v>0</v>
      </c>
      <c r="U213" s="10">
        <f>COUNTIFS(Lambai!C:C,"Sai lớp",Lambai!Q:Q,AH213)</f>
        <v>0</v>
      </c>
      <c r="V213" s="10">
        <f>COUNTIFS(Lambai!C:C,"Sai phân công",Lambai!Q:Q,AH213)</f>
        <v>0</v>
      </c>
      <c r="W213" s="10">
        <f t="shared" si="4"/>
        <v>0</v>
      </c>
      <c r="X213" s="10"/>
      <c r="Y213" s="10"/>
      <c r="Z213" s="10">
        <f>COUNTIFS(Lambai!AE:AE,AH213, Lambai!AO:AO,"&lt;&gt;"&amp;"",Lambai!AP:AP,"&lt;&gt;"&amp;"")</f>
        <v>0</v>
      </c>
      <c r="AA213" s="6">
        <f>COUNTIFS(Lambai!AS:AS,'[1]Kiểm tra'!AH213, Lambai!AO:AO,"&lt;&gt;"&amp;"",Lambai!AP:AP,"&lt;&gt;"&amp;"")</f>
        <v>0</v>
      </c>
      <c r="AB213" s="6"/>
      <c r="AC213" s="6"/>
      <c r="AD213" s="6"/>
      <c r="AE213" s="6"/>
      <c r="AF213" s="6"/>
      <c r="AG213" s="6"/>
      <c r="AH213" s="6" t="s">
        <v>5396</v>
      </c>
      <c r="AI213" s="6" t="str">
        <f t="shared" si="5"/>
        <v>D_32 Trần Hữu Thịnh 20133781 ICT</v>
      </c>
      <c r="AJ213" s="6"/>
      <c r="AK213" s="6" t="str">
        <f t="shared" si="6"/>
        <v>TRUE</v>
      </c>
      <c r="AL213" s="4"/>
      <c r="AM213" s="4"/>
      <c r="AN213" s="4"/>
      <c r="AO213" s="4"/>
      <c r="AP213" s="4"/>
      <c r="AQ213" s="4"/>
      <c r="AR213" s="4"/>
      <c r="AS213" s="4"/>
    </row>
    <row r="214" ht="13.5" customHeight="1">
      <c r="A214" s="6"/>
      <c r="B214" s="77" t="s">
        <v>5355</v>
      </c>
      <c r="C214" s="60" t="s">
        <v>3134</v>
      </c>
      <c r="D214" s="60" t="s">
        <v>5397</v>
      </c>
      <c r="E214" s="76">
        <v>2.0132917E7</v>
      </c>
      <c r="F214" s="77" t="s">
        <v>4918</v>
      </c>
      <c r="G214" s="77" t="s">
        <v>2471</v>
      </c>
      <c r="H214" s="97" t="s">
        <v>5398</v>
      </c>
      <c r="I214" s="10"/>
      <c r="J214" s="10"/>
      <c r="K214" s="10"/>
      <c r="L214" s="10"/>
      <c r="M214" s="10"/>
      <c r="N214" s="10"/>
      <c r="O214" s="10"/>
      <c r="P214" s="4">
        <f>COUNTIFS(Lambai!Q:Q,AH214)</f>
        <v>0</v>
      </c>
      <c r="Q214" s="10">
        <f>COUNTIFS(Lambai!O:O,"TNLT",Lambai!Q:Q,AH214, Lambai!S:S,"&lt;&gt;"&amp;"", Lambai!T:T,"&lt;&gt;"&amp;"", Lambai!U:U,"&lt;&gt;"&amp;"", Lambai!V:V,"&lt;&gt;"&amp;"",  Lambai!W:W,"&lt;&gt;"&amp;"",  Lambai!X:X,"&lt;&gt;"&amp;"",  Lambai!Y:Y,"&lt;&gt;"&amp;"",  Lambai!Z:Z,"&lt;&gt;"&amp;"")</f>
        <v>0</v>
      </c>
      <c r="R214" s="10">
        <f>COUNTIFS(Lambai!O:O,"TNBT",Lambai!Q:Q,AH214, Lambai!S:S,"&lt;&gt;"&amp;"", Lambai!T:T,"&lt;&gt;"&amp;"", Lambai!U:U,"&lt;&gt;"&amp;"", Lambai!V:V,"&lt;&gt;"&amp;"",  Lambai!W:W,"&lt;&gt;"&amp;"",  Lambai!X:X,"&lt;&gt;"&amp;"",  Lambai!Y:Y,"&lt;&gt;"&amp;"",  Lambai!Z:Z,"&lt;&gt;"&amp;"")</f>
        <v>0</v>
      </c>
      <c r="S214" s="10">
        <f>COUNTIFS(Lambai!O:O,"TL",Lambai!Q:Q,AH214, Lambai!S:S,"&lt;&gt;"&amp;"", Lambai!Y:Y,"&lt;&gt;"&amp;"",  Lambai!Z:Z,"&lt;&gt;"&amp;"")</f>
        <v>0</v>
      </c>
      <c r="T214" s="10">
        <f>COUNTIFS(Lambai!B:B,"Giữ chỗ",Lambai!Q:Q,AH214)</f>
        <v>0</v>
      </c>
      <c r="U214" s="10">
        <f>COUNTIFS(Lambai!C:C,"Sai lớp",Lambai!Q:Q,AH214)</f>
        <v>0</v>
      </c>
      <c r="V214" s="10">
        <f>COUNTIFS(Lambai!C:C,"Sai phân công",Lambai!Q:Q,AH214)</f>
        <v>0</v>
      </c>
      <c r="W214" s="10">
        <f t="shared" si="4"/>
        <v>0</v>
      </c>
      <c r="X214" s="10"/>
      <c r="Y214" s="10"/>
      <c r="Z214" s="10">
        <f>COUNTIFS(Lambai!AE:AE,AH214, Lambai!AO:AO,"&lt;&gt;"&amp;"",Lambai!AP:AP,"&lt;&gt;"&amp;"")</f>
        <v>0</v>
      </c>
      <c r="AA214" s="6">
        <f>COUNTIFS(Lambai!AS:AS,'[1]Kiểm tra'!AH214, Lambai!AO:AO,"&lt;&gt;"&amp;"",Lambai!AP:AP,"&lt;&gt;"&amp;"")</f>
        <v>0</v>
      </c>
      <c r="AB214" s="6"/>
      <c r="AC214" s="6"/>
      <c r="AD214" s="6"/>
      <c r="AE214" s="6"/>
      <c r="AF214" s="6"/>
      <c r="AG214" s="6"/>
      <c r="AH214" s="6" t="s">
        <v>5417</v>
      </c>
      <c r="AI214" s="6" t="str">
        <f t="shared" si="5"/>
        <v>D_32 Nguyễn Thành Phát 20132917 ICT</v>
      </c>
      <c r="AJ214" s="6"/>
      <c r="AK214" s="6" t="str">
        <f t="shared" si="6"/>
        <v>TRUE</v>
      </c>
      <c r="AL214" s="4"/>
      <c r="AM214" s="4"/>
      <c r="AN214" s="4"/>
      <c r="AO214" s="4"/>
      <c r="AP214" s="4"/>
      <c r="AQ214" s="4"/>
      <c r="AR214" s="4"/>
      <c r="AS214" s="4"/>
    </row>
    <row r="215" ht="13.5" customHeight="1">
      <c r="A215" s="6"/>
      <c r="B215" s="82" t="s">
        <v>5355</v>
      </c>
      <c r="C215" s="82" t="s">
        <v>5418</v>
      </c>
      <c r="D215" s="82" t="s">
        <v>810</v>
      </c>
      <c r="E215" s="98">
        <v>2.0101542E7</v>
      </c>
      <c r="F215" s="82" t="s">
        <v>4918</v>
      </c>
      <c r="G215" s="82" t="s">
        <v>4967</v>
      </c>
      <c r="H215" s="97" t="s">
        <v>5419</v>
      </c>
      <c r="I215" s="10"/>
      <c r="J215" s="10"/>
      <c r="K215" s="10"/>
      <c r="L215" s="10"/>
      <c r="M215" s="10"/>
      <c r="N215" s="10"/>
      <c r="O215" s="10"/>
      <c r="P215" s="4">
        <f>COUNTIFS(Lambai!Q:Q,AH215)</f>
        <v>0</v>
      </c>
      <c r="Q215" s="10">
        <f>COUNTIFS(Lambai!O:O,"TNLT",Lambai!Q:Q,AH215, Lambai!S:S,"&lt;&gt;"&amp;"", Lambai!T:T,"&lt;&gt;"&amp;"", Lambai!U:U,"&lt;&gt;"&amp;"", Lambai!V:V,"&lt;&gt;"&amp;"",  Lambai!W:W,"&lt;&gt;"&amp;"",  Lambai!X:X,"&lt;&gt;"&amp;"",  Lambai!Y:Y,"&lt;&gt;"&amp;"",  Lambai!Z:Z,"&lt;&gt;"&amp;"")</f>
        <v>0</v>
      </c>
      <c r="R215" s="10">
        <f>COUNTIFS(Lambai!O:O,"TNBT",Lambai!Q:Q,AH215, Lambai!S:S,"&lt;&gt;"&amp;"", Lambai!T:T,"&lt;&gt;"&amp;"", Lambai!U:U,"&lt;&gt;"&amp;"", Lambai!V:V,"&lt;&gt;"&amp;"",  Lambai!W:W,"&lt;&gt;"&amp;"",  Lambai!X:X,"&lt;&gt;"&amp;"",  Lambai!Y:Y,"&lt;&gt;"&amp;"",  Lambai!Z:Z,"&lt;&gt;"&amp;"")</f>
        <v>0</v>
      </c>
      <c r="S215" s="10">
        <f>COUNTIFS(Lambai!O:O,"TL",Lambai!Q:Q,AH215, Lambai!S:S,"&lt;&gt;"&amp;"", Lambai!Y:Y,"&lt;&gt;"&amp;"",  Lambai!Z:Z,"&lt;&gt;"&amp;"")</f>
        <v>0</v>
      </c>
      <c r="T215" s="10">
        <f>COUNTIFS(Lambai!B:B,"Giữ chỗ",Lambai!Q:Q,AH215)</f>
        <v>0</v>
      </c>
      <c r="U215" s="10">
        <f>COUNTIFS(Lambai!C:C,"Sai lớp",Lambai!Q:Q,AH215)</f>
        <v>0</v>
      </c>
      <c r="V215" s="10">
        <f>COUNTIFS(Lambai!C:C,"Sai phân công",Lambai!Q:Q,AH215)</f>
        <v>0</v>
      </c>
      <c r="W215" s="10">
        <f t="shared" si="4"/>
        <v>0</v>
      </c>
      <c r="X215" s="10"/>
      <c r="Y215" s="10"/>
      <c r="Z215" s="10">
        <f>COUNTIFS(Lambai!AE:AE,AH215, Lambai!AO:AO,"&lt;&gt;"&amp;"",Lambai!AP:AP,"&lt;&gt;"&amp;"")</f>
        <v>0</v>
      </c>
      <c r="AA215" s="6">
        <f>COUNTIFS(Lambai!AS:AS,'[1]Kiểm tra'!AH215, Lambai!AO:AO,"&lt;&gt;"&amp;"",Lambai!AP:AP,"&lt;&gt;"&amp;"")</f>
        <v>0</v>
      </c>
      <c r="AB215" s="6"/>
      <c r="AC215" s="6"/>
      <c r="AD215" s="6"/>
      <c r="AE215" s="6"/>
      <c r="AF215" s="6"/>
      <c r="AG215" s="6"/>
      <c r="AH215" s="6" t="s">
        <v>5434</v>
      </c>
      <c r="AI215" s="6" t="str">
        <f t="shared" si="5"/>
        <v>D_32 Nguyễn Vũ Hiệp 20101542 ICT</v>
      </c>
      <c r="AJ215" s="6"/>
      <c r="AK215" s="6" t="str">
        <f t="shared" si="6"/>
        <v>TRUE</v>
      </c>
      <c r="AL215" s="4"/>
      <c r="AM215" s="4"/>
      <c r="AN215" s="4"/>
      <c r="AO215" s="4"/>
      <c r="AP215" s="4"/>
      <c r="AQ215" s="4"/>
      <c r="AR215" s="4"/>
      <c r="AS215" s="4"/>
    </row>
    <row r="216" ht="13.5" customHeight="1">
      <c r="A216" s="6"/>
      <c r="B216" s="99" t="s">
        <v>5436</v>
      </c>
      <c r="C216" s="99" t="s">
        <v>5439</v>
      </c>
      <c r="D216" s="99" t="s">
        <v>2468</v>
      </c>
      <c r="E216" s="76">
        <v>2.0134006E7</v>
      </c>
      <c r="F216" s="99" t="s">
        <v>4415</v>
      </c>
      <c r="G216" s="93" t="s">
        <v>2471</v>
      </c>
      <c r="H216" s="70" t="s">
        <v>5440</v>
      </c>
      <c r="I216" s="10">
        <f>COUNTIF(B:B,B216)</f>
        <v>3</v>
      </c>
      <c r="J216" s="10">
        <f>COUNTIFS(Lambai!P:P,B216,Lambai!O:O,"TNLT", Lambai!S:S,"&lt;&gt;"&amp;"", Lambai!T:T,"&lt;&gt;"&amp;"", Lambai!U:U,"&lt;&gt;"&amp;"", Lambai!V:V,"&lt;&gt;"&amp;"",  Lambai!W:W,"&lt;&gt;"&amp;"",  Lambai!X:X,"&lt;&gt;"&amp;"",  Lambai!Y:Y,"&lt;&gt;"&amp;"",  Lambai!Z:Z,"&lt;&gt;"&amp;"")</f>
        <v>0</v>
      </c>
      <c r="K216" s="10">
        <f>COUNTIFS(Lambai!P:P,B216,Lambai!O:O,"TNBT", Lambai!S:S,"&lt;&gt;"&amp;"", Lambai!T:T,"&lt;&gt;"&amp;"", Lambai!U:U,"&lt;&gt;"&amp;"", Lambai!V:V,"&lt;&gt;"&amp;"",  Lambai!W:W,"&lt;&gt;"&amp;"",  Lambai!X:X,"&lt;&gt;"&amp;"",  Lambai!Y:Y,"&lt;&gt;"&amp;"",  Lambai!Z:Z,"&lt;&gt;"&amp;"")</f>
        <v>0</v>
      </c>
      <c r="L216" s="10">
        <f>COUNTIFS(Lambai!P:P,B216,Lambai!O:O,"TL", Lambai!S:S,"&lt;&gt;"&amp;"", Lambai!Y:Y,"&lt;&gt;"&amp;"",  Lambai!Z:Z,"&lt;&gt;"&amp;"")</f>
        <v>0</v>
      </c>
      <c r="M216" s="10">
        <f>COUNTIFS(Lambai!AD:AD,B216, Lambai!AO:AO,"&lt;&gt;"&amp;"",Lambai!AP:AP,"&lt;&gt;"&amp;"")</f>
        <v>0</v>
      </c>
      <c r="N216" s="10">
        <f>COUNTIFS(Lambai!B:B,"Giữ chỗ nhóm",Lambai!P:P,B216)</f>
        <v>0</v>
      </c>
      <c r="O216" s="10"/>
      <c r="P216" s="4">
        <f>COUNTIFS(Lambai!Q:Q,AH216)</f>
        <v>0</v>
      </c>
      <c r="Q216" s="10">
        <f>COUNTIFS(Lambai!O:O,"TNLT",Lambai!Q:Q,AH216, Lambai!S:S,"&lt;&gt;"&amp;"", Lambai!T:T,"&lt;&gt;"&amp;"", Lambai!U:U,"&lt;&gt;"&amp;"", Lambai!V:V,"&lt;&gt;"&amp;"",  Lambai!W:W,"&lt;&gt;"&amp;"",  Lambai!X:X,"&lt;&gt;"&amp;"",  Lambai!Y:Y,"&lt;&gt;"&amp;"",  Lambai!Z:Z,"&lt;&gt;"&amp;"")</f>
        <v>0</v>
      </c>
      <c r="R216" s="10">
        <f>COUNTIFS(Lambai!O:O,"TNBT",Lambai!Q:Q,AH216, Lambai!S:S,"&lt;&gt;"&amp;"", Lambai!T:T,"&lt;&gt;"&amp;"", Lambai!U:U,"&lt;&gt;"&amp;"", Lambai!V:V,"&lt;&gt;"&amp;"",  Lambai!W:W,"&lt;&gt;"&amp;"",  Lambai!X:X,"&lt;&gt;"&amp;"",  Lambai!Y:Y,"&lt;&gt;"&amp;"",  Lambai!Z:Z,"&lt;&gt;"&amp;"")</f>
        <v>0</v>
      </c>
      <c r="S216" s="10">
        <f>COUNTIFS(Lambai!O:O,"TL",Lambai!Q:Q,AH216, Lambai!S:S,"&lt;&gt;"&amp;"", Lambai!Y:Y,"&lt;&gt;"&amp;"",  Lambai!Z:Z,"&lt;&gt;"&amp;"")</f>
        <v>0</v>
      </c>
      <c r="T216" s="10">
        <f>COUNTIFS(Lambai!B:B,"Giữ chỗ",Lambai!Q:Q,AH216)</f>
        <v>0</v>
      </c>
      <c r="U216" s="10">
        <f>COUNTIFS(Lambai!C:C,"Sai lớp",Lambai!Q:Q,AH216)</f>
        <v>0</v>
      </c>
      <c r="V216" s="10">
        <f>COUNTIFS(Lambai!C:C,"Sai phân công",Lambai!Q:Q,AH216)</f>
        <v>0</v>
      </c>
      <c r="W216" s="10">
        <f t="shared" si="4"/>
        <v>0</v>
      </c>
      <c r="X216" s="10"/>
      <c r="Y216" s="10"/>
      <c r="Z216" s="10">
        <f>COUNTIFS(Lambai!AE:AE,AH216, Lambai!AO:AO,"&lt;&gt;"&amp;"",Lambai!AP:AP,"&lt;&gt;"&amp;"")</f>
        <v>0</v>
      </c>
      <c r="AA216" s="6">
        <f>COUNTIFS(Lambai!AS:AS,'[1]Kiểm tra'!AH216, Lambai!AO:AO,"&lt;&gt;"&amp;"",Lambai!AP:AP,"&lt;&gt;"&amp;"")</f>
        <v>0</v>
      </c>
      <c r="AB216" s="6"/>
      <c r="AC216" s="6"/>
      <c r="AD216" s="6"/>
      <c r="AE216" s="6"/>
      <c r="AF216" s="6"/>
      <c r="AG216" s="6"/>
      <c r="AH216" s="6" t="s">
        <v>5471</v>
      </c>
      <c r="AI216" s="6" t="str">
        <f t="shared" si="5"/>
        <v>D_33 Mai Xuân Toàn 20134006 AS</v>
      </c>
      <c r="AJ216" s="6"/>
      <c r="AK216" s="6" t="str">
        <f t="shared" si="6"/>
        <v>TRUE</v>
      </c>
      <c r="AL216" s="4"/>
      <c r="AM216" s="4"/>
      <c r="AN216" s="4"/>
      <c r="AO216" s="4"/>
      <c r="AP216" s="4"/>
      <c r="AQ216" s="4"/>
      <c r="AR216" s="4"/>
      <c r="AS216" s="4"/>
    </row>
    <row r="217" ht="13.5" customHeight="1">
      <c r="A217" s="6"/>
      <c r="B217" s="99" t="s">
        <v>5436</v>
      </c>
      <c r="C217" s="99" t="s">
        <v>5472</v>
      </c>
      <c r="D217" s="99" t="s">
        <v>1763</v>
      </c>
      <c r="E217" s="76">
        <v>2.0142349E7</v>
      </c>
      <c r="F217" s="99" t="s">
        <v>4415</v>
      </c>
      <c r="G217" s="93" t="s">
        <v>2471</v>
      </c>
      <c r="H217" s="23" t="s">
        <v>5473</v>
      </c>
      <c r="I217" s="10"/>
      <c r="J217" s="10"/>
      <c r="K217" s="10"/>
      <c r="L217" s="10"/>
      <c r="M217" s="10"/>
      <c r="N217" s="10"/>
      <c r="O217" s="10"/>
      <c r="P217" s="4">
        <f>COUNTIFS(Lambai!Q:Q,AH217)</f>
        <v>0</v>
      </c>
      <c r="Q217" s="10">
        <f>COUNTIFS(Lambai!O:O,"TNLT",Lambai!Q:Q,AH217, Lambai!S:S,"&lt;&gt;"&amp;"", Lambai!T:T,"&lt;&gt;"&amp;"", Lambai!U:U,"&lt;&gt;"&amp;"", Lambai!V:V,"&lt;&gt;"&amp;"",  Lambai!W:W,"&lt;&gt;"&amp;"",  Lambai!X:X,"&lt;&gt;"&amp;"",  Lambai!Y:Y,"&lt;&gt;"&amp;"",  Lambai!Z:Z,"&lt;&gt;"&amp;"")</f>
        <v>0</v>
      </c>
      <c r="R217" s="10">
        <f>COUNTIFS(Lambai!O:O,"TNBT",Lambai!Q:Q,AH217, Lambai!S:S,"&lt;&gt;"&amp;"", Lambai!T:T,"&lt;&gt;"&amp;"", Lambai!U:U,"&lt;&gt;"&amp;"", Lambai!V:V,"&lt;&gt;"&amp;"",  Lambai!W:W,"&lt;&gt;"&amp;"",  Lambai!X:X,"&lt;&gt;"&amp;"",  Lambai!Y:Y,"&lt;&gt;"&amp;"",  Lambai!Z:Z,"&lt;&gt;"&amp;"")</f>
        <v>0</v>
      </c>
      <c r="S217" s="10">
        <f>COUNTIFS(Lambai!O:O,"TL",Lambai!Q:Q,AH217, Lambai!S:S,"&lt;&gt;"&amp;"", Lambai!Y:Y,"&lt;&gt;"&amp;"",  Lambai!Z:Z,"&lt;&gt;"&amp;"")</f>
        <v>0</v>
      </c>
      <c r="T217" s="10">
        <f>COUNTIFS(Lambai!B:B,"Giữ chỗ",Lambai!Q:Q,AH217)</f>
        <v>0</v>
      </c>
      <c r="U217" s="10">
        <f>COUNTIFS(Lambai!C:C,"Sai lớp",Lambai!Q:Q,AH217)</f>
        <v>0</v>
      </c>
      <c r="V217" s="10">
        <f>COUNTIFS(Lambai!C:C,"Sai phân công",Lambai!Q:Q,AH217)</f>
        <v>0</v>
      </c>
      <c r="W217" s="10">
        <f t="shared" si="4"/>
        <v>0</v>
      </c>
      <c r="X217" s="10"/>
      <c r="Y217" s="10"/>
      <c r="Z217" s="10">
        <f>COUNTIFS(Lambai!AE:AE,AH217, Lambai!AO:AO,"&lt;&gt;"&amp;"",Lambai!AP:AP,"&lt;&gt;"&amp;"")</f>
        <v>0</v>
      </c>
      <c r="AA217" s="6">
        <f>COUNTIFS(Lambai!AS:AS,'[1]Kiểm tra'!AH217, Lambai!AO:AO,"&lt;&gt;"&amp;"",Lambai!AP:AP,"&lt;&gt;"&amp;"")</f>
        <v>0</v>
      </c>
      <c r="AB217" s="6"/>
      <c r="AC217" s="6"/>
      <c r="AD217" s="6"/>
      <c r="AE217" s="6"/>
      <c r="AF217" s="6"/>
      <c r="AG217" s="6"/>
      <c r="AH217" s="6" t="s">
        <v>5489</v>
      </c>
      <c r="AI217" s="6" t="str">
        <f t="shared" si="5"/>
        <v>D_33 Hoàng Việt Khoa 20142349 AS</v>
      </c>
      <c r="AJ217" s="6"/>
      <c r="AK217" s="6" t="str">
        <f t="shared" si="6"/>
        <v>TRUE</v>
      </c>
      <c r="AL217" s="4"/>
      <c r="AM217" s="4"/>
      <c r="AN217" s="4"/>
      <c r="AO217" s="4"/>
      <c r="AP217" s="4"/>
      <c r="AQ217" s="4"/>
      <c r="AR217" s="4"/>
      <c r="AS217" s="4"/>
    </row>
    <row r="218" ht="13.5" customHeight="1">
      <c r="A218" s="6"/>
      <c r="B218" s="93" t="s">
        <v>5436</v>
      </c>
      <c r="C218" s="93" t="s">
        <v>5490</v>
      </c>
      <c r="D218" s="93" t="s">
        <v>86</v>
      </c>
      <c r="E218" s="76">
        <v>2.0111818E7</v>
      </c>
      <c r="F218" s="93" t="s">
        <v>4415</v>
      </c>
      <c r="G218" s="93" t="s">
        <v>2471</v>
      </c>
      <c r="H218" s="23" t="s">
        <v>5491</v>
      </c>
      <c r="I218" s="10"/>
      <c r="J218" s="10"/>
      <c r="K218" s="10"/>
      <c r="L218" s="10"/>
      <c r="M218" s="10"/>
      <c r="N218" s="10"/>
      <c r="O218" s="10"/>
      <c r="P218" s="4">
        <f>COUNTIFS(Lambai!Q:Q,AH218)</f>
        <v>0</v>
      </c>
      <c r="Q218" s="10">
        <f>COUNTIFS(Lambai!O:O,"TNLT",Lambai!Q:Q,AH218, Lambai!S:S,"&lt;&gt;"&amp;"", Lambai!T:T,"&lt;&gt;"&amp;"", Lambai!U:U,"&lt;&gt;"&amp;"", Lambai!V:V,"&lt;&gt;"&amp;"",  Lambai!W:W,"&lt;&gt;"&amp;"",  Lambai!X:X,"&lt;&gt;"&amp;"",  Lambai!Y:Y,"&lt;&gt;"&amp;"",  Lambai!Z:Z,"&lt;&gt;"&amp;"")</f>
        <v>0</v>
      </c>
      <c r="R218" s="10">
        <f>COUNTIFS(Lambai!O:O,"TNBT",Lambai!Q:Q,AH218, Lambai!S:S,"&lt;&gt;"&amp;"", Lambai!T:T,"&lt;&gt;"&amp;"", Lambai!U:U,"&lt;&gt;"&amp;"", Lambai!V:V,"&lt;&gt;"&amp;"",  Lambai!W:W,"&lt;&gt;"&amp;"",  Lambai!X:X,"&lt;&gt;"&amp;"",  Lambai!Y:Y,"&lt;&gt;"&amp;"",  Lambai!Z:Z,"&lt;&gt;"&amp;"")</f>
        <v>0</v>
      </c>
      <c r="S218" s="10">
        <f>COUNTIFS(Lambai!O:O,"TL",Lambai!Q:Q,AH218, Lambai!S:S,"&lt;&gt;"&amp;"", Lambai!Y:Y,"&lt;&gt;"&amp;"",  Lambai!Z:Z,"&lt;&gt;"&amp;"")</f>
        <v>0</v>
      </c>
      <c r="T218" s="10">
        <f>COUNTIFS(Lambai!B:B,"Giữ chỗ",Lambai!Q:Q,AH218)</f>
        <v>0</v>
      </c>
      <c r="U218" s="10">
        <f>COUNTIFS(Lambai!C:C,"Sai lớp",Lambai!Q:Q,AH218)</f>
        <v>0</v>
      </c>
      <c r="V218" s="10">
        <f>COUNTIFS(Lambai!C:C,"Sai phân công",Lambai!Q:Q,AH218)</f>
        <v>0</v>
      </c>
      <c r="W218" s="10">
        <f t="shared" si="4"/>
        <v>0</v>
      </c>
      <c r="X218" s="10"/>
      <c r="Y218" s="10"/>
      <c r="Z218" s="10">
        <f>COUNTIFS(Lambai!AE:AE,AH218, Lambai!AO:AO,"&lt;&gt;"&amp;"",Lambai!AP:AP,"&lt;&gt;"&amp;"")</f>
        <v>0</v>
      </c>
      <c r="AA218" s="6">
        <f>COUNTIFS(Lambai!AS:AS,'[1]Kiểm tra'!AH218, Lambai!AO:AO,"&lt;&gt;"&amp;"",Lambai!AP:AP,"&lt;&gt;"&amp;"")</f>
        <v>0</v>
      </c>
      <c r="AB218" s="6"/>
      <c r="AC218" s="6"/>
      <c r="AD218" s="6"/>
      <c r="AE218" s="6"/>
      <c r="AF218" s="6"/>
      <c r="AG218" s="6"/>
      <c r="AH218" s="6" t="s">
        <v>5479</v>
      </c>
      <c r="AI218" s="6" t="str">
        <f t="shared" si="5"/>
        <v>D_33 Trần Hoàng Long 20111818 AS</v>
      </c>
      <c r="AJ218" s="6" t="s">
        <v>5491</v>
      </c>
      <c r="AK218" s="6" t="str">
        <f t="shared" si="6"/>
        <v>TRUE</v>
      </c>
      <c r="AL218" s="4"/>
      <c r="AM218" s="4"/>
      <c r="AN218" s="4"/>
      <c r="AO218" s="4"/>
      <c r="AP218" s="4"/>
      <c r="AQ218" s="4"/>
      <c r="AR218" s="4"/>
      <c r="AS218" s="4"/>
    </row>
    <row r="219" ht="13.5" customHeight="1">
      <c r="A219" s="6"/>
      <c r="B219" s="10"/>
      <c r="C219" s="10"/>
      <c r="D219" s="10"/>
      <c r="E219" s="10"/>
      <c r="F219" s="10"/>
      <c r="G219" s="10"/>
      <c r="H219" s="10"/>
      <c r="I219" s="10"/>
      <c r="J219" s="10"/>
      <c r="K219" s="10"/>
      <c r="L219" s="10"/>
      <c r="M219" s="10"/>
      <c r="N219" s="10"/>
      <c r="O219" s="10"/>
      <c r="P219" s="4"/>
      <c r="Q219" s="10">
        <f>COUNTIFS(Lambai!O:O,"TNLT",Lambai!Q:Q,AH219, Lambai!S:S,"&lt;&gt;"&amp;"", Lambai!T:T,"&lt;&gt;"&amp;"", Lambai!U:U,"&lt;&gt;"&amp;"", Lambai!V:V,"&lt;&gt;"&amp;"",  Lambai!W:W,"&lt;&gt;"&amp;"",  Lambai!X:X,"&lt;&gt;"&amp;"",  Lambai!Y:Y,"&lt;&gt;"&amp;"",  Lambai!Z:Z,"&lt;&gt;"&amp;"")</f>
        <v>0</v>
      </c>
      <c r="R219" s="10">
        <f>COUNTIFS(Lambai!O:O,"TNBT",Lambai!Q:Q,AH219, Lambai!S:S,"&lt;&gt;"&amp;"", Lambai!T:T,"&lt;&gt;"&amp;"", Lambai!U:U,"&lt;&gt;"&amp;"", Lambai!V:V,"&lt;&gt;"&amp;"",  Lambai!W:W,"&lt;&gt;"&amp;"",  Lambai!X:X,"&lt;&gt;"&amp;"",  Lambai!Y:Y,"&lt;&gt;"&amp;"",  Lambai!Z:Z,"&lt;&gt;"&amp;"")</f>
        <v>0</v>
      </c>
      <c r="S219" s="10">
        <f>COUNTIFS(Lambai!O:O,"TL",Lambai!Q:Q,AH219, Lambai!S:S,"&lt;&gt;"&amp;"", Lambai!Y:Y,"&lt;&gt;"&amp;"",  Lambai!Z:Z,"&lt;&gt;"&amp;"")</f>
        <v>0</v>
      </c>
      <c r="T219" s="10"/>
      <c r="U219" s="10">
        <f>COUNTIFS(Lambai!C:C,"Sai lớp",Lambai!Q:Q,AH219)</f>
        <v>0</v>
      </c>
      <c r="V219" s="10">
        <f>COUNTIFS(Lambai!C:C,"Sai phân công",Lambai!Q:Q,AH219)</f>
        <v>0</v>
      </c>
      <c r="W219" s="10">
        <f t="shared" si="4"/>
        <v>0</v>
      </c>
      <c r="X219" s="10"/>
      <c r="Y219" s="10"/>
      <c r="Z219" s="10">
        <f>COUNTIFS(Lambai!AE:AE,AH219, Lambai!AO:AO,"&lt;&gt;"&amp;"",Lambai!AP:AP,"&lt;&gt;"&amp;"")</f>
        <v>0</v>
      </c>
      <c r="AA219" s="6">
        <f>COUNTIFS(Lambai!AS:AS,'[1]Kiểm tra'!AH219, Lambai!AO:AO,"&lt;&gt;"&amp;"",Lambai!AP:AP,"&lt;&gt;"&amp;"")</f>
        <v>0</v>
      </c>
      <c r="AB219" s="6"/>
      <c r="AC219" s="6"/>
      <c r="AD219" s="6"/>
      <c r="AE219" s="6"/>
      <c r="AF219" s="6"/>
      <c r="AG219" s="6"/>
      <c r="AH219" s="6"/>
      <c r="AI219" s="6" t="str">
        <f t="shared" si="5"/>
        <v>    </v>
      </c>
      <c r="AJ219" s="6"/>
      <c r="AK219" s="6"/>
      <c r="AL219" s="4"/>
      <c r="AM219" s="4"/>
      <c r="AN219" s="4"/>
      <c r="AO219" s="4"/>
      <c r="AP219" s="4"/>
      <c r="AQ219" s="4"/>
      <c r="AR219" s="4"/>
      <c r="AS219" s="4"/>
    </row>
    <row r="220" ht="13.5" customHeight="1">
      <c r="A220" s="6"/>
      <c r="B220" s="10"/>
      <c r="C220" s="10"/>
      <c r="D220" s="10"/>
      <c r="E220" s="10"/>
      <c r="F220" s="10"/>
      <c r="G220" s="10"/>
      <c r="H220" s="10"/>
      <c r="I220" s="10"/>
      <c r="J220" s="10"/>
      <c r="K220" s="10"/>
      <c r="L220" s="10"/>
      <c r="M220" s="10"/>
      <c r="N220" s="10"/>
      <c r="O220" s="10"/>
      <c r="P220" s="4"/>
      <c r="Q220" s="10">
        <f>COUNTIFS(Lambai!O:O,"TNLT",Lambai!Q:Q,AH220, Lambai!S:S,"&lt;&gt;"&amp;"", Lambai!T:T,"&lt;&gt;"&amp;"", Lambai!U:U,"&lt;&gt;"&amp;"", Lambai!V:V,"&lt;&gt;"&amp;"",  Lambai!W:W,"&lt;&gt;"&amp;"",  Lambai!X:X,"&lt;&gt;"&amp;"",  Lambai!Y:Y,"&lt;&gt;"&amp;"",  Lambai!Z:Z,"&lt;&gt;"&amp;"")</f>
        <v>0</v>
      </c>
      <c r="R220" s="10">
        <f>COUNTIFS(Lambai!O:O,"TNBT",Lambai!Q:Q,AH220, Lambai!S:S,"&lt;&gt;"&amp;"", Lambai!T:T,"&lt;&gt;"&amp;"", Lambai!U:U,"&lt;&gt;"&amp;"", Lambai!V:V,"&lt;&gt;"&amp;"",  Lambai!W:W,"&lt;&gt;"&amp;"",  Lambai!X:X,"&lt;&gt;"&amp;"",  Lambai!Y:Y,"&lt;&gt;"&amp;"",  Lambai!Z:Z,"&lt;&gt;"&amp;"")</f>
        <v>0</v>
      </c>
      <c r="S220" s="10">
        <f>COUNTIFS(Lambai!O:O,"TL",Lambai!Q:Q,AH220, Lambai!S:S,"&lt;&gt;"&amp;"", Lambai!Y:Y,"&lt;&gt;"&amp;"",  Lambai!Z:Z,"&lt;&gt;"&amp;"")</f>
        <v>0</v>
      </c>
      <c r="T220" s="10"/>
      <c r="U220" s="10">
        <f>COUNTIFS(Lambai!C:C,"Sai lớp",Lambai!Q:Q,AH220)</f>
        <v>0</v>
      </c>
      <c r="V220" s="10">
        <f>COUNTIFS(Lambai!C:C,"Sai phân công",Lambai!Q:Q,AH220)</f>
        <v>0</v>
      </c>
      <c r="W220" s="10">
        <f t="shared" si="4"/>
        <v>0</v>
      </c>
      <c r="X220" s="10"/>
      <c r="Y220" s="10"/>
      <c r="Z220" s="10">
        <f>COUNTIFS(Lambai!AE:AE,AH220, Lambai!AO:AO,"&lt;&gt;"&amp;"",Lambai!AP:AP,"&lt;&gt;"&amp;"")</f>
        <v>0</v>
      </c>
      <c r="AA220" s="6">
        <f>COUNTIFS(Lambai!AS:AS,'[1]Kiểm tra'!AH220, Lambai!AO:AO,"&lt;&gt;"&amp;"",Lambai!AP:AP,"&lt;&gt;"&amp;"")</f>
        <v>0</v>
      </c>
      <c r="AB220" s="6"/>
      <c r="AC220" s="6"/>
      <c r="AD220" s="6"/>
      <c r="AE220" s="6"/>
      <c r="AF220" s="6"/>
      <c r="AG220" s="6"/>
      <c r="AH220" s="6"/>
      <c r="AI220" s="6" t="str">
        <f t="shared" si="5"/>
        <v>    </v>
      </c>
      <c r="AJ220" s="6"/>
      <c r="AK220" s="6"/>
      <c r="AL220" s="4"/>
      <c r="AM220" s="4"/>
      <c r="AN220" s="4"/>
      <c r="AO220" s="4"/>
      <c r="AP220" s="4"/>
      <c r="AQ220" s="4"/>
      <c r="AR220" s="4"/>
      <c r="AS220" s="4"/>
    </row>
    <row r="221" ht="13.5" customHeight="1">
      <c r="A221" s="6"/>
      <c r="B221" s="10"/>
      <c r="C221" s="10"/>
      <c r="D221" s="10"/>
      <c r="E221" s="10"/>
      <c r="F221" s="10"/>
      <c r="G221" s="10"/>
      <c r="H221" s="10"/>
      <c r="I221" s="10"/>
      <c r="J221" s="10"/>
      <c r="K221" s="10"/>
      <c r="L221" s="10"/>
      <c r="M221" s="10"/>
      <c r="N221" s="10"/>
      <c r="O221" s="10"/>
      <c r="P221" s="4"/>
      <c r="Q221" s="10"/>
      <c r="R221" s="10"/>
      <c r="S221" s="10"/>
      <c r="T221" s="10"/>
      <c r="U221" s="10"/>
      <c r="V221" s="10"/>
      <c r="W221" s="10"/>
      <c r="X221" s="10"/>
      <c r="Y221" s="10"/>
      <c r="Z221" s="10"/>
      <c r="AA221" s="6"/>
      <c r="AB221" s="6"/>
      <c r="AC221" s="6"/>
      <c r="AD221" s="6"/>
      <c r="AE221" s="6"/>
      <c r="AF221" s="6"/>
      <c r="AG221" s="6"/>
      <c r="AH221" s="6"/>
      <c r="AI221" s="6" t="str">
        <f t="shared" si="5"/>
        <v>    </v>
      </c>
      <c r="AJ221" s="6"/>
      <c r="AK221" s="6"/>
      <c r="AL221" s="4"/>
      <c r="AM221" s="4"/>
      <c r="AN221" s="4"/>
      <c r="AO221" s="4"/>
      <c r="AP221" s="4"/>
      <c r="AQ221" s="4"/>
      <c r="AR221" s="4"/>
      <c r="AS221" s="4"/>
    </row>
    <row r="222" ht="13.5" customHeight="1">
      <c r="A222" s="6"/>
      <c r="B222" s="10"/>
      <c r="C222" s="10"/>
      <c r="D222" s="10"/>
      <c r="E222" s="10"/>
      <c r="F222" s="10"/>
      <c r="G222" s="10"/>
      <c r="H222" s="10"/>
      <c r="I222" s="10"/>
      <c r="J222" s="10"/>
      <c r="K222" s="10"/>
      <c r="L222" s="10"/>
      <c r="M222" s="10"/>
      <c r="N222" s="10"/>
      <c r="O222" s="10"/>
      <c r="P222" s="4"/>
      <c r="Q222" s="10"/>
      <c r="R222" s="10"/>
      <c r="S222" s="10"/>
      <c r="T222" s="10"/>
      <c r="U222" s="10"/>
      <c r="V222" s="10"/>
      <c r="W222" s="10"/>
      <c r="X222" s="10"/>
      <c r="Y222" s="10"/>
      <c r="Z222" s="10"/>
      <c r="AA222" s="6"/>
      <c r="AB222" s="6"/>
      <c r="AC222" s="6"/>
      <c r="AD222" s="6"/>
      <c r="AE222" s="6"/>
      <c r="AF222" s="6"/>
      <c r="AG222" s="6"/>
      <c r="AH222" s="100" t="s">
        <v>40</v>
      </c>
      <c r="AI222" s="6" t="str">
        <f t="shared" si="5"/>
        <v>    </v>
      </c>
      <c r="AJ222" s="6"/>
      <c r="AK222" s="6"/>
      <c r="AL222" s="4"/>
      <c r="AM222" s="4"/>
      <c r="AN222" s="4"/>
      <c r="AO222" s="4"/>
      <c r="AP222" s="4"/>
      <c r="AQ222" s="4"/>
      <c r="AR222" s="4"/>
      <c r="AS222" s="4"/>
    </row>
    <row r="223" ht="13.5" customHeight="1">
      <c r="A223" s="6"/>
      <c r="B223" s="10"/>
      <c r="C223" s="10"/>
      <c r="D223" s="10"/>
      <c r="E223" s="10"/>
      <c r="F223" s="10"/>
      <c r="G223" s="10"/>
      <c r="H223" s="10"/>
      <c r="I223" s="10"/>
      <c r="J223" s="10"/>
      <c r="K223" s="10"/>
      <c r="L223" s="10"/>
      <c r="M223" s="10"/>
      <c r="N223" s="10"/>
      <c r="O223" s="10"/>
      <c r="P223" s="4"/>
      <c r="Q223" s="10"/>
      <c r="R223" s="10"/>
      <c r="S223" s="10"/>
      <c r="T223" s="10"/>
      <c r="U223" s="10"/>
      <c r="V223" s="10"/>
      <c r="W223" s="10"/>
      <c r="X223" s="10"/>
      <c r="Y223" s="10"/>
      <c r="Z223" s="10"/>
      <c r="AA223" s="6"/>
      <c r="AB223" s="6"/>
      <c r="AC223" s="6"/>
      <c r="AD223" s="6"/>
      <c r="AE223" s="6"/>
      <c r="AF223" s="6"/>
      <c r="AG223" s="6"/>
      <c r="AH223" s="29" t="s">
        <v>64</v>
      </c>
      <c r="AI223" s="6" t="str">
        <f t="shared" si="5"/>
        <v>    </v>
      </c>
      <c r="AJ223" s="6"/>
      <c r="AK223" s="6"/>
      <c r="AL223" s="4"/>
      <c r="AM223" s="4"/>
      <c r="AN223" s="4"/>
      <c r="AO223" s="4"/>
      <c r="AP223" s="4"/>
      <c r="AQ223" s="4"/>
      <c r="AR223" s="4"/>
      <c r="AS223" s="4"/>
    </row>
    <row r="224" ht="13.5" customHeight="1">
      <c r="A224" s="6"/>
      <c r="B224" s="10"/>
      <c r="C224" s="10"/>
      <c r="D224" s="10"/>
      <c r="E224" s="10"/>
      <c r="F224" s="10"/>
      <c r="G224" s="10"/>
      <c r="H224" s="10"/>
      <c r="I224" s="10"/>
      <c r="J224" s="10"/>
      <c r="K224" s="10"/>
      <c r="L224" s="10"/>
      <c r="M224" s="10"/>
      <c r="N224" s="10"/>
      <c r="O224" s="10"/>
      <c r="P224" s="4"/>
      <c r="Q224" s="10"/>
      <c r="R224" s="10"/>
      <c r="S224" s="10"/>
      <c r="T224" s="10"/>
      <c r="U224" s="10"/>
      <c r="V224" s="10"/>
      <c r="W224" s="10"/>
      <c r="X224" s="10"/>
      <c r="Y224" s="10"/>
      <c r="Z224" s="10"/>
      <c r="AA224" s="6"/>
      <c r="AB224" s="6"/>
      <c r="AC224" s="6"/>
      <c r="AD224" s="6"/>
      <c r="AE224" s="6"/>
      <c r="AF224" s="6"/>
      <c r="AG224" s="6"/>
      <c r="AH224" s="34" t="s">
        <v>77</v>
      </c>
      <c r="AI224" s="6" t="str">
        <f t="shared" si="5"/>
        <v>    </v>
      </c>
      <c r="AJ224" s="6"/>
      <c r="AK224" s="6"/>
      <c r="AL224" s="4"/>
      <c r="AM224" s="4"/>
      <c r="AN224" s="4"/>
      <c r="AO224" s="4"/>
      <c r="AP224" s="4"/>
      <c r="AQ224" s="4"/>
      <c r="AR224" s="4"/>
      <c r="AS224" s="4"/>
    </row>
    <row r="225" ht="13.5" customHeight="1">
      <c r="A225" s="6"/>
      <c r="B225" s="10"/>
      <c r="C225" s="10"/>
      <c r="D225" s="10"/>
      <c r="E225" s="10"/>
      <c r="F225" s="10"/>
      <c r="G225" s="10"/>
      <c r="H225" s="10"/>
      <c r="I225" s="10"/>
      <c r="J225" s="10"/>
      <c r="K225" s="10"/>
      <c r="L225" s="10"/>
      <c r="M225" s="10"/>
      <c r="N225" s="10"/>
      <c r="O225" s="10"/>
      <c r="P225" s="4"/>
      <c r="Q225" s="10"/>
      <c r="R225" s="10"/>
      <c r="S225" s="10"/>
      <c r="T225" s="10"/>
      <c r="U225" s="10"/>
      <c r="V225" s="10"/>
      <c r="W225" s="10"/>
      <c r="X225" s="10"/>
      <c r="Y225" s="10"/>
      <c r="Z225" s="10"/>
      <c r="AA225" s="6"/>
      <c r="AB225" s="6"/>
      <c r="AC225" s="6"/>
      <c r="AD225" s="6"/>
      <c r="AE225" s="6"/>
      <c r="AF225" s="6"/>
      <c r="AG225" s="6"/>
      <c r="AH225" s="6"/>
      <c r="AI225" s="6" t="str">
        <f t="shared" si="5"/>
        <v>    </v>
      </c>
      <c r="AJ225" s="6"/>
      <c r="AK225" s="6"/>
      <c r="AL225" s="4"/>
      <c r="AM225" s="4"/>
      <c r="AN225" s="4"/>
      <c r="AO225" s="4"/>
      <c r="AP225" s="4"/>
      <c r="AQ225" s="4"/>
      <c r="AR225" s="4"/>
      <c r="AS225" s="4"/>
    </row>
    <row r="226" ht="13.5" customHeight="1">
      <c r="A226" s="6"/>
      <c r="B226" s="10"/>
      <c r="C226" s="10"/>
      <c r="D226" s="10"/>
      <c r="E226" s="10"/>
      <c r="F226" s="10"/>
      <c r="G226" s="10"/>
      <c r="H226" s="10"/>
      <c r="I226" s="10"/>
      <c r="J226" s="10"/>
      <c r="K226" s="10"/>
      <c r="L226" s="10"/>
      <c r="M226" s="10"/>
      <c r="N226" s="10"/>
      <c r="O226" s="10"/>
      <c r="P226" s="4"/>
      <c r="Q226" s="10"/>
      <c r="R226" s="10"/>
      <c r="S226" s="10"/>
      <c r="T226" s="10"/>
      <c r="U226" s="10"/>
      <c r="V226" s="10"/>
      <c r="W226" s="10"/>
      <c r="X226" s="10"/>
      <c r="Y226" s="10"/>
      <c r="Z226" s="10"/>
      <c r="AA226" s="6"/>
      <c r="AB226" s="6"/>
      <c r="AC226" s="6"/>
      <c r="AD226" s="6"/>
      <c r="AE226" s="6"/>
      <c r="AF226" s="6"/>
      <c r="AG226" s="6"/>
      <c r="AH226" s="6"/>
      <c r="AI226" s="6"/>
      <c r="AJ226" s="6"/>
      <c r="AK226" s="6"/>
      <c r="AL226" s="4"/>
      <c r="AM226" s="4"/>
      <c r="AN226" s="4"/>
      <c r="AO226" s="4"/>
      <c r="AP226" s="4"/>
      <c r="AQ226" s="4"/>
      <c r="AR226" s="4"/>
      <c r="AS226" s="4"/>
    </row>
    <row r="227" ht="13.5" customHeight="1">
      <c r="A227" s="6"/>
      <c r="B227" s="6"/>
      <c r="C227" s="6"/>
      <c r="D227" s="6"/>
      <c r="E227" s="6"/>
      <c r="F227" s="6"/>
      <c r="G227" s="6"/>
      <c r="H227" s="6"/>
      <c r="I227" s="6"/>
      <c r="J227" s="6"/>
      <c r="K227" s="6"/>
      <c r="L227" s="6"/>
      <c r="M227" s="6"/>
      <c r="N227" s="6"/>
      <c r="O227" s="6"/>
      <c r="P227" s="4"/>
      <c r="Q227" s="6"/>
      <c r="R227" s="6"/>
      <c r="S227" s="6"/>
      <c r="T227" s="6"/>
      <c r="U227" s="6"/>
      <c r="V227" s="6"/>
      <c r="W227" s="6"/>
      <c r="X227" s="6"/>
      <c r="Y227" s="6"/>
      <c r="Z227" s="6"/>
      <c r="AA227" s="6"/>
      <c r="AB227" s="6"/>
      <c r="AC227" s="6"/>
      <c r="AD227" s="6"/>
      <c r="AE227" s="6"/>
      <c r="AF227" s="6"/>
      <c r="AG227" s="6"/>
      <c r="AH227" s="6"/>
      <c r="AI227" s="6"/>
      <c r="AJ227" s="6"/>
      <c r="AK227" s="6"/>
      <c r="AL227" s="4"/>
      <c r="AM227" s="4"/>
      <c r="AN227" s="4"/>
      <c r="AO227" s="4"/>
      <c r="AP227" s="4"/>
      <c r="AQ227" s="4"/>
      <c r="AR227" s="4"/>
      <c r="AS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row>
  </sheetData>
  <mergeCells count="1">
    <mergeCell ref="I4:M4"/>
  </mergeCells>
  <conditionalFormatting sqref="H1:H212 H214 H216:H1000">
    <cfRule type="cellIs" dxfId="0" priority="1" operator="equal">
      <formula>"""&lt;&gt;""&amp;"""""</formula>
    </cfRule>
  </conditionalFormatting>
  <conditionalFormatting sqref="H1:H212 H214 H216:H1000">
    <cfRule type="cellIs" dxfId="1" priority="2" operator="equal">
      <formula>""</formula>
    </cfRule>
  </conditionalFormatting>
  <conditionalFormatting sqref="H1:H212 H214 H216:H1000">
    <cfRule type="cellIs" dxfId="0" priority="3" operator="equal">
      <formula>""""""</formula>
    </cfRule>
  </conditionalFormatting>
  <conditionalFormatting sqref="Q1:S1000">
    <cfRule type="cellIs" dxfId="2" priority="4" operator="equal">
      <formula>2</formula>
    </cfRule>
  </conditionalFormatting>
  <conditionalFormatting sqref="Q1:AA1000">
    <cfRule type="cellIs" dxfId="3" priority="5" operator="equal">
      <formula>0</formula>
    </cfRule>
  </conditionalFormatting>
  <conditionalFormatting sqref="N1:N1000">
    <cfRule type="cellIs" dxfId="4" priority="6" operator="greaterThan">
      <formula>0</formula>
    </cfRule>
  </conditionalFormatting>
  <conditionalFormatting sqref="P1:P1000">
    <cfRule type="cellIs" dxfId="5" priority="7" operator="notEqual">
      <formula>6</formula>
    </cfRule>
  </conditionalFormatting>
  <conditionalFormatting sqref="T1:W1000">
    <cfRule type="cellIs" dxfId="6" priority="8" operator="greaterThan">
      <formula>0</formula>
    </cfRule>
  </conditionalFormatting>
  <dataValidations>
    <dataValidation type="list" allowBlank="1" showDropDown="1" showErrorMessage="1" sqref="AH224">
      <formula1>$Y:$Y</formula1>
    </dataValidation>
    <dataValidation type="list" allowBlank="1" showErrorMessage="1" sqref="AH222:AH223">
      <formula1>$AH:$AH</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5.13" defaultRowHeight="15.0"/>
  <cols>
    <col customWidth="1" min="1" max="91" width="6.63"/>
  </cols>
  <sheetData>
    <row r="1" ht="14.25" customHeight="1">
      <c r="A1" s="1"/>
      <c r="B1" s="3"/>
      <c r="C1" s="4"/>
      <c r="D1" s="4"/>
      <c r="E1" s="4"/>
      <c r="F1" s="4"/>
      <c r="G1" s="4"/>
      <c r="H1" s="5"/>
      <c r="I1" s="5"/>
      <c r="J1" s="5"/>
      <c r="K1" s="5"/>
      <c r="L1" s="5"/>
      <c r="M1" s="7"/>
      <c r="N1" s="7"/>
      <c r="O1" s="7"/>
      <c r="P1" s="7"/>
      <c r="Q1" s="7" t="s">
        <v>3</v>
      </c>
      <c r="R1" s="7"/>
      <c r="S1" s="7"/>
      <c r="T1" s="7"/>
      <c r="U1" s="7"/>
      <c r="V1" s="7"/>
      <c r="W1" s="7"/>
      <c r="X1" s="7"/>
      <c r="Y1" s="7"/>
      <c r="Z1" s="4"/>
      <c r="AA1" s="4"/>
      <c r="AB1" s="4"/>
      <c r="AC1" s="9"/>
      <c r="AD1" s="11"/>
      <c r="AE1" s="11" t="s">
        <v>14</v>
      </c>
      <c r="AF1" s="11"/>
      <c r="AG1" s="11"/>
      <c r="AH1" s="11"/>
      <c r="AI1" s="11"/>
      <c r="AJ1" s="11"/>
      <c r="AK1" s="11"/>
      <c r="AL1" s="11"/>
      <c r="AM1" s="11"/>
      <c r="AN1" s="11"/>
      <c r="AO1" s="11"/>
      <c r="AP1" s="4"/>
      <c r="AQ1" s="12"/>
      <c r="AR1" s="14"/>
      <c r="AS1" s="14"/>
      <c r="AT1" s="14" t="s">
        <v>20</v>
      </c>
      <c r="AU1" s="14"/>
      <c r="AV1" s="14"/>
      <c r="AW1" s="14"/>
      <c r="AX1" s="14"/>
      <c r="AY1" s="14"/>
      <c r="AZ1" s="14"/>
      <c r="BA1" s="14"/>
      <c r="BB1" s="14"/>
      <c r="BC1" s="1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row>
    <row r="2" ht="14.25" customHeight="1">
      <c r="A2" s="1"/>
      <c r="B2" s="3"/>
      <c r="C2" s="4"/>
      <c r="D2" s="4"/>
      <c r="E2" s="4"/>
      <c r="F2" s="4"/>
      <c r="G2" s="4"/>
      <c r="H2" s="5"/>
      <c r="I2" s="5"/>
      <c r="J2" s="5"/>
      <c r="K2" s="5"/>
      <c r="L2" s="5"/>
      <c r="M2" s="7"/>
      <c r="N2" s="7"/>
      <c r="O2" s="7"/>
      <c r="P2" s="4"/>
      <c r="Q2" s="10" t="s">
        <v>5</v>
      </c>
      <c r="R2" s="10" t="s">
        <v>8</v>
      </c>
      <c r="S2" s="10" t="s">
        <v>9</v>
      </c>
      <c r="T2" s="10" t="s">
        <v>10</v>
      </c>
      <c r="U2" s="7"/>
      <c r="V2" s="7"/>
      <c r="W2" s="7"/>
      <c r="X2" s="7"/>
      <c r="Y2" s="7"/>
      <c r="Z2" s="4"/>
      <c r="AA2" s="4"/>
      <c r="AB2" s="4"/>
      <c r="AC2" s="9"/>
      <c r="AD2" s="11"/>
      <c r="AE2" s="11"/>
      <c r="AF2" s="11"/>
      <c r="AG2" s="11"/>
      <c r="AH2" s="11"/>
      <c r="AI2" s="11"/>
      <c r="AJ2" s="11"/>
      <c r="AK2" s="11"/>
      <c r="AL2" s="11"/>
      <c r="AM2" s="11"/>
      <c r="AN2" s="11"/>
      <c r="AO2" s="11"/>
      <c r="AP2" s="4"/>
      <c r="AQ2" s="12"/>
      <c r="AR2" s="14"/>
      <c r="AS2" s="14"/>
      <c r="AT2" s="14"/>
      <c r="AU2" s="14"/>
      <c r="AV2" s="14"/>
      <c r="AW2" s="14"/>
      <c r="AX2" s="14"/>
      <c r="AY2" s="14"/>
      <c r="AZ2" s="14"/>
      <c r="BA2" s="14"/>
      <c r="BB2" s="14"/>
      <c r="BC2" s="1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row>
    <row r="3" ht="14.25" customHeight="1">
      <c r="A3" s="1"/>
      <c r="B3" s="3"/>
      <c r="C3" s="4"/>
      <c r="D3" s="4"/>
      <c r="E3" s="4"/>
      <c r="F3" s="4"/>
      <c r="G3" s="4"/>
      <c r="H3" s="5"/>
      <c r="I3" s="5"/>
      <c r="J3" s="5"/>
      <c r="K3" s="5"/>
      <c r="L3" s="5"/>
      <c r="M3" s="7"/>
      <c r="N3" s="7" t="str">
        <f>SUM(Q3:S6)-SUM(V3:X6)</f>
        <v>#REF!</v>
      </c>
      <c r="O3" s="7">
        <f t="shared" ref="O3:O6" si="1">SUM(Q3:S3)/6</f>
        <v>22</v>
      </c>
      <c r="P3" s="4" t="s">
        <v>13</v>
      </c>
      <c r="Q3" s="4">
        <f>COUNTIFS(M:M,"KSTN",N:N, "TNLT")</f>
        <v>44</v>
      </c>
      <c r="R3" s="4">
        <f>COUNTIFS(M:M,"KSTN",N:N, "TNBT")</f>
        <v>44</v>
      </c>
      <c r="S3" s="4">
        <f>COUNTIFS(M:M,"KSTN",N:N, "TL")</f>
        <v>44</v>
      </c>
      <c r="T3" s="4">
        <v>22.0</v>
      </c>
      <c r="U3" s="7"/>
      <c r="V3" s="4" t="str">
        <f>COUNTIFS(AB:AB,"KSTN",N:N, "TNLT")</f>
        <v>#REF!</v>
      </c>
      <c r="W3" s="4">
        <f>COUNTIFS(AB:AB,"KSTN",N:N, "TNBT")</f>
        <v>32</v>
      </c>
      <c r="X3" s="4">
        <f>COUNTIFS(AB:AB,"KSTN",N:N, "TL")</f>
        <v>46</v>
      </c>
      <c r="Y3" s="7"/>
      <c r="Z3" s="4"/>
      <c r="AA3" s="4"/>
      <c r="AB3" s="4"/>
      <c r="AC3" s="9"/>
      <c r="AD3" s="11"/>
      <c r="AE3" s="11"/>
      <c r="AF3" s="11"/>
      <c r="AG3" s="11"/>
      <c r="AH3" s="11"/>
      <c r="AI3" s="11"/>
      <c r="AJ3" s="11"/>
      <c r="AK3" s="11"/>
      <c r="AL3" s="11"/>
      <c r="AM3" s="11"/>
      <c r="AN3" s="11"/>
      <c r="AO3" s="11"/>
      <c r="AP3" s="4"/>
      <c r="AQ3" s="19"/>
      <c r="AR3" s="20"/>
      <c r="AS3" s="20"/>
      <c r="AT3" s="14"/>
      <c r="AU3" s="14"/>
      <c r="AV3" s="14"/>
      <c r="AW3" s="14"/>
      <c r="AX3" s="14"/>
      <c r="AY3" s="14"/>
      <c r="AZ3" s="21"/>
      <c r="BA3" s="21"/>
      <c r="BB3" s="22"/>
      <c r="BC3" s="22"/>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row>
    <row r="4" ht="14.25" customHeight="1">
      <c r="A4" s="1"/>
      <c r="B4" s="3"/>
      <c r="C4" s="4"/>
      <c r="D4" s="4"/>
      <c r="E4" s="4"/>
      <c r="F4" s="4"/>
      <c r="G4" s="4"/>
      <c r="H4" s="5"/>
      <c r="I4" s="5"/>
      <c r="J4" s="5"/>
      <c r="K4" s="5"/>
      <c r="L4" s="5"/>
      <c r="M4" s="7"/>
      <c r="N4" s="7"/>
      <c r="O4" s="7">
        <f t="shared" si="1"/>
        <v>64</v>
      </c>
      <c r="P4" s="4" t="s">
        <v>47</v>
      </c>
      <c r="Q4" s="4">
        <f>COUNTIFS(M:M,"cq",N:N, "TNLT")</f>
        <v>128</v>
      </c>
      <c r="R4" s="4">
        <f>COUNTIFS(M:M,"cq",N:N, "TNBT")</f>
        <v>127</v>
      </c>
      <c r="S4" s="4">
        <f>COUNTIFS(M:M,"cq",N:N, "TL")</f>
        <v>129</v>
      </c>
      <c r="T4" s="4">
        <v>44.0</v>
      </c>
      <c r="U4" s="7"/>
      <c r="V4" s="4">
        <f>COUNTIFS(AB:AB,"cq",N:N, "TNLT")</f>
        <v>147</v>
      </c>
      <c r="W4" s="4">
        <f>COUNTIFS(AB:AB,"cq",N:N, "TNBT")</f>
        <v>160</v>
      </c>
      <c r="X4" s="4">
        <f>COUNTIFS(AB:AB,"cq",N:N, "TL")</f>
        <v>170</v>
      </c>
      <c r="Y4" s="7"/>
      <c r="Z4" s="4"/>
      <c r="AA4" s="4"/>
      <c r="AB4" s="4"/>
      <c r="AC4" s="9"/>
      <c r="AD4" s="11"/>
      <c r="AE4" s="11"/>
      <c r="AF4" s="11"/>
      <c r="AG4" s="11"/>
      <c r="AH4" s="11"/>
      <c r="AI4" s="11"/>
      <c r="AJ4" s="11"/>
      <c r="AK4" s="11"/>
      <c r="AL4" s="11"/>
      <c r="AM4" s="11"/>
      <c r="AN4" s="11"/>
      <c r="AO4" s="11"/>
      <c r="AP4" s="4"/>
      <c r="AQ4" s="12"/>
      <c r="AR4" s="14"/>
      <c r="AS4" s="14"/>
      <c r="AT4" s="14"/>
      <c r="AU4" s="14"/>
      <c r="AV4" s="14"/>
      <c r="AW4" s="14"/>
      <c r="AX4" s="14"/>
      <c r="AY4" s="14"/>
      <c r="AZ4" s="14"/>
      <c r="BA4" s="14"/>
      <c r="BB4" s="14"/>
      <c r="BC4" s="1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row>
    <row r="5" ht="14.25" customHeight="1">
      <c r="A5" s="1"/>
      <c r="B5" s="3"/>
      <c r="C5" s="4"/>
      <c r="D5" s="4"/>
      <c r="E5" s="4"/>
      <c r="F5" s="4"/>
      <c r="G5" s="4"/>
      <c r="H5" s="5"/>
      <c r="I5" s="5"/>
      <c r="J5" s="5"/>
      <c r="K5" s="5"/>
      <c r="L5" s="5"/>
      <c r="M5" s="7"/>
      <c r="N5" s="7"/>
      <c r="O5" s="7">
        <f t="shared" si="1"/>
        <v>50</v>
      </c>
      <c r="P5" s="4" t="s">
        <v>48</v>
      </c>
      <c r="Q5" s="4">
        <f>COUNTIFS(M:M,"vn*",N:N, "TNLT")</f>
        <v>100</v>
      </c>
      <c r="R5" s="4">
        <f>COUNTIFS(M:M,"vn*",N:N, "TNBT")</f>
        <v>100</v>
      </c>
      <c r="S5" s="4">
        <f>COUNTIFS(M:M,"vn*",N:N, "TL")</f>
        <v>100</v>
      </c>
      <c r="T5" s="4">
        <v>49.0</v>
      </c>
      <c r="U5" s="7"/>
      <c r="V5" s="4">
        <f>COUNTIFS(AB:AB,"vn*",N:N, "TNLT")</f>
        <v>74</v>
      </c>
      <c r="W5" s="4">
        <f>COUNTIFS(AB:AB,"vn*",N:N, "TNBT")</f>
        <v>74</v>
      </c>
      <c r="X5" s="4">
        <f>COUNTIFS(AB:AB,"vn*",N:N, "TL")</f>
        <v>49</v>
      </c>
      <c r="Y5" s="7"/>
      <c r="Z5" s="4"/>
      <c r="AA5" s="4"/>
      <c r="AB5" s="4"/>
      <c r="AC5" s="9"/>
      <c r="AD5" s="11"/>
      <c r="AE5" s="11"/>
      <c r="AF5" s="11"/>
      <c r="AG5" s="11"/>
      <c r="AH5" s="11"/>
      <c r="AI5" s="11"/>
      <c r="AJ5" s="11"/>
      <c r="AK5" s="11"/>
      <c r="AL5" s="11"/>
      <c r="AM5" s="11"/>
      <c r="AN5" s="11"/>
      <c r="AO5" s="11"/>
      <c r="AP5" s="4"/>
      <c r="AQ5" s="12"/>
      <c r="AR5" s="14"/>
      <c r="AS5" s="14"/>
      <c r="AT5" s="14"/>
      <c r="AU5" s="14"/>
      <c r="AV5" s="14"/>
      <c r="AW5" s="14"/>
      <c r="AX5" s="14"/>
      <c r="AY5" s="14"/>
      <c r="AZ5" s="14"/>
      <c r="BA5" s="14"/>
      <c r="BB5" s="14"/>
      <c r="BC5" s="1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row>
    <row r="6" ht="14.25" customHeight="1">
      <c r="A6" s="1"/>
      <c r="B6" s="3"/>
      <c r="C6" s="4"/>
      <c r="D6" s="4"/>
      <c r="E6" s="4"/>
      <c r="F6" s="4"/>
      <c r="G6" s="4"/>
      <c r="H6" s="5"/>
      <c r="I6" s="5"/>
      <c r="J6" s="5"/>
      <c r="K6" s="5"/>
      <c r="L6" s="5"/>
      <c r="M6" s="7"/>
      <c r="N6" s="7"/>
      <c r="O6" s="7">
        <f t="shared" si="1"/>
        <v>76.83333333</v>
      </c>
      <c r="P6" s="4" t="s">
        <v>49</v>
      </c>
      <c r="Q6" s="4">
        <f>COUNTIFS(M:M,"sie",N:N, "TNLT")</f>
        <v>175</v>
      </c>
      <c r="R6" s="4">
        <f>COUNTIFS(M:M,"sie",N:N, "TNBT")</f>
        <v>146</v>
      </c>
      <c r="S6" s="4">
        <f>COUNTIFS(M:M,"sie",N:N, "TL")</f>
        <v>140</v>
      </c>
      <c r="T6" s="4">
        <v>78.0</v>
      </c>
      <c r="U6" s="7"/>
      <c r="V6" s="4">
        <f>COUNTIFS(AB:AB,"sie",N:N, "TNLT")</f>
        <v>172</v>
      </c>
      <c r="W6" s="4">
        <f>COUNTIFS(AB:AB,"sie",N:N, "TNBT")</f>
        <v>143</v>
      </c>
      <c r="X6" s="4">
        <f>COUNTIFS(AB:AB,"sie",N:N, "TL")</f>
        <v>147</v>
      </c>
      <c r="Y6" s="7"/>
      <c r="Z6" s="4"/>
      <c r="AA6" s="4"/>
      <c r="AB6" s="4"/>
      <c r="AC6" s="9"/>
      <c r="AD6" s="11"/>
      <c r="AE6" s="11"/>
      <c r="AF6" s="11"/>
      <c r="AG6" s="11"/>
      <c r="AH6" s="11"/>
      <c r="AI6" s="11"/>
      <c r="AJ6" s="11"/>
      <c r="AK6" s="11"/>
      <c r="AL6" s="11"/>
      <c r="AM6" s="11"/>
      <c r="AN6" s="11"/>
      <c r="AO6" s="11"/>
      <c r="AP6" s="4"/>
      <c r="AQ6" s="12"/>
      <c r="AR6" s="14"/>
      <c r="AS6" s="14"/>
      <c r="AT6" s="14"/>
      <c r="AU6" s="14"/>
      <c r="AV6" s="14"/>
      <c r="AW6" s="14"/>
      <c r="AX6" s="14"/>
      <c r="AY6" s="14"/>
      <c r="AZ6" s="14"/>
      <c r="BA6" s="14"/>
      <c r="BB6" s="14"/>
      <c r="BC6" s="1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row>
    <row r="7" ht="87.75" customHeight="1">
      <c r="A7" s="24"/>
      <c r="B7" s="24"/>
      <c r="C7" s="24" t="s">
        <v>50</v>
      </c>
      <c r="D7" s="24" t="s">
        <v>51</v>
      </c>
      <c r="E7" s="24" t="s">
        <v>52</v>
      </c>
      <c r="F7" s="24" t="s">
        <v>53</v>
      </c>
      <c r="G7" s="24" t="s">
        <v>54</v>
      </c>
      <c r="H7" s="25" t="s">
        <v>55</v>
      </c>
      <c r="I7" s="26" t="s">
        <v>56</v>
      </c>
      <c r="J7" s="26" t="s">
        <v>57</v>
      </c>
      <c r="K7" s="27" t="s">
        <v>58</v>
      </c>
      <c r="L7" s="28" t="s">
        <v>59</v>
      </c>
      <c r="M7" s="29" t="s">
        <v>60</v>
      </c>
      <c r="N7" s="26" t="s">
        <v>62</v>
      </c>
      <c r="O7" s="29" t="s">
        <v>63</v>
      </c>
      <c r="P7" s="29" t="s">
        <v>64</v>
      </c>
      <c r="Q7" s="29" t="s">
        <v>65</v>
      </c>
      <c r="R7" s="30" t="s">
        <v>66</v>
      </c>
      <c r="S7" s="31" t="s">
        <v>67</v>
      </c>
      <c r="T7" s="31" t="s">
        <v>68</v>
      </c>
      <c r="U7" s="31" t="s">
        <v>69</v>
      </c>
      <c r="V7" s="31" t="s">
        <v>70</v>
      </c>
      <c r="W7" s="31" t="s">
        <v>71</v>
      </c>
      <c r="X7" s="30" t="s">
        <v>72</v>
      </c>
      <c r="Y7" s="30" t="s">
        <v>73</v>
      </c>
      <c r="Z7" s="32" t="s">
        <v>74</v>
      </c>
      <c r="AA7" s="24"/>
      <c r="AB7" s="33" t="s">
        <v>75</v>
      </c>
      <c r="AC7" s="34" t="s">
        <v>76</v>
      </c>
      <c r="AD7" s="34" t="s">
        <v>77</v>
      </c>
      <c r="AE7" s="35" t="s">
        <v>66</v>
      </c>
      <c r="AF7" s="35" t="s">
        <v>62</v>
      </c>
      <c r="AG7" s="35" t="s">
        <v>67</v>
      </c>
      <c r="AH7" s="35" t="s">
        <v>68</v>
      </c>
      <c r="AI7" s="35" t="s">
        <v>78</v>
      </c>
      <c r="AJ7" s="35" t="s">
        <v>70</v>
      </c>
      <c r="AK7" s="35" t="s">
        <v>71</v>
      </c>
      <c r="AL7" s="35" t="s">
        <v>72</v>
      </c>
      <c r="AM7" s="35" t="s">
        <v>79</v>
      </c>
      <c r="AN7" s="35" t="s">
        <v>80</v>
      </c>
      <c r="AO7" s="35" t="s">
        <v>81</v>
      </c>
      <c r="AP7" s="4"/>
      <c r="AQ7" s="36" t="s">
        <v>76</v>
      </c>
      <c r="AR7" s="36" t="s">
        <v>77</v>
      </c>
      <c r="AS7" s="37" t="s">
        <v>66</v>
      </c>
      <c r="AT7" s="37" t="s">
        <v>62</v>
      </c>
      <c r="AU7" s="37" t="s">
        <v>67</v>
      </c>
      <c r="AV7" s="37" t="s">
        <v>68</v>
      </c>
      <c r="AW7" s="37" t="s">
        <v>78</v>
      </c>
      <c r="AX7" s="37" t="s">
        <v>70</v>
      </c>
      <c r="AY7" s="37" t="s">
        <v>71</v>
      </c>
      <c r="AZ7" s="37" t="s">
        <v>72</v>
      </c>
      <c r="BA7" s="38" t="s">
        <v>79</v>
      </c>
      <c r="BB7" s="38" t="s">
        <v>80</v>
      </c>
      <c r="BC7" s="38" t="s">
        <v>81</v>
      </c>
      <c r="BD7" s="39"/>
      <c r="BE7" s="40" t="s">
        <v>82</v>
      </c>
      <c r="BF7" s="40" t="s">
        <v>83</v>
      </c>
      <c r="BG7" s="40"/>
      <c r="BH7" s="40" t="s">
        <v>84</v>
      </c>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35" t="s">
        <v>80</v>
      </c>
      <c r="CL7" s="35" t="s">
        <v>80</v>
      </c>
      <c r="CM7" s="35" t="s">
        <v>81</v>
      </c>
    </row>
    <row r="8" ht="14.25" customHeight="1">
      <c r="A8" s="1" t="str">
        <f t="shared" ref="A8:A17" si="2">SWITCH(B8,"OK",IF(ISBLANK(R8),IF(ISBLANK(P8),"Giữ chỗ nhóm","Giữ chỗ"),"OK"),"Chưa làm",IF(P8&lt;&gt;"","Giữ chỗ",""),0,IF(ISBLANK(R8),"Thêm",""),"")</f>
        <v>OK</v>
      </c>
      <c r="B8" s="3" t="str">
        <f t="shared" ref="B8:B17" si="3">IF(Q8&lt;&gt;"",0,IF(O8="",IF(N8="",,"Tự do chọn"),SWITCH(M8,"KSTN",IF(LEFT(O8,1)="A","OK","Sai lớp"),"CQ",IF(LEFT(O8,1)="B","OK","Sai lớp"),"SIE",IF(LEFT(O8,1)="C","OK","Sai lớp"),"VN",IF(LEFT(O8,1)="D","OK","Sai lớp"),"VN-ICT",IF(LEFT(O8,1)="D","OK","Sai lớp"),"Sai phân công")))</f>
        <v>OK</v>
      </c>
      <c r="C8" s="4" t="s">
        <v>88</v>
      </c>
      <c r="D8" s="4" t="s">
        <v>89</v>
      </c>
      <c r="E8" s="4" t="s">
        <v>90</v>
      </c>
      <c r="F8" s="4"/>
      <c r="G8" s="4"/>
      <c r="H8" s="4"/>
      <c r="I8" s="4"/>
      <c r="J8" s="4"/>
      <c r="K8" s="4"/>
      <c r="L8" s="4"/>
      <c r="M8" s="4" t="s">
        <v>13</v>
      </c>
      <c r="N8" s="4" t="s">
        <v>5</v>
      </c>
      <c r="O8" s="4" t="s">
        <v>91</v>
      </c>
      <c r="P8" s="4" t="s">
        <v>92</v>
      </c>
      <c r="Q8" s="4"/>
      <c r="R8" s="4" t="s">
        <v>93</v>
      </c>
      <c r="S8" s="4" t="s">
        <v>94</v>
      </c>
      <c r="T8" s="4" t="s">
        <v>95</v>
      </c>
      <c r="U8" s="4" t="s">
        <v>96</v>
      </c>
      <c r="V8" s="4" t="s">
        <v>97</v>
      </c>
      <c r="W8" s="4" t="s">
        <v>98</v>
      </c>
      <c r="X8" s="4" t="s">
        <v>99</v>
      </c>
      <c r="Y8" s="4" t="s">
        <v>100</v>
      </c>
      <c r="Z8" s="4"/>
      <c r="AA8" s="4">
        <v>1.0</v>
      </c>
      <c r="AB8" s="4" t="s">
        <v>49</v>
      </c>
      <c r="AC8" s="4"/>
      <c r="AD8" s="4"/>
      <c r="AE8" s="4"/>
      <c r="AF8" s="4"/>
      <c r="AG8" s="4"/>
      <c r="AH8" s="4"/>
      <c r="AI8" s="4"/>
      <c r="AJ8" s="4"/>
      <c r="AK8" s="4"/>
      <c r="AL8" s="4"/>
      <c r="AM8" s="4"/>
      <c r="AN8" s="4"/>
      <c r="AO8" s="4"/>
      <c r="AP8" s="4" t="str">
        <f>VLOOKUP(AA8,[1]Trộn!AA7:AB2999,2,FALSE)</f>
        <v>#ERROR!</v>
      </c>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row>
    <row r="9" ht="14.25" customHeight="1">
      <c r="A9" s="1" t="str">
        <f t="shared" si="2"/>
        <v>OK</v>
      </c>
      <c r="B9" s="3" t="str">
        <f t="shared" si="3"/>
        <v>OK</v>
      </c>
      <c r="C9" s="4" t="s">
        <v>88</v>
      </c>
      <c r="D9" s="4"/>
      <c r="E9" s="4" t="s">
        <v>90</v>
      </c>
      <c r="F9" s="4"/>
      <c r="G9" s="4"/>
      <c r="H9" s="4"/>
      <c r="I9" s="4"/>
      <c r="J9" s="4"/>
      <c r="K9" s="4"/>
      <c r="L9" s="4"/>
      <c r="M9" s="4" t="s">
        <v>101</v>
      </c>
      <c r="N9" s="4" t="s">
        <v>5</v>
      </c>
      <c r="O9" s="4" t="s">
        <v>102</v>
      </c>
      <c r="P9" s="4" t="s">
        <v>103</v>
      </c>
      <c r="Q9" s="4"/>
      <c r="R9" s="4" t="s">
        <v>104</v>
      </c>
      <c r="S9" s="4" t="s">
        <v>105</v>
      </c>
      <c r="T9" s="4" t="s">
        <v>106</v>
      </c>
      <c r="U9" s="4" t="s">
        <v>107</v>
      </c>
      <c r="V9" s="4" t="s">
        <v>108</v>
      </c>
      <c r="W9" s="4" t="s">
        <v>109</v>
      </c>
      <c r="X9" s="4" t="s">
        <v>110</v>
      </c>
      <c r="Y9" s="4" t="s">
        <v>111</v>
      </c>
      <c r="Z9" s="4"/>
      <c r="AA9" s="4">
        <v>2.0</v>
      </c>
      <c r="AB9" s="4" t="s">
        <v>47</v>
      </c>
      <c r="AC9" s="4"/>
      <c r="AD9" s="20" t="s">
        <v>112</v>
      </c>
      <c r="AE9" s="4"/>
      <c r="AF9" s="4"/>
      <c r="AG9" s="4"/>
      <c r="AH9" s="4"/>
      <c r="AI9" s="4"/>
      <c r="AJ9" s="4"/>
      <c r="AK9" s="4"/>
      <c r="AL9" s="4"/>
      <c r="AM9" s="4"/>
      <c r="AN9" s="4"/>
      <c r="AO9" s="4"/>
      <c r="AP9" s="4" t="str">
        <f>VLOOKUP(AA9,[1]Trộn!AA8:AB3000,2,FALSE)</f>
        <v>#ERROR!</v>
      </c>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row>
    <row r="10" ht="14.25" customHeight="1">
      <c r="A10" s="1" t="str">
        <f t="shared" si="2"/>
        <v/>
      </c>
      <c r="B10" s="3">
        <f t="shared" si="3"/>
        <v>0</v>
      </c>
      <c r="C10" s="4" t="s">
        <v>88</v>
      </c>
      <c r="D10" s="4"/>
      <c r="E10" s="4" t="s">
        <v>90</v>
      </c>
      <c r="F10" s="4"/>
      <c r="G10" s="4"/>
      <c r="H10" s="4"/>
      <c r="I10" s="4"/>
      <c r="J10" s="4"/>
      <c r="K10" s="4"/>
      <c r="L10" s="4"/>
      <c r="M10" s="4"/>
      <c r="N10" s="4"/>
      <c r="O10" s="4"/>
      <c r="P10" s="4"/>
      <c r="Q10" s="4" t="s">
        <v>5</v>
      </c>
      <c r="R10" s="4" t="s">
        <v>113</v>
      </c>
      <c r="S10" s="4" t="s">
        <v>114</v>
      </c>
      <c r="T10" s="4" t="s">
        <v>115</v>
      </c>
      <c r="U10" s="4" t="s">
        <v>116</v>
      </c>
      <c r="V10" s="4" t="s">
        <v>117</v>
      </c>
      <c r="W10" s="4" t="s">
        <v>118</v>
      </c>
      <c r="X10" s="4" t="s">
        <v>99</v>
      </c>
      <c r="Y10" s="4" t="s">
        <v>119</v>
      </c>
      <c r="Z10" s="4"/>
      <c r="AA10" s="4">
        <v>3.0</v>
      </c>
      <c r="AB10" s="4" t="s">
        <v>48</v>
      </c>
      <c r="AC10" s="4"/>
      <c r="AD10" s="4"/>
      <c r="AE10" s="4"/>
      <c r="AF10" s="4"/>
      <c r="AG10" s="4"/>
      <c r="AH10" s="4"/>
      <c r="AI10" s="4"/>
      <c r="AJ10" s="4"/>
      <c r="AK10" s="4"/>
      <c r="AL10" s="4"/>
      <c r="AM10" s="4"/>
      <c r="AN10" s="4"/>
      <c r="AO10" s="4"/>
      <c r="AP10" s="4" t="str">
        <f>VLOOKUP(AA10,[1]Trộn!AA9:AB3001,2,FALSE)</f>
        <v>#ERROR!</v>
      </c>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row>
    <row r="11" ht="14.25" customHeight="1">
      <c r="A11" s="1" t="str">
        <f t="shared" si="2"/>
        <v>OK</v>
      </c>
      <c r="B11" s="3" t="str">
        <f t="shared" si="3"/>
        <v>OK</v>
      </c>
      <c r="C11" s="4" t="s">
        <v>120</v>
      </c>
      <c r="D11" s="4"/>
      <c r="E11" s="4" t="s">
        <v>90</v>
      </c>
      <c r="F11" s="4" t="s">
        <v>121</v>
      </c>
      <c r="G11" s="4" t="s">
        <v>122</v>
      </c>
      <c r="H11" s="4"/>
      <c r="I11" s="4"/>
      <c r="J11" s="4" t="s">
        <v>123</v>
      </c>
      <c r="K11" s="4"/>
      <c r="L11" s="4" t="s">
        <v>124</v>
      </c>
      <c r="M11" s="4" t="s">
        <v>101</v>
      </c>
      <c r="N11" s="4" t="s">
        <v>5</v>
      </c>
      <c r="O11" s="4" t="s">
        <v>125</v>
      </c>
      <c r="P11" s="4" t="s">
        <v>126</v>
      </c>
      <c r="Q11" s="4"/>
      <c r="R11" s="4" t="s">
        <v>127</v>
      </c>
      <c r="S11" s="4" t="s">
        <v>128</v>
      </c>
      <c r="T11" s="4" t="s">
        <v>129</v>
      </c>
      <c r="U11" s="4"/>
      <c r="V11" s="4" t="s">
        <v>130</v>
      </c>
      <c r="W11" s="4" t="s">
        <v>131</v>
      </c>
      <c r="X11" s="4" t="s">
        <v>132</v>
      </c>
      <c r="Y11" s="4" t="s">
        <v>133</v>
      </c>
      <c r="Z11" s="4"/>
      <c r="AA11" s="4">
        <v>4.0</v>
      </c>
      <c r="AB11" s="4" t="s">
        <v>13</v>
      </c>
      <c r="AC11" s="4"/>
      <c r="AD11" s="4"/>
      <c r="AE11" s="4"/>
      <c r="AF11" s="4"/>
      <c r="AG11" s="4"/>
      <c r="AH11" s="4"/>
      <c r="AI11" s="4"/>
      <c r="AJ11" s="4"/>
      <c r="AK11" s="4"/>
      <c r="AL11" s="4"/>
      <c r="AM11" s="4"/>
      <c r="AN11" s="4"/>
      <c r="AO11" s="4"/>
      <c r="AP11" s="4" t="str">
        <f>VLOOKUP(AA11,[1]Trộn!AA10:AB3002,2,FALSE)</f>
        <v>#ERROR!</v>
      </c>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row>
    <row r="12" ht="14.25" customHeight="1">
      <c r="A12" s="1" t="str">
        <f t="shared" si="2"/>
        <v>OK</v>
      </c>
      <c r="B12" s="3" t="str">
        <f t="shared" si="3"/>
        <v>OK</v>
      </c>
      <c r="C12" s="4" t="s">
        <v>120</v>
      </c>
      <c r="D12" s="4"/>
      <c r="E12" s="4" t="s">
        <v>90</v>
      </c>
      <c r="F12" s="4" t="s">
        <v>121</v>
      </c>
      <c r="G12" s="4" t="s">
        <v>122</v>
      </c>
      <c r="H12" s="4"/>
      <c r="I12" s="4"/>
      <c r="J12" s="4"/>
      <c r="K12" s="4"/>
      <c r="L12" s="4" t="s">
        <v>124</v>
      </c>
      <c r="M12" s="4" t="s">
        <v>101</v>
      </c>
      <c r="N12" s="4" t="s">
        <v>5</v>
      </c>
      <c r="O12" s="4" t="s">
        <v>135</v>
      </c>
      <c r="P12" s="4" t="s">
        <v>136</v>
      </c>
      <c r="Q12" s="4"/>
      <c r="R12" s="4" t="s">
        <v>137</v>
      </c>
      <c r="S12" s="4" t="s">
        <v>138</v>
      </c>
      <c r="T12" s="4" t="s">
        <v>139</v>
      </c>
      <c r="U12" s="4" t="s">
        <v>140</v>
      </c>
      <c r="V12" s="4" t="s">
        <v>141</v>
      </c>
      <c r="W12" s="4" t="s">
        <v>142</v>
      </c>
      <c r="X12" s="4" t="s">
        <v>110</v>
      </c>
      <c r="Y12" s="4" t="s">
        <v>143</v>
      </c>
      <c r="Z12" s="4"/>
      <c r="AA12" s="4">
        <v>5.0</v>
      </c>
      <c r="AB12" s="4" t="s">
        <v>48</v>
      </c>
      <c r="AC12" s="4"/>
      <c r="AD12" s="4"/>
      <c r="AE12" s="4"/>
      <c r="AF12" s="4"/>
      <c r="AG12" s="4"/>
      <c r="AH12" s="4"/>
      <c r="AI12" s="4"/>
      <c r="AJ12" s="4"/>
      <c r="AK12" s="4"/>
      <c r="AL12" s="4"/>
      <c r="AM12" s="4"/>
      <c r="AN12" s="4"/>
      <c r="AO12" s="4"/>
      <c r="AP12" s="4" t="str">
        <f>VLOOKUP(AA12,[1]Trộn!AA11:AB3003,2,FALSE)</f>
        <v>#ERROR!</v>
      </c>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row>
    <row r="13" ht="14.25" customHeight="1">
      <c r="A13" s="1" t="str">
        <f t="shared" si="2"/>
        <v/>
      </c>
      <c r="B13" s="3">
        <f t="shared" si="3"/>
        <v>0</v>
      </c>
      <c r="C13" s="4" t="s">
        <v>120</v>
      </c>
      <c r="D13" s="4"/>
      <c r="E13" s="4" t="s">
        <v>90</v>
      </c>
      <c r="F13" s="4" t="s">
        <v>121</v>
      </c>
      <c r="G13" s="4" t="s">
        <v>122</v>
      </c>
      <c r="H13" s="4"/>
      <c r="I13" s="4"/>
      <c r="J13" s="4" t="s">
        <v>123</v>
      </c>
      <c r="K13" s="4"/>
      <c r="L13" s="4" t="s">
        <v>124</v>
      </c>
      <c r="M13" s="4"/>
      <c r="N13" s="4"/>
      <c r="O13" s="4"/>
      <c r="P13" s="4"/>
      <c r="Q13" s="4" t="s">
        <v>144</v>
      </c>
      <c r="R13" s="4" t="s">
        <v>145</v>
      </c>
      <c r="S13" s="4" t="s">
        <v>146</v>
      </c>
      <c r="T13" s="4" t="s">
        <v>147</v>
      </c>
      <c r="U13" s="4" t="s">
        <v>148</v>
      </c>
      <c r="V13" s="4" t="s">
        <v>149</v>
      </c>
      <c r="W13" s="4" t="s">
        <v>150</v>
      </c>
      <c r="X13" s="4" t="s">
        <v>151</v>
      </c>
      <c r="Y13" s="4"/>
      <c r="Z13" s="4" t="s">
        <v>152</v>
      </c>
      <c r="AA13" s="4">
        <v>6.0</v>
      </c>
      <c r="AB13" s="4" t="s">
        <v>101</v>
      </c>
      <c r="AC13" s="4"/>
      <c r="AD13" s="4"/>
      <c r="AE13" s="4"/>
      <c r="AF13" s="4"/>
      <c r="AG13" s="4"/>
      <c r="AH13" s="4"/>
      <c r="AI13" s="4"/>
      <c r="AJ13" s="4"/>
      <c r="AK13" s="4"/>
      <c r="AL13" s="4"/>
      <c r="AM13" s="4"/>
      <c r="AN13" s="4"/>
      <c r="AO13" s="4"/>
      <c r="AP13" s="4" t="str">
        <f>VLOOKUP(AA13,[1]Trộn!AA12:AB3004,2,FALSE)</f>
        <v>#ERROR!</v>
      </c>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row>
    <row r="14" ht="14.25" customHeight="1">
      <c r="A14" s="1" t="str">
        <f t="shared" si="2"/>
        <v/>
      </c>
      <c r="B14" s="3">
        <f t="shared" si="3"/>
        <v>0</v>
      </c>
      <c r="C14" s="4" t="s">
        <v>120</v>
      </c>
      <c r="D14" s="4"/>
      <c r="E14" s="4" t="s">
        <v>90</v>
      </c>
      <c r="F14" s="4" t="s">
        <v>121</v>
      </c>
      <c r="G14" s="4" t="s">
        <v>122</v>
      </c>
      <c r="H14" s="4"/>
      <c r="I14" s="4"/>
      <c r="J14" s="4"/>
      <c r="K14" s="4"/>
      <c r="L14" s="4" t="s">
        <v>124</v>
      </c>
      <c r="M14" s="4"/>
      <c r="N14" s="4"/>
      <c r="O14" s="4"/>
      <c r="P14" s="4"/>
      <c r="Q14" s="4" t="s">
        <v>144</v>
      </c>
      <c r="R14" s="4" t="s">
        <v>156</v>
      </c>
      <c r="S14" s="4" t="s">
        <v>157</v>
      </c>
      <c r="T14" s="4" t="s">
        <v>158</v>
      </c>
      <c r="U14" s="4" t="s">
        <v>159</v>
      </c>
      <c r="V14" s="4" t="s">
        <v>160</v>
      </c>
      <c r="W14" s="4" t="s">
        <v>150</v>
      </c>
      <c r="X14" s="4" t="s">
        <v>151</v>
      </c>
      <c r="Y14" s="4"/>
      <c r="Z14" s="4" t="s">
        <v>161</v>
      </c>
      <c r="AA14" s="4">
        <v>7.0</v>
      </c>
      <c r="AB14" s="4" t="s">
        <v>101</v>
      </c>
      <c r="AC14" s="4"/>
      <c r="AD14" s="4"/>
      <c r="AE14" s="4"/>
      <c r="AF14" s="4"/>
      <c r="AG14" s="4"/>
      <c r="AH14" s="4"/>
      <c r="AI14" s="4"/>
      <c r="AJ14" s="4"/>
      <c r="AK14" s="4"/>
      <c r="AL14" s="4"/>
      <c r="AM14" s="4"/>
      <c r="AN14" s="4"/>
      <c r="AO14" s="4"/>
      <c r="AP14" s="4" t="str">
        <f>VLOOKUP(AA14,[1]Trộn!AA13:AB3005,2,FALSE)</f>
        <v>#ERROR!</v>
      </c>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row>
    <row r="15" ht="14.25" customHeight="1">
      <c r="A15" s="1" t="str">
        <f t="shared" si="2"/>
        <v>OK</v>
      </c>
      <c r="B15" s="3" t="str">
        <f t="shared" si="3"/>
        <v>OK</v>
      </c>
      <c r="C15" s="4" t="s">
        <v>162</v>
      </c>
      <c r="D15" s="4"/>
      <c r="E15" s="4" t="s">
        <v>90</v>
      </c>
      <c r="F15" s="4" t="s">
        <v>121</v>
      </c>
      <c r="G15" s="4" t="s">
        <v>122</v>
      </c>
      <c r="H15" s="4"/>
      <c r="I15" s="4"/>
      <c r="J15" s="4"/>
      <c r="K15" s="4"/>
      <c r="L15" s="4"/>
      <c r="M15" s="4" t="s">
        <v>13</v>
      </c>
      <c r="N15" s="4" t="s">
        <v>5</v>
      </c>
      <c r="O15" s="4" t="s">
        <v>163</v>
      </c>
      <c r="P15" s="4" t="s">
        <v>164</v>
      </c>
      <c r="Q15" s="4"/>
      <c r="R15" s="4" t="s">
        <v>165</v>
      </c>
      <c r="S15" s="4" t="s">
        <v>166</v>
      </c>
      <c r="T15" s="4" t="s">
        <v>167</v>
      </c>
      <c r="U15" s="4" t="s">
        <v>168</v>
      </c>
      <c r="V15" s="4" t="s">
        <v>169</v>
      </c>
      <c r="W15" s="4" t="s">
        <v>170</v>
      </c>
      <c r="X15" s="4" t="s">
        <v>171</v>
      </c>
      <c r="Y15" s="4" t="s">
        <v>172</v>
      </c>
      <c r="Z15" s="4"/>
      <c r="AA15" s="4">
        <v>8.0</v>
      </c>
      <c r="AB15" s="4" t="s">
        <v>49</v>
      </c>
      <c r="AC15" s="4"/>
      <c r="AD15" s="4"/>
      <c r="AE15" s="4"/>
      <c r="AF15" s="4"/>
      <c r="AG15" s="4"/>
      <c r="AH15" s="4"/>
      <c r="AI15" s="4"/>
      <c r="AJ15" s="4"/>
      <c r="AK15" s="4"/>
      <c r="AL15" s="4"/>
      <c r="AM15" s="4"/>
      <c r="AN15" s="4"/>
      <c r="AO15" s="4"/>
      <c r="AP15" s="4" t="str">
        <f>VLOOKUP(AA15,[1]Trộn!AA14:AB3006,2,FALSE)</f>
        <v>#ERROR!</v>
      </c>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row>
    <row r="16" ht="14.25" customHeight="1">
      <c r="A16" s="1" t="str">
        <f t="shared" si="2"/>
        <v>OK</v>
      </c>
      <c r="B16" s="3" t="str">
        <f t="shared" si="3"/>
        <v>OK</v>
      </c>
      <c r="C16" s="4" t="s">
        <v>162</v>
      </c>
      <c r="D16" s="4"/>
      <c r="E16" s="4" t="s">
        <v>90</v>
      </c>
      <c r="F16" s="4" t="s">
        <v>121</v>
      </c>
      <c r="G16" s="4" t="s">
        <v>173</v>
      </c>
      <c r="H16" s="4"/>
      <c r="I16" s="4"/>
      <c r="J16" s="4"/>
      <c r="K16" s="4"/>
      <c r="L16" s="4"/>
      <c r="M16" s="4" t="s">
        <v>101</v>
      </c>
      <c r="N16" s="4" t="s">
        <v>5</v>
      </c>
      <c r="O16" s="4" t="s">
        <v>102</v>
      </c>
      <c r="P16" s="4" t="s">
        <v>103</v>
      </c>
      <c r="Q16" s="4"/>
      <c r="R16" s="4" t="s">
        <v>174</v>
      </c>
      <c r="S16" s="4" t="s">
        <v>175</v>
      </c>
      <c r="T16" s="4" t="s">
        <v>176</v>
      </c>
      <c r="U16" s="4" t="s">
        <v>177</v>
      </c>
      <c r="V16" s="4" t="s">
        <v>178</v>
      </c>
      <c r="W16" s="4" t="s">
        <v>179</v>
      </c>
      <c r="X16" s="4" t="s">
        <v>110</v>
      </c>
      <c r="Y16" s="4" t="s">
        <v>180</v>
      </c>
      <c r="Z16" s="4"/>
      <c r="AA16" s="4">
        <v>9.0</v>
      </c>
      <c r="AB16" s="4" t="s">
        <v>49</v>
      </c>
      <c r="AC16" s="4"/>
      <c r="AD16" s="4"/>
      <c r="AE16" s="4"/>
      <c r="AF16" s="4"/>
      <c r="AG16" s="4"/>
      <c r="AH16" s="4"/>
      <c r="AI16" s="4"/>
      <c r="AJ16" s="4"/>
      <c r="AK16" s="4"/>
      <c r="AL16" s="4"/>
      <c r="AM16" s="4"/>
      <c r="AN16" s="4"/>
      <c r="AO16" s="4"/>
      <c r="AP16" s="4" t="str">
        <f>VLOOKUP(AA16,[1]Trộn!AA15:AB3007,2,FALSE)</f>
        <v>#ERROR!</v>
      </c>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row>
    <row r="17" ht="14.25" customHeight="1">
      <c r="A17" s="1" t="str">
        <f t="shared" si="2"/>
        <v/>
      </c>
      <c r="B17" s="3">
        <f t="shared" si="3"/>
        <v>0</v>
      </c>
      <c r="C17" s="4" t="s">
        <v>162</v>
      </c>
      <c r="D17" s="4"/>
      <c r="E17" s="4" t="s">
        <v>90</v>
      </c>
      <c r="F17" s="4" t="s">
        <v>121</v>
      </c>
      <c r="G17" s="4" t="s">
        <v>173</v>
      </c>
      <c r="H17" s="4"/>
      <c r="I17" s="4"/>
      <c r="J17" s="4"/>
      <c r="K17" s="4"/>
      <c r="L17" s="4"/>
      <c r="M17" s="4"/>
      <c r="N17" s="4"/>
      <c r="O17" s="4"/>
      <c r="P17" s="4"/>
      <c r="Q17" s="4" t="s">
        <v>5</v>
      </c>
      <c r="R17" s="4" t="s">
        <v>181</v>
      </c>
      <c r="S17" s="4" t="s">
        <v>182</v>
      </c>
      <c r="T17" s="4" t="s">
        <v>183</v>
      </c>
      <c r="U17" s="4" t="s">
        <v>184</v>
      </c>
      <c r="V17" s="4" t="s">
        <v>185</v>
      </c>
      <c r="W17" s="4" t="s">
        <v>186</v>
      </c>
      <c r="X17" s="4" t="s">
        <v>151</v>
      </c>
      <c r="Y17" s="4" t="s">
        <v>187</v>
      </c>
      <c r="Z17" s="4"/>
      <c r="AA17" s="4">
        <v>10.0</v>
      </c>
      <c r="AB17" s="4" t="s">
        <v>48</v>
      </c>
      <c r="AC17" s="4"/>
      <c r="AD17" s="4"/>
      <c r="AE17" s="4"/>
      <c r="AF17" s="4"/>
      <c r="AG17" s="4"/>
      <c r="AH17" s="4"/>
      <c r="AI17" s="4"/>
      <c r="AJ17" s="4"/>
      <c r="AK17" s="4"/>
      <c r="AL17" s="4"/>
      <c r="AM17" s="4"/>
      <c r="AN17" s="4"/>
      <c r="AO17" s="4"/>
      <c r="AP17" s="4" t="str">
        <f>VLOOKUP(AA17,[1]Trộn!AA16:AB3008,2,FALSE)</f>
        <v>#ERROR!</v>
      </c>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row>
    <row r="18" ht="14.25" customHeight="1">
      <c r="A18" s="1"/>
      <c r="B18" s="3"/>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row>
    <row r="19" ht="14.25" customHeight="1">
      <c r="A19" s="1" t="str">
        <f t="shared" ref="A19:A62" si="4">SWITCH(B19,"OK",IF(ISBLANK(R19),IF(ISBLANK(P19),"Giữ chỗ nhóm","Giữ chỗ"),"OK"),"Chưa làm",IF(P19&lt;&gt;"","Giữ chỗ",""),0,IF(ISBLANK(R19),"Thêm",""),"")</f>
        <v>OK</v>
      </c>
      <c r="B19" s="3" t="str">
        <f t="shared" ref="B19:B62" si="5">IF(Q19&lt;&gt;"",0,IF(O19="",IF(N19="",,"Tự do chọn"),SWITCH(M19,"KSTN",IF(LEFT(O19,1)="A","OK","Sai lớp"),"CQ",IF(LEFT(O19,1)="B","OK","Sai lớp"),"SIE",IF(LEFT(O19,1)="C","OK","Sai lớp"),"VN",IF(LEFT(O19,1)="D","OK","Sai lớp"),"VN-ICT",IF(LEFT(O19,1)="D","OK","Sai lớp"),"Sai phân công")))</f>
        <v>OK</v>
      </c>
      <c r="C19" s="4" t="s">
        <v>191</v>
      </c>
      <c r="D19" s="4"/>
      <c r="E19" s="4" t="s">
        <v>90</v>
      </c>
      <c r="F19" s="4" t="s">
        <v>192</v>
      </c>
      <c r="G19" s="4" t="s">
        <v>193</v>
      </c>
      <c r="H19" s="4"/>
      <c r="I19" s="4"/>
      <c r="J19" s="4"/>
      <c r="K19" s="4"/>
      <c r="L19" s="4"/>
      <c r="M19" s="4" t="s">
        <v>101</v>
      </c>
      <c r="N19" s="4" t="s">
        <v>5</v>
      </c>
      <c r="O19" s="4" t="s">
        <v>135</v>
      </c>
      <c r="P19" s="4" t="s">
        <v>194</v>
      </c>
      <c r="Q19" s="4"/>
      <c r="R19" s="4" t="s">
        <v>196</v>
      </c>
      <c r="S19" s="4" t="s">
        <v>197</v>
      </c>
      <c r="T19" s="4" t="s">
        <v>198</v>
      </c>
      <c r="U19" s="4" t="s">
        <v>199</v>
      </c>
      <c r="V19" s="4" t="s">
        <v>200</v>
      </c>
      <c r="W19" s="4" t="s">
        <v>201</v>
      </c>
      <c r="X19" s="4" t="s">
        <v>202</v>
      </c>
      <c r="Y19" s="4" t="s">
        <v>203</v>
      </c>
      <c r="Z19" s="4"/>
      <c r="AA19" s="4">
        <v>15.0</v>
      </c>
      <c r="AB19" s="4" t="s">
        <v>48</v>
      </c>
      <c r="AC19" s="4"/>
      <c r="AD19" s="4"/>
      <c r="AE19" s="4"/>
      <c r="AF19" s="4"/>
      <c r="AG19" s="4"/>
      <c r="AH19" s="4"/>
      <c r="AI19" s="4"/>
      <c r="AJ19" s="4"/>
      <c r="AK19" s="4"/>
      <c r="AL19" s="4"/>
      <c r="AM19" s="4"/>
      <c r="AN19" s="4"/>
      <c r="AO19" s="4"/>
      <c r="AP19" s="4" t="str">
        <f>VLOOKUP(AA19,[1]Trộn!AA18:AB3010,2,FALSE)</f>
        <v>#ERROR!</v>
      </c>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row>
    <row r="20" ht="14.25" customHeight="1">
      <c r="A20" s="1" t="str">
        <f t="shared" si="4"/>
        <v/>
      </c>
      <c r="B20" s="3">
        <f t="shared" si="5"/>
        <v>0</v>
      </c>
      <c r="C20" s="4" t="s">
        <v>191</v>
      </c>
      <c r="D20" s="4"/>
      <c r="E20" s="4" t="s">
        <v>90</v>
      </c>
      <c r="F20" s="4" t="s">
        <v>192</v>
      </c>
      <c r="G20" s="4" t="s">
        <v>193</v>
      </c>
      <c r="H20" s="4"/>
      <c r="I20" s="4"/>
      <c r="J20" s="4"/>
      <c r="K20" s="4"/>
      <c r="L20" s="4"/>
      <c r="M20" s="4"/>
      <c r="N20" s="4"/>
      <c r="O20" s="4"/>
      <c r="P20" s="4" t="s">
        <v>204</v>
      </c>
      <c r="Q20" s="4" t="s">
        <v>5</v>
      </c>
      <c r="R20" s="4" t="s">
        <v>205</v>
      </c>
      <c r="S20" s="4" t="s">
        <v>206</v>
      </c>
      <c r="T20" s="4" t="s">
        <v>197</v>
      </c>
      <c r="U20" s="4" t="s">
        <v>198</v>
      </c>
      <c r="V20" s="4" t="s">
        <v>207</v>
      </c>
      <c r="W20" s="4" t="s">
        <v>208</v>
      </c>
      <c r="X20" s="4" t="s">
        <v>209</v>
      </c>
      <c r="Y20" s="4"/>
      <c r="Z20" s="4" t="s">
        <v>210</v>
      </c>
      <c r="AA20" s="4">
        <v>16.0</v>
      </c>
      <c r="AB20" s="4" t="s">
        <v>47</v>
      </c>
      <c r="AC20" s="4"/>
      <c r="AD20" s="20" t="s">
        <v>211</v>
      </c>
      <c r="AE20" s="4"/>
      <c r="AF20" s="4"/>
      <c r="AG20" s="4"/>
      <c r="AH20" s="4"/>
      <c r="AI20" s="4"/>
      <c r="AJ20" s="4"/>
      <c r="AK20" s="4"/>
      <c r="AL20" s="4"/>
      <c r="AM20" s="4"/>
      <c r="AN20" s="4"/>
      <c r="AO20" s="4"/>
      <c r="AP20" s="4" t="str">
        <f>VLOOKUP(AA20,[1]Trộn!AA19:AB3011,2,FALSE)</f>
        <v>#ERROR!</v>
      </c>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row>
    <row r="21" ht="14.25" customHeight="1">
      <c r="A21" s="1" t="str">
        <f t="shared" si="4"/>
        <v/>
      </c>
      <c r="B21" s="3">
        <f t="shared" si="5"/>
        <v>0</v>
      </c>
      <c r="C21" s="4" t="s">
        <v>191</v>
      </c>
      <c r="D21" s="4"/>
      <c r="E21" s="4" t="s">
        <v>90</v>
      </c>
      <c r="F21" s="4"/>
      <c r="G21" s="4"/>
      <c r="H21" s="4"/>
      <c r="I21" s="4"/>
      <c r="J21" s="4"/>
      <c r="K21" s="4"/>
      <c r="L21" s="4"/>
      <c r="M21" s="4"/>
      <c r="N21" s="4"/>
      <c r="O21" s="4"/>
      <c r="P21" s="4" t="s">
        <v>204</v>
      </c>
      <c r="Q21" s="4" t="s">
        <v>9</v>
      </c>
      <c r="R21" s="4" t="s">
        <v>212</v>
      </c>
      <c r="S21" s="4" t="s">
        <v>150</v>
      </c>
      <c r="T21" s="4" t="s">
        <v>150</v>
      </c>
      <c r="U21" s="4" t="s">
        <v>150</v>
      </c>
      <c r="V21" s="4" t="s">
        <v>150</v>
      </c>
      <c r="W21" s="4" t="s">
        <v>150</v>
      </c>
      <c r="X21" s="4" t="s">
        <v>213</v>
      </c>
      <c r="Y21" s="4"/>
      <c r="Z21" s="4" t="s">
        <v>214</v>
      </c>
      <c r="AA21" s="4">
        <v>17.0</v>
      </c>
      <c r="AB21" s="4" t="s">
        <v>47</v>
      </c>
      <c r="AC21" s="4"/>
      <c r="AD21" s="20" t="s">
        <v>215</v>
      </c>
      <c r="AE21" s="4"/>
      <c r="AF21" s="4"/>
      <c r="AG21" s="4"/>
      <c r="AH21" s="4"/>
      <c r="AI21" s="4"/>
      <c r="AJ21" s="4"/>
      <c r="AK21" s="4"/>
      <c r="AL21" s="4"/>
      <c r="AM21" s="4"/>
      <c r="AN21" s="4"/>
      <c r="AO21" s="4"/>
      <c r="AP21" s="4" t="str">
        <f>VLOOKUP(AA21,[1]Trộn!AA20:AB3012,2,FALSE)</f>
        <v>#ERROR!</v>
      </c>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row>
    <row r="22" ht="14.25" customHeight="1">
      <c r="A22" s="1" t="str">
        <f t="shared" si="4"/>
        <v/>
      </c>
      <c r="B22" s="3">
        <f t="shared" si="5"/>
        <v>0</v>
      </c>
      <c r="C22" s="4" t="s">
        <v>191</v>
      </c>
      <c r="D22" s="4"/>
      <c r="E22" s="4" t="s">
        <v>90</v>
      </c>
      <c r="F22" s="4"/>
      <c r="G22" s="4"/>
      <c r="H22" s="4"/>
      <c r="I22" s="4"/>
      <c r="J22" s="4"/>
      <c r="K22" s="4"/>
      <c r="L22" s="4"/>
      <c r="M22" s="4"/>
      <c r="N22" s="4"/>
      <c r="O22" s="4"/>
      <c r="P22" s="4"/>
      <c r="Q22" s="4" t="s">
        <v>5</v>
      </c>
      <c r="R22" s="4" t="s">
        <v>216</v>
      </c>
      <c r="S22" s="4" t="s">
        <v>217</v>
      </c>
      <c r="T22" s="4" t="s">
        <v>148</v>
      </c>
      <c r="U22" s="4" t="s">
        <v>218</v>
      </c>
      <c r="V22" s="4" t="s">
        <v>198</v>
      </c>
      <c r="W22" s="4" t="s">
        <v>208</v>
      </c>
      <c r="X22" s="4" t="s">
        <v>150</v>
      </c>
      <c r="Y22" s="4"/>
      <c r="Z22" s="4" t="s">
        <v>219</v>
      </c>
      <c r="AA22" s="4">
        <v>18.0</v>
      </c>
      <c r="AB22" s="4" t="s">
        <v>49</v>
      </c>
      <c r="AC22" s="4"/>
      <c r="AD22" s="4"/>
      <c r="AE22" s="4"/>
      <c r="AF22" s="4"/>
      <c r="AG22" s="4"/>
      <c r="AH22" s="4"/>
      <c r="AI22" s="4"/>
      <c r="AJ22" s="4"/>
      <c r="AK22" s="4"/>
      <c r="AL22" s="4"/>
      <c r="AM22" s="4"/>
      <c r="AN22" s="4"/>
      <c r="AO22" s="4"/>
      <c r="AP22" s="4" t="str">
        <f>VLOOKUP(AA22,[1]Trộn!AA21:AB3013,2,FALSE)</f>
        <v>#ERROR!</v>
      </c>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row>
    <row r="23" ht="14.25" customHeight="1">
      <c r="A23" s="1" t="str">
        <f t="shared" si="4"/>
        <v/>
      </c>
      <c r="B23" s="3">
        <f t="shared" si="5"/>
        <v>0</v>
      </c>
      <c r="C23" s="4" t="s">
        <v>191</v>
      </c>
      <c r="D23" s="4"/>
      <c r="E23" s="4" t="s">
        <v>90</v>
      </c>
      <c r="F23" s="4"/>
      <c r="G23" s="4"/>
      <c r="H23" s="4"/>
      <c r="I23" s="4"/>
      <c r="J23" s="4"/>
      <c r="K23" s="4"/>
      <c r="L23" s="4"/>
      <c r="M23" s="4"/>
      <c r="N23" s="4"/>
      <c r="O23" s="4"/>
      <c r="P23" s="4"/>
      <c r="Q23" s="4" t="s">
        <v>5</v>
      </c>
      <c r="R23" s="4" t="s">
        <v>220</v>
      </c>
      <c r="S23" s="4" t="s">
        <v>206</v>
      </c>
      <c r="T23" s="4" t="s">
        <v>197</v>
      </c>
      <c r="U23" s="4" t="s">
        <v>207</v>
      </c>
      <c r="V23" s="4" t="s">
        <v>198</v>
      </c>
      <c r="W23" s="4" t="s">
        <v>208</v>
      </c>
      <c r="X23" s="4" t="s">
        <v>150</v>
      </c>
      <c r="Y23" s="4"/>
      <c r="Z23" s="4" t="s">
        <v>221</v>
      </c>
      <c r="AA23" s="4">
        <v>19.0</v>
      </c>
      <c r="AB23" s="4" t="s">
        <v>49</v>
      </c>
      <c r="AC23" s="4"/>
      <c r="AD23" s="4"/>
      <c r="AE23" s="4"/>
      <c r="AF23" s="4"/>
      <c r="AG23" s="4"/>
      <c r="AH23" s="4"/>
      <c r="AI23" s="4"/>
      <c r="AJ23" s="4"/>
      <c r="AK23" s="4"/>
      <c r="AL23" s="4"/>
      <c r="AM23" s="4"/>
      <c r="AN23" s="4"/>
      <c r="AO23" s="4"/>
      <c r="AP23" s="4" t="str">
        <f>VLOOKUP(AA23,[1]Trộn!AA22:AB3014,2,FALSE)</f>
        <v>#ERROR!</v>
      </c>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row>
    <row r="24" ht="14.25" customHeight="1">
      <c r="A24" s="1" t="str">
        <f t="shared" si="4"/>
        <v>OK</v>
      </c>
      <c r="B24" s="3" t="str">
        <f t="shared" si="5"/>
        <v>OK</v>
      </c>
      <c r="C24" s="4" t="s">
        <v>222</v>
      </c>
      <c r="D24" s="4"/>
      <c r="E24" s="4" t="s">
        <v>90</v>
      </c>
      <c r="F24" s="4"/>
      <c r="G24" s="4" t="s">
        <v>223</v>
      </c>
      <c r="H24" s="4"/>
      <c r="I24" s="4"/>
      <c r="J24" s="4"/>
      <c r="K24" s="4"/>
      <c r="L24" s="4"/>
      <c r="M24" s="4" t="s">
        <v>47</v>
      </c>
      <c r="N24" s="4" t="s">
        <v>8</v>
      </c>
      <c r="O24" s="4" t="s">
        <v>224</v>
      </c>
      <c r="P24" s="4" t="s">
        <v>225</v>
      </c>
      <c r="Q24" s="4"/>
      <c r="R24" s="4" t="s">
        <v>226</v>
      </c>
      <c r="S24" s="4" t="s">
        <v>227</v>
      </c>
      <c r="T24" s="4" t="s">
        <v>114</v>
      </c>
      <c r="U24" s="4" t="s">
        <v>115</v>
      </c>
      <c r="V24" s="4" t="s">
        <v>116</v>
      </c>
      <c r="W24" s="4" t="s">
        <v>117</v>
      </c>
      <c r="X24" s="4" t="s">
        <v>99</v>
      </c>
      <c r="Y24" s="4" t="s">
        <v>228</v>
      </c>
      <c r="Z24" s="4"/>
      <c r="AA24" s="4">
        <v>20.0</v>
      </c>
      <c r="AB24" s="4" t="s">
        <v>49</v>
      </c>
      <c r="AC24" s="4"/>
      <c r="AD24" s="4"/>
      <c r="AE24" s="4"/>
      <c r="AF24" s="4"/>
      <c r="AG24" s="4"/>
      <c r="AH24" s="4"/>
      <c r="AI24" s="4"/>
      <c r="AJ24" s="4"/>
      <c r="AK24" s="4"/>
      <c r="AL24" s="4"/>
      <c r="AM24" s="4"/>
      <c r="AN24" s="4"/>
      <c r="AO24" s="4"/>
      <c r="AP24" s="4" t="str">
        <f>VLOOKUP(AA24,[1]Trộn!AA23:AB3015,2,FALSE)</f>
        <v>#ERROR!</v>
      </c>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row>
    <row r="25" ht="14.25" customHeight="1">
      <c r="A25" s="1" t="str">
        <f t="shared" si="4"/>
        <v>OK</v>
      </c>
      <c r="B25" s="3" t="str">
        <f t="shared" si="5"/>
        <v>OK</v>
      </c>
      <c r="C25" s="4" t="s">
        <v>222</v>
      </c>
      <c r="D25" s="4"/>
      <c r="E25" s="4" t="s">
        <v>90</v>
      </c>
      <c r="F25" s="4"/>
      <c r="G25" s="4"/>
      <c r="H25" s="4"/>
      <c r="I25" s="4"/>
      <c r="J25" s="4"/>
      <c r="K25" s="4"/>
      <c r="L25" s="4"/>
      <c r="M25" s="4" t="s">
        <v>47</v>
      </c>
      <c r="N25" s="4" t="s">
        <v>8</v>
      </c>
      <c r="O25" s="4" t="s">
        <v>224</v>
      </c>
      <c r="P25" s="4" t="s">
        <v>225</v>
      </c>
      <c r="Q25" s="4"/>
      <c r="R25" s="4" t="s">
        <v>229</v>
      </c>
      <c r="S25" s="4" t="s">
        <v>230</v>
      </c>
      <c r="T25" s="4" t="s">
        <v>231</v>
      </c>
      <c r="U25" s="4" t="s">
        <v>232</v>
      </c>
      <c r="V25" s="4" t="s">
        <v>233</v>
      </c>
      <c r="W25" s="4" t="s">
        <v>234</v>
      </c>
      <c r="X25" s="4" t="s">
        <v>151</v>
      </c>
      <c r="Y25" s="4" t="s">
        <v>228</v>
      </c>
      <c r="Z25" s="4"/>
      <c r="AA25" s="4">
        <v>21.0</v>
      </c>
      <c r="AB25" s="4" t="s">
        <v>49</v>
      </c>
      <c r="AC25" s="4"/>
      <c r="AD25" s="4"/>
      <c r="AE25" s="4"/>
      <c r="AF25" s="4"/>
      <c r="AG25" s="4"/>
      <c r="AH25" s="4"/>
      <c r="AI25" s="4"/>
      <c r="AJ25" s="4"/>
      <c r="AK25" s="4"/>
      <c r="AL25" s="4"/>
      <c r="AM25" s="4"/>
      <c r="AN25" s="4"/>
      <c r="AO25" s="4"/>
      <c r="AP25" s="4" t="str">
        <f>VLOOKUP(AA25,[1]Trộn!AA24:AB3016,2,FALSE)</f>
        <v>#ERROR!</v>
      </c>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row>
    <row r="26" ht="14.25" customHeight="1">
      <c r="A26" s="1" t="str">
        <f t="shared" si="4"/>
        <v>OK</v>
      </c>
      <c r="B26" s="3" t="str">
        <f t="shared" si="5"/>
        <v>OK</v>
      </c>
      <c r="C26" s="4" t="s">
        <v>222</v>
      </c>
      <c r="D26" s="4"/>
      <c r="E26" s="4" t="s">
        <v>90</v>
      </c>
      <c r="F26" s="4"/>
      <c r="G26" s="4"/>
      <c r="H26" s="4"/>
      <c r="I26" s="4"/>
      <c r="J26" s="4"/>
      <c r="K26" s="4"/>
      <c r="L26" s="4"/>
      <c r="M26" s="4" t="s">
        <v>47</v>
      </c>
      <c r="N26" s="4" t="s">
        <v>8</v>
      </c>
      <c r="O26" s="4" t="s">
        <v>235</v>
      </c>
      <c r="P26" s="4" t="s">
        <v>236</v>
      </c>
      <c r="Q26" s="4"/>
      <c r="R26" s="4" t="s">
        <v>237</v>
      </c>
      <c r="S26" s="4" t="s">
        <v>238</v>
      </c>
      <c r="T26" s="4" t="s">
        <v>239</v>
      </c>
      <c r="U26" s="4" t="s">
        <v>240</v>
      </c>
      <c r="V26" s="4" t="s">
        <v>241</v>
      </c>
      <c r="W26" s="4" t="s">
        <v>179</v>
      </c>
      <c r="X26" s="4" t="s">
        <v>242</v>
      </c>
      <c r="Y26" s="4" t="s">
        <v>243</v>
      </c>
      <c r="Z26" s="4"/>
      <c r="AA26" s="4">
        <v>22.0</v>
      </c>
      <c r="AB26" s="4" t="s">
        <v>49</v>
      </c>
      <c r="AC26" s="4"/>
      <c r="AD26" s="4"/>
      <c r="AE26" s="4"/>
      <c r="AF26" s="4"/>
      <c r="AG26" s="4"/>
      <c r="AH26" s="4"/>
      <c r="AI26" s="4"/>
      <c r="AJ26" s="4"/>
      <c r="AK26" s="4"/>
      <c r="AL26" s="4"/>
      <c r="AM26" s="4"/>
      <c r="AN26" s="4"/>
      <c r="AO26" s="4"/>
      <c r="AP26" s="4" t="str">
        <f>VLOOKUP(AA26,[1]Trộn!AA25:AB3017,2,FALSE)</f>
        <v>#ERROR!</v>
      </c>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row>
    <row r="27" ht="14.25" customHeight="1">
      <c r="A27" s="1" t="str">
        <f t="shared" si="4"/>
        <v/>
      </c>
      <c r="B27" s="3">
        <f t="shared" si="5"/>
        <v>0</v>
      </c>
      <c r="C27" s="4" t="s">
        <v>222</v>
      </c>
      <c r="D27" s="4"/>
      <c r="E27" s="4" t="s">
        <v>90</v>
      </c>
      <c r="F27" s="4"/>
      <c r="G27" s="4" t="s">
        <v>223</v>
      </c>
      <c r="H27" s="4"/>
      <c r="I27" s="4"/>
      <c r="J27" s="4"/>
      <c r="K27" s="4"/>
      <c r="L27" s="4"/>
      <c r="M27" s="4"/>
      <c r="N27" s="4"/>
      <c r="O27" s="4"/>
      <c r="P27" s="4" t="s">
        <v>204</v>
      </c>
      <c r="Q27" s="4" t="s">
        <v>5</v>
      </c>
      <c r="R27" s="4" t="s">
        <v>247</v>
      </c>
      <c r="S27" s="4" t="s">
        <v>217</v>
      </c>
      <c r="T27" s="4" t="s">
        <v>148</v>
      </c>
      <c r="U27" s="4" t="s">
        <v>218</v>
      </c>
      <c r="V27" s="4" t="s">
        <v>198</v>
      </c>
      <c r="W27" s="4" t="s">
        <v>208</v>
      </c>
      <c r="X27" s="4" t="s">
        <v>248</v>
      </c>
      <c r="Y27" s="4"/>
      <c r="Z27" s="4" t="s">
        <v>249</v>
      </c>
      <c r="AA27" s="4">
        <v>23.0</v>
      </c>
      <c r="AB27" s="4" t="s">
        <v>47</v>
      </c>
      <c r="AC27" s="4"/>
      <c r="AD27" s="20" t="s">
        <v>250</v>
      </c>
      <c r="AE27" s="4"/>
      <c r="AF27" s="4"/>
      <c r="AG27" s="4"/>
      <c r="AH27" s="4"/>
      <c r="AI27" s="4"/>
      <c r="AJ27" s="4"/>
      <c r="AK27" s="4"/>
      <c r="AL27" s="4"/>
      <c r="AM27" s="4"/>
      <c r="AN27" s="4"/>
      <c r="AO27" s="4"/>
      <c r="AP27" s="4" t="str">
        <f>VLOOKUP(AA27,[1]Trộn!AA26:AB3018,2,FALSE)</f>
        <v>#ERROR!</v>
      </c>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row>
    <row r="28" ht="14.25" customHeight="1">
      <c r="A28" s="1" t="str">
        <f t="shared" si="4"/>
        <v/>
      </c>
      <c r="B28" s="3">
        <f t="shared" si="5"/>
        <v>0</v>
      </c>
      <c r="C28" s="4" t="s">
        <v>222</v>
      </c>
      <c r="D28" s="4"/>
      <c r="E28" s="4" t="s">
        <v>90</v>
      </c>
      <c r="F28" s="4"/>
      <c r="G28" s="4"/>
      <c r="H28" s="4"/>
      <c r="I28" s="4"/>
      <c r="J28" s="4"/>
      <c r="K28" s="4"/>
      <c r="L28" s="4"/>
      <c r="M28" s="4"/>
      <c r="N28" s="4"/>
      <c r="O28" s="4"/>
      <c r="P28" s="4" t="s">
        <v>204</v>
      </c>
      <c r="Q28" s="4" t="s">
        <v>9</v>
      </c>
      <c r="R28" s="4" t="s">
        <v>251</v>
      </c>
      <c r="S28" s="4" t="s">
        <v>150</v>
      </c>
      <c r="T28" s="4" t="s">
        <v>150</v>
      </c>
      <c r="U28" s="4" t="s">
        <v>150</v>
      </c>
      <c r="V28" s="4" t="s">
        <v>150</v>
      </c>
      <c r="W28" s="4" t="s">
        <v>150</v>
      </c>
      <c r="X28" s="4" t="s">
        <v>252</v>
      </c>
      <c r="Y28" s="4"/>
      <c r="Z28" s="4" t="s">
        <v>253</v>
      </c>
      <c r="AA28" s="4">
        <v>24.0</v>
      </c>
      <c r="AB28" s="4" t="s">
        <v>47</v>
      </c>
      <c r="AC28" s="4"/>
      <c r="AD28" s="20" t="s">
        <v>254</v>
      </c>
      <c r="AE28" s="4"/>
      <c r="AF28" s="4"/>
      <c r="AG28" s="4"/>
      <c r="AH28" s="4"/>
      <c r="AI28" s="4"/>
      <c r="AJ28" s="4"/>
      <c r="AK28" s="4"/>
      <c r="AL28" s="4"/>
      <c r="AM28" s="4"/>
      <c r="AN28" s="4"/>
      <c r="AO28" s="4"/>
      <c r="AP28" s="4" t="str">
        <f>VLOOKUP(AA28,[1]Trộn!AA27:AB3019,2,FALSE)</f>
        <v>#ERROR!</v>
      </c>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row>
    <row r="29" ht="14.25" customHeight="1">
      <c r="A29" s="1" t="str">
        <f t="shared" si="4"/>
        <v/>
      </c>
      <c r="B29" s="3">
        <f t="shared" si="5"/>
        <v>0</v>
      </c>
      <c r="C29" s="4" t="s">
        <v>222</v>
      </c>
      <c r="D29" s="4"/>
      <c r="E29" s="4" t="s">
        <v>90</v>
      </c>
      <c r="F29" s="4"/>
      <c r="G29" s="4"/>
      <c r="H29" s="4"/>
      <c r="I29" s="4"/>
      <c r="J29" s="4"/>
      <c r="K29" s="4"/>
      <c r="L29" s="4"/>
      <c r="M29" s="4"/>
      <c r="N29" s="4"/>
      <c r="O29" s="4"/>
      <c r="P29" s="4"/>
      <c r="Q29" s="4" t="s">
        <v>5</v>
      </c>
      <c r="R29" s="4" t="s">
        <v>255</v>
      </c>
      <c r="S29" s="4" t="s">
        <v>217</v>
      </c>
      <c r="T29" s="4" t="s">
        <v>148</v>
      </c>
      <c r="U29" s="4" t="s">
        <v>218</v>
      </c>
      <c r="V29" s="4" t="s">
        <v>198</v>
      </c>
      <c r="W29" s="4" t="s">
        <v>208</v>
      </c>
      <c r="X29" s="4" t="s">
        <v>150</v>
      </c>
      <c r="Y29" s="4"/>
      <c r="Z29" s="4" t="s">
        <v>256</v>
      </c>
      <c r="AA29" s="4">
        <v>25.0</v>
      </c>
      <c r="AB29" s="4" t="s">
        <v>49</v>
      </c>
      <c r="AC29" s="4"/>
      <c r="AD29" s="4"/>
      <c r="AE29" s="4"/>
      <c r="AF29" s="4"/>
      <c r="AG29" s="4"/>
      <c r="AH29" s="4"/>
      <c r="AI29" s="4"/>
      <c r="AJ29" s="4"/>
      <c r="AK29" s="4"/>
      <c r="AL29" s="4"/>
      <c r="AM29" s="4"/>
      <c r="AN29" s="4"/>
      <c r="AO29" s="4"/>
      <c r="AP29" s="4" t="str">
        <f>VLOOKUP(AA29,[1]Trộn!AA28:AB3020,2,FALSE)</f>
        <v>#ERROR!</v>
      </c>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row>
    <row r="30" ht="14.25" customHeight="1">
      <c r="A30" s="1" t="str">
        <f t="shared" si="4"/>
        <v/>
      </c>
      <c r="B30" s="3">
        <f t="shared" si="5"/>
        <v>0</v>
      </c>
      <c r="C30" s="4" t="s">
        <v>257</v>
      </c>
      <c r="D30" s="4"/>
      <c r="E30" s="4" t="s">
        <v>258</v>
      </c>
      <c r="F30" s="4"/>
      <c r="G30" s="4"/>
      <c r="H30" s="4"/>
      <c r="I30" s="4"/>
      <c r="J30" s="4"/>
      <c r="K30" s="4"/>
      <c r="L30" s="4"/>
      <c r="M30" s="4"/>
      <c r="N30" s="4"/>
      <c r="O30" s="4"/>
      <c r="P30" s="4" t="s">
        <v>204</v>
      </c>
      <c r="Q30" s="4" t="s">
        <v>5</v>
      </c>
      <c r="R30" s="4" t="s">
        <v>259</v>
      </c>
      <c r="S30" s="4" t="s">
        <v>260</v>
      </c>
      <c r="T30" s="4" t="s">
        <v>261</v>
      </c>
      <c r="U30" s="4" t="s">
        <v>262</v>
      </c>
      <c r="V30" s="4" t="s">
        <v>263</v>
      </c>
      <c r="W30" s="4" t="s">
        <v>150</v>
      </c>
      <c r="X30" s="4" t="s">
        <v>171</v>
      </c>
      <c r="Y30" s="4"/>
      <c r="Z30" s="4" t="s">
        <v>264</v>
      </c>
      <c r="AA30" s="4">
        <v>27.0</v>
      </c>
      <c r="AB30" s="4" t="s">
        <v>47</v>
      </c>
      <c r="AC30" s="4"/>
      <c r="AD30" s="20" t="s">
        <v>265</v>
      </c>
      <c r="AE30" s="4"/>
      <c r="AF30" s="4"/>
      <c r="AG30" s="4"/>
      <c r="AH30" s="4"/>
      <c r="AI30" s="4"/>
      <c r="AJ30" s="4"/>
      <c r="AK30" s="4"/>
      <c r="AL30" s="4"/>
      <c r="AM30" s="4"/>
      <c r="AN30" s="4"/>
      <c r="AO30" s="4"/>
      <c r="AP30" s="4" t="str">
        <f>VLOOKUP(AA30,[1]Trộn!AA29:AB3021,2,FALSE)</f>
        <v>#ERROR!</v>
      </c>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row>
    <row r="31" ht="14.25" customHeight="1">
      <c r="A31" s="1" t="str">
        <f t="shared" si="4"/>
        <v/>
      </c>
      <c r="B31" s="3">
        <f t="shared" si="5"/>
        <v>0</v>
      </c>
      <c r="C31" s="4" t="s">
        <v>266</v>
      </c>
      <c r="D31" s="4"/>
      <c r="E31" s="4" t="s">
        <v>258</v>
      </c>
      <c r="F31" s="4"/>
      <c r="G31" s="4"/>
      <c r="H31" s="4"/>
      <c r="I31" s="4"/>
      <c r="J31" s="4"/>
      <c r="K31" s="4"/>
      <c r="L31" s="4"/>
      <c r="M31" s="4"/>
      <c r="N31" s="4"/>
      <c r="O31" s="4"/>
      <c r="P31" s="4" t="s">
        <v>204</v>
      </c>
      <c r="Q31" s="4" t="s">
        <v>9</v>
      </c>
      <c r="R31" s="4" t="s">
        <v>267</v>
      </c>
      <c r="S31" s="4" t="s">
        <v>150</v>
      </c>
      <c r="T31" s="4" t="s">
        <v>150</v>
      </c>
      <c r="U31" s="4" t="s">
        <v>150</v>
      </c>
      <c r="V31" s="4" t="s">
        <v>150</v>
      </c>
      <c r="W31" s="4" t="s">
        <v>150</v>
      </c>
      <c r="X31" s="4" t="s">
        <v>268</v>
      </c>
      <c r="Y31" s="4"/>
      <c r="Z31" s="4" t="s">
        <v>269</v>
      </c>
      <c r="AA31" s="4">
        <v>32.0</v>
      </c>
      <c r="AB31" s="4" t="s">
        <v>47</v>
      </c>
      <c r="AC31" s="4"/>
      <c r="AD31" s="20" t="s">
        <v>270</v>
      </c>
      <c r="AE31" s="4"/>
      <c r="AF31" s="4"/>
      <c r="AG31" s="4"/>
      <c r="AH31" s="4"/>
      <c r="AI31" s="4"/>
      <c r="AJ31" s="4"/>
      <c r="AK31" s="4"/>
      <c r="AL31" s="4"/>
      <c r="AM31" s="4"/>
      <c r="AN31" s="4"/>
      <c r="AO31" s="4"/>
      <c r="AP31" s="4" t="str">
        <f>VLOOKUP(AA31,[1]Trộn!AA30:AB3022,2,FALSE)</f>
        <v>#ERROR!</v>
      </c>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row>
    <row r="32" ht="14.25" customHeight="1">
      <c r="A32" s="1" t="str">
        <f t="shared" si="4"/>
        <v/>
      </c>
      <c r="B32" s="3">
        <f t="shared" si="5"/>
        <v>0</v>
      </c>
      <c r="C32" s="4" t="s">
        <v>266</v>
      </c>
      <c r="D32" s="4"/>
      <c r="E32" s="4" t="s">
        <v>258</v>
      </c>
      <c r="F32" s="4" t="s">
        <v>274</v>
      </c>
      <c r="G32" s="4"/>
      <c r="H32" s="4"/>
      <c r="I32" s="4"/>
      <c r="J32" s="4"/>
      <c r="K32" s="4"/>
      <c r="L32" s="4"/>
      <c r="M32" s="4"/>
      <c r="N32" s="4"/>
      <c r="O32" s="4"/>
      <c r="P32" s="4"/>
      <c r="Q32" s="4" t="s">
        <v>5</v>
      </c>
      <c r="R32" s="4" t="s">
        <v>275</v>
      </c>
      <c r="S32" s="4" t="s">
        <v>276</v>
      </c>
      <c r="T32" s="4" t="s">
        <v>277</v>
      </c>
      <c r="U32" s="4" t="s">
        <v>278</v>
      </c>
      <c r="V32" s="4" t="s">
        <v>279</v>
      </c>
      <c r="W32" s="4" t="s">
        <v>280</v>
      </c>
      <c r="X32" s="4" t="s">
        <v>150</v>
      </c>
      <c r="Y32" s="4"/>
      <c r="Z32" s="4" t="s">
        <v>115</v>
      </c>
      <c r="AA32" s="4">
        <v>33.0</v>
      </c>
      <c r="AB32" s="4" t="s">
        <v>49</v>
      </c>
      <c r="AC32" s="4"/>
      <c r="AD32" s="4"/>
      <c r="AE32" s="4"/>
      <c r="AF32" s="4"/>
      <c r="AG32" s="4"/>
      <c r="AH32" s="4"/>
      <c r="AI32" s="4"/>
      <c r="AJ32" s="4"/>
      <c r="AK32" s="4"/>
      <c r="AL32" s="4"/>
      <c r="AM32" s="4"/>
      <c r="AN32" s="4"/>
      <c r="AO32" s="4"/>
      <c r="AP32" s="4" t="str">
        <f>VLOOKUP(AA32,[1]Trộn!AA31:AB3023,2,FALSE)</f>
        <v>#ERROR!</v>
      </c>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row>
    <row r="33" ht="14.25" customHeight="1">
      <c r="A33" s="1" t="str">
        <f t="shared" si="4"/>
        <v/>
      </c>
      <c r="B33" s="3">
        <f t="shared" si="5"/>
        <v>0</v>
      </c>
      <c r="C33" s="4" t="s">
        <v>266</v>
      </c>
      <c r="D33" s="4"/>
      <c r="E33" s="4" t="s">
        <v>258</v>
      </c>
      <c r="F33" s="4"/>
      <c r="G33" s="4"/>
      <c r="H33" s="4"/>
      <c r="I33" s="4"/>
      <c r="J33" s="4"/>
      <c r="K33" s="4"/>
      <c r="L33" s="4"/>
      <c r="M33" s="4"/>
      <c r="N33" s="4"/>
      <c r="O33" s="4"/>
      <c r="P33" s="4"/>
      <c r="Q33" s="4" t="s">
        <v>5</v>
      </c>
      <c r="R33" s="4" t="s">
        <v>281</v>
      </c>
      <c r="S33" s="4" t="s">
        <v>276</v>
      </c>
      <c r="T33" s="4" t="s">
        <v>277</v>
      </c>
      <c r="U33" s="4" t="s">
        <v>278</v>
      </c>
      <c r="V33" s="4" t="s">
        <v>279</v>
      </c>
      <c r="W33" s="4" t="s">
        <v>280</v>
      </c>
      <c r="X33" s="4" t="s">
        <v>150</v>
      </c>
      <c r="Y33" s="4"/>
      <c r="Z33" s="4" t="s">
        <v>116</v>
      </c>
      <c r="AA33" s="4">
        <v>34.0</v>
      </c>
      <c r="AB33" s="4" t="s">
        <v>49</v>
      </c>
      <c r="AC33" s="4"/>
      <c r="AD33" s="4"/>
      <c r="AE33" s="4"/>
      <c r="AF33" s="4"/>
      <c r="AG33" s="4"/>
      <c r="AH33" s="4"/>
      <c r="AI33" s="4"/>
      <c r="AJ33" s="4"/>
      <c r="AK33" s="4"/>
      <c r="AL33" s="4"/>
      <c r="AM33" s="4"/>
      <c r="AN33" s="4"/>
      <c r="AO33" s="4"/>
      <c r="AP33" s="4" t="str">
        <f>VLOOKUP(AA33,[1]Trộn!AA32:AB3024,2,FALSE)</f>
        <v>#ERROR!</v>
      </c>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row>
    <row r="34" ht="14.25" customHeight="1">
      <c r="A34" s="1" t="str">
        <f t="shared" si="4"/>
        <v/>
      </c>
      <c r="B34" s="3">
        <f t="shared" si="5"/>
        <v>0</v>
      </c>
      <c r="C34" s="4" t="s">
        <v>266</v>
      </c>
      <c r="D34" s="4"/>
      <c r="E34" s="4" t="s">
        <v>258</v>
      </c>
      <c r="F34" s="4"/>
      <c r="G34" s="4"/>
      <c r="H34" s="4"/>
      <c r="I34" s="4"/>
      <c r="J34" s="4"/>
      <c r="K34" s="4"/>
      <c r="L34" s="4"/>
      <c r="M34" s="4"/>
      <c r="N34" s="4"/>
      <c r="O34" s="4"/>
      <c r="P34" s="4"/>
      <c r="Q34" s="4" t="s">
        <v>5</v>
      </c>
      <c r="R34" s="4" t="s">
        <v>282</v>
      </c>
      <c r="S34" s="4" t="s">
        <v>260</v>
      </c>
      <c r="T34" s="4" t="s">
        <v>261</v>
      </c>
      <c r="U34" s="4" t="s">
        <v>283</v>
      </c>
      <c r="V34" s="4" t="s">
        <v>284</v>
      </c>
      <c r="W34" s="4" t="s">
        <v>285</v>
      </c>
      <c r="X34" s="4"/>
      <c r="Y34" s="4"/>
      <c r="Z34" s="4" t="s">
        <v>286</v>
      </c>
      <c r="AA34" s="4">
        <v>35.0</v>
      </c>
      <c r="AB34" s="4" t="s">
        <v>49</v>
      </c>
      <c r="AC34" s="4"/>
      <c r="AD34" s="4"/>
      <c r="AE34" s="4"/>
      <c r="AF34" s="4"/>
      <c r="AG34" s="4"/>
      <c r="AH34" s="4"/>
      <c r="AI34" s="4"/>
      <c r="AJ34" s="4"/>
      <c r="AK34" s="4"/>
      <c r="AL34" s="4"/>
      <c r="AM34" s="4"/>
      <c r="AN34" s="4"/>
      <c r="AO34" s="4"/>
      <c r="AP34" s="4" t="str">
        <f>VLOOKUP(AA34,[1]Trộn!AA33:AB3025,2,FALSE)</f>
        <v>#ERROR!</v>
      </c>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row>
    <row r="35" ht="14.25" customHeight="1">
      <c r="A35" s="1" t="str">
        <f t="shared" si="4"/>
        <v/>
      </c>
      <c r="B35" s="3">
        <f t="shared" si="5"/>
        <v>0</v>
      </c>
      <c r="C35" s="4" t="s">
        <v>266</v>
      </c>
      <c r="D35" s="4"/>
      <c r="E35" s="4" t="s">
        <v>258</v>
      </c>
      <c r="F35" s="4"/>
      <c r="G35" s="4"/>
      <c r="H35" s="4"/>
      <c r="I35" s="4"/>
      <c r="J35" s="4"/>
      <c r="K35" s="4"/>
      <c r="L35" s="4"/>
      <c r="M35" s="4"/>
      <c r="N35" s="4"/>
      <c r="O35" s="4"/>
      <c r="P35" s="4"/>
      <c r="Q35" s="4" t="s">
        <v>5</v>
      </c>
      <c r="R35" s="4" t="s">
        <v>287</v>
      </c>
      <c r="S35" s="4" t="s">
        <v>288</v>
      </c>
      <c r="T35" s="4" t="s">
        <v>289</v>
      </c>
      <c r="U35" s="4" t="s">
        <v>131</v>
      </c>
      <c r="V35" s="4" t="s">
        <v>290</v>
      </c>
      <c r="W35" s="4" t="s">
        <v>291</v>
      </c>
      <c r="X35" s="4" t="s">
        <v>292</v>
      </c>
      <c r="Y35" s="4" t="s">
        <v>293</v>
      </c>
      <c r="Z35" s="4"/>
      <c r="AA35" s="4">
        <v>36.0</v>
      </c>
      <c r="AB35" s="4" t="s">
        <v>47</v>
      </c>
      <c r="AC35" s="4"/>
      <c r="AD35" s="20" t="s">
        <v>294</v>
      </c>
      <c r="AE35" s="4"/>
      <c r="AF35" s="4"/>
      <c r="AG35" s="4"/>
      <c r="AH35" s="4"/>
      <c r="AI35" s="4"/>
      <c r="AJ35" s="4"/>
      <c r="AK35" s="4"/>
      <c r="AL35" s="4"/>
      <c r="AM35" s="4"/>
      <c r="AN35" s="4"/>
      <c r="AO35" s="4"/>
      <c r="AP35" s="4" t="str">
        <f>VLOOKUP(AA35,[1]Trộn!AA34:AB3026,2,FALSE)</f>
        <v>#ERROR!</v>
      </c>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row>
    <row r="36" ht="14.25" customHeight="1">
      <c r="A36" s="1" t="str">
        <f t="shared" si="4"/>
        <v/>
      </c>
      <c r="B36" s="3">
        <f t="shared" si="5"/>
        <v>0</v>
      </c>
      <c r="C36" s="4" t="s">
        <v>266</v>
      </c>
      <c r="D36" s="4"/>
      <c r="E36" s="4"/>
      <c r="F36" s="4"/>
      <c r="G36" s="4"/>
      <c r="H36" s="4"/>
      <c r="I36" s="4"/>
      <c r="J36" s="4"/>
      <c r="K36" s="4"/>
      <c r="L36" s="4"/>
      <c r="M36" s="4"/>
      <c r="N36" s="4"/>
      <c r="O36" s="4"/>
      <c r="P36" s="4"/>
      <c r="Q36" s="4" t="s">
        <v>5</v>
      </c>
      <c r="R36" s="4" t="s">
        <v>297</v>
      </c>
      <c r="S36" s="4" t="s">
        <v>298</v>
      </c>
      <c r="T36" s="4" t="s">
        <v>299</v>
      </c>
      <c r="U36" s="4" t="s">
        <v>300</v>
      </c>
      <c r="V36" s="4" t="s">
        <v>301</v>
      </c>
      <c r="W36" s="4" t="s">
        <v>302</v>
      </c>
      <c r="X36" s="4" t="s">
        <v>151</v>
      </c>
      <c r="Y36" s="4"/>
      <c r="Z36" s="4"/>
      <c r="AA36" s="4">
        <v>37.0</v>
      </c>
      <c r="AB36" s="4" t="s">
        <v>49</v>
      </c>
      <c r="AC36" s="4"/>
      <c r="AD36" s="4"/>
      <c r="AE36" s="4"/>
      <c r="AF36" s="4"/>
      <c r="AG36" s="4"/>
      <c r="AH36" s="4"/>
      <c r="AI36" s="4"/>
      <c r="AJ36" s="4"/>
      <c r="AK36" s="4"/>
      <c r="AL36" s="4"/>
      <c r="AM36" s="4"/>
      <c r="AN36" s="4"/>
      <c r="AO36" s="4"/>
      <c r="AP36" s="4" t="str">
        <f>VLOOKUP(AA36,[1]Trộn!AA35:AB3027,2,FALSE)</f>
        <v>#ERROR!</v>
      </c>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row>
    <row r="37" ht="14.25" customHeight="1">
      <c r="A37" s="1" t="str">
        <f t="shared" si="4"/>
        <v/>
      </c>
      <c r="B37" s="3">
        <f t="shared" si="5"/>
        <v>0</v>
      </c>
      <c r="C37" s="4" t="s">
        <v>266</v>
      </c>
      <c r="D37" s="4"/>
      <c r="E37" s="4"/>
      <c r="F37" s="4"/>
      <c r="G37" s="4"/>
      <c r="H37" s="4"/>
      <c r="I37" s="4"/>
      <c r="J37" s="4"/>
      <c r="K37" s="4"/>
      <c r="L37" s="4"/>
      <c r="M37" s="4"/>
      <c r="N37" s="4"/>
      <c r="O37" s="4"/>
      <c r="P37" s="4"/>
      <c r="Q37" s="4" t="s">
        <v>5</v>
      </c>
      <c r="R37" s="4" t="s">
        <v>304</v>
      </c>
      <c r="S37" s="4" t="s">
        <v>305</v>
      </c>
      <c r="T37" s="4" t="s">
        <v>306</v>
      </c>
      <c r="U37" s="4" t="s">
        <v>307</v>
      </c>
      <c r="V37" s="4" t="s">
        <v>308</v>
      </c>
      <c r="W37" s="4"/>
      <c r="X37" s="4" t="s">
        <v>151</v>
      </c>
      <c r="Y37" s="4"/>
      <c r="Z37" s="4"/>
      <c r="AA37" s="4">
        <v>38.0</v>
      </c>
      <c r="AB37" s="4" t="s">
        <v>49</v>
      </c>
      <c r="AC37" s="4"/>
      <c r="AD37" s="4"/>
      <c r="AE37" s="4"/>
      <c r="AF37" s="4"/>
      <c r="AG37" s="4"/>
      <c r="AH37" s="4"/>
      <c r="AI37" s="4"/>
      <c r="AJ37" s="4"/>
      <c r="AK37" s="4"/>
      <c r="AL37" s="4"/>
      <c r="AM37" s="4"/>
      <c r="AN37" s="4"/>
      <c r="AO37" s="4"/>
      <c r="AP37" s="4" t="str">
        <f>VLOOKUP(AA37,[1]Trộn!AA36:AB3028,2,FALSE)</f>
        <v>#ERROR!</v>
      </c>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row>
    <row r="38" ht="14.25" customHeight="1">
      <c r="A38" s="1" t="str">
        <f t="shared" si="4"/>
        <v/>
      </c>
      <c r="B38" s="3">
        <f t="shared" si="5"/>
        <v>0</v>
      </c>
      <c r="C38" s="4" t="s">
        <v>309</v>
      </c>
      <c r="D38" s="4"/>
      <c r="E38" s="4" t="s">
        <v>258</v>
      </c>
      <c r="F38" s="4" t="s">
        <v>310</v>
      </c>
      <c r="G38" s="4"/>
      <c r="H38" s="4"/>
      <c r="I38" s="4"/>
      <c r="J38" s="4"/>
      <c r="K38" s="4"/>
      <c r="L38" s="4"/>
      <c r="M38" s="4"/>
      <c r="N38" s="4"/>
      <c r="O38" s="4"/>
      <c r="P38" s="4"/>
      <c r="Q38" s="4" t="s">
        <v>5</v>
      </c>
      <c r="R38" s="4" t="s">
        <v>311</v>
      </c>
      <c r="S38" s="4" t="s">
        <v>312</v>
      </c>
      <c r="T38" s="4" t="s">
        <v>313</v>
      </c>
      <c r="U38" s="4" t="s">
        <v>314</v>
      </c>
      <c r="V38" s="4" t="s">
        <v>315</v>
      </c>
      <c r="W38" s="4" t="s">
        <v>316</v>
      </c>
      <c r="X38" s="4" t="s">
        <v>317</v>
      </c>
      <c r="Y38" s="4"/>
      <c r="Z38" s="4" t="s">
        <v>318</v>
      </c>
      <c r="AA38" s="4">
        <v>42.0</v>
      </c>
      <c r="AB38" s="4" t="s">
        <v>13</v>
      </c>
      <c r="AC38" s="4"/>
      <c r="AD38" s="4"/>
      <c r="AE38" s="4"/>
      <c r="AF38" s="4"/>
      <c r="AG38" s="4"/>
      <c r="AH38" s="4"/>
      <c r="AI38" s="4"/>
      <c r="AJ38" s="4"/>
      <c r="AK38" s="4"/>
      <c r="AL38" s="4"/>
      <c r="AM38" s="4"/>
      <c r="AN38" s="4"/>
      <c r="AO38" s="4"/>
      <c r="AP38" s="4" t="str">
        <f>VLOOKUP(AA38,[1]Trộn!AA37:AB3029,2,FALSE)</f>
        <v>#ERROR!</v>
      </c>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row>
    <row r="39" ht="14.25" customHeight="1">
      <c r="A39" s="1" t="str">
        <f t="shared" si="4"/>
        <v/>
      </c>
      <c r="B39" s="3">
        <f t="shared" si="5"/>
        <v>0</v>
      </c>
      <c r="C39" s="4" t="s">
        <v>309</v>
      </c>
      <c r="D39" s="4"/>
      <c r="E39" s="4" t="s">
        <v>258</v>
      </c>
      <c r="F39" s="4"/>
      <c r="G39" s="4"/>
      <c r="H39" s="4"/>
      <c r="I39" s="4"/>
      <c r="J39" s="4"/>
      <c r="K39" s="4"/>
      <c r="L39" s="4"/>
      <c r="M39" s="4"/>
      <c r="N39" s="4"/>
      <c r="O39" s="4"/>
      <c r="P39" s="4" t="s">
        <v>204</v>
      </c>
      <c r="Q39" s="4" t="s">
        <v>5</v>
      </c>
      <c r="R39" s="4" t="s">
        <v>319</v>
      </c>
      <c r="S39" s="4" t="s">
        <v>320</v>
      </c>
      <c r="T39" s="4" t="s">
        <v>321</v>
      </c>
      <c r="U39" s="4" t="s">
        <v>322</v>
      </c>
      <c r="V39" s="4" t="s">
        <v>323</v>
      </c>
      <c r="W39" s="4" t="s">
        <v>324</v>
      </c>
      <c r="X39" s="4"/>
      <c r="Y39" s="4"/>
      <c r="Z39" s="4" t="s">
        <v>325</v>
      </c>
      <c r="AA39" s="4">
        <v>43.0</v>
      </c>
      <c r="AB39" s="4" t="s">
        <v>13</v>
      </c>
      <c r="AC39" s="4"/>
      <c r="AD39" s="4"/>
      <c r="AE39" s="4"/>
      <c r="AF39" s="4"/>
      <c r="AG39" s="4"/>
      <c r="AH39" s="4"/>
      <c r="AI39" s="4"/>
      <c r="AJ39" s="4"/>
      <c r="AK39" s="4"/>
      <c r="AL39" s="4"/>
      <c r="AM39" s="4"/>
      <c r="AN39" s="4"/>
      <c r="AO39" s="4"/>
      <c r="AP39" s="4" t="str">
        <f>VLOOKUP(AA39,[1]Trộn!AA38:AB3030,2,FALSE)</f>
        <v>#ERROR!</v>
      </c>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row>
    <row r="40" ht="14.25" customHeight="1">
      <c r="A40" s="1" t="str">
        <f t="shared" si="4"/>
        <v/>
      </c>
      <c r="B40" s="3">
        <f t="shared" si="5"/>
        <v>0</v>
      </c>
      <c r="C40" s="4" t="s">
        <v>309</v>
      </c>
      <c r="D40" s="4"/>
      <c r="E40" s="4" t="s">
        <v>258</v>
      </c>
      <c r="F40" s="4"/>
      <c r="G40" s="4"/>
      <c r="H40" s="4"/>
      <c r="I40" s="4"/>
      <c r="J40" s="4"/>
      <c r="K40" s="4"/>
      <c r="L40" s="4"/>
      <c r="M40" s="4"/>
      <c r="N40" s="4"/>
      <c r="O40" s="4"/>
      <c r="P40" s="4" t="s">
        <v>204</v>
      </c>
      <c r="Q40" s="4" t="s">
        <v>9</v>
      </c>
      <c r="R40" s="4" t="s">
        <v>326</v>
      </c>
      <c r="S40" s="4" t="s">
        <v>150</v>
      </c>
      <c r="T40" s="4" t="s">
        <v>150</v>
      </c>
      <c r="U40" s="4" t="s">
        <v>150</v>
      </c>
      <c r="V40" s="4" t="s">
        <v>150</v>
      </c>
      <c r="W40" s="4" t="s">
        <v>150</v>
      </c>
      <c r="X40" s="4" t="s">
        <v>327</v>
      </c>
      <c r="Y40" s="4"/>
      <c r="Z40" s="4" t="s">
        <v>328</v>
      </c>
      <c r="AA40" s="4">
        <v>44.0</v>
      </c>
      <c r="AB40" s="4" t="s">
        <v>13</v>
      </c>
      <c r="AC40" s="4"/>
      <c r="AD40" s="4"/>
      <c r="AE40" s="4"/>
      <c r="AF40" s="4"/>
      <c r="AG40" s="4"/>
      <c r="AH40" s="4"/>
      <c r="AI40" s="4"/>
      <c r="AJ40" s="4"/>
      <c r="AK40" s="4"/>
      <c r="AL40" s="4"/>
      <c r="AM40" s="4"/>
      <c r="AN40" s="4"/>
      <c r="AO40" s="4"/>
      <c r="AP40" s="4" t="str">
        <f>VLOOKUP(AA40,[1]Trộn!AA39:AB3031,2,FALSE)</f>
        <v>#ERROR!</v>
      </c>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row>
    <row r="41" ht="14.25" customHeight="1">
      <c r="A41" s="1" t="str">
        <f t="shared" si="4"/>
        <v/>
      </c>
      <c r="B41" s="3">
        <f t="shared" si="5"/>
        <v>0</v>
      </c>
      <c r="C41" s="4" t="s">
        <v>329</v>
      </c>
      <c r="D41" s="4"/>
      <c r="E41" s="4" t="s">
        <v>258</v>
      </c>
      <c r="F41" s="4"/>
      <c r="G41" s="4"/>
      <c r="H41" s="4"/>
      <c r="I41" s="4"/>
      <c r="J41" s="4"/>
      <c r="K41" s="4"/>
      <c r="L41" s="4"/>
      <c r="M41" s="4"/>
      <c r="N41" s="4"/>
      <c r="O41" s="4"/>
      <c r="P41" s="4" t="s">
        <v>204</v>
      </c>
      <c r="Q41" s="4" t="s">
        <v>9</v>
      </c>
      <c r="R41" s="4" t="s">
        <v>330</v>
      </c>
      <c r="S41" s="4" t="s">
        <v>150</v>
      </c>
      <c r="T41" s="4" t="s">
        <v>150</v>
      </c>
      <c r="U41" s="4" t="s">
        <v>150</v>
      </c>
      <c r="V41" s="4" t="s">
        <v>150</v>
      </c>
      <c r="W41" s="4" t="s">
        <v>150</v>
      </c>
      <c r="X41" s="4" t="s">
        <v>331</v>
      </c>
      <c r="Y41" s="4"/>
      <c r="Z41" s="4" t="s">
        <v>332</v>
      </c>
      <c r="AA41" s="4">
        <v>46.0</v>
      </c>
      <c r="AB41" s="4" t="s">
        <v>13</v>
      </c>
      <c r="AC41" s="4"/>
      <c r="AD41" s="4"/>
      <c r="AE41" s="4"/>
      <c r="AF41" s="4"/>
      <c r="AG41" s="4"/>
      <c r="AH41" s="4"/>
      <c r="AI41" s="4"/>
      <c r="AJ41" s="4"/>
      <c r="AK41" s="4"/>
      <c r="AL41" s="4"/>
      <c r="AM41" s="4"/>
      <c r="AN41" s="4"/>
      <c r="AO41" s="4"/>
      <c r="AP41" s="4" t="str">
        <f>VLOOKUP(AA41,[1]Trộn!AA40:AB3032,2,FALSE)</f>
        <v>#ERROR!</v>
      </c>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row>
    <row r="42" ht="14.25" customHeight="1">
      <c r="A42" s="1" t="str">
        <f t="shared" si="4"/>
        <v/>
      </c>
      <c r="B42" s="3">
        <f t="shared" si="5"/>
        <v>0</v>
      </c>
      <c r="C42" s="4" t="s">
        <v>333</v>
      </c>
      <c r="D42" s="4"/>
      <c r="E42" s="4" t="s">
        <v>258</v>
      </c>
      <c r="F42" s="4" t="s">
        <v>334</v>
      </c>
      <c r="G42" s="4"/>
      <c r="H42" s="4"/>
      <c r="I42" s="4"/>
      <c r="J42" s="4"/>
      <c r="K42" s="4"/>
      <c r="L42" s="4"/>
      <c r="M42" s="4"/>
      <c r="N42" s="4"/>
      <c r="O42" s="4"/>
      <c r="P42" s="4" t="s">
        <v>204</v>
      </c>
      <c r="Q42" s="4" t="s">
        <v>5</v>
      </c>
      <c r="R42" s="4" t="s">
        <v>335</v>
      </c>
      <c r="S42" s="4" t="s">
        <v>336</v>
      </c>
      <c r="T42" s="4" t="s">
        <v>337</v>
      </c>
      <c r="U42" s="4" t="s">
        <v>338</v>
      </c>
      <c r="V42" s="4" t="s">
        <v>339</v>
      </c>
      <c r="W42" s="4" t="s">
        <v>340</v>
      </c>
      <c r="X42" s="4" t="s">
        <v>151</v>
      </c>
      <c r="Y42" s="4"/>
      <c r="Z42" s="4" t="s">
        <v>341</v>
      </c>
      <c r="AA42" s="4">
        <v>48.0</v>
      </c>
      <c r="AB42" s="4" t="s">
        <v>13</v>
      </c>
      <c r="AC42" s="4"/>
      <c r="AD42" s="4"/>
      <c r="AE42" s="4"/>
      <c r="AF42" s="4"/>
      <c r="AG42" s="4"/>
      <c r="AH42" s="4"/>
      <c r="AI42" s="4"/>
      <c r="AJ42" s="4"/>
      <c r="AK42" s="4"/>
      <c r="AL42" s="4"/>
      <c r="AM42" s="4"/>
      <c r="AN42" s="4"/>
      <c r="AO42" s="4"/>
      <c r="AP42" s="4" t="str">
        <f>VLOOKUP(AA42,[1]Trộn!AA41:AB3033,2,FALSE)</f>
        <v>#ERROR!</v>
      </c>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row>
    <row r="43" ht="14.25" customHeight="1">
      <c r="A43" s="1" t="str">
        <f t="shared" si="4"/>
        <v>OK</v>
      </c>
      <c r="B43" s="3" t="str">
        <f t="shared" si="5"/>
        <v>OK</v>
      </c>
      <c r="C43" s="4" t="s">
        <v>346</v>
      </c>
      <c r="D43" s="4"/>
      <c r="E43" s="4" t="s">
        <v>258</v>
      </c>
      <c r="F43" s="4"/>
      <c r="G43" s="4"/>
      <c r="H43" s="4"/>
      <c r="I43" s="4"/>
      <c r="J43" s="4"/>
      <c r="K43" s="4"/>
      <c r="L43" s="4"/>
      <c r="M43" s="4" t="s">
        <v>47</v>
      </c>
      <c r="N43" s="4" t="s">
        <v>8</v>
      </c>
      <c r="O43" s="4" t="s">
        <v>347</v>
      </c>
      <c r="P43" s="4" t="s">
        <v>254</v>
      </c>
      <c r="Q43" s="4"/>
      <c r="R43" s="4" t="s">
        <v>348</v>
      </c>
      <c r="S43" s="4" t="s">
        <v>349</v>
      </c>
      <c r="T43" s="4" t="s">
        <v>350</v>
      </c>
      <c r="U43" s="4" t="s">
        <v>351</v>
      </c>
      <c r="V43" s="4" t="s">
        <v>352</v>
      </c>
      <c r="W43" s="4" t="s">
        <v>179</v>
      </c>
      <c r="X43" s="4" t="s">
        <v>242</v>
      </c>
      <c r="Y43" s="4" t="s">
        <v>353</v>
      </c>
      <c r="Z43" s="4"/>
      <c r="AA43" s="4">
        <v>49.0</v>
      </c>
      <c r="AB43" s="4" t="s">
        <v>13</v>
      </c>
      <c r="AC43" s="4"/>
      <c r="AD43" s="4"/>
      <c r="AE43" s="4"/>
      <c r="AF43" s="4"/>
      <c r="AG43" s="4"/>
      <c r="AH43" s="4"/>
      <c r="AI43" s="4"/>
      <c r="AJ43" s="4"/>
      <c r="AK43" s="4"/>
      <c r="AL43" s="4"/>
      <c r="AM43" s="4"/>
      <c r="AN43" s="4"/>
      <c r="AO43" s="4"/>
      <c r="AP43" s="4" t="str">
        <f>VLOOKUP(AA43,[1]Trộn!AA42:AB3034,2,FALSE)</f>
        <v>#ERROR!</v>
      </c>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row>
    <row r="44" ht="14.25" customHeight="1">
      <c r="A44" s="1" t="str">
        <f t="shared" si="4"/>
        <v>OK</v>
      </c>
      <c r="B44" s="3" t="str">
        <f t="shared" si="5"/>
        <v>OK</v>
      </c>
      <c r="C44" s="4" t="s">
        <v>346</v>
      </c>
      <c r="D44" s="4"/>
      <c r="E44" s="4" t="s">
        <v>258</v>
      </c>
      <c r="F44" s="4"/>
      <c r="G44" s="4"/>
      <c r="H44" s="4"/>
      <c r="I44" s="4"/>
      <c r="J44" s="4"/>
      <c r="K44" s="4"/>
      <c r="L44" s="4"/>
      <c r="M44" s="4" t="s">
        <v>47</v>
      </c>
      <c r="N44" s="4" t="s">
        <v>8</v>
      </c>
      <c r="O44" s="4" t="s">
        <v>354</v>
      </c>
      <c r="P44" s="4" t="s">
        <v>355</v>
      </c>
      <c r="Q44" s="4"/>
      <c r="R44" s="4" t="s">
        <v>356</v>
      </c>
      <c r="S44" s="4" t="s">
        <v>357</v>
      </c>
      <c r="T44" s="4" t="s">
        <v>358</v>
      </c>
      <c r="U44" s="4" t="s">
        <v>359</v>
      </c>
      <c r="V44" s="4" t="s">
        <v>360</v>
      </c>
      <c r="W44" s="4" t="s">
        <v>361</v>
      </c>
      <c r="X44" s="4" t="s">
        <v>151</v>
      </c>
      <c r="Y44" s="4" t="s">
        <v>362</v>
      </c>
      <c r="Z44" s="4"/>
      <c r="AA44" s="4">
        <v>50.0</v>
      </c>
      <c r="AB44" s="4" t="s">
        <v>13</v>
      </c>
      <c r="AC44" s="4"/>
      <c r="AD44" s="4"/>
      <c r="AE44" s="4"/>
      <c r="AF44" s="4"/>
      <c r="AG44" s="4"/>
      <c r="AH44" s="4"/>
      <c r="AI44" s="4"/>
      <c r="AJ44" s="4"/>
      <c r="AK44" s="4"/>
      <c r="AL44" s="4"/>
      <c r="AM44" s="4"/>
      <c r="AN44" s="4"/>
      <c r="AO44" s="4"/>
      <c r="AP44" s="4" t="str">
        <f>VLOOKUP(AA44,[1]Trộn!AA43:AB3035,2,FALSE)</f>
        <v>#ERROR!</v>
      </c>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row>
    <row r="45" ht="14.25" customHeight="1">
      <c r="A45" s="1" t="str">
        <f t="shared" si="4"/>
        <v>OK</v>
      </c>
      <c r="B45" s="3" t="str">
        <f t="shared" si="5"/>
        <v>OK</v>
      </c>
      <c r="C45" s="4" t="s">
        <v>346</v>
      </c>
      <c r="D45" s="4"/>
      <c r="E45" s="4" t="s">
        <v>258</v>
      </c>
      <c r="F45" s="4"/>
      <c r="G45" s="4"/>
      <c r="H45" s="4"/>
      <c r="I45" s="4"/>
      <c r="J45" s="4"/>
      <c r="K45" s="4"/>
      <c r="L45" s="4"/>
      <c r="M45" s="4" t="s">
        <v>47</v>
      </c>
      <c r="N45" s="4" t="s">
        <v>8</v>
      </c>
      <c r="O45" s="4" t="s">
        <v>347</v>
      </c>
      <c r="P45" s="4" t="s">
        <v>254</v>
      </c>
      <c r="Q45" s="4"/>
      <c r="R45" s="4" t="s">
        <v>363</v>
      </c>
      <c r="S45" s="4" t="s">
        <v>364</v>
      </c>
      <c r="T45" s="4" t="s">
        <v>365</v>
      </c>
      <c r="U45" s="4" t="s">
        <v>366</v>
      </c>
      <c r="V45" s="4" t="s">
        <v>367</v>
      </c>
      <c r="W45" s="4" t="s">
        <v>368</v>
      </c>
      <c r="X45" s="4" t="s">
        <v>151</v>
      </c>
      <c r="Y45" s="4" t="s">
        <v>369</v>
      </c>
      <c r="Z45" s="4"/>
      <c r="AA45" s="4">
        <v>51.0</v>
      </c>
      <c r="AB45" s="4" t="s">
        <v>13</v>
      </c>
      <c r="AC45" s="4"/>
      <c r="AD45" s="4"/>
      <c r="AE45" s="4"/>
      <c r="AF45" s="4"/>
      <c r="AG45" s="4"/>
      <c r="AH45" s="4"/>
      <c r="AI45" s="4"/>
      <c r="AJ45" s="4"/>
      <c r="AK45" s="4"/>
      <c r="AL45" s="4"/>
      <c r="AM45" s="4"/>
      <c r="AN45" s="4"/>
      <c r="AO45" s="4"/>
      <c r="AP45" s="4" t="str">
        <f>VLOOKUP(AA45,[1]Trộn!AA44:AB3036,2,FALSE)</f>
        <v>#ERROR!</v>
      </c>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row>
    <row r="46" ht="14.25" customHeight="1">
      <c r="A46" s="1" t="str">
        <f t="shared" si="4"/>
        <v/>
      </c>
      <c r="B46" s="3">
        <f t="shared" si="5"/>
        <v>0</v>
      </c>
      <c r="C46" s="4" t="s">
        <v>346</v>
      </c>
      <c r="D46" s="4"/>
      <c r="E46" s="4" t="s">
        <v>258</v>
      </c>
      <c r="F46" s="4" t="s">
        <v>370</v>
      </c>
      <c r="G46" s="4" t="s">
        <v>371</v>
      </c>
      <c r="H46" s="4"/>
      <c r="I46" s="4"/>
      <c r="J46" s="4" t="s">
        <v>123</v>
      </c>
      <c r="K46" s="4"/>
      <c r="L46" s="4" t="s">
        <v>372</v>
      </c>
      <c r="M46" s="4"/>
      <c r="N46" s="4"/>
      <c r="O46" s="4"/>
      <c r="P46" s="4" t="s">
        <v>204</v>
      </c>
      <c r="Q46" s="4" t="s">
        <v>5</v>
      </c>
      <c r="R46" s="4" t="s">
        <v>373</v>
      </c>
      <c r="S46" s="4" t="s">
        <v>217</v>
      </c>
      <c r="T46" s="4" t="s">
        <v>201</v>
      </c>
      <c r="U46" s="4" t="s">
        <v>374</v>
      </c>
      <c r="V46" s="4" t="s">
        <v>218</v>
      </c>
      <c r="W46" s="4" t="s">
        <v>150</v>
      </c>
      <c r="X46" s="4" t="s">
        <v>375</v>
      </c>
      <c r="Y46" s="4"/>
      <c r="Z46" s="4" t="s">
        <v>376</v>
      </c>
      <c r="AA46" s="4">
        <v>53.0</v>
      </c>
      <c r="AB46" s="4" t="s">
        <v>13</v>
      </c>
      <c r="AC46" s="4"/>
      <c r="AD46" s="4"/>
      <c r="AE46" s="4"/>
      <c r="AF46" s="4"/>
      <c r="AG46" s="4"/>
      <c r="AH46" s="4"/>
      <c r="AI46" s="4"/>
      <c r="AJ46" s="4"/>
      <c r="AK46" s="4"/>
      <c r="AL46" s="4"/>
      <c r="AM46" s="4"/>
      <c r="AN46" s="4"/>
      <c r="AO46" s="4"/>
      <c r="AP46" s="4" t="str">
        <f>VLOOKUP(AA46,[1]Trộn!AA45:AB3037,2,FALSE)</f>
        <v>#ERROR!</v>
      </c>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row>
    <row r="47" ht="14.25" customHeight="1">
      <c r="A47" s="1" t="str">
        <f t="shared" si="4"/>
        <v/>
      </c>
      <c r="B47" s="3">
        <f t="shared" si="5"/>
        <v>0</v>
      </c>
      <c r="C47" s="4" t="s">
        <v>346</v>
      </c>
      <c r="D47" s="4"/>
      <c r="E47" s="4" t="s">
        <v>258</v>
      </c>
      <c r="F47" s="4"/>
      <c r="G47" s="4"/>
      <c r="H47" s="4"/>
      <c r="I47" s="4"/>
      <c r="J47" s="4"/>
      <c r="K47" s="4"/>
      <c r="L47" s="4"/>
      <c r="M47" s="4"/>
      <c r="N47" s="4"/>
      <c r="O47" s="4"/>
      <c r="P47" s="4" t="s">
        <v>204</v>
      </c>
      <c r="Q47" s="4" t="s">
        <v>9</v>
      </c>
      <c r="R47" s="4" t="s">
        <v>377</v>
      </c>
      <c r="S47" s="4" t="s">
        <v>150</v>
      </c>
      <c r="T47" s="4" t="s">
        <v>150</v>
      </c>
      <c r="U47" s="4" t="s">
        <v>150</v>
      </c>
      <c r="V47" s="4" t="s">
        <v>150</v>
      </c>
      <c r="W47" s="4" t="s">
        <v>150</v>
      </c>
      <c r="X47" s="4" t="s">
        <v>378</v>
      </c>
      <c r="Y47" s="4"/>
      <c r="Z47" s="4" t="s">
        <v>379</v>
      </c>
      <c r="AA47" s="4">
        <v>54.0</v>
      </c>
      <c r="AB47" s="4" t="s">
        <v>13</v>
      </c>
      <c r="AC47" s="4"/>
      <c r="AD47" s="4"/>
      <c r="AE47" s="4"/>
      <c r="AF47" s="4"/>
      <c r="AG47" s="4"/>
      <c r="AH47" s="4"/>
      <c r="AI47" s="4"/>
      <c r="AJ47" s="4"/>
      <c r="AK47" s="4"/>
      <c r="AL47" s="4"/>
      <c r="AM47" s="4"/>
      <c r="AN47" s="4"/>
      <c r="AO47" s="4"/>
      <c r="AP47" s="4" t="str">
        <f>VLOOKUP(AA47,[1]Trộn!AA46:AB3038,2,FALSE)</f>
        <v>#ERROR!</v>
      </c>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row>
    <row r="48" ht="14.25" customHeight="1">
      <c r="A48" s="1" t="str">
        <f t="shared" si="4"/>
        <v/>
      </c>
      <c r="B48" s="3">
        <f t="shared" si="5"/>
        <v>0</v>
      </c>
      <c r="C48" s="4" t="s">
        <v>346</v>
      </c>
      <c r="D48" s="4"/>
      <c r="E48" s="4" t="s">
        <v>258</v>
      </c>
      <c r="F48" s="4"/>
      <c r="G48" s="4"/>
      <c r="H48" s="4"/>
      <c r="I48" s="4"/>
      <c r="J48" s="4"/>
      <c r="K48" s="4"/>
      <c r="L48" s="4"/>
      <c r="M48" s="4"/>
      <c r="N48" s="4"/>
      <c r="O48" s="4"/>
      <c r="P48" s="4"/>
      <c r="Q48" s="4" t="s">
        <v>5</v>
      </c>
      <c r="R48" s="4" t="s">
        <v>382</v>
      </c>
      <c r="S48" s="4" t="s">
        <v>217</v>
      </c>
      <c r="T48" s="4" t="s">
        <v>201</v>
      </c>
      <c r="U48" s="4" t="s">
        <v>374</v>
      </c>
      <c r="V48" s="4" t="s">
        <v>218</v>
      </c>
      <c r="W48" s="4" t="s">
        <v>384</v>
      </c>
      <c r="X48" s="4" t="s">
        <v>150</v>
      </c>
      <c r="Y48" s="4"/>
      <c r="Z48" s="4" t="s">
        <v>385</v>
      </c>
      <c r="AA48" s="4">
        <v>55.0</v>
      </c>
      <c r="AB48" s="4" t="s">
        <v>13</v>
      </c>
      <c r="AC48" s="4"/>
      <c r="AD48" s="4"/>
      <c r="AE48" s="4"/>
      <c r="AF48" s="4"/>
      <c r="AG48" s="4"/>
      <c r="AH48" s="4"/>
      <c r="AI48" s="4"/>
      <c r="AJ48" s="4"/>
      <c r="AK48" s="4"/>
      <c r="AL48" s="4"/>
      <c r="AM48" s="4"/>
      <c r="AN48" s="4"/>
      <c r="AO48" s="4"/>
      <c r="AP48" s="4" t="str">
        <f>VLOOKUP(AA48,[1]Trộn!AA47:AB3039,2,FALSE)</f>
        <v>#ERROR!</v>
      </c>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row>
    <row r="49" ht="14.25" customHeight="1">
      <c r="A49" s="1" t="str">
        <f t="shared" si="4"/>
        <v/>
      </c>
      <c r="B49" s="3">
        <f t="shared" si="5"/>
        <v>0</v>
      </c>
      <c r="C49" s="4" t="s">
        <v>346</v>
      </c>
      <c r="D49" s="4"/>
      <c r="E49" s="4" t="s">
        <v>258</v>
      </c>
      <c r="F49" s="4"/>
      <c r="G49" s="4"/>
      <c r="H49" s="4"/>
      <c r="I49" s="4"/>
      <c r="J49" s="4"/>
      <c r="K49" s="4"/>
      <c r="L49" s="4"/>
      <c r="M49" s="4"/>
      <c r="N49" s="4"/>
      <c r="O49" s="4"/>
      <c r="P49" s="4"/>
      <c r="Q49" s="4" t="s">
        <v>5</v>
      </c>
      <c r="R49" s="4" t="s">
        <v>386</v>
      </c>
      <c r="S49" s="4" t="s">
        <v>387</v>
      </c>
      <c r="T49" s="4" t="s">
        <v>388</v>
      </c>
      <c r="U49" s="4" t="s">
        <v>389</v>
      </c>
      <c r="V49" s="4" t="s">
        <v>390</v>
      </c>
      <c r="W49" s="4" t="s">
        <v>391</v>
      </c>
      <c r="X49" s="4"/>
      <c r="Y49" s="4"/>
      <c r="Z49" s="4" t="s">
        <v>392</v>
      </c>
      <c r="AA49" s="4">
        <v>56.0</v>
      </c>
      <c r="AB49" s="4" t="s">
        <v>13</v>
      </c>
      <c r="AC49" s="4"/>
      <c r="AD49" s="4"/>
      <c r="AE49" s="4"/>
      <c r="AF49" s="4"/>
      <c r="AG49" s="4"/>
      <c r="AH49" s="4"/>
      <c r="AI49" s="4"/>
      <c r="AJ49" s="4"/>
      <c r="AK49" s="4"/>
      <c r="AL49" s="4"/>
      <c r="AM49" s="4"/>
      <c r="AN49" s="4"/>
      <c r="AO49" s="4"/>
      <c r="AP49" s="4" t="str">
        <f>VLOOKUP(AA49,[1]Trộn!AA48:AB3040,2,FALSE)</f>
        <v>#ERROR!</v>
      </c>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row>
    <row r="50" ht="14.25" customHeight="1">
      <c r="A50" s="1" t="str">
        <f t="shared" si="4"/>
        <v>OK</v>
      </c>
      <c r="B50" s="3" t="str">
        <f t="shared" si="5"/>
        <v>OK</v>
      </c>
      <c r="C50" s="4" t="s">
        <v>393</v>
      </c>
      <c r="D50" s="4"/>
      <c r="E50" s="4" t="s">
        <v>258</v>
      </c>
      <c r="F50" s="4"/>
      <c r="G50" s="4" t="s">
        <v>394</v>
      </c>
      <c r="H50" s="4"/>
      <c r="I50" s="4"/>
      <c r="J50" s="4"/>
      <c r="K50" s="4"/>
      <c r="L50" s="4"/>
      <c r="M50" s="4" t="s">
        <v>47</v>
      </c>
      <c r="N50" s="4" t="s">
        <v>8</v>
      </c>
      <c r="O50" s="4" t="s">
        <v>235</v>
      </c>
      <c r="P50" s="4" t="s">
        <v>395</v>
      </c>
      <c r="Q50" s="4"/>
      <c r="R50" s="4" t="s">
        <v>396</v>
      </c>
      <c r="S50" s="4" t="s">
        <v>397</v>
      </c>
      <c r="T50" s="4" t="s">
        <v>398</v>
      </c>
      <c r="U50" s="4" t="s">
        <v>399</v>
      </c>
      <c r="V50" s="4" t="s">
        <v>400</v>
      </c>
      <c r="W50" s="4" t="s">
        <v>401</v>
      </c>
      <c r="X50" s="4" t="s">
        <v>402</v>
      </c>
      <c r="Y50" s="4" t="s">
        <v>403</v>
      </c>
      <c r="Z50" s="4"/>
      <c r="AA50" s="4">
        <v>57.0</v>
      </c>
      <c r="AB50" s="4" t="s">
        <v>13</v>
      </c>
      <c r="AC50" s="4"/>
      <c r="AD50" s="4"/>
      <c r="AE50" s="4"/>
      <c r="AF50" s="4"/>
      <c r="AG50" s="4"/>
      <c r="AH50" s="4"/>
      <c r="AI50" s="4"/>
      <c r="AJ50" s="4"/>
      <c r="AK50" s="4"/>
      <c r="AL50" s="4"/>
      <c r="AM50" s="4"/>
      <c r="AN50" s="4"/>
      <c r="AO50" s="4"/>
      <c r="AP50" s="4" t="str">
        <f>VLOOKUP(AA50,[1]Trộn!AA49:AB3041,2,FALSE)</f>
        <v>#ERROR!</v>
      </c>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row>
    <row r="51" ht="14.25" customHeight="1">
      <c r="A51" s="1" t="str">
        <f t="shared" si="4"/>
        <v>OK</v>
      </c>
      <c r="B51" s="3" t="str">
        <f t="shared" si="5"/>
        <v>OK</v>
      </c>
      <c r="C51" s="4" t="s">
        <v>393</v>
      </c>
      <c r="D51" s="4"/>
      <c r="E51" s="4" t="s">
        <v>258</v>
      </c>
      <c r="F51" s="4"/>
      <c r="G51" s="4"/>
      <c r="H51" s="4"/>
      <c r="I51" s="4"/>
      <c r="J51" s="4"/>
      <c r="K51" s="4"/>
      <c r="L51" s="4"/>
      <c r="M51" s="4" t="s">
        <v>47</v>
      </c>
      <c r="N51" s="4" t="s">
        <v>8</v>
      </c>
      <c r="O51" s="4" t="s">
        <v>404</v>
      </c>
      <c r="P51" s="4" t="s">
        <v>211</v>
      </c>
      <c r="Q51" s="4"/>
      <c r="R51" s="4" t="s">
        <v>405</v>
      </c>
      <c r="S51" s="4" t="s">
        <v>218</v>
      </c>
      <c r="T51" s="4" t="s">
        <v>406</v>
      </c>
      <c r="U51" s="4" t="s">
        <v>407</v>
      </c>
      <c r="V51" s="4" t="s">
        <v>408</v>
      </c>
      <c r="W51" s="4" t="s">
        <v>409</v>
      </c>
      <c r="X51" s="4" t="s">
        <v>410</v>
      </c>
      <c r="Y51" s="4" t="s">
        <v>411</v>
      </c>
      <c r="Z51" s="4"/>
      <c r="AA51" s="4">
        <v>58.0</v>
      </c>
      <c r="AB51" s="4" t="s">
        <v>13</v>
      </c>
      <c r="AC51" s="4"/>
      <c r="AD51" s="4"/>
      <c r="AE51" s="4"/>
      <c r="AF51" s="4"/>
      <c r="AG51" s="4"/>
      <c r="AH51" s="4"/>
      <c r="AI51" s="4"/>
      <c r="AJ51" s="4"/>
      <c r="AK51" s="4"/>
      <c r="AL51" s="4"/>
      <c r="AM51" s="4"/>
      <c r="AN51" s="4"/>
      <c r="AO51" s="4"/>
      <c r="AP51" s="4" t="str">
        <f>VLOOKUP(AA51,[1]Trộn!AA50:AB3042,2,FALSE)</f>
        <v>#ERROR!</v>
      </c>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row>
    <row r="52" ht="14.25" customHeight="1">
      <c r="A52" s="1" t="str">
        <f t="shared" si="4"/>
        <v>OK</v>
      </c>
      <c r="B52" s="3" t="str">
        <f t="shared" si="5"/>
        <v>OK</v>
      </c>
      <c r="C52" s="4" t="s">
        <v>393</v>
      </c>
      <c r="D52" s="4"/>
      <c r="E52" s="4" t="s">
        <v>258</v>
      </c>
      <c r="F52" s="4"/>
      <c r="G52" s="4"/>
      <c r="H52" s="4"/>
      <c r="I52" s="4"/>
      <c r="J52" s="4"/>
      <c r="K52" s="4"/>
      <c r="L52" s="4"/>
      <c r="M52" s="4" t="s">
        <v>47</v>
      </c>
      <c r="N52" s="4" t="s">
        <v>8</v>
      </c>
      <c r="O52" s="4" t="s">
        <v>414</v>
      </c>
      <c r="P52" s="4" t="s">
        <v>416</v>
      </c>
      <c r="Q52" s="4"/>
      <c r="R52" s="4" t="s">
        <v>417</v>
      </c>
      <c r="S52" s="4" t="s">
        <v>114</v>
      </c>
      <c r="T52" s="4" t="s">
        <v>115</v>
      </c>
      <c r="U52" s="4" t="s">
        <v>116</v>
      </c>
      <c r="V52" s="4" t="s">
        <v>117</v>
      </c>
      <c r="W52" s="4" t="s">
        <v>118</v>
      </c>
      <c r="X52" s="4" t="s">
        <v>78</v>
      </c>
      <c r="Y52" s="4" t="s">
        <v>418</v>
      </c>
      <c r="Z52" s="4"/>
      <c r="AA52" s="4">
        <v>59.0</v>
      </c>
      <c r="AB52" s="4" t="s">
        <v>13</v>
      </c>
      <c r="AC52" s="4"/>
      <c r="AD52" s="4"/>
      <c r="AE52" s="4"/>
      <c r="AF52" s="4"/>
      <c r="AG52" s="4"/>
      <c r="AH52" s="4"/>
      <c r="AI52" s="4"/>
      <c r="AJ52" s="4"/>
      <c r="AK52" s="4"/>
      <c r="AL52" s="4"/>
      <c r="AM52" s="4"/>
      <c r="AN52" s="4"/>
      <c r="AO52" s="4"/>
      <c r="AP52" s="4" t="str">
        <f>VLOOKUP(AA52,[1]Trộn!AA51:AB3043,2,FALSE)</f>
        <v>#ERROR!</v>
      </c>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row>
    <row r="53" ht="14.25" customHeight="1">
      <c r="A53" s="1" t="str">
        <f t="shared" si="4"/>
        <v>OK</v>
      </c>
      <c r="B53" s="3" t="str">
        <f t="shared" si="5"/>
        <v>OK</v>
      </c>
      <c r="C53" s="4" t="s">
        <v>393</v>
      </c>
      <c r="D53" s="4"/>
      <c r="E53" s="4" t="s">
        <v>258</v>
      </c>
      <c r="F53" s="4"/>
      <c r="G53" s="4"/>
      <c r="H53" s="4"/>
      <c r="I53" s="4"/>
      <c r="J53" s="4"/>
      <c r="K53" s="4"/>
      <c r="L53" s="4"/>
      <c r="M53" s="4" t="s">
        <v>47</v>
      </c>
      <c r="N53" s="4" t="s">
        <v>9</v>
      </c>
      <c r="O53" s="4" t="s">
        <v>354</v>
      </c>
      <c r="P53" s="4" t="s">
        <v>421</v>
      </c>
      <c r="Q53" s="4"/>
      <c r="R53" s="4" t="s">
        <v>422</v>
      </c>
      <c r="S53" s="4"/>
      <c r="T53" s="4"/>
      <c r="U53" s="4"/>
      <c r="V53" s="4"/>
      <c r="W53" s="4"/>
      <c r="X53" s="4" t="s">
        <v>423</v>
      </c>
      <c r="Y53" s="4" t="s">
        <v>423</v>
      </c>
      <c r="Z53" s="4"/>
      <c r="AA53" s="4">
        <v>60.0</v>
      </c>
      <c r="AB53" s="4" t="s">
        <v>13</v>
      </c>
      <c r="AC53" s="4"/>
      <c r="AD53" s="4"/>
      <c r="AE53" s="4"/>
      <c r="AF53" s="4"/>
      <c r="AG53" s="4"/>
      <c r="AH53" s="4"/>
      <c r="AI53" s="4"/>
      <c r="AJ53" s="4"/>
      <c r="AK53" s="4"/>
      <c r="AL53" s="4"/>
      <c r="AM53" s="4"/>
      <c r="AN53" s="4"/>
      <c r="AO53" s="4"/>
      <c r="AP53" s="4" t="str">
        <f>VLOOKUP(AA53,[1]Trộn!AA52:AB3044,2,FALSE)</f>
        <v>#ERROR!</v>
      </c>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row>
    <row r="54" ht="14.25" customHeight="1">
      <c r="A54" s="1" t="str">
        <f t="shared" si="4"/>
        <v/>
      </c>
      <c r="B54" s="3">
        <f t="shared" si="5"/>
        <v>0</v>
      </c>
      <c r="C54" s="4" t="s">
        <v>393</v>
      </c>
      <c r="D54" s="4"/>
      <c r="E54" s="4" t="s">
        <v>258</v>
      </c>
      <c r="F54" s="4"/>
      <c r="G54" s="4" t="s">
        <v>394</v>
      </c>
      <c r="H54" s="4"/>
      <c r="I54" s="4"/>
      <c r="J54" s="4"/>
      <c r="K54" s="4"/>
      <c r="L54" s="4"/>
      <c r="M54" s="4"/>
      <c r="N54" s="4"/>
      <c r="O54" s="4"/>
      <c r="P54" s="4" t="s">
        <v>424</v>
      </c>
      <c r="Q54" s="4" t="s">
        <v>5</v>
      </c>
      <c r="R54" s="4" t="s">
        <v>425</v>
      </c>
      <c r="S54" s="4" t="s">
        <v>426</v>
      </c>
      <c r="T54" s="4" t="s">
        <v>427</v>
      </c>
      <c r="U54" s="4" t="s">
        <v>428</v>
      </c>
      <c r="V54" s="4" t="s">
        <v>429</v>
      </c>
      <c r="W54" s="4" t="s">
        <v>430</v>
      </c>
      <c r="X54" s="4" t="s">
        <v>242</v>
      </c>
      <c r="Y54" s="4"/>
      <c r="Z54" s="4" t="s">
        <v>431</v>
      </c>
      <c r="AA54" s="4">
        <v>61.0</v>
      </c>
      <c r="AB54" s="4" t="s">
        <v>13</v>
      </c>
      <c r="AC54" s="4"/>
      <c r="AD54" s="4"/>
      <c r="AE54" s="4"/>
      <c r="AF54" s="4"/>
      <c r="AG54" s="4"/>
      <c r="AH54" s="4"/>
      <c r="AI54" s="4"/>
      <c r="AJ54" s="4"/>
      <c r="AK54" s="4"/>
      <c r="AL54" s="4"/>
      <c r="AM54" s="4"/>
      <c r="AN54" s="4"/>
      <c r="AO54" s="4"/>
      <c r="AP54" s="4" t="str">
        <f>VLOOKUP(AA54,[1]Trộn!AA53:AB3045,2,FALSE)</f>
        <v>#ERROR!</v>
      </c>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row>
    <row r="55" ht="14.25" customHeight="1">
      <c r="A55" s="1" t="str">
        <f t="shared" si="4"/>
        <v/>
      </c>
      <c r="B55" s="3">
        <f t="shared" si="5"/>
        <v>0</v>
      </c>
      <c r="C55" s="4" t="s">
        <v>393</v>
      </c>
      <c r="D55" s="4"/>
      <c r="E55" s="4" t="s">
        <v>258</v>
      </c>
      <c r="F55" s="4"/>
      <c r="G55" s="4"/>
      <c r="H55" s="4"/>
      <c r="I55" s="4"/>
      <c r="J55" s="4"/>
      <c r="K55" s="4"/>
      <c r="L55" s="4"/>
      <c r="M55" s="4"/>
      <c r="N55" s="4"/>
      <c r="O55" s="4"/>
      <c r="P55" s="4" t="s">
        <v>204</v>
      </c>
      <c r="Q55" s="4" t="s">
        <v>9</v>
      </c>
      <c r="R55" s="4" t="s">
        <v>432</v>
      </c>
      <c r="S55" s="4" t="s">
        <v>150</v>
      </c>
      <c r="T55" s="4" t="s">
        <v>150</v>
      </c>
      <c r="U55" s="4" t="s">
        <v>150</v>
      </c>
      <c r="V55" s="4" t="s">
        <v>150</v>
      </c>
      <c r="W55" s="4" t="s">
        <v>150</v>
      </c>
      <c r="X55" s="4" t="s">
        <v>433</v>
      </c>
      <c r="Y55" s="4"/>
      <c r="Z55" s="4" t="s">
        <v>434</v>
      </c>
      <c r="AA55" s="4">
        <v>62.0</v>
      </c>
      <c r="AB55" s="4" t="s">
        <v>13</v>
      </c>
      <c r="AC55" s="4"/>
      <c r="AD55" s="4"/>
      <c r="AE55" s="4"/>
      <c r="AF55" s="4"/>
      <c r="AG55" s="4"/>
      <c r="AH55" s="4"/>
      <c r="AI55" s="4"/>
      <c r="AJ55" s="4"/>
      <c r="AK55" s="4"/>
      <c r="AL55" s="4"/>
      <c r="AM55" s="4"/>
      <c r="AN55" s="4"/>
      <c r="AO55" s="4"/>
      <c r="AP55" s="4" t="str">
        <f>VLOOKUP(AA55,[1]Trộn!AA54:AB3046,2,FALSE)</f>
        <v>#ERROR!</v>
      </c>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row>
    <row r="56" ht="14.25" customHeight="1">
      <c r="A56" s="1" t="str">
        <f t="shared" si="4"/>
        <v/>
      </c>
      <c r="B56" s="3">
        <f t="shared" si="5"/>
        <v>0</v>
      </c>
      <c r="C56" s="4" t="s">
        <v>393</v>
      </c>
      <c r="D56" s="4"/>
      <c r="E56" s="4" t="s">
        <v>258</v>
      </c>
      <c r="F56" s="4"/>
      <c r="G56" s="4"/>
      <c r="H56" s="4"/>
      <c r="I56" s="4"/>
      <c r="J56" s="4"/>
      <c r="K56" s="4"/>
      <c r="L56" s="4"/>
      <c r="M56" s="4"/>
      <c r="N56" s="4"/>
      <c r="O56" s="4"/>
      <c r="P56" s="4"/>
      <c r="Q56" s="4" t="s">
        <v>5</v>
      </c>
      <c r="R56" s="4" t="s">
        <v>435</v>
      </c>
      <c r="S56" s="4" t="s">
        <v>436</v>
      </c>
      <c r="T56" s="4" t="s">
        <v>218</v>
      </c>
      <c r="U56" s="4" t="s">
        <v>148</v>
      </c>
      <c r="V56" s="4" t="s">
        <v>217</v>
      </c>
      <c r="W56" s="4" t="s">
        <v>384</v>
      </c>
      <c r="X56" s="4" t="s">
        <v>150</v>
      </c>
      <c r="Y56" s="4"/>
      <c r="Z56" s="4" t="s">
        <v>437</v>
      </c>
      <c r="AA56" s="4">
        <v>63.0</v>
      </c>
      <c r="AB56" s="4" t="s">
        <v>13</v>
      </c>
      <c r="AC56" s="4"/>
      <c r="AD56" s="4"/>
      <c r="AE56" s="4"/>
      <c r="AF56" s="4"/>
      <c r="AG56" s="4"/>
      <c r="AH56" s="4"/>
      <c r="AI56" s="4"/>
      <c r="AJ56" s="4"/>
      <c r="AK56" s="4"/>
      <c r="AL56" s="4"/>
      <c r="AM56" s="4"/>
      <c r="AN56" s="4"/>
      <c r="AO56" s="4"/>
      <c r="AP56" s="4" t="str">
        <f>VLOOKUP(AA56,[1]Trộn!AA55:AB3047,2,FALSE)</f>
        <v>#ERROR!</v>
      </c>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row>
    <row r="57" ht="14.25" customHeight="1">
      <c r="A57" s="1" t="str">
        <f t="shared" si="4"/>
        <v/>
      </c>
      <c r="B57" s="3">
        <f t="shared" si="5"/>
        <v>0</v>
      </c>
      <c r="C57" s="4" t="s">
        <v>393</v>
      </c>
      <c r="D57" s="4"/>
      <c r="E57" s="4" t="s">
        <v>258</v>
      </c>
      <c r="F57" s="4"/>
      <c r="G57" s="4"/>
      <c r="H57" s="4"/>
      <c r="I57" s="4"/>
      <c r="J57" s="4"/>
      <c r="K57" s="4"/>
      <c r="L57" s="4"/>
      <c r="M57" s="4"/>
      <c r="N57" s="4"/>
      <c r="O57" s="4"/>
      <c r="P57" s="4"/>
      <c r="Q57" s="4" t="s">
        <v>5</v>
      </c>
      <c r="R57" s="4" t="s">
        <v>438</v>
      </c>
      <c r="S57" s="4" t="s">
        <v>436</v>
      </c>
      <c r="T57" s="4" t="s">
        <v>218</v>
      </c>
      <c r="U57" s="4" t="s">
        <v>148</v>
      </c>
      <c r="V57" s="4" t="s">
        <v>217</v>
      </c>
      <c r="W57" s="4" t="s">
        <v>384</v>
      </c>
      <c r="X57" s="4" t="s">
        <v>150</v>
      </c>
      <c r="Y57" s="4"/>
      <c r="Z57" s="4" t="s">
        <v>439</v>
      </c>
      <c r="AA57" s="4">
        <v>64.0</v>
      </c>
      <c r="AB57" s="4" t="s">
        <v>13</v>
      </c>
      <c r="AC57" s="4"/>
      <c r="AD57" s="4"/>
      <c r="AE57" s="4"/>
      <c r="AF57" s="4"/>
      <c r="AG57" s="4"/>
      <c r="AH57" s="4"/>
      <c r="AI57" s="4"/>
      <c r="AJ57" s="4"/>
      <c r="AK57" s="4"/>
      <c r="AL57" s="4"/>
      <c r="AM57" s="4"/>
      <c r="AN57" s="4"/>
      <c r="AO57" s="4"/>
      <c r="AP57" s="4" t="str">
        <f>VLOOKUP(AA57,[1]Trộn!AA56:AB3048,2,FALSE)</f>
        <v>#ERROR!</v>
      </c>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row>
    <row r="58" ht="14.25" customHeight="1">
      <c r="A58" s="1" t="str">
        <f t="shared" si="4"/>
        <v>OK</v>
      </c>
      <c r="B58" s="3" t="str">
        <f t="shared" si="5"/>
        <v>OK</v>
      </c>
      <c r="C58" s="4" t="s">
        <v>440</v>
      </c>
      <c r="D58" s="4"/>
      <c r="E58" s="4" t="s">
        <v>258</v>
      </c>
      <c r="F58" s="4"/>
      <c r="G58" s="4" t="s">
        <v>441</v>
      </c>
      <c r="H58" s="4" t="s">
        <v>442</v>
      </c>
      <c r="I58" s="4"/>
      <c r="J58" s="4"/>
      <c r="K58" s="4"/>
      <c r="L58" s="4"/>
      <c r="M58" s="4" t="s">
        <v>47</v>
      </c>
      <c r="N58" s="4" t="s">
        <v>9</v>
      </c>
      <c r="O58" s="4" t="s">
        <v>224</v>
      </c>
      <c r="P58" s="4" t="s">
        <v>225</v>
      </c>
      <c r="Q58" s="4"/>
      <c r="R58" s="4" t="s">
        <v>443</v>
      </c>
      <c r="S58" s="4"/>
      <c r="T58" s="4"/>
      <c r="U58" s="4"/>
      <c r="V58" s="4"/>
      <c r="W58" s="4"/>
      <c r="X58" s="4" t="s">
        <v>444</v>
      </c>
      <c r="Y58" s="4" t="s">
        <v>445</v>
      </c>
      <c r="Z58" s="4"/>
      <c r="AA58" s="4">
        <v>65.0</v>
      </c>
      <c r="AB58" s="4" t="s">
        <v>13</v>
      </c>
      <c r="AC58" s="4"/>
      <c r="AD58" s="4"/>
      <c r="AE58" s="4"/>
      <c r="AF58" s="4"/>
      <c r="AG58" s="4"/>
      <c r="AH58" s="4"/>
      <c r="AI58" s="4"/>
      <c r="AJ58" s="4"/>
      <c r="AK58" s="4"/>
      <c r="AL58" s="4"/>
      <c r="AM58" s="4"/>
      <c r="AN58" s="4"/>
      <c r="AO58" s="4"/>
      <c r="AP58" s="4" t="str">
        <f>VLOOKUP(AA58,[1]Trộn!AA57:AB3049,2,FALSE)</f>
        <v>#ERROR!</v>
      </c>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row>
    <row r="59" ht="14.25" customHeight="1">
      <c r="A59" s="1" t="str">
        <f t="shared" si="4"/>
        <v>OK</v>
      </c>
      <c r="B59" s="3" t="str">
        <f t="shared" si="5"/>
        <v>OK</v>
      </c>
      <c r="C59" s="4" t="s">
        <v>440</v>
      </c>
      <c r="D59" s="4"/>
      <c r="E59" s="4" t="s">
        <v>258</v>
      </c>
      <c r="F59" s="4"/>
      <c r="G59" s="4"/>
      <c r="H59" s="4"/>
      <c r="I59" s="4"/>
      <c r="J59" s="4"/>
      <c r="K59" s="4"/>
      <c r="L59" s="4"/>
      <c r="M59" s="4" t="s">
        <v>13</v>
      </c>
      <c r="N59" s="4" t="s">
        <v>5</v>
      </c>
      <c r="O59" s="4" t="s">
        <v>163</v>
      </c>
      <c r="P59" s="4" t="s">
        <v>164</v>
      </c>
      <c r="Q59" s="4"/>
      <c r="R59" s="4" t="s">
        <v>446</v>
      </c>
      <c r="S59" s="4" t="s">
        <v>447</v>
      </c>
      <c r="T59" s="4" t="s">
        <v>448</v>
      </c>
      <c r="U59" s="4" t="s">
        <v>449</v>
      </c>
      <c r="V59" s="4" t="s">
        <v>450</v>
      </c>
      <c r="W59" s="4" t="s">
        <v>179</v>
      </c>
      <c r="X59" s="4" t="s">
        <v>242</v>
      </c>
      <c r="Y59" s="4" t="s">
        <v>451</v>
      </c>
      <c r="Z59" s="4"/>
      <c r="AA59" s="4">
        <v>66.0</v>
      </c>
      <c r="AB59" s="4" t="s">
        <v>13</v>
      </c>
      <c r="AC59" s="4"/>
      <c r="AD59" s="4"/>
      <c r="AE59" s="4"/>
      <c r="AF59" s="4"/>
      <c r="AG59" s="4"/>
      <c r="AH59" s="4"/>
      <c r="AI59" s="4"/>
      <c r="AJ59" s="4"/>
      <c r="AK59" s="4"/>
      <c r="AL59" s="4"/>
      <c r="AM59" s="4"/>
      <c r="AN59" s="4"/>
      <c r="AO59" s="4"/>
      <c r="AP59" s="4" t="str">
        <f>VLOOKUP(AA59,[1]Trộn!AA58:AB3050,2,FALSE)</f>
        <v>#ERROR!</v>
      </c>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row>
    <row r="60" ht="14.25" customHeight="1">
      <c r="A60" s="1" t="str">
        <f t="shared" si="4"/>
        <v/>
      </c>
      <c r="B60" s="3">
        <f t="shared" si="5"/>
        <v>0</v>
      </c>
      <c r="C60" s="4" t="s">
        <v>440</v>
      </c>
      <c r="D60" s="4"/>
      <c r="E60" s="4" t="s">
        <v>258</v>
      </c>
      <c r="F60" s="4"/>
      <c r="G60" s="4"/>
      <c r="H60" s="4"/>
      <c r="I60" s="4"/>
      <c r="J60" s="4"/>
      <c r="K60" s="4"/>
      <c r="L60" s="4"/>
      <c r="M60" s="4"/>
      <c r="N60" s="4"/>
      <c r="O60" s="4"/>
      <c r="P60" s="4"/>
      <c r="Q60" s="4" t="s">
        <v>5</v>
      </c>
      <c r="R60" s="4" t="s">
        <v>452</v>
      </c>
      <c r="S60" s="4" t="s">
        <v>447</v>
      </c>
      <c r="T60" s="4" t="s">
        <v>453</v>
      </c>
      <c r="U60" s="4" t="s">
        <v>448</v>
      </c>
      <c r="V60" s="4" t="s">
        <v>367</v>
      </c>
      <c r="W60" s="4" t="s">
        <v>454</v>
      </c>
      <c r="X60" s="4" t="s">
        <v>242</v>
      </c>
      <c r="Y60" s="4" t="s">
        <v>455</v>
      </c>
      <c r="Z60" s="4" t="s">
        <v>456</v>
      </c>
      <c r="AA60" s="4">
        <v>67.0</v>
      </c>
      <c r="AB60" s="4" t="s">
        <v>49</v>
      </c>
      <c r="AC60" s="4"/>
      <c r="AD60" s="4"/>
      <c r="AE60" s="4"/>
      <c r="AF60" s="4"/>
      <c r="AG60" s="4"/>
      <c r="AH60" s="4"/>
      <c r="AI60" s="4"/>
      <c r="AJ60" s="4"/>
      <c r="AK60" s="4"/>
      <c r="AL60" s="4"/>
      <c r="AM60" s="4"/>
      <c r="AN60" s="4"/>
      <c r="AO60" s="4"/>
      <c r="AP60" s="4" t="str">
        <f>VLOOKUP(AA60,[1]Trộn!AA59:AB3051,2,FALSE)</f>
        <v>#ERROR!</v>
      </c>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row>
    <row r="61" ht="14.25" customHeight="1">
      <c r="A61" s="1" t="str">
        <f t="shared" si="4"/>
        <v>OK</v>
      </c>
      <c r="B61" s="3" t="str">
        <f t="shared" si="5"/>
        <v>OK</v>
      </c>
      <c r="C61" s="4" t="s">
        <v>461</v>
      </c>
      <c r="D61" s="4"/>
      <c r="E61" s="4" t="s">
        <v>258</v>
      </c>
      <c r="F61" s="4"/>
      <c r="G61" s="4"/>
      <c r="H61" s="4" t="s">
        <v>462</v>
      </c>
      <c r="I61" s="4"/>
      <c r="J61" s="4"/>
      <c r="K61" s="4"/>
      <c r="L61" s="4"/>
      <c r="M61" s="4" t="s">
        <v>47</v>
      </c>
      <c r="N61" s="4" t="s">
        <v>9</v>
      </c>
      <c r="O61" s="4" t="s">
        <v>235</v>
      </c>
      <c r="P61" s="4" t="s">
        <v>236</v>
      </c>
      <c r="Q61" s="4"/>
      <c r="R61" s="4" t="s">
        <v>463</v>
      </c>
      <c r="S61" s="4"/>
      <c r="T61" s="4"/>
      <c r="U61" s="4"/>
      <c r="V61" s="4"/>
      <c r="W61" s="4"/>
      <c r="X61" s="4" t="s">
        <v>464</v>
      </c>
      <c r="Y61" s="4" t="s">
        <v>465</v>
      </c>
      <c r="Z61" s="4"/>
      <c r="AA61" s="4">
        <v>68.0</v>
      </c>
      <c r="AB61" s="4" t="s">
        <v>47</v>
      </c>
      <c r="AC61" s="4"/>
      <c r="AD61" s="20" t="s">
        <v>466</v>
      </c>
      <c r="AE61" s="4"/>
      <c r="AF61" s="4"/>
      <c r="AG61" s="4"/>
      <c r="AH61" s="4"/>
      <c r="AI61" s="4"/>
      <c r="AJ61" s="4"/>
      <c r="AK61" s="4"/>
      <c r="AL61" s="4"/>
      <c r="AM61" s="4"/>
      <c r="AN61" s="4"/>
      <c r="AO61" s="4"/>
      <c r="AP61" s="4" t="str">
        <f>VLOOKUP(AA61,[1]Trộn!AA60:AB3052,2,FALSE)</f>
        <v>#ERROR!</v>
      </c>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row>
    <row r="62" ht="14.25" customHeight="1">
      <c r="A62" s="1" t="str">
        <f t="shared" si="4"/>
        <v>OK</v>
      </c>
      <c r="B62" s="3" t="str">
        <f t="shared" si="5"/>
        <v>OK</v>
      </c>
      <c r="C62" s="4" t="s">
        <v>461</v>
      </c>
      <c r="D62" s="4"/>
      <c r="E62" s="4" t="s">
        <v>258</v>
      </c>
      <c r="F62" s="4"/>
      <c r="G62" s="4"/>
      <c r="H62" s="4"/>
      <c r="I62" s="4"/>
      <c r="J62" s="4"/>
      <c r="K62" s="4"/>
      <c r="L62" s="4"/>
      <c r="M62" s="4" t="s">
        <v>13</v>
      </c>
      <c r="N62" s="4" t="s">
        <v>5</v>
      </c>
      <c r="O62" s="4" t="s">
        <v>163</v>
      </c>
      <c r="P62" s="4" t="s">
        <v>295</v>
      </c>
      <c r="Q62" s="4"/>
      <c r="R62" s="4" t="s">
        <v>467</v>
      </c>
      <c r="S62" s="4" t="s">
        <v>468</v>
      </c>
      <c r="T62" s="4" t="s">
        <v>469</v>
      </c>
      <c r="U62" s="4" t="s">
        <v>470</v>
      </c>
      <c r="V62" s="4" t="s">
        <v>471</v>
      </c>
      <c r="W62" s="4" t="s">
        <v>472</v>
      </c>
      <c r="X62" s="4" t="s">
        <v>473</v>
      </c>
      <c r="Y62" s="4" t="s">
        <v>474</v>
      </c>
      <c r="Z62" s="4"/>
      <c r="AA62" s="4">
        <v>69.0</v>
      </c>
      <c r="AB62" s="4" t="s">
        <v>49</v>
      </c>
      <c r="AC62" s="4"/>
      <c r="AD62" s="4"/>
      <c r="AE62" s="4"/>
      <c r="AF62" s="4"/>
      <c r="AG62" s="4"/>
      <c r="AH62" s="4"/>
      <c r="AI62" s="4"/>
      <c r="AJ62" s="4"/>
      <c r="AK62" s="4"/>
      <c r="AL62" s="4"/>
      <c r="AM62" s="4"/>
      <c r="AN62" s="4"/>
      <c r="AO62" s="4"/>
      <c r="AP62" s="4" t="str">
        <f>VLOOKUP(AA62,[1]Trộn!AA61:AB3053,2,FALSE)</f>
        <v>#ERROR!</v>
      </c>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row>
    <row r="63" ht="14.25" customHeight="1">
      <c r="A63" s="1"/>
      <c r="B63" s="3"/>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row>
    <row r="64" ht="14.25" customHeight="1">
      <c r="A64" s="1" t="str">
        <f t="shared" ref="A64:A71" si="6">SWITCH(B64,"OK",IF(ISBLANK(R64),IF(ISBLANK(P64),"Giữ chỗ nhóm","Giữ chỗ"),"OK"),"Chưa làm",IF(P64&lt;&gt;"","Giữ chỗ",""),0,IF(ISBLANK(R64),"Thêm",""),"")</f>
        <v>OK</v>
      </c>
      <c r="B64" s="3" t="str">
        <f t="shared" ref="B64:B71" si="7">IF(Q64&lt;&gt;"",0,IF(O64="",IF(N64="",,"Tự do chọn"),SWITCH(M64,"KSTN",IF(LEFT(O64,1)="A","OK","Sai lớp"),"CQ",IF(LEFT(O64,1)="B","OK","Sai lớp"),"SIE",IF(LEFT(O64,1)="C","OK","Sai lớp"),"VN",IF(LEFT(O64,1)="D","OK","Sai lớp"),"VN-ICT",IF(LEFT(O64,1)="D","OK","Sai lớp"),"Sai phân công")))</f>
        <v>OK</v>
      </c>
      <c r="C64" s="4" t="s">
        <v>479</v>
      </c>
      <c r="D64" s="4"/>
      <c r="E64" s="4" t="s">
        <v>258</v>
      </c>
      <c r="F64" s="4"/>
      <c r="G64" s="4"/>
      <c r="H64" s="4" t="s">
        <v>480</v>
      </c>
      <c r="I64" s="4"/>
      <c r="J64" s="4"/>
      <c r="K64" s="4"/>
      <c r="L64" s="4"/>
      <c r="M64" s="4" t="s">
        <v>47</v>
      </c>
      <c r="N64" s="4" t="s">
        <v>9</v>
      </c>
      <c r="O64" s="4" t="s">
        <v>235</v>
      </c>
      <c r="P64" s="4" t="s">
        <v>481</v>
      </c>
      <c r="Q64" s="4"/>
      <c r="R64" s="4" t="s">
        <v>482</v>
      </c>
      <c r="S64" s="4"/>
      <c r="T64" s="4"/>
      <c r="U64" s="4"/>
      <c r="V64" s="4"/>
      <c r="W64" s="4"/>
      <c r="X64" s="4" t="s">
        <v>483</v>
      </c>
      <c r="Y64" s="4" t="s">
        <v>484</v>
      </c>
      <c r="Z64" s="4"/>
      <c r="AA64" s="4">
        <v>71.0</v>
      </c>
      <c r="AB64" s="4" t="s">
        <v>47</v>
      </c>
      <c r="AC64" s="4"/>
      <c r="AD64" s="20" t="s">
        <v>485</v>
      </c>
      <c r="AE64" s="4"/>
      <c r="AF64" s="4"/>
      <c r="AG64" s="4"/>
      <c r="AH64" s="4"/>
      <c r="AI64" s="4"/>
      <c r="AJ64" s="4"/>
      <c r="AK64" s="4"/>
      <c r="AL64" s="4"/>
      <c r="AM64" s="4"/>
      <c r="AN64" s="4"/>
      <c r="AO64" s="4"/>
      <c r="AP64" s="4" t="str">
        <f>VLOOKUP(AA64,[1]Trộn!AA63:AB3055,2,FALSE)</f>
        <v>#ERROR!</v>
      </c>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row>
    <row r="65" ht="14.25" customHeight="1">
      <c r="A65" s="1" t="str">
        <f t="shared" si="6"/>
        <v>OK</v>
      </c>
      <c r="B65" s="3" t="str">
        <f t="shared" si="7"/>
        <v>OK</v>
      </c>
      <c r="C65" s="4" t="s">
        <v>479</v>
      </c>
      <c r="D65" s="4"/>
      <c r="E65" s="4" t="s">
        <v>258</v>
      </c>
      <c r="F65" s="4"/>
      <c r="G65" s="4"/>
      <c r="H65" s="4"/>
      <c r="I65" s="4"/>
      <c r="J65" s="4"/>
      <c r="K65" s="4"/>
      <c r="L65" s="4"/>
      <c r="M65" s="4" t="s">
        <v>47</v>
      </c>
      <c r="N65" s="4" t="s">
        <v>9</v>
      </c>
      <c r="O65" s="4" t="s">
        <v>414</v>
      </c>
      <c r="P65" s="4" t="s">
        <v>416</v>
      </c>
      <c r="Q65" s="4"/>
      <c r="R65" s="4" t="s">
        <v>486</v>
      </c>
      <c r="S65" s="4"/>
      <c r="T65" s="4"/>
      <c r="U65" s="4"/>
      <c r="V65" s="4"/>
      <c r="W65" s="4"/>
      <c r="X65" s="4" t="s">
        <v>487</v>
      </c>
      <c r="Y65" s="4" t="s">
        <v>488</v>
      </c>
      <c r="Z65" s="4"/>
      <c r="AA65" s="4">
        <v>72.0</v>
      </c>
      <c r="AB65" s="4" t="s">
        <v>47</v>
      </c>
      <c r="AC65" s="4"/>
      <c r="AD65" s="20" t="s">
        <v>489</v>
      </c>
      <c r="AE65" s="4"/>
      <c r="AF65" s="4"/>
      <c r="AG65" s="4"/>
      <c r="AH65" s="4"/>
      <c r="AI65" s="4"/>
      <c r="AJ65" s="4"/>
      <c r="AK65" s="4"/>
      <c r="AL65" s="4"/>
      <c r="AM65" s="4"/>
      <c r="AN65" s="4"/>
      <c r="AO65" s="4"/>
      <c r="AP65" s="4" t="str">
        <f>VLOOKUP(AA65,[1]Trộn!AA64:AB3056,2,FALSE)</f>
        <v>#ERROR!</v>
      </c>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row>
    <row r="66" ht="14.25" customHeight="1">
      <c r="A66" s="1" t="str">
        <f t="shared" si="6"/>
        <v>OK</v>
      </c>
      <c r="B66" s="3" t="str">
        <f t="shared" si="7"/>
        <v>OK</v>
      </c>
      <c r="C66" s="4" t="s">
        <v>479</v>
      </c>
      <c r="D66" s="4"/>
      <c r="E66" s="4" t="s">
        <v>258</v>
      </c>
      <c r="F66" s="4"/>
      <c r="G66" s="4"/>
      <c r="H66" s="4"/>
      <c r="I66" s="4"/>
      <c r="J66" s="4"/>
      <c r="K66" s="4"/>
      <c r="L66" s="4"/>
      <c r="M66" s="4" t="s">
        <v>47</v>
      </c>
      <c r="N66" s="4" t="s">
        <v>9</v>
      </c>
      <c r="O66" s="4" t="s">
        <v>414</v>
      </c>
      <c r="P66" s="4" t="s">
        <v>490</v>
      </c>
      <c r="Q66" s="4"/>
      <c r="R66" s="4" t="s">
        <v>491</v>
      </c>
      <c r="S66" s="4"/>
      <c r="T66" s="4"/>
      <c r="U66" s="4"/>
      <c r="V66" s="4"/>
      <c r="W66" s="4"/>
      <c r="X66" s="4" t="s">
        <v>492</v>
      </c>
      <c r="Y66" s="4" t="s">
        <v>493</v>
      </c>
      <c r="Z66" s="4"/>
      <c r="AA66" s="4">
        <v>73.0</v>
      </c>
      <c r="AB66" s="4" t="s">
        <v>47</v>
      </c>
      <c r="AC66" s="4"/>
      <c r="AD66" s="20" t="s">
        <v>494</v>
      </c>
      <c r="AE66" s="4"/>
      <c r="AF66" s="4"/>
      <c r="AG66" s="4"/>
      <c r="AH66" s="4"/>
      <c r="AI66" s="4"/>
      <c r="AJ66" s="4"/>
      <c r="AK66" s="4"/>
      <c r="AL66" s="4"/>
      <c r="AM66" s="4"/>
      <c r="AN66" s="4"/>
      <c r="AO66" s="4"/>
      <c r="AP66" s="4" t="str">
        <f>VLOOKUP(AA66,[1]Trộn!AA65:AB3057,2,FALSE)</f>
        <v>#ERROR!</v>
      </c>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row>
    <row r="67" ht="14.25" customHeight="1">
      <c r="A67" s="1" t="str">
        <f t="shared" si="6"/>
        <v/>
      </c>
      <c r="B67" s="3">
        <f t="shared" si="7"/>
        <v>0</v>
      </c>
      <c r="C67" s="4" t="s">
        <v>479</v>
      </c>
      <c r="D67" s="4"/>
      <c r="E67" s="4" t="s">
        <v>258</v>
      </c>
      <c r="F67" s="4"/>
      <c r="G67" s="4"/>
      <c r="H67" s="4"/>
      <c r="I67" s="4"/>
      <c r="J67" s="4"/>
      <c r="K67" s="4"/>
      <c r="L67" s="4"/>
      <c r="M67" s="4"/>
      <c r="N67" s="4"/>
      <c r="O67" s="4"/>
      <c r="P67" s="4"/>
      <c r="Q67" s="4" t="s">
        <v>5</v>
      </c>
      <c r="R67" s="4" t="s">
        <v>495</v>
      </c>
      <c r="S67" s="4" t="s">
        <v>496</v>
      </c>
      <c r="T67" s="4" t="s">
        <v>497</v>
      </c>
      <c r="U67" s="4" t="s">
        <v>498</v>
      </c>
      <c r="V67" s="4" t="s">
        <v>499</v>
      </c>
      <c r="W67" s="4" t="s">
        <v>500</v>
      </c>
      <c r="X67" s="4"/>
      <c r="Y67" s="4"/>
      <c r="Z67" s="4" t="s">
        <v>501</v>
      </c>
      <c r="AA67" s="4">
        <v>74.0</v>
      </c>
      <c r="AB67" s="4" t="s">
        <v>49</v>
      </c>
      <c r="AC67" s="4"/>
      <c r="AD67" s="4"/>
      <c r="AE67" s="4"/>
      <c r="AF67" s="4"/>
      <c r="AG67" s="4"/>
      <c r="AH67" s="4"/>
      <c r="AI67" s="4"/>
      <c r="AJ67" s="4"/>
      <c r="AK67" s="4"/>
      <c r="AL67" s="4"/>
      <c r="AM67" s="4"/>
      <c r="AN67" s="4"/>
      <c r="AO67" s="4"/>
      <c r="AP67" s="4" t="str">
        <f>VLOOKUP(AA67,[1]Trộn!AA66:AB3058,2,FALSE)</f>
        <v>#ERROR!</v>
      </c>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row>
    <row r="68" ht="14.25" customHeight="1">
      <c r="A68" s="1" t="str">
        <f t="shared" si="6"/>
        <v/>
      </c>
      <c r="B68" s="3">
        <f t="shared" si="7"/>
        <v>0</v>
      </c>
      <c r="C68" s="4" t="s">
        <v>479</v>
      </c>
      <c r="D68" s="4"/>
      <c r="E68" s="4" t="s">
        <v>258</v>
      </c>
      <c r="F68" s="4"/>
      <c r="G68" s="4"/>
      <c r="H68" s="4"/>
      <c r="I68" s="4"/>
      <c r="J68" s="4"/>
      <c r="K68" s="4"/>
      <c r="L68" s="4"/>
      <c r="M68" s="4"/>
      <c r="N68" s="4"/>
      <c r="O68" s="4"/>
      <c r="P68" s="4"/>
      <c r="Q68" s="4" t="s">
        <v>5</v>
      </c>
      <c r="R68" s="4" t="s">
        <v>503</v>
      </c>
      <c r="S68" s="4" t="s">
        <v>504</v>
      </c>
      <c r="T68" s="4" t="s">
        <v>507</v>
      </c>
      <c r="U68" s="4" t="s">
        <v>508</v>
      </c>
      <c r="V68" s="4" t="s">
        <v>509</v>
      </c>
      <c r="W68" s="4" t="s">
        <v>510</v>
      </c>
      <c r="X68" s="4"/>
      <c r="Y68" s="4"/>
      <c r="Z68" s="4" t="s">
        <v>511</v>
      </c>
      <c r="AA68" s="4">
        <v>75.0</v>
      </c>
      <c r="AB68" s="4" t="s">
        <v>49</v>
      </c>
      <c r="AC68" s="4"/>
      <c r="AD68" s="4"/>
      <c r="AE68" s="4"/>
      <c r="AF68" s="4"/>
      <c r="AG68" s="4"/>
      <c r="AH68" s="4"/>
      <c r="AI68" s="4"/>
      <c r="AJ68" s="4"/>
      <c r="AK68" s="4"/>
      <c r="AL68" s="4"/>
      <c r="AM68" s="4"/>
      <c r="AN68" s="4"/>
      <c r="AO68" s="4"/>
      <c r="AP68" s="4" t="str">
        <f>VLOOKUP(AA68,[1]Trộn!AA67:AB3059,2,FALSE)</f>
        <v>#ERROR!</v>
      </c>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row>
    <row r="69" ht="14.25" customHeight="1">
      <c r="A69" s="1" t="str">
        <f t="shared" si="6"/>
        <v/>
      </c>
      <c r="B69" s="3">
        <f t="shared" si="7"/>
        <v>0</v>
      </c>
      <c r="C69" s="4" t="s">
        <v>479</v>
      </c>
      <c r="D69" s="4"/>
      <c r="E69" s="4" t="s">
        <v>258</v>
      </c>
      <c r="F69" s="4"/>
      <c r="G69" s="4"/>
      <c r="H69" s="4"/>
      <c r="I69" s="4"/>
      <c r="J69" s="4"/>
      <c r="K69" s="4"/>
      <c r="L69" s="4"/>
      <c r="M69" s="4"/>
      <c r="N69" s="4"/>
      <c r="O69" s="4"/>
      <c r="P69" s="4"/>
      <c r="Q69" s="4" t="s">
        <v>5</v>
      </c>
      <c r="R69" s="4" t="s">
        <v>513</v>
      </c>
      <c r="S69" s="4" t="s">
        <v>504</v>
      </c>
      <c r="T69" s="4" t="s">
        <v>507</v>
      </c>
      <c r="U69" s="4" t="s">
        <v>508</v>
      </c>
      <c r="V69" s="4" t="s">
        <v>510</v>
      </c>
      <c r="W69" s="4" t="s">
        <v>509</v>
      </c>
      <c r="X69" s="4"/>
      <c r="Y69" s="4"/>
      <c r="Z69" s="4" t="s">
        <v>514</v>
      </c>
      <c r="AA69" s="4">
        <v>76.0</v>
      </c>
      <c r="AB69" s="4" t="s">
        <v>49</v>
      </c>
      <c r="AC69" s="4"/>
      <c r="AD69" s="4"/>
      <c r="AE69" s="4"/>
      <c r="AF69" s="4"/>
      <c r="AG69" s="4"/>
      <c r="AH69" s="4"/>
      <c r="AI69" s="4"/>
      <c r="AJ69" s="4"/>
      <c r="AK69" s="4"/>
      <c r="AL69" s="4"/>
      <c r="AM69" s="4"/>
      <c r="AN69" s="4"/>
      <c r="AO69" s="4"/>
      <c r="AP69" s="4" t="str">
        <f>VLOOKUP(AA69,[1]Trộn!AA68:AB3060,2,FALSE)</f>
        <v>#ERROR!</v>
      </c>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row>
    <row r="70" ht="14.25" customHeight="1">
      <c r="A70" s="1" t="str">
        <f t="shared" si="6"/>
        <v>OK</v>
      </c>
      <c r="B70" s="3" t="str">
        <f t="shared" si="7"/>
        <v>OK</v>
      </c>
      <c r="C70" s="4" t="s">
        <v>516</v>
      </c>
      <c r="D70" s="4"/>
      <c r="E70" s="4" t="s">
        <v>258</v>
      </c>
      <c r="F70" s="4"/>
      <c r="G70" s="4"/>
      <c r="H70" s="4" t="s">
        <v>517</v>
      </c>
      <c r="I70" s="4"/>
      <c r="J70" s="4"/>
      <c r="K70" s="4"/>
      <c r="L70" s="4"/>
      <c r="M70" s="4" t="s">
        <v>47</v>
      </c>
      <c r="N70" s="4" t="s">
        <v>9</v>
      </c>
      <c r="O70" s="4" t="s">
        <v>354</v>
      </c>
      <c r="P70" s="4" t="s">
        <v>421</v>
      </c>
      <c r="Q70" s="4"/>
      <c r="R70" s="4" t="s">
        <v>518</v>
      </c>
      <c r="S70" s="4"/>
      <c r="T70" s="4"/>
      <c r="U70" s="4"/>
      <c r="V70" s="4"/>
      <c r="W70" s="4"/>
      <c r="X70" s="4" t="s">
        <v>519</v>
      </c>
      <c r="Y70" s="4" t="s">
        <v>519</v>
      </c>
      <c r="Z70" s="4"/>
      <c r="AA70" s="4">
        <v>77.0</v>
      </c>
      <c r="AB70" s="4" t="s">
        <v>47</v>
      </c>
      <c r="AC70" s="4"/>
      <c r="AD70" s="20" t="s">
        <v>112</v>
      </c>
      <c r="AE70" s="4"/>
      <c r="AF70" s="4"/>
      <c r="AG70" s="4"/>
      <c r="AH70" s="4"/>
      <c r="AI70" s="4"/>
      <c r="AJ70" s="4"/>
      <c r="AK70" s="4"/>
      <c r="AL70" s="4"/>
      <c r="AM70" s="4"/>
      <c r="AN70" s="4"/>
      <c r="AO70" s="4"/>
      <c r="AP70" s="4" t="str">
        <f>VLOOKUP(AA70,[1]Trộn!AA69:AB3061,2,FALSE)</f>
        <v>#ERROR!</v>
      </c>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row>
    <row r="71" ht="14.25" customHeight="1">
      <c r="A71" s="1" t="str">
        <f t="shared" si="6"/>
        <v>OK</v>
      </c>
      <c r="B71" s="3" t="str">
        <f t="shared" si="7"/>
        <v>OK</v>
      </c>
      <c r="C71" s="4" t="s">
        <v>516</v>
      </c>
      <c r="D71" s="4"/>
      <c r="E71" s="4" t="s">
        <v>258</v>
      </c>
      <c r="F71" s="4"/>
      <c r="G71" s="4"/>
      <c r="H71" s="4"/>
      <c r="I71" s="4"/>
      <c r="J71" s="4"/>
      <c r="K71" s="4"/>
      <c r="L71" s="4"/>
      <c r="M71" s="4" t="s">
        <v>13</v>
      </c>
      <c r="N71" s="4" t="s">
        <v>5</v>
      </c>
      <c r="O71" s="4" t="s">
        <v>520</v>
      </c>
      <c r="P71" s="4" t="s">
        <v>521</v>
      </c>
      <c r="Q71" s="4"/>
      <c r="R71" s="4" t="s">
        <v>522</v>
      </c>
      <c r="S71" s="4" t="s">
        <v>523</v>
      </c>
      <c r="T71" s="4" t="s">
        <v>524</v>
      </c>
      <c r="U71" s="4" t="s">
        <v>525</v>
      </c>
      <c r="V71" s="4" t="s">
        <v>526</v>
      </c>
      <c r="W71" s="4" t="s">
        <v>527</v>
      </c>
      <c r="X71" s="4" t="s">
        <v>528</v>
      </c>
      <c r="Y71" s="4" t="s">
        <v>529</v>
      </c>
      <c r="Z71" s="4"/>
      <c r="AA71" s="4">
        <v>78.0</v>
      </c>
      <c r="AB71" s="4" t="s">
        <v>49</v>
      </c>
      <c r="AC71" s="4"/>
      <c r="AD71" s="4"/>
      <c r="AE71" s="4"/>
      <c r="AF71" s="4"/>
      <c r="AG71" s="4"/>
      <c r="AH71" s="4"/>
      <c r="AI71" s="4"/>
      <c r="AJ71" s="4"/>
      <c r="AK71" s="4"/>
      <c r="AL71" s="4"/>
      <c r="AM71" s="4"/>
      <c r="AN71" s="4"/>
      <c r="AO71" s="4"/>
      <c r="AP71" s="4" t="str">
        <f>VLOOKUP(AA71,[1]Trộn!AA70:AB3062,2,FALSE)</f>
        <v>#ERROR!</v>
      </c>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row>
    <row r="72" ht="14.25" customHeight="1">
      <c r="A72" s="1"/>
      <c r="B72" s="3"/>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row>
    <row r="73" ht="14.25" customHeight="1">
      <c r="A73" s="1" t="str">
        <f t="shared" ref="A73:A76" si="8">SWITCH(B73,"OK",IF(ISBLANK(R73),IF(ISBLANK(P73),"Giữ chỗ nhóm","Giữ chỗ"),"OK"),"Chưa làm",IF(P73&lt;&gt;"","Giữ chỗ",""),0,IF(ISBLANK(R73),"Thêm",""),"")</f>
        <v>OK</v>
      </c>
      <c r="B73" s="3" t="str">
        <f t="shared" ref="B73:B76" si="9">IF(Q73&lt;&gt;"",0,IF(O73="",IF(N73="",,"Tự do chọn"),SWITCH(M73,"KSTN",IF(LEFT(O73,1)="A","OK","Sai lớp"),"CQ",IF(LEFT(O73,1)="B","OK","Sai lớp"),"SIE",IF(LEFT(O73,1)="C","OK","Sai lớp"),"VN",IF(LEFT(O73,1)="D","OK","Sai lớp"),"VN-ICT",IF(LEFT(O73,1)="D","OK","Sai lớp"),"Sai phân công")))</f>
        <v>OK</v>
      </c>
      <c r="C73" s="4" t="s">
        <v>530</v>
      </c>
      <c r="D73" s="4"/>
      <c r="E73" s="4" t="s">
        <v>258</v>
      </c>
      <c r="F73" s="4"/>
      <c r="G73" s="4"/>
      <c r="H73" s="4"/>
      <c r="I73" s="4"/>
      <c r="J73" s="4"/>
      <c r="K73" s="4"/>
      <c r="L73" s="4"/>
      <c r="M73" s="4" t="s">
        <v>47</v>
      </c>
      <c r="N73" s="4" t="s">
        <v>9</v>
      </c>
      <c r="O73" s="4" t="s">
        <v>354</v>
      </c>
      <c r="P73" s="4" t="s">
        <v>355</v>
      </c>
      <c r="Q73" s="4"/>
      <c r="R73" s="4" t="s">
        <v>531</v>
      </c>
      <c r="S73" s="4"/>
      <c r="T73" s="4"/>
      <c r="U73" s="4"/>
      <c r="V73" s="4"/>
      <c r="W73" s="4"/>
      <c r="X73" s="4" t="s">
        <v>532</v>
      </c>
      <c r="Y73" s="4" t="s">
        <v>533</v>
      </c>
      <c r="Z73" s="4"/>
      <c r="AA73" s="4">
        <v>80.0</v>
      </c>
      <c r="AB73" s="4" t="s">
        <v>47</v>
      </c>
      <c r="AC73" s="4"/>
      <c r="AD73" s="20" t="s">
        <v>534</v>
      </c>
      <c r="AE73" s="4"/>
      <c r="AF73" s="4"/>
      <c r="AG73" s="4"/>
      <c r="AH73" s="4"/>
      <c r="AI73" s="4"/>
      <c r="AJ73" s="4"/>
      <c r="AK73" s="4"/>
      <c r="AL73" s="4"/>
      <c r="AM73" s="4"/>
      <c r="AN73" s="4"/>
      <c r="AO73" s="4"/>
      <c r="AP73" s="4" t="str">
        <f>VLOOKUP(AA73,[1]Trộn!AA72:AB3064,2,FALSE)</f>
        <v>#ERROR!</v>
      </c>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row>
    <row r="74" ht="14.25" customHeight="1">
      <c r="A74" s="1" t="str">
        <f t="shared" si="8"/>
        <v>Thêm</v>
      </c>
      <c r="B74" s="3">
        <f t="shared" si="9"/>
        <v>0</v>
      </c>
      <c r="C74" s="4" t="s">
        <v>530</v>
      </c>
      <c r="D74" s="4"/>
      <c r="E74" s="4" t="s">
        <v>535</v>
      </c>
      <c r="F74" s="4"/>
      <c r="G74" s="4"/>
      <c r="H74" s="4"/>
      <c r="I74" s="4"/>
      <c r="J74" s="4"/>
      <c r="K74" s="4"/>
      <c r="L74" s="4"/>
      <c r="M74" s="4"/>
      <c r="N74" s="4"/>
      <c r="O74" s="4"/>
      <c r="P74" s="4" t="s">
        <v>204</v>
      </c>
      <c r="Q74" s="4" t="s">
        <v>5</v>
      </c>
      <c r="R74" s="4"/>
      <c r="S74" s="4" t="s">
        <v>536</v>
      </c>
      <c r="T74" s="4" t="s">
        <v>537</v>
      </c>
      <c r="U74" s="4" t="s">
        <v>538</v>
      </c>
      <c r="V74" s="4" t="s">
        <v>150</v>
      </c>
      <c r="W74" s="4" t="s">
        <v>150</v>
      </c>
      <c r="X74" s="4" t="s">
        <v>410</v>
      </c>
      <c r="Y74" s="4"/>
      <c r="Z74" s="4" t="s">
        <v>539</v>
      </c>
      <c r="AA74" s="4">
        <v>82.0</v>
      </c>
      <c r="AB74" s="4" t="s">
        <v>47</v>
      </c>
      <c r="AC74" s="4"/>
      <c r="AD74" s="20" t="s">
        <v>540</v>
      </c>
      <c r="AE74" s="4"/>
      <c r="AF74" s="4"/>
      <c r="AG74" s="4"/>
      <c r="AH74" s="4"/>
      <c r="AI74" s="4"/>
      <c r="AJ74" s="4"/>
      <c r="AK74" s="4"/>
      <c r="AL74" s="4"/>
      <c r="AM74" s="4"/>
      <c r="AN74" s="4"/>
      <c r="AO74" s="4"/>
      <c r="AP74" s="4" t="str">
        <f>VLOOKUP(AA74,[1]Trộn!AA73:AB3065,2,FALSE)</f>
        <v>#ERROR!</v>
      </c>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row>
    <row r="75" ht="14.25" customHeight="1">
      <c r="A75" s="1" t="str">
        <f t="shared" si="8"/>
        <v/>
      </c>
      <c r="B75" s="3">
        <f t="shared" si="9"/>
        <v>0</v>
      </c>
      <c r="C75" s="4" t="s">
        <v>530</v>
      </c>
      <c r="D75" s="4"/>
      <c r="E75" s="4" t="s">
        <v>535</v>
      </c>
      <c r="F75" s="4"/>
      <c r="G75" s="4"/>
      <c r="H75" s="4"/>
      <c r="I75" s="4"/>
      <c r="J75" s="4"/>
      <c r="K75" s="4"/>
      <c r="L75" s="4"/>
      <c r="M75" s="4"/>
      <c r="N75" s="4"/>
      <c r="O75" s="4"/>
      <c r="P75" s="4" t="s">
        <v>204</v>
      </c>
      <c r="Q75" s="4" t="s">
        <v>9</v>
      </c>
      <c r="R75" s="4" t="s">
        <v>541</v>
      </c>
      <c r="S75" s="4" t="s">
        <v>150</v>
      </c>
      <c r="T75" s="4" t="s">
        <v>150</v>
      </c>
      <c r="U75" s="4" t="s">
        <v>150</v>
      </c>
      <c r="V75" s="4" t="s">
        <v>150</v>
      </c>
      <c r="W75" s="4" t="s">
        <v>150</v>
      </c>
      <c r="X75" s="4" t="s">
        <v>542</v>
      </c>
      <c r="Y75" s="4"/>
      <c r="Z75" s="4" t="s">
        <v>543</v>
      </c>
      <c r="AA75" s="4">
        <v>83.0</v>
      </c>
      <c r="AB75" s="4" t="s">
        <v>47</v>
      </c>
      <c r="AC75" s="4"/>
      <c r="AD75" s="20" t="s">
        <v>544</v>
      </c>
      <c r="AE75" s="4"/>
      <c r="AF75" s="4"/>
      <c r="AG75" s="4"/>
      <c r="AH75" s="4"/>
      <c r="AI75" s="4"/>
      <c r="AJ75" s="4"/>
      <c r="AK75" s="4"/>
      <c r="AL75" s="4"/>
      <c r="AM75" s="4"/>
      <c r="AN75" s="4"/>
      <c r="AO75" s="4"/>
      <c r="AP75" s="4" t="str">
        <f>VLOOKUP(AA75,[1]Trộn!AA74:AB3066,2,FALSE)</f>
        <v>#ERROR!</v>
      </c>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row>
    <row r="76" ht="14.25" customHeight="1">
      <c r="A76" s="1" t="str">
        <f t="shared" si="8"/>
        <v>OK</v>
      </c>
      <c r="B76" s="3" t="str">
        <f t="shared" si="9"/>
        <v>OK</v>
      </c>
      <c r="C76" s="4" t="s">
        <v>546</v>
      </c>
      <c r="D76" s="4"/>
      <c r="E76" s="4" t="s">
        <v>547</v>
      </c>
      <c r="F76" s="4" t="s">
        <v>548</v>
      </c>
      <c r="G76" s="4"/>
      <c r="H76" s="4"/>
      <c r="I76" s="4"/>
      <c r="J76" s="4" t="s">
        <v>123</v>
      </c>
      <c r="K76" s="4"/>
      <c r="L76" s="4" t="s">
        <v>549</v>
      </c>
      <c r="M76" s="4" t="s">
        <v>13</v>
      </c>
      <c r="N76" s="4" t="s">
        <v>5</v>
      </c>
      <c r="O76" s="4" t="s">
        <v>550</v>
      </c>
      <c r="P76" s="4" t="s">
        <v>551</v>
      </c>
      <c r="Q76" s="4"/>
      <c r="R76" s="4" t="s">
        <v>552</v>
      </c>
      <c r="S76" s="4" t="s">
        <v>554</v>
      </c>
      <c r="T76" s="4" t="s">
        <v>556</v>
      </c>
      <c r="U76" s="4" t="s">
        <v>557</v>
      </c>
      <c r="V76" s="4" t="s">
        <v>559</v>
      </c>
      <c r="W76" s="4" t="s">
        <v>560</v>
      </c>
      <c r="X76" s="4" t="s">
        <v>561</v>
      </c>
      <c r="Y76" s="4" t="s">
        <v>562</v>
      </c>
      <c r="Z76" s="4"/>
      <c r="AA76" s="4">
        <v>84.0</v>
      </c>
      <c r="AB76" s="4" t="s">
        <v>49</v>
      </c>
      <c r="AC76" s="4"/>
      <c r="AD76" s="4"/>
      <c r="AE76" s="4"/>
      <c r="AF76" s="4"/>
      <c r="AG76" s="4"/>
      <c r="AH76" s="4"/>
      <c r="AI76" s="4"/>
      <c r="AJ76" s="4"/>
      <c r="AK76" s="4"/>
      <c r="AL76" s="4"/>
      <c r="AM76" s="4"/>
      <c r="AN76" s="4"/>
      <c r="AO76" s="4"/>
      <c r="AP76" s="4" t="str">
        <f>VLOOKUP(AA76,[1]Trộn!AA75:AB3067,2,FALSE)</f>
        <v>#ERROR!</v>
      </c>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row>
    <row r="77" ht="14.25" customHeight="1">
      <c r="A77" s="1"/>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row>
    <row r="78" ht="14.25" customHeight="1">
      <c r="A78" s="1" t="str">
        <f t="shared" ref="A78:A79" si="10">SWITCH(B78,"OK",IF(ISBLANK(R78),IF(ISBLANK(P78),"Giữ chỗ nhóm","Giữ chỗ"),"OK"),"Chưa làm",IF(P78&lt;&gt;"","Giữ chỗ",""),0,IF(ISBLANK(R78),"Thêm",""),"")</f>
        <v>OK</v>
      </c>
      <c r="B78" s="3" t="str">
        <f t="shared" ref="B78:B79" si="11">IF(Q78&lt;&gt;"",0,IF(O78="",IF(N78="",,"Tự do chọn"),SWITCH(M78,"KSTN",IF(LEFT(O78,1)="A","OK","Sai lớp"),"CQ",IF(LEFT(O78,1)="B","OK","Sai lớp"),"SIE",IF(LEFT(O78,1)="C","OK","Sai lớp"),"VN",IF(LEFT(O78,1)="D","OK","Sai lớp"),"VN-ICT",IF(LEFT(O78,1)="D","OK","Sai lớp"),"Sai phân công")))</f>
        <v>OK</v>
      </c>
      <c r="C78" s="4" t="s">
        <v>563</v>
      </c>
      <c r="D78" s="4"/>
      <c r="E78" s="4" t="s">
        <v>547</v>
      </c>
      <c r="F78" s="4" t="s">
        <v>564</v>
      </c>
      <c r="G78" s="4" t="s">
        <v>565</v>
      </c>
      <c r="H78" s="4"/>
      <c r="I78" s="4"/>
      <c r="J78" s="4" t="s">
        <v>123</v>
      </c>
      <c r="K78" s="4"/>
      <c r="L78" s="4" t="s">
        <v>566</v>
      </c>
      <c r="M78" s="4" t="s">
        <v>13</v>
      </c>
      <c r="N78" s="4" t="s">
        <v>5</v>
      </c>
      <c r="O78" s="4" t="s">
        <v>550</v>
      </c>
      <c r="P78" s="4" t="s">
        <v>567</v>
      </c>
      <c r="Q78" s="4"/>
      <c r="R78" s="4" t="s">
        <v>568</v>
      </c>
      <c r="S78" s="4" t="s">
        <v>569</v>
      </c>
      <c r="T78" s="4" t="s">
        <v>570</v>
      </c>
      <c r="U78" s="4" t="s">
        <v>571</v>
      </c>
      <c r="V78" s="4" t="s">
        <v>572</v>
      </c>
      <c r="W78" s="4" t="s">
        <v>573</v>
      </c>
      <c r="X78" s="4" t="s">
        <v>574</v>
      </c>
      <c r="Y78" s="4" t="s">
        <v>575</v>
      </c>
      <c r="Z78" s="4"/>
      <c r="AA78" s="4">
        <v>87.0</v>
      </c>
      <c r="AB78" s="4" t="s">
        <v>49</v>
      </c>
      <c r="AC78" s="4"/>
      <c r="AD78" s="4"/>
      <c r="AE78" s="4"/>
      <c r="AF78" s="4"/>
      <c r="AG78" s="4"/>
      <c r="AH78" s="4"/>
      <c r="AI78" s="4"/>
      <c r="AJ78" s="4"/>
      <c r="AK78" s="4"/>
      <c r="AL78" s="4"/>
      <c r="AM78" s="4"/>
      <c r="AN78" s="4"/>
      <c r="AO78" s="4"/>
      <c r="AP78" s="4" t="str">
        <f>VLOOKUP(AA78,[1]Trộn!AA77:AB3069,2,FALSE)</f>
        <v>#ERROR!</v>
      </c>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row>
    <row r="79" ht="14.25" customHeight="1">
      <c r="A79" s="1" t="str">
        <f t="shared" si="10"/>
        <v/>
      </c>
      <c r="B79" s="3">
        <f t="shared" si="11"/>
        <v>0</v>
      </c>
      <c r="C79" s="4" t="s">
        <v>563</v>
      </c>
      <c r="D79" s="4"/>
      <c r="E79" s="4" t="s">
        <v>547</v>
      </c>
      <c r="F79" s="4"/>
      <c r="G79" s="4"/>
      <c r="H79" s="4"/>
      <c r="I79" s="4"/>
      <c r="J79" s="4" t="s">
        <v>123</v>
      </c>
      <c r="K79" s="4"/>
      <c r="L79" s="4" t="s">
        <v>566</v>
      </c>
      <c r="M79" s="4"/>
      <c r="N79" s="4"/>
      <c r="O79" s="4"/>
      <c r="P79" s="4"/>
      <c r="Q79" s="4" t="s">
        <v>9</v>
      </c>
      <c r="R79" s="4" t="s">
        <v>576</v>
      </c>
      <c r="S79" s="4"/>
      <c r="T79" s="4"/>
      <c r="U79" s="4"/>
      <c r="V79" s="4"/>
      <c r="W79" s="4"/>
      <c r="X79" s="4" t="s">
        <v>577</v>
      </c>
      <c r="Y79" s="4" t="s">
        <v>577</v>
      </c>
      <c r="Z79" s="4" t="s">
        <v>214</v>
      </c>
      <c r="AA79" s="4">
        <v>89.0</v>
      </c>
      <c r="AB79" s="4" t="s">
        <v>13</v>
      </c>
      <c r="AC79" s="4"/>
      <c r="AD79" s="4"/>
      <c r="AE79" s="4"/>
      <c r="AF79" s="4"/>
      <c r="AG79" s="4"/>
      <c r="AH79" s="4"/>
      <c r="AI79" s="4"/>
      <c r="AJ79" s="4"/>
      <c r="AK79" s="4"/>
      <c r="AL79" s="4"/>
      <c r="AM79" s="4"/>
      <c r="AN79" s="4"/>
      <c r="AO79" s="4"/>
      <c r="AP79" s="4" t="str">
        <f>VLOOKUP(AA79,[1]Trộn!AA78:AB3070,2,FALSE)</f>
        <v>#ERROR!</v>
      </c>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row>
    <row r="80" ht="14.25" customHeight="1">
      <c r="A80" s="1"/>
      <c r="B80" s="3"/>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row>
    <row r="81" ht="14.25" customHeight="1">
      <c r="A81" s="1" t="str">
        <f t="shared" ref="A81:A83" si="12">SWITCH(B81,"OK",IF(ISBLANK(R81),IF(ISBLANK(P81),"Giữ chỗ nhóm","Giữ chỗ"),"OK"),"Chưa làm",IF(P81&lt;&gt;"","Giữ chỗ",""),0,IF(ISBLANK(R81),"Thêm",""),"")</f>
        <v>OK</v>
      </c>
      <c r="B81" s="3" t="str">
        <f t="shared" ref="B81:B83" si="13">IF(Q81&lt;&gt;"",0,IF(O81="",IF(N81="",,"Tự do chọn"),SWITCH(M81,"KSTN",IF(LEFT(O81,1)="A","OK","Sai lớp"),"CQ",IF(LEFT(O81,1)="B","OK","Sai lớp"),"SIE",IF(LEFT(O81,1)="C","OK","Sai lớp"),"VN",IF(LEFT(O81,1)="D","OK","Sai lớp"),"VN-ICT",IF(LEFT(O81,1)="D","OK","Sai lớp"),"Sai phân công")))</f>
        <v>OK</v>
      </c>
      <c r="C81" s="4" t="s">
        <v>582</v>
      </c>
      <c r="D81" s="4"/>
      <c r="E81" s="4" t="s">
        <v>547</v>
      </c>
      <c r="F81" s="4"/>
      <c r="G81" s="4" t="s">
        <v>583</v>
      </c>
      <c r="H81" s="4"/>
      <c r="I81" s="4"/>
      <c r="J81" s="4"/>
      <c r="K81" s="4"/>
      <c r="L81" s="4"/>
      <c r="M81" s="4" t="s">
        <v>13</v>
      </c>
      <c r="N81" s="4" t="s">
        <v>5</v>
      </c>
      <c r="O81" s="4" t="s">
        <v>505</v>
      </c>
      <c r="P81" s="4" t="s">
        <v>584</v>
      </c>
      <c r="Q81" s="4"/>
      <c r="R81" s="4" t="s">
        <v>585</v>
      </c>
      <c r="S81" s="4" t="s">
        <v>586</v>
      </c>
      <c r="T81" s="4" t="s">
        <v>587</v>
      </c>
      <c r="U81" s="4" t="s">
        <v>588</v>
      </c>
      <c r="V81" s="4" t="s">
        <v>589</v>
      </c>
      <c r="W81" s="4" t="s">
        <v>590</v>
      </c>
      <c r="X81" s="4" t="s">
        <v>591</v>
      </c>
      <c r="Y81" s="4" t="s">
        <v>592</v>
      </c>
      <c r="Z81" s="4"/>
      <c r="AA81" s="4">
        <v>91.0</v>
      </c>
      <c r="AB81" s="4" t="s">
        <v>49</v>
      </c>
      <c r="AC81" s="4"/>
      <c r="AD81" s="4"/>
      <c r="AE81" s="4"/>
      <c r="AF81" s="4"/>
      <c r="AG81" s="4"/>
      <c r="AH81" s="4"/>
      <c r="AI81" s="4"/>
      <c r="AJ81" s="4"/>
      <c r="AK81" s="4"/>
      <c r="AL81" s="4"/>
      <c r="AM81" s="4"/>
      <c r="AN81" s="4"/>
      <c r="AO81" s="4"/>
      <c r="AP81" s="4" t="str">
        <f>VLOOKUP(AA81,[1]Trộn!AA80:AB3072,2,FALSE)</f>
        <v>#ERROR!</v>
      </c>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row>
    <row r="82" ht="14.25" customHeight="1">
      <c r="A82" s="1" t="str">
        <f t="shared" si="12"/>
        <v/>
      </c>
      <c r="B82" s="3">
        <f t="shared" si="13"/>
        <v>0</v>
      </c>
      <c r="C82" s="4" t="s">
        <v>582</v>
      </c>
      <c r="D82" s="4"/>
      <c r="E82" s="4" t="s">
        <v>547</v>
      </c>
      <c r="F82" s="4"/>
      <c r="G82" s="4"/>
      <c r="H82" s="4"/>
      <c r="I82" s="4"/>
      <c r="J82" s="4"/>
      <c r="K82" s="4"/>
      <c r="L82" s="4"/>
      <c r="M82" s="4"/>
      <c r="N82" s="4"/>
      <c r="O82" s="4"/>
      <c r="P82" s="4"/>
      <c r="Q82" s="4" t="s">
        <v>9</v>
      </c>
      <c r="R82" s="4" t="s">
        <v>593</v>
      </c>
      <c r="S82" s="4" t="s">
        <v>150</v>
      </c>
      <c r="T82" s="4" t="s">
        <v>150</v>
      </c>
      <c r="U82" s="4" t="s">
        <v>150</v>
      </c>
      <c r="V82" s="4" t="s">
        <v>150</v>
      </c>
      <c r="W82" s="4" t="s">
        <v>150</v>
      </c>
      <c r="X82" s="4" t="s">
        <v>594</v>
      </c>
      <c r="Y82" s="4"/>
      <c r="Z82" s="4"/>
      <c r="AA82" s="4">
        <v>93.0</v>
      </c>
      <c r="AB82" s="4" t="s">
        <v>47</v>
      </c>
      <c r="AC82" s="4"/>
      <c r="AD82" s="20" t="s">
        <v>595</v>
      </c>
      <c r="AE82" s="4"/>
      <c r="AF82" s="4"/>
      <c r="AG82" s="4"/>
      <c r="AH82" s="4"/>
      <c r="AI82" s="4"/>
      <c r="AJ82" s="4"/>
      <c r="AK82" s="4"/>
      <c r="AL82" s="4"/>
      <c r="AM82" s="4"/>
      <c r="AN82" s="4"/>
      <c r="AO82" s="4"/>
      <c r="AP82" s="4" t="str">
        <f>VLOOKUP(AA82,[1]Trộn!AA81:AB3073,2,FALSE)</f>
        <v>#ERROR!</v>
      </c>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row>
    <row r="83" ht="14.25" customHeight="1">
      <c r="A83" s="1" t="str">
        <f t="shared" si="12"/>
        <v>OK</v>
      </c>
      <c r="B83" s="3" t="str">
        <f t="shared" si="13"/>
        <v>OK</v>
      </c>
      <c r="C83" s="4" t="s">
        <v>596</v>
      </c>
      <c r="D83" s="4"/>
      <c r="E83" s="4" t="s">
        <v>547</v>
      </c>
      <c r="F83" s="4"/>
      <c r="G83" s="4" t="s">
        <v>597</v>
      </c>
      <c r="H83" s="4"/>
      <c r="I83" s="4"/>
      <c r="J83" s="4"/>
      <c r="K83" s="4"/>
      <c r="L83" s="4"/>
      <c r="M83" s="4" t="s">
        <v>13</v>
      </c>
      <c r="N83" s="4" t="s">
        <v>5</v>
      </c>
      <c r="O83" s="4" t="s">
        <v>505</v>
      </c>
      <c r="P83" s="4" t="s">
        <v>545</v>
      </c>
      <c r="Q83" s="4"/>
      <c r="R83" s="4" t="s">
        <v>598</v>
      </c>
      <c r="S83" s="4" t="s">
        <v>599</v>
      </c>
      <c r="T83" s="4" t="s">
        <v>600</v>
      </c>
      <c r="U83" s="4" t="s">
        <v>601</v>
      </c>
      <c r="V83" s="4" t="s">
        <v>602</v>
      </c>
      <c r="W83" s="4" t="s">
        <v>603</v>
      </c>
      <c r="X83" s="4" t="s">
        <v>604</v>
      </c>
      <c r="Y83" s="4" t="s">
        <v>605</v>
      </c>
      <c r="Z83" s="4"/>
      <c r="AA83" s="4">
        <v>94.0</v>
      </c>
      <c r="AB83" s="4" t="s">
        <v>49</v>
      </c>
      <c r="AC83" s="4"/>
      <c r="AD83" s="4"/>
      <c r="AE83" s="4"/>
      <c r="AF83" s="4"/>
      <c r="AG83" s="4"/>
      <c r="AH83" s="4"/>
      <c r="AI83" s="4"/>
      <c r="AJ83" s="4"/>
      <c r="AK83" s="4"/>
      <c r="AL83" s="4"/>
      <c r="AM83" s="4"/>
      <c r="AN83" s="4"/>
      <c r="AO83" s="4"/>
      <c r="AP83" s="4" t="str">
        <f>VLOOKUP(AA83,[1]Trộn!AA82:AB3074,2,FALSE)</f>
        <v>#ERROR!</v>
      </c>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row>
    <row r="84" ht="14.25" customHeight="1">
      <c r="A84" s="1"/>
      <c r="B84" s="3"/>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row>
    <row r="85" ht="14.25" customHeight="1">
      <c r="A85" s="1" t="str">
        <f t="shared" ref="A85:A86" si="14">SWITCH(B85,"OK",IF(ISBLANK(R85),IF(ISBLANK(P85),"Giữ chỗ nhóm","Giữ chỗ"),"OK"),"Chưa làm",IF(P85&lt;&gt;"","Giữ chỗ",""),0,IF(ISBLANK(R85),"Thêm",""),"")</f>
        <v>OK</v>
      </c>
      <c r="B85" s="3" t="str">
        <f t="shared" ref="B85:B86" si="15">IF(Q85&lt;&gt;"",0,IF(O85="",IF(N85="",,"Tự do chọn"),SWITCH(M85,"KSTN",IF(LEFT(O85,1)="A","OK","Sai lớp"),"CQ",IF(LEFT(O85,1)="B","OK","Sai lớp"),"SIE",IF(LEFT(O85,1)="C","OK","Sai lớp"),"VN",IF(LEFT(O85,1)="D","OK","Sai lớp"),"VN-ICT",IF(LEFT(O85,1)="D","OK","Sai lớp"),"Sai phân công")))</f>
        <v>OK</v>
      </c>
      <c r="C85" s="4" t="s">
        <v>608</v>
      </c>
      <c r="D85" s="4"/>
      <c r="E85" s="4" t="s">
        <v>547</v>
      </c>
      <c r="F85" s="4" t="s">
        <v>609</v>
      </c>
      <c r="G85" s="4" t="s">
        <v>610</v>
      </c>
      <c r="H85" s="4"/>
      <c r="I85" s="4"/>
      <c r="J85" s="4" t="s">
        <v>123</v>
      </c>
      <c r="K85" s="4"/>
      <c r="L85" s="4" t="s">
        <v>611</v>
      </c>
      <c r="M85" s="4" t="s">
        <v>47</v>
      </c>
      <c r="N85" s="4" t="s">
        <v>9</v>
      </c>
      <c r="O85" s="4" t="s">
        <v>235</v>
      </c>
      <c r="P85" s="4" t="s">
        <v>395</v>
      </c>
      <c r="Q85" s="4"/>
      <c r="R85" s="4" t="s">
        <v>612</v>
      </c>
      <c r="S85" s="4"/>
      <c r="T85" s="4"/>
      <c r="U85" s="4"/>
      <c r="V85" s="4"/>
      <c r="W85" s="4"/>
      <c r="X85" s="4" t="s">
        <v>613</v>
      </c>
      <c r="Y85" s="4" t="s">
        <v>614</v>
      </c>
      <c r="Z85" s="4"/>
      <c r="AA85" s="4">
        <v>97.0</v>
      </c>
      <c r="AB85" s="4" t="s">
        <v>47</v>
      </c>
      <c r="AC85" s="4"/>
      <c r="AD85" s="20" t="s">
        <v>615</v>
      </c>
      <c r="AE85" s="4"/>
      <c r="AF85" s="4"/>
      <c r="AG85" s="4"/>
      <c r="AH85" s="4"/>
      <c r="AI85" s="4"/>
      <c r="AJ85" s="4"/>
      <c r="AK85" s="4"/>
      <c r="AL85" s="4"/>
      <c r="AM85" s="4"/>
      <c r="AN85" s="4"/>
      <c r="AO85" s="4"/>
      <c r="AP85" s="4" t="str">
        <f>VLOOKUP(AA85,[1]Trộn!AA84:AB3076,2,FALSE)</f>
        <v>#ERROR!</v>
      </c>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row>
    <row r="86" ht="14.25" customHeight="1">
      <c r="A86" s="1" t="str">
        <f t="shared" si="14"/>
        <v>OK</v>
      </c>
      <c r="B86" s="3" t="str">
        <f t="shared" si="15"/>
        <v>OK</v>
      </c>
      <c r="C86" s="4" t="s">
        <v>608</v>
      </c>
      <c r="D86" s="4"/>
      <c r="E86" s="4" t="s">
        <v>547</v>
      </c>
      <c r="F86" s="4"/>
      <c r="G86" s="4"/>
      <c r="H86" s="4"/>
      <c r="I86" s="4"/>
      <c r="J86" s="4" t="s">
        <v>123</v>
      </c>
      <c r="K86" s="4"/>
      <c r="L86" s="4" t="s">
        <v>611</v>
      </c>
      <c r="M86" s="4" t="s">
        <v>13</v>
      </c>
      <c r="N86" s="4" t="s">
        <v>5</v>
      </c>
      <c r="O86" s="4" t="s">
        <v>505</v>
      </c>
      <c r="P86" s="4" t="s">
        <v>545</v>
      </c>
      <c r="Q86" s="4"/>
      <c r="R86" s="4" t="s">
        <v>616</v>
      </c>
      <c r="S86" s="4" t="s">
        <v>617</v>
      </c>
      <c r="T86" s="4" t="s">
        <v>618</v>
      </c>
      <c r="U86" s="4" t="s">
        <v>619</v>
      </c>
      <c r="V86" s="4" t="s">
        <v>620</v>
      </c>
      <c r="W86" s="4" t="s">
        <v>621</v>
      </c>
      <c r="X86" s="4" t="s">
        <v>622</v>
      </c>
      <c r="Y86" s="4" t="s">
        <v>623</v>
      </c>
      <c r="Z86" s="4"/>
      <c r="AA86" s="4">
        <v>98.0</v>
      </c>
      <c r="AB86" s="4" t="s">
        <v>49</v>
      </c>
      <c r="AC86" s="4"/>
      <c r="AD86" s="4"/>
      <c r="AE86" s="4"/>
      <c r="AF86" s="4"/>
      <c r="AG86" s="4"/>
      <c r="AH86" s="4"/>
      <c r="AI86" s="4"/>
      <c r="AJ86" s="4"/>
      <c r="AK86" s="4"/>
      <c r="AL86" s="4"/>
      <c r="AM86" s="4"/>
      <c r="AN86" s="4"/>
      <c r="AO86" s="4"/>
      <c r="AP86" s="4" t="str">
        <f>VLOOKUP(AA86,[1]Trộn!AA85:AB3077,2,FALSE)</f>
        <v>#ERROR!</v>
      </c>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row>
    <row r="87" ht="14.25" customHeight="1">
      <c r="A87" s="1"/>
      <c r="B87" s="3"/>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row>
    <row r="88" ht="14.25" customHeight="1">
      <c r="A88" s="1" t="str">
        <f t="shared" ref="A88:A89" si="16">SWITCH(B88,"OK",IF(ISBLANK(R88),IF(ISBLANK(P88),"Giữ chỗ nhóm","Giữ chỗ"),"OK"),"Chưa làm",IF(P88&lt;&gt;"","Giữ chỗ",""),0,IF(ISBLANK(R88),"Thêm",""),"")</f>
        <v>OK</v>
      </c>
      <c r="B88" s="3" t="str">
        <f t="shared" ref="B88:B89" si="17">IF(Q88&lt;&gt;"",0,IF(O88="",IF(N88="",,"Tự do chọn"),SWITCH(M88,"KSTN",IF(LEFT(O88,1)="A","OK","Sai lớp"),"CQ",IF(LEFT(O88,1)="B","OK","Sai lớp"),"SIE",IF(LEFT(O88,1)="C","OK","Sai lớp"),"VN",IF(LEFT(O88,1)="D","OK","Sai lớp"),"VN-ICT",IF(LEFT(O88,1)="D","OK","Sai lớp"),"Sai phân công")))</f>
        <v>OK</v>
      </c>
      <c r="C88" s="4" t="s">
        <v>624</v>
      </c>
      <c r="D88" s="4"/>
      <c r="E88" s="4" t="s">
        <v>547</v>
      </c>
      <c r="F88" s="4"/>
      <c r="G88" s="4" t="s">
        <v>625</v>
      </c>
      <c r="H88" s="4"/>
      <c r="I88" s="4"/>
      <c r="J88" s="4"/>
      <c r="K88" s="4"/>
      <c r="L88" s="4"/>
      <c r="M88" s="4" t="s">
        <v>47</v>
      </c>
      <c r="N88" s="4" t="s">
        <v>9</v>
      </c>
      <c r="O88" s="4" t="s">
        <v>235</v>
      </c>
      <c r="P88" s="4" t="s">
        <v>395</v>
      </c>
      <c r="Q88" s="4"/>
      <c r="R88" s="4" t="s">
        <v>626</v>
      </c>
      <c r="S88" s="4"/>
      <c r="T88" s="4"/>
      <c r="U88" s="4"/>
      <c r="V88" s="4"/>
      <c r="W88" s="4"/>
      <c r="X88" s="4" t="s">
        <v>627</v>
      </c>
      <c r="Y88" s="4" t="s">
        <v>628</v>
      </c>
      <c r="Z88" s="4"/>
      <c r="AA88" s="4">
        <v>100.0</v>
      </c>
      <c r="AB88" s="4" t="s">
        <v>47</v>
      </c>
      <c r="AC88" s="4"/>
      <c r="AD88" s="20" t="s">
        <v>629</v>
      </c>
      <c r="AE88" s="4"/>
      <c r="AF88" s="4"/>
      <c r="AG88" s="4"/>
      <c r="AH88" s="4"/>
      <c r="AI88" s="4"/>
      <c r="AJ88" s="4"/>
      <c r="AK88" s="4"/>
      <c r="AL88" s="4"/>
      <c r="AM88" s="4"/>
      <c r="AN88" s="4"/>
      <c r="AO88" s="4"/>
      <c r="AP88" s="4" t="str">
        <f>VLOOKUP(AA88,[1]Trộn!AA87:AB3079,2,FALSE)</f>
        <v>#ERROR!</v>
      </c>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row>
    <row r="89" ht="14.25" customHeight="1">
      <c r="A89" s="1" t="str">
        <f t="shared" si="16"/>
        <v>OK</v>
      </c>
      <c r="B89" s="3" t="str">
        <f t="shared" si="17"/>
        <v>OK</v>
      </c>
      <c r="C89" s="4" t="s">
        <v>624</v>
      </c>
      <c r="D89" s="4"/>
      <c r="E89" s="4" t="s">
        <v>547</v>
      </c>
      <c r="F89" s="4"/>
      <c r="G89" s="4"/>
      <c r="H89" s="4"/>
      <c r="I89" s="4"/>
      <c r="J89" s="4"/>
      <c r="K89" s="4"/>
      <c r="L89" s="4"/>
      <c r="M89" s="4" t="s">
        <v>13</v>
      </c>
      <c r="N89" s="4" t="s">
        <v>5</v>
      </c>
      <c r="O89" s="4" t="s">
        <v>505</v>
      </c>
      <c r="P89" s="4" t="s">
        <v>578</v>
      </c>
      <c r="Q89" s="4"/>
      <c r="R89" s="4" t="s">
        <v>630</v>
      </c>
      <c r="S89" s="4" t="s">
        <v>631</v>
      </c>
      <c r="T89" s="4" t="s">
        <v>632</v>
      </c>
      <c r="U89" s="4" t="s">
        <v>633</v>
      </c>
      <c r="V89" s="4" t="s">
        <v>634</v>
      </c>
      <c r="W89" s="4" t="s">
        <v>635</v>
      </c>
      <c r="X89" s="4" t="s">
        <v>636</v>
      </c>
      <c r="Y89" s="4" t="s">
        <v>637</v>
      </c>
      <c r="Z89" s="4"/>
      <c r="AA89" s="4">
        <v>101.0</v>
      </c>
      <c r="AB89" s="4" t="s">
        <v>49</v>
      </c>
      <c r="AC89" s="4"/>
      <c r="AD89" s="4"/>
      <c r="AE89" s="4"/>
      <c r="AF89" s="4"/>
      <c r="AG89" s="4"/>
      <c r="AH89" s="4"/>
      <c r="AI89" s="4"/>
      <c r="AJ89" s="4"/>
      <c r="AK89" s="4"/>
      <c r="AL89" s="4"/>
      <c r="AM89" s="4"/>
      <c r="AN89" s="4"/>
      <c r="AO89" s="4"/>
      <c r="AP89" s="4" t="str">
        <f>VLOOKUP(AA89,[1]Trộn!AA88:AB3080,2,FALSE)</f>
        <v>#ERROR!</v>
      </c>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row>
    <row r="90" ht="14.25" customHeight="1">
      <c r="A90" s="1"/>
      <c r="B90" s="3"/>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row>
    <row r="91" ht="14.25" customHeight="1">
      <c r="A91" s="1" t="str">
        <f t="shared" ref="A91:A92" si="18">SWITCH(B91,"OK",IF(ISBLANK(R91),IF(ISBLANK(P91),"Giữ chỗ nhóm","Giữ chỗ"),"OK"),"Chưa làm",IF(P91&lt;&gt;"","Giữ chỗ",""),0,IF(ISBLANK(R91),"Thêm",""),"")</f>
        <v>OK</v>
      </c>
      <c r="B91" s="3" t="str">
        <f t="shared" ref="B91:B92" si="19">IF(Q91&lt;&gt;"",0,IF(O91="",IF(N91="",,"Tự do chọn"),SWITCH(M91,"KSTN",IF(LEFT(O91,1)="A","OK","Sai lớp"),"CQ",IF(LEFT(O91,1)="B","OK","Sai lớp"),"SIE",IF(LEFT(O91,1)="C","OK","Sai lớp"),"VN",IF(LEFT(O91,1)="D","OK","Sai lớp"),"VN-ICT",IF(LEFT(O91,1)="D","OK","Sai lớp"),"Sai phân công")))</f>
        <v>OK</v>
      </c>
      <c r="C91" s="4" t="s">
        <v>641</v>
      </c>
      <c r="D91" s="4"/>
      <c r="E91" s="4" t="s">
        <v>547</v>
      </c>
      <c r="F91" s="4"/>
      <c r="G91" s="4" t="s">
        <v>642</v>
      </c>
      <c r="H91" s="4"/>
      <c r="I91" s="4"/>
      <c r="J91" s="4"/>
      <c r="K91" s="4"/>
      <c r="L91" s="4"/>
      <c r="M91" s="4" t="s">
        <v>47</v>
      </c>
      <c r="N91" s="4" t="s">
        <v>9</v>
      </c>
      <c r="O91" s="4" t="s">
        <v>414</v>
      </c>
      <c r="P91" s="4" t="s">
        <v>416</v>
      </c>
      <c r="Q91" s="4"/>
      <c r="R91" s="4" t="s">
        <v>643</v>
      </c>
      <c r="S91" s="4"/>
      <c r="T91" s="4"/>
      <c r="U91" s="4"/>
      <c r="V91" s="4"/>
      <c r="W91" s="4"/>
      <c r="X91" s="4" t="s">
        <v>644</v>
      </c>
      <c r="Y91" s="4" t="s">
        <v>645</v>
      </c>
      <c r="Z91" s="4"/>
      <c r="AA91" s="4">
        <v>103.0</v>
      </c>
      <c r="AB91" s="4" t="s">
        <v>47</v>
      </c>
      <c r="AC91" s="4"/>
      <c r="AD91" s="20" t="s">
        <v>646</v>
      </c>
      <c r="AE91" s="4"/>
      <c r="AF91" s="4"/>
      <c r="AG91" s="4"/>
      <c r="AH91" s="4"/>
      <c r="AI91" s="4"/>
      <c r="AJ91" s="4"/>
      <c r="AK91" s="4"/>
      <c r="AL91" s="4"/>
      <c r="AM91" s="4"/>
      <c r="AN91" s="4"/>
      <c r="AO91" s="4"/>
      <c r="AP91" s="4" t="str">
        <f>VLOOKUP(AA91,[1]Trộn!AA90:AB3082,2,FALSE)</f>
        <v>#ERROR!</v>
      </c>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row>
    <row r="92" ht="14.25" customHeight="1">
      <c r="A92" s="1" t="str">
        <f t="shared" si="18"/>
        <v>OK</v>
      </c>
      <c r="B92" s="3" t="str">
        <f t="shared" si="19"/>
        <v>OK</v>
      </c>
      <c r="C92" s="4" t="s">
        <v>641</v>
      </c>
      <c r="D92" s="4"/>
      <c r="E92" s="4" t="s">
        <v>547</v>
      </c>
      <c r="F92" s="4"/>
      <c r="G92" s="4"/>
      <c r="H92" s="4"/>
      <c r="I92" s="4"/>
      <c r="J92" s="4"/>
      <c r="K92" s="4"/>
      <c r="L92" s="4"/>
      <c r="M92" s="4" t="s">
        <v>13</v>
      </c>
      <c r="N92" s="4" t="s">
        <v>5</v>
      </c>
      <c r="O92" s="4" t="s">
        <v>413</v>
      </c>
      <c r="P92" s="4" t="s">
        <v>502</v>
      </c>
      <c r="Q92" s="4"/>
      <c r="R92" s="4" t="s">
        <v>647</v>
      </c>
      <c r="S92" s="4" t="s">
        <v>648</v>
      </c>
      <c r="T92" s="4" t="s">
        <v>649</v>
      </c>
      <c r="U92" s="4" t="s">
        <v>650</v>
      </c>
      <c r="V92" s="4" t="s">
        <v>651</v>
      </c>
      <c r="W92" s="4" t="s">
        <v>652</v>
      </c>
      <c r="X92" s="4" t="s">
        <v>653</v>
      </c>
      <c r="Y92" s="4" t="s">
        <v>654</v>
      </c>
      <c r="Z92" s="4"/>
      <c r="AA92" s="4">
        <v>104.0</v>
      </c>
      <c r="AB92" s="4" t="s">
        <v>49</v>
      </c>
      <c r="AC92" s="4"/>
      <c r="AD92" s="4"/>
      <c r="AE92" s="4"/>
      <c r="AF92" s="4"/>
      <c r="AG92" s="4"/>
      <c r="AH92" s="4"/>
      <c r="AI92" s="4"/>
      <c r="AJ92" s="4"/>
      <c r="AK92" s="4"/>
      <c r="AL92" s="4"/>
      <c r="AM92" s="4"/>
      <c r="AN92" s="4"/>
      <c r="AO92" s="4"/>
      <c r="AP92" s="4" t="str">
        <f>VLOOKUP(AA92,[1]Trộn!AA91:AB3083,2,FALSE)</f>
        <v>#ERROR!</v>
      </c>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row>
    <row r="93" ht="14.25" customHeight="1">
      <c r="A93" s="1"/>
      <c r="B93" s="3"/>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row>
    <row r="94" ht="14.25" customHeight="1">
      <c r="A94" s="1" t="str">
        <f t="shared" ref="A94:A95" si="20">SWITCH(B94,"OK",IF(ISBLANK(R94),IF(ISBLANK(P94),"Giữ chỗ nhóm","Giữ chỗ"),"OK"),"Chưa làm",IF(P94&lt;&gt;"","Giữ chỗ",""),0,IF(ISBLANK(R94),"Thêm",""),"")</f>
        <v>OK</v>
      </c>
      <c r="B94" s="3" t="str">
        <f t="shared" ref="B94:B95" si="21">IF(Q94&lt;&gt;"",0,IF(O94="",IF(N94="",,"Tự do chọn"),SWITCH(M94,"KSTN",IF(LEFT(O94,1)="A","OK","Sai lớp"),"CQ",IF(LEFT(O94,1)="B","OK","Sai lớp"),"SIE",IF(LEFT(O94,1)="C","OK","Sai lớp"),"VN",IF(LEFT(O94,1)="D","OK","Sai lớp"),"VN-ICT",IF(LEFT(O94,1)="D","OK","Sai lớp"),"Sai phân công")))</f>
        <v>OK</v>
      </c>
      <c r="C94" s="4" t="s">
        <v>658</v>
      </c>
      <c r="D94" s="4"/>
      <c r="E94" s="4" t="s">
        <v>547</v>
      </c>
      <c r="F94" s="4"/>
      <c r="G94" s="4"/>
      <c r="H94" s="4"/>
      <c r="I94" s="4"/>
      <c r="J94" s="4"/>
      <c r="K94" s="4"/>
      <c r="L94" s="4"/>
      <c r="M94" s="4" t="s">
        <v>13</v>
      </c>
      <c r="N94" s="4" t="s">
        <v>5</v>
      </c>
      <c r="O94" s="4" t="s">
        <v>520</v>
      </c>
      <c r="P94" s="4" t="s">
        <v>659</v>
      </c>
      <c r="Q94" s="4"/>
      <c r="R94" s="4" t="s">
        <v>660</v>
      </c>
      <c r="S94" s="4" t="s">
        <v>661</v>
      </c>
      <c r="T94" s="4" t="s">
        <v>662</v>
      </c>
      <c r="U94" s="4" t="s">
        <v>663</v>
      </c>
      <c r="V94" s="4" t="s">
        <v>664</v>
      </c>
      <c r="W94" s="4" t="s">
        <v>665</v>
      </c>
      <c r="X94" s="4" t="s">
        <v>574</v>
      </c>
      <c r="Y94" s="4" t="s">
        <v>666</v>
      </c>
      <c r="Z94" s="4"/>
      <c r="AA94" s="4">
        <v>106.0</v>
      </c>
      <c r="AB94" s="4" t="s">
        <v>49</v>
      </c>
      <c r="AC94" s="4"/>
      <c r="AD94" s="4"/>
      <c r="AE94" s="4"/>
      <c r="AF94" s="4"/>
      <c r="AG94" s="4"/>
      <c r="AH94" s="4"/>
      <c r="AI94" s="4"/>
      <c r="AJ94" s="4"/>
      <c r="AK94" s="4"/>
      <c r="AL94" s="4"/>
      <c r="AM94" s="4"/>
      <c r="AN94" s="4"/>
      <c r="AO94" s="4"/>
      <c r="AP94" s="4" t="str">
        <f>VLOOKUP(AA94,[1]Trộn!AA93:AB3085,2,FALSE)</f>
        <v>#ERROR!</v>
      </c>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row>
    <row r="95" ht="14.25" customHeight="1">
      <c r="A95" s="1" t="str">
        <f t="shared" si="20"/>
        <v/>
      </c>
      <c r="B95" s="3">
        <f t="shared" si="21"/>
        <v>0</v>
      </c>
      <c r="C95" s="4" t="s">
        <v>658</v>
      </c>
      <c r="D95" s="4"/>
      <c r="E95" s="4" t="s">
        <v>547</v>
      </c>
      <c r="F95" s="4"/>
      <c r="G95" s="4" t="s">
        <v>667</v>
      </c>
      <c r="H95" s="4"/>
      <c r="I95" s="4"/>
      <c r="J95" s="4"/>
      <c r="K95" s="4"/>
      <c r="L95" s="4"/>
      <c r="M95" s="4"/>
      <c r="N95" s="4"/>
      <c r="O95" s="4"/>
      <c r="P95" s="4"/>
      <c r="Q95" s="4" t="s">
        <v>9</v>
      </c>
      <c r="R95" s="4" t="s">
        <v>668</v>
      </c>
      <c r="S95" s="4"/>
      <c r="T95" s="4"/>
      <c r="U95" s="4"/>
      <c r="V95" s="4"/>
      <c r="W95" s="4"/>
      <c r="X95" s="4" t="s">
        <v>669</v>
      </c>
      <c r="Y95" s="4" t="s">
        <v>670</v>
      </c>
      <c r="Z95" s="4"/>
      <c r="AA95" s="4">
        <v>107.0</v>
      </c>
      <c r="AB95" s="4" t="s">
        <v>47</v>
      </c>
      <c r="AC95" s="4"/>
      <c r="AD95" s="20" t="s">
        <v>671</v>
      </c>
      <c r="AE95" s="4"/>
      <c r="AF95" s="4"/>
      <c r="AG95" s="4"/>
      <c r="AH95" s="4"/>
      <c r="AI95" s="4"/>
      <c r="AJ95" s="4"/>
      <c r="AK95" s="4"/>
      <c r="AL95" s="4"/>
      <c r="AM95" s="4"/>
      <c r="AN95" s="4"/>
      <c r="AO95" s="4"/>
      <c r="AP95" s="4" t="str">
        <f>VLOOKUP(AA95,[1]Trộn!AA94:AB3086,2,FALSE)</f>
        <v>#ERROR!</v>
      </c>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row>
    <row r="96" ht="14.25" customHeight="1">
      <c r="A96" s="1"/>
      <c r="B96" s="3"/>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row>
    <row r="97" ht="14.25" customHeight="1">
      <c r="A97" s="1" t="str">
        <f t="shared" ref="A97:A108" si="22">SWITCH(B97,"OK",IF(ISBLANK(R97),IF(ISBLANK(P97),"Giữ chỗ nhóm","Giữ chỗ"),"OK"),"Chưa làm",IF(P97&lt;&gt;"","Giữ chỗ",""),0,IF(ISBLANK(R97),"Thêm",""),"")</f>
        <v>OK</v>
      </c>
      <c r="B97" s="3" t="str">
        <f t="shared" ref="B97:B108" si="23">IF(Q97&lt;&gt;"",0,IF(O97="",IF(N97="",,"Tự do chọn"),SWITCH(M97,"KSTN",IF(LEFT(O97,1)="A","OK","Sai lớp"),"CQ",IF(LEFT(O97,1)="B","OK","Sai lớp"),"SIE",IF(LEFT(O97,1)="C","OK","Sai lớp"),"VN",IF(LEFT(O97,1)="D","OK","Sai lớp"),"VN-ICT",IF(LEFT(O97,1)="D","OK","Sai lớp"),"Sai phân công")))</f>
        <v>OK</v>
      </c>
      <c r="C97" s="4" t="s">
        <v>675</v>
      </c>
      <c r="D97" s="4" t="s">
        <v>676</v>
      </c>
      <c r="E97" s="4" t="s">
        <v>677</v>
      </c>
      <c r="F97" s="4" t="s">
        <v>678</v>
      </c>
      <c r="G97" s="4"/>
      <c r="H97" s="4"/>
      <c r="I97" s="4"/>
      <c r="J97" s="4" t="s">
        <v>123</v>
      </c>
      <c r="K97" s="4"/>
      <c r="L97" s="4" t="s">
        <v>680</v>
      </c>
      <c r="M97" s="4" t="s">
        <v>101</v>
      </c>
      <c r="N97" s="4" t="s">
        <v>5</v>
      </c>
      <c r="O97" s="4" t="s">
        <v>681</v>
      </c>
      <c r="P97" s="4" t="s">
        <v>682</v>
      </c>
      <c r="Q97" s="4"/>
      <c r="R97" s="4" t="s">
        <v>683</v>
      </c>
      <c r="S97" s="4" t="s">
        <v>684</v>
      </c>
      <c r="T97" s="4" t="s">
        <v>685</v>
      </c>
      <c r="U97" s="4" t="s">
        <v>686</v>
      </c>
      <c r="V97" s="4" t="s">
        <v>687</v>
      </c>
      <c r="W97" s="4" t="s">
        <v>367</v>
      </c>
      <c r="X97" s="4" t="s">
        <v>151</v>
      </c>
      <c r="Y97" s="4" t="s">
        <v>688</v>
      </c>
      <c r="Z97" s="4"/>
      <c r="AA97" s="4">
        <v>110.0</v>
      </c>
      <c r="AB97" s="4" t="s">
        <v>13</v>
      </c>
      <c r="AC97" s="4"/>
      <c r="AD97" s="4"/>
      <c r="AE97" s="4"/>
      <c r="AF97" s="4"/>
      <c r="AG97" s="4"/>
      <c r="AH97" s="4"/>
      <c r="AI97" s="4"/>
      <c r="AJ97" s="4"/>
      <c r="AK97" s="4"/>
      <c r="AL97" s="4"/>
      <c r="AM97" s="4"/>
      <c r="AN97" s="4"/>
      <c r="AO97" s="4"/>
      <c r="AP97" s="4" t="str">
        <f>VLOOKUP(AA97,[1]Trộn!AA96:AB3088,2,FALSE)</f>
        <v>#ERROR!</v>
      </c>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row>
    <row r="98" ht="14.25" customHeight="1">
      <c r="A98" s="1" t="str">
        <f t="shared" si="22"/>
        <v/>
      </c>
      <c r="B98" s="3" t="str">
        <f t="shared" si="23"/>
        <v>Tự do chọn</v>
      </c>
      <c r="C98" s="4" t="s">
        <v>675</v>
      </c>
      <c r="D98" s="4" t="s">
        <v>676</v>
      </c>
      <c r="E98" s="4" t="s">
        <v>677</v>
      </c>
      <c r="F98" s="4" t="s">
        <v>678</v>
      </c>
      <c r="G98" s="4"/>
      <c r="H98" s="4"/>
      <c r="I98" s="4"/>
      <c r="J98" s="4"/>
      <c r="K98" s="4"/>
      <c r="L98" s="4"/>
      <c r="M98" s="4" t="s">
        <v>101</v>
      </c>
      <c r="N98" s="4" t="s">
        <v>5</v>
      </c>
      <c r="O98" s="4"/>
      <c r="P98" s="4"/>
      <c r="Q98" s="4"/>
      <c r="R98" s="4"/>
      <c r="S98" s="4"/>
      <c r="T98" s="4"/>
      <c r="U98" s="4"/>
      <c r="V98" s="4"/>
      <c r="W98" s="4"/>
      <c r="X98" s="4"/>
      <c r="Y98" s="4"/>
      <c r="Z98" s="4"/>
      <c r="AA98" s="4">
        <v>111.0</v>
      </c>
      <c r="AB98" s="4" t="s">
        <v>48</v>
      </c>
      <c r="AC98" s="4"/>
      <c r="AD98" s="4"/>
      <c r="AE98" s="4"/>
      <c r="AF98" s="4"/>
      <c r="AG98" s="4"/>
      <c r="AH98" s="4"/>
      <c r="AI98" s="4"/>
      <c r="AJ98" s="4"/>
      <c r="AK98" s="4"/>
      <c r="AL98" s="4"/>
      <c r="AM98" s="4"/>
      <c r="AN98" s="4"/>
      <c r="AO98" s="4"/>
      <c r="AP98" s="4" t="str">
        <f>VLOOKUP(AA98,[1]Trộn!AA97:AB3089,2,FALSE)</f>
        <v>#ERROR!</v>
      </c>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row>
    <row r="99" ht="14.25" customHeight="1">
      <c r="A99" s="1" t="str">
        <f t="shared" si="22"/>
        <v>OK</v>
      </c>
      <c r="B99" s="3" t="str">
        <f t="shared" si="23"/>
        <v>OK</v>
      </c>
      <c r="C99" s="4" t="s">
        <v>675</v>
      </c>
      <c r="D99" s="4" t="s">
        <v>676</v>
      </c>
      <c r="E99" s="4" t="s">
        <v>677</v>
      </c>
      <c r="F99" s="4" t="s">
        <v>678</v>
      </c>
      <c r="G99" s="4"/>
      <c r="H99" s="4"/>
      <c r="I99" s="4"/>
      <c r="J99" s="4"/>
      <c r="K99" s="4"/>
      <c r="L99" s="4"/>
      <c r="M99" s="4" t="s">
        <v>101</v>
      </c>
      <c r="N99" s="4" t="s">
        <v>5</v>
      </c>
      <c r="O99" s="4" t="s">
        <v>135</v>
      </c>
      <c r="P99" s="4" t="s">
        <v>136</v>
      </c>
      <c r="Q99" s="4"/>
      <c r="R99" s="4" t="s">
        <v>689</v>
      </c>
      <c r="S99" s="4" t="s">
        <v>690</v>
      </c>
      <c r="T99" s="4" t="s">
        <v>691</v>
      </c>
      <c r="U99" s="4" t="s">
        <v>692</v>
      </c>
      <c r="V99" s="4" t="s">
        <v>693</v>
      </c>
      <c r="W99" s="4" t="s">
        <v>179</v>
      </c>
      <c r="X99" s="4" t="s">
        <v>242</v>
      </c>
      <c r="Y99" s="4" t="s">
        <v>694</v>
      </c>
      <c r="Z99" s="4"/>
      <c r="AA99" s="4">
        <v>112.0</v>
      </c>
      <c r="AB99" s="4" t="s">
        <v>48</v>
      </c>
      <c r="AC99" s="4"/>
      <c r="AD99" s="4"/>
      <c r="AE99" s="4"/>
      <c r="AF99" s="4"/>
      <c r="AG99" s="4"/>
      <c r="AH99" s="4"/>
      <c r="AI99" s="4"/>
      <c r="AJ99" s="4"/>
      <c r="AK99" s="4"/>
      <c r="AL99" s="4"/>
      <c r="AM99" s="4"/>
      <c r="AN99" s="4"/>
      <c r="AO99" s="4"/>
      <c r="AP99" s="4" t="str">
        <f>VLOOKUP(AA99,[1]Trộn!AA98:AB3090,2,FALSE)</f>
        <v>#ERROR!</v>
      </c>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row>
    <row r="100" ht="14.25" customHeight="1">
      <c r="A100" s="1" t="str">
        <f t="shared" si="22"/>
        <v>OK</v>
      </c>
      <c r="B100" s="3" t="str">
        <f t="shared" si="23"/>
        <v>OK</v>
      </c>
      <c r="C100" s="4" t="s">
        <v>675</v>
      </c>
      <c r="D100" s="4" t="s">
        <v>676</v>
      </c>
      <c r="E100" s="4" t="s">
        <v>677</v>
      </c>
      <c r="F100" s="4" t="s">
        <v>678</v>
      </c>
      <c r="G100" s="4"/>
      <c r="H100" s="4"/>
      <c r="I100" s="4"/>
      <c r="J100" s="4"/>
      <c r="K100" s="4"/>
      <c r="L100" s="4"/>
      <c r="M100" s="4" t="s">
        <v>101</v>
      </c>
      <c r="N100" s="4" t="s">
        <v>5</v>
      </c>
      <c r="O100" s="4" t="s">
        <v>695</v>
      </c>
      <c r="P100" s="4" t="s">
        <v>696</v>
      </c>
      <c r="Q100" s="4"/>
      <c r="R100" s="4" t="s">
        <v>697</v>
      </c>
      <c r="S100" s="4" t="s">
        <v>698</v>
      </c>
      <c r="T100" s="4" t="s">
        <v>699</v>
      </c>
      <c r="U100" s="4" t="s">
        <v>700</v>
      </c>
      <c r="V100" s="4" t="s">
        <v>701</v>
      </c>
      <c r="W100" s="4" t="s">
        <v>702</v>
      </c>
      <c r="X100" s="4" t="s">
        <v>242</v>
      </c>
      <c r="Y100" s="4" t="s">
        <v>703</v>
      </c>
      <c r="Z100" s="4"/>
      <c r="AA100" s="4">
        <v>113.0</v>
      </c>
      <c r="AB100" s="4" t="s">
        <v>48</v>
      </c>
      <c r="AC100" s="4"/>
      <c r="AD100" s="4"/>
      <c r="AE100" s="4"/>
      <c r="AF100" s="4"/>
      <c r="AG100" s="4"/>
      <c r="AH100" s="4"/>
      <c r="AI100" s="4"/>
      <c r="AJ100" s="4"/>
      <c r="AK100" s="4"/>
      <c r="AL100" s="4"/>
      <c r="AM100" s="4"/>
      <c r="AN100" s="4"/>
      <c r="AO100" s="4"/>
      <c r="AP100" s="4" t="str">
        <f>VLOOKUP(AA100,[1]Trộn!AA99:AB3091,2,FALSE)</f>
        <v>#ERROR!</v>
      </c>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row>
    <row r="101" ht="14.25" customHeight="1">
      <c r="A101" s="1" t="str">
        <f t="shared" si="22"/>
        <v>OK</v>
      </c>
      <c r="B101" s="3" t="str">
        <f t="shared" si="23"/>
        <v>OK</v>
      </c>
      <c r="C101" s="4" t="s">
        <v>675</v>
      </c>
      <c r="D101" s="4" t="s">
        <v>676</v>
      </c>
      <c r="E101" s="4" t="s">
        <v>677</v>
      </c>
      <c r="F101" s="4" t="s">
        <v>678</v>
      </c>
      <c r="G101" s="4"/>
      <c r="H101" s="4"/>
      <c r="I101" s="4"/>
      <c r="J101" s="4"/>
      <c r="K101" s="4"/>
      <c r="L101" s="4"/>
      <c r="M101" s="4" t="s">
        <v>101</v>
      </c>
      <c r="N101" s="4" t="s">
        <v>5</v>
      </c>
      <c r="O101" s="4" t="s">
        <v>135</v>
      </c>
      <c r="P101" s="4" t="s">
        <v>194</v>
      </c>
      <c r="Q101" s="4"/>
      <c r="R101" s="4" t="s">
        <v>704</v>
      </c>
      <c r="S101" s="4" t="s">
        <v>705</v>
      </c>
      <c r="T101" s="4" t="s">
        <v>706</v>
      </c>
      <c r="U101" s="4" t="s">
        <v>707</v>
      </c>
      <c r="V101" s="4" t="s">
        <v>708</v>
      </c>
      <c r="W101" s="4" t="s">
        <v>709</v>
      </c>
      <c r="X101" s="4" t="s">
        <v>410</v>
      </c>
      <c r="Y101" s="4" t="s">
        <v>710</v>
      </c>
      <c r="Z101" s="4"/>
      <c r="AA101" s="4">
        <v>114.0</v>
      </c>
      <c r="AB101" s="4" t="s">
        <v>48</v>
      </c>
      <c r="AC101" s="4"/>
      <c r="AD101" s="4"/>
      <c r="AE101" s="4"/>
      <c r="AF101" s="4"/>
      <c r="AG101" s="4"/>
      <c r="AH101" s="4"/>
      <c r="AI101" s="4"/>
      <c r="AJ101" s="4"/>
      <c r="AK101" s="4"/>
      <c r="AL101" s="4"/>
      <c r="AM101" s="4"/>
      <c r="AN101" s="4"/>
      <c r="AO101" s="4"/>
      <c r="AP101" s="4" t="str">
        <f>VLOOKUP(AA101,[1]Trộn!AA100:AB3092,2,FALSE)</f>
        <v>#ERROR!</v>
      </c>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row>
    <row r="102" ht="14.25" customHeight="1">
      <c r="A102" s="1" t="str">
        <f t="shared" si="22"/>
        <v/>
      </c>
      <c r="B102" s="3">
        <f t="shared" si="23"/>
        <v>0</v>
      </c>
      <c r="C102" s="4" t="s">
        <v>675</v>
      </c>
      <c r="D102" s="4" t="s">
        <v>676</v>
      </c>
      <c r="E102" s="4" t="s">
        <v>677</v>
      </c>
      <c r="F102" s="4" t="s">
        <v>678</v>
      </c>
      <c r="G102" s="4"/>
      <c r="H102" s="4"/>
      <c r="I102" s="4"/>
      <c r="J102" s="4"/>
      <c r="K102" s="4"/>
      <c r="L102" s="4" t="s">
        <v>680</v>
      </c>
      <c r="M102" s="4"/>
      <c r="N102" s="4"/>
      <c r="O102" s="4"/>
      <c r="P102" s="4"/>
      <c r="Q102" s="4" t="s">
        <v>144</v>
      </c>
      <c r="R102" s="4" t="s">
        <v>711</v>
      </c>
      <c r="S102" s="4" t="s">
        <v>712</v>
      </c>
      <c r="T102" s="4" t="s">
        <v>713</v>
      </c>
      <c r="U102" s="4" t="s">
        <v>714</v>
      </c>
      <c r="V102" s="4" t="s">
        <v>150</v>
      </c>
      <c r="W102" s="4" t="s">
        <v>150</v>
      </c>
      <c r="X102" s="4" t="s">
        <v>171</v>
      </c>
      <c r="Y102" s="4"/>
      <c r="Z102" s="4" t="s">
        <v>715</v>
      </c>
      <c r="AA102" s="4">
        <v>115.0</v>
      </c>
      <c r="AB102" s="4" t="s">
        <v>101</v>
      </c>
      <c r="AC102" s="4"/>
      <c r="AD102" s="4"/>
      <c r="AE102" s="4"/>
      <c r="AF102" s="4"/>
      <c r="AG102" s="4"/>
      <c r="AH102" s="4"/>
      <c r="AI102" s="4"/>
      <c r="AJ102" s="4"/>
      <c r="AK102" s="4"/>
      <c r="AL102" s="4"/>
      <c r="AM102" s="4"/>
      <c r="AN102" s="4"/>
      <c r="AO102" s="4"/>
      <c r="AP102" s="4" t="str">
        <f>VLOOKUP(AA102,[1]Trộn!AA101:AB3093,2,FALSE)</f>
        <v>#ERROR!</v>
      </c>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row>
    <row r="103" ht="14.25" customHeight="1">
      <c r="A103" s="1" t="str">
        <f t="shared" si="22"/>
        <v/>
      </c>
      <c r="B103" s="3">
        <f t="shared" si="23"/>
        <v>0</v>
      </c>
      <c r="C103" s="4" t="s">
        <v>675</v>
      </c>
      <c r="D103" s="4" t="s">
        <v>676</v>
      </c>
      <c r="E103" s="4" t="s">
        <v>677</v>
      </c>
      <c r="F103" s="4" t="s">
        <v>678</v>
      </c>
      <c r="G103" s="4"/>
      <c r="H103" s="4"/>
      <c r="I103" s="4"/>
      <c r="J103" s="4"/>
      <c r="K103" s="4"/>
      <c r="L103" s="4"/>
      <c r="M103" s="4"/>
      <c r="N103" s="4"/>
      <c r="O103" s="4"/>
      <c r="P103" s="4"/>
      <c r="Q103" s="4" t="s">
        <v>144</v>
      </c>
      <c r="R103" s="4" t="s">
        <v>716</v>
      </c>
      <c r="S103" s="4" t="s">
        <v>717</v>
      </c>
      <c r="T103" s="4" t="s">
        <v>718</v>
      </c>
      <c r="U103" s="4" t="s">
        <v>719</v>
      </c>
      <c r="V103" s="4" t="s">
        <v>720</v>
      </c>
      <c r="W103" s="4" t="s">
        <v>150</v>
      </c>
      <c r="X103" s="4" t="s">
        <v>99</v>
      </c>
      <c r="Y103" s="4"/>
      <c r="Z103" s="4" t="s">
        <v>722</v>
      </c>
      <c r="AA103" s="4">
        <v>116.0</v>
      </c>
      <c r="AB103" s="4" t="s">
        <v>101</v>
      </c>
      <c r="AC103" s="4"/>
      <c r="AD103" s="4"/>
      <c r="AE103" s="4"/>
      <c r="AF103" s="4"/>
      <c r="AG103" s="4"/>
      <c r="AH103" s="4"/>
      <c r="AI103" s="4"/>
      <c r="AJ103" s="4"/>
      <c r="AK103" s="4"/>
      <c r="AL103" s="4"/>
      <c r="AM103" s="4"/>
      <c r="AN103" s="4"/>
      <c r="AO103" s="4"/>
      <c r="AP103" s="4" t="str">
        <f>VLOOKUP(AA103,[1]Trộn!AA102:AB3094,2,FALSE)</f>
        <v>#ERROR!</v>
      </c>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row>
    <row r="104" ht="14.25" customHeight="1">
      <c r="A104" s="1" t="str">
        <f t="shared" si="22"/>
        <v/>
      </c>
      <c r="B104" s="3">
        <f t="shared" si="23"/>
        <v>0</v>
      </c>
      <c r="C104" s="4" t="s">
        <v>675</v>
      </c>
      <c r="D104" s="4" t="s">
        <v>676</v>
      </c>
      <c r="E104" s="4" t="s">
        <v>677</v>
      </c>
      <c r="F104" s="4" t="s">
        <v>678</v>
      </c>
      <c r="G104" s="4"/>
      <c r="H104" s="4"/>
      <c r="I104" s="4"/>
      <c r="J104" s="4"/>
      <c r="K104" s="4"/>
      <c r="L104" s="4"/>
      <c r="M104" s="4"/>
      <c r="N104" s="4"/>
      <c r="O104" s="4"/>
      <c r="P104" s="4"/>
      <c r="Q104" s="4" t="s">
        <v>5</v>
      </c>
      <c r="R104" s="4" t="s">
        <v>724</v>
      </c>
      <c r="S104" s="4" t="s">
        <v>725</v>
      </c>
      <c r="T104" s="4" t="s">
        <v>726</v>
      </c>
      <c r="U104" s="4" t="s">
        <v>727</v>
      </c>
      <c r="V104" s="4" t="s">
        <v>728</v>
      </c>
      <c r="W104" s="4" t="s">
        <v>729</v>
      </c>
      <c r="X104" s="4"/>
      <c r="Y104" s="4"/>
      <c r="Z104" s="4" t="s">
        <v>730</v>
      </c>
      <c r="AA104" s="4">
        <v>117.0</v>
      </c>
      <c r="AB104" s="4" t="s">
        <v>49</v>
      </c>
      <c r="AC104" s="4"/>
      <c r="AD104" s="4"/>
      <c r="AE104" s="4"/>
      <c r="AF104" s="4"/>
      <c r="AG104" s="4"/>
      <c r="AH104" s="4"/>
      <c r="AI104" s="4"/>
      <c r="AJ104" s="4"/>
      <c r="AK104" s="4"/>
      <c r="AL104" s="4"/>
      <c r="AM104" s="4"/>
      <c r="AN104" s="4"/>
      <c r="AO104" s="4"/>
      <c r="AP104" s="4" t="str">
        <f>VLOOKUP(AA104,[1]Trộn!AA103:AB3095,2,FALSE)</f>
        <v>#ERROR!</v>
      </c>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row>
    <row r="105" ht="14.25" customHeight="1">
      <c r="A105" s="1" t="str">
        <f t="shared" si="22"/>
        <v/>
      </c>
      <c r="B105" s="3">
        <f t="shared" si="23"/>
        <v>0</v>
      </c>
      <c r="C105" s="4" t="s">
        <v>675</v>
      </c>
      <c r="D105" s="4" t="s">
        <v>676</v>
      </c>
      <c r="E105" s="4" t="s">
        <v>677</v>
      </c>
      <c r="F105" s="4" t="s">
        <v>678</v>
      </c>
      <c r="G105" s="4"/>
      <c r="H105" s="4"/>
      <c r="I105" s="4"/>
      <c r="J105" s="4"/>
      <c r="K105" s="4"/>
      <c r="L105" s="4"/>
      <c r="M105" s="4"/>
      <c r="N105" s="4"/>
      <c r="O105" s="4"/>
      <c r="P105" s="4"/>
      <c r="Q105" s="4" t="s">
        <v>5</v>
      </c>
      <c r="R105" s="4" t="s">
        <v>731</v>
      </c>
      <c r="S105" s="4" t="s">
        <v>732</v>
      </c>
      <c r="T105" s="4" t="s">
        <v>733</v>
      </c>
      <c r="U105" s="4" t="s">
        <v>734</v>
      </c>
      <c r="V105" s="4" t="s">
        <v>735</v>
      </c>
      <c r="W105" s="4" t="s">
        <v>736</v>
      </c>
      <c r="X105" s="4" t="s">
        <v>150</v>
      </c>
      <c r="Y105" s="4"/>
      <c r="Z105" s="4" t="s">
        <v>737</v>
      </c>
      <c r="AA105" s="4">
        <v>118.0</v>
      </c>
      <c r="AB105" s="4" t="s">
        <v>49</v>
      </c>
      <c r="AC105" s="4"/>
      <c r="AD105" s="4"/>
      <c r="AE105" s="4"/>
      <c r="AF105" s="4"/>
      <c r="AG105" s="4"/>
      <c r="AH105" s="4"/>
      <c r="AI105" s="4"/>
      <c r="AJ105" s="4"/>
      <c r="AK105" s="4"/>
      <c r="AL105" s="4"/>
      <c r="AM105" s="4"/>
      <c r="AN105" s="4"/>
      <c r="AO105" s="4"/>
      <c r="AP105" s="4" t="str">
        <f>VLOOKUP(AA105,[1]Trộn!AA104:AB3096,2,FALSE)</f>
        <v>#ERROR!</v>
      </c>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row>
    <row r="106" ht="14.25" customHeight="1">
      <c r="A106" s="1" t="str">
        <f t="shared" si="22"/>
        <v/>
      </c>
      <c r="B106" s="3">
        <f t="shared" si="23"/>
        <v>0</v>
      </c>
      <c r="C106" s="4" t="s">
        <v>675</v>
      </c>
      <c r="D106" s="4" t="s">
        <v>676</v>
      </c>
      <c r="E106" s="4" t="s">
        <v>677</v>
      </c>
      <c r="F106" s="4" t="s">
        <v>678</v>
      </c>
      <c r="G106" s="4"/>
      <c r="H106" s="4"/>
      <c r="I106" s="4"/>
      <c r="J106" s="4"/>
      <c r="K106" s="4"/>
      <c r="L106" s="4"/>
      <c r="M106" s="4"/>
      <c r="N106" s="4"/>
      <c r="O106" s="4"/>
      <c r="P106" s="4"/>
      <c r="Q106" s="4" t="s">
        <v>5</v>
      </c>
      <c r="R106" s="4" t="s">
        <v>738</v>
      </c>
      <c r="S106" s="4" t="s">
        <v>739</v>
      </c>
      <c r="T106" s="4" t="s">
        <v>740</v>
      </c>
      <c r="U106" s="4" t="s">
        <v>741</v>
      </c>
      <c r="V106" s="4" t="s">
        <v>742</v>
      </c>
      <c r="W106" s="4" t="s">
        <v>743</v>
      </c>
      <c r="X106" s="4" t="s">
        <v>150</v>
      </c>
      <c r="Y106" s="4"/>
      <c r="Z106" s="4" t="s">
        <v>744</v>
      </c>
      <c r="AA106" s="4">
        <v>119.0</v>
      </c>
      <c r="AB106" s="4" t="s">
        <v>49</v>
      </c>
      <c r="AC106" s="4"/>
      <c r="AD106" s="4"/>
      <c r="AE106" s="4"/>
      <c r="AF106" s="4"/>
      <c r="AG106" s="4"/>
      <c r="AH106" s="4"/>
      <c r="AI106" s="4"/>
      <c r="AJ106" s="4"/>
      <c r="AK106" s="4"/>
      <c r="AL106" s="4"/>
      <c r="AM106" s="4"/>
      <c r="AN106" s="4"/>
      <c r="AO106" s="4"/>
      <c r="AP106" s="4" t="str">
        <f>VLOOKUP(AA106,[1]Trộn!AA105:AB3097,2,FALSE)</f>
        <v>#ERROR!</v>
      </c>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row>
    <row r="107" ht="14.25" customHeight="1">
      <c r="A107" s="1" t="str">
        <f t="shared" si="22"/>
        <v/>
      </c>
      <c r="B107" s="3">
        <f t="shared" si="23"/>
        <v>0</v>
      </c>
      <c r="C107" s="4" t="s">
        <v>675</v>
      </c>
      <c r="D107" s="4" t="s">
        <v>676</v>
      </c>
      <c r="E107" s="4" t="s">
        <v>677</v>
      </c>
      <c r="F107" s="4" t="s">
        <v>678</v>
      </c>
      <c r="G107" s="4"/>
      <c r="H107" s="4"/>
      <c r="I107" s="4"/>
      <c r="J107" s="4"/>
      <c r="K107" s="4"/>
      <c r="L107" s="4"/>
      <c r="M107" s="4"/>
      <c r="N107" s="4"/>
      <c r="O107" s="4"/>
      <c r="P107" s="4"/>
      <c r="Q107" s="4" t="s">
        <v>5</v>
      </c>
      <c r="R107" s="4" t="s">
        <v>748</v>
      </c>
      <c r="S107" s="4" t="s">
        <v>749</v>
      </c>
      <c r="T107" s="4" t="s">
        <v>751</v>
      </c>
      <c r="U107" s="4" t="s">
        <v>752</v>
      </c>
      <c r="V107" s="4" t="s">
        <v>753</v>
      </c>
      <c r="W107" s="4" t="s">
        <v>754</v>
      </c>
      <c r="X107" s="4"/>
      <c r="Y107" s="4"/>
      <c r="Z107" s="4" t="s">
        <v>755</v>
      </c>
      <c r="AA107" s="4">
        <v>120.0</v>
      </c>
      <c r="AB107" s="4" t="s">
        <v>49</v>
      </c>
      <c r="AC107" s="4"/>
      <c r="AD107" s="4"/>
      <c r="AE107" s="4"/>
      <c r="AF107" s="4"/>
      <c r="AG107" s="4"/>
      <c r="AH107" s="4"/>
      <c r="AI107" s="4"/>
      <c r="AJ107" s="4"/>
      <c r="AK107" s="4"/>
      <c r="AL107" s="4"/>
      <c r="AM107" s="4"/>
      <c r="AN107" s="4"/>
      <c r="AO107" s="4"/>
      <c r="AP107" s="4" t="str">
        <f>VLOOKUP(AA107,[1]Trộn!AA106:AB3098,2,FALSE)</f>
        <v>#ERROR!</v>
      </c>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row>
    <row r="108" ht="14.25" customHeight="1">
      <c r="A108" s="1" t="str">
        <f t="shared" si="22"/>
        <v>OK</v>
      </c>
      <c r="B108" s="3" t="str">
        <f t="shared" si="23"/>
        <v>OK</v>
      </c>
      <c r="C108" s="4" t="s">
        <v>756</v>
      </c>
      <c r="D108" s="4" t="s">
        <v>676</v>
      </c>
      <c r="E108" s="4" t="s">
        <v>677</v>
      </c>
      <c r="F108" s="4" t="s">
        <v>757</v>
      </c>
      <c r="G108" s="4"/>
      <c r="H108" s="4"/>
      <c r="I108" s="4"/>
      <c r="J108" s="4"/>
      <c r="K108" s="4"/>
      <c r="L108" s="4"/>
      <c r="M108" s="4" t="s">
        <v>13</v>
      </c>
      <c r="N108" s="4" t="s">
        <v>5</v>
      </c>
      <c r="O108" s="4" t="s">
        <v>163</v>
      </c>
      <c r="P108" s="4" t="s">
        <v>244</v>
      </c>
      <c r="Q108" s="4"/>
      <c r="R108" s="4" t="s">
        <v>758</v>
      </c>
      <c r="S108" s="4" t="s">
        <v>759</v>
      </c>
      <c r="T108" s="4" t="s">
        <v>760</v>
      </c>
      <c r="U108" s="4" t="s">
        <v>761</v>
      </c>
      <c r="V108" s="4" t="s">
        <v>762</v>
      </c>
      <c r="W108" s="4" t="s">
        <v>763</v>
      </c>
      <c r="X108" s="4" t="s">
        <v>764</v>
      </c>
      <c r="Y108" s="4" t="s">
        <v>765</v>
      </c>
      <c r="Z108" s="4"/>
      <c r="AA108" s="4">
        <v>121.0</v>
      </c>
      <c r="AB108" s="4" t="s">
        <v>49</v>
      </c>
      <c r="AC108" s="4"/>
      <c r="AD108" s="4"/>
      <c r="AE108" s="4"/>
      <c r="AF108" s="4"/>
      <c r="AG108" s="4"/>
      <c r="AH108" s="4"/>
      <c r="AI108" s="4"/>
      <c r="AJ108" s="4"/>
      <c r="AK108" s="4"/>
      <c r="AL108" s="4"/>
      <c r="AM108" s="4"/>
      <c r="AN108" s="4"/>
      <c r="AO108" s="4"/>
      <c r="AP108" s="4" t="str">
        <f>VLOOKUP(AA108,[1]Trộn!AA107:AB3099,2,FALSE)</f>
        <v>#ERROR!</v>
      </c>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row>
    <row r="109" ht="14.25" customHeight="1">
      <c r="A109" s="1"/>
      <c r="B109" s="3"/>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row>
    <row r="110" ht="14.25" customHeight="1">
      <c r="A110" s="1" t="str">
        <f t="shared" ref="A110:A117" si="24">SWITCH(B110,"OK",IF(ISBLANK(R110),IF(ISBLANK(P110),"Giữ chỗ nhóm","Giữ chỗ"),"OK"),"Chưa làm",IF(P110&lt;&gt;"","Giữ chỗ",""),0,IF(ISBLANK(R110),"Thêm",""),"")</f>
        <v/>
      </c>
      <c r="B110" s="3">
        <f t="shared" ref="B110:B117" si="25">IF(Q110&lt;&gt;"",0,IF(O110="",IF(N110="",,"Tự do chọn"),SWITCH(M110,"KSTN",IF(LEFT(O110,1)="A","OK","Sai lớp"),"CQ",IF(LEFT(O110,1)="B","OK","Sai lớp"),"SIE",IF(LEFT(O110,1)="C","OK","Sai lớp"),"VN",IF(LEFT(O110,1)="D","OK","Sai lớp"),"VN-ICT",IF(LEFT(O110,1)="D","OK","Sai lớp"),"Sai phân công")))</f>
        <v>0</v>
      </c>
      <c r="C110" s="4" t="s">
        <v>766</v>
      </c>
      <c r="D110" s="4" t="s">
        <v>676</v>
      </c>
      <c r="E110" s="4" t="s">
        <v>677</v>
      </c>
      <c r="F110" s="4" t="s">
        <v>767</v>
      </c>
      <c r="G110" s="4" t="s">
        <v>768</v>
      </c>
      <c r="H110" s="4" t="s">
        <v>770</v>
      </c>
      <c r="I110" s="4"/>
      <c r="J110" s="4" t="s">
        <v>123</v>
      </c>
      <c r="K110" s="4"/>
      <c r="L110" s="4" t="s">
        <v>771</v>
      </c>
      <c r="M110" s="4"/>
      <c r="N110" s="4"/>
      <c r="O110" s="4"/>
      <c r="P110" s="4"/>
      <c r="Q110" s="4" t="s">
        <v>144</v>
      </c>
      <c r="R110" s="4" t="s">
        <v>772</v>
      </c>
      <c r="S110" s="4" t="s">
        <v>773</v>
      </c>
      <c r="T110" s="4" t="s">
        <v>774</v>
      </c>
      <c r="U110" s="4" t="s">
        <v>775</v>
      </c>
      <c r="V110" s="4" t="s">
        <v>776</v>
      </c>
      <c r="W110" s="4" t="s">
        <v>150</v>
      </c>
      <c r="X110" s="4" t="s">
        <v>151</v>
      </c>
      <c r="Y110" s="4"/>
      <c r="Z110" s="4" t="s">
        <v>777</v>
      </c>
      <c r="AA110" s="4">
        <v>130.0</v>
      </c>
      <c r="AB110" s="4" t="s">
        <v>101</v>
      </c>
      <c r="AC110" s="4"/>
      <c r="AD110" s="4"/>
      <c r="AE110" s="4"/>
      <c r="AF110" s="4"/>
      <c r="AG110" s="4"/>
      <c r="AH110" s="4"/>
      <c r="AI110" s="4"/>
      <c r="AJ110" s="4"/>
      <c r="AK110" s="4"/>
      <c r="AL110" s="4"/>
      <c r="AM110" s="4"/>
      <c r="AN110" s="4"/>
      <c r="AO110" s="4"/>
      <c r="AP110" s="4" t="str">
        <f>VLOOKUP(AA110,[1]Trộn!AA109:AB3101,2,FALSE)</f>
        <v>#ERROR!</v>
      </c>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row>
    <row r="111" ht="14.25" customHeight="1">
      <c r="A111" s="1" t="str">
        <f t="shared" si="24"/>
        <v/>
      </c>
      <c r="B111" s="3">
        <f t="shared" si="25"/>
        <v>0</v>
      </c>
      <c r="C111" s="4" t="s">
        <v>766</v>
      </c>
      <c r="D111" s="4" t="s">
        <v>676</v>
      </c>
      <c r="E111" s="4" t="s">
        <v>677</v>
      </c>
      <c r="F111" s="4"/>
      <c r="G111" s="4"/>
      <c r="H111" s="4"/>
      <c r="I111" s="4"/>
      <c r="J111" s="4"/>
      <c r="K111" s="4"/>
      <c r="L111" s="4"/>
      <c r="M111" s="4"/>
      <c r="N111" s="4"/>
      <c r="O111" s="4"/>
      <c r="P111" s="4"/>
      <c r="Q111" s="4" t="s">
        <v>144</v>
      </c>
      <c r="R111" s="4" t="s">
        <v>782</v>
      </c>
      <c r="S111" s="4" t="s">
        <v>783</v>
      </c>
      <c r="T111" s="4" t="s">
        <v>784</v>
      </c>
      <c r="U111" s="4" t="s">
        <v>785</v>
      </c>
      <c r="V111" s="4" t="s">
        <v>786</v>
      </c>
      <c r="W111" s="4" t="s">
        <v>150</v>
      </c>
      <c r="X111" s="4" t="s">
        <v>99</v>
      </c>
      <c r="Y111" s="4"/>
      <c r="Z111" s="4" t="s">
        <v>787</v>
      </c>
      <c r="AA111" s="4">
        <v>131.0</v>
      </c>
      <c r="AB111" s="4" t="s">
        <v>101</v>
      </c>
      <c r="AC111" s="4"/>
      <c r="AD111" s="4"/>
      <c r="AE111" s="4"/>
      <c r="AF111" s="4"/>
      <c r="AG111" s="4"/>
      <c r="AH111" s="4"/>
      <c r="AI111" s="4"/>
      <c r="AJ111" s="4"/>
      <c r="AK111" s="4"/>
      <c r="AL111" s="4"/>
      <c r="AM111" s="4"/>
      <c r="AN111" s="4"/>
      <c r="AO111" s="4"/>
      <c r="AP111" s="4" t="str">
        <f>VLOOKUP(AA111,[1]Trộn!AA110:AB3102,2,FALSE)</f>
        <v>#ERROR!</v>
      </c>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row>
    <row r="112" ht="14.25" customHeight="1">
      <c r="A112" s="1" t="str">
        <f t="shared" si="24"/>
        <v/>
      </c>
      <c r="B112" s="3">
        <f t="shared" si="25"/>
        <v>0</v>
      </c>
      <c r="C112" s="4" t="s">
        <v>766</v>
      </c>
      <c r="D112" s="4" t="s">
        <v>676</v>
      </c>
      <c r="E112" s="4" t="s">
        <v>677</v>
      </c>
      <c r="F112" s="4"/>
      <c r="G112" s="4"/>
      <c r="H112" s="4"/>
      <c r="I112" s="4"/>
      <c r="J112" s="4"/>
      <c r="K112" s="4"/>
      <c r="L112" s="4"/>
      <c r="M112" s="4"/>
      <c r="N112" s="4"/>
      <c r="O112" s="4"/>
      <c r="P112" s="4"/>
      <c r="Q112" s="4" t="s">
        <v>144</v>
      </c>
      <c r="R112" s="4" t="s">
        <v>788</v>
      </c>
      <c r="S112" s="4" t="s">
        <v>789</v>
      </c>
      <c r="T112" s="4" t="s">
        <v>790</v>
      </c>
      <c r="U112" s="4" t="s">
        <v>791</v>
      </c>
      <c r="V112" s="4" t="s">
        <v>150</v>
      </c>
      <c r="W112" s="4" t="s">
        <v>150</v>
      </c>
      <c r="X112" s="4" t="s">
        <v>171</v>
      </c>
      <c r="Y112" s="4"/>
      <c r="Z112" s="4" t="s">
        <v>792</v>
      </c>
      <c r="AA112" s="4">
        <v>132.0</v>
      </c>
      <c r="AB112" s="4" t="s">
        <v>101</v>
      </c>
      <c r="AC112" s="4"/>
      <c r="AD112" s="4"/>
      <c r="AE112" s="4"/>
      <c r="AF112" s="4"/>
      <c r="AG112" s="4"/>
      <c r="AH112" s="4"/>
      <c r="AI112" s="4"/>
      <c r="AJ112" s="4"/>
      <c r="AK112" s="4"/>
      <c r="AL112" s="4"/>
      <c r="AM112" s="4"/>
      <c r="AN112" s="4"/>
      <c r="AO112" s="4"/>
      <c r="AP112" s="4" t="str">
        <f>VLOOKUP(AA112,[1]Trộn!AA111:AB3103,2,FALSE)</f>
        <v>#ERROR!</v>
      </c>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row>
    <row r="113" ht="14.25" customHeight="1">
      <c r="A113" s="1" t="str">
        <f t="shared" si="24"/>
        <v/>
      </c>
      <c r="B113" s="3">
        <f t="shared" si="25"/>
        <v>0</v>
      </c>
      <c r="C113" s="4" t="s">
        <v>766</v>
      </c>
      <c r="D113" s="4" t="s">
        <v>676</v>
      </c>
      <c r="E113" s="4" t="s">
        <v>677</v>
      </c>
      <c r="F113" s="4"/>
      <c r="G113" s="4"/>
      <c r="H113" s="4"/>
      <c r="I113" s="4"/>
      <c r="J113" s="4"/>
      <c r="K113" s="4"/>
      <c r="L113" s="4"/>
      <c r="M113" s="4"/>
      <c r="N113" s="4"/>
      <c r="O113" s="4"/>
      <c r="P113" s="4"/>
      <c r="Q113" s="4" t="s">
        <v>144</v>
      </c>
      <c r="R113" s="4" t="s">
        <v>793</v>
      </c>
      <c r="S113" s="4" t="s">
        <v>794</v>
      </c>
      <c r="T113" s="4" t="s">
        <v>795</v>
      </c>
      <c r="U113" s="4" t="s">
        <v>796</v>
      </c>
      <c r="V113" s="4" t="s">
        <v>797</v>
      </c>
      <c r="W113" s="4" t="s">
        <v>150</v>
      </c>
      <c r="X113" s="4" t="s">
        <v>151</v>
      </c>
      <c r="Y113" s="4"/>
      <c r="Z113" s="4" t="s">
        <v>798</v>
      </c>
      <c r="AA113" s="4">
        <v>133.0</v>
      </c>
      <c r="AB113" s="4" t="s">
        <v>101</v>
      </c>
      <c r="AC113" s="4"/>
      <c r="AD113" s="4"/>
      <c r="AE113" s="4"/>
      <c r="AF113" s="4"/>
      <c r="AG113" s="4"/>
      <c r="AH113" s="4"/>
      <c r="AI113" s="4"/>
      <c r="AJ113" s="4"/>
      <c r="AK113" s="4"/>
      <c r="AL113" s="4"/>
      <c r="AM113" s="4"/>
      <c r="AN113" s="4"/>
      <c r="AO113" s="4"/>
      <c r="AP113" s="4" t="str">
        <f>VLOOKUP(AA113,[1]Trộn!AA112:AB3104,2,FALSE)</f>
        <v>#ERROR!</v>
      </c>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row>
    <row r="114" ht="14.25" customHeight="1">
      <c r="A114" s="1" t="str">
        <f t="shared" si="24"/>
        <v/>
      </c>
      <c r="B114" s="3">
        <f t="shared" si="25"/>
        <v>0</v>
      </c>
      <c r="C114" s="4" t="s">
        <v>766</v>
      </c>
      <c r="D114" s="4" t="s">
        <v>676</v>
      </c>
      <c r="E114" s="4" t="s">
        <v>677</v>
      </c>
      <c r="F114" s="4"/>
      <c r="G114" s="4"/>
      <c r="H114" s="4"/>
      <c r="I114" s="4"/>
      <c r="J114" s="4"/>
      <c r="K114" s="4"/>
      <c r="L114" s="4"/>
      <c r="M114" s="4"/>
      <c r="N114" s="4"/>
      <c r="O114" s="4"/>
      <c r="P114" s="4"/>
      <c r="Q114" s="4" t="s">
        <v>144</v>
      </c>
      <c r="R114" s="4" t="s">
        <v>799</v>
      </c>
      <c r="S114" s="4" t="s">
        <v>800</v>
      </c>
      <c r="T114" s="4" t="s">
        <v>801</v>
      </c>
      <c r="U114" s="4" t="s">
        <v>802</v>
      </c>
      <c r="V114" s="4" t="s">
        <v>148</v>
      </c>
      <c r="W114" s="4" t="s">
        <v>150</v>
      </c>
      <c r="X114" s="4" t="s">
        <v>410</v>
      </c>
      <c r="Y114" s="4"/>
      <c r="Z114" s="4" t="s">
        <v>803</v>
      </c>
      <c r="AA114" s="4">
        <v>134.0</v>
      </c>
      <c r="AB114" s="4" t="s">
        <v>101</v>
      </c>
      <c r="AC114" s="4"/>
      <c r="AD114" s="4"/>
      <c r="AE114" s="4"/>
      <c r="AF114" s="4"/>
      <c r="AG114" s="4"/>
      <c r="AH114" s="4"/>
      <c r="AI114" s="4"/>
      <c r="AJ114" s="4"/>
      <c r="AK114" s="4"/>
      <c r="AL114" s="4"/>
      <c r="AM114" s="4"/>
      <c r="AN114" s="4"/>
      <c r="AO114" s="4"/>
      <c r="AP114" s="4" t="str">
        <f>VLOOKUP(AA114,[1]Trộn!AA113:AB3105,2,FALSE)</f>
        <v>#ERROR!</v>
      </c>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row>
    <row r="115" ht="14.25" customHeight="1">
      <c r="A115" s="1" t="str">
        <f t="shared" si="24"/>
        <v/>
      </c>
      <c r="B115" s="3">
        <f t="shared" si="25"/>
        <v>0</v>
      </c>
      <c r="C115" s="4" t="s">
        <v>766</v>
      </c>
      <c r="D115" s="4" t="s">
        <v>676</v>
      </c>
      <c r="E115" s="4" t="s">
        <v>677</v>
      </c>
      <c r="F115" s="4"/>
      <c r="G115" s="4"/>
      <c r="H115" s="4"/>
      <c r="I115" s="4"/>
      <c r="J115" s="4"/>
      <c r="K115" s="4"/>
      <c r="L115" s="4"/>
      <c r="M115" s="4"/>
      <c r="N115" s="4"/>
      <c r="O115" s="4"/>
      <c r="P115" s="4"/>
      <c r="Q115" s="4" t="s">
        <v>144</v>
      </c>
      <c r="R115" s="4" t="s">
        <v>806</v>
      </c>
      <c r="S115" s="4" t="s">
        <v>807</v>
      </c>
      <c r="T115" s="4" t="s">
        <v>808</v>
      </c>
      <c r="U115" s="4" t="s">
        <v>809</v>
      </c>
      <c r="V115" s="4" t="s">
        <v>811</v>
      </c>
      <c r="W115" s="4" t="s">
        <v>150</v>
      </c>
      <c r="X115" s="4" t="s">
        <v>99</v>
      </c>
      <c r="Y115" s="4"/>
      <c r="Z115" s="4" t="s">
        <v>812</v>
      </c>
      <c r="AA115" s="4">
        <v>135.0</v>
      </c>
      <c r="AB115" s="4" t="s">
        <v>101</v>
      </c>
      <c r="AC115" s="4"/>
      <c r="AD115" s="4"/>
      <c r="AE115" s="4"/>
      <c r="AF115" s="4"/>
      <c r="AG115" s="4"/>
      <c r="AH115" s="4"/>
      <c r="AI115" s="4"/>
      <c r="AJ115" s="4"/>
      <c r="AK115" s="4"/>
      <c r="AL115" s="4"/>
      <c r="AM115" s="4"/>
      <c r="AN115" s="4"/>
      <c r="AO115" s="4"/>
      <c r="AP115" s="4" t="str">
        <f>VLOOKUP(AA115,[1]Trộn!AA114:AB3106,2,FALSE)</f>
        <v>#ERROR!</v>
      </c>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row>
    <row r="116" ht="14.25" customHeight="1">
      <c r="A116" s="1" t="str">
        <f t="shared" si="24"/>
        <v/>
      </c>
      <c r="B116" s="3">
        <f t="shared" si="25"/>
        <v>0</v>
      </c>
      <c r="C116" s="4" t="s">
        <v>814</v>
      </c>
      <c r="D116" s="4" t="s">
        <v>676</v>
      </c>
      <c r="E116" s="4" t="s">
        <v>677</v>
      </c>
      <c r="F116" s="4"/>
      <c r="G116" s="4"/>
      <c r="H116" s="4" t="s">
        <v>815</v>
      </c>
      <c r="I116" s="4"/>
      <c r="J116" s="4"/>
      <c r="K116" s="4"/>
      <c r="L116" s="4"/>
      <c r="M116" s="4" t="s">
        <v>47</v>
      </c>
      <c r="N116" s="4" t="s">
        <v>9</v>
      </c>
      <c r="O116" s="4" t="s">
        <v>404</v>
      </c>
      <c r="P116" s="4" t="s">
        <v>816</v>
      </c>
      <c r="Q116" s="4" t="s">
        <v>9</v>
      </c>
      <c r="R116" s="4" t="s">
        <v>817</v>
      </c>
      <c r="S116" s="4"/>
      <c r="T116" s="4"/>
      <c r="U116" s="4"/>
      <c r="V116" s="4"/>
      <c r="W116" s="4"/>
      <c r="X116" s="4" t="s">
        <v>818</v>
      </c>
      <c r="Y116" s="4" t="s">
        <v>818</v>
      </c>
      <c r="Z116" s="4"/>
      <c r="AA116" s="4">
        <v>136.0</v>
      </c>
      <c r="AB116" s="4" t="s">
        <v>49</v>
      </c>
      <c r="AC116" s="4"/>
      <c r="AD116" s="4"/>
      <c r="AE116" s="4"/>
      <c r="AF116" s="4"/>
      <c r="AG116" s="4"/>
      <c r="AH116" s="4"/>
      <c r="AI116" s="4"/>
      <c r="AJ116" s="4"/>
      <c r="AK116" s="4"/>
      <c r="AL116" s="4"/>
      <c r="AM116" s="4"/>
      <c r="AN116" s="4"/>
      <c r="AO116" s="4"/>
      <c r="AP116" s="4" t="str">
        <f>VLOOKUP(AA116,[1]Trộn!AA115:AB3107,2,FALSE)</f>
        <v>#ERROR!</v>
      </c>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row>
    <row r="117" ht="14.25" customHeight="1">
      <c r="A117" s="1" t="str">
        <f t="shared" si="24"/>
        <v>OK</v>
      </c>
      <c r="B117" s="3" t="str">
        <f t="shared" si="25"/>
        <v>OK</v>
      </c>
      <c r="C117" s="4" t="s">
        <v>814</v>
      </c>
      <c r="D117" s="4" t="s">
        <v>676</v>
      </c>
      <c r="E117" s="4" t="s">
        <v>677</v>
      </c>
      <c r="F117" s="4"/>
      <c r="G117" s="4"/>
      <c r="H117" s="4"/>
      <c r="I117" s="4"/>
      <c r="J117" s="4"/>
      <c r="K117" s="4"/>
      <c r="L117" s="4"/>
      <c r="M117" s="4" t="s">
        <v>13</v>
      </c>
      <c r="N117" s="4" t="s">
        <v>5</v>
      </c>
      <c r="O117" s="4" t="s">
        <v>42</v>
      </c>
      <c r="P117" s="4" t="s">
        <v>61</v>
      </c>
      <c r="Q117" s="4"/>
      <c r="R117" s="4" t="s">
        <v>819</v>
      </c>
      <c r="S117" s="4" t="s">
        <v>820</v>
      </c>
      <c r="T117" s="4" t="s">
        <v>821</v>
      </c>
      <c r="U117" s="4" t="s">
        <v>822</v>
      </c>
      <c r="V117" s="4" t="s">
        <v>823</v>
      </c>
      <c r="W117" s="4" t="s">
        <v>824</v>
      </c>
      <c r="X117" s="4" t="s">
        <v>825</v>
      </c>
      <c r="Y117" s="4" t="s">
        <v>826</v>
      </c>
      <c r="Z117" s="4"/>
      <c r="AA117" s="4">
        <v>137.0</v>
      </c>
      <c r="AB117" s="4" t="s">
        <v>49</v>
      </c>
      <c r="AC117" s="4"/>
      <c r="AD117" s="4"/>
      <c r="AE117" s="4"/>
      <c r="AF117" s="4"/>
      <c r="AG117" s="4"/>
      <c r="AH117" s="4"/>
      <c r="AI117" s="4"/>
      <c r="AJ117" s="4"/>
      <c r="AK117" s="4"/>
      <c r="AL117" s="4"/>
      <c r="AM117" s="4"/>
      <c r="AN117" s="4"/>
      <c r="AO117" s="4"/>
      <c r="AP117" s="4" t="str">
        <f>VLOOKUP(AA117,[1]Trộn!AA116:AB3108,2,FALSE)</f>
        <v>#ERROR!</v>
      </c>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row>
    <row r="118" ht="14.25" customHeight="1">
      <c r="A118" s="1"/>
      <c r="B118" s="3"/>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row>
    <row r="119" ht="14.25" customHeight="1">
      <c r="A119" s="1" t="str">
        <f t="shared" ref="A119:A121" si="26">SWITCH(B119,"OK",IF(ISBLANK(R119),IF(ISBLANK(P119),"Giữ chỗ nhóm","Giữ chỗ"),"OK"),"Chưa làm",IF(P119&lt;&gt;"","Giữ chỗ",""),0,IF(ISBLANK(R119),"Thêm",""),"")</f>
        <v>Thêm</v>
      </c>
      <c r="B119" s="3">
        <f t="shared" ref="B119:B121" si="27">IF(Q119&lt;&gt;"",0,IF(O119="",IF(N119="",,"Tự do chọn"),SWITCH(M119,"KSTN",IF(LEFT(O119,1)="A","OK","Sai lớp"),"CQ",IF(LEFT(O119,1)="B","OK","Sai lớp"),"SIE",IF(LEFT(O119,1)="C","OK","Sai lớp"),"VN",IF(LEFT(O119,1)="D","OK","Sai lớp"),"VN-ICT",IF(LEFT(O119,1)="D","OK","Sai lớp"),"Sai phân công")))</f>
        <v>0</v>
      </c>
      <c r="C119" s="4" t="s">
        <v>827</v>
      </c>
      <c r="D119" s="4" t="s">
        <v>676</v>
      </c>
      <c r="E119" s="4" t="s">
        <v>677</v>
      </c>
      <c r="F119" s="4"/>
      <c r="G119" s="4"/>
      <c r="H119" s="4" t="s">
        <v>828</v>
      </c>
      <c r="I119" s="4"/>
      <c r="J119" s="4"/>
      <c r="K119" s="4"/>
      <c r="L119" s="4"/>
      <c r="M119" s="4" t="s">
        <v>47</v>
      </c>
      <c r="N119" s="4" t="s">
        <v>9</v>
      </c>
      <c r="O119" s="4"/>
      <c r="P119" s="4"/>
      <c r="Q119" s="4" t="s">
        <v>5</v>
      </c>
      <c r="R119" s="4"/>
      <c r="S119" s="4"/>
      <c r="T119" s="4"/>
      <c r="U119" s="4"/>
      <c r="V119" s="4"/>
      <c r="W119" s="4"/>
      <c r="X119" s="4"/>
      <c r="Y119" s="4"/>
      <c r="Z119" s="4"/>
      <c r="AA119" s="4">
        <v>139.0</v>
      </c>
      <c r="AB119" s="4" t="s">
        <v>49</v>
      </c>
      <c r="AC119" s="4"/>
      <c r="AD119" s="4"/>
      <c r="AE119" s="4"/>
      <c r="AF119" s="4"/>
      <c r="AG119" s="4"/>
      <c r="AH119" s="4"/>
      <c r="AI119" s="4"/>
      <c r="AJ119" s="4"/>
      <c r="AK119" s="4"/>
      <c r="AL119" s="4"/>
      <c r="AM119" s="4"/>
      <c r="AN119" s="4"/>
      <c r="AO119" s="4"/>
      <c r="AP119" s="4" t="str">
        <f>VLOOKUP(AA119,[1]Trộn!AA118:AB3110,2,FALSE)</f>
        <v>#ERROR!</v>
      </c>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row>
    <row r="120" ht="14.25" customHeight="1">
      <c r="A120" s="1" t="str">
        <f t="shared" si="26"/>
        <v>OK</v>
      </c>
      <c r="B120" s="3" t="str">
        <f t="shared" si="27"/>
        <v>OK</v>
      </c>
      <c r="C120" s="4" t="s">
        <v>827</v>
      </c>
      <c r="D120" s="4" t="s">
        <v>676</v>
      </c>
      <c r="E120" s="4" t="s">
        <v>677</v>
      </c>
      <c r="F120" s="4"/>
      <c r="G120" s="4"/>
      <c r="H120" s="4"/>
      <c r="I120" s="4"/>
      <c r="J120" s="4"/>
      <c r="K120" s="4"/>
      <c r="L120" s="4"/>
      <c r="M120" s="4" t="s">
        <v>47</v>
      </c>
      <c r="N120" s="4" t="s">
        <v>9</v>
      </c>
      <c r="O120" s="4" t="s">
        <v>829</v>
      </c>
      <c r="P120" s="4" t="s">
        <v>830</v>
      </c>
      <c r="Q120" s="4"/>
      <c r="R120" s="4" t="s">
        <v>831</v>
      </c>
      <c r="S120" s="4"/>
      <c r="T120" s="4"/>
      <c r="U120" s="4"/>
      <c r="V120" s="4"/>
      <c r="W120" s="4"/>
      <c r="X120" s="4" t="s">
        <v>832</v>
      </c>
      <c r="Y120" s="4" t="s">
        <v>833</v>
      </c>
      <c r="Z120" s="4"/>
      <c r="AA120" s="4">
        <v>140.0</v>
      </c>
      <c r="AB120" s="4" t="s">
        <v>49</v>
      </c>
      <c r="AC120" s="4"/>
      <c r="AD120" s="4"/>
      <c r="AE120" s="4"/>
      <c r="AF120" s="4"/>
      <c r="AG120" s="4"/>
      <c r="AH120" s="4"/>
      <c r="AI120" s="4"/>
      <c r="AJ120" s="4"/>
      <c r="AK120" s="4"/>
      <c r="AL120" s="4"/>
      <c r="AM120" s="4"/>
      <c r="AN120" s="4"/>
      <c r="AO120" s="4"/>
      <c r="AP120" s="4" t="str">
        <f>VLOOKUP(AA120,[1]Trộn!AA119:AB3111,2,FALSE)</f>
        <v>#ERROR!</v>
      </c>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row>
    <row r="121" ht="14.25" customHeight="1">
      <c r="A121" s="1" t="str">
        <f t="shared" si="26"/>
        <v>OK</v>
      </c>
      <c r="B121" s="3" t="str">
        <f t="shared" si="27"/>
        <v>OK</v>
      </c>
      <c r="C121" s="4" t="s">
        <v>827</v>
      </c>
      <c r="D121" s="4" t="s">
        <v>676</v>
      </c>
      <c r="E121" s="4" t="s">
        <v>677</v>
      </c>
      <c r="F121" s="4"/>
      <c r="G121" s="4"/>
      <c r="H121" s="4"/>
      <c r="I121" s="4"/>
      <c r="J121" s="4"/>
      <c r="K121" s="4"/>
      <c r="L121" s="4"/>
      <c r="M121" s="4" t="s">
        <v>13</v>
      </c>
      <c r="N121" s="4" t="s">
        <v>5</v>
      </c>
      <c r="O121" s="4" t="s">
        <v>550</v>
      </c>
      <c r="P121" s="4" t="s">
        <v>672</v>
      </c>
      <c r="Q121" s="4"/>
      <c r="R121" s="4" t="s">
        <v>836</v>
      </c>
      <c r="S121" s="4" t="s">
        <v>837</v>
      </c>
      <c r="T121" s="4" t="s">
        <v>838</v>
      </c>
      <c r="U121" s="4" t="s">
        <v>839</v>
      </c>
      <c r="V121" s="4" t="s">
        <v>840</v>
      </c>
      <c r="W121" s="4" t="s">
        <v>841</v>
      </c>
      <c r="X121" s="4" t="s">
        <v>842</v>
      </c>
      <c r="Y121" s="4" t="s">
        <v>843</v>
      </c>
      <c r="Z121" s="4"/>
      <c r="AA121" s="4">
        <v>141.0</v>
      </c>
      <c r="AB121" s="4" t="s">
        <v>49</v>
      </c>
      <c r="AC121" s="4"/>
      <c r="AD121" s="4"/>
      <c r="AE121" s="4"/>
      <c r="AF121" s="4"/>
      <c r="AG121" s="4"/>
      <c r="AH121" s="4"/>
      <c r="AI121" s="4"/>
      <c r="AJ121" s="4"/>
      <c r="AK121" s="4"/>
      <c r="AL121" s="4"/>
      <c r="AM121" s="4"/>
      <c r="AN121" s="4"/>
      <c r="AO121" s="4"/>
      <c r="AP121" s="4" t="str">
        <f>VLOOKUP(AA121,[1]Trộn!AA120:AB3112,2,FALSE)</f>
        <v>#ERROR!</v>
      </c>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row>
    <row r="122" ht="14.25" customHeight="1">
      <c r="A122" s="1"/>
      <c r="B122" s="3"/>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row>
    <row r="123" ht="14.25" customHeight="1">
      <c r="A123" s="1" t="str">
        <f t="shared" ref="A123:A155" si="28">SWITCH(B123,"OK",IF(ISBLANK(R123),IF(ISBLANK(P123),"Giữ chỗ nhóm","Giữ chỗ"),"OK"),"Chưa làm",IF(P123&lt;&gt;"","Giữ chỗ",""),0,IF(ISBLANK(R123),"Thêm",""),"")</f>
        <v/>
      </c>
      <c r="B123" s="3">
        <f t="shared" ref="B123:B155" si="29">IF(Q123&lt;&gt;"",0,IF(O123="",IF(N123="",,"Tự do chọn"),SWITCH(M123,"KSTN",IF(LEFT(O123,1)="A","OK","Sai lớp"),"CQ",IF(LEFT(O123,1)="B","OK","Sai lớp"),"SIE",IF(LEFT(O123,1)="C","OK","Sai lớp"),"VN",IF(LEFT(O123,1)="D","OK","Sai lớp"),"VN-ICT",IF(LEFT(O123,1)="D","OK","Sai lớp"),"Sai phân công")))</f>
        <v>0</v>
      </c>
      <c r="C123" s="4" t="s">
        <v>827</v>
      </c>
      <c r="D123" s="4" t="s">
        <v>676</v>
      </c>
      <c r="E123" s="4" t="s">
        <v>677</v>
      </c>
      <c r="F123" s="4"/>
      <c r="G123" s="4"/>
      <c r="H123" s="4"/>
      <c r="I123" s="4"/>
      <c r="J123" s="4"/>
      <c r="K123" s="4"/>
      <c r="L123" s="4"/>
      <c r="M123" s="4"/>
      <c r="N123" s="4"/>
      <c r="O123" s="4"/>
      <c r="P123" s="4"/>
      <c r="Q123" s="4" t="s">
        <v>9</v>
      </c>
      <c r="R123" s="4" t="s">
        <v>844</v>
      </c>
      <c r="S123" s="4"/>
      <c r="T123" s="4"/>
      <c r="U123" s="4"/>
      <c r="V123" s="4"/>
      <c r="W123" s="4"/>
      <c r="X123" s="4"/>
      <c r="Y123" s="4"/>
      <c r="Z123" s="4" t="s">
        <v>845</v>
      </c>
      <c r="AA123" s="4">
        <v>143.0</v>
      </c>
      <c r="AB123" s="4" t="s">
        <v>49</v>
      </c>
      <c r="AC123" s="4"/>
      <c r="AD123" s="4"/>
      <c r="AE123" s="4"/>
      <c r="AF123" s="4"/>
      <c r="AG123" s="4"/>
      <c r="AH123" s="4"/>
      <c r="AI123" s="4"/>
      <c r="AJ123" s="4"/>
      <c r="AK123" s="4"/>
      <c r="AL123" s="4"/>
      <c r="AM123" s="4"/>
      <c r="AN123" s="4"/>
      <c r="AO123" s="4"/>
      <c r="AP123" s="4" t="str">
        <f>VLOOKUP(AA123,[1]Trộn!AA122:AB3114,2,FALSE)</f>
        <v>#ERROR!</v>
      </c>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row>
    <row r="124" ht="14.25" customHeight="1">
      <c r="A124" s="1" t="str">
        <f t="shared" si="28"/>
        <v>Giữ chỗ</v>
      </c>
      <c r="B124" s="3" t="str">
        <f t="shared" si="29"/>
        <v>OK</v>
      </c>
      <c r="C124" s="4" t="s">
        <v>849</v>
      </c>
      <c r="D124" s="4" t="s">
        <v>676</v>
      </c>
      <c r="E124" s="4" t="s">
        <v>677</v>
      </c>
      <c r="F124" s="4"/>
      <c r="G124" s="4"/>
      <c r="H124" s="4" t="s">
        <v>850</v>
      </c>
      <c r="I124" s="4"/>
      <c r="J124" s="4"/>
      <c r="K124" s="4"/>
      <c r="L124" s="4"/>
      <c r="M124" s="4" t="s">
        <v>47</v>
      </c>
      <c r="N124" s="4" t="s">
        <v>9</v>
      </c>
      <c r="O124" s="4" t="s">
        <v>224</v>
      </c>
      <c r="P124" s="4" t="s">
        <v>851</v>
      </c>
      <c r="Q124" s="4"/>
      <c r="R124" s="4"/>
      <c r="S124" s="4"/>
      <c r="T124" s="4"/>
      <c r="U124" s="4"/>
      <c r="V124" s="4"/>
      <c r="W124" s="4"/>
      <c r="X124" s="4"/>
      <c r="Y124" s="4"/>
      <c r="Z124" s="4"/>
      <c r="AA124" s="4">
        <v>144.0</v>
      </c>
      <c r="AB124" s="4" t="s">
        <v>49</v>
      </c>
      <c r="AC124" s="4"/>
      <c r="AD124" s="4"/>
      <c r="AE124" s="4"/>
      <c r="AF124" s="4"/>
      <c r="AG124" s="4"/>
      <c r="AH124" s="4"/>
      <c r="AI124" s="4"/>
      <c r="AJ124" s="4"/>
      <c r="AK124" s="4"/>
      <c r="AL124" s="4"/>
      <c r="AM124" s="4"/>
      <c r="AN124" s="4"/>
      <c r="AO124" s="4"/>
      <c r="AP124" s="4" t="str">
        <f>VLOOKUP(AA124,[1]Trộn!AA123:AB3115,2,FALSE)</f>
        <v>#ERROR!</v>
      </c>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row>
    <row r="125" ht="14.25" customHeight="1">
      <c r="A125" s="1" t="str">
        <f t="shared" si="28"/>
        <v>OK</v>
      </c>
      <c r="B125" s="3" t="str">
        <f t="shared" si="29"/>
        <v>OK</v>
      </c>
      <c r="C125" s="4" t="s">
        <v>849</v>
      </c>
      <c r="D125" s="4" t="s">
        <v>676</v>
      </c>
      <c r="E125" s="4" t="s">
        <v>677</v>
      </c>
      <c r="F125" s="4"/>
      <c r="G125" s="4"/>
      <c r="H125" s="4"/>
      <c r="I125" s="4"/>
      <c r="J125" s="4"/>
      <c r="K125" s="4"/>
      <c r="L125" s="4"/>
      <c r="M125" s="4" t="s">
        <v>13</v>
      </c>
      <c r="N125" s="4" t="s">
        <v>5</v>
      </c>
      <c r="O125" s="4" t="s">
        <v>42</v>
      </c>
      <c r="P125" s="4" t="s">
        <v>61</v>
      </c>
      <c r="Q125" s="4"/>
      <c r="R125" s="4" t="s">
        <v>852</v>
      </c>
      <c r="S125" s="4" t="s">
        <v>853</v>
      </c>
      <c r="T125" s="4" t="s">
        <v>854</v>
      </c>
      <c r="U125" s="4" t="s">
        <v>855</v>
      </c>
      <c r="V125" s="4" t="s">
        <v>856</v>
      </c>
      <c r="W125" s="4" t="s">
        <v>857</v>
      </c>
      <c r="X125" s="4" t="s">
        <v>858</v>
      </c>
      <c r="Y125" s="4" t="s">
        <v>859</v>
      </c>
      <c r="Z125" s="4"/>
      <c r="AA125" s="4">
        <v>145.0</v>
      </c>
      <c r="AB125" s="4" t="s">
        <v>49</v>
      </c>
      <c r="AC125" s="4"/>
      <c r="AD125" s="4"/>
      <c r="AE125" s="4"/>
      <c r="AF125" s="4"/>
      <c r="AG125" s="4"/>
      <c r="AH125" s="4"/>
      <c r="AI125" s="4"/>
      <c r="AJ125" s="4"/>
      <c r="AK125" s="4"/>
      <c r="AL125" s="4"/>
      <c r="AM125" s="4"/>
      <c r="AN125" s="4"/>
      <c r="AO125" s="4"/>
      <c r="AP125" s="4" t="str">
        <f>VLOOKUP(AA125,[1]Trộn!AA124:AB3116,2,FALSE)</f>
        <v>#ERROR!</v>
      </c>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row>
    <row r="126" ht="14.25" customHeight="1">
      <c r="A126" s="1" t="str">
        <f t="shared" si="28"/>
        <v>Thêm</v>
      </c>
      <c r="B126" s="3" t="str">
        <f t="shared" si="29"/>
        <v/>
      </c>
      <c r="C126" s="4" t="s">
        <v>849</v>
      </c>
      <c r="D126" s="4" t="s">
        <v>676</v>
      </c>
      <c r="E126" s="4" t="s">
        <v>677</v>
      </c>
      <c r="F126" s="4"/>
      <c r="G126" s="4"/>
      <c r="H126" s="4"/>
      <c r="I126" s="4"/>
      <c r="J126" s="4"/>
      <c r="K126" s="4"/>
      <c r="L126" s="4"/>
      <c r="M126" s="4"/>
      <c r="N126" s="4"/>
      <c r="O126" s="4"/>
      <c r="P126" s="4"/>
      <c r="Q126" s="4"/>
      <c r="R126" s="4"/>
      <c r="S126" s="4" t="s">
        <v>150</v>
      </c>
      <c r="T126" s="4" t="s">
        <v>150</v>
      </c>
      <c r="U126" s="4" t="s">
        <v>150</v>
      </c>
      <c r="V126" s="4" t="s">
        <v>150</v>
      </c>
      <c r="W126" s="4" t="s">
        <v>150</v>
      </c>
      <c r="X126" s="4" t="s">
        <v>150</v>
      </c>
      <c r="Y126" s="4"/>
      <c r="Z126" s="4"/>
      <c r="AA126" s="4">
        <v>146.0</v>
      </c>
      <c r="AB126" s="4" t="s">
        <v>13</v>
      </c>
      <c r="AC126" s="4"/>
      <c r="AD126" s="4"/>
      <c r="AE126" s="4"/>
      <c r="AF126" s="4"/>
      <c r="AG126" s="4"/>
      <c r="AH126" s="4"/>
      <c r="AI126" s="4"/>
      <c r="AJ126" s="4"/>
      <c r="AK126" s="4"/>
      <c r="AL126" s="4"/>
      <c r="AM126" s="4"/>
      <c r="AN126" s="4"/>
      <c r="AO126" s="4"/>
      <c r="AP126" s="4" t="str">
        <f>VLOOKUP(AA126,[1]Trộn!AA125:AB3117,2,FALSE)</f>
        <v>#ERROR!</v>
      </c>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row>
    <row r="127" ht="14.25" customHeight="1">
      <c r="A127" s="1" t="str">
        <f t="shared" si="28"/>
        <v>Giữ chỗ</v>
      </c>
      <c r="B127" s="3" t="str">
        <f t="shared" si="29"/>
        <v>OK</v>
      </c>
      <c r="C127" s="4" t="s">
        <v>862</v>
      </c>
      <c r="D127" s="4" t="s">
        <v>676</v>
      </c>
      <c r="E127" s="4" t="s">
        <v>677</v>
      </c>
      <c r="F127" s="4"/>
      <c r="G127" s="4" t="s">
        <v>863</v>
      </c>
      <c r="H127" s="4" t="s">
        <v>864</v>
      </c>
      <c r="I127" s="4"/>
      <c r="J127" s="4"/>
      <c r="K127" s="4"/>
      <c r="L127" s="4"/>
      <c r="M127" s="4" t="s">
        <v>47</v>
      </c>
      <c r="N127" s="4" t="s">
        <v>9</v>
      </c>
      <c r="O127" s="4" t="s">
        <v>224</v>
      </c>
      <c r="P127" s="4" t="s">
        <v>851</v>
      </c>
      <c r="Q127" s="4"/>
      <c r="R127" s="4"/>
      <c r="S127" s="4"/>
      <c r="T127" s="4"/>
      <c r="U127" s="4"/>
      <c r="V127" s="4"/>
      <c r="W127" s="4"/>
      <c r="X127" s="4"/>
      <c r="Y127" s="4"/>
      <c r="Z127" s="4"/>
      <c r="AA127" s="4">
        <v>147.0</v>
      </c>
      <c r="AB127" s="4"/>
      <c r="AC127" s="4"/>
      <c r="AD127" s="4"/>
      <c r="AE127" s="4"/>
      <c r="AF127" s="4"/>
      <c r="AG127" s="4"/>
      <c r="AH127" s="4"/>
      <c r="AI127" s="4"/>
      <c r="AJ127" s="4"/>
      <c r="AK127" s="4"/>
      <c r="AL127" s="4"/>
      <c r="AM127" s="4"/>
      <c r="AN127" s="4"/>
      <c r="AO127" s="4"/>
      <c r="AP127" s="4" t="str">
        <f>VLOOKUP(AA127,[1]Trộn!AA126:AB3118,2,FALSE)</f>
        <v>#ERROR!</v>
      </c>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row>
    <row r="128" ht="14.25" customHeight="1">
      <c r="A128" s="1" t="str">
        <f t="shared" si="28"/>
        <v>OK</v>
      </c>
      <c r="B128" s="3" t="str">
        <f t="shared" si="29"/>
        <v>OK</v>
      </c>
      <c r="C128" s="4" t="s">
        <v>862</v>
      </c>
      <c r="D128" s="4" t="s">
        <v>676</v>
      </c>
      <c r="E128" s="4" t="s">
        <v>677</v>
      </c>
      <c r="F128" s="4"/>
      <c r="G128" s="4"/>
      <c r="H128" s="4"/>
      <c r="I128" s="4"/>
      <c r="J128" s="4"/>
      <c r="K128" s="4"/>
      <c r="L128" s="4"/>
      <c r="M128" s="4" t="s">
        <v>13</v>
      </c>
      <c r="N128" s="4" t="s">
        <v>5</v>
      </c>
      <c r="O128" s="4" t="s">
        <v>520</v>
      </c>
      <c r="P128" s="4" t="s">
        <v>521</v>
      </c>
      <c r="Q128" s="4"/>
      <c r="R128" s="4" t="s">
        <v>867</v>
      </c>
      <c r="S128" s="4" t="s">
        <v>868</v>
      </c>
      <c r="T128" s="4" t="s">
        <v>869</v>
      </c>
      <c r="U128" s="4" t="s">
        <v>870</v>
      </c>
      <c r="V128" s="4" t="s">
        <v>871</v>
      </c>
      <c r="W128" s="4" t="s">
        <v>872</v>
      </c>
      <c r="X128" s="4" t="s">
        <v>604</v>
      </c>
      <c r="Y128" s="4" t="s">
        <v>873</v>
      </c>
      <c r="Z128" s="4"/>
      <c r="AA128" s="4">
        <v>148.0</v>
      </c>
      <c r="AB128" s="4"/>
      <c r="AC128" s="4"/>
      <c r="AD128" s="4"/>
      <c r="AE128" s="4"/>
      <c r="AF128" s="4"/>
      <c r="AG128" s="4"/>
      <c r="AH128" s="4"/>
      <c r="AI128" s="4"/>
      <c r="AJ128" s="4"/>
      <c r="AK128" s="4"/>
      <c r="AL128" s="4"/>
      <c r="AM128" s="4"/>
      <c r="AN128" s="4"/>
      <c r="AO128" s="4"/>
      <c r="AP128" s="4" t="str">
        <f>VLOOKUP(AA128,[1]Trộn!AA127:AB3119,2,FALSE)</f>
        <v>#ERROR!</v>
      </c>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row>
    <row r="129" ht="14.25" customHeight="1">
      <c r="A129" s="1" t="str">
        <f t="shared" si="28"/>
        <v/>
      </c>
      <c r="B129" s="3" t="str">
        <f t="shared" si="29"/>
        <v/>
      </c>
      <c r="C129" s="4" t="s">
        <v>862</v>
      </c>
      <c r="D129" s="4" t="s">
        <v>676</v>
      </c>
      <c r="E129" s="4" t="s">
        <v>677</v>
      </c>
      <c r="F129" s="4"/>
      <c r="G129" s="4"/>
      <c r="H129" s="4"/>
      <c r="I129" s="4"/>
      <c r="J129" s="4"/>
      <c r="K129" s="4"/>
      <c r="L129" s="4"/>
      <c r="M129" s="4"/>
      <c r="N129" s="4"/>
      <c r="O129" s="4"/>
      <c r="P129" s="4"/>
      <c r="Q129" s="4"/>
      <c r="R129" s="4" t="s">
        <v>150</v>
      </c>
      <c r="S129" s="4" t="s">
        <v>150</v>
      </c>
      <c r="T129" s="4" t="s">
        <v>150</v>
      </c>
      <c r="U129" s="4" t="s">
        <v>150</v>
      </c>
      <c r="V129" s="4" t="s">
        <v>150</v>
      </c>
      <c r="W129" s="4" t="s">
        <v>150</v>
      </c>
      <c r="X129" s="4" t="s">
        <v>150</v>
      </c>
      <c r="Y129" s="4"/>
      <c r="Z129" s="4"/>
      <c r="AA129" s="4">
        <v>149.0</v>
      </c>
      <c r="AB129" s="4"/>
      <c r="AC129" s="4"/>
      <c r="AD129" s="4"/>
      <c r="AE129" s="4"/>
      <c r="AF129" s="4"/>
      <c r="AG129" s="4"/>
      <c r="AH129" s="4"/>
      <c r="AI129" s="4"/>
      <c r="AJ129" s="4"/>
      <c r="AK129" s="4"/>
      <c r="AL129" s="4"/>
      <c r="AM129" s="4"/>
      <c r="AN129" s="4"/>
      <c r="AO129" s="4"/>
      <c r="AP129" s="4" t="str">
        <f>VLOOKUP(AA129,[1]Trộn!AA128:AB3120,2,FALSE)</f>
        <v>#ERROR!</v>
      </c>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row>
    <row r="130" ht="14.25" customHeight="1">
      <c r="A130" s="1" t="str">
        <f t="shared" si="28"/>
        <v>OK</v>
      </c>
      <c r="B130" s="3" t="str">
        <f t="shared" si="29"/>
        <v>OK</v>
      </c>
      <c r="C130" s="4" t="s">
        <v>874</v>
      </c>
      <c r="D130" s="4" t="s">
        <v>676</v>
      </c>
      <c r="E130" s="4" t="s">
        <v>677</v>
      </c>
      <c r="F130" s="4"/>
      <c r="G130" s="4"/>
      <c r="H130" s="4" t="s">
        <v>875</v>
      </c>
      <c r="I130" s="4"/>
      <c r="J130" s="4"/>
      <c r="K130" s="4"/>
      <c r="L130" s="4"/>
      <c r="M130" s="4" t="s">
        <v>47</v>
      </c>
      <c r="N130" s="4" t="s">
        <v>8</v>
      </c>
      <c r="O130" s="4" t="s">
        <v>235</v>
      </c>
      <c r="P130" s="4" t="s">
        <v>395</v>
      </c>
      <c r="Q130" s="4"/>
      <c r="R130" s="4" t="s">
        <v>876</v>
      </c>
      <c r="S130" s="4" t="s">
        <v>877</v>
      </c>
      <c r="T130" s="4" t="s">
        <v>878</v>
      </c>
      <c r="U130" s="4" t="s">
        <v>879</v>
      </c>
      <c r="V130" s="4" t="s">
        <v>880</v>
      </c>
      <c r="W130" s="4" t="s">
        <v>881</v>
      </c>
      <c r="X130" s="4" t="s">
        <v>882</v>
      </c>
      <c r="Y130" s="4" t="s">
        <v>883</v>
      </c>
      <c r="Z130" s="4"/>
      <c r="AA130" s="4">
        <v>150.0</v>
      </c>
      <c r="AB130" s="4"/>
      <c r="AC130" s="4"/>
      <c r="AD130" s="4"/>
      <c r="AE130" s="4"/>
      <c r="AF130" s="4"/>
      <c r="AG130" s="4"/>
      <c r="AH130" s="4"/>
      <c r="AI130" s="4"/>
      <c r="AJ130" s="4"/>
      <c r="AK130" s="4"/>
      <c r="AL130" s="4"/>
      <c r="AM130" s="4"/>
      <c r="AN130" s="4"/>
      <c r="AO130" s="4"/>
      <c r="AP130" s="4" t="str">
        <f>VLOOKUP(AA130,[1]Trộn!AA129:AB3121,2,FALSE)</f>
        <v>#ERROR!</v>
      </c>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row>
    <row r="131" ht="14.25" customHeight="1">
      <c r="A131" s="1" t="str">
        <f t="shared" si="28"/>
        <v>OK</v>
      </c>
      <c r="B131" s="3" t="str">
        <f t="shared" si="29"/>
        <v>OK</v>
      </c>
      <c r="C131" s="4" t="s">
        <v>874</v>
      </c>
      <c r="D131" s="4" t="s">
        <v>676</v>
      </c>
      <c r="E131" s="4" t="s">
        <v>677</v>
      </c>
      <c r="F131" s="4"/>
      <c r="G131" s="4"/>
      <c r="H131" s="4"/>
      <c r="I131" s="4"/>
      <c r="J131" s="4"/>
      <c r="K131" s="4"/>
      <c r="L131" s="4"/>
      <c r="M131" s="4" t="s">
        <v>13</v>
      </c>
      <c r="N131" s="4" t="s">
        <v>5</v>
      </c>
      <c r="O131" s="4" t="s">
        <v>42</v>
      </c>
      <c r="P131" s="4" t="s">
        <v>188</v>
      </c>
      <c r="Q131" s="4"/>
      <c r="R131" s="4" t="s">
        <v>885</v>
      </c>
      <c r="S131" s="4" t="s">
        <v>886</v>
      </c>
      <c r="T131" s="4" t="s">
        <v>887</v>
      </c>
      <c r="U131" s="4" t="s">
        <v>855</v>
      </c>
      <c r="V131" s="4" t="s">
        <v>856</v>
      </c>
      <c r="W131" s="4" t="s">
        <v>857</v>
      </c>
      <c r="X131" s="4" t="s">
        <v>889</v>
      </c>
      <c r="Y131" s="4" t="s">
        <v>890</v>
      </c>
      <c r="Z131" s="4"/>
      <c r="AA131" s="4">
        <v>151.0</v>
      </c>
      <c r="AB131" s="4"/>
      <c r="AC131" s="4"/>
      <c r="AD131" s="4"/>
      <c r="AE131" s="4"/>
      <c r="AF131" s="4"/>
      <c r="AG131" s="4"/>
      <c r="AH131" s="4"/>
      <c r="AI131" s="4"/>
      <c r="AJ131" s="4"/>
      <c r="AK131" s="4"/>
      <c r="AL131" s="4"/>
      <c r="AM131" s="4"/>
      <c r="AN131" s="4"/>
      <c r="AO131" s="4"/>
      <c r="AP131" s="4" t="str">
        <f>VLOOKUP(AA131,[1]Trộn!AA130:AB3122,2,FALSE)</f>
        <v>#ERROR!</v>
      </c>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row>
    <row r="132" ht="14.25" customHeight="1">
      <c r="A132" s="1" t="str">
        <f t="shared" si="28"/>
        <v/>
      </c>
      <c r="B132" s="3" t="str">
        <f t="shared" si="29"/>
        <v/>
      </c>
      <c r="C132" s="4" t="s">
        <v>874</v>
      </c>
      <c r="D132" s="4" t="s">
        <v>676</v>
      </c>
      <c r="E132" s="4" t="s">
        <v>677</v>
      </c>
      <c r="F132" s="4"/>
      <c r="G132" s="4"/>
      <c r="H132" s="4"/>
      <c r="I132" s="4"/>
      <c r="J132" s="4"/>
      <c r="K132" s="4"/>
      <c r="L132" s="4"/>
      <c r="M132" s="4"/>
      <c r="N132" s="4"/>
      <c r="O132" s="4"/>
      <c r="P132" s="4"/>
      <c r="Q132" s="4"/>
      <c r="R132" s="4" t="s">
        <v>150</v>
      </c>
      <c r="S132" s="4" t="s">
        <v>150</v>
      </c>
      <c r="T132" s="4" t="s">
        <v>150</v>
      </c>
      <c r="U132" s="4" t="s">
        <v>150</v>
      </c>
      <c r="V132" s="4" t="s">
        <v>150</v>
      </c>
      <c r="W132" s="4" t="s">
        <v>150</v>
      </c>
      <c r="X132" s="4" t="s">
        <v>150</v>
      </c>
      <c r="Y132" s="4"/>
      <c r="Z132" s="4"/>
      <c r="AA132" s="4">
        <v>152.0</v>
      </c>
      <c r="AB132" s="4"/>
      <c r="AC132" s="4"/>
      <c r="AD132" s="4"/>
      <c r="AE132" s="4"/>
      <c r="AF132" s="4"/>
      <c r="AG132" s="4"/>
      <c r="AH132" s="4"/>
      <c r="AI132" s="4"/>
      <c r="AJ132" s="4"/>
      <c r="AK132" s="4"/>
      <c r="AL132" s="4"/>
      <c r="AM132" s="4"/>
      <c r="AN132" s="4"/>
      <c r="AO132" s="4"/>
      <c r="AP132" s="4" t="str">
        <f>VLOOKUP(AA132,[1]Trộn!AA131:AB3123,2,FALSE)</f>
        <v>#ERROR!</v>
      </c>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row>
    <row r="133" ht="14.25" customHeight="1">
      <c r="A133" s="1" t="str">
        <f t="shared" si="28"/>
        <v>OK</v>
      </c>
      <c r="B133" s="3" t="str">
        <f t="shared" si="29"/>
        <v>OK</v>
      </c>
      <c r="C133" s="4" t="s">
        <v>893</v>
      </c>
      <c r="D133" s="4" t="s">
        <v>676</v>
      </c>
      <c r="E133" s="4" t="s">
        <v>677</v>
      </c>
      <c r="F133" s="4"/>
      <c r="G133" s="4"/>
      <c r="H133" s="4" t="s">
        <v>894</v>
      </c>
      <c r="I133" s="4"/>
      <c r="J133" s="4"/>
      <c r="K133" s="4"/>
      <c r="L133" s="4"/>
      <c r="M133" s="4" t="s">
        <v>47</v>
      </c>
      <c r="N133" s="4" t="s">
        <v>8</v>
      </c>
      <c r="O133" s="4" t="s">
        <v>354</v>
      </c>
      <c r="P133" s="4" t="s">
        <v>421</v>
      </c>
      <c r="Q133" s="4"/>
      <c r="R133" s="4" t="s">
        <v>895</v>
      </c>
      <c r="S133" s="4" t="s">
        <v>740</v>
      </c>
      <c r="T133" s="4" t="s">
        <v>896</v>
      </c>
      <c r="U133" s="4" t="s">
        <v>897</v>
      </c>
      <c r="V133" s="4" t="s">
        <v>898</v>
      </c>
      <c r="W133" s="4" t="s">
        <v>899</v>
      </c>
      <c r="X133" s="4" t="s">
        <v>900</v>
      </c>
      <c r="Y133" s="4" t="s">
        <v>901</v>
      </c>
      <c r="Z133" s="4"/>
      <c r="AA133" s="4">
        <v>153.0</v>
      </c>
      <c r="AB133" s="4"/>
      <c r="AC133" s="4"/>
      <c r="AD133" s="4"/>
      <c r="AE133" s="4"/>
      <c r="AF133" s="4"/>
      <c r="AG133" s="4"/>
      <c r="AH133" s="4"/>
      <c r="AI133" s="4"/>
      <c r="AJ133" s="4"/>
      <c r="AK133" s="4"/>
      <c r="AL133" s="4"/>
      <c r="AM133" s="4"/>
      <c r="AN133" s="4"/>
      <c r="AO133" s="4"/>
      <c r="AP133" s="4" t="str">
        <f>VLOOKUP(AA133,[1]Trộn!AA132:AB3124,2,FALSE)</f>
        <v>#ERROR!</v>
      </c>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row>
    <row r="134" ht="14.25" customHeight="1">
      <c r="A134" s="1" t="str">
        <f t="shared" si="28"/>
        <v>OK</v>
      </c>
      <c r="B134" s="3" t="str">
        <f t="shared" si="29"/>
        <v>OK</v>
      </c>
      <c r="C134" s="4" t="s">
        <v>893</v>
      </c>
      <c r="D134" s="4" t="s">
        <v>676</v>
      </c>
      <c r="E134" s="4" t="s">
        <v>677</v>
      </c>
      <c r="F134" s="4"/>
      <c r="G134" s="4"/>
      <c r="H134" s="4"/>
      <c r="I134" s="4"/>
      <c r="J134" s="4"/>
      <c r="K134" s="4"/>
      <c r="L134" s="4"/>
      <c r="M134" s="4" t="s">
        <v>13</v>
      </c>
      <c r="N134" s="4" t="s">
        <v>5</v>
      </c>
      <c r="O134" s="4" t="s">
        <v>42</v>
      </c>
      <c r="P134" s="4" t="s">
        <v>134</v>
      </c>
      <c r="Q134" s="4"/>
      <c r="R134" s="4" t="s">
        <v>902</v>
      </c>
      <c r="S134" s="4" t="s">
        <v>903</v>
      </c>
      <c r="T134" s="4" t="s">
        <v>904</v>
      </c>
      <c r="U134" s="4" t="s">
        <v>905</v>
      </c>
      <c r="V134" s="4" t="s">
        <v>906</v>
      </c>
      <c r="W134" s="4" t="s">
        <v>907</v>
      </c>
      <c r="X134" s="4" t="s">
        <v>171</v>
      </c>
      <c r="Y134" s="4" t="s">
        <v>908</v>
      </c>
      <c r="Z134" s="4"/>
      <c r="AA134" s="4">
        <v>154.0</v>
      </c>
      <c r="AB134" s="4"/>
      <c r="AC134" s="4"/>
      <c r="AD134" s="4"/>
      <c r="AE134" s="4"/>
      <c r="AF134" s="4"/>
      <c r="AG134" s="4"/>
      <c r="AH134" s="4"/>
      <c r="AI134" s="4"/>
      <c r="AJ134" s="4"/>
      <c r="AK134" s="4"/>
      <c r="AL134" s="4"/>
      <c r="AM134" s="4"/>
      <c r="AN134" s="4"/>
      <c r="AO134" s="4"/>
      <c r="AP134" s="4" t="str">
        <f>VLOOKUP(AA134,[1]Trộn!AA133:AB3125,2,FALSE)</f>
        <v>#ERROR!</v>
      </c>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row>
    <row r="135" ht="14.25" customHeight="1">
      <c r="A135" s="1" t="str">
        <f t="shared" si="28"/>
        <v/>
      </c>
      <c r="B135" s="3" t="str">
        <f t="shared" si="29"/>
        <v/>
      </c>
      <c r="C135" s="4" t="s">
        <v>893</v>
      </c>
      <c r="D135" s="4" t="s">
        <v>676</v>
      </c>
      <c r="E135" s="4" t="s">
        <v>677</v>
      </c>
      <c r="F135" s="4"/>
      <c r="G135" s="4"/>
      <c r="H135" s="4"/>
      <c r="I135" s="4"/>
      <c r="J135" s="4"/>
      <c r="K135" s="4"/>
      <c r="L135" s="4"/>
      <c r="M135" s="4"/>
      <c r="N135" s="4"/>
      <c r="O135" s="4"/>
      <c r="P135" s="4"/>
      <c r="Q135" s="4"/>
      <c r="R135" s="4" t="s">
        <v>150</v>
      </c>
      <c r="S135" s="4" t="s">
        <v>150</v>
      </c>
      <c r="T135" s="4" t="s">
        <v>150</v>
      </c>
      <c r="U135" s="4" t="s">
        <v>150</v>
      </c>
      <c r="V135" s="4" t="s">
        <v>150</v>
      </c>
      <c r="W135" s="4" t="s">
        <v>150</v>
      </c>
      <c r="X135" s="4" t="s">
        <v>150</v>
      </c>
      <c r="Y135" s="4"/>
      <c r="Z135" s="4"/>
      <c r="AA135" s="4">
        <v>155.0</v>
      </c>
      <c r="AB135" s="4"/>
      <c r="AC135" s="4"/>
      <c r="AD135" s="4"/>
      <c r="AE135" s="4"/>
      <c r="AF135" s="4"/>
      <c r="AG135" s="4"/>
      <c r="AH135" s="4"/>
      <c r="AI135" s="4"/>
      <c r="AJ135" s="4"/>
      <c r="AK135" s="4"/>
      <c r="AL135" s="4"/>
      <c r="AM135" s="4"/>
      <c r="AN135" s="4"/>
      <c r="AO135" s="4"/>
      <c r="AP135" s="4" t="str">
        <f>VLOOKUP(AA135,[1]Trộn!AA134:AB3126,2,FALSE)</f>
        <v>#ERROR!</v>
      </c>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row>
    <row r="136" ht="14.25" customHeight="1">
      <c r="A136" s="1" t="str">
        <f t="shared" si="28"/>
        <v>OK</v>
      </c>
      <c r="B136" s="3" t="str">
        <f t="shared" si="29"/>
        <v>OK</v>
      </c>
      <c r="C136" s="4" t="s">
        <v>909</v>
      </c>
      <c r="D136" s="4" t="s">
        <v>676</v>
      </c>
      <c r="E136" s="4" t="s">
        <v>677</v>
      </c>
      <c r="F136" s="4"/>
      <c r="G136" s="4"/>
      <c r="H136" s="4" t="s">
        <v>910</v>
      </c>
      <c r="I136" s="4"/>
      <c r="J136" s="4"/>
      <c r="K136" s="4"/>
      <c r="L136" s="4"/>
      <c r="M136" s="4" t="s">
        <v>47</v>
      </c>
      <c r="N136" s="4" t="s">
        <v>8</v>
      </c>
      <c r="O136" s="4" t="s">
        <v>354</v>
      </c>
      <c r="P136" s="4" t="s">
        <v>421</v>
      </c>
      <c r="Q136" s="4"/>
      <c r="R136" s="4" t="s">
        <v>911</v>
      </c>
      <c r="S136" s="4" t="s">
        <v>912</v>
      </c>
      <c r="T136" s="4" t="s">
        <v>913</v>
      </c>
      <c r="U136" s="4" t="s">
        <v>914</v>
      </c>
      <c r="V136" s="4" t="s">
        <v>915</v>
      </c>
      <c r="W136" s="4" t="s">
        <v>916</v>
      </c>
      <c r="X136" s="4" t="s">
        <v>917</v>
      </c>
      <c r="Y136" s="4" t="s">
        <v>918</v>
      </c>
      <c r="Z136" s="4"/>
      <c r="AA136" s="4">
        <v>156.0</v>
      </c>
      <c r="AB136" s="4"/>
      <c r="AC136" s="4"/>
      <c r="AD136" s="4"/>
      <c r="AE136" s="4"/>
      <c r="AF136" s="4"/>
      <c r="AG136" s="4"/>
      <c r="AH136" s="4"/>
      <c r="AI136" s="4"/>
      <c r="AJ136" s="4"/>
      <c r="AK136" s="4"/>
      <c r="AL136" s="4"/>
      <c r="AM136" s="4"/>
      <c r="AN136" s="4"/>
      <c r="AO136" s="4"/>
      <c r="AP136" s="4" t="str">
        <f>VLOOKUP(AA136,[1]Trộn!AA135:AB3127,2,FALSE)</f>
        <v>#ERROR!</v>
      </c>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row>
    <row r="137" ht="14.25" customHeight="1">
      <c r="A137" s="1" t="str">
        <f t="shared" si="28"/>
        <v>OK</v>
      </c>
      <c r="B137" s="3" t="str">
        <f t="shared" si="29"/>
        <v>OK</v>
      </c>
      <c r="C137" s="4" t="s">
        <v>909</v>
      </c>
      <c r="D137" s="4" t="s">
        <v>676</v>
      </c>
      <c r="E137" s="4" t="s">
        <v>677</v>
      </c>
      <c r="F137" s="4"/>
      <c r="G137" s="4"/>
      <c r="H137" s="4"/>
      <c r="I137" s="4"/>
      <c r="J137" s="4"/>
      <c r="K137" s="4"/>
      <c r="L137" s="4"/>
      <c r="M137" s="4" t="s">
        <v>13</v>
      </c>
      <c r="N137" s="4" t="s">
        <v>5</v>
      </c>
      <c r="O137" s="4" t="s">
        <v>413</v>
      </c>
      <c r="P137" s="4" t="s">
        <v>475</v>
      </c>
      <c r="Q137" s="4"/>
      <c r="R137" s="4" t="s">
        <v>919</v>
      </c>
      <c r="S137" s="4" t="s">
        <v>920</v>
      </c>
      <c r="T137" s="4" t="s">
        <v>921</v>
      </c>
      <c r="U137" s="4" t="s">
        <v>922</v>
      </c>
      <c r="V137" s="4" t="s">
        <v>923</v>
      </c>
      <c r="W137" s="4" t="s">
        <v>924</v>
      </c>
      <c r="X137" s="4" t="s">
        <v>925</v>
      </c>
      <c r="Y137" s="4" t="s">
        <v>926</v>
      </c>
      <c r="Z137" s="4"/>
      <c r="AA137" s="4">
        <v>157.0</v>
      </c>
      <c r="AB137" s="4"/>
      <c r="AC137" s="4"/>
      <c r="AD137" s="4"/>
      <c r="AE137" s="4"/>
      <c r="AF137" s="4"/>
      <c r="AG137" s="4"/>
      <c r="AH137" s="4"/>
      <c r="AI137" s="4"/>
      <c r="AJ137" s="4"/>
      <c r="AK137" s="4"/>
      <c r="AL137" s="4"/>
      <c r="AM137" s="4"/>
      <c r="AN137" s="4"/>
      <c r="AO137" s="4"/>
      <c r="AP137" s="4" t="str">
        <f>VLOOKUP(AA137,[1]Trộn!AA136:AB3128,2,FALSE)</f>
        <v>#ERROR!</v>
      </c>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row>
    <row r="138" ht="14.25" customHeight="1">
      <c r="A138" s="1" t="str">
        <f t="shared" si="28"/>
        <v/>
      </c>
      <c r="B138" s="3" t="str">
        <f t="shared" si="29"/>
        <v/>
      </c>
      <c r="C138" s="4" t="s">
        <v>909</v>
      </c>
      <c r="D138" s="4" t="s">
        <v>676</v>
      </c>
      <c r="E138" s="4" t="s">
        <v>677</v>
      </c>
      <c r="F138" s="4"/>
      <c r="G138" s="4"/>
      <c r="H138" s="4"/>
      <c r="I138" s="4"/>
      <c r="J138" s="4"/>
      <c r="K138" s="4"/>
      <c r="L138" s="4"/>
      <c r="M138" s="4"/>
      <c r="N138" s="4"/>
      <c r="O138" s="4"/>
      <c r="P138" s="4"/>
      <c r="Q138" s="4"/>
      <c r="R138" s="4" t="s">
        <v>150</v>
      </c>
      <c r="S138" s="4" t="s">
        <v>150</v>
      </c>
      <c r="T138" s="4" t="s">
        <v>150</v>
      </c>
      <c r="U138" s="4" t="s">
        <v>150</v>
      </c>
      <c r="V138" s="4" t="s">
        <v>150</v>
      </c>
      <c r="W138" s="4" t="s">
        <v>150</v>
      </c>
      <c r="X138" s="4" t="s">
        <v>150</v>
      </c>
      <c r="Y138" s="4"/>
      <c r="Z138" s="4"/>
      <c r="AA138" s="4">
        <v>158.0</v>
      </c>
      <c r="AB138" s="4"/>
      <c r="AC138" s="4"/>
      <c r="AD138" s="4"/>
      <c r="AE138" s="4"/>
      <c r="AF138" s="4"/>
      <c r="AG138" s="4"/>
      <c r="AH138" s="4"/>
      <c r="AI138" s="4"/>
      <c r="AJ138" s="4"/>
      <c r="AK138" s="4"/>
      <c r="AL138" s="4"/>
      <c r="AM138" s="4"/>
      <c r="AN138" s="4"/>
      <c r="AO138" s="4"/>
      <c r="AP138" s="4" t="str">
        <f>VLOOKUP(AA138,[1]Trộn!AA137:AB3129,2,FALSE)</f>
        <v>#ERROR!</v>
      </c>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row>
    <row r="139" ht="14.25" customHeight="1">
      <c r="A139" s="1" t="str">
        <f t="shared" si="28"/>
        <v>OK</v>
      </c>
      <c r="B139" s="3" t="str">
        <f t="shared" si="29"/>
        <v>OK</v>
      </c>
      <c r="C139" s="4" t="s">
        <v>931</v>
      </c>
      <c r="D139" s="4" t="s">
        <v>676</v>
      </c>
      <c r="E139" s="4" t="s">
        <v>677</v>
      </c>
      <c r="F139" s="4"/>
      <c r="G139" s="4" t="s">
        <v>932</v>
      </c>
      <c r="H139" s="4"/>
      <c r="I139" s="4"/>
      <c r="J139" s="4"/>
      <c r="K139" s="4"/>
      <c r="L139" s="4"/>
      <c r="M139" s="4" t="s">
        <v>47</v>
      </c>
      <c r="N139" s="4" t="s">
        <v>8</v>
      </c>
      <c r="O139" s="4" t="s">
        <v>235</v>
      </c>
      <c r="P139" s="4" t="s">
        <v>595</v>
      </c>
      <c r="Q139" s="4"/>
      <c r="R139" s="4" t="s">
        <v>933</v>
      </c>
      <c r="S139" s="4" t="s">
        <v>934</v>
      </c>
      <c r="T139" s="4" t="s">
        <v>935</v>
      </c>
      <c r="U139" s="4" t="s">
        <v>936</v>
      </c>
      <c r="V139" s="4" t="s">
        <v>937</v>
      </c>
      <c r="W139" s="4" t="s">
        <v>938</v>
      </c>
      <c r="X139" s="4" t="s">
        <v>939</v>
      </c>
      <c r="Y139" s="4" t="s">
        <v>940</v>
      </c>
      <c r="Z139" s="4"/>
      <c r="AA139" s="4">
        <v>159.0</v>
      </c>
      <c r="AB139" s="4"/>
      <c r="AC139" s="4"/>
      <c r="AD139" s="4"/>
      <c r="AE139" s="4"/>
      <c r="AF139" s="4"/>
      <c r="AG139" s="4"/>
      <c r="AH139" s="4"/>
      <c r="AI139" s="4"/>
      <c r="AJ139" s="4"/>
      <c r="AK139" s="4"/>
      <c r="AL139" s="4"/>
      <c r="AM139" s="4"/>
      <c r="AN139" s="4"/>
      <c r="AO139" s="4"/>
      <c r="AP139" s="4" t="str">
        <f>VLOOKUP(AA139,[1]Trộn!AA138:AB3130,2,FALSE)</f>
        <v>#ERROR!</v>
      </c>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row>
    <row r="140" ht="14.25" customHeight="1">
      <c r="A140" s="1" t="str">
        <f t="shared" si="28"/>
        <v>OK</v>
      </c>
      <c r="B140" s="3" t="str">
        <f t="shared" si="29"/>
        <v>OK</v>
      </c>
      <c r="C140" s="4" t="s">
        <v>931</v>
      </c>
      <c r="D140" s="4" t="s">
        <v>676</v>
      </c>
      <c r="E140" s="4" t="s">
        <v>677</v>
      </c>
      <c r="F140" s="4"/>
      <c r="G140" s="4"/>
      <c r="H140" s="4"/>
      <c r="I140" s="4"/>
      <c r="J140" s="4"/>
      <c r="K140" s="4"/>
      <c r="L140" s="4"/>
      <c r="M140" s="4" t="s">
        <v>47</v>
      </c>
      <c r="N140" s="4" t="s">
        <v>8</v>
      </c>
      <c r="O140" s="4" t="s">
        <v>404</v>
      </c>
      <c r="P140" s="4" t="s">
        <v>211</v>
      </c>
      <c r="Q140" s="4"/>
      <c r="R140" s="4" t="s">
        <v>941</v>
      </c>
      <c r="S140" s="4" t="s">
        <v>942</v>
      </c>
      <c r="T140" s="4" t="s">
        <v>943</v>
      </c>
      <c r="U140" s="4" t="s">
        <v>944</v>
      </c>
      <c r="V140" s="4" t="s">
        <v>945</v>
      </c>
      <c r="W140" s="4" t="s">
        <v>946</v>
      </c>
      <c r="X140" s="4" t="s">
        <v>242</v>
      </c>
      <c r="Y140" s="4" t="s">
        <v>947</v>
      </c>
      <c r="Z140" s="4"/>
      <c r="AA140" s="4">
        <v>160.0</v>
      </c>
      <c r="AB140" s="4"/>
      <c r="AC140" s="4"/>
      <c r="AD140" s="4"/>
      <c r="AE140" s="4"/>
      <c r="AF140" s="4"/>
      <c r="AG140" s="4"/>
      <c r="AH140" s="4"/>
      <c r="AI140" s="4"/>
      <c r="AJ140" s="4"/>
      <c r="AK140" s="4"/>
      <c r="AL140" s="4"/>
      <c r="AM140" s="4"/>
      <c r="AN140" s="4"/>
      <c r="AO140" s="4"/>
      <c r="AP140" s="4" t="str">
        <f>VLOOKUP(AA140,[1]Trộn!AA139:AB3131,2,FALSE)</f>
        <v>#ERROR!</v>
      </c>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row>
    <row r="141" ht="14.25" customHeight="1">
      <c r="A141" s="1" t="str">
        <f t="shared" si="28"/>
        <v/>
      </c>
      <c r="B141" s="3">
        <f t="shared" si="29"/>
        <v>0</v>
      </c>
      <c r="C141" s="4" t="s">
        <v>931</v>
      </c>
      <c r="D141" s="4" t="s">
        <v>676</v>
      </c>
      <c r="E141" s="4" t="s">
        <v>677</v>
      </c>
      <c r="F141" s="4"/>
      <c r="G141" s="4"/>
      <c r="H141" s="4"/>
      <c r="I141" s="4"/>
      <c r="J141" s="4"/>
      <c r="K141" s="4"/>
      <c r="L141" s="4"/>
      <c r="M141" s="4"/>
      <c r="N141" s="4"/>
      <c r="O141" s="4"/>
      <c r="P141" s="4" t="s">
        <v>948</v>
      </c>
      <c r="Q141" s="4" t="s">
        <v>8</v>
      </c>
      <c r="R141" s="4" t="s">
        <v>949</v>
      </c>
      <c r="S141" s="4" t="s">
        <v>950</v>
      </c>
      <c r="T141" s="4" t="s">
        <v>751</v>
      </c>
      <c r="U141" s="4" t="s">
        <v>752</v>
      </c>
      <c r="V141" s="4" t="s">
        <v>753</v>
      </c>
      <c r="W141" s="4" t="s">
        <v>754</v>
      </c>
      <c r="X141" s="4" t="s">
        <v>951</v>
      </c>
      <c r="Y141" s="4"/>
      <c r="Z141" s="4" t="s">
        <v>952</v>
      </c>
      <c r="AA141" s="4">
        <v>161.0</v>
      </c>
      <c r="AB141" s="4" t="s">
        <v>47</v>
      </c>
      <c r="AC141" s="4"/>
      <c r="AD141" s="20" t="s">
        <v>953</v>
      </c>
      <c r="AE141" s="4"/>
      <c r="AF141" s="4"/>
      <c r="AG141" s="4"/>
      <c r="AH141" s="4"/>
      <c r="AI141" s="4"/>
      <c r="AJ141" s="4"/>
      <c r="AK141" s="4"/>
      <c r="AL141" s="4"/>
      <c r="AM141" s="4"/>
      <c r="AN141" s="4"/>
      <c r="AO141" s="4"/>
      <c r="AP141" s="4" t="str">
        <f>VLOOKUP(AA141,[1]Trộn!AA140:AB3132,2,FALSE)</f>
        <v>#ERROR!</v>
      </c>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row>
    <row r="142" ht="14.25" customHeight="1">
      <c r="A142" s="1" t="str">
        <f t="shared" si="28"/>
        <v/>
      </c>
      <c r="B142" s="3">
        <f t="shared" si="29"/>
        <v>0</v>
      </c>
      <c r="C142" s="4" t="s">
        <v>931</v>
      </c>
      <c r="D142" s="4" t="s">
        <v>676</v>
      </c>
      <c r="E142" s="4" t="s">
        <v>677</v>
      </c>
      <c r="F142" s="4"/>
      <c r="G142" s="4"/>
      <c r="H142" s="4"/>
      <c r="I142" s="4"/>
      <c r="J142" s="4"/>
      <c r="K142" s="4"/>
      <c r="L142" s="4"/>
      <c r="M142" s="4"/>
      <c r="N142" s="4"/>
      <c r="O142" s="4"/>
      <c r="P142" s="4"/>
      <c r="Q142" s="4" t="s">
        <v>9</v>
      </c>
      <c r="R142" s="4" t="s">
        <v>956</v>
      </c>
      <c r="S142" s="4"/>
      <c r="T142" s="4"/>
      <c r="U142" s="4"/>
      <c r="V142" s="4"/>
      <c r="W142" s="4"/>
      <c r="X142" s="4"/>
      <c r="Y142" s="4"/>
      <c r="Z142" s="4" t="s">
        <v>957</v>
      </c>
      <c r="AA142" s="4">
        <v>162.0</v>
      </c>
      <c r="AB142" s="4" t="s">
        <v>49</v>
      </c>
      <c r="AC142" s="4"/>
      <c r="AD142" s="4"/>
      <c r="AE142" s="4"/>
      <c r="AF142" s="4"/>
      <c r="AG142" s="4"/>
      <c r="AH142" s="4"/>
      <c r="AI142" s="4"/>
      <c r="AJ142" s="4"/>
      <c r="AK142" s="4"/>
      <c r="AL142" s="4"/>
      <c r="AM142" s="4"/>
      <c r="AN142" s="4"/>
      <c r="AO142" s="4"/>
      <c r="AP142" s="4" t="str">
        <f>VLOOKUP(AA142,[1]Trộn!AA141:AB3133,2,FALSE)</f>
        <v>#ERROR!</v>
      </c>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row>
    <row r="143" ht="14.25" customHeight="1">
      <c r="A143" s="1" t="str">
        <f t="shared" si="28"/>
        <v>OK</v>
      </c>
      <c r="B143" s="3" t="str">
        <f t="shared" si="29"/>
        <v>OK</v>
      </c>
      <c r="C143" s="4" t="s">
        <v>958</v>
      </c>
      <c r="D143" s="4" t="s">
        <v>676</v>
      </c>
      <c r="E143" s="4" t="s">
        <v>677</v>
      </c>
      <c r="F143" s="4" t="s">
        <v>959</v>
      </c>
      <c r="G143" s="4" t="s">
        <v>960</v>
      </c>
      <c r="H143" s="4"/>
      <c r="I143" s="4"/>
      <c r="J143" s="4"/>
      <c r="K143" s="4"/>
      <c r="L143" s="4"/>
      <c r="M143" s="4" t="s">
        <v>13</v>
      </c>
      <c r="N143" s="4" t="s">
        <v>5</v>
      </c>
      <c r="O143" s="4" t="s">
        <v>550</v>
      </c>
      <c r="P143" s="4" t="s">
        <v>567</v>
      </c>
      <c r="Q143" s="4"/>
      <c r="R143" s="4" t="s">
        <v>961</v>
      </c>
      <c r="S143" s="4" t="s">
        <v>962</v>
      </c>
      <c r="T143" s="4" t="s">
        <v>963</v>
      </c>
      <c r="U143" s="4" t="s">
        <v>964</v>
      </c>
      <c r="V143" s="4" t="s">
        <v>965</v>
      </c>
      <c r="W143" s="4" t="s">
        <v>966</v>
      </c>
      <c r="X143" s="4" t="s">
        <v>967</v>
      </c>
      <c r="Y143" s="4" t="s">
        <v>968</v>
      </c>
      <c r="Z143" s="4"/>
      <c r="AA143" s="4">
        <v>163.0</v>
      </c>
      <c r="AB143" s="4"/>
      <c r="AC143" s="4"/>
      <c r="AD143" s="4"/>
      <c r="AE143" s="4"/>
      <c r="AF143" s="4"/>
      <c r="AG143" s="4"/>
      <c r="AH143" s="4"/>
      <c r="AI143" s="4"/>
      <c r="AJ143" s="4"/>
      <c r="AK143" s="4"/>
      <c r="AL143" s="4"/>
      <c r="AM143" s="4"/>
      <c r="AN143" s="4"/>
      <c r="AO143" s="4"/>
      <c r="AP143" s="4" t="str">
        <f>VLOOKUP(AA143,[1]Trộn!AA142:AB3134,2,FALSE)</f>
        <v>#ERROR!</v>
      </c>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row>
    <row r="144" ht="14.25" customHeight="1">
      <c r="A144" s="1" t="str">
        <f t="shared" si="28"/>
        <v/>
      </c>
      <c r="B144" s="3" t="str">
        <f t="shared" si="29"/>
        <v/>
      </c>
      <c r="C144" s="4" t="s">
        <v>958</v>
      </c>
      <c r="D144" s="4" t="s">
        <v>676</v>
      </c>
      <c r="E144" s="4" t="s">
        <v>677</v>
      </c>
      <c r="F144" s="4"/>
      <c r="G144" s="4"/>
      <c r="H144" s="4"/>
      <c r="I144" s="4"/>
      <c r="J144" s="4"/>
      <c r="K144" s="4"/>
      <c r="L144" s="4"/>
      <c r="M144" s="4"/>
      <c r="N144" s="4"/>
      <c r="O144" s="4"/>
      <c r="P144" s="4"/>
      <c r="Q144" s="4"/>
      <c r="R144" s="4" t="s">
        <v>150</v>
      </c>
      <c r="S144" s="4" t="s">
        <v>150</v>
      </c>
      <c r="T144" s="4" t="s">
        <v>150</v>
      </c>
      <c r="U144" s="4" t="s">
        <v>150</v>
      </c>
      <c r="V144" s="4" t="s">
        <v>150</v>
      </c>
      <c r="W144" s="4" t="s">
        <v>150</v>
      </c>
      <c r="X144" s="4" t="s">
        <v>150</v>
      </c>
      <c r="Y144" s="4"/>
      <c r="Z144" s="4"/>
      <c r="AA144" s="4">
        <v>164.0</v>
      </c>
      <c r="AB144" s="4"/>
      <c r="AC144" s="4"/>
      <c r="AD144" s="4"/>
      <c r="AE144" s="4"/>
      <c r="AF144" s="4"/>
      <c r="AG144" s="4"/>
      <c r="AH144" s="4"/>
      <c r="AI144" s="4"/>
      <c r="AJ144" s="4"/>
      <c r="AK144" s="4"/>
      <c r="AL144" s="4"/>
      <c r="AM144" s="4"/>
      <c r="AN144" s="4"/>
      <c r="AO144" s="4"/>
      <c r="AP144" s="4" t="str">
        <f>VLOOKUP(AA144,[1]Trộn!AA143:AB3135,2,FALSE)</f>
        <v>#ERROR!</v>
      </c>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row>
    <row r="145" ht="14.25" customHeight="1">
      <c r="A145" s="1" t="str">
        <f t="shared" si="28"/>
        <v/>
      </c>
      <c r="B145" s="3">
        <f t="shared" si="29"/>
        <v>0</v>
      </c>
      <c r="C145" s="4" t="s">
        <v>958</v>
      </c>
      <c r="D145" s="4" t="s">
        <v>676</v>
      </c>
      <c r="E145" s="4" t="s">
        <v>677</v>
      </c>
      <c r="F145" s="4"/>
      <c r="G145" s="4"/>
      <c r="H145" s="4"/>
      <c r="I145" s="4"/>
      <c r="J145" s="4"/>
      <c r="K145" s="4"/>
      <c r="L145" s="4"/>
      <c r="M145" s="4" t="s">
        <v>47</v>
      </c>
      <c r="N145" s="4" t="s">
        <v>5</v>
      </c>
      <c r="O145" s="4" t="s">
        <v>404</v>
      </c>
      <c r="P145" s="4" t="s">
        <v>816</v>
      </c>
      <c r="Q145" s="4" t="s">
        <v>5</v>
      </c>
      <c r="R145" s="4" t="s">
        <v>969</v>
      </c>
      <c r="S145" s="4" t="s">
        <v>116</v>
      </c>
      <c r="T145" s="4" t="s">
        <v>115</v>
      </c>
      <c r="U145" s="4" t="s">
        <v>114</v>
      </c>
      <c r="V145" s="4" t="s">
        <v>117</v>
      </c>
      <c r="W145" s="4" t="s">
        <v>227</v>
      </c>
      <c r="X145" s="4" t="s">
        <v>99</v>
      </c>
      <c r="Y145" s="4" t="s">
        <v>970</v>
      </c>
      <c r="Z145" s="4"/>
      <c r="AA145" s="4">
        <v>165.0</v>
      </c>
      <c r="AB145" s="4"/>
      <c r="AC145" s="4"/>
      <c r="AD145" s="4"/>
      <c r="AE145" s="4"/>
      <c r="AF145" s="4"/>
      <c r="AG145" s="4"/>
      <c r="AH145" s="4"/>
      <c r="AI145" s="4"/>
      <c r="AJ145" s="4"/>
      <c r="AK145" s="4"/>
      <c r="AL145" s="4"/>
      <c r="AM145" s="4"/>
      <c r="AN145" s="4"/>
      <c r="AO145" s="4"/>
      <c r="AP145" s="4" t="str">
        <f>VLOOKUP(AA145,[1]Trộn!AA144:AB3136,2,FALSE)</f>
        <v>#ERROR!</v>
      </c>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row>
    <row r="146" ht="14.25" customHeight="1">
      <c r="A146" s="1" t="str">
        <f t="shared" si="28"/>
        <v/>
      </c>
      <c r="B146" s="3">
        <f t="shared" si="29"/>
        <v>0</v>
      </c>
      <c r="C146" s="4" t="s">
        <v>971</v>
      </c>
      <c r="D146" s="4" t="s">
        <v>676</v>
      </c>
      <c r="E146" s="4" t="s">
        <v>677</v>
      </c>
      <c r="F146" s="4"/>
      <c r="G146" s="4" t="s">
        <v>972</v>
      </c>
      <c r="H146" s="4"/>
      <c r="I146" s="4"/>
      <c r="J146" s="4" t="s">
        <v>123</v>
      </c>
      <c r="K146" s="4"/>
      <c r="L146" s="4" t="s">
        <v>973</v>
      </c>
      <c r="M146" s="4"/>
      <c r="N146" s="4"/>
      <c r="O146" s="4"/>
      <c r="P146" s="4"/>
      <c r="Q146" s="4" t="s">
        <v>144</v>
      </c>
      <c r="R146" s="4" t="s">
        <v>974</v>
      </c>
      <c r="S146" s="4" t="s">
        <v>975</v>
      </c>
      <c r="T146" s="4" t="s">
        <v>976</v>
      </c>
      <c r="U146" s="4" t="s">
        <v>977</v>
      </c>
      <c r="V146" s="4" t="s">
        <v>978</v>
      </c>
      <c r="W146" s="4" t="s">
        <v>150</v>
      </c>
      <c r="X146" s="4" t="s">
        <v>171</v>
      </c>
      <c r="Y146" s="4"/>
      <c r="Z146" s="4" t="s">
        <v>979</v>
      </c>
      <c r="AA146" s="4">
        <v>169.0</v>
      </c>
      <c r="AB146" s="4" t="s">
        <v>101</v>
      </c>
      <c r="AC146" s="4"/>
      <c r="AD146" s="4"/>
      <c r="AE146" s="4"/>
      <c r="AF146" s="4"/>
      <c r="AG146" s="4"/>
      <c r="AH146" s="4"/>
      <c r="AI146" s="4"/>
      <c r="AJ146" s="4"/>
      <c r="AK146" s="4"/>
      <c r="AL146" s="4"/>
      <c r="AM146" s="4"/>
      <c r="AN146" s="4"/>
      <c r="AO146" s="4"/>
      <c r="AP146" s="4" t="str">
        <f>VLOOKUP(AA146,[1]Trộn!AA145:AB3137,2,FALSE)</f>
        <v>#ERROR!</v>
      </c>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row>
    <row r="147" ht="14.25" customHeight="1">
      <c r="A147" s="1" t="str">
        <f t="shared" si="28"/>
        <v/>
      </c>
      <c r="B147" s="3">
        <f t="shared" si="29"/>
        <v>0</v>
      </c>
      <c r="C147" s="4" t="s">
        <v>971</v>
      </c>
      <c r="D147" s="4" t="s">
        <v>676</v>
      </c>
      <c r="E147" s="4" t="s">
        <v>677</v>
      </c>
      <c r="F147" s="4"/>
      <c r="G147" s="4"/>
      <c r="H147" s="4"/>
      <c r="I147" s="4"/>
      <c r="J147" s="4"/>
      <c r="K147" s="4"/>
      <c r="L147" s="4"/>
      <c r="M147" s="4"/>
      <c r="N147" s="4"/>
      <c r="O147" s="4"/>
      <c r="P147" s="4"/>
      <c r="Q147" s="4" t="s">
        <v>144</v>
      </c>
      <c r="R147" s="4" t="s">
        <v>984</v>
      </c>
      <c r="S147" s="4" t="s">
        <v>985</v>
      </c>
      <c r="T147" s="4" t="s">
        <v>986</v>
      </c>
      <c r="U147" s="4" t="s">
        <v>987</v>
      </c>
      <c r="V147" s="4" t="s">
        <v>988</v>
      </c>
      <c r="W147" s="4" t="s">
        <v>150</v>
      </c>
      <c r="X147" s="4" t="s">
        <v>171</v>
      </c>
      <c r="Y147" s="4"/>
      <c r="Z147" s="4" t="s">
        <v>989</v>
      </c>
      <c r="AA147" s="4">
        <v>170.0</v>
      </c>
      <c r="AB147" s="4" t="s">
        <v>101</v>
      </c>
      <c r="AC147" s="4"/>
      <c r="AD147" s="4"/>
      <c r="AE147" s="4"/>
      <c r="AF147" s="4"/>
      <c r="AG147" s="4"/>
      <c r="AH147" s="4"/>
      <c r="AI147" s="4"/>
      <c r="AJ147" s="4"/>
      <c r="AK147" s="4"/>
      <c r="AL147" s="4"/>
      <c r="AM147" s="4"/>
      <c r="AN147" s="4"/>
      <c r="AO147" s="4"/>
      <c r="AP147" s="4" t="str">
        <f>VLOOKUP(AA147,[1]Trộn!AA146:AB3138,2,FALSE)</f>
        <v>#ERROR!</v>
      </c>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row>
    <row r="148" ht="14.25" customHeight="1">
      <c r="A148" s="1" t="str">
        <f t="shared" si="28"/>
        <v/>
      </c>
      <c r="B148" s="3">
        <f t="shared" si="29"/>
        <v>0</v>
      </c>
      <c r="C148" s="4" t="s">
        <v>971</v>
      </c>
      <c r="D148" s="4" t="s">
        <v>676</v>
      </c>
      <c r="E148" s="4" t="s">
        <v>677</v>
      </c>
      <c r="F148" s="4"/>
      <c r="G148" s="4"/>
      <c r="H148" s="4"/>
      <c r="I148" s="4"/>
      <c r="J148" s="4"/>
      <c r="K148" s="4"/>
      <c r="L148" s="4"/>
      <c r="M148" s="4"/>
      <c r="N148" s="4"/>
      <c r="O148" s="4"/>
      <c r="P148" s="4"/>
      <c r="Q148" s="4" t="s">
        <v>5</v>
      </c>
      <c r="R148" s="4" t="s">
        <v>990</v>
      </c>
      <c r="S148" s="4" t="s">
        <v>991</v>
      </c>
      <c r="T148" s="4" t="s">
        <v>992</v>
      </c>
      <c r="U148" s="4" t="s">
        <v>993</v>
      </c>
      <c r="V148" s="4" t="s">
        <v>994</v>
      </c>
      <c r="W148" s="4" t="s">
        <v>995</v>
      </c>
      <c r="X148" s="4"/>
      <c r="Y148" s="4"/>
      <c r="Z148" s="4" t="s">
        <v>996</v>
      </c>
      <c r="AA148" s="4">
        <v>171.0</v>
      </c>
      <c r="AB148" s="4" t="s">
        <v>49</v>
      </c>
      <c r="AC148" s="4"/>
      <c r="AD148" s="4"/>
      <c r="AE148" s="4"/>
      <c r="AF148" s="4"/>
      <c r="AG148" s="4"/>
      <c r="AH148" s="4"/>
      <c r="AI148" s="4"/>
      <c r="AJ148" s="4"/>
      <c r="AK148" s="4"/>
      <c r="AL148" s="4"/>
      <c r="AM148" s="4"/>
      <c r="AN148" s="4"/>
      <c r="AO148" s="4"/>
      <c r="AP148" s="4" t="str">
        <f>VLOOKUP(AA148,[1]Trộn!AA147:AB3139,2,FALSE)</f>
        <v>#ERROR!</v>
      </c>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row>
    <row r="149" ht="14.25" customHeight="1">
      <c r="A149" s="1" t="str">
        <f t="shared" si="28"/>
        <v>OK</v>
      </c>
      <c r="B149" s="3" t="str">
        <f t="shared" si="29"/>
        <v>OK</v>
      </c>
      <c r="C149" s="4" t="s">
        <v>997</v>
      </c>
      <c r="D149" s="4" t="s">
        <v>676</v>
      </c>
      <c r="E149" s="4" t="s">
        <v>677</v>
      </c>
      <c r="F149" s="4"/>
      <c r="G149" s="4" t="s">
        <v>998</v>
      </c>
      <c r="H149" s="4"/>
      <c r="I149" s="4"/>
      <c r="J149" s="4"/>
      <c r="K149" s="4"/>
      <c r="L149" s="4"/>
      <c r="M149" s="4" t="s">
        <v>13</v>
      </c>
      <c r="N149" s="4" t="s">
        <v>5</v>
      </c>
      <c r="O149" s="4" t="s">
        <v>413</v>
      </c>
      <c r="P149" s="4" t="s">
        <v>502</v>
      </c>
      <c r="Q149" s="4"/>
      <c r="R149" s="4" t="s">
        <v>999</v>
      </c>
      <c r="S149" s="4" t="s">
        <v>1000</v>
      </c>
      <c r="T149" s="4" t="s">
        <v>1001</v>
      </c>
      <c r="U149" s="4" t="s">
        <v>1002</v>
      </c>
      <c r="V149" s="4" t="s">
        <v>1003</v>
      </c>
      <c r="W149" s="4" t="s">
        <v>1004</v>
      </c>
      <c r="X149" s="4" t="s">
        <v>1005</v>
      </c>
      <c r="Y149" s="4" t="s">
        <v>1006</v>
      </c>
      <c r="Z149" s="4"/>
      <c r="AA149" s="4">
        <v>172.0</v>
      </c>
      <c r="AB149" s="4"/>
      <c r="AC149" s="4"/>
      <c r="AD149" s="4"/>
      <c r="AE149" s="4"/>
      <c r="AF149" s="4"/>
      <c r="AG149" s="4"/>
      <c r="AH149" s="4"/>
      <c r="AI149" s="4"/>
      <c r="AJ149" s="4"/>
      <c r="AK149" s="4"/>
      <c r="AL149" s="4"/>
      <c r="AM149" s="4"/>
      <c r="AN149" s="4"/>
      <c r="AO149" s="4"/>
      <c r="AP149" s="4" t="str">
        <f>VLOOKUP(AA149,[1]Trộn!AA148:AB3140,2,FALSE)</f>
        <v>#ERROR!</v>
      </c>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row>
    <row r="150" ht="14.25" customHeight="1">
      <c r="A150" s="1" t="str">
        <f t="shared" si="28"/>
        <v/>
      </c>
      <c r="B150" s="3">
        <f t="shared" si="29"/>
        <v>0</v>
      </c>
      <c r="C150" s="4" t="s">
        <v>997</v>
      </c>
      <c r="D150" s="4" t="s">
        <v>676</v>
      </c>
      <c r="E150" s="4" t="s">
        <v>677</v>
      </c>
      <c r="F150" s="4"/>
      <c r="G150" s="4"/>
      <c r="H150" s="4"/>
      <c r="I150" s="4"/>
      <c r="J150" s="4"/>
      <c r="K150" s="4"/>
      <c r="L150" s="4"/>
      <c r="M150" s="4"/>
      <c r="N150" s="4"/>
      <c r="O150" s="4"/>
      <c r="P150" s="4"/>
      <c r="Q150" s="4" t="s">
        <v>9</v>
      </c>
      <c r="R150" s="4" t="s">
        <v>1007</v>
      </c>
      <c r="S150" s="4"/>
      <c r="T150" s="4"/>
      <c r="U150" s="4"/>
      <c r="V150" s="4"/>
      <c r="W150" s="4"/>
      <c r="X150" s="4"/>
      <c r="Y150" s="4"/>
      <c r="Z150" s="4" t="s">
        <v>1008</v>
      </c>
      <c r="AA150" s="4">
        <v>175.0</v>
      </c>
      <c r="AB150" s="4" t="s">
        <v>49</v>
      </c>
      <c r="AC150" s="4"/>
      <c r="AD150" s="4"/>
      <c r="AE150" s="4"/>
      <c r="AF150" s="4"/>
      <c r="AG150" s="4"/>
      <c r="AH150" s="4"/>
      <c r="AI150" s="4"/>
      <c r="AJ150" s="4"/>
      <c r="AK150" s="4"/>
      <c r="AL150" s="4"/>
      <c r="AM150" s="4"/>
      <c r="AN150" s="4"/>
      <c r="AO150" s="4"/>
      <c r="AP150" s="4" t="str">
        <f>VLOOKUP(AA150,[1]Trộn!AA149:AB3141,2,FALSE)</f>
        <v>#ERROR!</v>
      </c>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row>
    <row r="151" ht="14.25" customHeight="1">
      <c r="A151" s="1" t="str">
        <f t="shared" si="28"/>
        <v/>
      </c>
      <c r="B151" s="3" t="str">
        <f t="shared" si="29"/>
        <v/>
      </c>
      <c r="C151" s="4" t="s">
        <v>997</v>
      </c>
      <c r="D151" s="4" t="s">
        <v>676</v>
      </c>
      <c r="E151" s="4" t="s">
        <v>677</v>
      </c>
      <c r="F151" s="4"/>
      <c r="G151" s="4"/>
      <c r="H151" s="4"/>
      <c r="I151" s="4"/>
      <c r="J151" s="4"/>
      <c r="K151" s="4"/>
      <c r="L151" s="4"/>
      <c r="M151" s="4"/>
      <c r="N151" s="4"/>
      <c r="O151" s="4"/>
      <c r="P151" s="4"/>
      <c r="Q151" s="4"/>
      <c r="R151" s="4" t="s">
        <v>150</v>
      </c>
      <c r="S151" s="4" t="s">
        <v>150</v>
      </c>
      <c r="T151" s="4" t="s">
        <v>150</v>
      </c>
      <c r="U151" s="4" t="s">
        <v>150</v>
      </c>
      <c r="V151" s="4" t="s">
        <v>150</v>
      </c>
      <c r="W151" s="4" t="s">
        <v>150</v>
      </c>
      <c r="X151" s="4" t="s">
        <v>150</v>
      </c>
      <c r="Y151" s="4"/>
      <c r="Z151" s="4"/>
      <c r="AA151" s="4">
        <v>176.0</v>
      </c>
      <c r="AB151" s="4" t="s">
        <v>47</v>
      </c>
      <c r="AC151" s="4"/>
      <c r="AD151" s="20" t="s">
        <v>1011</v>
      </c>
      <c r="AE151" s="4"/>
      <c r="AF151" s="4"/>
      <c r="AG151" s="4"/>
      <c r="AH151" s="4"/>
      <c r="AI151" s="4"/>
      <c r="AJ151" s="4"/>
      <c r="AK151" s="4"/>
      <c r="AL151" s="4"/>
      <c r="AM151" s="4"/>
      <c r="AN151" s="4"/>
      <c r="AO151" s="4"/>
      <c r="AP151" s="4" t="str">
        <f>VLOOKUP(AA151,[1]Trộn!AA150:AB3142,2,FALSE)</f>
        <v>#ERROR!</v>
      </c>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row>
    <row r="152" ht="14.25" customHeight="1">
      <c r="A152" s="1" t="str">
        <f t="shared" si="28"/>
        <v>OK</v>
      </c>
      <c r="B152" s="3" t="str">
        <f t="shared" si="29"/>
        <v>OK</v>
      </c>
      <c r="C152" s="4" t="s">
        <v>1014</v>
      </c>
      <c r="D152" s="4" t="s">
        <v>676</v>
      </c>
      <c r="E152" s="4" t="s">
        <v>677</v>
      </c>
      <c r="F152" s="4"/>
      <c r="G152" s="4" t="s">
        <v>1015</v>
      </c>
      <c r="H152" s="4"/>
      <c r="I152" s="4"/>
      <c r="J152" s="4"/>
      <c r="K152" s="4"/>
      <c r="L152" s="4"/>
      <c r="M152" s="4" t="s">
        <v>13</v>
      </c>
      <c r="N152" s="4" t="s">
        <v>5</v>
      </c>
      <c r="O152" s="4" t="s">
        <v>163</v>
      </c>
      <c r="P152" s="4" t="s">
        <v>244</v>
      </c>
      <c r="Q152" s="4"/>
      <c r="R152" s="4" t="s">
        <v>1016</v>
      </c>
      <c r="S152" s="4" t="s">
        <v>1017</v>
      </c>
      <c r="T152" s="4" t="s">
        <v>1018</v>
      </c>
      <c r="U152" s="4" t="s">
        <v>1019</v>
      </c>
      <c r="V152" s="4" t="s">
        <v>1020</v>
      </c>
      <c r="W152" s="4" t="s">
        <v>1021</v>
      </c>
      <c r="X152" s="4" t="s">
        <v>1022</v>
      </c>
      <c r="Y152" s="4" t="s">
        <v>1023</v>
      </c>
      <c r="Z152" s="4"/>
      <c r="AA152" s="4">
        <v>177.0</v>
      </c>
      <c r="AB152" s="4"/>
      <c r="AC152" s="4"/>
      <c r="AD152" s="4"/>
      <c r="AE152" s="4"/>
      <c r="AF152" s="4"/>
      <c r="AG152" s="4"/>
      <c r="AH152" s="4"/>
      <c r="AI152" s="4"/>
      <c r="AJ152" s="4"/>
      <c r="AK152" s="4"/>
      <c r="AL152" s="4"/>
      <c r="AM152" s="4"/>
      <c r="AN152" s="4"/>
      <c r="AO152" s="4"/>
      <c r="AP152" s="4" t="str">
        <f>VLOOKUP(AA152,[1]Trộn!AA151:AB3143,2,FALSE)</f>
        <v>#ERROR!</v>
      </c>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row>
    <row r="153" ht="14.25" customHeight="1">
      <c r="A153" s="1" t="str">
        <f t="shared" si="28"/>
        <v/>
      </c>
      <c r="B153" s="3" t="str">
        <f t="shared" si="29"/>
        <v/>
      </c>
      <c r="C153" s="4" t="s">
        <v>1014</v>
      </c>
      <c r="D153" s="4" t="s">
        <v>676</v>
      </c>
      <c r="E153" s="4" t="s">
        <v>677</v>
      </c>
      <c r="F153" s="4"/>
      <c r="G153" s="4"/>
      <c r="H153" s="4"/>
      <c r="I153" s="4"/>
      <c r="J153" s="4"/>
      <c r="K153" s="4"/>
      <c r="L153" s="4"/>
      <c r="M153" s="4"/>
      <c r="N153" s="4"/>
      <c r="O153" s="4"/>
      <c r="P153" s="4"/>
      <c r="Q153" s="4"/>
      <c r="R153" s="4" t="s">
        <v>150</v>
      </c>
      <c r="S153" s="4" t="s">
        <v>150</v>
      </c>
      <c r="T153" s="4" t="s">
        <v>150</v>
      </c>
      <c r="U153" s="4" t="s">
        <v>150</v>
      </c>
      <c r="V153" s="4" t="s">
        <v>150</v>
      </c>
      <c r="W153" s="4" t="s">
        <v>150</v>
      </c>
      <c r="X153" s="4" t="s">
        <v>150</v>
      </c>
      <c r="Y153" s="4"/>
      <c r="Z153" s="4"/>
      <c r="AA153" s="4">
        <v>179.0</v>
      </c>
      <c r="AB153" s="4" t="s">
        <v>47</v>
      </c>
      <c r="AC153" s="4"/>
      <c r="AD153" s="20" t="s">
        <v>1024</v>
      </c>
      <c r="AE153" s="4"/>
      <c r="AF153" s="4"/>
      <c r="AG153" s="4"/>
      <c r="AH153" s="4"/>
      <c r="AI153" s="4"/>
      <c r="AJ153" s="4"/>
      <c r="AK153" s="4"/>
      <c r="AL153" s="4"/>
      <c r="AM153" s="4"/>
      <c r="AN153" s="4"/>
      <c r="AO153" s="4"/>
      <c r="AP153" s="4" t="str">
        <f>VLOOKUP(AA153,[1]Trộn!AA152:AB3144,2,FALSE)</f>
        <v>#ERROR!</v>
      </c>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row>
    <row r="154" ht="14.25" customHeight="1">
      <c r="A154" s="1" t="str">
        <f t="shared" si="28"/>
        <v>Giữ chỗ</v>
      </c>
      <c r="B154" s="3" t="str">
        <f t="shared" si="29"/>
        <v>OK</v>
      </c>
      <c r="C154" s="4" t="s">
        <v>1025</v>
      </c>
      <c r="D154" s="4" t="s">
        <v>676</v>
      </c>
      <c r="E154" s="4" t="s">
        <v>677</v>
      </c>
      <c r="F154" s="4"/>
      <c r="G154" s="4" t="s">
        <v>1026</v>
      </c>
      <c r="H154" s="4"/>
      <c r="I154" s="4"/>
      <c r="J154" s="4"/>
      <c r="K154" s="4"/>
      <c r="L154" s="4"/>
      <c r="M154" s="4" t="s">
        <v>47</v>
      </c>
      <c r="N154" s="4" t="s">
        <v>8</v>
      </c>
      <c r="O154" s="4" t="s">
        <v>1027</v>
      </c>
      <c r="P154" s="4" t="s">
        <v>1028</v>
      </c>
      <c r="Q154" s="4"/>
      <c r="R154" s="4"/>
      <c r="S154" s="4"/>
      <c r="T154" s="4"/>
      <c r="U154" s="4"/>
      <c r="V154" s="4"/>
      <c r="W154" s="4"/>
      <c r="X154" s="4"/>
      <c r="Y154" s="4"/>
      <c r="Z154" s="4"/>
      <c r="AA154" s="4">
        <v>180.0</v>
      </c>
      <c r="AB154" s="4" t="s">
        <v>49</v>
      </c>
      <c r="AC154" s="4"/>
      <c r="AD154" s="4"/>
      <c r="AE154" s="4"/>
      <c r="AF154" s="4"/>
      <c r="AG154" s="4"/>
      <c r="AH154" s="4"/>
      <c r="AI154" s="4"/>
      <c r="AJ154" s="4"/>
      <c r="AK154" s="4"/>
      <c r="AL154" s="4"/>
      <c r="AM154" s="4"/>
      <c r="AN154" s="4"/>
      <c r="AO154" s="4"/>
      <c r="AP154" s="4" t="str">
        <f>VLOOKUP(AA154,[1]Trộn!AA153:AB3145,2,FALSE)</f>
        <v>#ERROR!</v>
      </c>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row>
    <row r="155" ht="14.25" customHeight="1">
      <c r="A155" s="1" t="str">
        <f t="shared" si="28"/>
        <v>OK</v>
      </c>
      <c r="B155" s="3" t="str">
        <f t="shared" si="29"/>
        <v>OK</v>
      </c>
      <c r="C155" s="4" t="s">
        <v>1025</v>
      </c>
      <c r="D155" s="4" t="s">
        <v>676</v>
      </c>
      <c r="E155" s="4" t="s">
        <v>677</v>
      </c>
      <c r="F155" s="4"/>
      <c r="G155" s="4"/>
      <c r="H155" s="4"/>
      <c r="I155" s="4"/>
      <c r="J155" s="4"/>
      <c r="K155" s="4"/>
      <c r="L155" s="4"/>
      <c r="M155" s="4" t="s">
        <v>13</v>
      </c>
      <c r="N155" s="4" t="s">
        <v>5</v>
      </c>
      <c r="O155" s="4" t="s">
        <v>91</v>
      </c>
      <c r="P155" s="4" t="s">
        <v>412</v>
      </c>
      <c r="Q155" s="4"/>
      <c r="R155" s="4" t="s">
        <v>1029</v>
      </c>
      <c r="S155" s="4" t="s">
        <v>1030</v>
      </c>
      <c r="T155" s="4" t="s">
        <v>1031</v>
      </c>
      <c r="U155" s="4" t="s">
        <v>1032</v>
      </c>
      <c r="V155" s="4" t="s">
        <v>1033</v>
      </c>
      <c r="W155" s="4" t="s">
        <v>1034</v>
      </c>
      <c r="X155" s="4" t="s">
        <v>1035</v>
      </c>
      <c r="Y155" s="4" t="s">
        <v>1036</v>
      </c>
      <c r="Z155" s="4"/>
      <c r="AA155" s="4">
        <v>181.0</v>
      </c>
      <c r="AB155" s="4" t="s">
        <v>49</v>
      </c>
      <c r="AC155" s="4"/>
      <c r="AD155" s="4"/>
      <c r="AE155" s="4"/>
      <c r="AF155" s="4"/>
      <c r="AG155" s="4"/>
      <c r="AH155" s="4"/>
      <c r="AI155" s="4"/>
      <c r="AJ155" s="4"/>
      <c r="AK155" s="4"/>
      <c r="AL155" s="4"/>
      <c r="AM155" s="4"/>
      <c r="AN155" s="4"/>
      <c r="AO155" s="4"/>
      <c r="AP155" s="4" t="str">
        <f>VLOOKUP(AA155,[1]Trộn!AA154:AB3146,2,FALSE)</f>
        <v>#ERROR!</v>
      </c>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row>
    <row r="156" ht="14.25" customHeight="1">
      <c r="A156" s="1"/>
      <c r="B156" s="3"/>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row>
    <row r="157" ht="14.25" customHeight="1">
      <c r="A157" s="1" t="str">
        <f t="shared" ref="A157:A158" si="30">SWITCH(B157,"OK",IF(ISBLANK(R157),IF(ISBLANK(P157),"Giữ chỗ nhóm","Giữ chỗ"),"OK"),"Chưa làm",IF(P157&lt;&gt;"","Giữ chỗ",""),0,IF(ISBLANK(R157),"Thêm",""),"")</f>
        <v>OK</v>
      </c>
      <c r="B157" s="3" t="str">
        <f t="shared" ref="B157:B158" si="31">IF(Q157&lt;&gt;"",0,IF(O157="",IF(N157="",,"Tự do chọn"),SWITCH(M157,"KSTN",IF(LEFT(O157,1)="A","OK","Sai lớp"),"CQ",IF(LEFT(O157,1)="B","OK","Sai lớp"),"SIE",IF(LEFT(O157,1)="C","OK","Sai lớp"),"VN",IF(LEFT(O157,1)="D","OK","Sai lớp"),"VN-ICT",IF(LEFT(O157,1)="D","OK","Sai lớp"),"Sai phân công")))</f>
        <v>OK</v>
      </c>
      <c r="C157" s="4" t="s">
        <v>1038</v>
      </c>
      <c r="D157" s="4" t="s">
        <v>676</v>
      </c>
      <c r="E157" s="4" t="s">
        <v>677</v>
      </c>
      <c r="F157" s="4"/>
      <c r="G157" s="4" t="s">
        <v>1039</v>
      </c>
      <c r="H157" s="4"/>
      <c r="I157" s="4"/>
      <c r="J157" s="4"/>
      <c r="K157" s="4"/>
      <c r="L157" s="4"/>
      <c r="M157" s="4" t="s">
        <v>47</v>
      </c>
      <c r="N157" s="4" t="s">
        <v>8</v>
      </c>
      <c r="O157" s="4" t="s">
        <v>235</v>
      </c>
      <c r="P157" s="4" t="s">
        <v>595</v>
      </c>
      <c r="Q157" s="4"/>
      <c r="R157" s="4" t="s">
        <v>1042</v>
      </c>
      <c r="S157" s="4" t="s">
        <v>1044</v>
      </c>
      <c r="T157" s="4" t="s">
        <v>1045</v>
      </c>
      <c r="U157" s="4" t="s">
        <v>1046</v>
      </c>
      <c r="V157" s="4" t="s">
        <v>1047</v>
      </c>
      <c r="W157" s="4" t="s">
        <v>1048</v>
      </c>
      <c r="X157" s="4" t="s">
        <v>1049</v>
      </c>
      <c r="Y157" s="4" t="s">
        <v>1050</v>
      </c>
      <c r="Z157" s="4"/>
      <c r="AA157" s="4">
        <v>183.0</v>
      </c>
      <c r="AB157" s="4" t="s">
        <v>49</v>
      </c>
      <c r="AC157" s="4"/>
      <c r="AD157" s="4"/>
      <c r="AE157" s="4"/>
      <c r="AF157" s="4"/>
      <c r="AG157" s="4"/>
      <c r="AH157" s="4"/>
      <c r="AI157" s="4"/>
      <c r="AJ157" s="4"/>
      <c r="AK157" s="4"/>
      <c r="AL157" s="4"/>
      <c r="AM157" s="4"/>
      <c r="AN157" s="4"/>
      <c r="AO157" s="4"/>
      <c r="AP157" s="4" t="str">
        <f>VLOOKUP(AA157,[1]Trộn!AA156:AB3148,2,FALSE)</f>
        <v>#ERROR!</v>
      </c>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row>
    <row r="158" ht="14.25" customHeight="1">
      <c r="A158" s="1" t="str">
        <f t="shared" si="30"/>
        <v>OK</v>
      </c>
      <c r="B158" s="3" t="str">
        <f t="shared" si="31"/>
        <v>OK</v>
      </c>
      <c r="C158" s="4" t="s">
        <v>1038</v>
      </c>
      <c r="D158" s="4" t="s">
        <v>676</v>
      </c>
      <c r="E158" s="4" t="s">
        <v>677</v>
      </c>
      <c r="F158" s="4"/>
      <c r="G158" s="4"/>
      <c r="H158" s="4"/>
      <c r="I158" s="4"/>
      <c r="J158" s="4"/>
      <c r="K158" s="4"/>
      <c r="L158" s="4"/>
      <c r="M158" s="4" t="s">
        <v>13</v>
      </c>
      <c r="N158" s="4" t="s">
        <v>5</v>
      </c>
      <c r="O158" s="4" t="s">
        <v>413</v>
      </c>
      <c r="P158" s="4" t="s">
        <v>475</v>
      </c>
      <c r="Q158" s="4"/>
      <c r="R158" s="4" t="s">
        <v>1051</v>
      </c>
      <c r="S158" s="4" t="s">
        <v>1052</v>
      </c>
      <c r="T158" s="4" t="s">
        <v>1053</v>
      </c>
      <c r="U158" s="4" t="s">
        <v>1054</v>
      </c>
      <c r="V158" s="4" t="s">
        <v>1055</v>
      </c>
      <c r="W158" s="4" t="s">
        <v>1056</v>
      </c>
      <c r="X158" s="4" t="s">
        <v>1057</v>
      </c>
      <c r="Y158" s="4" t="s">
        <v>1058</v>
      </c>
      <c r="Z158" s="4"/>
      <c r="AA158" s="4">
        <v>184.0</v>
      </c>
      <c r="AB158" s="4" t="s">
        <v>49</v>
      </c>
      <c r="AC158" s="4"/>
      <c r="AD158" s="4"/>
      <c r="AE158" s="4"/>
      <c r="AF158" s="4"/>
      <c r="AG158" s="4"/>
      <c r="AH158" s="4"/>
      <c r="AI158" s="4"/>
      <c r="AJ158" s="4"/>
      <c r="AK158" s="4"/>
      <c r="AL158" s="4"/>
      <c r="AM158" s="4"/>
      <c r="AN158" s="4"/>
      <c r="AO158" s="4"/>
      <c r="AP158" s="4" t="str">
        <f>VLOOKUP(AA158,[1]Trộn!AA157:AB3149,2,FALSE)</f>
        <v>#ERROR!</v>
      </c>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row>
    <row r="159" ht="14.25" customHeight="1">
      <c r="A159" s="1"/>
      <c r="B159" s="3"/>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row>
    <row r="160" ht="14.25" customHeight="1">
      <c r="A160" s="1" t="str">
        <f t="shared" ref="A160:A165" si="32">SWITCH(B160,"OK",IF(ISBLANK(R160),IF(ISBLANK(P160),"Giữ chỗ nhóm","Giữ chỗ"),"OK"),"Chưa làm",IF(P160&lt;&gt;"","Giữ chỗ",""),0,IF(ISBLANK(R160),"Thêm",""),"")</f>
        <v>Giữ chỗ</v>
      </c>
      <c r="B160" s="3" t="str">
        <f t="shared" ref="B160:B165" si="33">IF(Q160&lt;&gt;"",0,IF(O160="",IF(N160="",,"Tự do chọn"),SWITCH(M160,"KSTN",IF(LEFT(O160,1)="A","OK","Sai lớp"),"CQ",IF(LEFT(O160,1)="B","OK","Sai lớp"),"SIE",IF(LEFT(O160,1)="C","OK","Sai lớp"),"VN",IF(LEFT(O160,1)="D","OK","Sai lớp"),"VN-ICT",IF(LEFT(O160,1)="D","OK","Sai lớp"),"Sai phân công")))</f>
        <v>OK</v>
      </c>
      <c r="C160" s="4" t="s">
        <v>1059</v>
      </c>
      <c r="D160" s="4" t="s">
        <v>676</v>
      </c>
      <c r="E160" s="4" t="s">
        <v>677</v>
      </c>
      <c r="F160" s="4"/>
      <c r="G160" s="4"/>
      <c r="H160" s="4"/>
      <c r="I160" s="4"/>
      <c r="J160" s="4"/>
      <c r="K160" s="4"/>
      <c r="L160" s="4"/>
      <c r="M160" s="4" t="s">
        <v>47</v>
      </c>
      <c r="N160" s="4" t="s">
        <v>8</v>
      </c>
      <c r="O160" s="4" t="s">
        <v>224</v>
      </c>
      <c r="P160" s="4" t="s">
        <v>851</v>
      </c>
      <c r="Q160" s="4"/>
      <c r="R160" s="4"/>
      <c r="S160" s="4"/>
      <c r="T160" s="4"/>
      <c r="U160" s="4"/>
      <c r="V160" s="4"/>
      <c r="W160" s="4"/>
      <c r="X160" s="4"/>
      <c r="Y160" s="4"/>
      <c r="Z160" s="4"/>
      <c r="AA160" s="4">
        <v>186.0</v>
      </c>
      <c r="AB160" s="4" t="s">
        <v>49</v>
      </c>
      <c r="AC160" s="4"/>
      <c r="AD160" s="4"/>
      <c r="AE160" s="4"/>
      <c r="AF160" s="4"/>
      <c r="AG160" s="4"/>
      <c r="AH160" s="4"/>
      <c r="AI160" s="4"/>
      <c r="AJ160" s="4"/>
      <c r="AK160" s="4"/>
      <c r="AL160" s="4"/>
      <c r="AM160" s="4"/>
      <c r="AN160" s="4"/>
      <c r="AO160" s="4"/>
      <c r="AP160" s="4" t="str">
        <f>VLOOKUP(AA160,[1]Trộn!AA159:AB3151,2,FALSE)</f>
        <v>#ERROR!</v>
      </c>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row>
    <row r="161" ht="14.25" customHeight="1">
      <c r="A161" s="1" t="str">
        <f t="shared" si="32"/>
        <v>OK</v>
      </c>
      <c r="B161" s="3" t="str">
        <f t="shared" si="33"/>
        <v>OK</v>
      </c>
      <c r="C161" s="4" t="s">
        <v>1059</v>
      </c>
      <c r="D161" s="4" t="s">
        <v>676</v>
      </c>
      <c r="E161" s="4" t="s">
        <v>677</v>
      </c>
      <c r="F161" s="4" t="s">
        <v>1062</v>
      </c>
      <c r="G161" s="4"/>
      <c r="H161" s="4"/>
      <c r="I161" s="4"/>
      <c r="J161" s="4" t="s">
        <v>123</v>
      </c>
      <c r="K161" s="4"/>
      <c r="L161" s="4" t="s">
        <v>1063</v>
      </c>
      <c r="M161" s="4" t="s">
        <v>47</v>
      </c>
      <c r="N161" s="4" t="s">
        <v>8</v>
      </c>
      <c r="O161" s="4" t="s">
        <v>347</v>
      </c>
      <c r="P161" s="4" t="s">
        <v>671</v>
      </c>
      <c r="Q161" s="4"/>
      <c r="R161" s="4" t="s">
        <v>1064</v>
      </c>
      <c r="S161" s="4" t="s">
        <v>1065</v>
      </c>
      <c r="T161" s="4" t="s">
        <v>1066</v>
      </c>
      <c r="U161" s="4" t="s">
        <v>1067</v>
      </c>
      <c r="V161" s="4" t="s">
        <v>1068</v>
      </c>
      <c r="W161" s="4" t="s">
        <v>1069</v>
      </c>
      <c r="X161" s="4" t="s">
        <v>1070</v>
      </c>
      <c r="Y161" s="4" t="s">
        <v>1071</v>
      </c>
      <c r="Z161" s="4"/>
      <c r="AA161" s="4">
        <v>187.0</v>
      </c>
      <c r="AB161" s="4" t="s">
        <v>49</v>
      </c>
      <c r="AC161" s="4"/>
      <c r="AD161" s="4"/>
      <c r="AE161" s="4"/>
      <c r="AF161" s="4"/>
      <c r="AG161" s="4"/>
      <c r="AH161" s="4"/>
      <c r="AI161" s="4"/>
      <c r="AJ161" s="4"/>
      <c r="AK161" s="4"/>
      <c r="AL161" s="4"/>
      <c r="AM161" s="4"/>
      <c r="AN161" s="4"/>
      <c r="AO161" s="4"/>
      <c r="AP161" s="4" t="str">
        <f>VLOOKUP(AA161,[1]Trộn!AA160:AB3152,2,FALSE)</f>
        <v>#ERROR!</v>
      </c>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row>
    <row r="162" ht="14.25" customHeight="1">
      <c r="A162" s="1" t="str">
        <f t="shared" si="32"/>
        <v/>
      </c>
      <c r="B162" s="3">
        <f t="shared" si="33"/>
        <v>0</v>
      </c>
      <c r="C162" s="4" t="s">
        <v>1059</v>
      </c>
      <c r="D162" s="4" t="s">
        <v>676</v>
      </c>
      <c r="E162" s="4" t="s">
        <v>677</v>
      </c>
      <c r="F162" s="4"/>
      <c r="G162" s="4"/>
      <c r="H162" s="4"/>
      <c r="I162" s="4"/>
      <c r="J162" s="4" t="s">
        <v>123</v>
      </c>
      <c r="K162" s="4"/>
      <c r="L162" s="4" t="s">
        <v>1063</v>
      </c>
      <c r="M162" s="4"/>
      <c r="N162" s="4"/>
      <c r="O162" s="4"/>
      <c r="P162" s="4"/>
      <c r="Q162" s="4" t="s">
        <v>144</v>
      </c>
      <c r="R162" s="4" t="s">
        <v>1072</v>
      </c>
      <c r="S162" s="4" t="s">
        <v>1073</v>
      </c>
      <c r="T162" s="4" t="s">
        <v>1074</v>
      </c>
      <c r="U162" s="4" t="s">
        <v>1075</v>
      </c>
      <c r="V162" s="4" t="s">
        <v>149</v>
      </c>
      <c r="W162" s="4" t="s">
        <v>150</v>
      </c>
      <c r="X162" s="4" t="s">
        <v>171</v>
      </c>
      <c r="Y162" s="4"/>
      <c r="Z162" s="4" t="s">
        <v>1076</v>
      </c>
      <c r="AA162" s="4">
        <v>188.0</v>
      </c>
      <c r="AB162" s="4" t="s">
        <v>101</v>
      </c>
      <c r="AC162" s="4"/>
      <c r="AD162" s="4"/>
      <c r="AE162" s="4"/>
      <c r="AF162" s="4"/>
      <c r="AG162" s="4"/>
      <c r="AH162" s="4"/>
      <c r="AI162" s="4"/>
      <c r="AJ162" s="4"/>
      <c r="AK162" s="4"/>
      <c r="AL162" s="4"/>
      <c r="AM162" s="4"/>
      <c r="AN162" s="4"/>
      <c r="AO162" s="4"/>
      <c r="AP162" s="4" t="str">
        <f>VLOOKUP(AA162,[1]Trộn!AA161:AB3153,2,FALSE)</f>
        <v>#ERROR!</v>
      </c>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row>
    <row r="163" ht="14.25" customHeight="1">
      <c r="A163" s="1" t="str">
        <f t="shared" si="32"/>
        <v/>
      </c>
      <c r="B163" s="3">
        <f t="shared" si="33"/>
        <v>0</v>
      </c>
      <c r="C163" s="4" t="s">
        <v>1059</v>
      </c>
      <c r="D163" s="4" t="s">
        <v>676</v>
      </c>
      <c r="E163" s="4" t="s">
        <v>677</v>
      </c>
      <c r="F163" s="4"/>
      <c r="G163" s="4"/>
      <c r="H163" s="4"/>
      <c r="I163" s="4"/>
      <c r="J163" s="4"/>
      <c r="K163" s="4"/>
      <c r="L163" s="4"/>
      <c r="M163" s="4"/>
      <c r="N163" s="4"/>
      <c r="O163" s="4"/>
      <c r="P163" s="4"/>
      <c r="Q163" s="4" t="s">
        <v>144</v>
      </c>
      <c r="R163" s="4" t="s">
        <v>1072</v>
      </c>
      <c r="S163" s="4" t="s">
        <v>1077</v>
      </c>
      <c r="T163" s="4" t="s">
        <v>1078</v>
      </c>
      <c r="U163" s="4" t="s">
        <v>1079</v>
      </c>
      <c r="V163" s="4" t="s">
        <v>149</v>
      </c>
      <c r="W163" s="4" t="s">
        <v>150</v>
      </c>
      <c r="X163" s="4" t="s">
        <v>410</v>
      </c>
      <c r="Y163" s="4"/>
      <c r="Z163" s="4" t="s">
        <v>1080</v>
      </c>
      <c r="AA163" s="4">
        <v>189.0</v>
      </c>
      <c r="AB163" s="4" t="s">
        <v>101</v>
      </c>
      <c r="AC163" s="4"/>
      <c r="AD163" s="4"/>
      <c r="AE163" s="4"/>
      <c r="AF163" s="4"/>
      <c r="AG163" s="4"/>
      <c r="AH163" s="4"/>
      <c r="AI163" s="4"/>
      <c r="AJ163" s="4"/>
      <c r="AK163" s="4"/>
      <c r="AL163" s="4"/>
      <c r="AM163" s="4"/>
      <c r="AN163" s="4"/>
      <c r="AO163" s="4"/>
      <c r="AP163" s="4" t="str">
        <f>VLOOKUP(AA163,[1]Trộn!AA162:AB3154,2,FALSE)</f>
        <v>#ERROR!</v>
      </c>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row>
    <row r="164" ht="14.25" customHeight="1">
      <c r="A164" s="1" t="str">
        <f t="shared" si="32"/>
        <v>OK</v>
      </c>
      <c r="B164" s="3" t="str">
        <f t="shared" si="33"/>
        <v>OK</v>
      </c>
      <c r="C164" s="4" t="s">
        <v>1081</v>
      </c>
      <c r="D164" s="4" t="s">
        <v>676</v>
      </c>
      <c r="E164" s="4" t="s">
        <v>1082</v>
      </c>
      <c r="F164" s="4" t="s">
        <v>1083</v>
      </c>
      <c r="G164" s="4" t="s">
        <v>1084</v>
      </c>
      <c r="H164" s="4"/>
      <c r="I164" s="4"/>
      <c r="J164" s="4"/>
      <c r="K164" s="4"/>
      <c r="L164" s="4"/>
      <c r="M164" s="4" t="s">
        <v>47</v>
      </c>
      <c r="N164" s="4" t="s">
        <v>8</v>
      </c>
      <c r="O164" s="4" t="s">
        <v>347</v>
      </c>
      <c r="P164" s="4" t="s">
        <v>671</v>
      </c>
      <c r="Q164" s="4"/>
      <c r="R164" s="4" t="s">
        <v>1085</v>
      </c>
      <c r="S164" s="4" t="s">
        <v>1086</v>
      </c>
      <c r="T164" s="4" t="s">
        <v>1087</v>
      </c>
      <c r="U164" s="4" t="s">
        <v>1088</v>
      </c>
      <c r="V164" s="4" t="s">
        <v>1089</v>
      </c>
      <c r="W164" s="4" t="s">
        <v>1069</v>
      </c>
      <c r="X164" s="4" t="s">
        <v>1070</v>
      </c>
      <c r="Y164" s="4" t="s">
        <v>1090</v>
      </c>
      <c r="Z164" s="4"/>
      <c r="AA164" s="4">
        <v>190.0</v>
      </c>
      <c r="AB164" s="4" t="s">
        <v>49</v>
      </c>
      <c r="AC164" s="4"/>
      <c r="AD164" s="4"/>
      <c r="AE164" s="4"/>
      <c r="AF164" s="4"/>
      <c r="AG164" s="4"/>
      <c r="AH164" s="4"/>
      <c r="AI164" s="4"/>
      <c r="AJ164" s="4"/>
      <c r="AK164" s="4"/>
      <c r="AL164" s="4"/>
      <c r="AM164" s="4"/>
      <c r="AN164" s="4"/>
      <c r="AO164" s="4"/>
      <c r="AP164" s="4" t="str">
        <f>VLOOKUP(AA164,[1]Trộn!AA163:AB3155,2,FALSE)</f>
        <v>#ERROR!</v>
      </c>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row>
    <row r="165" ht="14.25" customHeight="1">
      <c r="A165" s="1" t="str">
        <f t="shared" si="32"/>
        <v>OK</v>
      </c>
      <c r="B165" s="3" t="str">
        <f t="shared" si="33"/>
        <v>OK</v>
      </c>
      <c r="C165" s="4" t="s">
        <v>1081</v>
      </c>
      <c r="D165" s="4" t="s">
        <v>676</v>
      </c>
      <c r="E165" s="4"/>
      <c r="F165" s="4"/>
      <c r="G165" s="4"/>
      <c r="H165" s="4"/>
      <c r="I165" s="4"/>
      <c r="J165" s="4"/>
      <c r="K165" s="4"/>
      <c r="L165" s="4"/>
      <c r="M165" s="4" t="s">
        <v>13</v>
      </c>
      <c r="N165" s="4" t="s">
        <v>5</v>
      </c>
      <c r="O165" s="4" t="s">
        <v>163</v>
      </c>
      <c r="P165" s="4" t="s">
        <v>295</v>
      </c>
      <c r="Q165" s="4"/>
      <c r="R165" s="4" t="s">
        <v>1092</v>
      </c>
      <c r="S165" s="4" t="s">
        <v>1094</v>
      </c>
      <c r="T165" s="4" t="s">
        <v>1095</v>
      </c>
      <c r="U165" s="4" t="s">
        <v>1096</v>
      </c>
      <c r="V165" s="4" t="s">
        <v>1097</v>
      </c>
      <c r="W165" s="4" t="s">
        <v>1099</v>
      </c>
      <c r="X165" s="4" t="s">
        <v>1100</v>
      </c>
      <c r="Y165" s="4" t="s">
        <v>1101</v>
      </c>
      <c r="Z165" s="4"/>
      <c r="AA165" s="4">
        <v>191.0</v>
      </c>
      <c r="AB165" s="4" t="s">
        <v>49</v>
      </c>
      <c r="AC165" s="4"/>
      <c r="AD165" s="4"/>
      <c r="AE165" s="4"/>
      <c r="AF165" s="4"/>
      <c r="AG165" s="4"/>
      <c r="AH165" s="4"/>
      <c r="AI165" s="4"/>
      <c r="AJ165" s="4"/>
      <c r="AK165" s="4"/>
      <c r="AL165" s="4"/>
      <c r="AM165" s="4"/>
      <c r="AN165" s="4"/>
      <c r="AO165" s="4"/>
      <c r="AP165" s="4" t="str">
        <f>VLOOKUP(AA165,[1]Trộn!AA164:AB3156,2,FALSE)</f>
        <v>#ERROR!</v>
      </c>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row>
    <row r="166" ht="14.25" customHeight="1">
      <c r="A166" s="1"/>
      <c r="B166" s="3"/>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row>
    <row r="167" ht="14.25" customHeight="1">
      <c r="A167" s="1" t="str">
        <f t="shared" ref="A167:A188" si="34">SWITCH(B167,"OK",IF(ISBLANK(R167),IF(ISBLANK(P167),"Giữ chỗ nhóm","Giữ chỗ"),"OK"),"Chưa làm",IF(P167&lt;&gt;"","Giữ chỗ",""),0,IF(ISBLANK(R167),"Thêm",""),"")</f>
        <v>Giữ chỗ</v>
      </c>
      <c r="B167" s="3" t="str">
        <f t="shared" ref="B167:B188" si="35">IF(Q167&lt;&gt;"",0,IF(O167="",IF(N167="",,"Tự do chọn"),SWITCH(M167,"KSTN",IF(LEFT(O167,1)="A","OK","Sai lớp"),"CQ",IF(LEFT(O167,1)="B","OK","Sai lớp"),"SIE",IF(LEFT(O167,1)="C","OK","Sai lớp"),"VN",IF(LEFT(O167,1)="D","OK","Sai lớp"),"VN-ICT",IF(LEFT(O167,1)="D","OK","Sai lớp"),"Sai phân công")))</f>
        <v>OK</v>
      </c>
      <c r="C167" s="4" t="s">
        <v>1102</v>
      </c>
      <c r="D167" s="4" t="s">
        <v>676</v>
      </c>
      <c r="E167" s="4"/>
      <c r="F167" s="4"/>
      <c r="G167" s="4" t="s">
        <v>1103</v>
      </c>
      <c r="H167" s="4"/>
      <c r="I167" s="4"/>
      <c r="J167" s="4"/>
      <c r="K167" s="4"/>
      <c r="L167" s="4"/>
      <c r="M167" s="4" t="s">
        <v>47</v>
      </c>
      <c r="N167" s="4" t="s">
        <v>8</v>
      </c>
      <c r="O167" s="4" t="s">
        <v>224</v>
      </c>
      <c r="P167" s="4" t="s">
        <v>851</v>
      </c>
      <c r="Q167" s="4"/>
      <c r="R167" s="4"/>
      <c r="S167" s="4"/>
      <c r="T167" s="4"/>
      <c r="U167" s="4"/>
      <c r="V167" s="4"/>
      <c r="W167" s="4"/>
      <c r="X167" s="4"/>
      <c r="Y167" s="4"/>
      <c r="Z167" s="4"/>
      <c r="AA167" s="4">
        <v>193.0</v>
      </c>
      <c r="AB167" s="4" t="s">
        <v>49</v>
      </c>
      <c r="AC167" s="4"/>
      <c r="AD167" s="4"/>
      <c r="AE167" s="4"/>
      <c r="AF167" s="4"/>
      <c r="AG167" s="4"/>
      <c r="AH167" s="4"/>
      <c r="AI167" s="4"/>
      <c r="AJ167" s="4"/>
      <c r="AK167" s="4"/>
      <c r="AL167" s="4"/>
      <c r="AM167" s="4"/>
      <c r="AN167" s="4"/>
      <c r="AO167" s="4"/>
      <c r="AP167" s="4" t="str">
        <f>VLOOKUP(AA167,[1]Trộn!AA166:AB3158,2,FALSE)</f>
        <v>#ERROR!</v>
      </c>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row>
    <row r="168" ht="14.25" customHeight="1">
      <c r="A168" s="1" t="str">
        <f t="shared" si="34"/>
        <v>OK</v>
      </c>
      <c r="B168" s="3" t="str">
        <f t="shared" si="35"/>
        <v>OK</v>
      </c>
      <c r="C168" s="4" t="s">
        <v>1102</v>
      </c>
      <c r="D168" s="4" t="s">
        <v>676</v>
      </c>
      <c r="E168" s="4"/>
      <c r="F168" s="4"/>
      <c r="G168" s="4"/>
      <c r="H168" s="4"/>
      <c r="I168" s="4"/>
      <c r="J168" s="4"/>
      <c r="K168" s="4"/>
      <c r="L168" s="4"/>
      <c r="M168" s="4" t="s">
        <v>47</v>
      </c>
      <c r="N168" s="4" t="s">
        <v>8</v>
      </c>
      <c r="O168" s="4" t="s">
        <v>1104</v>
      </c>
      <c r="P168" s="4" t="s">
        <v>1105</v>
      </c>
      <c r="Q168" s="4"/>
      <c r="R168" s="4" t="s">
        <v>1107</v>
      </c>
      <c r="S168" s="4" t="s">
        <v>1108</v>
      </c>
      <c r="T168" s="4" t="s">
        <v>1109</v>
      </c>
      <c r="U168" s="4" t="s">
        <v>1110</v>
      </c>
      <c r="V168" s="4" t="s">
        <v>1111</v>
      </c>
      <c r="W168" s="4" t="s">
        <v>1113</v>
      </c>
      <c r="X168" s="4" t="s">
        <v>1114</v>
      </c>
      <c r="Y168" s="4" t="s">
        <v>1115</v>
      </c>
      <c r="Z168" s="4"/>
      <c r="AA168" s="4">
        <v>194.0</v>
      </c>
      <c r="AB168" s="4" t="s">
        <v>49</v>
      </c>
      <c r="AC168" s="4"/>
      <c r="AD168" s="4"/>
      <c r="AE168" s="4"/>
      <c r="AF168" s="4"/>
      <c r="AG168" s="4"/>
      <c r="AH168" s="4"/>
      <c r="AI168" s="4"/>
      <c r="AJ168" s="4"/>
      <c r="AK168" s="4"/>
      <c r="AL168" s="4"/>
      <c r="AM168" s="4"/>
      <c r="AN168" s="4"/>
      <c r="AO168" s="4"/>
      <c r="AP168" s="4" t="str">
        <f>VLOOKUP(AA168,[1]Trộn!AA167:AB3159,2,FALSE)</f>
        <v>#ERROR!</v>
      </c>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row>
    <row r="169" ht="14.25" customHeight="1">
      <c r="A169" s="1" t="str">
        <f t="shared" si="34"/>
        <v/>
      </c>
      <c r="B169" s="3">
        <f t="shared" si="35"/>
        <v>0</v>
      </c>
      <c r="C169" s="4" t="s">
        <v>1102</v>
      </c>
      <c r="D169" s="4" t="s">
        <v>676</v>
      </c>
      <c r="E169" s="4"/>
      <c r="F169" s="4"/>
      <c r="G169" s="4"/>
      <c r="H169" s="4"/>
      <c r="I169" s="4"/>
      <c r="J169" s="4"/>
      <c r="K169" s="4"/>
      <c r="L169" s="4"/>
      <c r="M169" s="4"/>
      <c r="N169" s="4"/>
      <c r="O169" s="4"/>
      <c r="P169" s="4" t="s">
        <v>1118</v>
      </c>
      <c r="Q169" s="4" t="s">
        <v>8</v>
      </c>
      <c r="R169" s="4" t="s">
        <v>1119</v>
      </c>
      <c r="S169" s="4" t="s">
        <v>1120</v>
      </c>
      <c r="T169" s="4" t="s">
        <v>1121</v>
      </c>
      <c r="U169" s="4" t="s">
        <v>1122</v>
      </c>
      <c r="V169" s="4" t="s">
        <v>1123</v>
      </c>
      <c r="W169" s="4" t="s">
        <v>1124</v>
      </c>
      <c r="X169" s="4" t="s">
        <v>1125</v>
      </c>
      <c r="Y169" s="4"/>
      <c r="Z169" s="4" t="s">
        <v>1126</v>
      </c>
      <c r="AA169" s="4">
        <v>195.0</v>
      </c>
      <c r="AB169" s="4" t="s">
        <v>47</v>
      </c>
      <c r="AC169" s="4"/>
      <c r="AD169" s="20" t="s">
        <v>1091</v>
      </c>
      <c r="AE169" s="4"/>
      <c r="AF169" s="4"/>
      <c r="AG169" s="4"/>
      <c r="AH169" s="4"/>
      <c r="AI169" s="4"/>
      <c r="AJ169" s="4"/>
      <c r="AK169" s="4"/>
      <c r="AL169" s="4"/>
      <c r="AM169" s="4"/>
      <c r="AN169" s="4"/>
      <c r="AO169" s="4"/>
      <c r="AP169" s="4" t="str">
        <f>VLOOKUP(AA169,[1]Trộn!AA168:AB3160,2,FALSE)</f>
        <v>#ERROR!</v>
      </c>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row>
    <row r="170" ht="14.25" customHeight="1">
      <c r="A170" s="1" t="str">
        <f t="shared" si="34"/>
        <v/>
      </c>
      <c r="B170" s="3">
        <f t="shared" si="35"/>
        <v>0</v>
      </c>
      <c r="C170" s="4" t="s">
        <v>1102</v>
      </c>
      <c r="D170" s="4" t="s">
        <v>676</v>
      </c>
      <c r="E170" s="4"/>
      <c r="F170" s="4"/>
      <c r="G170" s="4"/>
      <c r="H170" s="4"/>
      <c r="I170" s="4"/>
      <c r="J170" s="4"/>
      <c r="K170" s="4"/>
      <c r="L170" s="4"/>
      <c r="M170" s="4"/>
      <c r="N170" s="4"/>
      <c r="O170" s="4"/>
      <c r="P170" s="4"/>
      <c r="Q170" s="4" t="s">
        <v>9</v>
      </c>
      <c r="R170" s="4" t="s">
        <v>1127</v>
      </c>
      <c r="S170" s="4"/>
      <c r="T170" s="4"/>
      <c r="U170" s="4"/>
      <c r="V170" s="4"/>
      <c r="W170" s="4"/>
      <c r="X170" s="4"/>
      <c r="Y170" s="4"/>
      <c r="Z170" s="4" t="s">
        <v>1128</v>
      </c>
      <c r="AA170" s="4">
        <v>196.0</v>
      </c>
      <c r="AB170" s="4" t="s">
        <v>49</v>
      </c>
      <c r="AC170" s="4"/>
      <c r="AD170" s="4"/>
      <c r="AE170" s="4"/>
      <c r="AF170" s="4"/>
      <c r="AG170" s="4"/>
      <c r="AH170" s="4"/>
      <c r="AI170" s="4"/>
      <c r="AJ170" s="4"/>
      <c r="AK170" s="4"/>
      <c r="AL170" s="4"/>
      <c r="AM170" s="4"/>
      <c r="AN170" s="4"/>
      <c r="AO170" s="4"/>
      <c r="AP170" s="4" t="str">
        <f>VLOOKUP(AA170,[1]Trộn!AA169:AB3161,2,FALSE)</f>
        <v>#ERROR!</v>
      </c>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row>
    <row r="171" ht="14.25" customHeight="1">
      <c r="A171" s="1" t="str">
        <f t="shared" si="34"/>
        <v>OK</v>
      </c>
      <c r="B171" s="3" t="str">
        <f t="shared" si="35"/>
        <v>OK</v>
      </c>
      <c r="C171" s="4" t="s">
        <v>1129</v>
      </c>
      <c r="D171" s="4" t="s">
        <v>676</v>
      </c>
      <c r="E171" s="4"/>
      <c r="F171" s="4" t="s">
        <v>1130</v>
      </c>
      <c r="G171" s="4" t="s">
        <v>1131</v>
      </c>
      <c r="H171" s="4"/>
      <c r="I171" s="4"/>
      <c r="J171" s="4"/>
      <c r="K171" s="4"/>
      <c r="L171" s="4"/>
      <c r="M171" s="4" t="s">
        <v>47</v>
      </c>
      <c r="N171" s="4" t="s">
        <v>9</v>
      </c>
      <c r="O171" s="4" t="s">
        <v>235</v>
      </c>
      <c r="P171" s="4" t="s">
        <v>672</v>
      </c>
      <c r="Q171" s="4"/>
      <c r="R171" s="4" t="s">
        <v>1132</v>
      </c>
      <c r="S171" s="4"/>
      <c r="T171" s="4"/>
      <c r="U171" s="4"/>
      <c r="V171" s="4"/>
      <c r="W171" s="4"/>
      <c r="X171" s="4" t="s">
        <v>1133</v>
      </c>
      <c r="Y171" s="4" t="s">
        <v>1134</v>
      </c>
      <c r="Z171" s="4"/>
      <c r="AA171" s="4">
        <v>197.0</v>
      </c>
      <c r="AB171" s="4" t="s">
        <v>49</v>
      </c>
      <c r="AC171" s="4"/>
      <c r="AD171" s="4"/>
      <c r="AE171" s="4"/>
      <c r="AF171" s="4"/>
      <c r="AG171" s="4"/>
      <c r="AH171" s="4"/>
      <c r="AI171" s="4"/>
      <c r="AJ171" s="4"/>
      <c r="AK171" s="4"/>
      <c r="AL171" s="4"/>
      <c r="AM171" s="4"/>
      <c r="AN171" s="4"/>
      <c r="AO171" s="4"/>
      <c r="AP171" s="4" t="str">
        <f>VLOOKUP(AA171,[1]Trộn!AA170:AB3162,2,FALSE)</f>
        <v>#ERROR!</v>
      </c>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row>
    <row r="172" ht="14.25" customHeight="1">
      <c r="A172" s="1" t="str">
        <f t="shared" si="34"/>
        <v>OK</v>
      </c>
      <c r="B172" s="3" t="str">
        <f t="shared" si="35"/>
        <v>OK</v>
      </c>
      <c r="C172" s="4" t="s">
        <v>1129</v>
      </c>
      <c r="D172" s="4" t="s">
        <v>676</v>
      </c>
      <c r="E172" s="4"/>
      <c r="F172" s="4"/>
      <c r="G172" s="4"/>
      <c r="H172" s="4"/>
      <c r="I172" s="4"/>
      <c r="J172" s="4"/>
      <c r="K172" s="4"/>
      <c r="L172" s="4"/>
      <c r="M172" s="4" t="s">
        <v>47</v>
      </c>
      <c r="N172" s="4" t="s">
        <v>9</v>
      </c>
      <c r="O172" s="4" t="s">
        <v>414</v>
      </c>
      <c r="P172" s="4" t="s">
        <v>490</v>
      </c>
      <c r="Q172" s="4"/>
      <c r="R172" s="4" t="s">
        <v>1135</v>
      </c>
      <c r="S172" s="4"/>
      <c r="T172" s="4"/>
      <c r="U172" s="4"/>
      <c r="V172" s="4"/>
      <c r="W172" s="4"/>
      <c r="X172" s="4" t="s">
        <v>1136</v>
      </c>
      <c r="Y172" s="4" t="s">
        <v>1137</v>
      </c>
      <c r="Z172" s="4"/>
      <c r="AA172" s="4">
        <v>198.0</v>
      </c>
      <c r="AB172" s="4" t="s">
        <v>49</v>
      </c>
      <c r="AC172" s="4"/>
      <c r="AD172" s="4"/>
      <c r="AE172" s="4"/>
      <c r="AF172" s="4"/>
      <c r="AG172" s="4"/>
      <c r="AH172" s="4"/>
      <c r="AI172" s="4"/>
      <c r="AJ172" s="4"/>
      <c r="AK172" s="4"/>
      <c r="AL172" s="4"/>
      <c r="AM172" s="4"/>
      <c r="AN172" s="4"/>
      <c r="AO172" s="4"/>
      <c r="AP172" s="4" t="str">
        <f>VLOOKUP(AA172,[1]Trộn!AA171:AB3163,2,FALSE)</f>
        <v>#ERROR!</v>
      </c>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row>
    <row r="173" ht="14.25" customHeight="1">
      <c r="A173" s="1" t="str">
        <f t="shared" si="34"/>
        <v/>
      </c>
      <c r="B173" s="3">
        <f t="shared" si="35"/>
        <v>0</v>
      </c>
      <c r="C173" s="4" t="s">
        <v>1129</v>
      </c>
      <c r="D173" s="4" t="s">
        <v>676</v>
      </c>
      <c r="E173" s="4"/>
      <c r="F173" s="4"/>
      <c r="G173" s="4"/>
      <c r="H173" s="4"/>
      <c r="I173" s="4"/>
      <c r="J173" s="4"/>
      <c r="K173" s="4"/>
      <c r="L173" s="4"/>
      <c r="M173" s="4"/>
      <c r="N173" s="4"/>
      <c r="O173" s="4"/>
      <c r="P173" s="4" t="s">
        <v>1138</v>
      </c>
      <c r="Q173" s="4" t="s">
        <v>8</v>
      </c>
      <c r="R173" s="4" t="s">
        <v>1139</v>
      </c>
      <c r="S173" s="4" t="s">
        <v>1140</v>
      </c>
      <c r="T173" s="4" t="s">
        <v>1141</v>
      </c>
      <c r="U173" s="4" t="s">
        <v>1142</v>
      </c>
      <c r="V173" s="4" t="s">
        <v>1143</v>
      </c>
      <c r="W173" s="4" t="s">
        <v>1144</v>
      </c>
      <c r="X173" s="4" t="s">
        <v>1145</v>
      </c>
      <c r="Y173" s="4"/>
      <c r="Z173" s="4" t="s">
        <v>1146</v>
      </c>
      <c r="AA173" s="4">
        <v>199.0</v>
      </c>
      <c r="AB173" s="4" t="s">
        <v>47</v>
      </c>
      <c r="AC173" s="4"/>
      <c r="AD173" s="20" t="s">
        <v>1147</v>
      </c>
      <c r="AE173" s="4"/>
      <c r="AF173" s="4"/>
      <c r="AG173" s="4"/>
      <c r="AH173" s="4"/>
      <c r="AI173" s="4"/>
      <c r="AJ173" s="4"/>
      <c r="AK173" s="4"/>
      <c r="AL173" s="4"/>
      <c r="AM173" s="4"/>
      <c r="AN173" s="4"/>
      <c r="AO173" s="4"/>
      <c r="AP173" s="4" t="str">
        <f>VLOOKUP(AA173,[1]Trộn!AA172:AB3164,2,FALSE)</f>
        <v>#ERROR!</v>
      </c>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row>
    <row r="174" ht="14.25" customHeight="1">
      <c r="A174" s="1" t="str">
        <f t="shared" si="34"/>
        <v/>
      </c>
      <c r="B174" s="3">
        <f t="shared" si="35"/>
        <v>0</v>
      </c>
      <c r="C174" s="4" t="s">
        <v>1129</v>
      </c>
      <c r="D174" s="4" t="s">
        <v>676</v>
      </c>
      <c r="E174" s="4"/>
      <c r="F174" s="4"/>
      <c r="G174" s="4"/>
      <c r="H174" s="4"/>
      <c r="I174" s="4"/>
      <c r="J174" s="4"/>
      <c r="K174" s="4"/>
      <c r="L174" s="4"/>
      <c r="M174" s="4"/>
      <c r="N174" s="4"/>
      <c r="O174" s="4"/>
      <c r="P174" s="4"/>
      <c r="Q174" s="4" t="s">
        <v>5</v>
      </c>
      <c r="R174" s="4" t="s">
        <v>1148</v>
      </c>
      <c r="S174" s="4" t="s">
        <v>1140</v>
      </c>
      <c r="T174" s="4" t="s">
        <v>1141</v>
      </c>
      <c r="U174" s="4" t="s">
        <v>1142</v>
      </c>
      <c r="V174" s="4" t="s">
        <v>1143</v>
      </c>
      <c r="W174" s="4" t="s">
        <v>1144</v>
      </c>
      <c r="X174" s="4"/>
      <c r="Y174" s="4"/>
      <c r="Z174" s="4" t="s">
        <v>1149</v>
      </c>
      <c r="AA174" s="4">
        <v>200.0</v>
      </c>
      <c r="AB174" s="4" t="s">
        <v>49</v>
      </c>
      <c r="AC174" s="4"/>
      <c r="AD174" s="4"/>
      <c r="AE174" s="4"/>
      <c r="AF174" s="4"/>
      <c r="AG174" s="4"/>
      <c r="AH174" s="4"/>
      <c r="AI174" s="4"/>
      <c r="AJ174" s="4"/>
      <c r="AK174" s="4"/>
      <c r="AL174" s="4"/>
      <c r="AM174" s="4"/>
      <c r="AN174" s="4"/>
      <c r="AO174" s="4"/>
      <c r="AP174" s="4" t="str">
        <f>VLOOKUP(AA174,[1]Trộn!AA173:AB3165,2,FALSE)</f>
        <v>#ERROR!</v>
      </c>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row>
    <row r="175" ht="14.25" customHeight="1">
      <c r="A175" s="1" t="str">
        <f t="shared" si="34"/>
        <v>OK</v>
      </c>
      <c r="B175" s="3" t="str">
        <f t="shared" si="35"/>
        <v>OK</v>
      </c>
      <c r="C175" s="4" t="s">
        <v>1129</v>
      </c>
      <c r="D175" s="4" t="s">
        <v>676</v>
      </c>
      <c r="E175" s="4"/>
      <c r="F175" s="4"/>
      <c r="G175" s="4"/>
      <c r="H175" s="4"/>
      <c r="I175" s="4"/>
      <c r="J175" s="4"/>
      <c r="K175" s="4"/>
      <c r="L175" s="4"/>
      <c r="M175" s="4" t="s">
        <v>47</v>
      </c>
      <c r="N175" s="4" t="s">
        <v>9</v>
      </c>
      <c r="O175" s="4" t="s">
        <v>354</v>
      </c>
      <c r="P175" s="4" t="s">
        <v>1150</v>
      </c>
      <c r="Q175" s="4"/>
      <c r="R175" s="4" t="s">
        <v>1151</v>
      </c>
      <c r="S175" s="4"/>
      <c r="T175" s="4"/>
      <c r="U175" s="4"/>
      <c r="V175" s="4"/>
      <c r="W175" s="4"/>
      <c r="X175" s="4" t="s">
        <v>1152</v>
      </c>
      <c r="Y175" s="4" t="s">
        <v>1152</v>
      </c>
      <c r="Z175" s="4"/>
      <c r="AA175" s="4">
        <v>201.0</v>
      </c>
      <c r="AB175" s="4" t="s">
        <v>49</v>
      </c>
      <c r="AC175" s="4"/>
      <c r="AD175" s="4"/>
      <c r="AE175" s="4"/>
      <c r="AF175" s="4"/>
      <c r="AG175" s="4"/>
      <c r="AH175" s="4"/>
      <c r="AI175" s="4"/>
      <c r="AJ175" s="4"/>
      <c r="AK175" s="4"/>
      <c r="AL175" s="4"/>
      <c r="AM175" s="4"/>
      <c r="AN175" s="4"/>
      <c r="AO175" s="4"/>
      <c r="AP175" s="4" t="str">
        <f>VLOOKUP(AA175,[1]Trộn!AA174:AB3166,2,FALSE)</f>
        <v>#ERROR!</v>
      </c>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row>
    <row r="176" ht="14.25" customHeight="1">
      <c r="A176" s="1" t="str">
        <f t="shared" si="34"/>
        <v/>
      </c>
      <c r="B176" s="3">
        <f t="shared" si="35"/>
        <v>0</v>
      </c>
      <c r="C176" s="4" t="s">
        <v>1155</v>
      </c>
      <c r="D176" s="4" t="s">
        <v>676</v>
      </c>
      <c r="E176" s="4"/>
      <c r="F176" s="4"/>
      <c r="G176" s="4"/>
      <c r="H176" s="4"/>
      <c r="I176" s="4"/>
      <c r="J176" s="4"/>
      <c r="K176" s="4"/>
      <c r="L176" s="4"/>
      <c r="M176" s="4"/>
      <c r="N176" s="4"/>
      <c r="O176" s="4"/>
      <c r="P176" s="4"/>
      <c r="Q176" s="4" t="s">
        <v>9</v>
      </c>
      <c r="R176" s="4" t="s">
        <v>1156</v>
      </c>
      <c r="S176" s="4"/>
      <c r="T176" s="4"/>
      <c r="U176" s="4"/>
      <c r="V176" s="4"/>
      <c r="W176" s="4"/>
      <c r="X176" s="4"/>
      <c r="Y176" s="4"/>
      <c r="Z176" s="4" t="s">
        <v>1157</v>
      </c>
      <c r="AA176" s="4">
        <v>202.0</v>
      </c>
      <c r="AB176" s="4" t="s">
        <v>49</v>
      </c>
      <c r="AC176" s="4"/>
      <c r="AD176" s="4"/>
      <c r="AE176" s="4"/>
      <c r="AF176" s="4"/>
      <c r="AG176" s="4"/>
      <c r="AH176" s="4"/>
      <c r="AI176" s="4"/>
      <c r="AJ176" s="4"/>
      <c r="AK176" s="4"/>
      <c r="AL176" s="4"/>
      <c r="AM176" s="4"/>
      <c r="AN176" s="4"/>
      <c r="AO176" s="4"/>
      <c r="AP176" s="4" t="str">
        <f>VLOOKUP(AA176,[1]Trộn!AA175:AB3167,2,FALSE)</f>
        <v>#ERROR!</v>
      </c>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row>
    <row r="177" ht="14.25" customHeight="1">
      <c r="A177" s="1" t="str">
        <f t="shared" si="34"/>
        <v>OK</v>
      </c>
      <c r="B177" s="3" t="str">
        <f t="shared" si="35"/>
        <v>OK</v>
      </c>
      <c r="C177" s="4" t="s">
        <v>1158</v>
      </c>
      <c r="D177" s="4" t="s">
        <v>676</v>
      </c>
      <c r="E177" s="4"/>
      <c r="F177" s="4"/>
      <c r="G177" s="4" t="s">
        <v>1159</v>
      </c>
      <c r="H177" s="4"/>
      <c r="I177" s="4"/>
      <c r="J177" s="4"/>
      <c r="K177" s="4"/>
      <c r="L177" s="4"/>
      <c r="M177" s="4" t="s">
        <v>47</v>
      </c>
      <c r="N177" s="4" t="s">
        <v>9</v>
      </c>
      <c r="O177" s="4" t="s">
        <v>414</v>
      </c>
      <c r="P177" s="4" t="s">
        <v>615</v>
      </c>
      <c r="Q177" s="4"/>
      <c r="R177" s="4" t="s">
        <v>1160</v>
      </c>
      <c r="S177" s="4"/>
      <c r="T177" s="4"/>
      <c r="U177" s="4"/>
      <c r="V177" s="4"/>
      <c r="W177" s="4"/>
      <c r="X177" s="4" t="s">
        <v>1161</v>
      </c>
      <c r="Y177" s="4" t="s">
        <v>1161</v>
      </c>
      <c r="Z177" s="4" t="s">
        <v>253</v>
      </c>
      <c r="AA177" s="4">
        <v>203.0</v>
      </c>
      <c r="AB177" s="4" t="s">
        <v>49</v>
      </c>
      <c r="AC177" s="4"/>
      <c r="AD177" s="4"/>
      <c r="AE177" s="4"/>
      <c r="AF177" s="4"/>
      <c r="AG177" s="4"/>
      <c r="AH177" s="4"/>
      <c r="AI177" s="4"/>
      <c r="AJ177" s="4"/>
      <c r="AK177" s="4"/>
      <c r="AL177" s="4"/>
      <c r="AM177" s="4"/>
      <c r="AN177" s="4"/>
      <c r="AO177" s="4"/>
      <c r="AP177" s="4" t="str">
        <f>VLOOKUP(AA177,[1]Trộn!AA176:AB3168,2,FALSE)</f>
        <v>#ERROR!</v>
      </c>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row>
    <row r="178" ht="14.25" customHeight="1">
      <c r="A178" s="1" t="str">
        <f t="shared" si="34"/>
        <v>OK</v>
      </c>
      <c r="B178" s="3" t="str">
        <f t="shared" si="35"/>
        <v>OK</v>
      </c>
      <c r="C178" s="4" t="s">
        <v>1158</v>
      </c>
      <c r="D178" s="4" t="s">
        <v>676</v>
      </c>
      <c r="E178" s="4"/>
      <c r="F178" s="4"/>
      <c r="G178" s="4"/>
      <c r="H178" s="4"/>
      <c r="I178" s="4"/>
      <c r="J178" s="4"/>
      <c r="K178" s="4"/>
      <c r="L178" s="4"/>
      <c r="M178" s="4" t="s">
        <v>47</v>
      </c>
      <c r="N178" s="4" t="s">
        <v>9</v>
      </c>
      <c r="O178" s="4" t="s">
        <v>235</v>
      </c>
      <c r="P178" s="4" t="s">
        <v>595</v>
      </c>
      <c r="Q178" s="4"/>
      <c r="R178" s="4" t="s">
        <v>1162</v>
      </c>
      <c r="S178" s="4"/>
      <c r="T178" s="4"/>
      <c r="U178" s="4"/>
      <c r="V178" s="4"/>
      <c r="W178" s="4"/>
      <c r="X178" s="4" t="s">
        <v>1163</v>
      </c>
      <c r="Y178" s="4" t="s">
        <v>1164</v>
      </c>
      <c r="Z178" s="4"/>
      <c r="AA178" s="4">
        <v>204.0</v>
      </c>
      <c r="AB178" s="4" t="s">
        <v>49</v>
      </c>
      <c r="AC178" s="4"/>
      <c r="AD178" s="4"/>
      <c r="AE178" s="4"/>
      <c r="AF178" s="4"/>
      <c r="AG178" s="4"/>
      <c r="AH178" s="4"/>
      <c r="AI178" s="4"/>
      <c r="AJ178" s="4"/>
      <c r="AK178" s="4"/>
      <c r="AL178" s="4"/>
      <c r="AM178" s="4"/>
      <c r="AN178" s="4"/>
      <c r="AO178" s="4"/>
      <c r="AP178" s="4" t="str">
        <f>VLOOKUP(AA178,[1]Trộn!AA177:AB3169,2,FALSE)</f>
        <v>#ERROR!</v>
      </c>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row>
    <row r="179" ht="14.25" customHeight="1">
      <c r="A179" s="1" t="str">
        <f t="shared" si="34"/>
        <v>Giữ chỗ</v>
      </c>
      <c r="B179" s="3" t="str">
        <f t="shared" si="35"/>
        <v>OK</v>
      </c>
      <c r="C179" s="4" t="s">
        <v>1158</v>
      </c>
      <c r="D179" s="4" t="s">
        <v>676</v>
      </c>
      <c r="E179" s="4"/>
      <c r="F179" s="4"/>
      <c r="G179" s="4"/>
      <c r="H179" s="4"/>
      <c r="I179" s="4"/>
      <c r="J179" s="4"/>
      <c r="K179" s="4"/>
      <c r="L179" s="4"/>
      <c r="M179" s="4" t="s">
        <v>47</v>
      </c>
      <c r="N179" s="4" t="s">
        <v>9</v>
      </c>
      <c r="O179" s="4" t="s">
        <v>1027</v>
      </c>
      <c r="P179" s="4" t="s">
        <v>1028</v>
      </c>
      <c r="Q179" s="4"/>
      <c r="R179" s="4"/>
      <c r="S179" s="4"/>
      <c r="T179" s="4"/>
      <c r="U179" s="4"/>
      <c r="V179" s="4"/>
      <c r="W179" s="4"/>
      <c r="X179" s="4"/>
      <c r="Y179" s="4"/>
      <c r="Z179" s="4"/>
      <c r="AA179" s="4">
        <v>205.0</v>
      </c>
      <c r="AB179" s="4" t="s">
        <v>49</v>
      </c>
      <c r="AC179" s="4"/>
      <c r="AD179" s="4"/>
      <c r="AE179" s="4"/>
      <c r="AF179" s="4"/>
      <c r="AG179" s="4"/>
      <c r="AH179" s="4"/>
      <c r="AI179" s="4"/>
      <c r="AJ179" s="4"/>
      <c r="AK179" s="4"/>
      <c r="AL179" s="4"/>
      <c r="AM179" s="4"/>
      <c r="AN179" s="4"/>
      <c r="AO179" s="4"/>
      <c r="AP179" s="4" t="str">
        <f>VLOOKUP(AA179,[1]Trộn!AA178:AB3170,2,FALSE)</f>
        <v>#ERROR!</v>
      </c>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row>
    <row r="180" ht="14.25" customHeight="1">
      <c r="A180" s="1" t="str">
        <f t="shared" si="34"/>
        <v/>
      </c>
      <c r="B180" s="3">
        <f t="shared" si="35"/>
        <v>0</v>
      </c>
      <c r="C180" s="4" t="s">
        <v>1158</v>
      </c>
      <c r="D180" s="4" t="s">
        <v>676</v>
      </c>
      <c r="E180" s="4"/>
      <c r="F180" s="4"/>
      <c r="G180" s="4"/>
      <c r="H180" s="4"/>
      <c r="I180" s="4"/>
      <c r="J180" s="4"/>
      <c r="K180" s="4"/>
      <c r="L180" s="4"/>
      <c r="M180" s="4"/>
      <c r="N180" s="4"/>
      <c r="O180" s="4"/>
      <c r="P180" s="4" t="s">
        <v>1169</v>
      </c>
      <c r="Q180" s="4" t="s">
        <v>5</v>
      </c>
      <c r="R180" s="4" t="s">
        <v>1170</v>
      </c>
      <c r="S180" s="4" t="s">
        <v>1171</v>
      </c>
      <c r="T180" s="4" t="s">
        <v>1172</v>
      </c>
      <c r="U180" s="4" t="s">
        <v>1173</v>
      </c>
      <c r="V180" s="4" t="s">
        <v>1174</v>
      </c>
      <c r="W180" s="4" t="s">
        <v>1175</v>
      </c>
      <c r="X180" s="4" t="s">
        <v>151</v>
      </c>
      <c r="Y180" s="4"/>
      <c r="Z180" s="4" t="s">
        <v>1176</v>
      </c>
      <c r="AA180" s="4">
        <v>206.0</v>
      </c>
      <c r="AB180" s="4" t="s">
        <v>47</v>
      </c>
      <c r="AC180" s="4"/>
      <c r="AD180" s="20" t="s">
        <v>1177</v>
      </c>
      <c r="AE180" s="4"/>
      <c r="AF180" s="4"/>
      <c r="AG180" s="4"/>
      <c r="AH180" s="4"/>
      <c r="AI180" s="4"/>
      <c r="AJ180" s="4"/>
      <c r="AK180" s="4"/>
      <c r="AL180" s="4"/>
      <c r="AM180" s="4"/>
      <c r="AN180" s="4"/>
      <c r="AO180" s="4"/>
      <c r="AP180" s="4" t="str">
        <f>VLOOKUP(AA180,[1]Trộn!AA179:AB3171,2,FALSE)</f>
        <v>#ERROR!</v>
      </c>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row>
    <row r="181" ht="14.25" customHeight="1">
      <c r="A181" s="1" t="str">
        <f t="shared" si="34"/>
        <v/>
      </c>
      <c r="B181" s="3">
        <f t="shared" si="35"/>
        <v>0</v>
      </c>
      <c r="C181" s="4" t="s">
        <v>1158</v>
      </c>
      <c r="D181" s="4" t="s">
        <v>676</v>
      </c>
      <c r="E181" s="4"/>
      <c r="F181" s="4"/>
      <c r="G181" s="4"/>
      <c r="H181" s="4"/>
      <c r="I181" s="4"/>
      <c r="J181" s="4"/>
      <c r="K181" s="4"/>
      <c r="L181" s="4"/>
      <c r="M181" s="4"/>
      <c r="N181" s="4"/>
      <c r="O181" s="4"/>
      <c r="P181" s="4"/>
      <c r="Q181" s="4" t="s">
        <v>5</v>
      </c>
      <c r="R181" s="4" t="s">
        <v>1170</v>
      </c>
      <c r="S181" s="4" t="s">
        <v>1178</v>
      </c>
      <c r="T181" s="4" t="s">
        <v>1179</v>
      </c>
      <c r="U181" s="4" t="s">
        <v>1180</v>
      </c>
      <c r="V181" s="4" t="s">
        <v>1181</v>
      </c>
      <c r="W181" s="4" t="s">
        <v>1182</v>
      </c>
      <c r="X181" s="4"/>
      <c r="Y181" s="4"/>
      <c r="Z181" s="4" t="s">
        <v>1183</v>
      </c>
      <c r="AA181" s="4">
        <v>207.0</v>
      </c>
      <c r="AB181" s="4" t="s">
        <v>49</v>
      </c>
      <c r="AC181" s="4"/>
      <c r="AD181" s="4"/>
      <c r="AE181" s="4"/>
      <c r="AF181" s="4"/>
      <c r="AG181" s="4"/>
      <c r="AH181" s="4"/>
      <c r="AI181" s="4"/>
      <c r="AJ181" s="4"/>
      <c r="AK181" s="4"/>
      <c r="AL181" s="4"/>
      <c r="AM181" s="4"/>
      <c r="AN181" s="4"/>
      <c r="AO181" s="4"/>
      <c r="AP181" s="4" t="str">
        <f>VLOOKUP(AA181,[1]Trộn!AA180:AB3172,2,FALSE)</f>
        <v>#ERROR!</v>
      </c>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row>
    <row r="182" ht="14.25" customHeight="1">
      <c r="A182" s="1" t="str">
        <f t="shared" si="34"/>
        <v/>
      </c>
      <c r="B182" s="3">
        <f t="shared" si="35"/>
        <v>0</v>
      </c>
      <c r="C182" s="4" t="s">
        <v>1158</v>
      </c>
      <c r="D182" s="4" t="s">
        <v>676</v>
      </c>
      <c r="E182" s="4"/>
      <c r="F182" s="4"/>
      <c r="G182" s="4"/>
      <c r="H182" s="4"/>
      <c r="I182" s="4"/>
      <c r="J182" s="4"/>
      <c r="K182" s="4"/>
      <c r="L182" s="4"/>
      <c r="M182" s="4"/>
      <c r="N182" s="4"/>
      <c r="O182" s="4"/>
      <c r="P182" s="4"/>
      <c r="Q182" s="4" t="s">
        <v>9</v>
      </c>
      <c r="R182" s="4" t="s">
        <v>1184</v>
      </c>
      <c r="S182" s="4"/>
      <c r="T182" s="4"/>
      <c r="U182" s="4"/>
      <c r="V182" s="4"/>
      <c r="W182" s="4"/>
      <c r="X182" s="4"/>
      <c r="Y182" s="4"/>
      <c r="Z182" s="4" t="s">
        <v>1185</v>
      </c>
      <c r="AA182" s="4">
        <v>208.0</v>
      </c>
      <c r="AB182" s="4" t="s">
        <v>49</v>
      </c>
      <c r="AC182" s="4"/>
      <c r="AD182" s="4"/>
      <c r="AE182" s="4"/>
      <c r="AF182" s="4"/>
      <c r="AG182" s="4"/>
      <c r="AH182" s="4"/>
      <c r="AI182" s="4"/>
      <c r="AJ182" s="4"/>
      <c r="AK182" s="4"/>
      <c r="AL182" s="4"/>
      <c r="AM182" s="4"/>
      <c r="AN182" s="4"/>
      <c r="AO182" s="4"/>
      <c r="AP182" s="4" t="str">
        <f>VLOOKUP(AA182,[1]Trộn!AA181:AB3173,2,FALSE)</f>
        <v>#ERROR!</v>
      </c>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row>
    <row r="183" ht="14.25" customHeight="1">
      <c r="A183" s="1" t="str">
        <f t="shared" si="34"/>
        <v>Giữ chỗ</v>
      </c>
      <c r="B183" s="3" t="str">
        <f t="shared" si="35"/>
        <v>OK</v>
      </c>
      <c r="C183" s="4" t="s">
        <v>1186</v>
      </c>
      <c r="D183" s="4" t="s">
        <v>676</v>
      </c>
      <c r="E183" s="4"/>
      <c r="F183" s="4" t="s">
        <v>1187</v>
      </c>
      <c r="G183" s="4" t="s">
        <v>1188</v>
      </c>
      <c r="H183" s="4"/>
      <c r="I183" s="4"/>
      <c r="J183" s="4"/>
      <c r="K183" s="4"/>
      <c r="L183" s="4"/>
      <c r="M183" s="4" t="s">
        <v>47</v>
      </c>
      <c r="N183" s="4" t="s">
        <v>9</v>
      </c>
      <c r="O183" s="4" t="s">
        <v>1189</v>
      </c>
      <c r="P183" s="4" t="s">
        <v>1190</v>
      </c>
      <c r="Q183" s="4"/>
      <c r="R183" s="4"/>
      <c r="S183" s="4"/>
      <c r="T183" s="4"/>
      <c r="U183" s="4"/>
      <c r="V183" s="4"/>
      <c r="W183" s="4"/>
      <c r="X183" s="4"/>
      <c r="Y183" s="4"/>
      <c r="Z183" s="4"/>
      <c r="AA183" s="4">
        <v>209.0</v>
      </c>
      <c r="AB183" s="4" t="s">
        <v>49</v>
      </c>
      <c r="AC183" s="4"/>
      <c r="AD183" s="4"/>
      <c r="AE183" s="4"/>
      <c r="AF183" s="4"/>
      <c r="AG183" s="4"/>
      <c r="AH183" s="4"/>
      <c r="AI183" s="4"/>
      <c r="AJ183" s="4"/>
      <c r="AK183" s="4"/>
      <c r="AL183" s="4"/>
      <c r="AM183" s="4"/>
      <c r="AN183" s="4"/>
      <c r="AO183" s="4"/>
      <c r="AP183" s="4" t="str">
        <f>VLOOKUP(AA183,[1]Trộn!AA182:AB3174,2,FALSE)</f>
        <v>#ERROR!</v>
      </c>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row>
    <row r="184" ht="14.25" customHeight="1">
      <c r="A184" s="1" t="str">
        <f t="shared" si="34"/>
        <v>Giữ chỗ</v>
      </c>
      <c r="B184" s="3" t="str">
        <f t="shared" si="35"/>
        <v>OK</v>
      </c>
      <c r="C184" s="4" t="s">
        <v>1186</v>
      </c>
      <c r="D184" s="4" t="s">
        <v>676</v>
      </c>
      <c r="E184" s="4"/>
      <c r="F184" s="4"/>
      <c r="G184" s="4"/>
      <c r="H184" s="4"/>
      <c r="I184" s="4"/>
      <c r="J184" s="4"/>
      <c r="K184" s="4"/>
      <c r="L184" s="4"/>
      <c r="M184" s="4" t="s">
        <v>47</v>
      </c>
      <c r="N184" s="4" t="s">
        <v>9</v>
      </c>
      <c r="O184" s="4" t="s">
        <v>804</v>
      </c>
      <c r="P184" s="4" t="s">
        <v>846</v>
      </c>
      <c r="Q184" s="4"/>
      <c r="R184" s="4"/>
      <c r="S184" s="4"/>
      <c r="T184" s="4"/>
      <c r="U184" s="4"/>
      <c r="V184" s="4"/>
      <c r="W184" s="4"/>
      <c r="X184" s="4"/>
      <c r="Y184" s="4"/>
      <c r="Z184" s="4"/>
      <c r="AA184" s="4">
        <v>210.0</v>
      </c>
      <c r="AB184" s="4" t="s">
        <v>47</v>
      </c>
      <c r="AC184" s="4"/>
      <c r="AD184" s="20" t="s">
        <v>1191</v>
      </c>
      <c r="AE184" s="4"/>
      <c r="AF184" s="4"/>
      <c r="AG184" s="4"/>
      <c r="AH184" s="4"/>
      <c r="AI184" s="4"/>
      <c r="AJ184" s="4"/>
      <c r="AK184" s="4"/>
      <c r="AL184" s="4"/>
      <c r="AM184" s="4"/>
      <c r="AN184" s="4"/>
      <c r="AO184" s="4"/>
      <c r="AP184" s="4" t="str">
        <f>VLOOKUP(AA184,[1]Trộn!AA183:AB3175,2,FALSE)</f>
        <v>#ERROR!</v>
      </c>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row>
    <row r="185" ht="14.25" customHeight="1">
      <c r="A185" s="1" t="str">
        <f t="shared" si="34"/>
        <v/>
      </c>
      <c r="B185" s="3">
        <f t="shared" si="35"/>
        <v>0</v>
      </c>
      <c r="C185" s="4" t="s">
        <v>1186</v>
      </c>
      <c r="D185" s="4" t="s">
        <v>676</v>
      </c>
      <c r="E185" s="4"/>
      <c r="F185" s="4"/>
      <c r="G185" s="4" t="s">
        <v>1188</v>
      </c>
      <c r="H185" s="4"/>
      <c r="I185" s="4"/>
      <c r="J185" s="4"/>
      <c r="K185" s="4"/>
      <c r="L185" s="4"/>
      <c r="M185" s="4"/>
      <c r="N185" s="4"/>
      <c r="O185" s="4"/>
      <c r="P185" s="4" t="s">
        <v>1195</v>
      </c>
      <c r="Q185" s="4" t="s">
        <v>5</v>
      </c>
      <c r="R185" s="4" t="s">
        <v>1196</v>
      </c>
      <c r="S185" s="4" t="s">
        <v>1197</v>
      </c>
      <c r="T185" s="4" t="s">
        <v>1198</v>
      </c>
      <c r="U185" s="4" t="s">
        <v>1199</v>
      </c>
      <c r="V185" s="4" t="s">
        <v>367</v>
      </c>
      <c r="W185" s="4" t="s">
        <v>368</v>
      </c>
      <c r="X185" s="4" t="s">
        <v>410</v>
      </c>
      <c r="Y185" s="4"/>
      <c r="Z185" s="4" t="s">
        <v>1200</v>
      </c>
      <c r="AA185" s="4">
        <v>211.0</v>
      </c>
      <c r="AB185" s="4" t="s">
        <v>47</v>
      </c>
      <c r="AC185" s="4"/>
      <c r="AD185" s="20" t="s">
        <v>265</v>
      </c>
      <c r="AE185" s="4"/>
      <c r="AF185" s="4"/>
      <c r="AG185" s="4"/>
      <c r="AH185" s="4"/>
      <c r="AI185" s="4"/>
      <c r="AJ185" s="4"/>
      <c r="AK185" s="4"/>
      <c r="AL185" s="4"/>
      <c r="AM185" s="4"/>
      <c r="AN185" s="4"/>
      <c r="AO185" s="4"/>
      <c r="AP185" s="4" t="str">
        <f>VLOOKUP(AA185,[1]Trộn!AA184:AB3176,2,FALSE)</f>
        <v>#ERROR!</v>
      </c>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row>
    <row r="186" ht="14.25" customHeight="1">
      <c r="A186" s="1" t="str">
        <f t="shared" si="34"/>
        <v/>
      </c>
      <c r="B186" s="3">
        <f t="shared" si="35"/>
        <v>0</v>
      </c>
      <c r="C186" s="4" t="s">
        <v>1186</v>
      </c>
      <c r="D186" s="4" t="s">
        <v>676</v>
      </c>
      <c r="E186" s="4"/>
      <c r="F186" s="4"/>
      <c r="G186" s="4"/>
      <c r="H186" s="4"/>
      <c r="I186" s="4"/>
      <c r="J186" s="4"/>
      <c r="K186" s="4"/>
      <c r="L186" s="4"/>
      <c r="M186" s="4"/>
      <c r="N186" s="4"/>
      <c r="O186" s="4"/>
      <c r="P186" s="4"/>
      <c r="Q186" s="4" t="s">
        <v>5</v>
      </c>
      <c r="R186" s="4" t="s">
        <v>1201</v>
      </c>
      <c r="S186" s="4" t="s">
        <v>1197</v>
      </c>
      <c r="T186" s="4" t="s">
        <v>1198</v>
      </c>
      <c r="U186" s="4" t="s">
        <v>1202</v>
      </c>
      <c r="V186" s="4" t="s">
        <v>1203</v>
      </c>
      <c r="W186" s="4" t="s">
        <v>150</v>
      </c>
      <c r="X186" s="4"/>
      <c r="Y186" s="4"/>
      <c r="Z186" s="4" t="s">
        <v>1204</v>
      </c>
      <c r="AA186" s="4">
        <v>212.0</v>
      </c>
      <c r="AB186" s="4" t="s">
        <v>47</v>
      </c>
      <c r="AC186" s="4"/>
      <c r="AD186" s="20" t="s">
        <v>980</v>
      </c>
      <c r="AE186" s="4"/>
      <c r="AF186" s="4"/>
      <c r="AG186" s="4"/>
      <c r="AH186" s="4"/>
      <c r="AI186" s="4"/>
      <c r="AJ186" s="4"/>
      <c r="AK186" s="4"/>
      <c r="AL186" s="4"/>
      <c r="AM186" s="4"/>
      <c r="AN186" s="4"/>
      <c r="AO186" s="4"/>
      <c r="AP186" s="4" t="str">
        <f>VLOOKUP(AA186,[1]Trộn!AA185:AB3177,2,FALSE)</f>
        <v>#ERROR!</v>
      </c>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row>
    <row r="187" ht="14.25" customHeight="1">
      <c r="A187" s="1" t="str">
        <f t="shared" si="34"/>
        <v/>
      </c>
      <c r="B187" s="3">
        <f t="shared" si="35"/>
        <v>0</v>
      </c>
      <c r="C187" s="4" t="s">
        <v>1205</v>
      </c>
      <c r="D187" s="4" t="s">
        <v>676</v>
      </c>
      <c r="E187" s="4"/>
      <c r="F187" s="4"/>
      <c r="G187" s="4" t="s">
        <v>1206</v>
      </c>
      <c r="H187" s="4"/>
      <c r="I187" s="4"/>
      <c r="J187" s="4"/>
      <c r="K187" s="4"/>
      <c r="L187" s="4"/>
      <c r="M187" s="4" t="s">
        <v>47</v>
      </c>
      <c r="N187" s="4" t="s">
        <v>9</v>
      </c>
      <c r="O187" s="4" t="s">
        <v>1189</v>
      </c>
      <c r="P187" s="4" t="s">
        <v>1190</v>
      </c>
      <c r="Q187" s="67" t="s">
        <v>9</v>
      </c>
      <c r="R187" s="67" t="s">
        <v>1207</v>
      </c>
      <c r="S187" s="4"/>
      <c r="T187" s="4"/>
      <c r="U187" s="4"/>
      <c r="V187" s="4"/>
      <c r="W187" s="4"/>
      <c r="X187" s="67" t="s">
        <v>1208</v>
      </c>
      <c r="Y187" s="4"/>
      <c r="Z187" s="4"/>
      <c r="AA187" s="4">
        <v>213.0</v>
      </c>
      <c r="AB187" s="4" t="s">
        <v>47</v>
      </c>
      <c r="AC187" s="4"/>
      <c r="AD187" s="20" t="s">
        <v>1165</v>
      </c>
      <c r="AE187" s="4"/>
      <c r="AF187" s="4"/>
      <c r="AG187" s="4"/>
      <c r="AH187" s="4"/>
      <c r="AI187" s="4"/>
      <c r="AJ187" s="4"/>
      <c r="AK187" s="4"/>
      <c r="AL187" s="4"/>
      <c r="AM187" s="4"/>
      <c r="AN187" s="4"/>
      <c r="AO187" s="4"/>
      <c r="AP187" s="4" t="str">
        <f>VLOOKUP(AA187,[1]Trộn!AA186:AB3178,2,FALSE)</f>
        <v>#ERROR!</v>
      </c>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row>
    <row r="188" ht="14.25" customHeight="1">
      <c r="A188" s="1" t="str">
        <f t="shared" si="34"/>
        <v>OK</v>
      </c>
      <c r="B188" s="3" t="str">
        <f t="shared" si="35"/>
        <v>OK</v>
      </c>
      <c r="C188" s="4" t="s">
        <v>1205</v>
      </c>
      <c r="D188" s="4" t="s">
        <v>676</v>
      </c>
      <c r="E188" s="4"/>
      <c r="F188" s="4"/>
      <c r="G188" s="4"/>
      <c r="H188" s="4"/>
      <c r="I188" s="4"/>
      <c r="J188" s="4"/>
      <c r="K188" s="4"/>
      <c r="L188" s="4"/>
      <c r="M188" s="4" t="s">
        <v>13</v>
      </c>
      <c r="N188" s="4" t="s">
        <v>5</v>
      </c>
      <c r="O188" s="4" t="s">
        <v>520</v>
      </c>
      <c r="P188" s="4" t="s">
        <v>769</v>
      </c>
      <c r="Q188" s="4"/>
      <c r="R188" s="4" t="s">
        <v>1213</v>
      </c>
      <c r="S188" s="4" t="s">
        <v>1214</v>
      </c>
      <c r="T188" s="4" t="s">
        <v>1215</v>
      </c>
      <c r="U188" s="4" t="s">
        <v>1216</v>
      </c>
      <c r="V188" s="4" t="s">
        <v>1217</v>
      </c>
      <c r="W188" s="4" t="s">
        <v>1218</v>
      </c>
      <c r="X188" s="4" t="s">
        <v>1219</v>
      </c>
      <c r="Y188" s="4" t="s">
        <v>1220</v>
      </c>
      <c r="Z188" s="4"/>
      <c r="AA188" s="4">
        <v>214.0</v>
      </c>
      <c r="AB188" s="4" t="s">
        <v>49</v>
      </c>
      <c r="AC188" s="4"/>
      <c r="AD188" s="4"/>
      <c r="AE188" s="4"/>
      <c r="AF188" s="4"/>
      <c r="AG188" s="4"/>
      <c r="AH188" s="4"/>
      <c r="AI188" s="4"/>
      <c r="AJ188" s="4"/>
      <c r="AK188" s="4"/>
      <c r="AL188" s="4"/>
      <c r="AM188" s="4"/>
      <c r="AN188" s="4"/>
      <c r="AO188" s="4"/>
      <c r="AP188" s="4" t="str">
        <f>VLOOKUP(AA188,[1]Trộn!AA187:AB3179,2,FALSE)</f>
        <v>#ERROR!</v>
      </c>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row>
    <row r="189" ht="14.25" customHeight="1">
      <c r="A189" s="1"/>
      <c r="B189" s="3"/>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row>
    <row r="190" ht="14.25" customHeight="1">
      <c r="A190" s="1" t="str">
        <f t="shared" ref="A190:A202" si="36">SWITCH(B190,"OK",IF(ISBLANK(R190),IF(ISBLANK(P190),"Giữ chỗ nhóm","Giữ chỗ"),"OK"),"Chưa làm",IF(P190&lt;&gt;"","Giữ chỗ",""),0,IF(ISBLANK(R190),"Thêm",""),"")</f>
        <v>OK</v>
      </c>
      <c r="B190" s="3" t="str">
        <f t="shared" ref="B190:B202" si="37">IF(Q190&lt;&gt;"",0,IF(O190="",IF(N190="",,"Tự do chọn"),SWITCH(M190,"KSTN",IF(LEFT(O190,1)="A","OK","Sai lớp"),"CQ",IF(LEFT(O190,1)="B","OK","Sai lớp"),"SIE",IF(LEFT(O190,1)="C","OK","Sai lớp"),"VN",IF(LEFT(O190,1)="D","OK","Sai lớp"),"VN-ICT",IF(LEFT(O190,1)="D","OK","Sai lớp"),"Sai phân công")))</f>
        <v>OK</v>
      </c>
      <c r="C190" s="4" t="s">
        <v>1221</v>
      </c>
      <c r="D190" s="4" t="s">
        <v>676</v>
      </c>
      <c r="E190" s="4"/>
      <c r="F190" s="4" t="s">
        <v>1222</v>
      </c>
      <c r="G190" s="4" t="s">
        <v>1223</v>
      </c>
      <c r="H190" s="4"/>
      <c r="I190" s="4"/>
      <c r="J190" s="4"/>
      <c r="K190" s="4"/>
      <c r="L190" s="4"/>
      <c r="M190" s="4" t="s">
        <v>47</v>
      </c>
      <c r="N190" s="4" t="s">
        <v>9</v>
      </c>
      <c r="O190" s="4" t="s">
        <v>347</v>
      </c>
      <c r="P190" s="4" t="s">
        <v>671</v>
      </c>
      <c r="Q190" s="4"/>
      <c r="R190" s="4" t="s">
        <v>1224</v>
      </c>
      <c r="S190" s="4"/>
      <c r="T190" s="4"/>
      <c r="U190" s="4"/>
      <c r="V190" s="4"/>
      <c r="W190" s="4"/>
      <c r="X190" s="4" t="s">
        <v>1225</v>
      </c>
      <c r="Y190" s="4" t="s">
        <v>1226</v>
      </c>
      <c r="Z190" s="4"/>
      <c r="AA190" s="4">
        <v>216.0</v>
      </c>
      <c r="AB190" s="4" t="s">
        <v>47</v>
      </c>
      <c r="AC190" s="4"/>
      <c r="AD190" s="20" t="s">
        <v>416</v>
      </c>
      <c r="AE190" s="4"/>
      <c r="AF190" s="4"/>
      <c r="AG190" s="4"/>
      <c r="AH190" s="4"/>
      <c r="AI190" s="4"/>
      <c r="AJ190" s="4"/>
      <c r="AK190" s="4"/>
      <c r="AL190" s="4"/>
      <c r="AM190" s="4"/>
      <c r="AN190" s="4"/>
      <c r="AO190" s="4"/>
      <c r="AP190" s="4" t="str">
        <f>VLOOKUP(AA190,[1]Trộn!AA189:AB3181,2,FALSE)</f>
        <v>#ERROR!</v>
      </c>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row>
    <row r="191" ht="14.25" customHeight="1">
      <c r="A191" s="1" t="str">
        <f t="shared" si="36"/>
        <v>Giữ chỗ</v>
      </c>
      <c r="B191" s="3" t="str">
        <f t="shared" si="37"/>
        <v>OK</v>
      </c>
      <c r="C191" s="4" t="s">
        <v>1221</v>
      </c>
      <c r="D191" s="4" t="s">
        <v>676</v>
      </c>
      <c r="E191" s="4"/>
      <c r="F191" s="4"/>
      <c r="G191" s="4"/>
      <c r="H191" s="4"/>
      <c r="I191" s="4"/>
      <c r="J191" s="4"/>
      <c r="K191" s="4"/>
      <c r="L191" s="4"/>
      <c r="M191" s="4" t="s">
        <v>47</v>
      </c>
      <c r="N191" s="4" t="s">
        <v>9</v>
      </c>
      <c r="O191" s="4" t="s">
        <v>804</v>
      </c>
      <c r="P191" s="4" t="s">
        <v>846</v>
      </c>
      <c r="Q191" s="4"/>
      <c r="R191" s="4"/>
      <c r="S191" s="4"/>
      <c r="T191" s="4"/>
      <c r="U191" s="4"/>
      <c r="V191" s="4"/>
      <c r="W191" s="4"/>
      <c r="X191" s="4"/>
      <c r="Y191" s="4"/>
      <c r="Z191" s="4"/>
      <c r="AA191" s="4">
        <v>217.0</v>
      </c>
      <c r="AB191" s="4" t="s">
        <v>47</v>
      </c>
      <c r="AC191" s="4"/>
      <c r="AD191" s="20" t="s">
        <v>421</v>
      </c>
      <c r="AE191" s="4"/>
      <c r="AF191" s="4"/>
      <c r="AG191" s="4"/>
      <c r="AH191" s="4"/>
      <c r="AI191" s="4"/>
      <c r="AJ191" s="4"/>
      <c r="AK191" s="4"/>
      <c r="AL191" s="4"/>
      <c r="AM191" s="4"/>
      <c r="AN191" s="4"/>
      <c r="AO191" s="4"/>
      <c r="AP191" s="4" t="str">
        <f>VLOOKUP(AA191,[1]Trộn!AA190:AB3182,2,FALSE)</f>
        <v>#ERROR!</v>
      </c>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row>
    <row r="192" ht="14.25" customHeight="1">
      <c r="A192" s="1" t="str">
        <f t="shared" si="36"/>
        <v/>
      </c>
      <c r="B192" s="3">
        <f t="shared" si="37"/>
        <v>0</v>
      </c>
      <c r="C192" s="4" t="s">
        <v>1221</v>
      </c>
      <c r="D192" s="4" t="s">
        <v>676</v>
      </c>
      <c r="E192" s="4"/>
      <c r="F192" s="4"/>
      <c r="G192" s="4"/>
      <c r="H192" s="4"/>
      <c r="I192" s="4"/>
      <c r="J192" s="4"/>
      <c r="K192" s="4"/>
      <c r="L192" s="4"/>
      <c r="M192" s="4"/>
      <c r="N192" s="4"/>
      <c r="O192" s="4"/>
      <c r="P192" s="4" t="s">
        <v>1227</v>
      </c>
      <c r="Q192" s="4" t="s">
        <v>5</v>
      </c>
      <c r="R192" s="4" t="s">
        <v>1228</v>
      </c>
      <c r="S192" s="4" t="s">
        <v>1229</v>
      </c>
      <c r="T192" s="4" t="s">
        <v>1230</v>
      </c>
      <c r="U192" s="4" t="s">
        <v>1231</v>
      </c>
      <c r="V192" s="4" t="s">
        <v>1232</v>
      </c>
      <c r="W192" s="4" t="s">
        <v>1233</v>
      </c>
      <c r="X192" s="4" t="s">
        <v>202</v>
      </c>
      <c r="Y192" s="4"/>
      <c r="Z192" s="4" t="s">
        <v>1234</v>
      </c>
      <c r="AA192" s="4">
        <v>218.0</v>
      </c>
      <c r="AB192" s="4" t="s">
        <v>47</v>
      </c>
      <c r="AC192" s="4"/>
      <c r="AD192" s="20" t="s">
        <v>1011</v>
      </c>
      <c r="AE192" s="4"/>
      <c r="AF192" s="4"/>
      <c r="AG192" s="4"/>
      <c r="AH192" s="4"/>
      <c r="AI192" s="4"/>
      <c r="AJ192" s="4"/>
      <c r="AK192" s="4"/>
      <c r="AL192" s="4"/>
      <c r="AM192" s="4"/>
      <c r="AN192" s="4"/>
      <c r="AO192" s="4"/>
      <c r="AP192" s="4" t="str">
        <f>VLOOKUP(AA192,[1]Trộn!AA191:AB3183,2,FALSE)</f>
        <v>#ERROR!</v>
      </c>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row>
    <row r="193" ht="14.25" customHeight="1">
      <c r="A193" s="1" t="str">
        <f t="shared" si="36"/>
        <v/>
      </c>
      <c r="B193" s="3">
        <f t="shared" si="37"/>
        <v>0</v>
      </c>
      <c r="C193" s="4" t="s">
        <v>1221</v>
      </c>
      <c r="D193" s="4" t="s">
        <v>676</v>
      </c>
      <c r="E193" s="4"/>
      <c r="F193" s="4"/>
      <c r="G193" s="4"/>
      <c r="H193" s="4"/>
      <c r="I193" s="4"/>
      <c r="J193" s="4"/>
      <c r="K193" s="4"/>
      <c r="L193" s="4"/>
      <c r="M193" s="4"/>
      <c r="N193" s="4"/>
      <c r="O193" s="4"/>
      <c r="P193" s="4"/>
      <c r="Q193" s="4" t="s">
        <v>5</v>
      </c>
      <c r="R193" s="4" t="s">
        <v>1237</v>
      </c>
      <c r="S193" s="4" t="s">
        <v>1229</v>
      </c>
      <c r="T193" s="4" t="s">
        <v>1230</v>
      </c>
      <c r="U193" s="4" t="s">
        <v>1231</v>
      </c>
      <c r="V193" s="4" t="s">
        <v>1232</v>
      </c>
      <c r="W193" s="4" t="s">
        <v>1233</v>
      </c>
      <c r="X193" s="4"/>
      <c r="Y193" s="4"/>
      <c r="Z193" s="4" t="s">
        <v>1238</v>
      </c>
      <c r="AA193" s="4">
        <v>219.0</v>
      </c>
      <c r="AB193" s="4" t="s">
        <v>47</v>
      </c>
      <c r="AC193" s="4"/>
      <c r="AD193" s="20" t="s">
        <v>1239</v>
      </c>
      <c r="AE193" s="4"/>
      <c r="AF193" s="4"/>
      <c r="AG193" s="4"/>
      <c r="AH193" s="4"/>
      <c r="AI193" s="4"/>
      <c r="AJ193" s="4"/>
      <c r="AK193" s="4"/>
      <c r="AL193" s="4"/>
      <c r="AM193" s="4"/>
      <c r="AN193" s="4"/>
      <c r="AO193" s="4"/>
      <c r="AP193" s="4" t="str">
        <f>VLOOKUP(AA193,[1]Trộn!AA192:AB3184,2,FALSE)</f>
        <v>#ERROR!</v>
      </c>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row>
    <row r="194" ht="14.25" customHeight="1">
      <c r="A194" s="1" t="str">
        <f t="shared" si="36"/>
        <v>OK</v>
      </c>
      <c r="B194" s="3" t="str">
        <f t="shared" si="37"/>
        <v>OK</v>
      </c>
      <c r="C194" s="4" t="s">
        <v>1240</v>
      </c>
      <c r="D194" s="4" t="s">
        <v>676</v>
      </c>
      <c r="E194" s="4"/>
      <c r="F194" s="4"/>
      <c r="G194" s="4" t="s">
        <v>1241</v>
      </c>
      <c r="H194" s="4"/>
      <c r="I194" s="4"/>
      <c r="J194" s="4"/>
      <c r="K194" s="4"/>
      <c r="L194" s="4"/>
      <c r="M194" s="4" t="s">
        <v>47</v>
      </c>
      <c r="N194" s="4" t="s">
        <v>9</v>
      </c>
      <c r="O194" s="4" t="s">
        <v>414</v>
      </c>
      <c r="P194" s="4" t="s">
        <v>615</v>
      </c>
      <c r="Q194" s="4"/>
      <c r="R194" s="4" t="s">
        <v>1242</v>
      </c>
      <c r="S194" s="4"/>
      <c r="T194" s="4"/>
      <c r="U194" s="4"/>
      <c r="V194" s="4"/>
      <c r="W194" s="4"/>
      <c r="X194" s="4" t="s">
        <v>1243</v>
      </c>
      <c r="Y194" s="4" t="s">
        <v>1244</v>
      </c>
      <c r="Z194" s="4"/>
      <c r="AA194" s="4">
        <v>220.0</v>
      </c>
      <c r="AB194" s="4" t="s">
        <v>47</v>
      </c>
      <c r="AC194" s="4"/>
      <c r="AD194" s="20" t="s">
        <v>1245</v>
      </c>
      <c r="AE194" s="4"/>
      <c r="AF194" s="4"/>
      <c r="AG194" s="4"/>
      <c r="AH194" s="4"/>
      <c r="AI194" s="4"/>
      <c r="AJ194" s="4"/>
      <c r="AK194" s="4"/>
      <c r="AL194" s="4"/>
      <c r="AM194" s="4"/>
      <c r="AN194" s="4"/>
      <c r="AO194" s="4"/>
      <c r="AP194" s="4" t="str">
        <f>VLOOKUP(AA194,[1]Trộn!AA193:AB3185,2,FALSE)</f>
        <v>#ERROR!</v>
      </c>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row>
    <row r="195" ht="14.25" customHeight="1">
      <c r="A195" s="1" t="str">
        <f t="shared" si="36"/>
        <v>OK</v>
      </c>
      <c r="B195" s="3" t="str">
        <f t="shared" si="37"/>
        <v>OK</v>
      </c>
      <c r="C195" s="4" t="s">
        <v>1240</v>
      </c>
      <c r="D195" s="4" t="s">
        <v>676</v>
      </c>
      <c r="E195" s="4"/>
      <c r="F195" s="4"/>
      <c r="G195" s="4"/>
      <c r="H195" s="4"/>
      <c r="I195" s="4"/>
      <c r="J195" s="4"/>
      <c r="K195" s="4"/>
      <c r="L195" s="4"/>
      <c r="M195" s="4" t="s">
        <v>47</v>
      </c>
      <c r="N195" s="4" t="s">
        <v>9</v>
      </c>
      <c r="O195" s="4" t="s">
        <v>1246</v>
      </c>
      <c r="P195" s="4" t="s">
        <v>250</v>
      </c>
      <c r="Q195" s="4"/>
      <c r="R195" s="4" t="s">
        <v>1247</v>
      </c>
      <c r="S195" s="4"/>
      <c r="T195" s="4"/>
      <c r="U195" s="4"/>
      <c r="V195" s="4"/>
      <c r="W195" s="4"/>
      <c r="X195" s="4" t="s">
        <v>1248</v>
      </c>
      <c r="Y195" s="4" t="s">
        <v>1249</v>
      </c>
      <c r="Z195" s="4"/>
      <c r="AA195" s="4">
        <v>221.0</v>
      </c>
      <c r="AB195" s="4" t="s">
        <v>47</v>
      </c>
      <c r="AC195" s="4"/>
      <c r="AD195" s="20" t="s">
        <v>1250</v>
      </c>
      <c r="AE195" s="4"/>
      <c r="AF195" s="4"/>
      <c r="AG195" s="4"/>
      <c r="AH195" s="4"/>
      <c r="AI195" s="4"/>
      <c r="AJ195" s="4"/>
      <c r="AK195" s="4"/>
      <c r="AL195" s="4"/>
      <c r="AM195" s="4"/>
      <c r="AN195" s="4"/>
      <c r="AO195" s="4"/>
      <c r="AP195" s="4" t="str">
        <f>VLOOKUP(AA195,[1]Trộn!AA194:AB3186,2,FALSE)</f>
        <v>#ERROR!</v>
      </c>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row>
    <row r="196" ht="14.25" customHeight="1">
      <c r="A196" s="1" t="str">
        <f t="shared" si="36"/>
        <v/>
      </c>
      <c r="B196" s="3">
        <f t="shared" si="37"/>
        <v>0</v>
      </c>
      <c r="C196" s="4" t="s">
        <v>1240</v>
      </c>
      <c r="D196" s="4" t="s">
        <v>676</v>
      </c>
      <c r="E196" s="4"/>
      <c r="F196" s="4"/>
      <c r="G196" s="4"/>
      <c r="H196" s="4"/>
      <c r="I196" s="4"/>
      <c r="J196" s="4"/>
      <c r="K196" s="4"/>
      <c r="L196" s="4"/>
      <c r="M196" s="4"/>
      <c r="N196" s="4"/>
      <c r="O196" s="4"/>
      <c r="P196" s="4" t="s">
        <v>1254</v>
      </c>
      <c r="Q196" s="4" t="s">
        <v>5</v>
      </c>
      <c r="R196" s="4" t="s">
        <v>1255</v>
      </c>
      <c r="S196" s="4" t="s">
        <v>1256</v>
      </c>
      <c r="T196" s="4" t="s">
        <v>1257</v>
      </c>
      <c r="U196" s="4" t="s">
        <v>1258</v>
      </c>
      <c r="V196" s="4" t="s">
        <v>1259</v>
      </c>
      <c r="W196" s="4" t="s">
        <v>1260</v>
      </c>
      <c r="X196" s="4" t="s">
        <v>151</v>
      </c>
      <c r="Y196" s="4"/>
      <c r="Z196" s="4" t="s">
        <v>1261</v>
      </c>
      <c r="AA196" s="4">
        <v>222.0</v>
      </c>
      <c r="AB196" s="4" t="s">
        <v>47</v>
      </c>
      <c r="AC196" s="4"/>
      <c r="AD196" s="20" t="s">
        <v>1262</v>
      </c>
      <c r="AE196" s="4"/>
      <c r="AF196" s="4"/>
      <c r="AG196" s="4"/>
      <c r="AH196" s="4"/>
      <c r="AI196" s="4"/>
      <c r="AJ196" s="4"/>
      <c r="AK196" s="4"/>
      <c r="AL196" s="4"/>
      <c r="AM196" s="4"/>
      <c r="AN196" s="4"/>
      <c r="AO196" s="4"/>
      <c r="AP196" s="4" t="str">
        <f>VLOOKUP(AA196,[1]Trộn!AA195:AB3187,2,FALSE)</f>
        <v>#ERROR!</v>
      </c>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row>
    <row r="197" ht="14.25" customHeight="1">
      <c r="A197" s="1" t="str">
        <f t="shared" si="36"/>
        <v/>
      </c>
      <c r="B197" s="3">
        <f t="shared" si="37"/>
        <v>0</v>
      </c>
      <c r="C197" s="4" t="s">
        <v>1240</v>
      </c>
      <c r="D197" s="4" t="s">
        <v>676</v>
      </c>
      <c r="E197" s="4"/>
      <c r="F197" s="4"/>
      <c r="G197" s="4"/>
      <c r="H197" s="4"/>
      <c r="I197" s="4"/>
      <c r="J197" s="4"/>
      <c r="K197" s="4"/>
      <c r="L197" s="4"/>
      <c r="M197" s="4"/>
      <c r="N197" s="4"/>
      <c r="O197" s="4"/>
      <c r="P197" s="4"/>
      <c r="Q197" s="4" t="s">
        <v>5</v>
      </c>
      <c r="R197" s="4" t="s">
        <v>1263</v>
      </c>
      <c r="S197" s="4" t="s">
        <v>1264</v>
      </c>
      <c r="T197" s="4" t="s">
        <v>1265</v>
      </c>
      <c r="U197" s="4" t="s">
        <v>1266</v>
      </c>
      <c r="V197" s="4" t="s">
        <v>1258</v>
      </c>
      <c r="W197" s="4" t="s">
        <v>1267</v>
      </c>
      <c r="X197" s="4"/>
      <c r="Y197" s="4"/>
      <c r="Z197" s="4" t="s">
        <v>1268</v>
      </c>
      <c r="AA197" s="4">
        <v>223.0</v>
      </c>
      <c r="AB197" s="4" t="s">
        <v>47</v>
      </c>
      <c r="AC197" s="4"/>
      <c r="AD197" s="20" t="s">
        <v>671</v>
      </c>
      <c r="AE197" s="4"/>
      <c r="AF197" s="4"/>
      <c r="AG197" s="4"/>
      <c r="AH197" s="4"/>
      <c r="AI197" s="4"/>
      <c r="AJ197" s="4"/>
      <c r="AK197" s="4"/>
      <c r="AL197" s="4"/>
      <c r="AM197" s="4"/>
      <c r="AN197" s="4"/>
      <c r="AO197" s="4"/>
      <c r="AP197" s="4" t="str">
        <f>VLOOKUP(AA197,[1]Trộn!AA196:AB3188,2,FALSE)</f>
        <v>#ERROR!</v>
      </c>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row>
    <row r="198" ht="14.25" customHeight="1">
      <c r="A198" s="1" t="str">
        <f t="shared" si="36"/>
        <v>OK</v>
      </c>
      <c r="B198" s="3" t="str">
        <f t="shared" si="37"/>
        <v>OK</v>
      </c>
      <c r="C198" s="4" t="s">
        <v>1269</v>
      </c>
      <c r="D198" s="4" t="s">
        <v>676</v>
      </c>
      <c r="E198" s="4"/>
      <c r="F198" s="4"/>
      <c r="G198" s="4" t="s">
        <v>1270</v>
      </c>
      <c r="H198" s="4"/>
      <c r="I198" s="4"/>
      <c r="J198" s="4"/>
      <c r="K198" s="4"/>
      <c r="L198" s="4"/>
      <c r="M198" s="4" t="s">
        <v>47</v>
      </c>
      <c r="N198" s="4" t="s">
        <v>9</v>
      </c>
      <c r="O198" s="4" t="s">
        <v>1209</v>
      </c>
      <c r="P198" s="4" t="s">
        <v>540</v>
      </c>
      <c r="Q198" s="4"/>
      <c r="R198" s="4" t="s">
        <v>1271</v>
      </c>
      <c r="S198" s="4"/>
      <c r="T198" s="4"/>
      <c r="U198" s="4"/>
      <c r="V198" s="4"/>
      <c r="W198" s="4"/>
      <c r="X198" s="4" t="s">
        <v>1272</v>
      </c>
      <c r="Y198" s="4" t="s">
        <v>1273</v>
      </c>
      <c r="Z198" s="4"/>
      <c r="AA198" s="4">
        <v>224.0</v>
      </c>
      <c r="AB198" s="4" t="s">
        <v>47</v>
      </c>
      <c r="AC198" s="4"/>
      <c r="AD198" s="20" t="s">
        <v>1239</v>
      </c>
      <c r="AE198" s="4"/>
      <c r="AF198" s="4"/>
      <c r="AG198" s="4"/>
      <c r="AH198" s="4"/>
      <c r="AI198" s="4"/>
      <c r="AJ198" s="4"/>
      <c r="AK198" s="4"/>
      <c r="AL198" s="4"/>
      <c r="AM198" s="4"/>
      <c r="AN198" s="4"/>
      <c r="AO198" s="4"/>
      <c r="AP198" s="4" t="str">
        <f>VLOOKUP(AA198,[1]Trộn!AA197:AB3189,2,FALSE)</f>
        <v>#ERROR!</v>
      </c>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row>
    <row r="199" ht="14.25" customHeight="1">
      <c r="A199" s="1" t="str">
        <f t="shared" si="36"/>
        <v>OK</v>
      </c>
      <c r="B199" s="3" t="str">
        <f t="shared" si="37"/>
        <v>OK</v>
      </c>
      <c r="C199" s="4" t="s">
        <v>1269</v>
      </c>
      <c r="D199" s="4" t="s">
        <v>676</v>
      </c>
      <c r="E199" s="4"/>
      <c r="F199" s="4"/>
      <c r="G199" s="4"/>
      <c r="H199" s="4"/>
      <c r="I199" s="4"/>
      <c r="J199" s="4"/>
      <c r="K199" s="4"/>
      <c r="L199" s="4"/>
      <c r="M199" s="4" t="s">
        <v>13</v>
      </c>
      <c r="N199" s="4" t="s">
        <v>5</v>
      </c>
      <c r="O199" s="4" t="s">
        <v>91</v>
      </c>
      <c r="P199" s="4" t="s">
        <v>92</v>
      </c>
      <c r="Q199" s="4"/>
      <c r="R199" s="4" t="s">
        <v>1277</v>
      </c>
      <c r="S199" s="4" t="s">
        <v>1278</v>
      </c>
      <c r="T199" s="4" t="s">
        <v>1279</v>
      </c>
      <c r="U199" s="4" t="s">
        <v>1280</v>
      </c>
      <c r="V199" s="4" t="s">
        <v>1281</v>
      </c>
      <c r="W199" s="4" t="s">
        <v>1282</v>
      </c>
      <c r="X199" s="4" t="s">
        <v>367</v>
      </c>
      <c r="Y199" s="4" t="s">
        <v>1283</v>
      </c>
      <c r="Z199" s="4"/>
      <c r="AA199" s="4">
        <v>225.0</v>
      </c>
      <c r="AB199" s="4" t="s">
        <v>49</v>
      </c>
      <c r="AC199" s="4"/>
      <c r="AD199" s="4"/>
      <c r="AE199" s="4"/>
      <c r="AF199" s="4"/>
      <c r="AG199" s="4"/>
      <c r="AH199" s="4"/>
      <c r="AI199" s="4"/>
      <c r="AJ199" s="4"/>
      <c r="AK199" s="4"/>
      <c r="AL199" s="4"/>
      <c r="AM199" s="4"/>
      <c r="AN199" s="4"/>
      <c r="AO199" s="4"/>
      <c r="AP199" s="4" t="str">
        <f>VLOOKUP(AA199,[1]Trộn!AA198:AB3190,2,FALSE)</f>
        <v>#ERROR!</v>
      </c>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row>
    <row r="200" ht="14.25" customHeight="1">
      <c r="A200" s="1" t="str">
        <f t="shared" si="36"/>
        <v>Giữ chỗ</v>
      </c>
      <c r="B200" s="3" t="str">
        <f t="shared" si="37"/>
        <v>OK</v>
      </c>
      <c r="C200" s="4" t="s">
        <v>1269</v>
      </c>
      <c r="D200" s="4" t="s">
        <v>676</v>
      </c>
      <c r="E200" s="4"/>
      <c r="F200" s="4"/>
      <c r="G200" s="4"/>
      <c r="H200" s="4"/>
      <c r="I200" s="4"/>
      <c r="J200" s="4"/>
      <c r="K200" s="4"/>
      <c r="L200" s="4"/>
      <c r="M200" s="4" t="s">
        <v>47</v>
      </c>
      <c r="N200" s="4" t="s">
        <v>5</v>
      </c>
      <c r="O200" s="4" t="s">
        <v>224</v>
      </c>
      <c r="P200" s="4" t="s">
        <v>851</v>
      </c>
      <c r="Q200" s="4"/>
      <c r="R200" s="4"/>
      <c r="S200" s="4"/>
      <c r="T200" s="4"/>
      <c r="U200" s="4"/>
      <c r="V200" s="4"/>
      <c r="W200" s="4"/>
      <c r="X200" s="4"/>
      <c r="Y200" s="4"/>
      <c r="Z200" s="4"/>
      <c r="AA200" s="4">
        <v>226.0</v>
      </c>
      <c r="AB200" s="4" t="e">
        <v>#NAME?</v>
      </c>
      <c r="AC200" s="4"/>
      <c r="AD200" s="4"/>
      <c r="AE200" s="4"/>
      <c r="AF200" s="4"/>
      <c r="AG200" s="4"/>
      <c r="AH200" s="4"/>
      <c r="AI200" s="4"/>
      <c r="AJ200" s="4"/>
      <c r="AK200" s="4"/>
      <c r="AL200" s="4"/>
      <c r="AM200" s="4"/>
      <c r="AN200" s="4"/>
      <c r="AO200" s="4"/>
      <c r="AP200" s="4" t="str">
        <f>VLOOKUP(AA200,[1]Trộn!AA199:AB3191,2,FALSE)</f>
        <v>#ERROR!</v>
      </c>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row>
    <row r="201" ht="14.25" customHeight="1">
      <c r="A201" s="1" t="str">
        <f t="shared" si="36"/>
        <v>OK</v>
      </c>
      <c r="B201" s="3" t="str">
        <f t="shared" si="37"/>
        <v>OK</v>
      </c>
      <c r="C201" s="4" t="s">
        <v>1284</v>
      </c>
      <c r="D201" s="4" t="s">
        <v>676</v>
      </c>
      <c r="E201" s="4" t="s">
        <v>1285</v>
      </c>
      <c r="F201" s="4" t="s">
        <v>1286</v>
      </c>
      <c r="G201" s="4"/>
      <c r="H201" s="4"/>
      <c r="I201" s="4"/>
      <c r="J201" s="4"/>
      <c r="K201" s="4"/>
      <c r="L201" s="4"/>
      <c r="M201" s="4" t="s">
        <v>47</v>
      </c>
      <c r="N201" s="4" t="s">
        <v>9</v>
      </c>
      <c r="O201" s="4" t="s">
        <v>347</v>
      </c>
      <c r="P201" s="4" t="s">
        <v>927</v>
      </c>
      <c r="Q201" s="4"/>
      <c r="R201" s="4" t="s">
        <v>1287</v>
      </c>
      <c r="S201" s="4"/>
      <c r="T201" s="4"/>
      <c r="U201" s="4"/>
      <c r="V201" s="4"/>
      <c r="W201" s="4"/>
      <c r="X201" s="4" t="s">
        <v>1288</v>
      </c>
      <c r="Y201" s="4" t="s">
        <v>1289</v>
      </c>
      <c r="Z201" s="4"/>
      <c r="AA201" s="4">
        <v>227.0</v>
      </c>
      <c r="AB201" s="4" t="s">
        <v>47</v>
      </c>
      <c r="AC201" s="4"/>
      <c r="AD201" s="20" t="s">
        <v>481</v>
      </c>
      <c r="AE201" s="4"/>
      <c r="AF201" s="4"/>
      <c r="AG201" s="4"/>
      <c r="AH201" s="4"/>
      <c r="AI201" s="4"/>
      <c r="AJ201" s="4"/>
      <c r="AK201" s="4"/>
      <c r="AL201" s="4"/>
      <c r="AM201" s="4"/>
      <c r="AN201" s="4"/>
      <c r="AO201" s="4"/>
      <c r="AP201" s="4" t="str">
        <f>VLOOKUP(AA201,[1]Trộn!AA200:AB3192,2,FALSE)</f>
        <v>#ERROR!</v>
      </c>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row>
    <row r="202" ht="14.25" customHeight="1">
      <c r="A202" s="1" t="str">
        <f t="shared" si="36"/>
        <v>OK</v>
      </c>
      <c r="B202" s="3" t="str">
        <f t="shared" si="37"/>
        <v>OK</v>
      </c>
      <c r="C202" s="4" t="s">
        <v>1284</v>
      </c>
      <c r="D202" s="4" t="s">
        <v>676</v>
      </c>
      <c r="E202" s="4"/>
      <c r="F202" s="4"/>
      <c r="G202" s="4"/>
      <c r="H202" s="4"/>
      <c r="I202" s="4"/>
      <c r="J202" s="4"/>
      <c r="K202" s="4"/>
      <c r="L202" s="4"/>
      <c r="M202" s="4" t="s">
        <v>13</v>
      </c>
      <c r="N202" s="4" t="s">
        <v>5</v>
      </c>
      <c r="O202" s="4" t="s">
        <v>520</v>
      </c>
      <c r="P202" s="4" t="s">
        <v>745</v>
      </c>
      <c r="Q202" s="4"/>
      <c r="R202" s="4" t="s">
        <v>1292</v>
      </c>
      <c r="S202" s="4" t="s">
        <v>1293</v>
      </c>
      <c r="T202" s="4" t="s">
        <v>1294</v>
      </c>
      <c r="U202" s="4" t="s">
        <v>1295</v>
      </c>
      <c r="V202" s="4" t="s">
        <v>1296</v>
      </c>
      <c r="W202" s="4" t="s">
        <v>1297</v>
      </c>
      <c r="X202" s="4" t="s">
        <v>99</v>
      </c>
      <c r="Y202" s="4" t="s">
        <v>1298</v>
      </c>
      <c r="Z202" s="4"/>
      <c r="AA202" s="4">
        <v>228.0</v>
      </c>
      <c r="AB202" s="4" t="s">
        <v>49</v>
      </c>
      <c r="AC202" s="4"/>
      <c r="AD202" s="4"/>
      <c r="AE202" s="4"/>
      <c r="AF202" s="4"/>
      <c r="AG202" s="4"/>
      <c r="AH202" s="4"/>
      <c r="AI202" s="4"/>
      <c r="AJ202" s="4"/>
      <c r="AK202" s="4"/>
      <c r="AL202" s="4"/>
      <c r="AM202" s="4"/>
      <c r="AN202" s="4"/>
      <c r="AO202" s="4"/>
      <c r="AP202" s="4" t="str">
        <f>VLOOKUP(AA202,[1]Trộn!AA201:AB3193,2,FALSE)</f>
        <v>#ERROR!</v>
      </c>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row>
    <row r="203" ht="14.25" customHeight="1">
      <c r="A203" s="1"/>
      <c r="B203" s="3"/>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row>
    <row r="204" ht="14.25" customHeight="1">
      <c r="A204" s="1" t="str">
        <f t="shared" ref="A204:A205" si="38">SWITCH(B204,"OK",IF(ISBLANK(R204),IF(ISBLANK(P204),"Giữ chỗ nhóm","Giữ chỗ"),"OK"),"Chưa làm",IF(P204&lt;&gt;"","Giữ chỗ",""),0,IF(ISBLANK(R204),"Thêm",""),"")</f>
        <v>OK</v>
      </c>
      <c r="B204" s="3" t="str">
        <f t="shared" ref="B204:B205" si="39">IF(Q204&lt;&gt;"",0,IF(O204="",IF(N204="",,"Tự do chọn"),SWITCH(M204,"KSTN",IF(LEFT(O204,1)="A","OK","Sai lớp"),"CQ",IF(LEFT(O204,1)="B","OK","Sai lớp"),"SIE",IF(LEFT(O204,1)="C","OK","Sai lớp"),"VN",IF(LEFT(O204,1)="D","OK","Sai lớp"),"VN-ICT",IF(LEFT(O204,1)="D","OK","Sai lớp"),"Sai phân công")))</f>
        <v>OK</v>
      </c>
      <c r="C204" s="4" t="s">
        <v>1299</v>
      </c>
      <c r="D204" s="4" t="s">
        <v>676</v>
      </c>
      <c r="E204" s="4"/>
      <c r="F204" s="4" t="s">
        <v>1300</v>
      </c>
      <c r="G204" s="4"/>
      <c r="H204" s="4"/>
      <c r="I204" s="4"/>
      <c r="J204" s="4"/>
      <c r="K204" s="4"/>
      <c r="L204" s="4"/>
      <c r="M204" s="4" t="s">
        <v>47</v>
      </c>
      <c r="N204" s="4" t="s">
        <v>9</v>
      </c>
      <c r="O204" s="4" t="s">
        <v>347</v>
      </c>
      <c r="P204" s="4" t="s">
        <v>927</v>
      </c>
      <c r="Q204" s="4"/>
      <c r="R204" s="4" t="s">
        <v>1301</v>
      </c>
      <c r="S204" s="4"/>
      <c r="T204" s="4"/>
      <c r="U204" s="4"/>
      <c r="V204" s="4"/>
      <c r="W204" s="4"/>
      <c r="X204" s="4" t="s">
        <v>1302</v>
      </c>
      <c r="Y204" s="4" t="s">
        <v>1303</v>
      </c>
      <c r="Z204" s="4"/>
      <c r="AA204" s="4">
        <v>230.0</v>
      </c>
      <c r="AB204" s="4" t="s">
        <v>47</v>
      </c>
      <c r="AC204" s="4"/>
      <c r="AD204" s="20" t="s">
        <v>846</v>
      </c>
      <c r="AE204" s="4"/>
      <c r="AF204" s="4"/>
      <c r="AG204" s="4"/>
      <c r="AH204" s="4"/>
      <c r="AI204" s="4"/>
      <c r="AJ204" s="4"/>
      <c r="AK204" s="4"/>
      <c r="AL204" s="4"/>
      <c r="AM204" s="4"/>
      <c r="AN204" s="4"/>
      <c r="AO204" s="4"/>
      <c r="AP204" s="4" t="str">
        <f>VLOOKUP(AA204,[1]Trộn!AA203:AB3195,2,FALSE)</f>
        <v>#ERROR!</v>
      </c>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row>
    <row r="205" ht="14.25" customHeight="1">
      <c r="A205" s="1" t="str">
        <f t="shared" si="38"/>
        <v>OK</v>
      </c>
      <c r="B205" s="3" t="str">
        <f t="shared" si="39"/>
        <v>OK</v>
      </c>
      <c r="C205" s="4" t="s">
        <v>1299</v>
      </c>
      <c r="D205" s="4" t="s">
        <v>676</v>
      </c>
      <c r="E205" s="4"/>
      <c r="F205" s="4"/>
      <c r="G205" s="4"/>
      <c r="H205" s="4"/>
      <c r="I205" s="4"/>
      <c r="J205" s="4"/>
      <c r="K205" s="4"/>
      <c r="L205" s="4"/>
      <c r="M205" s="4" t="s">
        <v>13</v>
      </c>
      <c r="N205" s="4" t="s">
        <v>5</v>
      </c>
      <c r="O205" s="4" t="s">
        <v>520</v>
      </c>
      <c r="P205" s="4" t="s">
        <v>745</v>
      </c>
      <c r="Q205" s="4"/>
      <c r="R205" s="4" t="s">
        <v>1304</v>
      </c>
      <c r="S205" s="4" t="s">
        <v>1305</v>
      </c>
      <c r="T205" s="4" t="s">
        <v>1306</v>
      </c>
      <c r="U205" s="4" t="s">
        <v>1307</v>
      </c>
      <c r="V205" s="4" t="s">
        <v>1308</v>
      </c>
      <c r="W205" s="4" t="s">
        <v>1309</v>
      </c>
      <c r="X205" s="4" t="s">
        <v>242</v>
      </c>
      <c r="Y205" s="4" t="s">
        <v>1310</v>
      </c>
      <c r="Z205" s="4"/>
      <c r="AA205" s="4">
        <v>231.0</v>
      </c>
      <c r="AB205" s="4" t="s">
        <v>49</v>
      </c>
      <c r="AC205" s="4"/>
      <c r="AD205" s="4"/>
      <c r="AE205" s="4"/>
      <c r="AF205" s="4"/>
      <c r="AG205" s="4"/>
      <c r="AH205" s="4"/>
      <c r="AI205" s="4"/>
      <c r="AJ205" s="4"/>
      <c r="AK205" s="4"/>
      <c r="AL205" s="4"/>
      <c r="AM205" s="4"/>
      <c r="AN205" s="4"/>
      <c r="AO205" s="4"/>
      <c r="AP205" s="4" t="str">
        <f>VLOOKUP(AA205,[1]Trộn!AA204:AB3196,2,FALSE)</f>
        <v>#ERROR!</v>
      </c>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row>
    <row r="206" ht="14.25" customHeight="1">
      <c r="A206" s="1"/>
      <c r="B206" s="3"/>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row>
    <row r="207" ht="14.25" customHeight="1">
      <c r="A207" s="1" t="str">
        <f t="shared" ref="A207:A208" si="40">SWITCH(B207,"OK",IF(ISBLANK(R207),IF(ISBLANK(P207),"Giữ chỗ nhóm","Giữ chỗ"),"OK"),"Chưa làm",IF(P207&lt;&gt;"","Giữ chỗ",""),0,IF(ISBLANK(R207),"Thêm",""),"")</f>
        <v>OK</v>
      </c>
      <c r="B207" s="3" t="str">
        <f t="shared" ref="B207:B208" si="41">IF(Q207&lt;&gt;"",0,IF(O207="",IF(N207="",,"Tự do chọn"),SWITCH(M207,"KSTN",IF(LEFT(O207,1)="A","OK","Sai lớp"),"CQ",IF(LEFT(O207,1)="B","OK","Sai lớp"),"SIE",IF(LEFT(O207,1)="C","OK","Sai lớp"),"VN",IF(LEFT(O207,1)="D","OK","Sai lớp"),"VN-ICT",IF(LEFT(O207,1)="D","OK","Sai lớp"),"Sai phân công")))</f>
        <v>OK</v>
      </c>
      <c r="C207" s="4" t="s">
        <v>1311</v>
      </c>
      <c r="D207" s="4" t="s">
        <v>676</v>
      </c>
      <c r="E207" s="4"/>
      <c r="F207" s="4" t="s">
        <v>1312</v>
      </c>
      <c r="G207" s="4"/>
      <c r="H207" s="4"/>
      <c r="I207" s="4"/>
      <c r="J207" s="4"/>
      <c r="K207" s="4"/>
      <c r="L207" s="4"/>
      <c r="M207" s="4" t="s">
        <v>47</v>
      </c>
      <c r="N207" s="4" t="s">
        <v>9</v>
      </c>
      <c r="O207" s="4" t="s">
        <v>347</v>
      </c>
      <c r="P207" s="4" t="s">
        <v>254</v>
      </c>
      <c r="Q207" s="4"/>
      <c r="R207" s="4" t="s">
        <v>1315</v>
      </c>
      <c r="S207" s="4"/>
      <c r="T207" s="4"/>
      <c r="U207" s="4"/>
      <c r="V207" s="4"/>
      <c r="W207" s="4"/>
      <c r="X207" s="4" t="s">
        <v>1316</v>
      </c>
      <c r="Y207" s="4" t="s">
        <v>1317</v>
      </c>
      <c r="Z207" s="4"/>
      <c r="AA207" s="4">
        <v>233.0</v>
      </c>
      <c r="AB207" s="4" t="s">
        <v>47</v>
      </c>
      <c r="AC207" s="4"/>
      <c r="AD207" s="20" t="s">
        <v>646</v>
      </c>
      <c r="AE207" s="4"/>
      <c r="AF207" s="4"/>
      <c r="AG207" s="4"/>
      <c r="AH207" s="4"/>
      <c r="AI207" s="4"/>
      <c r="AJ207" s="4"/>
      <c r="AK207" s="4"/>
      <c r="AL207" s="4"/>
      <c r="AM207" s="4"/>
      <c r="AN207" s="4"/>
      <c r="AO207" s="4"/>
      <c r="AP207" s="4" t="str">
        <f>VLOOKUP(AA207,[1]Trộn!AA206:AB3198,2,FALSE)</f>
        <v>#ERROR!</v>
      </c>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row>
    <row r="208" ht="14.25" customHeight="1">
      <c r="A208" s="1" t="str">
        <f t="shared" si="40"/>
        <v>OK</v>
      </c>
      <c r="B208" s="3" t="str">
        <f t="shared" si="41"/>
        <v>OK</v>
      </c>
      <c r="C208" s="4" t="s">
        <v>1311</v>
      </c>
      <c r="D208" s="4" t="s">
        <v>676</v>
      </c>
      <c r="E208" s="4"/>
      <c r="F208" s="4"/>
      <c r="G208" s="4"/>
      <c r="H208" s="4"/>
      <c r="I208" s="4"/>
      <c r="J208" s="4"/>
      <c r="K208" s="4"/>
      <c r="L208" s="4"/>
      <c r="M208" s="4" t="s">
        <v>13</v>
      </c>
      <c r="N208" s="4" t="s">
        <v>5</v>
      </c>
      <c r="O208" s="4" t="s">
        <v>413</v>
      </c>
      <c r="P208" s="4" t="s">
        <v>457</v>
      </c>
      <c r="Q208" s="4"/>
      <c r="R208" s="4" t="s">
        <v>1318</v>
      </c>
      <c r="S208" s="4" t="s">
        <v>1319</v>
      </c>
      <c r="T208" s="4" t="s">
        <v>1320</v>
      </c>
      <c r="U208" s="4" t="s">
        <v>1321</v>
      </c>
      <c r="V208" s="4" t="s">
        <v>1322</v>
      </c>
      <c r="W208" s="4" t="s">
        <v>1323</v>
      </c>
      <c r="X208" s="4" t="s">
        <v>302</v>
      </c>
      <c r="Y208" s="4" t="s">
        <v>1324</v>
      </c>
      <c r="Z208" s="4"/>
      <c r="AA208" s="4">
        <v>234.0</v>
      </c>
      <c r="AB208" s="4" t="s">
        <v>49</v>
      </c>
      <c r="AC208" s="4"/>
      <c r="AD208" s="4"/>
      <c r="AE208" s="4"/>
      <c r="AF208" s="4"/>
      <c r="AG208" s="4"/>
      <c r="AH208" s="4"/>
      <c r="AI208" s="4"/>
      <c r="AJ208" s="4"/>
      <c r="AK208" s="4"/>
      <c r="AL208" s="4"/>
      <c r="AM208" s="4"/>
      <c r="AN208" s="4"/>
      <c r="AO208" s="4"/>
      <c r="AP208" s="4" t="str">
        <f>VLOOKUP(AA208,[1]Trộn!AA207:AB3199,2,FALSE)</f>
        <v>#ERROR!</v>
      </c>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row>
    <row r="209" ht="14.25" customHeight="1">
      <c r="A209" s="1"/>
      <c r="B209" s="3"/>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row>
    <row r="210" ht="14.25" customHeight="1">
      <c r="A210" s="1" t="str">
        <f t="shared" ref="A210:A211" si="42">SWITCH(B210,"OK",IF(ISBLANK(R210),IF(ISBLANK(P210),"Giữ chỗ nhóm","Giữ chỗ"),"OK"),"Chưa làm",IF(P210&lt;&gt;"","Giữ chỗ",""),0,IF(ISBLANK(R210),"Thêm",""),"")</f>
        <v>OK</v>
      </c>
      <c r="B210" s="3" t="str">
        <f t="shared" ref="B210:B211" si="43">IF(Q210&lt;&gt;"",0,IF(O210="",IF(N210="",,"Tự do chọn"),SWITCH(M210,"KSTN",IF(LEFT(O210,1)="A","OK","Sai lớp"),"CQ",IF(LEFT(O210,1)="B","OK","Sai lớp"),"SIE",IF(LEFT(O210,1)="C","OK","Sai lớp"),"VN",IF(LEFT(O210,1)="D","OK","Sai lớp"),"VN-ICT",IF(LEFT(O210,1)="D","OK","Sai lớp"),"Sai phân công")))</f>
        <v>OK</v>
      </c>
      <c r="C210" s="4" t="s">
        <v>1327</v>
      </c>
      <c r="D210" s="4" t="s">
        <v>1328</v>
      </c>
      <c r="E210" s="4" t="s">
        <v>1329</v>
      </c>
      <c r="F210" s="4" t="s">
        <v>1330</v>
      </c>
      <c r="G210" s="4"/>
      <c r="H210" s="4"/>
      <c r="I210" s="4"/>
      <c r="J210" s="4" t="s">
        <v>123</v>
      </c>
      <c r="K210" s="4"/>
      <c r="L210" s="4" t="s">
        <v>1331</v>
      </c>
      <c r="M210" s="4" t="s">
        <v>13</v>
      </c>
      <c r="N210" s="4" t="s">
        <v>5</v>
      </c>
      <c r="O210" s="4" t="s">
        <v>550</v>
      </c>
      <c r="P210" s="4" t="s">
        <v>672</v>
      </c>
      <c r="Q210" s="4"/>
      <c r="R210" s="4" t="s">
        <v>1332</v>
      </c>
      <c r="S210" s="4" t="s">
        <v>1333</v>
      </c>
      <c r="T210" s="4" t="s">
        <v>1334</v>
      </c>
      <c r="U210" s="4" t="s">
        <v>1335</v>
      </c>
      <c r="V210" s="4" t="s">
        <v>1336</v>
      </c>
      <c r="W210" s="4" t="s">
        <v>1337</v>
      </c>
      <c r="X210" s="4" t="s">
        <v>171</v>
      </c>
      <c r="Y210" s="4" t="s">
        <v>1338</v>
      </c>
      <c r="Z210" s="4"/>
      <c r="AA210" s="4">
        <v>236.0</v>
      </c>
      <c r="AB210" s="4" t="s">
        <v>47</v>
      </c>
      <c r="AC210" s="4"/>
      <c r="AD210" s="20" t="s">
        <v>534</v>
      </c>
      <c r="AE210" s="4"/>
      <c r="AF210" s="4"/>
      <c r="AG210" s="4"/>
      <c r="AH210" s="4"/>
      <c r="AI210" s="4"/>
      <c r="AJ210" s="4"/>
      <c r="AK210" s="4"/>
      <c r="AL210" s="4"/>
      <c r="AM210" s="4"/>
      <c r="AN210" s="4"/>
      <c r="AO210" s="4"/>
      <c r="AP210" s="4" t="str">
        <f>VLOOKUP(AA210,[1]Trộn!AA209:AB3201,2,FALSE)</f>
        <v>#ERROR!</v>
      </c>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row>
    <row r="211" ht="14.25" customHeight="1">
      <c r="A211" s="1" t="str">
        <f t="shared" si="42"/>
        <v>OK</v>
      </c>
      <c r="B211" s="3" t="str">
        <f t="shared" si="43"/>
        <v>OK</v>
      </c>
      <c r="C211" s="4" t="s">
        <v>1327</v>
      </c>
      <c r="D211" s="4" t="s">
        <v>1328</v>
      </c>
      <c r="E211" s="4"/>
      <c r="F211" s="4"/>
      <c r="G211" s="4"/>
      <c r="H211" s="4"/>
      <c r="I211" s="4"/>
      <c r="J211" s="4" t="s">
        <v>123</v>
      </c>
      <c r="K211" s="4"/>
      <c r="L211" s="4" t="s">
        <v>1331</v>
      </c>
      <c r="M211" s="4" t="s">
        <v>101</v>
      </c>
      <c r="N211" s="4" t="s">
        <v>5</v>
      </c>
      <c r="O211" s="4" t="s">
        <v>681</v>
      </c>
      <c r="P211" s="4" t="s">
        <v>1339</v>
      </c>
      <c r="Q211" s="4"/>
      <c r="R211" s="4" t="s">
        <v>1340</v>
      </c>
      <c r="S211" s="4" t="s">
        <v>1341</v>
      </c>
      <c r="T211" s="4" t="s">
        <v>1342</v>
      </c>
      <c r="U211" s="4" t="s">
        <v>1343</v>
      </c>
      <c r="V211" s="4" t="s">
        <v>1344</v>
      </c>
      <c r="W211" s="4" t="s">
        <v>368</v>
      </c>
      <c r="X211" s="4" t="s">
        <v>1145</v>
      </c>
      <c r="Y211" s="4" t="s">
        <v>1345</v>
      </c>
      <c r="Z211" s="4"/>
      <c r="AA211" s="4">
        <v>237.0</v>
      </c>
      <c r="AB211" s="4" t="s">
        <v>13</v>
      </c>
      <c r="AC211" s="4"/>
      <c r="AD211" s="4"/>
      <c r="AE211" s="4"/>
      <c r="AF211" s="4"/>
      <c r="AG211" s="4"/>
      <c r="AH211" s="4"/>
      <c r="AI211" s="4"/>
      <c r="AJ211" s="4"/>
      <c r="AK211" s="4"/>
      <c r="AL211" s="4"/>
      <c r="AM211" s="4"/>
      <c r="AN211" s="4"/>
      <c r="AO211" s="4"/>
      <c r="AP211" s="4" t="str">
        <f>VLOOKUP(AA211,[1]Trộn!AA210:AB3202,2,FALSE)</f>
        <v>#ERROR!</v>
      </c>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row>
    <row r="212" ht="14.25" customHeight="1">
      <c r="A212" s="1"/>
      <c r="B212" s="3"/>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row>
    <row r="213" ht="14.25" customHeight="1">
      <c r="A213" s="1" t="str">
        <f t="shared" ref="A213:A214" si="44">SWITCH(B213,"OK",IF(ISBLANK(R213),IF(ISBLANK(P213),"Giữ chỗ nhóm","Giữ chỗ"),"OK"),"Chưa làm",IF(P213&lt;&gt;"","Giữ chỗ",""),0,IF(ISBLANK(R213),"Thêm",""),"")</f>
        <v>OK</v>
      </c>
      <c r="B213" s="3" t="str">
        <f t="shared" ref="B213:B214" si="45">IF(Q213&lt;&gt;"",0,IF(O213="",IF(N213="",,"Tự do chọn"),SWITCH(M213,"KSTN",IF(LEFT(O213,1)="A","OK","Sai lớp"),"CQ",IF(LEFT(O213,1)="B","OK","Sai lớp"),"SIE",IF(LEFT(O213,1)="C","OK","Sai lớp"),"VN",IF(LEFT(O213,1)="D","OK","Sai lớp"),"VN-ICT",IF(LEFT(O213,1)="D","OK","Sai lớp"),"Sai phân công")))</f>
        <v>OK</v>
      </c>
      <c r="C213" s="4" t="s">
        <v>1348</v>
      </c>
      <c r="D213" s="4" t="s">
        <v>1328</v>
      </c>
      <c r="E213" s="4"/>
      <c r="F213" s="4" t="s">
        <v>1349</v>
      </c>
      <c r="G213" s="4" t="s">
        <v>1350</v>
      </c>
      <c r="H213" s="4"/>
      <c r="I213" s="4"/>
      <c r="J213" s="4" t="s">
        <v>123</v>
      </c>
      <c r="K213" s="4"/>
      <c r="L213" s="4" t="s">
        <v>1351</v>
      </c>
      <c r="M213" s="4" t="s">
        <v>13</v>
      </c>
      <c r="N213" s="4" t="s">
        <v>5</v>
      </c>
      <c r="O213" s="4" t="s">
        <v>505</v>
      </c>
      <c r="P213" s="4" t="s">
        <v>578</v>
      </c>
      <c r="Q213" s="4"/>
      <c r="R213" s="4" t="s">
        <v>1352</v>
      </c>
      <c r="S213" s="4" t="s">
        <v>1353</v>
      </c>
      <c r="T213" s="4" t="s">
        <v>1354</v>
      </c>
      <c r="U213" s="4" t="s">
        <v>1355</v>
      </c>
      <c r="V213" s="4" t="s">
        <v>1356</v>
      </c>
      <c r="W213" s="4" t="s">
        <v>1357</v>
      </c>
      <c r="X213" s="4" t="s">
        <v>1358</v>
      </c>
      <c r="Y213" s="4" t="s">
        <v>1359</v>
      </c>
      <c r="Z213" s="4"/>
      <c r="AA213" s="4">
        <v>239.0</v>
      </c>
      <c r="AB213" s="4" t="s">
        <v>47</v>
      </c>
      <c r="AC213" s="4"/>
      <c r="AD213" s="20" t="s">
        <v>615</v>
      </c>
      <c r="AE213" s="4"/>
      <c r="AF213" s="4"/>
      <c r="AG213" s="4"/>
      <c r="AH213" s="4"/>
      <c r="AI213" s="4"/>
      <c r="AJ213" s="4"/>
      <c r="AK213" s="4"/>
      <c r="AL213" s="4"/>
      <c r="AM213" s="4"/>
      <c r="AN213" s="4"/>
      <c r="AO213" s="4"/>
      <c r="AP213" s="4" t="str">
        <f>VLOOKUP(AA213,[1]Trộn!AA212:AB3204,2,FALSE)</f>
        <v>#ERROR!</v>
      </c>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row>
    <row r="214" ht="14.25" customHeight="1">
      <c r="A214" s="1" t="str">
        <f t="shared" si="44"/>
        <v>OK</v>
      </c>
      <c r="B214" s="3" t="str">
        <f t="shared" si="45"/>
        <v>OK</v>
      </c>
      <c r="C214" s="4" t="s">
        <v>1348</v>
      </c>
      <c r="D214" s="4" t="s">
        <v>1328</v>
      </c>
      <c r="E214" s="4"/>
      <c r="F214" s="4"/>
      <c r="G214" s="4"/>
      <c r="H214" s="4"/>
      <c r="I214" s="4"/>
      <c r="J214" s="4" t="s">
        <v>123</v>
      </c>
      <c r="K214" s="4"/>
      <c r="L214" s="4" t="s">
        <v>1351</v>
      </c>
      <c r="M214" s="4" t="s">
        <v>101</v>
      </c>
      <c r="N214" s="4" t="s">
        <v>5</v>
      </c>
      <c r="O214" s="4" t="s">
        <v>681</v>
      </c>
      <c r="P214" s="4" t="s">
        <v>682</v>
      </c>
      <c r="Q214" s="4"/>
      <c r="R214" s="4" t="s">
        <v>1360</v>
      </c>
      <c r="S214" s="4" t="s">
        <v>1361</v>
      </c>
      <c r="T214" s="4" t="s">
        <v>1362</v>
      </c>
      <c r="U214" s="4" t="s">
        <v>1363</v>
      </c>
      <c r="V214" s="4" t="s">
        <v>1364</v>
      </c>
      <c r="W214" s="4" t="s">
        <v>368</v>
      </c>
      <c r="X214" s="4" t="s">
        <v>151</v>
      </c>
      <c r="Y214" s="4" t="s">
        <v>1365</v>
      </c>
      <c r="Z214" s="4"/>
      <c r="AA214" s="4">
        <v>240.0</v>
      </c>
      <c r="AB214" s="4" t="s">
        <v>13</v>
      </c>
      <c r="AC214" s="4"/>
      <c r="AD214" s="4"/>
      <c r="AE214" s="4"/>
      <c r="AF214" s="4"/>
      <c r="AG214" s="4"/>
      <c r="AH214" s="4"/>
      <c r="AI214" s="4"/>
      <c r="AJ214" s="4"/>
      <c r="AK214" s="4"/>
      <c r="AL214" s="4"/>
      <c r="AM214" s="4"/>
      <c r="AN214" s="4"/>
      <c r="AO214" s="4"/>
      <c r="AP214" s="4" t="str">
        <f>VLOOKUP(AA214,[1]Trộn!AA213:AB3205,2,FALSE)</f>
        <v>#ERROR!</v>
      </c>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row>
    <row r="215" ht="14.25" customHeight="1">
      <c r="A215" s="1"/>
      <c r="B215" s="3"/>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row>
    <row r="216" ht="14.25" customHeight="1">
      <c r="A216" s="1" t="str">
        <f t="shared" ref="A216:A217" si="46">SWITCH(B216,"OK",IF(ISBLANK(R216),IF(ISBLANK(P216),"Giữ chỗ nhóm","Giữ chỗ"),"OK"),"Chưa làm",IF(P216&lt;&gt;"","Giữ chỗ",""),0,IF(ISBLANK(R216),"Thêm",""),"")</f>
        <v>OK</v>
      </c>
      <c r="B216" s="3" t="str">
        <f t="shared" ref="B216:B217" si="47">IF(Q216&lt;&gt;"",0,IF(O216="",IF(N216="",,"Tự do chọn"),SWITCH(M216,"KSTN",IF(LEFT(O216,1)="A","OK","Sai lớp"),"CQ",IF(LEFT(O216,1)="B","OK","Sai lớp"),"SIE",IF(LEFT(O216,1)="C","OK","Sai lớp"),"VN",IF(LEFT(O216,1)="D","OK","Sai lớp"),"VN-ICT",IF(LEFT(O216,1)="D","OK","Sai lớp"),"Sai phân công")))</f>
        <v>OK</v>
      </c>
      <c r="C216" s="4" t="s">
        <v>1369</v>
      </c>
      <c r="D216" s="4" t="s">
        <v>1328</v>
      </c>
      <c r="E216" s="4"/>
      <c r="F216" s="4"/>
      <c r="G216" s="4" t="s">
        <v>1370</v>
      </c>
      <c r="H216" s="4"/>
      <c r="I216" s="4"/>
      <c r="J216" s="4" t="s">
        <v>123</v>
      </c>
      <c r="K216" s="4"/>
      <c r="L216" s="4" t="s">
        <v>1371</v>
      </c>
      <c r="M216" s="4" t="s">
        <v>13</v>
      </c>
      <c r="N216" s="4" t="s">
        <v>5</v>
      </c>
      <c r="O216" s="4" t="s">
        <v>520</v>
      </c>
      <c r="P216" s="4" t="s">
        <v>769</v>
      </c>
      <c r="Q216" s="4"/>
      <c r="R216" s="4" t="s">
        <v>1372</v>
      </c>
      <c r="S216" s="4" t="s">
        <v>1373</v>
      </c>
      <c r="T216" s="4" t="s">
        <v>1374</v>
      </c>
      <c r="U216" s="4" t="s">
        <v>1375</v>
      </c>
      <c r="V216" s="4" t="s">
        <v>1376</v>
      </c>
      <c r="W216" s="4" t="s">
        <v>1377</v>
      </c>
      <c r="X216" s="4" t="s">
        <v>1378</v>
      </c>
      <c r="Y216" s="4" t="s">
        <v>1379</v>
      </c>
      <c r="Z216" s="4"/>
      <c r="AA216" s="4">
        <v>242.0</v>
      </c>
      <c r="AB216" s="4" t="s">
        <v>47</v>
      </c>
      <c r="AC216" s="4"/>
      <c r="AD216" s="20" t="s">
        <v>629</v>
      </c>
      <c r="AE216" s="4"/>
      <c r="AF216" s="4"/>
      <c r="AG216" s="4"/>
      <c r="AH216" s="4"/>
      <c r="AI216" s="4"/>
      <c r="AJ216" s="4"/>
      <c r="AK216" s="4"/>
      <c r="AL216" s="4"/>
      <c r="AM216" s="4"/>
      <c r="AN216" s="4"/>
      <c r="AO216" s="4"/>
      <c r="AP216" s="4" t="str">
        <f>VLOOKUP(AA216,[1]Trộn!AA215:AB3207,2,FALSE)</f>
        <v>#ERROR!</v>
      </c>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row>
    <row r="217" ht="14.25" customHeight="1">
      <c r="A217" s="1" t="str">
        <f t="shared" si="46"/>
        <v>OK</v>
      </c>
      <c r="B217" s="3" t="str">
        <f t="shared" si="47"/>
        <v>OK</v>
      </c>
      <c r="C217" s="4" t="s">
        <v>1369</v>
      </c>
      <c r="D217" s="4" t="s">
        <v>1328</v>
      </c>
      <c r="E217" s="4"/>
      <c r="F217" s="4"/>
      <c r="G217" s="4"/>
      <c r="H217" s="4"/>
      <c r="I217" s="4"/>
      <c r="J217" s="4" t="s">
        <v>123</v>
      </c>
      <c r="K217" s="4"/>
      <c r="L217" s="4" t="s">
        <v>1371</v>
      </c>
      <c r="M217" s="4" t="s">
        <v>101</v>
      </c>
      <c r="N217" s="4" t="s">
        <v>5</v>
      </c>
      <c r="O217" s="4" t="s">
        <v>695</v>
      </c>
      <c r="P217" s="4" t="s">
        <v>1380</v>
      </c>
      <c r="Q217" s="4"/>
      <c r="R217" s="4" t="s">
        <v>1381</v>
      </c>
      <c r="S217" s="4" t="s">
        <v>1382</v>
      </c>
      <c r="T217" s="4" t="s">
        <v>1383</v>
      </c>
      <c r="U217" s="4" t="s">
        <v>1384</v>
      </c>
      <c r="V217" s="4" t="s">
        <v>1385</v>
      </c>
      <c r="W217" s="4" t="s">
        <v>1386</v>
      </c>
      <c r="X217" s="4" t="s">
        <v>410</v>
      </c>
      <c r="Y217" s="4" t="s">
        <v>1387</v>
      </c>
      <c r="Z217" s="4"/>
      <c r="AA217" s="4">
        <v>243.0</v>
      </c>
      <c r="AB217" s="4" t="s">
        <v>13</v>
      </c>
      <c r="AC217" s="4"/>
      <c r="AD217" s="4"/>
      <c r="AE217" s="4"/>
      <c r="AF217" s="4"/>
      <c r="AG217" s="4"/>
      <c r="AH217" s="4"/>
      <c r="AI217" s="4"/>
      <c r="AJ217" s="4"/>
      <c r="AK217" s="4"/>
      <c r="AL217" s="4"/>
      <c r="AM217" s="4"/>
      <c r="AN217" s="4"/>
      <c r="AO217" s="4"/>
      <c r="AP217" s="4" t="str">
        <f>VLOOKUP(AA217,[1]Trộn!AA216:AB3208,2,FALSE)</f>
        <v>#ERROR!</v>
      </c>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row>
    <row r="218" ht="14.25" customHeight="1">
      <c r="A218" s="1"/>
      <c r="B218" s="3"/>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row>
    <row r="219" ht="14.25" customHeight="1">
      <c r="A219" s="1" t="str">
        <f t="shared" ref="A219:A237" si="48">SWITCH(B219,"OK",IF(ISBLANK(R219),IF(ISBLANK(P219),"Giữ chỗ nhóm","Giữ chỗ"),"OK"),"Chưa làm",IF(P219&lt;&gt;"","Giữ chỗ",""),0,IF(ISBLANK(R219),"Thêm",""),"")</f>
        <v>OK</v>
      </c>
      <c r="B219" s="3" t="str">
        <f t="shared" ref="B219:B237" si="49">IF(Q219&lt;&gt;"",0,IF(O219="",IF(N219="",,"Tự do chọn"),SWITCH(M219,"KSTN",IF(LEFT(O219,1)="A","OK","Sai lớp"),"CQ",IF(LEFT(O219,1)="B","OK","Sai lớp"),"SIE",IF(LEFT(O219,1)="C","OK","Sai lớp"),"VN",IF(LEFT(O219,1)="D","OK","Sai lớp"),"VN-ICT",IF(LEFT(O219,1)="D","OK","Sai lớp"),"Sai phân công")))</f>
        <v>OK</v>
      </c>
      <c r="C219" s="4" t="s">
        <v>1388</v>
      </c>
      <c r="D219" s="4" t="s">
        <v>1328</v>
      </c>
      <c r="E219" s="4"/>
      <c r="F219" s="4"/>
      <c r="G219" s="4"/>
      <c r="H219" s="4"/>
      <c r="I219" s="4"/>
      <c r="J219" s="4"/>
      <c r="K219" s="4"/>
      <c r="L219" s="4"/>
      <c r="M219" s="4" t="s">
        <v>101</v>
      </c>
      <c r="N219" s="4" t="s">
        <v>5</v>
      </c>
      <c r="O219" s="4" t="s">
        <v>102</v>
      </c>
      <c r="P219" s="4" t="s">
        <v>1389</v>
      </c>
      <c r="Q219" s="4"/>
      <c r="R219" s="4" t="s">
        <v>1390</v>
      </c>
      <c r="S219" s="4" t="s">
        <v>1391</v>
      </c>
      <c r="T219" s="4" t="s">
        <v>1392</v>
      </c>
      <c r="U219" s="4" t="s">
        <v>1393</v>
      </c>
      <c r="V219" s="4" t="s">
        <v>1394</v>
      </c>
      <c r="W219" s="4" t="s">
        <v>1395</v>
      </c>
      <c r="X219" s="4" t="s">
        <v>151</v>
      </c>
      <c r="Y219" s="4" t="s">
        <v>1396</v>
      </c>
      <c r="Z219" s="4"/>
      <c r="AA219" s="4">
        <v>251.0</v>
      </c>
      <c r="AB219" s="4" t="s">
        <v>48</v>
      </c>
      <c r="AC219" s="4"/>
      <c r="AD219" s="4"/>
      <c r="AE219" s="4"/>
      <c r="AF219" s="4"/>
      <c r="AG219" s="4"/>
      <c r="AH219" s="4"/>
      <c r="AI219" s="4"/>
      <c r="AJ219" s="4"/>
      <c r="AK219" s="4"/>
      <c r="AL219" s="4"/>
      <c r="AM219" s="4"/>
      <c r="AN219" s="4"/>
      <c r="AO219" s="4"/>
      <c r="AP219" s="4" t="str">
        <f>VLOOKUP(AA219,[1]Trộn!AA218:AB3210,2,FALSE)</f>
        <v>#ERROR!</v>
      </c>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row>
    <row r="220" ht="14.25" customHeight="1">
      <c r="A220" s="1" t="str">
        <f t="shared" si="48"/>
        <v>OK</v>
      </c>
      <c r="B220" s="3" t="str">
        <f t="shared" si="49"/>
        <v>OK</v>
      </c>
      <c r="C220" s="4" t="s">
        <v>1388</v>
      </c>
      <c r="D220" s="4" t="s">
        <v>1328</v>
      </c>
      <c r="E220" s="4" t="s">
        <v>1397</v>
      </c>
      <c r="F220" s="4" t="s">
        <v>1398</v>
      </c>
      <c r="G220" s="4"/>
      <c r="H220" s="4"/>
      <c r="I220" s="4"/>
      <c r="J220" s="4" t="s">
        <v>123</v>
      </c>
      <c r="K220" s="4"/>
      <c r="L220" s="4" t="s">
        <v>1399</v>
      </c>
      <c r="M220" s="4" t="s">
        <v>101</v>
      </c>
      <c r="N220" s="4" t="s">
        <v>5</v>
      </c>
      <c r="O220" s="4" t="s">
        <v>1400</v>
      </c>
      <c r="P220" s="4" t="s">
        <v>1401</v>
      </c>
      <c r="Q220" s="4"/>
      <c r="R220" s="4" t="s">
        <v>1402</v>
      </c>
      <c r="S220" s="4" t="s">
        <v>1403</v>
      </c>
      <c r="T220" s="4" t="s">
        <v>1404</v>
      </c>
      <c r="U220" s="4" t="s">
        <v>1405</v>
      </c>
      <c r="V220" s="4" t="s">
        <v>1406</v>
      </c>
      <c r="W220" s="4" t="s">
        <v>1407</v>
      </c>
      <c r="X220" s="4" t="s">
        <v>1408</v>
      </c>
      <c r="Y220" s="4" t="s">
        <v>1409</v>
      </c>
      <c r="Z220" s="4"/>
      <c r="AA220" s="4">
        <v>252.0</v>
      </c>
      <c r="AB220" s="4" t="s">
        <v>13</v>
      </c>
      <c r="AC220" s="4"/>
      <c r="AD220" s="4"/>
      <c r="AE220" s="4"/>
      <c r="AF220" s="4"/>
      <c r="AG220" s="4"/>
      <c r="AH220" s="4"/>
      <c r="AI220" s="4"/>
      <c r="AJ220" s="4"/>
      <c r="AK220" s="4"/>
      <c r="AL220" s="4"/>
      <c r="AM220" s="4"/>
      <c r="AN220" s="4"/>
      <c r="AO220" s="4"/>
      <c r="AP220" s="4" t="str">
        <f>VLOOKUP(AA220,[1]Trộn!AA219:AB3211,2,FALSE)</f>
        <v>#ERROR!</v>
      </c>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row>
    <row r="221" ht="14.25" customHeight="1">
      <c r="A221" s="1" t="str">
        <f t="shared" si="48"/>
        <v>OK</v>
      </c>
      <c r="B221" s="3" t="str">
        <f t="shared" si="49"/>
        <v>OK</v>
      </c>
      <c r="C221" s="4" t="s">
        <v>1388</v>
      </c>
      <c r="D221" s="4" t="s">
        <v>1328</v>
      </c>
      <c r="E221" s="4"/>
      <c r="F221" s="4"/>
      <c r="G221" s="4"/>
      <c r="H221" s="4"/>
      <c r="I221" s="4"/>
      <c r="J221" s="4"/>
      <c r="K221" s="4"/>
      <c r="L221" s="4"/>
      <c r="M221" s="4" t="s">
        <v>101</v>
      </c>
      <c r="N221" s="4" t="s">
        <v>5</v>
      </c>
      <c r="O221" s="4" t="s">
        <v>1410</v>
      </c>
      <c r="P221" s="4" t="s">
        <v>696</v>
      </c>
      <c r="Q221" s="4"/>
      <c r="R221" s="4" t="s">
        <v>1411</v>
      </c>
      <c r="S221" s="4" t="s">
        <v>1412</v>
      </c>
      <c r="T221" s="4" t="s">
        <v>1413</v>
      </c>
      <c r="U221" s="4" t="s">
        <v>1414</v>
      </c>
      <c r="V221" s="4" t="s">
        <v>1415</v>
      </c>
      <c r="W221" s="4" t="s">
        <v>1416</v>
      </c>
      <c r="X221" s="4" t="s">
        <v>1417</v>
      </c>
      <c r="Y221" s="4" t="s">
        <v>1418</v>
      </c>
      <c r="Z221" s="4"/>
      <c r="AA221" s="4">
        <v>253.0</v>
      </c>
      <c r="AB221" s="4" t="s">
        <v>48</v>
      </c>
      <c r="AC221" s="4"/>
      <c r="AD221" s="4"/>
      <c r="AE221" s="4"/>
      <c r="AF221" s="4"/>
      <c r="AG221" s="4"/>
      <c r="AH221" s="4"/>
      <c r="AI221" s="4"/>
      <c r="AJ221" s="4"/>
      <c r="AK221" s="4"/>
      <c r="AL221" s="4"/>
      <c r="AM221" s="4"/>
      <c r="AN221" s="4"/>
      <c r="AO221" s="4"/>
      <c r="AP221" s="4" t="str">
        <f>VLOOKUP(AA221,[1]Trộn!AA220:AB3212,2,FALSE)</f>
        <v>#ERROR!</v>
      </c>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row>
    <row r="222" ht="14.25" customHeight="1">
      <c r="A222" s="1" t="str">
        <f t="shared" si="48"/>
        <v>OK</v>
      </c>
      <c r="B222" s="3" t="str">
        <f t="shared" si="49"/>
        <v>OK</v>
      </c>
      <c r="C222" s="4" t="s">
        <v>1388</v>
      </c>
      <c r="D222" s="4" t="s">
        <v>1328</v>
      </c>
      <c r="E222" s="4"/>
      <c r="F222" s="4"/>
      <c r="G222" s="4"/>
      <c r="H222" s="4"/>
      <c r="I222" s="4"/>
      <c r="J222" s="4"/>
      <c r="K222" s="4"/>
      <c r="L222" s="4"/>
      <c r="M222" s="4" t="s">
        <v>101</v>
      </c>
      <c r="N222" s="4" t="s">
        <v>5</v>
      </c>
      <c r="O222" s="4" t="s">
        <v>135</v>
      </c>
      <c r="P222" s="4" t="s">
        <v>1422</v>
      </c>
      <c r="Q222" s="4"/>
      <c r="R222" s="4" t="s">
        <v>1423</v>
      </c>
      <c r="S222" s="4" t="s">
        <v>1424</v>
      </c>
      <c r="T222" s="4" t="s">
        <v>1425</v>
      </c>
      <c r="U222" s="4" t="s">
        <v>1426</v>
      </c>
      <c r="V222" s="4" t="s">
        <v>1427</v>
      </c>
      <c r="W222" s="4" t="s">
        <v>1428</v>
      </c>
      <c r="X222" s="4" t="s">
        <v>151</v>
      </c>
      <c r="Y222" s="4" t="s">
        <v>1429</v>
      </c>
      <c r="Z222" s="4"/>
      <c r="AA222" s="4">
        <v>254.0</v>
      </c>
      <c r="AB222" s="4" t="s">
        <v>48</v>
      </c>
      <c r="AC222" s="4"/>
      <c r="AD222" s="4"/>
      <c r="AE222" s="4"/>
      <c r="AF222" s="4"/>
      <c r="AG222" s="4"/>
      <c r="AH222" s="4"/>
      <c r="AI222" s="4"/>
      <c r="AJ222" s="4"/>
      <c r="AK222" s="4"/>
      <c r="AL222" s="4"/>
      <c r="AM222" s="4"/>
      <c r="AN222" s="4"/>
      <c r="AO222" s="4"/>
      <c r="AP222" s="4" t="str">
        <f>VLOOKUP(AA222,[1]Trộn!AA221:AB3213,2,FALSE)</f>
        <v>#ERROR!</v>
      </c>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row>
    <row r="223" ht="14.25" customHeight="1">
      <c r="A223" s="1" t="str">
        <f t="shared" si="48"/>
        <v/>
      </c>
      <c r="B223" s="3">
        <f t="shared" si="49"/>
        <v>0</v>
      </c>
      <c r="C223" s="4" t="s">
        <v>1388</v>
      </c>
      <c r="D223" s="4" t="s">
        <v>1328</v>
      </c>
      <c r="E223" s="4" t="s">
        <v>1397</v>
      </c>
      <c r="F223" s="4" t="s">
        <v>1398</v>
      </c>
      <c r="G223" s="4"/>
      <c r="H223" s="4"/>
      <c r="I223" s="4"/>
      <c r="J223" s="4" t="s">
        <v>123</v>
      </c>
      <c r="K223" s="4"/>
      <c r="L223" s="4" t="s">
        <v>1399</v>
      </c>
      <c r="M223" s="4"/>
      <c r="N223" s="4"/>
      <c r="O223" s="4"/>
      <c r="P223" s="4" t="s">
        <v>1430</v>
      </c>
      <c r="Q223" s="4" t="s">
        <v>5</v>
      </c>
      <c r="R223" s="4" t="s">
        <v>1431</v>
      </c>
      <c r="S223" s="4" t="s">
        <v>991</v>
      </c>
      <c r="T223" s="4" t="s">
        <v>1432</v>
      </c>
      <c r="U223" s="4" t="s">
        <v>993</v>
      </c>
      <c r="V223" s="4" t="s">
        <v>1433</v>
      </c>
      <c r="W223" s="4" t="s">
        <v>995</v>
      </c>
      <c r="X223" s="4" t="s">
        <v>171</v>
      </c>
      <c r="Y223" s="4"/>
      <c r="Z223" s="4" t="s">
        <v>1434</v>
      </c>
      <c r="AA223" s="4">
        <v>255.0</v>
      </c>
      <c r="AB223" s="4" t="s">
        <v>47</v>
      </c>
      <c r="AC223" s="4"/>
      <c r="AD223" s="20" t="s">
        <v>1024</v>
      </c>
      <c r="AE223" s="4"/>
      <c r="AF223" s="4"/>
      <c r="AG223" s="4"/>
      <c r="AH223" s="4"/>
      <c r="AI223" s="4"/>
      <c r="AJ223" s="4"/>
      <c r="AK223" s="4"/>
      <c r="AL223" s="4"/>
      <c r="AM223" s="4"/>
      <c r="AN223" s="4"/>
      <c r="AO223" s="4"/>
      <c r="AP223" s="4" t="str">
        <f>VLOOKUP(AA223,[1]Trộn!AA222:AB3214,2,FALSE)</f>
        <v>#ERROR!</v>
      </c>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row>
    <row r="224" ht="14.25" customHeight="1">
      <c r="A224" s="1" t="str">
        <f t="shared" si="48"/>
        <v/>
      </c>
      <c r="B224" s="3">
        <f t="shared" si="49"/>
        <v>0</v>
      </c>
      <c r="C224" s="4" t="s">
        <v>1388</v>
      </c>
      <c r="D224" s="4" t="s">
        <v>1328</v>
      </c>
      <c r="E224" s="4"/>
      <c r="F224" s="4"/>
      <c r="G224" s="4"/>
      <c r="H224" s="4"/>
      <c r="I224" s="4"/>
      <c r="J224" s="4"/>
      <c r="K224" s="4"/>
      <c r="L224" s="4"/>
      <c r="M224" s="4"/>
      <c r="N224" s="4"/>
      <c r="O224" s="4"/>
      <c r="P224" s="4"/>
      <c r="Q224" s="4" t="s">
        <v>1435</v>
      </c>
      <c r="R224" s="4" t="s">
        <v>1436</v>
      </c>
      <c r="S224" s="4" t="s">
        <v>150</v>
      </c>
      <c r="T224" s="4" t="s">
        <v>150</v>
      </c>
      <c r="U224" s="4" t="s">
        <v>150</v>
      </c>
      <c r="V224" s="4" t="s">
        <v>150</v>
      </c>
      <c r="W224" s="4" t="s">
        <v>150</v>
      </c>
      <c r="X224" s="4" t="s">
        <v>1437</v>
      </c>
      <c r="Y224" s="4"/>
      <c r="Z224" s="4" t="s">
        <v>1438</v>
      </c>
      <c r="AA224" s="4">
        <v>256.0</v>
      </c>
      <c r="AB224" s="4" t="s">
        <v>101</v>
      </c>
      <c r="AC224" s="4"/>
      <c r="AD224" s="4"/>
      <c r="AE224" s="4"/>
      <c r="AF224" s="4"/>
      <c r="AG224" s="4"/>
      <c r="AH224" s="4"/>
      <c r="AI224" s="4"/>
      <c r="AJ224" s="4"/>
      <c r="AK224" s="4"/>
      <c r="AL224" s="4"/>
      <c r="AM224" s="4"/>
      <c r="AN224" s="4"/>
      <c r="AO224" s="4"/>
      <c r="AP224" s="4" t="str">
        <f>VLOOKUP(AA224,[1]Trộn!AA223:AB3215,2,FALSE)</f>
        <v>#ERROR!</v>
      </c>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row>
    <row r="225" ht="14.25" customHeight="1">
      <c r="A225" s="1" t="str">
        <f t="shared" si="48"/>
        <v/>
      </c>
      <c r="B225" s="3">
        <f t="shared" si="49"/>
        <v>0</v>
      </c>
      <c r="C225" s="4" t="s">
        <v>1388</v>
      </c>
      <c r="D225" s="4" t="s">
        <v>1328</v>
      </c>
      <c r="E225" s="4"/>
      <c r="F225" s="4"/>
      <c r="G225" s="4"/>
      <c r="H225" s="4"/>
      <c r="I225" s="4"/>
      <c r="J225" s="4"/>
      <c r="K225" s="4"/>
      <c r="L225" s="4"/>
      <c r="M225" s="4"/>
      <c r="N225" s="4"/>
      <c r="O225" s="4"/>
      <c r="P225" s="4"/>
      <c r="Q225" s="4" t="s">
        <v>1435</v>
      </c>
      <c r="R225" s="4" t="s">
        <v>1439</v>
      </c>
      <c r="S225" s="4" t="s">
        <v>150</v>
      </c>
      <c r="T225" s="4" t="s">
        <v>150</v>
      </c>
      <c r="U225" s="4" t="s">
        <v>150</v>
      </c>
      <c r="V225" s="4" t="s">
        <v>150</v>
      </c>
      <c r="W225" s="4" t="s">
        <v>150</v>
      </c>
      <c r="X225" s="4" t="s">
        <v>1440</v>
      </c>
      <c r="Y225" s="4"/>
      <c r="Z225" s="4" t="s">
        <v>1441</v>
      </c>
      <c r="AA225" s="4">
        <v>257.0</v>
      </c>
      <c r="AB225" s="4" t="s">
        <v>101</v>
      </c>
      <c r="AC225" s="4"/>
      <c r="AD225" s="4"/>
      <c r="AE225" s="4"/>
      <c r="AF225" s="4"/>
      <c r="AG225" s="4"/>
      <c r="AH225" s="4"/>
      <c r="AI225" s="4"/>
      <c r="AJ225" s="4"/>
      <c r="AK225" s="4"/>
      <c r="AL225" s="4"/>
      <c r="AM225" s="4"/>
      <c r="AN225" s="4"/>
      <c r="AO225" s="4"/>
      <c r="AP225" s="4" t="str">
        <f>VLOOKUP(AA225,[1]Trộn!AA224:AB3216,2,FALSE)</f>
        <v>#ERROR!</v>
      </c>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row>
    <row r="226" ht="14.25" customHeight="1">
      <c r="A226" s="1" t="str">
        <f t="shared" si="48"/>
        <v/>
      </c>
      <c r="B226" s="3">
        <f t="shared" si="49"/>
        <v>0</v>
      </c>
      <c r="C226" s="4" t="s">
        <v>1388</v>
      </c>
      <c r="D226" s="4" t="s">
        <v>1328</v>
      </c>
      <c r="E226" s="4"/>
      <c r="F226" s="4"/>
      <c r="G226" s="4"/>
      <c r="H226" s="4"/>
      <c r="I226" s="4"/>
      <c r="J226" s="4"/>
      <c r="K226" s="4"/>
      <c r="L226" s="4"/>
      <c r="M226" s="4"/>
      <c r="N226" s="4"/>
      <c r="O226" s="4"/>
      <c r="P226" s="4"/>
      <c r="Q226" s="4" t="s">
        <v>1435</v>
      </c>
      <c r="R226" s="4" t="s">
        <v>1445</v>
      </c>
      <c r="S226" s="4" t="s">
        <v>150</v>
      </c>
      <c r="T226" s="4" t="s">
        <v>150</v>
      </c>
      <c r="U226" s="4" t="s">
        <v>150</v>
      </c>
      <c r="V226" s="4" t="s">
        <v>150</v>
      </c>
      <c r="W226" s="4" t="s">
        <v>150</v>
      </c>
      <c r="X226" s="4" t="s">
        <v>1446</v>
      </c>
      <c r="Y226" s="4"/>
      <c r="Z226" s="4" t="s">
        <v>1447</v>
      </c>
      <c r="AA226" s="4">
        <v>258.0</v>
      </c>
      <c r="AB226" s="4" t="s">
        <v>101</v>
      </c>
      <c r="AC226" s="4"/>
      <c r="AD226" s="4"/>
      <c r="AE226" s="4"/>
      <c r="AF226" s="4"/>
      <c r="AG226" s="4"/>
      <c r="AH226" s="4"/>
      <c r="AI226" s="4"/>
      <c r="AJ226" s="4"/>
      <c r="AK226" s="4"/>
      <c r="AL226" s="4"/>
      <c r="AM226" s="4"/>
      <c r="AN226" s="4"/>
      <c r="AO226" s="4"/>
      <c r="AP226" s="4" t="str">
        <f>VLOOKUP(AA226,[1]Trộn!AA225:AB3217,2,FALSE)</f>
        <v>#ERROR!</v>
      </c>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row>
    <row r="227" ht="14.25" customHeight="1">
      <c r="A227" s="1" t="str">
        <f t="shared" si="48"/>
        <v/>
      </c>
      <c r="B227" s="3">
        <f t="shared" si="49"/>
        <v>0</v>
      </c>
      <c r="C227" s="4" t="s">
        <v>1388</v>
      </c>
      <c r="D227" s="4" t="s">
        <v>1328</v>
      </c>
      <c r="E227" s="4"/>
      <c r="F227" s="4"/>
      <c r="G227" s="4"/>
      <c r="H227" s="4"/>
      <c r="I227" s="4"/>
      <c r="J227" s="4"/>
      <c r="K227" s="4"/>
      <c r="L227" s="4"/>
      <c r="M227" s="4"/>
      <c r="N227" s="4"/>
      <c r="O227" s="4"/>
      <c r="P227" s="4"/>
      <c r="Q227" s="4" t="s">
        <v>1435</v>
      </c>
      <c r="R227" s="4" t="s">
        <v>1448</v>
      </c>
      <c r="S227" s="4" t="s">
        <v>150</v>
      </c>
      <c r="T227" s="4" t="s">
        <v>150</v>
      </c>
      <c r="U227" s="4" t="s">
        <v>150</v>
      </c>
      <c r="V227" s="4" t="s">
        <v>150</v>
      </c>
      <c r="W227" s="4" t="s">
        <v>150</v>
      </c>
      <c r="X227" s="4" t="s">
        <v>1449</v>
      </c>
      <c r="Y227" s="4"/>
      <c r="Z227" s="4" t="s">
        <v>1450</v>
      </c>
      <c r="AA227" s="4">
        <v>259.0</v>
      </c>
      <c r="AB227" s="4" t="s">
        <v>101</v>
      </c>
      <c r="AC227" s="4"/>
      <c r="AD227" s="4"/>
      <c r="AE227" s="4"/>
      <c r="AF227" s="4"/>
      <c r="AG227" s="4"/>
      <c r="AH227" s="4"/>
      <c r="AI227" s="4"/>
      <c r="AJ227" s="4"/>
      <c r="AK227" s="4"/>
      <c r="AL227" s="4"/>
      <c r="AM227" s="4"/>
      <c r="AN227" s="4"/>
      <c r="AO227" s="4"/>
      <c r="AP227" s="4" t="str">
        <f>VLOOKUP(AA227,[1]Trộn!AA226:AB3218,2,FALSE)</f>
        <v>#ERROR!</v>
      </c>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row>
    <row r="228" ht="14.25" customHeight="1">
      <c r="A228" s="1" t="str">
        <f t="shared" si="48"/>
        <v/>
      </c>
      <c r="B228" s="3">
        <f t="shared" si="49"/>
        <v>0</v>
      </c>
      <c r="C228" s="4" t="s">
        <v>1388</v>
      </c>
      <c r="D228" s="4" t="s">
        <v>1328</v>
      </c>
      <c r="E228" s="4"/>
      <c r="F228" s="4"/>
      <c r="G228" s="4"/>
      <c r="H228" s="4"/>
      <c r="I228" s="4"/>
      <c r="J228" s="4"/>
      <c r="K228" s="4"/>
      <c r="L228" s="4"/>
      <c r="M228" s="4"/>
      <c r="N228" s="4"/>
      <c r="O228" s="4"/>
      <c r="P228" s="4"/>
      <c r="Q228" s="4" t="s">
        <v>1435</v>
      </c>
      <c r="R228" s="4" t="s">
        <v>1451</v>
      </c>
      <c r="S228" s="4" t="s">
        <v>1437</v>
      </c>
      <c r="T228" s="4" t="s">
        <v>1440</v>
      </c>
      <c r="U228" s="4" t="s">
        <v>1446</v>
      </c>
      <c r="V228" s="4" t="s">
        <v>1449</v>
      </c>
      <c r="W228" s="4" t="s">
        <v>150</v>
      </c>
      <c r="X228" s="4" t="s">
        <v>151</v>
      </c>
      <c r="Y228" s="4"/>
      <c r="Z228" s="4" t="s">
        <v>1452</v>
      </c>
      <c r="AA228" s="4">
        <v>260.0</v>
      </c>
      <c r="AB228" s="4" t="s">
        <v>101</v>
      </c>
      <c r="AC228" s="4"/>
      <c r="AD228" s="4"/>
      <c r="AE228" s="4"/>
      <c r="AF228" s="4"/>
      <c r="AG228" s="4"/>
      <c r="AH228" s="4"/>
      <c r="AI228" s="4"/>
      <c r="AJ228" s="4"/>
      <c r="AK228" s="4"/>
      <c r="AL228" s="4"/>
      <c r="AM228" s="4"/>
      <c r="AN228" s="4"/>
      <c r="AO228" s="4"/>
      <c r="AP228" s="4" t="str">
        <f>VLOOKUP(AA228,[1]Trộn!AA227:AB3219,2,FALSE)</f>
        <v>#ERROR!</v>
      </c>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row>
    <row r="229" ht="14.25" customHeight="1">
      <c r="A229" s="1" t="str">
        <f t="shared" si="48"/>
        <v/>
      </c>
      <c r="B229" s="3">
        <f t="shared" si="49"/>
        <v>0</v>
      </c>
      <c r="C229" s="4" t="s">
        <v>1388</v>
      </c>
      <c r="D229" s="4" t="s">
        <v>1328</v>
      </c>
      <c r="E229" s="4"/>
      <c r="F229" s="4"/>
      <c r="G229" s="4"/>
      <c r="H229" s="4"/>
      <c r="I229" s="4"/>
      <c r="J229" s="4"/>
      <c r="K229" s="4"/>
      <c r="L229" s="4"/>
      <c r="M229" s="4"/>
      <c r="N229" s="4"/>
      <c r="O229" s="4"/>
      <c r="P229" s="4"/>
      <c r="Q229" s="4" t="s">
        <v>5</v>
      </c>
      <c r="R229" s="4" t="s">
        <v>1456</v>
      </c>
      <c r="S229" s="4" t="s">
        <v>991</v>
      </c>
      <c r="T229" s="4" t="s">
        <v>992</v>
      </c>
      <c r="U229" s="4" t="s">
        <v>993</v>
      </c>
      <c r="V229" s="4" t="s">
        <v>994</v>
      </c>
      <c r="W229" s="4" t="s">
        <v>995</v>
      </c>
      <c r="X229" s="4"/>
      <c r="Y229" s="4"/>
      <c r="Z229" s="4" t="s">
        <v>1458</v>
      </c>
      <c r="AA229" s="4">
        <v>261.0</v>
      </c>
      <c r="AB229" s="4" t="s">
        <v>47</v>
      </c>
      <c r="AC229" s="4"/>
      <c r="AD229" s="20" t="s">
        <v>265</v>
      </c>
      <c r="AE229" s="4"/>
      <c r="AF229" s="4"/>
      <c r="AG229" s="4"/>
      <c r="AH229" s="4"/>
      <c r="AI229" s="4"/>
      <c r="AJ229" s="4"/>
      <c r="AK229" s="4"/>
      <c r="AL229" s="4"/>
      <c r="AM229" s="4"/>
      <c r="AN229" s="4"/>
      <c r="AO229" s="4"/>
      <c r="AP229" s="4" t="str">
        <f>VLOOKUP(AA229,[1]Trộn!AA228:AB3220,2,FALSE)</f>
        <v>#ERROR!</v>
      </c>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row>
    <row r="230" ht="14.25" customHeight="1">
      <c r="A230" s="1" t="str">
        <f t="shared" si="48"/>
        <v/>
      </c>
      <c r="B230" s="3">
        <f t="shared" si="49"/>
        <v>0</v>
      </c>
      <c r="C230" s="4" t="s">
        <v>1388</v>
      </c>
      <c r="D230" s="4" t="s">
        <v>1328</v>
      </c>
      <c r="E230" s="4"/>
      <c r="F230" s="4"/>
      <c r="G230" s="4"/>
      <c r="H230" s="4"/>
      <c r="I230" s="4"/>
      <c r="J230" s="4"/>
      <c r="K230" s="4"/>
      <c r="L230" s="4"/>
      <c r="M230" s="4"/>
      <c r="N230" s="4"/>
      <c r="O230" s="4"/>
      <c r="P230" s="4"/>
      <c r="Q230" s="4" t="s">
        <v>5</v>
      </c>
      <c r="R230" s="4" t="s">
        <v>1459</v>
      </c>
      <c r="S230" s="4" t="s">
        <v>991</v>
      </c>
      <c r="T230" s="4" t="s">
        <v>992</v>
      </c>
      <c r="U230" s="4" t="s">
        <v>993</v>
      </c>
      <c r="V230" s="4" t="s">
        <v>994</v>
      </c>
      <c r="W230" s="4" t="s">
        <v>995</v>
      </c>
      <c r="X230" s="4"/>
      <c r="Y230" s="4"/>
      <c r="Z230" s="4" t="s">
        <v>1460</v>
      </c>
      <c r="AA230" s="4">
        <v>262.0</v>
      </c>
      <c r="AB230" s="4" t="s">
        <v>47</v>
      </c>
      <c r="AC230" s="4"/>
      <c r="AD230" s="20" t="s">
        <v>1060</v>
      </c>
      <c r="AE230" s="4"/>
      <c r="AF230" s="4"/>
      <c r="AG230" s="4"/>
      <c r="AH230" s="4"/>
      <c r="AI230" s="4"/>
      <c r="AJ230" s="4"/>
      <c r="AK230" s="4"/>
      <c r="AL230" s="4"/>
      <c r="AM230" s="4"/>
      <c r="AN230" s="4"/>
      <c r="AO230" s="4"/>
      <c r="AP230" s="4" t="str">
        <f>VLOOKUP(AA230,[1]Trộn!AA229:AB3221,2,FALSE)</f>
        <v>#ERROR!</v>
      </c>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row>
    <row r="231" ht="14.25" customHeight="1">
      <c r="A231" s="1" t="str">
        <f t="shared" si="48"/>
        <v/>
      </c>
      <c r="B231" s="3">
        <f t="shared" si="49"/>
        <v>0</v>
      </c>
      <c r="C231" s="4" t="s">
        <v>1388</v>
      </c>
      <c r="D231" s="4" t="s">
        <v>1328</v>
      </c>
      <c r="E231" s="4"/>
      <c r="F231" s="4"/>
      <c r="G231" s="4"/>
      <c r="H231" s="4"/>
      <c r="I231" s="4"/>
      <c r="J231" s="4"/>
      <c r="K231" s="4"/>
      <c r="L231" s="4"/>
      <c r="M231" s="4"/>
      <c r="N231" s="4"/>
      <c r="O231" s="4"/>
      <c r="P231" s="4"/>
      <c r="Q231" s="4" t="s">
        <v>9</v>
      </c>
      <c r="R231" s="4" t="s">
        <v>1461</v>
      </c>
      <c r="S231" s="4"/>
      <c r="T231" s="4"/>
      <c r="U231" s="4"/>
      <c r="V231" s="4"/>
      <c r="W231" s="4"/>
      <c r="X231" s="4"/>
      <c r="Y231" s="4"/>
      <c r="Z231" s="4" t="s">
        <v>1462</v>
      </c>
      <c r="AA231" s="4">
        <v>263.0</v>
      </c>
      <c r="AB231" s="4" t="s">
        <v>47</v>
      </c>
      <c r="AC231" s="4"/>
      <c r="AD231" s="20" t="s">
        <v>953</v>
      </c>
      <c r="AE231" s="4"/>
      <c r="AF231" s="4"/>
      <c r="AG231" s="4"/>
      <c r="AH231" s="4"/>
      <c r="AI231" s="4"/>
      <c r="AJ231" s="4"/>
      <c r="AK231" s="4"/>
      <c r="AL231" s="4"/>
      <c r="AM231" s="4"/>
      <c r="AN231" s="4"/>
      <c r="AO231" s="4"/>
      <c r="AP231" s="4" t="str">
        <f>VLOOKUP(AA231,[1]Trộn!AA230:AB3222,2,FALSE)</f>
        <v>#ERROR!</v>
      </c>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row>
    <row r="232" ht="14.25" customHeight="1">
      <c r="A232" s="1" t="str">
        <f t="shared" si="48"/>
        <v/>
      </c>
      <c r="B232" s="3">
        <f t="shared" si="49"/>
        <v>0</v>
      </c>
      <c r="C232" s="4" t="s">
        <v>1388</v>
      </c>
      <c r="D232" s="4" t="s">
        <v>1328</v>
      </c>
      <c r="E232" s="4"/>
      <c r="F232" s="4"/>
      <c r="G232" s="4"/>
      <c r="H232" s="4"/>
      <c r="I232" s="4"/>
      <c r="J232" s="4"/>
      <c r="K232" s="4"/>
      <c r="L232" s="4"/>
      <c r="M232" s="4"/>
      <c r="N232" s="4"/>
      <c r="O232" s="4"/>
      <c r="P232" s="4"/>
      <c r="Q232" s="4" t="s">
        <v>9</v>
      </c>
      <c r="R232" s="4" t="s">
        <v>1463</v>
      </c>
      <c r="S232" s="4"/>
      <c r="T232" s="4"/>
      <c r="U232" s="4"/>
      <c r="V232" s="4"/>
      <c r="W232" s="4"/>
      <c r="X232" s="4"/>
      <c r="Y232" s="4"/>
      <c r="Z232" s="4" t="s">
        <v>1464</v>
      </c>
      <c r="AA232" s="4">
        <v>264.0</v>
      </c>
      <c r="AB232" s="4" t="s">
        <v>47</v>
      </c>
      <c r="AC232" s="4"/>
      <c r="AD232" s="20" t="s">
        <v>1177</v>
      </c>
      <c r="AE232" s="4"/>
      <c r="AF232" s="4"/>
      <c r="AG232" s="4"/>
      <c r="AH232" s="4"/>
      <c r="AI232" s="4"/>
      <c r="AJ232" s="4"/>
      <c r="AK232" s="4"/>
      <c r="AL232" s="4"/>
      <c r="AM232" s="4"/>
      <c r="AN232" s="4"/>
      <c r="AO232" s="4"/>
      <c r="AP232" s="4" t="str">
        <f>VLOOKUP(AA232,[1]Trộn!AA231:AB3223,2,FALSE)</f>
        <v>#ERROR!</v>
      </c>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row>
    <row r="233" ht="14.25" customHeight="1">
      <c r="A233" s="1" t="str">
        <f t="shared" si="48"/>
        <v/>
      </c>
      <c r="B233" s="3">
        <f t="shared" si="49"/>
        <v>0</v>
      </c>
      <c r="C233" s="4" t="s">
        <v>1465</v>
      </c>
      <c r="D233" s="4" t="s">
        <v>1328</v>
      </c>
      <c r="E233" s="4"/>
      <c r="F233" s="4"/>
      <c r="G233" s="4"/>
      <c r="H233" s="4"/>
      <c r="I233" s="4"/>
      <c r="J233" s="4"/>
      <c r="K233" s="4"/>
      <c r="L233" s="4"/>
      <c r="M233" s="4"/>
      <c r="N233" s="4"/>
      <c r="O233" s="4"/>
      <c r="P233" s="4"/>
      <c r="Q233" s="4" t="s">
        <v>5</v>
      </c>
      <c r="R233" s="4" t="s">
        <v>1466</v>
      </c>
      <c r="S233" s="4" t="s">
        <v>1467</v>
      </c>
      <c r="T233" s="4" t="s">
        <v>1468</v>
      </c>
      <c r="U233" s="4" t="s">
        <v>1469</v>
      </c>
      <c r="V233" s="4" t="s">
        <v>1470</v>
      </c>
      <c r="W233" s="4" t="s">
        <v>1471</v>
      </c>
      <c r="X233" s="4"/>
      <c r="Y233" s="4"/>
      <c r="Z233" s="4" t="s">
        <v>1472</v>
      </c>
      <c r="AA233" s="4">
        <v>266.0</v>
      </c>
      <c r="AB233" s="4" t="s">
        <v>47</v>
      </c>
      <c r="AC233" s="4"/>
      <c r="AD233" s="20" t="s">
        <v>1147</v>
      </c>
      <c r="AE233" s="4"/>
      <c r="AF233" s="4"/>
      <c r="AG233" s="4"/>
      <c r="AH233" s="4"/>
      <c r="AI233" s="4"/>
      <c r="AJ233" s="4"/>
      <c r="AK233" s="4"/>
      <c r="AL233" s="4"/>
      <c r="AM233" s="4"/>
      <c r="AN233" s="4"/>
      <c r="AO233" s="4"/>
      <c r="AP233" s="4" t="str">
        <f>VLOOKUP(AA233,[1]Trộn!AA232:AB3224,2,FALSE)</f>
        <v>#ERROR!</v>
      </c>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row>
    <row r="234" ht="14.25" customHeight="1">
      <c r="A234" s="1" t="str">
        <f t="shared" si="48"/>
        <v/>
      </c>
      <c r="B234" s="3">
        <f t="shared" si="49"/>
        <v>0</v>
      </c>
      <c r="C234" s="4" t="s">
        <v>1477</v>
      </c>
      <c r="D234" s="4" t="s">
        <v>1328</v>
      </c>
      <c r="E234" s="4"/>
      <c r="F234" s="4" t="s">
        <v>1478</v>
      </c>
      <c r="G234" s="4"/>
      <c r="H234" s="4"/>
      <c r="I234" s="4"/>
      <c r="J234" s="4"/>
      <c r="K234" s="4"/>
      <c r="L234" s="4"/>
      <c r="M234" s="4"/>
      <c r="N234" s="4"/>
      <c r="O234" s="4"/>
      <c r="P234" s="4" t="s">
        <v>1479</v>
      </c>
      <c r="Q234" s="4" t="s">
        <v>5</v>
      </c>
      <c r="R234" s="4" t="s">
        <v>1480</v>
      </c>
      <c r="S234" s="4" t="s">
        <v>1481</v>
      </c>
      <c r="T234" s="4" t="s">
        <v>1482</v>
      </c>
      <c r="U234" s="4" t="s">
        <v>1483</v>
      </c>
      <c r="V234" s="4" t="s">
        <v>1484</v>
      </c>
      <c r="W234" s="4" t="s">
        <v>1485</v>
      </c>
      <c r="X234" s="4" t="s">
        <v>99</v>
      </c>
      <c r="Y234" s="4"/>
      <c r="Z234" s="4" t="s">
        <v>1486</v>
      </c>
      <c r="AA234" s="4">
        <v>270.0</v>
      </c>
      <c r="AB234" s="4" t="s">
        <v>47</v>
      </c>
      <c r="AC234" s="4"/>
      <c r="AD234" s="20" t="s">
        <v>927</v>
      </c>
      <c r="AE234" s="4"/>
      <c r="AF234" s="4"/>
      <c r="AG234" s="4"/>
      <c r="AH234" s="4"/>
      <c r="AI234" s="4"/>
      <c r="AJ234" s="4"/>
      <c r="AK234" s="4"/>
      <c r="AL234" s="4"/>
      <c r="AM234" s="4"/>
      <c r="AN234" s="4"/>
      <c r="AO234" s="4"/>
      <c r="AP234" s="4" t="str">
        <f>VLOOKUP(AA234,[1]Trộn!AA233:AB3225,2,FALSE)</f>
        <v>#ERROR!</v>
      </c>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row>
    <row r="235" ht="14.25" customHeight="1">
      <c r="A235" s="1" t="str">
        <f t="shared" si="48"/>
        <v/>
      </c>
      <c r="B235" s="3">
        <f t="shared" si="49"/>
        <v>0</v>
      </c>
      <c r="C235" s="4" t="s">
        <v>1477</v>
      </c>
      <c r="D235" s="4" t="s">
        <v>1328</v>
      </c>
      <c r="E235" s="4"/>
      <c r="F235" s="4"/>
      <c r="G235" s="4"/>
      <c r="H235" s="4"/>
      <c r="I235" s="4"/>
      <c r="J235" s="4"/>
      <c r="K235" s="4"/>
      <c r="L235" s="4"/>
      <c r="M235" s="4"/>
      <c r="N235" s="4"/>
      <c r="O235" s="4"/>
      <c r="P235" s="4"/>
      <c r="Q235" s="4" t="s">
        <v>5</v>
      </c>
      <c r="R235" s="4" t="s">
        <v>1487</v>
      </c>
      <c r="S235" s="4" t="s">
        <v>1488</v>
      </c>
      <c r="T235" s="4" t="s">
        <v>1489</v>
      </c>
      <c r="U235" s="4" t="s">
        <v>1490</v>
      </c>
      <c r="V235" s="4" t="s">
        <v>1491</v>
      </c>
      <c r="W235" s="4" t="s">
        <v>1485</v>
      </c>
      <c r="X235" s="4"/>
      <c r="Y235" s="4"/>
      <c r="Z235" s="4" t="s">
        <v>1492</v>
      </c>
      <c r="AA235" s="4">
        <v>271.0</v>
      </c>
      <c r="AB235" s="4" t="s">
        <v>47</v>
      </c>
      <c r="AC235" s="4"/>
      <c r="AD235" s="20" t="s">
        <v>215</v>
      </c>
      <c r="AE235" s="4"/>
      <c r="AF235" s="4"/>
      <c r="AG235" s="4"/>
      <c r="AH235" s="4"/>
      <c r="AI235" s="4"/>
      <c r="AJ235" s="4"/>
      <c r="AK235" s="4"/>
      <c r="AL235" s="4"/>
      <c r="AM235" s="4"/>
      <c r="AN235" s="4"/>
      <c r="AO235" s="4"/>
      <c r="AP235" s="4" t="str">
        <f>VLOOKUP(AA235,[1]Trộn!AA234:AB3226,2,FALSE)</f>
        <v>#ERROR!</v>
      </c>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row>
    <row r="236" ht="14.25" customHeight="1">
      <c r="A236" s="1" t="str">
        <f t="shared" si="48"/>
        <v/>
      </c>
      <c r="B236" s="3">
        <f t="shared" si="49"/>
        <v>0</v>
      </c>
      <c r="C236" s="4" t="s">
        <v>1477</v>
      </c>
      <c r="D236" s="4" t="s">
        <v>1328</v>
      </c>
      <c r="E236" s="4"/>
      <c r="F236" s="4"/>
      <c r="G236" s="4"/>
      <c r="H236" s="4"/>
      <c r="I236" s="4"/>
      <c r="J236" s="4"/>
      <c r="K236" s="4"/>
      <c r="L236" s="4"/>
      <c r="M236" s="4"/>
      <c r="N236" s="4"/>
      <c r="O236" s="4"/>
      <c r="P236" s="4"/>
      <c r="Q236" s="4" t="s">
        <v>5</v>
      </c>
      <c r="R236" s="4" t="s">
        <v>1493</v>
      </c>
      <c r="S236" s="4" t="s">
        <v>991</v>
      </c>
      <c r="T236" s="4" t="s">
        <v>992</v>
      </c>
      <c r="U236" s="4" t="s">
        <v>993</v>
      </c>
      <c r="V236" s="4" t="s">
        <v>994</v>
      </c>
      <c r="W236" s="4" t="s">
        <v>995</v>
      </c>
      <c r="X236" s="4"/>
      <c r="Y236" s="4"/>
      <c r="Z236" s="4" t="s">
        <v>1494</v>
      </c>
      <c r="AA236" s="4">
        <v>272.0</v>
      </c>
      <c r="AB236" s="4" t="s">
        <v>47</v>
      </c>
      <c r="AC236" s="4"/>
      <c r="AD236" s="20" t="s">
        <v>816</v>
      </c>
      <c r="AE236" s="4"/>
      <c r="AF236" s="4"/>
      <c r="AG236" s="4"/>
      <c r="AH236" s="4"/>
      <c r="AI236" s="4"/>
      <c r="AJ236" s="4"/>
      <c r="AK236" s="4"/>
      <c r="AL236" s="4"/>
      <c r="AM236" s="4"/>
      <c r="AN236" s="4"/>
      <c r="AO236" s="4"/>
      <c r="AP236" s="4" t="str">
        <f>VLOOKUP(AA236,[1]Trộn!AA235:AB3227,2,FALSE)</f>
        <v>#ERROR!</v>
      </c>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row>
    <row r="237" ht="14.25" customHeight="1">
      <c r="A237" s="1" t="str">
        <f t="shared" si="48"/>
        <v>OK</v>
      </c>
      <c r="B237" s="3" t="str">
        <f t="shared" si="49"/>
        <v>OK</v>
      </c>
      <c r="C237" s="4" t="s">
        <v>1495</v>
      </c>
      <c r="D237" s="4" t="s">
        <v>1328</v>
      </c>
      <c r="E237" s="4"/>
      <c r="F237" s="4" t="s">
        <v>1496</v>
      </c>
      <c r="G237" s="4"/>
      <c r="H237" s="4"/>
      <c r="I237" s="4"/>
      <c r="J237" s="4"/>
      <c r="K237" s="4"/>
      <c r="L237" s="4"/>
      <c r="M237" s="4" t="s">
        <v>13</v>
      </c>
      <c r="N237" s="4" t="s">
        <v>5</v>
      </c>
      <c r="O237" s="4" t="s">
        <v>91</v>
      </c>
      <c r="P237" s="4" t="s">
        <v>412</v>
      </c>
      <c r="Q237" s="4"/>
      <c r="R237" s="4" t="s">
        <v>1497</v>
      </c>
      <c r="S237" s="4" t="s">
        <v>1498</v>
      </c>
      <c r="T237" s="4" t="s">
        <v>1499</v>
      </c>
      <c r="U237" s="4" t="s">
        <v>1500</v>
      </c>
      <c r="V237" s="4" t="s">
        <v>1501</v>
      </c>
      <c r="W237" s="4" t="s">
        <v>1502</v>
      </c>
      <c r="X237" s="4" t="s">
        <v>1503</v>
      </c>
      <c r="Y237" s="4" t="s">
        <v>1504</v>
      </c>
      <c r="Z237" s="4"/>
      <c r="AA237" s="4">
        <v>273.0</v>
      </c>
      <c r="AB237" s="4" t="s">
        <v>47</v>
      </c>
      <c r="AC237" s="4"/>
      <c r="AD237" s="20" t="s">
        <v>646</v>
      </c>
      <c r="AE237" s="4"/>
      <c r="AF237" s="4"/>
      <c r="AG237" s="4"/>
      <c r="AH237" s="4"/>
      <c r="AI237" s="4"/>
      <c r="AJ237" s="4"/>
      <c r="AK237" s="4"/>
      <c r="AL237" s="4"/>
      <c r="AM237" s="4"/>
      <c r="AN237" s="4"/>
      <c r="AO237" s="4"/>
      <c r="AP237" s="4" t="str">
        <f>VLOOKUP(AA237,[1]Trộn!AA236:AB3228,2,FALSE)</f>
        <v>#ERROR!</v>
      </c>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row>
    <row r="238" ht="14.25" customHeight="1">
      <c r="A238" s="1"/>
      <c r="B238" s="3"/>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row>
    <row r="239" ht="14.25" customHeight="1">
      <c r="A239" s="1" t="str">
        <f t="shared" ref="A239:A241" si="50">SWITCH(B239,"OK",IF(ISBLANK(R239),IF(ISBLANK(P239),"Giữ chỗ nhóm","Giữ chỗ"),"OK"),"Chưa làm",IF(P239&lt;&gt;"","Giữ chỗ",""),0,IF(ISBLANK(R239),"Thêm",""),"")</f>
        <v/>
      </c>
      <c r="B239" s="3">
        <f t="shared" ref="B239:B241" si="51">IF(Q239&lt;&gt;"",0,IF(O239="",IF(N239="",,"Tự do chọn"),SWITCH(M239,"KSTN",IF(LEFT(O239,1)="A","OK","Sai lớp"),"CQ",IF(LEFT(O239,1)="B","OK","Sai lớp"),"SIE",IF(LEFT(O239,1)="C","OK","Sai lớp"),"VN",IF(LEFT(O239,1)="D","OK","Sai lớp"),"VN-ICT",IF(LEFT(O239,1)="D","OK","Sai lớp"),"Sai phân công")))</f>
        <v>0</v>
      </c>
      <c r="C239" s="4" t="s">
        <v>1495</v>
      </c>
      <c r="D239" s="4" t="s">
        <v>1328</v>
      </c>
      <c r="E239" s="4"/>
      <c r="F239" s="4"/>
      <c r="G239" s="4"/>
      <c r="H239" s="4"/>
      <c r="I239" s="4"/>
      <c r="J239" s="4"/>
      <c r="K239" s="4"/>
      <c r="L239" s="4"/>
      <c r="M239" s="4"/>
      <c r="N239" s="4"/>
      <c r="O239" s="4"/>
      <c r="P239" s="4"/>
      <c r="Q239" s="4" t="s">
        <v>9</v>
      </c>
      <c r="R239" s="4" t="s">
        <v>1505</v>
      </c>
      <c r="S239" s="4"/>
      <c r="T239" s="4"/>
      <c r="U239" s="4"/>
      <c r="V239" s="4"/>
      <c r="W239" s="4"/>
      <c r="X239" s="4"/>
      <c r="Y239" s="4"/>
      <c r="Z239" s="4" t="s">
        <v>1506</v>
      </c>
      <c r="AA239" s="4">
        <v>277.0</v>
      </c>
      <c r="AB239" s="4" t="s">
        <v>47</v>
      </c>
      <c r="AC239" s="4"/>
      <c r="AD239" s="20" t="s">
        <v>544</v>
      </c>
      <c r="AE239" s="4"/>
      <c r="AF239" s="4"/>
      <c r="AG239" s="4"/>
      <c r="AH239" s="4"/>
      <c r="AI239" s="4"/>
      <c r="AJ239" s="4"/>
      <c r="AK239" s="4"/>
      <c r="AL239" s="4"/>
      <c r="AM239" s="4"/>
      <c r="AN239" s="4"/>
      <c r="AO239" s="4"/>
      <c r="AP239" s="4" t="str">
        <f>VLOOKUP(AA239,[1]Trộn!AA238:AB3230,2,FALSE)</f>
        <v>#ERROR!</v>
      </c>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row>
    <row r="240" ht="14.25" customHeight="1">
      <c r="A240" s="1" t="str">
        <f t="shared" si="50"/>
        <v>OK</v>
      </c>
      <c r="B240" s="3" t="str">
        <f t="shared" si="51"/>
        <v>OK</v>
      </c>
      <c r="C240" s="4" t="s">
        <v>1507</v>
      </c>
      <c r="D240" s="4" t="s">
        <v>1328</v>
      </c>
      <c r="E240" s="4" t="s">
        <v>1508</v>
      </c>
      <c r="F240" s="4" t="s">
        <v>1509</v>
      </c>
      <c r="G240" s="4" t="s">
        <v>1510</v>
      </c>
      <c r="H240" s="4"/>
      <c r="I240" s="4"/>
      <c r="J240" s="4" t="s">
        <v>123</v>
      </c>
      <c r="K240" s="4"/>
      <c r="L240" s="4" t="s">
        <v>1512</v>
      </c>
      <c r="M240" s="4" t="s">
        <v>13</v>
      </c>
      <c r="N240" s="4" t="s">
        <v>5</v>
      </c>
      <c r="O240" s="4" t="s">
        <v>520</v>
      </c>
      <c r="P240" s="4" t="s">
        <v>659</v>
      </c>
      <c r="Q240" s="4"/>
      <c r="R240" s="4" t="s">
        <v>1515</v>
      </c>
      <c r="S240" s="4" t="s">
        <v>1516</v>
      </c>
      <c r="T240" s="4" t="s">
        <v>1517</v>
      </c>
      <c r="U240" s="4" t="s">
        <v>1518</v>
      </c>
      <c r="V240" s="4" t="s">
        <v>1519</v>
      </c>
      <c r="W240" s="4" t="s">
        <v>1520</v>
      </c>
      <c r="X240" s="4" t="s">
        <v>1521</v>
      </c>
      <c r="Y240" s="4" t="s">
        <v>1522</v>
      </c>
      <c r="Z240" s="4"/>
      <c r="AA240" s="4">
        <v>278.0</v>
      </c>
      <c r="AB240" s="4" t="s">
        <v>47</v>
      </c>
      <c r="AC240" s="4"/>
      <c r="AD240" s="20" t="s">
        <v>1191</v>
      </c>
      <c r="AE240" s="4"/>
      <c r="AF240" s="4"/>
      <c r="AG240" s="4"/>
      <c r="AH240" s="4"/>
      <c r="AI240" s="4"/>
      <c r="AJ240" s="4"/>
      <c r="AK240" s="4"/>
      <c r="AL240" s="4"/>
      <c r="AM240" s="4"/>
      <c r="AN240" s="4"/>
      <c r="AO240" s="4"/>
      <c r="AP240" s="4" t="str">
        <f>VLOOKUP(AA240,[1]Trộn!AA239:AB3231,2,FALSE)</f>
        <v>#ERROR!</v>
      </c>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row>
    <row r="241" ht="14.25" customHeight="1">
      <c r="A241" s="1" t="str">
        <f t="shared" si="50"/>
        <v>OK</v>
      </c>
      <c r="B241" s="3" t="str">
        <f t="shared" si="51"/>
        <v>OK</v>
      </c>
      <c r="C241" s="4" t="s">
        <v>1507</v>
      </c>
      <c r="D241" s="4" t="s">
        <v>1328</v>
      </c>
      <c r="E241" s="4"/>
      <c r="F241" s="4"/>
      <c r="G241" s="4"/>
      <c r="H241" s="4"/>
      <c r="I241" s="4"/>
      <c r="J241" s="4" t="s">
        <v>123</v>
      </c>
      <c r="K241" s="4"/>
      <c r="L241" s="4" t="s">
        <v>1512</v>
      </c>
      <c r="M241" s="4" t="s">
        <v>101</v>
      </c>
      <c r="N241" s="4" t="s">
        <v>8</v>
      </c>
      <c r="O241" s="4" t="s">
        <v>135</v>
      </c>
      <c r="P241" s="4" t="s">
        <v>1422</v>
      </c>
      <c r="Q241" s="4"/>
      <c r="R241" s="4" t="s">
        <v>1523</v>
      </c>
      <c r="S241" s="4" t="s">
        <v>1524</v>
      </c>
      <c r="T241" s="4" t="s">
        <v>1297</v>
      </c>
      <c r="U241" s="4" t="s">
        <v>1525</v>
      </c>
      <c r="V241" s="4" t="s">
        <v>1526</v>
      </c>
      <c r="W241" s="4" t="s">
        <v>1527</v>
      </c>
      <c r="X241" s="4" t="s">
        <v>410</v>
      </c>
      <c r="Y241" s="4" t="s">
        <v>1528</v>
      </c>
      <c r="Z241" s="4"/>
      <c r="AA241" s="4">
        <v>279.0</v>
      </c>
      <c r="AB241" s="4" t="s">
        <v>13</v>
      </c>
      <c r="AC241" s="4"/>
      <c r="AD241" s="4"/>
      <c r="AE241" s="4"/>
      <c r="AF241" s="4"/>
      <c r="AG241" s="4"/>
      <c r="AH241" s="4"/>
      <c r="AI241" s="4"/>
      <c r="AJ241" s="4"/>
      <c r="AK241" s="4"/>
      <c r="AL241" s="4"/>
      <c r="AM241" s="4"/>
      <c r="AN241" s="4"/>
      <c r="AO241" s="4"/>
      <c r="AP241" s="4" t="str">
        <f>VLOOKUP(AA241,[1]Trộn!AA240:AB3232,2,FALSE)</f>
        <v>#ERROR!</v>
      </c>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row>
    <row r="242" ht="14.25" customHeight="1">
      <c r="A242" s="1"/>
      <c r="B242" s="3"/>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row>
    <row r="243" ht="14.25" customHeight="1">
      <c r="A243" s="1" t="str">
        <f t="shared" ref="A243:A246" si="52">SWITCH(B243,"OK",IF(ISBLANK(R243),IF(ISBLANK(P243),"Giữ chỗ nhóm","Giữ chỗ"),"OK"),"Chưa làm",IF(P243&lt;&gt;"","Giữ chỗ",""),0,IF(ISBLANK(R243),"Thêm",""),"")</f>
        <v>OK</v>
      </c>
      <c r="B243" s="3" t="str">
        <f t="shared" ref="B243:B246" si="53">IF(Q243&lt;&gt;"",0,IF(O243="",IF(N243="",,"Tự do chọn"),SWITCH(M243,"KSTN",IF(LEFT(O243,1)="A","OK","Sai lớp"),"CQ",IF(LEFT(O243,1)="B","OK","Sai lớp"),"SIE",IF(LEFT(O243,1)="C","OK","Sai lớp"),"VN",IF(LEFT(O243,1)="D","OK","Sai lớp"),"VN-ICT",IF(LEFT(O243,1)="D","OK","Sai lớp"),"Sai phân công")))</f>
        <v>OK</v>
      </c>
      <c r="C243" s="4" t="s">
        <v>1529</v>
      </c>
      <c r="D243" s="4" t="s">
        <v>1328</v>
      </c>
      <c r="E243" s="4"/>
      <c r="F243" s="4"/>
      <c r="G243" s="4" t="s">
        <v>1530</v>
      </c>
      <c r="H243" s="4"/>
      <c r="I243" s="4"/>
      <c r="J243" s="4" t="s">
        <v>123</v>
      </c>
      <c r="K243" s="4"/>
      <c r="L243" s="4" t="s">
        <v>1531</v>
      </c>
      <c r="M243" s="4" t="s">
        <v>101</v>
      </c>
      <c r="N243" s="4" t="s">
        <v>8</v>
      </c>
      <c r="O243" s="4" t="s">
        <v>695</v>
      </c>
      <c r="P243" s="4" t="s">
        <v>696</v>
      </c>
      <c r="Q243" s="4"/>
      <c r="R243" s="4" t="s">
        <v>1532</v>
      </c>
      <c r="S243" s="4" t="s">
        <v>1533</v>
      </c>
      <c r="T243" s="4" t="s">
        <v>1534</v>
      </c>
      <c r="U243" s="4" t="s">
        <v>1535</v>
      </c>
      <c r="V243" s="4" t="s">
        <v>1536</v>
      </c>
      <c r="W243" s="4" t="s">
        <v>1537</v>
      </c>
      <c r="X243" s="4" t="s">
        <v>1538</v>
      </c>
      <c r="Y243" s="4" t="s">
        <v>1539</v>
      </c>
      <c r="Z243" s="4"/>
      <c r="AA243" s="4">
        <v>281.0</v>
      </c>
      <c r="AB243" s="4" t="s">
        <v>13</v>
      </c>
      <c r="AC243" s="4"/>
      <c r="AD243" s="4"/>
      <c r="AE243" s="4"/>
      <c r="AF243" s="4"/>
      <c r="AG243" s="4"/>
      <c r="AH243" s="4"/>
      <c r="AI243" s="4"/>
      <c r="AJ243" s="4"/>
      <c r="AK243" s="4"/>
      <c r="AL243" s="4"/>
      <c r="AM243" s="4"/>
      <c r="AN243" s="4"/>
      <c r="AO243" s="4"/>
      <c r="AP243" s="4" t="str">
        <f>VLOOKUP(AA243,[1]Trộn!AA242:AB3234,2,FALSE)</f>
        <v>#ERROR!</v>
      </c>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row>
    <row r="244" ht="14.25" customHeight="1">
      <c r="A244" s="1" t="str">
        <f t="shared" si="52"/>
        <v/>
      </c>
      <c r="B244" s="3">
        <f t="shared" si="53"/>
        <v>0</v>
      </c>
      <c r="C244" s="4" t="s">
        <v>1529</v>
      </c>
      <c r="D244" s="4" t="s">
        <v>1328</v>
      </c>
      <c r="E244" s="4"/>
      <c r="F244" s="4"/>
      <c r="G244" s="4"/>
      <c r="H244" s="4"/>
      <c r="I244" s="4"/>
      <c r="J244" s="4" t="s">
        <v>123</v>
      </c>
      <c r="K244" s="4"/>
      <c r="L244" s="4" t="s">
        <v>1531</v>
      </c>
      <c r="M244" s="4"/>
      <c r="N244" s="4"/>
      <c r="O244" s="4"/>
      <c r="P244" s="4"/>
      <c r="Q244" s="4" t="s">
        <v>144</v>
      </c>
      <c r="R244" s="4" t="s">
        <v>1542</v>
      </c>
      <c r="S244" s="4" t="s">
        <v>150</v>
      </c>
      <c r="T244" s="4" t="s">
        <v>150</v>
      </c>
      <c r="U244" s="4" t="s">
        <v>150</v>
      </c>
      <c r="V244" s="4" t="s">
        <v>150</v>
      </c>
      <c r="W244" s="4" t="s">
        <v>150</v>
      </c>
      <c r="X244" s="4" t="s">
        <v>1543</v>
      </c>
      <c r="Y244" s="4"/>
      <c r="Z244" s="4" t="s">
        <v>1544</v>
      </c>
      <c r="AA244" s="4">
        <v>282.0</v>
      </c>
      <c r="AB244" s="4" t="s">
        <v>101</v>
      </c>
      <c r="AC244" s="4"/>
      <c r="AD244" s="4"/>
      <c r="AE244" s="4"/>
      <c r="AF244" s="4"/>
      <c r="AG244" s="4"/>
      <c r="AH244" s="4"/>
      <c r="AI244" s="4"/>
      <c r="AJ244" s="4"/>
      <c r="AK244" s="4"/>
      <c r="AL244" s="4"/>
      <c r="AM244" s="4"/>
      <c r="AN244" s="4"/>
      <c r="AO244" s="4"/>
      <c r="AP244" s="4" t="str">
        <f>VLOOKUP(AA244,[1]Trộn!AA243:AB3235,2,FALSE)</f>
        <v>#ERROR!</v>
      </c>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row>
    <row r="245" ht="14.25" customHeight="1">
      <c r="A245" s="1" t="str">
        <f t="shared" si="52"/>
        <v>OK</v>
      </c>
      <c r="B245" s="3" t="str">
        <f t="shared" si="53"/>
        <v>OK</v>
      </c>
      <c r="C245" s="4" t="s">
        <v>1545</v>
      </c>
      <c r="D245" s="4" t="s">
        <v>1328</v>
      </c>
      <c r="E245" s="4"/>
      <c r="F245" s="4"/>
      <c r="G245" s="4" t="s">
        <v>1546</v>
      </c>
      <c r="H245" s="4"/>
      <c r="I245" s="4"/>
      <c r="J245" s="4"/>
      <c r="K245" s="4"/>
      <c r="L245" s="4"/>
      <c r="M245" s="4" t="s">
        <v>13</v>
      </c>
      <c r="N245" s="4" t="s">
        <v>5</v>
      </c>
      <c r="O245" s="4" t="s">
        <v>550</v>
      </c>
      <c r="P245" s="4" t="s">
        <v>551</v>
      </c>
      <c r="Q245" s="4"/>
      <c r="R245" s="4" t="s">
        <v>1547</v>
      </c>
      <c r="S245" s="4" t="s">
        <v>1548</v>
      </c>
      <c r="T245" s="4" t="s">
        <v>1549</v>
      </c>
      <c r="U245" s="4" t="s">
        <v>1550</v>
      </c>
      <c r="V245" s="4" t="s">
        <v>1551</v>
      </c>
      <c r="W245" s="4" t="s">
        <v>1552</v>
      </c>
      <c r="X245" s="4" t="s">
        <v>1553</v>
      </c>
      <c r="Y245" s="4" t="s">
        <v>1554</v>
      </c>
      <c r="Z245" s="4"/>
      <c r="AA245" s="4">
        <v>283.0</v>
      </c>
      <c r="AB245" s="4" t="s">
        <v>47</v>
      </c>
      <c r="AC245" s="4"/>
      <c r="AD245" s="20" t="s">
        <v>1165</v>
      </c>
      <c r="AE245" s="4"/>
      <c r="AF245" s="4"/>
      <c r="AG245" s="4"/>
      <c r="AH245" s="4"/>
      <c r="AI245" s="4"/>
      <c r="AJ245" s="4"/>
      <c r="AK245" s="4"/>
      <c r="AL245" s="4"/>
      <c r="AM245" s="4"/>
      <c r="AN245" s="4"/>
      <c r="AO245" s="4"/>
      <c r="AP245" s="4" t="str">
        <f>VLOOKUP(AA245,[1]Trộn!AA244:AB3236,2,FALSE)</f>
        <v>#ERROR!</v>
      </c>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row>
    <row r="246" ht="14.25" customHeight="1">
      <c r="A246" s="1" t="str">
        <f t="shared" si="52"/>
        <v>OK</v>
      </c>
      <c r="B246" s="3" t="str">
        <f t="shared" si="53"/>
        <v>OK</v>
      </c>
      <c r="C246" s="4" t="s">
        <v>1545</v>
      </c>
      <c r="D246" s="4" t="s">
        <v>1328</v>
      </c>
      <c r="E246" s="4"/>
      <c r="F246" s="4"/>
      <c r="G246" s="4"/>
      <c r="H246" s="4"/>
      <c r="I246" s="4"/>
      <c r="J246" s="4"/>
      <c r="K246" s="4"/>
      <c r="L246" s="4"/>
      <c r="M246" s="4" t="s">
        <v>101</v>
      </c>
      <c r="N246" s="4" t="s">
        <v>8</v>
      </c>
      <c r="O246" s="4" t="s">
        <v>681</v>
      </c>
      <c r="P246" s="4" t="s">
        <v>1339</v>
      </c>
      <c r="Q246" s="4"/>
      <c r="R246" s="4" t="s">
        <v>1555</v>
      </c>
      <c r="S246" s="4" t="s">
        <v>1556</v>
      </c>
      <c r="T246" s="4" t="s">
        <v>1557</v>
      </c>
      <c r="U246" s="4" t="s">
        <v>1558</v>
      </c>
      <c r="V246" s="4" t="s">
        <v>1559</v>
      </c>
      <c r="W246" s="4" t="s">
        <v>1560</v>
      </c>
      <c r="X246" s="4" t="s">
        <v>99</v>
      </c>
      <c r="Y246" s="4" t="s">
        <v>1561</v>
      </c>
      <c r="Z246" s="4"/>
      <c r="AA246" s="4">
        <v>284.0</v>
      </c>
      <c r="AB246" s="4" t="s">
        <v>48</v>
      </c>
      <c r="AC246" s="4"/>
      <c r="AD246" s="4"/>
      <c r="AE246" s="4"/>
      <c r="AF246" s="4"/>
      <c r="AG246" s="4"/>
      <c r="AH246" s="4"/>
      <c r="AI246" s="4"/>
      <c r="AJ246" s="4"/>
      <c r="AK246" s="4"/>
      <c r="AL246" s="4"/>
      <c r="AM246" s="4"/>
      <c r="AN246" s="4"/>
      <c r="AO246" s="4"/>
      <c r="AP246" s="4" t="str">
        <f>VLOOKUP(AA246,[1]Trộn!AA245:AB3237,2,FALSE)</f>
        <v>#ERROR!</v>
      </c>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row>
    <row r="247" ht="14.25" customHeight="1">
      <c r="A247" s="1"/>
      <c r="B247" s="3"/>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row>
    <row r="248" ht="14.25" customHeight="1">
      <c r="A248" s="1" t="str">
        <f t="shared" ref="A248:A250" si="54">SWITCH(B248,"OK",IF(ISBLANK(R248),IF(ISBLANK(P248),"Giữ chỗ nhóm","Giữ chỗ"),"OK"),"Chưa làm",IF(P248&lt;&gt;"","Giữ chỗ",""),0,IF(ISBLANK(R248),"Thêm",""),"")</f>
        <v>OK</v>
      </c>
      <c r="B248" s="3" t="str">
        <f t="shared" ref="B248:B250" si="55">IF(Q248&lt;&gt;"",0,IF(O248="",IF(N248="",,"Tự do chọn"),SWITCH(M248,"KSTN",IF(LEFT(O248,1)="A","OK","Sai lớp"),"CQ",IF(LEFT(O248,1)="B","OK","Sai lớp"),"SIE",IF(LEFT(O248,1)="C","OK","Sai lớp"),"VN",IF(LEFT(O248,1)="D","OK","Sai lớp"),"VN-ICT",IF(LEFT(O248,1)="D","OK","Sai lớp"),"Sai phân công")))</f>
        <v>OK</v>
      </c>
      <c r="C248" s="4" t="s">
        <v>1565</v>
      </c>
      <c r="D248" s="4" t="s">
        <v>1328</v>
      </c>
      <c r="E248" s="4"/>
      <c r="F248" s="4" t="s">
        <v>1566</v>
      </c>
      <c r="G248" s="4"/>
      <c r="H248" s="4"/>
      <c r="I248" s="4"/>
      <c r="J248" s="4"/>
      <c r="K248" s="4"/>
      <c r="L248" s="4"/>
      <c r="M248" s="4" t="s">
        <v>13</v>
      </c>
      <c r="N248" s="4" t="s">
        <v>8</v>
      </c>
      <c r="O248" s="4" t="s">
        <v>550</v>
      </c>
      <c r="P248" s="4" t="s">
        <v>551</v>
      </c>
      <c r="Q248" s="4"/>
      <c r="R248" s="4" t="s">
        <v>1567</v>
      </c>
      <c r="S248" s="4" t="s">
        <v>1568</v>
      </c>
      <c r="T248" s="4" t="s">
        <v>1569</v>
      </c>
      <c r="U248" s="4" t="s">
        <v>1570</v>
      </c>
      <c r="V248" s="4" t="s">
        <v>1571</v>
      </c>
      <c r="W248" s="4" t="s">
        <v>1572</v>
      </c>
      <c r="X248" s="4" t="s">
        <v>1573</v>
      </c>
      <c r="Y248" s="4" t="s">
        <v>1574</v>
      </c>
      <c r="Z248" s="4"/>
      <c r="AA248" s="4">
        <v>286.0</v>
      </c>
      <c r="AB248" s="4" t="s">
        <v>47</v>
      </c>
      <c r="AC248" s="4"/>
      <c r="AD248" s="20" t="s">
        <v>112</v>
      </c>
      <c r="AE248" s="4"/>
      <c r="AF248" s="4"/>
      <c r="AG248" s="4"/>
      <c r="AH248" s="4"/>
      <c r="AI248" s="4"/>
      <c r="AJ248" s="4"/>
      <c r="AK248" s="4"/>
      <c r="AL248" s="4"/>
      <c r="AM248" s="4"/>
      <c r="AN248" s="4"/>
      <c r="AO248" s="4"/>
      <c r="AP248" s="4" t="str">
        <f>VLOOKUP(AA248,[1]Trộn!AA247:AB3239,2,FALSE)</f>
        <v>#ERROR!</v>
      </c>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row>
    <row r="249" ht="14.25" customHeight="1">
      <c r="A249" s="1" t="str">
        <f t="shared" si="54"/>
        <v>OK</v>
      </c>
      <c r="B249" s="3" t="str">
        <f t="shared" si="55"/>
        <v>OK</v>
      </c>
      <c r="C249" s="4" t="s">
        <v>1565</v>
      </c>
      <c r="D249" s="4" t="s">
        <v>1328</v>
      </c>
      <c r="E249" s="4"/>
      <c r="F249" s="4"/>
      <c r="G249" s="4"/>
      <c r="H249" s="4"/>
      <c r="I249" s="4"/>
      <c r="J249" s="4"/>
      <c r="K249" s="4"/>
      <c r="L249" s="4"/>
      <c r="M249" s="4" t="s">
        <v>101</v>
      </c>
      <c r="N249" s="4" t="s">
        <v>8</v>
      </c>
      <c r="O249" s="4" t="s">
        <v>695</v>
      </c>
      <c r="P249" s="4" t="s">
        <v>1575</v>
      </c>
      <c r="Q249" s="4"/>
      <c r="R249" s="4" t="s">
        <v>1576</v>
      </c>
      <c r="S249" s="4" t="s">
        <v>1577</v>
      </c>
      <c r="T249" s="4" t="s">
        <v>1468</v>
      </c>
      <c r="U249" s="4" t="s">
        <v>1469</v>
      </c>
      <c r="V249" s="4" t="s">
        <v>1470</v>
      </c>
      <c r="W249" s="4" t="s">
        <v>1578</v>
      </c>
      <c r="X249" s="4" t="s">
        <v>151</v>
      </c>
      <c r="Y249" s="4" t="s">
        <v>1579</v>
      </c>
      <c r="Z249" s="4"/>
      <c r="AA249" s="4">
        <v>287.0</v>
      </c>
      <c r="AB249" s="4" t="s">
        <v>48</v>
      </c>
      <c r="AC249" s="4"/>
      <c r="AD249" s="4"/>
      <c r="AE249" s="4"/>
      <c r="AF249" s="4"/>
      <c r="AG249" s="4"/>
      <c r="AH249" s="4"/>
      <c r="AI249" s="4"/>
      <c r="AJ249" s="4"/>
      <c r="AK249" s="4"/>
      <c r="AL249" s="4"/>
      <c r="AM249" s="4"/>
      <c r="AN249" s="4"/>
      <c r="AO249" s="4"/>
      <c r="AP249" s="4" t="str">
        <f>VLOOKUP(AA249,[1]Trộn!AA248:AB3240,2,FALSE)</f>
        <v>#ERROR!</v>
      </c>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row>
    <row r="250" ht="14.25" customHeight="1">
      <c r="A250" s="1" t="str">
        <f t="shared" si="54"/>
        <v>OK</v>
      </c>
      <c r="B250" s="3" t="str">
        <f t="shared" si="55"/>
        <v>OK</v>
      </c>
      <c r="C250" s="4" t="s">
        <v>1565</v>
      </c>
      <c r="D250" s="4" t="s">
        <v>1328</v>
      </c>
      <c r="E250" s="4"/>
      <c r="F250" s="4"/>
      <c r="G250" s="4"/>
      <c r="H250" s="4"/>
      <c r="I250" s="4"/>
      <c r="J250" s="4"/>
      <c r="K250" s="4"/>
      <c r="L250" s="4"/>
      <c r="M250" s="4" t="s">
        <v>101</v>
      </c>
      <c r="N250" s="4" t="s">
        <v>8</v>
      </c>
      <c r="O250" s="4" t="s">
        <v>695</v>
      </c>
      <c r="P250" s="4" t="s">
        <v>1575</v>
      </c>
      <c r="Q250" s="4"/>
      <c r="R250" s="4" t="s">
        <v>1580</v>
      </c>
      <c r="S250" s="4" t="s">
        <v>1577</v>
      </c>
      <c r="T250" s="4" t="s">
        <v>1468</v>
      </c>
      <c r="U250" s="4" t="s">
        <v>1469</v>
      </c>
      <c r="V250" s="4" t="s">
        <v>1470</v>
      </c>
      <c r="W250" s="4" t="s">
        <v>1578</v>
      </c>
      <c r="X250" s="4" t="s">
        <v>1408</v>
      </c>
      <c r="Y250" s="4" t="s">
        <v>1581</v>
      </c>
      <c r="Z250" s="4"/>
      <c r="AA250" s="4">
        <v>288.0</v>
      </c>
      <c r="AB250" s="4" t="s">
        <v>48</v>
      </c>
      <c r="AC250" s="4"/>
      <c r="AD250" s="4"/>
      <c r="AE250" s="4"/>
      <c r="AF250" s="4"/>
      <c r="AG250" s="4"/>
      <c r="AH250" s="4"/>
      <c r="AI250" s="4"/>
      <c r="AJ250" s="4"/>
      <c r="AK250" s="4"/>
      <c r="AL250" s="4"/>
      <c r="AM250" s="4"/>
      <c r="AN250" s="4"/>
      <c r="AO250" s="4"/>
      <c r="AP250" s="4" t="str">
        <f>VLOOKUP(AA250,[1]Trộn!AA249:AB3241,2,FALSE)</f>
        <v>#ERROR!</v>
      </c>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row>
    <row r="251" ht="14.25" customHeight="1">
      <c r="A251" s="1"/>
      <c r="B251" s="3"/>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row>
    <row r="252" ht="14.25" customHeight="1">
      <c r="A252" s="1" t="str">
        <f t="shared" ref="A252:A298" si="56">SWITCH(B252,"OK",IF(ISBLANK(R252),IF(ISBLANK(P252),"Giữ chỗ nhóm","Giữ chỗ"),"OK"),"Chưa làm",IF(P252&lt;&gt;"","Giữ chỗ",""),0,IF(ISBLANK(R252),"Thêm",""),"")</f>
        <v/>
      </c>
      <c r="B252" s="3">
        <f t="shared" ref="B252:B298" si="57">IF(Q252&lt;&gt;"",0,IF(O252="",IF(N252="",,"Tự do chọn"),SWITCH(M252,"KSTN",IF(LEFT(O252,1)="A","OK","Sai lớp"),"CQ",IF(LEFT(O252,1)="B","OK","Sai lớp"),"SIE",IF(LEFT(O252,1)="C","OK","Sai lớp"),"VN",IF(LEFT(O252,1)="D","OK","Sai lớp"),"VN-ICT",IF(LEFT(O252,1)="D","OK","Sai lớp"),"Sai phân công")))</f>
        <v>0</v>
      </c>
      <c r="C252" s="4" t="s">
        <v>1565</v>
      </c>
      <c r="D252" s="4" t="s">
        <v>1328</v>
      </c>
      <c r="E252" s="4"/>
      <c r="F252" s="4"/>
      <c r="G252" s="4"/>
      <c r="H252" s="4"/>
      <c r="I252" s="4"/>
      <c r="J252" s="4"/>
      <c r="K252" s="4"/>
      <c r="L252" s="4"/>
      <c r="M252" s="4"/>
      <c r="N252" s="4"/>
      <c r="O252" s="4"/>
      <c r="P252" s="4"/>
      <c r="Q252" s="4" t="s">
        <v>5</v>
      </c>
      <c r="R252" s="4" t="s">
        <v>1585</v>
      </c>
      <c r="S252" s="4" t="s">
        <v>1586</v>
      </c>
      <c r="T252" s="4" t="s">
        <v>1587</v>
      </c>
      <c r="U252" s="4" t="s">
        <v>1588</v>
      </c>
      <c r="V252" s="4" t="s">
        <v>1589</v>
      </c>
      <c r="W252" s="4" t="s">
        <v>1590</v>
      </c>
      <c r="X252" s="4"/>
      <c r="Y252" s="4"/>
      <c r="Z252" s="4" t="s">
        <v>787</v>
      </c>
      <c r="AA252" s="4">
        <v>290.0</v>
      </c>
      <c r="AB252" s="4" t="s">
        <v>47</v>
      </c>
      <c r="AC252" s="4"/>
      <c r="AD252" s="20" t="s">
        <v>489</v>
      </c>
      <c r="AE252" s="4"/>
      <c r="AF252" s="4"/>
      <c r="AG252" s="4"/>
      <c r="AH252" s="4"/>
      <c r="AI252" s="4"/>
      <c r="AJ252" s="4"/>
      <c r="AK252" s="4"/>
      <c r="AL252" s="4"/>
      <c r="AM252" s="4"/>
      <c r="AN252" s="4"/>
      <c r="AO252" s="4"/>
      <c r="AP252" s="4" t="str">
        <f>VLOOKUP(AA252,[1]Trộn!AA251:AB3243,2,FALSE)</f>
        <v>#ERROR!</v>
      </c>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row>
    <row r="253" ht="14.25" customHeight="1">
      <c r="A253" s="1" t="str">
        <f t="shared" si="56"/>
        <v>OK</v>
      </c>
      <c r="B253" s="3" t="str">
        <f t="shared" si="57"/>
        <v>OK</v>
      </c>
      <c r="C253" s="4" t="s">
        <v>1591</v>
      </c>
      <c r="D253" s="4" t="s">
        <v>1328</v>
      </c>
      <c r="E253" s="4"/>
      <c r="F253" s="4"/>
      <c r="G253" s="4"/>
      <c r="H253" s="4"/>
      <c r="I253" s="4"/>
      <c r="J253" s="4"/>
      <c r="K253" s="4"/>
      <c r="L253" s="4"/>
      <c r="M253" s="4" t="s">
        <v>101</v>
      </c>
      <c r="N253" s="4" t="s">
        <v>8</v>
      </c>
      <c r="O253" s="4" t="s">
        <v>681</v>
      </c>
      <c r="P253" s="4" t="s">
        <v>1339</v>
      </c>
      <c r="Q253" s="4"/>
      <c r="R253" s="4" t="s">
        <v>1592</v>
      </c>
      <c r="S253" s="4" t="s">
        <v>1593</v>
      </c>
      <c r="T253" s="4" t="s">
        <v>1594</v>
      </c>
      <c r="U253" s="4" t="s">
        <v>1595</v>
      </c>
      <c r="V253" s="4" t="s">
        <v>1596</v>
      </c>
      <c r="W253" s="4" t="s">
        <v>1597</v>
      </c>
      <c r="X253" s="4" t="s">
        <v>410</v>
      </c>
      <c r="Y253" s="4" t="s">
        <v>1598</v>
      </c>
      <c r="Z253" s="4"/>
      <c r="AA253" s="4">
        <v>294.0</v>
      </c>
      <c r="AB253" s="4" t="s">
        <v>48</v>
      </c>
      <c r="AC253" s="4"/>
      <c r="AD253" s="4"/>
      <c r="AE253" s="4"/>
      <c r="AF253" s="4"/>
      <c r="AG253" s="4"/>
      <c r="AH253" s="4"/>
      <c r="AI253" s="4"/>
      <c r="AJ253" s="4"/>
      <c r="AK253" s="4"/>
      <c r="AL253" s="4"/>
      <c r="AM253" s="4"/>
      <c r="AN253" s="4"/>
      <c r="AO253" s="4"/>
      <c r="AP253" s="4" t="str">
        <f>VLOOKUP(AA253,[1]Trộn!AA252:AB3244,2,FALSE)</f>
        <v>#ERROR!</v>
      </c>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row>
    <row r="254" ht="14.25" customHeight="1">
      <c r="A254" s="1" t="str">
        <f t="shared" si="56"/>
        <v>OK</v>
      </c>
      <c r="B254" s="3" t="str">
        <f t="shared" si="57"/>
        <v>OK</v>
      </c>
      <c r="C254" s="4" t="s">
        <v>1591</v>
      </c>
      <c r="D254" s="4" t="s">
        <v>1328</v>
      </c>
      <c r="E254" s="4"/>
      <c r="F254" s="4" t="s">
        <v>1599</v>
      </c>
      <c r="G254" s="4" t="s">
        <v>1600</v>
      </c>
      <c r="H254" s="4"/>
      <c r="I254" s="4"/>
      <c r="J254" s="4" t="s">
        <v>123</v>
      </c>
      <c r="K254" s="4"/>
      <c r="L254" s="4" t="s">
        <v>1601</v>
      </c>
      <c r="M254" s="4" t="s">
        <v>101</v>
      </c>
      <c r="N254" s="4" t="s">
        <v>8</v>
      </c>
      <c r="O254" s="4" t="s">
        <v>695</v>
      </c>
      <c r="P254" s="4" t="s">
        <v>1602</v>
      </c>
      <c r="Q254" s="4"/>
      <c r="R254" s="4" t="s">
        <v>1603</v>
      </c>
      <c r="S254" s="4" t="s">
        <v>1604</v>
      </c>
      <c r="T254" s="4" t="s">
        <v>1605</v>
      </c>
      <c r="U254" s="4" t="s">
        <v>1606</v>
      </c>
      <c r="V254" s="4" t="s">
        <v>1607</v>
      </c>
      <c r="W254" s="4" t="s">
        <v>741</v>
      </c>
      <c r="X254" s="4" t="s">
        <v>171</v>
      </c>
      <c r="Y254" s="4" t="s">
        <v>1608</v>
      </c>
      <c r="Z254" s="4"/>
      <c r="AA254" s="4">
        <v>295.0</v>
      </c>
      <c r="AB254" s="4" t="s">
        <v>13</v>
      </c>
      <c r="AC254" s="4"/>
      <c r="AD254" s="4"/>
      <c r="AE254" s="4"/>
      <c r="AF254" s="4"/>
      <c r="AG254" s="4"/>
      <c r="AH254" s="4"/>
      <c r="AI254" s="4"/>
      <c r="AJ254" s="4"/>
      <c r="AK254" s="4"/>
      <c r="AL254" s="4"/>
      <c r="AM254" s="4"/>
      <c r="AN254" s="4"/>
      <c r="AO254" s="4"/>
      <c r="AP254" s="4" t="str">
        <f>VLOOKUP(AA254,[1]Trộn!AA253:AB3245,2,FALSE)</f>
        <v>#ERROR!</v>
      </c>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row>
    <row r="255" ht="14.25" customHeight="1">
      <c r="A255" s="1" t="str">
        <f t="shared" si="56"/>
        <v>OK</v>
      </c>
      <c r="B255" s="3" t="str">
        <f t="shared" si="57"/>
        <v>OK</v>
      </c>
      <c r="C255" s="4" t="s">
        <v>1591</v>
      </c>
      <c r="D255" s="4" t="s">
        <v>1328</v>
      </c>
      <c r="E255" s="4"/>
      <c r="F255" s="4"/>
      <c r="G255" s="4"/>
      <c r="H255" s="4"/>
      <c r="I255" s="4"/>
      <c r="J255" s="4"/>
      <c r="K255" s="4"/>
      <c r="L255" s="4"/>
      <c r="M255" s="4" t="s">
        <v>101</v>
      </c>
      <c r="N255" s="4" t="s">
        <v>8</v>
      </c>
      <c r="O255" s="4" t="s">
        <v>135</v>
      </c>
      <c r="P255" s="4" t="s">
        <v>194</v>
      </c>
      <c r="Q255" s="4"/>
      <c r="R255" s="4" t="s">
        <v>1609</v>
      </c>
      <c r="S255" s="4" t="s">
        <v>1605</v>
      </c>
      <c r="T255" s="4" t="s">
        <v>741</v>
      </c>
      <c r="U255" s="4" t="s">
        <v>1604</v>
      </c>
      <c r="V255" s="4" t="s">
        <v>1607</v>
      </c>
      <c r="W255" s="4" t="s">
        <v>1606</v>
      </c>
      <c r="X255" s="4" t="s">
        <v>99</v>
      </c>
      <c r="Y255" s="4" t="s">
        <v>1610</v>
      </c>
      <c r="Z255" s="4"/>
      <c r="AA255" s="4">
        <v>296.0</v>
      </c>
      <c r="AB255" s="4" t="s">
        <v>48</v>
      </c>
      <c r="AC255" s="4"/>
      <c r="AD255" s="4"/>
      <c r="AE255" s="4"/>
      <c r="AF255" s="4"/>
      <c r="AG255" s="4"/>
      <c r="AH255" s="4"/>
      <c r="AI255" s="4"/>
      <c r="AJ255" s="4"/>
      <c r="AK255" s="4"/>
      <c r="AL255" s="4"/>
      <c r="AM255" s="4"/>
      <c r="AN255" s="4"/>
      <c r="AO255" s="4"/>
      <c r="AP255" s="4" t="str">
        <f>VLOOKUP(AA255,[1]Trộn!AA254:AB3246,2,FALSE)</f>
        <v>#ERROR!</v>
      </c>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row>
    <row r="256" ht="14.25" customHeight="1">
      <c r="A256" s="1" t="str">
        <f t="shared" si="56"/>
        <v/>
      </c>
      <c r="B256" s="3">
        <f t="shared" si="57"/>
        <v>0</v>
      </c>
      <c r="C256" s="4" t="s">
        <v>1591</v>
      </c>
      <c r="D256" s="4" t="s">
        <v>1328</v>
      </c>
      <c r="E256" s="4"/>
      <c r="F256" s="4"/>
      <c r="G256" s="4"/>
      <c r="H256" s="4"/>
      <c r="I256" s="4"/>
      <c r="J256" s="4" t="s">
        <v>123</v>
      </c>
      <c r="K256" s="4"/>
      <c r="L256" s="4" t="s">
        <v>1601</v>
      </c>
      <c r="M256" s="4"/>
      <c r="N256" s="4"/>
      <c r="O256" s="4"/>
      <c r="P256" s="4" t="s">
        <v>1611</v>
      </c>
      <c r="Q256" s="4" t="s">
        <v>5</v>
      </c>
      <c r="R256" s="4" t="s">
        <v>1612</v>
      </c>
      <c r="S256" s="4" t="s">
        <v>1613</v>
      </c>
      <c r="T256" s="4" t="s">
        <v>1614</v>
      </c>
      <c r="U256" s="4" t="s">
        <v>1615</v>
      </c>
      <c r="V256" s="4" t="s">
        <v>1616</v>
      </c>
      <c r="W256" s="4" t="s">
        <v>1617</v>
      </c>
      <c r="X256" s="4" t="s">
        <v>242</v>
      </c>
      <c r="Y256" s="4"/>
      <c r="Z256" s="4" t="s">
        <v>1618</v>
      </c>
      <c r="AA256" s="4">
        <v>297.0</v>
      </c>
      <c r="AB256" s="4" t="s">
        <v>47</v>
      </c>
      <c r="AC256" s="4"/>
      <c r="AD256" s="20" t="s">
        <v>494</v>
      </c>
      <c r="AE256" s="4"/>
      <c r="AF256" s="4"/>
      <c r="AG256" s="4"/>
      <c r="AH256" s="4"/>
      <c r="AI256" s="4"/>
      <c r="AJ256" s="4"/>
      <c r="AK256" s="4"/>
      <c r="AL256" s="4"/>
      <c r="AM256" s="4"/>
      <c r="AN256" s="4"/>
      <c r="AO256" s="4"/>
      <c r="AP256" s="4" t="str">
        <f>VLOOKUP(AA256,[1]Trộn!AA255:AB3247,2,FALSE)</f>
        <v>#ERROR!</v>
      </c>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row>
    <row r="257" ht="14.25" customHeight="1">
      <c r="A257" s="1" t="str">
        <f t="shared" si="56"/>
        <v/>
      </c>
      <c r="B257" s="3">
        <f t="shared" si="57"/>
        <v>0</v>
      </c>
      <c r="C257" s="4" t="s">
        <v>1591</v>
      </c>
      <c r="D257" s="4" t="s">
        <v>1328</v>
      </c>
      <c r="E257" s="4"/>
      <c r="F257" s="4"/>
      <c r="G257" s="4"/>
      <c r="H257" s="4"/>
      <c r="I257" s="4"/>
      <c r="J257" s="4"/>
      <c r="K257" s="4"/>
      <c r="L257" s="4"/>
      <c r="M257" s="4"/>
      <c r="N257" s="4"/>
      <c r="O257" s="4"/>
      <c r="P257" s="4"/>
      <c r="Q257" s="4" t="s">
        <v>5</v>
      </c>
      <c r="R257" s="4" t="s">
        <v>1619</v>
      </c>
      <c r="S257" s="4" t="s">
        <v>1620</v>
      </c>
      <c r="T257" s="4" t="s">
        <v>1621</v>
      </c>
      <c r="U257" s="4" t="s">
        <v>1622</v>
      </c>
      <c r="V257" s="4" t="s">
        <v>1623</v>
      </c>
      <c r="W257" s="4" t="s">
        <v>1624</v>
      </c>
      <c r="X257" s="4"/>
      <c r="Y257" s="4"/>
      <c r="Z257" s="4" t="s">
        <v>1625</v>
      </c>
      <c r="AA257" s="4">
        <v>298.0</v>
      </c>
      <c r="AB257" s="4" t="s">
        <v>47</v>
      </c>
      <c r="AC257" s="4"/>
      <c r="AD257" s="20" t="s">
        <v>112</v>
      </c>
      <c r="AE257" s="4"/>
      <c r="AF257" s="4"/>
      <c r="AG257" s="4"/>
      <c r="AH257" s="4"/>
      <c r="AI257" s="4"/>
      <c r="AJ257" s="4"/>
      <c r="AK257" s="4"/>
      <c r="AL257" s="4"/>
      <c r="AM257" s="4"/>
      <c r="AN257" s="4"/>
      <c r="AO257" s="4"/>
      <c r="AP257" s="4" t="str">
        <f>VLOOKUP(AA257,[1]Trộn!AA256:AB3248,2,FALSE)</f>
        <v>#ERROR!</v>
      </c>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row>
    <row r="258" ht="14.25" customHeight="1">
      <c r="A258" s="1" t="str">
        <f t="shared" si="56"/>
        <v/>
      </c>
      <c r="B258" s="3">
        <f t="shared" si="57"/>
        <v>0</v>
      </c>
      <c r="C258" s="4" t="s">
        <v>1591</v>
      </c>
      <c r="D258" s="4" t="s">
        <v>1328</v>
      </c>
      <c r="E258" s="4"/>
      <c r="F258" s="4"/>
      <c r="G258" s="4"/>
      <c r="H258" s="4"/>
      <c r="I258" s="4"/>
      <c r="J258" s="4"/>
      <c r="K258" s="4"/>
      <c r="L258" s="4"/>
      <c r="M258" s="4"/>
      <c r="N258" s="4"/>
      <c r="O258" s="4"/>
      <c r="P258" s="4"/>
      <c r="Q258" s="4" t="s">
        <v>5</v>
      </c>
      <c r="R258" s="4" t="s">
        <v>1626</v>
      </c>
      <c r="S258" s="4" t="s">
        <v>1627</v>
      </c>
      <c r="T258" s="4" t="s">
        <v>1628</v>
      </c>
      <c r="U258" s="4" t="s">
        <v>1629</v>
      </c>
      <c r="V258" s="4" t="s">
        <v>1630</v>
      </c>
      <c r="W258" s="4" t="s">
        <v>1631</v>
      </c>
      <c r="X258" s="4"/>
      <c r="Y258" s="4"/>
      <c r="Z258" s="4" t="s">
        <v>1632</v>
      </c>
      <c r="AA258" s="4">
        <v>299.0</v>
      </c>
      <c r="AB258" s="4" t="s">
        <v>47</v>
      </c>
      <c r="AC258" s="4"/>
      <c r="AD258" s="20" t="s">
        <v>534</v>
      </c>
      <c r="AE258" s="4"/>
      <c r="AF258" s="4"/>
      <c r="AG258" s="4"/>
      <c r="AH258" s="4"/>
      <c r="AI258" s="4"/>
      <c r="AJ258" s="4"/>
      <c r="AK258" s="4"/>
      <c r="AL258" s="4"/>
      <c r="AM258" s="4"/>
      <c r="AN258" s="4"/>
      <c r="AO258" s="4"/>
      <c r="AP258" s="4" t="str">
        <f>VLOOKUP(AA258,[1]Trộn!AA257:AB3249,2,FALSE)</f>
        <v>#ERROR!</v>
      </c>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row>
    <row r="259" ht="14.25" customHeight="1">
      <c r="A259" s="1" t="str">
        <f t="shared" si="56"/>
        <v/>
      </c>
      <c r="B259" s="3">
        <f t="shared" si="57"/>
        <v>0</v>
      </c>
      <c r="C259" s="4" t="s">
        <v>1591</v>
      </c>
      <c r="D259" s="4" t="s">
        <v>1328</v>
      </c>
      <c r="E259" s="4"/>
      <c r="F259" s="4"/>
      <c r="G259" s="4"/>
      <c r="H259" s="4"/>
      <c r="I259" s="4"/>
      <c r="J259" s="4"/>
      <c r="K259" s="4"/>
      <c r="L259" s="4"/>
      <c r="M259" s="4"/>
      <c r="N259" s="4"/>
      <c r="O259" s="4"/>
      <c r="P259" s="4"/>
      <c r="Q259" s="4" t="s">
        <v>5</v>
      </c>
      <c r="R259" s="4" t="s">
        <v>1636</v>
      </c>
      <c r="S259" s="4" t="s">
        <v>1637</v>
      </c>
      <c r="T259" s="4" t="s">
        <v>1638</v>
      </c>
      <c r="U259" s="4" t="s">
        <v>1639</v>
      </c>
      <c r="V259" s="4" t="s">
        <v>1640</v>
      </c>
      <c r="W259" s="4" t="s">
        <v>1641</v>
      </c>
      <c r="X259" s="4"/>
      <c r="Y259" s="4"/>
      <c r="Z259" s="4" t="s">
        <v>1642</v>
      </c>
      <c r="AA259" s="4">
        <v>300.0</v>
      </c>
      <c r="AB259" s="4" t="s">
        <v>47</v>
      </c>
      <c r="AC259" s="4"/>
      <c r="AD259" s="20" t="s">
        <v>615</v>
      </c>
      <c r="AE259" s="4"/>
      <c r="AF259" s="4"/>
      <c r="AG259" s="4"/>
      <c r="AH259" s="4"/>
      <c r="AI259" s="4"/>
      <c r="AJ259" s="4"/>
      <c r="AK259" s="4"/>
      <c r="AL259" s="4"/>
      <c r="AM259" s="4"/>
      <c r="AN259" s="4"/>
      <c r="AO259" s="4"/>
      <c r="AP259" s="4" t="str">
        <f>VLOOKUP(AA259,[1]Trộn!AA258:AB3250,2,FALSE)</f>
        <v>#ERROR!</v>
      </c>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row>
    <row r="260" ht="14.25" customHeight="1">
      <c r="A260" s="1" t="str">
        <f t="shared" si="56"/>
        <v/>
      </c>
      <c r="B260" s="3">
        <f t="shared" si="57"/>
        <v>0</v>
      </c>
      <c r="C260" s="4" t="s">
        <v>1591</v>
      </c>
      <c r="D260" s="4" t="s">
        <v>1328</v>
      </c>
      <c r="E260" s="4"/>
      <c r="F260" s="4"/>
      <c r="G260" s="4"/>
      <c r="H260" s="4"/>
      <c r="I260" s="4"/>
      <c r="J260" s="4"/>
      <c r="K260" s="4"/>
      <c r="L260" s="4"/>
      <c r="M260" s="4"/>
      <c r="N260" s="4"/>
      <c r="O260" s="4"/>
      <c r="P260" s="4"/>
      <c r="Q260" s="4" t="s">
        <v>5</v>
      </c>
      <c r="R260" s="4" t="s">
        <v>1643</v>
      </c>
      <c r="S260" s="4" t="s">
        <v>1613</v>
      </c>
      <c r="T260" s="4" t="s">
        <v>1614</v>
      </c>
      <c r="U260" s="4" t="s">
        <v>1615</v>
      </c>
      <c r="V260" s="4" t="s">
        <v>1616</v>
      </c>
      <c r="W260" s="4" t="s">
        <v>1617</v>
      </c>
      <c r="X260" s="4"/>
      <c r="Y260" s="4"/>
      <c r="Z260" s="4" t="s">
        <v>1644</v>
      </c>
      <c r="AA260" s="4">
        <v>301.0</v>
      </c>
      <c r="AB260" s="4" t="s">
        <v>47</v>
      </c>
      <c r="AC260" s="4"/>
      <c r="AD260" s="20" t="s">
        <v>629</v>
      </c>
      <c r="AE260" s="4"/>
      <c r="AF260" s="4"/>
      <c r="AG260" s="4"/>
      <c r="AH260" s="4"/>
      <c r="AI260" s="4"/>
      <c r="AJ260" s="4"/>
      <c r="AK260" s="4"/>
      <c r="AL260" s="4"/>
      <c r="AM260" s="4"/>
      <c r="AN260" s="4"/>
      <c r="AO260" s="4"/>
      <c r="AP260" s="4" t="str">
        <f>VLOOKUP(AA260,[1]Trộn!AA259:AB3251,2,FALSE)</f>
        <v>#ERROR!</v>
      </c>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row>
    <row r="261" ht="14.25" customHeight="1">
      <c r="A261" s="1" t="str">
        <f t="shared" si="56"/>
        <v/>
      </c>
      <c r="B261" s="3">
        <f t="shared" si="57"/>
        <v>0</v>
      </c>
      <c r="C261" s="4" t="s">
        <v>1591</v>
      </c>
      <c r="D261" s="4" t="s">
        <v>1328</v>
      </c>
      <c r="E261" s="4"/>
      <c r="F261" s="4"/>
      <c r="G261" s="4"/>
      <c r="H261" s="4"/>
      <c r="I261" s="4"/>
      <c r="J261" s="4"/>
      <c r="K261" s="4"/>
      <c r="L261" s="4"/>
      <c r="M261" s="4"/>
      <c r="N261" s="4"/>
      <c r="O261" s="4"/>
      <c r="P261" s="4"/>
      <c r="Q261" s="4" t="s">
        <v>9</v>
      </c>
      <c r="R261" s="4" t="s">
        <v>1645</v>
      </c>
      <c r="S261" s="4"/>
      <c r="T261" s="4"/>
      <c r="U261" s="4"/>
      <c r="V261" s="4"/>
      <c r="W261" s="4"/>
      <c r="X261" s="4"/>
      <c r="Y261" s="4"/>
      <c r="Z261" s="4" t="s">
        <v>1646</v>
      </c>
      <c r="AA261" s="4">
        <v>302.0</v>
      </c>
      <c r="AB261" s="4" t="s">
        <v>47</v>
      </c>
      <c r="AC261" s="4"/>
      <c r="AD261" s="20" t="s">
        <v>646</v>
      </c>
      <c r="AE261" s="4"/>
      <c r="AF261" s="4"/>
      <c r="AG261" s="4"/>
      <c r="AH261" s="4"/>
      <c r="AI261" s="4"/>
      <c r="AJ261" s="4"/>
      <c r="AK261" s="4"/>
      <c r="AL261" s="4"/>
      <c r="AM261" s="4"/>
      <c r="AN261" s="4"/>
      <c r="AO261" s="4"/>
      <c r="AP261" s="4" t="str">
        <f>VLOOKUP(AA261,[1]Trộn!AA260:AB3252,2,FALSE)</f>
        <v>#ERROR!</v>
      </c>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row>
    <row r="262" ht="14.25" customHeight="1">
      <c r="A262" s="1" t="str">
        <f t="shared" si="56"/>
        <v/>
      </c>
      <c r="B262" s="3">
        <f t="shared" si="57"/>
        <v>0</v>
      </c>
      <c r="C262" s="4" t="s">
        <v>1647</v>
      </c>
      <c r="D262" s="4" t="s">
        <v>1328</v>
      </c>
      <c r="E262" s="4"/>
      <c r="F262" s="4"/>
      <c r="G262" s="4"/>
      <c r="H262" s="4"/>
      <c r="I262" s="4"/>
      <c r="J262" s="4"/>
      <c r="K262" s="4"/>
      <c r="L262" s="4"/>
      <c r="M262" s="4"/>
      <c r="N262" s="4"/>
      <c r="O262" s="4"/>
      <c r="P262" s="4" t="s">
        <v>1648</v>
      </c>
      <c r="Q262" s="4" t="s">
        <v>5</v>
      </c>
      <c r="R262" s="4" t="s">
        <v>1649</v>
      </c>
      <c r="S262" s="4" t="s">
        <v>1620</v>
      </c>
      <c r="T262" s="4" t="s">
        <v>1621</v>
      </c>
      <c r="U262" s="4" t="s">
        <v>1650</v>
      </c>
      <c r="V262" s="4" t="s">
        <v>1623</v>
      </c>
      <c r="W262" s="4" t="s">
        <v>1651</v>
      </c>
      <c r="X262" s="4" t="s">
        <v>99</v>
      </c>
      <c r="Y262" s="4"/>
      <c r="Z262" s="4" t="s">
        <v>1652</v>
      </c>
      <c r="AA262" s="4">
        <v>305.0</v>
      </c>
      <c r="AB262" s="4" t="s">
        <v>47</v>
      </c>
      <c r="AC262" s="4"/>
      <c r="AD262" s="20" t="s">
        <v>1191</v>
      </c>
      <c r="AE262" s="4"/>
      <c r="AF262" s="4"/>
      <c r="AG262" s="4"/>
      <c r="AH262" s="4"/>
      <c r="AI262" s="4"/>
      <c r="AJ262" s="4"/>
      <c r="AK262" s="4"/>
      <c r="AL262" s="4"/>
      <c r="AM262" s="4"/>
      <c r="AN262" s="4"/>
      <c r="AO262" s="4"/>
      <c r="AP262" s="4" t="str">
        <f>VLOOKUP(AA262,[1]Trộn!AA261:AB3253,2,FALSE)</f>
        <v>#ERROR!</v>
      </c>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row>
    <row r="263" ht="14.25" customHeight="1">
      <c r="A263" s="1" t="str">
        <f t="shared" si="56"/>
        <v/>
      </c>
      <c r="B263" s="3">
        <f t="shared" si="57"/>
        <v>0</v>
      </c>
      <c r="C263" s="4" t="s">
        <v>1647</v>
      </c>
      <c r="D263" s="4" t="s">
        <v>1328</v>
      </c>
      <c r="E263" s="4"/>
      <c r="F263" s="4"/>
      <c r="G263" s="4"/>
      <c r="H263" s="4"/>
      <c r="I263" s="4"/>
      <c r="J263" s="4"/>
      <c r="K263" s="4"/>
      <c r="L263" s="4"/>
      <c r="M263" s="4"/>
      <c r="N263" s="4"/>
      <c r="O263" s="4"/>
      <c r="P263" s="4"/>
      <c r="Q263" s="4" t="s">
        <v>5</v>
      </c>
      <c r="R263" s="4" t="s">
        <v>1656</v>
      </c>
      <c r="S263" s="4" t="s">
        <v>1627</v>
      </c>
      <c r="T263" s="4" t="s">
        <v>1628</v>
      </c>
      <c r="U263" s="4" t="s">
        <v>1629</v>
      </c>
      <c r="V263" s="4" t="s">
        <v>1630</v>
      </c>
      <c r="W263" s="4" t="s">
        <v>1631</v>
      </c>
      <c r="X263" s="4"/>
      <c r="Y263" s="4"/>
      <c r="Z263" s="4" t="s">
        <v>1657</v>
      </c>
      <c r="AA263" s="4">
        <v>306.0</v>
      </c>
      <c r="AB263" s="4" t="s">
        <v>47</v>
      </c>
      <c r="AC263" s="4"/>
      <c r="AD263" s="20" t="s">
        <v>1165</v>
      </c>
      <c r="AE263" s="4"/>
      <c r="AF263" s="4"/>
      <c r="AG263" s="4"/>
      <c r="AH263" s="4"/>
      <c r="AI263" s="4"/>
      <c r="AJ263" s="4"/>
      <c r="AK263" s="4"/>
      <c r="AL263" s="4"/>
      <c r="AM263" s="4"/>
      <c r="AN263" s="4"/>
      <c r="AO263" s="4"/>
      <c r="AP263" s="4" t="str">
        <f>VLOOKUP(AA263,[1]Trộn!AA262:AB3254,2,FALSE)</f>
        <v>#ERROR!</v>
      </c>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row>
    <row r="264" ht="14.25" customHeight="1">
      <c r="A264" s="1" t="str">
        <f t="shared" si="56"/>
        <v/>
      </c>
      <c r="B264" s="3">
        <f t="shared" si="57"/>
        <v>0</v>
      </c>
      <c r="C264" s="4" t="s">
        <v>1658</v>
      </c>
      <c r="D264" s="4" t="s">
        <v>1328</v>
      </c>
      <c r="E264" s="4"/>
      <c r="F264" s="4"/>
      <c r="G264" s="4"/>
      <c r="H264" s="4"/>
      <c r="I264" s="4"/>
      <c r="J264" s="4"/>
      <c r="K264" s="4"/>
      <c r="L264" s="4"/>
      <c r="M264" s="4" t="s">
        <v>47</v>
      </c>
      <c r="N264" s="4" t="s">
        <v>5</v>
      </c>
      <c r="O264" s="4" t="s">
        <v>404</v>
      </c>
      <c r="P264" s="4" t="s">
        <v>816</v>
      </c>
      <c r="Q264" s="4" t="s">
        <v>5</v>
      </c>
      <c r="R264" s="4" t="s">
        <v>1659</v>
      </c>
      <c r="S264" s="4" t="s">
        <v>1297</v>
      </c>
      <c r="T264" s="4" t="s">
        <v>1524</v>
      </c>
      <c r="U264" s="4" t="s">
        <v>1525</v>
      </c>
      <c r="V264" s="4" t="s">
        <v>1660</v>
      </c>
      <c r="W264" s="4" t="s">
        <v>1661</v>
      </c>
      <c r="X264" s="4" t="s">
        <v>171</v>
      </c>
      <c r="Y264" s="4" t="s">
        <v>1662</v>
      </c>
      <c r="Z264" s="4"/>
      <c r="AA264" s="4">
        <v>307.0</v>
      </c>
      <c r="AB264" s="4" t="s">
        <v>49</v>
      </c>
      <c r="AC264" s="4"/>
      <c r="AD264" s="4"/>
      <c r="AE264" s="4"/>
      <c r="AF264" s="4"/>
      <c r="AG264" s="4"/>
      <c r="AH264" s="4"/>
      <c r="AI264" s="4"/>
      <c r="AJ264" s="4"/>
      <c r="AK264" s="4"/>
      <c r="AL264" s="4"/>
      <c r="AM264" s="4"/>
      <c r="AN264" s="4"/>
      <c r="AO264" s="4"/>
      <c r="AP264" s="4" t="str">
        <f>VLOOKUP(AA264,[1]Trộn!AA263:AB3255,2,FALSE)</f>
        <v>#ERROR!</v>
      </c>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row>
    <row r="265" ht="14.25" customHeight="1">
      <c r="A265" s="1" t="str">
        <f t="shared" si="56"/>
        <v>OK</v>
      </c>
      <c r="B265" s="3" t="str">
        <f t="shared" si="57"/>
        <v>OK</v>
      </c>
      <c r="C265" s="4" t="s">
        <v>1658</v>
      </c>
      <c r="D265" s="4" t="s">
        <v>1328</v>
      </c>
      <c r="E265" s="4"/>
      <c r="F265" s="4"/>
      <c r="G265" s="4"/>
      <c r="H265" s="4"/>
      <c r="I265" s="4"/>
      <c r="J265" s="4"/>
      <c r="K265" s="4"/>
      <c r="L265" s="4"/>
      <c r="M265" s="4" t="s">
        <v>47</v>
      </c>
      <c r="N265" s="4" t="s">
        <v>5</v>
      </c>
      <c r="O265" s="4" t="s">
        <v>354</v>
      </c>
      <c r="P265" s="4" t="s">
        <v>421</v>
      </c>
      <c r="Q265" s="4"/>
      <c r="R265" s="4" t="s">
        <v>1663</v>
      </c>
      <c r="S265" s="4" t="s">
        <v>1664</v>
      </c>
      <c r="T265" s="4" t="s">
        <v>1665</v>
      </c>
      <c r="U265" s="4" t="s">
        <v>1666</v>
      </c>
      <c r="V265" s="4" t="s">
        <v>1667</v>
      </c>
      <c r="W265" s="4" t="s">
        <v>1668</v>
      </c>
      <c r="X265" s="4" t="s">
        <v>1669</v>
      </c>
      <c r="Y265" s="4" t="s">
        <v>1670</v>
      </c>
      <c r="Z265" s="4"/>
      <c r="AA265" s="4">
        <v>308.0</v>
      </c>
      <c r="AB265" s="4" t="s">
        <v>49</v>
      </c>
      <c r="AC265" s="4"/>
      <c r="AD265" s="4"/>
      <c r="AE265" s="4"/>
      <c r="AF265" s="4"/>
      <c r="AG265" s="4"/>
      <c r="AH265" s="4"/>
      <c r="AI265" s="4"/>
      <c r="AJ265" s="4"/>
      <c r="AK265" s="4"/>
      <c r="AL265" s="4"/>
      <c r="AM265" s="4"/>
      <c r="AN265" s="4"/>
      <c r="AO265" s="4"/>
      <c r="AP265" s="4" t="str">
        <f>VLOOKUP(AA265,[1]Trộn!AA264:AB3256,2,FALSE)</f>
        <v>#ERROR!</v>
      </c>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row>
    <row r="266" ht="14.25" customHeight="1">
      <c r="A266" s="1" t="str">
        <f t="shared" si="56"/>
        <v>OK</v>
      </c>
      <c r="B266" s="3" t="str">
        <f t="shared" si="57"/>
        <v>OK</v>
      </c>
      <c r="C266" s="4" t="s">
        <v>1658</v>
      </c>
      <c r="D266" s="4" t="s">
        <v>1328</v>
      </c>
      <c r="E266" s="4"/>
      <c r="F266" s="4"/>
      <c r="G266" s="4"/>
      <c r="H266" s="4"/>
      <c r="I266" s="4"/>
      <c r="J266" s="4"/>
      <c r="K266" s="4"/>
      <c r="L266" s="4"/>
      <c r="M266" s="4" t="s">
        <v>47</v>
      </c>
      <c r="N266" s="4" t="s">
        <v>5</v>
      </c>
      <c r="O266" s="4" t="s">
        <v>347</v>
      </c>
      <c r="P266" s="4" t="s">
        <v>927</v>
      </c>
      <c r="Q266" s="4"/>
      <c r="R266" s="4" t="s">
        <v>1671</v>
      </c>
      <c r="S266" s="4" t="s">
        <v>1672</v>
      </c>
      <c r="T266" s="4" t="s">
        <v>1673</v>
      </c>
      <c r="U266" s="4" t="s">
        <v>1674</v>
      </c>
      <c r="V266" s="4" t="s">
        <v>1675</v>
      </c>
      <c r="W266" s="4" t="s">
        <v>1676</v>
      </c>
      <c r="X266" s="4" t="s">
        <v>242</v>
      </c>
      <c r="Y266" s="4" t="s">
        <v>1677</v>
      </c>
      <c r="Z266" s="4"/>
      <c r="AA266" s="4">
        <v>309.0</v>
      </c>
      <c r="AB266" s="4" t="s">
        <v>49</v>
      </c>
      <c r="AC266" s="4"/>
      <c r="AD266" s="4"/>
      <c r="AE266" s="4"/>
      <c r="AF266" s="4"/>
      <c r="AG266" s="4"/>
      <c r="AH266" s="4"/>
      <c r="AI266" s="4"/>
      <c r="AJ266" s="4"/>
      <c r="AK266" s="4"/>
      <c r="AL266" s="4"/>
      <c r="AM266" s="4"/>
      <c r="AN266" s="4"/>
      <c r="AO266" s="4"/>
      <c r="AP266" s="4" t="str">
        <f>VLOOKUP(AA266,[1]Trộn!AA265:AB3257,2,FALSE)</f>
        <v>#ERROR!</v>
      </c>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row>
    <row r="267" ht="14.25" customHeight="1">
      <c r="A267" s="1" t="str">
        <f t="shared" si="56"/>
        <v/>
      </c>
      <c r="B267" s="3">
        <f t="shared" si="57"/>
        <v>0</v>
      </c>
      <c r="C267" s="4" t="s">
        <v>1658</v>
      </c>
      <c r="D267" s="4" t="s">
        <v>1328</v>
      </c>
      <c r="E267" s="4"/>
      <c r="F267" s="4"/>
      <c r="G267" s="4"/>
      <c r="H267" s="4"/>
      <c r="I267" s="4"/>
      <c r="J267" s="4"/>
      <c r="K267" s="4"/>
      <c r="L267" s="4"/>
      <c r="M267" s="4"/>
      <c r="N267" s="4"/>
      <c r="O267" s="4"/>
      <c r="P267" s="4" t="s">
        <v>1680</v>
      </c>
      <c r="Q267" s="4" t="s">
        <v>5</v>
      </c>
      <c r="R267" s="4" t="s">
        <v>1681</v>
      </c>
      <c r="S267" s="4" t="s">
        <v>1682</v>
      </c>
      <c r="T267" s="4" t="s">
        <v>1683</v>
      </c>
      <c r="U267" s="4" t="s">
        <v>1684</v>
      </c>
      <c r="V267" s="4" t="s">
        <v>1629</v>
      </c>
      <c r="W267" s="4" t="s">
        <v>1627</v>
      </c>
      <c r="X267" s="4" t="s">
        <v>410</v>
      </c>
      <c r="Y267" s="4"/>
      <c r="Z267" s="4" t="s">
        <v>1685</v>
      </c>
      <c r="AA267" s="4">
        <v>311.0</v>
      </c>
      <c r="AB267" s="4" t="s">
        <v>47</v>
      </c>
      <c r="AC267" s="4"/>
      <c r="AD267" s="20" t="s">
        <v>416</v>
      </c>
      <c r="AE267" s="4"/>
      <c r="AF267" s="4"/>
      <c r="AG267" s="4"/>
      <c r="AH267" s="4"/>
      <c r="AI267" s="4"/>
      <c r="AJ267" s="4"/>
      <c r="AK267" s="4"/>
      <c r="AL267" s="4"/>
      <c r="AM267" s="4"/>
      <c r="AN267" s="4"/>
      <c r="AO267" s="4"/>
      <c r="AP267" s="4" t="str">
        <f>VLOOKUP(AA267,[1]Trộn!AA266:AB3258,2,FALSE)</f>
        <v>#ERROR!</v>
      </c>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row>
    <row r="268" ht="14.25" customHeight="1">
      <c r="A268" s="1" t="str">
        <f t="shared" si="56"/>
        <v/>
      </c>
      <c r="B268" s="3">
        <f t="shared" si="57"/>
        <v>0</v>
      </c>
      <c r="C268" s="4" t="s">
        <v>1658</v>
      </c>
      <c r="D268" s="4" t="s">
        <v>1328</v>
      </c>
      <c r="E268" s="4"/>
      <c r="F268" s="4"/>
      <c r="G268" s="4"/>
      <c r="H268" s="4"/>
      <c r="I268" s="4"/>
      <c r="J268" s="4"/>
      <c r="K268" s="4"/>
      <c r="L268" s="4"/>
      <c r="M268" s="4"/>
      <c r="N268" s="4"/>
      <c r="O268" s="4"/>
      <c r="P268" s="4"/>
      <c r="Q268" s="4" t="s">
        <v>5</v>
      </c>
      <c r="R268" s="4" t="s">
        <v>1686</v>
      </c>
      <c r="S268" s="4" t="s">
        <v>1687</v>
      </c>
      <c r="T268" s="4" t="s">
        <v>1688</v>
      </c>
      <c r="U268" s="4" t="s">
        <v>1629</v>
      </c>
      <c r="V268" s="4" t="s">
        <v>1627</v>
      </c>
      <c r="W268" s="4" t="s">
        <v>1689</v>
      </c>
      <c r="X268" s="4"/>
      <c r="Y268" s="4"/>
      <c r="Z268" s="4" t="s">
        <v>1690</v>
      </c>
      <c r="AA268" s="4">
        <v>312.0</v>
      </c>
      <c r="AB268" s="4" t="s">
        <v>47</v>
      </c>
      <c r="AC268" s="4"/>
      <c r="AD268" s="20" t="s">
        <v>421</v>
      </c>
      <c r="AE268" s="4"/>
      <c r="AF268" s="4"/>
      <c r="AG268" s="4"/>
      <c r="AH268" s="4"/>
      <c r="AI268" s="4"/>
      <c r="AJ268" s="4"/>
      <c r="AK268" s="4"/>
      <c r="AL268" s="4"/>
      <c r="AM268" s="4"/>
      <c r="AN268" s="4"/>
      <c r="AO268" s="4"/>
      <c r="AP268" s="4" t="str">
        <f>VLOOKUP(AA268,[1]Trộn!AA267:AB3259,2,FALSE)</f>
        <v>#ERROR!</v>
      </c>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row>
    <row r="269" ht="14.25" customHeight="1">
      <c r="A269" s="1" t="str">
        <f t="shared" si="56"/>
        <v/>
      </c>
      <c r="B269" s="3">
        <f t="shared" si="57"/>
        <v>0</v>
      </c>
      <c r="C269" s="4" t="s">
        <v>1658</v>
      </c>
      <c r="D269" s="4" t="s">
        <v>1328</v>
      </c>
      <c r="E269" s="4"/>
      <c r="F269" s="4"/>
      <c r="G269" s="4"/>
      <c r="H269" s="4"/>
      <c r="I269" s="4"/>
      <c r="J269" s="4"/>
      <c r="K269" s="4"/>
      <c r="L269" s="4"/>
      <c r="M269" s="4"/>
      <c r="N269" s="4"/>
      <c r="O269" s="4"/>
      <c r="P269" s="4"/>
      <c r="Q269" s="4" t="s">
        <v>5</v>
      </c>
      <c r="R269" s="4" t="s">
        <v>1691</v>
      </c>
      <c r="S269" s="4" t="s">
        <v>1641</v>
      </c>
      <c r="T269" s="4" t="s">
        <v>1692</v>
      </c>
      <c r="U269" s="4" t="s">
        <v>1638</v>
      </c>
      <c r="V269" s="4" t="s">
        <v>1639</v>
      </c>
      <c r="W269" s="4" t="s">
        <v>1640</v>
      </c>
      <c r="X269" s="4"/>
      <c r="Y269" s="4"/>
      <c r="Z269" s="4" t="s">
        <v>1693</v>
      </c>
      <c r="AA269" s="4">
        <v>313.0</v>
      </c>
      <c r="AB269" s="4" t="s">
        <v>47</v>
      </c>
      <c r="AC269" s="4"/>
      <c r="AD269" s="20" t="s">
        <v>1245</v>
      </c>
      <c r="AE269" s="4"/>
      <c r="AF269" s="4"/>
      <c r="AG269" s="4"/>
      <c r="AH269" s="4"/>
      <c r="AI269" s="4"/>
      <c r="AJ269" s="4"/>
      <c r="AK269" s="4"/>
      <c r="AL269" s="4"/>
      <c r="AM269" s="4"/>
      <c r="AN269" s="4"/>
      <c r="AO269" s="4"/>
      <c r="AP269" s="4" t="str">
        <f>VLOOKUP(AA269,[1]Trộn!AA268:AB3260,2,FALSE)</f>
        <v>#ERROR!</v>
      </c>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row>
    <row r="270" ht="14.25" customHeight="1">
      <c r="A270" s="1" t="str">
        <f t="shared" si="56"/>
        <v/>
      </c>
      <c r="B270" s="3">
        <f t="shared" si="57"/>
        <v>0</v>
      </c>
      <c r="C270" s="4" t="s">
        <v>1658</v>
      </c>
      <c r="D270" s="4" t="s">
        <v>1328</v>
      </c>
      <c r="E270" s="4"/>
      <c r="F270" s="4"/>
      <c r="G270" s="4"/>
      <c r="H270" s="4"/>
      <c r="I270" s="4"/>
      <c r="J270" s="4"/>
      <c r="K270" s="4"/>
      <c r="L270" s="4"/>
      <c r="M270" s="4"/>
      <c r="N270" s="4"/>
      <c r="O270" s="4"/>
      <c r="P270" s="4"/>
      <c r="Q270" s="4" t="s">
        <v>5</v>
      </c>
      <c r="R270" s="4" t="s">
        <v>1694</v>
      </c>
      <c r="S270" s="4" t="s">
        <v>1620</v>
      </c>
      <c r="T270" s="4" t="s">
        <v>1621</v>
      </c>
      <c r="U270" s="4" t="s">
        <v>1622</v>
      </c>
      <c r="V270" s="4" t="s">
        <v>1623</v>
      </c>
      <c r="W270" s="4" t="s">
        <v>1624</v>
      </c>
      <c r="X270" s="4"/>
      <c r="Y270" s="4"/>
      <c r="Z270" s="4" t="s">
        <v>1695</v>
      </c>
      <c r="AA270" s="4">
        <v>314.0</v>
      </c>
      <c r="AB270" s="4" t="s">
        <v>47</v>
      </c>
      <c r="AC270" s="4"/>
      <c r="AD270" s="20" t="s">
        <v>489</v>
      </c>
      <c r="AE270" s="4"/>
      <c r="AF270" s="4"/>
      <c r="AG270" s="4"/>
      <c r="AH270" s="4"/>
      <c r="AI270" s="4"/>
      <c r="AJ270" s="4"/>
      <c r="AK270" s="4"/>
      <c r="AL270" s="4"/>
      <c r="AM270" s="4"/>
      <c r="AN270" s="4"/>
      <c r="AO270" s="4"/>
      <c r="AP270" s="4" t="str">
        <f>VLOOKUP(AA270,[1]Trộn!AA269:AB3261,2,FALSE)</f>
        <v>#ERROR!</v>
      </c>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row>
    <row r="271" ht="14.25" customHeight="1">
      <c r="A271" s="1" t="str">
        <f t="shared" si="56"/>
        <v>OK</v>
      </c>
      <c r="B271" s="3" t="str">
        <f t="shared" si="57"/>
        <v>OK</v>
      </c>
      <c r="C271" s="4" t="s">
        <v>1698</v>
      </c>
      <c r="D271" s="4" t="s">
        <v>1328</v>
      </c>
      <c r="E271" s="4"/>
      <c r="F271" s="4"/>
      <c r="G271" s="4" t="s">
        <v>1699</v>
      </c>
      <c r="H271" s="4"/>
      <c r="I271" s="4"/>
      <c r="J271" s="4"/>
      <c r="K271" s="4"/>
      <c r="L271" s="4"/>
      <c r="M271" s="4" t="s">
        <v>47</v>
      </c>
      <c r="N271" s="4" t="s">
        <v>5</v>
      </c>
      <c r="O271" s="4" t="s">
        <v>354</v>
      </c>
      <c r="P271" s="4" t="s">
        <v>421</v>
      </c>
      <c r="Q271" s="4"/>
      <c r="R271" s="4" t="s">
        <v>1700</v>
      </c>
      <c r="S271" s="4" t="s">
        <v>1701</v>
      </c>
      <c r="T271" s="4" t="s">
        <v>1702</v>
      </c>
      <c r="U271" s="4" t="s">
        <v>1703</v>
      </c>
      <c r="V271" s="4" t="s">
        <v>1704</v>
      </c>
      <c r="W271" s="4" t="s">
        <v>1705</v>
      </c>
      <c r="X271" s="4" t="s">
        <v>242</v>
      </c>
      <c r="Y271" s="4" t="s">
        <v>1706</v>
      </c>
      <c r="Z271" s="4"/>
      <c r="AA271" s="4">
        <v>315.0</v>
      </c>
      <c r="AB271" s="4" t="s">
        <v>49</v>
      </c>
      <c r="AC271" s="4"/>
      <c r="AD271" s="4"/>
      <c r="AE271" s="4"/>
      <c r="AF271" s="4"/>
      <c r="AG271" s="4"/>
      <c r="AH271" s="4"/>
      <c r="AI271" s="4"/>
      <c r="AJ271" s="4"/>
      <c r="AK271" s="4"/>
      <c r="AL271" s="4"/>
      <c r="AM271" s="4"/>
      <c r="AN271" s="4"/>
      <c r="AO271" s="4"/>
      <c r="AP271" s="4" t="str">
        <f>VLOOKUP(AA271,[1]Trộn!AA270:AB3262,2,FALSE)</f>
        <v>#ERROR!</v>
      </c>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row>
    <row r="272" ht="14.25" customHeight="1">
      <c r="A272" s="1" t="str">
        <f t="shared" si="56"/>
        <v>OK</v>
      </c>
      <c r="B272" s="3" t="str">
        <f t="shared" si="57"/>
        <v>OK</v>
      </c>
      <c r="C272" s="4" t="s">
        <v>1698</v>
      </c>
      <c r="D272" s="4" t="s">
        <v>1328</v>
      </c>
      <c r="E272" s="4"/>
      <c r="F272" s="4"/>
      <c r="G272" s="4"/>
      <c r="H272" s="4"/>
      <c r="I272" s="4"/>
      <c r="J272" s="4"/>
      <c r="K272" s="4"/>
      <c r="L272" s="4"/>
      <c r="M272" s="4" t="s">
        <v>47</v>
      </c>
      <c r="N272" s="4" t="s">
        <v>5</v>
      </c>
      <c r="O272" s="4" t="s">
        <v>347</v>
      </c>
      <c r="P272" s="4" t="s">
        <v>927</v>
      </c>
      <c r="Q272" s="4"/>
      <c r="R272" s="4" t="s">
        <v>1707</v>
      </c>
      <c r="S272" s="4" t="s">
        <v>1708</v>
      </c>
      <c r="T272" s="4" t="s">
        <v>1709</v>
      </c>
      <c r="U272" s="4" t="s">
        <v>1710</v>
      </c>
      <c r="V272" s="4" t="s">
        <v>1711</v>
      </c>
      <c r="W272" s="4" t="s">
        <v>1712</v>
      </c>
      <c r="X272" s="4" t="s">
        <v>99</v>
      </c>
      <c r="Y272" s="4" t="s">
        <v>1713</v>
      </c>
      <c r="Z272" s="4"/>
      <c r="AA272" s="4">
        <v>316.0</v>
      </c>
      <c r="AB272" s="4" t="s">
        <v>49</v>
      </c>
      <c r="AC272" s="4"/>
      <c r="AD272" s="4"/>
      <c r="AE272" s="4"/>
      <c r="AF272" s="4"/>
      <c r="AG272" s="4"/>
      <c r="AH272" s="4"/>
      <c r="AI272" s="4"/>
      <c r="AJ272" s="4"/>
      <c r="AK272" s="4"/>
      <c r="AL272" s="4"/>
      <c r="AM272" s="4"/>
      <c r="AN272" s="4"/>
      <c r="AO272" s="4"/>
      <c r="AP272" s="4" t="str">
        <f>VLOOKUP(AA272,[1]Trộn!AA271:AB3263,2,FALSE)</f>
        <v>#ERROR!</v>
      </c>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row>
    <row r="273" ht="14.25" customHeight="1">
      <c r="A273" s="1" t="str">
        <f t="shared" si="56"/>
        <v>Giữ chỗ</v>
      </c>
      <c r="B273" s="3" t="str">
        <f t="shared" si="57"/>
        <v>OK</v>
      </c>
      <c r="C273" s="4" t="s">
        <v>1698</v>
      </c>
      <c r="D273" s="4" t="s">
        <v>1328</v>
      </c>
      <c r="E273" s="4"/>
      <c r="F273" s="4"/>
      <c r="G273" s="4"/>
      <c r="H273" s="4"/>
      <c r="I273" s="4"/>
      <c r="J273" s="4"/>
      <c r="K273" s="4"/>
      <c r="L273" s="4"/>
      <c r="M273" s="4" t="s">
        <v>47</v>
      </c>
      <c r="N273" s="4" t="s">
        <v>8</v>
      </c>
      <c r="O273" s="4" t="s">
        <v>1027</v>
      </c>
      <c r="P273" s="4" t="s">
        <v>1028</v>
      </c>
      <c r="Q273" s="4"/>
      <c r="R273" s="4"/>
      <c r="S273" s="4"/>
      <c r="T273" s="4"/>
      <c r="U273" s="4"/>
      <c r="V273" s="4"/>
      <c r="W273" s="4"/>
      <c r="X273" s="4"/>
      <c r="Y273" s="4"/>
      <c r="Z273" s="4"/>
      <c r="AA273" s="4">
        <v>317.0</v>
      </c>
      <c r="AB273" s="4" t="s">
        <v>49</v>
      </c>
      <c r="AC273" s="4"/>
      <c r="AD273" s="4"/>
      <c r="AE273" s="4"/>
      <c r="AF273" s="4"/>
      <c r="AG273" s="4"/>
      <c r="AH273" s="4"/>
      <c r="AI273" s="4"/>
      <c r="AJ273" s="4"/>
      <c r="AK273" s="4"/>
      <c r="AL273" s="4"/>
      <c r="AM273" s="4"/>
      <c r="AN273" s="4"/>
      <c r="AO273" s="4"/>
      <c r="AP273" s="4" t="str">
        <f>VLOOKUP(AA273,[1]Trộn!AA272:AB3264,2,FALSE)</f>
        <v>#ERROR!</v>
      </c>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row>
    <row r="274" ht="14.25" customHeight="1">
      <c r="A274" s="1" t="str">
        <f t="shared" si="56"/>
        <v/>
      </c>
      <c r="B274" s="3">
        <f t="shared" si="57"/>
        <v>0</v>
      </c>
      <c r="C274" s="4" t="s">
        <v>1698</v>
      </c>
      <c r="D274" s="4" t="s">
        <v>1328</v>
      </c>
      <c r="E274" s="4"/>
      <c r="F274" s="4"/>
      <c r="G274" s="4"/>
      <c r="H274" s="4"/>
      <c r="I274" s="4"/>
      <c r="J274" s="4"/>
      <c r="K274" s="4"/>
      <c r="L274" s="4"/>
      <c r="M274" s="4"/>
      <c r="N274" s="4"/>
      <c r="O274" s="4"/>
      <c r="P274" s="4" t="s">
        <v>1714</v>
      </c>
      <c r="Q274" s="4" t="s">
        <v>5</v>
      </c>
      <c r="R274" s="4" t="s">
        <v>1715</v>
      </c>
      <c r="S274" s="4" t="s">
        <v>1641</v>
      </c>
      <c r="T274" s="4" t="s">
        <v>1716</v>
      </c>
      <c r="U274" s="4" t="s">
        <v>1638</v>
      </c>
      <c r="V274" s="4" t="s">
        <v>1639</v>
      </c>
      <c r="W274" s="4" t="s">
        <v>1640</v>
      </c>
      <c r="X274" s="4" t="s">
        <v>410</v>
      </c>
      <c r="Y274" s="4"/>
      <c r="Z274" s="4" t="s">
        <v>1717</v>
      </c>
      <c r="AA274" s="4">
        <v>318.0</v>
      </c>
      <c r="AB274" s="4" t="s">
        <v>47</v>
      </c>
      <c r="AC274" s="4"/>
      <c r="AD274" s="20" t="s">
        <v>494</v>
      </c>
      <c r="AE274" s="4"/>
      <c r="AF274" s="4"/>
      <c r="AG274" s="4"/>
      <c r="AH274" s="4"/>
      <c r="AI274" s="4"/>
      <c r="AJ274" s="4"/>
      <c r="AK274" s="4"/>
      <c r="AL274" s="4"/>
      <c r="AM274" s="4"/>
      <c r="AN274" s="4"/>
      <c r="AO274" s="4"/>
      <c r="AP274" s="4" t="str">
        <f>VLOOKUP(AA274,[1]Trộn!AA273:AB3265,2,FALSE)</f>
        <v>#ERROR!</v>
      </c>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row>
    <row r="275" ht="14.25" customHeight="1">
      <c r="A275" s="1" t="str">
        <f t="shared" si="56"/>
        <v/>
      </c>
      <c r="B275" s="3">
        <f t="shared" si="57"/>
        <v>0</v>
      </c>
      <c r="C275" s="4" t="s">
        <v>1698</v>
      </c>
      <c r="D275" s="4" t="s">
        <v>1328</v>
      </c>
      <c r="E275" s="4"/>
      <c r="F275" s="4"/>
      <c r="G275" s="4"/>
      <c r="H275" s="4"/>
      <c r="I275" s="4"/>
      <c r="J275" s="4"/>
      <c r="K275" s="4"/>
      <c r="L275" s="4"/>
      <c r="M275" s="4"/>
      <c r="N275" s="4"/>
      <c r="O275" s="4"/>
      <c r="P275" s="4"/>
      <c r="Q275" s="4" t="s">
        <v>5</v>
      </c>
      <c r="R275" s="4" t="s">
        <v>1718</v>
      </c>
      <c r="S275" s="4" t="s">
        <v>1613</v>
      </c>
      <c r="T275" s="4" t="s">
        <v>1614</v>
      </c>
      <c r="U275" s="4" t="s">
        <v>1615</v>
      </c>
      <c r="V275" s="4" t="s">
        <v>1616</v>
      </c>
      <c r="W275" s="4" t="s">
        <v>1617</v>
      </c>
      <c r="X275" s="4"/>
      <c r="Y275" s="4"/>
      <c r="Z275" s="4" t="s">
        <v>1719</v>
      </c>
      <c r="AA275" s="4">
        <v>319.0</v>
      </c>
      <c r="AB275" s="4" t="s">
        <v>47</v>
      </c>
      <c r="AC275" s="4"/>
      <c r="AD275" s="20" t="s">
        <v>1250</v>
      </c>
      <c r="AE275" s="4"/>
      <c r="AF275" s="4"/>
      <c r="AG275" s="4"/>
      <c r="AH275" s="4"/>
      <c r="AI275" s="4"/>
      <c r="AJ275" s="4"/>
      <c r="AK275" s="4"/>
      <c r="AL275" s="4"/>
      <c r="AM275" s="4"/>
      <c r="AN275" s="4"/>
      <c r="AO275" s="4"/>
      <c r="AP275" s="4" t="str">
        <f>VLOOKUP(AA275,[1]Trộn!AA274:AB3266,2,FALSE)</f>
        <v>#ERROR!</v>
      </c>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row>
    <row r="276" ht="14.25" customHeight="1">
      <c r="A276" s="1" t="str">
        <f t="shared" si="56"/>
        <v/>
      </c>
      <c r="B276" s="3">
        <f t="shared" si="57"/>
        <v>0</v>
      </c>
      <c r="C276" s="4" t="s">
        <v>1698</v>
      </c>
      <c r="D276" s="4" t="s">
        <v>1328</v>
      </c>
      <c r="E276" s="4"/>
      <c r="F276" s="4"/>
      <c r="G276" s="4"/>
      <c r="H276" s="4"/>
      <c r="I276" s="4"/>
      <c r="J276" s="4"/>
      <c r="K276" s="4"/>
      <c r="L276" s="4"/>
      <c r="M276" s="4"/>
      <c r="N276" s="4"/>
      <c r="O276" s="4"/>
      <c r="P276" s="4"/>
      <c r="Q276" s="4" t="s">
        <v>5</v>
      </c>
      <c r="R276" s="4" t="s">
        <v>1720</v>
      </c>
      <c r="S276" s="4" t="s">
        <v>1641</v>
      </c>
      <c r="T276" s="4" t="s">
        <v>1692</v>
      </c>
      <c r="U276" s="4" t="s">
        <v>1638</v>
      </c>
      <c r="V276" s="4" t="s">
        <v>1639</v>
      </c>
      <c r="W276" s="4" t="s">
        <v>1640</v>
      </c>
      <c r="X276" s="4"/>
      <c r="Y276" s="4"/>
      <c r="Z276" s="4" t="s">
        <v>1721</v>
      </c>
      <c r="AA276" s="4">
        <v>320.0</v>
      </c>
      <c r="AB276" s="4" t="s">
        <v>47</v>
      </c>
      <c r="AC276" s="4"/>
      <c r="AD276" s="20" t="s">
        <v>1239</v>
      </c>
      <c r="AE276" s="4"/>
      <c r="AF276" s="4"/>
      <c r="AG276" s="4"/>
      <c r="AH276" s="4"/>
      <c r="AI276" s="4"/>
      <c r="AJ276" s="4"/>
      <c r="AK276" s="4"/>
      <c r="AL276" s="4"/>
      <c r="AM276" s="4"/>
      <c r="AN276" s="4"/>
      <c r="AO276" s="4"/>
      <c r="AP276" s="4" t="str">
        <f>VLOOKUP(AA276,[1]Trộn!AA275:AB3267,2,FALSE)</f>
        <v>#ERROR!</v>
      </c>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row>
    <row r="277" ht="14.25" customHeight="1">
      <c r="A277" s="1" t="str">
        <f t="shared" si="56"/>
        <v>OK</v>
      </c>
      <c r="B277" s="3" t="str">
        <f t="shared" si="57"/>
        <v>OK</v>
      </c>
      <c r="C277" s="4" t="s">
        <v>1722</v>
      </c>
      <c r="D277" s="4" t="s">
        <v>1328</v>
      </c>
      <c r="E277" s="4"/>
      <c r="F277" s="4"/>
      <c r="G277" s="4" t="s">
        <v>1723</v>
      </c>
      <c r="H277" s="4"/>
      <c r="I277" s="4"/>
      <c r="J277" s="4"/>
      <c r="K277" s="4"/>
      <c r="L277" s="4"/>
      <c r="M277" s="4" t="s">
        <v>47</v>
      </c>
      <c r="N277" s="4" t="s">
        <v>8</v>
      </c>
      <c r="O277" s="4" t="s">
        <v>347</v>
      </c>
      <c r="P277" s="4" t="s">
        <v>927</v>
      </c>
      <c r="Q277" s="4"/>
      <c r="R277" s="4" t="s">
        <v>1724</v>
      </c>
      <c r="S277" s="4" t="s">
        <v>1725</v>
      </c>
      <c r="T277" s="4" t="s">
        <v>1726</v>
      </c>
      <c r="U277" s="4" t="s">
        <v>1727</v>
      </c>
      <c r="V277" s="4" t="s">
        <v>1728</v>
      </c>
      <c r="W277" s="4" t="s">
        <v>1729</v>
      </c>
      <c r="X277" s="4" t="s">
        <v>171</v>
      </c>
      <c r="Y277" s="4" t="s">
        <v>1730</v>
      </c>
      <c r="Z277" s="4"/>
      <c r="AA277" s="4">
        <v>321.0</v>
      </c>
      <c r="AB277" s="4" t="s">
        <v>49</v>
      </c>
      <c r="AC277" s="4"/>
      <c r="AD277" s="4"/>
      <c r="AE277" s="4"/>
      <c r="AF277" s="4"/>
      <c r="AG277" s="4"/>
      <c r="AH277" s="4"/>
      <c r="AI277" s="4"/>
      <c r="AJ277" s="4"/>
      <c r="AK277" s="4"/>
      <c r="AL277" s="4"/>
      <c r="AM277" s="4"/>
      <c r="AN277" s="4"/>
      <c r="AO277" s="4"/>
      <c r="AP277" s="4" t="str">
        <f>VLOOKUP(AA277,[1]Trộn!AA276:AB3268,2,FALSE)</f>
        <v>#ERROR!</v>
      </c>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row>
    <row r="278" ht="14.25" customHeight="1">
      <c r="A278" s="1" t="str">
        <f t="shared" si="56"/>
        <v>OK</v>
      </c>
      <c r="B278" s="3" t="str">
        <f t="shared" si="57"/>
        <v>OK</v>
      </c>
      <c r="C278" s="4" t="s">
        <v>1722</v>
      </c>
      <c r="D278" s="4" t="s">
        <v>1328</v>
      </c>
      <c r="E278" s="4"/>
      <c r="F278" s="4"/>
      <c r="G278" s="4"/>
      <c r="H278" s="4"/>
      <c r="I278" s="4"/>
      <c r="J278" s="4"/>
      <c r="K278" s="4"/>
      <c r="L278" s="4"/>
      <c r="M278" s="4" t="s">
        <v>47</v>
      </c>
      <c r="N278" s="4" t="s">
        <v>8</v>
      </c>
      <c r="O278" s="4" t="s">
        <v>347</v>
      </c>
      <c r="P278" s="4" t="s">
        <v>927</v>
      </c>
      <c r="Q278" s="4"/>
      <c r="R278" s="4" t="s">
        <v>1731</v>
      </c>
      <c r="S278" s="4" t="s">
        <v>1732</v>
      </c>
      <c r="T278" s="4" t="s">
        <v>1733</v>
      </c>
      <c r="U278" s="4" t="s">
        <v>1734</v>
      </c>
      <c r="V278" s="4" t="s">
        <v>1735</v>
      </c>
      <c r="W278" s="4" t="s">
        <v>1736</v>
      </c>
      <c r="X278" s="4" t="s">
        <v>410</v>
      </c>
      <c r="Y278" s="4" t="s">
        <v>1737</v>
      </c>
      <c r="Z278" s="4"/>
      <c r="AA278" s="4">
        <v>322.0</v>
      </c>
      <c r="AB278" s="4" t="s">
        <v>49</v>
      </c>
      <c r="AC278" s="4"/>
      <c r="AD278" s="4"/>
      <c r="AE278" s="4"/>
      <c r="AF278" s="4"/>
      <c r="AG278" s="4"/>
      <c r="AH278" s="4"/>
      <c r="AI278" s="4"/>
      <c r="AJ278" s="4"/>
      <c r="AK278" s="4"/>
      <c r="AL278" s="4"/>
      <c r="AM278" s="4"/>
      <c r="AN278" s="4"/>
      <c r="AO278" s="4"/>
      <c r="AP278" s="4" t="str">
        <f>VLOOKUP(AA278,[1]Trộn!AA277:AB3269,2,FALSE)</f>
        <v>#ERROR!</v>
      </c>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row>
    <row r="279" ht="14.25" customHeight="1">
      <c r="A279" s="1" t="str">
        <f t="shared" si="56"/>
        <v/>
      </c>
      <c r="B279" s="3">
        <f t="shared" si="57"/>
        <v>0</v>
      </c>
      <c r="C279" s="4" t="s">
        <v>1722</v>
      </c>
      <c r="D279" s="4" t="s">
        <v>1328</v>
      </c>
      <c r="E279" s="4"/>
      <c r="F279" s="4"/>
      <c r="G279" s="4"/>
      <c r="H279" s="4"/>
      <c r="I279" s="4"/>
      <c r="J279" s="4"/>
      <c r="K279" s="4"/>
      <c r="L279" s="4"/>
      <c r="M279" s="4"/>
      <c r="N279" s="4"/>
      <c r="O279" s="4"/>
      <c r="P279" s="4"/>
      <c r="Q279" s="4" t="s">
        <v>5</v>
      </c>
      <c r="R279" s="4" t="s">
        <v>1741</v>
      </c>
      <c r="S279" s="4" t="s">
        <v>1613</v>
      </c>
      <c r="T279" s="4" t="s">
        <v>1614</v>
      </c>
      <c r="U279" s="4" t="s">
        <v>1615</v>
      </c>
      <c r="V279" s="4" t="s">
        <v>1742</v>
      </c>
      <c r="W279" s="4" t="s">
        <v>1617</v>
      </c>
      <c r="X279" s="4"/>
      <c r="Y279" s="4"/>
      <c r="Z279" s="4" t="s">
        <v>1743</v>
      </c>
      <c r="AA279" s="4">
        <v>323.0</v>
      </c>
      <c r="AB279" s="4" t="s">
        <v>47</v>
      </c>
      <c r="AC279" s="4"/>
      <c r="AD279" s="20" t="s">
        <v>481</v>
      </c>
      <c r="AE279" s="4"/>
      <c r="AF279" s="4"/>
      <c r="AG279" s="4"/>
      <c r="AH279" s="4"/>
      <c r="AI279" s="4"/>
      <c r="AJ279" s="4"/>
      <c r="AK279" s="4"/>
      <c r="AL279" s="4"/>
      <c r="AM279" s="4"/>
      <c r="AN279" s="4"/>
      <c r="AO279" s="4"/>
      <c r="AP279" s="4" t="str">
        <f>VLOOKUP(AA279,[1]Trộn!AA278:AB3270,2,FALSE)</f>
        <v>#ERROR!</v>
      </c>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row>
    <row r="280" ht="14.25" customHeight="1">
      <c r="A280" s="1" t="str">
        <f t="shared" si="56"/>
        <v/>
      </c>
      <c r="B280" s="3">
        <f t="shared" si="57"/>
        <v>0</v>
      </c>
      <c r="C280" s="4" t="s">
        <v>1722</v>
      </c>
      <c r="D280" s="4" t="s">
        <v>1328</v>
      </c>
      <c r="E280" s="4"/>
      <c r="F280" s="4"/>
      <c r="G280" s="4"/>
      <c r="H280" s="4"/>
      <c r="I280" s="4"/>
      <c r="J280" s="4"/>
      <c r="K280" s="4"/>
      <c r="L280" s="4"/>
      <c r="M280" s="4"/>
      <c r="N280" s="4"/>
      <c r="O280" s="4"/>
      <c r="P280" s="4"/>
      <c r="Q280" s="4" t="s">
        <v>9</v>
      </c>
      <c r="R280" s="4" t="s">
        <v>1744</v>
      </c>
      <c r="S280" s="4"/>
      <c r="T280" s="4"/>
      <c r="U280" s="4"/>
      <c r="V280" s="4"/>
      <c r="W280" s="4"/>
      <c r="X280" s="4"/>
      <c r="Y280" s="4"/>
      <c r="Z280" s="4" t="s">
        <v>1745</v>
      </c>
      <c r="AA280" s="4">
        <v>324.0</v>
      </c>
      <c r="AB280" s="4" t="s">
        <v>47</v>
      </c>
      <c r="AC280" s="4"/>
      <c r="AD280" s="20" t="s">
        <v>846</v>
      </c>
      <c r="AE280" s="4"/>
      <c r="AF280" s="4"/>
      <c r="AG280" s="4"/>
      <c r="AH280" s="4"/>
      <c r="AI280" s="4"/>
      <c r="AJ280" s="4"/>
      <c r="AK280" s="4"/>
      <c r="AL280" s="4"/>
      <c r="AM280" s="4"/>
      <c r="AN280" s="4"/>
      <c r="AO280" s="4"/>
      <c r="AP280" s="4" t="str">
        <f>VLOOKUP(AA280,[1]Trộn!AA279:AB3271,2,FALSE)</f>
        <v>#ERROR!</v>
      </c>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row>
    <row r="281" ht="14.25" customHeight="1">
      <c r="A281" s="1" t="str">
        <f t="shared" si="56"/>
        <v/>
      </c>
      <c r="B281" s="3">
        <f t="shared" si="57"/>
        <v>0</v>
      </c>
      <c r="C281" s="4" t="s">
        <v>1746</v>
      </c>
      <c r="D281" s="4" t="s">
        <v>1328</v>
      </c>
      <c r="E281" s="4"/>
      <c r="F281" s="4"/>
      <c r="G281" s="4"/>
      <c r="H281" s="4"/>
      <c r="I281" s="4"/>
      <c r="J281" s="4"/>
      <c r="K281" s="4"/>
      <c r="L281" s="4"/>
      <c r="M281" s="4"/>
      <c r="N281" s="4"/>
      <c r="O281" s="4"/>
      <c r="P281" s="4" t="s">
        <v>1747</v>
      </c>
      <c r="Q281" s="4" t="s">
        <v>8</v>
      </c>
      <c r="R281" s="4" t="s">
        <v>1748</v>
      </c>
      <c r="S281" s="4" t="s">
        <v>1749</v>
      </c>
      <c r="T281" s="4" t="s">
        <v>1750</v>
      </c>
      <c r="U281" s="4" t="s">
        <v>1751</v>
      </c>
      <c r="V281" s="4" t="s">
        <v>1752</v>
      </c>
      <c r="W281" s="4" t="s">
        <v>149</v>
      </c>
      <c r="X281" s="4" t="s">
        <v>171</v>
      </c>
      <c r="Y281" s="4"/>
      <c r="Z281" s="4" t="s">
        <v>1753</v>
      </c>
      <c r="AA281" s="4">
        <v>327.0</v>
      </c>
      <c r="AB281" s="4" t="s">
        <v>47</v>
      </c>
      <c r="AC281" s="4"/>
      <c r="AD281" s="20" t="s">
        <v>646</v>
      </c>
      <c r="AE281" s="4"/>
      <c r="AF281" s="4"/>
      <c r="AG281" s="4"/>
      <c r="AH281" s="4"/>
      <c r="AI281" s="4"/>
      <c r="AJ281" s="4"/>
      <c r="AK281" s="4"/>
      <c r="AL281" s="4"/>
      <c r="AM281" s="4"/>
      <c r="AN281" s="4"/>
      <c r="AO281" s="4"/>
      <c r="AP281" s="4" t="str">
        <f>VLOOKUP(AA281,[1]Trộn!AA280:AB3272,2,FALSE)</f>
        <v>#ERROR!</v>
      </c>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row>
    <row r="282" ht="14.25" customHeight="1">
      <c r="A282" s="1" t="str">
        <f t="shared" si="56"/>
        <v/>
      </c>
      <c r="B282" s="3">
        <f t="shared" si="57"/>
        <v>0</v>
      </c>
      <c r="C282" s="4" t="s">
        <v>1746</v>
      </c>
      <c r="D282" s="4" t="s">
        <v>1328</v>
      </c>
      <c r="E282" s="4"/>
      <c r="F282" s="4"/>
      <c r="G282" s="4"/>
      <c r="H282" s="4"/>
      <c r="I282" s="4"/>
      <c r="J282" s="4"/>
      <c r="K282" s="4"/>
      <c r="L282" s="4"/>
      <c r="M282" s="4"/>
      <c r="N282" s="4"/>
      <c r="O282" s="4"/>
      <c r="P282" s="4"/>
      <c r="Q282" s="4" t="s">
        <v>5</v>
      </c>
      <c r="R282" s="4" t="s">
        <v>1754</v>
      </c>
      <c r="S282" s="4" t="s">
        <v>1613</v>
      </c>
      <c r="T282" s="4" t="s">
        <v>1614</v>
      </c>
      <c r="U282" s="4" t="s">
        <v>1615</v>
      </c>
      <c r="V282" s="4" t="s">
        <v>1616</v>
      </c>
      <c r="W282" s="4" t="s">
        <v>1617</v>
      </c>
      <c r="X282" s="4"/>
      <c r="Y282" s="4"/>
      <c r="Z282" s="4" t="s">
        <v>1755</v>
      </c>
      <c r="AA282" s="4">
        <v>328.0</v>
      </c>
      <c r="AB282" s="4" t="s">
        <v>47</v>
      </c>
      <c r="AC282" s="4"/>
      <c r="AD282" s="20" t="s">
        <v>629</v>
      </c>
      <c r="AE282" s="4"/>
      <c r="AF282" s="4"/>
      <c r="AG282" s="4"/>
      <c r="AH282" s="4"/>
      <c r="AI282" s="4"/>
      <c r="AJ282" s="4"/>
      <c r="AK282" s="4"/>
      <c r="AL282" s="4"/>
      <c r="AM282" s="4"/>
      <c r="AN282" s="4"/>
      <c r="AO282" s="4"/>
      <c r="AP282" s="4" t="str">
        <f>VLOOKUP(AA282,[1]Trộn!AA281:AB3273,2,FALSE)</f>
        <v>#ERROR!</v>
      </c>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row>
    <row r="283" ht="14.25" customHeight="1">
      <c r="A283" s="1" t="str">
        <f t="shared" si="56"/>
        <v/>
      </c>
      <c r="B283" s="3">
        <f t="shared" si="57"/>
        <v>0</v>
      </c>
      <c r="C283" s="4" t="s">
        <v>1756</v>
      </c>
      <c r="D283" s="4" t="s">
        <v>1328</v>
      </c>
      <c r="E283" s="4"/>
      <c r="F283" s="4"/>
      <c r="G283" s="4"/>
      <c r="H283" s="4"/>
      <c r="I283" s="4"/>
      <c r="J283" s="4"/>
      <c r="K283" s="4"/>
      <c r="L283" s="4"/>
      <c r="M283" s="4"/>
      <c r="N283" s="4"/>
      <c r="O283" s="4"/>
      <c r="P283" s="4" t="s">
        <v>1757</v>
      </c>
      <c r="Q283" s="4" t="s">
        <v>5</v>
      </c>
      <c r="R283" s="4" t="s">
        <v>1758</v>
      </c>
      <c r="S283" s="4" t="s">
        <v>1759</v>
      </c>
      <c r="T283" s="4" t="s">
        <v>1760</v>
      </c>
      <c r="U283" s="4" t="s">
        <v>1761</v>
      </c>
      <c r="V283" s="4" t="s">
        <v>1764</v>
      </c>
      <c r="W283" s="4" t="s">
        <v>1124</v>
      </c>
      <c r="X283" s="4" t="s">
        <v>1766</v>
      </c>
      <c r="Y283" s="4"/>
      <c r="Z283" s="4" t="s">
        <v>1767</v>
      </c>
      <c r="AA283" s="4">
        <v>332.0</v>
      </c>
      <c r="AB283" s="4" t="s">
        <v>47</v>
      </c>
      <c r="AC283" s="4"/>
      <c r="AD283" s="20" t="s">
        <v>1028</v>
      </c>
      <c r="AE283" s="4"/>
      <c r="AF283" s="4"/>
      <c r="AG283" s="4"/>
      <c r="AH283" s="4"/>
      <c r="AI283" s="4"/>
      <c r="AJ283" s="4"/>
      <c r="AK283" s="4"/>
      <c r="AL283" s="4"/>
      <c r="AM283" s="4"/>
      <c r="AN283" s="4"/>
      <c r="AO283" s="4"/>
      <c r="AP283" s="4" t="str">
        <f>VLOOKUP(AA283,[1]Trộn!AA282:AB3274,2,FALSE)</f>
        <v>#ERROR!</v>
      </c>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row>
    <row r="284" ht="14.25" customHeight="1">
      <c r="A284" s="1" t="str">
        <f t="shared" si="56"/>
        <v/>
      </c>
      <c r="B284" s="3">
        <f t="shared" si="57"/>
        <v>0</v>
      </c>
      <c r="C284" s="4" t="s">
        <v>1756</v>
      </c>
      <c r="D284" s="4" t="s">
        <v>1328</v>
      </c>
      <c r="E284" s="4"/>
      <c r="F284" s="4"/>
      <c r="G284" s="4"/>
      <c r="H284" s="4"/>
      <c r="I284" s="4"/>
      <c r="J284" s="4"/>
      <c r="K284" s="4"/>
      <c r="L284" s="4"/>
      <c r="M284" s="4"/>
      <c r="N284" s="4"/>
      <c r="O284" s="4"/>
      <c r="P284" s="4"/>
      <c r="Q284" s="4" t="s">
        <v>5</v>
      </c>
      <c r="R284" s="4" t="s">
        <v>1768</v>
      </c>
      <c r="S284" s="4" t="s">
        <v>1769</v>
      </c>
      <c r="T284" s="4" t="s">
        <v>1770</v>
      </c>
      <c r="U284" s="4" t="s">
        <v>1771</v>
      </c>
      <c r="V284" s="4" t="s">
        <v>1772</v>
      </c>
      <c r="W284" s="4" t="s">
        <v>1773</v>
      </c>
      <c r="X284" s="4"/>
      <c r="Y284" s="4"/>
      <c r="Z284" s="4" t="s">
        <v>1774</v>
      </c>
      <c r="AA284" s="4">
        <v>333.0</v>
      </c>
      <c r="AB284" s="4" t="s">
        <v>47</v>
      </c>
      <c r="AC284" s="4"/>
      <c r="AD284" s="20" t="s">
        <v>1245</v>
      </c>
      <c r="AE284" s="4"/>
      <c r="AF284" s="4"/>
      <c r="AG284" s="4"/>
      <c r="AH284" s="4"/>
      <c r="AI284" s="4"/>
      <c r="AJ284" s="4"/>
      <c r="AK284" s="4"/>
      <c r="AL284" s="4"/>
      <c r="AM284" s="4"/>
      <c r="AN284" s="4"/>
      <c r="AO284" s="4"/>
      <c r="AP284" s="4" t="str">
        <f>VLOOKUP(AA284,[1]Trộn!AA283:AB3275,2,FALSE)</f>
        <v>#ERROR!</v>
      </c>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row>
    <row r="285" ht="14.25" customHeight="1">
      <c r="A285" s="1" t="str">
        <f t="shared" si="56"/>
        <v/>
      </c>
      <c r="B285" s="3">
        <f t="shared" si="57"/>
        <v>0</v>
      </c>
      <c r="C285" s="4" t="s">
        <v>1756</v>
      </c>
      <c r="D285" s="4" t="s">
        <v>1328</v>
      </c>
      <c r="E285" s="4"/>
      <c r="F285" s="4"/>
      <c r="G285" s="4"/>
      <c r="H285" s="4"/>
      <c r="I285" s="4"/>
      <c r="J285" s="4"/>
      <c r="K285" s="4"/>
      <c r="L285" s="4"/>
      <c r="M285" s="4"/>
      <c r="N285" s="4"/>
      <c r="O285" s="4"/>
      <c r="P285" s="4"/>
      <c r="Q285" s="4" t="s">
        <v>5</v>
      </c>
      <c r="R285" s="4" t="s">
        <v>1775</v>
      </c>
      <c r="S285" s="4" t="s">
        <v>1627</v>
      </c>
      <c r="T285" s="4" t="s">
        <v>1628</v>
      </c>
      <c r="U285" s="4" t="s">
        <v>1629</v>
      </c>
      <c r="V285" s="4" t="s">
        <v>1630</v>
      </c>
      <c r="W285" s="4" t="s">
        <v>1631</v>
      </c>
      <c r="X285" s="4"/>
      <c r="Y285" s="4"/>
      <c r="Z285" s="4" t="s">
        <v>1776</v>
      </c>
      <c r="AA285" s="4">
        <v>334.0</v>
      </c>
      <c r="AB285" s="4" t="s">
        <v>47</v>
      </c>
      <c r="AC285" s="4"/>
      <c r="AD285" s="20" t="s">
        <v>112</v>
      </c>
      <c r="AE285" s="4"/>
      <c r="AF285" s="4"/>
      <c r="AG285" s="4"/>
      <c r="AH285" s="4"/>
      <c r="AI285" s="4"/>
      <c r="AJ285" s="4"/>
      <c r="AK285" s="4"/>
      <c r="AL285" s="4"/>
      <c r="AM285" s="4"/>
      <c r="AN285" s="4"/>
      <c r="AO285" s="4"/>
      <c r="AP285" s="4" t="str">
        <f>VLOOKUP(AA285,[1]Trộn!AA284:AB3276,2,FALSE)</f>
        <v>#ERROR!</v>
      </c>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row>
    <row r="286" ht="14.25" customHeight="1">
      <c r="A286" s="1" t="str">
        <f t="shared" si="56"/>
        <v>Giữ chỗ</v>
      </c>
      <c r="B286" s="3" t="str">
        <f t="shared" si="57"/>
        <v>OK</v>
      </c>
      <c r="C286" s="4" t="s">
        <v>1777</v>
      </c>
      <c r="D286" s="4" t="s">
        <v>1328</v>
      </c>
      <c r="E286" s="4"/>
      <c r="F286" s="4"/>
      <c r="G286" s="4"/>
      <c r="H286" s="4"/>
      <c r="I286" s="4"/>
      <c r="J286" s="4"/>
      <c r="K286" s="4"/>
      <c r="L286" s="4"/>
      <c r="M286" s="4" t="s">
        <v>47</v>
      </c>
      <c r="N286" s="4" t="s">
        <v>5</v>
      </c>
      <c r="O286" s="4" t="s">
        <v>1027</v>
      </c>
      <c r="P286" s="4" t="s">
        <v>1028</v>
      </c>
      <c r="Q286" s="4"/>
      <c r="R286" s="4"/>
      <c r="S286" s="4"/>
      <c r="T286" s="4"/>
      <c r="U286" s="4"/>
      <c r="V286" s="4"/>
      <c r="W286" s="4"/>
      <c r="X286" s="4"/>
      <c r="Y286" s="4"/>
      <c r="Z286" s="4"/>
      <c r="AA286" s="4">
        <v>335.0</v>
      </c>
      <c r="AB286" s="4" t="s">
        <v>49</v>
      </c>
      <c r="AC286" s="4"/>
      <c r="AD286" s="4"/>
      <c r="AE286" s="4"/>
      <c r="AF286" s="4"/>
      <c r="AG286" s="4"/>
      <c r="AH286" s="4"/>
      <c r="AI286" s="4"/>
      <c r="AJ286" s="4"/>
      <c r="AK286" s="4"/>
      <c r="AL286" s="4"/>
      <c r="AM286" s="4"/>
      <c r="AN286" s="4"/>
      <c r="AO286" s="4"/>
      <c r="AP286" s="4" t="str">
        <f>VLOOKUP(AA286,[1]Trộn!AA285:AB3277,2,FALSE)</f>
        <v>#ERROR!</v>
      </c>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row>
    <row r="287" ht="14.25" customHeight="1">
      <c r="A287" s="1" t="str">
        <f t="shared" si="56"/>
        <v/>
      </c>
      <c r="B287" s="3">
        <f t="shared" si="57"/>
        <v>0</v>
      </c>
      <c r="C287" s="4" t="s">
        <v>1777</v>
      </c>
      <c r="D287" s="4" t="s">
        <v>1328</v>
      </c>
      <c r="E287" s="4"/>
      <c r="F287" s="4"/>
      <c r="G287" s="4"/>
      <c r="H287" s="4"/>
      <c r="I287" s="4"/>
      <c r="J287" s="4"/>
      <c r="K287" s="4"/>
      <c r="L287" s="4"/>
      <c r="M287" s="4"/>
      <c r="N287" s="4"/>
      <c r="O287" s="4"/>
      <c r="P287" s="4"/>
      <c r="Q287" s="4" t="s">
        <v>5</v>
      </c>
      <c r="R287" s="4" t="s">
        <v>1778</v>
      </c>
      <c r="S287" s="4" t="s">
        <v>1779</v>
      </c>
      <c r="T287" s="4" t="s">
        <v>1780</v>
      </c>
      <c r="U287" s="4" t="s">
        <v>1638</v>
      </c>
      <c r="V287" s="4" t="s">
        <v>1639</v>
      </c>
      <c r="W287" s="4" t="s">
        <v>1640</v>
      </c>
      <c r="X287" s="4"/>
      <c r="Y287" s="4"/>
      <c r="Z287" s="4" t="s">
        <v>1781</v>
      </c>
      <c r="AA287" s="4">
        <v>337.0</v>
      </c>
      <c r="AB287" s="4" t="s">
        <v>47</v>
      </c>
      <c r="AC287" s="4"/>
      <c r="AD287" s="20" t="s">
        <v>1473</v>
      </c>
      <c r="AE287" s="4"/>
      <c r="AF287" s="4"/>
      <c r="AG287" s="4"/>
      <c r="AH287" s="4"/>
      <c r="AI287" s="4"/>
      <c r="AJ287" s="4"/>
      <c r="AK287" s="4"/>
      <c r="AL287" s="4"/>
      <c r="AM287" s="4"/>
      <c r="AN287" s="4"/>
      <c r="AO287" s="4"/>
      <c r="AP287" s="4" t="str">
        <f>VLOOKUP(AA287,[1]Trộn!AA286:AB3278,2,FALSE)</f>
        <v>#ERROR!</v>
      </c>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row>
    <row r="288" ht="14.25" customHeight="1">
      <c r="A288" s="1" t="str">
        <f t="shared" si="56"/>
        <v/>
      </c>
      <c r="B288" s="3">
        <f t="shared" si="57"/>
        <v>0</v>
      </c>
      <c r="C288" s="4" t="s">
        <v>1777</v>
      </c>
      <c r="D288" s="4" t="s">
        <v>1328</v>
      </c>
      <c r="E288" s="4"/>
      <c r="F288" s="4"/>
      <c r="G288" s="4"/>
      <c r="H288" s="4"/>
      <c r="I288" s="4"/>
      <c r="J288" s="4"/>
      <c r="K288" s="4"/>
      <c r="L288" s="4"/>
      <c r="M288" s="4"/>
      <c r="N288" s="4"/>
      <c r="O288" s="4"/>
      <c r="P288" s="4"/>
      <c r="Q288" s="4" t="s">
        <v>5</v>
      </c>
      <c r="R288" s="4" t="s">
        <v>1782</v>
      </c>
      <c r="S288" s="4" t="s">
        <v>1783</v>
      </c>
      <c r="T288" s="4" t="s">
        <v>1614</v>
      </c>
      <c r="U288" s="4" t="s">
        <v>1615</v>
      </c>
      <c r="V288" s="4" t="s">
        <v>1616</v>
      </c>
      <c r="W288" s="4" t="s">
        <v>1617</v>
      </c>
      <c r="X288" s="4"/>
      <c r="Y288" s="4"/>
      <c r="Z288" s="4" t="s">
        <v>1784</v>
      </c>
      <c r="AA288" s="4">
        <v>338.0</v>
      </c>
      <c r="AB288" s="4" t="s">
        <v>47</v>
      </c>
      <c r="AC288" s="4"/>
      <c r="AD288" s="20" t="s">
        <v>421</v>
      </c>
      <c r="AE288" s="4"/>
      <c r="AF288" s="4"/>
      <c r="AG288" s="4"/>
      <c r="AH288" s="4"/>
      <c r="AI288" s="4"/>
      <c r="AJ288" s="4"/>
      <c r="AK288" s="4"/>
      <c r="AL288" s="4"/>
      <c r="AM288" s="4"/>
      <c r="AN288" s="4"/>
      <c r="AO288" s="4"/>
      <c r="AP288" s="4" t="str">
        <f>VLOOKUP(AA288,[1]Trộn!AA287:AB3279,2,FALSE)</f>
        <v>#ERROR!</v>
      </c>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row>
    <row r="289" ht="14.25" customHeight="1">
      <c r="A289" s="1" t="str">
        <f t="shared" si="56"/>
        <v>OK</v>
      </c>
      <c r="B289" s="3" t="str">
        <f t="shared" si="57"/>
        <v>OK</v>
      </c>
      <c r="C289" s="4" t="s">
        <v>1787</v>
      </c>
      <c r="D289" s="4" t="s">
        <v>1328</v>
      </c>
      <c r="E289" s="4"/>
      <c r="F289" s="4"/>
      <c r="G289" s="4" t="s">
        <v>1788</v>
      </c>
      <c r="H289" s="4"/>
      <c r="I289" s="4"/>
      <c r="J289" s="4"/>
      <c r="K289" s="4"/>
      <c r="L289" s="4"/>
      <c r="M289" s="4" t="s">
        <v>47</v>
      </c>
      <c r="N289" s="4" t="s">
        <v>5</v>
      </c>
      <c r="O289" s="4" t="s">
        <v>347</v>
      </c>
      <c r="P289" s="4" t="s">
        <v>671</v>
      </c>
      <c r="Q289" s="4"/>
      <c r="R289" s="4" t="s">
        <v>1789</v>
      </c>
      <c r="S289" s="4" t="s">
        <v>1790</v>
      </c>
      <c r="T289" s="4" t="s">
        <v>1791</v>
      </c>
      <c r="U289" s="4" t="s">
        <v>1792</v>
      </c>
      <c r="V289" s="4" t="s">
        <v>1793</v>
      </c>
      <c r="W289" s="4" t="s">
        <v>1794</v>
      </c>
      <c r="X289" s="4" t="s">
        <v>1795</v>
      </c>
      <c r="Y289" s="4" t="s">
        <v>1796</v>
      </c>
      <c r="Z289" s="4"/>
      <c r="AA289" s="4">
        <v>339.0</v>
      </c>
      <c r="AB289" s="4" t="s">
        <v>49</v>
      </c>
      <c r="AC289" s="4"/>
      <c r="AD289" s="4"/>
      <c r="AE289" s="4"/>
      <c r="AF289" s="4"/>
      <c r="AG289" s="4"/>
      <c r="AH289" s="4"/>
      <c r="AI289" s="4"/>
      <c r="AJ289" s="4"/>
      <c r="AK289" s="4"/>
      <c r="AL289" s="4"/>
      <c r="AM289" s="4"/>
      <c r="AN289" s="4"/>
      <c r="AO289" s="4"/>
      <c r="AP289" s="4" t="str">
        <f>VLOOKUP(AA289,[1]Trộn!AA288:AB3280,2,FALSE)</f>
        <v>#ERROR!</v>
      </c>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row>
    <row r="290" ht="14.25" customHeight="1">
      <c r="A290" s="1" t="str">
        <f t="shared" si="56"/>
        <v/>
      </c>
      <c r="B290" s="3">
        <f t="shared" si="57"/>
        <v>0</v>
      </c>
      <c r="C290" s="4" t="s">
        <v>1787</v>
      </c>
      <c r="D290" s="4" t="s">
        <v>1328</v>
      </c>
      <c r="E290" s="4"/>
      <c r="F290" s="4"/>
      <c r="G290" s="4"/>
      <c r="H290" s="4"/>
      <c r="I290" s="4"/>
      <c r="J290" s="4"/>
      <c r="K290" s="4"/>
      <c r="L290" s="4"/>
      <c r="M290" s="4"/>
      <c r="N290" s="4"/>
      <c r="O290" s="4"/>
      <c r="P290" s="4"/>
      <c r="Q290" s="4" t="s">
        <v>5</v>
      </c>
      <c r="R290" s="4" t="s">
        <v>1797</v>
      </c>
      <c r="S290" s="4" t="s">
        <v>1613</v>
      </c>
      <c r="T290" s="4" t="s">
        <v>1614</v>
      </c>
      <c r="U290" s="4" t="s">
        <v>1615</v>
      </c>
      <c r="V290" s="4" t="s">
        <v>1616</v>
      </c>
      <c r="W290" s="4" t="s">
        <v>1617</v>
      </c>
      <c r="X290" s="4"/>
      <c r="Y290" s="4"/>
      <c r="Z290" s="4" t="s">
        <v>1798</v>
      </c>
      <c r="AA290" s="4">
        <v>340.0</v>
      </c>
      <c r="AB290" s="4" t="s">
        <v>47</v>
      </c>
      <c r="AC290" s="4"/>
      <c r="AD290" s="20" t="s">
        <v>355</v>
      </c>
      <c r="AE290" s="4"/>
      <c r="AF290" s="4"/>
      <c r="AG290" s="4"/>
      <c r="AH290" s="4"/>
      <c r="AI290" s="4"/>
      <c r="AJ290" s="4"/>
      <c r="AK290" s="4"/>
      <c r="AL290" s="4"/>
      <c r="AM290" s="4"/>
      <c r="AN290" s="4"/>
      <c r="AO290" s="4"/>
      <c r="AP290" s="4" t="str">
        <f>VLOOKUP(AA290,[1]Trộn!AA289:AB3281,2,FALSE)</f>
        <v>#ERROR!</v>
      </c>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row>
    <row r="291" ht="14.25" customHeight="1">
      <c r="A291" s="1" t="str">
        <f t="shared" si="56"/>
        <v>OK</v>
      </c>
      <c r="B291" s="3" t="str">
        <f t="shared" si="57"/>
        <v>OK</v>
      </c>
      <c r="C291" s="4" t="s">
        <v>1799</v>
      </c>
      <c r="D291" s="4" t="s">
        <v>1328</v>
      </c>
      <c r="E291" s="4" t="s">
        <v>1800</v>
      </c>
      <c r="F291" s="4" t="s">
        <v>1801</v>
      </c>
      <c r="G291" s="4"/>
      <c r="H291" s="4"/>
      <c r="I291" s="4"/>
      <c r="J291" s="4"/>
      <c r="K291" s="4"/>
      <c r="L291" s="4"/>
      <c r="M291" s="4" t="s">
        <v>47</v>
      </c>
      <c r="N291" s="4" t="s">
        <v>5</v>
      </c>
      <c r="O291" s="4" t="s">
        <v>347</v>
      </c>
      <c r="P291" s="4" t="s">
        <v>671</v>
      </c>
      <c r="Q291" s="4"/>
      <c r="R291" s="4" t="s">
        <v>1802</v>
      </c>
      <c r="S291" s="4" t="s">
        <v>1803</v>
      </c>
      <c r="T291" s="4" t="s">
        <v>1804</v>
      </c>
      <c r="U291" s="4" t="s">
        <v>1805</v>
      </c>
      <c r="V291" s="4" t="s">
        <v>1806</v>
      </c>
      <c r="W291" s="4" t="s">
        <v>1807</v>
      </c>
      <c r="X291" s="4" t="s">
        <v>1808</v>
      </c>
      <c r="Y291" s="4" t="s">
        <v>1809</v>
      </c>
      <c r="Z291" s="4"/>
      <c r="AA291" s="4">
        <v>341.0</v>
      </c>
      <c r="AB291" s="4" t="s">
        <v>49</v>
      </c>
      <c r="AC291" s="4"/>
      <c r="AD291" s="4"/>
      <c r="AE291" s="4"/>
      <c r="AF291" s="4"/>
      <c r="AG291" s="4"/>
      <c r="AH291" s="4"/>
      <c r="AI291" s="4"/>
      <c r="AJ291" s="4"/>
      <c r="AK291" s="4"/>
      <c r="AL291" s="4"/>
      <c r="AM291" s="4"/>
      <c r="AN291" s="4"/>
      <c r="AO291" s="4"/>
      <c r="AP291" s="4" t="str">
        <f>VLOOKUP(AA291,[1]Trộn!AA290:AB3282,2,FALSE)</f>
        <v>#ERROR!</v>
      </c>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row>
    <row r="292" ht="14.25" customHeight="1">
      <c r="A292" s="1" t="str">
        <f t="shared" si="56"/>
        <v>OK</v>
      </c>
      <c r="B292" s="3" t="str">
        <f t="shared" si="57"/>
        <v>OK</v>
      </c>
      <c r="C292" s="4" t="s">
        <v>1799</v>
      </c>
      <c r="D292" s="4" t="s">
        <v>1328</v>
      </c>
      <c r="E292" s="4"/>
      <c r="F292" s="4"/>
      <c r="G292" s="4"/>
      <c r="H292" s="4"/>
      <c r="I292" s="4"/>
      <c r="J292" s="4"/>
      <c r="K292" s="4"/>
      <c r="L292" s="4"/>
      <c r="M292" s="4" t="s">
        <v>47</v>
      </c>
      <c r="N292" s="4" t="s">
        <v>5</v>
      </c>
      <c r="O292" s="4" t="s">
        <v>1209</v>
      </c>
      <c r="P292" s="4" t="s">
        <v>629</v>
      </c>
      <c r="Q292" s="4"/>
      <c r="R292" s="4" t="s">
        <v>1814</v>
      </c>
      <c r="S292" s="4" t="s">
        <v>1815</v>
      </c>
      <c r="T292" s="4" t="s">
        <v>1816</v>
      </c>
      <c r="U292" s="4" t="s">
        <v>1817</v>
      </c>
      <c r="V292" s="4" t="s">
        <v>1818</v>
      </c>
      <c r="W292" s="4" t="s">
        <v>1819</v>
      </c>
      <c r="X292" s="4" t="s">
        <v>561</v>
      </c>
      <c r="Y292" s="4" t="s">
        <v>1820</v>
      </c>
      <c r="Z292" s="4"/>
      <c r="AA292" s="4">
        <v>342.0</v>
      </c>
      <c r="AB292" s="4" t="s">
        <v>49</v>
      </c>
      <c r="AC292" s="4"/>
      <c r="AD292" s="4"/>
      <c r="AE292" s="4"/>
      <c r="AF292" s="4"/>
      <c r="AG292" s="4"/>
      <c r="AH292" s="4"/>
      <c r="AI292" s="4"/>
      <c r="AJ292" s="4"/>
      <c r="AK292" s="4"/>
      <c r="AL292" s="4"/>
      <c r="AM292" s="4"/>
      <c r="AN292" s="4"/>
      <c r="AO292" s="4"/>
      <c r="AP292" s="4" t="str">
        <f>VLOOKUP(AA292,[1]Trộn!AA291:AB3283,2,FALSE)</f>
        <v>#ERROR!</v>
      </c>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row>
    <row r="293" ht="14.25" customHeight="1">
      <c r="A293" s="1" t="str">
        <f t="shared" si="56"/>
        <v/>
      </c>
      <c r="B293" s="3">
        <f t="shared" si="57"/>
        <v>0</v>
      </c>
      <c r="C293" s="4" t="s">
        <v>1799</v>
      </c>
      <c r="D293" s="4" t="s">
        <v>1328</v>
      </c>
      <c r="E293" s="4"/>
      <c r="F293" s="4"/>
      <c r="G293" s="4"/>
      <c r="H293" s="4"/>
      <c r="I293" s="4"/>
      <c r="J293" s="4"/>
      <c r="K293" s="4"/>
      <c r="L293" s="4"/>
      <c r="M293" s="4"/>
      <c r="N293" s="4"/>
      <c r="O293" s="4"/>
      <c r="P293" s="4"/>
      <c r="Q293" s="4" t="s">
        <v>5</v>
      </c>
      <c r="R293" s="4" t="s">
        <v>1821</v>
      </c>
      <c r="S293" s="4" t="s">
        <v>1822</v>
      </c>
      <c r="T293" s="4" t="s">
        <v>1823</v>
      </c>
      <c r="U293" s="4" t="s">
        <v>1824</v>
      </c>
      <c r="V293" s="4" t="s">
        <v>1825</v>
      </c>
      <c r="W293" s="4" t="s">
        <v>1826</v>
      </c>
      <c r="X293" s="4"/>
      <c r="Y293" s="4"/>
      <c r="Z293" s="4" t="s">
        <v>1827</v>
      </c>
      <c r="AA293" s="4">
        <v>343.0</v>
      </c>
      <c r="AB293" s="4" t="s">
        <v>47</v>
      </c>
      <c r="AC293" s="4"/>
      <c r="AD293" s="20" t="s">
        <v>466</v>
      </c>
      <c r="AE293" s="4"/>
      <c r="AF293" s="4"/>
      <c r="AG293" s="4"/>
      <c r="AH293" s="4"/>
      <c r="AI293" s="4"/>
      <c r="AJ293" s="4"/>
      <c r="AK293" s="4"/>
      <c r="AL293" s="4"/>
      <c r="AM293" s="4"/>
      <c r="AN293" s="4"/>
      <c r="AO293" s="4"/>
      <c r="AP293" s="4" t="str">
        <f>VLOOKUP(AA293,[1]Trộn!AA292:AB3284,2,FALSE)</f>
        <v>#ERROR!</v>
      </c>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row>
    <row r="294" ht="14.25" customHeight="1">
      <c r="A294" s="1" t="str">
        <f t="shared" si="56"/>
        <v/>
      </c>
      <c r="B294" s="3">
        <f t="shared" si="57"/>
        <v>0</v>
      </c>
      <c r="C294" s="4" t="s">
        <v>1799</v>
      </c>
      <c r="D294" s="4" t="s">
        <v>1328</v>
      </c>
      <c r="E294" s="4"/>
      <c r="F294" s="4"/>
      <c r="G294" s="4"/>
      <c r="H294" s="4"/>
      <c r="I294" s="4"/>
      <c r="J294" s="4"/>
      <c r="K294" s="4"/>
      <c r="L294" s="4"/>
      <c r="M294" s="4"/>
      <c r="N294" s="4"/>
      <c r="O294" s="4"/>
      <c r="P294" s="4"/>
      <c r="Q294" s="4" t="s">
        <v>5</v>
      </c>
      <c r="R294" s="4" t="s">
        <v>1828</v>
      </c>
      <c r="S294" s="4" t="s">
        <v>1825</v>
      </c>
      <c r="T294" s="4" t="s">
        <v>1829</v>
      </c>
      <c r="U294" s="4" t="s">
        <v>1830</v>
      </c>
      <c r="V294" s="4" t="s">
        <v>1831</v>
      </c>
      <c r="W294" s="4" t="s">
        <v>1822</v>
      </c>
      <c r="X294" s="4"/>
      <c r="Y294" s="4"/>
      <c r="Z294" s="4" t="s">
        <v>1832</v>
      </c>
      <c r="AA294" s="4">
        <v>344.0</v>
      </c>
      <c r="AB294" s="4" t="s">
        <v>47</v>
      </c>
      <c r="AC294" s="4"/>
      <c r="AD294" s="20" t="s">
        <v>485</v>
      </c>
      <c r="AE294" s="4"/>
      <c r="AF294" s="4"/>
      <c r="AG294" s="4"/>
      <c r="AH294" s="4"/>
      <c r="AI294" s="4"/>
      <c r="AJ294" s="4"/>
      <c r="AK294" s="4"/>
      <c r="AL294" s="4"/>
      <c r="AM294" s="4"/>
      <c r="AN294" s="4"/>
      <c r="AO294" s="4"/>
      <c r="AP294" s="4" t="str">
        <f>VLOOKUP(AA294,[1]Trộn!AA293:AB3285,2,FALSE)</f>
        <v>#ERROR!</v>
      </c>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row>
    <row r="295" ht="14.25" customHeight="1">
      <c r="A295" s="1" t="str">
        <f t="shared" si="56"/>
        <v>OK</v>
      </c>
      <c r="B295" s="3" t="str">
        <f t="shared" si="57"/>
        <v>OK</v>
      </c>
      <c r="C295" s="4" t="s">
        <v>1833</v>
      </c>
      <c r="D295" s="4" t="s">
        <v>1328</v>
      </c>
      <c r="E295" s="4"/>
      <c r="F295" s="4"/>
      <c r="G295" s="4" t="s">
        <v>1834</v>
      </c>
      <c r="H295" s="4"/>
      <c r="I295" s="4"/>
      <c r="J295" s="4"/>
      <c r="K295" s="4"/>
      <c r="L295" s="4"/>
      <c r="M295" s="4" t="s">
        <v>47</v>
      </c>
      <c r="N295" s="4" t="s">
        <v>5</v>
      </c>
      <c r="O295" s="4" t="s">
        <v>414</v>
      </c>
      <c r="P295" s="4" t="s">
        <v>416</v>
      </c>
      <c r="Q295" s="4"/>
      <c r="R295" s="4" t="s">
        <v>1835</v>
      </c>
      <c r="S295" s="4" t="s">
        <v>114</v>
      </c>
      <c r="T295" s="4" t="s">
        <v>115</v>
      </c>
      <c r="U295" s="4" t="s">
        <v>116</v>
      </c>
      <c r="V295" s="4" t="s">
        <v>117</v>
      </c>
      <c r="W295" s="4" t="s">
        <v>1836</v>
      </c>
      <c r="X295" s="4" t="s">
        <v>1837</v>
      </c>
      <c r="Y295" s="4" t="s">
        <v>1838</v>
      </c>
      <c r="Z295" s="4"/>
      <c r="AA295" s="4">
        <v>345.0</v>
      </c>
      <c r="AB295" s="4" t="s">
        <v>49</v>
      </c>
      <c r="AC295" s="4"/>
      <c r="AD295" s="4"/>
      <c r="AE295" s="4"/>
      <c r="AF295" s="4"/>
      <c r="AG295" s="4"/>
      <c r="AH295" s="4"/>
      <c r="AI295" s="4"/>
      <c r="AJ295" s="4"/>
      <c r="AK295" s="4"/>
      <c r="AL295" s="4"/>
      <c r="AM295" s="4"/>
      <c r="AN295" s="4"/>
      <c r="AO295" s="4"/>
      <c r="AP295" s="4" t="str">
        <f>VLOOKUP(AA295,[1]Trộn!AA294:AB3286,2,FALSE)</f>
        <v>#ERROR!</v>
      </c>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row>
    <row r="296" ht="14.25" customHeight="1">
      <c r="A296" s="1" t="str">
        <f t="shared" si="56"/>
        <v/>
      </c>
      <c r="B296" s="3">
        <f t="shared" si="57"/>
        <v>0</v>
      </c>
      <c r="C296" s="4" t="s">
        <v>1833</v>
      </c>
      <c r="D296" s="4" t="s">
        <v>1328</v>
      </c>
      <c r="E296" s="4"/>
      <c r="F296" s="4"/>
      <c r="G296" s="4" t="s">
        <v>1834</v>
      </c>
      <c r="H296" s="4"/>
      <c r="I296" s="4"/>
      <c r="J296" s="4"/>
      <c r="K296" s="4"/>
      <c r="L296" s="4"/>
      <c r="M296" s="4"/>
      <c r="N296" s="4"/>
      <c r="O296" s="4"/>
      <c r="P296" s="4"/>
      <c r="Q296" s="4" t="s">
        <v>5</v>
      </c>
      <c r="R296" s="4" t="s">
        <v>1839</v>
      </c>
      <c r="S296" s="4" t="s">
        <v>1822</v>
      </c>
      <c r="T296" s="4" t="s">
        <v>1840</v>
      </c>
      <c r="U296" s="4" t="s">
        <v>1841</v>
      </c>
      <c r="V296" s="4" t="s">
        <v>1823</v>
      </c>
      <c r="W296" s="4" t="s">
        <v>1842</v>
      </c>
      <c r="X296" s="4" t="s">
        <v>150</v>
      </c>
      <c r="Y296" s="4"/>
      <c r="Z296" s="4" t="s">
        <v>1843</v>
      </c>
      <c r="AA296" s="4">
        <v>346.0</v>
      </c>
      <c r="AB296" s="4" t="s">
        <v>47</v>
      </c>
      <c r="AC296" s="4"/>
      <c r="AD296" s="20" t="s">
        <v>270</v>
      </c>
      <c r="AE296" s="4"/>
      <c r="AF296" s="4"/>
      <c r="AG296" s="4"/>
      <c r="AH296" s="4"/>
      <c r="AI296" s="4"/>
      <c r="AJ296" s="4"/>
      <c r="AK296" s="4"/>
      <c r="AL296" s="4"/>
      <c r="AM296" s="4"/>
      <c r="AN296" s="4"/>
      <c r="AO296" s="4"/>
      <c r="AP296" s="4" t="str">
        <f>VLOOKUP(AA296,[1]Trộn!AA295:AB3287,2,FALSE)</f>
        <v>#ERROR!</v>
      </c>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row>
    <row r="297" ht="14.25" customHeight="1">
      <c r="A297" s="1" t="str">
        <f t="shared" si="56"/>
        <v>OK</v>
      </c>
      <c r="B297" s="3" t="str">
        <f t="shared" si="57"/>
        <v>OK</v>
      </c>
      <c r="C297" s="4" t="s">
        <v>1844</v>
      </c>
      <c r="D297" s="4" t="s">
        <v>1328</v>
      </c>
      <c r="E297" s="4"/>
      <c r="F297" s="4"/>
      <c r="G297" s="4" t="s">
        <v>1845</v>
      </c>
      <c r="H297" s="4"/>
      <c r="I297" s="4"/>
      <c r="J297" s="4"/>
      <c r="K297" s="4"/>
      <c r="L297" s="4"/>
      <c r="M297" s="4" t="s">
        <v>47</v>
      </c>
      <c r="N297" s="4" t="s">
        <v>5</v>
      </c>
      <c r="O297" s="4" t="s">
        <v>414</v>
      </c>
      <c r="P297" s="4" t="s">
        <v>416</v>
      </c>
      <c r="Q297" s="4"/>
      <c r="R297" s="4" t="s">
        <v>1846</v>
      </c>
      <c r="S297" s="4" t="s">
        <v>1847</v>
      </c>
      <c r="T297" s="4" t="s">
        <v>1848</v>
      </c>
      <c r="U297" s="4" t="s">
        <v>1849</v>
      </c>
      <c r="V297" s="4" t="s">
        <v>1850</v>
      </c>
      <c r="W297" s="4" t="s">
        <v>1851</v>
      </c>
      <c r="X297" s="4" t="s">
        <v>70</v>
      </c>
      <c r="Y297" s="4" t="s">
        <v>1852</v>
      </c>
      <c r="Z297" s="4"/>
      <c r="AA297" s="4">
        <v>347.0</v>
      </c>
      <c r="AB297" s="4" t="s">
        <v>49</v>
      </c>
      <c r="AC297" s="4"/>
      <c r="AD297" s="4"/>
      <c r="AE297" s="4"/>
      <c r="AF297" s="4"/>
      <c r="AG297" s="4"/>
      <c r="AH297" s="4"/>
      <c r="AI297" s="4"/>
      <c r="AJ297" s="4"/>
      <c r="AK297" s="4"/>
      <c r="AL297" s="4"/>
      <c r="AM297" s="4"/>
      <c r="AN297" s="4"/>
      <c r="AO297" s="4"/>
      <c r="AP297" s="4" t="str">
        <f>VLOOKUP(AA297,[1]Trộn!AA296:AB3288,2,FALSE)</f>
        <v>#ERROR!</v>
      </c>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row>
    <row r="298" ht="14.25" customHeight="1">
      <c r="A298" s="1" t="str">
        <f t="shared" si="56"/>
        <v>OK</v>
      </c>
      <c r="B298" s="3" t="str">
        <f t="shared" si="57"/>
        <v>OK</v>
      </c>
      <c r="C298" s="4" t="s">
        <v>1844</v>
      </c>
      <c r="D298" s="4" t="s">
        <v>1328</v>
      </c>
      <c r="E298" s="4"/>
      <c r="F298" s="4"/>
      <c r="G298" s="4" t="s">
        <v>1845</v>
      </c>
      <c r="H298" s="4"/>
      <c r="I298" s="4"/>
      <c r="J298" s="4"/>
      <c r="K298" s="4"/>
      <c r="L298" s="4"/>
      <c r="M298" s="4" t="s">
        <v>13</v>
      </c>
      <c r="N298" s="4" t="s">
        <v>8</v>
      </c>
      <c r="O298" s="4" t="s">
        <v>550</v>
      </c>
      <c r="P298" s="4" t="s">
        <v>567</v>
      </c>
      <c r="Q298" s="4"/>
      <c r="R298" s="4" t="s">
        <v>1853</v>
      </c>
      <c r="S298" s="4" t="s">
        <v>1854</v>
      </c>
      <c r="T298" s="4" t="s">
        <v>1855</v>
      </c>
      <c r="U298" s="4" t="s">
        <v>1856</v>
      </c>
      <c r="V298" s="4" t="s">
        <v>1857</v>
      </c>
      <c r="W298" s="4" t="s">
        <v>1858</v>
      </c>
      <c r="X298" s="4" t="s">
        <v>1859</v>
      </c>
      <c r="Y298" s="4" t="s">
        <v>1860</v>
      </c>
      <c r="Z298" s="4"/>
      <c r="AA298" s="4">
        <v>348.0</v>
      </c>
      <c r="AB298" s="4" t="s">
        <v>47</v>
      </c>
      <c r="AC298" s="4"/>
      <c r="AD298" s="20" t="s">
        <v>534</v>
      </c>
      <c r="AE298" s="4"/>
      <c r="AF298" s="4"/>
      <c r="AG298" s="4"/>
      <c r="AH298" s="4"/>
      <c r="AI298" s="4"/>
      <c r="AJ298" s="4"/>
      <c r="AK298" s="4"/>
      <c r="AL298" s="4"/>
      <c r="AM298" s="4"/>
      <c r="AN298" s="4"/>
      <c r="AO298" s="4"/>
      <c r="AP298" s="4" t="str">
        <f>VLOOKUP(AA298,[1]Trộn!AA297:AB3289,2,FALSE)</f>
        <v>#ERROR!</v>
      </c>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row>
    <row r="299" ht="14.25" customHeight="1">
      <c r="A299" s="1"/>
      <c r="B299" s="3"/>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row>
    <row r="300" ht="14.25" customHeight="1">
      <c r="A300" s="1" t="str">
        <f t="shared" ref="A300:A301" si="58">SWITCH(B300,"OK",IF(ISBLANK(R300),IF(ISBLANK(P300),"Giữ chỗ nhóm","Giữ chỗ"),"OK"),"Chưa làm",IF(P300&lt;&gt;"","Giữ chỗ",""),0,IF(ISBLANK(R300),"Thêm",""),"")</f>
        <v>OK</v>
      </c>
      <c r="B300" s="3" t="str">
        <f t="shared" ref="B300:B301" si="59">IF(Q300&lt;&gt;"",0,IF(O300="",IF(N300="",,"Tự do chọn"),SWITCH(M300,"KSTN",IF(LEFT(O300,1)="A","OK","Sai lớp"),"CQ",IF(LEFT(O300,1)="B","OK","Sai lớp"),"SIE",IF(LEFT(O300,1)="C","OK","Sai lớp"),"VN",IF(LEFT(O300,1)="D","OK","Sai lớp"),"VN-ICT",IF(LEFT(O300,1)="D","OK","Sai lớp"),"Sai phân công")))</f>
        <v>OK</v>
      </c>
      <c r="C300" s="4" t="s">
        <v>1862</v>
      </c>
      <c r="D300" s="4" t="s">
        <v>1328</v>
      </c>
      <c r="E300" s="4"/>
      <c r="F300" s="4"/>
      <c r="G300" s="4" t="s">
        <v>1863</v>
      </c>
      <c r="H300" s="4"/>
      <c r="I300" s="4"/>
      <c r="J300" s="4"/>
      <c r="K300" s="4"/>
      <c r="L300" s="4"/>
      <c r="M300" s="4" t="s">
        <v>47</v>
      </c>
      <c r="N300" s="4" t="s">
        <v>9</v>
      </c>
      <c r="O300" s="4" t="s">
        <v>1009</v>
      </c>
      <c r="P300" s="4" t="s">
        <v>1106</v>
      </c>
      <c r="Q300" s="4"/>
      <c r="R300" s="4" t="s">
        <v>1864</v>
      </c>
      <c r="S300" s="4"/>
      <c r="T300" s="4"/>
      <c r="U300" s="4"/>
      <c r="V300" s="4"/>
      <c r="W300" s="4"/>
      <c r="X300" s="4" t="s">
        <v>1865</v>
      </c>
      <c r="Y300" s="4" t="s">
        <v>1866</v>
      </c>
      <c r="Z300" s="4"/>
      <c r="AA300" s="4">
        <v>350.0</v>
      </c>
      <c r="AB300" s="4" t="s">
        <v>49</v>
      </c>
      <c r="AC300" s="4"/>
      <c r="AD300" s="4"/>
      <c r="AE300" s="4"/>
      <c r="AF300" s="4"/>
      <c r="AG300" s="4"/>
      <c r="AH300" s="4"/>
      <c r="AI300" s="4"/>
      <c r="AJ300" s="4"/>
      <c r="AK300" s="4"/>
      <c r="AL300" s="4"/>
      <c r="AM300" s="4"/>
      <c r="AN300" s="4"/>
      <c r="AO300" s="4"/>
      <c r="AP300" s="4" t="str">
        <f>VLOOKUP(AA300,[1]Trộn!AA299:AB3291,2,FALSE)</f>
        <v>#ERROR!</v>
      </c>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row>
    <row r="301" ht="14.25" customHeight="1">
      <c r="A301" s="1" t="str">
        <f t="shared" si="58"/>
        <v>OK</v>
      </c>
      <c r="B301" s="3" t="str">
        <f t="shared" si="59"/>
        <v>OK</v>
      </c>
      <c r="C301" s="4" t="s">
        <v>1862</v>
      </c>
      <c r="D301" s="4" t="s">
        <v>1328</v>
      </c>
      <c r="E301" s="4"/>
      <c r="F301" s="4"/>
      <c r="G301" s="4" t="s">
        <v>1863</v>
      </c>
      <c r="H301" s="4"/>
      <c r="I301" s="4"/>
      <c r="J301" s="4"/>
      <c r="K301" s="4"/>
      <c r="L301" s="4"/>
      <c r="M301" s="4" t="s">
        <v>13</v>
      </c>
      <c r="N301" s="4" t="s">
        <v>8</v>
      </c>
      <c r="O301" s="4" t="s">
        <v>413</v>
      </c>
      <c r="P301" s="4" t="s">
        <v>502</v>
      </c>
      <c r="Q301" s="4"/>
      <c r="R301" s="4" t="s">
        <v>1867</v>
      </c>
      <c r="S301" s="4" t="s">
        <v>1868</v>
      </c>
      <c r="T301" s="4" t="s">
        <v>1869</v>
      </c>
      <c r="U301" s="4" t="s">
        <v>1870</v>
      </c>
      <c r="V301" s="4" t="s">
        <v>1871</v>
      </c>
      <c r="W301" s="4" t="s">
        <v>1872</v>
      </c>
      <c r="X301" s="4" t="s">
        <v>1873</v>
      </c>
      <c r="Y301" s="4" t="s">
        <v>1874</v>
      </c>
      <c r="Z301" s="4"/>
      <c r="AA301" s="4">
        <v>351.0</v>
      </c>
      <c r="AB301" s="4" t="s">
        <v>47</v>
      </c>
      <c r="AC301" s="4"/>
      <c r="AD301" s="20" t="s">
        <v>615</v>
      </c>
      <c r="AE301" s="4"/>
      <c r="AF301" s="4"/>
      <c r="AG301" s="4"/>
      <c r="AH301" s="4"/>
      <c r="AI301" s="4"/>
      <c r="AJ301" s="4"/>
      <c r="AK301" s="4"/>
      <c r="AL301" s="4"/>
      <c r="AM301" s="4"/>
      <c r="AN301" s="4"/>
      <c r="AO301" s="4"/>
      <c r="AP301" s="4" t="str">
        <f>VLOOKUP(AA301,[1]Trộn!AA300:AB3292,2,FALSE)</f>
        <v>#ERROR!</v>
      </c>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row>
    <row r="302" ht="14.25" customHeight="1">
      <c r="A302" s="1"/>
      <c r="B302" s="3"/>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row>
    <row r="303" ht="14.25" customHeight="1">
      <c r="A303" s="1" t="str">
        <f t="shared" ref="A303:A304" si="60">SWITCH(B303,"OK",IF(ISBLANK(R303),IF(ISBLANK(P303),"Giữ chỗ nhóm","Giữ chỗ"),"OK"),"Chưa làm",IF(P303&lt;&gt;"","Giữ chỗ",""),0,IF(ISBLANK(R303),"Thêm",""),"")</f>
        <v>OK</v>
      </c>
      <c r="B303" s="3" t="str">
        <f t="shared" ref="B303:B304" si="61">IF(Q303&lt;&gt;"",0,IF(O303="",IF(N303="",,"Tự do chọn"),SWITCH(M303,"KSTN",IF(LEFT(O303,1)="A","OK","Sai lớp"),"CQ",IF(LEFT(O303,1)="B","OK","Sai lớp"),"SIE",IF(LEFT(O303,1)="C","OK","Sai lớp"),"VN",IF(LEFT(O303,1)="D","OK","Sai lớp"),"VN-ICT",IF(LEFT(O303,1)="D","OK","Sai lớp"),"Sai phân công")))</f>
        <v>OK</v>
      </c>
      <c r="C303" s="4" t="s">
        <v>1878</v>
      </c>
      <c r="D303" s="4" t="s">
        <v>1328</v>
      </c>
      <c r="E303" s="4"/>
      <c r="F303" s="4"/>
      <c r="G303" s="4" t="s">
        <v>1879</v>
      </c>
      <c r="H303" s="4"/>
      <c r="I303" s="4"/>
      <c r="J303" s="4"/>
      <c r="K303" s="4"/>
      <c r="L303" s="4"/>
      <c r="M303" s="4" t="s">
        <v>47</v>
      </c>
      <c r="N303" s="4" t="s">
        <v>9</v>
      </c>
      <c r="O303" s="67" t="s">
        <v>1189</v>
      </c>
      <c r="P303" s="67" t="s">
        <v>265</v>
      </c>
      <c r="Q303" s="4"/>
      <c r="R303" s="67" t="s">
        <v>1880</v>
      </c>
      <c r="S303" s="4"/>
      <c r="T303" s="4"/>
      <c r="U303" s="4"/>
      <c r="V303" s="4"/>
      <c r="W303" s="4"/>
      <c r="X303" s="67" t="s">
        <v>1881</v>
      </c>
      <c r="Y303" s="67" t="s">
        <v>1882</v>
      </c>
      <c r="Z303" s="4"/>
      <c r="AA303" s="4">
        <v>353.0</v>
      </c>
      <c r="AB303" s="4" t="s">
        <v>49</v>
      </c>
      <c r="AC303" s="4"/>
      <c r="AD303" s="4"/>
      <c r="AE303" s="4"/>
      <c r="AF303" s="4"/>
      <c r="AG303" s="4"/>
      <c r="AH303" s="4"/>
      <c r="AI303" s="4"/>
      <c r="AJ303" s="4"/>
      <c r="AK303" s="4"/>
      <c r="AL303" s="4"/>
      <c r="AM303" s="4"/>
      <c r="AN303" s="4"/>
      <c r="AO303" s="4"/>
      <c r="AP303" s="4" t="str">
        <f>VLOOKUP(AA303,[1]Trộn!AA302:AB3294,2,FALSE)</f>
        <v>#ERROR!</v>
      </c>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row>
    <row r="304" ht="14.25" customHeight="1">
      <c r="A304" s="1" t="str">
        <f t="shared" si="60"/>
        <v>OK</v>
      </c>
      <c r="B304" s="3" t="str">
        <f t="shared" si="61"/>
        <v>OK</v>
      </c>
      <c r="C304" s="4" t="s">
        <v>1878</v>
      </c>
      <c r="D304" s="4" t="s">
        <v>1328</v>
      </c>
      <c r="E304" s="4"/>
      <c r="F304" s="4"/>
      <c r="G304" s="4" t="s">
        <v>1879</v>
      </c>
      <c r="H304" s="4"/>
      <c r="I304" s="4"/>
      <c r="J304" s="4"/>
      <c r="K304" s="4"/>
      <c r="L304" s="4"/>
      <c r="M304" s="4" t="s">
        <v>13</v>
      </c>
      <c r="N304" s="4" t="s">
        <v>8</v>
      </c>
      <c r="O304" s="4" t="s">
        <v>91</v>
      </c>
      <c r="P304" s="4" t="s">
        <v>342</v>
      </c>
      <c r="Q304" s="4"/>
      <c r="R304" s="4" t="s">
        <v>1883</v>
      </c>
      <c r="S304" s="4" t="s">
        <v>1884</v>
      </c>
      <c r="T304" s="4" t="s">
        <v>1885</v>
      </c>
      <c r="U304" s="4" t="s">
        <v>1886</v>
      </c>
      <c r="V304" s="4" t="s">
        <v>1887</v>
      </c>
      <c r="W304" s="4" t="s">
        <v>1888</v>
      </c>
      <c r="X304" s="4" t="s">
        <v>1889</v>
      </c>
      <c r="Y304" s="4" t="s">
        <v>1890</v>
      </c>
      <c r="Z304" s="4"/>
      <c r="AA304" s="4">
        <v>354.0</v>
      </c>
      <c r="AB304" s="4" t="s">
        <v>47</v>
      </c>
      <c r="AC304" s="4"/>
      <c r="AD304" s="20" t="s">
        <v>629</v>
      </c>
      <c r="AE304" s="4"/>
      <c r="AF304" s="4"/>
      <c r="AG304" s="4"/>
      <c r="AH304" s="4"/>
      <c r="AI304" s="4"/>
      <c r="AJ304" s="4"/>
      <c r="AK304" s="4"/>
      <c r="AL304" s="4"/>
      <c r="AM304" s="4"/>
      <c r="AN304" s="4"/>
      <c r="AO304" s="4"/>
      <c r="AP304" s="4" t="str">
        <f>VLOOKUP(AA304,[1]Trộn!AA303:AB3295,2,FALSE)</f>
        <v>#ERROR!</v>
      </c>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row>
    <row r="305" ht="14.25" customHeight="1">
      <c r="A305" s="1"/>
      <c r="B305" s="3"/>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row>
    <row r="306" ht="14.25" customHeight="1">
      <c r="A306" s="1" t="str">
        <f t="shared" ref="A306:A313" si="62">SWITCH(B306,"OK",IF(ISBLANK(R306),IF(ISBLANK(P306),"Giữ chỗ nhóm","Giữ chỗ"),"OK"),"Chưa làm",IF(P306&lt;&gt;"","Giữ chỗ",""),0,IF(ISBLANK(R306),"Thêm",""),"")</f>
        <v/>
      </c>
      <c r="B306" s="3" t="str">
        <f t="shared" ref="B306:B313" si="63">IF(Q306&lt;&gt;"",0,IF(O306="",IF(N306="",,"Tự do chọn"),SWITCH(M306,"KSTN",IF(LEFT(O306,1)="A","OK","Sai lớp"),"CQ",IF(LEFT(O306,1)="B","OK","Sai lớp"),"SIE",IF(LEFT(O306,1)="C","OK","Sai lớp"),"VN",IF(LEFT(O306,1)="D","OK","Sai lớp"),"VN-ICT",IF(LEFT(O306,1)="D","OK","Sai lớp"),"Sai phân công")))</f>
        <v>Tự do chọn</v>
      </c>
      <c r="C306" s="4" t="s">
        <v>1893</v>
      </c>
      <c r="D306" s="4" t="s">
        <v>1328</v>
      </c>
      <c r="E306" s="4"/>
      <c r="F306" s="4"/>
      <c r="G306" s="4"/>
      <c r="H306" s="4"/>
      <c r="I306" s="4"/>
      <c r="J306" s="4"/>
      <c r="K306" s="4"/>
      <c r="L306" s="4"/>
      <c r="M306" s="4" t="s">
        <v>47</v>
      </c>
      <c r="N306" s="4" t="s">
        <v>9</v>
      </c>
      <c r="O306" s="4"/>
      <c r="P306" s="4" t="s">
        <v>494</v>
      </c>
      <c r="Q306" s="4"/>
      <c r="R306" s="4" t="s">
        <v>1894</v>
      </c>
      <c r="S306" s="4"/>
      <c r="T306" s="4"/>
      <c r="U306" s="4"/>
      <c r="V306" s="4"/>
      <c r="W306" s="4"/>
      <c r="X306" s="4" t="s">
        <v>1895</v>
      </c>
      <c r="Y306" s="4" t="s">
        <v>1896</v>
      </c>
      <c r="Z306" s="4"/>
      <c r="AA306" s="4">
        <v>356.0</v>
      </c>
      <c r="AB306" s="4" t="s">
        <v>49</v>
      </c>
      <c r="AC306" s="4"/>
      <c r="AD306" s="4"/>
      <c r="AE306" s="4"/>
      <c r="AF306" s="4"/>
      <c r="AG306" s="4"/>
      <c r="AH306" s="4"/>
      <c r="AI306" s="4"/>
      <c r="AJ306" s="4"/>
      <c r="AK306" s="4"/>
      <c r="AL306" s="4"/>
      <c r="AM306" s="4"/>
      <c r="AN306" s="4"/>
      <c r="AO306" s="4"/>
      <c r="AP306" s="4" t="str">
        <f>VLOOKUP(AA306,[1]Trộn!AA305:AB3297,2,FALSE)</f>
        <v>#ERROR!</v>
      </c>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row>
    <row r="307" ht="14.25" customHeight="1">
      <c r="A307" s="1" t="str">
        <f t="shared" si="62"/>
        <v>OK</v>
      </c>
      <c r="B307" s="3" t="str">
        <f t="shared" si="63"/>
        <v>OK</v>
      </c>
      <c r="C307" s="4" t="s">
        <v>1893</v>
      </c>
      <c r="D307" s="4" t="s">
        <v>1328</v>
      </c>
      <c r="E307" s="4"/>
      <c r="F307" s="4" t="s">
        <v>1897</v>
      </c>
      <c r="G307" s="4" t="s">
        <v>1898</v>
      </c>
      <c r="H307" s="4"/>
      <c r="I307" s="4"/>
      <c r="J307" s="4"/>
      <c r="K307" s="4"/>
      <c r="L307" s="4"/>
      <c r="M307" s="4" t="s">
        <v>47</v>
      </c>
      <c r="N307" s="4" t="s">
        <v>9</v>
      </c>
      <c r="O307" s="4" t="s">
        <v>1209</v>
      </c>
      <c r="P307" s="4" t="s">
        <v>629</v>
      </c>
      <c r="Q307" s="4"/>
      <c r="R307" s="4" t="s">
        <v>1899</v>
      </c>
      <c r="S307" s="4"/>
      <c r="T307" s="4"/>
      <c r="U307" s="4"/>
      <c r="V307" s="4"/>
      <c r="W307" s="4"/>
      <c r="X307" s="4" t="s">
        <v>1900</v>
      </c>
      <c r="Y307" s="4" t="s">
        <v>1901</v>
      </c>
      <c r="Z307" s="4"/>
      <c r="AA307" s="4">
        <v>357.0</v>
      </c>
      <c r="AB307" s="4" t="s">
        <v>49</v>
      </c>
      <c r="AC307" s="4"/>
      <c r="AD307" s="4"/>
      <c r="AE307" s="4"/>
      <c r="AF307" s="4"/>
      <c r="AG307" s="4"/>
      <c r="AH307" s="4"/>
      <c r="AI307" s="4"/>
      <c r="AJ307" s="4"/>
      <c r="AK307" s="4"/>
      <c r="AL307" s="4"/>
      <c r="AM307" s="4"/>
      <c r="AN307" s="4"/>
      <c r="AO307" s="4"/>
      <c r="AP307" s="4" t="str">
        <f>VLOOKUP(AA307,[1]Trộn!AA306:AB3298,2,FALSE)</f>
        <v>#ERROR!</v>
      </c>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row>
    <row r="308" ht="14.25" customHeight="1">
      <c r="A308" s="1" t="str">
        <f t="shared" si="62"/>
        <v>OK</v>
      </c>
      <c r="B308" s="3" t="str">
        <f t="shared" si="63"/>
        <v>OK</v>
      </c>
      <c r="C308" s="4" t="s">
        <v>1893</v>
      </c>
      <c r="D308" s="4" t="s">
        <v>1328</v>
      </c>
      <c r="E308" s="4"/>
      <c r="F308" s="4"/>
      <c r="G308" s="4"/>
      <c r="H308" s="4"/>
      <c r="I308" s="4"/>
      <c r="J308" s="4"/>
      <c r="K308" s="4"/>
      <c r="L308" s="4"/>
      <c r="M308" s="4" t="s">
        <v>47</v>
      </c>
      <c r="N308" s="4" t="s">
        <v>9</v>
      </c>
      <c r="O308" s="4" t="s">
        <v>1104</v>
      </c>
      <c r="P308" s="4" t="s">
        <v>953</v>
      </c>
      <c r="Q308" s="4"/>
      <c r="R308" s="4" t="s">
        <v>1902</v>
      </c>
      <c r="S308" s="4"/>
      <c r="T308" s="4"/>
      <c r="U308" s="4"/>
      <c r="V308" s="4"/>
      <c r="W308" s="4"/>
      <c r="X308" s="4" t="s">
        <v>1903</v>
      </c>
      <c r="Y308" s="4" t="s">
        <v>1904</v>
      </c>
      <c r="Z308" s="4"/>
      <c r="AA308" s="4">
        <v>358.0</v>
      </c>
      <c r="AB308" s="4" t="s">
        <v>49</v>
      </c>
      <c r="AC308" s="4"/>
      <c r="AD308" s="4"/>
      <c r="AE308" s="4"/>
      <c r="AF308" s="4"/>
      <c r="AG308" s="4"/>
      <c r="AH308" s="4"/>
      <c r="AI308" s="4"/>
      <c r="AJ308" s="4"/>
      <c r="AK308" s="4"/>
      <c r="AL308" s="4"/>
      <c r="AM308" s="4"/>
      <c r="AN308" s="4"/>
      <c r="AO308" s="4"/>
      <c r="AP308" s="4" t="str">
        <f>VLOOKUP(AA308,[1]Trộn!AA307:AB3299,2,FALSE)</f>
        <v>#ERROR!</v>
      </c>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row>
    <row r="309" ht="14.25" customHeight="1">
      <c r="A309" s="1" t="str">
        <f t="shared" si="62"/>
        <v/>
      </c>
      <c r="B309" s="3">
        <f t="shared" si="63"/>
        <v>0</v>
      </c>
      <c r="C309" s="4" t="s">
        <v>1893</v>
      </c>
      <c r="D309" s="4" t="s">
        <v>1328</v>
      </c>
      <c r="E309" s="4"/>
      <c r="F309" s="4" t="s">
        <v>1897</v>
      </c>
      <c r="G309" s="4" t="s">
        <v>1898</v>
      </c>
      <c r="H309" s="4"/>
      <c r="I309" s="4"/>
      <c r="J309" s="4"/>
      <c r="K309" s="4"/>
      <c r="L309" s="4"/>
      <c r="M309" s="4"/>
      <c r="N309" s="4"/>
      <c r="O309" s="4"/>
      <c r="P309" s="4"/>
      <c r="Q309" s="4" t="s">
        <v>5</v>
      </c>
      <c r="R309" s="4" t="s">
        <v>1909</v>
      </c>
      <c r="S309" s="4" t="s">
        <v>1822</v>
      </c>
      <c r="T309" s="4" t="s">
        <v>1823</v>
      </c>
      <c r="U309" s="4" t="s">
        <v>1824</v>
      </c>
      <c r="V309" s="4" t="s">
        <v>1825</v>
      </c>
      <c r="W309" s="4" t="s">
        <v>1826</v>
      </c>
      <c r="X309" s="4"/>
      <c r="Y309" s="4"/>
      <c r="Z309" s="4" t="s">
        <v>1910</v>
      </c>
      <c r="AA309" s="4">
        <v>359.0</v>
      </c>
      <c r="AB309" s="4" t="s">
        <v>47</v>
      </c>
      <c r="AC309" s="4"/>
      <c r="AD309" s="20" t="s">
        <v>1060</v>
      </c>
      <c r="AE309" s="4"/>
      <c r="AF309" s="4"/>
      <c r="AG309" s="4"/>
      <c r="AH309" s="4"/>
      <c r="AI309" s="4"/>
      <c r="AJ309" s="4"/>
      <c r="AK309" s="4"/>
      <c r="AL309" s="4"/>
      <c r="AM309" s="4"/>
      <c r="AN309" s="4"/>
      <c r="AO309" s="4"/>
      <c r="AP309" s="4" t="str">
        <f>VLOOKUP(AA309,[1]Trộn!AA308:AB3300,2,FALSE)</f>
        <v>#ERROR!</v>
      </c>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row>
    <row r="310" ht="14.25" customHeight="1">
      <c r="A310" s="1" t="str">
        <f t="shared" si="62"/>
        <v/>
      </c>
      <c r="B310" s="3">
        <f t="shared" si="63"/>
        <v>0</v>
      </c>
      <c r="C310" s="4" t="s">
        <v>1893</v>
      </c>
      <c r="D310" s="4" t="s">
        <v>1328</v>
      </c>
      <c r="E310" s="4"/>
      <c r="F310" s="4"/>
      <c r="G310" s="4"/>
      <c r="H310" s="4"/>
      <c r="I310" s="4"/>
      <c r="J310" s="4"/>
      <c r="K310" s="4"/>
      <c r="L310" s="4"/>
      <c r="M310" s="4"/>
      <c r="N310" s="4"/>
      <c r="O310" s="4"/>
      <c r="P310" s="4"/>
      <c r="Q310" s="4" t="s">
        <v>5</v>
      </c>
      <c r="R310" s="4" t="s">
        <v>1911</v>
      </c>
      <c r="S310" s="4" t="s">
        <v>1822</v>
      </c>
      <c r="T310" s="4" t="s">
        <v>1823</v>
      </c>
      <c r="U310" s="4" t="s">
        <v>1824</v>
      </c>
      <c r="V310" s="4" t="s">
        <v>1826</v>
      </c>
      <c r="W310" s="4" t="s">
        <v>1825</v>
      </c>
      <c r="X310" s="4"/>
      <c r="Y310" s="4"/>
      <c r="Z310" s="4" t="s">
        <v>1912</v>
      </c>
      <c r="AA310" s="4">
        <v>360.0</v>
      </c>
      <c r="AB310" s="4" t="s">
        <v>47</v>
      </c>
      <c r="AC310" s="4"/>
      <c r="AD310" s="20" t="s">
        <v>816</v>
      </c>
      <c r="AE310" s="4"/>
      <c r="AF310" s="4"/>
      <c r="AG310" s="4"/>
      <c r="AH310" s="4"/>
      <c r="AI310" s="4"/>
      <c r="AJ310" s="4"/>
      <c r="AK310" s="4"/>
      <c r="AL310" s="4"/>
      <c r="AM310" s="4"/>
      <c r="AN310" s="4"/>
      <c r="AO310" s="4"/>
      <c r="AP310" s="4" t="str">
        <f>VLOOKUP(AA310,[1]Trộn!AA309:AB3301,2,FALSE)</f>
        <v>#ERROR!</v>
      </c>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row>
    <row r="311" ht="14.25" customHeight="1">
      <c r="A311" s="1" t="str">
        <f t="shared" si="62"/>
        <v/>
      </c>
      <c r="B311" s="3">
        <f t="shared" si="63"/>
        <v>0</v>
      </c>
      <c r="C311" s="4" t="s">
        <v>1893</v>
      </c>
      <c r="D311" s="4" t="s">
        <v>1328</v>
      </c>
      <c r="E311" s="4"/>
      <c r="F311" s="4"/>
      <c r="G311" s="4"/>
      <c r="H311" s="4"/>
      <c r="I311" s="4"/>
      <c r="J311" s="4"/>
      <c r="K311" s="4"/>
      <c r="L311" s="4"/>
      <c r="M311" s="4"/>
      <c r="N311" s="4"/>
      <c r="O311" s="4"/>
      <c r="P311" s="4"/>
      <c r="Q311" s="4" t="s">
        <v>9</v>
      </c>
      <c r="R311" s="4" t="s">
        <v>1913</v>
      </c>
      <c r="S311" s="4"/>
      <c r="T311" s="4"/>
      <c r="U311" s="4"/>
      <c r="V311" s="4"/>
      <c r="W311" s="4"/>
      <c r="X311" s="4"/>
      <c r="Y311" s="4"/>
      <c r="Z311" s="4" t="s">
        <v>1914</v>
      </c>
      <c r="AA311" s="4">
        <v>361.0</v>
      </c>
      <c r="AB311" s="4" t="s">
        <v>47</v>
      </c>
      <c r="AC311" s="4"/>
      <c r="AD311" s="20" t="s">
        <v>466</v>
      </c>
      <c r="AE311" s="4"/>
      <c r="AF311" s="4"/>
      <c r="AG311" s="4"/>
      <c r="AH311" s="4"/>
      <c r="AI311" s="4"/>
      <c r="AJ311" s="4"/>
      <c r="AK311" s="4"/>
      <c r="AL311" s="4"/>
      <c r="AM311" s="4"/>
      <c r="AN311" s="4"/>
      <c r="AO311" s="4"/>
      <c r="AP311" s="4" t="str">
        <f>VLOOKUP(AA311,[1]Trộn!AA310:AB3302,2,FALSE)</f>
        <v>#ERROR!</v>
      </c>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row>
    <row r="312" ht="14.25" customHeight="1">
      <c r="A312" s="1" t="str">
        <f t="shared" si="62"/>
        <v>OK</v>
      </c>
      <c r="B312" s="3" t="str">
        <f t="shared" si="63"/>
        <v>OK</v>
      </c>
      <c r="C312" s="4" t="s">
        <v>1915</v>
      </c>
      <c r="D312" s="4" t="s">
        <v>1328</v>
      </c>
      <c r="E312" s="4"/>
      <c r="F312" s="4"/>
      <c r="G312" s="4" t="s">
        <v>1916</v>
      </c>
      <c r="H312" s="4"/>
      <c r="I312" s="4"/>
      <c r="J312" s="4"/>
      <c r="K312" s="4"/>
      <c r="L312" s="4"/>
      <c r="M312" s="4" t="s">
        <v>47</v>
      </c>
      <c r="N312" s="4" t="s">
        <v>9</v>
      </c>
      <c r="O312" s="4" t="s">
        <v>1209</v>
      </c>
      <c r="P312" s="4" t="s">
        <v>540</v>
      </c>
      <c r="Q312" s="4"/>
      <c r="R312" s="4" t="s">
        <v>1917</v>
      </c>
      <c r="S312" s="4"/>
      <c r="T312" s="4"/>
      <c r="U312" s="4"/>
      <c r="V312" s="4"/>
      <c r="W312" s="4"/>
      <c r="X312" s="4" t="s">
        <v>1918</v>
      </c>
      <c r="Y312" s="4" t="s">
        <v>1919</v>
      </c>
      <c r="Z312" s="4"/>
      <c r="AA312" s="4">
        <v>362.0</v>
      </c>
      <c r="AB312" s="4" t="s">
        <v>49</v>
      </c>
      <c r="AC312" s="4"/>
      <c r="AD312" s="4"/>
      <c r="AE312" s="4"/>
      <c r="AF312" s="4"/>
      <c r="AG312" s="4"/>
      <c r="AH312" s="4"/>
      <c r="AI312" s="4"/>
      <c r="AJ312" s="4"/>
      <c r="AK312" s="4"/>
      <c r="AL312" s="4"/>
      <c r="AM312" s="4"/>
      <c r="AN312" s="4"/>
      <c r="AO312" s="4"/>
      <c r="AP312" s="4" t="str">
        <f>VLOOKUP(AA312,[1]Trộn!AA311:AB3303,2,FALSE)</f>
        <v>#ERROR!</v>
      </c>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row>
    <row r="313" ht="14.25" customHeight="1">
      <c r="A313" s="1" t="str">
        <f t="shared" si="62"/>
        <v>OK</v>
      </c>
      <c r="B313" s="3" t="str">
        <f t="shared" si="63"/>
        <v>OK</v>
      </c>
      <c r="C313" s="4" t="s">
        <v>1915</v>
      </c>
      <c r="D313" s="4" t="s">
        <v>1328</v>
      </c>
      <c r="E313" s="4"/>
      <c r="F313" s="4"/>
      <c r="G313" s="4" t="s">
        <v>1916</v>
      </c>
      <c r="H313" s="4"/>
      <c r="I313" s="4"/>
      <c r="J313" s="4"/>
      <c r="K313" s="4"/>
      <c r="L313" s="4"/>
      <c r="M313" s="4" t="s">
        <v>13</v>
      </c>
      <c r="N313" s="4" t="s">
        <v>8</v>
      </c>
      <c r="O313" s="4" t="s">
        <v>163</v>
      </c>
      <c r="P313" s="4" t="s">
        <v>164</v>
      </c>
      <c r="Q313" s="4"/>
      <c r="R313" s="4" t="s">
        <v>1920</v>
      </c>
      <c r="S313" s="4" t="s">
        <v>1921</v>
      </c>
      <c r="T313" s="4" t="s">
        <v>1922</v>
      </c>
      <c r="U313" s="4" t="s">
        <v>1923</v>
      </c>
      <c r="V313" s="4" t="s">
        <v>1924</v>
      </c>
      <c r="W313" s="4" t="s">
        <v>1925</v>
      </c>
      <c r="X313" s="4" t="s">
        <v>1125</v>
      </c>
      <c r="Y313" s="4" t="s">
        <v>1926</v>
      </c>
      <c r="Z313" s="4"/>
      <c r="AA313" s="4">
        <v>363.0</v>
      </c>
      <c r="AB313" s="4" t="s">
        <v>47</v>
      </c>
      <c r="AC313" s="4"/>
      <c r="AD313" s="20" t="s">
        <v>646</v>
      </c>
      <c r="AE313" s="4"/>
      <c r="AF313" s="4"/>
      <c r="AG313" s="4"/>
      <c r="AH313" s="4"/>
      <c r="AI313" s="4"/>
      <c r="AJ313" s="4"/>
      <c r="AK313" s="4"/>
      <c r="AL313" s="4"/>
      <c r="AM313" s="4"/>
      <c r="AN313" s="4"/>
      <c r="AO313" s="4"/>
      <c r="AP313" s="4" t="str">
        <f>VLOOKUP(AA313,[1]Trộn!AA312:AB3304,2,FALSE)</f>
        <v>#ERROR!</v>
      </c>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row>
    <row r="314" ht="14.25" customHeight="1">
      <c r="A314" s="1"/>
      <c r="B314" s="3"/>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row>
    <row r="315" ht="14.25" customHeight="1">
      <c r="A315" s="1" t="str">
        <f t="shared" ref="A315:A316" si="64">SWITCH(B315,"OK",IF(ISBLANK(R315),IF(ISBLANK(P315),"Giữ chỗ nhóm","Giữ chỗ"),"OK"),"Chưa làm",IF(P315&lt;&gt;"","Giữ chỗ",""),0,IF(ISBLANK(R315),"Thêm",""),"")</f>
        <v>Giữ chỗ</v>
      </c>
      <c r="B315" s="3" t="str">
        <f t="shared" ref="B315:B316" si="65">IF(Q315&lt;&gt;"",0,IF(O315="",IF(N315="",,"Tự do chọn"),SWITCH(M315,"KSTN",IF(LEFT(O315,1)="A","OK","Sai lớp"),"CQ",IF(LEFT(O315,1)="B","OK","Sai lớp"),"SIE",IF(LEFT(O315,1)="C","OK","Sai lớp"),"VN",IF(LEFT(O315,1)="D","OK","Sai lớp"),"VN-ICT",IF(LEFT(O315,1)="D","OK","Sai lớp"),"Sai phân công")))</f>
        <v>OK</v>
      </c>
      <c r="C315" s="4" t="s">
        <v>1930</v>
      </c>
      <c r="D315" s="4" t="s">
        <v>1328</v>
      </c>
      <c r="E315" s="4"/>
      <c r="F315" s="4"/>
      <c r="G315" s="4" t="s">
        <v>1931</v>
      </c>
      <c r="H315" s="4"/>
      <c r="I315" s="4"/>
      <c r="J315" s="4"/>
      <c r="K315" s="4"/>
      <c r="L315" s="4"/>
      <c r="M315" s="4" t="s">
        <v>47</v>
      </c>
      <c r="N315" s="4" t="s">
        <v>9</v>
      </c>
      <c r="O315" s="4" t="s">
        <v>804</v>
      </c>
      <c r="P315" s="4" t="s">
        <v>884</v>
      </c>
      <c r="Q315" s="4"/>
      <c r="R315" s="4"/>
      <c r="S315" s="4"/>
      <c r="T315" s="4"/>
      <c r="U315" s="4"/>
      <c r="V315" s="4"/>
      <c r="W315" s="4"/>
      <c r="X315" s="4"/>
      <c r="Y315" s="4"/>
      <c r="Z315" s="4"/>
      <c r="AA315" s="4">
        <v>365.0</v>
      </c>
      <c r="AB315" s="4" t="s">
        <v>49</v>
      </c>
      <c r="AC315" s="4"/>
      <c r="AD315" s="4"/>
      <c r="AE315" s="4"/>
      <c r="AF315" s="4"/>
      <c r="AG315" s="4"/>
      <c r="AH315" s="4"/>
      <c r="AI315" s="4"/>
      <c r="AJ315" s="4"/>
      <c r="AK315" s="4"/>
      <c r="AL315" s="4"/>
      <c r="AM315" s="4"/>
      <c r="AN315" s="4"/>
      <c r="AO315" s="4"/>
      <c r="AP315" s="4" t="str">
        <f>VLOOKUP(AA315,[1]Trộn!AA314:AB3306,2,FALSE)</f>
        <v>#ERROR!</v>
      </c>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row>
    <row r="316" ht="14.25" customHeight="1">
      <c r="A316" s="1" t="str">
        <f t="shared" si="64"/>
        <v>OK</v>
      </c>
      <c r="B316" s="3" t="str">
        <f t="shared" si="65"/>
        <v>OK</v>
      </c>
      <c r="C316" s="4" t="s">
        <v>1930</v>
      </c>
      <c r="D316" s="4" t="s">
        <v>1328</v>
      </c>
      <c r="E316" s="4"/>
      <c r="F316" s="4"/>
      <c r="G316" s="4" t="s">
        <v>1931</v>
      </c>
      <c r="H316" s="4"/>
      <c r="I316" s="4"/>
      <c r="J316" s="4"/>
      <c r="K316" s="4"/>
      <c r="L316" s="4"/>
      <c r="M316" s="4" t="s">
        <v>13</v>
      </c>
      <c r="N316" s="4" t="s">
        <v>8</v>
      </c>
      <c r="O316" s="4" t="s">
        <v>163</v>
      </c>
      <c r="P316" s="4" t="s">
        <v>164</v>
      </c>
      <c r="Q316" s="4"/>
      <c r="R316" s="4" t="s">
        <v>1932</v>
      </c>
      <c r="S316" s="4" t="s">
        <v>1933</v>
      </c>
      <c r="T316" s="4" t="s">
        <v>1934</v>
      </c>
      <c r="U316" s="4" t="s">
        <v>1935</v>
      </c>
      <c r="V316" s="4" t="s">
        <v>1936</v>
      </c>
      <c r="W316" s="4" t="s">
        <v>1937</v>
      </c>
      <c r="X316" s="4" t="s">
        <v>1938</v>
      </c>
      <c r="Y316" s="4" t="s">
        <v>1939</v>
      </c>
      <c r="Z316" s="4"/>
      <c r="AA316" s="4">
        <v>366.0</v>
      </c>
      <c r="AB316" s="4" t="s">
        <v>47</v>
      </c>
      <c r="AC316" s="4"/>
      <c r="AD316" s="20" t="s">
        <v>1191</v>
      </c>
      <c r="AE316" s="4"/>
      <c r="AF316" s="4"/>
      <c r="AG316" s="4"/>
      <c r="AH316" s="4"/>
      <c r="AI316" s="4"/>
      <c r="AJ316" s="4"/>
      <c r="AK316" s="4"/>
      <c r="AL316" s="4"/>
      <c r="AM316" s="4"/>
      <c r="AN316" s="4"/>
      <c r="AO316" s="4"/>
      <c r="AP316" s="4" t="str">
        <f>VLOOKUP(AA316,[1]Trộn!AA315:AB3307,2,FALSE)</f>
        <v>#ERROR!</v>
      </c>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row>
    <row r="317" ht="14.25" customHeight="1">
      <c r="A317" s="1"/>
      <c r="B317" s="3"/>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row>
    <row r="318" ht="14.25" customHeight="1">
      <c r="A318" s="1" t="str">
        <f t="shared" ref="A318:A321" si="66">SWITCH(B318,"OK",IF(ISBLANK(R318),IF(ISBLANK(P318),"Giữ chỗ nhóm","Giữ chỗ"),"OK"),"Chưa làm",IF(P318&lt;&gt;"","Giữ chỗ",""),0,IF(ISBLANK(R318),"Thêm",""),"")</f>
        <v>Giữ chỗ</v>
      </c>
      <c r="B318" s="3" t="str">
        <f t="shared" ref="B318:B321" si="67">IF(Q318&lt;&gt;"",0,IF(O318="",IF(N318="",,"Tự do chọn"),SWITCH(M318,"KSTN",IF(LEFT(O318,1)="A","OK","Sai lớp"),"CQ",IF(LEFT(O318,1)="B","OK","Sai lớp"),"SIE",IF(LEFT(O318,1)="C","OK","Sai lớp"),"VN",IF(LEFT(O318,1)="D","OK","Sai lớp"),"VN-ICT",IF(LEFT(O318,1)="D","OK","Sai lớp"),"Sai phân công")))</f>
        <v>OK</v>
      </c>
      <c r="C318" s="4" t="s">
        <v>1943</v>
      </c>
      <c r="D318" s="4" t="s">
        <v>1328</v>
      </c>
      <c r="E318" s="4"/>
      <c r="F318" s="4"/>
      <c r="G318" s="4" t="s">
        <v>1944</v>
      </c>
      <c r="H318" s="4"/>
      <c r="I318" s="4"/>
      <c r="J318" s="4"/>
      <c r="K318" s="4"/>
      <c r="L318" s="4"/>
      <c r="M318" s="4" t="s">
        <v>47</v>
      </c>
      <c r="N318" s="4" t="s">
        <v>9</v>
      </c>
      <c r="O318" s="4" t="s">
        <v>804</v>
      </c>
      <c r="P318" s="4" t="s">
        <v>884</v>
      </c>
      <c r="Q318" s="4"/>
      <c r="R318" s="4"/>
      <c r="S318" s="4"/>
      <c r="T318" s="4"/>
      <c r="U318" s="4"/>
      <c r="V318" s="4"/>
      <c r="W318" s="4"/>
      <c r="X318" s="4" t="s">
        <v>1945</v>
      </c>
      <c r="Y318" s="4"/>
      <c r="Z318" s="4"/>
      <c r="AA318" s="4">
        <v>368.0</v>
      </c>
      <c r="AB318" s="4" t="s">
        <v>49</v>
      </c>
      <c r="AC318" s="4"/>
      <c r="AD318" s="4"/>
      <c r="AE318" s="4"/>
      <c r="AF318" s="4"/>
      <c r="AG318" s="4"/>
      <c r="AH318" s="4"/>
      <c r="AI318" s="4"/>
      <c r="AJ318" s="4"/>
      <c r="AK318" s="4"/>
      <c r="AL318" s="4"/>
      <c r="AM318" s="4"/>
      <c r="AN318" s="4"/>
      <c r="AO318" s="4"/>
      <c r="AP318" s="4" t="str">
        <f>VLOOKUP(AA318,[1]Trộn!AA317:AB3309,2,FALSE)</f>
        <v>#ERROR!</v>
      </c>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row>
    <row r="319" ht="14.25" customHeight="1">
      <c r="A319" s="1" t="str">
        <f t="shared" si="66"/>
        <v/>
      </c>
      <c r="B319" s="3">
        <f t="shared" si="67"/>
        <v>0</v>
      </c>
      <c r="C319" s="4" t="s">
        <v>1943</v>
      </c>
      <c r="D319" s="4" t="s">
        <v>1328</v>
      </c>
      <c r="E319" s="4"/>
      <c r="F319" s="4"/>
      <c r="G319" s="4" t="s">
        <v>1944</v>
      </c>
      <c r="H319" s="4"/>
      <c r="I319" s="4"/>
      <c r="J319" s="4"/>
      <c r="K319" s="4"/>
      <c r="L319" s="4"/>
      <c r="M319" s="4"/>
      <c r="N319" s="4"/>
      <c r="O319" s="4"/>
      <c r="P319" s="4"/>
      <c r="Q319" s="4" t="s">
        <v>5</v>
      </c>
      <c r="R319" s="4" t="s">
        <v>1946</v>
      </c>
      <c r="S319" s="4" t="s">
        <v>1947</v>
      </c>
      <c r="T319" s="4" t="s">
        <v>1948</v>
      </c>
      <c r="U319" s="4" t="s">
        <v>1949</v>
      </c>
      <c r="V319" s="4" t="s">
        <v>1950</v>
      </c>
      <c r="W319" s="4" t="s">
        <v>1951</v>
      </c>
      <c r="X319" s="4"/>
      <c r="Y319" s="4"/>
      <c r="Z319" s="4" t="s">
        <v>1952</v>
      </c>
      <c r="AA319" s="4">
        <v>369.0</v>
      </c>
      <c r="AB319" s="4" t="s">
        <v>47</v>
      </c>
      <c r="AC319" s="4"/>
      <c r="AD319" s="20" t="s">
        <v>485</v>
      </c>
      <c r="AE319" s="4"/>
      <c r="AF319" s="4"/>
      <c r="AG319" s="4"/>
      <c r="AH319" s="4"/>
      <c r="AI319" s="4"/>
      <c r="AJ319" s="4"/>
      <c r="AK319" s="4"/>
      <c r="AL319" s="4"/>
      <c r="AM319" s="4"/>
      <c r="AN319" s="4"/>
      <c r="AO319" s="4"/>
      <c r="AP319" s="4" t="str">
        <f>VLOOKUP(AA319,[1]Trộn!AA318:AB3310,2,FALSE)</f>
        <v>#ERROR!</v>
      </c>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row>
    <row r="320" ht="14.25" customHeight="1">
      <c r="A320" s="1" t="str">
        <f t="shared" si="66"/>
        <v/>
      </c>
      <c r="B320" s="3" t="str">
        <f t="shared" si="67"/>
        <v>Tự do chọn</v>
      </c>
      <c r="C320" s="4" t="s">
        <v>1953</v>
      </c>
      <c r="D320" s="4" t="s">
        <v>1328</v>
      </c>
      <c r="E320" s="4"/>
      <c r="F320" s="4" t="s">
        <v>1954</v>
      </c>
      <c r="G320" s="4" t="s">
        <v>1955</v>
      </c>
      <c r="H320" s="4"/>
      <c r="I320" s="4"/>
      <c r="J320" s="4"/>
      <c r="K320" s="4"/>
      <c r="L320" s="4"/>
      <c r="M320" s="4" t="s">
        <v>47</v>
      </c>
      <c r="N320" s="4" t="s">
        <v>9</v>
      </c>
      <c r="O320" s="4"/>
      <c r="P320" s="4" t="s">
        <v>494</v>
      </c>
      <c r="Q320" s="4"/>
      <c r="R320" s="4" t="s">
        <v>1956</v>
      </c>
      <c r="S320" s="4"/>
      <c r="T320" s="4"/>
      <c r="U320" s="4"/>
      <c r="V320" s="4"/>
      <c r="W320" s="4"/>
      <c r="X320" s="4"/>
      <c r="Y320" s="4" t="s">
        <v>1957</v>
      </c>
      <c r="Z320" s="4"/>
      <c r="AA320" s="4">
        <v>370.0</v>
      </c>
      <c r="AB320" s="4" t="s">
        <v>49</v>
      </c>
      <c r="AC320" s="4"/>
      <c r="AD320" s="4"/>
      <c r="AE320" s="4"/>
      <c r="AF320" s="4"/>
      <c r="AG320" s="4"/>
      <c r="AH320" s="4"/>
      <c r="AI320" s="4"/>
      <c r="AJ320" s="4"/>
      <c r="AK320" s="4"/>
      <c r="AL320" s="4"/>
      <c r="AM320" s="4"/>
      <c r="AN320" s="4"/>
      <c r="AO320" s="4"/>
      <c r="AP320" s="4" t="str">
        <f>VLOOKUP(AA320,[1]Trộn!AA319:AB3311,2,FALSE)</f>
        <v>#ERROR!</v>
      </c>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row>
    <row r="321" ht="14.25" customHeight="1">
      <c r="A321" s="1" t="str">
        <f t="shared" si="66"/>
        <v>OK</v>
      </c>
      <c r="B321" s="3" t="str">
        <f t="shared" si="67"/>
        <v>OK</v>
      </c>
      <c r="C321" s="4" t="s">
        <v>1953</v>
      </c>
      <c r="D321" s="4" t="s">
        <v>1328</v>
      </c>
      <c r="E321" s="4"/>
      <c r="F321" s="4" t="s">
        <v>1954</v>
      </c>
      <c r="G321" s="4" t="s">
        <v>1955</v>
      </c>
      <c r="H321" s="4"/>
      <c r="I321" s="4"/>
      <c r="J321" s="4"/>
      <c r="K321" s="4"/>
      <c r="L321" s="4"/>
      <c r="M321" s="4" t="s">
        <v>13</v>
      </c>
      <c r="N321" s="4" t="s">
        <v>8</v>
      </c>
      <c r="O321" s="4" t="s">
        <v>413</v>
      </c>
      <c r="P321" s="4" t="s">
        <v>457</v>
      </c>
      <c r="Q321" s="4"/>
      <c r="R321" s="4" t="s">
        <v>1958</v>
      </c>
      <c r="S321" s="4" t="s">
        <v>1959</v>
      </c>
      <c r="T321" s="4" t="s">
        <v>1960</v>
      </c>
      <c r="U321" s="4" t="s">
        <v>1961</v>
      </c>
      <c r="V321" s="4" t="s">
        <v>1962</v>
      </c>
      <c r="W321" s="4" t="s">
        <v>1963</v>
      </c>
      <c r="X321" s="4" t="s">
        <v>151</v>
      </c>
      <c r="Y321" s="4" t="s">
        <v>1964</v>
      </c>
      <c r="Z321" s="4"/>
      <c r="AA321" s="4">
        <v>371.0</v>
      </c>
      <c r="AB321" s="4" t="s">
        <v>47</v>
      </c>
      <c r="AC321" s="4"/>
      <c r="AD321" s="20" t="s">
        <v>1165</v>
      </c>
      <c r="AE321" s="4"/>
      <c r="AF321" s="4"/>
      <c r="AG321" s="4"/>
      <c r="AH321" s="4"/>
      <c r="AI321" s="4"/>
      <c r="AJ321" s="4"/>
      <c r="AK321" s="4"/>
      <c r="AL321" s="4"/>
      <c r="AM321" s="4"/>
      <c r="AN321" s="4"/>
      <c r="AO321" s="4"/>
      <c r="AP321" s="4" t="str">
        <f>VLOOKUP(AA321,[1]Trộn!AA320:AB3312,2,FALSE)</f>
        <v>#ERROR!</v>
      </c>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row>
    <row r="322" ht="14.25" customHeight="1">
      <c r="A322" s="1"/>
      <c r="B322" s="3"/>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row>
    <row r="323" ht="14.25" customHeight="1">
      <c r="A323" s="1" t="str">
        <f t="shared" ref="A323:A345" si="68">SWITCH(B323,"OK",IF(ISBLANK(R323),IF(ISBLANK(P323),"Giữ chỗ nhóm","Giữ chỗ"),"OK"),"Chưa làm",IF(P323&lt;&gt;"","Giữ chỗ",""),0,IF(ISBLANK(R323),"Thêm",""),"")</f>
        <v>OK</v>
      </c>
      <c r="B323" s="3" t="str">
        <f t="shared" ref="B323:B345" si="69">IF(Q323&lt;&gt;"",0,IF(O323="",IF(N323="",,"Tự do chọn"),SWITCH(M323,"KSTN",IF(LEFT(O323,1)="A","OK","Sai lớp"),"CQ",IF(LEFT(O323,1)="B","OK","Sai lớp"),"SIE",IF(LEFT(O323,1)="C","OK","Sai lớp"),"VN",IF(LEFT(O323,1)="D","OK","Sai lớp"),"VN-ICT",IF(LEFT(O323,1)="D","OK","Sai lớp"),"Sai phân công")))</f>
        <v>OK</v>
      </c>
      <c r="C323" s="4" t="s">
        <v>1968</v>
      </c>
      <c r="D323" s="4" t="s">
        <v>1969</v>
      </c>
      <c r="E323" s="4" t="s">
        <v>1970</v>
      </c>
      <c r="F323" s="4" t="s">
        <v>1971</v>
      </c>
      <c r="G323" s="4"/>
      <c r="H323" s="4"/>
      <c r="I323" s="4"/>
      <c r="J323" s="4"/>
      <c r="K323" s="4"/>
      <c r="L323" s="4"/>
      <c r="M323" s="4" t="s">
        <v>101</v>
      </c>
      <c r="N323" s="4" t="s">
        <v>8</v>
      </c>
      <c r="O323" s="4" t="s">
        <v>695</v>
      </c>
      <c r="P323" s="4" t="s">
        <v>1602</v>
      </c>
      <c r="Q323" s="4"/>
      <c r="R323" s="4" t="s">
        <v>1972</v>
      </c>
      <c r="S323" s="4" t="s">
        <v>1973</v>
      </c>
      <c r="T323" s="4" t="s">
        <v>1974</v>
      </c>
      <c r="U323" s="4" t="s">
        <v>1975</v>
      </c>
      <c r="V323" s="4" t="s">
        <v>1976</v>
      </c>
      <c r="W323" s="4" t="s">
        <v>1977</v>
      </c>
      <c r="X323" s="4" t="s">
        <v>99</v>
      </c>
      <c r="Y323" s="4" t="s">
        <v>1978</v>
      </c>
      <c r="Z323" s="4"/>
      <c r="AA323" s="4">
        <v>373.0</v>
      </c>
      <c r="AB323" s="4" t="s">
        <v>48</v>
      </c>
      <c r="AC323" s="4"/>
      <c r="AD323" s="4"/>
      <c r="AE323" s="4"/>
      <c r="AF323" s="4"/>
      <c r="AG323" s="4"/>
      <c r="AH323" s="4"/>
      <c r="AI323" s="4"/>
      <c r="AJ323" s="4"/>
      <c r="AK323" s="4"/>
      <c r="AL323" s="4"/>
      <c r="AM323" s="4"/>
      <c r="AN323" s="4"/>
      <c r="AO323" s="4"/>
      <c r="AP323" s="4" t="str">
        <f>VLOOKUP(AA323,[1]Trộn!AA322:AB3314,2,FALSE)</f>
        <v>#ERROR!</v>
      </c>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row>
    <row r="324" ht="14.25" customHeight="1">
      <c r="A324" s="1" t="str">
        <f t="shared" si="68"/>
        <v>OK</v>
      </c>
      <c r="B324" s="3" t="str">
        <f t="shared" si="69"/>
        <v>OK</v>
      </c>
      <c r="C324" s="4" t="s">
        <v>1968</v>
      </c>
      <c r="D324" s="4" t="s">
        <v>1969</v>
      </c>
      <c r="E324" s="4"/>
      <c r="F324" s="4"/>
      <c r="G324" s="4"/>
      <c r="H324" s="4"/>
      <c r="I324" s="4"/>
      <c r="J324" s="4"/>
      <c r="K324" s="4"/>
      <c r="L324" s="4"/>
      <c r="M324" s="4" t="s">
        <v>101</v>
      </c>
      <c r="N324" s="4" t="s">
        <v>8</v>
      </c>
      <c r="O324" s="4" t="s">
        <v>135</v>
      </c>
      <c r="P324" s="4" t="s">
        <v>136</v>
      </c>
      <c r="Q324" s="4"/>
      <c r="R324" s="4" t="s">
        <v>1979</v>
      </c>
      <c r="S324" s="4" t="s">
        <v>1980</v>
      </c>
      <c r="T324" s="4" t="s">
        <v>1981</v>
      </c>
      <c r="U324" s="4" t="s">
        <v>1982</v>
      </c>
      <c r="V324" s="4" t="s">
        <v>1983</v>
      </c>
      <c r="W324" s="4" t="s">
        <v>1984</v>
      </c>
      <c r="X324" s="4" t="s">
        <v>242</v>
      </c>
      <c r="Y324" s="4" t="s">
        <v>1985</v>
      </c>
      <c r="Z324" s="4"/>
      <c r="AA324" s="4">
        <v>374.0</v>
      </c>
      <c r="AB324" s="4" t="s">
        <v>48</v>
      </c>
      <c r="AC324" s="4"/>
      <c r="AD324" s="4"/>
      <c r="AE324" s="4"/>
      <c r="AF324" s="4"/>
      <c r="AG324" s="4"/>
      <c r="AH324" s="4"/>
      <c r="AI324" s="4"/>
      <c r="AJ324" s="4"/>
      <c r="AK324" s="4"/>
      <c r="AL324" s="4"/>
      <c r="AM324" s="4"/>
      <c r="AN324" s="4"/>
      <c r="AO324" s="4"/>
      <c r="AP324" s="4" t="str">
        <f>VLOOKUP(AA324,[1]Trộn!AA323:AB3315,2,FALSE)</f>
        <v>#ERROR!</v>
      </c>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row>
    <row r="325" ht="14.25" customHeight="1">
      <c r="A325" s="1" t="str">
        <f t="shared" si="68"/>
        <v/>
      </c>
      <c r="B325" s="3">
        <f t="shared" si="69"/>
        <v>0</v>
      </c>
      <c r="C325" s="4" t="s">
        <v>1968</v>
      </c>
      <c r="D325" s="4" t="s">
        <v>1969</v>
      </c>
      <c r="E325" s="4" t="s">
        <v>1970</v>
      </c>
      <c r="F325" s="4" t="s">
        <v>1971</v>
      </c>
      <c r="G325" s="4"/>
      <c r="H325" s="4"/>
      <c r="I325" s="4"/>
      <c r="J325" s="4"/>
      <c r="K325" s="4"/>
      <c r="L325" s="4"/>
      <c r="M325" s="4"/>
      <c r="N325" s="4"/>
      <c r="O325" s="4"/>
      <c r="P325" s="4" t="s">
        <v>1989</v>
      </c>
      <c r="Q325" s="4" t="s">
        <v>5</v>
      </c>
      <c r="R325" s="4" t="s">
        <v>1990</v>
      </c>
      <c r="S325" s="4" t="s">
        <v>1991</v>
      </c>
      <c r="T325" s="4" t="s">
        <v>1992</v>
      </c>
      <c r="U325" s="4" t="s">
        <v>1993</v>
      </c>
      <c r="V325" s="4" t="s">
        <v>1994</v>
      </c>
      <c r="W325" s="4" t="s">
        <v>1995</v>
      </c>
      <c r="X325" s="4" t="s">
        <v>171</v>
      </c>
      <c r="Y325" s="4"/>
      <c r="Z325" s="4" t="s">
        <v>1996</v>
      </c>
      <c r="AA325" s="4">
        <v>375.0</v>
      </c>
      <c r="AB325" s="4" t="s">
        <v>47</v>
      </c>
      <c r="AC325" s="4"/>
      <c r="AD325" s="20" t="s">
        <v>1473</v>
      </c>
      <c r="AE325" s="4"/>
      <c r="AF325" s="4"/>
      <c r="AG325" s="4"/>
      <c r="AH325" s="4"/>
      <c r="AI325" s="4"/>
      <c r="AJ325" s="4"/>
      <c r="AK325" s="4"/>
      <c r="AL325" s="4"/>
      <c r="AM325" s="4"/>
      <c r="AN325" s="4"/>
      <c r="AO325" s="4"/>
      <c r="AP325" s="4" t="str">
        <f>VLOOKUP(AA325,[1]Trộn!AA324:AB3316,2,FALSE)</f>
        <v>#ERROR!</v>
      </c>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row>
    <row r="326" ht="14.25" customHeight="1">
      <c r="A326" s="1" t="str">
        <f t="shared" si="68"/>
        <v/>
      </c>
      <c r="B326" s="3">
        <f t="shared" si="69"/>
        <v>0</v>
      </c>
      <c r="C326" s="4" t="s">
        <v>1968</v>
      </c>
      <c r="D326" s="4" t="s">
        <v>1969</v>
      </c>
      <c r="E326" s="4"/>
      <c r="F326" s="4"/>
      <c r="G326" s="4"/>
      <c r="H326" s="4"/>
      <c r="I326" s="4"/>
      <c r="J326" s="4"/>
      <c r="K326" s="4"/>
      <c r="L326" s="4"/>
      <c r="M326" s="4"/>
      <c r="N326" s="4"/>
      <c r="O326" s="4"/>
      <c r="P326" s="4"/>
      <c r="Q326" s="4" t="s">
        <v>5</v>
      </c>
      <c r="R326" s="4" t="s">
        <v>1997</v>
      </c>
      <c r="S326" s="4" t="s">
        <v>449</v>
      </c>
      <c r="T326" s="4" t="s">
        <v>1998</v>
      </c>
      <c r="U326" s="4" t="s">
        <v>1999</v>
      </c>
      <c r="V326" s="4" t="s">
        <v>2000</v>
      </c>
      <c r="W326" s="4" t="s">
        <v>2001</v>
      </c>
      <c r="X326" s="4"/>
      <c r="Y326" s="4"/>
      <c r="Z326" s="4" t="s">
        <v>2002</v>
      </c>
      <c r="AA326" s="4">
        <v>376.0</v>
      </c>
      <c r="AB326" s="4" t="s">
        <v>47</v>
      </c>
      <c r="AC326" s="4"/>
      <c r="AD326" s="20" t="s">
        <v>1028</v>
      </c>
      <c r="AE326" s="4"/>
      <c r="AF326" s="4"/>
      <c r="AG326" s="4"/>
      <c r="AH326" s="4"/>
      <c r="AI326" s="4"/>
      <c r="AJ326" s="4"/>
      <c r="AK326" s="4"/>
      <c r="AL326" s="4"/>
      <c r="AM326" s="4"/>
      <c r="AN326" s="4"/>
      <c r="AO326" s="4"/>
      <c r="AP326" s="4" t="str">
        <f>VLOOKUP(AA326,[1]Trộn!AA325:AB3317,2,FALSE)</f>
        <v>#ERROR!</v>
      </c>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row>
    <row r="327" ht="14.25" customHeight="1">
      <c r="A327" s="1" t="str">
        <f t="shared" si="68"/>
        <v/>
      </c>
      <c r="B327" s="3" t="str">
        <f t="shared" si="69"/>
        <v>Tự do chọn</v>
      </c>
      <c r="C327" s="4" t="s">
        <v>2003</v>
      </c>
      <c r="D327" s="4" t="s">
        <v>1969</v>
      </c>
      <c r="E327" s="4"/>
      <c r="F327" s="4"/>
      <c r="G327" s="4"/>
      <c r="H327" s="4"/>
      <c r="I327" s="4"/>
      <c r="J327" s="4" t="s">
        <v>123</v>
      </c>
      <c r="K327" s="4"/>
      <c r="L327" s="4" t="s">
        <v>2004</v>
      </c>
      <c r="M327" s="4" t="s">
        <v>101</v>
      </c>
      <c r="N327" s="4" t="s">
        <v>8</v>
      </c>
      <c r="O327" s="4"/>
      <c r="P327" s="4"/>
      <c r="Q327" s="4"/>
      <c r="R327" s="4"/>
      <c r="S327" s="4"/>
      <c r="T327" s="4"/>
      <c r="U327" s="4"/>
      <c r="V327" s="4"/>
      <c r="W327" s="4"/>
      <c r="X327" s="4"/>
      <c r="Y327" s="4"/>
      <c r="Z327" s="4"/>
      <c r="AA327" s="4">
        <v>377.0</v>
      </c>
      <c r="AB327" s="4" t="s">
        <v>13</v>
      </c>
      <c r="AC327" s="4"/>
      <c r="AD327" s="4"/>
      <c r="AE327" s="4"/>
      <c r="AF327" s="4"/>
      <c r="AG327" s="4"/>
      <c r="AH327" s="4"/>
      <c r="AI327" s="4"/>
      <c r="AJ327" s="4"/>
      <c r="AK327" s="4"/>
      <c r="AL327" s="4"/>
      <c r="AM327" s="4"/>
      <c r="AN327" s="4"/>
      <c r="AO327" s="4"/>
      <c r="AP327" s="4" t="str">
        <f>VLOOKUP(AA327,[1]Trộn!AA326:AB3318,2,FALSE)</f>
        <v>#ERROR!</v>
      </c>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row>
    <row r="328" ht="14.25" customHeight="1">
      <c r="A328" s="1" t="str">
        <f t="shared" si="68"/>
        <v>OK</v>
      </c>
      <c r="B328" s="3" t="str">
        <f t="shared" si="69"/>
        <v>OK</v>
      </c>
      <c r="C328" s="4" t="s">
        <v>2003</v>
      </c>
      <c r="D328" s="4" t="s">
        <v>1969</v>
      </c>
      <c r="E328" s="4"/>
      <c r="F328" s="4"/>
      <c r="G328" s="4"/>
      <c r="H328" s="4"/>
      <c r="I328" s="4"/>
      <c r="J328" s="4"/>
      <c r="K328" s="4"/>
      <c r="L328" s="4"/>
      <c r="M328" s="4" t="s">
        <v>101</v>
      </c>
      <c r="N328" s="4" t="s">
        <v>8</v>
      </c>
      <c r="O328" s="4" t="s">
        <v>125</v>
      </c>
      <c r="P328" s="4" t="s">
        <v>2005</v>
      </c>
      <c r="Q328" s="4"/>
      <c r="R328" s="4" t="s">
        <v>2006</v>
      </c>
      <c r="S328" s="4" t="s">
        <v>2007</v>
      </c>
      <c r="T328" s="4" t="s">
        <v>2008</v>
      </c>
      <c r="U328" s="4" t="s">
        <v>2009</v>
      </c>
      <c r="V328" s="4" t="s">
        <v>2010</v>
      </c>
      <c r="W328" s="4" t="s">
        <v>1124</v>
      </c>
      <c r="X328" s="4" t="s">
        <v>1938</v>
      </c>
      <c r="Y328" s="4" t="s">
        <v>2011</v>
      </c>
      <c r="Z328" s="4"/>
      <c r="AA328" s="4">
        <v>378.0</v>
      </c>
      <c r="AB328" s="4" t="s">
        <v>48</v>
      </c>
      <c r="AC328" s="4"/>
      <c r="AD328" s="4"/>
      <c r="AE328" s="4"/>
      <c r="AF328" s="4"/>
      <c r="AG328" s="4"/>
      <c r="AH328" s="4"/>
      <c r="AI328" s="4"/>
      <c r="AJ328" s="4"/>
      <c r="AK328" s="4"/>
      <c r="AL328" s="4"/>
      <c r="AM328" s="4"/>
      <c r="AN328" s="4"/>
      <c r="AO328" s="4"/>
      <c r="AP328" s="4" t="str">
        <f>VLOOKUP(AA328,[1]Trộn!AA327:AB3319,2,FALSE)</f>
        <v>#ERROR!</v>
      </c>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row>
    <row r="329" ht="14.25" customHeight="1">
      <c r="A329" s="1" t="str">
        <f t="shared" si="68"/>
        <v>OK</v>
      </c>
      <c r="B329" s="3" t="str">
        <f t="shared" si="69"/>
        <v>OK</v>
      </c>
      <c r="C329" s="4" t="s">
        <v>2003</v>
      </c>
      <c r="D329" s="4" t="s">
        <v>1969</v>
      </c>
      <c r="E329" s="4"/>
      <c r="F329" s="4" t="s">
        <v>2012</v>
      </c>
      <c r="G329" s="4"/>
      <c r="H329" s="4"/>
      <c r="I329" s="4"/>
      <c r="J329" s="4"/>
      <c r="K329" s="4"/>
      <c r="L329" s="4"/>
      <c r="M329" s="4" t="s">
        <v>101</v>
      </c>
      <c r="N329" s="4" t="s">
        <v>8</v>
      </c>
      <c r="O329" s="4" t="s">
        <v>1400</v>
      </c>
      <c r="P329" s="4" t="s">
        <v>1401</v>
      </c>
      <c r="Q329" s="4"/>
      <c r="R329" s="4" t="s">
        <v>2013</v>
      </c>
      <c r="S329" s="4" t="s">
        <v>2014</v>
      </c>
      <c r="T329" s="4" t="s">
        <v>2015</v>
      </c>
      <c r="U329" s="4" t="s">
        <v>2016</v>
      </c>
      <c r="V329" s="4" t="s">
        <v>2017</v>
      </c>
      <c r="W329" s="4" t="s">
        <v>2018</v>
      </c>
      <c r="X329" s="4" t="s">
        <v>99</v>
      </c>
      <c r="Y329" s="4" t="s">
        <v>2019</v>
      </c>
      <c r="Z329" s="4"/>
      <c r="AA329" s="4">
        <v>379.0</v>
      </c>
      <c r="AB329" s="4" t="s">
        <v>48</v>
      </c>
      <c r="AC329" s="4"/>
      <c r="AD329" s="4"/>
      <c r="AE329" s="4"/>
      <c r="AF329" s="4"/>
      <c r="AG329" s="4"/>
      <c r="AH329" s="4"/>
      <c r="AI329" s="4"/>
      <c r="AJ329" s="4"/>
      <c r="AK329" s="4"/>
      <c r="AL329" s="4"/>
      <c r="AM329" s="4"/>
      <c r="AN329" s="4"/>
      <c r="AO329" s="4"/>
      <c r="AP329" s="4" t="str">
        <f>VLOOKUP(AA329,[1]Trộn!AA328:AB3320,2,FALSE)</f>
        <v>#ERROR!</v>
      </c>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row>
    <row r="330" ht="14.25" customHeight="1">
      <c r="A330" s="1" t="str">
        <f t="shared" si="68"/>
        <v/>
      </c>
      <c r="B330" s="3">
        <f t="shared" si="69"/>
        <v>0</v>
      </c>
      <c r="C330" s="4" t="s">
        <v>2003</v>
      </c>
      <c r="D330" s="4" t="s">
        <v>1969</v>
      </c>
      <c r="E330" s="4"/>
      <c r="F330" s="4" t="s">
        <v>2012</v>
      </c>
      <c r="G330" s="4"/>
      <c r="H330" s="4"/>
      <c r="I330" s="4"/>
      <c r="J330" s="4"/>
      <c r="K330" s="4"/>
      <c r="L330" s="4"/>
      <c r="M330" s="4"/>
      <c r="N330" s="4"/>
      <c r="O330" s="4"/>
      <c r="P330" s="4" t="s">
        <v>2020</v>
      </c>
      <c r="Q330" s="4" t="s">
        <v>5</v>
      </c>
      <c r="R330" s="4" t="s">
        <v>2021</v>
      </c>
      <c r="S330" s="4" t="s">
        <v>2022</v>
      </c>
      <c r="T330" s="4" t="s">
        <v>2023</v>
      </c>
      <c r="U330" s="4" t="s">
        <v>2024</v>
      </c>
      <c r="V330" s="4" t="s">
        <v>2025</v>
      </c>
      <c r="W330" s="4" t="s">
        <v>179</v>
      </c>
      <c r="X330" s="4" t="s">
        <v>242</v>
      </c>
      <c r="Y330" s="4"/>
      <c r="Z330" s="4" t="s">
        <v>2026</v>
      </c>
      <c r="AA330" s="4">
        <v>380.0</v>
      </c>
      <c r="AB330" s="4" t="s">
        <v>47</v>
      </c>
      <c r="AC330" s="4"/>
      <c r="AD330" s="20" t="s">
        <v>1165</v>
      </c>
      <c r="AE330" s="4"/>
      <c r="AF330" s="4"/>
      <c r="AG330" s="4"/>
      <c r="AH330" s="4"/>
      <c r="AI330" s="4"/>
      <c r="AJ330" s="4"/>
      <c r="AK330" s="4"/>
      <c r="AL330" s="4"/>
      <c r="AM330" s="4"/>
      <c r="AN330" s="4"/>
      <c r="AO330" s="4"/>
      <c r="AP330" s="4" t="str">
        <f>VLOOKUP(AA330,[1]Trộn!AA329:AB3321,2,FALSE)</f>
        <v>#ERROR!</v>
      </c>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row>
    <row r="331" ht="14.25" customHeight="1">
      <c r="A331" s="1" t="str">
        <f t="shared" si="68"/>
        <v/>
      </c>
      <c r="B331" s="3">
        <f t="shared" si="69"/>
        <v>0</v>
      </c>
      <c r="C331" s="4" t="s">
        <v>2003</v>
      </c>
      <c r="D331" s="4" t="s">
        <v>1969</v>
      </c>
      <c r="E331" s="4"/>
      <c r="F331" s="4"/>
      <c r="G331" s="4"/>
      <c r="H331" s="4"/>
      <c r="I331" s="4"/>
      <c r="J331" s="4" t="s">
        <v>123</v>
      </c>
      <c r="K331" s="4"/>
      <c r="L331" s="4" t="s">
        <v>2004</v>
      </c>
      <c r="M331" s="4"/>
      <c r="N331" s="4"/>
      <c r="O331" s="4"/>
      <c r="P331" s="4" t="s">
        <v>2027</v>
      </c>
      <c r="Q331" s="4" t="s">
        <v>9</v>
      </c>
      <c r="R331" s="4" t="s">
        <v>2028</v>
      </c>
      <c r="S331" s="4" t="s">
        <v>150</v>
      </c>
      <c r="T331" s="4" t="s">
        <v>150</v>
      </c>
      <c r="U331" s="4" t="s">
        <v>150</v>
      </c>
      <c r="V331" s="4" t="s">
        <v>150</v>
      </c>
      <c r="W331" s="4" t="s">
        <v>150</v>
      </c>
      <c r="X331" s="4" t="s">
        <v>2029</v>
      </c>
      <c r="Y331" s="4"/>
      <c r="Z331" s="4" t="s">
        <v>2030</v>
      </c>
      <c r="AA331" s="4">
        <v>381.0</v>
      </c>
      <c r="AB331" s="4" t="s">
        <v>47</v>
      </c>
      <c r="AC331" s="4"/>
      <c r="AD331" s="20" t="s">
        <v>416</v>
      </c>
      <c r="AE331" s="4"/>
      <c r="AF331" s="4"/>
      <c r="AG331" s="4"/>
      <c r="AH331" s="4"/>
      <c r="AI331" s="4"/>
      <c r="AJ331" s="4"/>
      <c r="AK331" s="4"/>
      <c r="AL331" s="4"/>
      <c r="AM331" s="4"/>
      <c r="AN331" s="4"/>
      <c r="AO331" s="4"/>
      <c r="AP331" s="4" t="str">
        <f>VLOOKUP(AA331,[1]Trộn!AA330:AB3322,2,FALSE)</f>
        <v>#ERROR!</v>
      </c>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row>
    <row r="332" ht="14.25" customHeight="1">
      <c r="A332" s="1" t="str">
        <f t="shared" si="68"/>
        <v/>
      </c>
      <c r="B332" s="3">
        <f t="shared" si="69"/>
        <v>0</v>
      </c>
      <c r="C332" s="4" t="s">
        <v>2003</v>
      </c>
      <c r="D332" s="4" t="s">
        <v>1969</v>
      </c>
      <c r="E332" s="4"/>
      <c r="F332" s="4"/>
      <c r="G332" s="4"/>
      <c r="H332" s="4"/>
      <c r="I332" s="4"/>
      <c r="J332" s="4"/>
      <c r="K332" s="4"/>
      <c r="L332" s="4"/>
      <c r="M332" s="4"/>
      <c r="N332" s="4"/>
      <c r="O332" s="4"/>
      <c r="P332" s="4"/>
      <c r="Q332" s="4" t="s">
        <v>5</v>
      </c>
      <c r="R332" s="4" t="s">
        <v>2034</v>
      </c>
      <c r="S332" s="4" t="s">
        <v>2022</v>
      </c>
      <c r="T332" s="4" t="s">
        <v>2023</v>
      </c>
      <c r="U332" s="4" t="s">
        <v>2024</v>
      </c>
      <c r="V332" s="4" t="s">
        <v>2025</v>
      </c>
      <c r="W332" s="4" t="s">
        <v>2035</v>
      </c>
      <c r="X332" s="4" t="s">
        <v>150</v>
      </c>
      <c r="Y332" s="4"/>
      <c r="Z332" s="4" t="s">
        <v>2036</v>
      </c>
      <c r="AA332" s="4">
        <v>382.0</v>
      </c>
      <c r="AB332" s="4" t="s">
        <v>47</v>
      </c>
      <c r="AC332" s="4"/>
      <c r="AD332" s="20" t="s">
        <v>1250</v>
      </c>
      <c r="AE332" s="4"/>
      <c r="AF332" s="4"/>
      <c r="AG332" s="4"/>
      <c r="AH332" s="4"/>
      <c r="AI332" s="4"/>
      <c r="AJ332" s="4"/>
      <c r="AK332" s="4"/>
      <c r="AL332" s="4"/>
      <c r="AM332" s="4"/>
      <c r="AN332" s="4"/>
      <c r="AO332" s="4"/>
      <c r="AP332" s="4" t="str">
        <f>VLOOKUP(AA332,[1]Trộn!AA331:AB3323,2,FALSE)</f>
        <v>#ERROR!</v>
      </c>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row>
    <row r="333" ht="14.25" customHeight="1">
      <c r="A333" s="1" t="str">
        <f t="shared" si="68"/>
        <v>OK</v>
      </c>
      <c r="B333" s="3" t="str">
        <f t="shared" si="69"/>
        <v>OK</v>
      </c>
      <c r="C333" s="4" t="s">
        <v>2037</v>
      </c>
      <c r="D333" s="4" t="s">
        <v>1969</v>
      </c>
      <c r="E333" s="4"/>
      <c r="F333" s="4" t="s">
        <v>2038</v>
      </c>
      <c r="G333" s="4"/>
      <c r="H333" s="4"/>
      <c r="I333" s="4"/>
      <c r="J333" s="4"/>
      <c r="K333" s="4"/>
      <c r="L333" s="4"/>
      <c r="M333" s="4" t="s">
        <v>101</v>
      </c>
      <c r="N333" s="4" t="s">
        <v>8</v>
      </c>
      <c r="O333" s="4" t="s">
        <v>135</v>
      </c>
      <c r="P333" s="4" t="s">
        <v>1422</v>
      </c>
      <c r="Q333" s="4"/>
      <c r="R333" s="4" t="s">
        <v>2039</v>
      </c>
      <c r="S333" s="4" t="s">
        <v>217</v>
      </c>
      <c r="T333" s="4" t="s">
        <v>436</v>
      </c>
      <c r="U333" s="4" t="s">
        <v>2040</v>
      </c>
      <c r="V333" s="4" t="s">
        <v>148</v>
      </c>
      <c r="W333" s="4" t="s">
        <v>150</v>
      </c>
      <c r="X333" s="4" t="s">
        <v>99</v>
      </c>
      <c r="Y333" s="4" t="s">
        <v>2041</v>
      </c>
      <c r="Z333" s="4"/>
      <c r="AA333" s="4">
        <v>383.0</v>
      </c>
      <c r="AB333" s="4" t="s">
        <v>48</v>
      </c>
      <c r="AC333" s="4"/>
      <c r="AD333" s="4"/>
      <c r="AE333" s="4"/>
      <c r="AF333" s="4"/>
      <c r="AG333" s="4"/>
      <c r="AH333" s="4"/>
      <c r="AI333" s="4"/>
      <c r="AJ333" s="4"/>
      <c r="AK333" s="4"/>
      <c r="AL333" s="4"/>
      <c r="AM333" s="4"/>
      <c r="AN333" s="4"/>
      <c r="AO333" s="4"/>
      <c r="AP333" s="4" t="str">
        <f>VLOOKUP(AA333,[1]Trộn!AA332:AB3324,2,FALSE)</f>
        <v>#ERROR!</v>
      </c>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row>
    <row r="334" ht="14.25" customHeight="1">
      <c r="A334" s="1" t="str">
        <f t="shared" si="68"/>
        <v>OK</v>
      </c>
      <c r="B334" s="3" t="str">
        <f t="shared" si="69"/>
        <v>OK</v>
      </c>
      <c r="C334" s="4" t="s">
        <v>2037</v>
      </c>
      <c r="D334" s="4" t="s">
        <v>1969</v>
      </c>
      <c r="E334" s="4"/>
      <c r="F334" s="4"/>
      <c r="G334" s="4"/>
      <c r="H334" s="4"/>
      <c r="I334" s="4"/>
      <c r="J334" s="4"/>
      <c r="K334" s="4"/>
      <c r="L334" s="4"/>
      <c r="M334" s="4" t="s">
        <v>101</v>
      </c>
      <c r="N334" s="4" t="s">
        <v>8</v>
      </c>
      <c r="O334" s="4" t="s">
        <v>125</v>
      </c>
      <c r="P334" s="4" t="s">
        <v>2005</v>
      </c>
      <c r="Q334" s="4"/>
      <c r="R334" s="4" t="s">
        <v>2042</v>
      </c>
      <c r="S334" s="4" t="s">
        <v>2043</v>
      </c>
      <c r="T334" s="4" t="s">
        <v>148</v>
      </c>
      <c r="U334" s="4" t="s">
        <v>217</v>
      </c>
      <c r="V334" s="4" t="s">
        <v>218</v>
      </c>
      <c r="W334" s="4" t="s">
        <v>2044</v>
      </c>
      <c r="X334" s="4" t="s">
        <v>99</v>
      </c>
      <c r="Y334" s="4"/>
      <c r="Z334" s="4"/>
      <c r="AA334" s="4">
        <v>384.0</v>
      </c>
      <c r="AB334" s="4" t="s">
        <v>48</v>
      </c>
      <c r="AC334" s="4"/>
      <c r="AD334" s="4"/>
      <c r="AE334" s="4"/>
      <c r="AF334" s="4"/>
      <c r="AG334" s="4"/>
      <c r="AH334" s="4"/>
      <c r="AI334" s="4"/>
      <c r="AJ334" s="4"/>
      <c r="AK334" s="4"/>
      <c r="AL334" s="4"/>
      <c r="AM334" s="4"/>
      <c r="AN334" s="4"/>
      <c r="AO334" s="4"/>
      <c r="AP334" s="4" t="str">
        <f>VLOOKUP(AA334,[1]Trộn!AA333:AB3325,2,FALSE)</f>
        <v>#ERROR!</v>
      </c>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row>
    <row r="335" ht="14.25" customHeight="1">
      <c r="A335" s="1" t="str">
        <f t="shared" si="68"/>
        <v>OK</v>
      </c>
      <c r="B335" s="3" t="str">
        <f t="shared" si="69"/>
        <v>OK</v>
      </c>
      <c r="C335" s="4" t="s">
        <v>2037</v>
      </c>
      <c r="D335" s="4" t="s">
        <v>1969</v>
      </c>
      <c r="E335" s="4"/>
      <c r="F335" s="4"/>
      <c r="G335" s="4"/>
      <c r="H335" s="4"/>
      <c r="I335" s="4"/>
      <c r="J335" s="4"/>
      <c r="K335" s="4"/>
      <c r="L335" s="4"/>
      <c r="M335" s="4" t="s">
        <v>101</v>
      </c>
      <c r="N335" s="4" t="s">
        <v>8</v>
      </c>
      <c r="O335" s="4" t="s">
        <v>135</v>
      </c>
      <c r="P335" s="4" t="s">
        <v>194</v>
      </c>
      <c r="Q335" s="4"/>
      <c r="R335" s="4" t="s">
        <v>2045</v>
      </c>
      <c r="S335" s="4" t="s">
        <v>2046</v>
      </c>
      <c r="T335" s="4" t="s">
        <v>2047</v>
      </c>
      <c r="U335" s="4" t="s">
        <v>2048</v>
      </c>
      <c r="V335" s="4" t="s">
        <v>2049</v>
      </c>
      <c r="W335" s="4" t="s">
        <v>2050</v>
      </c>
      <c r="X335" s="4" t="s">
        <v>151</v>
      </c>
      <c r="Y335" s="4" t="s">
        <v>2051</v>
      </c>
      <c r="Z335" s="4"/>
      <c r="AA335" s="4">
        <v>385.0</v>
      </c>
      <c r="AB335" s="4" t="s">
        <v>48</v>
      </c>
      <c r="AC335" s="4"/>
      <c r="AD335" s="4"/>
      <c r="AE335" s="4"/>
      <c r="AF335" s="4"/>
      <c r="AG335" s="4"/>
      <c r="AH335" s="4"/>
      <c r="AI335" s="4"/>
      <c r="AJ335" s="4"/>
      <c r="AK335" s="4"/>
      <c r="AL335" s="4"/>
      <c r="AM335" s="4"/>
      <c r="AN335" s="4"/>
      <c r="AO335" s="4"/>
      <c r="AP335" s="4" t="str">
        <f>VLOOKUP(AA335,[1]Trộn!AA334:AB3326,2,FALSE)</f>
        <v>#ERROR!</v>
      </c>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row>
    <row r="336" ht="14.25" customHeight="1">
      <c r="A336" s="1" t="str">
        <f t="shared" si="68"/>
        <v/>
      </c>
      <c r="B336" s="3">
        <f t="shared" si="69"/>
        <v>0</v>
      </c>
      <c r="C336" s="4" t="s">
        <v>2037</v>
      </c>
      <c r="D336" s="4" t="s">
        <v>1969</v>
      </c>
      <c r="E336" s="4"/>
      <c r="F336" s="4" t="s">
        <v>2038</v>
      </c>
      <c r="G336" s="4"/>
      <c r="H336" s="4"/>
      <c r="I336" s="4"/>
      <c r="J336" s="4"/>
      <c r="K336" s="4"/>
      <c r="L336" s="4"/>
      <c r="M336" s="4"/>
      <c r="N336" s="4"/>
      <c r="O336" s="4"/>
      <c r="P336" s="4"/>
      <c r="Q336" s="4" t="s">
        <v>5</v>
      </c>
      <c r="R336" s="4" t="s">
        <v>2052</v>
      </c>
      <c r="S336" s="4" t="s">
        <v>2053</v>
      </c>
      <c r="T336" s="4" t="s">
        <v>2054</v>
      </c>
      <c r="U336" s="4" t="s">
        <v>2055</v>
      </c>
      <c r="V336" s="4" t="s">
        <v>2056</v>
      </c>
      <c r="W336" s="4" t="s">
        <v>2057</v>
      </c>
      <c r="X336" s="4"/>
      <c r="Y336" s="4"/>
      <c r="Z336" s="4" t="s">
        <v>2058</v>
      </c>
      <c r="AA336" s="4">
        <v>386.0</v>
      </c>
      <c r="AB336" s="4" t="s">
        <v>47</v>
      </c>
      <c r="AC336" s="4"/>
      <c r="AD336" s="20" t="s">
        <v>846</v>
      </c>
      <c r="AE336" s="4"/>
      <c r="AF336" s="4"/>
      <c r="AG336" s="4"/>
      <c r="AH336" s="4"/>
      <c r="AI336" s="4"/>
      <c r="AJ336" s="4"/>
      <c r="AK336" s="4"/>
      <c r="AL336" s="4"/>
      <c r="AM336" s="4"/>
      <c r="AN336" s="4"/>
      <c r="AO336" s="4"/>
      <c r="AP336" s="4" t="str">
        <f>VLOOKUP(AA336,[1]Trộn!AA335:AB3327,2,FALSE)</f>
        <v>#ERROR!</v>
      </c>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row>
    <row r="337" ht="14.25" customHeight="1">
      <c r="A337" s="1" t="str">
        <f t="shared" si="68"/>
        <v/>
      </c>
      <c r="B337" s="3">
        <f t="shared" si="69"/>
        <v>0</v>
      </c>
      <c r="C337" s="4" t="s">
        <v>2037</v>
      </c>
      <c r="D337" s="4" t="s">
        <v>1969</v>
      </c>
      <c r="E337" s="4"/>
      <c r="F337" s="4"/>
      <c r="G337" s="4"/>
      <c r="H337" s="4"/>
      <c r="I337" s="4"/>
      <c r="J337" s="4"/>
      <c r="K337" s="4"/>
      <c r="L337" s="4"/>
      <c r="M337" s="4"/>
      <c r="N337" s="4"/>
      <c r="O337" s="4"/>
      <c r="P337" s="4"/>
      <c r="Q337" s="4" t="s">
        <v>5</v>
      </c>
      <c r="R337" s="4" t="s">
        <v>2062</v>
      </c>
      <c r="S337" s="4" t="s">
        <v>2063</v>
      </c>
      <c r="T337" s="4" t="s">
        <v>2064</v>
      </c>
      <c r="U337" s="4" t="s">
        <v>218</v>
      </c>
      <c r="V337" s="4" t="s">
        <v>2065</v>
      </c>
      <c r="W337" s="4" t="s">
        <v>2044</v>
      </c>
      <c r="X337" s="4" t="s">
        <v>150</v>
      </c>
      <c r="Y337" s="4"/>
      <c r="Z337" s="4" t="s">
        <v>2066</v>
      </c>
      <c r="AA337" s="4">
        <v>387.0</v>
      </c>
      <c r="AB337" s="4" t="s">
        <v>47</v>
      </c>
      <c r="AC337" s="4"/>
      <c r="AD337" s="20" t="s">
        <v>1453</v>
      </c>
      <c r="AE337" s="4"/>
      <c r="AF337" s="4"/>
      <c r="AG337" s="4"/>
      <c r="AH337" s="4"/>
      <c r="AI337" s="4"/>
      <c r="AJ337" s="4"/>
      <c r="AK337" s="4"/>
      <c r="AL337" s="4"/>
      <c r="AM337" s="4"/>
      <c r="AN337" s="4"/>
      <c r="AO337" s="4"/>
      <c r="AP337" s="4" t="str">
        <f>VLOOKUP(AA337,[1]Trộn!AA336:AB3328,2,FALSE)</f>
        <v>#ERROR!</v>
      </c>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row>
    <row r="338" ht="14.25" customHeight="1">
      <c r="A338" s="1" t="str">
        <f t="shared" si="68"/>
        <v/>
      </c>
      <c r="B338" s="3">
        <f t="shared" si="69"/>
        <v>0</v>
      </c>
      <c r="C338" s="4" t="s">
        <v>2037</v>
      </c>
      <c r="D338" s="4" t="s">
        <v>1969</v>
      </c>
      <c r="E338" s="4"/>
      <c r="F338" s="4"/>
      <c r="G338" s="4"/>
      <c r="H338" s="4"/>
      <c r="I338" s="4"/>
      <c r="J338" s="4"/>
      <c r="K338" s="4"/>
      <c r="L338" s="4"/>
      <c r="M338" s="4"/>
      <c r="N338" s="4"/>
      <c r="O338" s="4"/>
      <c r="P338" s="4"/>
      <c r="Q338" s="4" t="s">
        <v>5</v>
      </c>
      <c r="R338" s="4" t="s">
        <v>2067</v>
      </c>
      <c r="S338" s="4" t="s">
        <v>2068</v>
      </c>
      <c r="T338" s="4" t="s">
        <v>2054</v>
      </c>
      <c r="U338" s="4" t="s">
        <v>2064</v>
      </c>
      <c r="V338" s="4" t="s">
        <v>218</v>
      </c>
      <c r="W338" s="4" t="s">
        <v>2069</v>
      </c>
      <c r="X338" s="4"/>
      <c r="Y338" s="4"/>
      <c r="Z338" s="4" t="s">
        <v>2070</v>
      </c>
      <c r="AA338" s="4">
        <v>388.0</v>
      </c>
      <c r="AB338" s="4" t="s">
        <v>47</v>
      </c>
      <c r="AC338" s="4"/>
      <c r="AD338" s="20" t="s">
        <v>1366</v>
      </c>
      <c r="AE338" s="4"/>
      <c r="AF338" s="4"/>
      <c r="AG338" s="4"/>
      <c r="AH338" s="4"/>
      <c r="AI338" s="4"/>
      <c r="AJ338" s="4"/>
      <c r="AK338" s="4"/>
      <c r="AL338" s="4"/>
      <c r="AM338" s="4"/>
      <c r="AN338" s="4"/>
      <c r="AO338" s="4"/>
      <c r="AP338" s="4" t="str">
        <f>VLOOKUP(AA338,[1]Trộn!AA337:AB3329,2,FALSE)</f>
        <v>#ERROR!</v>
      </c>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row>
    <row r="339" ht="14.25" customHeight="1">
      <c r="A339" s="1" t="str">
        <f t="shared" si="68"/>
        <v>OK</v>
      </c>
      <c r="B339" s="3" t="str">
        <f t="shared" si="69"/>
        <v>OK</v>
      </c>
      <c r="C339" s="4" t="s">
        <v>2071</v>
      </c>
      <c r="D339" s="4" t="s">
        <v>1969</v>
      </c>
      <c r="E339" s="4"/>
      <c r="F339" s="4"/>
      <c r="G339" s="4"/>
      <c r="H339" s="4"/>
      <c r="I339" s="4"/>
      <c r="J339" s="4"/>
      <c r="K339" s="4"/>
      <c r="L339" s="4"/>
      <c r="M339" s="4" t="s">
        <v>101</v>
      </c>
      <c r="N339" s="4" t="s">
        <v>8</v>
      </c>
      <c r="O339" s="4" t="s">
        <v>125</v>
      </c>
      <c r="P339" s="4" t="s">
        <v>2072</v>
      </c>
      <c r="Q339" s="4"/>
      <c r="R339" s="4" t="s">
        <v>2073</v>
      </c>
      <c r="S339" s="4" t="s">
        <v>2074</v>
      </c>
      <c r="T339" s="4" t="s">
        <v>2075</v>
      </c>
      <c r="U339" s="4" t="s">
        <v>2076</v>
      </c>
      <c r="V339" s="4" t="s">
        <v>2077</v>
      </c>
      <c r="W339" s="4" t="s">
        <v>2078</v>
      </c>
      <c r="X339" s="4" t="s">
        <v>171</v>
      </c>
      <c r="Y339" s="4" t="s">
        <v>2079</v>
      </c>
      <c r="Z339" s="4"/>
      <c r="AA339" s="4">
        <v>389.0</v>
      </c>
      <c r="AB339" s="4" t="s">
        <v>48</v>
      </c>
      <c r="AC339" s="4"/>
      <c r="AD339" s="4"/>
      <c r="AE339" s="4"/>
      <c r="AF339" s="4"/>
      <c r="AG339" s="4"/>
      <c r="AH339" s="4"/>
      <c r="AI339" s="4"/>
      <c r="AJ339" s="4"/>
      <c r="AK339" s="4"/>
      <c r="AL339" s="4"/>
      <c r="AM339" s="4"/>
      <c r="AN339" s="4"/>
      <c r="AO339" s="4"/>
      <c r="AP339" s="4" t="str">
        <f>VLOOKUP(AA339,[1]Trộn!AA338:AB3330,2,FALSE)</f>
        <v>#ERROR!</v>
      </c>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row>
    <row r="340" ht="14.25" customHeight="1">
      <c r="A340" s="1" t="str">
        <f t="shared" si="68"/>
        <v>OK</v>
      </c>
      <c r="B340" s="3" t="str">
        <f t="shared" si="69"/>
        <v>OK</v>
      </c>
      <c r="C340" s="4" t="s">
        <v>2071</v>
      </c>
      <c r="D340" s="4" t="s">
        <v>1969</v>
      </c>
      <c r="E340" s="4"/>
      <c r="F340" s="4"/>
      <c r="G340" s="4" t="s">
        <v>2080</v>
      </c>
      <c r="H340" s="4"/>
      <c r="I340" s="4"/>
      <c r="J340" s="4" t="s">
        <v>123</v>
      </c>
      <c r="K340" s="4"/>
      <c r="L340" s="4" t="s">
        <v>2081</v>
      </c>
      <c r="M340" s="4" t="s">
        <v>101</v>
      </c>
      <c r="N340" s="4" t="s">
        <v>8</v>
      </c>
      <c r="O340" s="4" t="s">
        <v>1400</v>
      </c>
      <c r="P340" s="4" t="s">
        <v>2082</v>
      </c>
      <c r="Q340" s="4"/>
      <c r="R340" s="4" t="s">
        <v>2083</v>
      </c>
      <c r="S340" s="4" t="s">
        <v>2084</v>
      </c>
      <c r="T340" s="4" t="s">
        <v>2085</v>
      </c>
      <c r="U340" s="4" t="s">
        <v>2086</v>
      </c>
      <c r="V340" s="4" t="s">
        <v>2087</v>
      </c>
      <c r="W340" s="4" t="s">
        <v>2088</v>
      </c>
      <c r="X340" s="4" t="s">
        <v>110</v>
      </c>
      <c r="Y340" s="4" t="s">
        <v>2089</v>
      </c>
      <c r="Z340" s="4"/>
      <c r="AA340" s="4">
        <v>390.0</v>
      </c>
      <c r="AB340" s="4" t="s">
        <v>13</v>
      </c>
      <c r="AC340" s="4"/>
      <c r="AD340" s="4"/>
      <c r="AE340" s="4"/>
      <c r="AF340" s="4"/>
      <c r="AG340" s="4"/>
      <c r="AH340" s="4"/>
      <c r="AI340" s="4"/>
      <c r="AJ340" s="4"/>
      <c r="AK340" s="4"/>
      <c r="AL340" s="4"/>
      <c r="AM340" s="4"/>
      <c r="AN340" s="4"/>
      <c r="AO340" s="4"/>
      <c r="AP340" s="4" t="str">
        <f>VLOOKUP(AA340,[1]Trộn!AA339:AB3331,2,FALSE)</f>
        <v>#ERROR!</v>
      </c>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row>
    <row r="341" ht="14.25" customHeight="1">
      <c r="A341" s="1" t="str">
        <f t="shared" si="68"/>
        <v/>
      </c>
      <c r="B341" s="3">
        <f t="shared" si="69"/>
        <v>0</v>
      </c>
      <c r="C341" s="4" t="s">
        <v>2071</v>
      </c>
      <c r="D341" s="4" t="s">
        <v>1969</v>
      </c>
      <c r="E341" s="4"/>
      <c r="F341" s="4"/>
      <c r="G341" s="4" t="s">
        <v>2080</v>
      </c>
      <c r="H341" s="4"/>
      <c r="I341" s="4"/>
      <c r="J341" s="4" t="s">
        <v>123</v>
      </c>
      <c r="K341" s="4"/>
      <c r="L341" s="4" t="s">
        <v>2081</v>
      </c>
      <c r="M341" s="4"/>
      <c r="N341" s="4"/>
      <c r="O341" s="4"/>
      <c r="P341" s="4" t="s">
        <v>2027</v>
      </c>
      <c r="Q341" s="4" t="s">
        <v>5</v>
      </c>
      <c r="R341" s="4" t="s">
        <v>2093</v>
      </c>
      <c r="S341" s="4" t="s">
        <v>2053</v>
      </c>
      <c r="T341" s="4" t="s">
        <v>2054</v>
      </c>
      <c r="U341" s="4" t="s">
        <v>2055</v>
      </c>
      <c r="V341" s="4" t="s">
        <v>2056</v>
      </c>
      <c r="W341" s="4" t="s">
        <v>2057</v>
      </c>
      <c r="X341" s="4" t="s">
        <v>301</v>
      </c>
      <c r="Y341" s="4"/>
      <c r="Z341" s="4" t="s">
        <v>2094</v>
      </c>
      <c r="AA341" s="4">
        <v>391.0</v>
      </c>
      <c r="AB341" s="4" t="s">
        <v>47</v>
      </c>
      <c r="AC341" s="4"/>
      <c r="AD341" s="20" t="s">
        <v>1453</v>
      </c>
      <c r="AE341" s="4"/>
      <c r="AF341" s="4"/>
      <c r="AG341" s="4"/>
      <c r="AH341" s="4"/>
      <c r="AI341" s="4"/>
      <c r="AJ341" s="4"/>
      <c r="AK341" s="4"/>
      <c r="AL341" s="4"/>
      <c r="AM341" s="4"/>
      <c r="AN341" s="4"/>
      <c r="AO341" s="4"/>
      <c r="AP341" s="4" t="str">
        <f>VLOOKUP(AA341,[1]Trộn!AA340:AB3332,2,FALSE)</f>
        <v>#ERROR!</v>
      </c>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row>
    <row r="342" ht="14.25" customHeight="1">
      <c r="A342" s="1" t="str">
        <f t="shared" si="68"/>
        <v/>
      </c>
      <c r="B342" s="3">
        <f t="shared" si="69"/>
        <v>0</v>
      </c>
      <c r="C342" s="4" t="s">
        <v>2071</v>
      </c>
      <c r="D342" s="4" t="s">
        <v>1969</v>
      </c>
      <c r="E342" s="4"/>
      <c r="F342" s="4"/>
      <c r="G342" s="4"/>
      <c r="H342" s="4"/>
      <c r="I342" s="4"/>
      <c r="J342" s="4"/>
      <c r="K342" s="4"/>
      <c r="L342" s="4"/>
      <c r="M342" s="4"/>
      <c r="N342" s="4"/>
      <c r="O342" s="4"/>
      <c r="P342" s="4"/>
      <c r="Q342" s="4" t="s">
        <v>144</v>
      </c>
      <c r="R342" s="4" t="s">
        <v>2095</v>
      </c>
      <c r="S342" s="4" t="s">
        <v>2096</v>
      </c>
      <c r="T342" s="4" t="s">
        <v>2097</v>
      </c>
      <c r="U342" s="4" t="s">
        <v>2098</v>
      </c>
      <c r="V342" s="4" t="s">
        <v>2099</v>
      </c>
      <c r="W342" s="4" t="s">
        <v>150</v>
      </c>
      <c r="X342" s="4" t="s">
        <v>951</v>
      </c>
      <c r="Y342" s="4"/>
      <c r="Z342" s="4" t="s">
        <v>1472</v>
      </c>
      <c r="AA342" s="4">
        <v>392.0</v>
      </c>
      <c r="AB342" s="4" t="s">
        <v>101</v>
      </c>
      <c r="AC342" s="4"/>
      <c r="AD342" s="4"/>
      <c r="AE342" s="4"/>
      <c r="AF342" s="4"/>
      <c r="AG342" s="4"/>
      <c r="AH342" s="4"/>
      <c r="AI342" s="4"/>
      <c r="AJ342" s="4"/>
      <c r="AK342" s="4"/>
      <c r="AL342" s="4"/>
      <c r="AM342" s="4"/>
      <c r="AN342" s="4"/>
      <c r="AO342" s="4"/>
      <c r="AP342" s="4" t="str">
        <f>VLOOKUP(AA342,[1]Trộn!AA341:AB3333,2,FALSE)</f>
        <v>#ERROR!</v>
      </c>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row>
    <row r="343" ht="14.25" customHeight="1">
      <c r="A343" s="1" t="str">
        <f t="shared" si="68"/>
        <v>OK</v>
      </c>
      <c r="B343" s="3" t="str">
        <f t="shared" si="69"/>
        <v>OK</v>
      </c>
      <c r="C343" s="4" t="s">
        <v>2100</v>
      </c>
      <c r="D343" s="4" t="s">
        <v>1969</v>
      </c>
      <c r="E343" s="4"/>
      <c r="F343" s="4"/>
      <c r="G343" s="4" t="s">
        <v>2101</v>
      </c>
      <c r="H343" s="4"/>
      <c r="I343" s="4"/>
      <c r="J343" s="4"/>
      <c r="K343" s="4"/>
      <c r="L343" s="4"/>
      <c r="M343" s="4" t="s">
        <v>13</v>
      </c>
      <c r="N343" s="4" t="s">
        <v>8</v>
      </c>
      <c r="O343" s="4" t="s">
        <v>163</v>
      </c>
      <c r="P343" s="4" t="s">
        <v>244</v>
      </c>
      <c r="Q343" s="4"/>
      <c r="R343" s="4" t="s">
        <v>2102</v>
      </c>
      <c r="S343" s="4" t="s">
        <v>2103</v>
      </c>
      <c r="T343" s="4" t="s">
        <v>2104</v>
      </c>
      <c r="U343" s="4" t="s">
        <v>2105</v>
      </c>
      <c r="V343" s="4" t="s">
        <v>2106</v>
      </c>
      <c r="W343" s="4" t="s">
        <v>2107</v>
      </c>
      <c r="X343" s="4" t="s">
        <v>2108</v>
      </c>
      <c r="Y343" s="4" t="s">
        <v>2109</v>
      </c>
      <c r="Z343" s="4"/>
      <c r="AA343" s="4">
        <v>393.0</v>
      </c>
      <c r="AB343" s="4" t="s">
        <v>47</v>
      </c>
      <c r="AC343" s="4"/>
      <c r="AD343" s="20" t="s">
        <v>416</v>
      </c>
      <c r="AE343" s="4"/>
      <c r="AF343" s="4"/>
      <c r="AG343" s="4"/>
      <c r="AH343" s="4"/>
      <c r="AI343" s="4"/>
      <c r="AJ343" s="4"/>
      <c r="AK343" s="4"/>
      <c r="AL343" s="4"/>
      <c r="AM343" s="4"/>
      <c r="AN343" s="4"/>
      <c r="AO343" s="4"/>
      <c r="AP343" s="4" t="str">
        <f>VLOOKUP(AA343,[1]Trộn!AA342:AB3334,2,FALSE)</f>
        <v>#ERROR!</v>
      </c>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row>
    <row r="344" ht="14.25" customHeight="1">
      <c r="A344" s="1" t="str">
        <f t="shared" si="68"/>
        <v>OK</v>
      </c>
      <c r="B344" s="3" t="str">
        <f t="shared" si="69"/>
        <v>OK</v>
      </c>
      <c r="C344" s="4" t="s">
        <v>2100</v>
      </c>
      <c r="D344" s="4" t="s">
        <v>1969</v>
      </c>
      <c r="E344" s="4"/>
      <c r="F344" s="4"/>
      <c r="G344" s="4"/>
      <c r="H344" s="4"/>
      <c r="I344" s="4"/>
      <c r="J344" s="4"/>
      <c r="K344" s="4"/>
      <c r="L344" s="4"/>
      <c r="M344" s="4" t="s">
        <v>101</v>
      </c>
      <c r="N344" s="4" t="s">
        <v>8</v>
      </c>
      <c r="O344" s="4" t="s">
        <v>102</v>
      </c>
      <c r="P344" s="4" t="s">
        <v>1389</v>
      </c>
      <c r="Q344" s="4"/>
      <c r="R344" s="4" t="s">
        <v>2113</v>
      </c>
      <c r="S344" s="4" t="s">
        <v>2114</v>
      </c>
      <c r="T344" s="4" t="s">
        <v>2115</v>
      </c>
      <c r="U344" s="4" t="s">
        <v>2116</v>
      </c>
      <c r="V344" s="4" t="s">
        <v>2117</v>
      </c>
      <c r="W344" s="4" t="s">
        <v>2118</v>
      </c>
      <c r="X344" s="4" t="s">
        <v>242</v>
      </c>
      <c r="Y344" s="4" t="s">
        <v>2119</v>
      </c>
      <c r="Z344" s="4"/>
      <c r="AA344" s="4">
        <v>394.0</v>
      </c>
      <c r="AB344" s="4" t="s">
        <v>48</v>
      </c>
      <c r="AC344" s="4"/>
      <c r="AD344" s="4"/>
      <c r="AE344" s="4"/>
      <c r="AF344" s="4"/>
      <c r="AG344" s="4"/>
      <c r="AH344" s="4"/>
      <c r="AI344" s="4"/>
      <c r="AJ344" s="4"/>
      <c r="AK344" s="4"/>
      <c r="AL344" s="4"/>
      <c r="AM344" s="4"/>
      <c r="AN344" s="4"/>
      <c r="AO344" s="4"/>
      <c r="AP344" s="4" t="str">
        <f>VLOOKUP(AA344,[1]Trộn!AA343:AB3335,2,FALSE)</f>
        <v>#ERROR!</v>
      </c>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row>
    <row r="345" ht="14.25" customHeight="1">
      <c r="A345" s="1" t="str">
        <f t="shared" si="68"/>
        <v>OK</v>
      </c>
      <c r="B345" s="3" t="str">
        <f t="shared" si="69"/>
        <v>OK</v>
      </c>
      <c r="C345" s="4" t="s">
        <v>2100</v>
      </c>
      <c r="D345" s="4" t="s">
        <v>1969</v>
      </c>
      <c r="E345" s="4"/>
      <c r="F345" s="4"/>
      <c r="G345" s="4" t="s">
        <v>2101</v>
      </c>
      <c r="H345" s="4"/>
      <c r="I345" s="4"/>
      <c r="J345" s="4"/>
      <c r="K345" s="4"/>
      <c r="L345" s="4"/>
      <c r="M345" s="4" t="s">
        <v>101</v>
      </c>
      <c r="N345" s="4" t="s">
        <v>8</v>
      </c>
      <c r="O345" s="4" t="s">
        <v>1400</v>
      </c>
      <c r="P345" s="4" t="s">
        <v>2120</v>
      </c>
      <c r="Q345" s="4"/>
      <c r="R345" s="4" t="s">
        <v>2121</v>
      </c>
      <c r="S345" s="4" t="s">
        <v>2122</v>
      </c>
      <c r="T345" s="4" t="s">
        <v>2123</v>
      </c>
      <c r="U345" s="4" t="s">
        <v>2124</v>
      </c>
      <c r="V345" s="4" t="s">
        <v>2125</v>
      </c>
      <c r="W345" s="4" t="s">
        <v>2126</v>
      </c>
      <c r="X345" s="4" t="s">
        <v>151</v>
      </c>
      <c r="Y345" s="4" t="s">
        <v>2127</v>
      </c>
      <c r="Z345" s="4"/>
      <c r="AA345" s="4">
        <v>395.0</v>
      </c>
      <c r="AB345" s="4" t="s">
        <v>48</v>
      </c>
      <c r="AC345" s="4"/>
      <c r="AD345" s="4"/>
      <c r="AE345" s="4"/>
      <c r="AF345" s="4"/>
      <c r="AG345" s="4"/>
      <c r="AH345" s="4"/>
      <c r="AI345" s="4"/>
      <c r="AJ345" s="4"/>
      <c r="AK345" s="4"/>
      <c r="AL345" s="4"/>
      <c r="AM345" s="4"/>
      <c r="AN345" s="4"/>
      <c r="AO345" s="4"/>
      <c r="AP345" s="4" t="str">
        <f>VLOOKUP(AA345,[1]Trộn!AA344:AB3336,2,FALSE)</f>
        <v>#ERROR!</v>
      </c>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row>
    <row r="346" ht="14.25" customHeight="1">
      <c r="A346" s="1"/>
      <c r="B346" s="3"/>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row>
    <row r="347" ht="14.25" customHeight="1">
      <c r="A347" s="1" t="str">
        <f t="shared" ref="A347:A350" si="70">SWITCH(B347,"OK",IF(ISBLANK(R347),IF(ISBLANK(P347),"Giữ chỗ nhóm","Giữ chỗ"),"OK"),"Chưa làm",IF(P347&lt;&gt;"","Giữ chỗ",""),0,IF(ISBLANK(R347),"Thêm",""),"")</f>
        <v/>
      </c>
      <c r="B347" s="3">
        <f t="shared" ref="B347:B350" si="71">IF(Q347&lt;&gt;"",0,IF(O347="",IF(N347="",,"Tự do chọn"),SWITCH(M347,"KSTN",IF(LEFT(O347,1)="A","OK","Sai lớp"),"CQ",IF(LEFT(O347,1)="B","OK","Sai lớp"),"SIE",IF(LEFT(O347,1)="C","OK","Sai lớp"),"VN",IF(LEFT(O347,1)="D","OK","Sai lớp"),"VN-ICT",IF(LEFT(O347,1)="D","OK","Sai lớp"),"Sai phân công")))</f>
        <v>0</v>
      </c>
      <c r="C347" s="4" t="s">
        <v>2100</v>
      </c>
      <c r="D347" s="4" t="s">
        <v>1969</v>
      </c>
      <c r="E347" s="4"/>
      <c r="F347" s="4"/>
      <c r="G347" s="4"/>
      <c r="H347" s="4"/>
      <c r="I347" s="4"/>
      <c r="J347" s="4"/>
      <c r="K347" s="4"/>
      <c r="L347" s="4"/>
      <c r="M347" s="4"/>
      <c r="N347" s="4"/>
      <c r="O347" s="4"/>
      <c r="P347" s="4" t="s">
        <v>2128</v>
      </c>
      <c r="Q347" s="4" t="s">
        <v>9</v>
      </c>
      <c r="R347" s="4" t="s">
        <v>2129</v>
      </c>
      <c r="S347" s="4" t="s">
        <v>150</v>
      </c>
      <c r="T347" s="4" t="s">
        <v>150</v>
      </c>
      <c r="U347" s="4" t="s">
        <v>150</v>
      </c>
      <c r="V347" s="4" t="s">
        <v>150</v>
      </c>
      <c r="W347" s="4" t="s">
        <v>150</v>
      </c>
      <c r="X347" s="4" t="s">
        <v>2130</v>
      </c>
      <c r="Y347" s="4"/>
      <c r="Z347" s="4" t="s">
        <v>2131</v>
      </c>
      <c r="AA347" s="4">
        <v>397.0</v>
      </c>
      <c r="AB347" s="4" t="s">
        <v>47</v>
      </c>
      <c r="AC347" s="4"/>
      <c r="AD347" s="20" t="s">
        <v>355</v>
      </c>
      <c r="AE347" s="4"/>
      <c r="AF347" s="4"/>
      <c r="AG347" s="4"/>
      <c r="AH347" s="4"/>
      <c r="AI347" s="4"/>
      <c r="AJ347" s="4"/>
      <c r="AK347" s="4"/>
      <c r="AL347" s="4"/>
      <c r="AM347" s="4"/>
      <c r="AN347" s="4"/>
      <c r="AO347" s="4"/>
      <c r="AP347" s="4" t="str">
        <f>VLOOKUP(AA347,[1]Trộn!AA346:AB3338,2,FALSE)</f>
        <v>#ERROR!</v>
      </c>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row>
    <row r="348" ht="14.25" customHeight="1">
      <c r="A348" s="1" t="str">
        <f t="shared" si="70"/>
        <v>OK</v>
      </c>
      <c r="B348" s="3" t="str">
        <f t="shared" si="71"/>
        <v>OK</v>
      </c>
      <c r="C348" s="4" t="s">
        <v>2132</v>
      </c>
      <c r="D348" s="4" t="s">
        <v>1969</v>
      </c>
      <c r="E348" s="4"/>
      <c r="F348" s="4"/>
      <c r="G348" s="4"/>
      <c r="H348" s="4"/>
      <c r="I348" s="4"/>
      <c r="J348" s="4"/>
      <c r="K348" s="4"/>
      <c r="L348" s="4"/>
      <c r="M348" s="4" t="s">
        <v>47</v>
      </c>
      <c r="N348" s="4" t="s">
        <v>5</v>
      </c>
      <c r="O348" s="4" t="s">
        <v>1209</v>
      </c>
      <c r="P348" s="4" t="s">
        <v>629</v>
      </c>
      <c r="Q348" s="4"/>
      <c r="R348" s="4" t="s">
        <v>2133</v>
      </c>
      <c r="S348" s="4" t="s">
        <v>2133</v>
      </c>
      <c r="T348" s="4" t="s">
        <v>2134</v>
      </c>
      <c r="U348" s="4" t="s">
        <v>2135</v>
      </c>
      <c r="V348" s="4" t="s">
        <v>2136</v>
      </c>
      <c r="W348" s="4" t="s">
        <v>2137</v>
      </c>
      <c r="X348" s="4" t="s">
        <v>917</v>
      </c>
      <c r="Y348" s="4" t="s">
        <v>2138</v>
      </c>
      <c r="Z348" s="4"/>
      <c r="AA348" s="4">
        <v>398.0</v>
      </c>
      <c r="AB348" s="4" t="s">
        <v>49</v>
      </c>
      <c r="AC348" s="4"/>
      <c r="AD348" s="4"/>
      <c r="AE348" s="4"/>
      <c r="AF348" s="4"/>
      <c r="AG348" s="4"/>
      <c r="AH348" s="4"/>
      <c r="AI348" s="4"/>
      <c r="AJ348" s="4"/>
      <c r="AK348" s="4"/>
      <c r="AL348" s="4"/>
      <c r="AM348" s="4"/>
      <c r="AN348" s="4"/>
      <c r="AO348" s="4"/>
      <c r="AP348" s="4" t="str">
        <f>VLOOKUP(AA348,[1]Trộn!AA347:AB3339,2,FALSE)</f>
        <v>#ERROR!</v>
      </c>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row>
    <row r="349" ht="14.25" customHeight="1">
      <c r="A349" s="1" t="str">
        <f t="shared" si="70"/>
        <v>OK</v>
      </c>
      <c r="B349" s="3" t="str">
        <f t="shared" si="71"/>
        <v>OK</v>
      </c>
      <c r="C349" s="4" t="s">
        <v>2132</v>
      </c>
      <c r="D349" s="4" t="s">
        <v>1969</v>
      </c>
      <c r="E349" s="4"/>
      <c r="F349" s="4"/>
      <c r="G349" s="4" t="s">
        <v>2139</v>
      </c>
      <c r="H349" s="4"/>
      <c r="I349" s="4"/>
      <c r="J349" s="4"/>
      <c r="K349" s="4"/>
      <c r="L349" s="4"/>
      <c r="M349" s="4" t="s">
        <v>13</v>
      </c>
      <c r="N349" s="4" t="s">
        <v>8</v>
      </c>
      <c r="O349" s="4" t="s">
        <v>163</v>
      </c>
      <c r="P349" s="4" t="s">
        <v>295</v>
      </c>
      <c r="Q349" s="4"/>
      <c r="R349" s="4" t="s">
        <v>2140</v>
      </c>
      <c r="S349" s="4" t="s">
        <v>2141</v>
      </c>
      <c r="T349" s="4" t="s">
        <v>2142</v>
      </c>
      <c r="U349" s="4" t="s">
        <v>2143</v>
      </c>
      <c r="V349" s="4" t="s">
        <v>2144</v>
      </c>
      <c r="W349" s="4" t="s">
        <v>2145</v>
      </c>
      <c r="X349" s="4" t="s">
        <v>151</v>
      </c>
      <c r="Y349" s="4" t="s">
        <v>2146</v>
      </c>
      <c r="Z349" s="4"/>
      <c r="AA349" s="4">
        <v>399.0</v>
      </c>
      <c r="AB349" s="4" t="s">
        <v>47</v>
      </c>
      <c r="AC349" s="4"/>
      <c r="AD349" s="20" t="s">
        <v>421</v>
      </c>
      <c r="AE349" s="4"/>
      <c r="AF349" s="4"/>
      <c r="AG349" s="4"/>
      <c r="AH349" s="4"/>
      <c r="AI349" s="4"/>
      <c r="AJ349" s="4"/>
      <c r="AK349" s="4"/>
      <c r="AL349" s="4"/>
      <c r="AM349" s="4"/>
      <c r="AN349" s="4"/>
      <c r="AO349" s="4"/>
      <c r="AP349" s="4" t="str">
        <f>VLOOKUP(AA349,[1]Trộn!AA348:AB3340,2,FALSE)</f>
        <v>#ERROR!</v>
      </c>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row>
    <row r="350" ht="14.25" customHeight="1">
      <c r="A350" s="1" t="str">
        <f t="shared" si="70"/>
        <v>OK</v>
      </c>
      <c r="B350" s="3" t="str">
        <f t="shared" si="71"/>
        <v>OK</v>
      </c>
      <c r="C350" s="4" t="s">
        <v>2132</v>
      </c>
      <c r="D350" s="4" t="s">
        <v>1969</v>
      </c>
      <c r="E350" s="4"/>
      <c r="F350" s="4"/>
      <c r="G350" s="4" t="s">
        <v>2139</v>
      </c>
      <c r="H350" s="4"/>
      <c r="I350" s="4"/>
      <c r="J350" s="4"/>
      <c r="K350" s="4"/>
      <c r="L350" s="4"/>
      <c r="M350" s="4" t="s">
        <v>101</v>
      </c>
      <c r="N350" s="4" t="s">
        <v>8</v>
      </c>
      <c r="O350" s="4" t="s">
        <v>1400</v>
      </c>
      <c r="P350" s="4" t="s">
        <v>2120</v>
      </c>
      <c r="Q350" s="4"/>
      <c r="R350" s="4" t="s">
        <v>2150</v>
      </c>
      <c r="S350" s="4" t="s">
        <v>2151</v>
      </c>
      <c r="T350" s="4" t="s">
        <v>2152</v>
      </c>
      <c r="U350" s="4" t="s">
        <v>2153</v>
      </c>
      <c r="V350" s="4" t="s">
        <v>2154</v>
      </c>
      <c r="W350" s="4" t="s">
        <v>2155</v>
      </c>
      <c r="X350" s="4" t="s">
        <v>2156</v>
      </c>
      <c r="Y350" s="4" t="s">
        <v>2157</v>
      </c>
      <c r="Z350" s="4"/>
      <c r="AA350" s="4">
        <v>400.0</v>
      </c>
      <c r="AB350" s="4" t="s">
        <v>48</v>
      </c>
      <c r="AC350" s="4"/>
      <c r="AD350" s="4"/>
      <c r="AE350" s="4"/>
      <c r="AF350" s="4"/>
      <c r="AG350" s="4"/>
      <c r="AH350" s="4"/>
      <c r="AI350" s="4"/>
      <c r="AJ350" s="4"/>
      <c r="AK350" s="4"/>
      <c r="AL350" s="4"/>
      <c r="AM350" s="4"/>
      <c r="AN350" s="4"/>
      <c r="AO350" s="4"/>
      <c r="AP350" s="4" t="str">
        <f>VLOOKUP(AA350,[1]Trộn!AA349:AB3341,2,FALSE)</f>
        <v>#ERROR!</v>
      </c>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row>
    <row r="351" ht="14.25" customHeight="1">
      <c r="A351" s="1"/>
      <c r="B351" s="3"/>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row>
    <row r="352" ht="14.25" customHeight="1">
      <c r="A352" s="1" t="str">
        <f t="shared" ref="A352:A360" si="72">SWITCH(B352,"OK",IF(ISBLANK(R352),IF(ISBLANK(P352),"Giữ chỗ nhóm","Giữ chỗ"),"OK"),"Chưa làm",IF(P352&lt;&gt;"","Giữ chỗ",""),0,IF(ISBLANK(R352),"Thêm",""),"")</f>
        <v/>
      </c>
      <c r="B352" s="3">
        <f t="shared" ref="B352:B360" si="73">IF(Q352&lt;&gt;"",0,IF(O352="",IF(N352="",,"Tự do chọn"),SWITCH(M352,"KSTN",IF(LEFT(O352,1)="A","OK","Sai lớp"),"CQ",IF(LEFT(O352,1)="B","OK","Sai lớp"),"SIE",IF(LEFT(O352,1)="C","OK","Sai lớp"),"VN",IF(LEFT(O352,1)="D","OK","Sai lớp"),"VN-ICT",IF(LEFT(O352,1)="D","OK","Sai lớp"),"Sai phân công")))</f>
        <v>0</v>
      </c>
      <c r="C352" s="4" t="s">
        <v>2132</v>
      </c>
      <c r="D352" s="4" t="s">
        <v>1969</v>
      </c>
      <c r="E352" s="4"/>
      <c r="F352" s="4"/>
      <c r="G352" s="4"/>
      <c r="H352" s="4"/>
      <c r="I352" s="4"/>
      <c r="J352" s="4"/>
      <c r="K352" s="4"/>
      <c r="L352" s="4"/>
      <c r="M352" s="4"/>
      <c r="N352" s="4"/>
      <c r="O352" s="4"/>
      <c r="P352" s="4" t="s">
        <v>2158</v>
      </c>
      <c r="Q352" s="4" t="s">
        <v>9</v>
      </c>
      <c r="R352" s="4" t="s">
        <v>2159</v>
      </c>
      <c r="S352" s="4" t="s">
        <v>150</v>
      </c>
      <c r="T352" s="4" t="s">
        <v>150</v>
      </c>
      <c r="U352" s="4" t="s">
        <v>150</v>
      </c>
      <c r="V352" s="4" t="s">
        <v>150</v>
      </c>
      <c r="W352" s="4" t="s">
        <v>150</v>
      </c>
      <c r="X352" s="4" t="s">
        <v>2160</v>
      </c>
      <c r="Y352" s="4"/>
      <c r="Z352" s="4" t="s">
        <v>2161</v>
      </c>
      <c r="AA352" s="4">
        <v>402.0</v>
      </c>
      <c r="AB352" s="4" t="s">
        <v>47</v>
      </c>
      <c r="AC352" s="4"/>
      <c r="AD352" s="20" t="s">
        <v>211</v>
      </c>
      <c r="AE352" s="4"/>
      <c r="AF352" s="4"/>
      <c r="AG352" s="4"/>
      <c r="AH352" s="4"/>
      <c r="AI352" s="4"/>
      <c r="AJ352" s="4"/>
      <c r="AK352" s="4"/>
      <c r="AL352" s="4"/>
      <c r="AM352" s="4"/>
      <c r="AN352" s="4"/>
      <c r="AO352" s="4"/>
      <c r="AP352" s="4" t="str">
        <f>VLOOKUP(AA352,[1]Trộn!AA351:AB3343,2,FALSE)</f>
        <v>#ERROR!</v>
      </c>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row>
    <row r="353" ht="14.25" customHeight="1">
      <c r="A353" s="1" t="str">
        <f t="shared" si="72"/>
        <v>OK</v>
      </c>
      <c r="B353" s="3" t="str">
        <f t="shared" si="73"/>
        <v>OK</v>
      </c>
      <c r="C353" s="4" t="s">
        <v>2162</v>
      </c>
      <c r="D353" s="4" t="s">
        <v>1969</v>
      </c>
      <c r="E353" s="4"/>
      <c r="F353" s="4"/>
      <c r="G353" s="4"/>
      <c r="H353" s="4"/>
      <c r="I353" s="4"/>
      <c r="J353" s="4"/>
      <c r="K353" s="4"/>
      <c r="L353" s="4"/>
      <c r="M353" s="4" t="s">
        <v>47</v>
      </c>
      <c r="N353" s="4" t="s">
        <v>5</v>
      </c>
      <c r="O353" s="4" t="s">
        <v>829</v>
      </c>
      <c r="P353" s="4" t="s">
        <v>494</v>
      </c>
      <c r="Q353" s="4"/>
      <c r="R353" s="4" t="s">
        <v>2163</v>
      </c>
      <c r="S353" s="4" t="s">
        <v>2164</v>
      </c>
      <c r="T353" s="4" t="s">
        <v>2165</v>
      </c>
      <c r="U353" s="4" t="s">
        <v>2166</v>
      </c>
      <c r="V353" s="4" t="s">
        <v>2167</v>
      </c>
      <c r="W353" s="4" t="s">
        <v>2168</v>
      </c>
      <c r="X353" s="4"/>
      <c r="Y353" s="4" t="s">
        <v>2169</v>
      </c>
      <c r="Z353" s="4"/>
      <c r="AA353" s="4">
        <v>403.0</v>
      </c>
      <c r="AB353" s="4" t="s">
        <v>49</v>
      </c>
      <c r="AC353" s="4"/>
      <c r="AD353" s="4"/>
      <c r="AE353" s="4"/>
      <c r="AF353" s="4"/>
      <c r="AG353" s="4"/>
      <c r="AH353" s="4"/>
      <c r="AI353" s="4"/>
      <c r="AJ353" s="4"/>
      <c r="AK353" s="4"/>
      <c r="AL353" s="4"/>
      <c r="AM353" s="4"/>
      <c r="AN353" s="4"/>
      <c r="AO353" s="4"/>
      <c r="AP353" s="4" t="str">
        <f>VLOOKUP(AA353,[1]Trộn!AA352:AB3344,2,FALSE)</f>
        <v>#ERROR!</v>
      </c>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row>
    <row r="354" ht="14.25" customHeight="1">
      <c r="A354" s="1" t="str">
        <f t="shared" si="72"/>
        <v>OK</v>
      </c>
      <c r="B354" s="3" t="str">
        <f t="shared" si="73"/>
        <v>OK</v>
      </c>
      <c r="C354" s="4" t="s">
        <v>2162</v>
      </c>
      <c r="D354" s="4" t="s">
        <v>1969</v>
      </c>
      <c r="E354" s="4"/>
      <c r="F354" s="4"/>
      <c r="G354" s="4"/>
      <c r="H354" s="4"/>
      <c r="I354" s="4"/>
      <c r="J354" s="4"/>
      <c r="K354" s="4"/>
      <c r="L354" s="4"/>
      <c r="M354" s="4" t="s">
        <v>47</v>
      </c>
      <c r="N354" s="4" t="s">
        <v>5</v>
      </c>
      <c r="O354" s="4" t="s">
        <v>1027</v>
      </c>
      <c r="P354" s="4" t="s">
        <v>1453</v>
      </c>
      <c r="Q354" s="4"/>
      <c r="R354" s="4" t="s">
        <v>2171</v>
      </c>
      <c r="S354" s="4" t="s">
        <v>2173</v>
      </c>
      <c r="T354" s="4" t="s">
        <v>2174</v>
      </c>
      <c r="U354" s="4" t="s">
        <v>2175</v>
      </c>
      <c r="V354" s="4" t="s">
        <v>2177</v>
      </c>
      <c r="W354" s="4" t="s">
        <v>2178</v>
      </c>
      <c r="X354" s="4" t="s">
        <v>151</v>
      </c>
      <c r="Y354" s="4" t="s">
        <v>2179</v>
      </c>
      <c r="Z354" s="4"/>
      <c r="AA354" s="4">
        <v>404.0</v>
      </c>
      <c r="AB354" s="4" t="s">
        <v>49</v>
      </c>
      <c r="AC354" s="4"/>
      <c r="AD354" s="4"/>
      <c r="AE354" s="4"/>
      <c r="AF354" s="4"/>
      <c r="AG354" s="4"/>
      <c r="AH354" s="4"/>
      <c r="AI354" s="4"/>
      <c r="AJ354" s="4"/>
      <c r="AK354" s="4"/>
      <c r="AL354" s="4"/>
      <c r="AM354" s="4"/>
      <c r="AN354" s="4"/>
      <c r="AO354" s="4"/>
      <c r="AP354" s="4" t="str">
        <f>VLOOKUP(AA354,[1]Trộn!AA353:AB3345,2,FALSE)</f>
        <v>#ERROR!</v>
      </c>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row>
    <row r="355" ht="14.25" customHeight="1">
      <c r="A355" s="1" t="str">
        <f t="shared" si="72"/>
        <v>OK</v>
      </c>
      <c r="B355" s="3" t="str">
        <f t="shared" si="73"/>
        <v>OK</v>
      </c>
      <c r="C355" s="4" t="s">
        <v>2162</v>
      </c>
      <c r="D355" s="4" t="s">
        <v>1969</v>
      </c>
      <c r="E355" s="4" t="s">
        <v>2180</v>
      </c>
      <c r="F355" s="4" t="s">
        <v>2181</v>
      </c>
      <c r="G355" s="4" t="s">
        <v>2182</v>
      </c>
      <c r="H355" s="4"/>
      <c r="I355" s="4"/>
      <c r="J355" s="4"/>
      <c r="K355" s="4"/>
      <c r="L355" s="4"/>
      <c r="M355" s="4" t="s">
        <v>47</v>
      </c>
      <c r="N355" s="4" t="s">
        <v>5</v>
      </c>
      <c r="O355" s="4" t="s">
        <v>1189</v>
      </c>
      <c r="P355" s="4" t="s">
        <v>1875</v>
      </c>
      <c r="Q355" s="4"/>
      <c r="R355" s="67" t="s">
        <v>2183</v>
      </c>
      <c r="S355" s="67" t="s">
        <v>2184</v>
      </c>
      <c r="T355" s="67" t="s">
        <v>2185</v>
      </c>
      <c r="U355" s="67" t="s">
        <v>2186</v>
      </c>
      <c r="V355" s="67" t="s">
        <v>2187</v>
      </c>
      <c r="W355" s="67" t="s">
        <v>2188</v>
      </c>
      <c r="X355" s="67" t="s">
        <v>242</v>
      </c>
      <c r="Y355" s="67" t="s">
        <v>2189</v>
      </c>
      <c r="Z355" s="4"/>
      <c r="AA355" s="4">
        <v>405.0</v>
      </c>
      <c r="AB355" s="4" t="s">
        <v>49</v>
      </c>
      <c r="AC355" s="4"/>
      <c r="AD355" s="4"/>
      <c r="AE355" s="4"/>
      <c r="AF355" s="4"/>
      <c r="AG355" s="4"/>
      <c r="AH355" s="4"/>
      <c r="AI355" s="4"/>
      <c r="AJ355" s="4"/>
      <c r="AK355" s="4"/>
      <c r="AL355" s="4"/>
      <c r="AM355" s="4"/>
      <c r="AN355" s="4"/>
      <c r="AO355" s="4"/>
      <c r="AP355" s="4" t="str">
        <f>VLOOKUP(AA355,[1]Trộn!AA354:AB3346,2,FALSE)</f>
        <v>#ERROR!</v>
      </c>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row>
    <row r="356" ht="14.25" customHeight="1">
      <c r="A356" s="1" t="str">
        <f t="shared" si="72"/>
        <v>OK</v>
      </c>
      <c r="B356" s="3" t="str">
        <f t="shared" si="73"/>
        <v>OK</v>
      </c>
      <c r="C356" s="4" t="s">
        <v>2162</v>
      </c>
      <c r="D356" s="4" t="s">
        <v>1969</v>
      </c>
      <c r="E356" s="4"/>
      <c r="F356" s="4"/>
      <c r="G356" s="4"/>
      <c r="H356" s="4"/>
      <c r="I356" s="4"/>
      <c r="J356" s="4" t="s">
        <v>123</v>
      </c>
      <c r="K356" s="4"/>
      <c r="L356" s="4" t="s">
        <v>2190</v>
      </c>
      <c r="M356" s="4" t="s">
        <v>47</v>
      </c>
      <c r="N356" s="4" t="s">
        <v>5</v>
      </c>
      <c r="O356" s="4" t="s">
        <v>347</v>
      </c>
      <c r="P356" s="4" t="s">
        <v>254</v>
      </c>
      <c r="Q356" s="4"/>
      <c r="R356" s="4" t="s">
        <v>2191</v>
      </c>
      <c r="S356" s="4" t="s">
        <v>2192</v>
      </c>
      <c r="T356" s="4" t="s">
        <v>2193</v>
      </c>
      <c r="U356" s="4" t="s">
        <v>2194</v>
      </c>
      <c r="V356" s="4" t="s">
        <v>2195</v>
      </c>
      <c r="W356" s="4" t="s">
        <v>2196</v>
      </c>
      <c r="X356" s="4" t="s">
        <v>1938</v>
      </c>
      <c r="Y356" s="4" t="s">
        <v>2197</v>
      </c>
      <c r="Z356" s="4"/>
      <c r="AA356" s="4">
        <v>406.0</v>
      </c>
      <c r="AB356" s="4" t="s">
        <v>49</v>
      </c>
      <c r="AC356" s="4"/>
      <c r="AD356" s="4"/>
      <c r="AE356" s="4"/>
      <c r="AF356" s="4"/>
      <c r="AG356" s="4"/>
      <c r="AH356" s="4"/>
      <c r="AI356" s="4"/>
      <c r="AJ356" s="4"/>
      <c r="AK356" s="4"/>
      <c r="AL356" s="4"/>
      <c r="AM356" s="4"/>
      <c r="AN356" s="4"/>
      <c r="AO356" s="4"/>
      <c r="AP356" s="4" t="str">
        <f>VLOOKUP(AA356,[1]Trộn!AA355:AB3347,2,FALSE)</f>
        <v>#ERROR!</v>
      </c>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row>
    <row r="357" ht="14.25" customHeight="1">
      <c r="A357" s="1" t="str">
        <f t="shared" si="72"/>
        <v>OK</v>
      </c>
      <c r="B357" s="3" t="str">
        <f t="shared" si="73"/>
        <v>OK</v>
      </c>
      <c r="C357" s="4" t="s">
        <v>2162</v>
      </c>
      <c r="D357" s="4" t="s">
        <v>1969</v>
      </c>
      <c r="E357" s="4"/>
      <c r="F357" s="4"/>
      <c r="G357" s="4"/>
      <c r="H357" s="4"/>
      <c r="I357" s="4"/>
      <c r="J357" s="4"/>
      <c r="K357" s="4"/>
      <c r="L357" s="4"/>
      <c r="M357" s="4" t="s">
        <v>47</v>
      </c>
      <c r="N357" s="4" t="s">
        <v>5</v>
      </c>
      <c r="O357" s="4" t="s">
        <v>1027</v>
      </c>
      <c r="P357" s="4" t="s">
        <v>1453</v>
      </c>
      <c r="Q357" s="4"/>
      <c r="R357" s="4" t="s">
        <v>2198</v>
      </c>
      <c r="S357" s="4" t="s">
        <v>2199</v>
      </c>
      <c r="T357" s="4" t="s">
        <v>2200</v>
      </c>
      <c r="U357" s="4" t="s">
        <v>2201</v>
      </c>
      <c r="V357" s="4" t="s">
        <v>2202</v>
      </c>
      <c r="W357" s="4" t="s">
        <v>2203</v>
      </c>
      <c r="X357" s="4" t="s">
        <v>2204</v>
      </c>
      <c r="Y357" s="4" t="s">
        <v>2205</v>
      </c>
      <c r="Z357" s="4"/>
      <c r="AA357" s="4">
        <v>407.0</v>
      </c>
      <c r="AB357" s="4" t="s">
        <v>49</v>
      </c>
      <c r="AC357" s="4"/>
      <c r="AD357" s="4"/>
      <c r="AE357" s="4"/>
      <c r="AF357" s="4"/>
      <c r="AG357" s="4"/>
      <c r="AH357" s="4"/>
      <c r="AI357" s="4"/>
      <c r="AJ357" s="4"/>
      <c r="AK357" s="4"/>
      <c r="AL357" s="4"/>
      <c r="AM357" s="4"/>
      <c r="AN357" s="4"/>
      <c r="AO357" s="4"/>
      <c r="AP357" s="4" t="str">
        <f>VLOOKUP(AA357,[1]Trộn!AA356:AB3348,2,FALSE)</f>
        <v>#ERROR!</v>
      </c>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row>
    <row r="358" ht="14.25" customHeight="1">
      <c r="A358" s="1" t="str">
        <f t="shared" si="72"/>
        <v>Giữ chỗ</v>
      </c>
      <c r="B358" s="3" t="str">
        <f t="shared" si="73"/>
        <v>OK</v>
      </c>
      <c r="C358" s="4" t="s">
        <v>2162</v>
      </c>
      <c r="D358" s="4" t="s">
        <v>1969</v>
      </c>
      <c r="E358" s="4"/>
      <c r="F358" s="4"/>
      <c r="G358" s="4"/>
      <c r="H358" s="4"/>
      <c r="I358" s="4"/>
      <c r="J358" s="4"/>
      <c r="K358" s="4"/>
      <c r="L358" s="4"/>
      <c r="M358" s="4" t="s">
        <v>47</v>
      </c>
      <c r="N358" s="4" t="s">
        <v>5</v>
      </c>
      <c r="O358" s="4" t="s">
        <v>804</v>
      </c>
      <c r="P358" s="4" t="s">
        <v>846</v>
      </c>
      <c r="Q358" s="4"/>
      <c r="R358" s="4"/>
      <c r="S358" s="4"/>
      <c r="T358" s="4"/>
      <c r="U358" s="4"/>
      <c r="V358" s="4"/>
      <c r="W358" s="4"/>
      <c r="X358" s="4"/>
      <c r="Y358" s="4"/>
      <c r="Z358" s="4"/>
      <c r="AA358" s="4">
        <v>408.0</v>
      </c>
      <c r="AB358" s="4" t="s">
        <v>49</v>
      </c>
      <c r="AC358" s="4"/>
      <c r="AD358" s="4"/>
      <c r="AE358" s="4"/>
      <c r="AF358" s="4"/>
      <c r="AG358" s="4"/>
      <c r="AH358" s="4"/>
      <c r="AI358" s="4"/>
      <c r="AJ358" s="4"/>
      <c r="AK358" s="4"/>
      <c r="AL358" s="4"/>
      <c r="AM358" s="4"/>
      <c r="AN358" s="4"/>
      <c r="AO358" s="4"/>
      <c r="AP358" s="4" t="str">
        <f>VLOOKUP(AA358,[1]Trộn!AA357:AB3349,2,FALSE)</f>
        <v>#ERROR!</v>
      </c>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row>
    <row r="359" ht="14.25" customHeight="1">
      <c r="A359" s="1" t="str">
        <f t="shared" si="72"/>
        <v>Giữ chỗ</v>
      </c>
      <c r="B359" s="3" t="str">
        <f t="shared" si="73"/>
        <v>OK</v>
      </c>
      <c r="C359" s="4" t="s">
        <v>2162</v>
      </c>
      <c r="D359" s="4" t="s">
        <v>1969</v>
      </c>
      <c r="E359" s="4"/>
      <c r="F359" s="4"/>
      <c r="G359" s="4"/>
      <c r="H359" s="4"/>
      <c r="I359" s="4"/>
      <c r="J359" s="4"/>
      <c r="K359" s="4"/>
      <c r="L359" s="4"/>
      <c r="M359" s="4" t="s">
        <v>47</v>
      </c>
      <c r="N359" s="4" t="s">
        <v>5</v>
      </c>
      <c r="O359" s="4" t="s">
        <v>804</v>
      </c>
      <c r="P359" s="4" t="s">
        <v>846</v>
      </c>
      <c r="Q359" s="4"/>
      <c r="R359" s="4"/>
      <c r="S359" s="4"/>
      <c r="T359" s="4"/>
      <c r="U359" s="4"/>
      <c r="V359" s="4"/>
      <c r="W359" s="4"/>
      <c r="X359" s="4"/>
      <c r="Y359" s="4"/>
      <c r="Z359" s="4"/>
      <c r="AA359" s="4">
        <v>409.0</v>
      </c>
      <c r="AB359" s="4" t="s">
        <v>49</v>
      </c>
      <c r="AC359" s="4"/>
      <c r="AD359" s="4"/>
      <c r="AE359" s="4"/>
      <c r="AF359" s="4"/>
      <c r="AG359" s="4"/>
      <c r="AH359" s="4"/>
      <c r="AI359" s="4"/>
      <c r="AJ359" s="4"/>
      <c r="AK359" s="4"/>
      <c r="AL359" s="4"/>
      <c r="AM359" s="4"/>
      <c r="AN359" s="4"/>
      <c r="AO359" s="4"/>
      <c r="AP359" s="4" t="str">
        <f>VLOOKUP(AA359,[1]Trộn!AA358:AB3350,2,FALSE)</f>
        <v>#ERROR!</v>
      </c>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row>
    <row r="360" ht="14.25" customHeight="1">
      <c r="A360" s="1" t="str">
        <f t="shared" si="72"/>
        <v>OK</v>
      </c>
      <c r="B360" s="3" t="str">
        <f t="shared" si="73"/>
        <v>OK</v>
      </c>
      <c r="C360" s="4" t="s">
        <v>2162</v>
      </c>
      <c r="D360" s="4" t="s">
        <v>1969</v>
      </c>
      <c r="E360" s="4" t="s">
        <v>2180</v>
      </c>
      <c r="F360" s="4" t="s">
        <v>2181</v>
      </c>
      <c r="G360" s="4" t="s">
        <v>2182</v>
      </c>
      <c r="H360" s="4"/>
      <c r="I360" s="4"/>
      <c r="J360" s="4"/>
      <c r="K360" s="4"/>
      <c r="L360" s="4"/>
      <c r="M360" s="4" t="s">
        <v>13</v>
      </c>
      <c r="N360" s="4" t="s">
        <v>8</v>
      </c>
      <c r="O360" s="4" t="s">
        <v>413</v>
      </c>
      <c r="P360" s="4" t="s">
        <v>475</v>
      </c>
      <c r="Q360" s="4"/>
      <c r="R360" s="4" t="s">
        <v>2206</v>
      </c>
      <c r="S360" s="4" t="s">
        <v>2207</v>
      </c>
      <c r="T360" s="4" t="s">
        <v>2208</v>
      </c>
      <c r="U360" s="4" t="s">
        <v>2209</v>
      </c>
      <c r="V360" s="4" t="s">
        <v>2210</v>
      </c>
      <c r="W360" s="4" t="s">
        <v>2211</v>
      </c>
      <c r="X360" s="4" t="s">
        <v>2204</v>
      </c>
      <c r="Y360" s="4" t="s">
        <v>2212</v>
      </c>
      <c r="Z360" s="4"/>
      <c r="AA360" s="4">
        <v>410.0</v>
      </c>
      <c r="AB360" s="4" t="s">
        <v>47</v>
      </c>
      <c r="AC360" s="4"/>
      <c r="AD360" s="20" t="s">
        <v>1245</v>
      </c>
      <c r="AE360" s="4"/>
      <c r="AF360" s="4"/>
      <c r="AG360" s="4"/>
      <c r="AH360" s="4"/>
      <c r="AI360" s="4"/>
      <c r="AJ360" s="4"/>
      <c r="AK360" s="4"/>
      <c r="AL360" s="4"/>
      <c r="AM360" s="4"/>
      <c r="AN360" s="4"/>
      <c r="AO360" s="4"/>
      <c r="AP360" s="4" t="str">
        <f>VLOOKUP(AA360,[1]Trộn!AA359:AB3351,2,FALSE)</f>
        <v>#ERROR!</v>
      </c>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row>
    <row r="361" ht="14.25" customHeight="1">
      <c r="A361" s="1"/>
      <c r="B361" s="3"/>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row>
    <row r="362" ht="14.25" customHeight="1">
      <c r="A362" s="1" t="str">
        <f t="shared" ref="A362:A368" si="74">SWITCH(B362,"OK",IF(ISBLANK(R362),IF(ISBLANK(P362),"Giữ chỗ nhóm","Giữ chỗ"),"OK"),"Chưa làm",IF(P362&lt;&gt;"","Giữ chỗ",""),0,IF(ISBLANK(R362),"Thêm",""),"")</f>
        <v/>
      </c>
      <c r="B362" s="3">
        <f t="shared" ref="B362:B368" si="75">IF(Q362&lt;&gt;"",0,IF(O362="",IF(N362="",,"Tự do chọn"),SWITCH(M362,"KSTN",IF(LEFT(O362,1)="A","OK","Sai lớp"),"CQ",IF(LEFT(O362,1)="B","OK","Sai lớp"),"SIE",IF(LEFT(O362,1)="C","OK","Sai lớp"),"VN",IF(LEFT(O362,1)="D","OK","Sai lớp"),"VN-ICT",IF(LEFT(O362,1)="D","OK","Sai lớp"),"Sai phân công")))</f>
        <v>0</v>
      </c>
      <c r="C362" s="4" t="s">
        <v>2162</v>
      </c>
      <c r="D362" s="4" t="s">
        <v>1969</v>
      </c>
      <c r="E362" s="4"/>
      <c r="F362" s="4"/>
      <c r="G362" s="4"/>
      <c r="H362" s="4"/>
      <c r="I362" s="4"/>
      <c r="J362" s="4" t="s">
        <v>123</v>
      </c>
      <c r="K362" s="4"/>
      <c r="L362" s="4" t="s">
        <v>2190</v>
      </c>
      <c r="M362" s="4"/>
      <c r="N362" s="4"/>
      <c r="O362" s="4"/>
      <c r="P362" s="4" t="s">
        <v>2216</v>
      </c>
      <c r="Q362" s="4" t="s">
        <v>9</v>
      </c>
      <c r="R362" s="4" t="s">
        <v>2217</v>
      </c>
      <c r="S362" s="4" t="s">
        <v>150</v>
      </c>
      <c r="T362" s="4" t="s">
        <v>150</v>
      </c>
      <c r="U362" s="4" t="s">
        <v>150</v>
      </c>
      <c r="V362" s="4" t="s">
        <v>150</v>
      </c>
      <c r="W362" s="4" t="s">
        <v>150</v>
      </c>
      <c r="X362" s="4" t="s">
        <v>2218</v>
      </c>
      <c r="Y362" s="4"/>
      <c r="Z362" s="4" t="s">
        <v>2219</v>
      </c>
      <c r="AA362" s="4">
        <v>412.0</v>
      </c>
      <c r="AB362" s="4" t="s">
        <v>49</v>
      </c>
      <c r="AC362" s="4"/>
      <c r="AD362" s="4"/>
      <c r="AE362" s="4"/>
      <c r="AF362" s="4"/>
      <c r="AG362" s="4"/>
      <c r="AH362" s="4"/>
      <c r="AI362" s="4"/>
      <c r="AJ362" s="4"/>
      <c r="AK362" s="4"/>
      <c r="AL362" s="4"/>
      <c r="AM362" s="4"/>
      <c r="AN362" s="4"/>
      <c r="AO362" s="4"/>
      <c r="AP362" s="4" t="str">
        <f>VLOOKUP(AA362,[1]Trộn!AA361:AB3353,2,FALSE)</f>
        <v>#ERROR!</v>
      </c>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row>
    <row r="363" ht="14.25" customHeight="1">
      <c r="A363" s="1" t="str">
        <f t="shared" si="74"/>
        <v/>
      </c>
      <c r="B363" s="3">
        <f t="shared" si="75"/>
        <v>0</v>
      </c>
      <c r="C363" s="4" t="s">
        <v>2162</v>
      </c>
      <c r="D363" s="4" t="s">
        <v>1969</v>
      </c>
      <c r="E363" s="4"/>
      <c r="F363" s="4"/>
      <c r="G363" s="4"/>
      <c r="H363" s="4"/>
      <c r="I363" s="4"/>
      <c r="J363" s="4"/>
      <c r="K363" s="4"/>
      <c r="L363" s="4"/>
      <c r="M363" s="4"/>
      <c r="N363" s="4"/>
      <c r="O363" s="4"/>
      <c r="P363" s="4"/>
      <c r="Q363" s="4" t="s">
        <v>144</v>
      </c>
      <c r="R363" s="4" t="s">
        <v>2220</v>
      </c>
      <c r="S363" s="4" t="s">
        <v>2221</v>
      </c>
      <c r="T363" s="4" t="s">
        <v>2222</v>
      </c>
      <c r="U363" s="4" t="s">
        <v>2223</v>
      </c>
      <c r="V363" s="4" t="s">
        <v>2224</v>
      </c>
      <c r="W363" s="4" t="s">
        <v>150</v>
      </c>
      <c r="X363" s="4" t="s">
        <v>151</v>
      </c>
      <c r="Y363" s="4"/>
      <c r="Z363" s="4" t="s">
        <v>2225</v>
      </c>
      <c r="AA363" s="4">
        <v>413.0</v>
      </c>
      <c r="AB363" s="4" t="s">
        <v>101</v>
      </c>
      <c r="AC363" s="4"/>
      <c r="AD363" s="4"/>
      <c r="AE363" s="4"/>
      <c r="AF363" s="4"/>
      <c r="AG363" s="4"/>
      <c r="AH363" s="4"/>
      <c r="AI363" s="4"/>
      <c r="AJ363" s="4"/>
      <c r="AK363" s="4"/>
      <c r="AL363" s="4"/>
      <c r="AM363" s="4"/>
      <c r="AN363" s="4"/>
      <c r="AO363" s="4"/>
      <c r="AP363" s="4" t="str">
        <f>VLOOKUP(AA363,[1]Trộn!AA362:AB3354,2,FALSE)</f>
        <v>#ERROR!</v>
      </c>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row>
    <row r="364" ht="14.25" customHeight="1">
      <c r="A364" s="1" t="str">
        <f t="shared" si="74"/>
        <v/>
      </c>
      <c r="B364" s="3">
        <f t="shared" si="75"/>
        <v>0</v>
      </c>
      <c r="C364" s="4" t="s">
        <v>2162</v>
      </c>
      <c r="D364" s="4" t="s">
        <v>1969</v>
      </c>
      <c r="E364" s="4"/>
      <c r="F364" s="4"/>
      <c r="G364" s="4"/>
      <c r="H364" s="4"/>
      <c r="I364" s="4"/>
      <c r="J364" s="4"/>
      <c r="K364" s="4"/>
      <c r="L364" s="4"/>
      <c r="M364" s="4"/>
      <c r="N364" s="4"/>
      <c r="O364" s="4"/>
      <c r="P364" s="4"/>
      <c r="Q364" s="4" t="s">
        <v>144</v>
      </c>
      <c r="R364" s="4" t="s">
        <v>2226</v>
      </c>
      <c r="S364" s="4" t="s">
        <v>2227</v>
      </c>
      <c r="T364" s="4" t="s">
        <v>2228</v>
      </c>
      <c r="U364" s="4" t="s">
        <v>2229</v>
      </c>
      <c r="V364" s="4" t="s">
        <v>2230</v>
      </c>
      <c r="W364" s="4" t="s">
        <v>150</v>
      </c>
      <c r="X364" s="4" t="s">
        <v>151</v>
      </c>
      <c r="Y364" s="4"/>
      <c r="Z364" s="4" t="s">
        <v>2231</v>
      </c>
      <c r="AA364" s="4">
        <v>414.0</v>
      </c>
      <c r="AB364" s="4" t="s">
        <v>101</v>
      </c>
      <c r="AC364" s="4"/>
      <c r="AD364" s="4"/>
      <c r="AE364" s="4"/>
      <c r="AF364" s="4"/>
      <c r="AG364" s="4"/>
      <c r="AH364" s="4"/>
      <c r="AI364" s="4"/>
      <c r="AJ364" s="4"/>
      <c r="AK364" s="4"/>
      <c r="AL364" s="4"/>
      <c r="AM364" s="4"/>
      <c r="AN364" s="4"/>
      <c r="AO364" s="4"/>
      <c r="AP364" s="4" t="str">
        <f>VLOOKUP(AA364,[1]Trộn!AA363:AB3355,2,FALSE)</f>
        <v>#ERROR!</v>
      </c>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row>
    <row r="365" ht="14.25" customHeight="1">
      <c r="A365" s="1" t="str">
        <f t="shared" si="74"/>
        <v/>
      </c>
      <c r="B365" s="3">
        <f t="shared" si="75"/>
        <v>0</v>
      </c>
      <c r="C365" s="4" t="s">
        <v>2162</v>
      </c>
      <c r="D365" s="4" t="s">
        <v>1969</v>
      </c>
      <c r="E365" s="4"/>
      <c r="F365" s="4"/>
      <c r="G365" s="4"/>
      <c r="H365" s="4"/>
      <c r="I365" s="4"/>
      <c r="J365" s="4"/>
      <c r="K365" s="4"/>
      <c r="L365" s="4"/>
      <c r="M365" s="4"/>
      <c r="N365" s="4"/>
      <c r="O365" s="4"/>
      <c r="P365" s="4"/>
      <c r="Q365" s="4" t="s">
        <v>144</v>
      </c>
      <c r="R365" s="4" t="s">
        <v>2232</v>
      </c>
      <c r="S365" s="4" t="s">
        <v>2233</v>
      </c>
      <c r="T365" s="4" t="s">
        <v>2234</v>
      </c>
      <c r="U365" s="4" t="s">
        <v>2235</v>
      </c>
      <c r="V365" s="4" t="s">
        <v>2236</v>
      </c>
      <c r="W365" s="4" t="s">
        <v>150</v>
      </c>
      <c r="X365" s="4" t="s">
        <v>151</v>
      </c>
      <c r="Y365" s="4"/>
      <c r="Z365" s="4" t="s">
        <v>2237</v>
      </c>
      <c r="AA365" s="4">
        <v>415.0</v>
      </c>
      <c r="AB365" s="4" t="s">
        <v>101</v>
      </c>
      <c r="AC365" s="4"/>
      <c r="AD365" s="4"/>
      <c r="AE365" s="4"/>
      <c r="AF365" s="4"/>
      <c r="AG365" s="4"/>
      <c r="AH365" s="4"/>
      <c r="AI365" s="4"/>
      <c r="AJ365" s="4"/>
      <c r="AK365" s="4"/>
      <c r="AL365" s="4"/>
      <c r="AM365" s="4"/>
      <c r="AN365" s="4"/>
      <c r="AO365" s="4"/>
      <c r="AP365" s="4" t="str">
        <f>VLOOKUP(AA365,[1]Trộn!AA364:AB3356,2,FALSE)</f>
        <v>#ERROR!</v>
      </c>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row>
    <row r="366" ht="14.25" customHeight="1">
      <c r="A366" s="1" t="str">
        <f t="shared" si="74"/>
        <v/>
      </c>
      <c r="B366" s="3">
        <f t="shared" si="75"/>
        <v>0</v>
      </c>
      <c r="C366" s="4" t="s">
        <v>2162</v>
      </c>
      <c r="D366" s="4" t="s">
        <v>1969</v>
      </c>
      <c r="E366" s="4"/>
      <c r="F366" s="4"/>
      <c r="G366" s="4"/>
      <c r="H366" s="4"/>
      <c r="I366" s="4"/>
      <c r="J366" s="4"/>
      <c r="K366" s="4"/>
      <c r="L366" s="4"/>
      <c r="M366" s="4"/>
      <c r="N366" s="4"/>
      <c r="O366" s="4"/>
      <c r="P366" s="4"/>
      <c r="Q366" s="4" t="s">
        <v>144</v>
      </c>
      <c r="R366" s="4" t="s">
        <v>2238</v>
      </c>
      <c r="S366" s="4" t="s">
        <v>2239</v>
      </c>
      <c r="T366" s="4" t="s">
        <v>2240</v>
      </c>
      <c r="U366" s="4" t="s">
        <v>2241</v>
      </c>
      <c r="V366" s="4" t="s">
        <v>2242</v>
      </c>
      <c r="W366" s="4" t="s">
        <v>150</v>
      </c>
      <c r="X366" s="4" t="s">
        <v>110</v>
      </c>
      <c r="Y366" s="4"/>
      <c r="Z366" s="4" t="s">
        <v>737</v>
      </c>
      <c r="AA366" s="4">
        <v>416.0</v>
      </c>
      <c r="AB366" s="4" t="s">
        <v>101</v>
      </c>
      <c r="AC366" s="4"/>
      <c r="AD366" s="4"/>
      <c r="AE366" s="4"/>
      <c r="AF366" s="4"/>
      <c r="AG366" s="4"/>
      <c r="AH366" s="4"/>
      <c r="AI366" s="4"/>
      <c r="AJ366" s="4"/>
      <c r="AK366" s="4"/>
      <c r="AL366" s="4"/>
      <c r="AM366" s="4"/>
      <c r="AN366" s="4"/>
      <c r="AO366" s="4"/>
      <c r="AP366" s="4" t="str">
        <f>VLOOKUP(AA366,[1]Trộn!AA365:AB3357,2,FALSE)</f>
        <v>#ERROR!</v>
      </c>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row>
    <row r="367" ht="14.25" customHeight="1">
      <c r="A367" s="1" t="str">
        <f t="shared" si="74"/>
        <v/>
      </c>
      <c r="B367" s="3">
        <f t="shared" si="75"/>
        <v>0</v>
      </c>
      <c r="C367" s="4" t="s">
        <v>2162</v>
      </c>
      <c r="D367" s="4" t="s">
        <v>1969</v>
      </c>
      <c r="E367" s="4"/>
      <c r="F367" s="4"/>
      <c r="G367" s="4"/>
      <c r="H367" s="4"/>
      <c r="I367" s="4"/>
      <c r="J367" s="4"/>
      <c r="K367" s="4"/>
      <c r="L367" s="4"/>
      <c r="M367" s="4"/>
      <c r="N367" s="4"/>
      <c r="O367" s="4"/>
      <c r="P367" s="4"/>
      <c r="Q367" s="4" t="s">
        <v>144</v>
      </c>
      <c r="R367" s="4" t="s">
        <v>2244</v>
      </c>
      <c r="S367" s="4" t="s">
        <v>2245</v>
      </c>
      <c r="T367" s="4" t="s">
        <v>2246</v>
      </c>
      <c r="U367" s="4" t="s">
        <v>2247</v>
      </c>
      <c r="V367" s="4" t="s">
        <v>2248</v>
      </c>
      <c r="W367" s="4" t="s">
        <v>150</v>
      </c>
      <c r="X367" s="4" t="s">
        <v>2249</v>
      </c>
      <c r="Y367" s="4"/>
      <c r="Z367" s="4" t="s">
        <v>2250</v>
      </c>
      <c r="AA367" s="4">
        <v>417.0</v>
      </c>
      <c r="AB367" s="4" t="s">
        <v>101</v>
      </c>
      <c r="AC367" s="4"/>
      <c r="AD367" s="4"/>
      <c r="AE367" s="4"/>
      <c r="AF367" s="4"/>
      <c r="AG367" s="4"/>
      <c r="AH367" s="4"/>
      <c r="AI367" s="4"/>
      <c r="AJ367" s="4"/>
      <c r="AK367" s="4"/>
      <c r="AL367" s="4"/>
      <c r="AM367" s="4"/>
      <c r="AN367" s="4"/>
      <c r="AO367" s="4"/>
      <c r="AP367" s="4" t="str">
        <f>VLOOKUP(AA367,[1]Trộn!AA366:AB3358,2,FALSE)</f>
        <v>#ERROR!</v>
      </c>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row>
    <row r="368" ht="14.25" customHeight="1">
      <c r="A368" s="1" t="str">
        <f t="shared" si="74"/>
        <v>OK</v>
      </c>
      <c r="B368" s="3" t="str">
        <f t="shared" si="75"/>
        <v>OK</v>
      </c>
      <c r="C368" s="4" t="s">
        <v>2253</v>
      </c>
      <c r="D368" s="4" t="s">
        <v>1969</v>
      </c>
      <c r="E368" s="4"/>
      <c r="F368" s="4"/>
      <c r="G368" s="4" t="s">
        <v>2254</v>
      </c>
      <c r="H368" s="4"/>
      <c r="I368" s="4"/>
      <c r="J368" s="4"/>
      <c r="K368" s="4"/>
      <c r="L368" s="4"/>
      <c r="M368" s="4" t="s">
        <v>13</v>
      </c>
      <c r="N368" s="4" t="s">
        <v>8</v>
      </c>
      <c r="O368" s="4" t="s">
        <v>520</v>
      </c>
      <c r="P368" s="4" t="s">
        <v>745</v>
      </c>
      <c r="Q368" s="4"/>
      <c r="R368" s="4" t="s">
        <v>2255</v>
      </c>
      <c r="S368" s="4" t="s">
        <v>166</v>
      </c>
      <c r="T368" s="4" t="s">
        <v>261</v>
      </c>
      <c r="U368" s="4" t="s">
        <v>2256</v>
      </c>
      <c r="V368" s="4" t="s">
        <v>301</v>
      </c>
      <c r="W368" s="4" t="s">
        <v>2257</v>
      </c>
      <c r="X368" s="4" t="s">
        <v>242</v>
      </c>
      <c r="Y368" s="4" t="s">
        <v>2258</v>
      </c>
      <c r="Z368" s="4"/>
      <c r="AA368" s="4">
        <v>418.0</v>
      </c>
      <c r="AB368" s="4" t="s">
        <v>47</v>
      </c>
      <c r="AC368" s="4"/>
      <c r="AD368" s="20" t="s">
        <v>1250</v>
      </c>
      <c r="AE368" s="4"/>
      <c r="AF368" s="4"/>
      <c r="AG368" s="4"/>
      <c r="AH368" s="4"/>
      <c r="AI368" s="4"/>
      <c r="AJ368" s="4"/>
      <c r="AK368" s="4"/>
      <c r="AL368" s="4"/>
      <c r="AM368" s="4"/>
      <c r="AN368" s="4"/>
      <c r="AO368" s="4"/>
      <c r="AP368" s="4" t="str">
        <f>VLOOKUP(AA368,[1]Trộn!AA367:AB3359,2,FALSE)</f>
        <v>#ERROR!</v>
      </c>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row>
    <row r="369" ht="14.25" customHeight="1">
      <c r="A369" s="1"/>
      <c r="B369" s="3"/>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row>
    <row r="370" ht="14.25" customHeight="1">
      <c r="A370" s="1" t="str">
        <f t="shared" ref="A370:A377" si="76">SWITCH(B370,"OK",IF(ISBLANK(R370),IF(ISBLANK(P370),"Giữ chỗ nhóm","Giữ chỗ"),"OK"),"Chưa làm",IF(P370&lt;&gt;"","Giữ chỗ",""),0,IF(ISBLANK(R370),"Thêm",""),"")</f>
        <v/>
      </c>
      <c r="B370" s="3">
        <f t="shared" ref="B370:B377" si="77">IF(Q370&lt;&gt;"",0,IF(O370="",IF(N370="",,"Tự do chọn"),SWITCH(M370,"KSTN",IF(LEFT(O370,1)="A","OK","Sai lớp"),"CQ",IF(LEFT(O370,1)="B","OK","Sai lớp"),"SIE",IF(LEFT(O370,1)="C","OK","Sai lớp"),"VN",IF(LEFT(O370,1)="D","OK","Sai lớp"),"VN-ICT",IF(LEFT(O370,1)="D","OK","Sai lớp"),"Sai phân công")))</f>
        <v>0</v>
      </c>
      <c r="C370" s="4" t="s">
        <v>2253</v>
      </c>
      <c r="D370" s="4" t="s">
        <v>1969</v>
      </c>
      <c r="E370" s="4"/>
      <c r="F370" s="4"/>
      <c r="G370" s="4"/>
      <c r="H370" s="4"/>
      <c r="I370" s="4"/>
      <c r="J370" s="4"/>
      <c r="K370" s="4"/>
      <c r="L370" s="4"/>
      <c r="M370" s="4"/>
      <c r="N370" s="4"/>
      <c r="O370" s="4"/>
      <c r="P370" s="4" t="s">
        <v>2259</v>
      </c>
      <c r="Q370" s="4" t="s">
        <v>9</v>
      </c>
      <c r="R370" s="4" t="s">
        <v>2260</v>
      </c>
      <c r="S370" s="4" t="s">
        <v>150</v>
      </c>
      <c r="T370" s="4" t="s">
        <v>150</v>
      </c>
      <c r="U370" s="4" t="s">
        <v>150</v>
      </c>
      <c r="V370" s="4" t="s">
        <v>150</v>
      </c>
      <c r="W370" s="4" t="s">
        <v>150</v>
      </c>
      <c r="X370" s="4" t="s">
        <v>2261</v>
      </c>
      <c r="Y370" s="4"/>
      <c r="Z370" s="4" t="s">
        <v>2262</v>
      </c>
      <c r="AA370" s="4">
        <v>422.0</v>
      </c>
      <c r="AB370" s="4" t="s">
        <v>49</v>
      </c>
      <c r="AC370" s="4"/>
      <c r="AD370" s="4"/>
      <c r="AE370" s="4"/>
      <c r="AF370" s="4"/>
      <c r="AG370" s="4"/>
      <c r="AH370" s="4"/>
      <c r="AI370" s="4"/>
      <c r="AJ370" s="4"/>
      <c r="AK370" s="4"/>
      <c r="AL370" s="4"/>
      <c r="AM370" s="4"/>
      <c r="AN370" s="4"/>
      <c r="AO370" s="4"/>
      <c r="AP370" s="4" t="str">
        <f>VLOOKUP(AA370,[1]Trộn!AA369:AB3361,2,FALSE)</f>
        <v>#ERROR!</v>
      </c>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row>
    <row r="371" ht="14.25" customHeight="1">
      <c r="A371" s="1" t="str">
        <f t="shared" si="76"/>
        <v/>
      </c>
      <c r="B371" s="3">
        <f t="shared" si="77"/>
        <v>0</v>
      </c>
      <c r="C371" s="4" t="s">
        <v>2263</v>
      </c>
      <c r="D371" s="4" t="s">
        <v>1969</v>
      </c>
      <c r="E371" s="4"/>
      <c r="F371" s="4"/>
      <c r="G371" s="4" t="s">
        <v>2264</v>
      </c>
      <c r="H371" s="4"/>
      <c r="I371" s="4"/>
      <c r="J371" s="4"/>
      <c r="K371" s="4"/>
      <c r="L371" s="4"/>
      <c r="M371" s="4"/>
      <c r="N371" s="4"/>
      <c r="O371" s="4"/>
      <c r="P371" s="4" t="s">
        <v>2265</v>
      </c>
      <c r="Q371" s="4" t="s">
        <v>5</v>
      </c>
      <c r="R371" s="4" t="s">
        <v>2266</v>
      </c>
      <c r="S371" s="4" t="s">
        <v>2267</v>
      </c>
      <c r="T371" s="4" t="s">
        <v>2268</v>
      </c>
      <c r="U371" s="4" t="s">
        <v>2269</v>
      </c>
      <c r="V371" s="4" t="s">
        <v>2270</v>
      </c>
      <c r="W371" s="4" t="s">
        <v>2271</v>
      </c>
      <c r="X371" s="4" t="s">
        <v>242</v>
      </c>
      <c r="Y371" s="4"/>
      <c r="Z371" s="4" t="s">
        <v>2272</v>
      </c>
      <c r="AA371" s="4">
        <v>424.0</v>
      </c>
      <c r="AB371" s="4" t="s">
        <v>49</v>
      </c>
      <c r="AC371" s="4"/>
      <c r="AD371" s="4"/>
      <c r="AE371" s="4"/>
      <c r="AF371" s="4"/>
      <c r="AG371" s="4"/>
      <c r="AH371" s="4"/>
      <c r="AI371" s="4"/>
      <c r="AJ371" s="4"/>
      <c r="AK371" s="4"/>
      <c r="AL371" s="4"/>
      <c r="AM371" s="4"/>
      <c r="AN371" s="4"/>
      <c r="AO371" s="4"/>
      <c r="AP371" s="4" t="str">
        <f>VLOOKUP(AA371,[1]Trộn!AA370:AB3362,2,FALSE)</f>
        <v>#ERROR!</v>
      </c>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row>
    <row r="372" ht="14.25" customHeight="1">
      <c r="A372" s="1" t="str">
        <f t="shared" si="76"/>
        <v>OK</v>
      </c>
      <c r="B372" s="3" t="str">
        <f t="shared" si="77"/>
        <v>OK</v>
      </c>
      <c r="C372" s="4" t="s">
        <v>2273</v>
      </c>
      <c r="D372" s="4" t="s">
        <v>1969</v>
      </c>
      <c r="E372" s="4"/>
      <c r="F372" s="4" t="s">
        <v>2274</v>
      </c>
      <c r="G372" s="4" t="s">
        <v>2275</v>
      </c>
      <c r="H372" s="4"/>
      <c r="I372" s="4"/>
      <c r="J372" s="4"/>
      <c r="K372" s="4"/>
      <c r="L372" s="4"/>
      <c r="M372" s="4" t="s">
        <v>47</v>
      </c>
      <c r="N372" s="4" t="s">
        <v>9</v>
      </c>
      <c r="O372" s="4" t="s">
        <v>1027</v>
      </c>
      <c r="P372" s="4" t="s">
        <v>1453</v>
      </c>
      <c r="Q372" s="4"/>
      <c r="R372" s="4" t="s">
        <v>2276</v>
      </c>
      <c r="S372" s="4"/>
      <c r="T372" s="4"/>
      <c r="U372" s="4"/>
      <c r="V372" s="4"/>
      <c r="W372" s="4"/>
      <c r="X372" s="4" t="s">
        <v>2277</v>
      </c>
      <c r="Y372" s="4" t="s">
        <v>2278</v>
      </c>
      <c r="Z372" s="4"/>
      <c r="AA372" s="4">
        <v>425.0</v>
      </c>
      <c r="AB372" s="4" t="s">
        <v>49</v>
      </c>
      <c r="AC372" s="4"/>
      <c r="AD372" s="4"/>
      <c r="AE372" s="4"/>
      <c r="AF372" s="4"/>
      <c r="AG372" s="4"/>
      <c r="AH372" s="4"/>
      <c r="AI372" s="4"/>
      <c r="AJ372" s="4"/>
      <c r="AK372" s="4"/>
      <c r="AL372" s="4"/>
      <c r="AM372" s="4"/>
      <c r="AN372" s="4"/>
      <c r="AO372" s="4"/>
      <c r="AP372" s="4" t="str">
        <f>VLOOKUP(AA372,[1]Trộn!AA371:AB3363,2,FALSE)</f>
        <v>#ERROR!</v>
      </c>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row>
    <row r="373" ht="14.25" customHeight="1">
      <c r="A373" s="1" t="str">
        <f t="shared" si="76"/>
        <v>OK</v>
      </c>
      <c r="B373" s="3" t="str">
        <f t="shared" si="77"/>
        <v>OK</v>
      </c>
      <c r="C373" s="4" t="s">
        <v>2273</v>
      </c>
      <c r="D373" s="4" t="s">
        <v>1969</v>
      </c>
      <c r="E373" s="4"/>
      <c r="F373" s="4"/>
      <c r="G373" s="4"/>
      <c r="H373" s="4"/>
      <c r="I373" s="4"/>
      <c r="J373" s="4"/>
      <c r="K373" s="4"/>
      <c r="L373" s="4"/>
      <c r="M373" s="4" t="s">
        <v>47</v>
      </c>
      <c r="N373" s="4" t="s">
        <v>9</v>
      </c>
      <c r="O373" s="4" t="s">
        <v>347</v>
      </c>
      <c r="P373" s="4" t="s">
        <v>254</v>
      </c>
      <c r="Q373" s="4"/>
      <c r="R373" s="4" t="s">
        <v>2279</v>
      </c>
      <c r="S373" s="4"/>
      <c r="T373" s="4"/>
      <c r="U373" s="4"/>
      <c r="V373" s="4"/>
      <c r="W373" s="4"/>
      <c r="X373" s="4" t="s">
        <v>2280</v>
      </c>
      <c r="Y373" s="4" t="s">
        <v>2281</v>
      </c>
      <c r="Z373" s="4"/>
      <c r="AA373" s="4">
        <v>426.0</v>
      </c>
      <c r="AB373" s="4" t="s">
        <v>49</v>
      </c>
      <c r="AC373" s="4"/>
      <c r="AD373" s="4"/>
      <c r="AE373" s="4"/>
      <c r="AF373" s="4"/>
      <c r="AG373" s="4"/>
      <c r="AH373" s="4"/>
      <c r="AI373" s="4"/>
      <c r="AJ373" s="4"/>
      <c r="AK373" s="4"/>
      <c r="AL373" s="4"/>
      <c r="AM373" s="4"/>
      <c r="AN373" s="4"/>
      <c r="AO373" s="4"/>
      <c r="AP373" s="4" t="str">
        <f>VLOOKUP(AA373,[1]Trộn!AA372:AB3364,2,FALSE)</f>
        <v>#ERROR!</v>
      </c>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row>
    <row r="374" ht="14.25" customHeight="1">
      <c r="A374" s="1" t="str">
        <f t="shared" si="76"/>
        <v/>
      </c>
      <c r="B374" s="3">
        <f t="shared" si="77"/>
        <v>0</v>
      </c>
      <c r="C374" s="4" t="s">
        <v>2273</v>
      </c>
      <c r="D374" s="4" t="s">
        <v>1969</v>
      </c>
      <c r="E374" s="4"/>
      <c r="F374" s="4" t="s">
        <v>2274</v>
      </c>
      <c r="G374" s="4" t="s">
        <v>2275</v>
      </c>
      <c r="H374" s="4"/>
      <c r="I374" s="4"/>
      <c r="J374" s="4"/>
      <c r="K374" s="4"/>
      <c r="L374" s="4"/>
      <c r="M374" s="4"/>
      <c r="N374" s="4"/>
      <c r="O374" s="4"/>
      <c r="P374" s="4" t="s">
        <v>2282</v>
      </c>
      <c r="Q374" s="4" t="s">
        <v>5</v>
      </c>
      <c r="R374" s="4" t="s">
        <v>2283</v>
      </c>
      <c r="S374" s="4" t="s">
        <v>2284</v>
      </c>
      <c r="T374" s="4" t="s">
        <v>2285</v>
      </c>
      <c r="U374" s="4" t="s">
        <v>2286</v>
      </c>
      <c r="V374" s="4" t="s">
        <v>2287</v>
      </c>
      <c r="W374" s="4" t="s">
        <v>2288</v>
      </c>
      <c r="X374" s="4" t="s">
        <v>171</v>
      </c>
      <c r="Y374" s="4"/>
      <c r="Z374" s="4" t="s">
        <v>2289</v>
      </c>
      <c r="AA374" s="4">
        <v>427.0</v>
      </c>
      <c r="AB374" s="4" t="s">
        <v>49</v>
      </c>
      <c r="AC374" s="4"/>
      <c r="AD374" s="4"/>
      <c r="AE374" s="4"/>
      <c r="AF374" s="4"/>
      <c r="AG374" s="4"/>
      <c r="AH374" s="4"/>
      <c r="AI374" s="4"/>
      <c r="AJ374" s="4"/>
      <c r="AK374" s="4"/>
      <c r="AL374" s="4"/>
      <c r="AM374" s="4"/>
      <c r="AN374" s="4"/>
      <c r="AO374" s="4"/>
      <c r="AP374" s="4" t="str">
        <f>VLOOKUP(AA374,[1]Trộn!AA373:AB3365,2,FALSE)</f>
        <v>#ERROR!</v>
      </c>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row>
    <row r="375" ht="14.25" customHeight="1">
      <c r="A375" s="1" t="str">
        <f t="shared" si="76"/>
        <v/>
      </c>
      <c r="B375" s="3">
        <f t="shared" si="77"/>
        <v>0</v>
      </c>
      <c r="C375" s="4" t="s">
        <v>2273</v>
      </c>
      <c r="D375" s="4" t="s">
        <v>1969</v>
      </c>
      <c r="E375" s="4"/>
      <c r="F375" s="4"/>
      <c r="G375" s="4"/>
      <c r="H375" s="4"/>
      <c r="I375" s="4"/>
      <c r="J375" s="4"/>
      <c r="K375" s="4"/>
      <c r="L375" s="4"/>
      <c r="M375" s="4"/>
      <c r="N375" s="4"/>
      <c r="O375" s="4"/>
      <c r="P375" s="4"/>
      <c r="Q375" s="4" t="s">
        <v>5</v>
      </c>
      <c r="R375" s="4" t="s">
        <v>2290</v>
      </c>
      <c r="S375" s="4" t="s">
        <v>2291</v>
      </c>
      <c r="T375" s="4" t="s">
        <v>2292</v>
      </c>
      <c r="U375" s="4" t="s">
        <v>2293</v>
      </c>
      <c r="V375" s="4" t="s">
        <v>2294</v>
      </c>
      <c r="W375" s="4" t="s">
        <v>2295</v>
      </c>
      <c r="X375" s="4"/>
      <c r="Y375" s="4"/>
      <c r="Z375" s="4" t="s">
        <v>2296</v>
      </c>
      <c r="AA375" s="4">
        <v>428.0</v>
      </c>
      <c r="AB375" s="4" t="s">
        <v>47</v>
      </c>
      <c r="AC375" s="4"/>
      <c r="AD375" s="20" t="s">
        <v>1366</v>
      </c>
      <c r="AE375" s="4"/>
      <c r="AF375" s="4"/>
      <c r="AG375" s="4"/>
      <c r="AH375" s="4"/>
      <c r="AI375" s="4"/>
      <c r="AJ375" s="4"/>
      <c r="AK375" s="4"/>
      <c r="AL375" s="4"/>
      <c r="AM375" s="4"/>
      <c r="AN375" s="4"/>
      <c r="AO375" s="4"/>
      <c r="AP375" s="4" t="str">
        <f>VLOOKUP(AA375,[1]Trộn!AA374:AB3366,2,FALSE)</f>
        <v>#ERROR!</v>
      </c>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row>
    <row r="376" ht="14.25" customHeight="1">
      <c r="A376" s="1" t="str">
        <f t="shared" si="76"/>
        <v>OK</v>
      </c>
      <c r="B376" s="3" t="str">
        <f t="shared" si="77"/>
        <v>OK</v>
      </c>
      <c r="C376" s="4" t="s">
        <v>2297</v>
      </c>
      <c r="D376" s="4" t="s">
        <v>1969</v>
      </c>
      <c r="E376" s="4"/>
      <c r="F376" s="4"/>
      <c r="G376" s="4" t="s">
        <v>2298</v>
      </c>
      <c r="H376" s="4"/>
      <c r="I376" s="4"/>
      <c r="J376" s="4"/>
      <c r="K376" s="4"/>
      <c r="L376" s="4"/>
      <c r="M376" s="4" t="s">
        <v>47</v>
      </c>
      <c r="N376" s="4" t="s">
        <v>9</v>
      </c>
      <c r="O376" s="4" t="s">
        <v>347</v>
      </c>
      <c r="P376" s="4" t="s">
        <v>671</v>
      </c>
      <c r="Q376" s="4"/>
      <c r="R376" s="4" t="s">
        <v>2299</v>
      </c>
      <c r="S376" s="4"/>
      <c r="T376" s="4"/>
      <c r="U376" s="4"/>
      <c r="V376" s="4"/>
      <c r="W376" s="4"/>
      <c r="X376" s="4" t="s">
        <v>2300</v>
      </c>
      <c r="Y376" s="4" t="s">
        <v>2301</v>
      </c>
      <c r="Z376" s="4"/>
      <c r="AA376" s="4">
        <v>429.0</v>
      </c>
      <c r="AB376" s="4" t="s">
        <v>49</v>
      </c>
      <c r="AC376" s="4"/>
      <c r="AD376" s="4"/>
      <c r="AE376" s="4"/>
      <c r="AF376" s="4"/>
      <c r="AG376" s="4"/>
      <c r="AH376" s="4"/>
      <c r="AI376" s="4"/>
      <c r="AJ376" s="4"/>
      <c r="AK376" s="4"/>
      <c r="AL376" s="4"/>
      <c r="AM376" s="4"/>
      <c r="AN376" s="4"/>
      <c r="AO376" s="4"/>
      <c r="AP376" s="4" t="str">
        <f>VLOOKUP(AA376,[1]Trộn!AA375:AB3367,2,FALSE)</f>
        <v>#ERROR!</v>
      </c>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row>
    <row r="377" ht="14.25" customHeight="1">
      <c r="A377" s="1" t="str">
        <f t="shared" si="76"/>
        <v>OK</v>
      </c>
      <c r="B377" s="3" t="str">
        <f t="shared" si="77"/>
        <v>OK</v>
      </c>
      <c r="C377" s="4" t="s">
        <v>2297</v>
      </c>
      <c r="D377" s="4" t="s">
        <v>1969</v>
      </c>
      <c r="E377" s="4"/>
      <c r="F377" s="4"/>
      <c r="G377" s="4" t="s">
        <v>2298</v>
      </c>
      <c r="H377" s="4"/>
      <c r="I377" s="4"/>
      <c r="J377" s="4"/>
      <c r="K377" s="4"/>
      <c r="L377" s="4"/>
      <c r="M377" s="4" t="s">
        <v>13</v>
      </c>
      <c r="N377" s="4" t="s">
        <v>8</v>
      </c>
      <c r="O377" s="4" t="s">
        <v>413</v>
      </c>
      <c r="P377" s="4" t="s">
        <v>475</v>
      </c>
      <c r="Q377" s="4"/>
      <c r="R377" s="4" t="s">
        <v>2302</v>
      </c>
      <c r="S377" s="4" t="s">
        <v>2303</v>
      </c>
      <c r="T377" s="4" t="s">
        <v>2304</v>
      </c>
      <c r="U377" s="4" t="s">
        <v>2305</v>
      </c>
      <c r="V377" s="4" t="s">
        <v>2306</v>
      </c>
      <c r="W377" s="4" t="s">
        <v>2307</v>
      </c>
      <c r="X377" s="4" t="s">
        <v>1100</v>
      </c>
      <c r="Y377" s="4" t="s">
        <v>2308</v>
      </c>
      <c r="Z377" s="4"/>
      <c r="AA377" s="4">
        <v>430.0</v>
      </c>
      <c r="AB377" s="4" t="s">
        <v>47</v>
      </c>
      <c r="AC377" s="4"/>
      <c r="AD377" s="20" t="s">
        <v>1239</v>
      </c>
      <c r="AE377" s="4"/>
      <c r="AF377" s="4"/>
      <c r="AG377" s="4"/>
      <c r="AH377" s="4"/>
      <c r="AI377" s="4"/>
      <c r="AJ377" s="4"/>
      <c r="AK377" s="4"/>
      <c r="AL377" s="4"/>
      <c r="AM377" s="4"/>
      <c r="AN377" s="4"/>
      <c r="AO377" s="4"/>
      <c r="AP377" s="4" t="str">
        <f>VLOOKUP(AA377,[1]Trộn!AA376:AB3368,2,FALSE)</f>
        <v>#ERROR!</v>
      </c>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row>
    <row r="378" ht="14.25" customHeight="1">
      <c r="A378" s="1"/>
      <c r="B378" s="3"/>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row>
    <row r="379" ht="14.25" customHeight="1">
      <c r="A379" s="1" t="str">
        <f t="shared" ref="A379:A380" si="78">SWITCH(B379,"OK",IF(ISBLANK(R379),IF(ISBLANK(P379),"Giữ chỗ nhóm","Giữ chỗ"),"OK"),"Chưa làm",IF(P379&lt;&gt;"","Giữ chỗ",""),0,IF(ISBLANK(R379),"Thêm",""),"")</f>
        <v>OK</v>
      </c>
      <c r="B379" s="3" t="str">
        <f t="shared" ref="B379:B380" si="79">IF(Q379&lt;&gt;"",0,IF(O379="",IF(N379="",,"Tự do chọn"),SWITCH(M379,"KSTN",IF(LEFT(O379,1)="A","OK","Sai lớp"),"CQ",IF(LEFT(O379,1)="B","OK","Sai lớp"),"SIE",IF(LEFT(O379,1)="C","OK","Sai lớp"),"VN",IF(LEFT(O379,1)="D","OK","Sai lớp"),"VN-ICT",IF(LEFT(O379,1)="D","OK","Sai lớp"),"Sai phân công")))</f>
        <v>OK</v>
      </c>
      <c r="C379" s="4" t="s">
        <v>2312</v>
      </c>
      <c r="D379" s="4" t="s">
        <v>1969</v>
      </c>
      <c r="E379" s="4"/>
      <c r="F379" s="4"/>
      <c r="G379" s="4" t="s">
        <v>2313</v>
      </c>
      <c r="H379" s="4"/>
      <c r="I379" s="4"/>
      <c r="J379" s="4"/>
      <c r="K379" s="4"/>
      <c r="L379" s="4"/>
      <c r="M379" s="4" t="s">
        <v>47</v>
      </c>
      <c r="N379" s="4" t="s">
        <v>9</v>
      </c>
      <c r="O379" s="4" t="s">
        <v>1027</v>
      </c>
      <c r="P379" s="4" t="s">
        <v>1453</v>
      </c>
      <c r="Q379" s="4"/>
      <c r="R379" s="4" t="s">
        <v>2314</v>
      </c>
      <c r="S379" s="4"/>
      <c r="T379" s="4"/>
      <c r="U379" s="4"/>
      <c r="V379" s="4"/>
      <c r="W379" s="4"/>
      <c r="X379" s="4" t="s">
        <v>2315</v>
      </c>
      <c r="Y379" s="4" t="s">
        <v>2316</v>
      </c>
      <c r="Z379" s="4"/>
      <c r="AA379" s="4">
        <v>432.0</v>
      </c>
      <c r="AB379" s="4" t="s">
        <v>49</v>
      </c>
      <c r="AC379" s="4"/>
      <c r="AD379" s="4"/>
      <c r="AE379" s="4"/>
      <c r="AF379" s="4"/>
      <c r="AG379" s="4"/>
      <c r="AH379" s="4"/>
      <c r="AI379" s="4"/>
      <c r="AJ379" s="4"/>
      <c r="AK379" s="4"/>
      <c r="AL379" s="4"/>
      <c r="AM379" s="4"/>
      <c r="AN379" s="4"/>
      <c r="AO379" s="4"/>
      <c r="AP379" s="4" t="str">
        <f>VLOOKUP(AA379,[1]Trộn!AA378:AB3370,2,FALSE)</f>
        <v>#ERROR!</v>
      </c>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row>
    <row r="380" ht="14.25" customHeight="1">
      <c r="A380" s="1" t="str">
        <f t="shared" si="78"/>
        <v>OK</v>
      </c>
      <c r="B380" s="3" t="str">
        <f t="shared" si="79"/>
        <v>OK</v>
      </c>
      <c r="C380" s="4" t="s">
        <v>2312</v>
      </c>
      <c r="D380" s="4" t="s">
        <v>1969</v>
      </c>
      <c r="E380" s="4"/>
      <c r="F380" s="4"/>
      <c r="G380" s="4" t="s">
        <v>2313</v>
      </c>
      <c r="H380" s="4"/>
      <c r="I380" s="4"/>
      <c r="J380" s="4"/>
      <c r="K380" s="4"/>
      <c r="L380" s="4"/>
      <c r="M380" s="4" t="s">
        <v>13</v>
      </c>
      <c r="N380" s="4" t="s">
        <v>8</v>
      </c>
      <c r="O380" s="4" t="s">
        <v>413</v>
      </c>
      <c r="P380" s="4" t="s">
        <v>502</v>
      </c>
      <c r="Q380" s="4"/>
      <c r="R380" s="4" t="s">
        <v>2317</v>
      </c>
      <c r="S380" s="4" t="s">
        <v>2318</v>
      </c>
      <c r="T380" s="4" t="s">
        <v>2319</v>
      </c>
      <c r="U380" s="4" t="s">
        <v>2320</v>
      </c>
      <c r="V380" s="4" t="s">
        <v>2321</v>
      </c>
      <c r="W380" s="4" t="s">
        <v>2322</v>
      </c>
      <c r="X380" s="4" t="s">
        <v>2323</v>
      </c>
      <c r="Y380" s="4" t="s">
        <v>2324</v>
      </c>
      <c r="Z380" s="4"/>
      <c r="AA380" s="4">
        <v>433.0</v>
      </c>
      <c r="AB380" s="4" t="s">
        <v>47</v>
      </c>
      <c r="AC380" s="4"/>
      <c r="AD380" s="20" t="s">
        <v>481</v>
      </c>
      <c r="AE380" s="4"/>
      <c r="AF380" s="4"/>
      <c r="AG380" s="4"/>
      <c r="AH380" s="4"/>
      <c r="AI380" s="4"/>
      <c r="AJ380" s="4"/>
      <c r="AK380" s="4"/>
      <c r="AL380" s="4"/>
      <c r="AM380" s="4"/>
      <c r="AN380" s="4"/>
      <c r="AO380" s="4"/>
      <c r="AP380" s="4" t="str">
        <f>VLOOKUP(AA380,[1]Trộn!AA379:AB3371,2,FALSE)</f>
        <v>#ERROR!</v>
      </c>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row>
    <row r="381" ht="14.25" customHeight="1">
      <c r="A381" s="1"/>
      <c r="B381" s="3"/>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row>
    <row r="382" ht="14.25" customHeight="1">
      <c r="A382" s="1" t="str">
        <f t="shared" ref="A382:A383" si="80">SWITCH(B382,"OK",IF(ISBLANK(R382),IF(ISBLANK(P382),"Giữ chỗ nhóm","Giữ chỗ"),"OK"),"Chưa làm",IF(P382&lt;&gt;"","Giữ chỗ",""),0,IF(ISBLANK(R382),"Thêm",""),"")</f>
        <v>OK</v>
      </c>
      <c r="B382" s="3" t="str">
        <f t="shared" ref="B382:B383" si="81">IF(Q382&lt;&gt;"",0,IF(O382="",IF(N382="",,"Tự do chọn"),SWITCH(M382,"KSTN",IF(LEFT(O382,1)="A","OK","Sai lớp"),"CQ",IF(LEFT(O382,1)="B","OK","Sai lớp"),"SIE",IF(LEFT(O382,1)="C","OK","Sai lớp"),"VN",IF(LEFT(O382,1)="D","OK","Sai lớp"),"VN-ICT",IF(LEFT(O382,1)="D","OK","Sai lớp"),"Sai phân công")))</f>
        <v>OK</v>
      </c>
      <c r="C382" s="4" t="s">
        <v>2325</v>
      </c>
      <c r="D382" s="4" t="s">
        <v>1969</v>
      </c>
      <c r="E382" s="4"/>
      <c r="F382" s="4" t="s">
        <v>2326</v>
      </c>
      <c r="G382" s="4" t="s">
        <v>2327</v>
      </c>
      <c r="H382" s="4"/>
      <c r="I382" s="4"/>
      <c r="J382" s="4"/>
      <c r="K382" s="4"/>
      <c r="L382" s="4"/>
      <c r="M382" s="4" t="s">
        <v>47</v>
      </c>
      <c r="N382" s="4" t="s">
        <v>9</v>
      </c>
      <c r="O382" s="4" t="s">
        <v>1246</v>
      </c>
      <c r="P382" s="4" t="s">
        <v>250</v>
      </c>
      <c r="Q382" s="4"/>
      <c r="R382" s="4" t="s">
        <v>2328</v>
      </c>
      <c r="S382" s="4"/>
      <c r="T382" s="4"/>
      <c r="U382" s="4"/>
      <c r="V382" s="4"/>
      <c r="W382" s="4"/>
      <c r="X382" s="4" t="s">
        <v>2329</v>
      </c>
      <c r="Y382" s="4" t="s">
        <v>2330</v>
      </c>
      <c r="Z382" s="4"/>
      <c r="AA382" s="4">
        <v>435.0</v>
      </c>
      <c r="AB382" s="4" t="s">
        <v>49</v>
      </c>
      <c r="AC382" s="4"/>
      <c r="AD382" s="4"/>
      <c r="AE382" s="4"/>
      <c r="AF382" s="4"/>
      <c r="AG382" s="4"/>
      <c r="AH382" s="4"/>
      <c r="AI382" s="4"/>
      <c r="AJ382" s="4"/>
      <c r="AK382" s="4"/>
      <c r="AL382" s="4"/>
      <c r="AM382" s="4"/>
      <c r="AN382" s="4"/>
      <c r="AO382" s="4"/>
      <c r="AP382" s="4" t="str">
        <f>VLOOKUP(AA382,[1]Trộn!AA381:AB3373,2,FALSE)</f>
        <v>#ERROR!</v>
      </c>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row>
    <row r="383" ht="14.25" customHeight="1">
      <c r="A383" s="1" t="str">
        <f t="shared" si="80"/>
        <v>OK</v>
      </c>
      <c r="B383" s="3" t="str">
        <f t="shared" si="81"/>
        <v>OK</v>
      </c>
      <c r="C383" s="4" t="s">
        <v>2325</v>
      </c>
      <c r="D383" s="4" t="s">
        <v>1969</v>
      </c>
      <c r="E383" s="4"/>
      <c r="F383" s="4" t="s">
        <v>2326</v>
      </c>
      <c r="G383" s="4" t="s">
        <v>2327</v>
      </c>
      <c r="H383" s="4"/>
      <c r="I383" s="4"/>
      <c r="J383" s="4"/>
      <c r="K383" s="4"/>
      <c r="L383" s="4"/>
      <c r="M383" s="4" t="s">
        <v>13</v>
      </c>
      <c r="N383" s="4" t="s">
        <v>8</v>
      </c>
      <c r="O383" s="4" t="s">
        <v>163</v>
      </c>
      <c r="P383" s="4" t="s">
        <v>295</v>
      </c>
      <c r="Q383" s="4"/>
      <c r="R383" s="4" t="s">
        <v>2333</v>
      </c>
      <c r="S383" s="4" t="s">
        <v>2334</v>
      </c>
      <c r="T383" s="4" t="s">
        <v>2335</v>
      </c>
      <c r="U383" s="4" t="s">
        <v>2336</v>
      </c>
      <c r="V383" s="4" t="s">
        <v>2337</v>
      </c>
      <c r="W383" s="4" t="s">
        <v>2338</v>
      </c>
      <c r="X383" s="4" t="s">
        <v>2339</v>
      </c>
      <c r="Y383" s="4" t="s">
        <v>2340</v>
      </c>
      <c r="Z383" s="4"/>
      <c r="AA383" s="4">
        <v>436.0</v>
      </c>
      <c r="AB383" s="4" t="s">
        <v>47</v>
      </c>
      <c r="AC383" s="4"/>
      <c r="AD383" s="20" t="s">
        <v>846</v>
      </c>
      <c r="AE383" s="4"/>
      <c r="AF383" s="4"/>
      <c r="AG383" s="4"/>
      <c r="AH383" s="4"/>
      <c r="AI383" s="4"/>
      <c r="AJ383" s="4"/>
      <c r="AK383" s="4"/>
      <c r="AL383" s="4"/>
      <c r="AM383" s="4"/>
      <c r="AN383" s="4"/>
      <c r="AO383" s="4"/>
      <c r="AP383" s="4" t="str">
        <f>VLOOKUP(AA383,[1]Trộn!AA382:AB3374,2,FALSE)</f>
        <v>#ERROR!</v>
      </c>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row>
    <row r="384" ht="14.25" customHeight="1">
      <c r="A384" s="1"/>
      <c r="B384" s="3"/>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row>
    <row r="385" ht="14.25" customHeight="1">
      <c r="A385" s="1" t="str">
        <f t="shared" ref="A385:A386" si="82">SWITCH(B385,"OK",IF(ISBLANK(R385),IF(ISBLANK(P385),"Giữ chỗ nhóm","Giữ chỗ"),"OK"),"Chưa làm",IF(P385&lt;&gt;"","Giữ chỗ",""),0,IF(ISBLANK(R385),"Thêm",""),"")</f>
        <v/>
      </c>
      <c r="B385" s="3">
        <f t="shared" ref="B385:B386" si="83">IF(Q385&lt;&gt;"",0,IF(O385="",IF(N385="",,"Tự do chọn"),SWITCH(M385,"KSTN",IF(LEFT(O385,1)="A","OK","Sai lớp"),"CQ",IF(LEFT(O385,1)="B","OK","Sai lớp"),"SIE",IF(LEFT(O385,1)="C","OK","Sai lớp"),"VN",IF(LEFT(O385,1)="D","OK","Sai lớp"),"VN-ICT",IF(LEFT(O385,1)="D","OK","Sai lớp"),"Sai phân công")))</f>
        <v>0</v>
      </c>
      <c r="C385" s="4" t="s">
        <v>2325</v>
      </c>
      <c r="D385" s="4" t="s">
        <v>1969</v>
      </c>
      <c r="E385" s="4"/>
      <c r="F385" s="4"/>
      <c r="G385" s="4"/>
      <c r="H385" s="4"/>
      <c r="I385" s="4"/>
      <c r="J385" s="4"/>
      <c r="K385" s="4"/>
      <c r="L385" s="4"/>
      <c r="M385" s="4"/>
      <c r="N385" s="4"/>
      <c r="O385" s="4"/>
      <c r="P385" s="4"/>
      <c r="Q385" s="4" t="s">
        <v>9</v>
      </c>
      <c r="R385" s="4" t="s">
        <v>2341</v>
      </c>
      <c r="S385" s="4"/>
      <c r="T385" s="4"/>
      <c r="U385" s="4"/>
      <c r="V385" s="4"/>
      <c r="W385" s="4"/>
      <c r="X385" s="4"/>
      <c r="Y385" s="4"/>
      <c r="Z385" s="4" t="s">
        <v>2342</v>
      </c>
      <c r="AA385" s="4">
        <v>439.0</v>
      </c>
      <c r="AB385" s="4" t="s">
        <v>47</v>
      </c>
      <c r="AC385" s="4"/>
      <c r="AD385" s="20" t="s">
        <v>615</v>
      </c>
      <c r="AE385" s="4"/>
      <c r="AF385" s="4"/>
      <c r="AG385" s="4"/>
      <c r="AH385" s="4"/>
      <c r="AI385" s="4"/>
      <c r="AJ385" s="4"/>
      <c r="AK385" s="4"/>
      <c r="AL385" s="4"/>
      <c r="AM385" s="4"/>
      <c r="AN385" s="4"/>
      <c r="AO385" s="4"/>
      <c r="AP385" s="4" t="str">
        <f>VLOOKUP(AA385,[1]Trộn!AA384:AB3376,2,FALSE)</f>
        <v>#ERROR!</v>
      </c>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row>
    <row r="386" ht="14.25" customHeight="1">
      <c r="A386" s="1" t="str">
        <f t="shared" si="82"/>
        <v>OK</v>
      </c>
      <c r="B386" s="3" t="str">
        <f t="shared" si="83"/>
        <v>OK</v>
      </c>
      <c r="C386" s="4" t="s">
        <v>2343</v>
      </c>
      <c r="D386" s="4" t="s">
        <v>1969</v>
      </c>
      <c r="E386" s="4"/>
      <c r="F386" s="4"/>
      <c r="G386" s="4" t="s">
        <v>2344</v>
      </c>
      <c r="H386" s="4"/>
      <c r="I386" s="4"/>
      <c r="J386" s="4" t="s">
        <v>123</v>
      </c>
      <c r="K386" s="4"/>
      <c r="L386" s="4" t="s">
        <v>2345</v>
      </c>
      <c r="M386" s="4" t="s">
        <v>13</v>
      </c>
      <c r="N386" s="4" t="s">
        <v>8</v>
      </c>
      <c r="O386" s="4" t="s">
        <v>91</v>
      </c>
      <c r="P386" s="4" t="s">
        <v>92</v>
      </c>
      <c r="Q386" s="4"/>
      <c r="R386" s="4" t="s">
        <v>2346</v>
      </c>
      <c r="S386" s="4" t="s">
        <v>2347</v>
      </c>
      <c r="T386" s="4" t="s">
        <v>2348</v>
      </c>
      <c r="U386" s="4" t="s">
        <v>2349</v>
      </c>
      <c r="V386" s="4" t="s">
        <v>2350</v>
      </c>
      <c r="W386" s="4" t="s">
        <v>2351</v>
      </c>
      <c r="X386" s="4" t="s">
        <v>2352</v>
      </c>
      <c r="Y386" s="4" t="s">
        <v>2353</v>
      </c>
      <c r="Z386" s="4"/>
      <c r="AA386" s="4">
        <v>440.0</v>
      </c>
      <c r="AB386" s="4" t="s">
        <v>47</v>
      </c>
      <c r="AC386" s="4"/>
      <c r="AD386" s="20" t="s">
        <v>646</v>
      </c>
      <c r="AE386" s="4"/>
      <c r="AF386" s="4"/>
      <c r="AG386" s="4"/>
      <c r="AH386" s="4"/>
      <c r="AI386" s="4"/>
      <c r="AJ386" s="4"/>
      <c r="AK386" s="4"/>
      <c r="AL386" s="4"/>
      <c r="AM386" s="4"/>
      <c r="AN386" s="4"/>
      <c r="AO386" s="4"/>
      <c r="AP386" s="4" t="str">
        <f>VLOOKUP(AA386,[1]Trộn!AA385:AB3377,2,FALSE)</f>
        <v>#ERROR!</v>
      </c>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row>
    <row r="387" ht="14.25" customHeight="1">
      <c r="A387" s="1"/>
      <c r="B387" s="3"/>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row>
    <row r="388" ht="14.25" customHeight="1">
      <c r="A388" s="1" t="str">
        <f>SWITCH(B388,"OK",IF(ISBLANK(R388),IF(ISBLANK(P388),"Giữ chỗ nhóm","Giữ chỗ"),"OK"),"Chưa làm",IF(P388&lt;&gt;"","Giữ chỗ",""),0,IF(ISBLANK(R388),"Thêm",""),"")</f>
        <v>OK</v>
      </c>
      <c r="B388" s="3" t="str">
        <f>IF(Q388&lt;&gt;"",0,IF(O388="",IF(N388="",,"Tự do chọn"),SWITCH(M388,"KSTN",IF(LEFT(O388,1)="A","OK","Sai lớp"),"CQ",IF(LEFT(O388,1)="B","OK","Sai lớp"),"SIE",IF(LEFT(O388,1)="C","OK","Sai lớp"),"VN",IF(LEFT(O388,1)="D","OK","Sai lớp"),"VN-ICT",IF(LEFT(O388,1)="D","OK","Sai lớp"),"Sai phân công")))</f>
        <v>OK</v>
      </c>
      <c r="C388" s="4" t="s">
        <v>2356</v>
      </c>
      <c r="D388" s="4" t="s">
        <v>1969</v>
      </c>
      <c r="E388" s="4"/>
      <c r="F388" s="4"/>
      <c r="G388" s="4" t="s">
        <v>2357</v>
      </c>
      <c r="H388" s="4"/>
      <c r="I388" s="4"/>
      <c r="J388" s="4"/>
      <c r="K388" s="4"/>
      <c r="L388" s="4"/>
      <c r="M388" s="4" t="s">
        <v>13</v>
      </c>
      <c r="N388" s="4" t="s">
        <v>8</v>
      </c>
      <c r="O388" s="4" t="s">
        <v>520</v>
      </c>
      <c r="P388" s="4" t="s">
        <v>659</v>
      </c>
      <c r="Q388" s="4"/>
      <c r="R388" s="4" t="s">
        <v>2358</v>
      </c>
      <c r="S388" s="4" t="s">
        <v>2359</v>
      </c>
      <c r="T388" s="4" t="s">
        <v>2360</v>
      </c>
      <c r="U388" s="4" t="s">
        <v>2361</v>
      </c>
      <c r="V388" s="4" t="s">
        <v>2362</v>
      </c>
      <c r="W388" s="4" t="s">
        <v>2363</v>
      </c>
      <c r="X388" s="4" t="s">
        <v>2364</v>
      </c>
      <c r="Y388" s="4" t="s">
        <v>2365</v>
      </c>
      <c r="Z388" s="4"/>
      <c r="AA388" s="4">
        <v>443.0</v>
      </c>
      <c r="AB388" s="4" t="s">
        <v>47</v>
      </c>
      <c r="AC388" s="4"/>
      <c r="AD388" s="20" t="s">
        <v>629</v>
      </c>
      <c r="AE388" s="4"/>
      <c r="AF388" s="4"/>
      <c r="AG388" s="4"/>
      <c r="AH388" s="4"/>
      <c r="AI388" s="4"/>
      <c r="AJ388" s="4"/>
      <c r="AK388" s="4"/>
      <c r="AL388" s="4"/>
      <c r="AM388" s="4"/>
      <c r="AN388" s="4"/>
      <c r="AO388" s="4"/>
      <c r="AP388" s="4" t="str">
        <f>VLOOKUP(AA388,[1]Trộn!AA387:AB3379,2,FALSE)</f>
        <v>#ERROR!</v>
      </c>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row>
    <row r="389" ht="14.25" customHeight="1">
      <c r="A389" s="1"/>
      <c r="B389" s="3"/>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row>
    <row r="390" ht="14.25" customHeight="1">
      <c r="A390" s="1" t="str">
        <f t="shared" ref="A390:A391" si="84">SWITCH(B390,"OK",IF(ISBLANK(R390),IF(ISBLANK(P390),"Giữ chỗ nhóm","Giữ chỗ"),"OK"),"Chưa làm",IF(P390&lt;&gt;"","Giữ chỗ",""),0,IF(ISBLANK(R390),"Thêm",""),"")</f>
        <v/>
      </c>
      <c r="B390" s="3">
        <f t="shared" ref="B390:B391" si="85">IF(Q390&lt;&gt;"",0,IF(O390="",IF(N390="",,"Tự do chọn"),SWITCH(M390,"KSTN",IF(LEFT(O390,1)="A","OK","Sai lớp"),"CQ",IF(LEFT(O390,1)="B","OK","Sai lớp"),"SIE",IF(LEFT(O390,1)="C","OK","Sai lớp"),"VN",IF(LEFT(O390,1)="D","OK","Sai lớp"),"VN-ICT",IF(LEFT(O390,1)="D","OK","Sai lớp"),"Sai phân công")))</f>
        <v>0</v>
      </c>
      <c r="C390" s="4" t="s">
        <v>2356</v>
      </c>
      <c r="D390" s="4" t="s">
        <v>1969</v>
      </c>
      <c r="E390" s="4"/>
      <c r="F390" s="4"/>
      <c r="G390" s="4"/>
      <c r="H390" s="4"/>
      <c r="I390" s="4"/>
      <c r="J390" s="4"/>
      <c r="K390" s="4"/>
      <c r="L390" s="4"/>
      <c r="M390" s="4"/>
      <c r="N390" s="4"/>
      <c r="O390" s="4"/>
      <c r="P390" s="4" t="s">
        <v>2366</v>
      </c>
      <c r="Q390" s="4" t="s">
        <v>9</v>
      </c>
      <c r="R390" s="4" t="s">
        <v>2367</v>
      </c>
      <c r="S390" s="4" t="s">
        <v>150</v>
      </c>
      <c r="T390" s="4" t="s">
        <v>150</v>
      </c>
      <c r="U390" s="4" t="s">
        <v>150</v>
      </c>
      <c r="V390" s="4" t="s">
        <v>150</v>
      </c>
      <c r="W390" s="4" t="s">
        <v>150</v>
      </c>
      <c r="X390" s="4" t="s">
        <v>2368</v>
      </c>
      <c r="Y390" s="4"/>
      <c r="Z390" s="4" t="s">
        <v>2369</v>
      </c>
      <c r="AA390" s="4">
        <v>447.0</v>
      </c>
      <c r="AB390" s="4" t="s">
        <v>49</v>
      </c>
      <c r="AC390" s="4"/>
      <c r="AD390" s="4"/>
      <c r="AE390" s="4"/>
      <c r="AF390" s="4"/>
      <c r="AG390" s="4"/>
      <c r="AH390" s="4"/>
      <c r="AI390" s="4"/>
      <c r="AJ390" s="4"/>
      <c r="AK390" s="4"/>
      <c r="AL390" s="4"/>
      <c r="AM390" s="4"/>
      <c r="AN390" s="4"/>
      <c r="AO390" s="4"/>
      <c r="AP390" s="4" t="str">
        <f>VLOOKUP(AA390,[1]Trộn!AA389:AB3381,2,FALSE)</f>
        <v>#ERROR!</v>
      </c>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row>
    <row r="391" ht="14.25" customHeight="1">
      <c r="A391" s="1" t="str">
        <f t="shared" si="84"/>
        <v>OK</v>
      </c>
      <c r="B391" s="3" t="str">
        <f t="shared" si="85"/>
        <v>OK</v>
      </c>
      <c r="C391" s="4" t="s">
        <v>2370</v>
      </c>
      <c r="D391" s="4" t="s">
        <v>1969</v>
      </c>
      <c r="E391" s="4"/>
      <c r="F391" s="4"/>
      <c r="G391" s="4" t="s">
        <v>2371</v>
      </c>
      <c r="H391" s="4"/>
      <c r="I391" s="4"/>
      <c r="J391" s="4"/>
      <c r="K391" s="4"/>
      <c r="L391" s="4"/>
      <c r="M391" s="4" t="s">
        <v>13</v>
      </c>
      <c r="N391" s="4" t="s">
        <v>8</v>
      </c>
      <c r="O391" s="4" t="s">
        <v>91</v>
      </c>
      <c r="P391" s="4" t="s">
        <v>342</v>
      </c>
      <c r="Q391" s="4"/>
      <c r="R391" s="4" t="s">
        <v>2372</v>
      </c>
      <c r="S391" s="4" t="s">
        <v>2373</v>
      </c>
      <c r="T391" s="4" t="s">
        <v>2374</v>
      </c>
      <c r="U391" s="4" t="s">
        <v>2375</v>
      </c>
      <c r="V391" s="4" t="s">
        <v>2376</v>
      </c>
      <c r="W391" s="4" t="s">
        <v>2377</v>
      </c>
      <c r="X391" s="4" t="s">
        <v>2378</v>
      </c>
      <c r="Y391" s="4" t="s">
        <v>2379</v>
      </c>
      <c r="Z391" s="4"/>
      <c r="AA391" s="4">
        <v>448.0</v>
      </c>
      <c r="AB391" s="4" t="s">
        <v>47</v>
      </c>
      <c r="AC391" s="4"/>
      <c r="AD391" s="20" t="s">
        <v>1028</v>
      </c>
      <c r="AE391" s="4"/>
      <c r="AF391" s="4"/>
      <c r="AG391" s="4"/>
      <c r="AH391" s="4"/>
      <c r="AI391" s="4"/>
      <c r="AJ391" s="4"/>
      <c r="AK391" s="4"/>
      <c r="AL391" s="4"/>
      <c r="AM391" s="4"/>
      <c r="AN391" s="4"/>
      <c r="AO391" s="4"/>
      <c r="AP391" s="4" t="str">
        <f>VLOOKUP(AA391,[1]Trộn!AA390:AB3382,2,FALSE)</f>
        <v>#ERROR!</v>
      </c>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row>
    <row r="392" ht="14.25" customHeight="1">
      <c r="A392" s="1"/>
      <c r="B392" s="3"/>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row>
    <row r="393" ht="14.25" customHeight="1">
      <c r="A393" s="1" t="str">
        <f t="shared" ref="A393:A394" si="86">SWITCH(B393,"OK",IF(ISBLANK(R393),IF(ISBLANK(P393),"Giữ chỗ nhóm","Giữ chỗ"),"OK"),"Chưa làm",IF(P393&lt;&gt;"","Giữ chỗ",""),0,IF(ISBLANK(R393),"Thêm",""),"")</f>
        <v/>
      </c>
      <c r="B393" s="3">
        <f t="shared" ref="B393:B394" si="87">IF(Q393&lt;&gt;"",0,IF(O393="",IF(N393="",,"Tự do chọn"),SWITCH(M393,"KSTN",IF(LEFT(O393,1)="A","OK","Sai lớp"),"CQ",IF(LEFT(O393,1)="B","OK","Sai lớp"),"SIE",IF(LEFT(O393,1)="C","OK","Sai lớp"),"VN",IF(LEFT(O393,1)="D","OK","Sai lớp"),"VN-ICT",IF(LEFT(O393,1)="D","OK","Sai lớp"),"Sai phân công")))</f>
        <v>0</v>
      </c>
      <c r="C393" s="4" t="s">
        <v>2370</v>
      </c>
      <c r="D393" s="4" t="s">
        <v>1969</v>
      </c>
      <c r="E393" s="4"/>
      <c r="F393" s="4"/>
      <c r="G393" s="4"/>
      <c r="H393" s="4"/>
      <c r="I393" s="4"/>
      <c r="J393" s="4"/>
      <c r="K393" s="4"/>
      <c r="L393" s="4"/>
      <c r="M393" s="4"/>
      <c r="N393" s="4"/>
      <c r="O393" s="4"/>
      <c r="P393" s="4" t="s">
        <v>2383</v>
      </c>
      <c r="Q393" s="4" t="s">
        <v>9</v>
      </c>
      <c r="R393" s="4" t="s">
        <v>2384</v>
      </c>
      <c r="S393" s="4" t="s">
        <v>150</v>
      </c>
      <c r="T393" s="4" t="s">
        <v>150</v>
      </c>
      <c r="U393" s="4" t="s">
        <v>150</v>
      </c>
      <c r="V393" s="4" t="s">
        <v>150</v>
      </c>
      <c r="W393" s="4" t="s">
        <v>150</v>
      </c>
      <c r="X393" s="4" t="s">
        <v>2385</v>
      </c>
      <c r="Y393" s="4"/>
      <c r="Z393" s="4" t="s">
        <v>2386</v>
      </c>
      <c r="AA393" s="4">
        <v>452.0</v>
      </c>
      <c r="AB393" s="4" t="s">
        <v>49</v>
      </c>
      <c r="AC393" s="4"/>
      <c r="AD393" s="4"/>
      <c r="AE393" s="4"/>
      <c r="AF393" s="4"/>
      <c r="AG393" s="4"/>
      <c r="AH393" s="4"/>
      <c r="AI393" s="4"/>
      <c r="AJ393" s="4"/>
      <c r="AK393" s="4"/>
      <c r="AL393" s="4"/>
      <c r="AM393" s="4"/>
      <c r="AN393" s="4"/>
      <c r="AO393" s="4"/>
      <c r="AP393" s="4" t="str">
        <f>VLOOKUP(AA393,[1]Trộn!AA392:AB3384,2,FALSE)</f>
        <v>#ERROR!</v>
      </c>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row>
    <row r="394" ht="14.25" customHeight="1">
      <c r="A394" s="1" t="str">
        <f t="shared" si="86"/>
        <v>OK</v>
      </c>
      <c r="B394" s="3" t="str">
        <f t="shared" si="87"/>
        <v>OK</v>
      </c>
      <c r="C394" s="4" t="s">
        <v>2387</v>
      </c>
      <c r="D394" s="4" t="s">
        <v>1969</v>
      </c>
      <c r="E394" s="4"/>
      <c r="F394" s="4"/>
      <c r="G394" s="4" t="s">
        <v>2388</v>
      </c>
      <c r="H394" s="4"/>
      <c r="I394" s="4"/>
      <c r="J394" s="4"/>
      <c r="K394" s="4"/>
      <c r="L394" s="4"/>
      <c r="M394" s="4" t="s">
        <v>13</v>
      </c>
      <c r="N394" s="4" t="s">
        <v>8</v>
      </c>
      <c r="O394" s="4" t="s">
        <v>505</v>
      </c>
      <c r="P394" s="4" t="s">
        <v>545</v>
      </c>
      <c r="Q394" s="4"/>
      <c r="R394" s="4" t="s">
        <v>2389</v>
      </c>
      <c r="S394" s="4" t="s">
        <v>2390</v>
      </c>
      <c r="T394" s="4" t="s">
        <v>2391</v>
      </c>
      <c r="U394" s="4" t="s">
        <v>2392</v>
      </c>
      <c r="V394" s="4" t="s">
        <v>2393</v>
      </c>
      <c r="W394" s="4" t="s">
        <v>2394</v>
      </c>
      <c r="X394" s="4" t="s">
        <v>1573</v>
      </c>
      <c r="Y394" s="4" t="s">
        <v>2395</v>
      </c>
      <c r="Z394" s="4"/>
      <c r="AA394" s="4">
        <v>453.0</v>
      </c>
      <c r="AB394" s="4" t="s">
        <v>47</v>
      </c>
      <c r="AC394" s="4"/>
      <c r="AD394" s="20" t="s">
        <v>1245</v>
      </c>
      <c r="AE394" s="4"/>
      <c r="AF394" s="4"/>
      <c r="AG394" s="4"/>
      <c r="AH394" s="4"/>
      <c r="AI394" s="4"/>
      <c r="AJ394" s="4"/>
      <c r="AK394" s="4"/>
      <c r="AL394" s="4"/>
      <c r="AM394" s="4"/>
      <c r="AN394" s="4"/>
      <c r="AO394" s="4"/>
      <c r="AP394" s="4" t="str">
        <f>VLOOKUP(AA394,[1]Trộn!AA393:AB3385,2,FALSE)</f>
        <v>#ERROR!</v>
      </c>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row>
    <row r="395" ht="14.25" customHeight="1">
      <c r="A395" s="1"/>
      <c r="B395" s="3"/>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row>
    <row r="396" ht="14.25" customHeight="1">
      <c r="A396" s="1" t="str">
        <f t="shared" ref="A396:A397" si="88">SWITCH(B396,"OK",IF(ISBLANK(R396),IF(ISBLANK(P396),"Giữ chỗ nhóm","Giữ chỗ"),"OK"),"Chưa làm",IF(P396&lt;&gt;"","Giữ chỗ",""),0,IF(ISBLANK(R396),"Thêm",""),"")</f>
        <v/>
      </c>
      <c r="B396" s="3">
        <f t="shared" ref="B396:B397" si="89">IF(Q396&lt;&gt;"",0,IF(O396="",IF(N396="",,"Tự do chọn"),SWITCH(M396,"KSTN",IF(LEFT(O396,1)="A","OK","Sai lớp"),"CQ",IF(LEFT(O396,1)="B","OK","Sai lớp"),"SIE",IF(LEFT(O396,1)="C","OK","Sai lớp"),"VN",IF(LEFT(O396,1)="D","OK","Sai lớp"),"VN-ICT",IF(LEFT(O396,1)="D","OK","Sai lớp"),"Sai phân công")))</f>
        <v>0</v>
      </c>
      <c r="C396" s="4" t="s">
        <v>2387</v>
      </c>
      <c r="D396" s="4" t="s">
        <v>1969</v>
      </c>
      <c r="E396" s="4"/>
      <c r="F396" s="4"/>
      <c r="G396" s="4"/>
      <c r="H396" s="4"/>
      <c r="I396" s="4"/>
      <c r="J396" s="4"/>
      <c r="K396" s="4"/>
      <c r="L396" s="4"/>
      <c r="M396" s="4"/>
      <c r="N396" s="4"/>
      <c r="O396" s="4"/>
      <c r="P396" s="4" t="s">
        <v>2396</v>
      </c>
      <c r="Q396" s="4" t="s">
        <v>9</v>
      </c>
      <c r="R396" s="4" t="s">
        <v>2397</v>
      </c>
      <c r="S396" s="4" t="s">
        <v>150</v>
      </c>
      <c r="T396" s="4" t="s">
        <v>150</v>
      </c>
      <c r="U396" s="4" t="s">
        <v>150</v>
      </c>
      <c r="V396" s="4" t="s">
        <v>150</v>
      </c>
      <c r="W396" s="4" t="s">
        <v>150</v>
      </c>
      <c r="X396" s="4" t="s">
        <v>2398</v>
      </c>
      <c r="Y396" s="4"/>
      <c r="Z396" s="4" t="s">
        <v>2399</v>
      </c>
      <c r="AA396" s="4">
        <v>457.0</v>
      </c>
      <c r="AB396" s="4" t="s">
        <v>49</v>
      </c>
      <c r="AC396" s="4"/>
      <c r="AD396" s="4"/>
      <c r="AE396" s="4"/>
      <c r="AF396" s="4"/>
      <c r="AG396" s="4"/>
      <c r="AH396" s="4"/>
      <c r="AI396" s="4"/>
      <c r="AJ396" s="4"/>
      <c r="AK396" s="4"/>
      <c r="AL396" s="4"/>
      <c r="AM396" s="4"/>
      <c r="AN396" s="4"/>
      <c r="AO396" s="4"/>
      <c r="AP396" s="4" t="str">
        <f>VLOOKUP(AA396,[1]Trộn!AA395:AB3387,2,FALSE)</f>
        <v>#ERROR!</v>
      </c>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row>
    <row r="397" ht="14.25" customHeight="1">
      <c r="A397" s="1" t="str">
        <f t="shared" si="88"/>
        <v>OK</v>
      </c>
      <c r="B397" s="3" t="str">
        <f t="shared" si="89"/>
        <v>OK</v>
      </c>
      <c r="C397" s="4" t="s">
        <v>2402</v>
      </c>
      <c r="D397" s="4" t="s">
        <v>1969</v>
      </c>
      <c r="E397" s="4"/>
      <c r="F397" s="4"/>
      <c r="G397" s="4" t="s">
        <v>2403</v>
      </c>
      <c r="H397" s="4"/>
      <c r="I397" s="4"/>
      <c r="J397" s="4"/>
      <c r="K397" s="4"/>
      <c r="L397" s="4"/>
      <c r="M397" s="4" t="s">
        <v>13</v>
      </c>
      <c r="N397" s="4" t="s">
        <v>8</v>
      </c>
      <c r="O397" s="4" t="s">
        <v>520</v>
      </c>
      <c r="P397" s="4" t="s">
        <v>659</v>
      </c>
      <c r="Q397" s="4"/>
      <c r="R397" s="4" t="s">
        <v>2404</v>
      </c>
      <c r="S397" s="4" t="s">
        <v>2405</v>
      </c>
      <c r="T397" s="4" t="s">
        <v>2406</v>
      </c>
      <c r="U397" s="4" t="s">
        <v>2407</v>
      </c>
      <c r="V397" s="4" t="s">
        <v>2408</v>
      </c>
      <c r="W397" s="4" t="s">
        <v>2409</v>
      </c>
      <c r="X397" s="4" t="s">
        <v>2364</v>
      </c>
      <c r="Y397" s="4" t="s">
        <v>2410</v>
      </c>
      <c r="Z397" s="4"/>
      <c r="AA397" s="4">
        <v>458.0</v>
      </c>
      <c r="AB397" s="4" t="s">
        <v>47</v>
      </c>
      <c r="AC397" s="4"/>
      <c r="AD397" s="20" t="s">
        <v>112</v>
      </c>
      <c r="AE397" s="4"/>
      <c r="AF397" s="4"/>
      <c r="AG397" s="4"/>
      <c r="AH397" s="4"/>
      <c r="AI397" s="4"/>
      <c r="AJ397" s="4"/>
      <c r="AK397" s="4"/>
      <c r="AL397" s="4"/>
      <c r="AM397" s="4"/>
      <c r="AN397" s="4"/>
      <c r="AO397" s="4"/>
      <c r="AP397" s="4" t="str">
        <f>VLOOKUP(AA397,[1]Trộn!AA396:AB3388,2,FALSE)</f>
        <v>#ERROR!</v>
      </c>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row>
    <row r="398" ht="14.25" customHeight="1">
      <c r="A398" s="1"/>
      <c r="B398" s="3"/>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row>
    <row r="399" ht="14.25" customHeight="1">
      <c r="A399" s="1" t="str">
        <f t="shared" ref="A399:A414" si="90">SWITCH(B399,"OK",IF(ISBLANK(R399),IF(ISBLANK(P399),"Giữ chỗ nhóm","Giữ chỗ"),"OK"),"Chưa làm",IF(P399&lt;&gt;"","Giữ chỗ",""),0,IF(ISBLANK(R399),"Thêm",""),"")</f>
        <v/>
      </c>
      <c r="B399" s="3">
        <f t="shared" ref="B399:B414" si="91">IF(Q399&lt;&gt;"",0,IF(O399="",IF(N399="",,"Tự do chọn"),SWITCH(M399,"KSTN",IF(LEFT(O399,1)="A","OK","Sai lớp"),"CQ",IF(LEFT(O399,1)="B","OK","Sai lớp"),"SIE",IF(LEFT(O399,1)="C","OK","Sai lớp"),"VN",IF(LEFT(O399,1)="D","OK","Sai lớp"),"VN-ICT",IF(LEFT(O399,1)="D","OK","Sai lớp"),"Sai phân công")))</f>
        <v>0</v>
      </c>
      <c r="C399" s="4" t="s">
        <v>2402</v>
      </c>
      <c r="D399" s="4" t="s">
        <v>1969</v>
      </c>
      <c r="E399" s="4"/>
      <c r="F399" s="4"/>
      <c r="G399" s="4"/>
      <c r="H399" s="4"/>
      <c r="I399" s="4"/>
      <c r="J399" s="4"/>
      <c r="K399" s="4"/>
      <c r="L399" s="4"/>
      <c r="M399" s="4"/>
      <c r="N399" s="4"/>
      <c r="O399" s="4"/>
      <c r="P399" s="4"/>
      <c r="Q399" s="4" t="s">
        <v>9</v>
      </c>
      <c r="R399" s="4" t="s">
        <v>2411</v>
      </c>
      <c r="S399" s="4"/>
      <c r="T399" s="4"/>
      <c r="U399" s="4"/>
      <c r="V399" s="4"/>
      <c r="W399" s="4"/>
      <c r="X399" s="4"/>
      <c r="Y399" s="4"/>
      <c r="Z399" s="4" t="s">
        <v>2412</v>
      </c>
      <c r="AA399" s="4">
        <v>462.0</v>
      </c>
      <c r="AB399" s="4" t="s">
        <v>47</v>
      </c>
      <c r="AC399" s="4"/>
      <c r="AD399" s="20" t="s">
        <v>1150</v>
      </c>
      <c r="AE399" s="4"/>
      <c r="AF399" s="4"/>
      <c r="AG399" s="4"/>
      <c r="AH399" s="4"/>
      <c r="AI399" s="4"/>
      <c r="AJ399" s="4"/>
      <c r="AK399" s="4"/>
      <c r="AL399" s="4"/>
      <c r="AM399" s="4"/>
      <c r="AN399" s="4"/>
      <c r="AO399" s="4"/>
      <c r="AP399" s="4" t="str">
        <f>VLOOKUP(AA399,[1]Trộn!AA398:AB3390,2,FALSE)</f>
        <v>#ERROR!</v>
      </c>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row>
    <row r="400" ht="14.25" customHeight="1">
      <c r="A400" s="1" t="str">
        <f t="shared" si="90"/>
        <v/>
      </c>
      <c r="B400" s="3">
        <f t="shared" si="91"/>
        <v>0</v>
      </c>
      <c r="C400" s="4" t="s">
        <v>2414</v>
      </c>
      <c r="D400" s="4" t="s">
        <v>1969</v>
      </c>
      <c r="E400" s="4" t="s">
        <v>2416</v>
      </c>
      <c r="F400" s="4" t="s">
        <v>2417</v>
      </c>
      <c r="G400" s="4"/>
      <c r="H400" s="4"/>
      <c r="I400" s="4"/>
      <c r="J400" s="4" t="s">
        <v>123</v>
      </c>
      <c r="K400" s="4"/>
      <c r="L400" s="4" t="s">
        <v>2419</v>
      </c>
      <c r="M400" s="4"/>
      <c r="N400" s="4"/>
      <c r="O400" s="4"/>
      <c r="P400" s="4" t="s">
        <v>2420</v>
      </c>
      <c r="Q400" s="4" t="s">
        <v>5</v>
      </c>
      <c r="R400" s="4" t="s">
        <v>2421</v>
      </c>
      <c r="S400" s="4" t="s">
        <v>2422</v>
      </c>
      <c r="T400" s="4" t="s">
        <v>2423</v>
      </c>
      <c r="U400" s="4" t="s">
        <v>207</v>
      </c>
      <c r="V400" s="4" t="s">
        <v>2424</v>
      </c>
      <c r="W400" s="4" t="s">
        <v>2425</v>
      </c>
      <c r="X400" s="4" t="s">
        <v>242</v>
      </c>
      <c r="Y400" s="4"/>
      <c r="Z400" s="4" t="s">
        <v>2426</v>
      </c>
      <c r="AA400" s="4">
        <v>467.0</v>
      </c>
      <c r="AB400" s="4" t="s">
        <v>49</v>
      </c>
      <c r="AC400" s="4"/>
      <c r="AD400" s="4"/>
      <c r="AE400" s="4"/>
      <c r="AF400" s="4"/>
      <c r="AG400" s="4"/>
      <c r="AH400" s="4"/>
      <c r="AI400" s="4"/>
      <c r="AJ400" s="4"/>
      <c r="AK400" s="4"/>
      <c r="AL400" s="4"/>
      <c r="AM400" s="4"/>
      <c r="AN400" s="4"/>
      <c r="AO400" s="4"/>
      <c r="AP400" s="4" t="str">
        <f>VLOOKUP(AA400,[1]Trộn!AA399:AB3391,2,FALSE)</f>
        <v>#ERROR!</v>
      </c>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row>
    <row r="401" ht="14.25" customHeight="1">
      <c r="A401" s="1" t="str">
        <f t="shared" si="90"/>
        <v/>
      </c>
      <c r="B401" s="3">
        <f t="shared" si="91"/>
        <v>0</v>
      </c>
      <c r="C401" s="4" t="s">
        <v>2414</v>
      </c>
      <c r="D401" s="4" t="s">
        <v>1969</v>
      </c>
      <c r="E401" s="4"/>
      <c r="F401" s="4"/>
      <c r="G401" s="4"/>
      <c r="H401" s="4"/>
      <c r="I401" s="4"/>
      <c r="J401" s="4" t="s">
        <v>123</v>
      </c>
      <c r="K401" s="4"/>
      <c r="L401" s="4" t="s">
        <v>2419</v>
      </c>
      <c r="M401" s="4"/>
      <c r="N401" s="4"/>
      <c r="O401" s="4"/>
      <c r="P401" s="4" t="s">
        <v>2427</v>
      </c>
      <c r="Q401" s="4" t="s">
        <v>2428</v>
      </c>
      <c r="R401" s="4" t="s">
        <v>2429</v>
      </c>
      <c r="S401" s="4" t="s">
        <v>150</v>
      </c>
      <c r="T401" s="4" t="s">
        <v>150</v>
      </c>
      <c r="U401" s="4" t="s">
        <v>150</v>
      </c>
      <c r="V401" s="4" t="s">
        <v>150</v>
      </c>
      <c r="W401" s="4" t="s">
        <v>150</v>
      </c>
      <c r="X401" s="4" t="s">
        <v>2430</v>
      </c>
      <c r="Y401" s="4"/>
      <c r="Z401" s="4" t="s">
        <v>2431</v>
      </c>
      <c r="AA401" s="4">
        <v>468.0</v>
      </c>
      <c r="AB401" s="4" t="s">
        <v>49</v>
      </c>
      <c r="AC401" s="4"/>
      <c r="AD401" s="4"/>
      <c r="AE401" s="4"/>
      <c r="AF401" s="4"/>
      <c r="AG401" s="4"/>
      <c r="AH401" s="4"/>
      <c r="AI401" s="4"/>
      <c r="AJ401" s="4"/>
      <c r="AK401" s="4"/>
      <c r="AL401" s="4"/>
      <c r="AM401" s="4"/>
      <c r="AN401" s="4"/>
      <c r="AO401" s="4"/>
      <c r="AP401" s="4" t="str">
        <f>VLOOKUP(AA401,[1]Trộn!AA400:AB3392,2,FALSE)</f>
        <v>#ERROR!</v>
      </c>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row>
    <row r="402" ht="14.25" customHeight="1">
      <c r="A402" s="1" t="str">
        <f t="shared" si="90"/>
        <v/>
      </c>
      <c r="B402" s="3">
        <f t="shared" si="91"/>
        <v>0</v>
      </c>
      <c r="C402" s="4" t="s">
        <v>2414</v>
      </c>
      <c r="D402" s="4" t="s">
        <v>1969</v>
      </c>
      <c r="E402" s="4"/>
      <c r="F402" s="4"/>
      <c r="G402" s="4"/>
      <c r="H402" s="4"/>
      <c r="I402" s="4"/>
      <c r="J402" s="4"/>
      <c r="K402" s="4"/>
      <c r="L402" s="4"/>
      <c r="M402" s="4"/>
      <c r="N402" s="4"/>
      <c r="O402" s="4"/>
      <c r="P402" s="4"/>
      <c r="Q402" s="4" t="s">
        <v>5</v>
      </c>
      <c r="R402" s="4" t="s">
        <v>2432</v>
      </c>
      <c r="S402" s="4" t="s">
        <v>2422</v>
      </c>
      <c r="T402" s="4" t="s">
        <v>2423</v>
      </c>
      <c r="U402" s="4" t="s">
        <v>207</v>
      </c>
      <c r="V402" s="4" t="s">
        <v>2057</v>
      </c>
      <c r="W402" s="4" t="s">
        <v>2054</v>
      </c>
      <c r="X402" s="4" t="s">
        <v>150</v>
      </c>
      <c r="Y402" s="4"/>
      <c r="Z402" s="4" t="s">
        <v>2433</v>
      </c>
      <c r="AA402" s="4">
        <v>469.0</v>
      </c>
      <c r="AB402" s="4" t="s">
        <v>47</v>
      </c>
      <c r="AC402" s="4"/>
      <c r="AD402" s="20" t="s">
        <v>2434</v>
      </c>
      <c r="AE402" s="4"/>
      <c r="AF402" s="4"/>
      <c r="AG402" s="4"/>
      <c r="AH402" s="4"/>
      <c r="AI402" s="4"/>
      <c r="AJ402" s="4"/>
      <c r="AK402" s="4"/>
      <c r="AL402" s="4"/>
      <c r="AM402" s="4"/>
      <c r="AN402" s="4"/>
      <c r="AO402" s="4"/>
      <c r="AP402" s="4" t="str">
        <f>VLOOKUP(AA402,[1]Trộn!AA401:AB3393,2,FALSE)</f>
        <v>#ERROR!</v>
      </c>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row>
    <row r="403" ht="14.25" customHeight="1">
      <c r="A403" s="1" t="str">
        <f t="shared" si="90"/>
        <v/>
      </c>
      <c r="B403" s="3">
        <f t="shared" si="91"/>
        <v>0</v>
      </c>
      <c r="C403" s="4" t="s">
        <v>2414</v>
      </c>
      <c r="D403" s="4" t="s">
        <v>1969</v>
      </c>
      <c r="E403" s="4"/>
      <c r="F403" s="4"/>
      <c r="G403" s="4"/>
      <c r="H403" s="4"/>
      <c r="I403" s="4"/>
      <c r="J403" s="4"/>
      <c r="K403" s="4"/>
      <c r="L403" s="4"/>
      <c r="M403" s="4"/>
      <c r="N403" s="4"/>
      <c r="O403" s="4"/>
      <c r="P403" s="4"/>
      <c r="Q403" s="4" t="s">
        <v>5</v>
      </c>
      <c r="R403" s="4" t="s">
        <v>2435</v>
      </c>
      <c r="S403" s="4" t="s">
        <v>2436</v>
      </c>
      <c r="T403" s="4" t="s">
        <v>2437</v>
      </c>
      <c r="U403" s="4" t="s">
        <v>2438</v>
      </c>
      <c r="V403" s="4" t="s">
        <v>2439</v>
      </c>
      <c r="W403" s="4" t="s">
        <v>2440</v>
      </c>
      <c r="X403" s="4"/>
      <c r="Y403" s="4"/>
      <c r="Z403" s="4" t="s">
        <v>2441</v>
      </c>
      <c r="AA403" s="4">
        <v>470.0</v>
      </c>
      <c r="AB403" s="4" t="s">
        <v>47</v>
      </c>
      <c r="AC403" s="4"/>
      <c r="AD403" s="20" t="s">
        <v>1810</v>
      </c>
      <c r="AE403" s="4"/>
      <c r="AF403" s="4"/>
      <c r="AG403" s="4"/>
      <c r="AH403" s="4"/>
      <c r="AI403" s="4"/>
      <c r="AJ403" s="4"/>
      <c r="AK403" s="4"/>
      <c r="AL403" s="4"/>
      <c r="AM403" s="4"/>
      <c r="AN403" s="4"/>
      <c r="AO403" s="4"/>
      <c r="AP403" s="4" t="str">
        <f>VLOOKUP(AA403,[1]Trộn!AA402:AB3394,2,FALSE)</f>
        <v>#ERROR!</v>
      </c>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row>
    <row r="404" ht="14.25" customHeight="1">
      <c r="A404" s="1" t="str">
        <f t="shared" si="90"/>
        <v/>
      </c>
      <c r="B404" s="3">
        <f t="shared" si="91"/>
        <v>0</v>
      </c>
      <c r="C404" s="4" t="s">
        <v>2445</v>
      </c>
      <c r="D404" s="4" t="s">
        <v>1969</v>
      </c>
      <c r="E404" s="4"/>
      <c r="F404" s="4" t="s">
        <v>2446</v>
      </c>
      <c r="G404" s="4"/>
      <c r="H404" s="4"/>
      <c r="I404" s="4"/>
      <c r="J404" s="4"/>
      <c r="K404" s="4"/>
      <c r="L404" s="4"/>
      <c r="M404" s="4"/>
      <c r="N404" s="4"/>
      <c r="O404" s="4"/>
      <c r="P404" s="4" t="s">
        <v>2447</v>
      </c>
      <c r="Q404" s="4" t="s">
        <v>5</v>
      </c>
      <c r="R404" s="4" t="s">
        <v>2448</v>
      </c>
      <c r="S404" s="4" t="s">
        <v>2449</v>
      </c>
      <c r="T404" s="4" t="s">
        <v>2437</v>
      </c>
      <c r="U404" s="4" t="s">
        <v>2450</v>
      </c>
      <c r="V404" s="4" t="s">
        <v>2439</v>
      </c>
      <c r="W404" s="4" t="s">
        <v>2451</v>
      </c>
      <c r="X404" s="4" t="s">
        <v>242</v>
      </c>
      <c r="Y404" s="4"/>
      <c r="Z404" s="4" t="s">
        <v>2452</v>
      </c>
      <c r="AA404" s="4">
        <v>474.0</v>
      </c>
      <c r="AB404" s="4" t="s">
        <v>49</v>
      </c>
      <c r="AC404" s="4"/>
      <c r="AD404" s="4"/>
      <c r="AE404" s="4"/>
      <c r="AF404" s="4"/>
      <c r="AG404" s="4"/>
      <c r="AH404" s="4"/>
      <c r="AI404" s="4"/>
      <c r="AJ404" s="4"/>
      <c r="AK404" s="4"/>
      <c r="AL404" s="4"/>
      <c r="AM404" s="4"/>
      <c r="AN404" s="4"/>
      <c r="AO404" s="4"/>
      <c r="AP404" s="4" t="str">
        <f>VLOOKUP(AA404,[1]Trộn!AA403:AB3395,2,FALSE)</f>
        <v>#ERROR!</v>
      </c>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row>
    <row r="405" ht="14.25" customHeight="1">
      <c r="A405" s="1" t="str">
        <f t="shared" si="90"/>
        <v/>
      </c>
      <c r="B405" s="3">
        <f t="shared" si="91"/>
        <v>0</v>
      </c>
      <c r="C405" s="4" t="s">
        <v>2445</v>
      </c>
      <c r="D405" s="4" t="s">
        <v>1969</v>
      </c>
      <c r="E405" s="4"/>
      <c r="F405" s="4"/>
      <c r="G405" s="4"/>
      <c r="H405" s="4"/>
      <c r="I405" s="4"/>
      <c r="J405" s="4"/>
      <c r="K405" s="4"/>
      <c r="L405" s="4"/>
      <c r="M405" s="4"/>
      <c r="N405" s="4"/>
      <c r="O405" s="4"/>
      <c r="P405" s="4" t="s">
        <v>2453</v>
      </c>
      <c r="Q405" s="4" t="s">
        <v>2428</v>
      </c>
      <c r="R405" s="4" t="s">
        <v>2454</v>
      </c>
      <c r="S405" s="4" t="s">
        <v>150</v>
      </c>
      <c r="T405" s="4" t="s">
        <v>150</v>
      </c>
      <c r="U405" s="4" t="s">
        <v>150</v>
      </c>
      <c r="V405" s="4" t="s">
        <v>150</v>
      </c>
      <c r="W405" s="4" t="s">
        <v>150</v>
      </c>
      <c r="X405" s="4" t="s">
        <v>2455</v>
      </c>
      <c r="Y405" s="4"/>
      <c r="Z405" s="4" t="s">
        <v>2456</v>
      </c>
      <c r="AA405" s="4">
        <v>475.0</v>
      </c>
      <c r="AB405" s="4" t="s">
        <v>49</v>
      </c>
      <c r="AC405" s="4"/>
      <c r="AD405" s="4"/>
      <c r="AE405" s="4"/>
      <c r="AF405" s="4"/>
      <c r="AG405" s="4"/>
      <c r="AH405" s="4"/>
      <c r="AI405" s="4"/>
      <c r="AJ405" s="4"/>
      <c r="AK405" s="4"/>
      <c r="AL405" s="4"/>
      <c r="AM405" s="4"/>
      <c r="AN405" s="4"/>
      <c r="AO405" s="4"/>
      <c r="AP405" s="4" t="str">
        <f>VLOOKUP(AA405,[1]Trộn!AA404:AB3396,2,FALSE)</f>
        <v>#ERROR!</v>
      </c>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row>
    <row r="406" ht="14.25" customHeight="1">
      <c r="A406" s="1" t="str">
        <f t="shared" si="90"/>
        <v/>
      </c>
      <c r="B406" s="3">
        <f t="shared" si="91"/>
        <v>0</v>
      </c>
      <c r="C406" s="4" t="s">
        <v>2445</v>
      </c>
      <c r="D406" s="4" t="s">
        <v>1969</v>
      </c>
      <c r="E406" s="4"/>
      <c r="F406" s="4"/>
      <c r="G406" s="4"/>
      <c r="H406" s="4"/>
      <c r="I406" s="4"/>
      <c r="J406" s="4"/>
      <c r="K406" s="4"/>
      <c r="L406" s="4"/>
      <c r="M406" s="4"/>
      <c r="N406" s="4"/>
      <c r="O406" s="4"/>
      <c r="P406" s="4"/>
      <c r="Q406" s="4" t="s">
        <v>5</v>
      </c>
      <c r="R406" s="4" t="s">
        <v>2457</v>
      </c>
      <c r="S406" s="4" t="s">
        <v>2436</v>
      </c>
      <c r="T406" s="4" t="s">
        <v>2437</v>
      </c>
      <c r="U406" s="4" t="s">
        <v>2438</v>
      </c>
      <c r="V406" s="4" t="s">
        <v>2439</v>
      </c>
      <c r="W406" s="4" t="s">
        <v>2440</v>
      </c>
      <c r="X406" s="4"/>
      <c r="Y406" s="4"/>
      <c r="Z406" s="4" t="s">
        <v>2458</v>
      </c>
      <c r="AA406" s="4">
        <v>476.0</v>
      </c>
      <c r="AB406" s="4" t="s">
        <v>47</v>
      </c>
      <c r="AC406" s="4"/>
      <c r="AD406" s="20" t="s">
        <v>860</v>
      </c>
      <c r="AE406" s="4"/>
      <c r="AF406" s="4"/>
      <c r="AG406" s="4"/>
      <c r="AH406" s="4"/>
      <c r="AI406" s="4"/>
      <c r="AJ406" s="4"/>
      <c r="AK406" s="4"/>
      <c r="AL406" s="4"/>
      <c r="AM406" s="4"/>
      <c r="AN406" s="4"/>
      <c r="AO406" s="4"/>
      <c r="AP406" s="4" t="str">
        <f>VLOOKUP(AA406,[1]Trộn!AA405:AB3397,2,FALSE)</f>
        <v>#ERROR!</v>
      </c>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row>
    <row r="407" ht="14.25" customHeight="1">
      <c r="A407" s="1" t="str">
        <f t="shared" si="90"/>
        <v/>
      </c>
      <c r="B407" s="3">
        <f t="shared" si="91"/>
        <v>0</v>
      </c>
      <c r="C407" s="4" t="s">
        <v>2459</v>
      </c>
      <c r="D407" s="4" t="s">
        <v>1969</v>
      </c>
      <c r="E407" s="4"/>
      <c r="F407" s="4" t="s">
        <v>2460</v>
      </c>
      <c r="G407" s="4"/>
      <c r="H407" s="4"/>
      <c r="I407" s="4"/>
      <c r="J407" s="4"/>
      <c r="K407" s="4"/>
      <c r="L407" s="4"/>
      <c r="M407" s="4"/>
      <c r="N407" s="4"/>
      <c r="O407" s="4"/>
      <c r="P407" s="4" t="s">
        <v>2461</v>
      </c>
      <c r="Q407" s="4" t="s">
        <v>2428</v>
      </c>
      <c r="R407" s="4" t="s">
        <v>2462</v>
      </c>
      <c r="S407" s="4" t="s">
        <v>2449</v>
      </c>
      <c r="T407" s="4" t="s">
        <v>2439</v>
      </c>
      <c r="U407" s="4" t="s">
        <v>2437</v>
      </c>
      <c r="V407" s="4" t="s">
        <v>367</v>
      </c>
      <c r="W407" s="4" t="s">
        <v>2450</v>
      </c>
      <c r="X407" s="4" t="s">
        <v>99</v>
      </c>
      <c r="Y407" s="4"/>
      <c r="Z407" s="4" t="s">
        <v>2463</v>
      </c>
      <c r="AA407" s="4">
        <v>479.0</v>
      </c>
      <c r="AB407" s="4" t="s">
        <v>49</v>
      </c>
      <c r="AC407" s="4"/>
      <c r="AD407" s="4"/>
      <c r="AE407" s="4"/>
      <c r="AF407" s="4"/>
      <c r="AG407" s="4"/>
      <c r="AH407" s="4"/>
      <c r="AI407" s="4"/>
      <c r="AJ407" s="4"/>
      <c r="AK407" s="4"/>
      <c r="AL407" s="4"/>
      <c r="AM407" s="4"/>
      <c r="AN407" s="4"/>
      <c r="AO407" s="4"/>
      <c r="AP407" s="4" t="str">
        <f>VLOOKUP(AA407,[1]Trộn!AA406:AB3398,2,FALSE)</f>
        <v>#ERROR!</v>
      </c>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row>
    <row r="408" ht="14.25" customHeight="1">
      <c r="A408" s="1" t="str">
        <f t="shared" si="90"/>
        <v/>
      </c>
      <c r="B408" s="3">
        <f t="shared" si="91"/>
        <v>0</v>
      </c>
      <c r="C408" s="4" t="s">
        <v>2459</v>
      </c>
      <c r="D408" s="4" t="s">
        <v>1969</v>
      </c>
      <c r="E408" s="4"/>
      <c r="F408" s="4"/>
      <c r="G408" s="4"/>
      <c r="H408" s="4"/>
      <c r="I408" s="4"/>
      <c r="J408" s="4"/>
      <c r="K408" s="4"/>
      <c r="L408" s="4"/>
      <c r="M408" s="4"/>
      <c r="N408" s="4"/>
      <c r="O408" s="4"/>
      <c r="P408" s="4"/>
      <c r="Q408" s="4" t="s">
        <v>5</v>
      </c>
      <c r="R408" s="4" t="s">
        <v>2466</v>
      </c>
      <c r="S408" s="4" t="s">
        <v>2436</v>
      </c>
      <c r="T408" s="4" t="s">
        <v>2437</v>
      </c>
      <c r="U408" s="4" t="s">
        <v>2438</v>
      </c>
      <c r="V408" s="4" t="s">
        <v>2439</v>
      </c>
      <c r="W408" s="4" t="s">
        <v>2440</v>
      </c>
      <c r="X408" s="4"/>
      <c r="Y408" s="4"/>
      <c r="Z408" s="4" t="s">
        <v>2469</v>
      </c>
      <c r="AA408" s="4">
        <v>480.0</v>
      </c>
      <c r="AB408" s="4" t="s">
        <v>47</v>
      </c>
      <c r="AC408" s="4"/>
      <c r="AD408" s="20" t="s">
        <v>534</v>
      </c>
      <c r="AE408" s="4"/>
      <c r="AF408" s="4"/>
      <c r="AG408" s="4"/>
      <c r="AH408" s="4"/>
      <c r="AI408" s="4"/>
      <c r="AJ408" s="4"/>
      <c r="AK408" s="4"/>
      <c r="AL408" s="4"/>
      <c r="AM408" s="4"/>
      <c r="AN408" s="4"/>
      <c r="AO408" s="4"/>
      <c r="AP408" s="4" t="str">
        <f>VLOOKUP(AA408,[1]Trộn!AA407:AB3399,2,FALSE)</f>
        <v>#ERROR!</v>
      </c>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row>
    <row r="409" ht="14.25" customHeight="1">
      <c r="A409" s="1" t="str">
        <f t="shared" si="90"/>
        <v/>
      </c>
      <c r="B409" s="3">
        <f t="shared" si="91"/>
        <v>0</v>
      </c>
      <c r="C409" s="4" t="s">
        <v>2473</v>
      </c>
      <c r="D409" s="4" t="s">
        <v>1969</v>
      </c>
      <c r="E409" s="4" t="s">
        <v>2474</v>
      </c>
      <c r="F409" s="4" t="s">
        <v>2475</v>
      </c>
      <c r="G409" s="4"/>
      <c r="H409" s="4"/>
      <c r="I409" s="4"/>
      <c r="J409" s="4" t="s">
        <v>123</v>
      </c>
      <c r="K409" s="4"/>
      <c r="L409" s="4" t="s">
        <v>2476</v>
      </c>
      <c r="M409" s="4"/>
      <c r="N409" s="4"/>
      <c r="O409" s="4"/>
      <c r="P409" s="4" t="s">
        <v>2477</v>
      </c>
      <c r="Q409" s="4" t="s">
        <v>5</v>
      </c>
      <c r="R409" s="4" t="s">
        <v>2478</v>
      </c>
      <c r="S409" s="4" t="s">
        <v>2479</v>
      </c>
      <c r="T409" s="4" t="s">
        <v>2480</v>
      </c>
      <c r="U409" s="4" t="s">
        <v>2481</v>
      </c>
      <c r="V409" s="4" t="s">
        <v>2482</v>
      </c>
      <c r="W409" s="4" t="s">
        <v>2483</v>
      </c>
      <c r="X409" s="4" t="s">
        <v>171</v>
      </c>
      <c r="Y409" s="4"/>
      <c r="Z409" s="4" t="s">
        <v>2484</v>
      </c>
      <c r="AA409" s="4">
        <v>482.0</v>
      </c>
      <c r="AB409" s="4" t="s">
        <v>49</v>
      </c>
      <c r="AC409" s="4"/>
      <c r="AD409" s="4"/>
      <c r="AE409" s="4"/>
      <c r="AF409" s="4"/>
      <c r="AG409" s="4"/>
      <c r="AH409" s="4"/>
      <c r="AI409" s="4"/>
      <c r="AJ409" s="4"/>
      <c r="AK409" s="4"/>
      <c r="AL409" s="4"/>
      <c r="AM409" s="4"/>
      <c r="AN409" s="4"/>
      <c r="AO409" s="4"/>
      <c r="AP409" s="4" t="str">
        <f>VLOOKUP(AA409,[1]Trộn!AA408:AB3400,2,FALSE)</f>
        <v>#ERROR!</v>
      </c>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row>
    <row r="410" ht="14.25" customHeight="1">
      <c r="A410" s="1" t="str">
        <f t="shared" si="90"/>
        <v/>
      </c>
      <c r="B410" s="3">
        <f t="shared" si="91"/>
        <v>0</v>
      </c>
      <c r="C410" s="4" t="s">
        <v>2485</v>
      </c>
      <c r="D410" s="4" t="s">
        <v>1969</v>
      </c>
      <c r="E410" s="4"/>
      <c r="F410" s="4" t="s">
        <v>2486</v>
      </c>
      <c r="G410" s="4"/>
      <c r="H410" s="4"/>
      <c r="I410" s="4"/>
      <c r="J410" s="4"/>
      <c r="K410" s="4"/>
      <c r="L410" s="4"/>
      <c r="M410" s="4"/>
      <c r="N410" s="4"/>
      <c r="O410" s="4"/>
      <c r="P410" s="4" t="s">
        <v>2487</v>
      </c>
      <c r="Q410" s="4" t="s">
        <v>5</v>
      </c>
      <c r="R410" s="4" t="s">
        <v>2488</v>
      </c>
      <c r="S410" s="4" t="s">
        <v>2489</v>
      </c>
      <c r="T410" s="4" t="s">
        <v>2490</v>
      </c>
      <c r="U410" s="4" t="s">
        <v>2491</v>
      </c>
      <c r="V410" s="4" t="s">
        <v>2492</v>
      </c>
      <c r="W410" s="4" t="s">
        <v>2493</v>
      </c>
      <c r="X410" s="4" t="s">
        <v>99</v>
      </c>
      <c r="Y410" s="4"/>
      <c r="Z410" s="4" t="s">
        <v>2494</v>
      </c>
      <c r="AA410" s="4">
        <v>484.0</v>
      </c>
      <c r="AB410" s="4" t="s">
        <v>49</v>
      </c>
      <c r="AC410" s="4"/>
      <c r="AD410" s="4"/>
      <c r="AE410" s="4"/>
      <c r="AF410" s="4"/>
      <c r="AG410" s="4"/>
      <c r="AH410" s="4"/>
      <c r="AI410" s="4"/>
      <c r="AJ410" s="4"/>
      <c r="AK410" s="4"/>
      <c r="AL410" s="4"/>
      <c r="AM410" s="4"/>
      <c r="AN410" s="4"/>
      <c r="AO410" s="4"/>
      <c r="AP410" s="4" t="str">
        <f>VLOOKUP(AA410,[1]Trộn!AA409:AB3401,2,FALSE)</f>
        <v>#ERROR!</v>
      </c>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row>
    <row r="411" ht="14.25" customHeight="1">
      <c r="A411" s="1" t="str">
        <f t="shared" si="90"/>
        <v/>
      </c>
      <c r="B411" s="3">
        <f t="shared" si="91"/>
        <v>0</v>
      </c>
      <c r="C411" s="4" t="s">
        <v>2495</v>
      </c>
      <c r="D411" s="4" t="s">
        <v>1969</v>
      </c>
      <c r="E411" s="4"/>
      <c r="F411" s="4"/>
      <c r="G411" s="4" t="s">
        <v>2496</v>
      </c>
      <c r="H411" s="4"/>
      <c r="I411" s="4"/>
      <c r="J411" s="4" t="s">
        <v>123</v>
      </c>
      <c r="K411" s="4"/>
      <c r="L411" s="4" t="s">
        <v>2497</v>
      </c>
      <c r="M411" s="4"/>
      <c r="N411" s="4"/>
      <c r="O411" s="4"/>
      <c r="P411" s="4"/>
      <c r="Q411" s="4" t="s">
        <v>144</v>
      </c>
      <c r="R411" s="4" t="s">
        <v>2498</v>
      </c>
      <c r="S411" s="4" t="s">
        <v>2499</v>
      </c>
      <c r="T411" s="4" t="s">
        <v>2500</v>
      </c>
      <c r="U411" s="4" t="s">
        <v>2501</v>
      </c>
      <c r="V411" s="4" t="s">
        <v>2502</v>
      </c>
      <c r="W411" s="4" t="s">
        <v>150</v>
      </c>
      <c r="X411" s="4" t="s">
        <v>151</v>
      </c>
      <c r="Y411" s="4"/>
      <c r="Z411" s="4" t="s">
        <v>2503</v>
      </c>
      <c r="AA411" s="4">
        <v>487.0</v>
      </c>
      <c r="AB411" s="4" t="s">
        <v>101</v>
      </c>
      <c r="AC411" s="4"/>
      <c r="AD411" s="4"/>
      <c r="AE411" s="4"/>
      <c r="AF411" s="4"/>
      <c r="AG411" s="4"/>
      <c r="AH411" s="4"/>
      <c r="AI411" s="4"/>
      <c r="AJ411" s="4"/>
      <c r="AK411" s="4"/>
      <c r="AL411" s="4"/>
      <c r="AM411" s="4"/>
      <c r="AN411" s="4"/>
      <c r="AO411" s="4"/>
      <c r="AP411" s="4" t="str">
        <f>VLOOKUP(AA411,[1]Trộn!AA410:AB3402,2,FALSE)</f>
        <v>#ERROR!</v>
      </c>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row>
    <row r="412" ht="14.25" customHeight="1">
      <c r="A412" s="1" t="str">
        <f t="shared" si="90"/>
        <v/>
      </c>
      <c r="B412" s="3">
        <f t="shared" si="91"/>
        <v>0</v>
      </c>
      <c r="C412" s="4" t="s">
        <v>2495</v>
      </c>
      <c r="D412" s="4" t="s">
        <v>1969</v>
      </c>
      <c r="E412" s="4"/>
      <c r="F412" s="4"/>
      <c r="G412" s="4"/>
      <c r="H412" s="4"/>
      <c r="I412" s="4"/>
      <c r="J412" s="4"/>
      <c r="K412" s="4"/>
      <c r="L412" s="4"/>
      <c r="M412" s="4"/>
      <c r="N412" s="4"/>
      <c r="O412" s="4"/>
      <c r="P412" s="4"/>
      <c r="Q412" s="4" t="s">
        <v>9</v>
      </c>
      <c r="R412" s="4" t="s">
        <v>2504</v>
      </c>
      <c r="S412" s="4"/>
      <c r="T412" s="4"/>
      <c r="U412" s="4"/>
      <c r="V412" s="4"/>
      <c r="W412" s="4"/>
      <c r="X412" s="4"/>
      <c r="Y412" s="4"/>
      <c r="Z412" s="4" t="s">
        <v>2505</v>
      </c>
      <c r="AA412" s="4">
        <v>488.0</v>
      </c>
      <c r="AB412" s="4" t="s">
        <v>47</v>
      </c>
      <c r="AC412" s="4"/>
      <c r="AD412" s="20" t="s">
        <v>490</v>
      </c>
      <c r="AE412" s="67"/>
      <c r="AF412" s="4"/>
      <c r="AG412" s="4"/>
      <c r="AH412" s="4"/>
      <c r="AI412" s="4"/>
      <c r="AJ412" s="4"/>
      <c r="AK412" s="4"/>
      <c r="AL412" s="4"/>
      <c r="AM412" s="4"/>
      <c r="AN412" s="4"/>
      <c r="AO412" s="4"/>
      <c r="AP412" s="4" t="str">
        <f>VLOOKUP(AA412,[1]Trộn!AA411:AB3403,2,FALSE)</f>
        <v>#ERROR!</v>
      </c>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row>
    <row r="413" ht="14.25" customHeight="1">
      <c r="A413" s="1" t="str">
        <f t="shared" si="90"/>
        <v/>
      </c>
      <c r="B413" s="3">
        <f t="shared" si="91"/>
        <v>0</v>
      </c>
      <c r="C413" s="4" t="s">
        <v>2507</v>
      </c>
      <c r="D413" s="4" t="s">
        <v>1969</v>
      </c>
      <c r="E413" s="4"/>
      <c r="F413" s="4"/>
      <c r="G413" s="4" t="s">
        <v>2508</v>
      </c>
      <c r="H413" s="4"/>
      <c r="I413" s="4"/>
      <c r="J413" s="4" t="s">
        <v>123</v>
      </c>
      <c r="K413" s="4"/>
      <c r="L413" s="4" t="s">
        <v>2509</v>
      </c>
      <c r="M413" s="4"/>
      <c r="N413" s="4"/>
      <c r="O413" s="4"/>
      <c r="P413" s="4"/>
      <c r="Q413" s="4" t="s">
        <v>5</v>
      </c>
      <c r="R413" s="4" t="s">
        <v>2510</v>
      </c>
      <c r="S413" s="4" t="s">
        <v>2511</v>
      </c>
      <c r="T413" s="4" t="s">
        <v>2512</v>
      </c>
      <c r="U413" s="4" t="s">
        <v>2000</v>
      </c>
      <c r="V413" s="4" t="s">
        <v>2513</v>
      </c>
      <c r="W413" s="4" t="s">
        <v>2514</v>
      </c>
      <c r="X413" s="4"/>
      <c r="Y413" s="4"/>
      <c r="Z413" s="4" t="s">
        <v>2515</v>
      </c>
      <c r="AA413" s="4">
        <v>490.0</v>
      </c>
      <c r="AB413" s="4" t="s">
        <v>47</v>
      </c>
      <c r="AC413" s="4"/>
      <c r="AD413" s="20" t="s">
        <v>1965</v>
      </c>
      <c r="AE413" s="4"/>
      <c r="AF413" s="4"/>
      <c r="AG413" s="4"/>
      <c r="AH413" s="4"/>
      <c r="AI413" s="4"/>
      <c r="AJ413" s="4"/>
      <c r="AK413" s="4"/>
      <c r="AL413" s="4"/>
      <c r="AM413" s="4"/>
      <c r="AN413" s="4"/>
      <c r="AO413" s="4"/>
      <c r="AP413" s="4" t="str">
        <f>VLOOKUP(AA413,[1]Trộn!AA412:AB3404,2,FALSE)</f>
        <v>#ERROR!</v>
      </c>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row>
    <row r="414" ht="14.25" customHeight="1">
      <c r="A414" s="1" t="str">
        <f t="shared" si="90"/>
        <v>OK</v>
      </c>
      <c r="B414" s="3" t="str">
        <f t="shared" si="91"/>
        <v>OK</v>
      </c>
      <c r="C414" s="4" t="s">
        <v>2517</v>
      </c>
      <c r="D414" s="4" t="s">
        <v>1969</v>
      </c>
      <c r="E414" s="4"/>
      <c r="F414" s="4"/>
      <c r="G414" s="4" t="s">
        <v>2518</v>
      </c>
      <c r="H414" s="4"/>
      <c r="I414" s="4"/>
      <c r="J414" s="4" t="s">
        <v>123</v>
      </c>
      <c r="K414" s="4"/>
      <c r="L414" s="4" t="s">
        <v>2519</v>
      </c>
      <c r="M414" s="4" t="s">
        <v>13</v>
      </c>
      <c r="N414" s="4" t="s">
        <v>8</v>
      </c>
      <c r="O414" s="4" t="s">
        <v>505</v>
      </c>
      <c r="P414" s="4" t="s">
        <v>584</v>
      </c>
      <c r="Q414" s="4"/>
      <c r="R414" s="4" t="s">
        <v>2520</v>
      </c>
      <c r="S414" s="4" t="s">
        <v>2521</v>
      </c>
      <c r="T414" s="4" t="s">
        <v>2522</v>
      </c>
      <c r="U414" s="4" t="s">
        <v>2523</v>
      </c>
      <c r="V414" s="4" t="s">
        <v>2524</v>
      </c>
      <c r="W414" s="4" t="s">
        <v>2525</v>
      </c>
      <c r="X414" s="4" t="s">
        <v>1573</v>
      </c>
      <c r="Y414" s="4" t="s">
        <v>2526</v>
      </c>
      <c r="Z414" s="4"/>
      <c r="AA414" s="4">
        <v>491.0</v>
      </c>
      <c r="AB414" s="4" t="s">
        <v>47</v>
      </c>
      <c r="AC414" s="4"/>
      <c r="AD414" s="20" t="s">
        <v>1473</v>
      </c>
      <c r="AE414" s="4"/>
      <c r="AF414" s="4"/>
      <c r="AG414" s="4"/>
      <c r="AH414" s="4"/>
      <c r="AI414" s="4"/>
      <c r="AJ414" s="4"/>
      <c r="AK414" s="4"/>
      <c r="AL414" s="4"/>
      <c r="AM414" s="4"/>
      <c r="AN414" s="4"/>
      <c r="AO414" s="4"/>
      <c r="AP414" s="4" t="str">
        <f>VLOOKUP(AA414,[1]Trộn!AA413:AB3405,2,FALSE)</f>
        <v>#ERROR!</v>
      </c>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row>
    <row r="415" ht="14.25" customHeight="1">
      <c r="A415" s="1"/>
      <c r="B415" s="3"/>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row>
    <row r="416" ht="14.25" customHeight="1">
      <c r="A416" s="1" t="str">
        <f>SWITCH(B416,"OK",IF(ISBLANK(R416),IF(ISBLANK(P416),"Giữ chỗ nhóm","Giữ chỗ"),"OK"),"Chưa làm",IF(P416&lt;&gt;"","Giữ chỗ",""),0,IF(ISBLANK(R416),"Thêm",""),"")</f>
        <v>OK</v>
      </c>
      <c r="B416" s="3" t="str">
        <f>IF(Q416&lt;&gt;"",0,IF(O416="",IF(N416="",,"Tự do chọn"),SWITCH(M416,"KSTN",IF(LEFT(O416,1)="A","OK","Sai lớp"),"CQ",IF(LEFT(O416,1)="B","OK","Sai lớp"),"SIE",IF(LEFT(O416,1)="C","OK","Sai lớp"),"VN",IF(LEFT(O416,1)="D","OK","Sai lớp"),"VN-ICT",IF(LEFT(O416,1)="D","OK","Sai lớp"),"Sai phân công")))</f>
        <v>OK</v>
      </c>
      <c r="C416" s="4" t="s">
        <v>2530</v>
      </c>
      <c r="D416" s="4" t="s">
        <v>1969</v>
      </c>
      <c r="E416" s="4"/>
      <c r="F416" s="4"/>
      <c r="G416" s="4" t="s">
        <v>2531</v>
      </c>
      <c r="H416" s="4"/>
      <c r="I416" s="4"/>
      <c r="J416" s="4" t="s">
        <v>123</v>
      </c>
      <c r="K416" s="4"/>
      <c r="L416" s="4" t="s">
        <v>2532</v>
      </c>
      <c r="M416" s="4" t="s">
        <v>13</v>
      </c>
      <c r="N416" s="4" t="s">
        <v>8</v>
      </c>
      <c r="O416" s="4" t="s">
        <v>505</v>
      </c>
      <c r="P416" s="4" t="s">
        <v>584</v>
      </c>
      <c r="Q416" s="4"/>
      <c r="R416" s="4" t="s">
        <v>2533</v>
      </c>
      <c r="S416" s="4" t="s">
        <v>2534</v>
      </c>
      <c r="T416" s="4" t="s">
        <v>2535</v>
      </c>
      <c r="U416" s="4" t="s">
        <v>2536</v>
      </c>
      <c r="V416" s="4" t="s">
        <v>2537</v>
      </c>
      <c r="W416" s="4" t="s">
        <v>2538</v>
      </c>
      <c r="X416" s="4" t="s">
        <v>2539</v>
      </c>
      <c r="Y416" s="4" t="s">
        <v>2540</v>
      </c>
      <c r="Z416" s="4"/>
      <c r="AA416" s="4">
        <v>494.0</v>
      </c>
      <c r="AB416" s="4" t="s">
        <v>47</v>
      </c>
      <c r="AC416" s="4"/>
      <c r="AD416" s="20" t="s">
        <v>421</v>
      </c>
      <c r="AE416" s="4"/>
      <c r="AF416" s="4"/>
      <c r="AG416" s="4"/>
      <c r="AH416" s="4"/>
      <c r="AI416" s="4"/>
      <c r="AJ416" s="4"/>
      <c r="AK416" s="4"/>
      <c r="AL416" s="4"/>
      <c r="AM416" s="4"/>
      <c r="AN416" s="4"/>
      <c r="AO416" s="4"/>
      <c r="AP416" s="4" t="str">
        <f>VLOOKUP(AA416,[1]Trộn!AA415:AB3407,2,FALSE)</f>
        <v>#ERROR!</v>
      </c>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row>
    <row r="417" ht="14.25" customHeight="1">
      <c r="A417" s="1"/>
      <c r="B417" s="3"/>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row>
    <row r="418" ht="14.25" customHeight="1">
      <c r="A418" s="1" t="str">
        <f t="shared" ref="A418:A440" si="92">SWITCH(B418,"OK",IF(ISBLANK(R418),IF(ISBLANK(P418),"Giữ chỗ nhóm","Giữ chỗ"),"OK"),"Chưa làm",IF(P418&lt;&gt;"","Giữ chỗ",""),0,IF(ISBLANK(R418),"Thêm",""),"")</f>
        <v/>
      </c>
      <c r="B418" s="3">
        <f t="shared" ref="B418:B440" si="93">IF(Q418&lt;&gt;"",0,IF(O418="",IF(N418="",,"Tự do chọn"),SWITCH(M418,"KSTN",IF(LEFT(O418,1)="A","OK","Sai lớp"),"CQ",IF(LEFT(O418,1)="B","OK","Sai lớp"),"SIE",IF(LEFT(O418,1)="C","OK","Sai lớp"),"VN",IF(LEFT(O418,1)="D","OK","Sai lớp"),"VN-ICT",IF(LEFT(O418,1)="D","OK","Sai lớp"),"Sai phân công")))</f>
        <v>0</v>
      </c>
      <c r="C418" s="4" t="s">
        <v>2530</v>
      </c>
      <c r="D418" s="4" t="s">
        <v>1969</v>
      </c>
      <c r="E418" s="4"/>
      <c r="F418" s="4"/>
      <c r="G418" s="4"/>
      <c r="H418" s="4"/>
      <c r="I418" s="4"/>
      <c r="J418" s="4"/>
      <c r="K418" s="4"/>
      <c r="L418" s="4"/>
      <c r="M418" s="4"/>
      <c r="N418" s="4"/>
      <c r="O418" s="4"/>
      <c r="P418" s="4" t="s">
        <v>2543</v>
      </c>
      <c r="Q418" s="4" t="s">
        <v>9</v>
      </c>
      <c r="R418" s="4" t="s">
        <v>2544</v>
      </c>
      <c r="S418" s="4" t="s">
        <v>150</v>
      </c>
      <c r="T418" s="4" t="s">
        <v>150</v>
      </c>
      <c r="U418" s="4" t="s">
        <v>150</v>
      </c>
      <c r="V418" s="4" t="s">
        <v>150</v>
      </c>
      <c r="W418" s="4" t="s">
        <v>150</v>
      </c>
      <c r="X418" s="4" t="s">
        <v>2545</v>
      </c>
      <c r="Y418" s="4"/>
      <c r="Z418" s="4" t="s">
        <v>2546</v>
      </c>
      <c r="AA418" s="4">
        <v>498.0</v>
      </c>
      <c r="AB418" s="4" t="s">
        <v>49</v>
      </c>
      <c r="AC418" s="4"/>
      <c r="AD418" s="4"/>
      <c r="AE418" s="4"/>
      <c r="AF418" s="4"/>
      <c r="AG418" s="4"/>
      <c r="AH418" s="4"/>
      <c r="AI418" s="4"/>
      <c r="AJ418" s="4"/>
      <c r="AK418" s="4"/>
      <c r="AL418" s="4"/>
      <c r="AM418" s="4"/>
      <c r="AN418" s="4"/>
      <c r="AO418" s="4"/>
      <c r="AP418" s="4" t="str">
        <f>VLOOKUP(AA418,[1]Trộn!AA417:AB3409,2,FALSE)</f>
        <v>#ERROR!</v>
      </c>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row>
    <row r="419" ht="14.25" customHeight="1">
      <c r="A419" s="1" t="str">
        <f t="shared" si="92"/>
        <v/>
      </c>
      <c r="B419" s="3">
        <f t="shared" si="93"/>
        <v>0</v>
      </c>
      <c r="C419" s="4" t="s">
        <v>2547</v>
      </c>
      <c r="D419" s="4" t="s">
        <v>1969</v>
      </c>
      <c r="E419" s="4"/>
      <c r="F419" s="4" t="s">
        <v>2548</v>
      </c>
      <c r="G419" s="4"/>
      <c r="H419" s="4"/>
      <c r="I419" s="4"/>
      <c r="J419" s="4"/>
      <c r="K419" s="4"/>
      <c r="L419" s="4"/>
      <c r="M419" s="4"/>
      <c r="N419" s="4"/>
      <c r="O419" s="4"/>
      <c r="P419" s="4" t="s">
        <v>2549</v>
      </c>
      <c r="Q419" s="4" t="s">
        <v>5</v>
      </c>
      <c r="R419" s="4" t="s">
        <v>2550</v>
      </c>
      <c r="S419" s="4" t="s">
        <v>2551</v>
      </c>
      <c r="T419" s="4" t="s">
        <v>2552</v>
      </c>
      <c r="U419" s="4" t="s">
        <v>2553</v>
      </c>
      <c r="V419" s="4" t="s">
        <v>2554</v>
      </c>
      <c r="W419" s="4" t="s">
        <v>2555</v>
      </c>
      <c r="X419" s="4" t="s">
        <v>242</v>
      </c>
      <c r="Y419" s="4"/>
      <c r="Z419" s="4" t="s">
        <v>2556</v>
      </c>
      <c r="AA419" s="4">
        <v>502.0</v>
      </c>
      <c r="AB419" s="4" t="s">
        <v>49</v>
      </c>
      <c r="AC419" s="4"/>
      <c r="AD419" s="4"/>
      <c r="AE419" s="4"/>
      <c r="AF419" s="4"/>
      <c r="AG419" s="4"/>
      <c r="AH419" s="4"/>
      <c r="AI419" s="4"/>
      <c r="AJ419" s="4"/>
      <c r="AK419" s="4"/>
      <c r="AL419" s="4"/>
      <c r="AM419" s="4"/>
      <c r="AN419" s="4"/>
      <c r="AO419" s="4"/>
      <c r="AP419" s="4" t="str">
        <f>VLOOKUP(AA419,[1]Trộn!AA418:AB3410,2,FALSE)</f>
        <v>#ERROR!</v>
      </c>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row>
    <row r="420" ht="14.25" customHeight="1">
      <c r="A420" s="1" t="str">
        <f t="shared" si="92"/>
        <v/>
      </c>
      <c r="B420" s="3">
        <f t="shared" si="93"/>
        <v>0</v>
      </c>
      <c r="C420" s="4" t="s">
        <v>2547</v>
      </c>
      <c r="D420" s="4" t="s">
        <v>1969</v>
      </c>
      <c r="E420" s="4"/>
      <c r="F420" s="4"/>
      <c r="G420" s="4"/>
      <c r="H420" s="4"/>
      <c r="I420" s="4"/>
      <c r="J420" s="4"/>
      <c r="K420" s="4"/>
      <c r="L420" s="4"/>
      <c r="M420" s="4"/>
      <c r="N420" s="4"/>
      <c r="O420" s="4"/>
      <c r="P420" s="4" t="s">
        <v>2557</v>
      </c>
      <c r="Q420" s="4" t="s">
        <v>2428</v>
      </c>
      <c r="R420" s="4" t="s">
        <v>2558</v>
      </c>
      <c r="S420" s="4" t="s">
        <v>150</v>
      </c>
      <c r="T420" s="4" t="s">
        <v>150</v>
      </c>
      <c r="U420" s="4" t="s">
        <v>150</v>
      </c>
      <c r="V420" s="4" t="s">
        <v>150</v>
      </c>
      <c r="W420" s="4" t="s">
        <v>150</v>
      </c>
      <c r="X420" s="4" t="s">
        <v>2559</v>
      </c>
      <c r="Y420" s="4"/>
      <c r="Z420" s="4" t="s">
        <v>2560</v>
      </c>
      <c r="AA420" s="4">
        <v>503.0</v>
      </c>
      <c r="AB420" s="4" t="s">
        <v>49</v>
      </c>
      <c r="AC420" s="4"/>
      <c r="AD420" s="4"/>
      <c r="AE420" s="4"/>
      <c r="AF420" s="4"/>
      <c r="AG420" s="4"/>
      <c r="AH420" s="4"/>
      <c r="AI420" s="4"/>
      <c r="AJ420" s="4"/>
      <c r="AK420" s="4"/>
      <c r="AL420" s="4"/>
      <c r="AM420" s="4"/>
      <c r="AN420" s="4"/>
      <c r="AO420" s="4"/>
      <c r="AP420" s="4" t="str">
        <f>VLOOKUP(AA420,[1]Trộn!AA419:AB3411,2,FALSE)</f>
        <v>#ERROR!</v>
      </c>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row>
    <row r="421" ht="14.25" customHeight="1">
      <c r="A421" s="1" t="str">
        <f t="shared" si="92"/>
        <v/>
      </c>
      <c r="B421" s="3">
        <f t="shared" si="93"/>
        <v>0</v>
      </c>
      <c r="C421" s="4" t="s">
        <v>2547</v>
      </c>
      <c r="D421" s="4" t="s">
        <v>1969</v>
      </c>
      <c r="E421" s="4"/>
      <c r="F421" s="4"/>
      <c r="G421" s="4"/>
      <c r="H421" s="4"/>
      <c r="I421" s="4"/>
      <c r="J421" s="4"/>
      <c r="K421" s="4"/>
      <c r="L421" s="4"/>
      <c r="M421" s="4"/>
      <c r="N421" s="4"/>
      <c r="O421" s="4"/>
      <c r="P421" s="4"/>
      <c r="Q421" s="4" t="s">
        <v>5</v>
      </c>
      <c r="R421" s="4" t="s">
        <v>2550</v>
      </c>
      <c r="S421" s="4" t="s">
        <v>2551</v>
      </c>
      <c r="T421" s="4" t="s">
        <v>2552</v>
      </c>
      <c r="U421" s="4" t="s">
        <v>2553</v>
      </c>
      <c r="V421" s="4" t="s">
        <v>2554</v>
      </c>
      <c r="W421" s="4" t="s">
        <v>2555</v>
      </c>
      <c r="X421" s="4"/>
      <c r="Y421" s="4"/>
      <c r="Z421" s="4" t="s">
        <v>2561</v>
      </c>
      <c r="AA421" s="4">
        <v>504.0</v>
      </c>
      <c r="AB421" s="4" t="s">
        <v>47</v>
      </c>
      <c r="AC421" s="4"/>
      <c r="AD421" s="20" t="s">
        <v>1106</v>
      </c>
      <c r="AE421" s="4"/>
      <c r="AF421" s="4"/>
      <c r="AG421" s="4"/>
      <c r="AH421" s="4"/>
      <c r="AI421" s="4"/>
      <c r="AJ421" s="4"/>
      <c r="AK421" s="4"/>
      <c r="AL421" s="4"/>
      <c r="AM421" s="4"/>
      <c r="AN421" s="4"/>
      <c r="AO421" s="4"/>
      <c r="AP421" s="4" t="str">
        <f>VLOOKUP(AA421,[1]Trộn!AA420:AB3412,2,FALSE)</f>
        <v>#ERROR!</v>
      </c>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row>
    <row r="422" ht="14.25" customHeight="1">
      <c r="A422" s="1" t="str">
        <f t="shared" si="92"/>
        <v/>
      </c>
      <c r="B422" s="3">
        <f t="shared" si="93"/>
        <v>0</v>
      </c>
      <c r="C422" s="4" t="s">
        <v>2564</v>
      </c>
      <c r="D422" s="4" t="s">
        <v>1969</v>
      </c>
      <c r="E422" s="4"/>
      <c r="F422" s="4" t="s">
        <v>2566</v>
      </c>
      <c r="G422" s="4"/>
      <c r="H422" s="4"/>
      <c r="I422" s="4"/>
      <c r="J422" s="4"/>
      <c r="K422" s="4"/>
      <c r="L422" s="4"/>
      <c r="M422" s="4"/>
      <c r="N422" s="4"/>
      <c r="O422" s="4"/>
      <c r="P422" s="4" t="s">
        <v>2567</v>
      </c>
      <c r="Q422" s="4" t="s">
        <v>5</v>
      </c>
      <c r="R422" s="4" t="s">
        <v>2569</v>
      </c>
      <c r="S422" s="4" t="s">
        <v>2570</v>
      </c>
      <c r="T422" s="4" t="s">
        <v>2571</v>
      </c>
      <c r="U422" s="4" t="s">
        <v>2572</v>
      </c>
      <c r="V422" s="4" t="s">
        <v>2573</v>
      </c>
      <c r="W422" s="4" t="s">
        <v>2574</v>
      </c>
      <c r="X422" s="4" t="s">
        <v>99</v>
      </c>
      <c r="Y422" s="4"/>
      <c r="Z422" s="4" t="s">
        <v>2575</v>
      </c>
      <c r="AA422" s="4">
        <v>507.0</v>
      </c>
      <c r="AB422" s="4" t="s">
        <v>49</v>
      </c>
      <c r="AC422" s="4"/>
      <c r="AD422" s="4"/>
      <c r="AE422" s="4"/>
      <c r="AF422" s="4"/>
      <c r="AG422" s="4"/>
      <c r="AH422" s="4"/>
      <c r="AI422" s="4"/>
      <c r="AJ422" s="4"/>
      <c r="AK422" s="4"/>
      <c r="AL422" s="4"/>
      <c r="AM422" s="4"/>
      <c r="AN422" s="4"/>
      <c r="AO422" s="4"/>
      <c r="AP422" s="4" t="str">
        <f>VLOOKUP(AA422,[1]Trộn!AA421:AB3413,2,FALSE)</f>
        <v>#ERROR!</v>
      </c>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row>
    <row r="423" ht="14.25" customHeight="1">
      <c r="A423" s="1" t="str">
        <f t="shared" si="92"/>
        <v/>
      </c>
      <c r="B423" s="3">
        <f t="shared" si="93"/>
        <v>0</v>
      </c>
      <c r="C423" s="4" t="s">
        <v>2564</v>
      </c>
      <c r="D423" s="4" t="s">
        <v>1969</v>
      </c>
      <c r="E423" s="4"/>
      <c r="F423" s="4"/>
      <c r="G423" s="4"/>
      <c r="H423" s="4"/>
      <c r="I423" s="4"/>
      <c r="J423" s="4"/>
      <c r="K423" s="4"/>
      <c r="L423" s="4"/>
      <c r="M423" s="4"/>
      <c r="N423" s="4"/>
      <c r="O423" s="4"/>
      <c r="P423" s="4"/>
      <c r="Q423" s="4" t="s">
        <v>5</v>
      </c>
      <c r="R423" s="4" t="s">
        <v>2576</v>
      </c>
      <c r="S423" s="4" t="s">
        <v>2577</v>
      </c>
      <c r="T423" s="4" t="s">
        <v>2578</v>
      </c>
      <c r="U423" s="4" t="s">
        <v>2579</v>
      </c>
      <c r="V423" s="4" t="s">
        <v>2580</v>
      </c>
      <c r="W423" s="4" t="s">
        <v>2581</v>
      </c>
      <c r="X423" s="4"/>
      <c r="Y423" s="4"/>
      <c r="Z423" s="4" t="s">
        <v>2250</v>
      </c>
      <c r="AA423" s="4">
        <v>508.0</v>
      </c>
      <c r="AB423" s="4" t="s">
        <v>47</v>
      </c>
      <c r="AC423" s="4"/>
      <c r="AD423" s="20" t="s">
        <v>1927</v>
      </c>
      <c r="AE423" s="4"/>
      <c r="AF423" s="4"/>
      <c r="AG423" s="4"/>
      <c r="AH423" s="4"/>
      <c r="AI423" s="4"/>
      <c r="AJ423" s="4"/>
      <c r="AK423" s="4"/>
      <c r="AL423" s="4"/>
      <c r="AM423" s="4"/>
      <c r="AN423" s="4"/>
      <c r="AO423" s="4"/>
      <c r="AP423" s="4" t="str">
        <f>VLOOKUP(AA423,[1]Trộn!AA422:AB3414,2,FALSE)</f>
        <v>#ERROR!</v>
      </c>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row>
    <row r="424" ht="14.25" customHeight="1">
      <c r="A424" s="1" t="str">
        <f t="shared" si="92"/>
        <v/>
      </c>
      <c r="B424" s="3">
        <f t="shared" si="93"/>
        <v>0</v>
      </c>
      <c r="C424" s="4" t="s">
        <v>2582</v>
      </c>
      <c r="D424" s="4" t="s">
        <v>1969</v>
      </c>
      <c r="E424" s="4"/>
      <c r="F424" s="4" t="s">
        <v>2583</v>
      </c>
      <c r="G424" s="4"/>
      <c r="H424" s="4"/>
      <c r="I424" s="4"/>
      <c r="J424" s="4"/>
      <c r="K424" s="4"/>
      <c r="L424" s="4"/>
      <c r="M424" s="4"/>
      <c r="N424" s="4"/>
      <c r="O424" s="4"/>
      <c r="P424" s="4"/>
      <c r="Q424" s="4" t="s">
        <v>5</v>
      </c>
      <c r="R424" s="4" t="s">
        <v>2584</v>
      </c>
      <c r="S424" s="4" t="s">
        <v>2577</v>
      </c>
      <c r="T424" s="4" t="s">
        <v>2578</v>
      </c>
      <c r="U424" s="4" t="s">
        <v>2579</v>
      </c>
      <c r="V424" s="4" t="s">
        <v>2580</v>
      </c>
      <c r="W424" s="4" t="s">
        <v>2581</v>
      </c>
      <c r="X424" s="4"/>
      <c r="Y424" s="4"/>
      <c r="Z424" s="4" t="s">
        <v>2585</v>
      </c>
      <c r="AA424" s="4">
        <v>510.0</v>
      </c>
      <c r="AB424" s="4" t="s">
        <v>47</v>
      </c>
      <c r="AC424" s="4"/>
      <c r="AD424" s="20" t="s">
        <v>481</v>
      </c>
      <c r="AE424" s="4"/>
      <c r="AF424" s="4"/>
      <c r="AG424" s="4"/>
      <c r="AH424" s="4"/>
      <c r="AI424" s="4"/>
      <c r="AJ424" s="4"/>
      <c r="AK424" s="4"/>
      <c r="AL424" s="4"/>
      <c r="AM424" s="4"/>
      <c r="AN424" s="4"/>
      <c r="AO424" s="4"/>
      <c r="AP424" s="4" t="str">
        <f>VLOOKUP(AA424,[1]Trộn!AA423:AB3415,2,FALSE)</f>
        <v>#ERROR!</v>
      </c>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row>
    <row r="425" ht="14.25" customHeight="1">
      <c r="A425" s="1" t="str">
        <f t="shared" si="92"/>
        <v/>
      </c>
      <c r="B425" s="3">
        <f t="shared" si="93"/>
        <v>0</v>
      </c>
      <c r="C425" s="4" t="s">
        <v>2586</v>
      </c>
      <c r="D425" s="4" t="s">
        <v>1969</v>
      </c>
      <c r="E425" s="4" t="s">
        <v>2587</v>
      </c>
      <c r="F425" s="4" t="s">
        <v>2588</v>
      </c>
      <c r="G425" s="4"/>
      <c r="H425" s="4"/>
      <c r="I425" s="4"/>
      <c r="J425" s="4"/>
      <c r="K425" s="4"/>
      <c r="L425" s="4"/>
      <c r="M425" s="4"/>
      <c r="N425" s="4"/>
      <c r="O425" s="4"/>
      <c r="P425" s="4" t="s">
        <v>2589</v>
      </c>
      <c r="Q425" s="4" t="s">
        <v>5</v>
      </c>
      <c r="R425" s="4" t="s">
        <v>2590</v>
      </c>
      <c r="S425" s="4" t="s">
        <v>2591</v>
      </c>
      <c r="T425" s="4" t="s">
        <v>2592</v>
      </c>
      <c r="U425" s="4" t="s">
        <v>2593</v>
      </c>
      <c r="V425" s="4" t="s">
        <v>2594</v>
      </c>
      <c r="W425" s="4" t="s">
        <v>2595</v>
      </c>
      <c r="X425" s="4" t="s">
        <v>171</v>
      </c>
      <c r="Y425" s="4"/>
      <c r="Z425" s="4" t="s">
        <v>2596</v>
      </c>
      <c r="AA425" s="4">
        <v>515.0</v>
      </c>
      <c r="AB425" s="4" t="s">
        <v>49</v>
      </c>
      <c r="AC425" s="4"/>
      <c r="AD425" s="4"/>
      <c r="AE425" s="4"/>
      <c r="AF425" s="4"/>
      <c r="AG425" s="4"/>
      <c r="AH425" s="4"/>
      <c r="AI425" s="4"/>
      <c r="AJ425" s="4"/>
      <c r="AK425" s="4"/>
      <c r="AL425" s="4"/>
      <c r="AM425" s="4"/>
      <c r="AN425" s="4"/>
      <c r="AO425" s="4"/>
      <c r="AP425" s="4" t="str">
        <f>VLOOKUP(AA425,[1]Trộn!AA424:AB3416,2,FALSE)</f>
        <v>#ERROR!</v>
      </c>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row>
    <row r="426" ht="14.25" customHeight="1">
      <c r="A426" s="1" t="str">
        <f t="shared" si="92"/>
        <v/>
      </c>
      <c r="B426" s="3">
        <f t="shared" si="93"/>
        <v>0</v>
      </c>
      <c r="C426" s="4" t="s">
        <v>2586</v>
      </c>
      <c r="D426" s="4" t="s">
        <v>1969</v>
      </c>
      <c r="E426" s="4"/>
      <c r="F426" s="4"/>
      <c r="G426" s="4"/>
      <c r="H426" s="4"/>
      <c r="I426" s="4"/>
      <c r="J426" s="4"/>
      <c r="K426" s="4"/>
      <c r="L426" s="4"/>
      <c r="M426" s="4"/>
      <c r="N426" s="4"/>
      <c r="O426" s="4"/>
      <c r="P426" s="4" t="s">
        <v>2604</v>
      </c>
      <c r="Q426" s="4" t="s">
        <v>2428</v>
      </c>
      <c r="R426" s="4" t="s">
        <v>2605</v>
      </c>
      <c r="S426" s="4" t="s">
        <v>150</v>
      </c>
      <c r="T426" s="4" t="s">
        <v>150</v>
      </c>
      <c r="U426" s="4" t="s">
        <v>150</v>
      </c>
      <c r="V426" s="4" t="s">
        <v>150</v>
      </c>
      <c r="W426" s="4" t="s">
        <v>150</v>
      </c>
      <c r="X426" s="4" t="s">
        <v>2606</v>
      </c>
      <c r="Y426" s="4"/>
      <c r="Z426" s="4" t="s">
        <v>2607</v>
      </c>
      <c r="AA426" s="4">
        <v>516.0</v>
      </c>
      <c r="AB426" s="4" t="s">
        <v>13</v>
      </c>
      <c r="AC426" s="4"/>
      <c r="AD426" s="4"/>
      <c r="AE426" s="4"/>
      <c r="AF426" s="4"/>
      <c r="AG426" s="4"/>
      <c r="AH426" s="4"/>
      <c r="AI426" s="4"/>
      <c r="AJ426" s="4"/>
      <c r="AK426" s="4"/>
      <c r="AL426" s="4"/>
      <c r="AM426" s="4"/>
      <c r="AN426" s="4"/>
      <c r="AO426" s="4"/>
      <c r="AP426" s="4" t="str">
        <f>VLOOKUP(AA426,[1]Trộn!AA425:AB3417,2,FALSE)</f>
        <v>#ERROR!</v>
      </c>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row>
    <row r="427" ht="14.25" customHeight="1">
      <c r="A427" s="1" t="str">
        <f t="shared" si="92"/>
        <v/>
      </c>
      <c r="B427" s="3">
        <f t="shared" si="93"/>
        <v>0</v>
      </c>
      <c r="C427" s="4" t="s">
        <v>2586</v>
      </c>
      <c r="D427" s="4" t="s">
        <v>1969</v>
      </c>
      <c r="E427" s="4"/>
      <c r="F427" s="4"/>
      <c r="G427" s="4"/>
      <c r="H427" s="4"/>
      <c r="I427" s="4"/>
      <c r="J427" s="4"/>
      <c r="K427" s="4"/>
      <c r="L427" s="4"/>
      <c r="M427" s="4"/>
      <c r="N427" s="4"/>
      <c r="O427" s="4"/>
      <c r="P427" s="4"/>
      <c r="Q427" s="4" t="s">
        <v>5</v>
      </c>
      <c r="R427" s="4" t="s">
        <v>2608</v>
      </c>
      <c r="S427" s="4" t="s">
        <v>2609</v>
      </c>
      <c r="T427" s="4" t="s">
        <v>2610</v>
      </c>
      <c r="U427" s="4" t="s">
        <v>2611</v>
      </c>
      <c r="V427" s="4" t="s">
        <v>2612</v>
      </c>
      <c r="W427" s="4" t="s">
        <v>2613</v>
      </c>
      <c r="X427" s="4"/>
      <c r="Y427" s="4"/>
      <c r="Z427" s="4" t="s">
        <v>2614</v>
      </c>
      <c r="AA427" s="4">
        <v>517.0</v>
      </c>
      <c r="AB427" s="4" t="s">
        <v>49</v>
      </c>
      <c r="AC427" s="4"/>
      <c r="AD427" s="4"/>
      <c r="AE427" s="4"/>
      <c r="AF427" s="4"/>
      <c r="AG427" s="4"/>
      <c r="AH427" s="4"/>
      <c r="AI427" s="4"/>
      <c r="AJ427" s="4"/>
      <c r="AK427" s="4"/>
      <c r="AL427" s="4"/>
      <c r="AM427" s="4"/>
      <c r="AN427" s="4"/>
      <c r="AO427" s="4"/>
      <c r="AP427" s="4" t="str">
        <f>VLOOKUP(AA427,[1]Trộn!AA426:AB3418,2,FALSE)</f>
        <v>#ERROR!</v>
      </c>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row>
    <row r="428" ht="14.25" customHeight="1">
      <c r="A428" s="1" t="str">
        <f t="shared" si="92"/>
        <v/>
      </c>
      <c r="B428" s="3">
        <f t="shared" si="93"/>
        <v>0</v>
      </c>
      <c r="C428" s="4" t="s">
        <v>2586</v>
      </c>
      <c r="D428" s="4" t="s">
        <v>1969</v>
      </c>
      <c r="E428" s="4"/>
      <c r="F428" s="4"/>
      <c r="G428" s="4"/>
      <c r="H428" s="4"/>
      <c r="I428" s="4"/>
      <c r="J428" s="4"/>
      <c r="K428" s="4"/>
      <c r="L428" s="4"/>
      <c r="M428" s="4"/>
      <c r="N428" s="4"/>
      <c r="O428" s="4"/>
      <c r="P428" s="4"/>
      <c r="Q428" s="4" t="s">
        <v>5</v>
      </c>
      <c r="R428" s="4" t="s">
        <v>2615</v>
      </c>
      <c r="S428" s="4" t="s">
        <v>2616</v>
      </c>
      <c r="T428" s="4" t="s">
        <v>2617</v>
      </c>
      <c r="U428" s="4" t="s">
        <v>2618</v>
      </c>
      <c r="V428" s="4" t="s">
        <v>2619</v>
      </c>
      <c r="W428" s="4" t="s">
        <v>2620</v>
      </c>
      <c r="X428" s="4"/>
      <c r="Y428" s="4"/>
      <c r="Z428" s="4" t="s">
        <v>2621</v>
      </c>
      <c r="AA428" s="4">
        <v>518.0</v>
      </c>
      <c r="AB428" s="4" t="s">
        <v>49</v>
      </c>
      <c r="AC428" s="4"/>
      <c r="AD428" s="4"/>
      <c r="AE428" s="4"/>
      <c r="AF428" s="4"/>
      <c r="AG428" s="4"/>
      <c r="AH428" s="4"/>
      <c r="AI428" s="4"/>
      <c r="AJ428" s="4"/>
      <c r="AK428" s="4"/>
      <c r="AL428" s="4"/>
      <c r="AM428" s="4"/>
      <c r="AN428" s="4"/>
      <c r="AO428" s="4"/>
      <c r="AP428" s="4" t="str">
        <f>VLOOKUP(AA428,[1]Trộn!AA427:AB3419,2,FALSE)</f>
        <v>#ERROR!</v>
      </c>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row>
    <row r="429" ht="14.25" customHeight="1">
      <c r="A429" s="1" t="str">
        <f t="shared" si="92"/>
        <v>OK</v>
      </c>
      <c r="B429" s="3" t="str">
        <f t="shared" si="93"/>
        <v>OK</v>
      </c>
      <c r="C429" s="4" t="s">
        <v>2622</v>
      </c>
      <c r="D429" s="4" t="s">
        <v>2623</v>
      </c>
      <c r="E429" s="4"/>
      <c r="F429" s="4" t="s">
        <v>2624</v>
      </c>
      <c r="G429" s="4"/>
      <c r="H429" s="4"/>
      <c r="I429" s="4"/>
      <c r="J429" s="4"/>
      <c r="K429" s="4"/>
      <c r="L429" s="4"/>
      <c r="M429" s="4" t="s">
        <v>49</v>
      </c>
      <c r="N429" s="4" t="s">
        <v>8</v>
      </c>
      <c r="O429" s="4" t="s">
        <v>2625</v>
      </c>
      <c r="P429" s="4" t="s">
        <v>2626</v>
      </c>
      <c r="Q429" s="4"/>
      <c r="R429" s="4" t="s">
        <v>2627</v>
      </c>
      <c r="S429" s="4" t="s">
        <v>2628</v>
      </c>
      <c r="T429" s="4" t="s">
        <v>227</v>
      </c>
      <c r="U429" s="4" t="s">
        <v>114</v>
      </c>
      <c r="V429" s="4" t="s">
        <v>115</v>
      </c>
      <c r="W429" s="4" t="s">
        <v>116</v>
      </c>
      <c r="X429" s="4"/>
      <c r="Y429" s="4"/>
      <c r="Z429" s="4"/>
      <c r="AA429" s="4">
        <v>519.0</v>
      </c>
      <c r="AB429" s="4" t="s">
        <v>47</v>
      </c>
      <c r="AC429" s="4"/>
      <c r="AD429" s="20" t="s">
        <v>355</v>
      </c>
      <c r="AE429" s="4"/>
      <c r="AF429" s="4"/>
      <c r="AG429" s="4"/>
      <c r="AH429" s="4"/>
      <c r="AI429" s="4"/>
      <c r="AJ429" s="4"/>
      <c r="AK429" s="4"/>
      <c r="AL429" s="4"/>
      <c r="AM429" s="4"/>
      <c r="AN429" s="4"/>
      <c r="AO429" s="4"/>
      <c r="AP429" s="4" t="str">
        <f>VLOOKUP(AA429,[1]Trộn!AA428:AB3420,2,FALSE)</f>
        <v>#ERROR!</v>
      </c>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row>
    <row r="430" ht="14.25" customHeight="1">
      <c r="A430" s="1" t="str">
        <f t="shared" si="92"/>
        <v>OK</v>
      </c>
      <c r="B430" s="3" t="str">
        <f t="shared" si="93"/>
        <v>OK</v>
      </c>
      <c r="C430" s="4" t="s">
        <v>2622</v>
      </c>
      <c r="D430" s="4" t="s">
        <v>2623</v>
      </c>
      <c r="E430" s="4"/>
      <c r="F430" s="4"/>
      <c r="G430" s="4"/>
      <c r="H430" s="4"/>
      <c r="I430" s="4" t="s">
        <v>2629</v>
      </c>
      <c r="J430" s="4" t="s">
        <v>123</v>
      </c>
      <c r="K430" s="4"/>
      <c r="L430" s="4" t="s">
        <v>2630</v>
      </c>
      <c r="M430" s="4" t="s">
        <v>49</v>
      </c>
      <c r="N430" s="4" t="s">
        <v>8</v>
      </c>
      <c r="O430" s="4" t="s">
        <v>2631</v>
      </c>
      <c r="P430" s="4" t="s">
        <v>2632</v>
      </c>
      <c r="Q430" s="4"/>
      <c r="R430" s="4" t="s">
        <v>2633</v>
      </c>
      <c r="S430" s="4" t="s">
        <v>2634</v>
      </c>
      <c r="T430" s="4" t="s">
        <v>2635</v>
      </c>
      <c r="U430" s="4" t="s">
        <v>2636</v>
      </c>
      <c r="V430" s="4" t="s">
        <v>2637</v>
      </c>
      <c r="W430" s="4" t="s">
        <v>2638</v>
      </c>
      <c r="X430" s="4"/>
      <c r="Y430" s="4"/>
      <c r="Z430" s="4"/>
      <c r="AA430" s="4">
        <v>520.0</v>
      </c>
      <c r="AB430" s="4" t="s">
        <v>47</v>
      </c>
      <c r="AC430" s="4"/>
      <c r="AD430" s="20" t="s">
        <v>1473</v>
      </c>
      <c r="AE430" s="4"/>
      <c r="AF430" s="4"/>
      <c r="AG430" s="4"/>
      <c r="AH430" s="4"/>
      <c r="AI430" s="4"/>
      <c r="AJ430" s="4"/>
      <c r="AK430" s="4"/>
      <c r="AL430" s="4"/>
      <c r="AM430" s="4"/>
      <c r="AN430" s="4"/>
      <c r="AO430" s="4"/>
      <c r="AP430" s="4" t="str">
        <f>VLOOKUP(AA430,[1]Trộn!AA429:AB3421,2,FALSE)</f>
        <v>#ERROR!</v>
      </c>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row>
    <row r="431" ht="14.25" customHeight="1">
      <c r="A431" s="1" t="str">
        <f t="shared" si="92"/>
        <v>OK</v>
      </c>
      <c r="B431" s="3" t="str">
        <f t="shared" si="93"/>
        <v>OK</v>
      </c>
      <c r="C431" s="4" t="s">
        <v>2622</v>
      </c>
      <c r="D431" s="4" t="s">
        <v>2623</v>
      </c>
      <c r="E431" s="4"/>
      <c r="F431" s="4"/>
      <c r="G431" s="4"/>
      <c r="H431" s="4"/>
      <c r="I431" s="4"/>
      <c r="J431" s="4"/>
      <c r="K431" s="4"/>
      <c r="L431" s="4"/>
      <c r="M431" s="4" t="s">
        <v>49</v>
      </c>
      <c r="N431" s="4" t="s">
        <v>8</v>
      </c>
      <c r="O431" s="4" t="s">
        <v>2639</v>
      </c>
      <c r="P431" s="4" t="s">
        <v>2640</v>
      </c>
      <c r="Q431" s="4"/>
      <c r="R431" s="4" t="s">
        <v>2641</v>
      </c>
      <c r="S431" s="4" t="s">
        <v>2642</v>
      </c>
      <c r="T431" s="4" t="s">
        <v>2643</v>
      </c>
      <c r="U431" s="4" t="s">
        <v>2644</v>
      </c>
      <c r="V431" s="4" t="s">
        <v>2645</v>
      </c>
      <c r="W431" s="4" t="s">
        <v>2646</v>
      </c>
      <c r="X431" s="4"/>
      <c r="Y431" s="4"/>
      <c r="Z431" s="4"/>
      <c r="AA431" s="4">
        <v>521.0</v>
      </c>
      <c r="AB431" s="4" t="s">
        <v>47</v>
      </c>
      <c r="AC431" s="4"/>
      <c r="AD431" s="20" t="s">
        <v>1028</v>
      </c>
      <c r="AE431" s="4"/>
      <c r="AF431" s="4"/>
      <c r="AG431" s="4"/>
      <c r="AH431" s="4"/>
      <c r="AI431" s="4"/>
      <c r="AJ431" s="4"/>
      <c r="AK431" s="4"/>
      <c r="AL431" s="4"/>
      <c r="AM431" s="4"/>
      <c r="AN431" s="4"/>
      <c r="AO431" s="4"/>
      <c r="AP431" s="4" t="str">
        <f>VLOOKUP(AA431,[1]Trộn!AA430:AB3422,2,FALSE)</f>
        <v>#ERROR!</v>
      </c>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row>
    <row r="432" ht="14.25" customHeight="1">
      <c r="A432" s="1" t="str">
        <f t="shared" si="92"/>
        <v/>
      </c>
      <c r="B432" s="3">
        <f t="shared" si="93"/>
        <v>0</v>
      </c>
      <c r="C432" s="4" t="s">
        <v>2622</v>
      </c>
      <c r="D432" s="4" t="s">
        <v>2623</v>
      </c>
      <c r="E432" s="4"/>
      <c r="F432" s="4" t="s">
        <v>2624</v>
      </c>
      <c r="G432" s="4"/>
      <c r="H432" s="4"/>
      <c r="I432" s="4"/>
      <c r="J432" s="4"/>
      <c r="K432" s="4"/>
      <c r="L432" s="4"/>
      <c r="M432" s="4"/>
      <c r="N432" s="4"/>
      <c r="O432" s="4"/>
      <c r="P432" s="4" t="s">
        <v>2650</v>
      </c>
      <c r="Q432" s="4" t="s">
        <v>5</v>
      </c>
      <c r="R432" s="4" t="s">
        <v>2651</v>
      </c>
      <c r="S432" s="4" t="s">
        <v>2652</v>
      </c>
      <c r="T432" s="4" t="s">
        <v>2653</v>
      </c>
      <c r="U432" s="4" t="s">
        <v>2654</v>
      </c>
      <c r="V432" s="4" t="s">
        <v>2655</v>
      </c>
      <c r="W432" s="4" t="s">
        <v>2656</v>
      </c>
      <c r="X432" s="4" t="s">
        <v>171</v>
      </c>
      <c r="Y432" s="4"/>
      <c r="Z432" s="4" t="s">
        <v>2657</v>
      </c>
      <c r="AA432" s="4">
        <v>522.0</v>
      </c>
      <c r="AB432" s="4" t="s">
        <v>13</v>
      </c>
      <c r="AC432" s="4"/>
      <c r="AD432" s="4"/>
      <c r="AE432" s="4"/>
      <c r="AF432" s="4"/>
      <c r="AG432" s="4"/>
      <c r="AH432" s="4"/>
      <c r="AI432" s="4"/>
      <c r="AJ432" s="4"/>
      <c r="AK432" s="4"/>
      <c r="AL432" s="4"/>
      <c r="AM432" s="4"/>
      <c r="AN432" s="4"/>
      <c r="AO432" s="4"/>
      <c r="AP432" s="4" t="str">
        <f>VLOOKUP(AA432,[1]Trộn!AA431:AB3423,2,FALSE)</f>
        <v>#ERROR!</v>
      </c>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row>
    <row r="433" ht="7.5" customHeight="1">
      <c r="A433" s="1" t="str">
        <f t="shared" si="92"/>
        <v/>
      </c>
      <c r="B433" s="3">
        <f t="shared" si="93"/>
        <v>0</v>
      </c>
      <c r="C433" s="4" t="s">
        <v>2622</v>
      </c>
      <c r="D433" s="4" t="s">
        <v>2623</v>
      </c>
      <c r="E433" s="4"/>
      <c r="F433" s="4"/>
      <c r="G433" s="4"/>
      <c r="H433" s="4"/>
      <c r="I433" s="4" t="s">
        <v>2629</v>
      </c>
      <c r="J433" s="4" t="s">
        <v>123</v>
      </c>
      <c r="K433" s="4"/>
      <c r="L433" s="4" t="s">
        <v>2630</v>
      </c>
      <c r="M433" s="4"/>
      <c r="N433" s="4"/>
      <c r="O433" s="4"/>
      <c r="P433" s="4"/>
      <c r="Q433" s="4" t="s">
        <v>144</v>
      </c>
      <c r="R433" s="4" t="s">
        <v>2658</v>
      </c>
      <c r="S433" s="4" t="s">
        <v>2184</v>
      </c>
      <c r="T433" s="4" t="s">
        <v>2185</v>
      </c>
      <c r="U433" s="4" t="s">
        <v>2659</v>
      </c>
      <c r="V433" s="4" t="s">
        <v>149</v>
      </c>
      <c r="W433" s="4" t="s">
        <v>150</v>
      </c>
      <c r="X433" s="4" t="s">
        <v>99</v>
      </c>
      <c r="Y433" s="4"/>
      <c r="Z433" s="4" t="s">
        <v>996</v>
      </c>
      <c r="AA433" s="4">
        <v>523.0</v>
      </c>
      <c r="AB433" s="4" t="s">
        <v>47</v>
      </c>
      <c r="AC433" s="4"/>
      <c r="AD433" s="20" t="s">
        <v>1150</v>
      </c>
      <c r="AE433" s="4"/>
      <c r="AF433" s="4"/>
      <c r="AG433" s="4"/>
      <c r="AH433" s="4"/>
      <c r="AI433" s="4"/>
      <c r="AJ433" s="4"/>
      <c r="AK433" s="4"/>
      <c r="AL433" s="4"/>
      <c r="AM433" s="4"/>
      <c r="AN433" s="4"/>
      <c r="AO433" s="4"/>
      <c r="AP433" s="4" t="str">
        <f>VLOOKUP(AA433,[1]Trộn!AA432:AB3424,2,FALSE)</f>
        <v>#ERROR!</v>
      </c>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row>
    <row r="434" ht="7.5" customHeight="1">
      <c r="A434" s="1" t="str">
        <f t="shared" si="92"/>
        <v/>
      </c>
      <c r="B434" s="3">
        <f t="shared" si="93"/>
        <v>0</v>
      </c>
      <c r="C434" s="4" t="s">
        <v>2622</v>
      </c>
      <c r="D434" s="4" t="s">
        <v>2623</v>
      </c>
      <c r="E434" s="4"/>
      <c r="F434" s="4"/>
      <c r="G434" s="4"/>
      <c r="H434" s="4"/>
      <c r="I434" s="4"/>
      <c r="J434" s="4"/>
      <c r="K434" s="4"/>
      <c r="L434" s="4"/>
      <c r="M434" s="4"/>
      <c r="N434" s="4"/>
      <c r="O434" s="4"/>
      <c r="P434" s="4"/>
      <c r="Q434" s="4" t="s">
        <v>5</v>
      </c>
      <c r="R434" s="4" t="s">
        <v>2660</v>
      </c>
      <c r="S434" s="4" t="s">
        <v>2652</v>
      </c>
      <c r="T434" s="4" t="s">
        <v>2653</v>
      </c>
      <c r="U434" s="4" t="s">
        <v>2661</v>
      </c>
      <c r="V434" s="4" t="s">
        <v>2662</v>
      </c>
      <c r="W434" s="4" t="s">
        <v>2663</v>
      </c>
      <c r="X434" s="4"/>
      <c r="Y434" s="4"/>
      <c r="Z434" s="4" t="s">
        <v>2664</v>
      </c>
      <c r="AA434" s="4">
        <v>524.0</v>
      </c>
      <c r="AB434" s="4" t="s">
        <v>49</v>
      </c>
      <c r="AC434" s="4"/>
      <c r="AD434" s="4"/>
      <c r="AE434" s="4"/>
      <c r="AF434" s="4"/>
      <c r="AG434" s="4"/>
      <c r="AH434" s="4"/>
      <c r="AI434" s="4"/>
      <c r="AJ434" s="4"/>
      <c r="AK434" s="4"/>
      <c r="AL434" s="4"/>
      <c r="AM434" s="4"/>
      <c r="AN434" s="4"/>
      <c r="AO434" s="4"/>
      <c r="AP434" s="4" t="str">
        <f>VLOOKUP(AA434,[1]Trộn!AA433:AB3425,2,FALSE)</f>
        <v>#ERROR!</v>
      </c>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row>
    <row r="435" ht="7.5" customHeight="1">
      <c r="A435" s="1" t="str">
        <f t="shared" si="92"/>
        <v>Giữ chỗ</v>
      </c>
      <c r="B435" s="3" t="str">
        <f t="shared" si="93"/>
        <v>OK</v>
      </c>
      <c r="C435" s="4" t="s">
        <v>2665</v>
      </c>
      <c r="D435" s="4" t="s">
        <v>2623</v>
      </c>
      <c r="E435" s="4"/>
      <c r="F435" s="4" t="s">
        <v>2666</v>
      </c>
      <c r="G435" s="4" t="s">
        <v>2667</v>
      </c>
      <c r="H435" s="4"/>
      <c r="I435" s="4"/>
      <c r="J435" s="4"/>
      <c r="K435" s="4"/>
      <c r="L435" s="4"/>
      <c r="M435" s="4" t="s">
        <v>47</v>
      </c>
      <c r="N435" s="4" t="s">
        <v>9</v>
      </c>
      <c r="O435" s="4" t="s">
        <v>414</v>
      </c>
      <c r="P435" s="4" t="s">
        <v>1810</v>
      </c>
      <c r="Q435" s="4"/>
      <c r="R435" s="4"/>
      <c r="S435" s="4"/>
      <c r="T435" s="4"/>
      <c r="U435" s="4"/>
      <c r="V435" s="4"/>
      <c r="W435" s="4"/>
      <c r="X435" s="4"/>
      <c r="Y435" s="4"/>
      <c r="Z435" s="4"/>
      <c r="AA435" s="4">
        <v>525.0</v>
      </c>
      <c r="AB435" s="4" t="s">
        <v>49</v>
      </c>
      <c r="AC435" s="4"/>
      <c r="AD435" s="4"/>
      <c r="AE435" s="4"/>
      <c r="AF435" s="4"/>
      <c r="AG435" s="4"/>
      <c r="AH435" s="4"/>
      <c r="AI435" s="4"/>
      <c r="AJ435" s="4"/>
      <c r="AK435" s="4"/>
      <c r="AL435" s="4"/>
      <c r="AM435" s="4"/>
      <c r="AN435" s="4"/>
      <c r="AO435" s="4"/>
      <c r="AP435" s="4" t="str">
        <f>VLOOKUP(AA435,[1]Trộn!AA434:AB3426,2,FALSE)</f>
        <v>#ERROR!</v>
      </c>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row>
    <row r="436" ht="7.5" customHeight="1">
      <c r="A436" s="1" t="str">
        <f t="shared" si="92"/>
        <v/>
      </c>
      <c r="B436" s="3" t="str">
        <f t="shared" si="93"/>
        <v>Tự do chọn</v>
      </c>
      <c r="C436" s="4" t="s">
        <v>2665</v>
      </c>
      <c r="D436" s="4" t="s">
        <v>2623</v>
      </c>
      <c r="E436" s="4"/>
      <c r="F436" s="4"/>
      <c r="G436" s="4"/>
      <c r="H436" s="4"/>
      <c r="I436" s="4" t="s">
        <v>2629</v>
      </c>
      <c r="J436" s="4" t="s">
        <v>123</v>
      </c>
      <c r="K436" s="4"/>
      <c r="L436" s="4" t="s">
        <v>2669</v>
      </c>
      <c r="M436" s="4" t="s">
        <v>47</v>
      </c>
      <c r="N436" s="4" t="s">
        <v>9</v>
      </c>
      <c r="O436" s="67"/>
      <c r="P436" s="67"/>
      <c r="Q436" s="4"/>
      <c r="R436" s="4"/>
      <c r="S436" s="4"/>
      <c r="T436" s="4"/>
      <c r="U436" s="4"/>
      <c r="V436" s="4"/>
      <c r="W436" s="4"/>
      <c r="X436" s="4"/>
      <c r="Y436" s="4"/>
      <c r="Z436" s="4"/>
      <c r="AA436" s="4">
        <v>526.0</v>
      </c>
      <c r="AB436" s="4" t="s">
        <v>49</v>
      </c>
      <c r="AC436" s="4"/>
      <c r="AD436" s="4"/>
      <c r="AE436" s="4"/>
      <c r="AF436" s="4"/>
      <c r="AG436" s="4"/>
      <c r="AH436" s="4"/>
      <c r="AI436" s="4"/>
      <c r="AJ436" s="4"/>
      <c r="AK436" s="4"/>
      <c r="AL436" s="4"/>
      <c r="AM436" s="4"/>
      <c r="AN436" s="4"/>
      <c r="AO436" s="4"/>
      <c r="AP436" s="4" t="str">
        <f>VLOOKUP(AA436,[1]Trộn!AA435:AB3427,2,FALSE)</f>
        <v>#ERROR!</v>
      </c>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row>
    <row r="437" ht="7.5" customHeight="1">
      <c r="A437" s="1" t="str">
        <f t="shared" si="92"/>
        <v/>
      </c>
      <c r="B437" s="3">
        <f t="shared" si="93"/>
        <v>0</v>
      </c>
      <c r="C437" s="4" t="s">
        <v>2665</v>
      </c>
      <c r="D437" s="4" t="s">
        <v>2623</v>
      </c>
      <c r="E437" s="4"/>
      <c r="F437" s="4" t="s">
        <v>2666</v>
      </c>
      <c r="G437" s="4" t="s">
        <v>2667</v>
      </c>
      <c r="H437" s="4"/>
      <c r="I437" s="4"/>
      <c r="J437" s="4"/>
      <c r="K437" s="4"/>
      <c r="L437" s="4"/>
      <c r="M437" s="4"/>
      <c r="N437" s="4"/>
      <c r="O437" s="4"/>
      <c r="P437" s="4" t="s">
        <v>2672</v>
      </c>
      <c r="Q437" s="4" t="s">
        <v>5</v>
      </c>
      <c r="R437" s="4" t="s">
        <v>2673</v>
      </c>
      <c r="S437" s="4" t="s">
        <v>2674</v>
      </c>
      <c r="T437" s="4" t="s">
        <v>2675</v>
      </c>
      <c r="U437" s="4" t="s">
        <v>2676</v>
      </c>
      <c r="V437" s="4" t="s">
        <v>2677</v>
      </c>
      <c r="W437" s="4" t="s">
        <v>2678</v>
      </c>
      <c r="X437" s="4" t="s">
        <v>151</v>
      </c>
      <c r="Y437" s="4"/>
      <c r="Z437" s="4" t="s">
        <v>2679</v>
      </c>
      <c r="AA437" s="4">
        <v>527.0</v>
      </c>
      <c r="AB437" s="4" t="s">
        <v>13</v>
      </c>
      <c r="AC437" s="4"/>
      <c r="AD437" s="4"/>
      <c r="AE437" s="4"/>
      <c r="AF437" s="4"/>
      <c r="AG437" s="4"/>
      <c r="AH437" s="4"/>
      <c r="AI437" s="4"/>
      <c r="AJ437" s="4"/>
      <c r="AK437" s="4"/>
      <c r="AL437" s="4"/>
      <c r="AM437" s="4"/>
      <c r="AN437" s="4"/>
      <c r="AO437" s="4"/>
      <c r="AP437" s="4" t="str">
        <f>VLOOKUP(AA437,[1]Trộn!AA436:AB3428,2,FALSE)</f>
        <v>#ERROR!</v>
      </c>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row>
    <row r="438" ht="7.5" customHeight="1">
      <c r="A438" s="1" t="str">
        <f t="shared" si="92"/>
        <v/>
      </c>
      <c r="B438" s="3">
        <f t="shared" si="93"/>
        <v>0</v>
      </c>
      <c r="C438" s="4" t="s">
        <v>2665</v>
      </c>
      <c r="D438" s="4" t="s">
        <v>2623</v>
      </c>
      <c r="E438" s="4"/>
      <c r="F438" s="4"/>
      <c r="G438" s="4"/>
      <c r="H438" s="4"/>
      <c r="I438" s="4" t="s">
        <v>2629</v>
      </c>
      <c r="J438" s="4" t="s">
        <v>123</v>
      </c>
      <c r="K438" s="4"/>
      <c r="L438" s="4" t="s">
        <v>2669</v>
      </c>
      <c r="M438" s="4"/>
      <c r="N438" s="4"/>
      <c r="O438" s="4"/>
      <c r="P438" s="4" t="s">
        <v>2680</v>
      </c>
      <c r="Q438" s="4" t="s">
        <v>5</v>
      </c>
      <c r="R438" s="4" t="s">
        <v>2681</v>
      </c>
      <c r="S438" s="4" t="s">
        <v>150</v>
      </c>
      <c r="T438" s="4" t="s">
        <v>150</v>
      </c>
      <c r="U438" s="4" t="s">
        <v>150</v>
      </c>
      <c r="V438" s="4" t="s">
        <v>150</v>
      </c>
      <c r="W438" s="4" t="s">
        <v>150</v>
      </c>
      <c r="X438" s="4" t="s">
        <v>2682</v>
      </c>
      <c r="Y438" s="4"/>
      <c r="Z438" s="4" t="s">
        <v>2683</v>
      </c>
      <c r="AA438" s="4">
        <v>528.0</v>
      </c>
      <c r="AB438" s="4" t="s">
        <v>13</v>
      </c>
      <c r="AC438" s="4"/>
      <c r="AD438" s="4"/>
      <c r="AE438" s="4"/>
      <c r="AF438" s="4"/>
      <c r="AG438" s="4"/>
      <c r="AH438" s="4"/>
      <c r="AI438" s="4"/>
      <c r="AJ438" s="4"/>
      <c r="AK438" s="4"/>
      <c r="AL438" s="4"/>
      <c r="AM438" s="4"/>
      <c r="AN438" s="4"/>
      <c r="AO438" s="4"/>
      <c r="AP438" s="4" t="str">
        <f>VLOOKUP(AA438,[1]Trộn!AA437:AB3429,2,FALSE)</f>
        <v>#ERROR!</v>
      </c>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row>
    <row r="439" ht="7.5" customHeight="1">
      <c r="A439" s="1" t="str">
        <f t="shared" si="92"/>
        <v>OK</v>
      </c>
      <c r="B439" s="3" t="str">
        <f t="shared" si="93"/>
        <v>OK</v>
      </c>
      <c r="C439" s="4" t="s">
        <v>2684</v>
      </c>
      <c r="D439" s="4" t="s">
        <v>2623</v>
      </c>
      <c r="E439" s="4"/>
      <c r="F439" s="4"/>
      <c r="G439" s="4" t="s">
        <v>2685</v>
      </c>
      <c r="H439" s="4"/>
      <c r="I439" s="4"/>
      <c r="J439" s="4"/>
      <c r="K439" s="4"/>
      <c r="L439" s="4"/>
      <c r="M439" s="4" t="s">
        <v>47</v>
      </c>
      <c r="N439" s="4" t="s">
        <v>9</v>
      </c>
      <c r="O439" s="4" t="s">
        <v>235</v>
      </c>
      <c r="P439" s="4" t="s">
        <v>236</v>
      </c>
      <c r="Q439" s="4"/>
      <c r="R439" s="4" t="s">
        <v>2686</v>
      </c>
      <c r="S439" s="4"/>
      <c r="T439" s="4"/>
      <c r="U439" s="4"/>
      <c r="V439" s="4"/>
      <c r="W439" s="4"/>
      <c r="X439" s="4" t="s">
        <v>2687</v>
      </c>
      <c r="Y439" s="4" t="s">
        <v>2688</v>
      </c>
      <c r="Z439" s="4"/>
      <c r="AA439" s="4">
        <v>529.0</v>
      </c>
      <c r="AB439" s="4" t="s">
        <v>49</v>
      </c>
      <c r="AC439" s="4"/>
      <c r="AD439" s="4"/>
      <c r="AE439" s="4"/>
      <c r="AF439" s="4"/>
      <c r="AG439" s="4"/>
      <c r="AH439" s="4"/>
      <c r="AI439" s="4"/>
      <c r="AJ439" s="4"/>
      <c r="AK439" s="4"/>
      <c r="AL439" s="4"/>
      <c r="AM439" s="4"/>
      <c r="AN439" s="4"/>
      <c r="AO439" s="4"/>
      <c r="AP439" s="4" t="str">
        <f>VLOOKUP(AA439,[1]Trộn!AA438:AB3430,2,FALSE)</f>
        <v>#ERROR!</v>
      </c>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row>
    <row r="440" ht="7.5" customHeight="1">
      <c r="A440" s="1" t="str">
        <f t="shared" si="92"/>
        <v>OK</v>
      </c>
      <c r="B440" s="3" t="str">
        <f t="shared" si="93"/>
        <v>OK</v>
      </c>
      <c r="C440" s="4" t="s">
        <v>2684</v>
      </c>
      <c r="D440" s="4" t="s">
        <v>2623</v>
      </c>
      <c r="E440" s="4"/>
      <c r="F440" s="4"/>
      <c r="G440" s="4" t="s">
        <v>2685</v>
      </c>
      <c r="H440" s="4"/>
      <c r="I440" s="4"/>
      <c r="J440" s="4"/>
      <c r="K440" s="4"/>
      <c r="L440" s="4"/>
      <c r="M440" s="4" t="s">
        <v>13</v>
      </c>
      <c r="N440" s="4" t="s">
        <v>8</v>
      </c>
      <c r="O440" s="4" t="s">
        <v>505</v>
      </c>
      <c r="P440" s="4" t="s">
        <v>578</v>
      </c>
      <c r="Q440" s="4"/>
      <c r="R440" s="4" t="s">
        <v>2689</v>
      </c>
      <c r="S440" s="4" t="s">
        <v>2690</v>
      </c>
      <c r="T440" s="4" t="s">
        <v>2691</v>
      </c>
      <c r="U440" s="4" t="s">
        <v>2692</v>
      </c>
      <c r="V440" s="4" t="s">
        <v>2693</v>
      </c>
      <c r="W440" s="4" t="s">
        <v>2694</v>
      </c>
      <c r="X440" s="4" t="s">
        <v>925</v>
      </c>
      <c r="Y440" s="4" t="s">
        <v>2695</v>
      </c>
      <c r="Z440" s="4"/>
      <c r="AA440" s="4">
        <v>530.0</v>
      </c>
      <c r="AB440" s="4" t="s">
        <v>47</v>
      </c>
      <c r="AC440" s="4"/>
      <c r="AD440" s="20" t="s">
        <v>1165</v>
      </c>
      <c r="AE440" s="4"/>
      <c r="AF440" s="4"/>
      <c r="AG440" s="4"/>
      <c r="AH440" s="4"/>
      <c r="AI440" s="4"/>
      <c r="AJ440" s="4"/>
      <c r="AK440" s="4"/>
      <c r="AL440" s="4"/>
      <c r="AM440" s="4"/>
      <c r="AN440" s="4"/>
      <c r="AO440" s="4"/>
      <c r="AP440" s="4" t="str">
        <f>VLOOKUP(AA440,[1]Trộn!AA439:AB3431,2,FALSE)</f>
        <v>#ERROR!</v>
      </c>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row>
    <row r="441" ht="7.5" customHeight="1">
      <c r="A441" s="1"/>
      <c r="B441" s="3"/>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row>
    <row r="442" ht="7.5" customHeight="1">
      <c r="A442" s="1" t="str">
        <f t="shared" ref="A442:A457" si="94">SWITCH(B442,"OK",IF(ISBLANK(R442),IF(ISBLANK(P442),"Giữ chỗ nhóm","Giữ chỗ"),"OK"),"Chưa làm",IF(P442&lt;&gt;"","Giữ chỗ",""),0,IF(ISBLANK(R442),"Thêm",""),"")</f>
        <v>OK</v>
      </c>
      <c r="B442" s="3" t="str">
        <f t="shared" ref="B442:B457" si="95">IF(Q442&lt;&gt;"",0,IF(O442="",IF(N442="",,"Tự do chọn"),SWITCH(M442,"KSTN",IF(LEFT(O442,1)="A","OK","Sai lớp"),"CQ",IF(LEFT(O442,1)="B","OK","Sai lớp"),"SIE",IF(LEFT(O442,1)="C","OK","Sai lớp"),"VN",IF(LEFT(O442,1)="D","OK","Sai lớp"),"VN-ICT",IF(LEFT(O442,1)="D","OK","Sai lớp"),"Sai phân công")))</f>
        <v>OK</v>
      </c>
      <c r="C442" s="4" t="s">
        <v>2700</v>
      </c>
      <c r="D442" s="4" t="s">
        <v>2623</v>
      </c>
      <c r="E442" s="4"/>
      <c r="F442" s="4" t="s">
        <v>2701</v>
      </c>
      <c r="G442" s="4"/>
      <c r="H442" s="4"/>
      <c r="I442" s="4"/>
      <c r="J442" s="4"/>
      <c r="K442" s="4"/>
      <c r="L442" s="4"/>
      <c r="M442" s="4" t="s">
        <v>47</v>
      </c>
      <c r="N442" s="4" t="s">
        <v>9</v>
      </c>
      <c r="O442" s="4" t="s">
        <v>1104</v>
      </c>
      <c r="P442" s="4" t="s">
        <v>215</v>
      </c>
      <c r="Q442" s="4"/>
      <c r="R442" s="4" t="s">
        <v>2702</v>
      </c>
      <c r="S442" s="4"/>
      <c r="T442" s="4"/>
      <c r="U442" s="4"/>
      <c r="V442" s="4"/>
      <c r="W442" s="4"/>
      <c r="X442" s="4" t="s">
        <v>2703</v>
      </c>
      <c r="Y442" s="4" t="s">
        <v>2704</v>
      </c>
      <c r="Z442" s="4"/>
      <c r="AA442" s="4">
        <v>532.0</v>
      </c>
      <c r="AB442" s="4" t="s">
        <v>49</v>
      </c>
      <c r="AC442" s="4"/>
      <c r="AD442" s="4"/>
      <c r="AE442" s="4"/>
      <c r="AF442" s="4"/>
      <c r="AG442" s="4"/>
      <c r="AH442" s="4"/>
      <c r="AI442" s="4"/>
      <c r="AJ442" s="4"/>
      <c r="AK442" s="4"/>
      <c r="AL442" s="4"/>
      <c r="AM442" s="4"/>
      <c r="AN442" s="4"/>
      <c r="AO442" s="4"/>
      <c r="AP442" s="4" t="str">
        <f>VLOOKUP(AA442,[1]Trộn!AA441:AB3433,2,FALSE)</f>
        <v>#ERROR!</v>
      </c>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row>
    <row r="443" ht="7.5" customHeight="1">
      <c r="A443" s="1" t="str">
        <f t="shared" si="94"/>
        <v/>
      </c>
      <c r="B443" s="3">
        <f t="shared" si="95"/>
        <v>0</v>
      </c>
      <c r="C443" s="4" t="s">
        <v>2700</v>
      </c>
      <c r="D443" s="4" t="s">
        <v>2623</v>
      </c>
      <c r="E443" s="4"/>
      <c r="F443" s="4" t="s">
        <v>2701</v>
      </c>
      <c r="G443" s="4"/>
      <c r="H443" s="4"/>
      <c r="I443" s="4"/>
      <c r="J443" s="4"/>
      <c r="K443" s="4"/>
      <c r="L443" s="4"/>
      <c r="M443" s="4"/>
      <c r="N443" s="4"/>
      <c r="O443" s="4"/>
      <c r="P443" s="4" t="s">
        <v>2705</v>
      </c>
      <c r="Q443" s="4" t="s">
        <v>5</v>
      </c>
      <c r="R443" s="4" t="s">
        <v>2706</v>
      </c>
      <c r="S443" s="4" t="s">
        <v>2707</v>
      </c>
      <c r="T443" s="4" t="s">
        <v>2708</v>
      </c>
      <c r="U443" s="4" t="s">
        <v>2709</v>
      </c>
      <c r="V443" s="4" t="s">
        <v>2710</v>
      </c>
      <c r="W443" s="4" t="s">
        <v>2711</v>
      </c>
      <c r="X443" s="4" t="s">
        <v>242</v>
      </c>
      <c r="Y443" s="4"/>
      <c r="Z443" s="4" t="s">
        <v>2712</v>
      </c>
      <c r="AA443" s="4">
        <v>533.0</v>
      </c>
      <c r="AB443" s="4" t="s">
        <v>13</v>
      </c>
      <c r="AC443" s="4"/>
      <c r="AD443" s="4"/>
      <c r="AE443" s="4"/>
      <c r="AF443" s="4"/>
      <c r="AG443" s="4"/>
      <c r="AH443" s="4"/>
      <c r="AI443" s="4"/>
      <c r="AJ443" s="4"/>
      <c r="AK443" s="4"/>
      <c r="AL443" s="4"/>
      <c r="AM443" s="4"/>
      <c r="AN443" s="4"/>
      <c r="AO443" s="4"/>
      <c r="AP443" s="4" t="str">
        <f>VLOOKUP(AA443,[1]Trộn!AA442:AB3434,2,FALSE)</f>
        <v>#ERROR!</v>
      </c>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row>
    <row r="444" ht="7.5" customHeight="1">
      <c r="A444" s="1" t="str">
        <f t="shared" si="94"/>
        <v>OK</v>
      </c>
      <c r="B444" s="3" t="str">
        <f t="shared" si="95"/>
        <v>OK</v>
      </c>
      <c r="C444" s="4" t="s">
        <v>2714</v>
      </c>
      <c r="D444" s="4" t="s">
        <v>2623</v>
      </c>
      <c r="E444" s="4"/>
      <c r="F444" s="4" t="s">
        <v>2715</v>
      </c>
      <c r="G444" s="4"/>
      <c r="H444" s="4"/>
      <c r="I444" s="4"/>
      <c r="J444" s="4"/>
      <c r="K444" s="4"/>
      <c r="L444" s="4"/>
      <c r="M444" s="4" t="s">
        <v>47</v>
      </c>
      <c r="N444" s="4" t="s">
        <v>9</v>
      </c>
      <c r="O444" s="4" t="s">
        <v>1104</v>
      </c>
      <c r="P444" s="4" t="s">
        <v>215</v>
      </c>
      <c r="Q444" s="4"/>
      <c r="R444" s="4" t="s">
        <v>2716</v>
      </c>
      <c r="S444" s="4"/>
      <c r="T444" s="4"/>
      <c r="U444" s="4"/>
      <c r="V444" s="4"/>
      <c r="W444" s="4"/>
      <c r="X444" s="4" t="s">
        <v>2717</v>
      </c>
      <c r="Y444" s="4" t="s">
        <v>2718</v>
      </c>
      <c r="Z444" s="4"/>
      <c r="AA444" s="4">
        <v>534.0</v>
      </c>
      <c r="AB444" s="4" t="s">
        <v>49</v>
      </c>
      <c r="AC444" s="4"/>
      <c r="AD444" s="4"/>
      <c r="AE444" s="4"/>
      <c r="AF444" s="4"/>
      <c r="AG444" s="4"/>
      <c r="AH444" s="4"/>
      <c r="AI444" s="4"/>
      <c r="AJ444" s="4"/>
      <c r="AK444" s="4"/>
      <c r="AL444" s="4"/>
      <c r="AM444" s="4"/>
      <c r="AN444" s="4"/>
      <c r="AO444" s="4"/>
      <c r="AP444" s="4" t="str">
        <f>VLOOKUP(AA444,[1]Trộn!AA443:AB3435,2,FALSE)</f>
        <v>#ERROR!</v>
      </c>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row>
    <row r="445" ht="7.5" customHeight="1">
      <c r="A445" s="1" t="str">
        <f t="shared" si="94"/>
        <v>OK</v>
      </c>
      <c r="B445" s="3" t="str">
        <f t="shared" si="95"/>
        <v>OK</v>
      </c>
      <c r="C445" s="4" t="s">
        <v>2714</v>
      </c>
      <c r="D445" s="4" t="s">
        <v>2623</v>
      </c>
      <c r="E445" s="4"/>
      <c r="F445" s="4"/>
      <c r="G445" s="4"/>
      <c r="H445" s="4"/>
      <c r="I445" s="4"/>
      <c r="J445" s="4"/>
      <c r="K445" s="4"/>
      <c r="L445" s="4"/>
      <c r="M445" s="4" t="s">
        <v>47</v>
      </c>
      <c r="N445" s="4" t="s">
        <v>5</v>
      </c>
      <c r="O445" s="4" t="s">
        <v>1104</v>
      </c>
      <c r="P445" s="4" t="s">
        <v>215</v>
      </c>
      <c r="Q445" s="4"/>
      <c r="R445" s="4" t="s">
        <v>2720</v>
      </c>
      <c r="S445" s="4" t="s">
        <v>116</v>
      </c>
      <c r="T445" s="4" t="s">
        <v>117</v>
      </c>
      <c r="U445" s="4" t="s">
        <v>118</v>
      </c>
      <c r="V445" s="4" t="s">
        <v>2722</v>
      </c>
      <c r="W445" s="4" t="s">
        <v>115</v>
      </c>
      <c r="X445" s="4" t="s">
        <v>99</v>
      </c>
      <c r="Y445" s="4" t="s">
        <v>2717</v>
      </c>
      <c r="Z445" s="4"/>
      <c r="AA445" s="4">
        <v>535.0</v>
      </c>
      <c r="AB445" s="4" t="s">
        <v>49</v>
      </c>
      <c r="AC445" s="4"/>
      <c r="AD445" s="4"/>
      <c r="AE445" s="4"/>
      <c r="AF445" s="4"/>
      <c r="AG445" s="4"/>
      <c r="AH445" s="4"/>
      <c r="AI445" s="4"/>
      <c r="AJ445" s="4"/>
      <c r="AK445" s="4"/>
      <c r="AL445" s="4"/>
      <c r="AM445" s="4"/>
      <c r="AN445" s="4"/>
      <c r="AO445" s="4"/>
      <c r="AP445" s="4" t="str">
        <f>VLOOKUP(AA445,[1]Trộn!AA444:AB3436,2,FALSE)</f>
        <v>#ERROR!</v>
      </c>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row>
    <row r="446" ht="7.5" customHeight="1">
      <c r="A446" s="1" t="str">
        <f t="shared" si="94"/>
        <v/>
      </c>
      <c r="B446" s="3">
        <f t="shared" si="95"/>
        <v>0</v>
      </c>
      <c r="C446" s="4" t="s">
        <v>2714</v>
      </c>
      <c r="D446" s="4" t="s">
        <v>2623</v>
      </c>
      <c r="E446" s="4"/>
      <c r="F446" s="4" t="s">
        <v>2715</v>
      </c>
      <c r="G446" s="4"/>
      <c r="H446" s="4"/>
      <c r="I446" s="4"/>
      <c r="J446" s="4"/>
      <c r="K446" s="4"/>
      <c r="L446" s="4"/>
      <c r="M446" s="4"/>
      <c r="N446" s="4"/>
      <c r="O446" s="4"/>
      <c r="P446" s="4" t="s">
        <v>2723</v>
      </c>
      <c r="Q446" s="4" t="s">
        <v>5</v>
      </c>
      <c r="R446" s="4" t="s">
        <v>2641</v>
      </c>
      <c r="S446" s="4" t="s">
        <v>2724</v>
      </c>
      <c r="T446" s="4" t="s">
        <v>2643</v>
      </c>
      <c r="U446" s="4" t="s">
        <v>2644</v>
      </c>
      <c r="V446" s="4" t="s">
        <v>2645</v>
      </c>
      <c r="W446" s="4" t="s">
        <v>2646</v>
      </c>
      <c r="X446" s="4" t="s">
        <v>2725</v>
      </c>
      <c r="Y446" s="4"/>
      <c r="Z446" s="4" t="s">
        <v>2726</v>
      </c>
      <c r="AA446" s="4">
        <v>536.0</v>
      </c>
      <c r="AB446" s="4" t="s">
        <v>13</v>
      </c>
      <c r="AC446" s="4"/>
      <c r="AD446" s="4"/>
      <c r="AE446" s="4"/>
      <c r="AF446" s="4"/>
      <c r="AG446" s="4"/>
      <c r="AH446" s="4"/>
      <c r="AI446" s="4"/>
      <c r="AJ446" s="4"/>
      <c r="AK446" s="4"/>
      <c r="AL446" s="4"/>
      <c r="AM446" s="4"/>
      <c r="AN446" s="4"/>
      <c r="AO446" s="4"/>
      <c r="AP446" s="4" t="str">
        <f>VLOOKUP(AA446,[1]Trộn!AA445:AB3437,2,FALSE)</f>
        <v>#ERROR!</v>
      </c>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row>
    <row r="447" ht="7.5" customHeight="1">
      <c r="A447" s="1" t="str">
        <f t="shared" si="94"/>
        <v/>
      </c>
      <c r="B447" s="3">
        <f t="shared" si="95"/>
        <v>0</v>
      </c>
      <c r="C447" s="4" t="s">
        <v>2714</v>
      </c>
      <c r="D447" s="4" t="s">
        <v>2623</v>
      </c>
      <c r="E447" s="4"/>
      <c r="F447" s="4"/>
      <c r="G447" s="4"/>
      <c r="H447" s="4"/>
      <c r="I447" s="4"/>
      <c r="J447" s="4"/>
      <c r="K447" s="4"/>
      <c r="L447" s="4"/>
      <c r="M447" s="4"/>
      <c r="N447" s="4"/>
      <c r="O447" s="4"/>
      <c r="P447" s="4"/>
      <c r="Q447" s="4" t="s">
        <v>5</v>
      </c>
      <c r="R447" s="4" t="s">
        <v>2727</v>
      </c>
      <c r="S447" s="4" t="s">
        <v>2728</v>
      </c>
      <c r="T447" s="4" t="s">
        <v>2729</v>
      </c>
      <c r="U447" s="4" t="s">
        <v>2730</v>
      </c>
      <c r="V447" s="4" t="s">
        <v>2731</v>
      </c>
      <c r="W447" s="4" t="s">
        <v>2732</v>
      </c>
      <c r="X447" s="4" t="s">
        <v>150</v>
      </c>
      <c r="Y447" s="4"/>
      <c r="Z447" s="4" t="s">
        <v>2733</v>
      </c>
      <c r="AA447" s="4">
        <v>537.0</v>
      </c>
      <c r="AB447" s="4" t="s">
        <v>49</v>
      </c>
      <c r="AC447" s="4"/>
      <c r="AD447" s="4"/>
      <c r="AE447" s="4"/>
      <c r="AF447" s="4"/>
      <c r="AG447" s="4"/>
      <c r="AH447" s="4"/>
      <c r="AI447" s="4"/>
      <c r="AJ447" s="4"/>
      <c r="AK447" s="4"/>
      <c r="AL447" s="4"/>
      <c r="AM447" s="4"/>
      <c r="AN447" s="4"/>
      <c r="AO447" s="4"/>
      <c r="AP447" s="4" t="str">
        <f>VLOOKUP(AA447,[1]Trộn!AA446:AB3438,2,FALSE)</f>
        <v>#ERROR!</v>
      </c>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row>
    <row r="448" ht="7.5" customHeight="1">
      <c r="A448" s="1" t="str">
        <f t="shared" si="94"/>
        <v>OK</v>
      </c>
      <c r="B448" s="3" t="str">
        <f t="shared" si="95"/>
        <v>OK</v>
      </c>
      <c r="C448" s="4" t="s">
        <v>2734</v>
      </c>
      <c r="D448" s="4" t="s">
        <v>2623</v>
      </c>
      <c r="E448" s="4"/>
      <c r="F448" s="4"/>
      <c r="G448" s="4"/>
      <c r="H448" s="4"/>
      <c r="I448" s="4"/>
      <c r="J448" s="4"/>
      <c r="K448" s="4"/>
      <c r="L448" s="4"/>
      <c r="M448" s="4" t="s">
        <v>47</v>
      </c>
      <c r="N448" s="4" t="s">
        <v>5</v>
      </c>
      <c r="O448" s="4" t="s">
        <v>829</v>
      </c>
      <c r="P448" s="4" t="s">
        <v>494</v>
      </c>
      <c r="Q448" s="4"/>
      <c r="R448" s="4" t="s">
        <v>2735</v>
      </c>
      <c r="S448" s="4" t="s">
        <v>2736</v>
      </c>
      <c r="T448" s="4" t="s">
        <v>2737</v>
      </c>
      <c r="U448" s="4" t="s">
        <v>2738</v>
      </c>
      <c r="V448" s="4" t="s">
        <v>2739</v>
      </c>
      <c r="W448" s="4" t="s">
        <v>2740</v>
      </c>
      <c r="X448" s="4" t="s">
        <v>2741</v>
      </c>
      <c r="Y448" s="4" t="s">
        <v>2742</v>
      </c>
      <c r="Z448" s="4"/>
      <c r="AA448" s="4">
        <v>538.0</v>
      </c>
      <c r="AB448" s="4" t="s">
        <v>49</v>
      </c>
      <c r="AC448" s="4"/>
      <c r="AD448" s="4"/>
      <c r="AE448" s="4"/>
      <c r="AF448" s="4"/>
      <c r="AG448" s="4"/>
      <c r="AH448" s="4"/>
      <c r="AI448" s="4"/>
      <c r="AJ448" s="4"/>
      <c r="AK448" s="4"/>
      <c r="AL448" s="4"/>
      <c r="AM448" s="4"/>
      <c r="AN448" s="4"/>
      <c r="AO448" s="4"/>
      <c r="AP448" s="4" t="str">
        <f>VLOOKUP(AA448,[1]Trộn!AA447:AB3439,2,FALSE)</f>
        <v>#ERROR!</v>
      </c>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row>
    <row r="449" ht="7.5" customHeight="1">
      <c r="A449" s="1" t="str">
        <f t="shared" si="94"/>
        <v>OK</v>
      </c>
      <c r="B449" s="3" t="str">
        <f t="shared" si="95"/>
        <v>OK</v>
      </c>
      <c r="C449" s="4" t="s">
        <v>2734</v>
      </c>
      <c r="D449" s="4" t="s">
        <v>2623</v>
      </c>
      <c r="E449" s="4" t="s">
        <v>2743</v>
      </c>
      <c r="F449" s="4" t="s">
        <v>2744</v>
      </c>
      <c r="G449" s="4" t="s">
        <v>2745</v>
      </c>
      <c r="H449" s="4"/>
      <c r="I449" s="4"/>
      <c r="J449" s="4"/>
      <c r="K449" s="4"/>
      <c r="L449" s="4"/>
      <c r="M449" s="4" t="s">
        <v>47</v>
      </c>
      <c r="N449" s="4" t="s">
        <v>5</v>
      </c>
      <c r="O449" s="4" t="s">
        <v>347</v>
      </c>
      <c r="P449" s="4" t="s">
        <v>254</v>
      </c>
      <c r="Q449" s="4"/>
      <c r="R449" s="4" t="s">
        <v>2746</v>
      </c>
      <c r="S449" s="4" t="s">
        <v>2747</v>
      </c>
      <c r="T449" s="4" t="s">
        <v>2748</v>
      </c>
      <c r="U449" s="4" t="s">
        <v>2749</v>
      </c>
      <c r="V449" s="4" t="s">
        <v>301</v>
      </c>
      <c r="W449" s="4" t="s">
        <v>2750</v>
      </c>
      <c r="X449" s="4" t="s">
        <v>151</v>
      </c>
      <c r="Y449" s="4" t="s">
        <v>2751</v>
      </c>
      <c r="Z449" s="4"/>
      <c r="AA449" s="4">
        <v>539.0</v>
      </c>
      <c r="AB449" s="4" t="s">
        <v>49</v>
      </c>
      <c r="AC449" s="4"/>
      <c r="AD449" s="4"/>
      <c r="AE449" s="4"/>
      <c r="AF449" s="4"/>
      <c r="AG449" s="4"/>
      <c r="AH449" s="4"/>
      <c r="AI449" s="4"/>
      <c r="AJ449" s="4"/>
      <c r="AK449" s="4"/>
      <c r="AL449" s="4"/>
      <c r="AM449" s="4"/>
      <c r="AN449" s="4"/>
      <c r="AO449" s="4"/>
      <c r="AP449" s="4" t="str">
        <f>VLOOKUP(AA449,[1]Trộn!AA448:AB3440,2,FALSE)</f>
        <v>#ERROR!</v>
      </c>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row>
    <row r="450" ht="7.5" customHeight="1">
      <c r="A450" s="1" t="str">
        <f t="shared" si="94"/>
        <v>OK</v>
      </c>
      <c r="B450" s="3" t="str">
        <f t="shared" si="95"/>
        <v>OK</v>
      </c>
      <c r="C450" s="4" t="s">
        <v>2734</v>
      </c>
      <c r="D450" s="4" t="s">
        <v>2623</v>
      </c>
      <c r="E450" s="4"/>
      <c r="F450" s="4"/>
      <c r="G450" s="4"/>
      <c r="H450" s="4"/>
      <c r="I450" s="4"/>
      <c r="J450" s="4"/>
      <c r="K450" s="4"/>
      <c r="L450" s="4"/>
      <c r="M450" s="4" t="s">
        <v>47</v>
      </c>
      <c r="N450" s="4" t="s">
        <v>5</v>
      </c>
      <c r="O450" s="4" t="s">
        <v>1027</v>
      </c>
      <c r="P450" s="4" t="s">
        <v>1245</v>
      </c>
      <c r="Q450" s="4"/>
      <c r="R450" s="4" t="s">
        <v>2752</v>
      </c>
      <c r="S450" s="4" t="s">
        <v>2753</v>
      </c>
      <c r="T450" s="4" t="s">
        <v>2754</v>
      </c>
      <c r="U450" s="4" t="s">
        <v>2755</v>
      </c>
      <c r="V450" s="4" t="s">
        <v>2756</v>
      </c>
      <c r="W450" s="4" t="s">
        <v>2757</v>
      </c>
      <c r="X450" s="4" t="s">
        <v>2758</v>
      </c>
      <c r="Y450" s="4" t="s">
        <v>2759</v>
      </c>
      <c r="Z450" s="4"/>
      <c r="AA450" s="4">
        <v>540.0</v>
      </c>
      <c r="AB450" s="4" t="s">
        <v>49</v>
      </c>
      <c r="AC450" s="4"/>
      <c r="AD450" s="4"/>
      <c r="AE450" s="4"/>
      <c r="AF450" s="4"/>
      <c r="AG450" s="4"/>
      <c r="AH450" s="4"/>
      <c r="AI450" s="4"/>
      <c r="AJ450" s="4"/>
      <c r="AK450" s="4"/>
      <c r="AL450" s="4"/>
      <c r="AM450" s="4"/>
      <c r="AN450" s="4"/>
      <c r="AO450" s="4"/>
      <c r="AP450" s="4" t="str">
        <f>VLOOKUP(AA450,[1]Trộn!AA449:AB3441,2,FALSE)</f>
        <v>#ERROR!</v>
      </c>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row>
    <row r="451" ht="7.5" customHeight="1">
      <c r="A451" s="1" t="str">
        <f t="shared" si="94"/>
        <v>Giữ chỗ</v>
      </c>
      <c r="B451" s="3" t="str">
        <f t="shared" si="95"/>
        <v>OK</v>
      </c>
      <c r="C451" s="4" t="s">
        <v>2734</v>
      </c>
      <c r="D451" s="4" t="s">
        <v>2623</v>
      </c>
      <c r="E451" s="4"/>
      <c r="F451" s="4"/>
      <c r="G451" s="4"/>
      <c r="H451" s="4"/>
      <c r="I451" s="4"/>
      <c r="J451" s="4"/>
      <c r="K451" s="4"/>
      <c r="L451" s="4"/>
      <c r="M451" s="4" t="s">
        <v>47</v>
      </c>
      <c r="N451" s="4" t="s">
        <v>9</v>
      </c>
      <c r="O451" s="4" t="s">
        <v>1189</v>
      </c>
      <c r="P451" s="4" t="s">
        <v>1875</v>
      </c>
      <c r="Q451" s="4"/>
      <c r="R451" s="4"/>
      <c r="S451" s="4"/>
      <c r="T451" s="4"/>
      <c r="U451" s="4"/>
      <c r="V451" s="4"/>
      <c r="W451" s="4"/>
      <c r="X451" s="4"/>
      <c r="Y451" s="4"/>
      <c r="Z451" s="4"/>
      <c r="AA451" s="4">
        <v>541.0</v>
      </c>
      <c r="AB451" s="4" t="s">
        <v>49</v>
      </c>
      <c r="AC451" s="4"/>
      <c r="AD451" s="4"/>
      <c r="AE451" s="4"/>
      <c r="AF451" s="4"/>
      <c r="AG451" s="4"/>
      <c r="AH451" s="4"/>
      <c r="AI451" s="4"/>
      <c r="AJ451" s="4"/>
      <c r="AK451" s="4"/>
      <c r="AL451" s="4"/>
      <c r="AM451" s="4"/>
      <c r="AN451" s="4"/>
      <c r="AO451" s="4"/>
      <c r="AP451" s="4" t="str">
        <f>VLOOKUP(AA451,[1]Trộn!AA450:AB3442,2,FALSE)</f>
        <v>#ERROR!</v>
      </c>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row>
    <row r="452" ht="7.5" customHeight="1">
      <c r="A452" s="1" t="str">
        <f t="shared" si="94"/>
        <v/>
      </c>
      <c r="B452" s="3">
        <f t="shared" si="95"/>
        <v>0</v>
      </c>
      <c r="C452" s="4" t="s">
        <v>2734</v>
      </c>
      <c r="D452" s="4" t="s">
        <v>2623</v>
      </c>
      <c r="E452" s="4" t="s">
        <v>2743</v>
      </c>
      <c r="F452" s="4" t="s">
        <v>2744</v>
      </c>
      <c r="G452" s="4" t="s">
        <v>2745</v>
      </c>
      <c r="H452" s="4"/>
      <c r="I452" s="4"/>
      <c r="J452" s="4"/>
      <c r="K452" s="4"/>
      <c r="L452" s="4"/>
      <c r="M452" s="4"/>
      <c r="N452" s="4"/>
      <c r="O452" s="4"/>
      <c r="P452" s="4" t="s">
        <v>2760</v>
      </c>
      <c r="Q452" s="4" t="s">
        <v>5</v>
      </c>
      <c r="R452" s="4" t="s">
        <v>2761</v>
      </c>
      <c r="S452" s="4" t="s">
        <v>2762</v>
      </c>
      <c r="T452" s="4" t="s">
        <v>2763</v>
      </c>
      <c r="U452" s="4" t="s">
        <v>2764</v>
      </c>
      <c r="V452" s="4" t="s">
        <v>2765</v>
      </c>
      <c r="W452" s="4" t="s">
        <v>2711</v>
      </c>
      <c r="X452" s="4" t="s">
        <v>242</v>
      </c>
      <c r="Y452" s="4"/>
      <c r="Z452" s="4" t="s">
        <v>2766</v>
      </c>
      <c r="AA452" s="4">
        <v>542.0</v>
      </c>
      <c r="AB452" s="4" t="s">
        <v>13</v>
      </c>
      <c r="AC452" s="4"/>
      <c r="AD452" s="4"/>
      <c r="AE452" s="4"/>
      <c r="AF452" s="4"/>
      <c r="AG452" s="4"/>
      <c r="AH452" s="4"/>
      <c r="AI452" s="4"/>
      <c r="AJ452" s="4"/>
      <c r="AK452" s="4"/>
      <c r="AL452" s="4"/>
      <c r="AM452" s="4"/>
      <c r="AN452" s="4"/>
      <c r="AO452" s="4"/>
      <c r="AP452" s="4" t="str">
        <f>VLOOKUP(AA452,[1]Trộn!AA451:AB3443,2,FALSE)</f>
        <v>#ERROR!</v>
      </c>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row>
    <row r="453" ht="7.5" customHeight="1">
      <c r="A453" s="1" t="str">
        <f t="shared" si="94"/>
        <v/>
      </c>
      <c r="B453" s="3">
        <f t="shared" si="95"/>
        <v>0</v>
      </c>
      <c r="C453" s="4" t="s">
        <v>2734</v>
      </c>
      <c r="D453" s="4" t="s">
        <v>2623</v>
      </c>
      <c r="E453" s="4"/>
      <c r="F453" s="4"/>
      <c r="G453" s="4"/>
      <c r="H453" s="4"/>
      <c r="I453" s="4"/>
      <c r="J453" s="4"/>
      <c r="K453" s="4"/>
      <c r="L453" s="4"/>
      <c r="M453" s="4"/>
      <c r="N453" s="4"/>
      <c r="O453" s="4"/>
      <c r="P453" s="4"/>
      <c r="Q453" s="4" t="s">
        <v>5</v>
      </c>
      <c r="R453" s="4" t="s">
        <v>2768</v>
      </c>
      <c r="S453" s="4" t="s">
        <v>2769</v>
      </c>
      <c r="T453" s="4" t="s">
        <v>2770</v>
      </c>
      <c r="U453" s="4" t="s">
        <v>2771</v>
      </c>
      <c r="V453" s="4" t="s">
        <v>2772</v>
      </c>
      <c r="W453" s="4" t="s">
        <v>2773</v>
      </c>
      <c r="X453" s="4"/>
      <c r="Y453" s="4"/>
      <c r="Z453" s="4" t="s">
        <v>2774</v>
      </c>
      <c r="AA453" s="4">
        <v>543.0</v>
      </c>
      <c r="AB453" s="4" t="s">
        <v>49</v>
      </c>
      <c r="AC453" s="4"/>
      <c r="AD453" s="4"/>
      <c r="AE453" s="4"/>
      <c r="AF453" s="4"/>
      <c r="AG453" s="4"/>
      <c r="AH453" s="4"/>
      <c r="AI453" s="4"/>
      <c r="AJ453" s="4"/>
      <c r="AK453" s="4"/>
      <c r="AL453" s="4"/>
      <c r="AM453" s="4"/>
      <c r="AN453" s="4"/>
      <c r="AO453" s="4"/>
      <c r="AP453" s="4" t="str">
        <f>VLOOKUP(AA453,[1]Trộn!AA452:AB3444,2,FALSE)</f>
        <v>#ERROR!</v>
      </c>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row>
    <row r="454" ht="7.5" customHeight="1">
      <c r="A454" s="1" t="str">
        <f t="shared" si="94"/>
        <v/>
      </c>
      <c r="B454" s="3">
        <f t="shared" si="95"/>
        <v>0</v>
      </c>
      <c r="C454" s="4" t="s">
        <v>2734</v>
      </c>
      <c r="D454" s="4" t="s">
        <v>2623</v>
      </c>
      <c r="E454" s="4"/>
      <c r="F454" s="4"/>
      <c r="G454" s="4"/>
      <c r="H454" s="4"/>
      <c r="I454" s="4"/>
      <c r="J454" s="4"/>
      <c r="K454" s="4"/>
      <c r="L454" s="4"/>
      <c r="M454" s="4"/>
      <c r="N454" s="4"/>
      <c r="O454" s="4"/>
      <c r="P454" s="4"/>
      <c r="Q454" s="4" t="s">
        <v>9</v>
      </c>
      <c r="R454" s="4" t="s">
        <v>2777</v>
      </c>
      <c r="S454" s="4"/>
      <c r="T454" s="4"/>
      <c r="U454" s="4"/>
      <c r="V454" s="4"/>
      <c r="W454" s="4"/>
      <c r="X454" s="4"/>
      <c r="Y454" s="4"/>
      <c r="Z454" s="4" t="s">
        <v>2778</v>
      </c>
      <c r="AA454" s="4">
        <v>544.0</v>
      </c>
      <c r="AB454" s="4" t="s">
        <v>49</v>
      </c>
      <c r="AC454" s="4"/>
      <c r="AD454" s="4"/>
      <c r="AE454" s="4"/>
      <c r="AF454" s="4"/>
      <c r="AG454" s="4"/>
      <c r="AH454" s="4"/>
      <c r="AI454" s="4"/>
      <c r="AJ454" s="4"/>
      <c r="AK454" s="4"/>
      <c r="AL454" s="4"/>
      <c r="AM454" s="4"/>
      <c r="AN454" s="4"/>
      <c r="AO454" s="4"/>
      <c r="AP454" s="4" t="str">
        <f>VLOOKUP(AA454,[1]Trộn!AA453:AB3445,2,FALSE)</f>
        <v>#ERROR!</v>
      </c>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row>
    <row r="455" ht="7.5" customHeight="1">
      <c r="A455" s="1" t="str">
        <f t="shared" si="94"/>
        <v/>
      </c>
      <c r="B455" s="3">
        <f t="shared" si="95"/>
        <v>0</v>
      </c>
      <c r="C455" s="4" t="s">
        <v>2734</v>
      </c>
      <c r="D455" s="4" t="s">
        <v>2623</v>
      </c>
      <c r="E455" s="4"/>
      <c r="F455" s="4"/>
      <c r="G455" s="4"/>
      <c r="H455" s="4"/>
      <c r="I455" s="4"/>
      <c r="J455" s="4"/>
      <c r="K455" s="4"/>
      <c r="L455" s="4"/>
      <c r="M455" s="4"/>
      <c r="N455" s="4"/>
      <c r="O455" s="4"/>
      <c r="P455" s="4"/>
      <c r="Q455" s="4" t="s">
        <v>9</v>
      </c>
      <c r="R455" s="4" t="s">
        <v>2779</v>
      </c>
      <c r="S455" s="4"/>
      <c r="T455" s="4"/>
      <c r="U455" s="4"/>
      <c r="V455" s="4"/>
      <c r="W455" s="4"/>
      <c r="X455" s="4"/>
      <c r="Y455" s="4"/>
      <c r="Z455" s="4" t="s">
        <v>2780</v>
      </c>
      <c r="AA455" s="4">
        <v>545.0</v>
      </c>
      <c r="AB455" s="4" t="s">
        <v>49</v>
      </c>
      <c r="AC455" s="4"/>
      <c r="AD455" s="4"/>
      <c r="AE455" s="4"/>
      <c r="AF455" s="4"/>
      <c r="AG455" s="4"/>
      <c r="AH455" s="4"/>
      <c r="AI455" s="4"/>
      <c r="AJ455" s="4"/>
      <c r="AK455" s="4"/>
      <c r="AL455" s="4"/>
      <c r="AM455" s="4"/>
      <c r="AN455" s="4"/>
      <c r="AO455" s="4"/>
      <c r="AP455" s="4" t="str">
        <f>VLOOKUP(AA455,[1]Trộn!AA454:AB3446,2,FALSE)</f>
        <v>#ERROR!</v>
      </c>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row>
    <row r="456" ht="7.5" customHeight="1">
      <c r="A456" s="1" t="str">
        <f t="shared" si="94"/>
        <v>OK</v>
      </c>
      <c r="B456" s="3" t="str">
        <f t="shared" si="95"/>
        <v>OK</v>
      </c>
      <c r="C456" s="4" t="s">
        <v>2781</v>
      </c>
      <c r="D456" s="4" t="s">
        <v>2623</v>
      </c>
      <c r="E456" s="4"/>
      <c r="F456" s="4"/>
      <c r="G456" s="4" t="s">
        <v>2782</v>
      </c>
      <c r="H456" s="4"/>
      <c r="I456" s="4"/>
      <c r="J456" s="4"/>
      <c r="K456" s="4"/>
      <c r="L456" s="4"/>
      <c r="M456" s="4" t="s">
        <v>47</v>
      </c>
      <c r="N456" s="4" t="s">
        <v>9</v>
      </c>
      <c r="O456" s="4" t="s">
        <v>829</v>
      </c>
      <c r="P456" s="4" t="s">
        <v>2442</v>
      </c>
      <c r="Q456" s="4"/>
      <c r="R456" s="4" t="s">
        <v>2783</v>
      </c>
      <c r="S456" s="4"/>
      <c r="T456" s="4"/>
      <c r="U456" s="4"/>
      <c r="V456" s="4"/>
      <c r="W456" s="4"/>
      <c r="X456" s="4" t="s">
        <v>2784</v>
      </c>
      <c r="Y456" s="4" t="s">
        <v>2785</v>
      </c>
      <c r="Z456" s="4"/>
      <c r="AA456" s="4">
        <v>546.0</v>
      </c>
      <c r="AB456" s="4" t="s">
        <v>49</v>
      </c>
      <c r="AC456" s="4"/>
      <c r="AD456" s="4"/>
      <c r="AE456" s="4"/>
      <c r="AF456" s="4"/>
      <c r="AG456" s="4"/>
      <c r="AH456" s="4"/>
      <c r="AI456" s="4"/>
      <c r="AJ456" s="4"/>
      <c r="AK456" s="4"/>
      <c r="AL456" s="4"/>
      <c r="AM456" s="4"/>
      <c r="AN456" s="4"/>
      <c r="AO456" s="4"/>
      <c r="AP456" s="4" t="str">
        <f>VLOOKUP(AA456,[1]Trộn!AA455:AB3447,2,FALSE)</f>
        <v>#ERROR!</v>
      </c>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row>
    <row r="457" ht="7.5" customHeight="1">
      <c r="A457" s="1" t="str">
        <f t="shared" si="94"/>
        <v>OK</v>
      </c>
      <c r="B457" s="3" t="str">
        <f t="shared" si="95"/>
        <v>OK</v>
      </c>
      <c r="C457" s="4" t="s">
        <v>2781</v>
      </c>
      <c r="D457" s="4" t="s">
        <v>2623</v>
      </c>
      <c r="E457" s="4"/>
      <c r="F457" s="4"/>
      <c r="G457" s="4" t="s">
        <v>2782</v>
      </c>
      <c r="H457" s="4"/>
      <c r="I457" s="4"/>
      <c r="J457" s="4"/>
      <c r="K457" s="4"/>
      <c r="L457" s="4"/>
      <c r="M457" s="4" t="s">
        <v>13</v>
      </c>
      <c r="N457" s="4" t="s">
        <v>8</v>
      </c>
      <c r="O457" s="4" t="s">
        <v>42</v>
      </c>
      <c r="P457" s="4" t="s">
        <v>188</v>
      </c>
      <c r="Q457" s="4"/>
      <c r="R457" s="4" t="s">
        <v>2787</v>
      </c>
      <c r="S457" s="4" t="s">
        <v>2788</v>
      </c>
      <c r="T457" s="4" t="s">
        <v>2789</v>
      </c>
      <c r="U457" s="4" t="s">
        <v>2790</v>
      </c>
      <c r="V457" s="4" t="s">
        <v>2791</v>
      </c>
      <c r="W457" s="4" t="s">
        <v>2792</v>
      </c>
      <c r="X457" s="4" t="s">
        <v>1219</v>
      </c>
      <c r="Y457" s="4" t="s">
        <v>2793</v>
      </c>
      <c r="Z457" s="4"/>
      <c r="AA457" s="4">
        <v>547.0</v>
      </c>
      <c r="AB457" s="4" t="s">
        <v>47</v>
      </c>
      <c r="AC457" s="4"/>
      <c r="AD457" s="20" t="s">
        <v>416</v>
      </c>
      <c r="AE457" s="4"/>
      <c r="AF457" s="4"/>
      <c r="AG457" s="4"/>
      <c r="AH457" s="4"/>
      <c r="AI457" s="4"/>
      <c r="AJ457" s="4"/>
      <c r="AK457" s="4"/>
      <c r="AL457" s="4"/>
      <c r="AM457" s="4"/>
      <c r="AN457" s="4"/>
      <c r="AO457" s="4"/>
      <c r="AP457" s="4" t="str">
        <f>VLOOKUP(AA457,[1]Trộn!AA456:AB3448,2,FALSE)</f>
        <v>#ERROR!</v>
      </c>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row>
    <row r="458" ht="7.5" customHeight="1">
      <c r="A458" s="1"/>
      <c r="B458" s="3"/>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row>
    <row r="459" ht="7.5" customHeight="1">
      <c r="A459" s="1" t="str">
        <f t="shared" ref="A459:A460" si="96">SWITCH(B459,"OK",IF(ISBLANK(R459),IF(ISBLANK(P459),"Giữ chỗ nhóm","Giữ chỗ"),"OK"),"Chưa làm",IF(P459&lt;&gt;"","Giữ chỗ",""),0,IF(ISBLANK(R459),"Thêm",""),"")</f>
        <v>OK</v>
      </c>
      <c r="B459" s="3" t="str">
        <f t="shared" ref="B459:B460" si="97">IF(Q459&lt;&gt;"",0,IF(O459="",IF(N459="",,"Tự do chọn"),SWITCH(M459,"KSTN",IF(LEFT(O459,1)="A","OK","Sai lớp"),"CQ",IF(LEFT(O459,1)="B","OK","Sai lớp"),"SIE",IF(LEFT(O459,1)="C","OK","Sai lớp"),"VN",IF(LEFT(O459,1)="D","OK","Sai lớp"),"VN-ICT",IF(LEFT(O459,1)="D","OK","Sai lớp"),"Sai phân công")))</f>
        <v>OK</v>
      </c>
      <c r="C459" s="4" t="s">
        <v>2794</v>
      </c>
      <c r="D459" s="4" t="s">
        <v>2623</v>
      </c>
      <c r="E459" s="4"/>
      <c r="F459" s="4"/>
      <c r="G459" s="4" t="s">
        <v>2795</v>
      </c>
      <c r="H459" s="4"/>
      <c r="I459" s="4"/>
      <c r="J459" s="4"/>
      <c r="K459" s="4"/>
      <c r="L459" s="4"/>
      <c r="M459" s="4" t="s">
        <v>47</v>
      </c>
      <c r="N459" s="4" t="s">
        <v>9</v>
      </c>
      <c r="O459" s="4" t="s">
        <v>404</v>
      </c>
      <c r="P459" s="4" t="s">
        <v>1366</v>
      </c>
      <c r="Q459" s="4"/>
      <c r="R459" s="4" t="s">
        <v>2796</v>
      </c>
      <c r="S459" s="4"/>
      <c r="T459" s="4"/>
      <c r="U459" s="4"/>
      <c r="V459" s="4"/>
      <c r="W459" s="4"/>
      <c r="X459" s="4" t="s">
        <v>2797</v>
      </c>
      <c r="Y459" s="4" t="s">
        <v>2797</v>
      </c>
      <c r="Z459" s="4"/>
      <c r="AA459" s="4">
        <v>549.0</v>
      </c>
      <c r="AB459" s="4" t="s">
        <v>49</v>
      </c>
      <c r="AC459" s="4"/>
      <c r="AD459" s="4"/>
      <c r="AE459" s="4"/>
      <c r="AF459" s="4"/>
      <c r="AG459" s="4"/>
      <c r="AH459" s="4"/>
      <c r="AI459" s="4"/>
      <c r="AJ459" s="4"/>
      <c r="AK459" s="4"/>
      <c r="AL459" s="4"/>
      <c r="AM459" s="4"/>
      <c r="AN459" s="4"/>
      <c r="AO459" s="4"/>
      <c r="AP459" s="4" t="str">
        <f>VLOOKUP(AA459,[1]Trộn!AA458:AB3450,2,FALSE)</f>
        <v>#ERROR!</v>
      </c>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row>
    <row r="460" ht="7.5" customHeight="1">
      <c r="A460" s="1" t="str">
        <f t="shared" si="96"/>
        <v>OK</v>
      </c>
      <c r="B460" s="3" t="str">
        <f t="shared" si="97"/>
        <v>OK</v>
      </c>
      <c r="C460" s="4" t="s">
        <v>2794</v>
      </c>
      <c r="D460" s="4" t="s">
        <v>2623</v>
      </c>
      <c r="E460" s="4"/>
      <c r="F460" s="4"/>
      <c r="G460" s="4" t="s">
        <v>2795</v>
      </c>
      <c r="H460" s="4"/>
      <c r="I460" s="4"/>
      <c r="J460" s="4"/>
      <c r="K460" s="4"/>
      <c r="L460" s="4"/>
      <c r="M460" s="4" t="s">
        <v>13</v>
      </c>
      <c r="N460" s="4" t="s">
        <v>8</v>
      </c>
      <c r="O460" s="4" t="s">
        <v>550</v>
      </c>
      <c r="P460" s="4" t="s">
        <v>567</v>
      </c>
      <c r="Q460" s="4"/>
      <c r="R460" s="4" t="s">
        <v>2801</v>
      </c>
      <c r="S460" s="4" t="s">
        <v>2802</v>
      </c>
      <c r="T460" s="4" t="s">
        <v>2803</v>
      </c>
      <c r="U460" s="4" t="s">
        <v>2804</v>
      </c>
      <c r="V460" s="4" t="s">
        <v>2805</v>
      </c>
      <c r="W460" s="4" t="s">
        <v>2806</v>
      </c>
      <c r="X460" s="4" t="s">
        <v>2807</v>
      </c>
      <c r="Y460" s="4" t="s">
        <v>2808</v>
      </c>
      <c r="Z460" s="4"/>
      <c r="AA460" s="4">
        <v>550.0</v>
      </c>
      <c r="AB460" s="4" t="s">
        <v>47</v>
      </c>
      <c r="AC460" s="4"/>
      <c r="AD460" s="20" t="s">
        <v>1250</v>
      </c>
      <c r="AE460" s="4"/>
      <c r="AF460" s="4"/>
      <c r="AG460" s="4"/>
      <c r="AH460" s="4"/>
      <c r="AI460" s="4"/>
      <c r="AJ460" s="4"/>
      <c r="AK460" s="4"/>
      <c r="AL460" s="4"/>
      <c r="AM460" s="4"/>
      <c r="AN460" s="4"/>
      <c r="AO460" s="4"/>
      <c r="AP460" s="4" t="str">
        <f>VLOOKUP(AA460,[1]Trộn!AA459:AB3451,2,FALSE)</f>
        <v>#ERROR!</v>
      </c>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row>
    <row r="461" ht="7.5" customHeight="1">
      <c r="A461" s="1"/>
      <c r="B461" s="3"/>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row>
    <row r="462" ht="7.5" customHeight="1">
      <c r="A462" s="1" t="str">
        <f t="shared" ref="A462:A464" si="98">SWITCH(B462,"OK",IF(ISBLANK(R462),IF(ISBLANK(P462),"Giữ chỗ nhóm","Giữ chỗ"),"OK"),"Chưa làm",IF(P462&lt;&gt;"","Giữ chỗ",""),0,IF(ISBLANK(R462),"Thêm",""),"")</f>
        <v/>
      </c>
      <c r="B462" s="3">
        <f t="shared" ref="B462:B464" si="99">IF(Q462&lt;&gt;"",0,IF(O462="",IF(N462="",,"Tự do chọn"),SWITCH(M462,"KSTN",IF(LEFT(O462,1)="A","OK","Sai lớp"),"CQ",IF(LEFT(O462,1)="B","OK","Sai lớp"),"SIE",IF(LEFT(O462,1)="C","OK","Sai lớp"),"VN",IF(LEFT(O462,1)="D","OK","Sai lớp"),"VN-ICT",IF(LEFT(O462,1)="D","OK","Sai lớp"),"Sai phân công")))</f>
        <v>0</v>
      </c>
      <c r="C462" s="4" t="s">
        <v>2809</v>
      </c>
      <c r="D462" s="4" t="s">
        <v>2623</v>
      </c>
      <c r="E462" s="4"/>
      <c r="F462" s="4"/>
      <c r="G462" s="4"/>
      <c r="H462" s="4"/>
      <c r="I462" s="4"/>
      <c r="J462" s="4"/>
      <c r="K462" s="4"/>
      <c r="L462" s="4"/>
      <c r="M462" s="4" t="s">
        <v>47</v>
      </c>
      <c r="N462" s="4" t="s">
        <v>9</v>
      </c>
      <c r="O462" s="4" t="s">
        <v>235</v>
      </c>
      <c r="P462" s="4" t="s">
        <v>595</v>
      </c>
      <c r="Q462" s="4" t="s">
        <v>9</v>
      </c>
      <c r="R462" s="4" t="s">
        <v>2810</v>
      </c>
      <c r="S462" s="4"/>
      <c r="T462" s="4"/>
      <c r="U462" s="4"/>
      <c r="V462" s="4"/>
      <c r="W462" s="4"/>
      <c r="X462" s="4" t="s">
        <v>2811</v>
      </c>
      <c r="Y462" s="4" t="s">
        <v>2812</v>
      </c>
      <c r="Z462" s="4"/>
      <c r="AA462" s="4">
        <v>552.0</v>
      </c>
      <c r="AB462" s="4" t="s">
        <v>49</v>
      </c>
      <c r="AC462" s="4"/>
      <c r="AD462" s="4"/>
      <c r="AE462" s="4"/>
      <c r="AF462" s="4"/>
      <c r="AG462" s="4"/>
      <c r="AH462" s="4"/>
      <c r="AI462" s="4"/>
      <c r="AJ462" s="4"/>
      <c r="AK462" s="4"/>
      <c r="AL462" s="4"/>
      <c r="AM462" s="4"/>
      <c r="AN462" s="4"/>
      <c r="AO462" s="4"/>
      <c r="AP462" s="4" t="str">
        <f>VLOOKUP(AA462,[1]Trộn!AA461:AB3453,2,FALSE)</f>
        <v>#ERROR!</v>
      </c>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row>
    <row r="463" ht="7.5" customHeight="1">
      <c r="A463" s="1" t="str">
        <f t="shared" si="98"/>
        <v>OK</v>
      </c>
      <c r="B463" s="3" t="str">
        <f t="shared" si="99"/>
        <v>OK</v>
      </c>
      <c r="C463" s="4" t="s">
        <v>2809</v>
      </c>
      <c r="D463" s="4" t="s">
        <v>2623</v>
      </c>
      <c r="E463" s="4"/>
      <c r="F463" s="4"/>
      <c r="G463" s="4" t="s">
        <v>2813</v>
      </c>
      <c r="H463" s="4"/>
      <c r="I463" s="4"/>
      <c r="J463" s="4"/>
      <c r="K463" s="4"/>
      <c r="L463" s="4"/>
      <c r="M463" s="4" t="s">
        <v>47</v>
      </c>
      <c r="N463" s="4" t="s">
        <v>9</v>
      </c>
      <c r="O463" s="4" t="s">
        <v>404</v>
      </c>
      <c r="P463" s="4" t="s">
        <v>1366</v>
      </c>
      <c r="Q463" s="4"/>
      <c r="R463" s="4" t="s">
        <v>2814</v>
      </c>
      <c r="S463" s="4"/>
      <c r="T463" s="4"/>
      <c r="U463" s="4"/>
      <c r="V463" s="4"/>
      <c r="W463" s="4"/>
      <c r="X463" s="4"/>
      <c r="Y463" s="4" t="s">
        <v>2815</v>
      </c>
      <c r="Z463" s="4"/>
      <c r="AA463" s="4">
        <v>553.0</v>
      </c>
      <c r="AB463" s="4" t="s">
        <v>49</v>
      </c>
      <c r="AC463" s="4"/>
      <c r="AD463" s="4"/>
      <c r="AE463" s="4"/>
      <c r="AF463" s="4"/>
      <c r="AG463" s="4"/>
      <c r="AH463" s="4"/>
      <c r="AI463" s="4"/>
      <c r="AJ463" s="4"/>
      <c r="AK463" s="4"/>
      <c r="AL463" s="4"/>
      <c r="AM463" s="4"/>
      <c r="AN463" s="4"/>
      <c r="AO463" s="4"/>
      <c r="AP463" s="4" t="str">
        <f>VLOOKUP(AA463,[1]Trộn!AA462:AB3454,2,FALSE)</f>
        <v>#ERROR!</v>
      </c>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row>
    <row r="464" ht="7.5" customHeight="1">
      <c r="A464" s="1" t="str">
        <f t="shared" si="98"/>
        <v>OK</v>
      </c>
      <c r="B464" s="3" t="str">
        <f t="shared" si="99"/>
        <v>OK</v>
      </c>
      <c r="C464" s="4" t="s">
        <v>2809</v>
      </c>
      <c r="D464" s="4" t="s">
        <v>2623</v>
      </c>
      <c r="E464" s="4"/>
      <c r="F464" s="4"/>
      <c r="G464" s="4" t="s">
        <v>2813</v>
      </c>
      <c r="H464" s="4"/>
      <c r="I464" s="4"/>
      <c r="J464" s="4"/>
      <c r="K464" s="4"/>
      <c r="L464" s="4"/>
      <c r="M464" s="4" t="s">
        <v>13</v>
      </c>
      <c r="N464" s="4" t="s">
        <v>8</v>
      </c>
      <c r="O464" s="4" t="s">
        <v>91</v>
      </c>
      <c r="P464" s="4" t="s">
        <v>92</v>
      </c>
      <c r="Q464" s="4"/>
      <c r="R464" s="4" t="s">
        <v>2818</v>
      </c>
      <c r="S464" s="4" t="s">
        <v>2819</v>
      </c>
      <c r="T464" s="4" t="s">
        <v>2820</v>
      </c>
      <c r="U464" s="4" t="s">
        <v>2821</v>
      </c>
      <c r="V464" s="4" t="s">
        <v>2822</v>
      </c>
      <c r="W464" s="4" t="s">
        <v>2823</v>
      </c>
      <c r="X464" s="4" t="s">
        <v>2824</v>
      </c>
      <c r="Y464" s="4" t="s">
        <v>2825</v>
      </c>
      <c r="Z464" s="4"/>
      <c r="AA464" s="4">
        <v>554.0</v>
      </c>
      <c r="AB464" s="4" t="s">
        <v>47</v>
      </c>
      <c r="AC464" s="4"/>
      <c r="AD464" s="20" t="s">
        <v>846</v>
      </c>
      <c r="AE464" s="4"/>
      <c r="AF464" s="4"/>
      <c r="AG464" s="4"/>
      <c r="AH464" s="4"/>
      <c r="AI464" s="4"/>
      <c r="AJ464" s="4"/>
      <c r="AK464" s="4"/>
      <c r="AL464" s="4"/>
      <c r="AM464" s="4"/>
      <c r="AN464" s="4"/>
      <c r="AO464" s="4"/>
      <c r="AP464" s="4" t="str">
        <f>VLOOKUP(AA464,[1]Trộn!AA463:AB3455,2,FALSE)</f>
        <v>#ERROR!</v>
      </c>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row>
    <row r="465" ht="7.5" customHeight="1">
      <c r="A465" s="1"/>
      <c r="B465" s="3"/>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row>
    <row r="466" ht="7.5" customHeight="1">
      <c r="A466" s="1" t="str">
        <f t="shared" ref="A466:A475" si="100">SWITCH(B466,"OK",IF(ISBLANK(R466),IF(ISBLANK(P466),"Giữ chỗ nhóm","Giữ chỗ"),"OK"),"Chưa làm",IF(P466&lt;&gt;"","Giữ chỗ",""),0,IF(ISBLANK(R466),"Thêm",""),"")</f>
        <v/>
      </c>
      <c r="B466" s="3">
        <f t="shared" ref="B466:B475" si="101">IF(Q466&lt;&gt;"",0,IF(O466="",IF(N466="",,"Tự do chọn"),SWITCH(M466,"KSTN",IF(LEFT(O466,1)="A","OK","Sai lớp"),"CQ",IF(LEFT(O466,1)="B","OK","Sai lớp"),"SIE",IF(LEFT(O466,1)="C","OK","Sai lớp"),"VN",IF(LEFT(O466,1)="D","OK","Sai lớp"),"VN-ICT",IF(LEFT(O466,1)="D","OK","Sai lớp"),"Sai phân công")))</f>
        <v>0</v>
      </c>
      <c r="C466" s="4" t="s">
        <v>2809</v>
      </c>
      <c r="D466" s="4" t="s">
        <v>2623</v>
      </c>
      <c r="E466" s="4"/>
      <c r="F466" s="4"/>
      <c r="G466" s="4"/>
      <c r="H466" s="4"/>
      <c r="I466" s="4"/>
      <c r="J466" s="4"/>
      <c r="K466" s="4"/>
      <c r="L466" s="4"/>
      <c r="M466" s="4"/>
      <c r="N466" s="4"/>
      <c r="O466" s="4"/>
      <c r="P466" s="4" t="s">
        <v>2827</v>
      </c>
      <c r="Q466" s="4" t="s">
        <v>9</v>
      </c>
      <c r="R466" s="4" t="s">
        <v>2828</v>
      </c>
      <c r="S466" s="4" t="s">
        <v>150</v>
      </c>
      <c r="T466" s="4" t="s">
        <v>150</v>
      </c>
      <c r="U466" s="4" t="s">
        <v>150</v>
      </c>
      <c r="V466" s="4" t="s">
        <v>150</v>
      </c>
      <c r="W466" s="4" t="s">
        <v>150</v>
      </c>
      <c r="X466" s="4" t="s">
        <v>2829</v>
      </c>
      <c r="Y466" s="4"/>
      <c r="Z466" s="4" t="s">
        <v>2830</v>
      </c>
      <c r="AA466" s="4">
        <v>556.0</v>
      </c>
      <c r="AB466" s="4" t="s">
        <v>13</v>
      </c>
      <c r="AC466" s="4"/>
      <c r="AD466" s="4"/>
      <c r="AE466" s="4"/>
      <c r="AF466" s="4"/>
      <c r="AG466" s="4"/>
      <c r="AH466" s="4"/>
      <c r="AI466" s="4"/>
      <c r="AJ466" s="4"/>
      <c r="AK466" s="4"/>
      <c r="AL466" s="4"/>
      <c r="AM466" s="4"/>
      <c r="AN466" s="4"/>
      <c r="AO466" s="4"/>
      <c r="AP466" s="4" t="str">
        <f>VLOOKUP(AA466,[1]Trộn!AA465:AB3457,2,FALSE)</f>
        <v>#ERROR!</v>
      </c>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row>
    <row r="467" ht="7.5" customHeight="1">
      <c r="A467" s="1" t="str">
        <f t="shared" si="100"/>
        <v>OK</v>
      </c>
      <c r="B467" s="3" t="str">
        <f t="shared" si="101"/>
        <v>OK</v>
      </c>
      <c r="C467" s="4" t="s">
        <v>2831</v>
      </c>
      <c r="D467" s="4" t="s">
        <v>2623</v>
      </c>
      <c r="E467" s="4"/>
      <c r="F467" s="4"/>
      <c r="G467" s="4" t="s">
        <v>2832</v>
      </c>
      <c r="H467" s="4"/>
      <c r="I467" s="4"/>
      <c r="J467" s="4"/>
      <c r="K467" s="4"/>
      <c r="L467" s="4"/>
      <c r="M467" s="4" t="s">
        <v>47</v>
      </c>
      <c r="N467" s="4" t="s">
        <v>9</v>
      </c>
      <c r="O467" s="4" t="s">
        <v>1027</v>
      </c>
      <c r="P467" s="4" t="s">
        <v>1245</v>
      </c>
      <c r="Q467" s="4"/>
      <c r="R467" s="4" t="s">
        <v>2833</v>
      </c>
      <c r="S467" s="4"/>
      <c r="T467" s="4"/>
      <c r="U467" s="4"/>
      <c r="V467" s="4"/>
      <c r="W467" s="4"/>
      <c r="X467" s="4" t="s">
        <v>2834</v>
      </c>
      <c r="Y467" s="4" t="s">
        <v>2835</v>
      </c>
      <c r="Z467" s="4"/>
      <c r="AA467" s="4">
        <v>557.0</v>
      </c>
      <c r="AB467" s="4" t="s">
        <v>49</v>
      </c>
      <c r="AC467" s="4"/>
      <c r="AD467" s="4"/>
      <c r="AE467" s="4"/>
      <c r="AF467" s="4"/>
      <c r="AG467" s="4"/>
      <c r="AH467" s="4"/>
      <c r="AI467" s="4"/>
      <c r="AJ467" s="4"/>
      <c r="AK467" s="4"/>
      <c r="AL467" s="4"/>
      <c r="AM467" s="4"/>
      <c r="AN467" s="4"/>
      <c r="AO467" s="4"/>
      <c r="AP467" s="4" t="str">
        <f>VLOOKUP(AA467,[1]Trộn!AA466:AB3458,2,FALSE)</f>
        <v>#ERROR!</v>
      </c>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row>
    <row r="468" ht="7.5" customHeight="1">
      <c r="A468" s="1" t="str">
        <f t="shared" si="100"/>
        <v>OK</v>
      </c>
      <c r="B468" s="3" t="str">
        <f t="shared" si="101"/>
        <v>OK</v>
      </c>
      <c r="C468" s="4" t="s">
        <v>2831</v>
      </c>
      <c r="D468" s="4" t="s">
        <v>2623</v>
      </c>
      <c r="E468" s="4"/>
      <c r="F468" s="4"/>
      <c r="G468" s="4"/>
      <c r="H468" s="4"/>
      <c r="I468" s="4"/>
      <c r="J468" s="4"/>
      <c r="K468" s="4"/>
      <c r="L468" s="4"/>
      <c r="M468" s="4" t="s">
        <v>47</v>
      </c>
      <c r="N468" s="4" t="s">
        <v>9</v>
      </c>
      <c r="O468" s="4" t="s">
        <v>1027</v>
      </c>
      <c r="P468" s="4" t="s">
        <v>1245</v>
      </c>
      <c r="Q468" s="4"/>
      <c r="R468" s="4" t="s">
        <v>2836</v>
      </c>
      <c r="S468" s="4"/>
      <c r="T468" s="4"/>
      <c r="U468" s="4"/>
      <c r="V468" s="4"/>
      <c r="W468" s="4"/>
      <c r="X468" s="4" t="s">
        <v>2837</v>
      </c>
      <c r="Y468" s="4" t="s">
        <v>2838</v>
      </c>
      <c r="Z468" s="4"/>
      <c r="AA468" s="4">
        <v>558.0</v>
      </c>
      <c r="AB468" s="4" t="s">
        <v>49</v>
      </c>
      <c r="AC468" s="4"/>
      <c r="AD468" s="4"/>
      <c r="AE468" s="4"/>
      <c r="AF468" s="4"/>
      <c r="AG468" s="4"/>
      <c r="AH468" s="4"/>
      <c r="AI468" s="4"/>
      <c r="AJ468" s="4"/>
      <c r="AK468" s="4"/>
      <c r="AL468" s="4"/>
      <c r="AM468" s="4"/>
      <c r="AN468" s="4"/>
      <c r="AO468" s="4"/>
      <c r="AP468" s="4" t="str">
        <f>VLOOKUP(AA468,[1]Trộn!AA467:AB3459,2,FALSE)</f>
        <v>#ERROR!</v>
      </c>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row>
    <row r="469" ht="7.5" customHeight="1">
      <c r="A469" s="1" t="str">
        <f t="shared" si="100"/>
        <v/>
      </c>
      <c r="B469" s="3" t="str">
        <f t="shared" si="101"/>
        <v>Tự do chọn</v>
      </c>
      <c r="C469" s="4" t="s">
        <v>2831</v>
      </c>
      <c r="D469" s="4" t="s">
        <v>2623</v>
      </c>
      <c r="E469" s="4"/>
      <c r="F469" s="4"/>
      <c r="G469" s="4"/>
      <c r="H469" s="4"/>
      <c r="I469" s="4"/>
      <c r="J469" s="4"/>
      <c r="K469" s="4"/>
      <c r="L469" s="4"/>
      <c r="M469" s="4" t="s">
        <v>47</v>
      </c>
      <c r="N469" s="4" t="s">
        <v>9</v>
      </c>
      <c r="O469" s="4"/>
      <c r="P469" s="4"/>
      <c r="Q469" s="4"/>
      <c r="R469" s="4"/>
      <c r="S469" s="4"/>
      <c r="T469" s="4"/>
      <c r="U469" s="4"/>
      <c r="V469" s="4"/>
      <c r="W469" s="4"/>
      <c r="X469" s="4"/>
      <c r="Y469" s="4"/>
      <c r="Z469" s="4"/>
      <c r="AA469" s="4">
        <v>559.0</v>
      </c>
      <c r="AB469" s="4" t="s">
        <v>49</v>
      </c>
      <c r="AC469" s="4"/>
      <c r="AD469" s="4"/>
      <c r="AE469" s="4"/>
      <c r="AF469" s="4"/>
      <c r="AG469" s="4"/>
      <c r="AH469" s="4"/>
      <c r="AI469" s="4"/>
      <c r="AJ469" s="4"/>
      <c r="AK469" s="4"/>
      <c r="AL469" s="4"/>
      <c r="AM469" s="4"/>
      <c r="AN469" s="4"/>
      <c r="AO469" s="4"/>
      <c r="AP469" s="4" t="str">
        <f>VLOOKUP(AA469,[1]Trộn!AA468:AB3460,2,FALSE)</f>
        <v>#ERROR!</v>
      </c>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row>
    <row r="470" ht="7.5" customHeight="1">
      <c r="A470" s="1" t="str">
        <f t="shared" si="100"/>
        <v/>
      </c>
      <c r="B470" s="3">
        <f t="shared" si="101"/>
        <v>0</v>
      </c>
      <c r="C470" s="4" t="s">
        <v>2831</v>
      </c>
      <c r="D470" s="4" t="s">
        <v>2623</v>
      </c>
      <c r="E470" s="4"/>
      <c r="F470" s="4"/>
      <c r="G470" s="4" t="s">
        <v>2832</v>
      </c>
      <c r="H470" s="4"/>
      <c r="I470" s="4"/>
      <c r="J470" s="4"/>
      <c r="K470" s="4"/>
      <c r="L470" s="4"/>
      <c r="M470" s="4"/>
      <c r="N470" s="4"/>
      <c r="O470" s="4"/>
      <c r="P470" s="4" t="s">
        <v>2839</v>
      </c>
      <c r="Q470" s="4" t="s">
        <v>5</v>
      </c>
      <c r="R470" s="4" t="s">
        <v>2840</v>
      </c>
      <c r="S470" s="4" t="s">
        <v>221</v>
      </c>
      <c r="T470" s="4" t="s">
        <v>256</v>
      </c>
      <c r="U470" s="4" t="s">
        <v>219</v>
      </c>
      <c r="V470" s="4" t="s">
        <v>286</v>
      </c>
      <c r="W470" s="4" t="s">
        <v>2841</v>
      </c>
      <c r="X470" s="4" t="s">
        <v>99</v>
      </c>
      <c r="Y470" s="4"/>
      <c r="Z470" s="4" t="s">
        <v>2842</v>
      </c>
      <c r="AA470" s="4">
        <v>560.0</v>
      </c>
      <c r="AB470" s="4" t="s">
        <v>13</v>
      </c>
      <c r="AC470" s="4"/>
      <c r="AD470" s="4"/>
      <c r="AE470" s="4"/>
      <c r="AF470" s="4"/>
      <c r="AG470" s="4"/>
      <c r="AH470" s="4"/>
      <c r="AI470" s="4"/>
      <c r="AJ470" s="4"/>
      <c r="AK470" s="4"/>
      <c r="AL470" s="4"/>
      <c r="AM470" s="4"/>
      <c r="AN470" s="4"/>
      <c r="AO470" s="4"/>
      <c r="AP470" s="4" t="str">
        <f>VLOOKUP(AA470,[1]Trộn!AA469:AB3461,2,FALSE)</f>
        <v>#ERROR!</v>
      </c>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row>
    <row r="471" ht="7.5" customHeight="1">
      <c r="A471" s="1" t="str">
        <f t="shared" si="100"/>
        <v/>
      </c>
      <c r="B471" s="3">
        <f t="shared" si="101"/>
        <v>0</v>
      </c>
      <c r="C471" s="4" t="s">
        <v>2831</v>
      </c>
      <c r="D471" s="4" t="s">
        <v>2623</v>
      </c>
      <c r="E471" s="4"/>
      <c r="F471" s="4"/>
      <c r="G471" s="4"/>
      <c r="H471" s="4"/>
      <c r="I471" s="4"/>
      <c r="J471" s="4"/>
      <c r="K471" s="4"/>
      <c r="L471" s="4"/>
      <c r="M471" s="4"/>
      <c r="N471" s="4"/>
      <c r="O471" s="4"/>
      <c r="P471" s="4" t="s">
        <v>2843</v>
      </c>
      <c r="Q471" s="4" t="s">
        <v>9</v>
      </c>
      <c r="R471" s="4" t="s">
        <v>2844</v>
      </c>
      <c r="S471" s="4" t="s">
        <v>150</v>
      </c>
      <c r="T471" s="4" t="s">
        <v>150</v>
      </c>
      <c r="U471" s="4" t="s">
        <v>150</v>
      </c>
      <c r="V471" s="4" t="s">
        <v>150</v>
      </c>
      <c r="W471" s="4" t="s">
        <v>150</v>
      </c>
      <c r="X471" s="4" t="s">
        <v>2845</v>
      </c>
      <c r="Y471" s="4"/>
      <c r="Z471" s="4" t="s">
        <v>2846</v>
      </c>
      <c r="AA471" s="4">
        <v>561.0</v>
      </c>
      <c r="AB471" s="4" t="s">
        <v>13</v>
      </c>
      <c r="AC471" s="4"/>
      <c r="AD471" s="4"/>
      <c r="AE471" s="4"/>
      <c r="AF471" s="4"/>
      <c r="AG471" s="4"/>
      <c r="AH471" s="4"/>
      <c r="AI471" s="4"/>
      <c r="AJ471" s="4"/>
      <c r="AK471" s="4"/>
      <c r="AL471" s="4"/>
      <c r="AM471" s="4"/>
      <c r="AN471" s="4"/>
      <c r="AO471" s="4"/>
      <c r="AP471" s="4" t="str">
        <f>VLOOKUP(AA471,[1]Trộn!AA470:AB3462,2,FALSE)</f>
        <v>#ERROR!</v>
      </c>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row>
    <row r="472" ht="7.5" customHeight="1">
      <c r="A472" s="1" t="str">
        <f t="shared" si="100"/>
        <v/>
      </c>
      <c r="B472" s="3">
        <f t="shared" si="101"/>
        <v>0</v>
      </c>
      <c r="C472" s="4" t="s">
        <v>2831</v>
      </c>
      <c r="D472" s="4" t="s">
        <v>2623</v>
      </c>
      <c r="E472" s="4"/>
      <c r="F472" s="4"/>
      <c r="G472" s="4"/>
      <c r="H472" s="4"/>
      <c r="I472" s="4"/>
      <c r="J472" s="4"/>
      <c r="K472" s="4"/>
      <c r="L472" s="4"/>
      <c r="M472" s="4"/>
      <c r="N472" s="4"/>
      <c r="O472" s="4"/>
      <c r="P472" s="4"/>
      <c r="Q472" s="4" t="s">
        <v>5</v>
      </c>
      <c r="R472" s="4" t="s">
        <v>2848</v>
      </c>
      <c r="S472" s="4" t="s">
        <v>227</v>
      </c>
      <c r="T472" s="4" t="s">
        <v>116</v>
      </c>
      <c r="U472" s="4" t="s">
        <v>118</v>
      </c>
      <c r="V472" s="4" t="s">
        <v>2722</v>
      </c>
      <c r="W472" s="4" t="s">
        <v>219</v>
      </c>
      <c r="X472" s="4" t="s">
        <v>150</v>
      </c>
      <c r="Y472" s="4"/>
      <c r="Z472" s="4" t="s">
        <v>2849</v>
      </c>
      <c r="AA472" s="4">
        <v>562.0</v>
      </c>
      <c r="AB472" s="4" t="s">
        <v>49</v>
      </c>
      <c r="AC472" s="4"/>
      <c r="AD472" s="4"/>
      <c r="AE472" s="4"/>
      <c r="AF472" s="4"/>
      <c r="AG472" s="4"/>
      <c r="AH472" s="4"/>
      <c r="AI472" s="4"/>
      <c r="AJ472" s="4"/>
      <c r="AK472" s="4"/>
      <c r="AL472" s="4"/>
      <c r="AM472" s="4"/>
      <c r="AN472" s="4"/>
      <c r="AO472" s="4"/>
      <c r="AP472" s="4" t="str">
        <f>VLOOKUP(AA472,[1]Trộn!AA471:AB3463,2,FALSE)</f>
        <v>#ERROR!</v>
      </c>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row>
    <row r="473" ht="7.5" customHeight="1">
      <c r="A473" s="1" t="str">
        <f t="shared" si="100"/>
        <v>OK</v>
      </c>
      <c r="B473" s="3" t="str">
        <f t="shared" si="101"/>
        <v>OK</v>
      </c>
      <c r="C473" s="4" t="s">
        <v>2852</v>
      </c>
      <c r="D473" s="4" t="s">
        <v>2623</v>
      </c>
      <c r="E473" s="4"/>
      <c r="F473" s="4"/>
      <c r="G473" s="4" t="s">
        <v>2853</v>
      </c>
      <c r="H473" s="4"/>
      <c r="I473" s="4"/>
      <c r="J473" s="4"/>
      <c r="K473" s="4"/>
      <c r="L473" s="4"/>
      <c r="M473" s="4" t="s">
        <v>47</v>
      </c>
      <c r="N473" s="4" t="s">
        <v>9</v>
      </c>
      <c r="O473" s="4" t="s">
        <v>829</v>
      </c>
      <c r="P473" s="4" t="s">
        <v>2442</v>
      </c>
      <c r="Q473" s="4"/>
      <c r="R473" s="4" t="s">
        <v>2854</v>
      </c>
      <c r="S473" s="4"/>
      <c r="T473" s="4"/>
      <c r="U473" s="4"/>
      <c r="V473" s="4"/>
      <c r="W473" s="4"/>
      <c r="X473" s="4" t="s">
        <v>2855</v>
      </c>
      <c r="Y473" s="4" t="s">
        <v>2856</v>
      </c>
      <c r="Z473" s="4"/>
      <c r="AA473" s="4">
        <v>563.0</v>
      </c>
      <c r="AB473" s="4" t="s">
        <v>49</v>
      </c>
      <c r="AC473" s="4"/>
      <c r="AD473" s="4"/>
      <c r="AE473" s="4"/>
      <c r="AF473" s="4"/>
      <c r="AG473" s="4"/>
      <c r="AH473" s="4"/>
      <c r="AI473" s="4"/>
      <c r="AJ473" s="4"/>
      <c r="AK473" s="4"/>
      <c r="AL473" s="4"/>
      <c r="AM473" s="4"/>
      <c r="AN473" s="4"/>
      <c r="AO473" s="4"/>
      <c r="AP473" s="4" t="str">
        <f>VLOOKUP(AA473,[1]Trộn!AA472:AB3464,2,FALSE)</f>
        <v>#ERROR!</v>
      </c>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row>
    <row r="474" ht="7.5" customHeight="1">
      <c r="A474" s="1" t="str">
        <f t="shared" si="100"/>
        <v>OK</v>
      </c>
      <c r="B474" s="3" t="str">
        <f t="shared" si="101"/>
        <v>OK</v>
      </c>
      <c r="C474" s="4" t="s">
        <v>2852</v>
      </c>
      <c r="D474" s="4" t="s">
        <v>2623</v>
      </c>
      <c r="E474" s="4"/>
      <c r="F474" s="4"/>
      <c r="G474" s="4"/>
      <c r="H474" s="4"/>
      <c r="I474" s="4"/>
      <c r="J474" s="4"/>
      <c r="K474" s="4"/>
      <c r="L474" s="4"/>
      <c r="M474" s="4" t="s">
        <v>47</v>
      </c>
      <c r="N474" s="4" t="s">
        <v>9</v>
      </c>
      <c r="O474" s="4" t="s">
        <v>1209</v>
      </c>
      <c r="P474" s="4" t="s">
        <v>629</v>
      </c>
      <c r="Q474" s="4"/>
      <c r="R474" s="4" t="s">
        <v>2857</v>
      </c>
      <c r="S474" s="4"/>
      <c r="T474" s="4"/>
      <c r="U474" s="4"/>
      <c r="V474" s="4"/>
      <c r="W474" s="4"/>
      <c r="X474" s="4" t="s">
        <v>2858</v>
      </c>
      <c r="Y474" s="4" t="s">
        <v>2859</v>
      </c>
      <c r="Z474" s="4"/>
      <c r="AA474" s="4">
        <v>564.0</v>
      </c>
      <c r="AB474" s="4" t="s">
        <v>49</v>
      </c>
      <c r="AC474" s="4"/>
      <c r="AD474" s="4"/>
      <c r="AE474" s="4"/>
      <c r="AF474" s="4"/>
      <c r="AG474" s="4"/>
      <c r="AH474" s="4"/>
      <c r="AI474" s="4"/>
      <c r="AJ474" s="4"/>
      <c r="AK474" s="4"/>
      <c r="AL474" s="4"/>
      <c r="AM474" s="4"/>
      <c r="AN474" s="4"/>
      <c r="AO474" s="4"/>
      <c r="AP474" s="4" t="str">
        <f>VLOOKUP(AA474,[1]Trộn!AA473:AB3465,2,FALSE)</f>
        <v>#ERROR!</v>
      </c>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row>
    <row r="475" ht="7.5" customHeight="1">
      <c r="A475" s="1" t="str">
        <f t="shared" si="100"/>
        <v>OK</v>
      </c>
      <c r="B475" s="3" t="str">
        <f t="shared" si="101"/>
        <v>OK</v>
      </c>
      <c r="C475" s="4" t="s">
        <v>2852</v>
      </c>
      <c r="D475" s="4" t="s">
        <v>2623</v>
      </c>
      <c r="E475" s="4"/>
      <c r="F475" s="4"/>
      <c r="G475" s="4" t="s">
        <v>2853</v>
      </c>
      <c r="H475" s="4"/>
      <c r="I475" s="4"/>
      <c r="J475" s="4"/>
      <c r="K475" s="4"/>
      <c r="L475" s="4"/>
      <c r="M475" s="4" t="s">
        <v>13</v>
      </c>
      <c r="N475" s="4" t="s">
        <v>8</v>
      </c>
      <c r="O475" s="4" t="s">
        <v>520</v>
      </c>
      <c r="P475" s="4" t="s">
        <v>745</v>
      </c>
      <c r="Q475" s="4"/>
      <c r="R475" s="4" t="s">
        <v>2860</v>
      </c>
      <c r="S475" s="4" t="s">
        <v>2861</v>
      </c>
      <c r="T475" s="4" t="s">
        <v>2862</v>
      </c>
      <c r="U475" s="4" t="s">
        <v>2863</v>
      </c>
      <c r="V475" s="4" t="s">
        <v>2864</v>
      </c>
      <c r="W475" s="4" t="s">
        <v>1851</v>
      </c>
      <c r="X475" s="4" t="s">
        <v>171</v>
      </c>
      <c r="Y475" s="4" t="s">
        <v>2865</v>
      </c>
      <c r="Z475" s="4"/>
      <c r="AA475" s="4">
        <v>565.0</v>
      </c>
      <c r="AB475" s="4" t="s">
        <v>47</v>
      </c>
      <c r="AC475" s="4"/>
      <c r="AD475" s="20" t="s">
        <v>1453</v>
      </c>
      <c r="AE475" s="4"/>
      <c r="AF475" s="4"/>
      <c r="AG475" s="4"/>
      <c r="AH475" s="4"/>
      <c r="AI475" s="4"/>
      <c r="AJ475" s="4"/>
      <c r="AK475" s="4"/>
      <c r="AL475" s="4"/>
      <c r="AM475" s="4"/>
      <c r="AN475" s="4"/>
      <c r="AO475" s="4"/>
      <c r="AP475" s="4" t="str">
        <f>VLOOKUP(AA475,[1]Trộn!AA474:AB3466,2,FALSE)</f>
        <v>#ERROR!</v>
      </c>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row>
    <row r="476" ht="7.5" customHeight="1">
      <c r="A476" s="1"/>
      <c r="B476" s="3"/>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row>
    <row r="477" ht="7.5" customHeight="1">
      <c r="A477" s="1" t="str">
        <f t="shared" ref="A477:A480" si="102">SWITCH(B477,"OK",IF(ISBLANK(R477),IF(ISBLANK(P477),"Giữ chỗ nhóm","Giữ chỗ"),"OK"),"Chưa làm",IF(P477&lt;&gt;"","Giữ chỗ",""),0,IF(ISBLANK(R477),"Thêm",""),"")</f>
        <v/>
      </c>
      <c r="B477" s="3">
        <f t="shared" ref="B477:B480" si="103">IF(Q477&lt;&gt;"",0,IF(O477="",IF(N477="",,"Tự do chọn"),SWITCH(M477,"KSTN",IF(LEFT(O477,1)="A","OK","Sai lớp"),"CQ",IF(LEFT(O477,1)="B","OK","Sai lớp"),"SIE",IF(LEFT(O477,1)="C","OK","Sai lớp"),"VN",IF(LEFT(O477,1)="D","OK","Sai lớp"),"VN-ICT",IF(LEFT(O477,1)="D","OK","Sai lớp"),"Sai phân công")))</f>
        <v>0</v>
      </c>
      <c r="C477" s="4" t="s">
        <v>2852</v>
      </c>
      <c r="D477" s="4" t="s">
        <v>2623</v>
      </c>
      <c r="E477" s="4"/>
      <c r="F477" s="4"/>
      <c r="G477" s="4"/>
      <c r="H477" s="4"/>
      <c r="I477" s="4"/>
      <c r="J477" s="4"/>
      <c r="K477" s="4"/>
      <c r="L477" s="4"/>
      <c r="M477" s="4"/>
      <c r="N477" s="4"/>
      <c r="O477" s="4"/>
      <c r="P477" s="4" t="s">
        <v>2866</v>
      </c>
      <c r="Q477" s="4" t="s">
        <v>9</v>
      </c>
      <c r="R477" s="4" t="s">
        <v>2867</v>
      </c>
      <c r="S477" s="4" t="s">
        <v>150</v>
      </c>
      <c r="T477" s="4" t="s">
        <v>150</v>
      </c>
      <c r="U477" s="4" t="s">
        <v>150</v>
      </c>
      <c r="V477" s="4" t="s">
        <v>150</v>
      </c>
      <c r="W477" s="4" t="s">
        <v>150</v>
      </c>
      <c r="X477" s="4" t="s">
        <v>2868</v>
      </c>
      <c r="Y477" s="4"/>
      <c r="Z477" s="4" t="s">
        <v>2869</v>
      </c>
      <c r="AA477" s="4">
        <v>567.0</v>
      </c>
      <c r="AB477" s="4" t="s">
        <v>13</v>
      </c>
      <c r="AC477" s="4"/>
      <c r="AD477" s="4"/>
      <c r="AE477" s="4"/>
      <c r="AF477" s="4"/>
      <c r="AG477" s="4"/>
      <c r="AH477" s="4"/>
      <c r="AI477" s="4"/>
      <c r="AJ477" s="4"/>
      <c r="AK477" s="4"/>
      <c r="AL477" s="4"/>
      <c r="AM477" s="4"/>
      <c r="AN477" s="4"/>
      <c r="AO477" s="4"/>
      <c r="AP477" s="4" t="str">
        <f>VLOOKUP(AA477,[1]Trộn!AA476:AB3468,2,FALSE)</f>
        <v>#ERROR!</v>
      </c>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row>
    <row r="478" ht="7.5" customHeight="1">
      <c r="A478" s="1" t="str">
        <f t="shared" si="102"/>
        <v>OK</v>
      </c>
      <c r="B478" s="3" t="str">
        <f t="shared" si="103"/>
        <v>OK</v>
      </c>
      <c r="C478" s="4" t="s">
        <v>2870</v>
      </c>
      <c r="D478" s="4" t="s">
        <v>2623</v>
      </c>
      <c r="E478" s="4"/>
      <c r="F478" s="4" t="s">
        <v>2871</v>
      </c>
      <c r="G478" s="4"/>
      <c r="H478" s="4"/>
      <c r="I478" s="4"/>
      <c r="J478" s="4"/>
      <c r="K478" s="4"/>
      <c r="L478" s="4"/>
      <c r="M478" s="4" t="s">
        <v>13</v>
      </c>
      <c r="N478" s="4" t="s">
        <v>8</v>
      </c>
      <c r="O478" s="4" t="s">
        <v>505</v>
      </c>
      <c r="P478" s="4" t="s">
        <v>545</v>
      </c>
      <c r="Q478" s="4"/>
      <c r="R478" s="4" t="s">
        <v>2872</v>
      </c>
      <c r="S478" s="4" t="s">
        <v>2873</v>
      </c>
      <c r="T478" s="4" t="s">
        <v>2874</v>
      </c>
      <c r="U478" s="4" t="s">
        <v>2875</v>
      </c>
      <c r="V478" s="4" t="s">
        <v>2876</v>
      </c>
      <c r="W478" s="4" t="s">
        <v>2877</v>
      </c>
      <c r="X478" s="4" t="s">
        <v>2750</v>
      </c>
      <c r="Y478" s="4" t="s">
        <v>2879</v>
      </c>
      <c r="Z478" s="4"/>
      <c r="AA478" s="4">
        <v>568.0</v>
      </c>
      <c r="AB478" s="4" t="s">
        <v>47</v>
      </c>
      <c r="AC478" s="4"/>
      <c r="AD478" s="20" t="s">
        <v>1366</v>
      </c>
      <c r="AE478" s="4"/>
      <c r="AF478" s="4"/>
      <c r="AG478" s="4"/>
      <c r="AH478" s="4"/>
      <c r="AI478" s="4"/>
      <c r="AJ478" s="4"/>
      <c r="AK478" s="4"/>
      <c r="AL478" s="4"/>
      <c r="AM478" s="4"/>
      <c r="AN478" s="4"/>
      <c r="AO478" s="4"/>
      <c r="AP478" s="4" t="str">
        <f>VLOOKUP(AA478,[1]Trộn!AA477:AB3469,2,FALSE)</f>
        <v>#ERROR!</v>
      </c>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row>
    <row r="479" ht="7.5" customHeight="1">
      <c r="A479" s="1" t="str">
        <f t="shared" si="102"/>
        <v/>
      </c>
      <c r="B479" s="3" t="str">
        <f t="shared" si="103"/>
        <v>Tự do chọn</v>
      </c>
      <c r="C479" s="4" t="s">
        <v>2870</v>
      </c>
      <c r="D479" s="4" t="s">
        <v>2623</v>
      </c>
      <c r="E479" s="4"/>
      <c r="F479" s="4"/>
      <c r="G479" s="4"/>
      <c r="H479" s="4"/>
      <c r="I479" s="4"/>
      <c r="J479" s="4"/>
      <c r="K479" s="4"/>
      <c r="L479" s="4"/>
      <c r="M479" s="4" t="s">
        <v>49</v>
      </c>
      <c r="N479" s="4" t="s">
        <v>9</v>
      </c>
      <c r="O479" s="4"/>
      <c r="P479" s="4"/>
      <c r="Q479" s="4"/>
      <c r="R479" s="4"/>
      <c r="S479" s="4"/>
      <c r="T479" s="4"/>
      <c r="U479" s="4"/>
      <c r="V479" s="4"/>
      <c r="W479" s="4"/>
      <c r="X479" s="4"/>
      <c r="Y479" s="4"/>
      <c r="Z479" s="4"/>
      <c r="AA479" s="4">
        <v>569.0</v>
      </c>
      <c r="AB479" s="4" t="s">
        <v>47</v>
      </c>
      <c r="AC479" s="4"/>
      <c r="AD479" s="20" t="s">
        <v>629</v>
      </c>
      <c r="AE479" s="4"/>
      <c r="AF479" s="4"/>
      <c r="AG479" s="4"/>
      <c r="AH479" s="4"/>
      <c r="AI479" s="4"/>
      <c r="AJ479" s="4"/>
      <c r="AK479" s="4"/>
      <c r="AL479" s="4"/>
      <c r="AM479" s="4"/>
      <c r="AN479" s="4"/>
      <c r="AO479" s="4"/>
      <c r="AP479" s="4" t="str">
        <f>VLOOKUP(AA479,[1]Trộn!AA478:AB3470,2,FALSE)</f>
        <v>#ERROR!</v>
      </c>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row>
    <row r="480" ht="7.5" customHeight="1">
      <c r="A480" s="1" t="str">
        <f t="shared" si="102"/>
        <v/>
      </c>
      <c r="B480" s="3">
        <f t="shared" si="103"/>
        <v>0</v>
      </c>
      <c r="C480" s="4" t="s">
        <v>2870</v>
      </c>
      <c r="D480" s="4" t="s">
        <v>2623</v>
      </c>
      <c r="E480" s="4"/>
      <c r="F480" s="4" t="s">
        <v>2871</v>
      </c>
      <c r="G480" s="4"/>
      <c r="H480" s="4"/>
      <c r="I480" s="4"/>
      <c r="J480" s="4"/>
      <c r="K480" s="4"/>
      <c r="L480" s="4"/>
      <c r="M480" s="4" t="s">
        <v>49</v>
      </c>
      <c r="N480" s="4" t="s">
        <v>9</v>
      </c>
      <c r="O480" s="4" t="s">
        <v>2817</v>
      </c>
      <c r="P480" s="4" t="s">
        <v>2847</v>
      </c>
      <c r="Q480" s="4" t="s">
        <v>9</v>
      </c>
      <c r="R480" s="4" t="s">
        <v>2882</v>
      </c>
      <c r="S480" s="4"/>
      <c r="T480" s="4"/>
      <c r="U480" s="4"/>
      <c r="V480" s="4"/>
      <c r="W480" s="4"/>
      <c r="X480" s="4"/>
      <c r="Y480" s="4"/>
      <c r="Z480" s="4"/>
      <c r="AA480" s="4">
        <v>570.0</v>
      </c>
      <c r="AB480" s="4" t="s">
        <v>47</v>
      </c>
      <c r="AC480" s="4"/>
      <c r="AD480" s="20" t="s">
        <v>1028</v>
      </c>
      <c r="AE480" s="4"/>
      <c r="AF480" s="4"/>
      <c r="AG480" s="4"/>
      <c r="AH480" s="4"/>
      <c r="AI480" s="4"/>
      <c r="AJ480" s="4"/>
      <c r="AK480" s="4"/>
      <c r="AL480" s="4"/>
      <c r="AM480" s="4"/>
      <c r="AN480" s="4"/>
      <c r="AO480" s="4"/>
      <c r="AP480" s="4" t="str">
        <f>VLOOKUP(AA480,[1]Trộn!AA479:AB3471,2,FALSE)</f>
        <v>#ERROR!</v>
      </c>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row>
    <row r="481" ht="7.5" customHeight="1">
      <c r="A481" s="1"/>
      <c r="B481" s="3"/>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row>
    <row r="482" ht="7.5" customHeight="1">
      <c r="A482" s="1" t="str">
        <f t="shared" ref="A482:A500" si="104">SWITCH(B482,"OK",IF(ISBLANK(R482),IF(ISBLANK(P482),"Giữ chỗ nhóm","Giữ chỗ"),"OK"),"Chưa làm",IF(P482&lt;&gt;"","Giữ chỗ",""),0,IF(ISBLANK(R482),"Thêm",""),"")</f>
        <v/>
      </c>
      <c r="B482" s="3">
        <f t="shared" ref="B482:B500" si="105">IF(Q482&lt;&gt;"",0,IF(O482="",IF(N482="",,"Tự do chọn"),SWITCH(M482,"KSTN",IF(LEFT(O482,1)="A","OK","Sai lớp"),"CQ",IF(LEFT(O482,1)="B","OK","Sai lớp"),"SIE",IF(LEFT(O482,1)="C","OK","Sai lớp"),"VN",IF(LEFT(O482,1)="D","OK","Sai lớp"),"VN-ICT",IF(LEFT(O482,1)="D","OK","Sai lớp"),"Sai phân công")))</f>
        <v>0</v>
      </c>
      <c r="C482" s="4" t="s">
        <v>2870</v>
      </c>
      <c r="D482" s="4" t="s">
        <v>2623</v>
      </c>
      <c r="E482" s="4"/>
      <c r="F482" s="4"/>
      <c r="G482" s="4"/>
      <c r="H482" s="4"/>
      <c r="I482" s="4"/>
      <c r="J482" s="4"/>
      <c r="K482" s="4"/>
      <c r="L482" s="4"/>
      <c r="M482" s="4"/>
      <c r="N482" s="4"/>
      <c r="O482" s="4"/>
      <c r="P482" s="4"/>
      <c r="Q482" s="4" t="s">
        <v>5</v>
      </c>
      <c r="R482" s="4" t="s">
        <v>2883</v>
      </c>
      <c r="S482" s="4" t="s">
        <v>2884</v>
      </c>
      <c r="T482" s="4" t="s">
        <v>2885</v>
      </c>
      <c r="U482" s="4" t="s">
        <v>2886</v>
      </c>
      <c r="V482" s="4" t="s">
        <v>2887</v>
      </c>
      <c r="W482" s="4" t="s">
        <v>2888</v>
      </c>
      <c r="X482" s="4"/>
      <c r="Y482" s="4"/>
      <c r="Z482" s="4" t="s">
        <v>1080</v>
      </c>
      <c r="AA482" s="4">
        <v>572.0</v>
      </c>
      <c r="AB482" s="4" t="s">
        <v>49</v>
      </c>
      <c r="AC482" s="4"/>
      <c r="AD482" s="4"/>
      <c r="AE482" s="4"/>
      <c r="AF482" s="4"/>
      <c r="AG482" s="4"/>
      <c r="AH482" s="4"/>
      <c r="AI482" s="4"/>
      <c r="AJ482" s="4"/>
      <c r="AK482" s="4"/>
      <c r="AL482" s="4"/>
      <c r="AM482" s="4"/>
      <c r="AN482" s="4"/>
      <c r="AO482" s="4"/>
      <c r="AP482" s="4" t="str">
        <f>VLOOKUP(AA482,[1]Trộn!AA481:AB3473,2,FALSE)</f>
        <v>#ERROR!</v>
      </c>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row>
    <row r="483" ht="7.5" customHeight="1">
      <c r="A483" s="1" t="str">
        <f t="shared" si="104"/>
        <v/>
      </c>
      <c r="B483" s="3" t="str">
        <f t="shared" si="105"/>
        <v>Tự do chọn</v>
      </c>
      <c r="C483" s="4" t="s">
        <v>2892</v>
      </c>
      <c r="D483" s="4" t="s">
        <v>2623</v>
      </c>
      <c r="E483" s="4"/>
      <c r="F483" s="4"/>
      <c r="G483" s="4"/>
      <c r="H483" s="4"/>
      <c r="I483" s="4"/>
      <c r="J483" s="4"/>
      <c r="K483" s="4"/>
      <c r="L483" s="4"/>
      <c r="M483" s="4" t="s">
        <v>49</v>
      </c>
      <c r="N483" s="4" t="s">
        <v>9</v>
      </c>
      <c r="O483" s="4"/>
      <c r="P483" s="4"/>
      <c r="Q483" s="4"/>
      <c r="R483" s="4"/>
      <c r="S483" s="4"/>
      <c r="T483" s="4"/>
      <c r="U483" s="4"/>
      <c r="V483" s="4"/>
      <c r="W483" s="4"/>
      <c r="X483" s="4"/>
      <c r="Y483" s="4"/>
      <c r="Z483" s="4"/>
      <c r="AA483" s="4">
        <v>573.0</v>
      </c>
      <c r="AB483" s="4" t="s">
        <v>47</v>
      </c>
      <c r="AC483" s="4"/>
      <c r="AD483" s="20" t="s">
        <v>1245</v>
      </c>
      <c r="AE483" s="4"/>
      <c r="AF483" s="4"/>
      <c r="AG483" s="4"/>
      <c r="AH483" s="4"/>
      <c r="AI483" s="4"/>
      <c r="AJ483" s="4"/>
      <c r="AK483" s="4"/>
      <c r="AL483" s="4"/>
      <c r="AM483" s="4"/>
      <c r="AN483" s="4"/>
      <c r="AO483" s="4"/>
      <c r="AP483" s="4" t="str">
        <f>VLOOKUP(AA483,[1]Trộn!AA482:AB3474,2,FALSE)</f>
        <v>#ERROR!</v>
      </c>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row>
    <row r="484" ht="7.5" customHeight="1">
      <c r="A484" s="1" t="str">
        <f t="shared" si="104"/>
        <v>OK</v>
      </c>
      <c r="B484" s="3" t="str">
        <f t="shared" si="105"/>
        <v>OK</v>
      </c>
      <c r="C484" s="4" t="s">
        <v>2892</v>
      </c>
      <c r="D484" s="4" t="s">
        <v>2623</v>
      </c>
      <c r="E484" s="4" t="s">
        <v>2894</v>
      </c>
      <c r="F484" s="4" t="s">
        <v>2895</v>
      </c>
      <c r="G484" s="4" t="s">
        <v>2896</v>
      </c>
      <c r="H484" s="4"/>
      <c r="I484" s="4"/>
      <c r="J484" s="4"/>
      <c r="K484" s="4"/>
      <c r="L484" s="4"/>
      <c r="M484" s="4" t="s">
        <v>49</v>
      </c>
      <c r="N484" s="4" t="s">
        <v>9</v>
      </c>
      <c r="O484" s="4" t="s">
        <v>2897</v>
      </c>
      <c r="P484" s="4" t="s">
        <v>2898</v>
      </c>
      <c r="Q484" s="4"/>
      <c r="R484" s="4" t="s">
        <v>2899</v>
      </c>
      <c r="S484" s="4"/>
      <c r="T484" s="4"/>
      <c r="U484" s="4"/>
      <c r="V484" s="4"/>
      <c r="W484" s="4"/>
      <c r="X484" s="4"/>
      <c r="Y484" s="4"/>
      <c r="Z484" s="4"/>
      <c r="AA484" s="4">
        <v>574.0</v>
      </c>
      <c r="AB484" s="4" t="s">
        <v>47</v>
      </c>
      <c r="AC484" s="4"/>
      <c r="AD484" s="20" t="s">
        <v>112</v>
      </c>
      <c r="AE484" s="4"/>
      <c r="AF484" s="4"/>
      <c r="AG484" s="4"/>
      <c r="AH484" s="4"/>
      <c r="AI484" s="4"/>
      <c r="AJ484" s="4"/>
      <c r="AK484" s="4"/>
      <c r="AL484" s="4"/>
      <c r="AM484" s="4"/>
      <c r="AN484" s="4"/>
      <c r="AO484" s="4"/>
      <c r="AP484" s="4" t="str">
        <f>VLOOKUP(AA484,[1]Trộn!AA483:AB3475,2,FALSE)</f>
        <v>#ERROR!</v>
      </c>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row>
    <row r="485" ht="7.5" customHeight="1">
      <c r="A485" s="1" t="str">
        <f t="shared" si="104"/>
        <v>OK</v>
      </c>
      <c r="B485" s="3" t="str">
        <f t="shared" si="105"/>
        <v>OK</v>
      </c>
      <c r="C485" s="4" t="s">
        <v>2892</v>
      </c>
      <c r="D485" s="4" t="s">
        <v>2623</v>
      </c>
      <c r="E485" s="4"/>
      <c r="F485" s="4"/>
      <c r="G485" s="4"/>
      <c r="H485" s="4"/>
      <c r="I485" s="4"/>
      <c r="J485" s="4"/>
      <c r="K485" s="4"/>
      <c r="L485" s="4"/>
      <c r="M485" s="4" t="s">
        <v>49</v>
      </c>
      <c r="N485" s="4" t="s">
        <v>9</v>
      </c>
      <c r="O485" s="4" t="s">
        <v>2625</v>
      </c>
      <c r="P485" s="4" t="s">
        <v>2798</v>
      </c>
      <c r="Q485" s="4"/>
      <c r="R485" s="4" t="s">
        <v>2900</v>
      </c>
      <c r="S485" s="4"/>
      <c r="T485" s="4"/>
      <c r="U485" s="4"/>
      <c r="V485" s="4"/>
      <c r="W485" s="4"/>
      <c r="X485" s="4"/>
      <c r="Y485" s="4"/>
      <c r="Z485" s="4"/>
      <c r="AA485" s="4">
        <v>575.0</v>
      </c>
      <c r="AB485" s="4" t="s">
        <v>47</v>
      </c>
      <c r="AC485" s="4"/>
      <c r="AD485" s="20" t="s">
        <v>1473</v>
      </c>
      <c r="AE485" s="4"/>
      <c r="AF485" s="4"/>
      <c r="AG485" s="4"/>
      <c r="AH485" s="4"/>
      <c r="AI485" s="4"/>
      <c r="AJ485" s="4"/>
      <c r="AK485" s="4"/>
      <c r="AL485" s="4"/>
      <c r="AM485" s="4"/>
      <c r="AN485" s="4"/>
      <c r="AO485" s="4"/>
      <c r="AP485" s="4" t="str">
        <f>VLOOKUP(AA485,[1]Trộn!AA484:AB3476,2,FALSE)</f>
        <v>#ERROR!</v>
      </c>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row>
    <row r="486" ht="7.5" customHeight="1">
      <c r="A486" s="1" t="str">
        <f t="shared" si="104"/>
        <v>OK</v>
      </c>
      <c r="B486" s="3" t="str">
        <f t="shared" si="105"/>
        <v>OK</v>
      </c>
      <c r="C486" s="4" t="s">
        <v>2892</v>
      </c>
      <c r="D486" s="4" t="s">
        <v>2623</v>
      </c>
      <c r="E486" s="4"/>
      <c r="F486" s="4"/>
      <c r="G486" s="4"/>
      <c r="H486" s="4"/>
      <c r="I486" s="4"/>
      <c r="J486" s="4"/>
      <c r="K486" s="4"/>
      <c r="L486" s="4"/>
      <c r="M486" s="4" t="s">
        <v>49</v>
      </c>
      <c r="N486" s="4" t="s">
        <v>9</v>
      </c>
      <c r="O486" s="4" t="s">
        <v>2631</v>
      </c>
      <c r="P486" s="4" t="s">
        <v>2632</v>
      </c>
      <c r="Q486" s="4"/>
      <c r="R486" s="4" t="s">
        <v>2901</v>
      </c>
      <c r="S486" s="4"/>
      <c r="T486" s="4"/>
      <c r="U486" s="4"/>
      <c r="V486" s="4"/>
      <c r="W486" s="4"/>
      <c r="X486" s="4"/>
      <c r="Y486" s="4"/>
      <c r="Z486" s="4"/>
      <c r="AA486" s="4">
        <v>576.0</v>
      </c>
      <c r="AB486" s="4" t="s">
        <v>47</v>
      </c>
      <c r="AC486" s="4"/>
      <c r="AD486" s="20" t="s">
        <v>421</v>
      </c>
      <c r="AE486" s="4"/>
      <c r="AF486" s="4"/>
      <c r="AG486" s="4"/>
      <c r="AH486" s="4"/>
      <c r="AI486" s="4"/>
      <c r="AJ486" s="4"/>
      <c r="AK486" s="4"/>
      <c r="AL486" s="4"/>
      <c r="AM486" s="4"/>
      <c r="AN486" s="4"/>
      <c r="AO486" s="4"/>
      <c r="AP486" s="4" t="str">
        <f>VLOOKUP(AA486,[1]Trộn!AA485:AB3477,2,FALSE)</f>
        <v>#ERROR!</v>
      </c>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row>
    <row r="487" ht="7.5" customHeight="1">
      <c r="A487" s="1" t="str">
        <f t="shared" si="104"/>
        <v/>
      </c>
      <c r="B487" s="3">
        <f t="shared" si="105"/>
        <v>0</v>
      </c>
      <c r="C487" s="4" t="s">
        <v>2892</v>
      </c>
      <c r="D487" s="4" t="s">
        <v>2623</v>
      </c>
      <c r="E487" s="4" t="s">
        <v>2894</v>
      </c>
      <c r="F487" s="4" t="s">
        <v>2895</v>
      </c>
      <c r="G487" s="4" t="s">
        <v>2896</v>
      </c>
      <c r="H487" s="4"/>
      <c r="I487" s="4"/>
      <c r="J487" s="4"/>
      <c r="K487" s="4"/>
      <c r="L487" s="4"/>
      <c r="M487" s="4"/>
      <c r="N487" s="4"/>
      <c r="O487" s="4"/>
      <c r="P487" s="4" t="s">
        <v>2902</v>
      </c>
      <c r="Q487" s="4" t="s">
        <v>5</v>
      </c>
      <c r="R487" s="4" t="s">
        <v>2903</v>
      </c>
      <c r="S487" s="4" t="s">
        <v>2904</v>
      </c>
      <c r="T487" s="4" t="s">
        <v>2905</v>
      </c>
      <c r="U487" s="4" t="s">
        <v>2906</v>
      </c>
      <c r="V487" s="4" t="s">
        <v>2907</v>
      </c>
      <c r="W487" s="4" t="s">
        <v>2908</v>
      </c>
      <c r="X487" s="4" t="s">
        <v>242</v>
      </c>
      <c r="Y487" s="4"/>
      <c r="Z487" s="4" t="s">
        <v>2909</v>
      </c>
      <c r="AA487" s="4">
        <v>577.0</v>
      </c>
      <c r="AB487" s="4" t="s">
        <v>13</v>
      </c>
      <c r="AC487" s="4"/>
      <c r="AD487" s="4"/>
      <c r="AE487" s="4"/>
      <c r="AF487" s="4"/>
      <c r="AG487" s="4"/>
      <c r="AH487" s="4"/>
      <c r="AI487" s="4"/>
      <c r="AJ487" s="4"/>
      <c r="AK487" s="4"/>
      <c r="AL487" s="4"/>
      <c r="AM487" s="4"/>
      <c r="AN487" s="4"/>
      <c r="AO487" s="4"/>
      <c r="AP487" s="4" t="str">
        <f>VLOOKUP(AA487,[1]Trộn!AA486:AB3478,2,FALSE)</f>
        <v>#ERROR!</v>
      </c>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row>
    <row r="488" ht="7.5" customHeight="1">
      <c r="A488" s="1" t="str">
        <f t="shared" si="104"/>
        <v/>
      </c>
      <c r="B488" s="3">
        <f t="shared" si="105"/>
        <v>0</v>
      </c>
      <c r="C488" s="4" t="s">
        <v>2892</v>
      </c>
      <c r="D488" s="4" t="s">
        <v>2623</v>
      </c>
      <c r="E488" s="4"/>
      <c r="F488" s="4"/>
      <c r="G488" s="4"/>
      <c r="H488" s="4"/>
      <c r="I488" s="4"/>
      <c r="J488" s="4"/>
      <c r="K488" s="4"/>
      <c r="L488" s="4"/>
      <c r="M488" s="4"/>
      <c r="N488" s="4"/>
      <c r="O488" s="4"/>
      <c r="P488" s="4"/>
      <c r="Q488" s="4" t="s">
        <v>5</v>
      </c>
      <c r="R488" s="4" t="s">
        <v>2912</v>
      </c>
      <c r="S488" s="4" t="s">
        <v>2913</v>
      </c>
      <c r="T488" s="4" t="s">
        <v>2914</v>
      </c>
      <c r="U488" s="4" t="s">
        <v>2915</v>
      </c>
      <c r="V488" s="4" t="s">
        <v>2916</v>
      </c>
      <c r="W488" s="4" t="s">
        <v>2917</v>
      </c>
      <c r="X488" s="4"/>
      <c r="Y488" s="4"/>
      <c r="Z488" s="4" t="s">
        <v>2918</v>
      </c>
      <c r="AA488" s="4">
        <v>578.0</v>
      </c>
      <c r="AB488" s="4" t="s">
        <v>49</v>
      </c>
      <c r="AC488" s="4"/>
      <c r="AD488" s="4"/>
      <c r="AE488" s="4"/>
      <c r="AF488" s="4"/>
      <c r="AG488" s="4"/>
      <c r="AH488" s="4"/>
      <c r="AI488" s="4"/>
      <c r="AJ488" s="4"/>
      <c r="AK488" s="4"/>
      <c r="AL488" s="4"/>
      <c r="AM488" s="4"/>
      <c r="AN488" s="4"/>
      <c r="AO488" s="4"/>
      <c r="AP488" s="4" t="str">
        <f>VLOOKUP(AA488,[1]Trộn!AA487:AB3479,2,FALSE)</f>
        <v>#ERROR!</v>
      </c>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row>
    <row r="489" ht="7.5" customHeight="1">
      <c r="A489" s="1" t="str">
        <f t="shared" si="104"/>
        <v/>
      </c>
      <c r="B489" s="3">
        <f t="shared" si="105"/>
        <v>0</v>
      </c>
      <c r="C489" s="4" t="s">
        <v>2892</v>
      </c>
      <c r="D489" s="4" t="s">
        <v>2623</v>
      </c>
      <c r="E489" s="4"/>
      <c r="F489" s="4"/>
      <c r="G489" s="4"/>
      <c r="H489" s="4"/>
      <c r="I489" s="4"/>
      <c r="J489" s="4"/>
      <c r="K489" s="4"/>
      <c r="L489" s="4"/>
      <c r="M489" s="4"/>
      <c r="N489" s="4"/>
      <c r="O489" s="4"/>
      <c r="P489" s="4"/>
      <c r="Q489" s="4" t="s">
        <v>5</v>
      </c>
      <c r="R489" s="4" t="s">
        <v>2922</v>
      </c>
      <c r="S489" s="4" t="s">
        <v>2923</v>
      </c>
      <c r="T489" s="4" t="s">
        <v>2708</v>
      </c>
      <c r="U489" s="4" t="s">
        <v>2709</v>
      </c>
      <c r="V489" s="4" t="s">
        <v>2924</v>
      </c>
      <c r="W489" s="4" t="s">
        <v>2765</v>
      </c>
      <c r="X489" s="4"/>
      <c r="Y489" s="4"/>
      <c r="Z489" s="4" t="s">
        <v>2925</v>
      </c>
      <c r="AA489" s="4">
        <v>579.0</v>
      </c>
      <c r="AB489" s="4" t="s">
        <v>49</v>
      </c>
      <c r="AC489" s="4"/>
      <c r="AD489" s="4"/>
      <c r="AE489" s="4"/>
      <c r="AF489" s="4"/>
      <c r="AG489" s="4"/>
      <c r="AH489" s="4"/>
      <c r="AI489" s="4"/>
      <c r="AJ489" s="4"/>
      <c r="AK489" s="4"/>
      <c r="AL489" s="4"/>
      <c r="AM489" s="4"/>
      <c r="AN489" s="4"/>
      <c r="AO489" s="4"/>
      <c r="AP489" s="4" t="str">
        <f>VLOOKUP(AA489,[1]Trộn!AA488:AB3480,2,FALSE)</f>
        <v>#ERROR!</v>
      </c>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row>
    <row r="490" ht="7.5" customHeight="1">
      <c r="A490" s="1" t="str">
        <f t="shared" si="104"/>
        <v/>
      </c>
      <c r="B490" s="3">
        <f t="shared" si="105"/>
        <v>0</v>
      </c>
      <c r="C490" s="4" t="s">
        <v>2892</v>
      </c>
      <c r="D490" s="4" t="s">
        <v>2623</v>
      </c>
      <c r="E490" s="4"/>
      <c r="F490" s="4"/>
      <c r="G490" s="4"/>
      <c r="H490" s="4"/>
      <c r="I490" s="4"/>
      <c r="J490" s="4"/>
      <c r="K490" s="4"/>
      <c r="L490" s="4"/>
      <c r="M490" s="4"/>
      <c r="N490" s="4"/>
      <c r="O490" s="4"/>
      <c r="P490" s="4"/>
      <c r="Q490" s="4" t="s">
        <v>5</v>
      </c>
      <c r="R490" s="4" t="s">
        <v>2926</v>
      </c>
      <c r="S490" s="4" t="s">
        <v>2927</v>
      </c>
      <c r="T490" s="4" t="s">
        <v>2928</v>
      </c>
      <c r="U490" s="4" t="s">
        <v>2929</v>
      </c>
      <c r="V490" s="4" t="s">
        <v>2930</v>
      </c>
      <c r="W490" s="4" t="s">
        <v>2931</v>
      </c>
      <c r="X490" s="4"/>
      <c r="Y490" s="4"/>
      <c r="Z490" s="4" t="s">
        <v>2503</v>
      </c>
      <c r="AA490" s="4">
        <v>580.0</v>
      </c>
      <c r="AB490" s="4" t="s">
        <v>49</v>
      </c>
      <c r="AC490" s="4"/>
      <c r="AD490" s="4"/>
      <c r="AE490" s="4"/>
      <c r="AF490" s="4"/>
      <c r="AG490" s="4"/>
      <c r="AH490" s="4"/>
      <c r="AI490" s="4"/>
      <c r="AJ490" s="4"/>
      <c r="AK490" s="4"/>
      <c r="AL490" s="4"/>
      <c r="AM490" s="4"/>
      <c r="AN490" s="4"/>
      <c r="AO490" s="4"/>
      <c r="AP490" s="4" t="str">
        <f>VLOOKUP(AA490,[1]Trộn!AA489:AB3481,2,FALSE)</f>
        <v>#ERROR!</v>
      </c>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row>
    <row r="491" ht="7.5" customHeight="1">
      <c r="A491" s="1" t="str">
        <f t="shared" si="104"/>
        <v>OK</v>
      </c>
      <c r="B491" s="3" t="str">
        <f t="shared" si="105"/>
        <v>OK</v>
      </c>
      <c r="C491" s="4" t="s">
        <v>2932</v>
      </c>
      <c r="D491" s="4" t="s">
        <v>2623</v>
      </c>
      <c r="E491" s="4"/>
      <c r="F491" s="4" t="s">
        <v>2933</v>
      </c>
      <c r="G491" s="4" t="s">
        <v>2934</v>
      </c>
      <c r="H491" s="4"/>
      <c r="I491" s="4"/>
      <c r="J491" s="4"/>
      <c r="K491" s="4"/>
      <c r="L491" s="4"/>
      <c r="M491" s="4" t="s">
        <v>49</v>
      </c>
      <c r="N491" s="4" t="s">
        <v>8</v>
      </c>
      <c r="O491" s="4" t="s">
        <v>2897</v>
      </c>
      <c r="P491" s="4" t="s">
        <v>2935</v>
      </c>
      <c r="Q491" s="4"/>
      <c r="R491" s="4" t="s">
        <v>2936</v>
      </c>
      <c r="S491" s="4" t="s">
        <v>2628</v>
      </c>
      <c r="T491" s="4" t="s">
        <v>227</v>
      </c>
      <c r="U491" s="4" t="s">
        <v>114</v>
      </c>
      <c r="V491" s="4" t="s">
        <v>115</v>
      </c>
      <c r="W491" s="4" t="s">
        <v>2937</v>
      </c>
      <c r="X491" s="4"/>
      <c r="Y491" s="4"/>
      <c r="Z491" s="4"/>
      <c r="AA491" s="4">
        <v>581.0</v>
      </c>
      <c r="AB491" s="4" t="s">
        <v>47</v>
      </c>
      <c r="AC491" s="4"/>
      <c r="AD491" s="20" t="s">
        <v>1453</v>
      </c>
      <c r="AE491" s="4"/>
      <c r="AF491" s="4"/>
      <c r="AG491" s="4"/>
      <c r="AH491" s="4"/>
      <c r="AI491" s="4"/>
      <c r="AJ491" s="4"/>
      <c r="AK491" s="4"/>
      <c r="AL491" s="4"/>
      <c r="AM491" s="4"/>
      <c r="AN491" s="4"/>
      <c r="AO491" s="4"/>
      <c r="AP491" s="4" t="str">
        <f>VLOOKUP(AA491,[1]Trộn!AA490:AB3482,2,FALSE)</f>
        <v>#ERROR!</v>
      </c>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row>
    <row r="492" ht="7.5" customHeight="1">
      <c r="A492" s="1" t="str">
        <f t="shared" si="104"/>
        <v/>
      </c>
      <c r="B492" s="3">
        <f t="shared" si="105"/>
        <v>0</v>
      </c>
      <c r="C492" s="4" t="s">
        <v>2932</v>
      </c>
      <c r="D492" s="4" t="s">
        <v>2623</v>
      </c>
      <c r="E492" s="4"/>
      <c r="F492" s="4" t="s">
        <v>2933</v>
      </c>
      <c r="G492" s="4" t="s">
        <v>2934</v>
      </c>
      <c r="H492" s="4"/>
      <c r="I492" s="4"/>
      <c r="J492" s="4"/>
      <c r="K492" s="4"/>
      <c r="L492" s="4"/>
      <c r="M492" s="4"/>
      <c r="N492" s="4"/>
      <c r="O492" s="4"/>
      <c r="P492" s="4"/>
      <c r="Q492" s="4" t="s">
        <v>5</v>
      </c>
      <c r="R492" s="4" t="s">
        <v>2912</v>
      </c>
      <c r="S492" s="4" t="s">
        <v>2913</v>
      </c>
      <c r="T492" s="4" t="s">
        <v>2914</v>
      </c>
      <c r="U492" s="4" t="s">
        <v>2938</v>
      </c>
      <c r="V492" s="4" t="s">
        <v>2939</v>
      </c>
      <c r="W492" s="4" t="s">
        <v>2917</v>
      </c>
      <c r="X492" s="4"/>
      <c r="Y492" s="4"/>
      <c r="Z492" s="4" t="s">
        <v>2940</v>
      </c>
      <c r="AA492" s="4">
        <v>582.0</v>
      </c>
      <c r="AB492" s="4" t="s">
        <v>49</v>
      </c>
      <c r="AC492" s="4"/>
      <c r="AD492" s="4"/>
      <c r="AE492" s="4"/>
      <c r="AF492" s="4"/>
      <c r="AG492" s="4"/>
      <c r="AH492" s="4"/>
      <c r="AI492" s="4"/>
      <c r="AJ492" s="4"/>
      <c r="AK492" s="4"/>
      <c r="AL492" s="4"/>
      <c r="AM492" s="4"/>
      <c r="AN492" s="4"/>
      <c r="AO492" s="4"/>
      <c r="AP492" s="4" t="str">
        <f>VLOOKUP(AA492,[1]Trộn!AA491:AB3483,2,FALSE)</f>
        <v>#ERROR!</v>
      </c>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row>
    <row r="493" ht="7.5" customHeight="1">
      <c r="A493" s="1" t="str">
        <f t="shared" si="104"/>
        <v>OK</v>
      </c>
      <c r="B493" s="3" t="str">
        <f t="shared" si="105"/>
        <v>OK</v>
      </c>
      <c r="C493" s="4" t="s">
        <v>2945</v>
      </c>
      <c r="D493" s="4" t="s">
        <v>2623</v>
      </c>
      <c r="E493" s="4"/>
      <c r="F493" s="4"/>
      <c r="G493" s="4" t="s">
        <v>2946</v>
      </c>
      <c r="H493" s="4"/>
      <c r="I493" s="4"/>
      <c r="J493" s="4"/>
      <c r="K493" s="4"/>
      <c r="L493" s="4"/>
      <c r="M493" s="4" t="s">
        <v>49</v>
      </c>
      <c r="N493" s="4" t="s">
        <v>8</v>
      </c>
      <c r="O493" s="4" t="s">
        <v>2625</v>
      </c>
      <c r="P493" s="4" t="s">
        <v>2798</v>
      </c>
      <c r="Q493" s="4"/>
      <c r="R493" s="4" t="s">
        <v>2947</v>
      </c>
      <c r="S493" s="4" t="s">
        <v>2948</v>
      </c>
      <c r="T493" s="4" t="s">
        <v>2949</v>
      </c>
      <c r="U493" s="4" t="s">
        <v>2950</v>
      </c>
      <c r="V493" s="4" t="s">
        <v>2951</v>
      </c>
      <c r="W493" s="4" t="s">
        <v>2952</v>
      </c>
      <c r="X493" s="4"/>
      <c r="Y493" s="4"/>
      <c r="Z493" s="4"/>
      <c r="AA493" s="4">
        <v>583.0</v>
      </c>
      <c r="AB493" s="4" t="s">
        <v>47</v>
      </c>
      <c r="AC493" s="4"/>
      <c r="AD493" s="20" t="s">
        <v>355</v>
      </c>
      <c r="AE493" s="4"/>
      <c r="AF493" s="4"/>
      <c r="AG493" s="4"/>
      <c r="AH493" s="4"/>
      <c r="AI493" s="4"/>
      <c r="AJ493" s="4"/>
      <c r="AK493" s="4"/>
      <c r="AL493" s="4"/>
      <c r="AM493" s="4"/>
      <c r="AN493" s="4"/>
      <c r="AO493" s="4"/>
      <c r="AP493" s="4" t="str">
        <f>VLOOKUP(AA493,[1]Trộn!AA492:AB3484,2,FALSE)</f>
        <v>#ERROR!</v>
      </c>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row>
    <row r="494" ht="7.5" customHeight="1">
      <c r="A494" s="1" t="str">
        <f t="shared" si="104"/>
        <v/>
      </c>
      <c r="B494" s="3">
        <f t="shared" si="105"/>
        <v>0</v>
      </c>
      <c r="C494" s="4" t="s">
        <v>2945</v>
      </c>
      <c r="D494" s="4" t="s">
        <v>2623</v>
      </c>
      <c r="E494" s="4"/>
      <c r="F494" s="4"/>
      <c r="G494" s="4" t="s">
        <v>2946</v>
      </c>
      <c r="H494" s="4"/>
      <c r="I494" s="4"/>
      <c r="J494" s="4"/>
      <c r="K494" s="4"/>
      <c r="L494" s="4"/>
      <c r="M494" s="4"/>
      <c r="N494" s="4"/>
      <c r="O494" s="4"/>
      <c r="P494" s="4" t="s">
        <v>2953</v>
      </c>
      <c r="Q494" s="4" t="s">
        <v>5</v>
      </c>
      <c r="R494" s="4" t="s">
        <v>2954</v>
      </c>
      <c r="S494" s="4" t="s">
        <v>2917</v>
      </c>
      <c r="T494" s="4" t="s">
        <v>2955</v>
      </c>
      <c r="U494" s="4" t="s">
        <v>2956</v>
      </c>
      <c r="V494" s="4" t="s">
        <v>2957</v>
      </c>
      <c r="W494" s="4" t="s">
        <v>1124</v>
      </c>
      <c r="X494" s="4" t="s">
        <v>242</v>
      </c>
      <c r="Y494" s="4"/>
      <c r="Z494" s="4" t="s">
        <v>2958</v>
      </c>
      <c r="AA494" s="4">
        <v>584.0</v>
      </c>
      <c r="AB494" s="4" t="s">
        <v>13</v>
      </c>
      <c r="AC494" s="4"/>
      <c r="AD494" s="4"/>
      <c r="AE494" s="4"/>
      <c r="AF494" s="4"/>
      <c r="AG494" s="4"/>
      <c r="AH494" s="4"/>
      <c r="AI494" s="4"/>
      <c r="AJ494" s="4"/>
      <c r="AK494" s="4"/>
      <c r="AL494" s="4"/>
      <c r="AM494" s="4"/>
      <c r="AN494" s="4"/>
      <c r="AO494" s="4"/>
      <c r="AP494" s="4" t="str">
        <f>VLOOKUP(AA494,[1]Trộn!AA493:AB3485,2,FALSE)</f>
        <v>#ERROR!</v>
      </c>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row>
    <row r="495" ht="7.5" customHeight="1">
      <c r="A495" s="1" t="str">
        <f t="shared" si="104"/>
        <v>OK</v>
      </c>
      <c r="B495" s="3" t="str">
        <f t="shared" si="105"/>
        <v>OK</v>
      </c>
      <c r="C495" s="4" t="s">
        <v>2959</v>
      </c>
      <c r="D495" s="4" t="s">
        <v>2623</v>
      </c>
      <c r="E495" s="4"/>
      <c r="F495" s="4"/>
      <c r="G495" s="4" t="s">
        <v>2960</v>
      </c>
      <c r="H495" s="4"/>
      <c r="I495" s="4"/>
      <c r="J495" s="4"/>
      <c r="K495" s="4"/>
      <c r="L495" s="4"/>
      <c r="M495" s="4" t="s">
        <v>13</v>
      </c>
      <c r="N495" s="4" t="s">
        <v>8</v>
      </c>
      <c r="O495" s="4" t="s">
        <v>163</v>
      </c>
      <c r="P495" s="4" t="s">
        <v>244</v>
      </c>
      <c r="Q495" s="4"/>
      <c r="R495" s="4" t="s">
        <v>2961</v>
      </c>
      <c r="S495" s="4" t="s">
        <v>2962</v>
      </c>
      <c r="T495" s="4" t="s">
        <v>2963</v>
      </c>
      <c r="U495" s="4" t="s">
        <v>2964</v>
      </c>
      <c r="V495" s="4" t="s">
        <v>2965</v>
      </c>
      <c r="W495" s="4" t="s">
        <v>2966</v>
      </c>
      <c r="X495" s="4" t="s">
        <v>2967</v>
      </c>
      <c r="Y495" s="4" t="s">
        <v>2968</v>
      </c>
      <c r="Z495" s="4"/>
      <c r="AA495" s="4">
        <v>585.0</v>
      </c>
      <c r="AB495" s="4" t="s">
        <v>47</v>
      </c>
      <c r="AC495" s="4"/>
      <c r="AD495" s="20" t="s">
        <v>211</v>
      </c>
      <c r="AE495" s="4"/>
      <c r="AF495" s="4"/>
      <c r="AG495" s="4"/>
      <c r="AH495" s="4"/>
      <c r="AI495" s="4"/>
      <c r="AJ495" s="4"/>
      <c r="AK495" s="4"/>
      <c r="AL495" s="4"/>
      <c r="AM495" s="4"/>
      <c r="AN495" s="4"/>
      <c r="AO495" s="4"/>
      <c r="AP495" s="4" t="str">
        <f>VLOOKUP(AA495,[1]Trộn!AA494:AB3486,2,FALSE)</f>
        <v>#ERROR!</v>
      </c>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row>
    <row r="496" ht="7.5" customHeight="1">
      <c r="A496" s="1" t="str">
        <f t="shared" si="104"/>
        <v>OK</v>
      </c>
      <c r="B496" s="3" t="str">
        <f t="shared" si="105"/>
        <v>OK</v>
      </c>
      <c r="C496" s="4" t="s">
        <v>2959</v>
      </c>
      <c r="D496" s="4" t="s">
        <v>2623</v>
      </c>
      <c r="E496" s="4"/>
      <c r="F496" s="4"/>
      <c r="G496" s="4"/>
      <c r="H496" s="4"/>
      <c r="I496" s="4"/>
      <c r="J496" s="4"/>
      <c r="K496" s="4"/>
      <c r="L496" s="4"/>
      <c r="M496" s="4" t="s">
        <v>49</v>
      </c>
      <c r="N496" s="4" t="s">
        <v>8</v>
      </c>
      <c r="O496" s="4" t="s">
        <v>2969</v>
      </c>
      <c r="P496" s="4" t="s">
        <v>2970</v>
      </c>
      <c r="Q496" s="4"/>
      <c r="R496" s="4" t="s">
        <v>2971</v>
      </c>
      <c r="S496" s="4" t="s">
        <v>2972</v>
      </c>
      <c r="T496" s="4" t="s">
        <v>2973</v>
      </c>
      <c r="U496" s="4" t="s">
        <v>2974</v>
      </c>
      <c r="V496" s="4" t="s">
        <v>2975</v>
      </c>
      <c r="W496" s="4" t="s">
        <v>2976</v>
      </c>
      <c r="X496" s="4"/>
      <c r="Y496" s="4"/>
      <c r="Z496" s="4"/>
      <c r="AA496" s="4">
        <v>586.0</v>
      </c>
      <c r="AB496" s="4" t="s">
        <v>47</v>
      </c>
      <c r="AC496" s="4"/>
      <c r="AD496" s="20" t="s">
        <v>1366</v>
      </c>
      <c r="AE496" s="4"/>
      <c r="AF496" s="4"/>
      <c r="AG496" s="4"/>
      <c r="AH496" s="4"/>
      <c r="AI496" s="4"/>
      <c r="AJ496" s="4"/>
      <c r="AK496" s="4"/>
      <c r="AL496" s="4"/>
      <c r="AM496" s="4"/>
      <c r="AN496" s="4"/>
      <c r="AO496" s="4"/>
      <c r="AP496" s="4" t="str">
        <f>VLOOKUP(AA496,[1]Trộn!AA495:AB3487,2,FALSE)</f>
        <v>#ERROR!</v>
      </c>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row>
    <row r="497" ht="7.5" customHeight="1">
      <c r="A497" s="1" t="str">
        <f t="shared" si="104"/>
        <v/>
      </c>
      <c r="B497" s="3">
        <f t="shared" si="105"/>
        <v>0</v>
      </c>
      <c r="C497" s="4" t="s">
        <v>2959</v>
      </c>
      <c r="D497" s="4" t="s">
        <v>2623</v>
      </c>
      <c r="E497" s="4"/>
      <c r="F497" s="4"/>
      <c r="G497" s="4" t="s">
        <v>2960</v>
      </c>
      <c r="H497" s="4"/>
      <c r="I497" s="4"/>
      <c r="J497" s="4"/>
      <c r="K497" s="4"/>
      <c r="L497" s="4"/>
      <c r="M497" s="4" t="s">
        <v>49</v>
      </c>
      <c r="N497" s="4" t="s">
        <v>8</v>
      </c>
      <c r="O497" s="4" t="s">
        <v>2817</v>
      </c>
      <c r="P497" s="4" t="s">
        <v>2847</v>
      </c>
      <c r="Q497" s="4" t="s">
        <v>8</v>
      </c>
      <c r="R497" s="4" t="s">
        <v>2979</v>
      </c>
      <c r="S497" s="4" t="s">
        <v>2980</v>
      </c>
      <c r="T497" s="4" t="s">
        <v>2981</v>
      </c>
      <c r="U497" s="4" t="s">
        <v>2982</v>
      </c>
      <c r="V497" s="4" t="s">
        <v>2983</v>
      </c>
      <c r="W497" s="4" t="s">
        <v>2984</v>
      </c>
      <c r="X497" s="4"/>
      <c r="Y497" s="4"/>
      <c r="Z497" s="4"/>
      <c r="AA497" s="4">
        <v>587.0</v>
      </c>
      <c r="AB497" s="4" t="s">
        <v>47</v>
      </c>
      <c r="AC497" s="4"/>
      <c r="AD497" s="20" t="s">
        <v>615</v>
      </c>
      <c r="AE497" s="4"/>
      <c r="AF497" s="4"/>
      <c r="AG497" s="4"/>
      <c r="AH497" s="4"/>
      <c r="AI497" s="4"/>
      <c r="AJ497" s="4"/>
      <c r="AK497" s="4"/>
      <c r="AL497" s="4"/>
      <c r="AM497" s="4"/>
      <c r="AN497" s="4"/>
      <c r="AO497" s="4"/>
      <c r="AP497" s="4" t="str">
        <f>VLOOKUP(AA497,[1]Trộn!AA496:AB3488,2,FALSE)</f>
        <v>#ERROR!</v>
      </c>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row>
    <row r="498" ht="7.5" customHeight="1">
      <c r="A498" s="1" t="str">
        <f t="shared" si="104"/>
        <v/>
      </c>
      <c r="B498" s="3">
        <f t="shared" si="105"/>
        <v>0</v>
      </c>
      <c r="C498" s="4" t="s">
        <v>2959</v>
      </c>
      <c r="D498" s="4" t="s">
        <v>2623</v>
      </c>
      <c r="E498" s="4"/>
      <c r="F498" s="4"/>
      <c r="G498" s="4"/>
      <c r="H498" s="4"/>
      <c r="I498" s="4"/>
      <c r="J498" s="4"/>
      <c r="K498" s="4"/>
      <c r="L498" s="4"/>
      <c r="M498" s="4"/>
      <c r="N498" s="4"/>
      <c r="O498" s="4"/>
      <c r="P498" s="4" t="s">
        <v>2985</v>
      </c>
      <c r="Q498" s="4" t="s">
        <v>9</v>
      </c>
      <c r="R498" s="4" t="s">
        <v>2986</v>
      </c>
      <c r="S498" s="4"/>
      <c r="T498" s="4"/>
      <c r="U498" s="4"/>
      <c r="V498" s="4"/>
      <c r="W498" s="4"/>
      <c r="X498" s="4"/>
      <c r="Y498" s="4"/>
      <c r="Z498" s="4" t="s">
        <v>2987</v>
      </c>
      <c r="AA498" s="4">
        <v>589.0</v>
      </c>
      <c r="AB498" s="4" t="s">
        <v>49</v>
      </c>
      <c r="AC498" s="4"/>
      <c r="AD498" s="4"/>
      <c r="AE498" s="4"/>
      <c r="AF498" s="4"/>
      <c r="AG498" s="4"/>
      <c r="AH498" s="4"/>
      <c r="AI498" s="4"/>
      <c r="AJ498" s="4"/>
      <c r="AK498" s="4"/>
      <c r="AL498" s="4"/>
      <c r="AM498" s="4"/>
      <c r="AN498" s="4"/>
      <c r="AO498" s="4"/>
      <c r="AP498" s="4" t="str">
        <f>VLOOKUP(AA499,[1]Trộn!AA498:AB3490,2,FALSE)</f>
        <v>#ERROR!</v>
      </c>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row>
    <row r="499" ht="14.25" customHeight="1">
      <c r="A499" s="1" t="str">
        <f t="shared" si="104"/>
        <v>OK</v>
      </c>
      <c r="B499" s="3" t="str">
        <f t="shared" si="105"/>
        <v>OK</v>
      </c>
      <c r="C499" s="4" t="s">
        <v>2988</v>
      </c>
      <c r="D499" s="4" t="s">
        <v>2623</v>
      </c>
      <c r="E499" s="4"/>
      <c r="F499" s="4"/>
      <c r="G499" s="4" t="s">
        <v>2989</v>
      </c>
      <c r="H499" s="4"/>
      <c r="I499" s="4"/>
      <c r="J499" s="4"/>
      <c r="K499" s="4"/>
      <c r="L499" s="4"/>
      <c r="M499" s="4" t="s">
        <v>13</v>
      </c>
      <c r="N499" s="4" t="s">
        <v>8</v>
      </c>
      <c r="O499" s="4" t="s">
        <v>550</v>
      </c>
      <c r="P499" s="4" t="s">
        <v>551</v>
      </c>
      <c r="Q499" s="4"/>
      <c r="R499" s="4" t="s">
        <v>2990</v>
      </c>
      <c r="S499" s="4" t="s">
        <v>2991</v>
      </c>
      <c r="T499" s="4" t="s">
        <v>2992</v>
      </c>
      <c r="U499" s="4" t="s">
        <v>2993</v>
      </c>
      <c r="V499" s="4" t="s">
        <v>2994</v>
      </c>
      <c r="W499" s="4" t="s">
        <v>2995</v>
      </c>
      <c r="X499" s="4" t="s">
        <v>2967</v>
      </c>
      <c r="Y499" s="4" t="s">
        <v>2996</v>
      </c>
      <c r="Z499" s="4"/>
      <c r="AA499" s="4">
        <v>590.0</v>
      </c>
      <c r="AB499" s="4" t="s">
        <v>47</v>
      </c>
      <c r="AC499" s="4"/>
      <c r="AD499" s="20" t="s">
        <v>1150</v>
      </c>
      <c r="AE499" s="4"/>
      <c r="AF499" s="4"/>
      <c r="AG499" s="4"/>
      <c r="AH499" s="4"/>
      <c r="AI499" s="4"/>
      <c r="AJ499" s="4"/>
      <c r="AK499" s="4"/>
      <c r="AL499" s="4"/>
      <c r="AM499" s="4"/>
      <c r="AN499" s="4"/>
      <c r="AO499" s="4"/>
      <c r="AP499" s="4" t="str">
        <f>VLOOKUP(AA500,[1]Trộn!AA499:AB3491,2,FALSE)</f>
        <v>#ERROR!</v>
      </c>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row>
    <row r="500" ht="7.5" customHeight="1">
      <c r="A500" s="1" t="str">
        <f t="shared" si="104"/>
        <v>OK</v>
      </c>
      <c r="B500" s="3" t="str">
        <f t="shared" si="105"/>
        <v>OK</v>
      </c>
      <c r="C500" s="4" t="s">
        <v>2988</v>
      </c>
      <c r="D500" s="4" t="s">
        <v>2623</v>
      </c>
      <c r="E500" s="4"/>
      <c r="F500" s="4"/>
      <c r="G500" s="4" t="s">
        <v>2989</v>
      </c>
      <c r="H500" s="4"/>
      <c r="I500" s="4"/>
      <c r="J500" s="4"/>
      <c r="K500" s="4"/>
      <c r="L500" s="4"/>
      <c r="M500" s="4" t="s">
        <v>49</v>
      </c>
      <c r="N500" s="4" t="s">
        <v>8</v>
      </c>
      <c r="O500" s="4" t="s">
        <v>2598</v>
      </c>
      <c r="P500" s="4" t="s">
        <v>2668</v>
      </c>
      <c r="Q500" s="4"/>
      <c r="R500" s="4" t="s">
        <v>2997</v>
      </c>
      <c r="S500" s="4" t="s">
        <v>2998</v>
      </c>
      <c r="T500" s="4" t="s">
        <v>2999</v>
      </c>
      <c r="U500" s="4" t="s">
        <v>3000</v>
      </c>
      <c r="V500" s="4" t="s">
        <v>3001</v>
      </c>
      <c r="W500" s="4" t="s">
        <v>3002</v>
      </c>
      <c r="X500" s="4"/>
      <c r="Y500" s="4"/>
      <c r="Z500" s="4"/>
      <c r="AA500" s="4">
        <v>591.0</v>
      </c>
      <c r="AB500" s="4" t="s">
        <v>47</v>
      </c>
      <c r="AC500" s="4"/>
      <c r="AD500" s="20" t="s">
        <v>2434</v>
      </c>
      <c r="AE500" s="4"/>
      <c r="AF500" s="4"/>
      <c r="AG500" s="4"/>
      <c r="AH500" s="4"/>
      <c r="AI500" s="4"/>
      <c r="AJ500" s="4"/>
      <c r="AK500" s="4"/>
      <c r="AL500" s="4"/>
      <c r="AM500" s="4"/>
      <c r="AN500" s="4"/>
      <c r="AO500" s="4"/>
      <c r="AP500" s="4" t="str">
        <f>VLOOKUP(AA501,[1]Trộn!AA500:AB3492,2,FALSE)</f>
        <v>#ERROR!</v>
      </c>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row>
    <row r="501" ht="7.5" customHeight="1">
      <c r="A501" s="1"/>
      <c r="B501" s="3"/>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row>
    <row r="502" ht="7.5" customHeight="1">
      <c r="A502" s="1" t="str">
        <f t="shared" ref="A502:A505" si="106">SWITCH(B502,"OK",IF(ISBLANK(R502),IF(ISBLANK(P502),"Giữ chỗ nhóm","Giữ chỗ"),"OK"),"Chưa làm",IF(P502&lt;&gt;"","Giữ chỗ",""),0,IF(ISBLANK(R502),"Thêm",""),"")</f>
        <v>OK</v>
      </c>
      <c r="B502" s="3" t="str">
        <f t="shared" ref="B502:B505" si="107">IF(Q502&lt;&gt;"",0,IF(O502="",IF(N502="",,"Tự do chọn"),SWITCH(M502,"KSTN",IF(LEFT(O502,1)="A","OK","Sai lớp"),"CQ",IF(LEFT(O502,1)="B","OK","Sai lớp"),"SIE",IF(LEFT(O502,1)="C","OK","Sai lớp"),"VN",IF(LEFT(O502,1)="D","OK","Sai lớp"),"VN-ICT",IF(LEFT(O502,1)="D","OK","Sai lớp"),"Sai phân công")))</f>
        <v>OK</v>
      </c>
      <c r="C502" s="4" t="s">
        <v>3006</v>
      </c>
      <c r="D502" s="4" t="s">
        <v>2623</v>
      </c>
      <c r="E502" s="4"/>
      <c r="F502" s="4"/>
      <c r="G502" s="4" t="s">
        <v>3007</v>
      </c>
      <c r="H502" s="4"/>
      <c r="I502" s="4"/>
      <c r="J502" s="4"/>
      <c r="K502" s="4"/>
      <c r="L502" s="4"/>
      <c r="M502" s="4" t="s">
        <v>13</v>
      </c>
      <c r="N502" s="4" t="s">
        <v>8</v>
      </c>
      <c r="O502" s="4" t="s">
        <v>91</v>
      </c>
      <c r="P502" s="4" t="s">
        <v>412</v>
      </c>
      <c r="Q502" s="4"/>
      <c r="R502" s="4" t="s">
        <v>3008</v>
      </c>
      <c r="S502" s="4" t="s">
        <v>3009</v>
      </c>
      <c r="T502" s="4" t="s">
        <v>3010</v>
      </c>
      <c r="U502" s="4" t="s">
        <v>3011</v>
      </c>
      <c r="V502" s="4" t="s">
        <v>3012</v>
      </c>
      <c r="W502" s="4" t="s">
        <v>3013</v>
      </c>
      <c r="X502" s="4" t="s">
        <v>3014</v>
      </c>
      <c r="Y502" s="4" t="s">
        <v>3015</v>
      </c>
      <c r="Z502" s="4"/>
      <c r="AA502" s="4">
        <v>593.0</v>
      </c>
      <c r="AB502" s="4" t="s">
        <v>47</v>
      </c>
      <c r="AC502" s="4"/>
      <c r="AD502" s="20" t="s">
        <v>1810</v>
      </c>
      <c r="AE502" s="4"/>
      <c r="AF502" s="4"/>
      <c r="AG502" s="4"/>
      <c r="AH502" s="4"/>
      <c r="AI502" s="4"/>
      <c r="AJ502" s="4"/>
      <c r="AK502" s="4"/>
      <c r="AL502" s="4"/>
      <c r="AM502" s="4"/>
      <c r="AN502" s="4"/>
      <c r="AO502" s="4"/>
      <c r="AP502" s="4" t="str">
        <f>VLOOKUP(AA503,[1]Trộn!AA502:AB3494,2,FALSE)</f>
        <v>#ERROR!</v>
      </c>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row>
    <row r="503" ht="7.5" customHeight="1">
      <c r="A503" s="1" t="str">
        <f t="shared" si="106"/>
        <v/>
      </c>
      <c r="B503" s="3">
        <f t="shared" si="107"/>
        <v>0</v>
      </c>
      <c r="C503" s="4" t="s">
        <v>3006</v>
      </c>
      <c r="D503" s="4" t="s">
        <v>2623</v>
      </c>
      <c r="E503" s="4"/>
      <c r="F503" s="4"/>
      <c r="G503" s="4" t="s">
        <v>3007</v>
      </c>
      <c r="H503" s="4"/>
      <c r="I503" s="4"/>
      <c r="J503" s="4"/>
      <c r="K503" s="4"/>
      <c r="L503" s="4"/>
      <c r="M503" s="4"/>
      <c r="N503" s="4"/>
      <c r="O503" s="4"/>
      <c r="P503" s="4"/>
      <c r="Q503" s="4" t="s">
        <v>8</v>
      </c>
      <c r="R503" s="4" t="s">
        <v>3016</v>
      </c>
      <c r="S503" s="4" t="s">
        <v>3017</v>
      </c>
      <c r="T503" s="4" t="s">
        <v>3018</v>
      </c>
      <c r="U503" s="4" t="s">
        <v>3019</v>
      </c>
      <c r="V503" s="4" t="s">
        <v>3020</v>
      </c>
      <c r="W503" s="4" t="s">
        <v>3021</v>
      </c>
      <c r="X503" s="4" t="s">
        <v>151</v>
      </c>
      <c r="Y503" s="4" t="s">
        <v>3023</v>
      </c>
      <c r="Z503" s="4"/>
      <c r="AA503" s="4">
        <v>594.0</v>
      </c>
      <c r="AB503" s="4" t="s">
        <v>47</v>
      </c>
      <c r="AC503" s="4"/>
      <c r="AD503" s="20" t="s">
        <v>2434</v>
      </c>
      <c r="AE503" s="4"/>
      <c r="AF503" s="4"/>
      <c r="AG503" s="4"/>
      <c r="AH503" s="4"/>
      <c r="AI503" s="4"/>
      <c r="AJ503" s="4"/>
      <c r="AK503" s="4"/>
      <c r="AL503" s="4"/>
      <c r="AM503" s="4"/>
      <c r="AN503" s="4"/>
      <c r="AO503" s="4"/>
      <c r="AP503" s="4" t="str">
        <f>VLOOKUP(AA504,[1]Trộn!AA503:AB3495,2,FALSE)</f>
        <v>#ERROR!</v>
      </c>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row>
    <row r="504" ht="7.5" customHeight="1">
      <c r="A504" s="1" t="str">
        <f t="shared" si="106"/>
        <v>OK</v>
      </c>
      <c r="B504" s="3" t="str">
        <f t="shared" si="107"/>
        <v>OK</v>
      </c>
      <c r="C504" s="4" t="s">
        <v>3006</v>
      </c>
      <c r="D504" s="4" t="s">
        <v>2623</v>
      </c>
      <c r="E504" s="4"/>
      <c r="F504" s="4"/>
      <c r="G504" s="4" t="s">
        <v>3007</v>
      </c>
      <c r="H504" s="4"/>
      <c r="I504" s="4"/>
      <c r="J504" s="4"/>
      <c r="K504" s="4"/>
      <c r="L504" s="4"/>
      <c r="M504" s="4" t="s">
        <v>49</v>
      </c>
      <c r="N504" s="4" t="s">
        <v>8</v>
      </c>
      <c r="O504" s="4" t="s">
        <v>3028</v>
      </c>
      <c r="P504" s="4" t="s">
        <v>3029</v>
      </c>
      <c r="Q504" s="4"/>
      <c r="R504" s="4" t="s">
        <v>3030</v>
      </c>
      <c r="S504" s="4" t="s">
        <v>2628</v>
      </c>
      <c r="T504" s="4" t="s">
        <v>227</v>
      </c>
      <c r="U504" s="4" t="s">
        <v>114</v>
      </c>
      <c r="V504" s="4" t="s">
        <v>115</v>
      </c>
      <c r="W504" s="4" t="s">
        <v>116</v>
      </c>
      <c r="X504" s="4"/>
      <c r="Y504" s="4"/>
      <c r="Z504" s="4"/>
      <c r="AA504" s="4">
        <v>595.0</v>
      </c>
      <c r="AB504" s="4" t="s">
        <v>47</v>
      </c>
      <c r="AC504" s="4"/>
      <c r="AD504" s="20" t="s">
        <v>860</v>
      </c>
      <c r="AE504" s="4"/>
      <c r="AF504" s="4"/>
      <c r="AG504" s="4"/>
      <c r="AH504" s="4"/>
      <c r="AI504" s="4"/>
      <c r="AJ504" s="4"/>
      <c r="AK504" s="4"/>
      <c r="AL504" s="4"/>
      <c r="AM504" s="4"/>
      <c r="AN504" s="4"/>
      <c r="AO504" s="4"/>
      <c r="AP504" s="4" t="str">
        <f>VLOOKUP(AA505,[1]Trộn!AA504:AB3496,2,FALSE)</f>
        <v>#ERROR!</v>
      </c>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row>
    <row r="505" ht="7.5" customHeight="1">
      <c r="A505" s="1" t="str">
        <f t="shared" si="106"/>
        <v>OK</v>
      </c>
      <c r="B505" s="3" t="str">
        <f t="shared" si="107"/>
        <v>OK</v>
      </c>
      <c r="C505" s="4" t="s">
        <v>3006</v>
      </c>
      <c r="D505" s="4" t="s">
        <v>2623</v>
      </c>
      <c r="E505" s="4"/>
      <c r="F505" s="4"/>
      <c r="G505" s="4" t="s">
        <v>3007</v>
      </c>
      <c r="H505" s="4"/>
      <c r="I505" s="4"/>
      <c r="J505" s="4"/>
      <c r="K505" s="4"/>
      <c r="L505" s="4"/>
      <c r="M505" s="4" t="s">
        <v>49</v>
      </c>
      <c r="N505" s="4" t="s">
        <v>8</v>
      </c>
      <c r="O505" s="4" t="s">
        <v>2911</v>
      </c>
      <c r="P505" s="4" t="s">
        <v>2941</v>
      </c>
      <c r="Q505" s="4"/>
      <c r="R505" s="4" t="s">
        <v>3031</v>
      </c>
      <c r="S505" s="4" t="s">
        <v>3017</v>
      </c>
      <c r="T505" s="4" t="s">
        <v>3018</v>
      </c>
      <c r="U505" s="4" t="s">
        <v>3019</v>
      </c>
      <c r="V505" s="4" t="s">
        <v>3020</v>
      </c>
      <c r="W505" s="4" t="s">
        <v>2137</v>
      </c>
      <c r="X505" s="4"/>
      <c r="Y505" s="4"/>
      <c r="Z505" s="4"/>
      <c r="AA505" s="4">
        <v>596.0</v>
      </c>
      <c r="AB505" s="4" t="s">
        <v>47</v>
      </c>
      <c r="AC505" s="4"/>
      <c r="AD505" s="20" t="s">
        <v>534</v>
      </c>
      <c r="AE505" s="4"/>
      <c r="AF505" s="4"/>
      <c r="AG505" s="4"/>
      <c r="AH505" s="4"/>
      <c r="AI505" s="4"/>
      <c r="AJ505" s="4"/>
      <c r="AK505" s="4"/>
      <c r="AL505" s="4"/>
      <c r="AM505" s="4"/>
      <c r="AN505" s="4"/>
      <c r="AO505" s="4"/>
      <c r="AP505" s="4" t="str">
        <f>VLOOKUP(AA506,[1]Trộn!AA505:AB3497,2,FALSE)</f>
        <v>#ERROR!</v>
      </c>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row>
    <row r="506" ht="7.5" customHeight="1">
      <c r="A506" s="1"/>
      <c r="B506" s="3"/>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row>
    <row r="507" ht="7.5" customHeight="1">
      <c r="A507" s="1" t="str">
        <f t="shared" ref="A507:A508" si="108">SWITCH(B507,"OK",IF(ISBLANK(R507),IF(ISBLANK(P507),"Giữ chỗ nhóm","Giữ chỗ"),"OK"),"Chưa làm",IF(P507&lt;&gt;"","Giữ chỗ",""),0,IF(ISBLANK(R507),"Thêm",""),"")</f>
        <v>OK</v>
      </c>
      <c r="B507" s="3" t="str">
        <f t="shared" ref="B507:B508" si="109">IF(Q507&lt;&gt;"",0,IF(O507="",IF(N507="",,"Tự do chọn"),SWITCH(M507,"KSTN",IF(LEFT(O507,1)="A","OK","Sai lớp"),"CQ",IF(LEFT(O507,1)="B","OK","Sai lớp"),"SIE",IF(LEFT(O507,1)="C","OK","Sai lớp"),"VN",IF(LEFT(O507,1)="D","OK","Sai lớp"),"VN-ICT",IF(LEFT(O507,1)="D","OK","Sai lớp"),"Sai phân công")))</f>
        <v>OK</v>
      </c>
      <c r="C507" s="4" t="s">
        <v>3032</v>
      </c>
      <c r="D507" s="4" t="s">
        <v>2623</v>
      </c>
      <c r="E507" s="4"/>
      <c r="F507" s="4"/>
      <c r="G507" s="4" t="s">
        <v>3033</v>
      </c>
      <c r="H507" s="4"/>
      <c r="I507" s="4"/>
      <c r="J507" s="4"/>
      <c r="K507" s="4"/>
      <c r="L507" s="4"/>
      <c r="M507" s="4" t="s">
        <v>13</v>
      </c>
      <c r="N507" s="4" t="s">
        <v>8</v>
      </c>
      <c r="O507" s="4" t="s">
        <v>42</v>
      </c>
      <c r="P507" s="4" t="s">
        <v>134</v>
      </c>
      <c r="Q507" s="4"/>
      <c r="R507" s="4" t="s">
        <v>3034</v>
      </c>
      <c r="S507" s="4" t="s">
        <v>3035</v>
      </c>
      <c r="T507" s="4" t="s">
        <v>3036</v>
      </c>
      <c r="U507" s="4" t="s">
        <v>3037</v>
      </c>
      <c r="V507" s="4" t="s">
        <v>3038</v>
      </c>
      <c r="W507" s="4" t="s">
        <v>3039</v>
      </c>
      <c r="X507" s="4" t="s">
        <v>3040</v>
      </c>
      <c r="Y507" s="4" t="s">
        <v>3041</v>
      </c>
      <c r="Z507" s="4"/>
      <c r="AA507" s="4">
        <v>598.0</v>
      </c>
      <c r="AB507" s="4" t="s">
        <v>47</v>
      </c>
      <c r="AC507" s="4"/>
      <c r="AD507" s="20" t="s">
        <v>490</v>
      </c>
      <c r="AE507" s="4"/>
      <c r="AF507" s="4"/>
      <c r="AG507" s="4"/>
      <c r="AH507" s="4"/>
      <c r="AI507" s="4"/>
      <c r="AJ507" s="4"/>
      <c r="AK507" s="4"/>
      <c r="AL507" s="4"/>
      <c r="AM507" s="4"/>
      <c r="AN507" s="4"/>
      <c r="AO507" s="4"/>
      <c r="AP507" s="4" t="str">
        <f>VLOOKUP(AA508,[1]Trộn!AA507:AB3499,2,FALSE)</f>
        <v>#ERROR!</v>
      </c>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row>
    <row r="508" ht="7.5" customHeight="1">
      <c r="A508" s="1" t="str">
        <f t="shared" si="108"/>
        <v>OK</v>
      </c>
      <c r="B508" s="3" t="str">
        <f t="shared" si="109"/>
        <v>OK</v>
      </c>
      <c r="C508" s="4" t="s">
        <v>3032</v>
      </c>
      <c r="D508" s="4" t="s">
        <v>2623</v>
      </c>
      <c r="E508" s="4"/>
      <c r="F508" s="4"/>
      <c r="G508" s="4" t="s">
        <v>3033</v>
      </c>
      <c r="H508" s="4"/>
      <c r="I508" s="4"/>
      <c r="J508" s="4"/>
      <c r="K508" s="4"/>
      <c r="L508" s="4"/>
      <c r="M508" s="4" t="s">
        <v>49</v>
      </c>
      <c r="N508" s="4" t="s">
        <v>8</v>
      </c>
      <c r="O508" s="4" t="s">
        <v>3042</v>
      </c>
      <c r="P508" s="4" t="s">
        <v>3043</v>
      </c>
      <c r="Q508" s="4"/>
      <c r="R508" s="4" t="s">
        <v>3044</v>
      </c>
      <c r="S508" s="4" t="s">
        <v>3045</v>
      </c>
      <c r="T508" s="4" t="s">
        <v>3046</v>
      </c>
      <c r="U508" s="4" t="s">
        <v>3047</v>
      </c>
      <c r="V508" s="4" t="s">
        <v>3048</v>
      </c>
      <c r="W508" s="4" t="s">
        <v>3049</v>
      </c>
      <c r="X508" s="4"/>
      <c r="Y508" s="4"/>
      <c r="Z508" s="4"/>
      <c r="AA508" s="4">
        <v>599.0</v>
      </c>
      <c r="AB508" s="4" t="s">
        <v>47</v>
      </c>
      <c r="AC508" s="4"/>
      <c r="AD508" s="20" t="s">
        <v>1965</v>
      </c>
      <c r="AE508" s="4"/>
      <c r="AF508" s="4"/>
      <c r="AG508" s="4"/>
      <c r="AH508" s="4"/>
      <c r="AI508" s="4"/>
      <c r="AJ508" s="4"/>
      <c r="AK508" s="4"/>
      <c r="AL508" s="4"/>
      <c r="AM508" s="4"/>
      <c r="AN508" s="4"/>
      <c r="AO508" s="4"/>
      <c r="AP508" s="4" t="str">
        <f>VLOOKUP(AA509,[1]Trộn!AA508:AB3500,2,FALSE)</f>
        <v>#ERROR!</v>
      </c>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row>
    <row r="509" ht="7.5" customHeight="1">
      <c r="A509" s="1"/>
      <c r="B509" s="3"/>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row>
    <row r="510" ht="7.5" customHeight="1">
      <c r="A510" s="1" t="str">
        <f t="shared" ref="A510:A512" si="110">SWITCH(B510,"OK",IF(ISBLANK(R510),IF(ISBLANK(P510),"Giữ chỗ nhóm","Giữ chỗ"),"OK"),"Chưa làm",IF(P510&lt;&gt;"","Giữ chỗ",""),0,IF(ISBLANK(R510),"Thêm",""),"")</f>
        <v>OK</v>
      </c>
      <c r="B510" s="3" t="str">
        <f t="shared" ref="B510:B512" si="111">IF(Q510&lt;&gt;"",0,IF(O510="",IF(N510="",,"Tự do chọn"),SWITCH(M510,"KSTN",IF(LEFT(O510,1)="A","OK","Sai lớp"),"CQ",IF(LEFT(O510,1)="B","OK","Sai lớp"),"SIE",IF(LEFT(O510,1)="C","OK","Sai lớp"),"VN",IF(LEFT(O510,1)="D","OK","Sai lớp"),"VN-ICT",IF(LEFT(O510,1)="D","OK","Sai lớp"),"Sai phân công")))</f>
        <v>OK</v>
      </c>
      <c r="C510" s="4" t="s">
        <v>3054</v>
      </c>
      <c r="D510" s="4" t="s">
        <v>2623</v>
      </c>
      <c r="E510" s="4"/>
      <c r="F510" s="4"/>
      <c r="G510" s="4" t="s">
        <v>3055</v>
      </c>
      <c r="H510" s="4"/>
      <c r="I510" s="4"/>
      <c r="J510" s="4"/>
      <c r="K510" s="4"/>
      <c r="L510" s="4"/>
      <c r="M510" s="4" t="s">
        <v>13</v>
      </c>
      <c r="N510" s="4" t="s">
        <v>8</v>
      </c>
      <c r="O510" s="4" t="s">
        <v>42</v>
      </c>
      <c r="P510" s="4" t="s">
        <v>61</v>
      </c>
      <c r="Q510" s="4"/>
      <c r="R510" s="4" t="s">
        <v>3056</v>
      </c>
      <c r="S510" s="4" t="s">
        <v>3057</v>
      </c>
      <c r="T510" s="4" t="s">
        <v>3058</v>
      </c>
      <c r="U510" s="4" t="s">
        <v>3059</v>
      </c>
      <c r="V510" s="4" t="s">
        <v>3060</v>
      </c>
      <c r="W510" s="4" t="s">
        <v>3061</v>
      </c>
      <c r="X510" s="4" t="s">
        <v>825</v>
      </c>
      <c r="Y510" s="4" t="s">
        <v>3062</v>
      </c>
      <c r="Z510" s="4"/>
      <c r="AA510" s="4">
        <v>601.0</v>
      </c>
      <c r="AB510" s="4" t="s">
        <v>47</v>
      </c>
      <c r="AC510" s="4"/>
      <c r="AD510" s="20" t="s">
        <v>1106</v>
      </c>
      <c r="AE510" s="4"/>
      <c r="AF510" s="4"/>
      <c r="AG510" s="4"/>
      <c r="AH510" s="4"/>
      <c r="AI510" s="4"/>
      <c r="AJ510" s="4"/>
      <c r="AK510" s="4"/>
      <c r="AL510" s="4"/>
      <c r="AM510" s="4"/>
      <c r="AN510" s="4"/>
      <c r="AO510" s="4"/>
      <c r="AP510" s="4" t="str">
        <f>VLOOKUP(AA511,[1]Trộn!AA510:AB3502,2,FALSE)</f>
        <v>#ERROR!</v>
      </c>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row>
    <row r="511" ht="7.5" customHeight="1">
      <c r="A511" s="1" t="str">
        <f t="shared" si="110"/>
        <v/>
      </c>
      <c r="B511" s="3" t="str">
        <f t="shared" si="111"/>
        <v>Tự do chọn</v>
      </c>
      <c r="C511" s="4" t="s">
        <v>3054</v>
      </c>
      <c r="D511" s="4" t="s">
        <v>2623</v>
      </c>
      <c r="E511" s="4"/>
      <c r="F511" s="4"/>
      <c r="G511" s="4" t="s">
        <v>3055</v>
      </c>
      <c r="H511" s="4"/>
      <c r="I511" s="4"/>
      <c r="J511" s="4"/>
      <c r="K511" s="4"/>
      <c r="L511" s="4"/>
      <c r="M511" s="4" t="s">
        <v>49</v>
      </c>
      <c r="N511" s="4" t="s">
        <v>8</v>
      </c>
      <c r="O511" s="4"/>
      <c r="P511" s="4"/>
      <c r="Q511" s="4"/>
      <c r="R511" s="4"/>
      <c r="S511" s="4"/>
      <c r="T511" s="4"/>
      <c r="U511" s="4"/>
      <c r="V511" s="4"/>
      <c r="W511" s="4"/>
      <c r="X511" s="4"/>
      <c r="Y511" s="4"/>
      <c r="Z511" s="4"/>
      <c r="AA511" s="4">
        <v>602.0</v>
      </c>
      <c r="AB511" s="4" t="s">
        <v>47</v>
      </c>
      <c r="AC511" s="4"/>
      <c r="AD511" s="20" t="s">
        <v>1927</v>
      </c>
      <c r="AE511" s="4"/>
      <c r="AF511" s="4"/>
      <c r="AG511" s="4"/>
      <c r="AH511" s="4"/>
      <c r="AI511" s="4"/>
      <c r="AJ511" s="4"/>
      <c r="AK511" s="4"/>
      <c r="AL511" s="4"/>
      <c r="AM511" s="4"/>
      <c r="AN511" s="4"/>
      <c r="AO511" s="4"/>
      <c r="AP511" s="4" t="str">
        <f>VLOOKUP(AA512,[1]Trộn!AA511:AB3503,2,FALSE)</f>
        <v>#ERROR!</v>
      </c>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row>
    <row r="512" ht="7.5" customHeight="1">
      <c r="A512" s="1" t="str">
        <f t="shared" si="110"/>
        <v>OK</v>
      </c>
      <c r="B512" s="3" t="str">
        <f t="shared" si="111"/>
        <v>OK</v>
      </c>
      <c r="C512" s="4" t="s">
        <v>3054</v>
      </c>
      <c r="D512" s="4" t="s">
        <v>2623</v>
      </c>
      <c r="E512" s="4"/>
      <c r="F512" s="4"/>
      <c r="G512" s="4"/>
      <c r="H512" s="4"/>
      <c r="I512" s="4"/>
      <c r="J512" s="4"/>
      <c r="K512" s="4"/>
      <c r="L512" s="4"/>
      <c r="M512" s="4" t="s">
        <v>49</v>
      </c>
      <c r="N512" s="4" t="s">
        <v>8</v>
      </c>
      <c r="O512" s="4" t="s">
        <v>2631</v>
      </c>
      <c r="P512" s="4" t="s">
        <v>3066</v>
      </c>
      <c r="Q512" s="4"/>
      <c r="R512" s="4" t="s">
        <v>3067</v>
      </c>
      <c r="S512" s="4" t="s">
        <v>3068</v>
      </c>
      <c r="T512" s="4" t="s">
        <v>3069</v>
      </c>
      <c r="U512" s="4" t="s">
        <v>3070</v>
      </c>
      <c r="V512" s="4" t="s">
        <v>3071</v>
      </c>
      <c r="W512" s="4" t="s">
        <v>3072</v>
      </c>
      <c r="X512" s="4"/>
      <c r="Y512" s="4"/>
      <c r="Z512" s="4"/>
      <c r="AA512" s="4">
        <v>603.0</v>
      </c>
      <c r="AB512" s="4" t="s">
        <v>47</v>
      </c>
      <c r="AC512" s="4"/>
      <c r="AD512" s="20" t="s">
        <v>481</v>
      </c>
      <c r="AE512" s="4"/>
      <c r="AF512" s="4"/>
      <c r="AG512" s="4"/>
      <c r="AH512" s="4"/>
      <c r="AI512" s="4"/>
      <c r="AJ512" s="4"/>
      <c r="AK512" s="4"/>
      <c r="AL512" s="4"/>
      <c r="AM512" s="4"/>
      <c r="AN512" s="4"/>
      <c r="AO512" s="4"/>
      <c r="AP512" s="4" t="str">
        <f>VLOOKUP(AA513,[1]Trộn!AA512:AB3504,2,FALSE)</f>
        <v>#ERROR!</v>
      </c>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row>
    <row r="513" ht="7.5" customHeight="1">
      <c r="A513" s="1"/>
      <c r="B513" s="3"/>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row>
    <row r="514" ht="7.5" customHeight="1">
      <c r="A514" s="1" t="str">
        <f t="shared" ref="A514:A516" si="112">SWITCH(B514,"OK",IF(ISBLANK(R514),IF(ISBLANK(P514),"Giữ chỗ nhóm","Giữ chỗ"),"OK"),"Chưa làm",IF(P514&lt;&gt;"","Giữ chỗ",""),0,IF(ISBLANK(R514),"Thêm",""),"")</f>
        <v/>
      </c>
      <c r="B514" s="3">
        <f t="shared" ref="B514:B516" si="113">IF(Q514&lt;&gt;"",0,IF(O514="",IF(N514="",,"Tự do chọn"),SWITCH(M514,"KSTN",IF(LEFT(O514,1)="A","OK","Sai lớp"),"CQ",IF(LEFT(O514,1)="B","OK","Sai lớp"),"SIE",IF(LEFT(O514,1)="C","OK","Sai lớp"),"VN",IF(LEFT(O514,1)="D","OK","Sai lớp"),"VN-ICT",IF(LEFT(O514,1)="D","OK","Sai lớp"),"Sai phân công")))</f>
        <v>0</v>
      </c>
      <c r="C514" s="4" t="s">
        <v>3054</v>
      </c>
      <c r="D514" s="4" t="s">
        <v>2623</v>
      </c>
      <c r="E514" s="4"/>
      <c r="F514" s="4"/>
      <c r="G514" s="4"/>
      <c r="H514" s="4"/>
      <c r="I514" s="4"/>
      <c r="J514" s="4"/>
      <c r="K514" s="4"/>
      <c r="L514" s="4"/>
      <c r="M514" s="4"/>
      <c r="N514" s="4"/>
      <c r="O514" s="4"/>
      <c r="P514" s="4" t="s">
        <v>3075</v>
      </c>
      <c r="Q514" s="4" t="s">
        <v>2428</v>
      </c>
      <c r="R514" s="4" t="s">
        <v>3076</v>
      </c>
      <c r="S514" s="4" t="s">
        <v>150</v>
      </c>
      <c r="T514" s="4" t="s">
        <v>150</v>
      </c>
      <c r="U514" s="4" t="s">
        <v>150</v>
      </c>
      <c r="V514" s="4" t="s">
        <v>150</v>
      </c>
      <c r="W514" s="4" t="s">
        <v>150</v>
      </c>
      <c r="X514" s="4" t="s">
        <v>3077</v>
      </c>
      <c r="Y514" s="4"/>
      <c r="Z514" s="4" t="s">
        <v>3078</v>
      </c>
      <c r="AA514" s="4">
        <v>605.0</v>
      </c>
      <c r="AB514" s="4" t="s">
        <v>13</v>
      </c>
      <c r="AC514" s="4"/>
      <c r="AD514" s="4"/>
      <c r="AE514" s="4"/>
      <c r="AF514" s="4"/>
      <c r="AG514" s="4"/>
      <c r="AH514" s="4"/>
      <c r="AI514" s="4"/>
      <c r="AJ514" s="4"/>
      <c r="AK514" s="4"/>
      <c r="AL514" s="4"/>
      <c r="AM514" s="4"/>
      <c r="AN514" s="4"/>
      <c r="AO514" s="4"/>
      <c r="AP514" s="4" t="str">
        <f>VLOOKUP(AA515,[1]Trộn!AA514:AB3506,2,FALSE)</f>
        <v>#ERROR!</v>
      </c>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row>
    <row r="515" ht="7.5" customHeight="1">
      <c r="A515" s="1" t="str">
        <f t="shared" si="112"/>
        <v>OK</v>
      </c>
      <c r="B515" s="3" t="str">
        <f t="shared" si="113"/>
        <v>OK</v>
      </c>
      <c r="C515" s="4" t="s">
        <v>3079</v>
      </c>
      <c r="D515" s="4" t="s">
        <v>2623</v>
      </c>
      <c r="E515" s="4"/>
      <c r="F515" s="4"/>
      <c r="G515" s="4" t="s">
        <v>3080</v>
      </c>
      <c r="H515" s="4"/>
      <c r="I515" s="4"/>
      <c r="J515" s="4"/>
      <c r="K515" s="4"/>
      <c r="L515" s="4"/>
      <c r="M515" s="4" t="s">
        <v>13</v>
      </c>
      <c r="N515" s="4" t="s">
        <v>8</v>
      </c>
      <c r="O515" s="4" t="s">
        <v>42</v>
      </c>
      <c r="P515" s="4" t="s">
        <v>61</v>
      </c>
      <c r="Q515" s="4"/>
      <c r="R515" s="4" t="s">
        <v>3081</v>
      </c>
      <c r="S515" s="4" t="s">
        <v>3082</v>
      </c>
      <c r="T515" s="4" t="s">
        <v>3083</v>
      </c>
      <c r="U515" s="4" t="s">
        <v>3084</v>
      </c>
      <c r="V515" s="4" t="s">
        <v>3085</v>
      </c>
      <c r="W515" s="4" t="s">
        <v>3086</v>
      </c>
      <c r="X515" s="4" t="s">
        <v>3087</v>
      </c>
      <c r="Y515" s="4" t="s">
        <v>3088</v>
      </c>
      <c r="Z515" s="4"/>
      <c r="AA515" s="4">
        <v>606.0</v>
      </c>
      <c r="AB515" s="4" t="s">
        <v>47</v>
      </c>
      <c r="AC515" s="4"/>
      <c r="AD515" s="20" t="s">
        <v>1150</v>
      </c>
      <c r="AE515" s="4"/>
      <c r="AF515" s="4"/>
      <c r="AG515" s="4"/>
      <c r="AH515" s="4"/>
      <c r="AI515" s="4"/>
      <c r="AJ515" s="4"/>
      <c r="AK515" s="4"/>
      <c r="AL515" s="4"/>
      <c r="AM515" s="4"/>
      <c r="AN515" s="4"/>
      <c r="AO515" s="4"/>
      <c r="AP515" s="4" t="str">
        <f>VLOOKUP(AA516,[1]Trộn!AA515:AB3507,2,FALSE)</f>
        <v>#ERROR!</v>
      </c>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row>
    <row r="516" ht="14.25" customHeight="1">
      <c r="A516" s="1" t="str">
        <f t="shared" si="112"/>
        <v>OK</v>
      </c>
      <c r="B516" s="3" t="str">
        <f t="shared" si="113"/>
        <v>OK</v>
      </c>
      <c r="C516" s="4" t="s">
        <v>3079</v>
      </c>
      <c r="D516" s="4" t="s">
        <v>2623</v>
      </c>
      <c r="E516" s="4"/>
      <c r="F516" s="4"/>
      <c r="G516" s="4" t="s">
        <v>3080</v>
      </c>
      <c r="H516" s="4"/>
      <c r="I516" s="4"/>
      <c r="J516" s="4"/>
      <c r="K516" s="4"/>
      <c r="L516" s="4"/>
      <c r="M516" s="4" t="s">
        <v>49</v>
      </c>
      <c r="N516" s="4" t="s">
        <v>8</v>
      </c>
      <c r="O516" s="4" t="s">
        <v>2631</v>
      </c>
      <c r="P516" s="4" t="s">
        <v>3066</v>
      </c>
      <c r="Q516" s="4"/>
      <c r="R516" s="4" t="s">
        <v>3089</v>
      </c>
      <c r="S516" s="4" t="s">
        <v>3090</v>
      </c>
      <c r="T516" s="4" t="s">
        <v>3091</v>
      </c>
      <c r="U516" s="4" t="s">
        <v>3092</v>
      </c>
      <c r="V516" s="4" t="s">
        <v>3093</v>
      </c>
      <c r="W516" s="4" t="s">
        <v>3094</v>
      </c>
      <c r="X516" s="4"/>
      <c r="Y516" s="4"/>
      <c r="Z516" s="4"/>
      <c r="AA516" s="4">
        <v>607.0</v>
      </c>
      <c r="AB516" s="4" t="s">
        <v>47</v>
      </c>
      <c r="AC516" s="4"/>
      <c r="AD516" s="20" t="s">
        <v>2434</v>
      </c>
      <c r="AE516" s="4"/>
      <c r="AF516" s="4"/>
      <c r="AG516" s="4"/>
      <c r="AH516" s="4"/>
      <c r="AI516" s="4"/>
      <c r="AJ516" s="4"/>
      <c r="AK516" s="4"/>
      <c r="AL516" s="4"/>
      <c r="AM516" s="4"/>
      <c r="AN516" s="4"/>
      <c r="AO516" s="4"/>
      <c r="AP516" s="4" t="str">
        <f>VLOOKUP(AA517,[1]Trộn!AA516:AB3508,2,FALSE)</f>
        <v>#ERROR!</v>
      </c>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row>
    <row r="517" ht="14.25" customHeight="1">
      <c r="A517" s="1"/>
      <c r="B517" s="3"/>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row>
    <row r="518" ht="14.25" customHeight="1">
      <c r="A518" s="1" t="str">
        <f t="shared" ref="A518:A522" si="114">SWITCH(B518,"OK",IF(ISBLANK(R518),IF(ISBLANK(P518),"Giữ chỗ nhóm","Giữ chỗ"),"OK"),"Chưa làm",IF(P518&lt;&gt;"","Giữ chỗ",""),0,IF(ISBLANK(R518),"Thêm",""),"")</f>
        <v>OK</v>
      </c>
      <c r="B518" s="3" t="str">
        <f t="shared" ref="B518:B522" si="115">IF(Q518&lt;&gt;"",0,IF(O518="",IF(N518="",,"Tự do chọn"),SWITCH(M518,"KSTN",IF(LEFT(O518,1)="A","OK","Sai lớp"),"CQ",IF(LEFT(O518,1)="B","OK","Sai lớp"),"SIE",IF(LEFT(O518,1)="C","OK","Sai lớp"),"VN",IF(LEFT(O518,1)="D","OK","Sai lớp"),"VN-ICT",IF(LEFT(O518,1)="D","OK","Sai lớp"),"Sai phân công")))</f>
        <v>OK</v>
      </c>
      <c r="C518" s="4" t="s">
        <v>3095</v>
      </c>
      <c r="D518" s="4" t="s">
        <v>2623</v>
      </c>
      <c r="E518" s="4" t="s">
        <v>3096</v>
      </c>
      <c r="F518" s="4" t="s">
        <v>3097</v>
      </c>
      <c r="G518" s="4" t="s">
        <v>3098</v>
      </c>
      <c r="H518" s="4"/>
      <c r="I518" s="4"/>
      <c r="J518" s="4" t="s">
        <v>3099</v>
      </c>
      <c r="K518" s="4"/>
      <c r="L518" s="4"/>
      <c r="M518" s="4" t="s">
        <v>13</v>
      </c>
      <c r="N518" s="4" t="s">
        <v>8</v>
      </c>
      <c r="O518" s="4" t="s">
        <v>520</v>
      </c>
      <c r="P518" s="4" t="s">
        <v>521</v>
      </c>
      <c r="Q518" s="4"/>
      <c r="R518" s="4" t="s">
        <v>3100</v>
      </c>
      <c r="S518" s="4" t="s">
        <v>3101</v>
      </c>
      <c r="T518" s="4" t="s">
        <v>3102</v>
      </c>
      <c r="U518" s="4" t="s">
        <v>3103</v>
      </c>
      <c r="V518" s="4" t="s">
        <v>3104</v>
      </c>
      <c r="W518" s="4" t="s">
        <v>3105</v>
      </c>
      <c r="X518" s="4" t="s">
        <v>917</v>
      </c>
      <c r="Y518" s="4" t="s">
        <v>3106</v>
      </c>
      <c r="Z518" s="4"/>
      <c r="AA518" s="4">
        <v>609.0</v>
      </c>
      <c r="AB518" s="4" t="s">
        <v>47</v>
      </c>
      <c r="AC518" s="4"/>
      <c r="AD518" s="20" t="s">
        <v>860</v>
      </c>
      <c r="AE518" s="4"/>
      <c r="AF518" s="4"/>
      <c r="AG518" s="4"/>
      <c r="AH518" s="4"/>
      <c r="AI518" s="4"/>
      <c r="AJ518" s="4"/>
      <c r="AK518" s="4"/>
      <c r="AL518" s="4"/>
      <c r="AM518" s="4"/>
      <c r="AN518" s="4"/>
      <c r="AO518" s="4"/>
      <c r="AP518" s="4" t="str">
        <f>VLOOKUP(AA519,[1]Trộn!AA518:AB3510,2,FALSE)</f>
        <v>#ERROR!</v>
      </c>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row>
    <row r="519" ht="14.25" customHeight="1">
      <c r="A519" s="1" t="str">
        <f t="shared" si="114"/>
        <v>OK</v>
      </c>
      <c r="B519" s="3" t="str">
        <f t="shared" si="115"/>
        <v>OK</v>
      </c>
      <c r="C519" s="4" t="s">
        <v>3095</v>
      </c>
      <c r="D519" s="4" t="s">
        <v>2623</v>
      </c>
      <c r="E519" s="4" t="s">
        <v>3096</v>
      </c>
      <c r="F519" s="4" t="s">
        <v>3097</v>
      </c>
      <c r="G519" s="4" t="s">
        <v>3098</v>
      </c>
      <c r="H519" s="4"/>
      <c r="I519" s="4"/>
      <c r="J519" s="4" t="s">
        <v>3099</v>
      </c>
      <c r="K519" s="4"/>
      <c r="L519" s="4"/>
      <c r="M519" s="4" t="s">
        <v>49</v>
      </c>
      <c r="N519" s="4" t="s">
        <v>8</v>
      </c>
      <c r="O519" s="4" t="s">
        <v>3108</v>
      </c>
      <c r="P519" s="4" t="s">
        <v>3109</v>
      </c>
      <c r="Q519" s="4"/>
      <c r="R519" s="4" t="s">
        <v>3110</v>
      </c>
      <c r="S519" s="4" t="s">
        <v>3111</v>
      </c>
      <c r="T519" s="4" t="s">
        <v>3112</v>
      </c>
      <c r="U519" s="4" t="s">
        <v>3113</v>
      </c>
      <c r="V519" s="4" t="s">
        <v>3114</v>
      </c>
      <c r="W519" s="4" t="s">
        <v>3115</v>
      </c>
      <c r="X519" s="4"/>
      <c r="Y519" s="4"/>
      <c r="Z519" s="4"/>
      <c r="AA519" s="4">
        <v>610.0</v>
      </c>
      <c r="AB519" s="4" t="s">
        <v>47</v>
      </c>
      <c r="AC519" s="4"/>
      <c r="AD519" s="20" t="s">
        <v>1191</v>
      </c>
      <c r="AE519" s="4"/>
      <c r="AF519" s="4"/>
      <c r="AG519" s="4"/>
      <c r="AH519" s="4"/>
      <c r="AI519" s="4"/>
      <c r="AJ519" s="4"/>
      <c r="AK519" s="4"/>
      <c r="AL519" s="4"/>
      <c r="AM519" s="4"/>
      <c r="AN519" s="4"/>
      <c r="AO519" s="4"/>
      <c r="AP519" s="4" t="str">
        <f>VLOOKUP(AA520,[1]Trộn!AA519:AB3511,2,FALSE)</f>
        <v>#ERROR!</v>
      </c>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row>
    <row r="520" ht="14.25" customHeight="1">
      <c r="A520" s="1" t="str">
        <f t="shared" si="114"/>
        <v>OK</v>
      </c>
      <c r="B520" s="3" t="str">
        <f t="shared" si="115"/>
        <v>OK</v>
      </c>
      <c r="C520" s="4" t="s">
        <v>3095</v>
      </c>
      <c r="D520" s="4" t="s">
        <v>2623</v>
      </c>
      <c r="E520" s="4"/>
      <c r="F520" s="4"/>
      <c r="G520" s="4"/>
      <c r="H520" s="4"/>
      <c r="I520" s="4"/>
      <c r="J520" s="4"/>
      <c r="K520" s="4"/>
      <c r="L520" s="4"/>
      <c r="M520" s="4" t="s">
        <v>49</v>
      </c>
      <c r="N520" s="4" t="s">
        <v>8</v>
      </c>
      <c r="O520" s="4" t="s">
        <v>2625</v>
      </c>
      <c r="P520" s="4" t="s">
        <v>2626</v>
      </c>
      <c r="Q520" s="4"/>
      <c r="R520" s="4" t="s">
        <v>3116</v>
      </c>
      <c r="S520" s="4" t="s">
        <v>3117</v>
      </c>
      <c r="T520" s="4" t="s">
        <v>3118</v>
      </c>
      <c r="U520" s="4" t="s">
        <v>3119</v>
      </c>
      <c r="V520" s="4" t="s">
        <v>3120</v>
      </c>
      <c r="W520" s="4" t="s">
        <v>3121</v>
      </c>
      <c r="X520" s="4"/>
      <c r="Y520" s="4"/>
      <c r="Z520" s="4"/>
      <c r="AA520" s="4">
        <v>611.0</v>
      </c>
      <c r="AB520" s="4" t="s">
        <v>47</v>
      </c>
      <c r="AC520" s="4"/>
      <c r="AD520" s="20" t="s">
        <v>490</v>
      </c>
      <c r="AE520" s="4"/>
      <c r="AF520" s="4"/>
      <c r="AG520" s="4"/>
      <c r="AH520" s="4"/>
      <c r="AI520" s="4"/>
      <c r="AJ520" s="4"/>
      <c r="AK520" s="4"/>
      <c r="AL520" s="4"/>
      <c r="AM520" s="4"/>
      <c r="AN520" s="4"/>
      <c r="AO520" s="4"/>
      <c r="AP520" s="4" t="str">
        <f>VLOOKUP(AA521,[1]Trộn!AA520:AB3512,2,FALSE)</f>
        <v>#ERROR!</v>
      </c>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row>
    <row r="521" ht="14.25" customHeight="1">
      <c r="A521" s="1" t="str">
        <f t="shared" si="114"/>
        <v>OK</v>
      </c>
      <c r="B521" s="3" t="str">
        <f t="shared" si="115"/>
        <v>OK</v>
      </c>
      <c r="C521" s="4" t="s">
        <v>3095</v>
      </c>
      <c r="D521" s="4" t="s">
        <v>2623</v>
      </c>
      <c r="E521" s="4" t="s">
        <v>3096</v>
      </c>
      <c r="F521" s="4" t="s">
        <v>3097</v>
      </c>
      <c r="G521" s="4" t="s">
        <v>3098</v>
      </c>
      <c r="H521" s="4"/>
      <c r="I521" s="4"/>
      <c r="J521" s="4" t="s">
        <v>3099</v>
      </c>
      <c r="K521" s="4"/>
      <c r="L521" s="4"/>
      <c r="M521" s="4" t="s">
        <v>49</v>
      </c>
      <c r="N521" s="4" t="s">
        <v>8</v>
      </c>
      <c r="O521" s="4" t="s">
        <v>3122</v>
      </c>
      <c r="P521" s="4" t="s">
        <v>3123</v>
      </c>
      <c r="Q521" s="4"/>
      <c r="R521" s="4" t="s">
        <v>3124</v>
      </c>
      <c r="S521" s="4" t="s">
        <v>3125</v>
      </c>
      <c r="T521" s="4" t="s">
        <v>3126</v>
      </c>
      <c r="U521" s="4" t="s">
        <v>3127</v>
      </c>
      <c r="V521" s="4" t="s">
        <v>3128</v>
      </c>
      <c r="W521" s="4" t="s">
        <v>3129</v>
      </c>
      <c r="X521" s="4"/>
      <c r="Y521" s="4"/>
      <c r="Z521" s="4"/>
      <c r="AA521" s="4">
        <v>612.0</v>
      </c>
      <c r="AB521" s="4" t="s">
        <v>47</v>
      </c>
      <c r="AC521" s="4"/>
      <c r="AD521" s="20" t="s">
        <v>1810</v>
      </c>
      <c r="AE521" s="4"/>
      <c r="AF521" s="4"/>
      <c r="AG521" s="4"/>
      <c r="AH521" s="4"/>
      <c r="AI521" s="4"/>
      <c r="AJ521" s="4"/>
      <c r="AK521" s="4"/>
      <c r="AL521" s="4"/>
      <c r="AM521" s="4"/>
      <c r="AN521" s="4"/>
      <c r="AO521" s="4"/>
      <c r="AP521" s="4" t="str">
        <f>VLOOKUP(AA522,[1]Trộn!AA521:AB3513,2,FALSE)</f>
        <v>#ERROR!</v>
      </c>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row>
    <row r="522" ht="14.25" customHeight="1">
      <c r="A522" s="1" t="str">
        <f t="shared" si="114"/>
        <v/>
      </c>
      <c r="B522" s="3" t="str">
        <f t="shared" si="115"/>
        <v>Tự do chọn</v>
      </c>
      <c r="C522" s="4" t="s">
        <v>3095</v>
      </c>
      <c r="D522" s="4" t="s">
        <v>2623</v>
      </c>
      <c r="E522" s="4"/>
      <c r="F522" s="4"/>
      <c r="G522" s="4"/>
      <c r="H522" s="4"/>
      <c r="I522" s="4"/>
      <c r="J522" s="4"/>
      <c r="K522" s="4"/>
      <c r="L522" s="4"/>
      <c r="M522" s="4" t="s">
        <v>49</v>
      </c>
      <c r="N522" s="4" t="s">
        <v>8</v>
      </c>
      <c r="O522" s="4"/>
      <c r="P522" s="4"/>
      <c r="Q522" s="4"/>
      <c r="R522" s="4"/>
      <c r="S522" s="4"/>
      <c r="T522" s="4"/>
      <c r="U522" s="4"/>
      <c r="V522" s="4"/>
      <c r="W522" s="4"/>
      <c r="X522" s="4"/>
      <c r="Y522" s="4"/>
      <c r="Z522" s="4"/>
      <c r="AA522" s="4">
        <v>613.0</v>
      </c>
      <c r="AB522" s="4" t="s">
        <v>47</v>
      </c>
      <c r="AC522" s="4"/>
      <c r="AD522" s="20" t="s">
        <v>1965</v>
      </c>
      <c r="AE522" s="4"/>
      <c r="AF522" s="4"/>
      <c r="AG522" s="4"/>
      <c r="AH522" s="4"/>
      <c r="AI522" s="4"/>
      <c r="AJ522" s="4"/>
      <c r="AK522" s="4"/>
      <c r="AL522" s="4"/>
      <c r="AM522" s="4"/>
      <c r="AN522" s="4"/>
      <c r="AO522" s="4"/>
      <c r="AP522" s="4" t="str">
        <f>VLOOKUP(AA523,[1]Trộn!AA522:AB3514,2,FALSE)</f>
        <v>#ERROR!</v>
      </c>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row>
    <row r="523" ht="14.25" customHeight="1">
      <c r="A523" s="1"/>
      <c r="B523" s="3"/>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row>
    <row r="524" ht="14.25" customHeight="1">
      <c r="A524" s="1" t="str">
        <f t="shared" ref="A524:A537" si="116">SWITCH(B524,"OK",IF(ISBLANK(R524),IF(ISBLANK(P524),"Giữ chỗ nhóm","Giữ chỗ"),"OK"),"Chưa làm",IF(P524&lt;&gt;"","Giữ chỗ",""),0,IF(ISBLANK(R524),"Thêm",""),"")</f>
        <v/>
      </c>
      <c r="B524" s="3">
        <f t="shared" ref="B524:B537" si="117">IF(Q524&lt;&gt;"",0,IF(O524="",IF(N524="",,"Tự do chọn"),SWITCH(M524,"KSTN",IF(LEFT(O524,1)="A","OK","Sai lớp"),"CQ",IF(LEFT(O524,1)="B","OK","Sai lớp"),"SIE",IF(LEFT(O524,1)="C","OK","Sai lớp"),"VN",IF(LEFT(O524,1)="D","OK","Sai lớp"),"VN-ICT",IF(LEFT(O524,1)="D","OK","Sai lớp"),"Sai phân công")))</f>
        <v>0</v>
      </c>
      <c r="C524" s="4" t="s">
        <v>3095</v>
      </c>
      <c r="D524" s="4" t="s">
        <v>2623</v>
      </c>
      <c r="E524" s="4"/>
      <c r="F524" s="4"/>
      <c r="G524" s="4"/>
      <c r="H524" s="4"/>
      <c r="I524" s="4"/>
      <c r="J524" s="4"/>
      <c r="K524" s="4"/>
      <c r="L524" s="4"/>
      <c r="M524" s="4"/>
      <c r="N524" s="4"/>
      <c r="O524" s="4"/>
      <c r="P524" s="4" t="s">
        <v>3130</v>
      </c>
      <c r="Q524" s="4" t="s">
        <v>2428</v>
      </c>
      <c r="R524" s="4" t="s">
        <v>3131</v>
      </c>
      <c r="S524" s="4" t="s">
        <v>150</v>
      </c>
      <c r="T524" s="4" t="s">
        <v>150</v>
      </c>
      <c r="U524" s="4" t="s">
        <v>150</v>
      </c>
      <c r="V524" s="4" t="s">
        <v>150</v>
      </c>
      <c r="W524" s="4" t="s">
        <v>150</v>
      </c>
      <c r="X524" s="4" t="s">
        <v>3132</v>
      </c>
      <c r="Y524" s="4"/>
      <c r="Z524" s="4" t="s">
        <v>3133</v>
      </c>
      <c r="AA524" s="4">
        <v>615.0</v>
      </c>
      <c r="AB524" s="4" t="s">
        <v>13</v>
      </c>
      <c r="AC524" s="4"/>
      <c r="AD524" s="4"/>
      <c r="AE524" s="4"/>
      <c r="AF524" s="4"/>
      <c r="AG524" s="4"/>
      <c r="AH524" s="4"/>
      <c r="AI524" s="4"/>
      <c r="AJ524" s="4"/>
      <c r="AK524" s="4"/>
      <c r="AL524" s="4"/>
      <c r="AM524" s="4"/>
      <c r="AN524" s="4"/>
      <c r="AO524" s="4"/>
      <c r="AP524" s="4" t="str">
        <f>VLOOKUP(AA525,[1]Trộn!AA524:AB3516,2,FALSE)</f>
        <v>#ERROR!</v>
      </c>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row>
    <row r="525" ht="14.25" customHeight="1">
      <c r="A525" s="1" t="str">
        <f t="shared" si="116"/>
        <v/>
      </c>
      <c r="B525" s="3">
        <f t="shared" si="117"/>
        <v>0</v>
      </c>
      <c r="C525" s="4" t="s">
        <v>3095</v>
      </c>
      <c r="D525" s="4" t="s">
        <v>2623</v>
      </c>
      <c r="E525" s="4"/>
      <c r="F525" s="4"/>
      <c r="G525" s="4"/>
      <c r="H525" s="4"/>
      <c r="I525" s="4"/>
      <c r="J525" s="4"/>
      <c r="K525" s="4"/>
      <c r="L525" s="4"/>
      <c r="M525" s="4"/>
      <c r="N525" s="4"/>
      <c r="O525" s="4"/>
      <c r="P525" s="4" t="s">
        <v>2985</v>
      </c>
      <c r="Q525" s="4" t="s">
        <v>9</v>
      </c>
      <c r="R525" s="4" t="s">
        <v>3136</v>
      </c>
      <c r="S525" s="4"/>
      <c r="T525" s="4"/>
      <c r="U525" s="4"/>
      <c r="V525" s="4"/>
      <c r="W525" s="4"/>
      <c r="X525" s="4"/>
      <c r="Y525" s="4"/>
      <c r="Z525" s="4" t="s">
        <v>3137</v>
      </c>
      <c r="AA525" s="4">
        <v>616.0</v>
      </c>
      <c r="AB525" s="4" t="s">
        <v>49</v>
      </c>
      <c r="AC525" s="4"/>
      <c r="AD525" s="4"/>
      <c r="AE525" s="4"/>
      <c r="AF525" s="4"/>
      <c r="AG525" s="4"/>
      <c r="AH525" s="4"/>
      <c r="AI525" s="4"/>
      <c r="AJ525" s="4"/>
      <c r="AK525" s="4"/>
      <c r="AL525" s="4"/>
      <c r="AM525" s="4"/>
      <c r="AN525" s="4"/>
      <c r="AO525" s="4"/>
      <c r="AP525" s="4" t="str">
        <f>VLOOKUP(AA526,[1]Trộn!AA525:AB3517,2,FALSE)</f>
        <v>#ERROR!</v>
      </c>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row>
    <row r="526" ht="14.25" customHeight="1">
      <c r="A526" s="1" t="str">
        <f t="shared" si="116"/>
        <v>OK</v>
      </c>
      <c r="B526" s="3" t="str">
        <f t="shared" si="117"/>
        <v>OK</v>
      </c>
      <c r="C526" s="4" t="s">
        <v>3138</v>
      </c>
      <c r="D526" s="4" t="s">
        <v>2623</v>
      </c>
      <c r="E526" s="4"/>
      <c r="F526" s="4"/>
      <c r="G526" s="4" t="s">
        <v>3139</v>
      </c>
      <c r="H526" s="4" t="s">
        <v>3140</v>
      </c>
      <c r="I526" s="4"/>
      <c r="J526" s="4" t="s">
        <v>3099</v>
      </c>
      <c r="K526" s="4"/>
      <c r="L526" s="4"/>
      <c r="M526" s="4" t="s">
        <v>49</v>
      </c>
      <c r="N526" s="4" t="s">
        <v>8</v>
      </c>
      <c r="O526" s="4" t="s">
        <v>2817</v>
      </c>
      <c r="P526" s="4" t="s">
        <v>2910</v>
      </c>
      <c r="Q526" s="4"/>
      <c r="R526" s="4" t="s">
        <v>3141</v>
      </c>
      <c r="S526" s="4" t="s">
        <v>3142</v>
      </c>
      <c r="T526" s="4" t="s">
        <v>3143</v>
      </c>
      <c r="U526" s="4" t="s">
        <v>3144</v>
      </c>
      <c r="V526" s="4" t="s">
        <v>3145</v>
      </c>
      <c r="W526" s="4" t="s">
        <v>3146</v>
      </c>
      <c r="X526" s="4"/>
      <c r="Y526" s="4"/>
      <c r="Z526" s="4"/>
      <c r="AA526" s="4">
        <v>617.0</v>
      </c>
      <c r="AB526" s="4" t="s">
        <v>47</v>
      </c>
      <c r="AC526" s="4"/>
      <c r="AD526" s="20" t="s">
        <v>254</v>
      </c>
      <c r="AE526" s="4"/>
      <c r="AF526" s="4"/>
      <c r="AG526" s="4"/>
      <c r="AH526" s="4"/>
      <c r="AI526" s="4"/>
      <c r="AJ526" s="4"/>
      <c r="AK526" s="4"/>
      <c r="AL526" s="4"/>
      <c r="AM526" s="4"/>
      <c r="AN526" s="4"/>
      <c r="AO526" s="4"/>
      <c r="AP526" s="4" t="str">
        <f>VLOOKUP(AA527,[1]Trộn!AA526:AB3518,2,FALSE)</f>
        <v>#ERROR!</v>
      </c>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row>
    <row r="527" ht="14.25" customHeight="1">
      <c r="A527" s="1" t="str">
        <f t="shared" si="116"/>
        <v/>
      </c>
      <c r="B527" s="3">
        <f t="shared" si="117"/>
        <v>0</v>
      </c>
      <c r="C527" s="4" t="s">
        <v>3138</v>
      </c>
      <c r="D527" s="4" t="s">
        <v>2623</v>
      </c>
      <c r="E527" s="4"/>
      <c r="F527" s="4"/>
      <c r="G527" s="4"/>
      <c r="H527" s="4"/>
      <c r="I527" s="4"/>
      <c r="J527" s="4"/>
      <c r="K527" s="4"/>
      <c r="L527" s="4"/>
      <c r="M527" s="4" t="s">
        <v>49</v>
      </c>
      <c r="N527" s="4" t="s">
        <v>8</v>
      </c>
      <c r="O527" s="4" t="s">
        <v>3024</v>
      </c>
      <c r="P527" s="4" t="s">
        <v>3063</v>
      </c>
      <c r="Q527" s="4" t="s">
        <v>8</v>
      </c>
      <c r="R527" s="4" t="s">
        <v>3147</v>
      </c>
      <c r="S527" s="4" t="s">
        <v>3148</v>
      </c>
      <c r="T527" s="4" t="s">
        <v>3149</v>
      </c>
      <c r="U527" s="4" t="s">
        <v>3150</v>
      </c>
      <c r="V527" s="4" t="s">
        <v>3151</v>
      </c>
      <c r="W527" s="4" t="s">
        <v>3152</v>
      </c>
      <c r="X527" s="4"/>
      <c r="Y527" s="4"/>
      <c r="Z527" s="4"/>
      <c r="AA527" s="4">
        <v>618.0</v>
      </c>
      <c r="AB527" s="4" t="s">
        <v>47</v>
      </c>
      <c r="AC527" s="4"/>
      <c r="AD527" s="20" t="s">
        <v>1927</v>
      </c>
      <c r="AE527" s="4"/>
      <c r="AF527" s="4"/>
      <c r="AG527" s="4"/>
      <c r="AH527" s="4"/>
      <c r="AI527" s="4"/>
      <c r="AJ527" s="4"/>
      <c r="AK527" s="4"/>
      <c r="AL527" s="4"/>
      <c r="AM527" s="4"/>
      <c r="AN527" s="4"/>
      <c r="AO527" s="4"/>
      <c r="AP527" s="4" t="str">
        <f>VLOOKUP(AA528,[1]Trộn!AA527:AB3519,2,FALSE)</f>
        <v>#ERROR!</v>
      </c>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row>
    <row r="528" ht="14.25" customHeight="1">
      <c r="A528" s="1" t="str">
        <f t="shared" si="116"/>
        <v/>
      </c>
      <c r="B528" s="3">
        <f t="shared" si="117"/>
        <v>0</v>
      </c>
      <c r="C528" s="4" t="s">
        <v>3138</v>
      </c>
      <c r="D528" s="4" t="s">
        <v>2623</v>
      </c>
      <c r="E528" s="4"/>
      <c r="F528" s="4"/>
      <c r="G528" s="4" t="s">
        <v>3139</v>
      </c>
      <c r="H528" s="4" t="s">
        <v>3140</v>
      </c>
      <c r="I528" s="4"/>
      <c r="J528" s="4" t="s">
        <v>3099</v>
      </c>
      <c r="K528" s="4"/>
      <c r="L528" s="4"/>
      <c r="M528" s="4"/>
      <c r="N528" s="4"/>
      <c r="O528" s="4"/>
      <c r="P528" s="4" t="s">
        <v>3153</v>
      </c>
      <c r="Q528" s="4" t="s">
        <v>5</v>
      </c>
      <c r="R528" s="4" t="s">
        <v>3147</v>
      </c>
      <c r="S528" s="4" t="s">
        <v>3154</v>
      </c>
      <c r="T528" s="4" t="s">
        <v>3156</v>
      </c>
      <c r="U528" s="4" t="s">
        <v>3157</v>
      </c>
      <c r="V528" s="4" t="s">
        <v>3158</v>
      </c>
      <c r="W528" s="4" t="s">
        <v>3159</v>
      </c>
      <c r="X528" s="4" t="s">
        <v>2156</v>
      </c>
      <c r="Y528" s="4"/>
      <c r="Z528" s="4" t="s">
        <v>3160</v>
      </c>
      <c r="AA528" s="4">
        <v>619.0</v>
      </c>
      <c r="AB528" s="4" t="s">
        <v>13</v>
      </c>
      <c r="AC528" s="4"/>
      <c r="AD528" s="4"/>
      <c r="AE528" s="4"/>
      <c r="AF528" s="4"/>
      <c r="AG528" s="4"/>
      <c r="AH528" s="4"/>
      <c r="AI528" s="4"/>
      <c r="AJ528" s="4"/>
      <c r="AK528" s="4"/>
      <c r="AL528" s="4"/>
      <c r="AM528" s="4"/>
      <c r="AN528" s="4"/>
      <c r="AO528" s="4"/>
      <c r="AP528" s="4" t="str">
        <f>VLOOKUP(AA529,[1]Trộn!AA528:AB3520,2,FALSE)</f>
        <v>#ERROR!</v>
      </c>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row>
    <row r="529" ht="14.25" customHeight="1">
      <c r="A529" s="1" t="str">
        <f t="shared" si="116"/>
        <v/>
      </c>
      <c r="B529" s="3">
        <f t="shared" si="117"/>
        <v>0</v>
      </c>
      <c r="C529" s="4" t="s">
        <v>3138</v>
      </c>
      <c r="D529" s="4" t="s">
        <v>2623</v>
      </c>
      <c r="E529" s="4"/>
      <c r="F529" s="4"/>
      <c r="G529" s="4"/>
      <c r="H529" s="4"/>
      <c r="I529" s="4"/>
      <c r="J529" s="4"/>
      <c r="K529" s="4"/>
      <c r="L529" s="4"/>
      <c r="M529" s="4"/>
      <c r="N529" s="4"/>
      <c r="O529" s="4"/>
      <c r="P529" s="4" t="s">
        <v>3162</v>
      </c>
      <c r="Q529" s="4" t="s">
        <v>2428</v>
      </c>
      <c r="R529" s="4" t="s">
        <v>3163</v>
      </c>
      <c r="S529" s="4" t="s">
        <v>150</v>
      </c>
      <c r="T529" s="4" t="s">
        <v>150</v>
      </c>
      <c r="U529" s="4" t="s">
        <v>150</v>
      </c>
      <c r="V529" s="4" t="s">
        <v>150</v>
      </c>
      <c r="W529" s="4" t="s">
        <v>150</v>
      </c>
      <c r="X529" s="4" t="s">
        <v>3164</v>
      </c>
      <c r="Y529" s="4"/>
      <c r="Z529" s="4" t="s">
        <v>3165</v>
      </c>
      <c r="AA529" s="4">
        <v>620.0</v>
      </c>
      <c r="AB529" s="4" t="s">
        <v>13</v>
      </c>
      <c r="AC529" s="4"/>
      <c r="AD529" s="4"/>
      <c r="AE529" s="4"/>
      <c r="AF529" s="4"/>
      <c r="AG529" s="4"/>
      <c r="AH529" s="4"/>
      <c r="AI529" s="4"/>
      <c r="AJ529" s="4"/>
      <c r="AK529" s="4"/>
      <c r="AL529" s="4"/>
      <c r="AM529" s="4"/>
      <c r="AN529" s="4"/>
      <c r="AO529" s="4"/>
      <c r="AP529" s="4" t="str">
        <f>VLOOKUP(AA530,[1]Trộn!AA529:AB3521,2,FALSE)</f>
        <v>#ERROR!</v>
      </c>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row>
    <row r="530" ht="14.25" customHeight="1">
      <c r="A530" s="1" t="str">
        <f t="shared" si="116"/>
        <v/>
      </c>
      <c r="B530" s="3">
        <f t="shared" si="117"/>
        <v>0</v>
      </c>
      <c r="C530" s="4" t="s">
        <v>3166</v>
      </c>
      <c r="D530" s="4" t="s">
        <v>2623</v>
      </c>
      <c r="E530" s="4"/>
      <c r="F530" s="4"/>
      <c r="G530" s="4"/>
      <c r="H530" s="4" t="s">
        <v>3167</v>
      </c>
      <c r="I530" s="4"/>
      <c r="J530" s="4"/>
      <c r="K530" s="4"/>
      <c r="L530" s="4"/>
      <c r="M530" s="4" t="s">
        <v>49</v>
      </c>
      <c r="N530" s="4" t="s">
        <v>8</v>
      </c>
      <c r="O530" s="4" t="s">
        <v>2969</v>
      </c>
      <c r="P530" s="4" t="s">
        <v>3168</v>
      </c>
      <c r="Q530" s="4" t="s">
        <v>8</v>
      </c>
      <c r="R530" s="4" t="s">
        <v>3169</v>
      </c>
      <c r="S530" s="4" t="s">
        <v>3170</v>
      </c>
      <c r="T530" s="4" t="s">
        <v>3171</v>
      </c>
      <c r="U530" s="4" t="s">
        <v>3172</v>
      </c>
      <c r="V530" s="4" t="s">
        <v>3173</v>
      </c>
      <c r="W530" s="4" t="s">
        <v>3174</v>
      </c>
      <c r="X530" s="4"/>
      <c r="Y530" s="4"/>
      <c r="Z530" s="4"/>
      <c r="AA530" s="4">
        <v>621.0</v>
      </c>
      <c r="AB530" s="4" t="s">
        <v>47</v>
      </c>
      <c r="AC530" s="4"/>
      <c r="AD530" s="20" t="s">
        <v>395</v>
      </c>
      <c r="AE530" s="4"/>
      <c r="AF530" s="4"/>
      <c r="AG530" s="4"/>
      <c r="AH530" s="4"/>
      <c r="AI530" s="4"/>
      <c r="AJ530" s="4"/>
      <c r="AK530" s="4"/>
      <c r="AL530" s="4"/>
      <c r="AM530" s="4"/>
      <c r="AN530" s="4"/>
      <c r="AO530" s="4"/>
      <c r="AP530" s="4" t="str">
        <f>VLOOKUP(AA531,[1]Trộn!AA530:AB3522,2,FALSE)</f>
        <v>#ERROR!</v>
      </c>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row>
    <row r="531" ht="14.25" customHeight="1">
      <c r="A531" s="1" t="str">
        <f t="shared" si="116"/>
        <v/>
      </c>
      <c r="B531" s="3">
        <f t="shared" si="117"/>
        <v>0</v>
      </c>
      <c r="C531" s="4" t="s">
        <v>3166</v>
      </c>
      <c r="D531" s="4" t="s">
        <v>2623</v>
      </c>
      <c r="E531" s="4"/>
      <c r="F531" s="4"/>
      <c r="G531" s="4"/>
      <c r="H531" s="4" t="s">
        <v>3167</v>
      </c>
      <c r="I531" s="4"/>
      <c r="J531" s="4"/>
      <c r="K531" s="4"/>
      <c r="L531" s="4"/>
      <c r="M531" s="4"/>
      <c r="N531" s="4"/>
      <c r="O531" s="4"/>
      <c r="P531" s="4"/>
      <c r="Q531" s="4" t="s">
        <v>5</v>
      </c>
      <c r="R531" s="4" t="s">
        <v>3175</v>
      </c>
      <c r="S531" s="4" t="s">
        <v>3176</v>
      </c>
      <c r="T531" s="4" t="s">
        <v>3177</v>
      </c>
      <c r="U531" s="4" t="s">
        <v>3178</v>
      </c>
      <c r="V531" s="4" t="s">
        <v>3179</v>
      </c>
      <c r="W531" s="4" t="s">
        <v>3180</v>
      </c>
      <c r="X531" s="4"/>
      <c r="Y531" s="4"/>
      <c r="Z531" s="4" t="s">
        <v>3181</v>
      </c>
      <c r="AA531" s="4">
        <v>622.0</v>
      </c>
      <c r="AB531" s="4" t="s">
        <v>49</v>
      </c>
      <c r="AC531" s="4"/>
      <c r="AD531" s="4"/>
      <c r="AE531" s="4"/>
      <c r="AF531" s="4"/>
      <c r="AG531" s="4"/>
      <c r="AH531" s="4"/>
      <c r="AI531" s="4"/>
      <c r="AJ531" s="4"/>
      <c r="AK531" s="4"/>
      <c r="AL531" s="4"/>
      <c r="AM531" s="4"/>
      <c r="AN531" s="4"/>
      <c r="AO531" s="4"/>
      <c r="AP531" s="4" t="str">
        <f>VLOOKUP(AA532,[1]Trộn!AA531:AB3523,2,FALSE)</f>
        <v>#ERROR!</v>
      </c>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row>
    <row r="532" ht="14.25" customHeight="1">
      <c r="A532" s="1" t="str">
        <f t="shared" si="116"/>
        <v>OK</v>
      </c>
      <c r="B532" s="3" t="str">
        <f t="shared" si="117"/>
        <v>OK</v>
      </c>
      <c r="C532" s="4" t="s">
        <v>3182</v>
      </c>
      <c r="D532" s="4" t="s">
        <v>2623</v>
      </c>
      <c r="E532" s="4"/>
      <c r="F532" s="4"/>
      <c r="G532" s="4"/>
      <c r="H532" s="4" t="s">
        <v>3183</v>
      </c>
      <c r="I532" s="4"/>
      <c r="J532" s="4"/>
      <c r="K532" s="4"/>
      <c r="L532" s="4"/>
      <c r="M532" s="4" t="s">
        <v>49</v>
      </c>
      <c r="N532" s="4" t="s">
        <v>8</v>
      </c>
      <c r="O532" s="4" t="s">
        <v>2598</v>
      </c>
      <c r="P532" s="4" t="s">
        <v>2668</v>
      </c>
      <c r="Q532" s="4"/>
      <c r="R532" s="4" t="s">
        <v>3184</v>
      </c>
      <c r="S532" s="4" t="s">
        <v>3185</v>
      </c>
      <c r="T532" s="4" t="s">
        <v>3186</v>
      </c>
      <c r="U532" s="4" t="s">
        <v>3187</v>
      </c>
      <c r="V532" s="4" t="s">
        <v>3188</v>
      </c>
      <c r="W532" s="4" t="s">
        <v>3189</v>
      </c>
      <c r="X532" s="4"/>
      <c r="Y532" s="4"/>
      <c r="Z532" s="4"/>
      <c r="AA532" s="4">
        <v>623.0</v>
      </c>
      <c r="AB532" s="4" t="s">
        <v>47</v>
      </c>
      <c r="AC532" s="4"/>
      <c r="AD532" s="20" t="s">
        <v>1037</v>
      </c>
      <c r="AE532" s="4"/>
      <c r="AF532" s="4"/>
      <c r="AG532" s="4"/>
      <c r="AH532" s="4"/>
      <c r="AI532" s="4"/>
      <c r="AJ532" s="4"/>
      <c r="AK532" s="4"/>
      <c r="AL532" s="4"/>
      <c r="AM532" s="4"/>
      <c r="AN532" s="4"/>
      <c r="AO532" s="4"/>
      <c r="AP532" s="4" t="str">
        <f>VLOOKUP(AA533,[1]Trộn!AA532:AB3524,2,FALSE)</f>
        <v>#ERROR!</v>
      </c>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row>
    <row r="533" ht="14.25" customHeight="1">
      <c r="A533" s="1" t="str">
        <f t="shared" si="116"/>
        <v>OK</v>
      </c>
      <c r="B533" s="3" t="str">
        <f t="shared" si="117"/>
        <v>OK</v>
      </c>
      <c r="C533" s="4" t="s">
        <v>3182</v>
      </c>
      <c r="D533" s="4" t="s">
        <v>2623</v>
      </c>
      <c r="E533" s="4"/>
      <c r="F533" s="4"/>
      <c r="G533" s="4"/>
      <c r="H533" s="4"/>
      <c r="I533" s="4"/>
      <c r="J533" s="4"/>
      <c r="K533" s="4"/>
      <c r="L533" s="4"/>
      <c r="M533" s="4" t="s">
        <v>49</v>
      </c>
      <c r="N533" s="4" t="s">
        <v>8</v>
      </c>
      <c r="O533" s="4" t="s">
        <v>2639</v>
      </c>
      <c r="P533" s="4" t="s">
        <v>3190</v>
      </c>
      <c r="Q533" s="4"/>
      <c r="R533" s="4" t="s">
        <v>3191</v>
      </c>
      <c r="S533" s="4" t="s">
        <v>3192</v>
      </c>
      <c r="T533" s="4" t="s">
        <v>3193</v>
      </c>
      <c r="U533" s="4" t="s">
        <v>3194</v>
      </c>
      <c r="V533" s="4" t="s">
        <v>3195</v>
      </c>
      <c r="W533" s="4" t="s">
        <v>3196</v>
      </c>
      <c r="X533" s="4"/>
      <c r="Y533" s="4"/>
      <c r="Z533" s="4"/>
      <c r="AA533" s="4">
        <v>624.0</v>
      </c>
      <c r="AB533" s="4" t="s">
        <v>47</v>
      </c>
      <c r="AC533" s="4"/>
      <c r="AD533" s="20" t="s">
        <v>250</v>
      </c>
      <c r="AE533" s="4"/>
      <c r="AF533" s="4"/>
      <c r="AG533" s="4"/>
      <c r="AH533" s="4"/>
      <c r="AI533" s="4"/>
      <c r="AJ533" s="4"/>
      <c r="AK533" s="4"/>
      <c r="AL533" s="4"/>
      <c r="AM533" s="4"/>
      <c r="AN533" s="4"/>
      <c r="AO533" s="4"/>
      <c r="AP533" s="4" t="str">
        <f>VLOOKUP(AA534,[1]Trộn!AA533:AB3525,2,FALSE)</f>
        <v>#ERROR!</v>
      </c>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row>
    <row r="534" ht="14.25" customHeight="1">
      <c r="A534" s="1" t="str">
        <f t="shared" si="116"/>
        <v/>
      </c>
      <c r="B534" s="3">
        <f t="shared" si="117"/>
        <v>0</v>
      </c>
      <c r="C534" s="4" t="s">
        <v>3182</v>
      </c>
      <c r="D534" s="4" t="s">
        <v>2623</v>
      </c>
      <c r="E534" s="4"/>
      <c r="F534" s="4"/>
      <c r="G534" s="4"/>
      <c r="H534" s="4" t="s">
        <v>3183</v>
      </c>
      <c r="I534" s="4"/>
      <c r="J534" s="4"/>
      <c r="K534" s="4"/>
      <c r="L534" s="4"/>
      <c r="M534" s="4"/>
      <c r="N534" s="4"/>
      <c r="O534" s="4"/>
      <c r="P534" s="4" t="s">
        <v>3198</v>
      </c>
      <c r="Q534" s="4" t="s">
        <v>5</v>
      </c>
      <c r="R534" s="4" t="s">
        <v>3199</v>
      </c>
      <c r="S534" s="4" t="s">
        <v>3200</v>
      </c>
      <c r="T534" s="4" t="s">
        <v>3201</v>
      </c>
      <c r="U534" s="4" t="s">
        <v>3202</v>
      </c>
      <c r="V534" s="4" t="s">
        <v>3203</v>
      </c>
      <c r="W534" s="4" t="s">
        <v>3204</v>
      </c>
      <c r="X534" s="4" t="s">
        <v>151</v>
      </c>
      <c r="Y534" s="4"/>
      <c r="Z534" s="4" t="s">
        <v>3205</v>
      </c>
      <c r="AA534" s="4">
        <v>625.0</v>
      </c>
      <c r="AB534" s="4" t="s">
        <v>13</v>
      </c>
      <c r="AC534" s="4"/>
      <c r="AD534" s="4"/>
      <c r="AE534" s="4"/>
      <c r="AF534" s="4"/>
      <c r="AG534" s="4"/>
      <c r="AH534" s="4"/>
      <c r="AI534" s="4"/>
      <c r="AJ534" s="4"/>
      <c r="AK534" s="4"/>
      <c r="AL534" s="4"/>
      <c r="AM534" s="4"/>
      <c r="AN534" s="4"/>
      <c r="AO534" s="4"/>
      <c r="AP534" s="4" t="str">
        <f>VLOOKUP(AA535,[1]Trộn!AA534:AB3526,2,FALSE)</f>
        <v>#ERROR!</v>
      </c>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row>
    <row r="535" ht="14.25" customHeight="1">
      <c r="A535" s="1" t="str">
        <f t="shared" si="116"/>
        <v/>
      </c>
      <c r="B535" s="3">
        <f t="shared" si="117"/>
        <v>0</v>
      </c>
      <c r="C535" s="4" t="s">
        <v>3182</v>
      </c>
      <c r="D535" s="4" t="s">
        <v>2623</v>
      </c>
      <c r="E535" s="4"/>
      <c r="F535" s="4"/>
      <c r="G535" s="4"/>
      <c r="H535" s="4"/>
      <c r="I535" s="4"/>
      <c r="J535" s="4"/>
      <c r="K535" s="4"/>
      <c r="L535" s="4"/>
      <c r="M535" s="4"/>
      <c r="N535" s="4"/>
      <c r="O535" s="4"/>
      <c r="P535" s="4" t="s">
        <v>3207</v>
      </c>
      <c r="Q535" s="4" t="s">
        <v>9</v>
      </c>
      <c r="R535" s="4" t="s">
        <v>3208</v>
      </c>
      <c r="S535" s="4" t="s">
        <v>150</v>
      </c>
      <c r="T535" s="4" t="s">
        <v>150</v>
      </c>
      <c r="U535" s="4" t="s">
        <v>150</v>
      </c>
      <c r="V535" s="4" t="s">
        <v>150</v>
      </c>
      <c r="W535" s="4" t="s">
        <v>150</v>
      </c>
      <c r="X535" s="4" t="s">
        <v>3209</v>
      </c>
      <c r="Y535" s="4"/>
      <c r="Z535" s="4" t="s">
        <v>3210</v>
      </c>
      <c r="AA535" s="4">
        <v>626.0</v>
      </c>
      <c r="AB535" s="4" t="s">
        <v>13</v>
      </c>
      <c r="AC535" s="4"/>
      <c r="AD535" s="4"/>
      <c r="AE535" s="4"/>
      <c r="AF535" s="4"/>
      <c r="AG535" s="4"/>
      <c r="AH535" s="4"/>
      <c r="AI535" s="4"/>
      <c r="AJ535" s="4"/>
      <c r="AK535" s="4"/>
      <c r="AL535" s="4"/>
      <c r="AM535" s="4"/>
      <c r="AN535" s="4"/>
      <c r="AO535" s="4"/>
      <c r="AP535" s="4" t="str">
        <f>VLOOKUP(AA536,[1]Trộn!AA535:AB3527,2,FALSE)</f>
        <v>#ERROR!</v>
      </c>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row>
    <row r="536" ht="14.25" customHeight="1">
      <c r="A536" s="1" t="str">
        <f t="shared" si="116"/>
        <v>OK</v>
      </c>
      <c r="B536" s="3" t="str">
        <f t="shared" si="117"/>
        <v>OK</v>
      </c>
      <c r="C536" s="4" t="s">
        <v>3211</v>
      </c>
      <c r="D536" s="4" t="s">
        <v>2623</v>
      </c>
      <c r="E536" s="4"/>
      <c r="F536" s="4"/>
      <c r="G536" s="4"/>
      <c r="H536" s="4" t="s">
        <v>3212</v>
      </c>
      <c r="I536" s="4"/>
      <c r="J536" s="4"/>
      <c r="K536" s="4"/>
      <c r="L536" s="4"/>
      <c r="M536" s="4" t="s">
        <v>13</v>
      </c>
      <c r="N536" s="4" t="s">
        <v>8</v>
      </c>
      <c r="O536" s="4" t="s">
        <v>550</v>
      </c>
      <c r="P536" s="4" t="s">
        <v>672</v>
      </c>
      <c r="Q536" s="4"/>
      <c r="R536" s="4" t="s">
        <v>3213</v>
      </c>
      <c r="S536" s="4" t="s">
        <v>3214</v>
      </c>
      <c r="T536" s="4" t="s">
        <v>3215</v>
      </c>
      <c r="U536" s="4" t="s">
        <v>3216</v>
      </c>
      <c r="V536" s="4" t="s">
        <v>3217</v>
      </c>
      <c r="W536" s="4" t="s">
        <v>3218</v>
      </c>
      <c r="X536" s="4" t="s">
        <v>3219</v>
      </c>
      <c r="Y536" s="4" t="s">
        <v>3220</v>
      </c>
      <c r="Z536" s="4"/>
      <c r="AA536" s="4">
        <v>627.0</v>
      </c>
      <c r="AB536" s="4" t="s">
        <v>47</v>
      </c>
      <c r="AC536" s="4"/>
      <c r="AD536" s="20" t="s">
        <v>1105</v>
      </c>
      <c r="AE536" s="4"/>
      <c r="AF536" s="4"/>
      <c r="AG536" s="4"/>
      <c r="AH536" s="4"/>
      <c r="AI536" s="4"/>
      <c r="AJ536" s="4"/>
      <c r="AK536" s="4"/>
      <c r="AL536" s="4"/>
      <c r="AM536" s="4"/>
      <c r="AN536" s="4"/>
      <c r="AO536" s="4"/>
      <c r="AP536" s="4" t="str">
        <f>VLOOKUP(AA537,[1]Trộn!AA536:AB3528,2,FALSE)</f>
        <v>#ERROR!</v>
      </c>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row>
    <row r="537" ht="14.25" customHeight="1">
      <c r="A537" s="1" t="str">
        <f t="shared" si="116"/>
        <v>OK</v>
      </c>
      <c r="B537" s="3" t="str">
        <f t="shared" si="117"/>
        <v>OK</v>
      </c>
      <c r="C537" s="4" t="s">
        <v>3211</v>
      </c>
      <c r="D537" s="4" t="s">
        <v>2623</v>
      </c>
      <c r="E537" s="4"/>
      <c r="F537" s="4"/>
      <c r="G537" s="4"/>
      <c r="H537" s="4" t="s">
        <v>3212</v>
      </c>
      <c r="I537" s="4"/>
      <c r="J537" s="4"/>
      <c r="K537" s="4"/>
      <c r="L537" s="4"/>
      <c r="M537" s="4" t="s">
        <v>49</v>
      </c>
      <c r="N537" s="4" t="s">
        <v>8</v>
      </c>
      <c r="O537" s="4" t="s">
        <v>2911</v>
      </c>
      <c r="P537" s="4" t="s">
        <v>3003</v>
      </c>
      <c r="Q537" s="4"/>
      <c r="R537" s="4" t="s">
        <v>3221</v>
      </c>
      <c r="S537" s="4" t="s">
        <v>3222</v>
      </c>
      <c r="T537" s="4" t="s">
        <v>3223</v>
      </c>
      <c r="U537" s="4" t="s">
        <v>3224</v>
      </c>
      <c r="V537" s="4" t="s">
        <v>3225</v>
      </c>
      <c r="W537" s="4" t="s">
        <v>3226</v>
      </c>
      <c r="X537" s="4"/>
      <c r="Y537" s="4"/>
      <c r="Z537" s="4"/>
      <c r="AA537" s="4">
        <v>628.0</v>
      </c>
      <c r="AB537" s="4" t="s">
        <v>47</v>
      </c>
      <c r="AC537" s="4"/>
      <c r="AD537" s="20" t="s">
        <v>2243</v>
      </c>
      <c r="AE537" s="4"/>
      <c r="AF537" s="4"/>
      <c r="AG537" s="4"/>
      <c r="AH537" s="4"/>
      <c r="AI537" s="4"/>
      <c r="AJ537" s="4"/>
      <c r="AK537" s="4"/>
      <c r="AL537" s="4"/>
      <c r="AM537" s="4"/>
      <c r="AN537" s="4"/>
      <c r="AO537" s="4"/>
      <c r="AP537" s="4" t="str">
        <f>VLOOKUP(AA538,[1]Trộn!AA537:AB3529,2,FALSE)</f>
        <v>#ERROR!</v>
      </c>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row>
    <row r="538" ht="14.25" customHeight="1">
      <c r="A538" s="1"/>
      <c r="B538" s="3"/>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row>
    <row r="539" ht="14.25" customHeight="1">
      <c r="A539" s="1" t="str">
        <f t="shared" ref="A539:A557" si="118">SWITCH(B539,"OK",IF(ISBLANK(R539),IF(ISBLANK(P539),"Giữ chỗ nhóm","Giữ chỗ"),"OK"),"Chưa làm",IF(P539&lt;&gt;"","Giữ chỗ",""),0,IF(ISBLANK(R539),"Thêm",""),"")</f>
        <v/>
      </c>
      <c r="B539" s="3">
        <f t="shared" ref="B539:B557" si="119">IF(Q539&lt;&gt;"",0,IF(O539="",IF(N539="",,"Tự do chọn"),SWITCH(M539,"KSTN",IF(LEFT(O539,1)="A","OK","Sai lớp"),"CQ",IF(LEFT(O539,1)="B","OK","Sai lớp"),"SIE",IF(LEFT(O539,1)="C","OK","Sai lớp"),"VN",IF(LEFT(O539,1)="D","OK","Sai lớp"),"VN-ICT",IF(LEFT(O539,1)="D","OK","Sai lớp"),"Sai phân công")))</f>
        <v>0</v>
      </c>
      <c r="C539" s="4" t="s">
        <v>3227</v>
      </c>
      <c r="D539" s="4" t="s">
        <v>2623</v>
      </c>
      <c r="E539" s="4"/>
      <c r="F539" s="4" t="s">
        <v>3228</v>
      </c>
      <c r="G539" s="4"/>
      <c r="H539" s="4"/>
      <c r="I539" s="4"/>
      <c r="J539" s="4"/>
      <c r="K539" s="4"/>
      <c r="L539" s="4"/>
      <c r="M539" s="4" t="s">
        <v>49</v>
      </c>
      <c r="N539" s="4" t="s">
        <v>9</v>
      </c>
      <c r="O539" s="4" t="s">
        <v>3229</v>
      </c>
      <c r="P539" s="4" t="s">
        <v>3230</v>
      </c>
      <c r="Q539" s="4" t="s">
        <v>9</v>
      </c>
      <c r="R539" s="4" t="s">
        <v>3231</v>
      </c>
      <c r="S539" s="4"/>
      <c r="T539" s="4"/>
      <c r="U539" s="4"/>
      <c r="V539" s="4"/>
      <c r="W539" s="4"/>
      <c r="X539" s="4"/>
      <c r="Y539" s="4"/>
      <c r="Z539" s="4"/>
      <c r="AA539" s="4">
        <v>630.0</v>
      </c>
      <c r="AB539" s="4" t="s">
        <v>47</v>
      </c>
      <c r="AC539" s="4"/>
      <c r="AD539" s="20" t="s">
        <v>355</v>
      </c>
      <c r="AE539" s="4"/>
      <c r="AF539" s="4"/>
      <c r="AG539" s="4"/>
      <c r="AH539" s="4"/>
      <c r="AI539" s="4"/>
      <c r="AJ539" s="4"/>
      <c r="AK539" s="4"/>
      <c r="AL539" s="4"/>
      <c r="AM539" s="4"/>
      <c r="AN539" s="4"/>
      <c r="AO539" s="4"/>
      <c r="AP539" s="4" t="str">
        <f>VLOOKUP(AA540,[1]Trộn!AA539:AB3531,2,FALSE)</f>
        <v>#ERROR!</v>
      </c>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row>
    <row r="540" ht="14.25" customHeight="1">
      <c r="A540" s="1" t="str">
        <f t="shared" si="118"/>
        <v/>
      </c>
      <c r="B540" s="3">
        <f t="shared" si="119"/>
        <v>0</v>
      </c>
      <c r="C540" s="4" t="s">
        <v>3227</v>
      </c>
      <c r="D540" s="4" t="s">
        <v>2623</v>
      </c>
      <c r="E540" s="4"/>
      <c r="F540" s="4"/>
      <c r="G540" s="4"/>
      <c r="H540" s="4"/>
      <c r="I540" s="4"/>
      <c r="J540" s="4"/>
      <c r="K540" s="4"/>
      <c r="L540" s="4"/>
      <c r="M540" s="4" t="s">
        <v>49</v>
      </c>
      <c r="N540" s="4" t="s">
        <v>9</v>
      </c>
      <c r="O540" s="4" t="s">
        <v>3229</v>
      </c>
      <c r="P540" s="4" t="s">
        <v>3230</v>
      </c>
      <c r="Q540" s="4" t="s">
        <v>9</v>
      </c>
      <c r="R540" s="4" t="s">
        <v>3232</v>
      </c>
      <c r="S540" s="4"/>
      <c r="T540" s="4"/>
      <c r="U540" s="4"/>
      <c r="V540" s="4"/>
      <c r="W540" s="4"/>
      <c r="X540" s="4"/>
      <c r="Y540" s="4"/>
      <c r="Z540" s="4"/>
      <c r="AA540" s="4">
        <v>631.0</v>
      </c>
      <c r="AB540" s="4" t="s">
        <v>47</v>
      </c>
      <c r="AC540" s="4"/>
      <c r="AD540" s="20" t="s">
        <v>1473</v>
      </c>
      <c r="AE540" s="4"/>
      <c r="AF540" s="4"/>
      <c r="AG540" s="4"/>
      <c r="AH540" s="4"/>
      <c r="AI540" s="4"/>
      <c r="AJ540" s="4"/>
      <c r="AK540" s="4"/>
      <c r="AL540" s="4"/>
      <c r="AM540" s="4"/>
      <c r="AN540" s="4"/>
      <c r="AO540" s="4"/>
      <c r="AP540" s="4" t="str">
        <f>VLOOKUP(AA541,[1]Trộn!AA540:AB3532,2,FALSE)</f>
        <v>#ERROR!</v>
      </c>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row>
    <row r="541" ht="14.25" customHeight="1">
      <c r="A541" s="1" t="str">
        <f t="shared" si="118"/>
        <v/>
      </c>
      <c r="B541" s="3">
        <f t="shared" si="119"/>
        <v>0</v>
      </c>
      <c r="C541" s="4" t="s">
        <v>3227</v>
      </c>
      <c r="D541" s="4" t="s">
        <v>2623</v>
      </c>
      <c r="E541" s="4"/>
      <c r="F541" s="4" t="s">
        <v>3228</v>
      </c>
      <c r="G541" s="4"/>
      <c r="H541" s="4"/>
      <c r="I541" s="4"/>
      <c r="J541" s="4"/>
      <c r="K541" s="4"/>
      <c r="L541" s="4"/>
      <c r="M541" s="4"/>
      <c r="N541" s="4"/>
      <c r="O541" s="4"/>
      <c r="P541" s="4"/>
      <c r="Q541" s="4" t="s">
        <v>5</v>
      </c>
      <c r="R541" s="4" t="s">
        <v>3233</v>
      </c>
      <c r="S541" s="4" t="s">
        <v>3234</v>
      </c>
      <c r="T541" s="4" t="s">
        <v>3235</v>
      </c>
      <c r="U541" s="4" t="s">
        <v>3236</v>
      </c>
      <c r="V541" s="4" t="s">
        <v>3237</v>
      </c>
      <c r="W541" s="4" t="s">
        <v>3238</v>
      </c>
      <c r="X541" s="4"/>
      <c r="Y541" s="4"/>
      <c r="Z541" s="4" t="s">
        <v>3239</v>
      </c>
      <c r="AA541" s="4">
        <v>632.0</v>
      </c>
      <c r="AB541" s="4" t="s">
        <v>49</v>
      </c>
      <c r="AC541" s="4"/>
      <c r="AD541" s="4"/>
      <c r="AE541" s="4"/>
      <c r="AF541" s="4"/>
      <c r="AG541" s="4"/>
      <c r="AH541" s="4"/>
      <c r="AI541" s="4"/>
      <c r="AJ541" s="4"/>
      <c r="AK541" s="4"/>
      <c r="AL541" s="4"/>
      <c r="AM541" s="4"/>
      <c r="AN541" s="4"/>
      <c r="AO541" s="4"/>
      <c r="AP541" s="4" t="str">
        <f>VLOOKUP(AA542,[1]Trộn!AA541:AB3533,2,FALSE)</f>
        <v>#ERROR!</v>
      </c>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row>
    <row r="542" ht="14.25" customHeight="1">
      <c r="A542" s="1" t="str">
        <f t="shared" si="118"/>
        <v/>
      </c>
      <c r="B542" s="3">
        <f t="shared" si="119"/>
        <v>0</v>
      </c>
      <c r="C542" s="4" t="s">
        <v>3227</v>
      </c>
      <c r="D542" s="4" t="s">
        <v>2623</v>
      </c>
      <c r="E542" s="4"/>
      <c r="F542" s="4"/>
      <c r="G542" s="4"/>
      <c r="H542" s="4"/>
      <c r="I542" s="4"/>
      <c r="J542" s="4"/>
      <c r="K542" s="4"/>
      <c r="L542" s="4"/>
      <c r="M542" s="4"/>
      <c r="N542" s="4"/>
      <c r="O542" s="4"/>
      <c r="P542" s="4" t="s">
        <v>3240</v>
      </c>
      <c r="Q542" s="4" t="s">
        <v>9</v>
      </c>
      <c r="R542" s="4" t="s">
        <v>3241</v>
      </c>
      <c r="S542" s="4" t="s">
        <v>150</v>
      </c>
      <c r="T542" s="4" t="s">
        <v>150</v>
      </c>
      <c r="U542" s="4" t="s">
        <v>150</v>
      </c>
      <c r="V542" s="4" t="s">
        <v>150</v>
      </c>
      <c r="W542" s="4" t="s">
        <v>150</v>
      </c>
      <c r="X542" s="4" t="s">
        <v>3242</v>
      </c>
      <c r="Y542" s="4"/>
      <c r="Z542" s="4" t="s">
        <v>3243</v>
      </c>
      <c r="AA542" s="4">
        <v>633.0</v>
      </c>
      <c r="AB542" s="4" t="s">
        <v>13</v>
      </c>
      <c r="AC542" s="4"/>
      <c r="AD542" s="4"/>
      <c r="AE542" s="4"/>
      <c r="AF542" s="4"/>
      <c r="AG542" s="4"/>
      <c r="AH542" s="4"/>
      <c r="AI542" s="4"/>
      <c r="AJ542" s="4"/>
      <c r="AK542" s="4"/>
      <c r="AL542" s="4"/>
      <c r="AM542" s="4"/>
      <c r="AN542" s="4"/>
      <c r="AO542" s="4"/>
      <c r="AP542" s="4" t="str">
        <f>VLOOKUP(AA543,[1]Trộn!AA542:AB3534,2,FALSE)</f>
        <v>#ERROR!</v>
      </c>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row>
    <row r="543" ht="14.25" customHeight="1">
      <c r="A543" s="1" t="str">
        <f t="shared" si="118"/>
        <v>OK</v>
      </c>
      <c r="B543" s="3" t="str">
        <f t="shared" si="119"/>
        <v>OK</v>
      </c>
      <c r="C543" s="4" t="s">
        <v>3245</v>
      </c>
      <c r="D543" s="4" t="s">
        <v>2623</v>
      </c>
      <c r="E543" s="4"/>
      <c r="F543" s="4" t="s">
        <v>3247</v>
      </c>
      <c r="G543" s="4" t="s">
        <v>3248</v>
      </c>
      <c r="H543" s="4"/>
      <c r="I543" s="4"/>
      <c r="J543" s="4" t="s">
        <v>3099</v>
      </c>
      <c r="K543" s="4"/>
      <c r="L543" s="4"/>
      <c r="M543" s="4" t="s">
        <v>49</v>
      </c>
      <c r="N543" s="4" t="s">
        <v>9</v>
      </c>
      <c r="O543" s="4" t="s">
        <v>2631</v>
      </c>
      <c r="P543" s="4" t="s">
        <v>2632</v>
      </c>
      <c r="Q543" s="4"/>
      <c r="R543" s="4" t="s">
        <v>3250</v>
      </c>
      <c r="S543" s="4"/>
      <c r="T543" s="4"/>
      <c r="U543" s="4"/>
      <c r="V543" s="4"/>
      <c r="W543" s="4"/>
      <c r="X543" s="4"/>
      <c r="Y543" s="4"/>
      <c r="Z543" s="4"/>
      <c r="AA543" s="4">
        <v>634.0</v>
      </c>
      <c r="AB543" s="4" t="s">
        <v>47</v>
      </c>
      <c r="AC543" s="4"/>
      <c r="AD543" s="20" t="s">
        <v>1028</v>
      </c>
      <c r="AE543" s="4"/>
      <c r="AF543" s="4"/>
      <c r="AG543" s="4"/>
      <c r="AH543" s="4"/>
      <c r="AI543" s="4"/>
      <c r="AJ543" s="4"/>
      <c r="AK543" s="4"/>
      <c r="AL543" s="4"/>
      <c r="AM543" s="4"/>
      <c r="AN543" s="4"/>
      <c r="AO543" s="4"/>
      <c r="AP543" s="4" t="str">
        <f>VLOOKUP(AA544,[1]Trộn!AA543:AB3535,2,FALSE)</f>
        <v>#ERROR!</v>
      </c>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row>
    <row r="544" ht="14.25" customHeight="1">
      <c r="A544" s="1" t="str">
        <f t="shared" si="118"/>
        <v>Thêm</v>
      </c>
      <c r="B544" s="3">
        <f t="shared" si="119"/>
        <v>0</v>
      </c>
      <c r="C544" s="4" t="s">
        <v>3245</v>
      </c>
      <c r="D544" s="4" t="s">
        <v>2623</v>
      </c>
      <c r="E544" s="4"/>
      <c r="F544" s="4"/>
      <c r="G544" s="4"/>
      <c r="H544" s="4"/>
      <c r="I544" s="4"/>
      <c r="J544" s="4"/>
      <c r="K544" s="4"/>
      <c r="L544" s="4"/>
      <c r="M544" s="4" t="s">
        <v>49</v>
      </c>
      <c r="N544" s="4" t="s">
        <v>9</v>
      </c>
      <c r="O544" s="4" t="s">
        <v>2625</v>
      </c>
      <c r="P544" s="4" t="s">
        <v>2816</v>
      </c>
      <c r="Q544" s="4" t="s">
        <v>9</v>
      </c>
      <c r="R544" s="4"/>
      <c r="S544" s="4"/>
      <c r="T544" s="4"/>
      <c r="U544" s="4"/>
      <c r="V544" s="4"/>
      <c r="W544" s="4"/>
      <c r="X544" s="4"/>
      <c r="Y544" s="4"/>
      <c r="Z544" s="4"/>
      <c r="AA544" s="4">
        <v>635.0</v>
      </c>
      <c r="AB544" s="4" t="s">
        <v>47</v>
      </c>
      <c r="AC544" s="4"/>
      <c r="AD544" s="20" t="s">
        <v>1165</v>
      </c>
      <c r="AE544" s="4"/>
      <c r="AF544" s="4"/>
      <c r="AG544" s="4"/>
      <c r="AH544" s="4"/>
      <c r="AI544" s="4"/>
      <c r="AJ544" s="4"/>
      <c r="AK544" s="4"/>
      <c r="AL544" s="4"/>
      <c r="AM544" s="4"/>
      <c r="AN544" s="4"/>
      <c r="AO544" s="4"/>
      <c r="AP544" s="4" t="str">
        <f>VLOOKUP(AA545,[1]Trộn!AA544:AB3536,2,FALSE)</f>
        <v>#ERROR!</v>
      </c>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row>
    <row r="545" ht="14.25" customHeight="1">
      <c r="A545" s="1" t="str">
        <f t="shared" si="118"/>
        <v/>
      </c>
      <c r="B545" s="3">
        <f t="shared" si="119"/>
        <v>0</v>
      </c>
      <c r="C545" s="4" t="s">
        <v>3245</v>
      </c>
      <c r="D545" s="4" t="s">
        <v>2623</v>
      </c>
      <c r="E545" s="4"/>
      <c r="F545" s="4" t="s">
        <v>3247</v>
      </c>
      <c r="G545" s="4" t="s">
        <v>3248</v>
      </c>
      <c r="H545" s="4"/>
      <c r="I545" s="4"/>
      <c r="J545" s="4" t="s">
        <v>3099</v>
      </c>
      <c r="K545" s="4"/>
      <c r="L545" s="4"/>
      <c r="M545" s="4"/>
      <c r="N545" s="4"/>
      <c r="O545" s="4"/>
      <c r="P545" s="4" t="s">
        <v>2589</v>
      </c>
      <c r="Q545" s="4" t="s">
        <v>5</v>
      </c>
      <c r="R545" s="4" t="s">
        <v>3251</v>
      </c>
      <c r="S545" s="4" t="s">
        <v>3252</v>
      </c>
      <c r="T545" s="4" t="s">
        <v>3253</v>
      </c>
      <c r="U545" s="4" t="s">
        <v>3254</v>
      </c>
      <c r="V545" s="4" t="s">
        <v>3255</v>
      </c>
      <c r="W545" s="4" t="s">
        <v>3256</v>
      </c>
      <c r="X545" s="4" t="s">
        <v>3257</v>
      </c>
      <c r="Y545" s="4"/>
      <c r="Z545" s="4" t="s">
        <v>3258</v>
      </c>
      <c r="AA545" s="4">
        <v>636.0</v>
      </c>
      <c r="AB545" s="4" t="s">
        <v>13</v>
      </c>
      <c r="AC545" s="4"/>
      <c r="AD545" s="4"/>
      <c r="AE545" s="4"/>
      <c r="AF545" s="4"/>
      <c r="AG545" s="4"/>
      <c r="AH545" s="4"/>
      <c r="AI545" s="4"/>
      <c r="AJ545" s="4"/>
      <c r="AK545" s="4"/>
      <c r="AL545" s="4"/>
      <c r="AM545" s="4"/>
      <c r="AN545" s="4"/>
      <c r="AO545" s="4"/>
      <c r="AP545" s="4" t="str">
        <f>VLOOKUP(AA546,[1]Trộn!AA545:AB3537,2,FALSE)</f>
        <v>#ERROR!</v>
      </c>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row>
    <row r="546" ht="14.25" customHeight="1">
      <c r="A546" s="1" t="str">
        <f t="shared" si="118"/>
        <v/>
      </c>
      <c r="B546" s="3">
        <f t="shared" si="119"/>
        <v>0</v>
      </c>
      <c r="C546" s="4" t="s">
        <v>3245</v>
      </c>
      <c r="D546" s="4" t="s">
        <v>2623</v>
      </c>
      <c r="E546" s="4"/>
      <c r="F546" s="4"/>
      <c r="G546" s="4"/>
      <c r="H546" s="4"/>
      <c r="I546" s="4"/>
      <c r="J546" s="4"/>
      <c r="K546" s="4"/>
      <c r="L546" s="4"/>
      <c r="M546" s="4"/>
      <c r="N546" s="4"/>
      <c r="O546" s="4"/>
      <c r="P546" s="4"/>
      <c r="Q546" s="4" t="s">
        <v>5</v>
      </c>
      <c r="R546" s="4" t="s">
        <v>3259</v>
      </c>
      <c r="S546" s="4" t="s">
        <v>3260</v>
      </c>
      <c r="T546" s="4" t="s">
        <v>3261</v>
      </c>
      <c r="U546" s="4" t="s">
        <v>3262</v>
      </c>
      <c r="V546" s="4" t="s">
        <v>3263</v>
      </c>
      <c r="W546" s="4" t="s">
        <v>3264</v>
      </c>
      <c r="X546" s="4"/>
      <c r="Y546" s="4"/>
      <c r="Z546" s="4" t="s">
        <v>3265</v>
      </c>
      <c r="AA546" s="4">
        <v>637.0</v>
      </c>
      <c r="AB546" s="4" t="s">
        <v>49</v>
      </c>
      <c r="AC546" s="4"/>
      <c r="AD546" s="4"/>
      <c r="AE546" s="4"/>
      <c r="AF546" s="4"/>
      <c r="AG546" s="4"/>
      <c r="AH546" s="4"/>
      <c r="AI546" s="4"/>
      <c r="AJ546" s="4"/>
      <c r="AK546" s="4"/>
      <c r="AL546" s="4"/>
      <c r="AM546" s="4"/>
      <c r="AN546" s="4"/>
      <c r="AO546" s="4"/>
      <c r="AP546" s="4" t="str">
        <f>VLOOKUP(AA547,[1]Trộn!AA546:AB3538,2,FALSE)</f>
        <v>#ERROR!</v>
      </c>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row>
    <row r="547" ht="14.25" customHeight="1">
      <c r="A547" s="1" t="str">
        <f t="shared" si="118"/>
        <v>OK</v>
      </c>
      <c r="B547" s="3" t="str">
        <f t="shared" si="119"/>
        <v>OK</v>
      </c>
      <c r="C547" s="4" t="s">
        <v>3266</v>
      </c>
      <c r="D547" s="4" t="s">
        <v>2623</v>
      </c>
      <c r="E547" s="4"/>
      <c r="F547" s="4"/>
      <c r="G547" s="4" t="s">
        <v>3267</v>
      </c>
      <c r="H547" s="4"/>
      <c r="I547" s="4"/>
      <c r="J547" s="4" t="s">
        <v>3099</v>
      </c>
      <c r="K547" s="4"/>
      <c r="L547" s="4"/>
      <c r="M547" s="4" t="s">
        <v>13</v>
      </c>
      <c r="N547" s="4" t="s">
        <v>8</v>
      </c>
      <c r="O547" s="4" t="s">
        <v>520</v>
      </c>
      <c r="P547" s="4" t="s">
        <v>769</v>
      </c>
      <c r="Q547" s="4"/>
      <c r="R547" s="4" t="s">
        <v>3268</v>
      </c>
      <c r="S547" s="4" t="s">
        <v>3269</v>
      </c>
      <c r="T547" s="4" t="s">
        <v>3270</v>
      </c>
      <c r="U547" s="4" t="s">
        <v>3271</v>
      </c>
      <c r="V547" s="4" t="s">
        <v>3272</v>
      </c>
      <c r="W547" s="4" t="s">
        <v>3273</v>
      </c>
      <c r="X547" s="4" t="s">
        <v>917</v>
      </c>
      <c r="Y547" s="4" t="s">
        <v>3274</v>
      </c>
      <c r="Z547" s="4"/>
      <c r="AA547" s="4">
        <v>638.0</v>
      </c>
      <c r="AB547" s="4" t="s">
        <v>47</v>
      </c>
      <c r="AC547" s="4"/>
      <c r="AD547" s="20" t="s">
        <v>1106</v>
      </c>
      <c r="AE547" s="4"/>
      <c r="AF547" s="4"/>
      <c r="AG547" s="4"/>
      <c r="AH547" s="4"/>
      <c r="AI547" s="4"/>
      <c r="AJ547" s="4"/>
      <c r="AK547" s="4"/>
      <c r="AL547" s="4"/>
      <c r="AM547" s="4"/>
      <c r="AN547" s="4"/>
      <c r="AO547" s="4"/>
      <c r="AP547" s="4" t="str">
        <f>VLOOKUP(AA548,[1]Trộn!AA547:AB3539,2,FALSE)</f>
        <v>#ERROR!</v>
      </c>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row>
    <row r="548" ht="14.25" customHeight="1">
      <c r="A548" s="1" t="str">
        <f t="shared" si="118"/>
        <v>Giữ chỗ</v>
      </c>
      <c r="B548" s="3" t="str">
        <f t="shared" si="119"/>
        <v>OK</v>
      </c>
      <c r="C548" s="4" t="s">
        <v>3266</v>
      </c>
      <c r="D548" s="4" t="s">
        <v>2623</v>
      </c>
      <c r="E548" s="4"/>
      <c r="F548" s="4"/>
      <c r="G548" s="4" t="s">
        <v>3267</v>
      </c>
      <c r="H548" s="4"/>
      <c r="I548" s="4"/>
      <c r="J548" s="4" t="s">
        <v>3099</v>
      </c>
      <c r="K548" s="4"/>
      <c r="L548" s="4"/>
      <c r="M548" s="4" t="s">
        <v>49</v>
      </c>
      <c r="N548" s="4" t="s">
        <v>9</v>
      </c>
      <c r="O548" s="4" t="s">
        <v>3275</v>
      </c>
      <c r="P548" s="4" t="s">
        <v>3276</v>
      </c>
      <c r="Q548" s="4"/>
      <c r="R548" s="4"/>
      <c r="S548" s="4"/>
      <c r="T548" s="4"/>
      <c r="U548" s="4"/>
      <c r="V548" s="4"/>
      <c r="W548" s="4"/>
      <c r="X548" s="4"/>
      <c r="Y548" s="4"/>
      <c r="Z548" s="4"/>
      <c r="AA548" s="4">
        <v>639.0</v>
      </c>
      <c r="AB548" s="4" t="s">
        <v>47</v>
      </c>
      <c r="AC548" s="4"/>
      <c r="AD548" s="20" t="s">
        <v>416</v>
      </c>
      <c r="AE548" s="4"/>
      <c r="AF548" s="4"/>
      <c r="AG548" s="4"/>
      <c r="AH548" s="4"/>
      <c r="AI548" s="4"/>
      <c r="AJ548" s="4"/>
      <c r="AK548" s="4"/>
      <c r="AL548" s="4"/>
      <c r="AM548" s="4"/>
      <c r="AN548" s="4"/>
      <c r="AO548" s="4"/>
      <c r="AP548" s="4" t="str">
        <f>VLOOKUP(AA549,[1]Trộn!AA548:AB3540,2,FALSE)</f>
        <v>#ERROR!</v>
      </c>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row>
    <row r="549" ht="14.25" customHeight="1">
      <c r="A549" s="1" t="str">
        <f t="shared" si="118"/>
        <v>OK</v>
      </c>
      <c r="B549" s="3" t="str">
        <f t="shared" si="119"/>
        <v>OK</v>
      </c>
      <c r="C549" s="4" t="s">
        <v>3266</v>
      </c>
      <c r="D549" s="4" t="s">
        <v>2623</v>
      </c>
      <c r="E549" s="4"/>
      <c r="F549" s="4"/>
      <c r="G549" s="4" t="s">
        <v>3267</v>
      </c>
      <c r="H549" s="4"/>
      <c r="I549" s="4"/>
      <c r="J549" s="4" t="s">
        <v>3099</v>
      </c>
      <c r="K549" s="4"/>
      <c r="L549" s="4"/>
      <c r="M549" s="4" t="s">
        <v>49</v>
      </c>
      <c r="N549" s="4" t="s">
        <v>5</v>
      </c>
      <c r="O549" s="4" t="s">
        <v>2911</v>
      </c>
      <c r="P549" s="4" t="s">
        <v>2977</v>
      </c>
      <c r="Q549" s="4"/>
      <c r="R549" s="4" t="s">
        <v>3281</v>
      </c>
      <c r="S549" s="4" t="s">
        <v>3282</v>
      </c>
      <c r="T549" s="4" t="s">
        <v>3283</v>
      </c>
      <c r="U549" s="4" t="s">
        <v>3284</v>
      </c>
      <c r="V549" s="4" t="s">
        <v>3285</v>
      </c>
      <c r="W549" s="4" t="s">
        <v>3286</v>
      </c>
      <c r="X549" s="4"/>
      <c r="Y549" s="4"/>
      <c r="Z549" s="4"/>
      <c r="AA549" s="4">
        <v>640.0</v>
      </c>
      <c r="AB549" s="4" t="s">
        <v>47</v>
      </c>
      <c r="AC549" s="4"/>
      <c r="AD549" s="20" t="s">
        <v>416</v>
      </c>
      <c r="AE549" s="4"/>
      <c r="AF549" s="4"/>
      <c r="AG549" s="4"/>
      <c r="AH549" s="4"/>
      <c r="AI549" s="4"/>
      <c r="AJ549" s="4"/>
      <c r="AK549" s="4"/>
      <c r="AL549" s="4"/>
      <c r="AM549" s="4"/>
      <c r="AN549" s="4"/>
      <c r="AO549" s="4"/>
      <c r="AP549" s="4" t="str">
        <f>VLOOKUP(AA550,[1]Trộn!AA549:AB3541,2,FALSE)</f>
        <v>#ERROR!</v>
      </c>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row>
    <row r="550" ht="14.25" customHeight="1">
      <c r="A550" s="1" t="str">
        <f t="shared" si="118"/>
        <v/>
      </c>
      <c r="B550" s="3">
        <f t="shared" si="119"/>
        <v>0</v>
      </c>
      <c r="C550" s="4" t="s">
        <v>3266</v>
      </c>
      <c r="D550" s="4" t="s">
        <v>2623</v>
      </c>
      <c r="E550" s="4"/>
      <c r="F550" s="4"/>
      <c r="G550" s="4" t="s">
        <v>3267</v>
      </c>
      <c r="H550" s="4"/>
      <c r="I550" s="4"/>
      <c r="J550" s="4" t="s">
        <v>3099</v>
      </c>
      <c r="K550" s="4"/>
      <c r="L550" s="4"/>
      <c r="M550" s="4" t="s">
        <v>47</v>
      </c>
      <c r="N550" s="4" t="s">
        <v>9</v>
      </c>
      <c r="O550" s="4" t="s">
        <v>404</v>
      </c>
      <c r="P550" s="4" t="s">
        <v>816</v>
      </c>
      <c r="Q550" s="4" t="s">
        <v>9</v>
      </c>
      <c r="R550" s="4" t="s">
        <v>3287</v>
      </c>
      <c r="S550" s="4"/>
      <c r="T550" s="4"/>
      <c r="U550" s="4"/>
      <c r="V550" s="4"/>
      <c r="W550" s="4"/>
      <c r="X550" s="4" t="s">
        <v>3288</v>
      </c>
      <c r="Y550" s="4" t="s">
        <v>3288</v>
      </c>
      <c r="Z550" s="4"/>
      <c r="AA550" s="4">
        <v>641.0</v>
      </c>
      <c r="AB550" s="4" t="s">
        <v>49</v>
      </c>
      <c r="AC550" s="4"/>
      <c r="AD550" s="4"/>
      <c r="AE550" s="4"/>
      <c r="AF550" s="4"/>
      <c r="AG550" s="4"/>
      <c r="AH550" s="4"/>
      <c r="AI550" s="4"/>
      <c r="AJ550" s="4"/>
      <c r="AK550" s="4"/>
      <c r="AL550" s="4"/>
      <c r="AM550" s="4"/>
      <c r="AN550" s="4"/>
      <c r="AO550" s="4"/>
      <c r="AP550" s="4" t="str">
        <f>VLOOKUP(AA551,[1]Trộn!AA550:AB3542,2,FALSE)</f>
        <v>#ERROR!</v>
      </c>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row>
    <row r="551" ht="14.25" customHeight="1">
      <c r="A551" s="1" t="str">
        <f t="shared" si="118"/>
        <v>OK</v>
      </c>
      <c r="B551" s="3" t="str">
        <f t="shared" si="119"/>
        <v>OK</v>
      </c>
      <c r="C551" s="4" t="s">
        <v>3289</v>
      </c>
      <c r="D551" s="4" t="s">
        <v>2623</v>
      </c>
      <c r="E551" s="4"/>
      <c r="F551" s="4"/>
      <c r="G551" s="4" t="s">
        <v>3290</v>
      </c>
      <c r="H551" s="4"/>
      <c r="I551" s="4"/>
      <c r="J551" s="4" t="s">
        <v>3099</v>
      </c>
      <c r="K551" s="4"/>
      <c r="L551" s="4"/>
      <c r="M551" s="4" t="s">
        <v>13</v>
      </c>
      <c r="N551" s="4" t="s">
        <v>8</v>
      </c>
      <c r="O551" s="4" t="s">
        <v>520</v>
      </c>
      <c r="P551" s="4" t="s">
        <v>769</v>
      </c>
      <c r="Q551" s="4"/>
      <c r="R551" s="4" t="s">
        <v>3291</v>
      </c>
      <c r="S551" s="4" t="s">
        <v>3292</v>
      </c>
      <c r="T551" s="4" t="s">
        <v>3293</v>
      </c>
      <c r="U551" s="4" t="s">
        <v>3294</v>
      </c>
      <c r="V551" s="4" t="s">
        <v>3295</v>
      </c>
      <c r="W551" s="4" t="s">
        <v>3296</v>
      </c>
      <c r="X551" s="4" t="s">
        <v>1553</v>
      </c>
      <c r="Y551" s="4" t="s">
        <v>3297</v>
      </c>
      <c r="Z551" s="4"/>
      <c r="AA551" s="4">
        <v>642.0</v>
      </c>
      <c r="AB551" s="4" t="s">
        <v>47</v>
      </c>
      <c r="AC551" s="4"/>
      <c r="AD551" s="20" t="s">
        <v>1940</v>
      </c>
      <c r="AE551" s="4"/>
      <c r="AF551" s="4"/>
      <c r="AG551" s="4"/>
      <c r="AH551" s="4"/>
      <c r="AI551" s="4"/>
      <c r="AJ551" s="4"/>
      <c r="AK551" s="4"/>
      <c r="AL551" s="4"/>
      <c r="AM551" s="4"/>
      <c r="AN551" s="4"/>
      <c r="AO551" s="4"/>
      <c r="AP551" s="4" t="str">
        <f>VLOOKUP(AA552,[1]Trộn!AA551:AB3543,2,FALSE)</f>
        <v>#ERROR!</v>
      </c>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row>
    <row r="552" ht="14.25" customHeight="1">
      <c r="A552" s="1" t="str">
        <f t="shared" si="118"/>
        <v>OK</v>
      </c>
      <c r="B552" s="3" t="str">
        <f t="shared" si="119"/>
        <v>OK</v>
      </c>
      <c r="C552" s="4" t="s">
        <v>3289</v>
      </c>
      <c r="D552" s="4" t="s">
        <v>2623</v>
      </c>
      <c r="E552" s="4"/>
      <c r="F552" s="4"/>
      <c r="G552" s="4"/>
      <c r="H552" s="4"/>
      <c r="I552" s="4"/>
      <c r="J552" s="4"/>
      <c r="K552" s="4"/>
      <c r="L552" s="4"/>
      <c r="M552" s="4" t="s">
        <v>49</v>
      </c>
      <c r="N552" s="4" t="s">
        <v>9</v>
      </c>
      <c r="O552" s="4" t="s">
        <v>3302</v>
      </c>
      <c r="P552" s="4" t="s">
        <v>3303</v>
      </c>
      <c r="Q552" s="4"/>
      <c r="R552" s="4" t="s">
        <v>3304</v>
      </c>
      <c r="S552" s="4"/>
      <c r="T552" s="4"/>
      <c r="U552" s="4"/>
      <c r="V552" s="4"/>
      <c r="W552" s="4"/>
      <c r="X552" s="4"/>
      <c r="Y552" s="4"/>
      <c r="Z552" s="4"/>
      <c r="AA552" s="4">
        <v>643.0</v>
      </c>
      <c r="AB552" s="4" t="s">
        <v>47</v>
      </c>
      <c r="AC552" s="4"/>
      <c r="AD552" s="20" t="s">
        <v>1250</v>
      </c>
      <c r="AE552" s="4"/>
      <c r="AF552" s="4"/>
      <c r="AG552" s="4"/>
      <c r="AH552" s="4"/>
      <c r="AI552" s="4"/>
      <c r="AJ552" s="4"/>
      <c r="AK552" s="4"/>
      <c r="AL552" s="4"/>
      <c r="AM552" s="4"/>
      <c r="AN552" s="4"/>
      <c r="AO552" s="4"/>
      <c r="AP552" s="4" t="str">
        <f>VLOOKUP(AA553,[1]Trộn!AA552:AB3544,2,FALSE)</f>
        <v>#ERROR!</v>
      </c>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row>
    <row r="553" ht="14.25" customHeight="1">
      <c r="A553" s="1" t="str">
        <f t="shared" si="118"/>
        <v/>
      </c>
      <c r="B553" s="3" t="str">
        <f t="shared" si="119"/>
        <v/>
      </c>
      <c r="C553" s="4" t="s">
        <v>3289</v>
      </c>
      <c r="D553" s="4" t="s">
        <v>2623</v>
      </c>
      <c r="E553" s="4"/>
      <c r="F553" s="4"/>
      <c r="G553" s="4" t="s">
        <v>3290</v>
      </c>
      <c r="H553" s="4"/>
      <c r="I553" s="4"/>
      <c r="J553" s="4" t="s">
        <v>3099</v>
      </c>
      <c r="K553" s="4"/>
      <c r="L553" s="4"/>
      <c r="M553" s="4" t="s">
        <v>49</v>
      </c>
      <c r="N553" s="4"/>
      <c r="O553" s="4"/>
      <c r="P553" s="4"/>
      <c r="Q553" s="4"/>
      <c r="R553" s="4" t="s">
        <v>3305</v>
      </c>
      <c r="S553" s="4" t="s">
        <v>3306</v>
      </c>
      <c r="T553" s="4"/>
      <c r="U553" s="4"/>
      <c r="V553" s="4"/>
      <c r="W553" s="4"/>
      <c r="X553" s="4"/>
      <c r="Y553" s="4"/>
      <c r="Z553" s="4"/>
      <c r="AA553" s="4">
        <v>644.0</v>
      </c>
      <c r="AB553" s="4" t="s">
        <v>47</v>
      </c>
      <c r="AC553" s="4"/>
      <c r="AD553" s="20" t="s">
        <v>860</v>
      </c>
      <c r="AE553" s="4"/>
      <c r="AF553" s="4"/>
      <c r="AG553" s="4"/>
      <c r="AH553" s="4"/>
      <c r="AI553" s="4"/>
      <c r="AJ553" s="4"/>
      <c r="AK553" s="4"/>
      <c r="AL553" s="4"/>
      <c r="AM553" s="4"/>
      <c r="AN553" s="4"/>
      <c r="AO553" s="4"/>
      <c r="AP553" s="4" t="str">
        <f>VLOOKUP(AA554,[1]Trộn!AA553:AB3545,2,FALSE)</f>
        <v>#ERROR!</v>
      </c>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row>
    <row r="554" ht="14.25" customHeight="1">
      <c r="A554" s="1" t="str">
        <f t="shared" si="118"/>
        <v/>
      </c>
      <c r="B554" s="3">
        <f t="shared" si="119"/>
        <v>0</v>
      </c>
      <c r="C554" s="4" t="s">
        <v>3289</v>
      </c>
      <c r="D554" s="4" t="s">
        <v>2623</v>
      </c>
      <c r="E554" s="4"/>
      <c r="F554" s="4"/>
      <c r="G554" s="4" t="s">
        <v>3290</v>
      </c>
      <c r="H554" s="4"/>
      <c r="I554" s="4"/>
      <c r="J554" s="4" t="s">
        <v>3099</v>
      </c>
      <c r="K554" s="4"/>
      <c r="L554" s="4"/>
      <c r="M554" s="4" t="s">
        <v>49</v>
      </c>
      <c r="N554" s="4"/>
      <c r="O554" s="4"/>
      <c r="P554" s="4"/>
      <c r="Q554" s="4" t="s">
        <v>8</v>
      </c>
      <c r="R554" s="4" t="s">
        <v>3305</v>
      </c>
      <c r="S554" s="4" t="s">
        <v>3306</v>
      </c>
      <c r="T554" s="4"/>
      <c r="U554" s="4"/>
      <c r="V554" s="4"/>
      <c r="W554" s="4"/>
      <c r="X554" s="4"/>
      <c r="Y554" s="4"/>
      <c r="Z554" s="4"/>
      <c r="AA554" s="4">
        <v>644.0</v>
      </c>
      <c r="AB554" s="4" t="s">
        <v>47</v>
      </c>
      <c r="AC554" s="4"/>
      <c r="AD554" s="20" t="s">
        <v>1191</v>
      </c>
      <c r="AE554" s="4"/>
      <c r="AF554" s="4"/>
      <c r="AG554" s="4"/>
      <c r="AH554" s="4"/>
      <c r="AI554" s="4"/>
      <c r="AJ554" s="4"/>
      <c r="AK554" s="4"/>
      <c r="AL554" s="4"/>
      <c r="AM554" s="4"/>
      <c r="AN554" s="4"/>
      <c r="AO554" s="4"/>
      <c r="AP554" s="4" t="str">
        <f>VLOOKUP(AA555,[1]Trộn!AA554:AB3546,2,FALSE)</f>
        <v>#ERROR!</v>
      </c>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row>
    <row r="555" ht="14.25" customHeight="1">
      <c r="A555" s="1" t="str">
        <f t="shared" si="118"/>
        <v>OK</v>
      </c>
      <c r="B555" s="3" t="str">
        <f t="shared" si="119"/>
        <v>OK</v>
      </c>
      <c r="C555" s="4" t="s">
        <v>3289</v>
      </c>
      <c r="D555" s="4" t="s">
        <v>2623</v>
      </c>
      <c r="E555" s="4"/>
      <c r="F555" s="4"/>
      <c r="G555" s="4" t="s">
        <v>3290</v>
      </c>
      <c r="H555" s="4"/>
      <c r="I555" s="4"/>
      <c r="J555" s="4" t="s">
        <v>3099</v>
      </c>
      <c r="K555" s="4"/>
      <c r="L555" s="4"/>
      <c r="M555" s="4" t="s">
        <v>47</v>
      </c>
      <c r="N555" s="4" t="s">
        <v>5</v>
      </c>
      <c r="O555" s="4" t="s">
        <v>414</v>
      </c>
      <c r="P555" s="4" t="s">
        <v>615</v>
      </c>
      <c r="Q555" s="4"/>
      <c r="R555" s="4" t="s">
        <v>3307</v>
      </c>
      <c r="S555" s="4" t="s">
        <v>3308</v>
      </c>
      <c r="T555" s="4" t="s">
        <v>3309</v>
      </c>
      <c r="U555" s="4" t="s">
        <v>3310</v>
      </c>
      <c r="V555" s="4" t="s">
        <v>3311</v>
      </c>
      <c r="W555" s="4" t="s">
        <v>3312</v>
      </c>
      <c r="X555" s="4" t="s">
        <v>242</v>
      </c>
      <c r="Y555" s="4" t="s">
        <v>3313</v>
      </c>
      <c r="Z555" s="4"/>
      <c r="AA555" s="4">
        <v>645.0</v>
      </c>
      <c r="AB555" s="4" t="e">
        <v>#NAME?</v>
      </c>
      <c r="AC555" s="4"/>
      <c r="AD555" s="4"/>
      <c r="AE555" s="4"/>
      <c r="AF555" s="4"/>
      <c r="AG555" s="4"/>
      <c r="AH555" s="4"/>
      <c r="AI555" s="4"/>
      <c r="AJ555" s="4"/>
      <c r="AK555" s="4"/>
      <c r="AL555" s="4"/>
      <c r="AM555" s="4"/>
      <c r="AN555" s="4"/>
      <c r="AO555" s="4"/>
      <c r="AP555" s="4" t="str">
        <f>VLOOKUP(AA556,[1]Trộn!AA555:AB3547,2,FALSE)</f>
        <v>#ERROR!</v>
      </c>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row>
    <row r="556" ht="14.25" customHeight="1">
      <c r="A556" s="1" t="str">
        <f t="shared" si="118"/>
        <v>OK</v>
      </c>
      <c r="B556" s="3" t="str">
        <f t="shared" si="119"/>
        <v>OK</v>
      </c>
      <c r="C556" s="4" t="s">
        <v>3289</v>
      </c>
      <c r="D556" s="4" t="s">
        <v>2623</v>
      </c>
      <c r="E556" s="4"/>
      <c r="F556" s="4"/>
      <c r="G556" s="4" t="s">
        <v>3290</v>
      </c>
      <c r="H556" s="4"/>
      <c r="I556" s="4"/>
      <c r="J556" s="4" t="s">
        <v>3099</v>
      </c>
      <c r="K556" s="4"/>
      <c r="L556" s="4"/>
      <c r="M556" s="4" t="s">
        <v>49</v>
      </c>
      <c r="N556" s="4" t="s">
        <v>9</v>
      </c>
      <c r="O556" s="4" t="s">
        <v>3108</v>
      </c>
      <c r="P556" s="4" t="s">
        <v>3298</v>
      </c>
      <c r="Q556" s="4"/>
      <c r="R556" s="4" t="s">
        <v>3314</v>
      </c>
      <c r="S556" s="4"/>
      <c r="T556" s="4"/>
      <c r="U556" s="4"/>
      <c r="V556" s="4"/>
      <c r="W556" s="4"/>
      <c r="X556" s="4"/>
      <c r="Y556" s="4"/>
      <c r="Z556" s="4"/>
      <c r="AA556" s="4">
        <v>646.0</v>
      </c>
      <c r="AB556" s="4" t="s">
        <v>47</v>
      </c>
      <c r="AC556" s="4"/>
      <c r="AD556" s="20" t="s">
        <v>846</v>
      </c>
      <c r="AE556" s="4"/>
      <c r="AF556" s="4"/>
      <c r="AG556" s="4"/>
      <c r="AH556" s="4"/>
      <c r="AI556" s="4"/>
      <c r="AJ556" s="4"/>
      <c r="AK556" s="4"/>
      <c r="AL556" s="4"/>
      <c r="AM556" s="4"/>
      <c r="AN556" s="4"/>
      <c r="AO556" s="4"/>
      <c r="AP556" s="4" t="str">
        <f>VLOOKUP(AA557,[1]Trộn!AA556:AB3548,2,FALSE)</f>
        <v>#ERROR!</v>
      </c>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row>
    <row r="557" ht="14.25" customHeight="1">
      <c r="A557" s="1" t="str">
        <f t="shared" si="118"/>
        <v>OK</v>
      </c>
      <c r="B557" s="3" t="str">
        <f t="shared" si="119"/>
        <v>OK</v>
      </c>
      <c r="C557" s="4" t="s">
        <v>3289</v>
      </c>
      <c r="D557" s="4" t="s">
        <v>2623</v>
      </c>
      <c r="E557" s="4"/>
      <c r="F557" s="4"/>
      <c r="G557" s="4" t="s">
        <v>3290</v>
      </c>
      <c r="H557" s="4"/>
      <c r="I557" s="4"/>
      <c r="J557" s="4" t="s">
        <v>3099</v>
      </c>
      <c r="K557" s="4"/>
      <c r="L557" s="4"/>
      <c r="M557" s="4" t="s">
        <v>49</v>
      </c>
      <c r="N557" s="4" t="s">
        <v>8</v>
      </c>
      <c r="O557" s="4" t="s">
        <v>2911</v>
      </c>
      <c r="P557" s="4" t="s">
        <v>2941</v>
      </c>
      <c r="Q557" s="4"/>
      <c r="R557" s="4" t="s">
        <v>3305</v>
      </c>
      <c r="S557" s="4" t="s">
        <v>3306</v>
      </c>
      <c r="T557" s="4" t="s">
        <v>3315</v>
      </c>
      <c r="U557" s="4" t="s">
        <v>3316</v>
      </c>
      <c r="V557" s="4" t="s">
        <v>3317</v>
      </c>
      <c r="W557" s="4" t="s">
        <v>3318</v>
      </c>
      <c r="X557" s="4"/>
      <c r="Y557" s="4"/>
      <c r="Z557" s="4"/>
      <c r="AA557" s="4">
        <v>647.0</v>
      </c>
      <c r="AB557" s="4" t="s">
        <v>47</v>
      </c>
      <c r="AC557" s="4"/>
      <c r="AD557" s="20" t="s">
        <v>395</v>
      </c>
      <c r="AE557" s="4"/>
      <c r="AF557" s="4"/>
      <c r="AG557" s="4"/>
      <c r="AH557" s="4"/>
      <c r="AI557" s="4"/>
      <c r="AJ557" s="4"/>
      <c r="AK557" s="4"/>
      <c r="AL557" s="4"/>
      <c r="AM557" s="4"/>
      <c r="AN557" s="4"/>
      <c r="AO557" s="4"/>
      <c r="AP557" s="4" t="str">
        <f>VLOOKUP(AA558,[1]Trộn!AA557:AB3549,2,FALSE)</f>
        <v>#ERROR!</v>
      </c>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row>
    <row r="558" ht="14.25" customHeight="1">
      <c r="A558" s="1"/>
      <c r="B558" s="3"/>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row>
    <row r="559" ht="14.25" customHeight="1">
      <c r="A559" s="1" t="str">
        <f t="shared" ref="A559:A564" si="120">SWITCH(B559,"OK",IF(ISBLANK(R559),IF(ISBLANK(P559),"Giữ chỗ nhóm","Giữ chỗ"),"OK"),"Chưa làm",IF(P559&lt;&gt;"","Giữ chỗ",""),0,IF(ISBLANK(R559),"Thêm",""),"")</f>
        <v/>
      </c>
      <c r="B559" s="3">
        <f t="shared" ref="B559:B564" si="121">IF(Q559&lt;&gt;"",0,IF(O559="",IF(N559="",,"Tự do chọn"),SWITCH(M559,"KSTN",IF(LEFT(O559,1)="A","OK","Sai lớp"),"CQ",IF(LEFT(O559,1)="B","OK","Sai lớp"),"SIE",IF(LEFT(O559,1)="C","OK","Sai lớp"),"VN",IF(LEFT(O559,1)="D","OK","Sai lớp"),"VN-ICT",IF(LEFT(O559,1)="D","OK","Sai lớp"),"Sai phân công")))</f>
        <v>0</v>
      </c>
      <c r="C559" s="4" t="s">
        <v>3289</v>
      </c>
      <c r="D559" s="4" t="s">
        <v>2623</v>
      </c>
      <c r="E559" s="4"/>
      <c r="F559" s="4"/>
      <c r="G559" s="4"/>
      <c r="H559" s="4"/>
      <c r="I559" s="4"/>
      <c r="J559" s="4"/>
      <c r="K559" s="4"/>
      <c r="L559" s="4"/>
      <c r="M559" s="4"/>
      <c r="N559" s="4"/>
      <c r="O559" s="4"/>
      <c r="P559" s="4"/>
      <c r="Q559" s="4" t="s">
        <v>9</v>
      </c>
      <c r="R559" s="4" t="s">
        <v>3320</v>
      </c>
      <c r="S559" s="4"/>
      <c r="T559" s="4"/>
      <c r="U559" s="4"/>
      <c r="V559" s="4"/>
      <c r="W559" s="4"/>
      <c r="X559" s="4"/>
      <c r="Y559" s="4"/>
      <c r="Z559" s="4" t="s">
        <v>3321</v>
      </c>
      <c r="AA559" s="4">
        <v>649.0</v>
      </c>
      <c r="AB559" s="4" t="s">
        <v>49</v>
      </c>
      <c r="AC559" s="4"/>
      <c r="AD559" s="4"/>
      <c r="AE559" s="4"/>
      <c r="AF559" s="4"/>
      <c r="AG559" s="4"/>
      <c r="AH559" s="4"/>
      <c r="AI559" s="4"/>
      <c r="AJ559" s="4"/>
      <c r="AK559" s="4"/>
      <c r="AL559" s="4"/>
      <c r="AM559" s="4"/>
      <c r="AN559" s="4"/>
      <c r="AO559" s="4"/>
      <c r="AP559" s="4" t="str">
        <f>VLOOKUP(AA560,[1]Trộn!AA559:AB3551,2,FALSE)</f>
        <v>#ERROR!</v>
      </c>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row>
    <row r="560" ht="14.25" customHeight="1">
      <c r="A560" s="1" t="str">
        <f t="shared" si="120"/>
        <v/>
      </c>
      <c r="B560" s="3" t="str">
        <f t="shared" si="121"/>
        <v>Tự do chọn</v>
      </c>
      <c r="C560" s="4" t="s">
        <v>3322</v>
      </c>
      <c r="D560" s="4" t="s">
        <v>2623</v>
      </c>
      <c r="E560" s="4"/>
      <c r="F560" s="4"/>
      <c r="G560" s="4" t="s">
        <v>3323</v>
      </c>
      <c r="H560" s="4"/>
      <c r="I560" s="4"/>
      <c r="J560" s="4" t="s">
        <v>3099</v>
      </c>
      <c r="K560" s="4"/>
      <c r="L560" s="4"/>
      <c r="M560" s="4" t="s">
        <v>49</v>
      </c>
      <c r="N560" s="4" t="s">
        <v>9</v>
      </c>
      <c r="O560" s="4"/>
      <c r="P560" s="4"/>
      <c r="Q560" s="4"/>
      <c r="R560" s="4"/>
      <c r="S560" s="4"/>
      <c r="T560" s="4"/>
      <c r="U560" s="4"/>
      <c r="V560" s="4"/>
      <c r="W560" s="4"/>
      <c r="X560" s="4"/>
      <c r="Y560" s="4"/>
      <c r="Z560" s="4"/>
      <c r="AA560" s="4">
        <v>650.0</v>
      </c>
      <c r="AB560" s="4" t="s">
        <v>47</v>
      </c>
      <c r="AC560" s="4"/>
      <c r="AD560" s="20" t="s">
        <v>1453</v>
      </c>
      <c r="AE560" s="4"/>
      <c r="AF560" s="4"/>
      <c r="AG560" s="4"/>
      <c r="AH560" s="4"/>
      <c r="AI560" s="4"/>
      <c r="AJ560" s="4"/>
      <c r="AK560" s="4"/>
      <c r="AL560" s="4"/>
      <c r="AM560" s="4"/>
      <c r="AN560" s="4"/>
      <c r="AO560" s="4"/>
      <c r="AP560" s="4" t="str">
        <f>VLOOKUP(AA561,[1]Trộn!AA560:AB3552,2,FALSE)</f>
        <v>#ERROR!</v>
      </c>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row>
    <row r="561" ht="14.25" customHeight="1">
      <c r="A561" s="1" t="str">
        <f t="shared" si="120"/>
        <v/>
      </c>
      <c r="B561" s="3">
        <f t="shared" si="121"/>
        <v>0</v>
      </c>
      <c r="C561" s="4" t="s">
        <v>3322</v>
      </c>
      <c r="D561" s="4" t="s">
        <v>2623</v>
      </c>
      <c r="E561" s="4"/>
      <c r="F561" s="4"/>
      <c r="G561" s="4" t="s">
        <v>3323</v>
      </c>
      <c r="H561" s="4"/>
      <c r="I561" s="4"/>
      <c r="J561" s="4" t="s">
        <v>3099</v>
      </c>
      <c r="K561" s="4"/>
      <c r="L561" s="4"/>
      <c r="M561" s="4"/>
      <c r="N561" s="4"/>
      <c r="O561" s="4"/>
      <c r="P561" s="4" t="s">
        <v>2604</v>
      </c>
      <c r="Q561" s="4" t="s">
        <v>5</v>
      </c>
      <c r="R561" s="4" t="s">
        <v>3324</v>
      </c>
      <c r="S561" s="4" t="s">
        <v>3260</v>
      </c>
      <c r="T561" s="4" t="s">
        <v>3325</v>
      </c>
      <c r="U561" s="4" t="s">
        <v>3326</v>
      </c>
      <c r="V561" s="4" t="s">
        <v>3327</v>
      </c>
      <c r="W561" s="4" t="s">
        <v>3264</v>
      </c>
      <c r="X561" s="4" t="s">
        <v>150</v>
      </c>
      <c r="Y561" s="4"/>
      <c r="Z561" s="4" t="s">
        <v>3328</v>
      </c>
      <c r="AA561" s="4">
        <v>651.0</v>
      </c>
      <c r="AB561" s="4" t="s">
        <v>13</v>
      </c>
      <c r="AC561" s="4"/>
      <c r="AD561" s="4"/>
      <c r="AE561" s="4"/>
      <c r="AF561" s="4"/>
      <c r="AG561" s="4"/>
      <c r="AH561" s="4"/>
      <c r="AI561" s="4"/>
      <c r="AJ561" s="4"/>
      <c r="AK561" s="4"/>
      <c r="AL561" s="4"/>
      <c r="AM561" s="4"/>
      <c r="AN561" s="4"/>
      <c r="AO561" s="4"/>
      <c r="AP561" s="4" t="str">
        <f>VLOOKUP(AA562,[1]Trộn!AA561:AB3553,2,FALSE)</f>
        <v>#ERROR!</v>
      </c>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row>
    <row r="562" ht="14.25" customHeight="1">
      <c r="A562" s="1" t="str">
        <f t="shared" si="120"/>
        <v>OK</v>
      </c>
      <c r="B562" s="3" t="str">
        <f t="shared" si="121"/>
        <v>OK</v>
      </c>
      <c r="C562" s="4" t="s">
        <v>3329</v>
      </c>
      <c r="D562" s="4" t="s">
        <v>2623</v>
      </c>
      <c r="E562" s="4"/>
      <c r="F562" s="4"/>
      <c r="G562" s="4" t="s">
        <v>3330</v>
      </c>
      <c r="H562" s="4"/>
      <c r="I562" s="4"/>
      <c r="J562" s="4" t="s">
        <v>3099</v>
      </c>
      <c r="K562" s="4"/>
      <c r="L562" s="4"/>
      <c r="M562" s="4" t="s">
        <v>47</v>
      </c>
      <c r="N562" s="4" t="s">
        <v>5</v>
      </c>
      <c r="O562" s="4" t="s">
        <v>1104</v>
      </c>
      <c r="P562" s="4" t="s">
        <v>215</v>
      </c>
      <c r="Q562" s="4"/>
      <c r="R562" s="4" t="s">
        <v>3331</v>
      </c>
      <c r="S562" s="4" t="s">
        <v>3332</v>
      </c>
      <c r="T562" s="4" t="s">
        <v>3333</v>
      </c>
      <c r="U562" s="4" t="s">
        <v>3334</v>
      </c>
      <c r="V562" s="4" t="s">
        <v>3335</v>
      </c>
      <c r="W562" s="4" t="s">
        <v>3336</v>
      </c>
      <c r="X562" s="4" t="s">
        <v>242</v>
      </c>
      <c r="Y562" s="4" t="s">
        <v>3337</v>
      </c>
      <c r="Z562" s="4"/>
      <c r="AA562" s="4">
        <v>652.0</v>
      </c>
      <c r="AB562" s="4" t="s">
        <v>49</v>
      </c>
      <c r="AC562" s="4"/>
      <c r="AD562" s="4"/>
      <c r="AE562" s="4"/>
      <c r="AF562" s="4"/>
      <c r="AG562" s="4"/>
      <c r="AH562" s="4"/>
      <c r="AI562" s="4"/>
      <c r="AJ562" s="4"/>
      <c r="AK562" s="4"/>
      <c r="AL562" s="4"/>
      <c r="AM562" s="4"/>
      <c r="AN562" s="4"/>
      <c r="AO562" s="4"/>
      <c r="AP562" s="4" t="str">
        <f>VLOOKUP(AA563,[1]Trộn!AA562:AB3554,2,FALSE)</f>
        <v>#ERROR!</v>
      </c>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row>
    <row r="563" ht="14.25" customHeight="1">
      <c r="A563" s="1" t="str">
        <f t="shared" si="120"/>
        <v>OK</v>
      </c>
      <c r="B563" s="3" t="str">
        <f t="shared" si="121"/>
        <v>OK</v>
      </c>
      <c r="C563" s="4" t="s">
        <v>3329</v>
      </c>
      <c r="D563" s="4" t="s">
        <v>2623</v>
      </c>
      <c r="E563" s="4"/>
      <c r="F563" s="4"/>
      <c r="G563" s="4" t="s">
        <v>3330</v>
      </c>
      <c r="H563" s="4"/>
      <c r="I563" s="4"/>
      <c r="J563" s="4" t="s">
        <v>3099</v>
      </c>
      <c r="K563" s="4"/>
      <c r="L563" s="4"/>
      <c r="M563" s="4" t="s">
        <v>13</v>
      </c>
      <c r="N563" s="4" t="s">
        <v>8</v>
      </c>
      <c r="O563" s="4" t="s">
        <v>520</v>
      </c>
      <c r="P563" s="4" t="s">
        <v>521</v>
      </c>
      <c r="Q563" s="4"/>
      <c r="R563" s="4" t="s">
        <v>3338</v>
      </c>
      <c r="S563" s="4" t="s">
        <v>3339</v>
      </c>
      <c r="T563" s="4" t="s">
        <v>3340</v>
      </c>
      <c r="U563" s="4" t="s">
        <v>3341</v>
      </c>
      <c r="V563" s="4" t="s">
        <v>3342</v>
      </c>
      <c r="W563" s="4" t="s">
        <v>3343</v>
      </c>
      <c r="X563" s="4" t="s">
        <v>917</v>
      </c>
      <c r="Y563" s="4" t="s">
        <v>3344</v>
      </c>
      <c r="Z563" s="4"/>
      <c r="AA563" s="4">
        <v>653.0</v>
      </c>
      <c r="AB563" s="4" t="s">
        <v>47</v>
      </c>
      <c r="AC563" s="4"/>
      <c r="AD563" s="20" t="s">
        <v>884</v>
      </c>
      <c r="AE563" s="4"/>
      <c r="AF563" s="4"/>
      <c r="AG563" s="4"/>
      <c r="AH563" s="4"/>
      <c r="AI563" s="4"/>
      <c r="AJ563" s="4"/>
      <c r="AK563" s="4"/>
      <c r="AL563" s="4"/>
      <c r="AM563" s="4"/>
      <c r="AN563" s="4"/>
      <c r="AO563" s="4"/>
      <c r="AP563" s="4" t="str">
        <f>VLOOKUP(AA564,[1]Trộn!AA563:AB3555,2,FALSE)</f>
        <v>#ERROR!</v>
      </c>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row>
    <row r="564" ht="14.25" customHeight="1">
      <c r="A564" s="1" t="str">
        <f t="shared" si="120"/>
        <v>OK</v>
      </c>
      <c r="B564" s="3" t="str">
        <f t="shared" si="121"/>
        <v>OK</v>
      </c>
      <c r="C564" s="4" t="s">
        <v>3329</v>
      </c>
      <c r="D564" s="4" t="s">
        <v>2623</v>
      </c>
      <c r="E564" s="4"/>
      <c r="F564" s="4"/>
      <c r="G564" s="4" t="s">
        <v>3330</v>
      </c>
      <c r="H564" s="4"/>
      <c r="I564" s="4"/>
      <c r="J564" s="4" t="s">
        <v>3099</v>
      </c>
      <c r="K564" s="4"/>
      <c r="L564" s="4"/>
      <c r="M564" s="4" t="s">
        <v>49</v>
      </c>
      <c r="N564" s="4" t="s">
        <v>8</v>
      </c>
      <c r="O564" s="4" t="s">
        <v>3122</v>
      </c>
      <c r="P564" s="4" t="s">
        <v>3123</v>
      </c>
      <c r="Q564" s="4"/>
      <c r="R564" s="4" t="s">
        <v>3345</v>
      </c>
      <c r="S564" s="4" t="s">
        <v>3346</v>
      </c>
      <c r="T564" s="4" t="s">
        <v>3347</v>
      </c>
      <c r="U564" s="4" t="s">
        <v>3348</v>
      </c>
      <c r="V564" s="4" t="s">
        <v>3349</v>
      </c>
      <c r="W564" s="4" t="s">
        <v>3129</v>
      </c>
      <c r="X564" s="4"/>
      <c r="Y564" s="4"/>
      <c r="Z564" s="4"/>
      <c r="AA564" s="4">
        <v>654.0</v>
      </c>
      <c r="AB564" s="4" t="s">
        <v>47</v>
      </c>
      <c r="AC564" s="4"/>
      <c r="AD564" s="20" t="s">
        <v>2243</v>
      </c>
      <c r="AE564" s="4"/>
      <c r="AF564" s="4"/>
      <c r="AG564" s="4"/>
      <c r="AH564" s="4"/>
      <c r="AI564" s="4"/>
      <c r="AJ564" s="4"/>
      <c r="AK564" s="4"/>
      <c r="AL564" s="4"/>
      <c r="AM564" s="4"/>
      <c r="AN564" s="4"/>
      <c r="AO564" s="4"/>
      <c r="AP564" s="4" t="str">
        <f>VLOOKUP(AA565,[1]Trộn!AA564:AB3556,2,FALSE)</f>
        <v>#ERROR!</v>
      </c>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row>
    <row r="565" ht="14.25" customHeight="1">
      <c r="A565" s="1"/>
      <c r="B565" s="3"/>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row>
    <row r="566" ht="14.25" customHeight="1">
      <c r="A566" s="1" t="str">
        <f t="shared" ref="A566:A618" si="122">SWITCH(B566,"OK",IF(ISBLANK(R566),IF(ISBLANK(P566),"Giữ chỗ nhóm","Giữ chỗ"),"OK"),"Chưa làm",IF(P566&lt;&gt;"","Giữ chỗ",""),0,IF(ISBLANK(R566),"Thêm",""),"")</f>
        <v>OK</v>
      </c>
      <c r="B566" s="3" t="str">
        <f t="shared" ref="B566:B618" si="123">IF(Q566&lt;&gt;"",0,IF(O566="",IF(N566="",,"Tự do chọn"),SWITCH(M566,"KSTN",IF(LEFT(O566,1)="A","OK","Sai lớp"),"CQ",IF(LEFT(O566,1)="B","OK","Sai lớp"),"SIE",IF(LEFT(O566,1)="C","OK","Sai lớp"),"VN",IF(LEFT(O566,1)="D","OK","Sai lớp"),"VN-ICT",IF(LEFT(O566,1)="D","OK","Sai lớp"),"Sai phân công")))</f>
        <v>OK</v>
      </c>
      <c r="C566" s="4" t="s">
        <v>3351</v>
      </c>
      <c r="D566" s="4" t="s">
        <v>3352</v>
      </c>
      <c r="E566" s="4"/>
      <c r="F566" s="4"/>
      <c r="G566" s="4"/>
      <c r="H566" s="4"/>
      <c r="I566" s="4"/>
      <c r="J566" s="4"/>
      <c r="K566" s="4"/>
      <c r="L566" s="4"/>
      <c r="M566" s="4" t="s">
        <v>101</v>
      </c>
      <c r="N566" s="4" t="s">
        <v>9</v>
      </c>
      <c r="O566" s="4" t="s">
        <v>102</v>
      </c>
      <c r="P566" s="4" t="s">
        <v>103</v>
      </c>
      <c r="Q566" s="4"/>
      <c r="R566" s="4" t="s">
        <v>3353</v>
      </c>
      <c r="S566" s="4"/>
      <c r="T566" s="4"/>
      <c r="U566" s="4"/>
      <c r="V566" s="4"/>
      <c r="W566" s="4"/>
      <c r="X566" s="4" t="s">
        <v>3354</v>
      </c>
      <c r="Y566" s="4" t="s">
        <v>3355</v>
      </c>
      <c r="Z566" s="4"/>
      <c r="AA566" s="4">
        <v>656.0</v>
      </c>
      <c r="AB566" s="4" t="s">
        <v>48</v>
      </c>
      <c r="AC566" s="4"/>
      <c r="AD566" s="4"/>
      <c r="AE566" s="4"/>
      <c r="AF566" s="4"/>
      <c r="AG566" s="4"/>
      <c r="AH566" s="4"/>
      <c r="AI566" s="4"/>
      <c r="AJ566" s="4"/>
      <c r="AK566" s="4"/>
      <c r="AL566" s="4"/>
      <c r="AM566" s="4"/>
      <c r="AN566" s="4"/>
      <c r="AO566" s="4"/>
      <c r="AP566" s="4" t="str">
        <f>VLOOKUP(AA567,[1]Trộn!AA566:AB3558,2,FALSE)</f>
        <v>#ERROR!</v>
      </c>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row>
    <row r="567" ht="14.25" customHeight="1">
      <c r="A567" s="1" t="str">
        <f t="shared" si="122"/>
        <v>OK</v>
      </c>
      <c r="B567" s="3" t="str">
        <f t="shared" si="123"/>
        <v>OK</v>
      </c>
      <c r="C567" s="4" t="s">
        <v>3351</v>
      </c>
      <c r="D567" s="4" t="s">
        <v>3352</v>
      </c>
      <c r="E567" s="4"/>
      <c r="F567" s="4"/>
      <c r="G567" s="4"/>
      <c r="H567" s="4"/>
      <c r="I567" s="4"/>
      <c r="J567" s="4"/>
      <c r="K567" s="4"/>
      <c r="L567" s="4"/>
      <c r="M567" s="4" t="s">
        <v>101</v>
      </c>
      <c r="N567" s="4" t="s">
        <v>9</v>
      </c>
      <c r="O567" s="4" t="s">
        <v>102</v>
      </c>
      <c r="P567" s="4" t="s">
        <v>103</v>
      </c>
      <c r="Q567" s="4"/>
      <c r="R567" s="4" t="s">
        <v>3356</v>
      </c>
      <c r="S567" s="4"/>
      <c r="T567" s="4"/>
      <c r="U567" s="4"/>
      <c r="V567" s="4"/>
      <c r="W567" s="4"/>
      <c r="X567" s="4" t="s">
        <v>3357</v>
      </c>
      <c r="Y567" s="4" t="s">
        <v>3358</v>
      </c>
      <c r="Z567" s="4"/>
      <c r="AA567" s="4">
        <v>657.0</v>
      </c>
      <c r="AB567" s="4" t="s">
        <v>48</v>
      </c>
      <c r="AC567" s="4"/>
      <c r="AD567" s="4"/>
      <c r="AE567" s="4"/>
      <c r="AF567" s="4"/>
      <c r="AG567" s="4"/>
      <c r="AH567" s="4"/>
      <c r="AI567" s="4"/>
      <c r="AJ567" s="4"/>
      <c r="AK567" s="4"/>
      <c r="AL567" s="4"/>
      <c r="AM567" s="4"/>
      <c r="AN567" s="4"/>
      <c r="AO567" s="4"/>
      <c r="AP567" s="4" t="str">
        <f>VLOOKUP(AA568,[1]Trộn!AA567:AB3559,2,FALSE)</f>
        <v>#ERROR!</v>
      </c>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row>
    <row r="568" ht="14.25" customHeight="1">
      <c r="A568" s="1" t="str">
        <f t="shared" si="122"/>
        <v>OK</v>
      </c>
      <c r="B568" s="3" t="str">
        <f t="shared" si="123"/>
        <v>OK</v>
      </c>
      <c r="C568" s="4" t="s">
        <v>3351</v>
      </c>
      <c r="D568" s="4" t="s">
        <v>3352</v>
      </c>
      <c r="E568" s="4" t="s">
        <v>3359</v>
      </c>
      <c r="F568" s="4" t="s">
        <v>3360</v>
      </c>
      <c r="G568" s="4"/>
      <c r="H568" s="4"/>
      <c r="I568" s="4"/>
      <c r="J568" s="4" t="s">
        <v>123</v>
      </c>
      <c r="K568" s="4"/>
      <c r="L568" s="4" t="s">
        <v>3361</v>
      </c>
      <c r="M568" s="4" t="s">
        <v>101</v>
      </c>
      <c r="N568" s="4" t="s">
        <v>9</v>
      </c>
      <c r="O568" s="4" t="s">
        <v>135</v>
      </c>
      <c r="P568" s="4" t="s">
        <v>136</v>
      </c>
      <c r="Q568" s="4"/>
      <c r="R568" s="4" t="s">
        <v>3362</v>
      </c>
      <c r="S568" s="4"/>
      <c r="T568" s="4"/>
      <c r="U568" s="4"/>
      <c r="V568" s="4"/>
      <c r="W568" s="4"/>
      <c r="X568" s="4" t="s">
        <v>3363</v>
      </c>
      <c r="Y568" s="4" t="s">
        <v>3364</v>
      </c>
      <c r="Z568" s="4"/>
      <c r="AA568" s="4">
        <v>658.0</v>
      </c>
      <c r="AB568" s="4" t="s">
        <v>13</v>
      </c>
      <c r="AC568" s="4"/>
      <c r="AD568" s="4"/>
      <c r="AE568" s="4"/>
      <c r="AF568" s="4"/>
      <c r="AG568" s="4"/>
      <c r="AH568" s="4"/>
      <c r="AI568" s="4"/>
      <c r="AJ568" s="4"/>
      <c r="AK568" s="4"/>
      <c r="AL568" s="4"/>
      <c r="AM568" s="4"/>
      <c r="AN568" s="4"/>
      <c r="AO568" s="4"/>
      <c r="AP568" s="4" t="str">
        <f>VLOOKUP(AA569,[1]Trộn!AA568:AB3560,2,FALSE)</f>
        <v>#ERROR!</v>
      </c>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row>
    <row r="569" ht="14.25" customHeight="1">
      <c r="A569" s="1" t="str">
        <f t="shared" si="122"/>
        <v>OK</v>
      </c>
      <c r="B569" s="3" t="str">
        <f t="shared" si="123"/>
        <v>OK</v>
      </c>
      <c r="C569" s="4" t="s">
        <v>3351</v>
      </c>
      <c r="D569" s="4" t="s">
        <v>3352</v>
      </c>
      <c r="E569" s="4"/>
      <c r="F569" s="4"/>
      <c r="G569" s="4"/>
      <c r="H569" s="4"/>
      <c r="I569" s="4"/>
      <c r="J569" s="4"/>
      <c r="K569" s="4"/>
      <c r="L569" s="4"/>
      <c r="M569" s="4" t="s">
        <v>101</v>
      </c>
      <c r="N569" s="4" t="s">
        <v>9</v>
      </c>
      <c r="O569" s="4" t="s">
        <v>695</v>
      </c>
      <c r="P569" s="4" t="s">
        <v>1602</v>
      </c>
      <c r="Q569" s="4"/>
      <c r="R569" s="4" t="s">
        <v>3367</v>
      </c>
      <c r="S569" s="4"/>
      <c r="T569" s="4"/>
      <c r="U569" s="4"/>
      <c r="V569" s="4"/>
      <c r="W569" s="4"/>
      <c r="X569" s="4" t="s">
        <v>3368</v>
      </c>
      <c r="Y569" s="4" t="s">
        <v>3369</v>
      </c>
      <c r="Z569" s="4"/>
      <c r="AA569" s="4">
        <v>659.0</v>
      </c>
      <c r="AB569" s="4" t="s">
        <v>48</v>
      </c>
      <c r="AC569" s="4"/>
      <c r="AD569" s="4"/>
      <c r="AE569" s="4"/>
      <c r="AF569" s="4"/>
      <c r="AG569" s="4"/>
      <c r="AH569" s="4"/>
      <c r="AI569" s="4"/>
      <c r="AJ569" s="4"/>
      <c r="AK569" s="4"/>
      <c r="AL569" s="4"/>
      <c r="AM569" s="4"/>
      <c r="AN569" s="4"/>
      <c r="AO569" s="4"/>
      <c r="AP569" s="4" t="str">
        <f>VLOOKUP(AA570,[1]Trộn!AA569:AB3561,2,FALSE)</f>
        <v>#ERROR!</v>
      </c>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row>
    <row r="570" ht="14.25" customHeight="1">
      <c r="A570" s="1" t="str">
        <f t="shared" si="122"/>
        <v/>
      </c>
      <c r="B570" s="3">
        <f t="shared" si="123"/>
        <v>0</v>
      </c>
      <c r="C570" s="4" t="s">
        <v>3351</v>
      </c>
      <c r="D570" s="4" t="s">
        <v>3352</v>
      </c>
      <c r="E570" s="4" t="s">
        <v>3359</v>
      </c>
      <c r="F570" s="4" t="s">
        <v>3360</v>
      </c>
      <c r="G570" s="4"/>
      <c r="H570" s="4"/>
      <c r="I570" s="4"/>
      <c r="J570" s="4" t="s">
        <v>123</v>
      </c>
      <c r="K570" s="4"/>
      <c r="L570" s="4" t="s">
        <v>3361</v>
      </c>
      <c r="M570" s="4"/>
      <c r="N570" s="4"/>
      <c r="O570" s="4"/>
      <c r="P570" s="4" t="s">
        <v>204</v>
      </c>
      <c r="Q570" s="4" t="s">
        <v>5</v>
      </c>
      <c r="R570" s="4" t="s">
        <v>3370</v>
      </c>
      <c r="S570" s="4" t="s">
        <v>3371</v>
      </c>
      <c r="T570" s="4" t="s">
        <v>3372</v>
      </c>
      <c r="U570" s="4" t="s">
        <v>3373</v>
      </c>
      <c r="V570" s="4" t="s">
        <v>3374</v>
      </c>
      <c r="W570" s="4" t="s">
        <v>3375</v>
      </c>
      <c r="X570" s="4" t="s">
        <v>242</v>
      </c>
      <c r="Y570" s="4"/>
      <c r="Z570" s="4" t="s">
        <v>3376</v>
      </c>
      <c r="AA570" s="4">
        <v>660.0</v>
      </c>
      <c r="AB570" s="4" t="s">
        <v>13</v>
      </c>
      <c r="AC570" s="4"/>
      <c r="AD570" s="4"/>
      <c r="AE570" s="4"/>
      <c r="AF570" s="4"/>
      <c r="AG570" s="4"/>
      <c r="AH570" s="4"/>
      <c r="AI570" s="4"/>
      <c r="AJ570" s="4"/>
      <c r="AK570" s="4"/>
      <c r="AL570" s="4"/>
      <c r="AM570" s="4"/>
      <c r="AN570" s="4"/>
      <c r="AO570" s="4"/>
      <c r="AP570" s="4" t="str">
        <f>VLOOKUP(AA571,[1]Trộn!AA570:AB3562,2,FALSE)</f>
        <v>#ERROR!</v>
      </c>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row>
    <row r="571" ht="14.25" customHeight="1">
      <c r="A571" s="1" t="str">
        <f t="shared" si="122"/>
        <v/>
      </c>
      <c r="B571" s="3">
        <f t="shared" si="123"/>
        <v>0</v>
      </c>
      <c r="C571" s="4" t="s">
        <v>3351</v>
      </c>
      <c r="D571" s="4" t="s">
        <v>3352</v>
      </c>
      <c r="E571" s="4"/>
      <c r="F571" s="4"/>
      <c r="G571" s="4"/>
      <c r="H571" s="4"/>
      <c r="I571" s="4"/>
      <c r="J571" s="4"/>
      <c r="K571" s="4"/>
      <c r="L571" s="4"/>
      <c r="M571" s="4"/>
      <c r="N571" s="4"/>
      <c r="O571" s="4"/>
      <c r="P571" s="4" t="s">
        <v>204</v>
      </c>
      <c r="Q571" s="4" t="s">
        <v>9</v>
      </c>
      <c r="R571" s="4" t="s">
        <v>3377</v>
      </c>
      <c r="S571" s="4" t="s">
        <v>150</v>
      </c>
      <c r="T571" s="4" t="s">
        <v>150</v>
      </c>
      <c r="U571" s="4" t="s">
        <v>150</v>
      </c>
      <c r="V571" s="4" t="s">
        <v>150</v>
      </c>
      <c r="W571" s="4" t="s">
        <v>150</v>
      </c>
      <c r="X571" s="4" t="s">
        <v>3378</v>
      </c>
      <c r="Y571" s="4"/>
      <c r="Z571" s="4" t="s">
        <v>3379</v>
      </c>
      <c r="AA571" s="4">
        <v>661.0</v>
      </c>
      <c r="AB571" s="4" t="s">
        <v>13</v>
      </c>
      <c r="AC571" s="4"/>
      <c r="AD571" s="4"/>
      <c r="AE571" s="4"/>
      <c r="AF571" s="4"/>
      <c r="AG571" s="4"/>
      <c r="AH571" s="4"/>
      <c r="AI571" s="4"/>
      <c r="AJ571" s="4"/>
      <c r="AK571" s="4"/>
      <c r="AL571" s="4"/>
      <c r="AM571" s="4"/>
      <c r="AN571" s="4"/>
      <c r="AO571" s="4"/>
      <c r="AP571" s="4" t="str">
        <f>VLOOKUP(AA572,[1]Trộn!AA571:AB3563,2,FALSE)</f>
        <v>#ERROR!</v>
      </c>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row>
    <row r="572" ht="14.25" customHeight="1">
      <c r="A572" s="1" t="str">
        <f t="shared" si="122"/>
        <v/>
      </c>
      <c r="B572" s="3">
        <f t="shared" si="123"/>
        <v>0</v>
      </c>
      <c r="C572" s="4" t="s">
        <v>3351</v>
      </c>
      <c r="D572" s="4" t="s">
        <v>3352</v>
      </c>
      <c r="E572" s="4"/>
      <c r="F572" s="4"/>
      <c r="G572" s="4"/>
      <c r="H572" s="4"/>
      <c r="I572" s="4"/>
      <c r="J572" s="4"/>
      <c r="K572" s="4"/>
      <c r="L572" s="4"/>
      <c r="M572" s="4"/>
      <c r="N572" s="4"/>
      <c r="O572" s="4"/>
      <c r="P572" s="4"/>
      <c r="Q572" s="4" t="s">
        <v>5</v>
      </c>
      <c r="R572" s="4" t="s">
        <v>3380</v>
      </c>
      <c r="S572" s="4" t="s">
        <v>3381</v>
      </c>
      <c r="T572" s="4" t="s">
        <v>3375</v>
      </c>
      <c r="U572" s="4" t="s">
        <v>3382</v>
      </c>
      <c r="V572" s="4" t="s">
        <v>3373</v>
      </c>
      <c r="W572" s="4" t="s">
        <v>3374</v>
      </c>
      <c r="X572" s="4"/>
      <c r="Y572" s="4"/>
      <c r="Z572" s="4" t="s">
        <v>3383</v>
      </c>
      <c r="AA572" s="4">
        <v>662.0</v>
      </c>
      <c r="AB572" s="4" t="s">
        <v>47</v>
      </c>
      <c r="AC572" s="4"/>
      <c r="AD572" s="20" t="s">
        <v>490</v>
      </c>
      <c r="AE572" s="4"/>
      <c r="AF572" s="4"/>
      <c r="AG572" s="4"/>
      <c r="AH572" s="4"/>
      <c r="AI572" s="4"/>
      <c r="AJ572" s="4"/>
      <c r="AK572" s="4"/>
      <c r="AL572" s="4"/>
      <c r="AM572" s="4"/>
      <c r="AN572" s="4"/>
      <c r="AO572" s="4"/>
      <c r="AP572" s="4" t="str">
        <f>VLOOKUP(AA573,[1]Trộn!AA572:AB3564,2,FALSE)</f>
        <v>#ERROR!</v>
      </c>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row>
    <row r="573" ht="14.25" customHeight="1">
      <c r="A573" s="1" t="str">
        <f t="shared" si="122"/>
        <v/>
      </c>
      <c r="B573" s="3">
        <f t="shared" si="123"/>
        <v>0</v>
      </c>
      <c r="C573" s="4" t="s">
        <v>3351</v>
      </c>
      <c r="D573" s="4" t="s">
        <v>3352</v>
      </c>
      <c r="E573" s="4"/>
      <c r="F573" s="4"/>
      <c r="G573" s="4"/>
      <c r="H573" s="4"/>
      <c r="I573" s="4"/>
      <c r="J573" s="4"/>
      <c r="K573" s="4"/>
      <c r="L573" s="4"/>
      <c r="M573" s="4"/>
      <c r="N573" s="4"/>
      <c r="O573" s="4"/>
      <c r="P573" s="4"/>
      <c r="Q573" s="4" t="s">
        <v>5</v>
      </c>
      <c r="R573" s="4" t="s">
        <v>3384</v>
      </c>
      <c r="S573" s="4" t="s">
        <v>3385</v>
      </c>
      <c r="T573" s="4" t="s">
        <v>3386</v>
      </c>
      <c r="U573" s="4" t="s">
        <v>3387</v>
      </c>
      <c r="V573" s="4" t="s">
        <v>3388</v>
      </c>
      <c r="W573" s="4" t="s">
        <v>3389</v>
      </c>
      <c r="X573" s="4"/>
      <c r="Y573" s="4"/>
      <c r="Z573" s="4" t="s">
        <v>3390</v>
      </c>
      <c r="AA573" s="4">
        <v>663.0</v>
      </c>
      <c r="AB573" s="4" t="s">
        <v>47</v>
      </c>
      <c r="AC573" s="4"/>
      <c r="AD573" s="20" t="s">
        <v>1810</v>
      </c>
      <c r="AE573" s="4"/>
      <c r="AF573" s="4"/>
      <c r="AG573" s="4"/>
      <c r="AH573" s="4"/>
      <c r="AI573" s="4"/>
      <c r="AJ573" s="4"/>
      <c r="AK573" s="4"/>
      <c r="AL573" s="4"/>
      <c r="AM573" s="4"/>
      <c r="AN573" s="4"/>
      <c r="AO573" s="4"/>
      <c r="AP573" s="4" t="str">
        <f>VLOOKUP(AA574,[1]Trộn!AA573:AB3565,2,FALSE)</f>
        <v>#ERROR!</v>
      </c>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row>
    <row r="574" ht="14.25" customHeight="1">
      <c r="A574" s="1" t="str">
        <f t="shared" si="122"/>
        <v>OK</v>
      </c>
      <c r="B574" s="3" t="str">
        <f t="shared" si="123"/>
        <v>OK</v>
      </c>
      <c r="C574" s="4" t="s">
        <v>3392</v>
      </c>
      <c r="D574" s="4" t="s">
        <v>3352</v>
      </c>
      <c r="E574" s="4"/>
      <c r="F574" s="4"/>
      <c r="G574" s="4"/>
      <c r="H574" s="4"/>
      <c r="I574" s="4"/>
      <c r="J574" s="4"/>
      <c r="K574" s="4"/>
      <c r="L574" s="4"/>
      <c r="M574" s="4" t="s">
        <v>49</v>
      </c>
      <c r="N574" s="4" t="s">
        <v>9</v>
      </c>
      <c r="O574" s="4" t="s">
        <v>2911</v>
      </c>
      <c r="P574" s="4" t="s">
        <v>3022</v>
      </c>
      <c r="Q574" s="4"/>
      <c r="R574" s="4" t="s">
        <v>3393</v>
      </c>
      <c r="S574" s="4"/>
      <c r="T574" s="4"/>
      <c r="U574" s="4"/>
      <c r="V574" s="4"/>
      <c r="W574" s="4"/>
      <c r="X574" s="4"/>
      <c r="Y574" s="4"/>
      <c r="Z574" s="4"/>
      <c r="AA574" s="4">
        <v>664.0</v>
      </c>
      <c r="AB574" s="4" t="s">
        <v>13</v>
      </c>
      <c r="AC574" s="4"/>
      <c r="AD574" s="4"/>
      <c r="AE574" s="4"/>
      <c r="AF574" s="4"/>
      <c r="AG574" s="4"/>
      <c r="AH574" s="4"/>
      <c r="AI574" s="4"/>
      <c r="AJ574" s="4"/>
      <c r="AK574" s="4"/>
      <c r="AL574" s="4"/>
      <c r="AM574" s="4"/>
      <c r="AN574" s="4"/>
      <c r="AO574" s="4"/>
      <c r="AP574" s="4" t="str">
        <f>VLOOKUP(AA575,[1]Trộn!AA574:AB3566,2,FALSE)</f>
        <v>#ERROR!</v>
      </c>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row>
    <row r="575" ht="14.25" customHeight="1">
      <c r="A575" s="1" t="str">
        <f t="shared" si="122"/>
        <v>OK</v>
      </c>
      <c r="B575" s="3" t="str">
        <f t="shared" si="123"/>
        <v>OK</v>
      </c>
      <c r="C575" s="4" t="s">
        <v>3392</v>
      </c>
      <c r="D575" s="4" t="s">
        <v>3352</v>
      </c>
      <c r="E575" s="4"/>
      <c r="F575" s="4"/>
      <c r="G575" s="4"/>
      <c r="H575" s="4"/>
      <c r="I575" s="4"/>
      <c r="J575" s="4"/>
      <c r="K575" s="4"/>
      <c r="L575" s="4"/>
      <c r="M575" s="4" t="s">
        <v>101</v>
      </c>
      <c r="N575" s="4" t="s">
        <v>9</v>
      </c>
      <c r="O575" s="4" t="s">
        <v>102</v>
      </c>
      <c r="P575" s="4" t="s">
        <v>3396</v>
      </c>
      <c r="Q575" s="4"/>
      <c r="R575" s="4" t="s">
        <v>3397</v>
      </c>
      <c r="S575" s="4"/>
      <c r="T575" s="4"/>
      <c r="U575" s="4"/>
      <c r="V575" s="4"/>
      <c r="W575" s="4"/>
      <c r="X575" s="4" t="s">
        <v>3398</v>
      </c>
      <c r="Y575" s="4" t="s">
        <v>3369</v>
      </c>
      <c r="Z575" s="4"/>
      <c r="AA575" s="4">
        <v>665.0</v>
      </c>
      <c r="AB575" s="4" t="s">
        <v>48</v>
      </c>
      <c r="AC575" s="4"/>
      <c r="AD575" s="4"/>
      <c r="AE575" s="4"/>
      <c r="AF575" s="4"/>
      <c r="AG575" s="4"/>
      <c r="AH575" s="4"/>
      <c r="AI575" s="4"/>
      <c r="AJ575" s="4"/>
      <c r="AK575" s="4"/>
      <c r="AL575" s="4"/>
      <c r="AM575" s="4"/>
      <c r="AN575" s="4"/>
      <c r="AO575" s="4"/>
      <c r="AP575" s="4" t="str">
        <f>VLOOKUP(AA576,[1]Trộn!AA575:AB3567,2,FALSE)</f>
        <v>#ERROR!</v>
      </c>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row>
    <row r="576" ht="14.25" customHeight="1">
      <c r="A576" s="1" t="str">
        <f t="shared" si="122"/>
        <v>OK</v>
      </c>
      <c r="B576" s="3" t="str">
        <f t="shared" si="123"/>
        <v>OK</v>
      </c>
      <c r="C576" s="4" t="s">
        <v>3392</v>
      </c>
      <c r="D576" s="4" t="s">
        <v>3352</v>
      </c>
      <c r="E576" s="4"/>
      <c r="F576" s="4" t="s">
        <v>3399</v>
      </c>
      <c r="G576" s="4" t="s">
        <v>3400</v>
      </c>
      <c r="H576" s="4"/>
      <c r="I576" s="4"/>
      <c r="J576" s="4" t="s">
        <v>123</v>
      </c>
      <c r="K576" s="4"/>
      <c r="L576" s="4" t="s">
        <v>3401</v>
      </c>
      <c r="M576" s="4" t="s">
        <v>101</v>
      </c>
      <c r="N576" s="4" t="s">
        <v>9</v>
      </c>
      <c r="O576" s="4" t="s">
        <v>1400</v>
      </c>
      <c r="P576" s="4" t="s">
        <v>2120</v>
      </c>
      <c r="Q576" s="4"/>
      <c r="R576" s="4" t="s">
        <v>3402</v>
      </c>
      <c r="S576" s="4"/>
      <c r="T576" s="4"/>
      <c r="U576" s="4"/>
      <c r="V576" s="4"/>
      <c r="W576" s="4"/>
      <c r="X576" s="4" t="s">
        <v>3403</v>
      </c>
      <c r="Y576" s="4" t="s">
        <v>3404</v>
      </c>
      <c r="Z576" s="4"/>
      <c r="AA576" s="4">
        <v>666.0</v>
      </c>
      <c r="AB576" s="4" t="s">
        <v>13</v>
      </c>
      <c r="AC576" s="4"/>
      <c r="AD576" s="4"/>
      <c r="AE576" s="4"/>
      <c r="AF576" s="4"/>
      <c r="AG576" s="4"/>
      <c r="AH576" s="4"/>
      <c r="AI576" s="4"/>
      <c r="AJ576" s="4"/>
      <c r="AK576" s="4"/>
      <c r="AL576" s="4"/>
      <c r="AM576" s="4"/>
      <c r="AN576" s="4"/>
      <c r="AO576" s="4"/>
      <c r="AP576" s="4" t="str">
        <f>VLOOKUP(AA577,[1]Trộn!AA576:AB3568,2,FALSE)</f>
        <v>#ERROR!</v>
      </c>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row>
    <row r="577" ht="14.25" customHeight="1">
      <c r="A577" s="1" t="str">
        <f t="shared" si="122"/>
        <v/>
      </c>
      <c r="B577" s="3">
        <f t="shared" si="123"/>
        <v>0</v>
      </c>
      <c r="C577" s="4" t="s">
        <v>3392</v>
      </c>
      <c r="D577" s="4" t="s">
        <v>3352</v>
      </c>
      <c r="E577" s="4"/>
      <c r="F577" s="4" t="s">
        <v>3399</v>
      </c>
      <c r="G577" s="4" t="s">
        <v>3400</v>
      </c>
      <c r="H577" s="4"/>
      <c r="I577" s="4"/>
      <c r="J577" s="4" t="s">
        <v>123</v>
      </c>
      <c r="K577" s="4"/>
      <c r="L577" s="4" t="s">
        <v>3401</v>
      </c>
      <c r="M577" s="4"/>
      <c r="N577" s="4"/>
      <c r="O577" s="4"/>
      <c r="P577" s="4" t="s">
        <v>204</v>
      </c>
      <c r="Q577" s="4" t="s">
        <v>5</v>
      </c>
      <c r="R577" s="4" t="s">
        <v>3405</v>
      </c>
      <c r="S577" s="4" t="s">
        <v>3406</v>
      </c>
      <c r="T577" s="4" t="s">
        <v>3407</v>
      </c>
      <c r="U577" s="4" t="s">
        <v>3408</v>
      </c>
      <c r="V577" s="4" t="s">
        <v>3409</v>
      </c>
      <c r="W577" s="4" t="s">
        <v>3410</v>
      </c>
      <c r="X577" s="4" t="s">
        <v>151</v>
      </c>
      <c r="Y577" s="4"/>
      <c r="Z577" s="4" t="s">
        <v>3411</v>
      </c>
      <c r="AA577" s="4">
        <v>667.0</v>
      </c>
      <c r="AB577" s="4" t="s">
        <v>13</v>
      </c>
      <c r="AC577" s="4"/>
      <c r="AD577" s="4"/>
      <c r="AE577" s="4"/>
      <c r="AF577" s="4"/>
      <c r="AG577" s="4"/>
      <c r="AH577" s="4"/>
      <c r="AI577" s="4"/>
      <c r="AJ577" s="4"/>
      <c r="AK577" s="4"/>
      <c r="AL577" s="4"/>
      <c r="AM577" s="4"/>
      <c r="AN577" s="4"/>
      <c r="AO577" s="4"/>
      <c r="AP577" s="4" t="str">
        <f>VLOOKUP(AA578,[1]Trộn!AA577:AB3569,2,FALSE)</f>
        <v>#ERROR!</v>
      </c>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row>
    <row r="578" ht="14.25" customHeight="1">
      <c r="A578" s="1" t="str">
        <f t="shared" si="122"/>
        <v/>
      </c>
      <c r="B578" s="3">
        <f t="shared" si="123"/>
        <v>0</v>
      </c>
      <c r="C578" s="4" t="s">
        <v>3392</v>
      </c>
      <c r="D578" s="4" t="s">
        <v>3352</v>
      </c>
      <c r="E578" s="4"/>
      <c r="F578" s="4"/>
      <c r="G578" s="4"/>
      <c r="H578" s="4"/>
      <c r="I578" s="4"/>
      <c r="J578" s="4"/>
      <c r="K578" s="4"/>
      <c r="L578" s="4"/>
      <c r="M578" s="4"/>
      <c r="N578" s="4"/>
      <c r="O578" s="4"/>
      <c r="P578" s="4" t="s">
        <v>204</v>
      </c>
      <c r="Q578" s="4" t="s">
        <v>9</v>
      </c>
      <c r="R578" s="4" t="s">
        <v>3412</v>
      </c>
      <c r="S578" s="4" t="s">
        <v>150</v>
      </c>
      <c r="T578" s="4" t="s">
        <v>150</v>
      </c>
      <c r="U578" s="4" t="s">
        <v>150</v>
      </c>
      <c r="V578" s="4" t="s">
        <v>150</v>
      </c>
      <c r="W578" s="4" t="s">
        <v>150</v>
      </c>
      <c r="X578" s="4" t="s">
        <v>3414</v>
      </c>
      <c r="Y578" s="4"/>
      <c r="Z578" s="4" t="s">
        <v>3415</v>
      </c>
      <c r="AA578" s="4">
        <v>668.0</v>
      </c>
      <c r="AB578" s="4" t="s">
        <v>13</v>
      </c>
      <c r="AC578" s="4"/>
      <c r="AD578" s="4"/>
      <c r="AE578" s="4"/>
      <c r="AF578" s="4"/>
      <c r="AG578" s="4"/>
      <c r="AH578" s="4"/>
      <c r="AI578" s="4"/>
      <c r="AJ578" s="4"/>
      <c r="AK578" s="4"/>
      <c r="AL578" s="4"/>
      <c r="AM578" s="4"/>
      <c r="AN578" s="4"/>
      <c r="AO578" s="4"/>
      <c r="AP578" s="4" t="str">
        <f>VLOOKUP(AA579,[1]Trộn!AA578:AB3570,2,FALSE)</f>
        <v>#ERROR!</v>
      </c>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row>
    <row r="579" ht="14.25" customHeight="1">
      <c r="A579" s="1" t="str">
        <f t="shared" si="122"/>
        <v/>
      </c>
      <c r="B579" s="3">
        <f t="shared" si="123"/>
        <v>0</v>
      </c>
      <c r="C579" s="4" t="s">
        <v>3392</v>
      </c>
      <c r="D579" s="4" t="s">
        <v>3352</v>
      </c>
      <c r="E579" s="4"/>
      <c r="F579" s="4"/>
      <c r="G579" s="4"/>
      <c r="H579" s="4"/>
      <c r="I579" s="4"/>
      <c r="J579" s="4"/>
      <c r="K579" s="4"/>
      <c r="L579" s="4"/>
      <c r="M579" s="4"/>
      <c r="N579" s="4"/>
      <c r="O579" s="4"/>
      <c r="P579" s="4"/>
      <c r="Q579" s="4" t="s">
        <v>5</v>
      </c>
      <c r="R579" s="4" t="s">
        <v>3418</v>
      </c>
      <c r="S579" s="4" t="s">
        <v>3419</v>
      </c>
      <c r="T579" s="4" t="s">
        <v>3420</v>
      </c>
      <c r="U579" s="4" t="s">
        <v>3421</v>
      </c>
      <c r="V579" s="4" t="s">
        <v>3422</v>
      </c>
      <c r="W579" s="4" t="s">
        <v>3423</v>
      </c>
      <c r="X579" s="4"/>
      <c r="Y579" s="4"/>
      <c r="Z579" s="4" t="s">
        <v>3424</v>
      </c>
      <c r="AA579" s="4">
        <v>669.0</v>
      </c>
      <c r="AB579" s="4" t="s">
        <v>47</v>
      </c>
      <c r="AC579" s="4"/>
      <c r="AD579" s="20" t="s">
        <v>1965</v>
      </c>
      <c r="AE579" s="4"/>
      <c r="AF579" s="4"/>
      <c r="AG579" s="4"/>
      <c r="AH579" s="4"/>
      <c r="AI579" s="4"/>
      <c r="AJ579" s="4"/>
      <c r="AK579" s="4"/>
      <c r="AL579" s="4"/>
      <c r="AM579" s="4"/>
      <c r="AN579" s="4"/>
      <c r="AO579" s="4"/>
      <c r="AP579" s="4" t="str">
        <f>VLOOKUP(AA580,[1]Trộn!AA579:AB3571,2,FALSE)</f>
        <v>#ERROR!</v>
      </c>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row>
    <row r="580" ht="14.25" customHeight="1">
      <c r="A580" s="1" t="str">
        <f t="shared" si="122"/>
        <v/>
      </c>
      <c r="B580" s="3">
        <f t="shared" si="123"/>
        <v>0</v>
      </c>
      <c r="C580" s="4" t="s">
        <v>3425</v>
      </c>
      <c r="D580" s="4" t="s">
        <v>3352</v>
      </c>
      <c r="E580" s="4"/>
      <c r="F580" s="4"/>
      <c r="G580" s="4"/>
      <c r="H580" s="4"/>
      <c r="I580" s="4"/>
      <c r="J580" s="4"/>
      <c r="K580" s="4"/>
      <c r="L580" s="4"/>
      <c r="M580" s="4" t="s">
        <v>49</v>
      </c>
      <c r="N580" s="4" t="s">
        <v>9</v>
      </c>
      <c r="O580" s="4" t="s">
        <v>2969</v>
      </c>
      <c r="P580" s="4" t="s">
        <v>2970</v>
      </c>
      <c r="Q580" s="4" t="s">
        <v>9</v>
      </c>
      <c r="R580" s="4" t="s">
        <v>3426</v>
      </c>
      <c r="S580" s="4"/>
      <c r="T580" s="4"/>
      <c r="U580" s="4"/>
      <c r="V580" s="4"/>
      <c r="W580" s="4"/>
      <c r="X580" s="4"/>
      <c r="Y580" s="4"/>
      <c r="Z580" s="4"/>
      <c r="AA580" s="4">
        <v>670.0</v>
      </c>
      <c r="AB580" s="4" t="s">
        <v>13</v>
      </c>
      <c r="AC580" s="4"/>
      <c r="AD580" s="4"/>
      <c r="AE580" s="4"/>
      <c r="AF580" s="4"/>
      <c r="AG580" s="4"/>
      <c r="AH580" s="4"/>
      <c r="AI580" s="4"/>
      <c r="AJ580" s="4"/>
      <c r="AK580" s="4"/>
      <c r="AL580" s="4"/>
      <c r="AM580" s="4"/>
      <c r="AN580" s="4"/>
      <c r="AO580" s="4"/>
      <c r="AP580" s="4" t="str">
        <f>VLOOKUP(AA581,[1]Trộn!AA580:AB3572,2,FALSE)</f>
        <v>#ERROR!</v>
      </c>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row>
    <row r="581" ht="14.25" customHeight="1">
      <c r="A581" s="1" t="str">
        <f t="shared" si="122"/>
        <v>OK</v>
      </c>
      <c r="B581" s="3" t="str">
        <f t="shared" si="123"/>
        <v>OK</v>
      </c>
      <c r="C581" s="4" t="s">
        <v>3425</v>
      </c>
      <c r="D581" s="4" t="s">
        <v>3352</v>
      </c>
      <c r="E581" s="4"/>
      <c r="F581" s="4"/>
      <c r="G581" s="4" t="s">
        <v>3427</v>
      </c>
      <c r="H581" s="4"/>
      <c r="I581" s="4"/>
      <c r="J581" s="4"/>
      <c r="K581" s="4"/>
      <c r="L581" s="4"/>
      <c r="M581" s="4" t="s">
        <v>49</v>
      </c>
      <c r="N581" s="4" t="s">
        <v>9</v>
      </c>
      <c r="O581" s="4" t="s">
        <v>2598</v>
      </c>
      <c r="P581" s="4" t="s">
        <v>2668</v>
      </c>
      <c r="Q581" s="4"/>
      <c r="R581" s="4" t="s">
        <v>3428</v>
      </c>
      <c r="S581" s="4"/>
      <c r="T581" s="4"/>
      <c r="U581" s="4"/>
      <c r="V581" s="4"/>
      <c r="W581" s="4"/>
      <c r="X581" s="4"/>
      <c r="Y581" s="4"/>
      <c r="Z581" s="4"/>
      <c r="AA581" s="4">
        <v>671.0</v>
      </c>
      <c r="AB581" s="4" t="s">
        <v>13</v>
      </c>
      <c r="AC581" s="4"/>
      <c r="AD581" s="4"/>
      <c r="AE581" s="4"/>
      <c r="AF581" s="4"/>
      <c r="AG581" s="4"/>
      <c r="AH581" s="4"/>
      <c r="AI581" s="4"/>
      <c r="AJ581" s="4"/>
      <c r="AK581" s="4"/>
      <c r="AL581" s="4"/>
      <c r="AM581" s="4"/>
      <c r="AN581" s="4"/>
      <c r="AO581" s="4"/>
      <c r="AP581" s="4" t="str">
        <f>VLOOKUP(AA582,[1]Trộn!AA581:AB3573,2,FALSE)</f>
        <v>#ERROR!</v>
      </c>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row>
    <row r="582" ht="14.25" customHeight="1">
      <c r="A582" s="1" t="str">
        <f t="shared" si="122"/>
        <v/>
      </c>
      <c r="B582" s="3">
        <f t="shared" si="123"/>
        <v>0</v>
      </c>
      <c r="C582" s="4" t="s">
        <v>3425</v>
      </c>
      <c r="D582" s="4" t="s">
        <v>3352</v>
      </c>
      <c r="E582" s="4"/>
      <c r="F582" s="4"/>
      <c r="G582" s="4"/>
      <c r="H582" s="4"/>
      <c r="I582" s="4"/>
      <c r="J582" s="4"/>
      <c r="K582" s="4"/>
      <c r="L582" s="4"/>
      <c r="M582" s="4" t="s">
        <v>49</v>
      </c>
      <c r="N582" s="4" t="s">
        <v>9</v>
      </c>
      <c r="O582" s="4" t="s">
        <v>2465</v>
      </c>
      <c r="P582" s="4" t="s">
        <v>2562</v>
      </c>
      <c r="Q582" s="4" t="s">
        <v>9</v>
      </c>
      <c r="R582" s="4" t="s">
        <v>3429</v>
      </c>
      <c r="S582" s="4"/>
      <c r="T582" s="4"/>
      <c r="U582" s="4"/>
      <c r="V582" s="4"/>
      <c r="W582" s="4"/>
      <c r="X582" s="4"/>
      <c r="Y582" s="4"/>
      <c r="Z582" s="4"/>
      <c r="AA582" s="4">
        <v>672.0</v>
      </c>
      <c r="AB582" s="4" t="s">
        <v>13</v>
      </c>
      <c r="AC582" s="4"/>
      <c r="AD582" s="4"/>
      <c r="AE582" s="4"/>
      <c r="AF582" s="4"/>
      <c r="AG582" s="4"/>
      <c r="AH582" s="4"/>
      <c r="AI582" s="4"/>
      <c r="AJ582" s="4"/>
      <c r="AK582" s="4"/>
      <c r="AL582" s="4"/>
      <c r="AM582" s="4"/>
      <c r="AN582" s="4"/>
      <c r="AO582" s="4"/>
      <c r="AP582" s="4" t="str">
        <f>VLOOKUP(AA583,[1]Trộn!AA582:AB3574,2,FALSE)</f>
        <v>#ERROR!</v>
      </c>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row>
    <row r="583" ht="14.25" customHeight="1">
      <c r="A583" s="1" t="str">
        <f t="shared" si="122"/>
        <v/>
      </c>
      <c r="B583" s="3">
        <f t="shared" si="123"/>
        <v>0</v>
      </c>
      <c r="C583" s="4" t="s">
        <v>3425</v>
      </c>
      <c r="D583" s="4" t="s">
        <v>3352</v>
      </c>
      <c r="E583" s="4"/>
      <c r="F583" s="4"/>
      <c r="G583" s="4" t="s">
        <v>3427</v>
      </c>
      <c r="H583" s="4"/>
      <c r="I583" s="4"/>
      <c r="J583" s="4"/>
      <c r="K583" s="4"/>
      <c r="L583" s="4"/>
      <c r="M583" s="4"/>
      <c r="N583" s="4"/>
      <c r="O583" s="4"/>
      <c r="P583" s="4" t="s">
        <v>204</v>
      </c>
      <c r="Q583" s="4" t="s">
        <v>5</v>
      </c>
      <c r="R583" s="4" t="s">
        <v>3430</v>
      </c>
      <c r="S583" s="4" t="s">
        <v>2628</v>
      </c>
      <c r="T583" s="4" t="s">
        <v>227</v>
      </c>
      <c r="U583" s="4" t="s">
        <v>114</v>
      </c>
      <c r="V583" s="4" t="s">
        <v>115</v>
      </c>
      <c r="W583" s="4" t="s">
        <v>116</v>
      </c>
      <c r="X583" s="4" t="s">
        <v>410</v>
      </c>
      <c r="Y583" s="4"/>
      <c r="Z583" s="4" t="s">
        <v>3431</v>
      </c>
      <c r="AA583" s="4">
        <v>673.0</v>
      </c>
      <c r="AB583" s="4" t="s">
        <v>13</v>
      </c>
      <c r="AC583" s="4"/>
      <c r="AD583" s="4"/>
      <c r="AE583" s="4"/>
      <c r="AF583" s="4"/>
      <c r="AG583" s="4"/>
      <c r="AH583" s="4"/>
      <c r="AI583" s="4"/>
      <c r="AJ583" s="4"/>
      <c r="AK583" s="4"/>
      <c r="AL583" s="4"/>
      <c r="AM583" s="4"/>
      <c r="AN583" s="4"/>
      <c r="AO583" s="4"/>
      <c r="AP583" s="4" t="str">
        <f>VLOOKUP(AA584,[1]Trộn!AA583:AB3575,2,FALSE)</f>
        <v>#ERROR!</v>
      </c>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row>
    <row r="584" ht="14.25" customHeight="1">
      <c r="A584" s="1" t="str">
        <f t="shared" si="122"/>
        <v/>
      </c>
      <c r="B584" s="3">
        <f t="shared" si="123"/>
        <v>0</v>
      </c>
      <c r="C584" s="4" t="s">
        <v>3425</v>
      </c>
      <c r="D584" s="4" t="s">
        <v>3352</v>
      </c>
      <c r="E584" s="4"/>
      <c r="F584" s="4"/>
      <c r="G584" s="4"/>
      <c r="H584" s="4"/>
      <c r="I584" s="4"/>
      <c r="J584" s="4"/>
      <c r="K584" s="4"/>
      <c r="L584" s="4"/>
      <c r="M584" s="4"/>
      <c r="N584" s="4"/>
      <c r="O584" s="4"/>
      <c r="P584" s="4" t="s">
        <v>204</v>
      </c>
      <c r="Q584" s="4" t="s">
        <v>9</v>
      </c>
      <c r="R584" s="4" t="s">
        <v>3432</v>
      </c>
      <c r="S584" s="4" t="s">
        <v>150</v>
      </c>
      <c r="T584" s="4" t="s">
        <v>150</v>
      </c>
      <c r="U584" s="4" t="s">
        <v>150</v>
      </c>
      <c r="V584" s="4" t="s">
        <v>150</v>
      </c>
      <c r="W584" s="4" t="s">
        <v>150</v>
      </c>
      <c r="X584" s="4" t="s">
        <v>3433</v>
      </c>
      <c r="Y584" s="4"/>
      <c r="Z584" s="4" t="s">
        <v>3434</v>
      </c>
      <c r="AA584" s="4">
        <v>674.0</v>
      </c>
      <c r="AB584" s="4" t="s">
        <v>13</v>
      </c>
      <c r="AC584" s="4"/>
      <c r="AD584" s="4"/>
      <c r="AE584" s="4"/>
      <c r="AF584" s="4"/>
      <c r="AG584" s="4"/>
      <c r="AH584" s="4"/>
      <c r="AI584" s="4"/>
      <c r="AJ584" s="4"/>
      <c r="AK584" s="4"/>
      <c r="AL584" s="4"/>
      <c r="AM584" s="4"/>
      <c r="AN584" s="4"/>
      <c r="AO584" s="4"/>
      <c r="AP584" s="4" t="str">
        <f>VLOOKUP(AA585,[1]Trộn!AA584:AB3576,2,FALSE)</f>
        <v>#ERROR!</v>
      </c>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row>
    <row r="585" ht="14.25" customHeight="1">
      <c r="A585" s="1" t="str">
        <f t="shared" si="122"/>
        <v/>
      </c>
      <c r="B585" s="3">
        <f t="shared" si="123"/>
        <v>0</v>
      </c>
      <c r="C585" s="4" t="s">
        <v>3425</v>
      </c>
      <c r="D585" s="4" t="s">
        <v>3352</v>
      </c>
      <c r="E585" s="4"/>
      <c r="F585" s="4"/>
      <c r="G585" s="4"/>
      <c r="H585" s="4"/>
      <c r="I585" s="4"/>
      <c r="J585" s="4"/>
      <c r="K585" s="4"/>
      <c r="L585" s="4"/>
      <c r="M585" s="4"/>
      <c r="N585" s="4"/>
      <c r="O585" s="4"/>
      <c r="P585" s="4"/>
      <c r="Q585" s="4" t="s">
        <v>5</v>
      </c>
      <c r="R585" s="4" t="s">
        <v>3436</v>
      </c>
      <c r="S585" s="4" t="s">
        <v>3437</v>
      </c>
      <c r="T585" s="4" t="s">
        <v>3439</v>
      </c>
      <c r="U585" s="4" t="s">
        <v>3440</v>
      </c>
      <c r="V585" s="4" t="s">
        <v>3441</v>
      </c>
      <c r="W585" s="4" t="s">
        <v>3442</v>
      </c>
      <c r="X585" s="4" t="s">
        <v>150</v>
      </c>
      <c r="Y585" s="4"/>
      <c r="Z585" s="4" t="s">
        <v>715</v>
      </c>
      <c r="AA585" s="4">
        <v>675.0</v>
      </c>
      <c r="AB585" s="4" t="s">
        <v>47</v>
      </c>
      <c r="AC585" s="4"/>
      <c r="AD585" s="20" t="s">
        <v>254</v>
      </c>
      <c r="AE585" s="4"/>
      <c r="AF585" s="4"/>
      <c r="AG585" s="4"/>
      <c r="AH585" s="4"/>
      <c r="AI585" s="4"/>
      <c r="AJ585" s="4"/>
      <c r="AK585" s="4"/>
      <c r="AL585" s="4"/>
      <c r="AM585" s="4"/>
      <c r="AN585" s="4"/>
      <c r="AO585" s="4"/>
      <c r="AP585" s="4" t="str">
        <f>VLOOKUP(AA586,[1]Trộn!AA585:AB3577,2,FALSE)</f>
        <v>#ERROR!</v>
      </c>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row>
    <row r="586" ht="14.25" customHeight="1">
      <c r="A586" s="1" t="str">
        <f t="shared" si="122"/>
        <v>OK</v>
      </c>
      <c r="B586" s="3" t="str">
        <f t="shared" si="123"/>
        <v>OK</v>
      </c>
      <c r="C586" s="4" t="s">
        <v>3444</v>
      </c>
      <c r="D586" s="4" t="s">
        <v>3352</v>
      </c>
      <c r="E586" s="4"/>
      <c r="F586" s="4"/>
      <c r="G586" s="4"/>
      <c r="H586" s="4"/>
      <c r="I586" s="4"/>
      <c r="J586" s="4"/>
      <c r="K586" s="4"/>
      <c r="L586" s="4"/>
      <c r="M586" s="4" t="s">
        <v>49</v>
      </c>
      <c r="N586" s="4" t="s">
        <v>9</v>
      </c>
      <c r="O586" s="4" t="s">
        <v>3028</v>
      </c>
      <c r="P586" s="4" t="s">
        <v>3391</v>
      </c>
      <c r="Q586" s="4"/>
      <c r="R586" s="4" t="s">
        <v>3445</v>
      </c>
      <c r="S586" s="4"/>
      <c r="T586" s="4"/>
      <c r="U586" s="4"/>
      <c r="V586" s="4"/>
      <c r="W586" s="4"/>
      <c r="X586" s="4"/>
      <c r="Y586" s="4"/>
      <c r="Z586" s="4"/>
      <c r="AA586" s="4">
        <v>676.0</v>
      </c>
      <c r="AB586" s="4" t="s">
        <v>13</v>
      </c>
      <c r="AC586" s="4"/>
      <c r="AD586" s="4"/>
      <c r="AE586" s="4"/>
      <c r="AF586" s="4"/>
      <c r="AG586" s="4"/>
      <c r="AH586" s="4"/>
      <c r="AI586" s="4"/>
      <c r="AJ586" s="4"/>
      <c r="AK586" s="4"/>
      <c r="AL586" s="4"/>
      <c r="AM586" s="4"/>
      <c r="AN586" s="4"/>
      <c r="AO586" s="4"/>
      <c r="AP586" s="4" t="str">
        <f>VLOOKUP(AA587,[1]Trộn!AA586:AB3578,2,FALSE)</f>
        <v>#ERROR!</v>
      </c>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row>
    <row r="587" ht="14.25" customHeight="1">
      <c r="A587" s="1" t="str">
        <f t="shared" si="122"/>
        <v>OK</v>
      </c>
      <c r="B587" s="3" t="str">
        <f t="shared" si="123"/>
        <v>OK</v>
      </c>
      <c r="C587" s="4" t="s">
        <v>3444</v>
      </c>
      <c r="D587" s="4" t="s">
        <v>3352</v>
      </c>
      <c r="E587" s="4"/>
      <c r="F587" s="4"/>
      <c r="G587" s="4" t="s">
        <v>3446</v>
      </c>
      <c r="H587" s="4"/>
      <c r="I587" s="4"/>
      <c r="J587" s="4"/>
      <c r="K587" s="4"/>
      <c r="L587" s="4"/>
      <c r="M587" s="4" t="s">
        <v>49</v>
      </c>
      <c r="N587" s="4" t="s">
        <v>9</v>
      </c>
      <c r="O587" s="4" t="s">
        <v>3108</v>
      </c>
      <c r="P587" s="4" t="s">
        <v>3244</v>
      </c>
      <c r="Q587" s="4"/>
      <c r="R587" s="4" t="s">
        <v>3447</v>
      </c>
      <c r="S587" s="4"/>
      <c r="T587" s="4"/>
      <c r="U587" s="4"/>
      <c r="V587" s="4"/>
      <c r="W587" s="4"/>
      <c r="X587" s="4"/>
      <c r="Y587" s="4"/>
      <c r="Z587" s="4"/>
      <c r="AA587" s="4">
        <v>677.0</v>
      </c>
      <c r="AB587" s="4" t="s">
        <v>13</v>
      </c>
      <c r="AC587" s="4"/>
      <c r="AD587" s="4"/>
      <c r="AE587" s="4"/>
      <c r="AF587" s="4"/>
      <c r="AG587" s="4"/>
      <c r="AH587" s="4"/>
      <c r="AI587" s="4"/>
      <c r="AJ587" s="4"/>
      <c r="AK587" s="4"/>
      <c r="AL587" s="4"/>
      <c r="AM587" s="4"/>
      <c r="AN587" s="4"/>
      <c r="AO587" s="4"/>
      <c r="AP587" s="4" t="str">
        <f>VLOOKUP(AA588,[1]Trộn!AA587:AB3579,2,FALSE)</f>
        <v>#ERROR!</v>
      </c>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row>
    <row r="588" ht="14.25" customHeight="1">
      <c r="A588" s="1" t="str">
        <f t="shared" si="122"/>
        <v>OK</v>
      </c>
      <c r="B588" s="3" t="str">
        <f t="shared" si="123"/>
        <v>OK</v>
      </c>
      <c r="C588" s="4" t="s">
        <v>3444</v>
      </c>
      <c r="D588" s="4" t="s">
        <v>3352</v>
      </c>
      <c r="E588" s="4"/>
      <c r="F588" s="4"/>
      <c r="G588" s="4"/>
      <c r="H588" s="4"/>
      <c r="I588" s="4"/>
      <c r="J588" s="4"/>
      <c r="K588" s="4"/>
      <c r="L588" s="4"/>
      <c r="M588" s="4" t="s">
        <v>49</v>
      </c>
      <c r="N588" s="4" t="s">
        <v>9</v>
      </c>
      <c r="O588" s="4" t="s">
        <v>2639</v>
      </c>
      <c r="P588" s="4" t="s">
        <v>3190</v>
      </c>
      <c r="Q588" s="4"/>
      <c r="R588" s="4" t="s">
        <v>3448</v>
      </c>
      <c r="S588" s="4"/>
      <c r="T588" s="4"/>
      <c r="U588" s="4"/>
      <c r="V588" s="4"/>
      <c r="W588" s="4"/>
      <c r="X588" s="4"/>
      <c r="Y588" s="4"/>
      <c r="Z588" s="4"/>
      <c r="AA588" s="4">
        <v>678.0</v>
      </c>
      <c r="AB588" s="4" t="s">
        <v>13</v>
      </c>
      <c r="AC588" s="4"/>
      <c r="AD588" s="4"/>
      <c r="AE588" s="4"/>
      <c r="AF588" s="4"/>
      <c r="AG588" s="4"/>
      <c r="AH588" s="4"/>
      <c r="AI588" s="4"/>
      <c r="AJ588" s="4"/>
      <c r="AK588" s="4"/>
      <c r="AL588" s="4"/>
      <c r="AM588" s="4"/>
      <c r="AN588" s="4"/>
      <c r="AO588" s="4"/>
      <c r="AP588" s="4" t="str">
        <f>VLOOKUP(AA589,[1]Trộn!AA588:AB3580,2,FALSE)</f>
        <v>#ERROR!</v>
      </c>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row>
    <row r="589" ht="14.25" customHeight="1">
      <c r="A589" s="1" t="str">
        <f t="shared" si="122"/>
        <v>OK</v>
      </c>
      <c r="B589" s="3" t="str">
        <f t="shared" si="123"/>
        <v>OK</v>
      </c>
      <c r="C589" s="4" t="s">
        <v>3444</v>
      </c>
      <c r="D589" s="4" t="s">
        <v>3352</v>
      </c>
      <c r="E589" s="4"/>
      <c r="F589" s="4"/>
      <c r="G589" s="4"/>
      <c r="H589" s="4"/>
      <c r="I589" s="4"/>
      <c r="J589" s="4"/>
      <c r="K589" s="4"/>
      <c r="L589" s="4"/>
      <c r="M589" s="4" t="s">
        <v>49</v>
      </c>
      <c r="N589" s="4" t="s">
        <v>9</v>
      </c>
      <c r="O589" s="4" t="s">
        <v>2639</v>
      </c>
      <c r="P589" s="4" t="s">
        <v>2640</v>
      </c>
      <c r="Q589" s="4"/>
      <c r="R589" s="4" t="s">
        <v>3451</v>
      </c>
      <c r="S589" s="4"/>
      <c r="T589" s="4"/>
      <c r="U589" s="4"/>
      <c r="V589" s="4"/>
      <c r="W589" s="4"/>
      <c r="X589" s="4"/>
      <c r="Y589" s="4"/>
      <c r="Z589" s="4"/>
      <c r="AA589" s="4">
        <v>679.0</v>
      </c>
      <c r="AB589" s="4" t="s">
        <v>13</v>
      </c>
      <c r="AC589" s="4"/>
      <c r="AD589" s="4"/>
      <c r="AE589" s="4"/>
      <c r="AF589" s="4"/>
      <c r="AG589" s="4"/>
      <c r="AH589" s="4"/>
      <c r="AI589" s="4"/>
      <c r="AJ589" s="4"/>
      <c r="AK589" s="4"/>
      <c r="AL589" s="4"/>
      <c r="AM589" s="4"/>
      <c r="AN589" s="4"/>
      <c r="AO589" s="4"/>
      <c r="AP589" s="4" t="str">
        <f>VLOOKUP(AA590,[1]Trộn!AA589:AB3581,2,FALSE)</f>
        <v>#ERROR!</v>
      </c>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row>
    <row r="590" ht="14.25" customHeight="1">
      <c r="A590" s="1" t="str">
        <f t="shared" si="122"/>
        <v/>
      </c>
      <c r="B590" s="3">
        <f t="shared" si="123"/>
        <v>0</v>
      </c>
      <c r="C590" s="4" t="s">
        <v>3444</v>
      </c>
      <c r="D590" s="4" t="s">
        <v>3352</v>
      </c>
      <c r="E590" s="4"/>
      <c r="F590" s="4"/>
      <c r="G590" s="4" t="s">
        <v>3446</v>
      </c>
      <c r="H590" s="4"/>
      <c r="I590" s="4"/>
      <c r="J590" s="4"/>
      <c r="K590" s="4"/>
      <c r="L590" s="4"/>
      <c r="M590" s="4"/>
      <c r="N590" s="4"/>
      <c r="O590" s="4"/>
      <c r="P590" s="4" t="s">
        <v>204</v>
      </c>
      <c r="Q590" s="4" t="s">
        <v>5</v>
      </c>
      <c r="R590" s="4" t="s">
        <v>3452</v>
      </c>
      <c r="S590" s="4" t="s">
        <v>3453</v>
      </c>
      <c r="T590" s="4" t="s">
        <v>3454</v>
      </c>
      <c r="U590" s="4" t="s">
        <v>3455</v>
      </c>
      <c r="V590" s="4" t="s">
        <v>3456</v>
      </c>
      <c r="W590" s="4" t="s">
        <v>3457</v>
      </c>
      <c r="X590" s="4" t="s">
        <v>99</v>
      </c>
      <c r="Y590" s="4"/>
      <c r="Z590" s="4" t="s">
        <v>3458</v>
      </c>
      <c r="AA590" s="4">
        <v>680.0</v>
      </c>
      <c r="AB590" s="4" t="s">
        <v>13</v>
      </c>
      <c r="AC590" s="4"/>
      <c r="AD590" s="4"/>
      <c r="AE590" s="4"/>
      <c r="AF590" s="4"/>
      <c r="AG590" s="4"/>
      <c r="AH590" s="4"/>
      <c r="AI590" s="4"/>
      <c r="AJ590" s="4"/>
      <c r="AK590" s="4"/>
      <c r="AL590" s="4"/>
      <c r="AM590" s="4"/>
      <c r="AN590" s="4"/>
      <c r="AO590" s="4"/>
      <c r="AP590" s="4" t="str">
        <f>VLOOKUP(AA591,[1]Trộn!AA590:AB3582,2,FALSE)</f>
        <v>#ERROR!</v>
      </c>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row>
    <row r="591" ht="14.25" customHeight="1">
      <c r="A591" s="1" t="str">
        <f t="shared" si="122"/>
        <v/>
      </c>
      <c r="B591" s="3">
        <f t="shared" si="123"/>
        <v>0</v>
      </c>
      <c r="C591" s="4" t="s">
        <v>3444</v>
      </c>
      <c r="D591" s="4" t="s">
        <v>3352</v>
      </c>
      <c r="E591" s="4"/>
      <c r="F591" s="4"/>
      <c r="G591" s="4"/>
      <c r="H591" s="4"/>
      <c r="I591" s="4"/>
      <c r="J591" s="4"/>
      <c r="K591" s="4"/>
      <c r="L591" s="4"/>
      <c r="M591" s="4"/>
      <c r="N591" s="4"/>
      <c r="O591" s="4"/>
      <c r="P591" s="4" t="s">
        <v>204</v>
      </c>
      <c r="Q591" s="4" t="s">
        <v>9</v>
      </c>
      <c r="R591" s="4" t="s">
        <v>3459</v>
      </c>
      <c r="S591" s="4" t="s">
        <v>150</v>
      </c>
      <c r="T591" s="4" t="s">
        <v>150</v>
      </c>
      <c r="U591" s="4" t="s">
        <v>150</v>
      </c>
      <c r="V591" s="4" t="s">
        <v>150</v>
      </c>
      <c r="W591" s="4" t="s">
        <v>150</v>
      </c>
      <c r="X591" s="4" t="s">
        <v>3460</v>
      </c>
      <c r="Y591" s="4"/>
      <c r="Z591" s="4" t="s">
        <v>3461</v>
      </c>
      <c r="AA591" s="4">
        <v>681.0</v>
      </c>
      <c r="AB591" s="4" t="s">
        <v>13</v>
      </c>
      <c r="AC591" s="4"/>
      <c r="AD591" s="4"/>
      <c r="AE591" s="4"/>
      <c r="AF591" s="4"/>
      <c r="AG591" s="4"/>
      <c r="AH591" s="4"/>
      <c r="AI591" s="4"/>
      <c r="AJ591" s="4"/>
      <c r="AK591" s="4"/>
      <c r="AL591" s="4"/>
      <c r="AM591" s="4"/>
      <c r="AN591" s="4"/>
      <c r="AO591" s="4"/>
      <c r="AP591" s="4" t="str">
        <f>VLOOKUP(AA592,[1]Trộn!AA591:AB3583,2,FALSE)</f>
        <v>#ERROR!</v>
      </c>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row>
    <row r="592" ht="14.25" customHeight="1">
      <c r="A592" s="1" t="str">
        <f t="shared" si="122"/>
        <v/>
      </c>
      <c r="B592" s="3">
        <f t="shared" si="123"/>
        <v>0</v>
      </c>
      <c r="C592" s="4" t="s">
        <v>3444</v>
      </c>
      <c r="D592" s="4" t="s">
        <v>3352</v>
      </c>
      <c r="E592" s="4"/>
      <c r="F592" s="4"/>
      <c r="G592" s="4"/>
      <c r="H592" s="4"/>
      <c r="I592" s="4"/>
      <c r="J592" s="4"/>
      <c r="K592" s="4"/>
      <c r="L592" s="4"/>
      <c r="M592" s="4"/>
      <c r="N592" s="4"/>
      <c r="O592" s="4"/>
      <c r="P592" s="4"/>
      <c r="Q592" s="4" t="s">
        <v>5</v>
      </c>
      <c r="R592" s="4" t="s">
        <v>3462</v>
      </c>
      <c r="S592" s="4" t="s">
        <v>3453</v>
      </c>
      <c r="T592" s="4" t="s">
        <v>3454</v>
      </c>
      <c r="U592" s="4" t="s">
        <v>3455</v>
      </c>
      <c r="V592" s="4" t="s">
        <v>3456</v>
      </c>
      <c r="W592" s="4" t="s">
        <v>3464</v>
      </c>
      <c r="X592" s="4"/>
      <c r="Y592" s="4"/>
      <c r="Z592" s="4" t="s">
        <v>3465</v>
      </c>
      <c r="AA592" s="4">
        <v>682.0</v>
      </c>
      <c r="AB592" s="4" t="s">
        <v>47</v>
      </c>
      <c r="AC592" s="4"/>
      <c r="AD592" s="20" t="s">
        <v>1927</v>
      </c>
      <c r="AE592" s="4"/>
      <c r="AF592" s="4"/>
      <c r="AG592" s="4"/>
      <c r="AH592" s="4"/>
      <c r="AI592" s="4"/>
      <c r="AJ592" s="4"/>
      <c r="AK592" s="4"/>
      <c r="AL592" s="4"/>
      <c r="AM592" s="4"/>
      <c r="AN592" s="4"/>
      <c r="AO592" s="4"/>
      <c r="AP592" s="4" t="str">
        <f>VLOOKUP(AA593,[1]Trộn!AA592:AB3584,2,FALSE)</f>
        <v>#ERROR!</v>
      </c>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row>
    <row r="593" ht="14.25" customHeight="1">
      <c r="A593" s="1" t="str">
        <f t="shared" si="122"/>
        <v/>
      </c>
      <c r="B593" s="3">
        <f t="shared" si="123"/>
        <v>0</v>
      </c>
      <c r="C593" s="4" t="s">
        <v>3444</v>
      </c>
      <c r="D593" s="4" t="s">
        <v>3352</v>
      </c>
      <c r="E593" s="4"/>
      <c r="F593" s="4"/>
      <c r="G593" s="4"/>
      <c r="H593" s="4"/>
      <c r="I593" s="4"/>
      <c r="J593" s="4"/>
      <c r="K593" s="4"/>
      <c r="L593" s="4"/>
      <c r="M593" s="4"/>
      <c r="N593" s="4"/>
      <c r="O593" s="4"/>
      <c r="P593" s="4"/>
      <c r="Q593" s="4" t="s">
        <v>5</v>
      </c>
      <c r="R593" s="4" t="s">
        <v>3468</v>
      </c>
      <c r="S593" s="4" t="s">
        <v>3469</v>
      </c>
      <c r="T593" s="4" t="s">
        <v>3470</v>
      </c>
      <c r="U593" s="4" t="s">
        <v>3471</v>
      </c>
      <c r="V593" s="4" t="s">
        <v>3472</v>
      </c>
      <c r="W593" s="4" t="s">
        <v>3473</v>
      </c>
      <c r="X593" s="4"/>
      <c r="Y593" s="4"/>
      <c r="Z593" s="4" t="s">
        <v>3474</v>
      </c>
      <c r="AA593" s="4">
        <v>683.0</v>
      </c>
      <c r="AB593" s="4" t="s">
        <v>47</v>
      </c>
      <c r="AC593" s="4"/>
      <c r="AD593" s="20" t="s">
        <v>395</v>
      </c>
      <c r="AE593" s="4"/>
      <c r="AF593" s="4"/>
      <c r="AG593" s="4"/>
      <c r="AH593" s="4"/>
      <c r="AI593" s="4"/>
      <c r="AJ593" s="4"/>
      <c r="AK593" s="4"/>
      <c r="AL593" s="4"/>
      <c r="AM593" s="4"/>
      <c r="AN593" s="4"/>
      <c r="AO593" s="4"/>
      <c r="AP593" s="4" t="str">
        <f>VLOOKUP(AA594,[1]Trộn!AA593:AB3585,2,FALSE)</f>
        <v>#ERROR!</v>
      </c>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row>
    <row r="594" ht="14.25" customHeight="1">
      <c r="A594" s="1" t="str">
        <f t="shared" si="122"/>
        <v>OK</v>
      </c>
      <c r="B594" s="3" t="str">
        <f t="shared" si="123"/>
        <v>OK</v>
      </c>
      <c r="C594" s="4" t="s">
        <v>3475</v>
      </c>
      <c r="D594" s="4" t="s">
        <v>3352</v>
      </c>
      <c r="E594" s="4"/>
      <c r="F594" s="4"/>
      <c r="G594" s="4" t="s">
        <v>3476</v>
      </c>
      <c r="H594" s="4"/>
      <c r="I594" s="4"/>
      <c r="J594" s="4"/>
      <c r="K594" s="4"/>
      <c r="L594" s="4"/>
      <c r="M594" s="4" t="s">
        <v>49</v>
      </c>
      <c r="N594" s="4" t="s">
        <v>9</v>
      </c>
      <c r="O594" s="4" t="s">
        <v>2598</v>
      </c>
      <c r="P594" s="4" t="s">
        <v>2668</v>
      </c>
      <c r="Q594" s="4"/>
      <c r="R594" s="4" t="s">
        <v>3477</v>
      </c>
      <c r="S594" s="4"/>
      <c r="T594" s="4"/>
      <c r="U594" s="4"/>
      <c r="V594" s="4"/>
      <c r="W594" s="4"/>
      <c r="X594" s="4"/>
      <c r="Y594" s="4"/>
      <c r="Z594" s="4"/>
      <c r="AA594" s="4">
        <v>684.0</v>
      </c>
      <c r="AB594" s="4" t="s">
        <v>47</v>
      </c>
      <c r="AC594" s="4"/>
      <c r="AD594" s="20" t="s">
        <v>1366</v>
      </c>
      <c r="AE594" s="4"/>
      <c r="AF594" s="4"/>
      <c r="AG594" s="4"/>
      <c r="AH594" s="4"/>
      <c r="AI594" s="4"/>
      <c r="AJ594" s="4"/>
      <c r="AK594" s="4"/>
      <c r="AL594" s="4"/>
      <c r="AM594" s="4"/>
      <c r="AN594" s="4"/>
      <c r="AO594" s="4"/>
      <c r="AP594" s="4" t="str">
        <f>VLOOKUP(AA595,[1]Trộn!AA594:AB3586,2,FALSE)</f>
        <v>#ERROR!</v>
      </c>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row>
    <row r="595" ht="14.25" customHeight="1">
      <c r="A595" s="1" t="str">
        <f t="shared" si="122"/>
        <v/>
      </c>
      <c r="B595" s="3">
        <f t="shared" si="123"/>
        <v>0</v>
      </c>
      <c r="C595" s="4" t="s">
        <v>3475</v>
      </c>
      <c r="D595" s="4" t="s">
        <v>3352</v>
      </c>
      <c r="E595" s="4"/>
      <c r="F595" s="4"/>
      <c r="G595" s="4" t="s">
        <v>3476</v>
      </c>
      <c r="H595" s="4"/>
      <c r="I595" s="4"/>
      <c r="J595" s="4"/>
      <c r="K595" s="4"/>
      <c r="L595" s="4"/>
      <c r="M595" s="4"/>
      <c r="N595" s="4"/>
      <c r="O595" s="4"/>
      <c r="P595" s="4" t="s">
        <v>204</v>
      </c>
      <c r="Q595" s="4" t="s">
        <v>5</v>
      </c>
      <c r="R595" s="4" t="s">
        <v>3478</v>
      </c>
      <c r="S595" s="4" t="s">
        <v>3479</v>
      </c>
      <c r="T595" s="4" t="s">
        <v>3480</v>
      </c>
      <c r="U595" s="4" t="s">
        <v>3481</v>
      </c>
      <c r="V595" s="4" t="s">
        <v>3482</v>
      </c>
      <c r="W595" s="4" t="s">
        <v>150</v>
      </c>
      <c r="X595" s="4" t="s">
        <v>150</v>
      </c>
      <c r="Y595" s="4"/>
      <c r="Z595" s="4" t="s">
        <v>1753</v>
      </c>
      <c r="AA595" s="4">
        <v>685.0</v>
      </c>
      <c r="AB595" s="4" t="s">
        <v>13</v>
      </c>
      <c r="AC595" s="4"/>
      <c r="AD595" s="4"/>
      <c r="AE595" s="4"/>
      <c r="AF595" s="4"/>
      <c r="AG595" s="4"/>
      <c r="AH595" s="4"/>
      <c r="AI595" s="4"/>
      <c r="AJ595" s="4"/>
      <c r="AK595" s="4"/>
      <c r="AL595" s="4"/>
      <c r="AM595" s="4"/>
      <c r="AN595" s="4"/>
      <c r="AO595" s="4"/>
      <c r="AP595" s="4" t="str">
        <f>VLOOKUP(AA596,[1]Trộn!AA595:AB3587,2,FALSE)</f>
        <v>#ERROR!</v>
      </c>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row>
    <row r="596" ht="14.25" customHeight="1">
      <c r="A596" s="1" t="str">
        <f t="shared" si="122"/>
        <v>OK</v>
      </c>
      <c r="B596" s="3" t="str">
        <f t="shared" si="123"/>
        <v>OK</v>
      </c>
      <c r="C596" s="4" t="s">
        <v>3484</v>
      </c>
      <c r="D596" s="4" t="s">
        <v>3352</v>
      </c>
      <c r="E596" s="4"/>
      <c r="F596" s="4"/>
      <c r="G596" s="4"/>
      <c r="H596" s="4"/>
      <c r="I596" s="4"/>
      <c r="J596" s="4"/>
      <c r="K596" s="4"/>
      <c r="L596" s="4"/>
      <c r="M596" s="4" t="s">
        <v>49</v>
      </c>
      <c r="N596" s="4" t="s">
        <v>9</v>
      </c>
      <c r="O596" s="4" t="s">
        <v>3485</v>
      </c>
      <c r="P596" s="4" t="s">
        <v>3486</v>
      </c>
      <c r="Q596" s="4"/>
      <c r="R596" s="4" t="s">
        <v>3487</v>
      </c>
      <c r="S596" s="4"/>
      <c r="T596" s="4"/>
      <c r="U596" s="4"/>
      <c r="V596" s="4"/>
      <c r="W596" s="4"/>
      <c r="X596" s="4"/>
      <c r="Y596" s="4"/>
      <c r="Z596" s="4"/>
      <c r="AA596" s="4">
        <v>686.0</v>
      </c>
      <c r="AB596" s="4" t="s">
        <v>47</v>
      </c>
      <c r="AC596" s="4"/>
      <c r="AD596" s="20" t="s">
        <v>1453</v>
      </c>
      <c r="AE596" s="4"/>
      <c r="AF596" s="4"/>
      <c r="AG596" s="4"/>
      <c r="AH596" s="4"/>
      <c r="AI596" s="4"/>
      <c r="AJ596" s="4"/>
      <c r="AK596" s="4"/>
      <c r="AL596" s="4"/>
      <c r="AM596" s="4"/>
      <c r="AN596" s="4"/>
      <c r="AO596" s="4"/>
      <c r="AP596" s="4" t="str">
        <f>VLOOKUP(AA597,[1]Trộn!AA596:AB3588,2,FALSE)</f>
        <v>#ERROR!</v>
      </c>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row>
    <row r="597" ht="14.25" customHeight="1">
      <c r="A597" s="1" t="str">
        <f t="shared" si="122"/>
        <v>OK</v>
      </c>
      <c r="B597" s="3" t="str">
        <f t="shared" si="123"/>
        <v>OK</v>
      </c>
      <c r="C597" s="4" t="s">
        <v>3484</v>
      </c>
      <c r="D597" s="4" t="s">
        <v>3352</v>
      </c>
      <c r="E597" s="4"/>
      <c r="F597" s="4" t="s">
        <v>3490</v>
      </c>
      <c r="G597" s="4" t="s">
        <v>3491</v>
      </c>
      <c r="H597" s="4"/>
      <c r="I597" s="4"/>
      <c r="J597" s="4"/>
      <c r="K597" s="4"/>
      <c r="L597" s="4"/>
      <c r="M597" s="4" t="s">
        <v>49</v>
      </c>
      <c r="N597" s="4" t="s">
        <v>9</v>
      </c>
      <c r="O597" s="4" t="s">
        <v>2897</v>
      </c>
      <c r="P597" s="4" t="s">
        <v>3492</v>
      </c>
      <c r="Q597" s="4"/>
      <c r="R597" s="4" t="s">
        <v>3493</v>
      </c>
      <c r="S597" s="4"/>
      <c r="T597" s="4"/>
      <c r="U597" s="4"/>
      <c r="V597" s="4"/>
      <c r="W597" s="4"/>
      <c r="X597" s="4"/>
      <c r="Y597" s="4"/>
      <c r="Z597" s="4"/>
      <c r="AA597" s="4">
        <v>687.0</v>
      </c>
      <c r="AB597" s="4" t="s">
        <v>47</v>
      </c>
      <c r="AC597" s="4"/>
      <c r="AD597" s="20" t="s">
        <v>355</v>
      </c>
      <c r="AE597" s="4"/>
      <c r="AF597" s="4"/>
      <c r="AG597" s="4"/>
      <c r="AH597" s="4"/>
      <c r="AI597" s="4"/>
      <c r="AJ597" s="4"/>
      <c r="AK597" s="4"/>
      <c r="AL597" s="4"/>
      <c r="AM597" s="4"/>
      <c r="AN597" s="4"/>
      <c r="AO597" s="4"/>
      <c r="AP597" s="4" t="str">
        <f>VLOOKUP(AA598,[1]Trộn!AA597:AB3589,2,FALSE)</f>
        <v>#ERROR!</v>
      </c>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row>
    <row r="598" ht="14.25" customHeight="1">
      <c r="A598" s="1" t="str">
        <f t="shared" si="122"/>
        <v>OK</v>
      </c>
      <c r="B598" s="3" t="str">
        <f t="shared" si="123"/>
        <v>OK</v>
      </c>
      <c r="C598" s="4" t="s">
        <v>3484</v>
      </c>
      <c r="D598" s="4" t="s">
        <v>3352</v>
      </c>
      <c r="E598" s="4"/>
      <c r="F598" s="4"/>
      <c r="G598" s="4"/>
      <c r="H598" s="4"/>
      <c r="I598" s="4"/>
      <c r="J598" s="4"/>
      <c r="K598" s="4"/>
      <c r="L598" s="4"/>
      <c r="M598" s="4" t="s">
        <v>49</v>
      </c>
      <c r="N598" s="4" t="s">
        <v>9</v>
      </c>
      <c r="O598" s="4" t="s">
        <v>3108</v>
      </c>
      <c r="P598" s="4" t="s">
        <v>3298</v>
      </c>
      <c r="Q598" s="4"/>
      <c r="R598" s="4" t="s">
        <v>3494</v>
      </c>
      <c r="S598" s="4"/>
      <c r="T598" s="4"/>
      <c r="U598" s="4"/>
      <c r="V598" s="4"/>
      <c r="W598" s="4"/>
      <c r="X598" s="4"/>
      <c r="Y598" s="4"/>
      <c r="Z598" s="4"/>
      <c r="AA598" s="4">
        <v>688.0</v>
      </c>
      <c r="AB598" s="4" t="s">
        <v>47</v>
      </c>
      <c r="AC598" s="4"/>
      <c r="AD598" s="20" t="s">
        <v>211</v>
      </c>
      <c r="AE598" s="4"/>
      <c r="AF598" s="4"/>
      <c r="AG598" s="4"/>
      <c r="AH598" s="4"/>
      <c r="AI598" s="4"/>
      <c r="AJ598" s="4"/>
      <c r="AK598" s="4"/>
      <c r="AL598" s="4"/>
      <c r="AM598" s="4"/>
      <c r="AN598" s="4"/>
      <c r="AO598" s="4"/>
      <c r="AP598" s="4" t="str">
        <f>VLOOKUP(AA599,[1]Trộn!AA598:AB3590,2,FALSE)</f>
        <v>#ERROR!</v>
      </c>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row>
    <row r="599" ht="14.25" customHeight="1">
      <c r="A599" s="1" t="str">
        <f t="shared" si="122"/>
        <v/>
      </c>
      <c r="B599" s="3">
        <f t="shared" si="123"/>
        <v>0</v>
      </c>
      <c r="C599" s="4" t="s">
        <v>3484</v>
      </c>
      <c r="D599" s="4" t="s">
        <v>3352</v>
      </c>
      <c r="E599" s="4"/>
      <c r="F599" s="4" t="s">
        <v>3490</v>
      </c>
      <c r="G599" s="4" t="s">
        <v>3491</v>
      </c>
      <c r="H599" s="4"/>
      <c r="I599" s="4"/>
      <c r="J599" s="4"/>
      <c r="K599" s="4"/>
      <c r="L599" s="4"/>
      <c r="M599" s="4"/>
      <c r="N599" s="4"/>
      <c r="O599" s="4"/>
      <c r="P599" s="4" t="s">
        <v>204</v>
      </c>
      <c r="Q599" s="4" t="s">
        <v>5</v>
      </c>
      <c r="R599" s="4" t="s">
        <v>319</v>
      </c>
      <c r="S599" s="4" t="s">
        <v>320</v>
      </c>
      <c r="T599" s="4" t="s">
        <v>321</v>
      </c>
      <c r="U599" s="4" t="s">
        <v>322</v>
      </c>
      <c r="V599" s="4" t="s">
        <v>3495</v>
      </c>
      <c r="W599" s="4" t="s">
        <v>324</v>
      </c>
      <c r="X599" s="4" t="s">
        <v>99</v>
      </c>
      <c r="Y599" s="4"/>
      <c r="Z599" s="4" t="s">
        <v>3496</v>
      </c>
      <c r="AA599" s="4">
        <v>689.0</v>
      </c>
      <c r="AB599" s="4" t="s">
        <v>13</v>
      </c>
      <c r="AC599" s="4"/>
      <c r="AD599" s="4"/>
      <c r="AE599" s="4"/>
      <c r="AF599" s="4"/>
      <c r="AG599" s="4"/>
      <c r="AH599" s="4"/>
      <c r="AI599" s="4"/>
      <c r="AJ599" s="4"/>
      <c r="AK599" s="4"/>
      <c r="AL599" s="4"/>
      <c r="AM599" s="4"/>
      <c r="AN599" s="4"/>
      <c r="AO599" s="4"/>
      <c r="AP599" s="4" t="str">
        <f>VLOOKUP(AA600,[1]Trộn!AA599:AB3591,2,FALSE)</f>
        <v>#ERROR!</v>
      </c>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row>
    <row r="600" ht="14.25" customHeight="1">
      <c r="A600" s="1" t="str">
        <f t="shared" si="122"/>
        <v/>
      </c>
      <c r="B600" s="3">
        <f t="shared" si="123"/>
        <v>0</v>
      </c>
      <c r="C600" s="4" t="s">
        <v>3484</v>
      </c>
      <c r="D600" s="4" t="s">
        <v>3352</v>
      </c>
      <c r="E600" s="4"/>
      <c r="F600" s="4"/>
      <c r="G600" s="4"/>
      <c r="H600" s="4"/>
      <c r="I600" s="4"/>
      <c r="J600" s="4"/>
      <c r="K600" s="4"/>
      <c r="L600" s="4"/>
      <c r="M600" s="4"/>
      <c r="N600" s="4"/>
      <c r="O600" s="4"/>
      <c r="P600" s="4" t="s">
        <v>204</v>
      </c>
      <c r="Q600" s="4" t="s">
        <v>9</v>
      </c>
      <c r="R600" s="4" t="s">
        <v>3497</v>
      </c>
      <c r="S600" s="4" t="s">
        <v>150</v>
      </c>
      <c r="T600" s="4" t="s">
        <v>150</v>
      </c>
      <c r="U600" s="4" t="s">
        <v>150</v>
      </c>
      <c r="V600" s="4" t="s">
        <v>150</v>
      </c>
      <c r="W600" s="4" t="s">
        <v>150</v>
      </c>
      <c r="X600" s="4" t="s">
        <v>3498</v>
      </c>
      <c r="Y600" s="4"/>
      <c r="Z600" s="4" t="s">
        <v>3499</v>
      </c>
      <c r="AA600" s="4">
        <v>690.0</v>
      </c>
      <c r="AB600" s="4" t="s">
        <v>13</v>
      </c>
      <c r="AC600" s="4"/>
      <c r="AD600" s="4"/>
      <c r="AE600" s="4"/>
      <c r="AF600" s="4"/>
      <c r="AG600" s="4"/>
      <c r="AH600" s="4"/>
      <c r="AI600" s="4"/>
      <c r="AJ600" s="4"/>
      <c r="AK600" s="4"/>
      <c r="AL600" s="4"/>
      <c r="AM600" s="4"/>
      <c r="AN600" s="4"/>
      <c r="AO600" s="4"/>
      <c r="AP600" s="4" t="str">
        <f>VLOOKUP(AA601,[1]Trộn!AA600:AB3592,2,FALSE)</f>
        <v>#ERROR!</v>
      </c>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row>
    <row r="601" ht="14.25" customHeight="1">
      <c r="A601" s="1" t="str">
        <f t="shared" si="122"/>
        <v/>
      </c>
      <c r="B601" s="3">
        <f t="shared" si="123"/>
        <v>0</v>
      </c>
      <c r="C601" s="4" t="s">
        <v>3484</v>
      </c>
      <c r="D601" s="4" t="s">
        <v>3352</v>
      </c>
      <c r="E601" s="4"/>
      <c r="F601" s="4"/>
      <c r="G601" s="4"/>
      <c r="H601" s="4"/>
      <c r="I601" s="4"/>
      <c r="J601" s="4"/>
      <c r="K601" s="4"/>
      <c r="L601" s="4"/>
      <c r="M601" s="4"/>
      <c r="N601" s="4"/>
      <c r="O601" s="4"/>
      <c r="P601" s="4"/>
      <c r="Q601" s="4" t="s">
        <v>5</v>
      </c>
      <c r="R601" s="4" t="s">
        <v>3500</v>
      </c>
      <c r="S601" s="4" t="s">
        <v>3501</v>
      </c>
      <c r="T601" s="4" t="s">
        <v>3502</v>
      </c>
      <c r="U601" s="4" t="s">
        <v>3503</v>
      </c>
      <c r="V601" s="4" t="s">
        <v>3504</v>
      </c>
      <c r="W601" s="4" t="s">
        <v>3505</v>
      </c>
      <c r="X601" s="4"/>
      <c r="Y601" s="4"/>
      <c r="Z601" s="4" t="s">
        <v>3506</v>
      </c>
      <c r="AA601" s="4">
        <v>691.0</v>
      </c>
      <c r="AB601" s="4" t="s">
        <v>47</v>
      </c>
      <c r="AC601" s="4"/>
      <c r="AD601" s="20" t="s">
        <v>1037</v>
      </c>
      <c r="AE601" s="4"/>
      <c r="AF601" s="4"/>
      <c r="AG601" s="4"/>
      <c r="AH601" s="4"/>
      <c r="AI601" s="4"/>
      <c r="AJ601" s="4"/>
      <c r="AK601" s="4"/>
      <c r="AL601" s="4"/>
      <c r="AM601" s="4"/>
      <c r="AN601" s="4"/>
      <c r="AO601" s="4"/>
      <c r="AP601" s="4" t="str">
        <f>VLOOKUP(AA602,[1]Trộn!AA601:AB3593,2,FALSE)</f>
        <v>#ERROR!</v>
      </c>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row>
    <row r="602" ht="14.25" customHeight="1">
      <c r="A602" s="1" t="str">
        <f t="shared" si="122"/>
        <v>OK</v>
      </c>
      <c r="B602" s="3" t="str">
        <f t="shared" si="123"/>
        <v>OK</v>
      </c>
      <c r="C602" s="4" t="s">
        <v>3507</v>
      </c>
      <c r="D602" s="4" t="s">
        <v>3352</v>
      </c>
      <c r="E602" s="4"/>
      <c r="F602" s="4"/>
      <c r="G602" s="4" t="s">
        <v>3508</v>
      </c>
      <c r="H602" s="4"/>
      <c r="I602" s="4"/>
      <c r="J602" s="4"/>
      <c r="K602" s="4"/>
      <c r="L602" s="4"/>
      <c r="M602" s="4" t="s">
        <v>47</v>
      </c>
      <c r="N602" s="4" t="s">
        <v>9</v>
      </c>
      <c r="O602" s="4" t="s">
        <v>1027</v>
      </c>
      <c r="P602" s="4" t="s">
        <v>1473</v>
      </c>
      <c r="Q602" s="4"/>
      <c r="R602" s="4" t="s">
        <v>3509</v>
      </c>
      <c r="S602" s="4"/>
      <c r="T602" s="4"/>
      <c r="U602" s="4"/>
      <c r="V602" s="4"/>
      <c r="W602" s="4"/>
      <c r="X602" s="4" t="s">
        <v>3510</v>
      </c>
      <c r="Y602" s="4" t="s">
        <v>3511</v>
      </c>
      <c r="Z602" s="4"/>
      <c r="AA602" s="4">
        <v>692.0</v>
      </c>
      <c r="AB602" s="4" t="s">
        <v>49</v>
      </c>
      <c r="AC602" s="4"/>
      <c r="AD602" s="4"/>
      <c r="AE602" s="4"/>
      <c r="AF602" s="4"/>
      <c r="AG602" s="4"/>
      <c r="AH602" s="4"/>
      <c r="AI602" s="4"/>
      <c r="AJ602" s="4"/>
      <c r="AK602" s="4"/>
      <c r="AL602" s="4"/>
      <c r="AM602" s="4"/>
      <c r="AN602" s="4"/>
      <c r="AO602" s="4"/>
      <c r="AP602" s="4" t="str">
        <f>VLOOKUP(AA603,[1]Trộn!AA602:AB3594,2,FALSE)</f>
        <v>#ERROR!</v>
      </c>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row>
    <row r="603" ht="14.25" customHeight="1">
      <c r="A603" s="1" t="str">
        <f t="shared" si="122"/>
        <v>OK</v>
      </c>
      <c r="B603" s="3" t="str">
        <f t="shared" si="123"/>
        <v>OK</v>
      </c>
      <c r="C603" s="4" t="s">
        <v>3507</v>
      </c>
      <c r="D603" s="4" t="s">
        <v>3352</v>
      </c>
      <c r="E603" s="4"/>
      <c r="F603" s="4"/>
      <c r="G603" s="4"/>
      <c r="H603" s="4"/>
      <c r="I603" s="4"/>
      <c r="J603" s="4"/>
      <c r="K603" s="4"/>
      <c r="L603" s="4"/>
      <c r="M603" s="4" t="s">
        <v>47</v>
      </c>
      <c r="N603" s="4" t="s">
        <v>9</v>
      </c>
      <c r="O603" s="4" t="s">
        <v>354</v>
      </c>
      <c r="P603" s="4" t="s">
        <v>1150</v>
      </c>
      <c r="Q603" s="4"/>
      <c r="R603" s="4" t="s">
        <v>3514</v>
      </c>
      <c r="S603" s="4"/>
      <c r="T603" s="4"/>
      <c r="U603" s="4"/>
      <c r="V603" s="4"/>
      <c r="W603" s="4"/>
      <c r="X603" s="4" t="s">
        <v>3516</v>
      </c>
      <c r="Y603" s="4" t="s">
        <v>3516</v>
      </c>
      <c r="Z603" s="4"/>
      <c r="AA603" s="4">
        <v>693.0</v>
      </c>
      <c r="AB603" s="4" t="s">
        <v>49</v>
      </c>
      <c r="AC603" s="4"/>
      <c r="AD603" s="4"/>
      <c r="AE603" s="4"/>
      <c r="AF603" s="4"/>
      <c r="AG603" s="4"/>
      <c r="AH603" s="4"/>
      <c r="AI603" s="4"/>
      <c r="AJ603" s="4"/>
      <c r="AK603" s="4"/>
      <c r="AL603" s="4"/>
      <c r="AM603" s="4"/>
      <c r="AN603" s="4"/>
      <c r="AO603" s="4"/>
      <c r="AP603" s="4" t="str">
        <f>VLOOKUP(AA604,[1]Trộn!AA603:AB3595,2,FALSE)</f>
        <v>#ERROR!</v>
      </c>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row>
    <row r="604" ht="14.25" customHeight="1">
      <c r="A604" s="1" t="str">
        <f t="shared" si="122"/>
        <v/>
      </c>
      <c r="B604" s="3">
        <f t="shared" si="123"/>
        <v>0</v>
      </c>
      <c r="C604" s="4" t="s">
        <v>3507</v>
      </c>
      <c r="D604" s="4" t="s">
        <v>3352</v>
      </c>
      <c r="E604" s="4"/>
      <c r="F604" s="4"/>
      <c r="G604" s="4" t="s">
        <v>3508</v>
      </c>
      <c r="H604" s="4"/>
      <c r="I604" s="4"/>
      <c r="J604" s="4"/>
      <c r="K604" s="4"/>
      <c r="L604" s="4"/>
      <c r="M604" s="4"/>
      <c r="N604" s="4"/>
      <c r="O604" s="4"/>
      <c r="P604" s="4" t="s">
        <v>204</v>
      </c>
      <c r="Q604" s="4" t="s">
        <v>5</v>
      </c>
      <c r="R604" s="4" t="s">
        <v>3517</v>
      </c>
      <c r="S604" s="4" t="s">
        <v>3518</v>
      </c>
      <c r="T604" s="4" t="s">
        <v>3386</v>
      </c>
      <c r="U604" s="4" t="s">
        <v>3387</v>
      </c>
      <c r="V604" s="4" t="s">
        <v>3388</v>
      </c>
      <c r="W604" s="4" t="s">
        <v>3389</v>
      </c>
      <c r="X604" s="4" t="s">
        <v>151</v>
      </c>
      <c r="Y604" s="4"/>
      <c r="Z604" s="4" t="s">
        <v>3519</v>
      </c>
      <c r="AA604" s="4">
        <v>694.0</v>
      </c>
      <c r="AB604" s="4" t="s">
        <v>13</v>
      </c>
      <c r="AC604" s="4"/>
      <c r="AD604" s="4"/>
      <c r="AE604" s="4"/>
      <c r="AF604" s="4"/>
      <c r="AG604" s="4"/>
      <c r="AH604" s="4"/>
      <c r="AI604" s="4"/>
      <c r="AJ604" s="4"/>
      <c r="AK604" s="4"/>
      <c r="AL604" s="4"/>
      <c r="AM604" s="4"/>
      <c r="AN604" s="4"/>
      <c r="AO604" s="4"/>
      <c r="AP604" s="4" t="str">
        <f>VLOOKUP(AA605,[1]Trộn!AA604:AB3596,2,FALSE)</f>
        <v>#ERROR!</v>
      </c>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row>
    <row r="605" ht="14.25" customHeight="1">
      <c r="A605" s="1" t="str">
        <f t="shared" si="122"/>
        <v/>
      </c>
      <c r="B605" s="3">
        <f t="shared" si="123"/>
        <v>0</v>
      </c>
      <c r="C605" s="4" t="s">
        <v>3507</v>
      </c>
      <c r="D605" s="4" t="s">
        <v>3352</v>
      </c>
      <c r="E605" s="4"/>
      <c r="F605" s="4"/>
      <c r="G605" s="4"/>
      <c r="H605" s="4"/>
      <c r="I605" s="4"/>
      <c r="J605" s="4"/>
      <c r="K605" s="4"/>
      <c r="L605" s="4"/>
      <c r="M605" s="4"/>
      <c r="N605" s="4"/>
      <c r="O605" s="4"/>
      <c r="P605" s="4" t="s">
        <v>204</v>
      </c>
      <c r="Q605" s="4" t="s">
        <v>9</v>
      </c>
      <c r="R605" s="4" t="s">
        <v>3520</v>
      </c>
      <c r="S605" s="4" t="s">
        <v>150</v>
      </c>
      <c r="T605" s="4" t="s">
        <v>150</v>
      </c>
      <c r="U605" s="4" t="s">
        <v>150</v>
      </c>
      <c r="V605" s="4" t="s">
        <v>150</v>
      </c>
      <c r="W605" s="4" t="s">
        <v>150</v>
      </c>
      <c r="X605" s="4" t="s">
        <v>3521</v>
      </c>
      <c r="Y605" s="4"/>
      <c r="Z605" s="4" t="s">
        <v>3522</v>
      </c>
      <c r="AA605" s="4">
        <v>695.0</v>
      </c>
      <c r="AB605" s="4" t="s">
        <v>13</v>
      </c>
      <c r="AC605" s="4"/>
      <c r="AD605" s="4"/>
      <c r="AE605" s="4"/>
      <c r="AF605" s="4"/>
      <c r="AG605" s="4"/>
      <c r="AH605" s="4"/>
      <c r="AI605" s="4"/>
      <c r="AJ605" s="4"/>
      <c r="AK605" s="4"/>
      <c r="AL605" s="4"/>
      <c r="AM605" s="4"/>
      <c r="AN605" s="4"/>
      <c r="AO605" s="4"/>
      <c r="AP605" s="4" t="str">
        <f>VLOOKUP(AA606,[1]Trộn!AA605:AB3597,2,FALSE)</f>
        <v>#ERROR!</v>
      </c>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row>
    <row r="606" ht="14.25" customHeight="1">
      <c r="A606" s="1" t="str">
        <f t="shared" si="122"/>
        <v>Giữ chỗ</v>
      </c>
      <c r="B606" s="3" t="str">
        <f t="shared" si="123"/>
        <v>OK</v>
      </c>
      <c r="C606" s="4" t="s">
        <v>3523</v>
      </c>
      <c r="D606" s="4" t="s">
        <v>3352</v>
      </c>
      <c r="E606" s="4"/>
      <c r="F606" s="4"/>
      <c r="G606" s="4" t="s">
        <v>3524</v>
      </c>
      <c r="H606" s="4"/>
      <c r="I606" s="4"/>
      <c r="J606" s="4"/>
      <c r="K606" s="4"/>
      <c r="L606" s="4"/>
      <c r="M606" s="4" t="s">
        <v>47</v>
      </c>
      <c r="N606" s="4" t="s">
        <v>9</v>
      </c>
      <c r="O606" s="4" t="s">
        <v>1027</v>
      </c>
      <c r="P606" s="4" t="s">
        <v>1028</v>
      </c>
      <c r="Q606" s="4"/>
      <c r="R606" s="4"/>
      <c r="S606" s="4"/>
      <c r="T606" s="4"/>
      <c r="U606" s="4"/>
      <c r="V606" s="4"/>
      <c r="W606" s="4"/>
      <c r="X606" s="4"/>
      <c r="Y606" s="4"/>
      <c r="Z606" s="4"/>
      <c r="AA606" s="4">
        <v>696.0</v>
      </c>
      <c r="AB606" s="4" t="s">
        <v>49</v>
      </c>
      <c r="AC606" s="4"/>
      <c r="AD606" s="4"/>
      <c r="AE606" s="4"/>
      <c r="AF606" s="4"/>
      <c r="AG606" s="4"/>
      <c r="AH606" s="4"/>
      <c r="AI606" s="4"/>
      <c r="AJ606" s="4"/>
      <c r="AK606" s="4"/>
      <c r="AL606" s="4"/>
      <c r="AM606" s="4"/>
      <c r="AN606" s="4"/>
      <c r="AO606" s="4"/>
      <c r="AP606" s="4" t="str">
        <f>VLOOKUP(AA607,[1]Trộn!AA606:AB3598,2,FALSE)</f>
        <v>#ERROR!</v>
      </c>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row>
    <row r="607" ht="14.25" customHeight="1">
      <c r="A607" s="1" t="str">
        <f t="shared" si="122"/>
        <v/>
      </c>
      <c r="B607" s="3">
        <f t="shared" si="123"/>
        <v>0</v>
      </c>
      <c r="C607" s="4" t="s">
        <v>3523</v>
      </c>
      <c r="D607" s="4" t="s">
        <v>3352</v>
      </c>
      <c r="E607" s="4"/>
      <c r="F607" s="4"/>
      <c r="G607" s="4" t="s">
        <v>3524</v>
      </c>
      <c r="H607" s="4"/>
      <c r="I607" s="4"/>
      <c r="J607" s="4"/>
      <c r="K607" s="4"/>
      <c r="L607" s="4"/>
      <c r="M607" s="4"/>
      <c r="N607" s="4"/>
      <c r="O607" s="4"/>
      <c r="P607" s="4" t="s">
        <v>204</v>
      </c>
      <c r="Q607" s="4" t="s">
        <v>5</v>
      </c>
      <c r="R607" s="4" t="s">
        <v>3528</v>
      </c>
      <c r="S607" s="4" t="s">
        <v>3529</v>
      </c>
      <c r="T607" s="4" t="s">
        <v>3530</v>
      </c>
      <c r="U607" s="4" t="s">
        <v>3531</v>
      </c>
      <c r="V607" s="4" t="s">
        <v>3532</v>
      </c>
      <c r="W607" s="4" t="s">
        <v>3533</v>
      </c>
      <c r="X607" s="4" t="s">
        <v>151</v>
      </c>
      <c r="Y607" s="4"/>
      <c r="Z607" s="4" t="s">
        <v>3534</v>
      </c>
      <c r="AA607" s="4">
        <v>697.0</v>
      </c>
      <c r="AB607" s="4" t="s">
        <v>13</v>
      </c>
      <c r="AC607" s="4"/>
      <c r="AD607" s="4"/>
      <c r="AE607" s="4"/>
      <c r="AF607" s="4"/>
      <c r="AG607" s="4"/>
      <c r="AH607" s="4"/>
      <c r="AI607" s="4"/>
      <c r="AJ607" s="4"/>
      <c r="AK607" s="4"/>
      <c r="AL607" s="4"/>
      <c r="AM607" s="4"/>
      <c r="AN607" s="4"/>
      <c r="AO607" s="4"/>
      <c r="AP607" s="4" t="str">
        <f>VLOOKUP(AA608,[1]Trộn!AA607:AB3599,2,FALSE)</f>
        <v>#ERROR!</v>
      </c>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row>
    <row r="608" ht="14.25" customHeight="1">
      <c r="A608" s="1" t="str">
        <f t="shared" si="122"/>
        <v>OK</v>
      </c>
      <c r="B608" s="3" t="str">
        <f t="shared" si="123"/>
        <v>OK</v>
      </c>
      <c r="C608" s="4" t="s">
        <v>3535</v>
      </c>
      <c r="D608" s="4" t="s">
        <v>3352</v>
      </c>
      <c r="E608" s="4" t="s">
        <v>3536</v>
      </c>
      <c r="F608" s="4"/>
      <c r="G608" s="4"/>
      <c r="H608" s="4"/>
      <c r="I608" s="4"/>
      <c r="J608" s="4"/>
      <c r="K608" s="4"/>
      <c r="L608" s="4"/>
      <c r="M608" s="4" t="s">
        <v>47</v>
      </c>
      <c r="N608" s="4" t="s">
        <v>9</v>
      </c>
      <c r="O608" s="4" t="s">
        <v>354</v>
      </c>
      <c r="P608" s="4" t="s">
        <v>1165</v>
      </c>
      <c r="Q608" s="4"/>
      <c r="R608" s="4" t="s">
        <v>3537</v>
      </c>
      <c r="S608" s="4"/>
      <c r="T608" s="4"/>
      <c r="U608" s="4"/>
      <c r="V608" s="4"/>
      <c r="W608" s="4"/>
      <c r="X608" s="4" t="s">
        <v>3538</v>
      </c>
      <c r="Y608" s="4" t="s">
        <v>3539</v>
      </c>
      <c r="Z608" s="4"/>
      <c r="AA608" s="4">
        <v>698.0</v>
      </c>
      <c r="AB608" s="4" t="s">
        <v>49</v>
      </c>
      <c r="AC608" s="4"/>
      <c r="AD608" s="4"/>
      <c r="AE608" s="4"/>
      <c r="AF608" s="4"/>
      <c r="AG608" s="4"/>
      <c r="AH608" s="4"/>
      <c r="AI608" s="4"/>
      <c r="AJ608" s="4"/>
      <c r="AK608" s="4"/>
      <c r="AL608" s="4"/>
      <c r="AM608" s="4"/>
      <c r="AN608" s="4"/>
      <c r="AO608" s="4"/>
      <c r="AP608" s="4" t="str">
        <f>VLOOKUP(AA609,[1]Trộn!AA608:AB3600,2,FALSE)</f>
        <v>#ERROR!</v>
      </c>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row>
    <row r="609" ht="14.25" customHeight="1">
      <c r="A609" s="1" t="str">
        <f t="shared" si="122"/>
        <v/>
      </c>
      <c r="B609" s="3">
        <f t="shared" si="123"/>
        <v>0</v>
      </c>
      <c r="C609" s="4" t="s">
        <v>3535</v>
      </c>
      <c r="D609" s="4" t="s">
        <v>3352</v>
      </c>
      <c r="E609" s="4"/>
      <c r="F609" s="4"/>
      <c r="G609" s="4"/>
      <c r="H609" s="4"/>
      <c r="I609" s="4"/>
      <c r="J609" s="4"/>
      <c r="K609" s="4"/>
      <c r="L609" s="4"/>
      <c r="M609" s="4" t="s">
        <v>47</v>
      </c>
      <c r="N609" s="4" t="s">
        <v>9</v>
      </c>
      <c r="O609" s="4" t="s">
        <v>1905</v>
      </c>
      <c r="P609" s="4" t="s">
        <v>646</v>
      </c>
      <c r="Q609" s="4" t="s">
        <v>9</v>
      </c>
      <c r="R609" s="4" t="s">
        <v>3540</v>
      </c>
      <c r="S609" s="4"/>
      <c r="T609" s="4"/>
      <c r="U609" s="4"/>
      <c r="V609" s="4"/>
      <c r="W609" s="4"/>
      <c r="X609" s="4" t="s">
        <v>3541</v>
      </c>
      <c r="Y609" s="4" t="s">
        <v>3542</v>
      </c>
      <c r="Z609" s="4"/>
      <c r="AA609" s="4">
        <v>699.0</v>
      </c>
      <c r="AB609" s="4" t="s">
        <v>49</v>
      </c>
      <c r="AC609" s="4"/>
      <c r="AD609" s="4"/>
      <c r="AE609" s="4"/>
      <c r="AF609" s="4"/>
      <c r="AG609" s="4"/>
      <c r="AH609" s="4"/>
      <c r="AI609" s="4"/>
      <c r="AJ609" s="4"/>
      <c r="AK609" s="4"/>
      <c r="AL609" s="4"/>
      <c r="AM609" s="4"/>
      <c r="AN609" s="4"/>
      <c r="AO609" s="4"/>
      <c r="AP609" s="4" t="str">
        <f>VLOOKUP(AA610,[1]Trộn!AA609:AB3601,2,FALSE)</f>
        <v>#ERROR!</v>
      </c>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row>
    <row r="610" ht="14.25" customHeight="1">
      <c r="A610" s="1" t="str">
        <f t="shared" si="122"/>
        <v>OK</v>
      </c>
      <c r="B610" s="3" t="str">
        <f t="shared" si="123"/>
        <v>OK</v>
      </c>
      <c r="C610" s="4" t="s">
        <v>3535</v>
      </c>
      <c r="D610" s="4" t="s">
        <v>3352</v>
      </c>
      <c r="E610" s="4"/>
      <c r="F610" s="4"/>
      <c r="G610" s="4"/>
      <c r="H610" s="4"/>
      <c r="I610" s="4"/>
      <c r="J610" s="4"/>
      <c r="K610" s="4"/>
      <c r="L610" s="4"/>
      <c r="M610" s="4" t="s">
        <v>47</v>
      </c>
      <c r="N610" s="4" t="s">
        <v>9</v>
      </c>
      <c r="O610" s="4" t="s">
        <v>1027</v>
      </c>
      <c r="P610" s="4" t="s">
        <v>1473</v>
      </c>
      <c r="Q610" s="4"/>
      <c r="R610" s="4" t="s">
        <v>3543</v>
      </c>
      <c r="S610" s="4"/>
      <c r="T610" s="4"/>
      <c r="U610" s="4"/>
      <c r="V610" s="4"/>
      <c r="W610" s="4"/>
      <c r="X610" s="4" t="s">
        <v>3544</v>
      </c>
      <c r="Y610" s="4" t="s">
        <v>3545</v>
      </c>
      <c r="Z610" s="4"/>
      <c r="AA610" s="4">
        <v>700.0</v>
      </c>
      <c r="AB610" s="4" t="s">
        <v>49</v>
      </c>
      <c r="AC610" s="4"/>
      <c r="AD610" s="4"/>
      <c r="AE610" s="4"/>
      <c r="AF610" s="4"/>
      <c r="AG610" s="4"/>
      <c r="AH610" s="4"/>
      <c r="AI610" s="4"/>
      <c r="AJ610" s="4"/>
      <c r="AK610" s="4"/>
      <c r="AL610" s="4"/>
      <c r="AM610" s="4"/>
      <c r="AN610" s="4"/>
      <c r="AO610" s="4"/>
      <c r="AP610" s="4" t="str">
        <f>VLOOKUP(AA611,[1]Trộn!AA610:AB3602,2,FALSE)</f>
        <v>#ERROR!</v>
      </c>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row>
    <row r="611" ht="14.25" customHeight="1">
      <c r="A611" s="1" t="str">
        <f t="shared" si="122"/>
        <v>OK</v>
      </c>
      <c r="B611" s="3" t="str">
        <f t="shared" si="123"/>
        <v>OK</v>
      </c>
      <c r="C611" s="4" t="s">
        <v>3535</v>
      </c>
      <c r="D611" s="4" t="s">
        <v>3352</v>
      </c>
      <c r="E611" s="4"/>
      <c r="F611" s="4"/>
      <c r="G611" s="4"/>
      <c r="H611" s="4"/>
      <c r="I611" s="4"/>
      <c r="J611" s="4"/>
      <c r="K611" s="4"/>
      <c r="L611" s="4"/>
      <c r="M611" s="4" t="s">
        <v>47</v>
      </c>
      <c r="N611" s="4" t="s">
        <v>9</v>
      </c>
      <c r="O611" s="4" t="s">
        <v>354</v>
      </c>
      <c r="P611" s="4" t="s">
        <v>355</v>
      </c>
      <c r="Q611" s="4"/>
      <c r="R611" s="4" t="s">
        <v>3549</v>
      </c>
      <c r="S611" s="4"/>
      <c r="T611" s="4"/>
      <c r="U611" s="4"/>
      <c r="V611" s="4"/>
      <c r="W611" s="4"/>
      <c r="X611" s="4" t="s">
        <v>3550</v>
      </c>
      <c r="Y611" s="4" t="s">
        <v>3551</v>
      </c>
      <c r="Z611" s="4"/>
      <c r="AA611" s="4">
        <v>701.0</v>
      </c>
      <c r="AB611" s="4" t="s">
        <v>49</v>
      </c>
      <c r="AC611" s="4"/>
      <c r="AD611" s="4"/>
      <c r="AE611" s="4"/>
      <c r="AF611" s="4"/>
      <c r="AG611" s="4"/>
      <c r="AH611" s="4"/>
      <c r="AI611" s="4"/>
      <c r="AJ611" s="4"/>
      <c r="AK611" s="4"/>
      <c r="AL611" s="4"/>
      <c r="AM611" s="4"/>
      <c r="AN611" s="4"/>
      <c r="AO611" s="4"/>
      <c r="AP611" s="4" t="str">
        <f>VLOOKUP(AA612,[1]Trộn!AA611:AB3603,2,FALSE)</f>
        <v>#ERROR!</v>
      </c>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row>
    <row r="612" ht="14.25" customHeight="1">
      <c r="A612" s="1" t="str">
        <f t="shared" si="122"/>
        <v/>
      </c>
      <c r="B612" s="3">
        <f t="shared" si="123"/>
        <v>0</v>
      </c>
      <c r="C612" s="4" t="s">
        <v>3535</v>
      </c>
      <c r="D612" s="4" t="s">
        <v>3352</v>
      </c>
      <c r="E612" s="4" t="s">
        <v>3536</v>
      </c>
      <c r="F612" s="4"/>
      <c r="G612" s="4"/>
      <c r="H612" s="4"/>
      <c r="I612" s="4"/>
      <c r="J612" s="4"/>
      <c r="K612" s="4"/>
      <c r="L612" s="4"/>
      <c r="M612" s="4"/>
      <c r="N612" s="4"/>
      <c r="O612" s="4"/>
      <c r="P612" s="4"/>
      <c r="Q612" s="4" t="s">
        <v>5</v>
      </c>
      <c r="R612" s="4" t="s">
        <v>3552</v>
      </c>
      <c r="S612" s="4" t="s">
        <v>3553</v>
      </c>
      <c r="T612" s="4" t="s">
        <v>3554</v>
      </c>
      <c r="U612" s="4" t="s">
        <v>3555</v>
      </c>
      <c r="V612" s="4" t="s">
        <v>3556</v>
      </c>
      <c r="W612" s="4" t="s">
        <v>3557</v>
      </c>
      <c r="X612" s="4" t="s">
        <v>150</v>
      </c>
      <c r="Y612" s="4"/>
      <c r="Z612" s="4" t="s">
        <v>3558</v>
      </c>
      <c r="AA612" s="4">
        <v>702.0</v>
      </c>
      <c r="AB612" s="4" t="s">
        <v>47</v>
      </c>
      <c r="AC612" s="4"/>
      <c r="AD612" s="20" t="s">
        <v>250</v>
      </c>
      <c r="AE612" s="4"/>
      <c r="AF612" s="4"/>
      <c r="AG612" s="4"/>
      <c r="AH612" s="4"/>
      <c r="AI612" s="4"/>
      <c r="AJ612" s="4"/>
      <c r="AK612" s="4"/>
      <c r="AL612" s="4"/>
      <c r="AM612" s="4"/>
      <c r="AN612" s="4"/>
      <c r="AO612" s="4"/>
      <c r="AP612" s="4" t="str">
        <f>VLOOKUP(AA613,[1]Trộn!AA612:AB3604,2,FALSE)</f>
        <v>#ERROR!</v>
      </c>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row>
    <row r="613" ht="14.25" customHeight="1">
      <c r="A613" s="1" t="str">
        <f t="shared" si="122"/>
        <v/>
      </c>
      <c r="B613" s="3">
        <f t="shared" si="123"/>
        <v>0</v>
      </c>
      <c r="C613" s="4" t="s">
        <v>3535</v>
      </c>
      <c r="D613" s="4" t="s">
        <v>3352</v>
      </c>
      <c r="E613" s="4"/>
      <c r="F613" s="4"/>
      <c r="G613" s="4"/>
      <c r="H613" s="4"/>
      <c r="I613" s="4"/>
      <c r="J613" s="4"/>
      <c r="K613" s="4"/>
      <c r="L613" s="4"/>
      <c r="M613" s="4"/>
      <c r="N613" s="4"/>
      <c r="O613" s="4"/>
      <c r="P613" s="4"/>
      <c r="Q613" s="4" t="s">
        <v>5</v>
      </c>
      <c r="R613" s="4" t="s">
        <v>3559</v>
      </c>
      <c r="S613" s="4" t="s">
        <v>313</v>
      </c>
      <c r="T613" s="4" t="s">
        <v>3560</v>
      </c>
      <c r="U613" s="4" t="s">
        <v>3561</v>
      </c>
      <c r="V613" s="4" t="s">
        <v>3562</v>
      </c>
      <c r="W613" s="4" t="s">
        <v>3563</v>
      </c>
      <c r="X613" s="4" t="s">
        <v>150</v>
      </c>
      <c r="Y613" s="4"/>
      <c r="Z613" s="4" t="s">
        <v>798</v>
      </c>
      <c r="AA613" s="4">
        <v>703.0</v>
      </c>
      <c r="AB613" s="4" t="s">
        <v>47</v>
      </c>
      <c r="AC613" s="4"/>
      <c r="AD613" s="20" t="s">
        <v>1105</v>
      </c>
      <c r="AE613" s="4"/>
      <c r="AF613" s="4"/>
      <c r="AG613" s="4"/>
      <c r="AH613" s="4"/>
      <c r="AI613" s="4"/>
      <c r="AJ613" s="4"/>
      <c r="AK613" s="4"/>
      <c r="AL613" s="4"/>
      <c r="AM613" s="4"/>
      <c r="AN613" s="4"/>
      <c r="AO613" s="4"/>
      <c r="AP613" s="4" t="str">
        <f>VLOOKUP(AA614,[1]Trộn!AA613:AB3605,2,FALSE)</f>
        <v>#ERROR!</v>
      </c>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row>
    <row r="614" ht="14.25" customHeight="1">
      <c r="A614" s="1" t="str">
        <f t="shared" si="122"/>
        <v/>
      </c>
      <c r="B614" s="3">
        <f t="shared" si="123"/>
        <v>0</v>
      </c>
      <c r="C614" s="4" t="s">
        <v>3535</v>
      </c>
      <c r="D614" s="4" t="s">
        <v>3352</v>
      </c>
      <c r="E614" s="4"/>
      <c r="F614" s="4"/>
      <c r="G614" s="4"/>
      <c r="H614" s="4"/>
      <c r="I614" s="4"/>
      <c r="J614" s="4"/>
      <c r="K614" s="4"/>
      <c r="L614" s="4"/>
      <c r="M614" s="4"/>
      <c r="N614" s="4"/>
      <c r="O614" s="4"/>
      <c r="P614" s="4"/>
      <c r="Q614" s="4" t="s">
        <v>5</v>
      </c>
      <c r="R614" s="4" t="s">
        <v>3565</v>
      </c>
      <c r="S614" s="4" t="s">
        <v>3553</v>
      </c>
      <c r="T614" s="4" t="s">
        <v>3554</v>
      </c>
      <c r="U614" s="4" t="s">
        <v>3555</v>
      </c>
      <c r="V614" s="4" t="s">
        <v>3556</v>
      </c>
      <c r="W614" s="4" t="s">
        <v>3567</v>
      </c>
      <c r="X614" s="4" t="s">
        <v>150</v>
      </c>
      <c r="Y614" s="4"/>
      <c r="Z614" s="4" t="s">
        <v>803</v>
      </c>
      <c r="AA614" s="4">
        <v>704.0</v>
      </c>
      <c r="AB614" s="4" t="s">
        <v>13</v>
      </c>
      <c r="AC614" s="4"/>
      <c r="AD614" s="4"/>
      <c r="AE614" s="4"/>
      <c r="AF614" s="4"/>
      <c r="AG614" s="4"/>
      <c r="AH614" s="4"/>
      <c r="AI614" s="4"/>
      <c r="AJ614" s="4"/>
      <c r="AK614" s="4"/>
      <c r="AL614" s="4"/>
      <c r="AM614" s="4"/>
      <c r="AN614" s="4"/>
      <c r="AO614" s="4"/>
      <c r="AP614" s="4" t="str">
        <f>VLOOKUP(AA615,[1]Trộn!AA614:AB3606,2,FALSE)</f>
        <v>#ERROR!</v>
      </c>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row>
    <row r="615" ht="14.25" customHeight="1">
      <c r="A615" s="1" t="str">
        <f t="shared" si="122"/>
        <v/>
      </c>
      <c r="B615" s="3">
        <f t="shared" si="123"/>
        <v>0</v>
      </c>
      <c r="C615" s="4" t="s">
        <v>3535</v>
      </c>
      <c r="D615" s="4" t="s">
        <v>3352</v>
      </c>
      <c r="E615" s="4"/>
      <c r="F615" s="4"/>
      <c r="G615" s="4"/>
      <c r="H615" s="4"/>
      <c r="I615" s="4"/>
      <c r="J615" s="4"/>
      <c r="K615" s="4"/>
      <c r="L615" s="4"/>
      <c r="M615" s="4"/>
      <c r="N615" s="4"/>
      <c r="O615" s="4"/>
      <c r="P615" s="4"/>
      <c r="Q615" s="4" t="s">
        <v>5</v>
      </c>
      <c r="R615" s="4" t="s">
        <v>3570</v>
      </c>
      <c r="S615" s="4" t="s">
        <v>3571</v>
      </c>
      <c r="T615" s="4" t="s">
        <v>3572</v>
      </c>
      <c r="U615" s="4" t="s">
        <v>3573</v>
      </c>
      <c r="V615" s="4" t="s">
        <v>3574</v>
      </c>
      <c r="W615" s="4" t="s">
        <v>3575</v>
      </c>
      <c r="X615" s="4"/>
      <c r="Y615" s="4"/>
      <c r="Z615" s="4" t="s">
        <v>117</v>
      </c>
      <c r="AA615" s="4">
        <v>705.0</v>
      </c>
      <c r="AB615" s="4" t="s">
        <v>13</v>
      </c>
      <c r="AC615" s="4"/>
      <c r="AD615" s="4"/>
      <c r="AE615" s="4"/>
      <c r="AF615" s="4"/>
      <c r="AG615" s="4"/>
      <c r="AH615" s="4"/>
      <c r="AI615" s="4"/>
      <c r="AJ615" s="4"/>
      <c r="AK615" s="4"/>
      <c r="AL615" s="4"/>
      <c r="AM615" s="4"/>
      <c r="AN615" s="4"/>
      <c r="AO615" s="4"/>
      <c r="AP615" s="4" t="str">
        <f>VLOOKUP(AA616,[1]Trộn!AA615:AB3607,2,FALSE)</f>
        <v>#ERROR!</v>
      </c>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row>
    <row r="616" ht="14.25" customHeight="1">
      <c r="A616" s="1" t="str">
        <f t="shared" si="122"/>
        <v/>
      </c>
      <c r="B616" s="3">
        <f t="shared" si="123"/>
        <v>0</v>
      </c>
      <c r="C616" s="4" t="s">
        <v>3576</v>
      </c>
      <c r="D616" s="4" t="s">
        <v>3352</v>
      </c>
      <c r="E616" s="4"/>
      <c r="F616" s="4" t="s">
        <v>3577</v>
      </c>
      <c r="G616" s="4" t="s">
        <v>3578</v>
      </c>
      <c r="H616" s="4" t="s">
        <v>3579</v>
      </c>
      <c r="I616" s="4" t="s">
        <v>3580</v>
      </c>
      <c r="J616" s="4" t="s">
        <v>123</v>
      </c>
      <c r="K616" s="4"/>
      <c r="L616" s="4" t="s">
        <v>3581</v>
      </c>
      <c r="M616" s="4" t="s">
        <v>47</v>
      </c>
      <c r="N616" s="4" t="s">
        <v>9</v>
      </c>
      <c r="O616" s="4" t="s">
        <v>1905</v>
      </c>
      <c r="P616" s="4" t="s">
        <v>646</v>
      </c>
      <c r="Q616" s="4" t="s">
        <v>9</v>
      </c>
      <c r="R616" s="4" t="s">
        <v>3582</v>
      </c>
      <c r="S616" s="4"/>
      <c r="T616" s="4"/>
      <c r="U616" s="4"/>
      <c r="V616" s="4"/>
      <c r="W616" s="4"/>
      <c r="X616" s="4" t="s">
        <v>3583</v>
      </c>
      <c r="Y616" s="4" t="s">
        <v>3584</v>
      </c>
      <c r="Z616" s="4"/>
      <c r="AA616" s="4">
        <v>706.0</v>
      </c>
      <c r="AB616" s="4" t="s">
        <v>49</v>
      </c>
      <c r="AC616" s="4"/>
      <c r="AD616" s="4"/>
      <c r="AE616" s="4"/>
      <c r="AF616" s="4"/>
      <c r="AG616" s="4"/>
      <c r="AH616" s="4"/>
      <c r="AI616" s="4"/>
      <c r="AJ616" s="4"/>
      <c r="AK616" s="4"/>
      <c r="AL616" s="4"/>
      <c r="AM616" s="4"/>
      <c r="AN616" s="4"/>
      <c r="AO616" s="4"/>
      <c r="AP616" s="4" t="str">
        <f>VLOOKUP(AA617,[1]Trộn!AA616:AB3608,2,FALSE)</f>
        <v>#ERROR!</v>
      </c>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row>
    <row r="617" ht="14.25" customHeight="1">
      <c r="A617" s="1" t="str">
        <f t="shared" si="122"/>
        <v>OK</v>
      </c>
      <c r="B617" s="3" t="str">
        <f t="shared" si="123"/>
        <v>OK</v>
      </c>
      <c r="C617" s="4" t="s">
        <v>3576</v>
      </c>
      <c r="D617" s="4" t="s">
        <v>3352</v>
      </c>
      <c r="E617" s="4"/>
      <c r="F617" s="4" t="s">
        <v>3577</v>
      </c>
      <c r="G617" s="4" t="s">
        <v>3578</v>
      </c>
      <c r="H617" s="4" t="s">
        <v>3579</v>
      </c>
      <c r="I617" s="4" t="s">
        <v>3580</v>
      </c>
      <c r="J617" s="4" t="s">
        <v>123</v>
      </c>
      <c r="K617" s="4"/>
      <c r="L617" s="4" t="s">
        <v>3581</v>
      </c>
      <c r="M617" s="4" t="s">
        <v>13</v>
      </c>
      <c r="N617" s="4" t="s">
        <v>8</v>
      </c>
      <c r="O617" s="4" t="s">
        <v>42</v>
      </c>
      <c r="P617" s="4" t="s">
        <v>188</v>
      </c>
      <c r="Q617" s="4"/>
      <c r="R617" s="4" t="s">
        <v>3585</v>
      </c>
      <c r="S617" s="4" t="s">
        <v>3586</v>
      </c>
      <c r="T617" s="4" t="s">
        <v>3587</v>
      </c>
      <c r="U617" s="4" t="s">
        <v>3588</v>
      </c>
      <c r="V617" s="4" t="s">
        <v>3589</v>
      </c>
      <c r="W617" s="4" t="s">
        <v>3590</v>
      </c>
      <c r="X617" s="4" t="s">
        <v>1219</v>
      </c>
      <c r="Y617" s="4" t="s">
        <v>3591</v>
      </c>
      <c r="Z617" s="4"/>
      <c r="AA617" s="4">
        <v>707.0</v>
      </c>
      <c r="AB617" s="4" t="e">
        <v>#NAME?</v>
      </c>
      <c r="AC617" s="4"/>
      <c r="AD617" s="4"/>
      <c r="AE617" s="4"/>
      <c r="AF617" s="4"/>
      <c r="AG617" s="4"/>
      <c r="AH617" s="4"/>
      <c r="AI617" s="4"/>
      <c r="AJ617" s="4"/>
      <c r="AK617" s="4"/>
      <c r="AL617" s="4"/>
      <c r="AM617" s="4"/>
      <c r="AN617" s="4"/>
      <c r="AO617" s="4"/>
      <c r="AP617" s="4" t="str">
        <f>VLOOKUP(AA618,[1]Trộn!AA617:AB3609,2,FALSE)</f>
        <v>#ERROR!</v>
      </c>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row>
    <row r="618" ht="14.25" customHeight="1">
      <c r="A618" s="1" t="str">
        <f t="shared" si="122"/>
        <v/>
      </c>
      <c r="B618" s="3">
        <f t="shared" si="123"/>
        <v>0</v>
      </c>
      <c r="C618" s="4" t="s">
        <v>3576</v>
      </c>
      <c r="D618" s="4" t="s">
        <v>3352</v>
      </c>
      <c r="E618" s="4"/>
      <c r="F618" s="4" t="s">
        <v>3577</v>
      </c>
      <c r="G618" s="4" t="s">
        <v>3578</v>
      </c>
      <c r="H618" s="4" t="s">
        <v>3579</v>
      </c>
      <c r="I618" s="4" t="s">
        <v>3580</v>
      </c>
      <c r="J618" s="4" t="s">
        <v>123</v>
      </c>
      <c r="K618" s="4"/>
      <c r="L618" s="4" t="s">
        <v>3581</v>
      </c>
      <c r="M618" s="4"/>
      <c r="N618" s="4"/>
      <c r="O618" s="4"/>
      <c r="P618" s="4"/>
      <c r="Q618" s="4" t="s">
        <v>8</v>
      </c>
      <c r="R618" s="4" t="s">
        <v>3592</v>
      </c>
      <c r="S618" s="4" t="s">
        <v>3593</v>
      </c>
      <c r="T618" s="4" t="s">
        <v>3594</v>
      </c>
      <c r="U618" s="4" t="s">
        <v>3595</v>
      </c>
      <c r="V618" s="4" t="s">
        <v>3596</v>
      </c>
      <c r="W618" s="4" t="s">
        <v>1752</v>
      </c>
      <c r="X618" s="4" t="s">
        <v>1766</v>
      </c>
      <c r="Y618" s="4" t="s">
        <v>3597</v>
      </c>
      <c r="Z618" s="4" t="s">
        <v>3598</v>
      </c>
      <c r="AA618" s="4">
        <v>708.0</v>
      </c>
      <c r="AB618" s="4" t="s">
        <v>49</v>
      </c>
      <c r="AC618" s="4"/>
      <c r="AD618" s="4"/>
      <c r="AE618" s="4"/>
      <c r="AF618" s="4"/>
      <c r="AG618" s="4"/>
      <c r="AH618" s="4"/>
      <c r="AI618" s="4"/>
      <c r="AJ618" s="4"/>
      <c r="AK618" s="4"/>
      <c r="AL618" s="4"/>
      <c r="AM618" s="4"/>
      <c r="AN618" s="4"/>
      <c r="AO618" s="4"/>
      <c r="AP618" s="4" t="str">
        <f>VLOOKUP(AA619,[1]Trộn!AA618:AB3610,2,FALSE)</f>
        <v>#ERROR!</v>
      </c>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row>
    <row r="619" ht="14.25" customHeight="1">
      <c r="A619" s="1"/>
      <c r="B619" s="3"/>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row>
    <row r="620" ht="14.25" customHeight="1">
      <c r="A620" s="1" t="str">
        <f t="shared" ref="A620:A621" si="124">SWITCH(B620,"OK",IF(ISBLANK(R620),IF(ISBLANK(P620),"Giữ chỗ nhóm","Giữ chỗ"),"OK"),"Chưa làm",IF(P620&lt;&gt;"","Giữ chỗ",""),0,IF(ISBLANK(R620),"Thêm",""),"")</f>
        <v/>
      </c>
      <c r="B620" s="3">
        <f t="shared" ref="B620:B621" si="125">IF(Q620&lt;&gt;"",0,IF(O620="",IF(N620="",,"Tự do chọn"),SWITCH(M620,"KSTN",IF(LEFT(O620,1)="A","OK","Sai lớp"),"CQ",IF(LEFT(O620,1)="B","OK","Sai lớp"),"SIE",IF(LEFT(O620,1)="C","OK","Sai lớp"),"VN",IF(LEFT(O620,1)="D","OK","Sai lớp"),"VN-ICT",IF(LEFT(O620,1)="D","OK","Sai lớp"),"Sai phân công")))</f>
        <v>0</v>
      </c>
      <c r="C620" s="4" t="s">
        <v>3599</v>
      </c>
      <c r="D620" s="4" t="s">
        <v>3352</v>
      </c>
      <c r="E620" s="4"/>
      <c r="F620" s="4"/>
      <c r="G620" s="4"/>
      <c r="H620" s="4" t="s">
        <v>3600</v>
      </c>
      <c r="I620" s="4"/>
      <c r="J620" s="4"/>
      <c r="K620" s="4"/>
      <c r="L620" s="4"/>
      <c r="M620" s="4" t="s">
        <v>47</v>
      </c>
      <c r="N620" s="4" t="s">
        <v>8</v>
      </c>
      <c r="O620" s="4" t="s">
        <v>1905</v>
      </c>
      <c r="P620" s="4" t="s">
        <v>646</v>
      </c>
      <c r="Q620" s="4" t="s">
        <v>8</v>
      </c>
      <c r="R620" s="4" t="s">
        <v>3601</v>
      </c>
      <c r="S620" s="4" t="s">
        <v>3602</v>
      </c>
      <c r="T620" s="4" t="s">
        <v>3603</v>
      </c>
      <c r="U620" s="4" t="s">
        <v>3604</v>
      </c>
      <c r="V620" s="4" t="s">
        <v>3605</v>
      </c>
      <c r="W620" s="4" t="s">
        <v>3606</v>
      </c>
      <c r="X620" s="4" t="s">
        <v>1057</v>
      </c>
      <c r="Y620" s="4" t="s">
        <v>3607</v>
      </c>
      <c r="Z620" s="4"/>
      <c r="AA620" s="4">
        <v>710.0</v>
      </c>
      <c r="AB620" s="4" t="s">
        <v>49</v>
      </c>
      <c r="AC620" s="4"/>
      <c r="AD620" s="4"/>
      <c r="AE620" s="4"/>
      <c r="AF620" s="4"/>
      <c r="AG620" s="4"/>
      <c r="AH620" s="4"/>
      <c r="AI620" s="4"/>
      <c r="AJ620" s="4"/>
      <c r="AK620" s="4"/>
      <c r="AL620" s="4"/>
      <c r="AM620" s="4"/>
      <c r="AN620" s="4"/>
      <c r="AO620" s="4"/>
      <c r="AP620" s="4" t="str">
        <f>VLOOKUP(AA621,[1]Trộn!AA620:AB3612,2,FALSE)</f>
        <v>#ERROR!</v>
      </c>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row>
    <row r="621" ht="14.25" customHeight="1">
      <c r="A621" s="1" t="str">
        <f t="shared" si="124"/>
        <v>OK</v>
      </c>
      <c r="B621" s="3" t="str">
        <f t="shared" si="125"/>
        <v>OK</v>
      </c>
      <c r="C621" s="4" t="s">
        <v>3599</v>
      </c>
      <c r="D621" s="4" t="s">
        <v>3352</v>
      </c>
      <c r="E621" s="4"/>
      <c r="F621" s="4"/>
      <c r="G621" s="4"/>
      <c r="H621" s="4" t="s">
        <v>3600</v>
      </c>
      <c r="I621" s="4"/>
      <c r="J621" s="4"/>
      <c r="K621" s="4"/>
      <c r="L621" s="4"/>
      <c r="M621" s="4" t="s">
        <v>13</v>
      </c>
      <c r="N621" s="4" t="s">
        <v>8</v>
      </c>
      <c r="O621" s="4" t="s">
        <v>413</v>
      </c>
      <c r="P621" s="4" t="s">
        <v>457</v>
      </c>
      <c r="Q621" s="4"/>
      <c r="R621" s="4" t="s">
        <v>3610</v>
      </c>
      <c r="S621" s="4" t="s">
        <v>3611</v>
      </c>
      <c r="T621" s="4" t="s">
        <v>3612</v>
      </c>
      <c r="U621" s="4" t="s">
        <v>3613</v>
      </c>
      <c r="V621" s="4" t="s">
        <v>3614</v>
      </c>
      <c r="W621" s="4" t="s">
        <v>3615</v>
      </c>
      <c r="X621" s="4" t="s">
        <v>2204</v>
      </c>
      <c r="Y621" s="4" t="s">
        <v>3616</v>
      </c>
      <c r="Z621" s="4"/>
      <c r="AA621" s="4">
        <v>711.0</v>
      </c>
      <c r="AB621" s="4" t="s">
        <v>49</v>
      </c>
      <c r="AC621" s="4"/>
      <c r="AD621" s="4"/>
      <c r="AE621" s="4"/>
      <c r="AF621" s="4"/>
      <c r="AG621" s="4"/>
      <c r="AH621" s="4"/>
      <c r="AI621" s="4"/>
      <c r="AJ621" s="4"/>
      <c r="AK621" s="4"/>
      <c r="AL621" s="4"/>
      <c r="AM621" s="4"/>
      <c r="AN621" s="4"/>
      <c r="AO621" s="4"/>
      <c r="AP621" s="4" t="str">
        <f>VLOOKUP(AA622,[1]Trộn!AA621:AB3613,2,FALSE)</f>
        <v>#ERROR!</v>
      </c>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row>
    <row r="622" ht="14.25" customHeight="1">
      <c r="A622" s="1"/>
      <c r="B622" s="3"/>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row>
    <row r="623" ht="14.25" customHeight="1">
      <c r="A623" s="1" t="str">
        <f t="shared" ref="A623:A625" si="126">SWITCH(B623,"OK",IF(ISBLANK(R623),IF(ISBLANK(P623),"Giữ chỗ nhóm","Giữ chỗ"),"OK"),"Chưa làm",IF(P623&lt;&gt;"","Giữ chỗ",""),0,IF(ISBLANK(R623),"Thêm",""),"")</f>
        <v>OK</v>
      </c>
      <c r="B623" s="3" t="str">
        <f t="shared" ref="B623:B625" si="127">IF(Q623&lt;&gt;"",0,IF(O623="",IF(N623="",,"Tự do chọn"),SWITCH(M623,"KSTN",IF(LEFT(O623,1)="A","OK","Sai lớp"),"CQ",IF(LEFT(O623,1)="B","OK","Sai lớp"),"SIE",IF(LEFT(O623,1)="C","OK","Sai lớp"),"VN",IF(LEFT(O623,1)="D","OK","Sai lớp"),"VN-ICT",IF(LEFT(O623,1)="D","OK","Sai lớp"),"Sai phân công")))</f>
        <v>OK</v>
      </c>
      <c r="C623" s="4" t="s">
        <v>3617</v>
      </c>
      <c r="D623" s="4" t="s">
        <v>3352</v>
      </c>
      <c r="E623" s="4"/>
      <c r="F623" s="4"/>
      <c r="G623" s="4"/>
      <c r="H623" s="4" t="s">
        <v>3618</v>
      </c>
      <c r="I623" s="4"/>
      <c r="J623" s="4"/>
      <c r="K623" s="4"/>
      <c r="L623" s="4"/>
      <c r="M623" s="4" t="s">
        <v>47</v>
      </c>
      <c r="N623" s="4" t="s">
        <v>8</v>
      </c>
      <c r="O623" s="4" t="s">
        <v>414</v>
      </c>
      <c r="P623" s="4" t="s">
        <v>490</v>
      </c>
      <c r="Q623" s="4"/>
      <c r="R623" s="4" t="s">
        <v>3619</v>
      </c>
      <c r="S623" s="4" t="s">
        <v>3620</v>
      </c>
      <c r="T623" s="4" t="s">
        <v>3621</v>
      </c>
      <c r="U623" s="4" t="s">
        <v>3622</v>
      </c>
      <c r="V623" s="4" t="s">
        <v>367</v>
      </c>
      <c r="W623" s="4" t="s">
        <v>3623</v>
      </c>
      <c r="X623" s="4" t="s">
        <v>242</v>
      </c>
      <c r="Y623" s="4" t="s">
        <v>3624</v>
      </c>
      <c r="Z623" s="4"/>
      <c r="AA623" s="4">
        <v>713.0</v>
      </c>
      <c r="AB623" s="4" t="s">
        <v>49</v>
      </c>
      <c r="AC623" s="4"/>
      <c r="AD623" s="4"/>
      <c r="AE623" s="4"/>
      <c r="AF623" s="4"/>
      <c r="AG623" s="4"/>
      <c r="AH623" s="4"/>
      <c r="AI623" s="4"/>
      <c r="AJ623" s="4"/>
      <c r="AK623" s="4"/>
      <c r="AL623" s="4"/>
      <c r="AM623" s="4"/>
      <c r="AN623" s="4"/>
      <c r="AO623" s="4"/>
      <c r="AP623" s="4" t="str">
        <f>VLOOKUP(AA624,[1]Trộn!AA623:AB3615,2,FALSE)</f>
        <v>#ERROR!</v>
      </c>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row>
    <row r="624" ht="14.25" customHeight="1">
      <c r="A624" s="1" t="str">
        <f t="shared" si="126"/>
        <v>OK</v>
      </c>
      <c r="B624" s="3" t="str">
        <f t="shared" si="127"/>
        <v>OK</v>
      </c>
      <c r="C624" s="4" t="s">
        <v>3617</v>
      </c>
      <c r="D624" s="4" t="s">
        <v>3352</v>
      </c>
      <c r="E624" s="4"/>
      <c r="F624" s="4"/>
      <c r="G624" s="4"/>
      <c r="H624" s="4" t="s">
        <v>3618</v>
      </c>
      <c r="I624" s="4"/>
      <c r="J624" s="4"/>
      <c r="K624" s="4"/>
      <c r="L624" s="4"/>
      <c r="M624" s="4" t="s">
        <v>13</v>
      </c>
      <c r="N624" s="4" t="s">
        <v>8</v>
      </c>
      <c r="O624" s="4" t="s">
        <v>42</v>
      </c>
      <c r="P624" s="4" t="s">
        <v>134</v>
      </c>
      <c r="Q624" s="4"/>
      <c r="R624" s="4" t="s">
        <v>3627</v>
      </c>
      <c r="S624" s="4" t="s">
        <v>3628</v>
      </c>
      <c r="T624" s="4" t="s">
        <v>3629</v>
      </c>
      <c r="U624" s="4" t="s">
        <v>3630</v>
      </c>
      <c r="V624" s="4" t="s">
        <v>3631</v>
      </c>
      <c r="W624" s="4" t="s">
        <v>3632</v>
      </c>
      <c r="X624" s="4" t="s">
        <v>242</v>
      </c>
      <c r="Y624" s="4" t="s">
        <v>3633</v>
      </c>
      <c r="Z624" s="4"/>
      <c r="AA624" s="4">
        <v>714.0</v>
      </c>
      <c r="AB624" s="4" t="e">
        <v>#NAME?</v>
      </c>
      <c r="AC624" s="4"/>
      <c r="AD624" s="4"/>
      <c r="AE624" s="4"/>
      <c r="AF624" s="4"/>
      <c r="AG624" s="4"/>
      <c r="AH624" s="4"/>
      <c r="AI624" s="4"/>
      <c r="AJ624" s="4"/>
      <c r="AK624" s="4"/>
      <c r="AL624" s="4"/>
      <c r="AM624" s="4"/>
      <c r="AN624" s="4"/>
      <c r="AO624" s="4"/>
      <c r="AP624" s="4" t="str">
        <f>VLOOKUP(AA625,[1]Trộn!AA624:AB3616,2,FALSE)</f>
        <v>#ERROR!</v>
      </c>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row>
    <row r="625" ht="14.25" customHeight="1">
      <c r="A625" s="1" t="str">
        <f t="shared" si="126"/>
        <v/>
      </c>
      <c r="B625" s="3">
        <f t="shared" si="127"/>
        <v>0</v>
      </c>
      <c r="C625" s="4" t="s">
        <v>3617</v>
      </c>
      <c r="D625" s="4" t="s">
        <v>3352</v>
      </c>
      <c r="E625" s="4"/>
      <c r="F625" s="4"/>
      <c r="G625" s="4"/>
      <c r="H625" s="4" t="s">
        <v>3618</v>
      </c>
      <c r="I625" s="4"/>
      <c r="J625" s="4"/>
      <c r="K625" s="4"/>
      <c r="L625" s="4"/>
      <c r="M625" s="4"/>
      <c r="N625" s="4"/>
      <c r="O625" s="4"/>
      <c r="P625" s="4"/>
      <c r="Q625" s="4" t="s">
        <v>8</v>
      </c>
      <c r="R625" s="4" t="s">
        <v>3634</v>
      </c>
      <c r="S625" s="4" t="s">
        <v>3635</v>
      </c>
      <c r="T625" s="4" t="s">
        <v>3636</v>
      </c>
      <c r="U625" s="4" t="s">
        <v>3637</v>
      </c>
      <c r="V625" s="4" t="s">
        <v>3638</v>
      </c>
      <c r="W625" s="4" t="s">
        <v>1752</v>
      </c>
      <c r="X625" s="4" t="s">
        <v>99</v>
      </c>
      <c r="Y625" s="4" t="s">
        <v>3639</v>
      </c>
      <c r="Z625" s="4" t="s">
        <v>3640</v>
      </c>
      <c r="AA625" s="4">
        <v>715.0</v>
      </c>
      <c r="AB625" s="4" t="s">
        <v>49</v>
      </c>
      <c r="AC625" s="4"/>
      <c r="AD625" s="4"/>
      <c r="AE625" s="4"/>
      <c r="AF625" s="4"/>
      <c r="AG625" s="4"/>
      <c r="AH625" s="4"/>
      <c r="AI625" s="4"/>
      <c r="AJ625" s="4"/>
      <c r="AK625" s="4"/>
      <c r="AL625" s="4"/>
      <c r="AM625" s="4"/>
      <c r="AN625" s="4"/>
      <c r="AO625" s="4"/>
      <c r="AP625" s="4" t="str">
        <f>VLOOKUP(AA626,[1]Trộn!AA625:AB3617,2,FALSE)</f>
        <v>#ERROR!</v>
      </c>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row>
    <row r="626" ht="14.25" customHeight="1">
      <c r="A626" s="1"/>
      <c r="B626" s="3"/>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row>
    <row r="627" ht="14.25" customHeight="1">
      <c r="A627" s="1" t="str">
        <f t="shared" ref="A627:A634" si="128">SWITCH(B627,"OK",IF(ISBLANK(R627),IF(ISBLANK(P627),"Giữ chỗ nhóm","Giữ chỗ"),"OK"),"Chưa làm",IF(P627&lt;&gt;"","Giữ chỗ",""),0,IF(ISBLANK(R627),"Thêm",""),"")</f>
        <v>OK</v>
      </c>
      <c r="B627" s="3" t="str">
        <f t="shared" ref="B627:B634" si="129">IF(Q627&lt;&gt;"",0,IF(O627="",IF(N627="",,"Tự do chọn"),SWITCH(M627,"KSTN",IF(LEFT(O627,1)="A","OK","Sai lớp"),"CQ",IF(LEFT(O627,1)="B","OK","Sai lớp"),"SIE",IF(LEFT(O627,1)="C","OK","Sai lớp"),"VN",IF(LEFT(O627,1)="D","OK","Sai lớp"),"VN-ICT",IF(LEFT(O627,1)="D","OK","Sai lớp"),"Sai phân công")))</f>
        <v>OK</v>
      </c>
      <c r="C627" s="4" t="s">
        <v>3642</v>
      </c>
      <c r="D627" s="4" t="s">
        <v>3352</v>
      </c>
      <c r="E627" s="4"/>
      <c r="F627" s="4"/>
      <c r="G627" s="4" t="s">
        <v>3643</v>
      </c>
      <c r="H627" s="4"/>
      <c r="I627" s="4"/>
      <c r="J627" s="4" t="s">
        <v>3099</v>
      </c>
      <c r="K627" s="4"/>
      <c r="L627" s="4"/>
      <c r="M627" s="4" t="s">
        <v>47</v>
      </c>
      <c r="N627" s="4" t="s">
        <v>8</v>
      </c>
      <c r="O627" s="4" t="s">
        <v>414</v>
      </c>
      <c r="P627" s="4" t="s">
        <v>490</v>
      </c>
      <c r="Q627" s="4"/>
      <c r="R627" s="4" t="s">
        <v>3644</v>
      </c>
      <c r="S627" s="4" t="s">
        <v>3645</v>
      </c>
      <c r="T627" s="4" t="s">
        <v>3646</v>
      </c>
      <c r="U627" s="4" t="s">
        <v>3647</v>
      </c>
      <c r="V627" s="4" t="s">
        <v>3648</v>
      </c>
      <c r="W627" s="4" t="s">
        <v>3649</v>
      </c>
      <c r="X627" s="4" t="s">
        <v>410</v>
      </c>
      <c r="Y627" s="4" t="s">
        <v>3650</v>
      </c>
      <c r="Z627" s="4"/>
      <c r="AA627" s="4">
        <v>717.0</v>
      </c>
      <c r="AB627" s="4" t="s">
        <v>49</v>
      </c>
      <c r="AC627" s="4"/>
      <c r="AD627" s="4"/>
      <c r="AE627" s="4"/>
      <c r="AF627" s="4"/>
      <c r="AG627" s="4"/>
      <c r="AH627" s="4"/>
      <c r="AI627" s="4"/>
      <c r="AJ627" s="4"/>
      <c r="AK627" s="4"/>
      <c r="AL627" s="4"/>
      <c r="AM627" s="4"/>
      <c r="AN627" s="4"/>
      <c r="AO627" s="4"/>
      <c r="AP627" s="4" t="str">
        <f>VLOOKUP(AA628,[1]Trộn!AA627:AB3619,2,FALSE)</f>
        <v>#ERROR!</v>
      </c>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row>
    <row r="628" ht="14.25" customHeight="1">
      <c r="A628" s="1" t="str">
        <f t="shared" si="128"/>
        <v>OK</v>
      </c>
      <c r="B628" s="3" t="str">
        <f t="shared" si="129"/>
        <v>OK</v>
      </c>
      <c r="C628" s="4" t="s">
        <v>3642</v>
      </c>
      <c r="D628" s="4" t="s">
        <v>3352</v>
      </c>
      <c r="E628" s="4"/>
      <c r="F628" s="4"/>
      <c r="G628" s="4"/>
      <c r="H628" s="4"/>
      <c r="I628" s="4"/>
      <c r="J628" s="4"/>
      <c r="K628" s="4"/>
      <c r="L628" s="4"/>
      <c r="M628" s="4" t="s">
        <v>47</v>
      </c>
      <c r="N628" s="4" t="s">
        <v>8</v>
      </c>
      <c r="O628" s="4" t="s">
        <v>235</v>
      </c>
      <c r="P628" s="4" t="s">
        <v>236</v>
      </c>
      <c r="Q628" s="4"/>
      <c r="R628" s="4" t="s">
        <v>3653</v>
      </c>
      <c r="S628" s="4" t="s">
        <v>3654</v>
      </c>
      <c r="T628" s="4" t="s">
        <v>3655</v>
      </c>
      <c r="U628" s="4" t="s">
        <v>3656</v>
      </c>
      <c r="V628" s="4" t="s">
        <v>3657</v>
      </c>
      <c r="W628" s="4" t="s">
        <v>3658</v>
      </c>
      <c r="X628" s="4" t="s">
        <v>242</v>
      </c>
      <c r="Y628" s="4" t="s">
        <v>3659</v>
      </c>
      <c r="Z628" s="4"/>
      <c r="AA628" s="4">
        <v>718.0</v>
      </c>
      <c r="AB628" s="4" t="s">
        <v>49</v>
      </c>
      <c r="AC628" s="4"/>
      <c r="AD628" s="4"/>
      <c r="AE628" s="4"/>
      <c r="AF628" s="4"/>
      <c r="AG628" s="4"/>
      <c r="AH628" s="4"/>
      <c r="AI628" s="4"/>
      <c r="AJ628" s="4"/>
      <c r="AK628" s="4"/>
      <c r="AL628" s="4"/>
      <c r="AM628" s="4"/>
      <c r="AN628" s="4"/>
      <c r="AO628" s="4"/>
      <c r="AP628" s="4" t="str">
        <f>VLOOKUP(AA629,[1]Trộn!AA628:AB3620,2,FALSE)</f>
        <v>#ERROR!</v>
      </c>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row>
    <row r="629" ht="14.25" customHeight="1">
      <c r="A629" s="1" t="str">
        <f t="shared" si="128"/>
        <v>OK</v>
      </c>
      <c r="B629" s="3" t="str">
        <f t="shared" si="129"/>
        <v>OK</v>
      </c>
      <c r="C629" s="4" t="s">
        <v>3642</v>
      </c>
      <c r="D629" s="4" t="s">
        <v>3352</v>
      </c>
      <c r="E629" s="4"/>
      <c r="F629" s="4"/>
      <c r="G629" s="4"/>
      <c r="H629" s="4"/>
      <c r="I629" s="4"/>
      <c r="J629" s="4"/>
      <c r="K629" s="4"/>
      <c r="L629" s="4"/>
      <c r="M629" s="4" t="s">
        <v>47</v>
      </c>
      <c r="N629" s="4" t="s">
        <v>8</v>
      </c>
      <c r="O629" s="4" t="s">
        <v>1027</v>
      </c>
      <c r="P629" s="4" t="s">
        <v>1453</v>
      </c>
      <c r="Q629" s="4"/>
      <c r="R629" s="4" t="s">
        <v>3660</v>
      </c>
      <c r="S629" s="4" t="s">
        <v>3661</v>
      </c>
      <c r="T629" s="4" t="s">
        <v>3662</v>
      </c>
      <c r="U629" s="4" t="s">
        <v>3663</v>
      </c>
      <c r="V629" s="4" t="s">
        <v>3664</v>
      </c>
      <c r="W629" s="4" t="s">
        <v>3665</v>
      </c>
      <c r="X629" s="4" t="s">
        <v>2204</v>
      </c>
      <c r="Y629" s="4" t="s">
        <v>3666</v>
      </c>
      <c r="Z629" s="4"/>
      <c r="AA629" s="4">
        <v>719.0</v>
      </c>
      <c r="AB629" s="4" t="s">
        <v>49</v>
      </c>
      <c r="AC629" s="4"/>
      <c r="AD629" s="4"/>
      <c r="AE629" s="4"/>
      <c r="AF629" s="4"/>
      <c r="AG629" s="4"/>
      <c r="AH629" s="4"/>
      <c r="AI629" s="4"/>
      <c r="AJ629" s="4"/>
      <c r="AK629" s="4"/>
      <c r="AL629" s="4"/>
      <c r="AM629" s="4"/>
      <c r="AN629" s="4"/>
      <c r="AO629" s="4"/>
      <c r="AP629" s="4" t="str">
        <f>VLOOKUP(AA630,[1]Trộn!AA629:AB3621,2,FALSE)</f>
        <v>#ERROR!</v>
      </c>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row>
    <row r="630" ht="14.25" customHeight="1">
      <c r="A630" s="1" t="str">
        <f t="shared" si="128"/>
        <v/>
      </c>
      <c r="B630" s="3">
        <f t="shared" si="129"/>
        <v>0</v>
      </c>
      <c r="C630" s="4" t="s">
        <v>3642</v>
      </c>
      <c r="D630" s="4" t="s">
        <v>3352</v>
      </c>
      <c r="E630" s="4"/>
      <c r="F630" s="4"/>
      <c r="G630" s="4" t="s">
        <v>3643</v>
      </c>
      <c r="H630" s="4"/>
      <c r="I630" s="4"/>
      <c r="J630" s="4" t="s">
        <v>3099</v>
      </c>
      <c r="K630" s="4"/>
      <c r="L630" s="4"/>
      <c r="M630" s="4"/>
      <c r="N630" s="4"/>
      <c r="O630" s="4"/>
      <c r="P630" s="4" t="s">
        <v>204</v>
      </c>
      <c r="Q630" s="4" t="s">
        <v>5</v>
      </c>
      <c r="R630" s="4" t="s">
        <v>3667</v>
      </c>
      <c r="S630" s="4" t="s">
        <v>3668</v>
      </c>
      <c r="T630" s="4" t="s">
        <v>3669</v>
      </c>
      <c r="U630" s="4" t="s">
        <v>3670</v>
      </c>
      <c r="V630" s="4" t="s">
        <v>3671</v>
      </c>
      <c r="W630" s="4" t="s">
        <v>3672</v>
      </c>
      <c r="X630" s="4" t="s">
        <v>301</v>
      </c>
      <c r="Y630" s="4"/>
      <c r="Z630" s="4" t="s">
        <v>3673</v>
      </c>
      <c r="AA630" s="4">
        <v>720.0</v>
      </c>
      <c r="AB630" s="4" t="s">
        <v>49</v>
      </c>
      <c r="AC630" s="4"/>
      <c r="AD630" s="4"/>
      <c r="AE630" s="4"/>
      <c r="AF630" s="4"/>
      <c r="AG630" s="4"/>
      <c r="AH630" s="4"/>
      <c r="AI630" s="4"/>
      <c r="AJ630" s="4"/>
      <c r="AK630" s="4"/>
      <c r="AL630" s="4"/>
      <c r="AM630" s="4"/>
      <c r="AN630" s="4"/>
      <c r="AO630" s="4"/>
      <c r="AP630" s="4" t="str">
        <f>VLOOKUP(AA631,[1]Trộn!AA630:AB3622,2,FALSE)</f>
        <v>#ERROR!</v>
      </c>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row>
    <row r="631" ht="14.25" customHeight="1">
      <c r="A631" s="1" t="str">
        <f t="shared" si="128"/>
        <v/>
      </c>
      <c r="B631" s="3">
        <f t="shared" si="129"/>
        <v>0</v>
      </c>
      <c r="C631" s="4" t="s">
        <v>3642</v>
      </c>
      <c r="D631" s="4" t="s">
        <v>3352</v>
      </c>
      <c r="E631" s="4"/>
      <c r="F631" s="4"/>
      <c r="G631" s="4"/>
      <c r="H631" s="4"/>
      <c r="I631" s="4"/>
      <c r="J631" s="4"/>
      <c r="K631" s="4"/>
      <c r="L631" s="4"/>
      <c r="M631" s="4"/>
      <c r="N631" s="4"/>
      <c r="O631" s="4"/>
      <c r="P631" s="4" t="s">
        <v>204</v>
      </c>
      <c r="Q631" s="4" t="s">
        <v>9</v>
      </c>
      <c r="R631" s="4" t="s">
        <v>3677</v>
      </c>
      <c r="S631" s="4" t="s">
        <v>150</v>
      </c>
      <c r="T631" s="4" t="s">
        <v>150</v>
      </c>
      <c r="U631" s="4" t="s">
        <v>150</v>
      </c>
      <c r="V631" s="4" t="s">
        <v>150</v>
      </c>
      <c r="W631" s="4" t="s">
        <v>150</v>
      </c>
      <c r="X631" s="4" t="s">
        <v>3678</v>
      </c>
      <c r="Y631" s="4"/>
      <c r="Z631" s="4" t="s">
        <v>3679</v>
      </c>
      <c r="AA631" s="4">
        <v>721.0</v>
      </c>
      <c r="AB631" s="4" t="s">
        <v>49</v>
      </c>
      <c r="AC631" s="4"/>
      <c r="AD631" s="4"/>
      <c r="AE631" s="4"/>
      <c r="AF631" s="4"/>
      <c r="AG631" s="4"/>
      <c r="AH631" s="4"/>
      <c r="AI631" s="4"/>
      <c r="AJ631" s="4"/>
      <c r="AK631" s="4"/>
      <c r="AL631" s="4"/>
      <c r="AM631" s="4"/>
      <c r="AN631" s="4"/>
      <c r="AO631" s="4"/>
      <c r="AP631" s="4" t="str">
        <f>VLOOKUP(AA632,[1]Trộn!AA631:AB3623,2,FALSE)</f>
        <v>#ERROR!</v>
      </c>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row>
    <row r="632" ht="14.25" customHeight="1">
      <c r="A632" s="1" t="str">
        <f t="shared" si="128"/>
        <v/>
      </c>
      <c r="B632" s="3">
        <f t="shared" si="129"/>
        <v>0</v>
      </c>
      <c r="C632" s="4" t="s">
        <v>3642</v>
      </c>
      <c r="D632" s="4" t="s">
        <v>3352</v>
      </c>
      <c r="E632" s="4"/>
      <c r="F632" s="4"/>
      <c r="G632" s="4"/>
      <c r="H632" s="4"/>
      <c r="I632" s="4"/>
      <c r="J632" s="4"/>
      <c r="K632" s="4"/>
      <c r="L632" s="4"/>
      <c r="M632" s="4"/>
      <c r="N632" s="4"/>
      <c r="O632" s="4"/>
      <c r="P632" s="4"/>
      <c r="Q632" s="4" t="s">
        <v>5</v>
      </c>
      <c r="R632" s="4" t="s">
        <v>3680</v>
      </c>
      <c r="S632" s="4" t="s">
        <v>3668</v>
      </c>
      <c r="T632" s="4" t="s">
        <v>3681</v>
      </c>
      <c r="U632" s="4" t="s">
        <v>3682</v>
      </c>
      <c r="V632" s="4" t="s">
        <v>3671</v>
      </c>
      <c r="W632" s="4" t="s">
        <v>3683</v>
      </c>
      <c r="X632" s="4" t="s">
        <v>150</v>
      </c>
      <c r="Y632" s="4"/>
      <c r="Z632" s="4" t="s">
        <v>3684</v>
      </c>
      <c r="AA632" s="4">
        <v>722.0</v>
      </c>
      <c r="AB632" s="4" t="s">
        <v>13</v>
      </c>
      <c r="AC632" s="4"/>
      <c r="AD632" s="4"/>
      <c r="AE632" s="4"/>
      <c r="AF632" s="4"/>
      <c r="AG632" s="4"/>
      <c r="AH632" s="4"/>
      <c r="AI632" s="4"/>
      <c r="AJ632" s="4"/>
      <c r="AK632" s="4"/>
      <c r="AL632" s="4"/>
      <c r="AM632" s="4"/>
      <c r="AN632" s="4"/>
      <c r="AO632" s="4"/>
      <c r="AP632" s="4" t="str">
        <f>VLOOKUP(AA633,[1]Trộn!AA632:AB3624,2,FALSE)</f>
        <v>#ERROR!</v>
      </c>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row>
    <row r="633" ht="14.25" customHeight="1">
      <c r="A633" s="1" t="str">
        <f t="shared" si="128"/>
        <v>OK</v>
      </c>
      <c r="B633" s="3" t="str">
        <f t="shared" si="129"/>
        <v>OK</v>
      </c>
      <c r="C633" s="4" t="s">
        <v>3685</v>
      </c>
      <c r="D633" s="4" t="s">
        <v>3352</v>
      </c>
      <c r="E633" s="4"/>
      <c r="F633" s="4"/>
      <c r="G633" s="4" t="s">
        <v>3686</v>
      </c>
      <c r="H633" s="4" t="s">
        <v>3687</v>
      </c>
      <c r="I633" s="4"/>
      <c r="J633" s="4"/>
      <c r="K633" s="4"/>
      <c r="L633" s="4"/>
      <c r="M633" s="4" t="s">
        <v>47</v>
      </c>
      <c r="N633" s="4" t="s">
        <v>8</v>
      </c>
      <c r="O633" s="4" t="s">
        <v>1209</v>
      </c>
      <c r="P633" s="4" t="s">
        <v>629</v>
      </c>
      <c r="Q633" s="4"/>
      <c r="R633" s="4" t="s">
        <v>3688</v>
      </c>
      <c r="S633" s="4" t="s">
        <v>3689</v>
      </c>
      <c r="T633" s="4" t="s">
        <v>3690</v>
      </c>
      <c r="U633" s="4" t="s">
        <v>3691</v>
      </c>
      <c r="V633" s="4" t="s">
        <v>3692</v>
      </c>
      <c r="W633" s="4" t="s">
        <v>3693</v>
      </c>
      <c r="X633" s="4" t="s">
        <v>242</v>
      </c>
      <c r="Y633" s="4" t="s">
        <v>3694</v>
      </c>
      <c r="Z633" s="4"/>
      <c r="AA633" s="4">
        <v>723.0</v>
      </c>
      <c r="AB633" s="4" t="s">
        <v>47</v>
      </c>
      <c r="AC633" s="4"/>
      <c r="AD633" s="20" t="s">
        <v>1190</v>
      </c>
      <c r="AE633" s="4"/>
      <c r="AF633" s="4"/>
      <c r="AG633" s="4"/>
      <c r="AH633" s="4"/>
      <c r="AI633" s="4"/>
      <c r="AJ633" s="4"/>
      <c r="AK633" s="4"/>
      <c r="AL633" s="4"/>
      <c r="AM633" s="4"/>
      <c r="AN633" s="4"/>
      <c r="AO633" s="4"/>
      <c r="AP633" s="4" t="str">
        <f>VLOOKUP(AA634,[1]Trộn!AA633:AB3625,2,FALSE)</f>
        <v>#ERROR!</v>
      </c>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row>
    <row r="634" ht="14.25" customHeight="1">
      <c r="A634" s="1" t="str">
        <f t="shared" si="128"/>
        <v>OK</v>
      </c>
      <c r="B634" s="3" t="str">
        <f t="shared" si="129"/>
        <v>OK</v>
      </c>
      <c r="C634" s="4" t="s">
        <v>3685</v>
      </c>
      <c r="D634" s="4" t="s">
        <v>3352</v>
      </c>
      <c r="E634" s="4"/>
      <c r="F634" s="4"/>
      <c r="G634" s="4" t="s">
        <v>3686</v>
      </c>
      <c r="H634" s="4" t="s">
        <v>3687</v>
      </c>
      <c r="I634" s="4"/>
      <c r="J634" s="4"/>
      <c r="K634" s="4"/>
      <c r="L634" s="4"/>
      <c r="M634" s="4" t="s">
        <v>13</v>
      </c>
      <c r="N634" s="4" t="s">
        <v>8</v>
      </c>
      <c r="O634" s="4" t="s">
        <v>505</v>
      </c>
      <c r="P634" s="4" t="s">
        <v>578</v>
      </c>
      <c r="Q634" s="4"/>
      <c r="R634" s="4" t="s">
        <v>3695</v>
      </c>
      <c r="S634" s="4" t="s">
        <v>3696</v>
      </c>
      <c r="T634" s="4" t="s">
        <v>3697</v>
      </c>
      <c r="U634" s="4" t="s">
        <v>3698</v>
      </c>
      <c r="V634" s="4" t="s">
        <v>3699</v>
      </c>
      <c r="W634" s="4" t="s">
        <v>3700</v>
      </c>
      <c r="X634" s="4" t="s">
        <v>2750</v>
      </c>
      <c r="Y634" s="4" t="s">
        <v>3701</v>
      </c>
      <c r="Z634" s="4"/>
      <c r="AA634" s="4">
        <v>724.0</v>
      </c>
      <c r="AB634" s="4" t="s">
        <v>47</v>
      </c>
      <c r="AC634" s="4"/>
      <c r="AD634" s="20" t="s">
        <v>1037</v>
      </c>
      <c r="AE634" s="4"/>
      <c r="AF634" s="4"/>
      <c r="AG634" s="4"/>
      <c r="AH634" s="4"/>
      <c r="AI634" s="4"/>
      <c r="AJ634" s="4"/>
      <c r="AK634" s="4"/>
      <c r="AL634" s="4"/>
      <c r="AM634" s="4"/>
      <c r="AN634" s="4"/>
      <c r="AO634" s="4"/>
      <c r="AP634" s="4" t="str">
        <f>VLOOKUP(AA635,[1]Trộn!AA634:AB3626,2,FALSE)</f>
        <v>#ERROR!</v>
      </c>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row>
    <row r="635" ht="14.25" customHeight="1">
      <c r="A635" s="1"/>
      <c r="B635" s="3"/>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row>
    <row r="636" ht="14.25" customHeight="1">
      <c r="A636" s="1" t="str">
        <f t="shared" ref="A636:A637" si="130">SWITCH(B636,"OK",IF(ISBLANK(R636),IF(ISBLANK(P636),"Giữ chỗ nhóm","Giữ chỗ"),"OK"),"Chưa làm",IF(P636&lt;&gt;"","Giữ chỗ",""),0,IF(ISBLANK(R636),"Thêm",""),"")</f>
        <v>OK</v>
      </c>
      <c r="B636" s="3" t="str">
        <f t="shared" ref="B636:B637" si="131">IF(Q636&lt;&gt;"",0,IF(O636="",IF(N636="",,"Tự do chọn"),SWITCH(M636,"KSTN",IF(LEFT(O636,1)="A","OK","Sai lớp"),"CQ",IF(LEFT(O636,1)="B","OK","Sai lớp"),"SIE",IF(LEFT(O636,1)="C","OK","Sai lớp"),"VN",IF(LEFT(O636,1)="D","OK","Sai lớp"),"VN-ICT",IF(LEFT(O636,1)="D","OK","Sai lớp"),"Sai phân công")))</f>
        <v>OK</v>
      </c>
      <c r="C636" s="4" t="s">
        <v>3703</v>
      </c>
      <c r="D636" s="4" t="s">
        <v>3352</v>
      </c>
      <c r="E636" s="4"/>
      <c r="F636" s="4"/>
      <c r="G636" s="4"/>
      <c r="H636" s="4" t="s">
        <v>3704</v>
      </c>
      <c r="I636" s="4"/>
      <c r="J636" s="4"/>
      <c r="K636" s="4"/>
      <c r="L636" s="4"/>
      <c r="M636" s="4" t="s">
        <v>47</v>
      </c>
      <c r="N636" s="4" t="s">
        <v>8</v>
      </c>
      <c r="O636" s="4" t="s">
        <v>1209</v>
      </c>
      <c r="P636" s="4" t="s">
        <v>629</v>
      </c>
      <c r="Q636" s="4"/>
      <c r="R636" s="4" t="s">
        <v>3705</v>
      </c>
      <c r="S636" s="4" t="s">
        <v>3706</v>
      </c>
      <c r="T636" s="4" t="s">
        <v>3707</v>
      </c>
      <c r="U636" s="4" t="s">
        <v>3708</v>
      </c>
      <c r="V636" s="4" t="s">
        <v>3709</v>
      </c>
      <c r="W636" s="4" t="s">
        <v>3711</v>
      </c>
      <c r="X636" s="4" t="s">
        <v>171</v>
      </c>
      <c r="Y636" s="4" t="s">
        <v>3712</v>
      </c>
      <c r="Z636" s="4"/>
      <c r="AA636" s="4">
        <v>726.0</v>
      </c>
      <c r="AB636" s="4" t="s">
        <v>47</v>
      </c>
      <c r="AC636" s="4"/>
      <c r="AD636" s="20" t="s">
        <v>1940</v>
      </c>
      <c r="AE636" s="4"/>
      <c r="AF636" s="4"/>
      <c r="AG636" s="4"/>
      <c r="AH636" s="4"/>
      <c r="AI636" s="4"/>
      <c r="AJ636" s="4"/>
      <c r="AK636" s="4"/>
      <c r="AL636" s="4"/>
      <c r="AM636" s="4"/>
      <c r="AN636" s="4"/>
      <c r="AO636" s="4"/>
      <c r="AP636" s="4" t="str">
        <f>VLOOKUP(AA637,[1]Trộn!AA636:AB3628,2,FALSE)</f>
        <v>#ERROR!</v>
      </c>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row>
    <row r="637" ht="14.25" customHeight="1">
      <c r="A637" s="1" t="str">
        <f t="shared" si="130"/>
        <v>OK</v>
      </c>
      <c r="B637" s="3" t="str">
        <f t="shared" si="131"/>
        <v>OK</v>
      </c>
      <c r="C637" s="4" t="s">
        <v>3703</v>
      </c>
      <c r="D637" s="4" t="s">
        <v>3352</v>
      </c>
      <c r="E637" s="4"/>
      <c r="F637" s="4"/>
      <c r="G637" s="4"/>
      <c r="H637" s="4" t="s">
        <v>3704</v>
      </c>
      <c r="I637" s="4"/>
      <c r="J637" s="4"/>
      <c r="K637" s="4"/>
      <c r="L637" s="4"/>
      <c r="M637" s="4" t="s">
        <v>13</v>
      </c>
      <c r="N637" s="4" t="s">
        <v>8</v>
      </c>
      <c r="O637" s="4" t="s">
        <v>91</v>
      </c>
      <c r="P637" s="4" t="s">
        <v>412</v>
      </c>
      <c r="Q637" s="4"/>
      <c r="R637" s="4" t="s">
        <v>3713</v>
      </c>
      <c r="S637" s="4" t="s">
        <v>3714</v>
      </c>
      <c r="T637" s="4" t="s">
        <v>3715</v>
      </c>
      <c r="U637" s="4" t="s">
        <v>3716</v>
      </c>
      <c r="V637" s="4" t="s">
        <v>3717</v>
      </c>
      <c r="W637" s="4" t="s">
        <v>3718</v>
      </c>
      <c r="X637" s="4" t="s">
        <v>3719</v>
      </c>
      <c r="Y637" s="4" t="s">
        <v>3720</v>
      </c>
      <c r="Z637" s="4"/>
      <c r="AA637" s="4">
        <v>727.0</v>
      </c>
      <c r="AB637" s="4" t="s">
        <v>47</v>
      </c>
      <c r="AC637" s="4"/>
      <c r="AD637" s="20" t="s">
        <v>236</v>
      </c>
      <c r="AE637" s="4"/>
      <c r="AF637" s="4"/>
      <c r="AG637" s="4"/>
      <c r="AH637" s="4"/>
      <c r="AI637" s="4"/>
      <c r="AJ637" s="4"/>
      <c r="AK637" s="4"/>
      <c r="AL637" s="4"/>
      <c r="AM637" s="4"/>
      <c r="AN637" s="4"/>
      <c r="AO637" s="4"/>
      <c r="AP637" s="4" t="str">
        <f>VLOOKUP(AA638,[1]Trộn!AA637:AB3629,2,FALSE)</f>
        <v>#ERROR!</v>
      </c>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row>
    <row r="638" ht="14.25" customHeight="1">
      <c r="A638" s="1"/>
      <c r="B638" s="3"/>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row>
    <row r="639" ht="14.25" customHeight="1">
      <c r="A639" s="1" t="str">
        <f t="shared" ref="A639:A640" si="132">SWITCH(B639,"OK",IF(ISBLANK(R639),IF(ISBLANK(P639),"Giữ chỗ nhóm","Giữ chỗ"),"OK"),"Chưa làm",IF(P639&lt;&gt;"","Giữ chỗ",""),0,IF(ISBLANK(R639),"Thêm",""),"")</f>
        <v>OK</v>
      </c>
      <c r="B639" s="3" t="str">
        <f t="shared" ref="B639:B640" si="133">IF(Q639&lt;&gt;"",0,IF(O639="",IF(N639="",,"Tự do chọn"),SWITCH(M639,"KSTN",IF(LEFT(O639,1)="A","OK","Sai lớp"),"CQ",IF(LEFT(O639,1)="B","OK","Sai lớp"),"SIE",IF(LEFT(O639,1)="C","OK","Sai lớp"),"VN",IF(LEFT(O639,1)="D","OK","Sai lớp"),"VN-ICT",IF(LEFT(O639,1)="D","OK","Sai lớp"),"Sai phân công")))</f>
        <v>OK</v>
      </c>
      <c r="C639" s="4" t="s">
        <v>3721</v>
      </c>
      <c r="D639" s="4" t="s">
        <v>3352</v>
      </c>
      <c r="E639" s="4"/>
      <c r="F639" s="4"/>
      <c r="G639" s="4"/>
      <c r="H639" s="4" t="s">
        <v>3722</v>
      </c>
      <c r="I639" s="4"/>
      <c r="J639" s="4"/>
      <c r="K639" s="4"/>
      <c r="L639" s="4"/>
      <c r="M639" s="4" t="s">
        <v>47</v>
      </c>
      <c r="N639" s="4" t="s">
        <v>8</v>
      </c>
      <c r="O639" s="4" t="s">
        <v>1209</v>
      </c>
      <c r="P639" s="4" t="s">
        <v>1250</v>
      </c>
      <c r="Q639" s="4"/>
      <c r="R639" s="4" t="s">
        <v>3723</v>
      </c>
      <c r="S639" s="4" t="s">
        <v>3724</v>
      </c>
      <c r="T639" s="4" t="s">
        <v>3725</v>
      </c>
      <c r="U639" s="4" t="s">
        <v>3726</v>
      </c>
      <c r="V639" s="4" t="s">
        <v>3727</v>
      </c>
      <c r="W639" s="4" t="s">
        <v>3728</v>
      </c>
      <c r="X639" s="4" t="s">
        <v>3729</v>
      </c>
      <c r="Y639" s="4" t="s">
        <v>3730</v>
      </c>
      <c r="Z639" s="4"/>
      <c r="AA639" s="4">
        <v>729.0</v>
      </c>
      <c r="AB639" s="4" t="s">
        <v>47</v>
      </c>
      <c r="AC639" s="4"/>
      <c r="AD639" s="20" t="s">
        <v>927</v>
      </c>
      <c r="AE639" s="4"/>
      <c r="AF639" s="4"/>
      <c r="AG639" s="4"/>
      <c r="AH639" s="4"/>
      <c r="AI639" s="4"/>
      <c r="AJ639" s="4"/>
      <c r="AK639" s="4"/>
      <c r="AL639" s="4"/>
      <c r="AM639" s="4"/>
      <c r="AN639" s="4"/>
      <c r="AO639" s="4"/>
      <c r="AP639" s="4" t="str">
        <f>VLOOKUP(AA640,[1]Trộn!AA639:AB3631,2,FALSE)</f>
        <v>#ERROR!</v>
      </c>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row>
    <row r="640" ht="14.25" customHeight="1">
      <c r="A640" s="1" t="str">
        <f t="shared" si="132"/>
        <v>OK</v>
      </c>
      <c r="B640" s="3" t="str">
        <f t="shared" si="133"/>
        <v>OK</v>
      </c>
      <c r="C640" s="4" t="s">
        <v>3721</v>
      </c>
      <c r="D640" s="4" t="s">
        <v>3352</v>
      </c>
      <c r="E640" s="4"/>
      <c r="F640" s="4"/>
      <c r="G640" s="4"/>
      <c r="H640" s="4" t="s">
        <v>3722</v>
      </c>
      <c r="I640" s="4"/>
      <c r="J640" s="4"/>
      <c r="K640" s="4"/>
      <c r="L640" s="4"/>
      <c r="M640" s="4" t="s">
        <v>13</v>
      </c>
      <c r="N640" s="4" t="s">
        <v>8</v>
      </c>
      <c r="O640" s="4" t="s">
        <v>550</v>
      </c>
      <c r="P640" s="4" t="s">
        <v>672</v>
      </c>
      <c r="Q640" s="4"/>
      <c r="R640" s="4" t="s">
        <v>3734</v>
      </c>
      <c r="S640" s="4" t="s">
        <v>3735</v>
      </c>
      <c r="T640" s="4" t="s">
        <v>3736</v>
      </c>
      <c r="U640" s="4" t="s">
        <v>3737</v>
      </c>
      <c r="V640" s="4" t="s">
        <v>3738</v>
      </c>
      <c r="W640" s="4" t="s">
        <v>3739</v>
      </c>
      <c r="X640" s="4" t="s">
        <v>2967</v>
      </c>
      <c r="Y640" s="4" t="s">
        <v>3740</v>
      </c>
      <c r="Z640" s="4"/>
      <c r="AA640" s="4">
        <v>730.0</v>
      </c>
      <c r="AB640" s="4" t="s">
        <v>13</v>
      </c>
      <c r="AC640" s="4"/>
      <c r="AD640" s="4"/>
      <c r="AE640" s="4"/>
      <c r="AF640" s="4"/>
      <c r="AG640" s="4"/>
      <c r="AH640" s="4"/>
      <c r="AI640" s="4"/>
      <c r="AJ640" s="4"/>
      <c r="AK640" s="4"/>
      <c r="AL640" s="4"/>
      <c r="AM640" s="4"/>
      <c r="AN640" s="4"/>
      <c r="AO640" s="4"/>
      <c r="AP640" s="4" t="str">
        <f>VLOOKUP(AA641,[1]Trộn!AA640:AB3632,2,FALSE)</f>
        <v>#ERROR!</v>
      </c>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row>
    <row r="641" ht="14.25" customHeight="1">
      <c r="A641" s="1"/>
      <c r="B641" s="3"/>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row>
    <row r="642" ht="14.25" customHeight="1">
      <c r="A642" s="1" t="str">
        <f t="shared" ref="A642:A662" si="134">SWITCH(B642,"OK",IF(ISBLANK(R642),IF(ISBLANK(P642),"Giữ chỗ nhóm","Giữ chỗ"),"OK"),"Chưa làm",IF(P642&lt;&gt;"","Giữ chỗ",""),0,IF(ISBLANK(R642),"Thêm",""),"")</f>
        <v>OK</v>
      </c>
      <c r="B642" s="3" t="str">
        <f t="shared" ref="B642:B662" si="135">IF(Q642&lt;&gt;"",0,IF(O642="",IF(N642="",,"Tự do chọn"),SWITCH(M642,"KSTN",IF(LEFT(O642,1)="A","OK","Sai lớp"),"CQ",IF(LEFT(O642,1)="B","OK","Sai lớp"),"SIE",IF(LEFT(O642,1)="C","OK","Sai lớp"),"VN",IF(LEFT(O642,1)="D","OK","Sai lớp"),"VN-ICT",IF(LEFT(O642,1)="D","OK","Sai lớp"),"Sai phân công")))</f>
        <v>OK</v>
      </c>
      <c r="C642" s="4" t="s">
        <v>3741</v>
      </c>
      <c r="D642" s="4" t="s">
        <v>3352</v>
      </c>
      <c r="E642" s="4"/>
      <c r="F642" s="4"/>
      <c r="G642" s="4" t="s">
        <v>3742</v>
      </c>
      <c r="H642" s="4"/>
      <c r="I642" s="4"/>
      <c r="J642" s="4"/>
      <c r="K642" s="4"/>
      <c r="L642" s="4"/>
      <c r="M642" s="4" t="s">
        <v>47</v>
      </c>
      <c r="N642" s="4" t="s">
        <v>8</v>
      </c>
      <c r="O642" s="4" t="s">
        <v>354</v>
      </c>
      <c r="P642" s="4" t="s">
        <v>1165</v>
      </c>
      <c r="Q642" s="4"/>
      <c r="R642" s="4" t="s">
        <v>3743</v>
      </c>
      <c r="S642" s="4" t="s">
        <v>3744</v>
      </c>
      <c r="T642" s="4" t="s">
        <v>3745</v>
      </c>
      <c r="U642" s="4" t="s">
        <v>3746</v>
      </c>
      <c r="V642" s="4" t="s">
        <v>2654</v>
      </c>
      <c r="W642" s="4" t="s">
        <v>3638</v>
      </c>
      <c r="X642" s="4" t="s">
        <v>151</v>
      </c>
      <c r="Y642" s="4" t="s">
        <v>3747</v>
      </c>
      <c r="Z642" s="4"/>
      <c r="AA642" s="4">
        <v>732.0</v>
      </c>
      <c r="AB642" s="4" t="s">
        <v>47</v>
      </c>
      <c r="AC642" s="4"/>
      <c r="AD642" s="20" t="s">
        <v>1262</v>
      </c>
      <c r="AE642" s="4"/>
      <c r="AF642" s="4"/>
      <c r="AG642" s="4"/>
      <c r="AH642" s="4"/>
      <c r="AI642" s="4"/>
      <c r="AJ642" s="4"/>
      <c r="AK642" s="4"/>
      <c r="AL642" s="4"/>
      <c r="AM642" s="4"/>
      <c r="AN642" s="4"/>
      <c r="AO642" s="4"/>
      <c r="AP642" s="4" t="str">
        <f>VLOOKUP(AA643,[1]Trộn!AA642:AB3634,2,FALSE)</f>
        <v>#ERROR!</v>
      </c>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row>
    <row r="643" ht="14.25" customHeight="1">
      <c r="A643" s="1" t="str">
        <f t="shared" si="134"/>
        <v/>
      </c>
      <c r="B643" s="3">
        <f t="shared" si="135"/>
        <v>0</v>
      </c>
      <c r="C643" s="4" t="s">
        <v>3741</v>
      </c>
      <c r="D643" s="4" t="s">
        <v>3352</v>
      </c>
      <c r="E643" s="4"/>
      <c r="F643" s="4"/>
      <c r="G643" s="4"/>
      <c r="H643" s="4"/>
      <c r="I643" s="4"/>
      <c r="J643" s="4"/>
      <c r="K643" s="4"/>
      <c r="L643" s="4"/>
      <c r="M643" s="4" t="s">
        <v>47</v>
      </c>
      <c r="N643" s="4" t="s">
        <v>8</v>
      </c>
      <c r="O643" s="4" t="s">
        <v>1905</v>
      </c>
      <c r="P643" s="4" t="s">
        <v>646</v>
      </c>
      <c r="Q643" s="4" t="s">
        <v>8</v>
      </c>
      <c r="R643" s="4" t="s">
        <v>3752</v>
      </c>
      <c r="S643" s="4" t="s">
        <v>3753</v>
      </c>
      <c r="T643" s="4" t="s">
        <v>3754</v>
      </c>
      <c r="U643" s="4" t="s">
        <v>3755</v>
      </c>
      <c r="V643" s="4" t="s">
        <v>3756</v>
      </c>
      <c r="W643" s="4" t="s">
        <v>3757</v>
      </c>
      <c r="X643" s="4" t="s">
        <v>925</v>
      </c>
      <c r="Y643" s="4" t="s">
        <v>3758</v>
      </c>
      <c r="Z643" s="4"/>
      <c r="AA643" s="4">
        <v>733.0</v>
      </c>
      <c r="AB643" s="4" t="s">
        <v>47</v>
      </c>
      <c r="AC643" s="4"/>
      <c r="AD643" s="20" t="s">
        <v>3759</v>
      </c>
      <c r="AE643" s="4"/>
      <c r="AF643" s="4"/>
      <c r="AG643" s="4"/>
      <c r="AH643" s="4"/>
      <c r="AI643" s="4"/>
      <c r="AJ643" s="4"/>
      <c r="AK643" s="4"/>
      <c r="AL643" s="4"/>
      <c r="AM643" s="4"/>
      <c r="AN643" s="4"/>
      <c r="AO643" s="4"/>
      <c r="AP643" s="4" t="str">
        <f>VLOOKUP(AA644,[1]Trộn!AA643:AB3635,2,FALSE)</f>
        <v>#ERROR!</v>
      </c>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row>
    <row r="644" ht="14.25" customHeight="1">
      <c r="A644" s="1" t="str">
        <f t="shared" si="134"/>
        <v>Giữ chỗ nhóm</v>
      </c>
      <c r="B644" s="3" t="str">
        <f t="shared" si="135"/>
        <v>OK</v>
      </c>
      <c r="C644" s="4" t="s">
        <v>3741</v>
      </c>
      <c r="D644" s="4" t="s">
        <v>3352</v>
      </c>
      <c r="E644" s="4"/>
      <c r="F644" s="4"/>
      <c r="G644" s="4"/>
      <c r="H644" s="4"/>
      <c r="I644" s="4"/>
      <c r="J644" s="4"/>
      <c r="K644" s="4"/>
      <c r="L644" s="4"/>
      <c r="M644" s="4" t="s">
        <v>47</v>
      </c>
      <c r="N644" s="4" t="s">
        <v>8</v>
      </c>
      <c r="O644" s="4" t="s">
        <v>1027</v>
      </c>
      <c r="P644" s="4"/>
      <c r="Q644" s="4"/>
      <c r="R644" s="4"/>
      <c r="S644" s="4"/>
      <c r="T644" s="4"/>
      <c r="U644" s="4"/>
      <c r="V644" s="4"/>
      <c r="W644" s="4"/>
      <c r="X644" s="4"/>
      <c r="Y644" s="4"/>
      <c r="Z644" s="4"/>
      <c r="AA644" s="4">
        <v>734.0</v>
      </c>
      <c r="AB644" s="4" t="s">
        <v>47</v>
      </c>
      <c r="AC644" s="4"/>
      <c r="AD644" s="20" t="s">
        <v>540</v>
      </c>
      <c r="AE644" s="4"/>
      <c r="AF644" s="4"/>
      <c r="AG644" s="4"/>
      <c r="AH644" s="4"/>
      <c r="AI644" s="4"/>
      <c r="AJ644" s="4"/>
      <c r="AK644" s="4"/>
      <c r="AL644" s="4"/>
      <c r="AM644" s="4"/>
      <c r="AN644" s="4"/>
      <c r="AO644" s="4"/>
      <c r="AP644" s="4" t="str">
        <f>VLOOKUP(AA645,[1]Trộn!AA644:AB3636,2,FALSE)</f>
        <v>#ERROR!</v>
      </c>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row>
    <row r="645" ht="14.25" customHeight="1">
      <c r="A645" s="1" t="str">
        <f t="shared" si="134"/>
        <v/>
      </c>
      <c r="B645" s="3">
        <f t="shared" si="135"/>
        <v>0</v>
      </c>
      <c r="C645" s="4" t="s">
        <v>3741</v>
      </c>
      <c r="D645" s="4" t="s">
        <v>3352</v>
      </c>
      <c r="E645" s="4"/>
      <c r="F645" s="4"/>
      <c r="G645" s="4" t="s">
        <v>3742</v>
      </c>
      <c r="H645" s="4"/>
      <c r="I645" s="4"/>
      <c r="J645" s="4"/>
      <c r="K645" s="4"/>
      <c r="L645" s="4"/>
      <c r="M645" s="4"/>
      <c r="N645" s="4"/>
      <c r="O645" s="4"/>
      <c r="P645" s="4" t="s">
        <v>204</v>
      </c>
      <c r="Q645" s="4" t="s">
        <v>5</v>
      </c>
      <c r="R645" s="4" t="s">
        <v>3760</v>
      </c>
      <c r="S645" s="4" t="s">
        <v>3761</v>
      </c>
      <c r="T645" s="4" t="s">
        <v>3762</v>
      </c>
      <c r="U645" s="4" t="s">
        <v>3763</v>
      </c>
      <c r="V645" s="4" t="s">
        <v>3764</v>
      </c>
      <c r="W645" s="4" t="s">
        <v>179</v>
      </c>
      <c r="X645" s="4" t="s">
        <v>242</v>
      </c>
      <c r="Y645" s="4"/>
      <c r="Z645" s="4" t="s">
        <v>3765</v>
      </c>
      <c r="AA645" s="4">
        <v>735.0</v>
      </c>
      <c r="AB645" s="4" t="s">
        <v>49</v>
      </c>
      <c r="AC645" s="4"/>
      <c r="AD645" s="4"/>
      <c r="AE645" s="4"/>
      <c r="AF645" s="4"/>
      <c r="AG645" s="4"/>
      <c r="AH645" s="4"/>
      <c r="AI645" s="4"/>
      <c r="AJ645" s="4"/>
      <c r="AK645" s="4"/>
      <c r="AL645" s="4"/>
      <c r="AM645" s="4"/>
      <c r="AN645" s="4"/>
      <c r="AO645" s="4"/>
      <c r="AP645" s="4" t="str">
        <f>VLOOKUP(AA646,[1]Trộn!AA645:AB3637,2,FALSE)</f>
        <v>#ERROR!</v>
      </c>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row>
    <row r="646" ht="14.25" customHeight="1">
      <c r="A646" s="1" t="str">
        <f t="shared" si="134"/>
        <v/>
      </c>
      <c r="B646" s="3">
        <f t="shared" si="135"/>
        <v>0</v>
      </c>
      <c r="C646" s="4" t="s">
        <v>3741</v>
      </c>
      <c r="D646" s="4" t="s">
        <v>3352</v>
      </c>
      <c r="E646" s="4"/>
      <c r="F646" s="4"/>
      <c r="G646" s="4"/>
      <c r="H646" s="4"/>
      <c r="I646" s="4"/>
      <c r="J646" s="4"/>
      <c r="K646" s="4"/>
      <c r="L646" s="4"/>
      <c r="M646" s="4"/>
      <c r="N646" s="4"/>
      <c r="O646" s="4"/>
      <c r="P646" s="4" t="s">
        <v>204</v>
      </c>
      <c r="Q646" s="4" t="s">
        <v>9</v>
      </c>
      <c r="R646" s="4" t="s">
        <v>3770</v>
      </c>
      <c r="S646" s="4" t="s">
        <v>150</v>
      </c>
      <c r="T646" s="4" t="s">
        <v>150</v>
      </c>
      <c r="U646" s="4" t="s">
        <v>150</v>
      </c>
      <c r="V646" s="4" t="s">
        <v>150</v>
      </c>
      <c r="W646" s="4" t="s">
        <v>150</v>
      </c>
      <c r="X646" s="4" t="s">
        <v>3771</v>
      </c>
      <c r="Y646" s="4"/>
      <c r="Z646" s="4" t="s">
        <v>3772</v>
      </c>
      <c r="AA646" s="4">
        <v>736.0</v>
      </c>
      <c r="AB646" s="4" t="s">
        <v>49</v>
      </c>
      <c r="AC646" s="4"/>
      <c r="AD646" s="4"/>
      <c r="AE646" s="4"/>
      <c r="AF646" s="4"/>
      <c r="AG646" s="4"/>
      <c r="AH646" s="4"/>
      <c r="AI646" s="4"/>
      <c r="AJ646" s="4"/>
      <c r="AK646" s="4"/>
      <c r="AL646" s="4"/>
      <c r="AM646" s="4"/>
      <c r="AN646" s="4"/>
      <c r="AO646" s="4"/>
      <c r="AP646" s="4" t="str">
        <f>VLOOKUP(AA647,[1]Trộn!AA646:AB3638,2,FALSE)</f>
        <v>#ERROR!</v>
      </c>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row>
    <row r="647" ht="14.25" customHeight="1">
      <c r="A647" s="1" t="str">
        <f t="shared" si="134"/>
        <v/>
      </c>
      <c r="B647" s="3">
        <f t="shared" si="135"/>
        <v>0</v>
      </c>
      <c r="C647" s="4" t="s">
        <v>3741</v>
      </c>
      <c r="D647" s="4" t="s">
        <v>3352</v>
      </c>
      <c r="E647" s="4"/>
      <c r="F647" s="4"/>
      <c r="G647" s="4"/>
      <c r="H647" s="4"/>
      <c r="I647" s="4"/>
      <c r="J647" s="4"/>
      <c r="K647" s="4"/>
      <c r="L647" s="4"/>
      <c r="M647" s="4"/>
      <c r="N647" s="4"/>
      <c r="O647" s="4"/>
      <c r="P647" s="4"/>
      <c r="Q647" s="4" t="s">
        <v>5</v>
      </c>
      <c r="R647" s="4" t="s">
        <v>3760</v>
      </c>
      <c r="S647" s="4" t="s">
        <v>3773</v>
      </c>
      <c r="T647" s="4" t="s">
        <v>3669</v>
      </c>
      <c r="U647" s="4" t="s">
        <v>3774</v>
      </c>
      <c r="V647" s="4" t="s">
        <v>3672</v>
      </c>
      <c r="W647" s="4" t="s">
        <v>179</v>
      </c>
      <c r="X647" s="4" t="s">
        <v>150</v>
      </c>
      <c r="Y647" s="4"/>
      <c r="Z647" s="4" t="s">
        <v>3775</v>
      </c>
      <c r="AA647" s="4">
        <v>737.0</v>
      </c>
      <c r="AB647" s="4" t="s">
        <v>13</v>
      </c>
      <c r="AC647" s="4"/>
      <c r="AD647" s="4"/>
      <c r="AE647" s="4"/>
      <c r="AF647" s="4"/>
      <c r="AG647" s="4"/>
      <c r="AH647" s="4"/>
      <c r="AI647" s="4"/>
      <c r="AJ647" s="4"/>
      <c r="AK647" s="4"/>
      <c r="AL647" s="4"/>
      <c r="AM647" s="4"/>
      <c r="AN647" s="4"/>
      <c r="AO647" s="4"/>
      <c r="AP647" s="4" t="str">
        <f>VLOOKUP(AA648,[1]Trộn!AA647:AB3639,2,FALSE)</f>
        <v>#ERROR!</v>
      </c>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row>
    <row r="648" ht="14.25" customHeight="1">
      <c r="A648" s="1" t="str">
        <f t="shared" si="134"/>
        <v>OK</v>
      </c>
      <c r="B648" s="3" t="str">
        <f t="shared" si="135"/>
        <v>OK</v>
      </c>
      <c r="C648" s="4" t="s">
        <v>3776</v>
      </c>
      <c r="D648" s="4" t="s">
        <v>3352</v>
      </c>
      <c r="E648" s="4"/>
      <c r="F648" s="4"/>
      <c r="G648" s="4" t="s">
        <v>3777</v>
      </c>
      <c r="H648" s="4"/>
      <c r="I648" s="4"/>
      <c r="J648" s="4" t="s">
        <v>3099</v>
      </c>
      <c r="K648" s="4"/>
      <c r="L648" s="4"/>
      <c r="M648" s="4" t="s">
        <v>47</v>
      </c>
      <c r="N648" s="4" t="s">
        <v>8</v>
      </c>
      <c r="O648" s="4" t="s">
        <v>414</v>
      </c>
      <c r="P648" s="4" t="s">
        <v>615</v>
      </c>
      <c r="Q648" s="4"/>
      <c r="R648" s="4" t="s">
        <v>3778</v>
      </c>
      <c r="S648" s="4" t="s">
        <v>3779</v>
      </c>
      <c r="T648" s="4" t="s">
        <v>3780</v>
      </c>
      <c r="U648" s="4" t="s">
        <v>3781</v>
      </c>
      <c r="V648" s="4" t="s">
        <v>3782</v>
      </c>
      <c r="W648" s="4" t="s">
        <v>3783</v>
      </c>
      <c r="X648" s="4" t="s">
        <v>3784</v>
      </c>
      <c r="Y648" s="4" t="s">
        <v>3785</v>
      </c>
      <c r="Z648" s="4"/>
      <c r="AA648" s="4">
        <v>738.0</v>
      </c>
      <c r="AB648" s="4" t="s">
        <v>47</v>
      </c>
      <c r="AC648" s="4"/>
      <c r="AD648" s="20" t="s">
        <v>2147</v>
      </c>
      <c r="AE648" s="4"/>
      <c r="AF648" s="4"/>
      <c r="AG648" s="4"/>
      <c r="AH648" s="4"/>
      <c r="AI648" s="4"/>
      <c r="AJ648" s="4"/>
      <c r="AK648" s="4"/>
      <c r="AL648" s="4"/>
      <c r="AM648" s="4"/>
      <c r="AN648" s="4"/>
      <c r="AO648" s="4"/>
      <c r="AP648" s="4" t="str">
        <f>VLOOKUP(AA649,[1]Trộn!AA648:AB3640,2,FALSE)</f>
        <v>#ERROR!</v>
      </c>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row>
    <row r="649" ht="14.25" customHeight="1">
      <c r="A649" s="1" t="str">
        <f t="shared" si="134"/>
        <v>OK</v>
      </c>
      <c r="B649" s="3" t="str">
        <f t="shared" si="135"/>
        <v>OK</v>
      </c>
      <c r="C649" s="4" t="s">
        <v>3776</v>
      </c>
      <c r="D649" s="4" t="s">
        <v>3352</v>
      </c>
      <c r="E649" s="4"/>
      <c r="F649" s="4"/>
      <c r="G649" s="4"/>
      <c r="H649" s="4"/>
      <c r="I649" s="4"/>
      <c r="J649" s="4"/>
      <c r="K649" s="4"/>
      <c r="L649" s="4"/>
      <c r="M649" s="4" t="s">
        <v>47</v>
      </c>
      <c r="N649" s="4" t="s">
        <v>8</v>
      </c>
      <c r="O649" s="4" t="s">
        <v>1209</v>
      </c>
      <c r="P649" s="4" t="s">
        <v>1250</v>
      </c>
      <c r="Q649" s="4"/>
      <c r="R649" s="4" t="s">
        <v>3786</v>
      </c>
      <c r="S649" s="4" t="s">
        <v>3787</v>
      </c>
      <c r="T649" s="4" t="s">
        <v>3788</v>
      </c>
      <c r="U649" s="4" t="s">
        <v>3789</v>
      </c>
      <c r="V649" s="4" t="s">
        <v>3790</v>
      </c>
      <c r="W649" s="4" t="s">
        <v>3791</v>
      </c>
      <c r="X649" s="4" t="s">
        <v>242</v>
      </c>
      <c r="Y649" s="4" t="s">
        <v>3792</v>
      </c>
      <c r="Z649" s="4"/>
      <c r="AA649" s="4">
        <v>739.0</v>
      </c>
      <c r="AB649" s="4" t="s">
        <v>47</v>
      </c>
      <c r="AC649" s="4"/>
      <c r="AD649" s="20" t="s">
        <v>1105</v>
      </c>
      <c r="AE649" s="4"/>
      <c r="AF649" s="4"/>
      <c r="AG649" s="4"/>
      <c r="AH649" s="4"/>
      <c r="AI649" s="4"/>
      <c r="AJ649" s="4"/>
      <c r="AK649" s="4"/>
      <c r="AL649" s="4"/>
      <c r="AM649" s="4"/>
      <c r="AN649" s="4"/>
      <c r="AO649" s="4"/>
      <c r="AP649" s="4" t="str">
        <f>VLOOKUP(AA650,[1]Trộn!AA649:AB3641,2,FALSE)</f>
        <v>#ERROR!</v>
      </c>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row>
    <row r="650" ht="14.25" customHeight="1">
      <c r="A650" s="1" t="str">
        <f t="shared" si="134"/>
        <v>OK</v>
      </c>
      <c r="B650" s="3" t="str">
        <f t="shared" si="135"/>
        <v>OK</v>
      </c>
      <c r="C650" s="4" t="s">
        <v>3776</v>
      </c>
      <c r="D650" s="4" t="s">
        <v>3352</v>
      </c>
      <c r="E650" s="4"/>
      <c r="F650" s="4"/>
      <c r="G650" s="4"/>
      <c r="H650" s="4"/>
      <c r="I650" s="4"/>
      <c r="J650" s="4"/>
      <c r="K650" s="4"/>
      <c r="L650" s="4"/>
      <c r="M650" s="4" t="s">
        <v>47</v>
      </c>
      <c r="N650" s="4" t="s">
        <v>8</v>
      </c>
      <c r="O650" s="4" t="s">
        <v>1905</v>
      </c>
      <c r="P650" s="4" t="s">
        <v>1965</v>
      </c>
      <c r="Q650" s="4"/>
      <c r="R650" s="4" t="s">
        <v>3793</v>
      </c>
      <c r="S650" s="4" t="s">
        <v>3672</v>
      </c>
      <c r="T650" s="4" t="s">
        <v>3794</v>
      </c>
      <c r="U650" s="4" t="s">
        <v>3669</v>
      </c>
      <c r="V650" s="4" t="s">
        <v>3683</v>
      </c>
      <c r="W650" s="4" t="s">
        <v>3795</v>
      </c>
      <c r="X650" s="4" t="s">
        <v>99</v>
      </c>
      <c r="Y650" s="4" t="s">
        <v>3796</v>
      </c>
      <c r="Z650" s="4"/>
      <c r="AA650" s="4">
        <v>740.0</v>
      </c>
      <c r="AB650" s="4" t="s">
        <v>47</v>
      </c>
      <c r="AC650" s="4"/>
      <c r="AD650" s="20" t="s">
        <v>884</v>
      </c>
      <c r="AE650" s="4"/>
      <c r="AF650" s="4"/>
      <c r="AG650" s="4"/>
      <c r="AH650" s="4"/>
      <c r="AI650" s="4"/>
      <c r="AJ650" s="4"/>
      <c r="AK650" s="4"/>
      <c r="AL650" s="4"/>
      <c r="AM650" s="4"/>
      <c r="AN650" s="4"/>
      <c r="AO650" s="4"/>
      <c r="AP650" s="4" t="str">
        <f>VLOOKUP(AA651,[1]Trộn!AA650:AB3642,2,FALSE)</f>
        <v>#ERROR!</v>
      </c>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row>
    <row r="651" ht="14.25" customHeight="1">
      <c r="A651" s="1" t="str">
        <f t="shared" si="134"/>
        <v/>
      </c>
      <c r="B651" s="3">
        <f t="shared" si="135"/>
        <v>0</v>
      </c>
      <c r="C651" s="4" t="s">
        <v>3776</v>
      </c>
      <c r="D651" s="4" t="s">
        <v>3352</v>
      </c>
      <c r="E651" s="4"/>
      <c r="F651" s="4"/>
      <c r="G651" s="4" t="s">
        <v>3777</v>
      </c>
      <c r="H651" s="4"/>
      <c r="I651" s="4"/>
      <c r="J651" s="4" t="s">
        <v>3099</v>
      </c>
      <c r="K651" s="4"/>
      <c r="L651" s="4"/>
      <c r="M651" s="4"/>
      <c r="N651" s="4"/>
      <c r="O651" s="4"/>
      <c r="P651" s="4" t="s">
        <v>204</v>
      </c>
      <c r="Q651" s="4" t="s">
        <v>5</v>
      </c>
      <c r="R651" s="4" t="s">
        <v>3797</v>
      </c>
      <c r="S651" s="4" t="s">
        <v>3798</v>
      </c>
      <c r="T651" s="4" t="s">
        <v>3799</v>
      </c>
      <c r="U651" s="4" t="s">
        <v>3800</v>
      </c>
      <c r="V651" s="4" t="s">
        <v>3801</v>
      </c>
      <c r="W651" s="4" t="s">
        <v>3802</v>
      </c>
      <c r="X651" s="4" t="s">
        <v>171</v>
      </c>
      <c r="Y651" s="4"/>
      <c r="Z651" s="4" t="s">
        <v>3803</v>
      </c>
      <c r="AA651" s="4">
        <v>741.0</v>
      </c>
      <c r="AB651" s="4" t="s">
        <v>49</v>
      </c>
      <c r="AC651" s="4"/>
      <c r="AD651" s="4"/>
      <c r="AE651" s="4"/>
      <c r="AF651" s="4"/>
      <c r="AG651" s="4"/>
      <c r="AH651" s="4"/>
      <c r="AI651" s="4"/>
      <c r="AJ651" s="4"/>
      <c r="AK651" s="4"/>
      <c r="AL651" s="4"/>
      <c r="AM651" s="4"/>
      <c r="AN651" s="4"/>
      <c r="AO651" s="4"/>
      <c r="AP651" s="4" t="str">
        <f>VLOOKUP(AA652,[1]Trộn!AA651:AB3643,2,FALSE)</f>
        <v>#ERROR!</v>
      </c>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row>
    <row r="652" ht="14.25" customHeight="1">
      <c r="A652" s="1" t="str">
        <f t="shared" si="134"/>
        <v/>
      </c>
      <c r="B652" s="3">
        <f t="shared" si="135"/>
        <v>0</v>
      </c>
      <c r="C652" s="4" t="s">
        <v>3776</v>
      </c>
      <c r="D652" s="4" t="s">
        <v>3352</v>
      </c>
      <c r="E652" s="4"/>
      <c r="F652" s="4"/>
      <c r="G652" s="4"/>
      <c r="H652" s="4"/>
      <c r="I652" s="4"/>
      <c r="J652" s="4"/>
      <c r="K652" s="4"/>
      <c r="L652" s="4"/>
      <c r="M652" s="4"/>
      <c r="N652" s="4"/>
      <c r="O652" s="4"/>
      <c r="P652" s="4" t="s">
        <v>204</v>
      </c>
      <c r="Q652" s="4" t="s">
        <v>9</v>
      </c>
      <c r="R652" s="4" t="s">
        <v>3804</v>
      </c>
      <c r="S652" s="4" t="s">
        <v>150</v>
      </c>
      <c r="T652" s="4" t="s">
        <v>150</v>
      </c>
      <c r="U652" s="4" t="s">
        <v>150</v>
      </c>
      <c r="V652" s="4" t="s">
        <v>150</v>
      </c>
      <c r="W652" s="4" t="s">
        <v>150</v>
      </c>
      <c r="X652" s="4" t="s">
        <v>3805</v>
      </c>
      <c r="Y652" s="4"/>
      <c r="Z652" s="4" t="s">
        <v>3806</v>
      </c>
      <c r="AA652" s="4">
        <v>742.0</v>
      </c>
      <c r="AB652" s="4" t="s">
        <v>49</v>
      </c>
      <c r="AC652" s="4"/>
      <c r="AD652" s="4"/>
      <c r="AE652" s="4"/>
      <c r="AF652" s="4"/>
      <c r="AG652" s="4"/>
      <c r="AH652" s="4"/>
      <c r="AI652" s="4"/>
      <c r="AJ652" s="4"/>
      <c r="AK652" s="4"/>
      <c r="AL652" s="4"/>
      <c r="AM652" s="4"/>
      <c r="AN652" s="4"/>
      <c r="AO652" s="4"/>
      <c r="AP652" s="4" t="str">
        <f>VLOOKUP(AA653,[1]Trộn!AA652:AB3644,2,FALSE)</f>
        <v>#ERROR!</v>
      </c>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row>
    <row r="653" ht="14.25" customHeight="1">
      <c r="A653" s="1" t="str">
        <f t="shared" si="134"/>
        <v/>
      </c>
      <c r="B653" s="3">
        <f t="shared" si="135"/>
        <v>0</v>
      </c>
      <c r="C653" s="4" t="s">
        <v>3776</v>
      </c>
      <c r="D653" s="4" t="s">
        <v>3352</v>
      </c>
      <c r="E653" s="4"/>
      <c r="F653" s="4"/>
      <c r="G653" s="4"/>
      <c r="H653" s="4"/>
      <c r="I653" s="4"/>
      <c r="J653" s="4"/>
      <c r="K653" s="4"/>
      <c r="L653" s="4"/>
      <c r="M653" s="4"/>
      <c r="N653" s="4"/>
      <c r="O653" s="4"/>
      <c r="P653" s="4"/>
      <c r="Q653" s="4" t="s">
        <v>5</v>
      </c>
      <c r="R653" s="4" t="s">
        <v>3810</v>
      </c>
      <c r="S653" s="4" t="s">
        <v>3811</v>
      </c>
      <c r="T653" s="4" t="s">
        <v>3812</v>
      </c>
      <c r="U653" s="4" t="s">
        <v>3813</v>
      </c>
      <c r="V653" s="4" t="s">
        <v>3814</v>
      </c>
      <c r="W653" s="4" t="s">
        <v>3815</v>
      </c>
      <c r="X653" s="4"/>
      <c r="Y653" s="4"/>
      <c r="Z653" s="4" t="s">
        <v>3816</v>
      </c>
      <c r="AA653" s="4">
        <v>743.0</v>
      </c>
      <c r="AB653" s="4" t="s">
        <v>13</v>
      </c>
      <c r="AC653" s="4"/>
      <c r="AD653" s="4"/>
      <c r="AE653" s="4"/>
      <c r="AF653" s="4"/>
      <c r="AG653" s="4"/>
      <c r="AH653" s="4"/>
      <c r="AI653" s="4"/>
      <c r="AJ653" s="4"/>
      <c r="AK653" s="4"/>
      <c r="AL653" s="4"/>
      <c r="AM653" s="4"/>
      <c r="AN653" s="4"/>
      <c r="AO653" s="4"/>
      <c r="AP653" s="4" t="str">
        <f>VLOOKUP(AA654,[1]Trộn!AA653:AB3645,2,FALSE)</f>
        <v>#ERROR!</v>
      </c>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row>
    <row r="654" ht="14.25" customHeight="1">
      <c r="A654" s="1" t="str">
        <f t="shared" si="134"/>
        <v>OK</v>
      </c>
      <c r="B654" s="3" t="str">
        <f t="shared" si="135"/>
        <v>OK</v>
      </c>
      <c r="C654" s="4" t="s">
        <v>3817</v>
      </c>
      <c r="D654" s="4" t="s">
        <v>3352</v>
      </c>
      <c r="E654" s="4"/>
      <c r="F654" s="4" t="s">
        <v>3818</v>
      </c>
      <c r="G654" s="4"/>
      <c r="H654" s="4"/>
      <c r="I654" s="4"/>
      <c r="J654" s="4"/>
      <c r="K654" s="4"/>
      <c r="L654" s="4"/>
      <c r="M654" s="4" t="s">
        <v>47</v>
      </c>
      <c r="N654" s="4" t="s">
        <v>8</v>
      </c>
      <c r="O654" s="4" t="s">
        <v>354</v>
      </c>
      <c r="P654" s="4" t="s">
        <v>1165</v>
      </c>
      <c r="Q654" s="4"/>
      <c r="R654" s="4" t="s">
        <v>3819</v>
      </c>
      <c r="S654" s="4" t="s">
        <v>3820</v>
      </c>
      <c r="T654" s="4" t="s">
        <v>3821</v>
      </c>
      <c r="U654" s="4" t="s">
        <v>3822</v>
      </c>
      <c r="V654" s="4" t="s">
        <v>2424</v>
      </c>
      <c r="W654" s="4" t="s">
        <v>3823</v>
      </c>
      <c r="X654" s="4" t="s">
        <v>242</v>
      </c>
      <c r="Y654" s="4" t="s">
        <v>3824</v>
      </c>
      <c r="Z654" s="4"/>
      <c r="AA654" s="4">
        <v>744.0</v>
      </c>
      <c r="AB654" s="4" t="s">
        <v>47</v>
      </c>
      <c r="AC654" s="4"/>
      <c r="AD654" s="20" t="s">
        <v>3759</v>
      </c>
      <c r="AE654" s="4"/>
      <c r="AF654" s="4"/>
      <c r="AG654" s="4"/>
      <c r="AH654" s="4"/>
      <c r="AI654" s="4"/>
      <c r="AJ654" s="4"/>
      <c r="AK654" s="4"/>
      <c r="AL654" s="4"/>
      <c r="AM654" s="4"/>
      <c r="AN654" s="4"/>
      <c r="AO654" s="4"/>
      <c r="AP654" s="4" t="str">
        <f>VLOOKUP(AA655,[1]Trộn!AA654:AB3646,2,FALSE)</f>
        <v>#ERROR!</v>
      </c>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row>
    <row r="655" ht="14.25" customHeight="1">
      <c r="A655" s="1" t="str">
        <f t="shared" si="134"/>
        <v>OK</v>
      </c>
      <c r="B655" s="3" t="str">
        <f t="shared" si="135"/>
        <v>OK</v>
      </c>
      <c r="C655" s="4" t="s">
        <v>3817</v>
      </c>
      <c r="D655" s="4" t="s">
        <v>3352</v>
      </c>
      <c r="E655" s="4"/>
      <c r="F655" s="4"/>
      <c r="G655" s="4"/>
      <c r="H655" s="4"/>
      <c r="I655" s="4"/>
      <c r="J655" s="4"/>
      <c r="K655" s="4"/>
      <c r="L655" s="4"/>
      <c r="M655" s="4" t="s">
        <v>47</v>
      </c>
      <c r="N655" s="4" t="s">
        <v>8</v>
      </c>
      <c r="O655" s="4" t="s">
        <v>1027</v>
      </c>
      <c r="P655" s="4" t="s">
        <v>1473</v>
      </c>
      <c r="Q655" s="4"/>
      <c r="R655" s="4" t="s">
        <v>3825</v>
      </c>
      <c r="S655" s="4" t="s">
        <v>3826</v>
      </c>
      <c r="T655" s="4" t="s">
        <v>3827</v>
      </c>
      <c r="U655" s="4" t="s">
        <v>3828</v>
      </c>
      <c r="V655" s="4" t="s">
        <v>3829</v>
      </c>
      <c r="W655" s="4" t="s">
        <v>3830</v>
      </c>
      <c r="X655" s="4" t="s">
        <v>1057</v>
      </c>
      <c r="Y655" s="4" t="s">
        <v>3831</v>
      </c>
      <c r="Z655" s="4"/>
      <c r="AA655" s="4">
        <v>745.0</v>
      </c>
      <c r="AB655" s="4" t="s">
        <v>47</v>
      </c>
      <c r="AC655" s="4"/>
      <c r="AD655" s="20" t="s">
        <v>1190</v>
      </c>
      <c r="AE655" s="4"/>
      <c r="AF655" s="4"/>
      <c r="AG655" s="4"/>
      <c r="AH655" s="4"/>
      <c r="AI655" s="4"/>
      <c r="AJ655" s="4"/>
      <c r="AK655" s="4"/>
      <c r="AL655" s="4"/>
      <c r="AM655" s="4"/>
      <c r="AN655" s="4"/>
      <c r="AO655" s="4"/>
      <c r="AP655" s="4" t="str">
        <f>VLOOKUP(AA656,[1]Trộn!AA655:AB3647,2,FALSE)</f>
        <v>#ERROR!</v>
      </c>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row>
    <row r="656" ht="14.25" customHeight="1">
      <c r="A656" s="1" t="str">
        <f t="shared" si="134"/>
        <v>OK</v>
      </c>
      <c r="B656" s="3" t="str">
        <f t="shared" si="135"/>
        <v>OK</v>
      </c>
      <c r="C656" s="4" t="s">
        <v>3817</v>
      </c>
      <c r="D656" s="4" t="s">
        <v>3352</v>
      </c>
      <c r="E656" s="4"/>
      <c r="F656" s="4"/>
      <c r="G656" s="4"/>
      <c r="H656" s="4"/>
      <c r="I656" s="4"/>
      <c r="J656" s="4"/>
      <c r="K656" s="4"/>
      <c r="L656" s="4"/>
      <c r="M656" s="4" t="s">
        <v>47</v>
      </c>
      <c r="N656" s="4" t="s">
        <v>5</v>
      </c>
      <c r="O656" s="4" t="s">
        <v>235</v>
      </c>
      <c r="P656" s="4" t="s">
        <v>481</v>
      </c>
      <c r="Q656" s="4"/>
      <c r="R656" s="4" t="s">
        <v>3833</v>
      </c>
      <c r="S656" s="4" t="s">
        <v>3835</v>
      </c>
      <c r="T656" s="4" t="s">
        <v>3836</v>
      </c>
      <c r="U656" s="4" t="s">
        <v>3838</v>
      </c>
      <c r="V656" s="4" t="s">
        <v>3839</v>
      </c>
      <c r="W656" s="4" t="s">
        <v>3840</v>
      </c>
      <c r="X656" s="4" t="s">
        <v>171</v>
      </c>
      <c r="Y656" s="4" t="s">
        <v>3841</v>
      </c>
      <c r="Z656" s="4"/>
      <c r="AA656" s="4">
        <v>746.0</v>
      </c>
      <c r="AB656" s="4" t="s">
        <v>47</v>
      </c>
      <c r="AC656" s="4"/>
      <c r="AD656" s="20" t="s">
        <v>421</v>
      </c>
      <c r="AE656" s="4"/>
      <c r="AF656" s="4"/>
      <c r="AG656" s="4"/>
      <c r="AH656" s="4"/>
      <c r="AI656" s="4"/>
      <c r="AJ656" s="4"/>
      <c r="AK656" s="4"/>
      <c r="AL656" s="4"/>
      <c r="AM656" s="4"/>
      <c r="AN656" s="4"/>
      <c r="AO656" s="4"/>
      <c r="AP656" s="4" t="str">
        <f>VLOOKUP(AA657,[1]Trộn!AA656:AB3648,2,FALSE)</f>
        <v>#ERROR!</v>
      </c>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row>
    <row r="657" ht="14.25" customHeight="1">
      <c r="A657" s="1" t="str">
        <f t="shared" si="134"/>
        <v/>
      </c>
      <c r="B657" s="3">
        <f t="shared" si="135"/>
        <v>0</v>
      </c>
      <c r="C657" s="4" t="s">
        <v>3817</v>
      </c>
      <c r="D657" s="4" t="s">
        <v>3352</v>
      </c>
      <c r="E657" s="4"/>
      <c r="F657" s="4" t="s">
        <v>3818</v>
      </c>
      <c r="G657" s="4"/>
      <c r="H657" s="4"/>
      <c r="I657" s="4"/>
      <c r="J657" s="4"/>
      <c r="K657" s="4"/>
      <c r="L657" s="4"/>
      <c r="M657" s="4"/>
      <c r="N657" s="4"/>
      <c r="O657" s="4"/>
      <c r="P657" s="4" t="s">
        <v>204</v>
      </c>
      <c r="Q657" s="4" t="s">
        <v>5</v>
      </c>
      <c r="R657" s="4" t="s">
        <v>3842</v>
      </c>
      <c r="S657" s="4" t="s">
        <v>3843</v>
      </c>
      <c r="T657" s="4" t="s">
        <v>3844</v>
      </c>
      <c r="U657" s="4" t="s">
        <v>3845</v>
      </c>
      <c r="V657" s="4" t="s">
        <v>3846</v>
      </c>
      <c r="W657" s="4" t="s">
        <v>3847</v>
      </c>
      <c r="X657" s="4" t="s">
        <v>171</v>
      </c>
      <c r="Y657" s="4"/>
      <c r="Z657" s="4" t="s">
        <v>3848</v>
      </c>
      <c r="AA657" s="4">
        <v>747.0</v>
      </c>
      <c r="AB657" s="4" t="s">
        <v>49</v>
      </c>
      <c r="AC657" s="4"/>
      <c r="AD657" s="4"/>
      <c r="AE657" s="4"/>
      <c r="AF657" s="4"/>
      <c r="AG657" s="4"/>
      <c r="AH657" s="4"/>
      <c r="AI657" s="4"/>
      <c r="AJ657" s="4"/>
      <c r="AK657" s="4"/>
      <c r="AL657" s="4"/>
      <c r="AM657" s="4"/>
      <c r="AN657" s="4"/>
      <c r="AO657" s="4"/>
      <c r="AP657" s="4" t="str">
        <f>VLOOKUP(AA658,[1]Trộn!AA657:AB3649,2,FALSE)</f>
        <v>#ERROR!</v>
      </c>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row>
    <row r="658" ht="14.25" customHeight="1">
      <c r="A658" s="1" t="str">
        <f t="shared" si="134"/>
        <v/>
      </c>
      <c r="B658" s="3">
        <f t="shared" si="135"/>
        <v>0</v>
      </c>
      <c r="C658" s="4" t="s">
        <v>3817</v>
      </c>
      <c r="D658" s="4" t="s">
        <v>3352</v>
      </c>
      <c r="E658" s="4"/>
      <c r="F658" s="4"/>
      <c r="G658" s="4"/>
      <c r="H658" s="4"/>
      <c r="I658" s="4"/>
      <c r="J658" s="4"/>
      <c r="K658" s="4"/>
      <c r="L658" s="4"/>
      <c r="M658" s="4"/>
      <c r="N658" s="4"/>
      <c r="O658" s="4"/>
      <c r="P658" s="4"/>
      <c r="Q658" s="4" t="s">
        <v>5</v>
      </c>
      <c r="R658" s="4" t="s">
        <v>3849</v>
      </c>
      <c r="S658" s="4" t="s">
        <v>3850</v>
      </c>
      <c r="T658" s="4" t="s">
        <v>3851</v>
      </c>
      <c r="U658" s="4" t="s">
        <v>3852</v>
      </c>
      <c r="V658" s="4" t="s">
        <v>3853</v>
      </c>
      <c r="W658" s="4" t="s">
        <v>3854</v>
      </c>
      <c r="X658" s="4" t="s">
        <v>150</v>
      </c>
      <c r="Y658" s="4"/>
      <c r="Z658" s="4" t="s">
        <v>3855</v>
      </c>
      <c r="AA658" s="4">
        <v>748.0</v>
      </c>
      <c r="AB658" s="4" t="s">
        <v>13</v>
      </c>
      <c r="AC658" s="4"/>
      <c r="AD658" s="4"/>
      <c r="AE658" s="4"/>
      <c r="AF658" s="4"/>
      <c r="AG658" s="4"/>
      <c r="AH658" s="4"/>
      <c r="AI658" s="4"/>
      <c r="AJ658" s="4"/>
      <c r="AK658" s="4"/>
      <c r="AL658" s="4"/>
      <c r="AM658" s="4"/>
      <c r="AN658" s="4"/>
      <c r="AO658" s="4"/>
      <c r="AP658" s="4" t="str">
        <f>VLOOKUP(AA659,[1]Trộn!AA658:AB3650,2,FALSE)</f>
        <v>#ERROR!</v>
      </c>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row>
    <row r="659" ht="14.25" customHeight="1">
      <c r="A659" s="1" t="str">
        <f t="shared" si="134"/>
        <v/>
      </c>
      <c r="B659" s="3">
        <f t="shared" si="135"/>
        <v>0</v>
      </c>
      <c r="C659" s="4" t="s">
        <v>3817</v>
      </c>
      <c r="D659" s="4" t="s">
        <v>3352</v>
      </c>
      <c r="E659" s="4"/>
      <c r="F659" s="4"/>
      <c r="G659" s="4"/>
      <c r="H659" s="4"/>
      <c r="I659" s="4"/>
      <c r="J659" s="4"/>
      <c r="K659" s="4"/>
      <c r="L659" s="4"/>
      <c r="M659" s="4"/>
      <c r="N659" s="4"/>
      <c r="O659" s="4"/>
      <c r="P659" s="4"/>
      <c r="Q659" s="4" t="s">
        <v>5</v>
      </c>
      <c r="R659" s="4" t="s">
        <v>3856</v>
      </c>
      <c r="S659" s="4" t="s">
        <v>3857</v>
      </c>
      <c r="T659" s="4" t="s">
        <v>3858</v>
      </c>
      <c r="U659" s="4" t="s">
        <v>3845</v>
      </c>
      <c r="V659" s="4" t="s">
        <v>3846</v>
      </c>
      <c r="W659" s="4" t="s">
        <v>3859</v>
      </c>
      <c r="X659" s="4"/>
      <c r="Y659" s="4"/>
      <c r="Z659" s="4" t="s">
        <v>3860</v>
      </c>
      <c r="AA659" s="4">
        <v>749.0</v>
      </c>
      <c r="AB659" s="4" t="s">
        <v>13</v>
      </c>
      <c r="AC659" s="4"/>
      <c r="AD659" s="4"/>
      <c r="AE659" s="4"/>
      <c r="AF659" s="4"/>
      <c r="AG659" s="4"/>
      <c r="AH659" s="4"/>
      <c r="AI659" s="4"/>
      <c r="AJ659" s="4"/>
      <c r="AK659" s="4"/>
      <c r="AL659" s="4"/>
      <c r="AM659" s="4"/>
      <c r="AN659" s="4"/>
      <c r="AO659" s="4"/>
      <c r="AP659" s="4" t="str">
        <f>VLOOKUP(AA660,[1]Trộn!AA659:AB3651,2,FALSE)</f>
        <v>#ERROR!</v>
      </c>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row>
    <row r="660" ht="14.25" customHeight="1">
      <c r="A660" s="1" t="str">
        <f t="shared" si="134"/>
        <v>OK</v>
      </c>
      <c r="B660" s="3" t="str">
        <f t="shared" si="135"/>
        <v>OK</v>
      </c>
      <c r="C660" s="4" t="s">
        <v>3862</v>
      </c>
      <c r="D660" s="4" t="s">
        <v>3352</v>
      </c>
      <c r="E660" s="4"/>
      <c r="F660" s="4" t="s">
        <v>3863</v>
      </c>
      <c r="G660" s="4" t="s">
        <v>3864</v>
      </c>
      <c r="H660" s="4"/>
      <c r="I660" s="4"/>
      <c r="J660" s="4"/>
      <c r="K660" s="4"/>
      <c r="L660" s="4"/>
      <c r="M660" s="4" t="s">
        <v>47</v>
      </c>
      <c r="N660" s="4" t="s">
        <v>5</v>
      </c>
      <c r="O660" s="4" t="s">
        <v>235</v>
      </c>
      <c r="P660" s="4" t="s">
        <v>395</v>
      </c>
      <c r="Q660" s="4"/>
      <c r="R660" s="4" t="s">
        <v>3866</v>
      </c>
      <c r="S660" s="4" t="s">
        <v>3867</v>
      </c>
      <c r="T660" s="4" t="s">
        <v>3868</v>
      </c>
      <c r="U660" s="4" t="s">
        <v>3869</v>
      </c>
      <c r="V660" s="4" t="s">
        <v>3870</v>
      </c>
      <c r="W660" s="4" t="s">
        <v>3871</v>
      </c>
      <c r="X660" s="4" t="s">
        <v>3872</v>
      </c>
      <c r="Y660" s="4" t="s">
        <v>3873</v>
      </c>
      <c r="Z660" s="4"/>
      <c r="AA660" s="4">
        <v>750.0</v>
      </c>
      <c r="AB660" s="4" t="s">
        <v>47</v>
      </c>
      <c r="AC660" s="4"/>
      <c r="AD660" s="20" t="s">
        <v>1245</v>
      </c>
      <c r="AE660" s="4"/>
      <c r="AF660" s="4"/>
      <c r="AG660" s="4"/>
      <c r="AH660" s="4"/>
      <c r="AI660" s="4"/>
      <c r="AJ660" s="4"/>
      <c r="AK660" s="4"/>
      <c r="AL660" s="4"/>
      <c r="AM660" s="4"/>
      <c r="AN660" s="4"/>
      <c r="AO660" s="4"/>
      <c r="AP660" s="4" t="str">
        <f>VLOOKUP(AA661,[1]Trộn!AA660:AB3652,2,FALSE)</f>
        <v>#ERROR!</v>
      </c>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row>
    <row r="661" ht="14.25" customHeight="1">
      <c r="A661" s="1" t="str">
        <f t="shared" si="134"/>
        <v>OK</v>
      </c>
      <c r="B661" s="3" t="str">
        <f t="shared" si="135"/>
        <v>OK</v>
      </c>
      <c r="C661" s="4" t="s">
        <v>3862</v>
      </c>
      <c r="D661" s="4" t="s">
        <v>3352</v>
      </c>
      <c r="E661" s="4"/>
      <c r="F661" s="4" t="s">
        <v>3863</v>
      </c>
      <c r="G661" s="4" t="s">
        <v>3864</v>
      </c>
      <c r="H661" s="4"/>
      <c r="I661" s="4"/>
      <c r="J661" s="4"/>
      <c r="K661" s="4"/>
      <c r="L661" s="4"/>
      <c r="M661" s="4" t="s">
        <v>13</v>
      </c>
      <c r="N661" s="4" t="s">
        <v>5</v>
      </c>
      <c r="O661" s="4" t="s">
        <v>505</v>
      </c>
      <c r="P661" s="4" t="s">
        <v>584</v>
      </c>
      <c r="Q661" s="4"/>
      <c r="R661" s="4" t="s">
        <v>3875</v>
      </c>
      <c r="S661" s="4" t="s">
        <v>3876</v>
      </c>
      <c r="T661" s="4" t="s">
        <v>3877</v>
      </c>
      <c r="U661" s="4" t="s">
        <v>3878</v>
      </c>
      <c r="V661" s="4" t="s">
        <v>3879</v>
      </c>
      <c r="W661" s="4" t="s">
        <v>3880</v>
      </c>
      <c r="X661" s="4" t="s">
        <v>3881</v>
      </c>
      <c r="Y661" s="4" t="s">
        <v>3882</v>
      </c>
      <c r="Z661" s="4"/>
      <c r="AA661" s="4">
        <v>751.0</v>
      </c>
      <c r="AB661" s="4" t="s">
        <v>47</v>
      </c>
      <c r="AC661" s="4"/>
      <c r="AD661" s="20" t="s">
        <v>1250</v>
      </c>
      <c r="AE661" s="4"/>
      <c r="AF661" s="4"/>
      <c r="AG661" s="4"/>
      <c r="AH661" s="4"/>
      <c r="AI661" s="4"/>
      <c r="AJ661" s="4"/>
      <c r="AK661" s="4"/>
      <c r="AL661" s="4"/>
      <c r="AM661" s="4"/>
      <c r="AN661" s="4"/>
      <c r="AO661" s="4"/>
      <c r="AP661" s="4" t="str">
        <f>VLOOKUP(AA662,[1]Trộn!AA661:AB3653,2,FALSE)</f>
        <v>#ERROR!</v>
      </c>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row>
    <row r="662" ht="14.25" customHeight="1">
      <c r="A662" s="1" t="str">
        <f t="shared" si="134"/>
        <v>OK</v>
      </c>
      <c r="B662" s="3" t="str">
        <f t="shared" si="135"/>
        <v>OK</v>
      </c>
      <c r="C662" s="4" t="s">
        <v>3862</v>
      </c>
      <c r="D662" s="4" t="s">
        <v>3352</v>
      </c>
      <c r="E662" s="4"/>
      <c r="F662" s="4" t="s">
        <v>3863</v>
      </c>
      <c r="G662" s="4" t="s">
        <v>3864</v>
      </c>
      <c r="H662" s="4"/>
      <c r="I662" s="4"/>
      <c r="J662" s="4"/>
      <c r="K662" s="4"/>
      <c r="L662" s="4"/>
      <c r="M662" s="4" t="s">
        <v>49</v>
      </c>
      <c r="N662" s="4" t="s">
        <v>9</v>
      </c>
      <c r="O662" s="4" t="s">
        <v>2625</v>
      </c>
      <c r="P662" s="4" t="s">
        <v>2767</v>
      </c>
      <c r="Q662" s="4"/>
      <c r="R662" s="4" t="s">
        <v>3883</v>
      </c>
      <c r="S662" s="4"/>
      <c r="T662" s="4"/>
      <c r="U662" s="4"/>
      <c r="V662" s="4"/>
      <c r="W662" s="4"/>
      <c r="X662" s="4"/>
      <c r="Y662" s="4"/>
      <c r="Z662" s="4"/>
      <c r="AA662" s="4">
        <v>752.0</v>
      </c>
      <c r="AB662" s="4" t="s">
        <v>47</v>
      </c>
      <c r="AC662" s="4"/>
      <c r="AD662" s="20" t="s">
        <v>1366</v>
      </c>
      <c r="AE662" s="4"/>
      <c r="AF662" s="4"/>
      <c r="AG662" s="4"/>
      <c r="AH662" s="4"/>
      <c r="AI662" s="4"/>
      <c r="AJ662" s="4"/>
      <c r="AK662" s="4"/>
      <c r="AL662" s="4"/>
      <c r="AM662" s="4"/>
      <c r="AN662" s="4"/>
      <c r="AO662" s="4"/>
      <c r="AP662" s="4" t="str">
        <f>VLOOKUP(AA663,[1]Trộn!AA662:AB3654,2,FALSE)</f>
        <v>#ERROR!</v>
      </c>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row>
    <row r="663" ht="14.25" customHeight="1">
      <c r="A663" s="1"/>
      <c r="B663" s="3"/>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row>
    <row r="664" ht="14.25" customHeight="1">
      <c r="A664" s="1" t="str">
        <f t="shared" ref="A664:A666" si="136">SWITCH(B664,"OK",IF(ISBLANK(R664),IF(ISBLANK(P664),"Giữ chỗ nhóm","Giữ chỗ"),"OK"),"Chưa làm",IF(P664&lt;&gt;"","Giữ chỗ",""),0,IF(ISBLANK(R664),"Thêm",""),"")</f>
        <v>OK</v>
      </c>
      <c r="B664" s="3" t="str">
        <f t="shared" ref="B664:B666" si="137">IF(Q664&lt;&gt;"",0,IF(O664="",IF(N664="",,"Tự do chọn"),SWITCH(M664,"KSTN",IF(LEFT(O664,1)="A","OK","Sai lớp"),"CQ",IF(LEFT(O664,1)="B","OK","Sai lớp"),"SIE",IF(LEFT(O664,1)="C","OK","Sai lớp"),"VN",IF(LEFT(O664,1)="D","OK","Sai lớp"),"VN-ICT",IF(LEFT(O664,1)="D","OK","Sai lớp"),"Sai phân công")))</f>
        <v>OK</v>
      </c>
      <c r="C664" s="4" t="s">
        <v>3886</v>
      </c>
      <c r="D664" s="4" t="s">
        <v>3352</v>
      </c>
      <c r="E664" s="4"/>
      <c r="F664" s="4"/>
      <c r="G664" s="4" t="s">
        <v>3887</v>
      </c>
      <c r="H664" s="4"/>
      <c r="I664" s="4"/>
      <c r="J664" s="4"/>
      <c r="K664" s="4"/>
      <c r="L664" s="4"/>
      <c r="M664" s="4" t="s">
        <v>47</v>
      </c>
      <c r="N664" s="4" t="s">
        <v>5</v>
      </c>
      <c r="O664" s="4" t="s">
        <v>235</v>
      </c>
      <c r="P664" s="4" t="s">
        <v>395</v>
      </c>
      <c r="Q664" s="4"/>
      <c r="R664" s="4" t="s">
        <v>3888</v>
      </c>
      <c r="S664" s="4" t="s">
        <v>3889</v>
      </c>
      <c r="T664" s="4" t="s">
        <v>3890</v>
      </c>
      <c r="U664" s="4" t="s">
        <v>3891</v>
      </c>
      <c r="V664" s="4" t="s">
        <v>3870</v>
      </c>
      <c r="W664" s="4" t="s">
        <v>3892</v>
      </c>
      <c r="X664" s="4" t="s">
        <v>3893</v>
      </c>
      <c r="Y664" s="4" t="s">
        <v>3894</v>
      </c>
      <c r="Z664" s="4"/>
      <c r="AA664" s="4">
        <v>754.0</v>
      </c>
      <c r="AB664" s="4" t="s">
        <v>47</v>
      </c>
      <c r="AC664" s="4"/>
      <c r="AD664" s="20" t="s">
        <v>1239</v>
      </c>
      <c r="AE664" s="4"/>
      <c r="AF664" s="4"/>
      <c r="AG664" s="4"/>
      <c r="AH664" s="4"/>
      <c r="AI664" s="4"/>
      <c r="AJ664" s="4"/>
      <c r="AK664" s="4"/>
      <c r="AL664" s="4"/>
      <c r="AM664" s="4"/>
      <c r="AN664" s="4"/>
      <c r="AO664" s="4"/>
      <c r="AP664" s="4" t="str">
        <f>VLOOKUP(AA665,[1]Trộn!AA664:AB3656,2,FALSE)</f>
        <v>#ERROR!</v>
      </c>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row>
    <row r="665" ht="14.25" customHeight="1">
      <c r="A665" s="1" t="str">
        <f t="shared" si="136"/>
        <v>OK</v>
      </c>
      <c r="B665" s="3" t="str">
        <f t="shared" si="137"/>
        <v>OK</v>
      </c>
      <c r="C665" s="4" t="s">
        <v>3886</v>
      </c>
      <c r="D665" s="4" t="s">
        <v>3352</v>
      </c>
      <c r="E665" s="4"/>
      <c r="F665" s="4"/>
      <c r="G665" s="4" t="s">
        <v>3887</v>
      </c>
      <c r="H665" s="4"/>
      <c r="I665" s="4"/>
      <c r="J665" s="4"/>
      <c r="K665" s="4"/>
      <c r="L665" s="4"/>
      <c r="M665" s="4" t="s">
        <v>13</v>
      </c>
      <c r="N665" s="4" t="s">
        <v>5</v>
      </c>
      <c r="O665" s="4" t="s">
        <v>91</v>
      </c>
      <c r="P665" s="4" t="s">
        <v>342</v>
      </c>
      <c r="Q665" s="4"/>
      <c r="R665" s="4" t="s">
        <v>3895</v>
      </c>
      <c r="S665" s="4" t="s">
        <v>3896</v>
      </c>
      <c r="T665" s="4" t="s">
        <v>3897</v>
      </c>
      <c r="U665" s="4" t="s">
        <v>3898</v>
      </c>
      <c r="V665" s="4" t="s">
        <v>3899</v>
      </c>
      <c r="W665" s="4" t="s">
        <v>3900</v>
      </c>
      <c r="X665" s="4" t="s">
        <v>3901</v>
      </c>
      <c r="Y665" s="4" t="s">
        <v>3902</v>
      </c>
      <c r="Z665" s="4"/>
      <c r="AA665" s="4">
        <v>755.0</v>
      </c>
      <c r="AB665" s="4" t="s">
        <v>47</v>
      </c>
      <c r="AC665" s="4"/>
      <c r="AD665" s="20" t="s">
        <v>481</v>
      </c>
      <c r="AE665" s="4"/>
      <c r="AF665" s="4"/>
      <c r="AG665" s="4"/>
      <c r="AH665" s="4"/>
      <c r="AI665" s="4"/>
      <c r="AJ665" s="4"/>
      <c r="AK665" s="4"/>
      <c r="AL665" s="4"/>
      <c r="AM665" s="4"/>
      <c r="AN665" s="4"/>
      <c r="AO665" s="4"/>
      <c r="AP665" s="4" t="str">
        <f>VLOOKUP(AA666,[1]Trộn!AA665:AB3657,2,FALSE)</f>
        <v>#ERROR!</v>
      </c>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row>
    <row r="666" ht="14.25" customHeight="1">
      <c r="A666" s="1" t="str">
        <f t="shared" si="136"/>
        <v>OK</v>
      </c>
      <c r="B666" s="3" t="str">
        <f t="shared" si="137"/>
        <v>OK</v>
      </c>
      <c r="C666" s="4" t="s">
        <v>3886</v>
      </c>
      <c r="D666" s="4" t="s">
        <v>3352</v>
      </c>
      <c r="E666" s="4"/>
      <c r="F666" s="4"/>
      <c r="G666" s="4" t="s">
        <v>3887</v>
      </c>
      <c r="H666" s="4"/>
      <c r="I666" s="4"/>
      <c r="J666" s="4"/>
      <c r="K666" s="4"/>
      <c r="L666" s="4"/>
      <c r="M666" s="4" t="s">
        <v>49</v>
      </c>
      <c r="N666" s="4" t="s">
        <v>9</v>
      </c>
      <c r="O666" s="4" t="s">
        <v>3485</v>
      </c>
      <c r="P666" s="4" t="s">
        <v>3512</v>
      </c>
      <c r="Q666" s="4"/>
      <c r="R666" s="4" t="s">
        <v>3903</v>
      </c>
      <c r="S666" s="4"/>
      <c r="T666" s="4"/>
      <c r="U666" s="4"/>
      <c r="V666" s="4"/>
      <c r="W666" s="4"/>
      <c r="X666" s="4"/>
      <c r="Y666" s="4"/>
      <c r="Z666" s="4"/>
      <c r="AA666" s="4">
        <v>756.0</v>
      </c>
      <c r="AB666" s="4" t="s">
        <v>47</v>
      </c>
      <c r="AC666" s="4"/>
      <c r="AD666" s="20" t="s">
        <v>615</v>
      </c>
      <c r="AE666" s="4"/>
      <c r="AF666" s="4"/>
      <c r="AG666" s="4"/>
      <c r="AH666" s="4"/>
      <c r="AI666" s="4"/>
      <c r="AJ666" s="4"/>
      <c r="AK666" s="4"/>
      <c r="AL666" s="4"/>
      <c r="AM666" s="4"/>
      <c r="AN666" s="4"/>
      <c r="AO666" s="4"/>
      <c r="AP666" s="4" t="str">
        <f>VLOOKUP(AA667,[1]Trộn!AA666:AB3658,2,FALSE)</f>
        <v>#ERROR!</v>
      </c>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row>
    <row r="667" ht="14.25" customHeight="1">
      <c r="A667" s="1"/>
      <c r="B667" s="3"/>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row>
    <row r="668" ht="14.25" customHeight="1">
      <c r="A668" s="1" t="str">
        <f t="shared" ref="A668:A670" si="138">SWITCH(B668,"OK",IF(ISBLANK(R668),IF(ISBLANK(P668),"Giữ chỗ nhóm","Giữ chỗ"),"OK"),"Chưa làm",IF(P668&lt;&gt;"","Giữ chỗ",""),0,IF(ISBLANK(R668),"Thêm",""),"")</f>
        <v>OK</v>
      </c>
      <c r="B668" s="3" t="str">
        <f t="shared" ref="B668:B670" si="139">IF(Q668&lt;&gt;"",0,IF(O668="",IF(N668="",,"Tự do chọn"),SWITCH(M668,"KSTN",IF(LEFT(O668,1)="A","OK","Sai lớp"),"CQ",IF(LEFT(O668,1)="B","OK","Sai lớp"),"SIE",IF(LEFT(O668,1)="C","OK","Sai lớp"),"VN",IF(LEFT(O668,1)="D","OK","Sai lớp"),"VN-ICT",IF(LEFT(O668,1)="D","OK","Sai lớp"),"Sai phân công")))</f>
        <v>OK</v>
      </c>
      <c r="C668" s="4" t="s">
        <v>3904</v>
      </c>
      <c r="D668" s="4" t="s">
        <v>3352</v>
      </c>
      <c r="E668" s="4"/>
      <c r="F668" s="4"/>
      <c r="G668" s="4" t="s">
        <v>3905</v>
      </c>
      <c r="H668" s="4"/>
      <c r="I668" s="4"/>
      <c r="J668" s="4"/>
      <c r="K668" s="4"/>
      <c r="L668" s="4"/>
      <c r="M668" s="4" t="s">
        <v>47</v>
      </c>
      <c r="N668" s="4" t="s">
        <v>5</v>
      </c>
      <c r="O668" s="4" t="s">
        <v>354</v>
      </c>
      <c r="P668" s="4" t="s">
        <v>1165</v>
      </c>
      <c r="Q668" s="4"/>
      <c r="R668" s="4" t="s">
        <v>3906</v>
      </c>
      <c r="S668" s="4" t="s">
        <v>3907</v>
      </c>
      <c r="T668" s="4" t="s">
        <v>3908</v>
      </c>
      <c r="U668" s="4" t="s">
        <v>3909</v>
      </c>
      <c r="V668" s="4" t="s">
        <v>3910</v>
      </c>
      <c r="W668" s="4" t="s">
        <v>3911</v>
      </c>
      <c r="X668" s="4" t="s">
        <v>410</v>
      </c>
      <c r="Y668" s="4" t="s">
        <v>3912</v>
      </c>
      <c r="Z668" s="4"/>
      <c r="AA668" s="4">
        <v>758.0</v>
      </c>
      <c r="AB668" s="4" t="s">
        <v>47</v>
      </c>
      <c r="AC668" s="4"/>
      <c r="AD668" s="20" t="s">
        <v>846</v>
      </c>
      <c r="AE668" s="4"/>
      <c r="AF668" s="4"/>
      <c r="AG668" s="4"/>
      <c r="AH668" s="4"/>
      <c r="AI668" s="4"/>
      <c r="AJ668" s="4"/>
      <c r="AK668" s="4"/>
      <c r="AL668" s="4"/>
      <c r="AM668" s="4"/>
      <c r="AN668" s="4"/>
      <c r="AO668" s="4"/>
      <c r="AP668" s="4" t="str">
        <f>VLOOKUP(AA669,[1]Trộn!AA668:AB3660,2,FALSE)</f>
        <v>#ERROR!</v>
      </c>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row>
    <row r="669" ht="14.25" customHeight="1">
      <c r="A669" s="1" t="str">
        <f t="shared" si="138"/>
        <v>OK</v>
      </c>
      <c r="B669" s="3" t="str">
        <f t="shared" si="139"/>
        <v>OK</v>
      </c>
      <c r="C669" s="4" t="s">
        <v>3904</v>
      </c>
      <c r="D669" s="4" t="s">
        <v>3352</v>
      </c>
      <c r="E669" s="4"/>
      <c r="F669" s="4"/>
      <c r="G669" s="4" t="s">
        <v>3905</v>
      </c>
      <c r="H669" s="4"/>
      <c r="I669" s="4"/>
      <c r="J669" s="4"/>
      <c r="K669" s="4"/>
      <c r="L669" s="4"/>
      <c r="M669" s="4" t="s">
        <v>13</v>
      </c>
      <c r="N669" s="4" t="s">
        <v>5</v>
      </c>
      <c r="O669" s="4" t="s">
        <v>413</v>
      </c>
      <c r="P669" s="4" t="s">
        <v>457</v>
      </c>
      <c r="Q669" s="4"/>
      <c r="R669" s="4" t="s">
        <v>3914</v>
      </c>
      <c r="S669" s="4" t="s">
        <v>3915</v>
      </c>
      <c r="T669" s="4" t="s">
        <v>3916</v>
      </c>
      <c r="U669" s="4" t="s">
        <v>3762</v>
      </c>
      <c r="V669" s="4" t="s">
        <v>3917</v>
      </c>
      <c r="W669" s="4" t="s">
        <v>3918</v>
      </c>
      <c r="X669" s="4" t="s">
        <v>925</v>
      </c>
      <c r="Y669" s="4" t="s">
        <v>3919</v>
      </c>
      <c r="Z669" s="4"/>
      <c r="AA669" s="4">
        <v>759.0</v>
      </c>
      <c r="AB669" s="4" t="s">
        <v>47</v>
      </c>
      <c r="AC669" s="4"/>
      <c r="AD669" s="20" t="s">
        <v>646</v>
      </c>
      <c r="AE669" s="4"/>
      <c r="AF669" s="4"/>
      <c r="AG669" s="4"/>
      <c r="AH669" s="4"/>
      <c r="AI669" s="4"/>
      <c r="AJ669" s="4"/>
      <c r="AK669" s="4"/>
      <c r="AL669" s="4"/>
      <c r="AM669" s="4"/>
      <c r="AN669" s="4"/>
      <c r="AO669" s="4"/>
      <c r="AP669" s="4" t="str">
        <f>VLOOKUP(AA670,[1]Trộn!AA669:AB3661,2,FALSE)</f>
        <v>#ERROR!</v>
      </c>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row>
    <row r="670" ht="14.25" customHeight="1">
      <c r="A670" s="1" t="str">
        <f t="shared" si="138"/>
        <v/>
      </c>
      <c r="B670" s="3">
        <f t="shared" si="139"/>
        <v>0</v>
      </c>
      <c r="C670" s="4" t="s">
        <v>3904</v>
      </c>
      <c r="D670" s="4" t="s">
        <v>3352</v>
      </c>
      <c r="E670" s="4"/>
      <c r="F670" s="4"/>
      <c r="G670" s="4" t="s">
        <v>3905</v>
      </c>
      <c r="H670" s="4"/>
      <c r="I670" s="4"/>
      <c r="J670" s="4"/>
      <c r="K670" s="4"/>
      <c r="L670" s="4"/>
      <c r="M670" s="4" t="s">
        <v>49</v>
      </c>
      <c r="N670" s="4" t="s">
        <v>9</v>
      </c>
      <c r="O670" s="4" t="s">
        <v>2465</v>
      </c>
      <c r="P670" s="4" t="s">
        <v>2562</v>
      </c>
      <c r="Q670" s="4" t="s">
        <v>9</v>
      </c>
      <c r="R670" s="4" t="s">
        <v>3920</v>
      </c>
      <c r="S670" s="4"/>
      <c r="T670" s="4"/>
      <c r="U670" s="4"/>
      <c r="V670" s="4"/>
      <c r="W670" s="4"/>
      <c r="X670" s="4"/>
      <c r="Y670" s="4"/>
      <c r="Z670" s="4"/>
      <c r="AA670" s="4">
        <v>760.0</v>
      </c>
      <c r="AB670" s="4" t="s">
        <v>47</v>
      </c>
      <c r="AC670" s="4"/>
      <c r="AD670" s="20" t="s">
        <v>1150</v>
      </c>
      <c r="AE670" s="4"/>
      <c r="AF670" s="4"/>
      <c r="AG670" s="4"/>
      <c r="AH670" s="4"/>
      <c r="AI670" s="4"/>
      <c r="AJ670" s="4"/>
      <c r="AK670" s="4"/>
      <c r="AL670" s="4"/>
      <c r="AM670" s="4"/>
      <c r="AN670" s="4"/>
      <c r="AO670" s="4"/>
      <c r="AP670" s="4" t="str">
        <f>VLOOKUP(AA671,[1]Trộn!AA670:AB3662,2,FALSE)</f>
        <v>#ERROR!</v>
      </c>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row>
    <row r="671" ht="14.25" customHeight="1">
      <c r="A671" s="1"/>
      <c r="B671" s="3"/>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row>
    <row r="672" ht="14.25" customHeight="1">
      <c r="A672" s="1" t="str">
        <f t="shared" ref="A672:A733" si="140">SWITCH(B672,"OK",IF(ISBLANK(R672),IF(ISBLANK(P672),"Giữ chỗ nhóm","Giữ chỗ"),"OK"),"Chưa làm",IF(P672&lt;&gt;"","Giữ chỗ",""),0,IF(ISBLANK(R672),"Thêm",""),"")</f>
        <v>OK</v>
      </c>
      <c r="B672" s="3" t="str">
        <f t="shared" ref="B672:B733" si="141">IF(Q672&lt;&gt;"",0,IF(O672="",IF(N672="",,"Tự do chọn"),SWITCH(M672,"KSTN",IF(LEFT(O672,1)="A","OK","Sai lớp"),"CQ",IF(LEFT(O672,1)="B","OK","Sai lớp"),"SIE",IF(LEFT(O672,1)="C","OK","Sai lớp"),"VN",IF(LEFT(O672,1)="D","OK","Sai lớp"),"VN-ICT",IF(LEFT(O672,1)="D","OK","Sai lớp"),"Sai phân công")))</f>
        <v>OK</v>
      </c>
      <c r="C672" s="4" t="s">
        <v>3923</v>
      </c>
      <c r="D672" s="4" t="s">
        <v>3352</v>
      </c>
      <c r="E672" s="4"/>
      <c r="F672" s="4"/>
      <c r="G672" s="4"/>
      <c r="H672" s="4"/>
      <c r="I672" s="4"/>
      <c r="J672" s="4"/>
      <c r="K672" s="4"/>
      <c r="L672" s="4"/>
      <c r="M672" s="4" t="s">
        <v>47</v>
      </c>
      <c r="N672" s="4" t="s">
        <v>5</v>
      </c>
      <c r="O672" s="67" t="s">
        <v>1189</v>
      </c>
      <c r="P672" s="87" t="s">
        <v>265</v>
      </c>
      <c r="Q672" s="67"/>
      <c r="R672" s="67" t="s">
        <v>3924</v>
      </c>
      <c r="S672" s="67" t="s">
        <v>3925</v>
      </c>
      <c r="T672" s="67" t="s">
        <v>3926</v>
      </c>
      <c r="U672" s="67" t="s">
        <v>3927</v>
      </c>
      <c r="V672" s="67" t="s">
        <v>3928</v>
      </c>
      <c r="W672" s="67" t="s">
        <v>3929</v>
      </c>
      <c r="X672" s="67" t="s">
        <v>302</v>
      </c>
      <c r="Y672" s="67" t="s">
        <v>3930</v>
      </c>
      <c r="Z672" s="4"/>
      <c r="AA672" s="4">
        <v>762.0</v>
      </c>
      <c r="AB672" s="4" t="s">
        <v>47</v>
      </c>
      <c r="AC672" s="4"/>
      <c r="AD672" s="20" t="s">
        <v>629</v>
      </c>
      <c r="AE672" s="4"/>
      <c r="AF672" s="4"/>
      <c r="AG672" s="4"/>
      <c r="AH672" s="4"/>
      <c r="AI672" s="4"/>
      <c r="AJ672" s="4"/>
      <c r="AK672" s="4"/>
      <c r="AL672" s="4"/>
      <c r="AM672" s="4"/>
      <c r="AN672" s="4"/>
      <c r="AO672" s="4"/>
      <c r="AP672" s="4" t="str">
        <f>VLOOKUP(AA673,[1]Trộn!AA672:AB3664,2,FALSE)</f>
        <v>#ERROR!</v>
      </c>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row>
    <row r="673" ht="14.25" customHeight="1">
      <c r="A673" s="1" t="str">
        <f t="shared" si="140"/>
        <v/>
      </c>
      <c r="B673" s="3">
        <f t="shared" si="141"/>
        <v>0</v>
      </c>
      <c r="C673" s="4" t="s">
        <v>3923</v>
      </c>
      <c r="D673" s="4" t="s">
        <v>3352</v>
      </c>
      <c r="E673" s="4"/>
      <c r="F673" s="4" t="s">
        <v>3931</v>
      </c>
      <c r="G673" s="4"/>
      <c r="H673" s="4"/>
      <c r="I673" s="4"/>
      <c r="J673" s="4"/>
      <c r="K673" s="4"/>
      <c r="L673" s="4"/>
      <c r="M673" s="4" t="s">
        <v>47</v>
      </c>
      <c r="N673" s="4" t="s">
        <v>5</v>
      </c>
      <c r="O673" s="4" t="s">
        <v>1905</v>
      </c>
      <c r="P673" s="4" t="s">
        <v>646</v>
      </c>
      <c r="Q673" s="4" t="s">
        <v>5</v>
      </c>
      <c r="R673" s="4" t="s">
        <v>3932</v>
      </c>
      <c r="S673" s="4" t="s">
        <v>3439</v>
      </c>
      <c r="T673" s="4" t="s">
        <v>3437</v>
      </c>
      <c r="U673" s="4" t="s">
        <v>3440</v>
      </c>
      <c r="V673" s="4" t="s">
        <v>3933</v>
      </c>
      <c r="W673" s="4" t="s">
        <v>3441</v>
      </c>
      <c r="X673" s="4" t="s">
        <v>2204</v>
      </c>
      <c r="Y673" s="4" t="s">
        <v>3934</v>
      </c>
      <c r="Z673" s="4"/>
      <c r="AA673" s="4">
        <v>763.0</v>
      </c>
      <c r="AB673" s="4" t="s">
        <v>47</v>
      </c>
      <c r="AC673" s="4"/>
      <c r="AD673" s="20" t="s">
        <v>1028</v>
      </c>
      <c r="AE673" s="4"/>
      <c r="AF673" s="4"/>
      <c r="AG673" s="4"/>
      <c r="AH673" s="4"/>
      <c r="AI673" s="4"/>
      <c r="AJ673" s="4"/>
      <c r="AK673" s="4"/>
      <c r="AL673" s="4"/>
      <c r="AM673" s="4"/>
      <c r="AN673" s="4"/>
      <c r="AO673" s="4"/>
      <c r="AP673" s="4" t="str">
        <f>VLOOKUP(AA674,[1]Trộn!AA673:AB3665,2,FALSE)</f>
        <v>#ERROR!</v>
      </c>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row>
    <row r="674" ht="14.25" customHeight="1">
      <c r="A674" s="1" t="str">
        <f t="shared" si="140"/>
        <v>OK</v>
      </c>
      <c r="B674" s="3" t="str">
        <f t="shared" si="141"/>
        <v>OK</v>
      </c>
      <c r="C674" s="4" t="s">
        <v>3923</v>
      </c>
      <c r="D674" s="4" t="s">
        <v>3352</v>
      </c>
      <c r="E674" s="4"/>
      <c r="F674" s="4"/>
      <c r="G674" s="4"/>
      <c r="H674" s="4"/>
      <c r="I674" s="4"/>
      <c r="J674" s="4"/>
      <c r="K674" s="4"/>
      <c r="L674" s="4"/>
      <c r="M674" s="4" t="s">
        <v>47</v>
      </c>
      <c r="N674" s="4" t="s">
        <v>5</v>
      </c>
      <c r="O674" s="4" t="s">
        <v>354</v>
      </c>
      <c r="P674" s="4" t="s">
        <v>1150</v>
      </c>
      <c r="Q674" s="4"/>
      <c r="R674" s="4" t="s">
        <v>3935</v>
      </c>
      <c r="S674" s="4" t="s">
        <v>3936</v>
      </c>
      <c r="T674" s="4" t="s">
        <v>3937</v>
      </c>
      <c r="U674" s="4" t="s">
        <v>3938</v>
      </c>
      <c r="V674" s="4" t="s">
        <v>3939</v>
      </c>
      <c r="W674" s="4" t="s">
        <v>3940</v>
      </c>
      <c r="X674" s="4" t="s">
        <v>171</v>
      </c>
      <c r="Y674" s="4" t="s">
        <v>3942</v>
      </c>
      <c r="Z674" s="4"/>
      <c r="AA674" s="4">
        <v>764.0</v>
      </c>
      <c r="AB674" s="4" t="s">
        <v>47</v>
      </c>
      <c r="AC674" s="4"/>
      <c r="AD674" s="20" t="s">
        <v>1245</v>
      </c>
      <c r="AE674" s="4"/>
      <c r="AF674" s="4"/>
      <c r="AG674" s="4"/>
      <c r="AH674" s="4"/>
      <c r="AI674" s="4"/>
      <c r="AJ674" s="4"/>
      <c r="AK674" s="4"/>
      <c r="AL674" s="4"/>
      <c r="AM674" s="4"/>
      <c r="AN674" s="4"/>
      <c r="AO674" s="4"/>
      <c r="AP674" s="4" t="str">
        <f>VLOOKUP(AA675,[1]Trộn!AA674:AB3666,2,FALSE)</f>
        <v>#ERROR!</v>
      </c>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row>
    <row r="675" ht="14.25" customHeight="1">
      <c r="A675" s="1" t="str">
        <f t="shared" si="140"/>
        <v/>
      </c>
      <c r="B675" s="3">
        <f t="shared" si="141"/>
        <v>0</v>
      </c>
      <c r="C675" s="4" t="s">
        <v>3923</v>
      </c>
      <c r="D675" s="4" t="s">
        <v>3352</v>
      </c>
      <c r="E675" s="4"/>
      <c r="F675" s="4" t="s">
        <v>3931</v>
      </c>
      <c r="G675" s="4"/>
      <c r="H675" s="4"/>
      <c r="I675" s="4"/>
      <c r="J675" s="4"/>
      <c r="K675" s="4"/>
      <c r="L675" s="4"/>
      <c r="M675" s="4"/>
      <c r="N675" s="4"/>
      <c r="O675" s="4"/>
      <c r="P675" s="4" t="s">
        <v>204</v>
      </c>
      <c r="Q675" s="4" t="s">
        <v>5</v>
      </c>
      <c r="R675" s="4" t="s">
        <v>3436</v>
      </c>
      <c r="S675" s="4" t="s">
        <v>3437</v>
      </c>
      <c r="T675" s="4" t="s">
        <v>3439</v>
      </c>
      <c r="U675" s="4" t="s">
        <v>3440</v>
      </c>
      <c r="V675" s="4" t="s">
        <v>3441</v>
      </c>
      <c r="W675" s="4" t="s">
        <v>3442</v>
      </c>
      <c r="X675" s="4" t="s">
        <v>2339</v>
      </c>
      <c r="Y675" s="4"/>
      <c r="Z675" s="4" t="s">
        <v>3945</v>
      </c>
      <c r="AA675" s="4">
        <v>765.0</v>
      </c>
      <c r="AB675" s="4" t="s">
        <v>49</v>
      </c>
      <c r="AC675" s="4"/>
      <c r="AD675" s="4"/>
      <c r="AE675" s="4"/>
      <c r="AF675" s="4"/>
      <c r="AG675" s="4"/>
      <c r="AH675" s="4"/>
      <c r="AI675" s="4"/>
      <c r="AJ675" s="4"/>
      <c r="AK675" s="4"/>
      <c r="AL675" s="4"/>
      <c r="AM675" s="4"/>
      <c r="AN675" s="4"/>
      <c r="AO675" s="4"/>
      <c r="AP675" s="4" t="str">
        <f>VLOOKUP(AA676,[1]Trộn!AA675:AB3667,2,FALSE)</f>
        <v>#ERROR!</v>
      </c>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row>
    <row r="676" ht="14.25" customHeight="1">
      <c r="A676" s="1" t="str">
        <f t="shared" si="140"/>
        <v/>
      </c>
      <c r="B676" s="3">
        <f t="shared" si="141"/>
        <v>0</v>
      </c>
      <c r="C676" s="4" t="s">
        <v>3923</v>
      </c>
      <c r="D676" s="4" t="s">
        <v>3352</v>
      </c>
      <c r="E676" s="4"/>
      <c r="F676" s="4"/>
      <c r="G676" s="4"/>
      <c r="H676" s="4"/>
      <c r="I676" s="4"/>
      <c r="J676" s="4"/>
      <c r="K676" s="4"/>
      <c r="L676" s="4"/>
      <c r="M676" s="4"/>
      <c r="N676" s="4"/>
      <c r="O676" s="4"/>
      <c r="P676" s="4" t="s">
        <v>204</v>
      </c>
      <c r="Q676" s="4" t="s">
        <v>9</v>
      </c>
      <c r="R676" s="4" t="s">
        <v>3946</v>
      </c>
      <c r="S676" s="4" t="s">
        <v>150</v>
      </c>
      <c r="T676" s="4" t="s">
        <v>150</v>
      </c>
      <c r="U676" s="4" t="s">
        <v>150</v>
      </c>
      <c r="V676" s="4" t="s">
        <v>150</v>
      </c>
      <c r="W676" s="4" t="s">
        <v>150</v>
      </c>
      <c r="X676" s="4" t="s">
        <v>3947</v>
      </c>
      <c r="Y676" s="4"/>
      <c r="Z676" s="4" t="s">
        <v>3948</v>
      </c>
      <c r="AA676" s="4">
        <v>766.0</v>
      </c>
      <c r="AB676" s="4" t="s">
        <v>49</v>
      </c>
      <c r="AC676" s="4"/>
      <c r="AD676" s="4"/>
      <c r="AE676" s="4"/>
      <c r="AF676" s="4"/>
      <c r="AG676" s="4"/>
      <c r="AH676" s="4"/>
      <c r="AI676" s="4"/>
      <c r="AJ676" s="4"/>
      <c r="AK676" s="4"/>
      <c r="AL676" s="4"/>
      <c r="AM676" s="4"/>
      <c r="AN676" s="4"/>
      <c r="AO676" s="4"/>
      <c r="AP676" s="4" t="str">
        <f>VLOOKUP(AA677,[1]Trộn!AA676:AB3668,2,FALSE)</f>
        <v>#ERROR!</v>
      </c>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row>
    <row r="677" ht="14.25" customHeight="1">
      <c r="A677" s="1" t="str">
        <f t="shared" si="140"/>
        <v/>
      </c>
      <c r="B677" s="3">
        <f t="shared" si="141"/>
        <v>0</v>
      </c>
      <c r="C677" s="4" t="s">
        <v>3923</v>
      </c>
      <c r="D677" s="4" t="s">
        <v>3352</v>
      </c>
      <c r="E677" s="4"/>
      <c r="F677" s="4"/>
      <c r="G677" s="4"/>
      <c r="H677" s="4"/>
      <c r="I677" s="4"/>
      <c r="J677" s="4"/>
      <c r="K677" s="4"/>
      <c r="L677" s="4"/>
      <c r="M677" s="4"/>
      <c r="N677" s="4"/>
      <c r="O677" s="4"/>
      <c r="P677" s="4"/>
      <c r="Q677" s="4" t="s">
        <v>9</v>
      </c>
      <c r="R677" s="4" t="s">
        <v>3953</v>
      </c>
      <c r="S677" s="4"/>
      <c r="T677" s="4"/>
      <c r="U677" s="4"/>
      <c r="V677" s="4"/>
      <c r="W677" s="4"/>
      <c r="X677" s="4"/>
      <c r="Y677" s="4"/>
      <c r="Z677" s="4" t="s">
        <v>3954</v>
      </c>
      <c r="AA677" s="4">
        <v>767.0</v>
      </c>
      <c r="AB677" s="4" t="s">
        <v>13</v>
      </c>
      <c r="AC677" s="4"/>
      <c r="AD677" s="4"/>
      <c r="AE677" s="4"/>
      <c r="AF677" s="4"/>
      <c r="AG677" s="4"/>
      <c r="AH677" s="4"/>
      <c r="AI677" s="4"/>
      <c r="AJ677" s="4"/>
      <c r="AK677" s="4"/>
      <c r="AL677" s="4"/>
      <c r="AM677" s="4"/>
      <c r="AN677" s="4"/>
      <c r="AO677" s="4"/>
      <c r="AP677" s="4" t="str">
        <f>VLOOKUP(AA678,[1]Trộn!AA677:AB3669,2,FALSE)</f>
        <v>#ERROR!</v>
      </c>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row>
    <row r="678" ht="14.25" customHeight="1">
      <c r="A678" s="1" t="str">
        <f t="shared" si="140"/>
        <v>OK</v>
      </c>
      <c r="B678" s="3" t="str">
        <f t="shared" si="141"/>
        <v>OK</v>
      </c>
      <c r="C678" s="4" t="s">
        <v>3955</v>
      </c>
      <c r="D678" s="4" t="s">
        <v>3352</v>
      </c>
      <c r="E678" s="4" t="s">
        <v>3956</v>
      </c>
      <c r="F678" s="4" t="s">
        <v>3957</v>
      </c>
      <c r="G678" s="4"/>
      <c r="H678" s="4"/>
      <c r="I678" s="4"/>
      <c r="J678" s="4"/>
      <c r="K678" s="4"/>
      <c r="L678" s="4"/>
      <c r="M678" s="4" t="s">
        <v>47</v>
      </c>
      <c r="N678" s="4" t="s">
        <v>5</v>
      </c>
      <c r="O678" s="4" t="s">
        <v>354</v>
      </c>
      <c r="P678" s="4" t="s">
        <v>1165</v>
      </c>
      <c r="Q678" s="4"/>
      <c r="R678" s="4" t="s">
        <v>3958</v>
      </c>
      <c r="S678" s="4" t="s">
        <v>3959</v>
      </c>
      <c r="T678" s="4" t="s">
        <v>3960</v>
      </c>
      <c r="U678" s="4" t="s">
        <v>3961</v>
      </c>
      <c r="V678" s="4" t="s">
        <v>3962</v>
      </c>
      <c r="W678" s="4" t="s">
        <v>3963</v>
      </c>
      <c r="X678" s="4" t="s">
        <v>1938</v>
      </c>
      <c r="Y678" s="4" t="s">
        <v>3964</v>
      </c>
      <c r="Z678" s="4"/>
      <c r="AA678" s="4">
        <v>768.0</v>
      </c>
      <c r="AB678" s="4" t="s">
        <v>47</v>
      </c>
      <c r="AC678" s="4"/>
      <c r="AD678" s="20" t="s">
        <v>112</v>
      </c>
      <c r="AE678" s="4"/>
      <c r="AF678" s="4"/>
      <c r="AG678" s="4"/>
      <c r="AH678" s="4"/>
      <c r="AI678" s="4"/>
      <c r="AJ678" s="4"/>
      <c r="AK678" s="4"/>
      <c r="AL678" s="4"/>
      <c r="AM678" s="4"/>
      <c r="AN678" s="4"/>
      <c r="AO678" s="4"/>
      <c r="AP678" s="4" t="str">
        <f>VLOOKUP(AA679,[1]Trộn!AA678:AB3670,2,FALSE)</f>
        <v>#ERROR!</v>
      </c>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row>
    <row r="679" ht="14.25" customHeight="1">
      <c r="A679" s="1" t="str">
        <f t="shared" si="140"/>
        <v>OK</v>
      </c>
      <c r="B679" s="3" t="str">
        <f t="shared" si="141"/>
        <v>OK</v>
      </c>
      <c r="C679" s="4" t="s">
        <v>3955</v>
      </c>
      <c r="D679" s="4" t="s">
        <v>3352</v>
      </c>
      <c r="E679" s="4"/>
      <c r="F679" s="4"/>
      <c r="G679" s="4"/>
      <c r="H679" s="4"/>
      <c r="I679" s="4"/>
      <c r="J679" s="4"/>
      <c r="K679" s="4"/>
      <c r="L679" s="4"/>
      <c r="M679" s="4" t="s">
        <v>47</v>
      </c>
      <c r="N679" s="4" t="s">
        <v>5</v>
      </c>
      <c r="O679" s="4" t="s">
        <v>354</v>
      </c>
      <c r="P679" s="4" t="s">
        <v>355</v>
      </c>
      <c r="Q679" s="4"/>
      <c r="R679" s="4" t="s">
        <v>3965</v>
      </c>
      <c r="S679" s="4" t="s">
        <v>3966</v>
      </c>
      <c r="T679" s="4" t="s">
        <v>3967</v>
      </c>
      <c r="U679" s="4" t="s">
        <v>3968</v>
      </c>
      <c r="V679" s="4" t="s">
        <v>3969</v>
      </c>
      <c r="W679" s="4" t="s">
        <v>3970</v>
      </c>
      <c r="X679" s="4" t="s">
        <v>3784</v>
      </c>
      <c r="Y679" s="4" t="s">
        <v>3971</v>
      </c>
      <c r="Z679" s="4"/>
      <c r="AA679" s="4">
        <v>769.0</v>
      </c>
      <c r="AB679" s="4" t="s">
        <v>47</v>
      </c>
      <c r="AC679" s="4"/>
      <c r="AD679" s="20" t="s">
        <v>1473</v>
      </c>
      <c r="AE679" s="4"/>
      <c r="AF679" s="4"/>
      <c r="AG679" s="4"/>
      <c r="AH679" s="4"/>
      <c r="AI679" s="4"/>
      <c r="AJ679" s="4"/>
      <c r="AK679" s="4"/>
      <c r="AL679" s="4"/>
      <c r="AM679" s="4"/>
      <c r="AN679" s="4"/>
      <c r="AO679" s="4"/>
      <c r="AP679" s="4" t="str">
        <f>VLOOKUP(AA680,[1]Trộn!AA679:AB3671,2,FALSE)</f>
        <v>#ERROR!</v>
      </c>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row>
    <row r="680" ht="14.25" customHeight="1">
      <c r="A680" s="1" t="str">
        <f t="shared" si="140"/>
        <v/>
      </c>
      <c r="B680" s="3">
        <f t="shared" si="141"/>
        <v>0</v>
      </c>
      <c r="C680" s="4" t="s">
        <v>3955</v>
      </c>
      <c r="D680" s="4" t="s">
        <v>3352</v>
      </c>
      <c r="E680" s="4"/>
      <c r="F680" s="4"/>
      <c r="G680" s="4"/>
      <c r="H680" s="4"/>
      <c r="I680" s="4"/>
      <c r="J680" s="4"/>
      <c r="K680" s="4"/>
      <c r="L680" s="4"/>
      <c r="M680" s="4" t="s">
        <v>47</v>
      </c>
      <c r="N680" s="4" t="s">
        <v>5</v>
      </c>
      <c r="O680" s="4" t="s">
        <v>1905</v>
      </c>
      <c r="P680" s="4" t="s">
        <v>646</v>
      </c>
      <c r="Q680" s="4" t="s">
        <v>5</v>
      </c>
      <c r="R680" s="4" t="s">
        <v>3972</v>
      </c>
      <c r="S680" s="4" t="s">
        <v>3907</v>
      </c>
      <c r="T680" s="4" t="s">
        <v>3911</v>
      </c>
      <c r="U680" s="4" t="s">
        <v>3908</v>
      </c>
      <c r="V680" s="4" t="s">
        <v>3909</v>
      </c>
      <c r="W680" s="4" t="s">
        <v>3910</v>
      </c>
      <c r="X680" s="4" t="s">
        <v>3973</v>
      </c>
      <c r="Y680" s="4" t="s">
        <v>3974</v>
      </c>
      <c r="Z680" s="4"/>
      <c r="AA680" s="4">
        <v>770.0</v>
      </c>
      <c r="AB680" s="4" t="s">
        <v>47</v>
      </c>
      <c r="AC680" s="4"/>
      <c r="AD680" s="20" t="s">
        <v>421</v>
      </c>
      <c r="AE680" s="4"/>
      <c r="AF680" s="4"/>
      <c r="AG680" s="4"/>
      <c r="AH680" s="4"/>
      <c r="AI680" s="4"/>
      <c r="AJ680" s="4"/>
      <c r="AK680" s="4"/>
      <c r="AL680" s="4"/>
      <c r="AM680" s="4"/>
      <c r="AN680" s="4"/>
      <c r="AO680" s="4"/>
      <c r="AP680" s="4" t="str">
        <f>VLOOKUP(AA681,[1]Trộn!AA680:AB3672,2,FALSE)</f>
        <v>#ERROR!</v>
      </c>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row>
    <row r="681" ht="14.25" customHeight="1">
      <c r="A681" s="1" t="str">
        <f t="shared" si="140"/>
        <v>OK</v>
      </c>
      <c r="B681" s="3" t="str">
        <f t="shared" si="141"/>
        <v>OK</v>
      </c>
      <c r="C681" s="4" t="s">
        <v>3955</v>
      </c>
      <c r="D681" s="4" t="s">
        <v>3352</v>
      </c>
      <c r="E681" s="4"/>
      <c r="F681" s="4"/>
      <c r="G681" s="4"/>
      <c r="H681" s="4"/>
      <c r="I681" s="4"/>
      <c r="J681" s="4"/>
      <c r="K681" s="4"/>
      <c r="L681" s="4"/>
      <c r="M681" s="4" t="s">
        <v>47</v>
      </c>
      <c r="N681" s="4" t="s">
        <v>5</v>
      </c>
      <c r="O681" s="4" t="s">
        <v>1027</v>
      </c>
      <c r="P681" s="4" t="s">
        <v>1473</v>
      </c>
      <c r="Q681" s="4"/>
      <c r="R681" s="4" t="s">
        <v>3975</v>
      </c>
      <c r="S681" s="4" t="s">
        <v>3976</v>
      </c>
      <c r="T681" s="4" t="s">
        <v>3977</v>
      </c>
      <c r="U681" s="4" t="s">
        <v>3978</v>
      </c>
      <c r="V681" s="4" t="s">
        <v>3979</v>
      </c>
      <c r="W681" s="4" t="s">
        <v>3980</v>
      </c>
      <c r="X681" s="4" t="s">
        <v>301</v>
      </c>
      <c r="Y681" s="4" t="s">
        <v>3981</v>
      </c>
      <c r="Z681" s="4"/>
      <c r="AA681" s="4">
        <v>771.0</v>
      </c>
      <c r="AB681" s="4" t="s">
        <v>47</v>
      </c>
      <c r="AC681" s="4"/>
      <c r="AD681" s="20" t="s">
        <v>355</v>
      </c>
      <c r="AE681" s="4"/>
      <c r="AF681" s="4"/>
      <c r="AG681" s="4"/>
      <c r="AH681" s="4"/>
      <c r="AI681" s="4"/>
      <c r="AJ681" s="4"/>
      <c r="AK681" s="4"/>
      <c r="AL681" s="4"/>
      <c r="AM681" s="4"/>
      <c r="AN681" s="4"/>
      <c r="AO681" s="4"/>
      <c r="AP681" s="4" t="str">
        <f>VLOOKUP(AA682,[1]Trộn!AA681:AB3673,2,FALSE)</f>
        <v>#ERROR!</v>
      </c>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row>
    <row r="682" ht="14.25" customHeight="1">
      <c r="A682" s="1" t="str">
        <f t="shared" si="140"/>
        <v/>
      </c>
      <c r="B682" s="3">
        <f t="shared" si="141"/>
        <v>0</v>
      </c>
      <c r="C682" s="4" t="s">
        <v>3955</v>
      </c>
      <c r="D682" s="4" t="s">
        <v>3352</v>
      </c>
      <c r="E682" s="4" t="s">
        <v>3956</v>
      </c>
      <c r="F682" s="4" t="s">
        <v>3957</v>
      </c>
      <c r="G682" s="4"/>
      <c r="H682" s="4"/>
      <c r="I682" s="4"/>
      <c r="J682" s="4"/>
      <c r="K682" s="4"/>
      <c r="L682" s="4"/>
      <c r="M682" s="4"/>
      <c r="N682" s="4"/>
      <c r="O682" s="4"/>
      <c r="P682" s="4" t="s">
        <v>204</v>
      </c>
      <c r="Q682" s="4" t="s">
        <v>5</v>
      </c>
      <c r="R682" s="4" t="s">
        <v>3984</v>
      </c>
      <c r="S682" s="4" t="s">
        <v>908</v>
      </c>
      <c r="T682" s="4" t="s">
        <v>3985</v>
      </c>
      <c r="U682" s="4" t="s">
        <v>3986</v>
      </c>
      <c r="V682" s="4" t="s">
        <v>3987</v>
      </c>
      <c r="W682" s="4" t="s">
        <v>3988</v>
      </c>
      <c r="X682" s="4" t="s">
        <v>171</v>
      </c>
      <c r="Y682" s="4"/>
      <c r="Z682" s="4" t="s">
        <v>3989</v>
      </c>
      <c r="AA682" s="4">
        <v>772.0</v>
      </c>
      <c r="AB682" s="4" t="s">
        <v>49</v>
      </c>
      <c r="AC682" s="4"/>
      <c r="AD682" s="4"/>
      <c r="AE682" s="4"/>
      <c r="AF682" s="4"/>
      <c r="AG682" s="4"/>
      <c r="AH682" s="4"/>
      <c r="AI682" s="4"/>
      <c r="AJ682" s="4"/>
      <c r="AK682" s="4"/>
      <c r="AL682" s="4"/>
      <c r="AM682" s="4"/>
      <c r="AN682" s="4"/>
      <c r="AO682" s="4"/>
      <c r="AP682" s="4" t="str">
        <f>VLOOKUP(AA683,[1]Trộn!AA682:AB3674,2,FALSE)</f>
        <v>#ERROR!</v>
      </c>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row>
    <row r="683" ht="14.25" customHeight="1">
      <c r="A683" s="1" t="str">
        <f t="shared" si="140"/>
        <v/>
      </c>
      <c r="B683" s="3">
        <f t="shared" si="141"/>
        <v>0</v>
      </c>
      <c r="C683" s="4" t="s">
        <v>3955</v>
      </c>
      <c r="D683" s="4" t="s">
        <v>3352</v>
      </c>
      <c r="E683" s="4"/>
      <c r="F683" s="4"/>
      <c r="G683" s="4"/>
      <c r="H683" s="4"/>
      <c r="I683" s="4"/>
      <c r="J683" s="4"/>
      <c r="K683" s="4"/>
      <c r="L683" s="4"/>
      <c r="M683" s="4"/>
      <c r="N683" s="4"/>
      <c r="O683" s="4"/>
      <c r="P683" s="4" t="s">
        <v>204</v>
      </c>
      <c r="Q683" s="4" t="s">
        <v>9</v>
      </c>
      <c r="R683" s="4" t="s">
        <v>3990</v>
      </c>
      <c r="S683" s="67"/>
      <c r="T683" s="4" t="s">
        <v>150</v>
      </c>
      <c r="U683" s="4" t="s">
        <v>150</v>
      </c>
      <c r="V683" s="4" t="s">
        <v>150</v>
      </c>
      <c r="W683" s="4" t="s">
        <v>150</v>
      </c>
      <c r="X683" s="4" t="s">
        <v>3991</v>
      </c>
      <c r="Y683" s="4"/>
      <c r="Z683" s="4" t="s">
        <v>3992</v>
      </c>
      <c r="AA683" s="4">
        <v>773.0</v>
      </c>
      <c r="AB683" s="4" t="s">
        <v>49</v>
      </c>
      <c r="AC683" s="4"/>
      <c r="AD683" s="4"/>
      <c r="AE683" s="4"/>
      <c r="AF683" s="4"/>
      <c r="AG683" s="4"/>
      <c r="AH683" s="4"/>
      <c r="AI683" s="4"/>
      <c r="AJ683" s="4"/>
      <c r="AK683" s="4"/>
      <c r="AL683" s="4"/>
      <c r="AM683" s="4"/>
      <c r="AN683" s="4"/>
      <c r="AO683" s="4"/>
      <c r="AP683" s="4" t="str">
        <f>VLOOKUP(AA684,[1]Trộn!AA683:AB3675,2,FALSE)</f>
        <v>#ERROR!</v>
      </c>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row>
    <row r="684" ht="14.25" customHeight="1">
      <c r="A684" s="1" t="str">
        <f t="shared" si="140"/>
        <v/>
      </c>
      <c r="B684" s="3">
        <f t="shared" si="141"/>
        <v>0</v>
      </c>
      <c r="C684" s="4" t="s">
        <v>3955</v>
      </c>
      <c r="D684" s="4" t="s">
        <v>3352</v>
      </c>
      <c r="E684" s="4"/>
      <c r="F684" s="4"/>
      <c r="G684" s="4"/>
      <c r="H684" s="4"/>
      <c r="I684" s="4"/>
      <c r="J684" s="4"/>
      <c r="K684" s="4"/>
      <c r="L684" s="4"/>
      <c r="M684" s="4"/>
      <c r="N684" s="4"/>
      <c r="O684" s="4"/>
      <c r="P684" s="4"/>
      <c r="Q684" s="4" t="s">
        <v>5</v>
      </c>
      <c r="R684" s="4" t="s">
        <v>3993</v>
      </c>
      <c r="S684" s="4" t="s">
        <v>908</v>
      </c>
      <c r="T684" s="4" t="s">
        <v>3985</v>
      </c>
      <c r="U684" s="4" t="s">
        <v>3986</v>
      </c>
      <c r="V684" s="4" t="s">
        <v>3987</v>
      </c>
      <c r="W684" s="4" t="s">
        <v>3988</v>
      </c>
      <c r="X684" s="4" t="s">
        <v>150</v>
      </c>
      <c r="Y684" s="4"/>
      <c r="Z684" s="4" t="s">
        <v>777</v>
      </c>
      <c r="AA684" s="4">
        <v>774.0</v>
      </c>
      <c r="AB684" s="4" t="s">
        <v>13</v>
      </c>
      <c r="AC684" s="4"/>
      <c r="AD684" s="4"/>
      <c r="AE684" s="4"/>
      <c r="AF684" s="4"/>
      <c r="AG684" s="4"/>
      <c r="AH684" s="4"/>
      <c r="AI684" s="4"/>
      <c r="AJ684" s="4"/>
      <c r="AK684" s="4"/>
      <c r="AL684" s="4"/>
      <c r="AM684" s="4"/>
      <c r="AN684" s="4"/>
      <c r="AO684" s="4"/>
      <c r="AP684" s="4" t="str">
        <f>VLOOKUP(AA685,[1]Trộn!AA684:AB3676,2,FALSE)</f>
        <v>#ERROR!</v>
      </c>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row>
    <row r="685" ht="14.25" customHeight="1">
      <c r="A685" s="1" t="str">
        <f t="shared" si="140"/>
        <v/>
      </c>
      <c r="B685" s="3">
        <f t="shared" si="141"/>
        <v>0</v>
      </c>
      <c r="C685" s="4" t="s">
        <v>3955</v>
      </c>
      <c r="D685" s="4" t="s">
        <v>3352</v>
      </c>
      <c r="E685" s="4"/>
      <c r="F685" s="4"/>
      <c r="G685" s="4"/>
      <c r="H685" s="4"/>
      <c r="I685" s="4"/>
      <c r="J685" s="4"/>
      <c r="K685" s="4"/>
      <c r="L685" s="4"/>
      <c r="M685" s="4"/>
      <c r="N685" s="4"/>
      <c r="O685" s="4"/>
      <c r="P685" s="4"/>
      <c r="Q685" s="4" t="s">
        <v>5</v>
      </c>
      <c r="R685" s="4" t="s">
        <v>3998</v>
      </c>
      <c r="S685" s="4" t="s">
        <v>908</v>
      </c>
      <c r="T685" s="4" t="s">
        <v>3985</v>
      </c>
      <c r="U685" s="4" t="s">
        <v>3986</v>
      </c>
      <c r="V685" s="4" t="s">
        <v>3987</v>
      </c>
      <c r="W685" s="4" t="s">
        <v>3988</v>
      </c>
      <c r="X685" s="4" t="s">
        <v>150</v>
      </c>
      <c r="Y685" s="4"/>
      <c r="Z685" s="4" t="s">
        <v>979</v>
      </c>
      <c r="AA685" s="4">
        <v>775.0</v>
      </c>
      <c r="AB685" s="4" t="s">
        <v>13</v>
      </c>
      <c r="AC685" s="4"/>
      <c r="AD685" s="4"/>
      <c r="AE685" s="4"/>
      <c r="AF685" s="4"/>
      <c r="AG685" s="4"/>
      <c r="AH685" s="4"/>
      <c r="AI685" s="4"/>
      <c r="AJ685" s="4"/>
      <c r="AK685" s="4"/>
      <c r="AL685" s="4"/>
      <c r="AM685" s="4"/>
      <c r="AN685" s="4"/>
      <c r="AO685" s="4"/>
      <c r="AP685" s="4" t="str">
        <f>VLOOKUP(AA686,[1]Trộn!AA685:AB3677,2,FALSE)</f>
        <v>#ERROR!</v>
      </c>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row>
    <row r="686" ht="14.25" customHeight="1">
      <c r="A686" s="1" t="str">
        <f t="shared" si="140"/>
        <v>OK</v>
      </c>
      <c r="B686" s="3" t="str">
        <f t="shared" si="141"/>
        <v>OK</v>
      </c>
      <c r="C686" s="4" t="s">
        <v>3999</v>
      </c>
      <c r="D686" s="4" t="s">
        <v>3352</v>
      </c>
      <c r="E686" s="4"/>
      <c r="F686" s="4" t="s">
        <v>4000</v>
      </c>
      <c r="G686" s="4"/>
      <c r="H686" s="4"/>
      <c r="I686" s="4"/>
      <c r="J686" s="4"/>
      <c r="K686" s="4"/>
      <c r="L686" s="4"/>
      <c r="M686" s="4" t="s">
        <v>47</v>
      </c>
      <c r="N686" s="4" t="s">
        <v>5</v>
      </c>
      <c r="O686" s="4" t="s">
        <v>414</v>
      </c>
      <c r="P686" s="4" t="s">
        <v>490</v>
      </c>
      <c r="Q686" s="4"/>
      <c r="R686" s="4" t="s">
        <v>4001</v>
      </c>
      <c r="S686" s="4" t="s">
        <v>4002</v>
      </c>
      <c r="T686" s="4" t="s">
        <v>4003</v>
      </c>
      <c r="U686" s="4" t="s">
        <v>3455</v>
      </c>
      <c r="V686" s="4" t="s">
        <v>4004</v>
      </c>
      <c r="W686" s="4" t="s">
        <v>4005</v>
      </c>
      <c r="X686" s="4" t="s">
        <v>410</v>
      </c>
      <c r="Y686" s="4" t="s">
        <v>4006</v>
      </c>
      <c r="Z686" s="4"/>
      <c r="AA686" s="4">
        <v>776.0</v>
      </c>
      <c r="AB686" s="4" t="s">
        <v>47</v>
      </c>
      <c r="AC686" s="4"/>
      <c r="AD686" s="20" t="s">
        <v>1473</v>
      </c>
      <c r="AE686" s="4"/>
      <c r="AF686" s="4"/>
      <c r="AG686" s="4"/>
      <c r="AH686" s="4"/>
      <c r="AI686" s="4"/>
      <c r="AJ686" s="4"/>
      <c r="AK686" s="4"/>
      <c r="AL686" s="4"/>
      <c r="AM686" s="4"/>
      <c r="AN686" s="4"/>
      <c r="AO686" s="4"/>
      <c r="AP686" s="4" t="str">
        <f>VLOOKUP(AA687,[1]Trộn!AA686:AB3678,2,FALSE)</f>
        <v>#ERROR!</v>
      </c>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row>
    <row r="687" ht="14.25" customHeight="1">
      <c r="A687" s="1" t="str">
        <f t="shared" si="140"/>
        <v>OK</v>
      </c>
      <c r="B687" s="3" t="str">
        <f t="shared" si="141"/>
        <v>OK</v>
      </c>
      <c r="C687" s="4" t="s">
        <v>3999</v>
      </c>
      <c r="D687" s="4" t="s">
        <v>3352</v>
      </c>
      <c r="E687" s="4"/>
      <c r="F687" s="4"/>
      <c r="G687" s="4"/>
      <c r="H687" s="4"/>
      <c r="I687" s="4"/>
      <c r="J687" s="4"/>
      <c r="K687" s="4"/>
      <c r="L687" s="4"/>
      <c r="M687" s="4" t="s">
        <v>47</v>
      </c>
      <c r="N687" s="67" t="s">
        <v>5</v>
      </c>
      <c r="O687" s="67" t="s">
        <v>1189</v>
      </c>
      <c r="P687" s="67" t="s">
        <v>265</v>
      </c>
      <c r="Q687" s="67"/>
      <c r="R687" s="67" t="s">
        <v>4007</v>
      </c>
      <c r="S687" s="67" t="s">
        <v>4008</v>
      </c>
      <c r="T687" s="67" t="s">
        <v>4009</v>
      </c>
      <c r="U687" s="67" t="s">
        <v>3455</v>
      </c>
      <c r="V687" s="67" t="s">
        <v>4010</v>
      </c>
      <c r="W687" s="67" t="s">
        <v>4011</v>
      </c>
      <c r="X687" s="67" t="s">
        <v>4012</v>
      </c>
      <c r="Y687" s="67" t="s">
        <v>4013</v>
      </c>
      <c r="Z687" s="4"/>
      <c r="AA687" s="4">
        <v>777.0</v>
      </c>
      <c r="AB687" s="4" t="s">
        <v>47</v>
      </c>
      <c r="AC687" s="4"/>
      <c r="AD687" s="20" t="s">
        <v>1028</v>
      </c>
      <c r="AE687" s="4"/>
      <c r="AF687" s="4"/>
      <c r="AG687" s="4"/>
      <c r="AH687" s="4"/>
      <c r="AI687" s="4"/>
      <c r="AJ687" s="4"/>
      <c r="AK687" s="4"/>
      <c r="AL687" s="4"/>
      <c r="AM687" s="4"/>
      <c r="AN687" s="4"/>
      <c r="AO687" s="4"/>
      <c r="AP687" s="4" t="str">
        <f>VLOOKUP(AA688,[1]Trộn!AA687:AB3679,2,FALSE)</f>
        <v>#ERROR!</v>
      </c>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row>
    <row r="688" ht="14.25" customHeight="1">
      <c r="A688" s="1" t="str">
        <f t="shared" si="140"/>
        <v>OK</v>
      </c>
      <c r="B688" s="3" t="str">
        <f t="shared" si="141"/>
        <v>OK</v>
      </c>
      <c r="C688" s="4" t="s">
        <v>3999</v>
      </c>
      <c r="D688" s="4" t="s">
        <v>3352</v>
      </c>
      <c r="E688" s="4"/>
      <c r="F688" s="4"/>
      <c r="G688" s="4"/>
      <c r="H688" s="4"/>
      <c r="I688" s="4"/>
      <c r="J688" s="4"/>
      <c r="K688" s="4"/>
      <c r="L688" s="4"/>
      <c r="M688" s="4" t="s">
        <v>47</v>
      </c>
      <c r="N688" s="4" t="s">
        <v>5</v>
      </c>
      <c r="O688" s="4" t="s">
        <v>1189</v>
      </c>
      <c r="P688" s="4" t="s">
        <v>1875</v>
      </c>
      <c r="Q688" s="4"/>
      <c r="R688" s="67" t="s">
        <v>4016</v>
      </c>
      <c r="S688" s="67" t="s">
        <v>4017</v>
      </c>
      <c r="T688" s="67" t="s">
        <v>4018</v>
      </c>
      <c r="U688" s="67" t="s">
        <v>4019</v>
      </c>
      <c r="V688" s="67" t="s">
        <v>1938</v>
      </c>
      <c r="W688" s="67" t="s">
        <v>4020</v>
      </c>
      <c r="X688" s="67" t="s">
        <v>151</v>
      </c>
      <c r="Y688" s="67" t="s">
        <v>4021</v>
      </c>
      <c r="Z688" s="4"/>
      <c r="AA688" s="4">
        <v>778.0</v>
      </c>
      <c r="AB688" s="4" t="s">
        <v>47</v>
      </c>
      <c r="AC688" s="4"/>
      <c r="AD688" s="20" t="s">
        <v>1165</v>
      </c>
      <c r="AE688" s="4"/>
      <c r="AF688" s="4"/>
      <c r="AG688" s="4"/>
      <c r="AH688" s="4"/>
      <c r="AI688" s="4"/>
      <c r="AJ688" s="4"/>
      <c r="AK688" s="4"/>
      <c r="AL688" s="4"/>
      <c r="AM688" s="4"/>
      <c r="AN688" s="4"/>
      <c r="AO688" s="4"/>
      <c r="AP688" s="4" t="str">
        <f>VLOOKUP(AA689,[1]Trộn!AA688:AB3680,2,FALSE)</f>
        <v>#ERROR!</v>
      </c>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row>
    <row r="689" ht="14.25" customHeight="1">
      <c r="A689" s="1" t="str">
        <f t="shared" si="140"/>
        <v/>
      </c>
      <c r="B689" s="3">
        <f t="shared" si="141"/>
        <v>0</v>
      </c>
      <c r="C689" s="4" t="s">
        <v>3999</v>
      </c>
      <c r="D689" s="4" t="s">
        <v>3352</v>
      </c>
      <c r="E689" s="4"/>
      <c r="F689" s="4" t="s">
        <v>4000</v>
      </c>
      <c r="G689" s="4"/>
      <c r="H689" s="4"/>
      <c r="I689" s="4"/>
      <c r="J689" s="4"/>
      <c r="K689" s="4"/>
      <c r="L689" s="4"/>
      <c r="M689" s="4"/>
      <c r="N689" s="4"/>
      <c r="O689" s="4"/>
      <c r="P689" s="4" t="s">
        <v>204</v>
      </c>
      <c r="Q689" s="4" t="s">
        <v>5</v>
      </c>
      <c r="R689" s="4" t="s">
        <v>4022</v>
      </c>
      <c r="S689" s="4" t="s">
        <v>4023</v>
      </c>
      <c r="T689" s="4" t="s">
        <v>4024</v>
      </c>
      <c r="U689" s="4" t="s">
        <v>4025</v>
      </c>
      <c r="V689" s="4" t="s">
        <v>4026</v>
      </c>
      <c r="W689" s="4" t="s">
        <v>4027</v>
      </c>
      <c r="X689" s="4" t="s">
        <v>317</v>
      </c>
      <c r="Y689" s="4"/>
      <c r="Z689" s="4" t="s">
        <v>4028</v>
      </c>
      <c r="AA689" s="4">
        <v>779.0</v>
      </c>
      <c r="AB689" s="4" t="s">
        <v>49</v>
      </c>
      <c r="AC689" s="4"/>
      <c r="AD689" s="4"/>
      <c r="AE689" s="4"/>
      <c r="AF689" s="4"/>
      <c r="AG689" s="4"/>
      <c r="AH689" s="4"/>
      <c r="AI689" s="4"/>
      <c r="AJ689" s="4"/>
      <c r="AK689" s="4"/>
      <c r="AL689" s="4"/>
      <c r="AM689" s="4"/>
      <c r="AN689" s="4"/>
      <c r="AO689" s="4"/>
      <c r="AP689" s="4" t="str">
        <f>VLOOKUP(AA690,[1]Trộn!AA689:AB3681,2,FALSE)</f>
        <v>#ERROR!</v>
      </c>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row>
    <row r="690" ht="14.25" customHeight="1">
      <c r="A690" s="1" t="str">
        <f t="shared" si="140"/>
        <v/>
      </c>
      <c r="B690" s="3">
        <f t="shared" si="141"/>
        <v>0</v>
      </c>
      <c r="C690" s="4" t="s">
        <v>3999</v>
      </c>
      <c r="D690" s="4" t="s">
        <v>3352</v>
      </c>
      <c r="E690" s="4"/>
      <c r="F690" s="4"/>
      <c r="G690" s="4"/>
      <c r="H690" s="4"/>
      <c r="I690" s="4"/>
      <c r="J690" s="4"/>
      <c r="K690" s="4"/>
      <c r="L690" s="4"/>
      <c r="M690" s="4"/>
      <c r="N690" s="4"/>
      <c r="O690" s="4"/>
      <c r="P690" s="4" t="s">
        <v>204</v>
      </c>
      <c r="Q690" s="4" t="s">
        <v>9</v>
      </c>
      <c r="R690" s="4" t="s">
        <v>4029</v>
      </c>
      <c r="S690" s="4" t="s">
        <v>150</v>
      </c>
      <c r="T690" s="4" t="s">
        <v>150</v>
      </c>
      <c r="U690" s="4" t="s">
        <v>150</v>
      </c>
      <c r="V690" s="4" t="s">
        <v>150</v>
      </c>
      <c r="W690" s="4" t="s">
        <v>150</v>
      </c>
      <c r="X690" s="4" t="s">
        <v>4030</v>
      </c>
      <c r="Y690" s="4"/>
      <c r="Z690" s="4" t="s">
        <v>4031</v>
      </c>
      <c r="AA690" s="4">
        <v>780.0</v>
      </c>
      <c r="AB690" s="4" t="s">
        <v>49</v>
      </c>
      <c r="AC690" s="4"/>
      <c r="AD690" s="4"/>
      <c r="AE690" s="4"/>
      <c r="AF690" s="4"/>
      <c r="AG690" s="4"/>
      <c r="AH690" s="4"/>
      <c r="AI690" s="4"/>
      <c r="AJ690" s="4"/>
      <c r="AK690" s="4"/>
      <c r="AL690" s="4"/>
      <c r="AM690" s="4"/>
      <c r="AN690" s="4"/>
      <c r="AO690" s="4"/>
      <c r="AP690" s="4" t="str">
        <f>VLOOKUP(AA691,[1]Trộn!AA690:AB3682,2,FALSE)</f>
        <v>#ERROR!</v>
      </c>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row>
    <row r="691" ht="14.25" customHeight="1">
      <c r="A691" s="1" t="str">
        <f t="shared" si="140"/>
        <v/>
      </c>
      <c r="B691" s="3">
        <f t="shared" si="141"/>
        <v>0</v>
      </c>
      <c r="C691" s="4" t="s">
        <v>3999</v>
      </c>
      <c r="D691" s="4" t="s">
        <v>3352</v>
      </c>
      <c r="E691" s="4"/>
      <c r="F691" s="4"/>
      <c r="G691" s="4"/>
      <c r="H691" s="4"/>
      <c r="I691" s="4"/>
      <c r="J691" s="4"/>
      <c r="K691" s="4"/>
      <c r="L691" s="4"/>
      <c r="M691" s="4"/>
      <c r="N691" s="4"/>
      <c r="O691" s="4"/>
      <c r="P691" s="4"/>
      <c r="Q691" s="4" t="s">
        <v>5</v>
      </c>
      <c r="R691" s="4" t="s">
        <v>4032</v>
      </c>
      <c r="S691" s="4" t="s">
        <v>4033</v>
      </c>
      <c r="T691" s="4" t="s">
        <v>4034</v>
      </c>
      <c r="U691" s="4" t="s">
        <v>4003</v>
      </c>
      <c r="V691" s="4" t="s">
        <v>4035</v>
      </c>
      <c r="W691" s="4" t="s">
        <v>4036</v>
      </c>
      <c r="X691" s="4"/>
      <c r="Y691" s="4"/>
      <c r="Z691" s="4" t="s">
        <v>4037</v>
      </c>
      <c r="AA691" s="4">
        <v>781.0</v>
      </c>
      <c r="AB691" s="4" t="s">
        <v>13</v>
      </c>
      <c r="AC691" s="4"/>
      <c r="AD691" s="4"/>
      <c r="AE691" s="4"/>
      <c r="AF691" s="4"/>
      <c r="AG691" s="4"/>
      <c r="AH691" s="4"/>
      <c r="AI691" s="4"/>
      <c r="AJ691" s="4"/>
      <c r="AK691" s="4"/>
      <c r="AL691" s="4"/>
      <c r="AM691" s="4"/>
      <c r="AN691" s="4"/>
      <c r="AO691" s="4"/>
      <c r="AP691" s="4" t="str">
        <f>VLOOKUP(AA692,[1]Trộn!AA691:AB3683,2,FALSE)</f>
        <v>#ERROR!</v>
      </c>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row>
    <row r="692" ht="14.25" customHeight="1">
      <c r="A692" s="1" t="str">
        <f t="shared" si="140"/>
        <v>OK</v>
      </c>
      <c r="B692" s="3" t="str">
        <f t="shared" si="141"/>
        <v>OK</v>
      </c>
      <c r="C692" s="4" t="s">
        <v>4038</v>
      </c>
      <c r="D692" s="4" t="s">
        <v>3352</v>
      </c>
      <c r="E692" s="4"/>
      <c r="F692" s="4" t="s">
        <v>4039</v>
      </c>
      <c r="G692" s="4" t="s">
        <v>4040</v>
      </c>
      <c r="H692" s="4"/>
      <c r="I692" s="4"/>
      <c r="J692" s="4"/>
      <c r="K692" s="4"/>
      <c r="L692" s="4"/>
      <c r="M692" s="4" t="s">
        <v>47</v>
      </c>
      <c r="N692" s="4" t="s">
        <v>5</v>
      </c>
      <c r="O692" s="4" t="s">
        <v>414</v>
      </c>
      <c r="P692" s="4" t="s">
        <v>490</v>
      </c>
      <c r="Q692" s="4"/>
      <c r="R692" s="4" t="s">
        <v>4041</v>
      </c>
      <c r="S692" s="4" t="s">
        <v>4033</v>
      </c>
      <c r="T692" s="4" t="s">
        <v>4002</v>
      </c>
      <c r="U692" s="4" t="s">
        <v>4042</v>
      </c>
      <c r="V692" s="4" t="s">
        <v>3802</v>
      </c>
      <c r="W692" s="4" t="s">
        <v>368</v>
      </c>
      <c r="X692" s="4" t="s">
        <v>368</v>
      </c>
      <c r="Y692" s="4" t="s">
        <v>4043</v>
      </c>
      <c r="Z692" s="4"/>
      <c r="AA692" s="4">
        <v>782.0</v>
      </c>
      <c r="AB692" s="4" t="s">
        <v>47</v>
      </c>
      <c r="AC692" s="4"/>
      <c r="AD692" s="20" t="s">
        <v>416</v>
      </c>
      <c r="AE692" s="4"/>
      <c r="AF692" s="4"/>
      <c r="AG692" s="4"/>
      <c r="AH692" s="4"/>
      <c r="AI692" s="4"/>
      <c r="AJ692" s="4"/>
      <c r="AK692" s="4"/>
      <c r="AL692" s="4"/>
      <c r="AM692" s="4"/>
      <c r="AN692" s="4"/>
      <c r="AO692" s="4"/>
      <c r="AP692" s="4" t="str">
        <f>VLOOKUP(AA693,[1]Trộn!AA692:AB3684,2,FALSE)</f>
        <v>#ERROR!</v>
      </c>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row>
    <row r="693" ht="14.25" customHeight="1">
      <c r="A693" s="1" t="str">
        <f t="shared" si="140"/>
        <v/>
      </c>
      <c r="B693" s="3">
        <f t="shared" si="141"/>
        <v>0</v>
      </c>
      <c r="C693" s="4" t="s">
        <v>4038</v>
      </c>
      <c r="D693" s="4" t="s">
        <v>3352</v>
      </c>
      <c r="E693" s="4"/>
      <c r="F693" s="4" t="s">
        <v>4039</v>
      </c>
      <c r="G693" s="4" t="s">
        <v>4040</v>
      </c>
      <c r="H693" s="4"/>
      <c r="I693" s="4"/>
      <c r="J693" s="4"/>
      <c r="K693" s="4"/>
      <c r="L693" s="4"/>
      <c r="M693" s="4"/>
      <c r="N693" s="4"/>
      <c r="O693" s="4"/>
      <c r="P693" s="4"/>
      <c r="Q693" s="4" t="s">
        <v>5</v>
      </c>
      <c r="R693" s="4" t="s">
        <v>4044</v>
      </c>
      <c r="S693" s="4" t="s">
        <v>4045</v>
      </c>
      <c r="T693" s="4" t="s">
        <v>4046</v>
      </c>
      <c r="U693" s="4" t="s">
        <v>4047</v>
      </c>
      <c r="V693" s="4" t="s">
        <v>4048</v>
      </c>
      <c r="W693" s="4" t="s">
        <v>4049</v>
      </c>
      <c r="X693" s="4"/>
      <c r="Y693" s="4"/>
      <c r="Z693" s="4" t="s">
        <v>4050</v>
      </c>
      <c r="AA693" s="4">
        <v>783.0</v>
      </c>
      <c r="AB693" s="4" t="s">
        <v>13</v>
      </c>
      <c r="AC693" s="4"/>
      <c r="AD693" s="4"/>
      <c r="AE693" s="4"/>
      <c r="AF693" s="4"/>
      <c r="AG693" s="4"/>
      <c r="AH693" s="4"/>
      <c r="AI693" s="4"/>
      <c r="AJ693" s="4"/>
      <c r="AK693" s="4"/>
      <c r="AL693" s="4"/>
      <c r="AM693" s="4"/>
      <c r="AN693" s="4"/>
      <c r="AO693" s="4"/>
      <c r="AP693" s="4" t="str">
        <f>VLOOKUP(AA694,[1]Trộn!AA693:AB3685,2,FALSE)</f>
        <v>#ERROR!</v>
      </c>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row>
    <row r="694" ht="14.25" customHeight="1">
      <c r="A694" s="1" t="str">
        <f t="shared" si="140"/>
        <v>OK</v>
      </c>
      <c r="B694" s="3" t="str">
        <f t="shared" si="141"/>
        <v>OK</v>
      </c>
      <c r="C694" s="4" t="s">
        <v>4051</v>
      </c>
      <c r="D694" s="4" t="s">
        <v>3352</v>
      </c>
      <c r="E694" s="4"/>
      <c r="F694" s="4"/>
      <c r="G694" s="4" t="s">
        <v>4052</v>
      </c>
      <c r="H694" s="4"/>
      <c r="I694" s="4"/>
      <c r="J694" s="4"/>
      <c r="K694" s="4"/>
      <c r="L694" s="4"/>
      <c r="M694" s="4" t="s">
        <v>47</v>
      </c>
      <c r="N694" s="4" t="s">
        <v>5</v>
      </c>
      <c r="O694" s="4" t="s">
        <v>414</v>
      </c>
      <c r="P694" s="4" t="s">
        <v>615</v>
      </c>
      <c r="Q694" s="4"/>
      <c r="R694" s="4" t="s">
        <v>4053</v>
      </c>
      <c r="S694" s="4" t="s">
        <v>4054</v>
      </c>
      <c r="T694" s="4" t="s">
        <v>4055</v>
      </c>
      <c r="U694" s="4" t="s">
        <v>4056</v>
      </c>
      <c r="V694" s="4" t="s">
        <v>4057</v>
      </c>
      <c r="W694" s="4" t="s">
        <v>4058</v>
      </c>
      <c r="X694" s="4" t="s">
        <v>4059</v>
      </c>
      <c r="Y694" s="4" t="s">
        <v>4060</v>
      </c>
      <c r="Z694" s="4"/>
      <c r="AA694" s="4">
        <v>784.0</v>
      </c>
      <c r="AB694" s="4" t="s">
        <v>47</v>
      </c>
      <c r="AC694" s="4"/>
      <c r="AD694" s="20" t="s">
        <v>1250</v>
      </c>
      <c r="AE694" s="4"/>
      <c r="AF694" s="4"/>
      <c r="AG694" s="4"/>
      <c r="AH694" s="4"/>
      <c r="AI694" s="4"/>
      <c r="AJ694" s="4"/>
      <c r="AK694" s="4"/>
      <c r="AL694" s="4"/>
      <c r="AM694" s="4"/>
      <c r="AN694" s="4"/>
      <c r="AO694" s="4"/>
      <c r="AP694" s="4" t="str">
        <f>VLOOKUP(AA695,[1]Trộn!AA694:AB3686,2,FALSE)</f>
        <v>#ERROR!</v>
      </c>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row>
    <row r="695" ht="14.25" customHeight="1">
      <c r="A695" s="1" t="str">
        <f t="shared" si="140"/>
        <v>OK</v>
      </c>
      <c r="B695" s="3" t="str">
        <f t="shared" si="141"/>
        <v>OK</v>
      </c>
      <c r="C695" s="4" t="s">
        <v>4051</v>
      </c>
      <c r="D695" s="4" t="s">
        <v>3352</v>
      </c>
      <c r="E695" s="4"/>
      <c r="F695" s="4"/>
      <c r="G695" s="4" t="s">
        <v>4052</v>
      </c>
      <c r="H695" s="4"/>
      <c r="I695" s="4"/>
      <c r="J695" s="4"/>
      <c r="K695" s="4"/>
      <c r="L695" s="4"/>
      <c r="M695" s="4" t="s">
        <v>13</v>
      </c>
      <c r="N695" s="4" t="s">
        <v>5</v>
      </c>
      <c r="O695" s="4" t="s">
        <v>91</v>
      </c>
      <c r="P695" s="4" t="s">
        <v>342</v>
      </c>
      <c r="Q695" s="4"/>
      <c r="R695" s="4" t="s">
        <v>4063</v>
      </c>
      <c r="S695" s="4" t="s">
        <v>4064</v>
      </c>
      <c r="T695" s="4" t="s">
        <v>4065</v>
      </c>
      <c r="U695" s="4" t="s">
        <v>4066</v>
      </c>
      <c r="V695" s="4" t="s">
        <v>3897</v>
      </c>
      <c r="W695" s="4" t="s">
        <v>4067</v>
      </c>
      <c r="X695" s="4" t="s">
        <v>3901</v>
      </c>
      <c r="Y695" s="4" t="s">
        <v>4068</v>
      </c>
      <c r="Z695" s="4"/>
      <c r="AA695" s="4">
        <v>785.0</v>
      </c>
      <c r="AB695" s="4" t="s">
        <v>47</v>
      </c>
      <c r="AC695" s="4"/>
      <c r="AD695" s="20" t="s">
        <v>846</v>
      </c>
      <c r="AE695" s="4"/>
      <c r="AF695" s="4"/>
      <c r="AG695" s="4"/>
      <c r="AH695" s="4"/>
      <c r="AI695" s="4"/>
      <c r="AJ695" s="4"/>
      <c r="AK695" s="4"/>
      <c r="AL695" s="4"/>
      <c r="AM695" s="4"/>
      <c r="AN695" s="4"/>
      <c r="AO695" s="4"/>
      <c r="AP695" s="4" t="str">
        <f>VLOOKUP(AA696,[1]Trộn!AA695:AB3687,2,FALSE)</f>
        <v>#ERROR!</v>
      </c>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row>
    <row r="696" ht="14.25" customHeight="1">
      <c r="A696" s="1" t="str">
        <f t="shared" si="140"/>
        <v/>
      </c>
      <c r="B696" s="3">
        <f t="shared" si="141"/>
        <v>0</v>
      </c>
      <c r="C696" s="4" t="s">
        <v>4051</v>
      </c>
      <c r="D696" s="4" t="s">
        <v>3352</v>
      </c>
      <c r="E696" s="4"/>
      <c r="F696" s="4"/>
      <c r="G696" s="4" t="s">
        <v>4052</v>
      </c>
      <c r="H696" s="4"/>
      <c r="I696" s="4"/>
      <c r="J696" s="4"/>
      <c r="K696" s="4"/>
      <c r="L696" s="4"/>
      <c r="M696" s="4" t="s">
        <v>49</v>
      </c>
      <c r="N696" s="4" t="s">
        <v>9</v>
      </c>
      <c r="O696" s="4" t="s">
        <v>2631</v>
      </c>
      <c r="P696" s="4" t="s">
        <v>3155</v>
      </c>
      <c r="Q696" s="4" t="s">
        <v>9</v>
      </c>
      <c r="R696" s="4" t="s">
        <v>4069</v>
      </c>
      <c r="S696" s="4"/>
      <c r="T696" s="4"/>
      <c r="U696" s="4"/>
      <c r="V696" s="4"/>
      <c r="W696" s="4"/>
      <c r="X696" s="4"/>
      <c r="Y696" s="4"/>
      <c r="Z696" s="4"/>
      <c r="AA696" s="4">
        <v>786.0</v>
      </c>
      <c r="AB696" s="4" t="s">
        <v>13</v>
      </c>
      <c r="AC696" s="4"/>
      <c r="AD696" s="4"/>
      <c r="AE696" s="4"/>
      <c r="AF696" s="4"/>
      <c r="AG696" s="4"/>
      <c r="AH696" s="4"/>
      <c r="AI696" s="4"/>
      <c r="AJ696" s="4"/>
      <c r="AK696" s="4"/>
      <c r="AL696" s="4"/>
      <c r="AM696" s="4"/>
      <c r="AN696" s="4"/>
      <c r="AO696" s="4"/>
      <c r="AP696" s="4" t="str">
        <f>VLOOKUP(AA697,[1]Trộn!AA696:AB3688,2,FALSE)</f>
        <v>#ERROR!</v>
      </c>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row>
    <row r="697" ht="14.25" customHeight="1">
      <c r="A697" s="1" t="str">
        <f t="shared" si="140"/>
        <v>OK</v>
      </c>
      <c r="B697" s="3" t="str">
        <f t="shared" si="141"/>
        <v>OK</v>
      </c>
      <c r="C697" s="4" t="s">
        <v>4070</v>
      </c>
      <c r="D697" s="4" t="s">
        <v>4071</v>
      </c>
      <c r="E697" s="4" t="s">
        <v>4072</v>
      </c>
      <c r="F697" s="4"/>
      <c r="G697" s="4"/>
      <c r="H697" s="4"/>
      <c r="I697" s="4"/>
      <c r="J697" s="4"/>
      <c r="K697" s="4"/>
      <c r="L697" s="4"/>
      <c r="M697" s="4" t="s">
        <v>49</v>
      </c>
      <c r="N697" s="4" t="s">
        <v>5</v>
      </c>
      <c r="O697" s="4" t="s">
        <v>3108</v>
      </c>
      <c r="P697" s="4" t="s">
        <v>3109</v>
      </c>
      <c r="Q697" s="4"/>
      <c r="R697" s="4" t="s">
        <v>4073</v>
      </c>
      <c r="S697" s="4" t="s">
        <v>4074</v>
      </c>
      <c r="T697" s="4" t="s">
        <v>4075</v>
      </c>
      <c r="U697" s="4" t="s">
        <v>916</v>
      </c>
      <c r="V697" s="4" t="s">
        <v>4076</v>
      </c>
      <c r="W697" s="4" t="s">
        <v>4077</v>
      </c>
      <c r="X697" s="4"/>
      <c r="Y697" s="4"/>
      <c r="Z697" s="4"/>
      <c r="AA697" s="4">
        <v>787.0</v>
      </c>
      <c r="AB697" s="4" t="s">
        <v>13</v>
      </c>
      <c r="AC697" s="4"/>
      <c r="AD697" s="4"/>
      <c r="AE697" s="4"/>
      <c r="AF697" s="4"/>
      <c r="AG697" s="4"/>
      <c r="AH697" s="4"/>
      <c r="AI697" s="4"/>
      <c r="AJ697" s="4"/>
      <c r="AK697" s="4"/>
      <c r="AL697" s="4"/>
      <c r="AM697" s="4"/>
      <c r="AN697" s="4"/>
      <c r="AO697" s="4"/>
      <c r="AP697" s="4" t="str">
        <f>VLOOKUP(AA698,[1]Trộn!AA697:AB3689,2,FALSE)</f>
        <v>#ERROR!</v>
      </c>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row>
    <row r="698" ht="14.25" customHeight="1">
      <c r="A698" s="1" t="str">
        <f t="shared" si="140"/>
        <v>OK</v>
      </c>
      <c r="B698" s="3" t="str">
        <f t="shared" si="141"/>
        <v>OK</v>
      </c>
      <c r="C698" s="4" t="s">
        <v>4070</v>
      </c>
      <c r="D698" s="4" t="s">
        <v>4071</v>
      </c>
      <c r="E698" s="4"/>
      <c r="F698" s="4"/>
      <c r="G698" s="4"/>
      <c r="H698" s="4"/>
      <c r="I698" s="4"/>
      <c r="J698" s="4"/>
      <c r="K698" s="4"/>
      <c r="L698" s="4"/>
      <c r="M698" s="4" t="s">
        <v>49</v>
      </c>
      <c r="N698" s="4" t="s">
        <v>5</v>
      </c>
      <c r="O698" s="4" t="s">
        <v>4078</v>
      </c>
      <c r="P698" s="4" t="s">
        <v>4079</v>
      </c>
      <c r="Q698" s="4"/>
      <c r="R698" s="4" t="s">
        <v>4080</v>
      </c>
      <c r="S698" s="4" t="s">
        <v>4081</v>
      </c>
      <c r="T698" s="4" t="s">
        <v>4082</v>
      </c>
      <c r="U698" s="4" t="s">
        <v>4083</v>
      </c>
      <c r="V698" s="4" t="s">
        <v>4084</v>
      </c>
      <c r="W698" s="4" t="s">
        <v>4085</v>
      </c>
      <c r="X698" s="4"/>
      <c r="Y698" s="4"/>
      <c r="Z698" s="4"/>
      <c r="AA698" s="4">
        <v>788.0</v>
      </c>
      <c r="AB698" s="4" t="s">
        <v>13</v>
      </c>
      <c r="AC698" s="4"/>
      <c r="AD698" s="4"/>
      <c r="AE698" s="4"/>
      <c r="AF698" s="4"/>
      <c r="AG698" s="4"/>
      <c r="AH698" s="4"/>
      <c r="AI698" s="4"/>
      <c r="AJ698" s="4"/>
      <c r="AK698" s="4"/>
      <c r="AL698" s="4"/>
      <c r="AM698" s="4"/>
      <c r="AN698" s="4"/>
      <c r="AO698" s="4"/>
      <c r="AP698" s="4" t="str">
        <f>VLOOKUP(AA699,[1]Trộn!AA698:AB3690,2,FALSE)</f>
        <v>#ERROR!</v>
      </c>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row>
    <row r="699" ht="14.25" customHeight="1">
      <c r="A699" s="1" t="str">
        <f t="shared" si="140"/>
        <v/>
      </c>
      <c r="B699" s="3">
        <f t="shared" si="141"/>
        <v>0</v>
      </c>
      <c r="C699" s="4" t="s">
        <v>4070</v>
      </c>
      <c r="D699" s="4" t="s">
        <v>4071</v>
      </c>
      <c r="E699" s="4"/>
      <c r="F699" s="4"/>
      <c r="G699" s="4"/>
      <c r="H699" s="4"/>
      <c r="I699" s="4"/>
      <c r="J699" s="4"/>
      <c r="K699" s="4"/>
      <c r="L699" s="4"/>
      <c r="M699" s="4"/>
      <c r="N699" s="4"/>
      <c r="O699" s="4"/>
      <c r="P699" s="4"/>
      <c r="Q699" s="4" t="s">
        <v>5</v>
      </c>
      <c r="R699" s="4" t="s">
        <v>4088</v>
      </c>
      <c r="S699" s="4" t="s">
        <v>4089</v>
      </c>
      <c r="T699" s="4" t="s">
        <v>4090</v>
      </c>
      <c r="U699" s="4" t="s">
        <v>4092</v>
      </c>
      <c r="V699" s="4" t="s">
        <v>3773</v>
      </c>
      <c r="W699" s="4" t="s">
        <v>4093</v>
      </c>
      <c r="X699" s="4" t="s">
        <v>150</v>
      </c>
      <c r="Y699" s="4"/>
      <c r="Z699" s="4" t="s">
        <v>989</v>
      </c>
      <c r="AA699" s="4">
        <v>789.0</v>
      </c>
      <c r="AB699" s="4" t="s">
        <v>13</v>
      </c>
      <c r="AC699" s="4"/>
      <c r="AD699" s="4"/>
      <c r="AE699" s="4"/>
      <c r="AF699" s="4"/>
      <c r="AG699" s="4"/>
      <c r="AH699" s="4"/>
      <c r="AI699" s="4"/>
      <c r="AJ699" s="4"/>
      <c r="AK699" s="4"/>
      <c r="AL699" s="4"/>
      <c r="AM699" s="4"/>
      <c r="AN699" s="4"/>
      <c r="AO699" s="4"/>
      <c r="AP699" s="4" t="str">
        <f>VLOOKUP(AA700,[1]Trộn!AA699:AB3691,2,FALSE)</f>
        <v>#ERROR!</v>
      </c>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row>
    <row r="700" ht="14.25" customHeight="1">
      <c r="A700" s="1" t="str">
        <f t="shared" si="140"/>
        <v/>
      </c>
      <c r="B700" s="3">
        <f t="shared" si="141"/>
        <v>0</v>
      </c>
      <c r="C700" s="4" t="s">
        <v>4070</v>
      </c>
      <c r="D700" s="4" t="s">
        <v>4071</v>
      </c>
      <c r="E700" s="4" t="s">
        <v>4072</v>
      </c>
      <c r="F700" s="4"/>
      <c r="G700" s="4"/>
      <c r="H700" s="4"/>
      <c r="I700" s="4"/>
      <c r="J700" s="4"/>
      <c r="K700" s="4"/>
      <c r="L700" s="4"/>
      <c r="M700" s="4"/>
      <c r="N700" s="4"/>
      <c r="O700" s="4"/>
      <c r="P700" s="4"/>
      <c r="Q700" s="4" t="s">
        <v>5</v>
      </c>
      <c r="R700" s="4" t="s">
        <v>4094</v>
      </c>
      <c r="S700" s="4" t="s">
        <v>312</v>
      </c>
      <c r="T700" s="4" t="s">
        <v>313</v>
      </c>
      <c r="U700" s="4" t="s">
        <v>314</v>
      </c>
      <c r="V700" s="4" t="s">
        <v>315</v>
      </c>
      <c r="W700" s="4" t="s">
        <v>316</v>
      </c>
      <c r="X700" s="4" t="s">
        <v>150</v>
      </c>
      <c r="Y700" s="4"/>
      <c r="Z700" s="4" t="s">
        <v>2841</v>
      </c>
      <c r="AA700" s="4">
        <v>790.0</v>
      </c>
      <c r="AB700" s="4" t="s">
        <v>13</v>
      </c>
      <c r="AC700" s="4"/>
      <c r="AD700" s="4"/>
      <c r="AE700" s="4"/>
      <c r="AF700" s="4"/>
      <c r="AG700" s="4"/>
      <c r="AH700" s="4"/>
      <c r="AI700" s="4"/>
      <c r="AJ700" s="4"/>
      <c r="AK700" s="4"/>
      <c r="AL700" s="4"/>
      <c r="AM700" s="4"/>
      <c r="AN700" s="4"/>
      <c r="AO700" s="4"/>
      <c r="AP700" s="4" t="str">
        <f>VLOOKUP(AA701,[1]Trộn!AA700:AB3692,2,FALSE)</f>
        <v>#ERROR!</v>
      </c>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row>
    <row r="701" ht="14.25" customHeight="1">
      <c r="A701" s="1" t="str">
        <f t="shared" si="140"/>
        <v>OK</v>
      </c>
      <c r="B701" s="3" t="str">
        <f t="shared" si="141"/>
        <v>OK</v>
      </c>
      <c r="C701" s="4" t="s">
        <v>4095</v>
      </c>
      <c r="D701" s="4" t="s">
        <v>4071</v>
      </c>
      <c r="E701" s="4"/>
      <c r="F701" s="4" t="s">
        <v>4096</v>
      </c>
      <c r="G701" s="4" t="s">
        <v>4097</v>
      </c>
      <c r="H701" s="4"/>
      <c r="I701" s="4"/>
      <c r="J701" s="4"/>
      <c r="K701" s="4"/>
      <c r="L701" s="4"/>
      <c r="M701" s="4" t="s">
        <v>49</v>
      </c>
      <c r="N701" s="4" t="s">
        <v>5</v>
      </c>
      <c r="O701" s="4" t="s">
        <v>2817</v>
      </c>
      <c r="P701" s="4" t="s">
        <v>2890</v>
      </c>
      <c r="Q701" s="4"/>
      <c r="R701" s="4" t="s">
        <v>4098</v>
      </c>
      <c r="S701" s="4" t="s">
        <v>4099</v>
      </c>
      <c r="T701" s="4" t="s">
        <v>4100</v>
      </c>
      <c r="U701" s="4" t="s">
        <v>4101</v>
      </c>
      <c r="V701" s="4" t="s">
        <v>4102</v>
      </c>
      <c r="W701" s="4" t="s">
        <v>1124</v>
      </c>
      <c r="X701" s="4"/>
      <c r="Y701" s="4"/>
      <c r="Z701" s="4"/>
      <c r="AA701" s="4">
        <v>791.0</v>
      </c>
      <c r="AB701" s="4" t="s">
        <v>13</v>
      </c>
      <c r="AC701" s="4"/>
      <c r="AD701" s="4"/>
      <c r="AE701" s="4"/>
      <c r="AF701" s="4"/>
      <c r="AG701" s="4"/>
      <c r="AH701" s="4"/>
      <c r="AI701" s="4"/>
      <c r="AJ701" s="4"/>
      <c r="AK701" s="4"/>
      <c r="AL701" s="4"/>
      <c r="AM701" s="4"/>
      <c r="AN701" s="4"/>
      <c r="AO701" s="4"/>
      <c r="AP701" s="4" t="str">
        <f>VLOOKUP(AA702,[1]Trộn!AA701:AB3693,2,FALSE)</f>
        <v>#ERROR!</v>
      </c>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row>
    <row r="702" ht="14.25" customHeight="1">
      <c r="A702" s="1" t="str">
        <f t="shared" si="140"/>
        <v>OK</v>
      </c>
      <c r="B702" s="3" t="str">
        <f t="shared" si="141"/>
        <v>OK</v>
      </c>
      <c r="C702" s="4" t="s">
        <v>4095</v>
      </c>
      <c r="D702" s="4" t="s">
        <v>4071</v>
      </c>
      <c r="E702" s="4"/>
      <c r="F702" s="4"/>
      <c r="G702" s="4"/>
      <c r="H702" s="4"/>
      <c r="I702" s="4"/>
      <c r="J702" s="4"/>
      <c r="K702" s="4"/>
      <c r="L702" s="4"/>
      <c r="M702" s="4" t="s">
        <v>49</v>
      </c>
      <c r="N702" s="4" t="s">
        <v>5</v>
      </c>
      <c r="O702" s="4" t="s">
        <v>2897</v>
      </c>
      <c r="P702" s="4" t="s">
        <v>3492</v>
      </c>
      <c r="Q702" s="4"/>
      <c r="R702" s="4" t="s">
        <v>4103</v>
      </c>
      <c r="S702" s="4" t="s">
        <v>4104</v>
      </c>
      <c r="T702" s="4" t="s">
        <v>4105</v>
      </c>
      <c r="U702" s="4" t="s">
        <v>4106</v>
      </c>
      <c r="V702" s="4" t="s">
        <v>4107</v>
      </c>
      <c r="W702" s="4" t="s">
        <v>4108</v>
      </c>
      <c r="X702" s="4"/>
      <c r="Y702" s="4"/>
      <c r="Z702" s="4"/>
      <c r="AA702" s="4">
        <v>792.0</v>
      </c>
      <c r="AB702" s="4" t="s">
        <v>13</v>
      </c>
      <c r="AC702" s="4"/>
      <c r="AD702" s="4"/>
      <c r="AE702" s="4"/>
      <c r="AF702" s="4"/>
      <c r="AG702" s="4"/>
      <c r="AH702" s="4"/>
      <c r="AI702" s="4"/>
      <c r="AJ702" s="4"/>
      <c r="AK702" s="4"/>
      <c r="AL702" s="4"/>
      <c r="AM702" s="4"/>
      <c r="AN702" s="4"/>
      <c r="AO702" s="4"/>
      <c r="AP702" s="4" t="str">
        <f>VLOOKUP(AA703,[1]Trộn!AA702:AB3694,2,FALSE)</f>
        <v>#ERROR!</v>
      </c>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row>
    <row r="703" ht="14.25" customHeight="1">
      <c r="A703" s="1" t="str">
        <f t="shared" si="140"/>
        <v/>
      </c>
      <c r="B703" s="3">
        <f t="shared" si="141"/>
        <v>0</v>
      </c>
      <c r="C703" s="4" t="s">
        <v>4095</v>
      </c>
      <c r="D703" s="4" t="s">
        <v>4071</v>
      </c>
      <c r="E703" s="4"/>
      <c r="F703" s="4" t="s">
        <v>4096</v>
      </c>
      <c r="G703" s="4" t="s">
        <v>4097</v>
      </c>
      <c r="H703" s="4"/>
      <c r="I703" s="4"/>
      <c r="J703" s="4"/>
      <c r="K703" s="4"/>
      <c r="L703" s="4"/>
      <c r="M703" s="4"/>
      <c r="N703" s="4"/>
      <c r="O703" s="4"/>
      <c r="P703" s="4" t="s">
        <v>4109</v>
      </c>
      <c r="Q703" s="4" t="s">
        <v>5</v>
      </c>
      <c r="R703" s="4" t="s">
        <v>4110</v>
      </c>
      <c r="S703" s="4" t="s">
        <v>4113</v>
      </c>
      <c r="T703" s="4" t="s">
        <v>4115</v>
      </c>
      <c r="U703" s="4" t="s">
        <v>4116</v>
      </c>
      <c r="V703" s="4" t="s">
        <v>4117</v>
      </c>
      <c r="W703" s="4" t="s">
        <v>4118</v>
      </c>
      <c r="X703" s="4" t="s">
        <v>4119</v>
      </c>
      <c r="Y703" s="4"/>
      <c r="Z703" s="4" t="s">
        <v>4120</v>
      </c>
      <c r="AA703" s="4">
        <v>793.0</v>
      </c>
      <c r="AB703" s="4" t="s">
        <v>49</v>
      </c>
      <c r="AC703" s="4"/>
      <c r="AD703" s="4"/>
      <c r="AE703" s="4"/>
      <c r="AF703" s="4"/>
      <c r="AG703" s="4"/>
      <c r="AH703" s="4"/>
      <c r="AI703" s="4"/>
      <c r="AJ703" s="4"/>
      <c r="AK703" s="4"/>
      <c r="AL703" s="4"/>
      <c r="AM703" s="4"/>
      <c r="AN703" s="4"/>
      <c r="AO703" s="4"/>
      <c r="AP703" s="4" t="str">
        <f>VLOOKUP(AA704,[1]Trộn!AA703:AB3695,2,FALSE)</f>
        <v>#ERROR!</v>
      </c>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row>
    <row r="704" ht="14.25" customHeight="1">
      <c r="A704" s="1" t="str">
        <f t="shared" si="140"/>
        <v/>
      </c>
      <c r="B704" s="3">
        <f t="shared" si="141"/>
        <v>0</v>
      </c>
      <c r="C704" s="4" t="s">
        <v>4095</v>
      </c>
      <c r="D704" s="4" t="s">
        <v>4071</v>
      </c>
      <c r="E704" s="4"/>
      <c r="F704" s="4"/>
      <c r="G704" s="4"/>
      <c r="H704" s="4"/>
      <c r="I704" s="4"/>
      <c r="J704" s="4"/>
      <c r="K704" s="4"/>
      <c r="L704" s="4"/>
      <c r="M704" s="4"/>
      <c r="N704" s="4"/>
      <c r="O704" s="4"/>
      <c r="P704" s="4" t="s">
        <v>4109</v>
      </c>
      <c r="Q704" s="4" t="s">
        <v>9</v>
      </c>
      <c r="R704" s="4" t="s">
        <v>4121</v>
      </c>
      <c r="S704" s="4" t="s">
        <v>150</v>
      </c>
      <c r="T704" s="4" t="s">
        <v>150</v>
      </c>
      <c r="U704" s="4" t="s">
        <v>150</v>
      </c>
      <c r="V704" s="4" t="s">
        <v>150</v>
      </c>
      <c r="W704" s="4" t="s">
        <v>150</v>
      </c>
      <c r="X704" s="4" t="s">
        <v>4122</v>
      </c>
      <c r="Y704" s="4"/>
      <c r="Z704" s="4" t="s">
        <v>4123</v>
      </c>
      <c r="AA704" s="4">
        <v>794.0</v>
      </c>
      <c r="AB704" s="4" t="s">
        <v>49</v>
      </c>
      <c r="AC704" s="4"/>
      <c r="AD704" s="4"/>
      <c r="AE704" s="4"/>
      <c r="AF704" s="4"/>
      <c r="AG704" s="4"/>
      <c r="AH704" s="4"/>
      <c r="AI704" s="4"/>
      <c r="AJ704" s="4"/>
      <c r="AK704" s="4"/>
      <c r="AL704" s="4"/>
      <c r="AM704" s="4"/>
      <c r="AN704" s="4"/>
      <c r="AO704" s="4"/>
      <c r="AP704" s="4" t="str">
        <f>VLOOKUP(AA705,[1]Trộn!AA704:AB3696,2,FALSE)</f>
        <v>#ERROR!</v>
      </c>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row>
    <row r="705" ht="14.25" customHeight="1">
      <c r="A705" s="1" t="str">
        <f t="shared" si="140"/>
        <v>OK</v>
      </c>
      <c r="B705" s="3" t="str">
        <f t="shared" si="141"/>
        <v>OK</v>
      </c>
      <c r="C705" s="4" t="s">
        <v>4124</v>
      </c>
      <c r="D705" s="4" t="s">
        <v>4071</v>
      </c>
      <c r="E705" s="4"/>
      <c r="F705" s="4"/>
      <c r="G705" s="4" t="s">
        <v>4125</v>
      </c>
      <c r="H705" s="4"/>
      <c r="I705" s="4"/>
      <c r="J705" s="4"/>
      <c r="K705" s="4"/>
      <c r="L705" s="4"/>
      <c r="M705" s="4" t="s">
        <v>49</v>
      </c>
      <c r="N705" s="4" t="s">
        <v>5</v>
      </c>
      <c r="O705" s="4" t="s">
        <v>2625</v>
      </c>
      <c r="P705" s="4" t="s">
        <v>2798</v>
      </c>
      <c r="Q705" s="4"/>
      <c r="R705" s="4" t="s">
        <v>4126</v>
      </c>
      <c r="S705" s="4" t="s">
        <v>4127</v>
      </c>
      <c r="T705" s="4" t="s">
        <v>4128</v>
      </c>
      <c r="U705" s="4" t="s">
        <v>4129</v>
      </c>
      <c r="V705" s="4" t="s">
        <v>4130</v>
      </c>
      <c r="W705" s="4" t="s">
        <v>3929</v>
      </c>
      <c r="X705" s="4"/>
      <c r="Y705" s="4"/>
      <c r="Z705" s="4"/>
      <c r="AA705" s="4">
        <v>795.0</v>
      </c>
      <c r="AB705" s="4" t="s">
        <v>13</v>
      </c>
      <c r="AC705" s="4"/>
      <c r="AD705" s="4"/>
      <c r="AE705" s="4"/>
      <c r="AF705" s="4"/>
      <c r="AG705" s="4"/>
      <c r="AH705" s="4"/>
      <c r="AI705" s="4"/>
      <c r="AJ705" s="4"/>
      <c r="AK705" s="4"/>
      <c r="AL705" s="4"/>
      <c r="AM705" s="4"/>
      <c r="AN705" s="4"/>
      <c r="AO705" s="4"/>
      <c r="AP705" s="4" t="str">
        <f>VLOOKUP(AA706,[1]Trộn!AA705:AB3697,2,FALSE)</f>
        <v>#ERROR!</v>
      </c>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row>
    <row r="706" ht="14.25" customHeight="1">
      <c r="A706" s="1" t="str">
        <f t="shared" si="140"/>
        <v>OK</v>
      </c>
      <c r="B706" s="3" t="str">
        <f t="shared" si="141"/>
        <v>OK</v>
      </c>
      <c r="C706" s="4" t="s">
        <v>4124</v>
      </c>
      <c r="D706" s="4" t="s">
        <v>4071</v>
      </c>
      <c r="E706" s="4"/>
      <c r="F706" s="4"/>
      <c r="G706" s="4"/>
      <c r="H706" s="4"/>
      <c r="I706" s="4"/>
      <c r="J706" s="4"/>
      <c r="K706" s="4"/>
      <c r="L706" s="4"/>
      <c r="M706" s="4" t="s">
        <v>49</v>
      </c>
      <c r="N706" s="4" t="s">
        <v>5</v>
      </c>
      <c r="O706" s="4" t="s">
        <v>4078</v>
      </c>
      <c r="P706" s="4" t="s">
        <v>4131</v>
      </c>
      <c r="Q706" s="4"/>
      <c r="R706" s="4" t="s">
        <v>4132</v>
      </c>
      <c r="S706" s="4" t="s">
        <v>4133</v>
      </c>
      <c r="T706" s="4" t="s">
        <v>4134</v>
      </c>
      <c r="U706" s="4" t="s">
        <v>4135</v>
      </c>
      <c r="V706" s="4" t="s">
        <v>4136</v>
      </c>
      <c r="W706" s="4" t="s">
        <v>1752</v>
      </c>
      <c r="X706" s="4"/>
      <c r="Y706" s="4"/>
      <c r="Z706" s="4"/>
      <c r="AA706" s="4">
        <v>796.0</v>
      </c>
      <c r="AB706" s="4" t="s">
        <v>13</v>
      </c>
      <c r="AC706" s="4"/>
      <c r="AD706" s="4"/>
      <c r="AE706" s="4"/>
      <c r="AF706" s="4"/>
      <c r="AG706" s="4"/>
      <c r="AH706" s="4"/>
      <c r="AI706" s="4"/>
      <c r="AJ706" s="4"/>
      <c r="AK706" s="4"/>
      <c r="AL706" s="4"/>
      <c r="AM706" s="4"/>
      <c r="AN706" s="4"/>
      <c r="AO706" s="4"/>
      <c r="AP706" s="4" t="str">
        <f>VLOOKUP(AA707,[1]Trộn!AA706:AB3698,2,FALSE)</f>
        <v>#ERROR!</v>
      </c>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row>
    <row r="707" ht="14.25" customHeight="1">
      <c r="A707" s="1" t="str">
        <f t="shared" si="140"/>
        <v/>
      </c>
      <c r="B707" s="3">
        <f t="shared" si="141"/>
        <v>0</v>
      </c>
      <c r="C707" s="4" t="s">
        <v>4124</v>
      </c>
      <c r="D707" s="4" t="s">
        <v>4071</v>
      </c>
      <c r="E707" s="4"/>
      <c r="F707" s="4"/>
      <c r="G707" s="4" t="s">
        <v>4125</v>
      </c>
      <c r="H707" s="4"/>
      <c r="I707" s="4"/>
      <c r="J707" s="4"/>
      <c r="K707" s="4"/>
      <c r="L707" s="4"/>
      <c r="M707" s="4"/>
      <c r="N707" s="4"/>
      <c r="O707" s="4"/>
      <c r="P707" s="4" t="s">
        <v>4138</v>
      </c>
      <c r="Q707" s="4" t="s">
        <v>5</v>
      </c>
      <c r="R707" s="4" t="s">
        <v>4140</v>
      </c>
      <c r="S707" s="4" t="s">
        <v>4141</v>
      </c>
      <c r="T707" s="4" t="s">
        <v>4142</v>
      </c>
      <c r="U707" s="4" t="s">
        <v>4143</v>
      </c>
      <c r="V707" s="4" t="s">
        <v>4144</v>
      </c>
      <c r="W707" s="4" t="s">
        <v>1752</v>
      </c>
      <c r="X707" s="4" t="s">
        <v>410</v>
      </c>
      <c r="Y707" s="4"/>
      <c r="Z707" s="4" t="s">
        <v>4145</v>
      </c>
      <c r="AA707" s="4">
        <v>797.0</v>
      </c>
      <c r="AB707" s="4" t="s">
        <v>49</v>
      </c>
      <c r="AC707" s="4"/>
      <c r="AD707" s="4"/>
      <c r="AE707" s="4"/>
      <c r="AF707" s="4"/>
      <c r="AG707" s="4"/>
      <c r="AH707" s="4"/>
      <c r="AI707" s="4"/>
      <c r="AJ707" s="4"/>
      <c r="AK707" s="4"/>
      <c r="AL707" s="4"/>
      <c r="AM707" s="4"/>
      <c r="AN707" s="4"/>
      <c r="AO707" s="4"/>
      <c r="AP707" s="4" t="str">
        <f>VLOOKUP(AA708,[1]Trộn!AA707:AB3699,2,FALSE)</f>
        <v>#ERROR!</v>
      </c>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row>
    <row r="708" ht="14.25" customHeight="1">
      <c r="A708" s="1" t="str">
        <f t="shared" si="140"/>
        <v/>
      </c>
      <c r="B708" s="3">
        <f t="shared" si="141"/>
        <v>0</v>
      </c>
      <c r="C708" s="4" t="s">
        <v>4124</v>
      </c>
      <c r="D708" s="4" t="s">
        <v>4071</v>
      </c>
      <c r="E708" s="4"/>
      <c r="F708" s="4"/>
      <c r="G708" s="4"/>
      <c r="H708" s="4"/>
      <c r="I708" s="4"/>
      <c r="J708" s="4"/>
      <c r="K708" s="4"/>
      <c r="L708" s="4"/>
      <c r="M708" s="4"/>
      <c r="N708" s="4"/>
      <c r="O708" s="4"/>
      <c r="P708" s="4" t="s">
        <v>4146</v>
      </c>
      <c r="Q708" s="4" t="s">
        <v>9</v>
      </c>
      <c r="R708" s="4" t="s">
        <v>4147</v>
      </c>
      <c r="S708" s="4" t="s">
        <v>150</v>
      </c>
      <c r="T708" s="4" t="s">
        <v>150</v>
      </c>
      <c r="U708" s="4" t="s">
        <v>150</v>
      </c>
      <c r="V708" s="4" t="s">
        <v>150</v>
      </c>
      <c r="W708" s="4" t="s">
        <v>150</v>
      </c>
      <c r="X708" s="4" t="s">
        <v>4148</v>
      </c>
      <c r="Y708" s="4"/>
      <c r="Z708" s="4" t="s">
        <v>4149</v>
      </c>
      <c r="AA708" s="4">
        <v>798.0</v>
      </c>
      <c r="AB708" s="4" t="s">
        <v>49</v>
      </c>
      <c r="AC708" s="4"/>
      <c r="AD708" s="4"/>
      <c r="AE708" s="4"/>
      <c r="AF708" s="4"/>
      <c r="AG708" s="4"/>
      <c r="AH708" s="4"/>
      <c r="AI708" s="4"/>
      <c r="AJ708" s="4"/>
      <c r="AK708" s="4"/>
      <c r="AL708" s="4"/>
      <c r="AM708" s="4"/>
      <c r="AN708" s="4"/>
      <c r="AO708" s="4"/>
      <c r="AP708" s="4" t="str">
        <f>VLOOKUP(AA709,[1]Trộn!AA708:AB3700,2,FALSE)</f>
        <v>#ERROR!</v>
      </c>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row>
    <row r="709" ht="14.25" customHeight="1">
      <c r="A709" s="1" t="str">
        <f t="shared" si="140"/>
        <v>OK</v>
      </c>
      <c r="B709" s="3" t="str">
        <f t="shared" si="141"/>
        <v>OK</v>
      </c>
      <c r="C709" s="4" t="s">
        <v>4150</v>
      </c>
      <c r="D709" s="4" t="s">
        <v>4071</v>
      </c>
      <c r="E709" s="4"/>
      <c r="F709" s="4"/>
      <c r="G709" s="4"/>
      <c r="H709" s="4"/>
      <c r="I709" s="4"/>
      <c r="J709" s="4"/>
      <c r="K709" s="4"/>
      <c r="L709" s="4"/>
      <c r="M709" s="4" t="s">
        <v>47</v>
      </c>
      <c r="N709" s="4" t="s">
        <v>8</v>
      </c>
      <c r="O709" s="4" t="s">
        <v>354</v>
      </c>
      <c r="P709" s="4" t="s">
        <v>355</v>
      </c>
      <c r="Q709" s="4"/>
      <c r="R709" s="4" t="s">
        <v>4151</v>
      </c>
      <c r="S709" s="4" t="s">
        <v>4152</v>
      </c>
      <c r="T709" s="4" t="s">
        <v>4153</v>
      </c>
      <c r="U709" s="4" t="s">
        <v>4154</v>
      </c>
      <c r="V709" s="4" t="s">
        <v>4155</v>
      </c>
      <c r="W709" s="4" t="s">
        <v>4156</v>
      </c>
      <c r="X709" s="4" t="s">
        <v>4157</v>
      </c>
      <c r="Y709" s="4" t="s">
        <v>4158</v>
      </c>
      <c r="Z709" s="4"/>
      <c r="AA709" s="4">
        <v>799.0</v>
      </c>
      <c r="AB709" s="4" t="s">
        <v>49</v>
      </c>
      <c r="AC709" s="4"/>
      <c r="AD709" s="4"/>
      <c r="AE709" s="4"/>
      <c r="AF709" s="4"/>
      <c r="AG709" s="4"/>
      <c r="AH709" s="4"/>
      <c r="AI709" s="4"/>
      <c r="AJ709" s="4"/>
      <c r="AK709" s="4"/>
      <c r="AL709" s="4"/>
      <c r="AM709" s="4"/>
      <c r="AN709" s="4"/>
      <c r="AO709" s="4"/>
      <c r="AP709" s="4" t="str">
        <f>VLOOKUP(AA710,[1]Trộn!AA709:AB3701,2,FALSE)</f>
        <v>#ERROR!</v>
      </c>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row>
    <row r="710" ht="14.25" customHeight="1">
      <c r="A710" s="1" t="str">
        <f t="shared" si="140"/>
        <v>OK</v>
      </c>
      <c r="B710" s="3" t="str">
        <f t="shared" si="141"/>
        <v>OK</v>
      </c>
      <c r="C710" s="4" t="s">
        <v>4150</v>
      </c>
      <c r="D710" s="4" t="s">
        <v>4071</v>
      </c>
      <c r="E710" s="4"/>
      <c r="F710" s="4"/>
      <c r="G710" s="4" t="s">
        <v>4159</v>
      </c>
      <c r="H710" s="4"/>
      <c r="I710" s="4"/>
      <c r="J710" s="4"/>
      <c r="K710" s="4"/>
      <c r="L710" s="4"/>
      <c r="M710" s="4" t="s">
        <v>49</v>
      </c>
      <c r="N710" s="4" t="s">
        <v>5</v>
      </c>
      <c r="O710" s="4" t="s">
        <v>2625</v>
      </c>
      <c r="P710" s="4" t="s">
        <v>2767</v>
      </c>
      <c r="Q710" s="4"/>
      <c r="R710" s="4" t="s">
        <v>4160</v>
      </c>
      <c r="S710" s="4" t="s">
        <v>4161</v>
      </c>
      <c r="T710" s="4" t="s">
        <v>4162</v>
      </c>
      <c r="U710" s="4" t="s">
        <v>4163</v>
      </c>
      <c r="V710" s="4" t="s">
        <v>1752</v>
      </c>
      <c r="W710" s="4" t="s">
        <v>149</v>
      </c>
      <c r="X710" s="4"/>
      <c r="Y710" s="4"/>
      <c r="Z710" s="4"/>
      <c r="AA710" s="4">
        <v>800.0</v>
      </c>
      <c r="AB710" s="4" t="s">
        <v>13</v>
      </c>
      <c r="AC710" s="4"/>
      <c r="AD710" s="4"/>
      <c r="AE710" s="4"/>
      <c r="AF710" s="4"/>
      <c r="AG710" s="4"/>
      <c r="AH710" s="4"/>
      <c r="AI710" s="4"/>
      <c r="AJ710" s="4"/>
      <c r="AK710" s="4"/>
      <c r="AL710" s="4"/>
      <c r="AM710" s="4"/>
      <c r="AN710" s="4"/>
      <c r="AO710" s="4"/>
      <c r="AP710" s="4" t="str">
        <f>VLOOKUP(AA711,[1]Trộn!AA710:AB3702,2,FALSE)</f>
        <v>#ERROR!</v>
      </c>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row>
    <row r="711" ht="14.25" customHeight="1">
      <c r="A711" s="1" t="str">
        <f t="shared" si="140"/>
        <v>OK</v>
      </c>
      <c r="B711" s="3" t="str">
        <f t="shared" si="141"/>
        <v>OK</v>
      </c>
      <c r="C711" s="4" t="s">
        <v>4150</v>
      </c>
      <c r="D711" s="4" t="s">
        <v>4071</v>
      </c>
      <c r="E711" s="4"/>
      <c r="F711" s="4"/>
      <c r="G711" s="4"/>
      <c r="H711" s="4"/>
      <c r="I711" s="4"/>
      <c r="J711" s="4"/>
      <c r="K711" s="4"/>
      <c r="L711" s="4"/>
      <c r="M711" s="4" t="s">
        <v>49</v>
      </c>
      <c r="N711" s="4" t="s">
        <v>5</v>
      </c>
      <c r="O711" s="4" t="s">
        <v>3275</v>
      </c>
      <c r="P711" s="4" t="s">
        <v>4164</v>
      </c>
      <c r="Q711" s="4"/>
      <c r="R711" s="4" t="s">
        <v>4165</v>
      </c>
      <c r="S711" s="4" t="s">
        <v>4166</v>
      </c>
      <c r="T711" s="4" t="s">
        <v>4167</v>
      </c>
      <c r="U711" s="4" t="s">
        <v>4168</v>
      </c>
      <c r="V711" s="4" t="s">
        <v>4169</v>
      </c>
      <c r="W711" s="4" t="s">
        <v>4170</v>
      </c>
      <c r="X711" s="4"/>
      <c r="Y711" s="4"/>
      <c r="Z711" s="4"/>
      <c r="AA711" s="4">
        <v>801.0</v>
      </c>
      <c r="AB711" s="4" t="s">
        <v>13</v>
      </c>
      <c r="AC711" s="4"/>
      <c r="AD711" s="4"/>
      <c r="AE711" s="4"/>
      <c r="AF711" s="4"/>
      <c r="AG711" s="4"/>
      <c r="AH711" s="4"/>
      <c r="AI711" s="4"/>
      <c r="AJ711" s="4"/>
      <c r="AK711" s="4"/>
      <c r="AL711" s="4"/>
      <c r="AM711" s="4"/>
      <c r="AN711" s="4"/>
      <c r="AO711" s="4"/>
      <c r="AP711" s="4" t="str">
        <f>VLOOKUP(AA712,[1]Trộn!AA711:AB3703,2,FALSE)</f>
        <v>#ERROR!</v>
      </c>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row>
    <row r="712" ht="14.25" customHeight="1">
      <c r="A712" s="1" t="str">
        <f t="shared" si="140"/>
        <v/>
      </c>
      <c r="B712" s="3">
        <f t="shared" si="141"/>
        <v>0</v>
      </c>
      <c r="C712" s="4" t="s">
        <v>4150</v>
      </c>
      <c r="D712" s="4" t="s">
        <v>4071</v>
      </c>
      <c r="E712" s="4"/>
      <c r="F712" s="4"/>
      <c r="G712" s="4" t="s">
        <v>4159</v>
      </c>
      <c r="H712" s="4"/>
      <c r="I712" s="4"/>
      <c r="J712" s="4"/>
      <c r="K712" s="4"/>
      <c r="L712" s="4"/>
      <c r="M712" s="4"/>
      <c r="N712" s="4"/>
      <c r="O712" s="4"/>
      <c r="P712" s="4" t="s">
        <v>4171</v>
      </c>
      <c r="Q712" s="4" t="s">
        <v>5</v>
      </c>
      <c r="R712" s="4" t="s">
        <v>4172</v>
      </c>
      <c r="S712" s="4" t="s">
        <v>4173</v>
      </c>
      <c r="T712" s="4" t="s">
        <v>4174</v>
      </c>
      <c r="U712" s="4" t="s">
        <v>4175</v>
      </c>
      <c r="V712" s="4" t="s">
        <v>4176</v>
      </c>
      <c r="W712" s="4" t="s">
        <v>4177</v>
      </c>
      <c r="X712" s="4" t="s">
        <v>151</v>
      </c>
      <c r="Y712" s="4"/>
      <c r="Z712" s="4" t="s">
        <v>4178</v>
      </c>
      <c r="AA712" s="4">
        <v>802.0</v>
      </c>
      <c r="AB712" s="4" t="s">
        <v>49</v>
      </c>
      <c r="AC712" s="4"/>
      <c r="AD712" s="4"/>
      <c r="AE712" s="4"/>
      <c r="AF712" s="4"/>
      <c r="AG712" s="4"/>
      <c r="AH712" s="4"/>
      <c r="AI712" s="4"/>
      <c r="AJ712" s="4"/>
      <c r="AK712" s="4"/>
      <c r="AL712" s="4"/>
      <c r="AM712" s="4"/>
      <c r="AN712" s="4"/>
      <c r="AO712" s="4"/>
      <c r="AP712" s="4" t="str">
        <f>VLOOKUP(AA713,[1]Trộn!AA712:AB3704,2,FALSE)</f>
        <v>#ERROR!</v>
      </c>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row>
    <row r="713" ht="14.25" customHeight="1">
      <c r="A713" s="1" t="str">
        <f t="shared" si="140"/>
        <v/>
      </c>
      <c r="B713" s="3">
        <f t="shared" si="141"/>
        <v>0</v>
      </c>
      <c r="C713" s="4" t="s">
        <v>4150</v>
      </c>
      <c r="D713" s="4" t="s">
        <v>4071</v>
      </c>
      <c r="E713" s="4"/>
      <c r="F713" s="4"/>
      <c r="G713" s="4"/>
      <c r="H713" s="4"/>
      <c r="I713" s="4"/>
      <c r="J713" s="4"/>
      <c r="K713" s="4"/>
      <c r="L713" s="4"/>
      <c r="M713" s="4"/>
      <c r="N713" s="4"/>
      <c r="O713" s="4"/>
      <c r="P713" s="4" t="s">
        <v>4180</v>
      </c>
      <c r="Q713" s="4" t="s">
        <v>9</v>
      </c>
      <c r="R713" s="4" t="s">
        <v>4182</v>
      </c>
      <c r="S713" s="4" t="s">
        <v>150</v>
      </c>
      <c r="T713" s="4" t="s">
        <v>150</v>
      </c>
      <c r="U713" s="4" t="s">
        <v>150</v>
      </c>
      <c r="V713" s="4" t="s">
        <v>150</v>
      </c>
      <c r="W713" s="4" t="s">
        <v>150</v>
      </c>
      <c r="X713" s="4" t="s">
        <v>4183</v>
      </c>
      <c r="Y713" s="4"/>
      <c r="Z713" s="4" t="s">
        <v>4184</v>
      </c>
      <c r="AA713" s="4">
        <v>803.0</v>
      </c>
      <c r="AB713" s="4" t="s">
        <v>49</v>
      </c>
      <c r="AC713" s="4"/>
      <c r="AD713" s="4"/>
      <c r="AE713" s="4"/>
      <c r="AF713" s="4"/>
      <c r="AG713" s="4"/>
      <c r="AH713" s="4"/>
      <c r="AI713" s="4"/>
      <c r="AJ713" s="4"/>
      <c r="AK713" s="4"/>
      <c r="AL713" s="4"/>
      <c r="AM713" s="4"/>
      <c r="AN713" s="4"/>
      <c r="AO713" s="4"/>
      <c r="AP713" s="4" t="str">
        <f>VLOOKUP(AA714,[1]Trộn!AA713:AB3705,2,FALSE)</f>
        <v>#ERROR!</v>
      </c>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row>
    <row r="714" ht="14.25" customHeight="1">
      <c r="A714" s="1" t="str">
        <f t="shared" si="140"/>
        <v/>
      </c>
      <c r="B714" s="3">
        <f t="shared" si="141"/>
        <v>0</v>
      </c>
      <c r="C714" s="4" t="s">
        <v>4150</v>
      </c>
      <c r="D714" s="4" t="s">
        <v>4071</v>
      </c>
      <c r="E714" s="4"/>
      <c r="F714" s="4"/>
      <c r="G714" s="4"/>
      <c r="H714" s="4"/>
      <c r="I714" s="4"/>
      <c r="J714" s="4"/>
      <c r="K714" s="4"/>
      <c r="L714" s="4"/>
      <c r="M714" s="4"/>
      <c r="N714" s="4"/>
      <c r="O714" s="4"/>
      <c r="P714" s="4"/>
      <c r="Q714" s="4" t="s">
        <v>5</v>
      </c>
      <c r="R714" s="4" t="s">
        <v>4185</v>
      </c>
      <c r="S714" s="4" t="s">
        <v>4186</v>
      </c>
      <c r="T714" s="4" t="s">
        <v>4187</v>
      </c>
      <c r="U714" s="4" t="s">
        <v>4175</v>
      </c>
      <c r="V714" s="4" t="s">
        <v>4176</v>
      </c>
      <c r="W714" s="4" t="s">
        <v>4177</v>
      </c>
      <c r="X714" s="4"/>
      <c r="Y714" s="4"/>
      <c r="Z714" s="4" t="s">
        <v>4188</v>
      </c>
      <c r="AA714" s="4">
        <v>804.0</v>
      </c>
      <c r="AB714" s="4" t="s">
        <v>13</v>
      </c>
      <c r="AC714" s="4"/>
      <c r="AD714" s="4"/>
      <c r="AE714" s="4"/>
      <c r="AF714" s="4"/>
      <c r="AG714" s="4"/>
      <c r="AH714" s="4"/>
      <c r="AI714" s="4"/>
      <c r="AJ714" s="4"/>
      <c r="AK714" s="4"/>
      <c r="AL714" s="4"/>
      <c r="AM714" s="4"/>
      <c r="AN714" s="4"/>
      <c r="AO714" s="4"/>
      <c r="AP714" s="4" t="str">
        <f>VLOOKUP(AA715,[1]Trộn!AA714:AB3706,2,FALSE)</f>
        <v>#ERROR!</v>
      </c>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row>
    <row r="715" ht="14.25" customHeight="1">
      <c r="A715" s="1" t="str">
        <f t="shared" si="140"/>
        <v>OK</v>
      </c>
      <c r="B715" s="3" t="str">
        <f t="shared" si="141"/>
        <v>OK</v>
      </c>
      <c r="C715" s="4" t="s">
        <v>4189</v>
      </c>
      <c r="D715" s="4" t="s">
        <v>4071</v>
      </c>
      <c r="E715" s="4"/>
      <c r="F715" s="4" t="s">
        <v>4190</v>
      </c>
      <c r="G715" s="4" t="s">
        <v>4191</v>
      </c>
      <c r="H715" s="4" t="s">
        <v>4192</v>
      </c>
      <c r="I715" s="4"/>
      <c r="J715" s="4"/>
      <c r="K715" s="4"/>
      <c r="L715" s="4"/>
      <c r="M715" s="4" t="s">
        <v>47</v>
      </c>
      <c r="N715" s="4" t="s">
        <v>8</v>
      </c>
      <c r="O715" s="4" t="s">
        <v>354</v>
      </c>
      <c r="P715" s="4" t="s">
        <v>1150</v>
      </c>
      <c r="Q715" s="4"/>
      <c r="R715" s="4" t="s">
        <v>4193</v>
      </c>
      <c r="S715" s="4" t="s">
        <v>4194</v>
      </c>
      <c r="T715" s="4" t="s">
        <v>4195</v>
      </c>
      <c r="U715" s="4" t="s">
        <v>4196</v>
      </c>
      <c r="V715" s="4" t="s">
        <v>4197</v>
      </c>
      <c r="W715" s="4" t="s">
        <v>4198</v>
      </c>
      <c r="X715" s="4" t="s">
        <v>410</v>
      </c>
      <c r="Y715" s="4" t="s">
        <v>4199</v>
      </c>
      <c r="Z715" s="4"/>
      <c r="AA715" s="4">
        <v>805.0</v>
      </c>
      <c r="AB715" s="4" t="s">
        <v>49</v>
      </c>
      <c r="AC715" s="4"/>
      <c r="AD715" s="4"/>
      <c r="AE715" s="4"/>
      <c r="AF715" s="4"/>
      <c r="AG715" s="4"/>
      <c r="AH715" s="4"/>
      <c r="AI715" s="4"/>
      <c r="AJ715" s="4"/>
      <c r="AK715" s="4"/>
      <c r="AL715" s="4"/>
      <c r="AM715" s="4"/>
      <c r="AN715" s="4"/>
      <c r="AO715" s="4"/>
      <c r="AP715" s="4" t="str">
        <f>VLOOKUP(AA716,[1]Trộn!AA715:AB3707,2,FALSE)</f>
        <v>#ERROR!</v>
      </c>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row>
    <row r="716" ht="14.25" customHeight="1">
      <c r="A716" s="1" t="str">
        <f t="shared" si="140"/>
        <v>OK</v>
      </c>
      <c r="B716" s="3" t="str">
        <f t="shared" si="141"/>
        <v>OK</v>
      </c>
      <c r="C716" s="4" t="s">
        <v>4189</v>
      </c>
      <c r="D716" s="4" t="s">
        <v>4071</v>
      </c>
      <c r="E716" s="4"/>
      <c r="F716" s="4"/>
      <c r="G716" s="4"/>
      <c r="H716" s="4"/>
      <c r="I716" s="4"/>
      <c r="J716" s="4"/>
      <c r="K716" s="4"/>
      <c r="L716" s="4"/>
      <c r="M716" s="4" t="s">
        <v>49</v>
      </c>
      <c r="N716" s="4" t="s">
        <v>9</v>
      </c>
      <c r="O716" s="4" t="s">
        <v>2631</v>
      </c>
      <c r="P716" s="4" t="s">
        <v>3066</v>
      </c>
      <c r="Q716" s="4"/>
      <c r="R716" s="4" t="s">
        <v>4200</v>
      </c>
      <c r="S716" s="4"/>
      <c r="T716" s="4"/>
      <c r="U716" s="4"/>
      <c r="V716" s="4"/>
      <c r="W716" s="4"/>
      <c r="X716" s="4"/>
      <c r="Y716" s="4"/>
      <c r="Z716" s="4"/>
      <c r="AA716" s="4">
        <v>806.0</v>
      </c>
      <c r="AB716" s="4" t="s">
        <v>49</v>
      </c>
      <c r="AC716" s="4"/>
      <c r="AD716" s="4"/>
      <c r="AE716" s="4"/>
      <c r="AF716" s="4"/>
      <c r="AG716" s="4"/>
      <c r="AH716" s="4"/>
      <c r="AI716" s="4"/>
      <c r="AJ716" s="4"/>
      <c r="AK716" s="4"/>
      <c r="AL716" s="4"/>
      <c r="AM716" s="4"/>
      <c r="AN716" s="4"/>
      <c r="AO716" s="4"/>
      <c r="AP716" s="4" t="str">
        <f>VLOOKUP(AA717,[1]Trộn!AA716:AB3708,2,FALSE)</f>
        <v>#ERROR!</v>
      </c>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row>
    <row r="717" ht="14.25" customHeight="1">
      <c r="A717" s="1" t="str">
        <f t="shared" si="140"/>
        <v/>
      </c>
      <c r="B717" s="3">
        <f t="shared" si="141"/>
        <v>0</v>
      </c>
      <c r="C717" s="4" t="s">
        <v>4189</v>
      </c>
      <c r="D717" s="4" t="s">
        <v>4071</v>
      </c>
      <c r="E717" s="4"/>
      <c r="F717" s="4"/>
      <c r="G717" s="4"/>
      <c r="H717" s="4"/>
      <c r="I717" s="4"/>
      <c r="J717" s="4"/>
      <c r="K717" s="4"/>
      <c r="L717" s="4"/>
      <c r="M717" s="4" t="s">
        <v>49</v>
      </c>
      <c r="N717" s="4" t="s">
        <v>9</v>
      </c>
      <c r="O717" s="4" t="s">
        <v>2465</v>
      </c>
      <c r="P717" s="4" t="s">
        <v>2541</v>
      </c>
      <c r="Q717" s="4" t="s">
        <v>9</v>
      </c>
      <c r="R717" s="4" t="s">
        <v>4205</v>
      </c>
      <c r="S717" s="4"/>
      <c r="T717" s="4"/>
      <c r="U717" s="4"/>
      <c r="V717" s="4"/>
      <c r="W717" s="4"/>
      <c r="X717" s="4"/>
      <c r="Y717" s="4"/>
      <c r="Z717" s="4"/>
      <c r="AA717" s="4">
        <v>807.0</v>
      </c>
      <c r="AB717" s="4" t="s">
        <v>49</v>
      </c>
      <c r="AC717" s="4"/>
      <c r="AD717" s="4"/>
      <c r="AE717" s="4"/>
      <c r="AF717" s="4"/>
      <c r="AG717" s="4"/>
      <c r="AH717" s="4"/>
      <c r="AI717" s="4"/>
      <c r="AJ717" s="4"/>
      <c r="AK717" s="4"/>
      <c r="AL717" s="4"/>
      <c r="AM717" s="4"/>
      <c r="AN717" s="4"/>
      <c r="AO717" s="4"/>
      <c r="AP717" s="4" t="str">
        <f>VLOOKUP(AA718,[1]Trộn!AA717:AB3709,2,FALSE)</f>
        <v>#ERROR!</v>
      </c>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row>
    <row r="718" ht="14.25" customHeight="1">
      <c r="A718" s="1" t="str">
        <f t="shared" si="140"/>
        <v/>
      </c>
      <c r="B718" s="3">
        <f t="shared" si="141"/>
        <v>0</v>
      </c>
      <c r="C718" s="4" t="s">
        <v>4189</v>
      </c>
      <c r="D718" s="4" t="s">
        <v>4071</v>
      </c>
      <c r="E718" s="4"/>
      <c r="F718" s="4"/>
      <c r="G718" s="4"/>
      <c r="H718" s="4"/>
      <c r="I718" s="4"/>
      <c r="J718" s="4"/>
      <c r="K718" s="4"/>
      <c r="L718" s="4"/>
      <c r="M718" s="4" t="s">
        <v>49</v>
      </c>
      <c r="N718" s="4" t="s">
        <v>9</v>
      </c>
      <c r="O718" s="4" t="s">
        <v>2465</v>
      </c>
      <c r="P718" s="4" t="s">
        <v>2541</v>
      </c>
      <c r="Q718" s="4" t="s">
        <v>9</v>
      </c>
      <c r="R718" s="4" t="s">
        <v>4206</v>
      </c>
      <c r="S718" s="4"/>
      <c r="T718" s="4"/>
      <c r="U718" s="4"/>
      <c r="V718" s="4"/>
      <c r="W718" s="4"/>
      <c r="X718" s="4"/>
      <c r="Y718" s="4"/>
      <c r="Z718" s="4"/>
      <c r="AA718" s="4">
        <v>808.0</v>
      </c>
      <c r="AB718" s="4" t="s">
        <v>49</v>
      </c>
      <c r="AC718" s="4"/>
      <c r="AD718" s="4"/>
      <c r="AE718" s="4"/>
      <c r="AF718" s="4"/>
      <c r="AG718" s="4"/>
      <c r="AH718" s="4"/>
      <c r="AI718" s="4"/>
      <c r="AJ718" s="4"/>
      <c r="AK718" s="4"/>
      <c r="AL718" s="4"/>
      <c r="AM718" s="4"/>
      <c r="AN718" s="4"/>
      <c r="AO718" s="4"/>
      <c r="AP718" s="4" t="str">
        <f>VLOOKUP(AA719,[1]Trộn!AA718:AB3710,2,FALSE)</f>
        <v>#ERROR!</v>
      </c>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row>
    <row r="719" ht="14.25" customHeight="1">
      <c r="A719" s="1" t="str">
        <f t="shared" si="140"/>
        <v/>
      </c>
      <c r="B719" s="3">
        <f t="shared" si="141"/>
        <v>0</v>
      </c>
      <c r="C719" s="4" t="s">
        <v>4189</v>
      </c>
      <c r="D719" s="4" t="s">
        <v>4071</v>
      </c>
      <c r="E719" s="4"/>
      <c r="F719" s="4" t="s">
        <v>4190</v>
      </c>
      <c r="G719" s="4" t="s">
        <v>4191</v>
      </c>
      <c r="H719" s="4" t="s">
        <v>4192</v>
      </c>
      <c r="I719" s="4"/>
      <c r="J719" s="4"/>
      <c r="K719" s="4"/>
      <c r="L719" s="4"/>
      <c r="M719" s="4"/>
      <c r="N719" s="4"/>
      <c r="O719" s="4"/>
      <c r="P719" s="4" t="s">
        <v>4207</v>
      </c>
      <c r="Q719" s="4" t="s">
        <v>5</v>
      </c>
      <c r="R719" s="4" t="s">
        <v>4208</v>
      </c>
      <c r="S719" s="4" t="s">
        <v>4209</v>
      </c>
      <c r="T719" s="4" t="s">
        <v>4210</v>
      </c>
      <c r="U719" s="4" t="s">
        <v>4211</v>
      </c>
      <c r="V719" s="4" t="s">
        <v>4212</v>
      </c>
      <c r="W719" s="4" t="s">
        <v>4213</v>
      </c>
      <c r="X719" s="4" t="s">
        <v>171</v>
      </c>
      <c r="Y719" s="4"/>
      <c r="Z719" s="4" t="s">
        <v>4214</v>
      </c>
      <c r="AA719" s="4">
        <v>809.0</v>
      </c>
      <c r="AB719" s="4" t="s">
        <v>49</v>
      </c>
      <c r="AC719" s="4"/>
      <c r="AD719" s="4"/>
      <c r="AE719" s="4"/>
      <c r="AF719" s="4"/>
      <c r="AG719" s="4"/>
      <c r="AH719" s="4"/>
      <c r="AI719" s="4"/>
      <c r="AJ719" s="4"/>
      <c r="AK719" s="4"/>
      <c r="AL719" s="4"/>
      <c r="AM719" s="4"/>
      <c r="AN719" s="4"/>
      <c r="AO719" s="4"/>
      <c r="AP719" s="4" t="str">
        <f>VLOOKUP(AA720,[1]Trộn!AA719:AB3711,2,FALSE)</f>
        <v>#ERROR!</v>
      </c>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row>
    <row r="720" ht="14.25" customHeight="1">
      <c r="A720" s="1" t="str">
        <f t="shared" si="140"/>
        <v/>
      </c>
      <c r="B720" s="3">
        <f t="shared" si="141"/>
        <v>0</v>
      </c>
      <c r="C720" s="4" t="s">
        <v>4189</v>
      </c>
      <c r="D720" s="4" t="s">
        <v>4071</v>
      </c>
      <c r="E720" s="4"/>
      <c r="F720" s="4"/>
      <c r="G720" s="4"/>
      <c r="H720" s="4"/>
      <c r="I720" s="4"/>
      <c r="J720" s="4"/>
      <c r="K720" s="4"/>
      <c r="L720" s="4"/>
      <c r="M720" s="4"/>
      <c r="N720" s="4"/>
      <c r="O720" s="4"/>
      <c r="P720" s="4" t="s">
        <v>4215</v>
      </c>
      <c r="Q720" s="4" t="s">
        <v>9</v>
      </c>
      <c r="R720" s="4" t="s">
        <v>4216</v>
      </c>
      <c r="S720" s="4" t="s">
        <v>150</v>
      </c>
      <c r="T720" s="4" t="s">
        <v>150</v>
      </c>
      <c r="U720" s="4" t="s">
        <v>150</v>
      </c>
      <c r="V720" s="4" t="s">
        <v>150</v>
      </c>
      <c r="W720" s="4" t="s">
        <v>150</v>
      </c>
      <c r="X720" s="4" t="s">
        <v>4217</v>
      </c>
      <c r="Y720" s="4"/>
      <c r="Z720" s="4" t="s">
        <v>4218</v>
      </c>
      <c r="AA720" s="4">
        <v>810.0</v>
      </c>
      <c r="AB720" s="4" t="s">
        <v>49</v>
      </c>
      <c r="AC720" s="4"/>
      <c r="AD720" s="4"/>
      <c r="AE720" s="4"/>
      <c r="AF720" s="4"/>
      <c r="AG720" s="4"/>
      <c r="AH720" s="4"/>
      <c r="AI720" s="4"/>
      <c r="AJ720" s="4"/>
      <c r="AK720" s="4"/>
      <c r="AL720" s="4"/>
      <c r="AM720" s="4"/>
      <c r="AN720" s="4"/>
      <c r="AO720" s="4"/>
      <c r="AP720" s="4" t="str">
        <f>VLOOKUP(AA721,[1]Trộn!AA720:AB3712,2,FALSE)</f>
        <v>#ERROR!</v>
      </c>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row>
    <row r="721" ht="14.25" customHeight="1">
      <c r="A721" s="1" t="str">
        <f t="shared" si="140"/>
        <v/>
      </c>
      <c r="B721" s="3">
        <f t="shared" si="141"/>
        <v>0</v>
      </c>
      <c r="C721" s="4" t="s">
        <v>4189</v>
      </c>
      <c r="D721" s="4" t="s">
        <v>4071</v>
      </c>
      <c r="E721" s="4"/>
      <c r="F721" s="4"/>
      <c r="G721" s="4"/>
      <c r="H721" s="4"/>
      <c r="I721" s="4"/>
      <c r="J721" s="4"/>
      <c r="K721" s="4"/>
      <c r="L721" s="4"/>
      <c r="M721" s="4"/>
      <c r="N721" s="4"/>
      <c r="O721" s="4"/>
      <c r="P721" s="4"/>
      <c r="Q721" s="4" t="s">
        <v>5</v>
      </c>
      <c r="R721" s="4" t="s">
        <v>4208</v>
      </c>
      <c r="S721" s="4" t="s">
        <v>4221</v>
      </c>
      <c r="T721" s="4" t="s">
        <v>4210</v>
      </c>
      <c r="U721" s="4" t="s">
        <v>4211</v>
      </c>
      <c r="V721" s="4" t="s">
        <v>4212</v>
      </c>
      <c r="W721" s="4" t="s">
        <v>4222</v>
      </c>
      <c r="X721" s="4"/>
      <c r="Y721" s="4"/>
      <c r="Z721" s="4" t="s">
        <v>4223</v>
      </c>
      <c r="AA721" s="4">
        <v>811.0</v>
      </c>
      <c r="AB721" s="4" t="s">
        <v>13</v>
      </c>
      <c r="AC721" s="4"/>
      <c r="AD721" s="4"/>
      <c r="AE721" s="4"/>
      <c r="AF721" s="4"/>
      <c r="AG721" s="4"/>
      <c r="AH721" s="4"/>
      <c r="AI721" s="4"/>
      <c r="AJ721" s="4"/>
      <c r="AK721" s="4"/>
      <c r="AL721" s="4"/>
      <c r="AM721" s="4"/>
      <c r="AN721" s="4"/>
      <c r="AO721" s="4"/>
      <c r="AP721" s="4" t="str">
        <f>VLOOKUP(AA722,[1]Trộn!AA721:AB3713,2,FALSE)</f>
        <v>#ERROR!</v>
      </c>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row>
    <row r="722" ht="14.25" customHeight="1">
      <c r="A722" s="1" t="str">
        <f t="shared" si="140"/>
        <v/>
      </c>
      <c r="B722" s="3">
        <f t="shared" si="141"/>
        <v>0</v>
      </c>
      <c r="C722" s="4" t="s">
        <v>4189</v>
      </c>
      <c r="D722" s="4" t="s">
        <v>4071</v>
      </c>
      <c r="E722" s="4"/>
      <c r="F722" s="4"/>
      <c r="G722" s="4"/>
      <c r="H722" s="4"/>
      <c r="I722" s="4"/>
      <c r="J722" s="4"/>
      <c r="K722" s="4"/>
      <c r="L722" s="4"/>
      <c r="M722" s="4"/>
      <c r="N722" s="4"/>
      <c r="O722" s="4"/>
      <c r="P722" s="4"/>
      <c r="Q722" s="4" t="s">
        <v>9</v>
      </c>
      <c r="R722" s="4" t="s">
        <v>4224</v>
      </c>
      <c r="S722" s="4"/>
      <c r="T722" s="4"/>
      <c r="U722" s="4"/>
      <c r="V722" s="4"/>
      <c r="W722" s="4"/>
      <c r="X722" s="4"/>
      <c r="Y722" s="4"/>
      <c r="Z722" s="4" t="s">
        <v>4225</v>
      </c>
      <c r="AA722" s="4">
        <v>812.0</v>
      </c>
      <c r="AB722" s="4" t="s">
        <v>13</v>
      </c>
      <c r="AC722" s="4"/>
      <c r="AD722" s="4"/>
      <c r="AE722" s="4"/>
      <c r="AF722" s="4"/>
      <c r="AG722" s="4"/>
      <c r="AH722" s="4"/>
      <c r="AI722" s="4"/>
      <c r="AJ722" s="4"/>
      <c r="AK722" s="4"/>
      <c r="AL722" s="4"/>
      <c r="AM722" s="4"/>
      <c r="AN722" s="4"/>
      <c r="AO722" s="4"/>
      <c r="AP722" s="4" t="str">
        <f>VLOOKUP(AA723,[1]Trộn!AA722:AB3714,2,FALSE)</f>
        <v>#ERROR!</v>
      </c>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row>
    <row r="723" ht="14.25" customHeight="1">
      <c r="A723" s="1" t="str">
        <f t="shared" si="140"/>
        <v>OK</v>
      </c>
      <c r="B723" s="3" t="str">
        <f t="shared" si="141"/>
        <v>OK</v>
      </c>
      <c r="C723" s="4" t="s">
        <v>4226</v>
      </c>
      <c r="D723" s="4" t="s">
        <v>4071</v>
      </c>
      <c r="E723" s="4"/>
      <c r="F723" s="4"/>
      <c r="G723" s="4"/>
      <c r="H723" s="4" t="s">
        <v>4227</v>
      </c>
      <c r="I723" s="4"/>
      <c r="J723" s="4"/>
      <c r="K723" s="4"/>
      <c r="L723" s="4"/>
      <c r="M723" s="4" t="s">
        <v>13</v>
      </c>
      <c r="N723" s="4" t="s">
        <v>5</v>
      </c>
      <c r="O723" s="4" t="s">
        <v>42</v>
      </c>
      <c r="P723" s="4" t="s">
        <v>134</v>
      </c>
      <c r="Q723" s="4"/>
      <c r="R723" s="4" t="s">
        <v>4228</v>
      </c>
      <c r="S723" s="4" t="s">
        <v>4229</v>
      </c>
      <c r="T723" s="4" t="s">
        <v>4230</v>
      </c>
      <c r="U723" s="4" t="s">
        <v>4231</v>
      </c>
      <c r="V723" s="4" t="s">
        <v>4232</v>
      </c>
      <c r="W723" s="4" t="s">
        <v>4233</v>
      </c>
      <c r="X723" s="4" t="s">
        <v>4234</v>
      </c>
      <c r="Y723" s="4" t="s">
        <v>4235</v>
      </c>
      <c r="Z723" s="4"/>
      <c r="AA723" s="4">
        <v>813.0</v>
      </c>
      <c r="AB723" s="4" t="s">
        <v>47</v>
      </c>
      <c r="AC723" s="4"/>
      <c r="AD723" s="20" t="s">
        <v>1453</v>
      </c>
      <c r="AE723" s="4"/>
      <c r="AF723" s="4"/>
      <c r="AG723" s="4"/>
      <c r="AH723" s="4"/>
      <c r="AI723" s="4"/>
      <c r="AJ723" s="4"/>
      <c r="AK723" s="4"/>
      <c r="AL723" s="4"/>
      <c r="AM723" s="4"/>
      <c r="AN723" s="4"/>
      <c r="AO723" s="4"/>
      <c r="AP723" s="4" t="str">
        <f>VLOOKUP(AA724,[1]Trộn!AA723:AB3715,2,FALSE)</f>
        <v>#ERROR!</v>
      </c>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row>
    <row r="724" ht="14.25" customHeight="1">
      <c r="A724" s="1" t="str">
        <f t="shared" si="140"/>
        <v/>
      </c>
      <c r="B724" s="3">
        <f t="shared" si="141"/>
        <v>0</v>
      </c>
      <c r="C724" s="4" t="s">
        <v>4226</v>
      </c>
      <c r="D724" s="4" t="s">
        <v>4071</v>
      </c>
      <c r="E724" s="4"/>
      <c r="F724" s="4"/>
      <c r="G724" s="4"/>
      <c r="H724" s="4" t="s">
        <v>4227</v>
      </c>
      <c r="I724" s="4"/>
      <c r="J724" s="4"/>
      <c r="K724" s="4"/>
      <c r="L724" s="4"/>
      <c r="M724" s="4" t="s">
        <v>49</v>
      </c>
      <c r="N724" s="4" t="s">
        <v>9</v>
      </c>
      <c r="O724" s="4" t="s">
        <v>2897</v>
      </c>
      <c r="P724" s="4" t="s">
        <v>2935</v>
      </c>
      <c r="Q724" s="4" t="s">
        <v>9</v>
      </c>
      <c r="R724" s="4" t="s">
        <v>4236</v>
      </c>
      <c r="S724" s="4"/>
      <c r="T724" s="4"/>
      <c r="U724" s="4"/>
      <c r="V724" s="4"/>
      <c r="W724" s="4"/>
      <c r="X724" s="4"/>
      <c r="Y724" s="4"/>
      <c r="Z724" s="4"/>
      <c r="AA724" s="4">
        <v>814.0</v>
      </c>
      <c r="AB724" s="4" t="s">
        <v>49</v>
      </c>
      <c r="AC724" s="4"/>
      <c r="AD724" s="4"/>
      <c r="AE724" s="4"/>
      <c r="AF724" s="4"/>
      <c r="AG724" s="4"/>
      <c r="AH724" s="4"/>
      <c r="AI724" s="4"/>
      <c r="AJ724" s="4"/>
      <c r="AK724" s="4"/>
      <c r="AL724" s="4"/>
      <c r="AM724" s="4"/>
      <c r="AN724" s="4"/>
      <c r="AO724" s="4"/>
      <c r="AP724" s="4" t="str">
        <f>VLOOKUP(AA725,[1]Trộn!AA724:AB3716,2,FALSE)</f>
        <v>#ERROR!</v>
      </c>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row>
    <row r="725" ht="14.25" customHeight="1">
      <c r="A725" s="1" t="str">
        <f t="shared" si="140"/>
        <v>OK</v>
      </c>
      <c r="B725" s="3" t="str">
        <f t="shared" si="141"/>
        <v>OK</v>
      </c>
      <c r="C725" s="4" t="s">
        <v>4226</v>
      </c>
      <c r="D725" s="4" t="s">
        <v>4071</v>
      </c>
      <c r="E725" s="4"/>
      <c r="F725" s="4"/>
      <c r="G725" s="4"/>
      <c r="H725" s="4" t="s">
        <v>4227</v>
      </c>
      <c r="I725" s="4"/>
      <c r="J725" s="4"/>
      <c r="K725" s="4"/>
      <c r="L725" s="4"/>
      <c r="M725" s="4" t="s">
        <v>49</v>
      </c>
      <c r="N725" s="4" t="s">
        <v>9</v>
      </c>
      <c r="O725" s="4" t="s">
        <v>2631</v>
      </c>
      <c r="P725" s="4" t="s">
        <v>3066</v>
      </c>
      <c r="Q725" s="4"/>
      <c r="R725" s="4" t="s">
        <v>4240</v>
      </c>
      <c r="S725" s="4"/>
      <c r="T725" s="4"/>
      <c r="U725" s="4"/>
      <c r="V725" s="4"/>
      <c r="W725" s="4"/>
      <c r="X725" s="4"/>
      <c r="Y725" s="4"/>
      <c r="Z725" s="4"/>
      <c r="AA725" s="4">
        <v>815.0</v>
      </c>
      <c r="AB725" s="4" t="s">
        <v>49</v>
      </c>
      <c r="AC725" s="4"/>
      <c r="AD725" s="4"/>
      <c r="AE725" s="4"/>
      <c r="AF725" s="4"/>
      <c r="AG725" s="4"/>
      <c r="AH725" s="4"/>
      <c r="AI725" s="4"/>
      <c r="AJ725" s="4"/>
      <c r="AK725" s="4"/>
      <c r="AL725" s="4"/>
      <c r="AM725" s="4"/>
      <c r="AN725" s="4"/>
      <c r="AO725" s="4"/>
      <c r="AP725" s="4" t="str">
        <f>VLOOKUP(AA726,[1]Trộn!AA725:AB3717,2,FALSE)</f>
        <v>#ERROR!</v>
      </c>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row>
    <row r="726" ht="14.25" customHeight="1">
      <c r="A726" s="1" t="str">
        <f t="shared" si="140"/>
        <v/>
      </c>
      <c r="B726" s="3">
        <f t="shared" si="141"/>
        <v>0</v>
      </c>
      <c r="C726" s="4" t="s">
        <v>4226</v>
      </c>
      <c r="D726" s="4" t="s">
        <v>4071</v>
      </c>
      <c r="E726" s="4"/>
      <c r="F726" s="4"/>
      <c r="G726" s="4"/>
      <c r="H726" s="4" t="s">
        <v>4227</v>
      </c>
      <c r="I726" s="4"/>
      <c r="J726" s="4"/>
      <c r="K726" s="4"/>
      <c r="L726" s="4"/>
      <c r="M726" s="4"/>
      <c r="N726" s="4"/>
      <c r="O726" s="4"/>
      <c r="P726" s="4"/>
      <c r="Q726" s="4" t="s">
        <v>5</v>
      </c>
      <c r="R726" s="4" t="s">
        <v>4241</v>
      </c>
      <c r="S726" s="4" t="s">
        <v>4242</v>
      </c>
      <c r="T726" s="4" t="s">
        <v>4243</v>
      </c>
      <c r="U726" s="4" t="s">
        <v>4244</v>
      </c>
      <c r="V726" s="4" t="s">
        <v>4245</v>
      </c>
      <c r="W726" s="4" t="s">
        <v>4246</v>
      </c>
      <c r="X726" s="4" t="s">
        <v>171</v>
      </c>
      <c r="Y726" s="4" t="s">
        <v>4247</v>
      </c>
      <c r="Z726" s="4"/>
      <c r="AA726" s="4">
        <v>816.0</v>
      </c>
      <c r="AB726" s="4" t="s">
        <v>13</v>
      </c>
      <c r="AC726" s="4"/>
      <c r="AD726" s="4"/>
      <c r="AE726" s="4"/>
      <c r="AF726" s="4"/>
      <c r="AG726" s="4"/>
      <c r="AH726" s="4"/>
      <c r="AI726" s="4"/>
      <c r="AJ726" s="4"/>
      <c r="AK726" s="4"/>
      <c r="AL726" s="4"/>
      <c r="AM726" s="4"/>
      <c r="AN726" s="4"/>
      <c r="AO726" s="4"/>
      <c r="AP726" s="4" t="str">
        <f>VLOOKUP(AA727,[1]Trộn!AA726:AB3718,2,FALSE)</f>
        <v>#ERROR!</v>
      </c>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row>
    <row r="727" ht="14.25" customHeight="1">
      <c r="A727" s="1" t="str">
        <f t="shared" si="140"/>
        <v>OK</v>
      </c>
      <c r="B727" s="3" t="str">
        <f t="shared" si="141"/>
        <v>OK</v>
      </c>
      <c r="C727" s="4" t="s">
        <v>4248</v>
      </c>
      <c r="D727" s="4" t="s">
        <v>4071</v>
      </c>
      <c r="E727" s="4"/>
      <c r="F727" s="4"/>
      <c r="G727" s="4"/>
      <c r="H727" s="4" t="s">
        <v>4249</v>
      </c>
      <c r="I727" s="4"/>
      <c r="J727" s="4"/>
      <c r="K727" s="4"/>
      <c r="L727" s="4"/>
      <c r="M727" s="4" t="s">
        <v>13</v>
      </c>
      <c r="N727" s="4" t="s">
        <v>5</v>
      </c>
      <c r="O727" s="4" t="s">
        <v>42</v>
      </c>
      <c r="P727" s="4" t="s">
        <v>188</v>
      </c>
      <c r="Q727" s="4"/>
      <c r="R727" s="4" t="s">
        <v>4250</v>
      </c>
      <c r="S727" s="4" t="s">
        <v>4251</v>
      </c>
      <c r="T727" s="4" t="s">
        <v>4252</v>
      </c>
      <c r="U727" s="4" t="s">
        <v>4253</v>
      </c>
      <c r="V727" s="4" t="s">
        <v>4254</v>
      </c>
      <c r="W727" s="4" t="s">
        <v>4255</v>
      </c>
      <c r="X727" s="4" t="s">
        <v>410</v>
      </c>
      <c r="Y727" s="4" t="s">
        <v>4256</v>
      </c>
      <c r="Z727" s="4"/>
      <c r="AA727" s="4">
        <v>817.0</v>
      </c>
      <c r="AB727" s="4" t="s">
        <v>47</v>
      </c>
      <c r="AC727" s="4"/>
      <c r="AD727" s="20" t="s">
        <v>1366</v>
      </c>
      <c r="AE727" s="4"/>
      <c r="AF727" s="4"/>
      <c r="AG727" s="4"/>
      <c r="AH727" s="4"/>
      <c r="AI727" s="4"/>
      <c r="AJ727" s="4"/>
      <c r="AK727" s="4"/>
      <c r="AL727" s="4"/>
      <c r="AM727" s="4"/>
      <c r="AN727" s="4"/>
      <c r="AO727" s="4"/>
      <c r="AP727" s="4" t="str">
        <f>VLOOKUP(AA728,[1]Trộn!AA727:AB3719,2,FALSE)</f>
        <v>#ERROR!</v>
      </c>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row>
    <row r="728" ht="14.25" customHeight="1">
      <c r="A728" s="1" t="str">
        <f t="shared" si="140"/>
        <v/>
      </c>
      <c r="B728" s="3">
        <f t="shared" si="141"/>
        <v>0</v>
      </c>
      <c r="C728" s="4" t="s">
        <v>4248</v>
      </c>
      <c r="D728" s="4" t="s">
        <v>4071</v>
      </c>
      <c r="E728" s="4"/>
      <c r="F728" s="4"/>
      <c r="G728" s="4"/>
      <c r="H728" s="4" t="s">
        <v>4249</v>
      </c>
      <c r="I728" s="4"/>
      <c r="J728" s="4"/>
      <c r="K728" s="4"/>
      <c r="L728" s="4"/>
      <c r="M728" s="4" t="s">
        <v>49</v>
      </c>
      <c r="N728" s="4" t="s">
        <v>9</v>
      </c>
      <c r="O728" s="4" t="s">
        <v>3275</v>
      </c>
      <c r="P728" s="4" t="s">
        <v>2985</v>
      </c>
      <c r="Q728" s="4" t="s">
        <v>9</v>
      </c>
      <c r="R728" s="4" t="s">
        <v>4257</v>
      </c>
      <c r="S728" s="4"/>
      <c r="T728" s="4"/>
      <c r="U728" s="4"/>
      <c r="V728" s="4"/>
      <c r="W728" s="4"/>
      <c r="X728" s="4"/>
      <c r="Y728" s="4"/>
      <c r="Z728" s="4"/>
      <c r="AA728" s="4">
        <v>818.0</v>
      </c>
      <c r="AB728" s="4" t="s">
        <v>49</v>
      </c>
      <c r="AC728" s="4"/>
      <c r="AD728" s="4"/>
      <c r="AE728" s="4"/>
      <c r="AF728" s="4"/>
      <c r="AG728" s="4"/>
      <c r="AH728" s="4"/>
      <c r="AI728" s="4"/>
      <c r="AJ728" s="4"/>
      <c r="AK728" s="4"/>
      <c r="AL728" s="4"/>
      <c r="AM728" s="4"/>
      <c r="AN728" s="4"/>
      <c r="AO728" s="4"/>
      <c r="AP728" s="4" t="str">
        <f>VLOOKUP(AA729,[1]Trộn!AA728:AB3720,2,FALSE)</f>
        <v>#ERROR!</v>
      </c>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row>
    <row r="729" ht="14.25" customHeight="1">
      <c r="A729" s="1" t="str">
        <f t="shared" si="140"/>
        <v/>
      </c>
      <c r="B729" s="3">
        <f t="shared" si="141"/>
        <v>0</v>
      </c>
      <c r="C729" s="4" t="s">
        <v>4248</v>
      </c>
      <c r="D729" s="4" t="s">
        <v>4071</v>
      </c>
      <c r="E729" s="4"/>
      <c r="F729" s="4"/>
      <c r="G729" s="4"/>
      <c r="H729" s="4" t="s">
        <v>4249</v>
      </c>
      <c r="I729" s="4"/>
      <c r="J729" s="4"/>
      <c r="K729" s="4"/>
      <c r="L729" s="4"/>
      <c r="M729" s="4" t="s">
        <v>49</v>
      </c>
      <c r="N729" s="4" t="s">
        <v>9</v>
      </c>
      <c r="O729" s="4" t="s">
        <v>3024</v>
      </c>
      <c r="P729" s="4" t="s">
        <v>3063</v>
      </c>
      <c r="Q729" s="4" t="s">
        <v>9</v>
      </c>
      <c r="R729" s="4" t="s">
        <v>4258</v>
      </c>
      <c r="S729" s="4"/>
      <c r="T729" s="4"/>
      <c r="U729" s="4"/>
      <c r="V729" s="4"/>
      <c r="W729" s="4"/>
      <c r="X729" s="4"/>
      <c r="Y729" s="4"/>
      <c r="Z729" s="4"/>
      <c r="AA729" s="4">
        <v>819.0</v>
      </c>
      <c r="AB729" s="4" t="s">
        <v>49</v>
      </c>
      <c r="AC729" s="4"/>
      <c r="AD729" s="4"/>
      <c r="AE729" s="4"/>
      <c r="AF729" s="4"/>
      <c r="AG729" s="4"/>
      <c r="AH729" s="4"/>
      <c r="AI729" s="4"/>
      <c r="AJ729" s="4"/>
      <c r="AK729" s="4"/>
      <c r="AL729" s="4"/>
      <c r="AM729" s="4"/>
      <c r="AN729" s="4"/>
      <c r="AO729" s="4"/>
      <c r="AP729" s="4" t="str">
        <f>VLOOKUP(AA730,[1]Trộn!AA729:AB3721,2,FALSE)</f>
        <v>#ERROR!</v>
      </c>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row>
    <row r="730" ht="14.25" customHeight="1">
      <c r="A730" s="1" t="str">
        <f t="shared" si="140"/>
        <v>OK</v>
      </c>
      <c r="B730" s="3" t="str">
        <f t="shared" si="141"/>
        <v>OK</v>
      </c>
      <c r="C730" s="4" t="s">
        <v>4248</v>
      </c>
      <c r="D730" s="4" t="s">
        <v>4071</v>
      </c>
      <c r="E730" s="4"/>
      <c r="F730" s="4"/>
      <c r="G730" s="4"/>
      <c r="H730" s="4" t="s">
        <v>4249</v>
      </c>
      <c r="I730" s="4"/>
      <c r="J730" s="4"/>
      <c r="K730" s="4"/>
      <c r="L730" s="4"/>
      <c r="M730" s="4" t="s">
        <v>47</v>
      </c>
      <c r="N730" s="4" t="s">
        <v>5</v>
      </c>
      <c r="O730" s="4" t="s">
        <v>1104</v>
      </c>
      <c r="P730" s="4" t="s">
        <v>1105</v>
      </c>
      <c r="Q730" s="4"/>
      <c r="R730" s="4" t="s">
        <v>4259</v>
      </c>
      <c r="S730" s="4" t="s">
        <v>4260</v>
      </c>
      <c r="T730" s="4" t="s">
        <v>4261</v>
      </c>
      <c r="U730" s="4" t="s">
        <v>4262</v>
      </c>
      <c r="V730" s="4" t="s">
        <v>4263</v>
      </c>
      <c r="W730" s="4" t="s">
        <v>4264</v>
      </c>
      <c r="X730" s="4" t="s">
        <v>171</v>
      </c>
      <c r="Y730" s="4" t="s">
        <v>4265</v>
      </c>
      <c r="Z730" s="4"/>
      <c r="AA730" s="4">
        <v>820.0</v>
      </c>
      <c r="AB730" s="4" t="e">
        <v>#NAME?</v>
      </c>
      <c r="AC730" s="4"/>
      <c r="AD730" s="4"/>
      <c r="AE730" s="4"/>
      <c r="AF730" s="4"/>
      <c r="AG730" s="4"/>
      <c r="AH730" s="4"/>
      <c r="AI730" s="4"/>
      <c r="AJ730" s="4"/>
      <c r="AK730" s="4"/>
      <c r="AL730" s="4"/>
      <c r="AM730" s="4"/>
      <c r="AN730" s="4"/>
      <c r="AO730" s="4"/>
      <c r="AP730" s="4" t="str">
        <f>VLOOKUP(AA731,[1]Trộn!AA730:AB3722,2,FALSE)</f>
        <v>#ERROR!</v>
      </c>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row>
    <row r="731" ht="14.25" customHeight="1">
      <c r="A731" s="1" t="str">
        <f t="shared" si="140"/>
        <v>OK</v>
      </c>
      <c r="B731" s="3" t="str">
        <f t="shared" si="141"/>
        <v>OK</v>
      </c>
      <c r="C731" s="4" t="s">
        <v>4266</v>
      </c>
      <c r="D731" s="4" t="s">
        <v>4071</v>
      </c>
      <c r="E731" s="4"/>
      <c r="F731" s="4"/>
      <c r="G731" s="4"/>
      <c r="H731" s="4" t="s">
        <v>4267</v>
      </c>
      <c r="I731" s="4"/>
      <c r="J731" s="4"/>
      <c r="K731" s="4"/>
      <c r="L731" s="4"/>
      <c r="M731" s="4" t="s">
        <v>13</v>
      </c>
      <c r="N731" s="4" t="s">
        <v>9</v>
      </c>
      <c r="O731" s="4" t="s">
        <v>505</v>
      </c>
      <c r="P731" s="4" t="s">
        <v>545</v>
      </c>
      <c r="Q731" s="4"/>
      <c r="R731" s="4" t="s">
        <v>4268</v>
      </c>
      <c r="S731" s="4"/>
      <c r="T731" s="4"/>
      <c r="U731" s="4"/>
      <c r="V731" s="4"/>
      <c r="W731" s="4"/>
      <c r="X731" s="4" t="s">
        <v>4269</v>
      </c>
      <c r="Y731" s="4" t="s">
        <v>4270</v>
      </c>
      <c r="Z731" s="4"/>
      <c r="AA731" s="4">
        <v>821.0</v>
      </c>
      <c r="AB731" s="4" t="s">
        <v>47</v>
      </c>
      <c r="AC731" s="4"/>
      <c r="AD731" s="20" t="s">
        <v>2434</v>
      </c>
      <c r="AE731" s="4"/>
      <c r="AF731" s="4"/>
      <c r="AG731" s="4"/>
      <c r="AH731" s="4"/>
      <c r="AI731" s="4"/>
      <c r="AJ731" s="4"/>
      <c r="AK731" s="4"/>
      <c r="AL731" s="4"/>
      <c r="AM731" s="4"/>
      <c r="AN731" s="4"/>
      <c r="AO731" s="4"/>
      <c r="AP731" s="4" t="str">
        <f>VLOOKUP(AA732,[1]Trộn!AA731:AB3723,2,FALSE)</f>
        <v>#ERROR!</v>
      </c>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row>
    <row r="732" ht="14.25" customHeight="1">
      <c r="A732" s="1" t="str">
        <f t="shared" si="140"/>
        <v>OK</v>
      </c>
      <c r="B732" s="3" t="str">
        <f t="shared" si="141"/>
        <v>OK</v>
      </c>
      <c r="C732" s="4" t="s">
        <v>4266</v>
      </c>
      <c r="D732" s="4" t="s">
        <v>4071</v>
      </c>
      <c r="E732" s="4"/>
      <c r="F732" s="4"/>
      <c r="G732" s="4"/>
      <c r="H732" s="4" t="s">
        <v>4267</v>
      </c>
      <c r="I732" s="4"/>
      <c r="J732" s="4"/>
      <c r="K732" s="4"/>
      <c r="L732" s="4"/>
      <c r="M732" s="4" t="s">
        <v>49</v>
      </c>
      <c r="N732" s="4" t="s">
        <v>9</v>
      </c>
      <c r="O732" s="4" t="s">
        <v>3485</v>
      </c>
      <c r="P732" s="4" t="s">
        <v>3564</v>
      </c>
      <c r="Q732" s="4"/>
      <c r="R732" s="4" t="s">
        <v>4271</v>
      </c>
      <c r="S732" s="4"/>
      <c r="T732" s="4"/>
      <c r="U732" s="4"/>
      <c r="V732" s="4"/>
      <c r="W732" s="4"/>
      <c r="X732" s="4"/>
      <c r="Y732" s="4"/>
      <c r="Z732" s="4"/>
      <c r="AA732" s="4">
        <v>822.0</v>
      </c>
      <c r="AB732" s="4" t="s">
        <v>49</v>
      </c>
      <c r="AC732" s="4"/>
      <c r="AD732" s="4"/>
      <c r="AE732" s="4"/>
      <c r="AF732" s="4"/>
      <c r="AG732" s="4"/>
      <c r="AH732" s="4"/>
      <c r="AI732" s="4"/>
      <c r="AJ732" s="4"/>
      <c r="AK732" s="4"/>
      <c r="AL732" s="4"/>
      <c r="AM732" s="4"/>
      <c r="AN732" s="4"/>
      <c r="AO732" s="4"/>
      <c r="AP732" s="4" t="str">
        <f>VLOOKUP(AA733,[1]Trộn!AA732:AB3724,2,FALSE)</f>
        <v>#ERROR!</v>
      </c>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row>
    <row r="733" ht="14.25" customHeight="1">
      <c r="A733" s="1" t="str">
        <f t="shared" si="140"/>
        <v/>
      </c>
      <c r="B733" s="3">
        <f t="shared" si="141"/>
        <v>0</v>
      </c>
      <c r="C733" s="4" t="s">
        <v>4266</v>
      </c>
      <c r="D733" s="4" t="s">
        <v>4071</v>
      </c>
      <c r="E733" s="4"/>
      <c r="F733" s="4"/>
      <c r="G733" s="4"/>
      <c r="H733" s="4" t="s">
        <v>4267</v>
      </c>
      <c r="I733" s="4"/>
      <c r="J733" s="4"/>
      <c r="K733" s="4"/>
      <c r="L733" s="4"/>
      <c r="M733" s="4" t="s">
        <v>49</v>
      </c>
      <c r="N733" s="4" t="s">
        <v>9</v>
      </c>
      <c r="O733" s="4" t="s">
        <v>3275</v>
      </c>
      <c r="P733" s="4" t="s">
        <v>2985</v>
      </c>
      <c r="Q733" s="4" t="s">
        <v>9</v>
      </c>
      <c r="R733" s="4" t="s">
        <v>4273</v>
      </c>
      <c r="S733" s="4"/>
      <c r="T733" s="4"/>
      <c r="U733" s="4"/>
      <c r="V733" s="4"/>
      <c r="W733" s="4"/>
      <c r="X733" s="4"/>
      <c r="Y733" s="4"/>
      <c r="Z733" s="4"/>
      <c r="AA733" s="4">
        <v>823.0</v>
      </c>
      <c r="AB733" s="4" t="s">
        <v>49</v>
      </c>
      <c r="AC733" s="4"/>
      <c r="AD733" s="4"/>
      <c r="AE733" s="4"/>
      <c r="AF733" s="4"/>
      <c r="AG733" s="4"/>
      <c r="AH733" s="4"/>
      <c r="AI733" s="4"/>
      <c r="AJ733" s="4"/>
      <c r="AK733" s="4"/>
      <c r="AL733" s="4"/>
      <c r="AM733" s="4"/>
      <c r="AN733" s="4"/>
      <c r="AO733" s="4"/>
      <c r="AP733" s="4" t="str">
        <f>VLOOKUP(AA734,[1]Trộn!AA733:AB3725,2,FALSE)</f>
        <v>#ERROR!</v>
      </c>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row>
    <row r="734" ht="14.25" customHeight="1">
      <c r="A734" s="1"/>
      <c r="B734" s="3"/>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row>
    <row r="735" ht="14.25" customHeight="1">
      <c r="A735" s="1" t="str">
        <f t="shared" ref="A735:A737" si="142">SWITCH(B735,"OK",IF(ISBLANK(R735),IF(ISBLANK(P735),"Giữ chỗ nhóm","Giữ chỗ"),"OK"),"Chưa làm",IF(P735&lt;&gt;"","Giữ chỗ",""),0,IF(ISBLANK(R735),"Thêm",""),"")</f>
        <v>OK</v>
      </c>
      <c r="B735" s="3" t="str">
        <f t="shared" ref="B735:B737" si="143">IF(Q735&lt;&gt;"",0,IF(O735="",IF(N735="",,"Tự do chọn"),SWITCH(M735,"KSTN",IF(LEFT(O735,1)="A","OK","Sai lớp"),"CQ",IF(LEFT(O735,1)="B","OK","Sai lớp"),"SIE",IF(LEFT(O735,1)="C","OK","Sai lớp"),"VN",IF(LEFT(O735,1)="D","OK","Sai lớp"),"VN-ICT",IF(LEFT(O735,1)="D","OK","Sai lớp"),"Sai phân công")))</f>
        <v>OK</v>
      </c>
      <c r="C735" s="4" t="s">
        <v>4274</v>
      </c>
      <c r="D735" s="4" t="s">
        <v>4071</v>
      </c>
      <c r="E735" s="4"/>
      <c r="F735" s="4"/>
      <c r="G735" s="4"/>
      <c r="H735" s="4" t="s">
        <v>4275</v>
      </c>
      <c r="I735" s="4"/>
      <c r="J735" s="4"/>
      <c r="K735" s="4"/>
      <c r="L735" s="4"/>
      <c r="M735" s="4" t="s">
        <v>47</v>
      </c>
      <c r="N735" s="4" t="s">
        <v>9</v>
      </c>
      <c r="O735" s="4" t="s">
        <v>1246</v>
      </c>
      <c r="P735" s="4" t="s">
        <v>2243</v>
      </c>
      <c r="Q735" s="4"/>
      <c r="R735" s="4" t="s">
        <v>4276</v>
      </c>
      <c r="S735" s="4"/>
      <c r="T735" s="4"/>
      <c r="U735" s="4"/>
      <c r="V735" s="4"/>
      <c r="W735" s="4"/>
      <c r="X735" s="4" t="s">
        <v>4277</v>
      </c>
      <c r="Y735" s="4" t="s">
        <v>4278</v>
      </c>
      <c r="Z735" s="4"/>
      <c r="AA735" s="4">
        <v>825.0</v>
      </c>
      <c r="AB735" s="4" t="s">
        <v>49</v>
      </c>
      <c r="AC735" s="4"/>
      <c r="AD735" s="4"/>
      <c r="AE735" s="4"/>
      <c r="AF735" s="4"/>
      <c r="AG735" s="4"/>
      <c r="AH735" s="4"/>
      <c r="AI735" s="4"/>
      <c r="AJ735" s="4"/>
      <c r="AK735" s="4"/>
      <c r="AL735" s="4"/>
      <c r="AM735" s="4"/>
      <c r="AN735" s="4"/>
      <c r="AO735" s="4"/>
      <c r="AP735" s="4" t="str">
        <f>VLOOKUP(AA736,[1]Trộn!AA735:AB3727,2,FALSE)</f>
        <v>#ERROR!</v>
      </c>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row>
    <row r="736" ht="14.25" customHeight="1">
      <c r="A736" s="1" t="str">
        <f t="shared" si="142"/>
        <v>OK</v>
      </c>
      <c r="B736" s="3" t="str">
        <f t="shared" si="143"/>
        <v>OK</v>
      </c>
      <c r="C736" s="4" t="s">
        <v>4274</v>
      </c>
      <c r="D736" s="4" t="s">
        <v>4071</v>
      </c>
      <c r="E736" s="4"/>
      <c r="F736" s="4"/>
      <c r="G736" s="4"/>
      <c r="H736" s="4" t="s">
        <v>4275</v>
      </c>
      <c r="I736" s="4"/>
      <c r="J736" s="4"/>
      <c r="K736" s="4"/>
      <c r="L736" s="4"/>
      <c r="M736" s="4" t="s">
        <v>13</v>
      </c>
      <c r="N736" s="4" t="s">
        <v>9</v>
      </c>
      <c r="O736" s="4" t="s">
        <v>163</v>
      </c>
      <c r="P736" s="4" t="s">
        <v>164</v>
      </c>
      <c r="Q736" s="4"/>
      <c r="R736" s="4" t="s">
        <v>4282</v>
      </c>
      <c r="S736" s="4"/>
      <c r="T736" s="4"/>
      <c r="U736" s="4"/>
      <c r="V736" s="4"/>
      <c r="W736" s="4"/>
      <c r="X736" s="4" t="s">
        <v>4283</v>
      </c>
      <c r="Y736" s="4" t="s">
        <v>4284</v>
      </c>
      <c r="Z736" s="4"/>
      <c r="AA736" s="4">
        <v>826.0</v>
      </c>
      <c r="AB736" s="4" t="s">
        <v>47</v>
      </c>
      <c r="AC736" s="4"/>
      <c r="AD736" s="20" t="s">
        <v>1810</v>
      </c>
      <c r="AE736" s="4"/>
      <c r="AF736" s="4"/>
      <c r="AG736" s="4"/>
      <c r="AH736" s="4"/>
      <c r="AI736" s="4"/>
      <c r="AJ736" s="4"/>
      <c r="AK736" s="4"/>
      <c r="AL736" s="4"/>
      <c r="AM736" s="4"/>
      <c r="AN736" s="4"/>
      <c r="AO736" s="4"/>
      <c r="AP736" s="4" t="str">
        <f>VLOOKUP(AA737,[1]Trộn!AA736:AB3728,2,FALSE)</f>
        <v>#ERROR!</v>
      </c>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row>
    <row r="737" ht="14.25" customHeight="1">
      <c r="A737" s="1" t="str">
        <f t="shared" si="142"/>
        <v/>
      </c>
      <c r="B737" s="3" t="str">
        <f t="shared" si="143"/>
        <v>Tự do chọn</v>
      </c>
      <c r="C737" s="4" t="s">
        <v>4274</v>
      </c>
      <c r="D737" s="4" t="s">
        <v>4071</v>
      </c>
      <c r="E737" s="4"/>
      <c r="F737" s="4"/>
      <c r="G737" s="4"/>
      <c r="H737" s="4" t="s">
        <v>4275</v>
      </c>
      <c r="I737" s="4"/>
      <c r="J737" s="4"/>
      <c r="K737" s="4"/>
      <c r="L737" s="4"/>
      <c r="M737" s="4" t="s">
        <v>49</v>
      </c>
      <c r="N737" s="4" t="s">
        <v>9</v>
      </c>
      <c r="O737" s="4"/>
      <c r="P737" s="4"/>
      <c r="Q737" s="4"/>
      <c r="R737" s="4"/>
      <c r="S737" s="4"/>
      <c r="T737" s="4"/>
      <c r="U737" s="4"/>
      <c r="V737" s="4"/>
      <c r="W737" s="4"/>
      <c r="X737" s="4"/>
      <c r="Y737" s="4"/>
      <c r="Z737" s="4"/>
      <c r="AA737" s="4">
        <v>827.0</v>
      </c>
      <c r="AB737" s="4" t="s">
        <v>49</v>
      </c>
      <c r="AC737" s="4"/>
      <c r="AD737" s="4"/>
      <c r="AE737" s="4"/>
      <c r="AF737" s="4"/>
      <c r="AG737" s="4"/>
      <c r="AH737" s="4"/>
      <c r="AI737" s="4"/>
      <c r="AJ737" s="4"/>
      <c r="AK737" s="4"/>
      <c r="AL737" s="4"/>
      <c r="AM737" s="4"/>
      <c r="AN737" s="4"/>
      <c r="AO737" s="4"/>
      <c r="AP737" s="4" t="str">
        <f>VLOOKUP(AA738,[1]Trộn!AA737:AB3729,2,FALSE)</f>
        <v>#ERROR!</v>
      </c>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row>
    <row r="738" ht="14.25" customHeight="1">
      <c r="A738" s="1"/>
      <c r="B738" s="3"/>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row>
    <row r="739" ht="14.25" customHeight="1">
      <c r="A739" s="1" t="str">
        <f t="shared" ref="A739:A743" si="144">SWITCH(B739,"OK",IF(ISBLANK(R739),IF(ISBLANK(P739),"Giữ chỗ nhóm","Giữ chỗ"),"OK"),"Chưa làm",IF(P739&lt;&gt;"","Giữ chỗ",""),0,IF(ISBLANK(R739),"Thêm",""),"")</f>
        <v>OK</v>
      </c>
      <c r="B739" s="3" t="str">
        <f t="shared" ref="B739:B743" si="145">IF(Q739&lt;&gt;"",0,IF(O739="",IF(N739="",,"Tự do chọn"),SWITCH(M739,"KSTN",IF(LEFT(O739,1)="A","OK","Sai lớp"),"CQ",IF(LEFT(O739,1)="B","OK","Sai lớp"),"SIE",IF(LEFT(O739,1)="C","OK","Sai lớp"),"VN",IF(LEFT(O739,1)="D","OK","Sai lớp"),"VN-ICT",IF(LEFT(O739,1)="D","OK","Sai lớp"),"Sai phân công")))</f>
        <v>OK</v>
      </c>
      <c r="C739" s="4" t="s">
        <v>4286</v>
      </c>
      <c r="D739" s="4" t="s">
        <v>4071</v>
      </c>
      <c r="E739" s="4"/>
      <c r="F739" s="4"/>
      <c r="G739" s="4" t="s">
        <v>4287</v>
      </c>
      <c r="H739" s="4"/>
      <c r="I739" s="4"/>
      <c r="J739" s="4"/>
      <c r="K739" s="4"/>
      <c r="L739" s="4"/>
      <c r="M739" s="4" t="s">
        <v>47</v>
      </c>
      <c r="N739" s="4" t="s">
        <v>8</v>
      </c>
      <c r="O739" s="4" t="s">
        <v>1009</v>
      </c>
      <c r="P739" s="4" t="s">
        <v>1060</v>
      </c>
      <c r="Q739" s="4"/>
      <c r="R739" s="4" t="s">
        <v>4288</v>
      </c>
      <c r="S739" s="4" t="s">
        <v>2628</v>
      </c>
      <c r="T739" s="4" t="s">
        <v>227</v>
      </c>
      <c r="U739" s="4" t="s">
        <v>114</v>
      </c>
      <c r="V739" s="4" t="s">
        <v>115</v>
      </c>
      <c r="W739" s="4" t="s">
        <v>116</v>
      </c>
      <c r="X739" s="4" t="s">
        <v>151</v>
      </c>
      <c r="Y739" s="4" t="s">
        <v>4290</v>
      </c>
      <c r="Z739" s="4"/>
      <c r="AA739" s="4">
        <v>829.0</v>
      </c>
      <c r="AB739" s="4" t="s">
        <v>49</v>
      </c>
      <c r="AC739" s="4"/>
      <c r="AD739" s="4"/>
      <c r="AE739" s="4"/>
      <c r="AF739" s="4"/>
      <c r="AG739" s="4"/>
      <c r="AH739" s="4"/>
      <c r="AI739" s="4"/>
      <c r="AJ739" s="4"/>
      <c r="AK739" s="4"/>
      <c r="AL739" s="4"/>
      <c r="AM739" s="4"/>
      <c r="AN739" s="4"/>
      <c r="AO739" s="4"/>
      <c r="AP739" s="4" t="str">
        <f>VLOOKUP(AA740,[1]Trộn!AA739:AB3731,2,FALSE)</f>
        <v>#ERROR!</v>
      </c>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row>
    <row r="740" ht="14.25" customHeight="1">
      <c r="A740" s="1" t="str">
        <f t="shared" si="144"/>
        <v>OK</v>
      </c>
      <c r="B740" s="3" t="str">
        <f t="shared" si="145"/>
        <v>OK</v>
      </c>
      <c r="C740" s="4" t="s">
        <v>4286</v>
      </c>
      <c r="D740" s="4" t="s">
        <v>4071</v>
      </c>
      <c r="E740" s="4"/>
      <c r="F740" s="4"/>
      <c r="G740" s="4"/>
      <c r="H740" s="4"/>
      <c r="I740" s="4"/>
      <c r="J740" s="4"/>
      <c r="K740" s="4"/>
      <c r="L740" s="4"/>
      <c r="M740" s="4" t="s">
        <v>47</v>
      </c>
      <c r="N740" s="4" t="s">
        <v>8</v>
      </c>
      <c r="O740" s="4" t="s">
        <v>1009</v>
      </c>
      <c r="P740" s="4" t="s">
        <v>1091</v>
      </c>
      <c r="Q740" s="4"/>
      <c r="R740" s="4" t="s">
        <v>4208</v>
      </c>
      <c r="S740" s="4" t="s">
        <v>4209</v>
      </c>
      <c r="T740" s="4" t="s">
        <v>4210</v>
      </c>
      <c r="U740" s="4" t="s">
        <v>4211</v>
      </c>
      <c r="V740" s="4" t="s">
        <v>4212</v>
      </c>
      <c r="W740" s="4" t="s">
        <v>4213</v>
      </c>
      <c r="X740" s="4" t="s">
        <v>171</v>
      </c>
      <c r="Y740" s="4" t="s">
        <v>4291</v>
      </c>
      <c r="Z740" s="4"/>
      <c r="AA740" s="4">
        <v>830.0</v>
      </c>
      <c r="AB740" s="4" t="s">
        <v>49</v>
      </c>
      <c r="AC740" s="4"/>
      <c r="AD740" s="4"/>
      <c r="AE740" s="4"/>
      <c r="AF740" s="4"/>
      <c r="AG740" s="4"/>
      <c r="AH740" s="4"/>
      <c r="AI740" s="4"/>
      <c r="AJ740" s="4"/>
      <c r="AK740" s="4"/>
      <c r="AL740" s="4"/>
      <c r="AM740" s="4"/>
      <c r="AN740" s="4"/>
      <c r="AO740" s="4"/>
      <c r="AP740" s="4" t="str">
        <f>VLOOKUP(AA741,[1]Trộn!AA740:AB3732,2,FALSE)</f>
        <v>#ERROR!</v>
      </c>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row>
    <row r="741" ht="14.25" customHeight="1">
      <c r="A741" s="1" t="str">
        <f t="shared" si="144"/>
        <v>OK</v>
      </c>
      <c r="B741" s="3" t="str">
        <f t="shared" si="145"/>
        <v>OK</v>
      </c>
      <c r="C741" s="4" t="s">
        <v>4286</v>
      </c>
      <c r="D741" s="4" t="s">
        <v>4071</v>
      </c>
      <c r="E741" s="4"/>
      <c r="F741" s="4"/>
      <c r="G741" s="4" t="s">
        <v>4287</v>
      </c>
      <c r="H741" s="4"/>
      <c r="I741" s="4"/>
      <c r="J741" s="4"/>
      <c r="K741" s="4"/>
      <c r="L741" s="4"/>
      <c r="M741" s="4" t="s">
        <v>47</v>
      </c>
      <c r="N741" s="4" t="s">
        <v>9</v>
      </c>
      <c r="O741" s="4" t="s">
        <v>1209</v>
      </c>
      <c r="P741" s="4" t="s">
        <v>1250</v>
      </c>
      <c r="Q741" s="4"/>
      <c r="R741" s="4" t="s">
        <v>4292</v>
      </c>
      <c r="S741" s="4"/>
      <c r="T741" s="4"/>
      <c r="U741" s="4"/>
      <c r="V741" s="4"/>
      <c r="W741" s="4"/>
      <c r="X741" s="4" t="s">
        <v>4293</v>
      </c>
      <c r="Y741" s="4" t="s">
        <v>4294</v>
      </c>
      <c r="Z741" s="4"/>
      <c r="AA741" s="4">
        <v>831.0</v>
      </c>
      <c r="AB741" s="4" t="s">
        <v>49</v>
      </c>
      <c r="AC741" s="4"/>
      <c r="AD741" s="4"/>
      <c r="AE741" s="4"/>
      <c r="AF741" s="4"/>
      <c r="AG741" s="4"/>
      <c r="AH741" s="4"/>
      <c r="AI741" s="4"/>
      <c r="AJ741" s="4"/>
      <c r="AK741" s="4"/>
      <c r="AL741" s="4"/>
      <c r="AM741" s="4"/>
      <c r="AN741" s="4"/>
      <c r="AO741" s="4"/>
      <c r="AP741" s="4" t="str">
        <f>VLOOKUP(AA742,[1]Trộn!AA741:AB3733,2,FALSE)</f>
        <v>#ERROR!</v>
      </c>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row>
    <row r="742" ht="14.25" customHeight="1">
      <c r="A742" s="1" t="str">
        <f t="shared" si="144"/>
        <v>OK</v>
      </c>
      <c r="B742" s="3" t="str">
        <f t="shared" si="145"/>
        <v>OK</v>
      </c>
      <c r="C742" s="4" t="s">
        <v>4286</v>
      </c>
      <c r="D742" s="4" t="s">
        <v>4071</v>
      </c>
      <c r="E742" s="4"/>
      <c r="F742" s="4"/>
      <c r="G742" s="4" t="s">
        <v>4287</v>
      </c>
      <c r="H742" s="4"/>
      <c r="I742" s="4"/>
      <c r="J742" s="4"/>
      <c r="K742" s="4"/>
      <c r="L742" s="4"/>
      <c r="M742" s="4" t="s">
        <v>13</v>
      </c>
      <c r="N742" s="4" t="s">
        <v>9</v>
      </c>
      <c r="O742" s="4" t="s">
        <v>163</v>
      </c>
      <c r="P742" s="4" t="s">
        <v>164</v>
      </c>
      <c r="Q742" s="4"/>
      <c r="R742" s="4" t="s">
        <v>4295</v>
      </c>
      <c r="S742" s="4"/>
      <c r="T742" s="4"/>
      <c r="U742" s="4"/>
      <c r="V742" s="4"/>
      <c r="W742" s="4"/>
      <c r="X742" s="4" t="s">
        <v>4296</v>
      </c>
      <c r="Y742" s="4" t="s">
        <v>4297</v>
      </c>
      <c r="Z742" s="4"/>
      <c r="AA742" s="4">
        <v>832.0</v>
      </c>
      <c r="AB742" s="4" t="s">
        <v>47</v>
      </c>
      <c r="AC742" s="4"/>
      <c r="AD742" s="20" t="s">
        <v>860</v>
      </c>
      <c r="AE742" s="4"/>
      <c r="AF742" s="4"/>
      <c r="AG742" s="4"/>
      <c r="AH742" s="4"/>
      <c r="AI742" s="4"/>
      <c r="AJ742" s="4"/>
      <c r="AK742" s="4"/>
      <c r="AL742" s="4"/>
      <c r="AM742" s="4"/>
      <c r="AN742" s="4"/>
      <c r="AO742" s="4"/>
      <c r="AP742" s="4" t="str">
        <f>VLOOKUP(AA743,[1]Trộn!AA742:AB3734,2,FALSE)</f>
        <v>#ERROR!</v>
      </c>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row>
    <row r="743" ht="14.25" customHeight="1">
      <c r="A743" s="1" t="str">
        <f t="shared" si="144"/>
        <v/>
      </c>
      <c r="B743" s="3">
        <f t="shared" si="145"/>
        <v>0</v>
      </c>
      <c r="C743" s="4" t="s">
        <v>4286</v>
      </c>
      <c r="D743" s="4" t="s">
        <v>4071</v>
      </c>
      <c r="E743" s="4"/>
      <c r="F743" s="4"/>
      <c r="G743" s="4"/>
      <c r="H743" s="4"/>
      <c r="I743" s="4"/>
      <c r="J743" s="4"/>
      <c r="K743" s="4"/>
      <c r="L743" s="4"/>
      <c r="M743" s="4"/>
      <c r="N743" s="4"/>
      <c r="O743" s="4"/>
      <c r="P743" s="4" t="s">
        <v>4298</v>
      </c>
      <c r="Q743" s="4" t="s">
        <v>9</v>
      </c>
      <c r="R743" s="4" t="s">
        <v>4299</v>
      </c>
      <c r="S743" s="4" t="s">
        <v>150</v>
      </c>
      <c r="T743" s="4" t="s">
        <v>150</v>
      </c>
      <c r="U743" s="4" t="s">
        <v>150</v>
      </c>
      <c r="V743" s="4" t="s">
        <v>150</v>
      </c>
      <c r="W743" s="4" t="s">
        <v>150</v>
      </c>
      <c r="X743" s="4" t="s">
        <v>4300</v>
      </c>
      <c r="Y743" s="4"/>
      <c r="Z743" s="4" t="s">
        <v>4301</v>
      </c>
      <c r="AA743" s="4">
        <v>833.0</v>
      </c>
      <c r="AB743" s="4" t="s">
        <v>49</v>
      </c>
      <c r="AC743" s="4"/>
      <c r="AD743" s="4"/>
      <c r="AE743" s="4"/>
      <c r="AF743" s="4"/>
      <c r="AG743" s="4"/>
      <c r="AH743" s="4"/>
      <c r="AI743" s="4"/>
      <c r="AJ743" s="4"/>
      <c r="AK743" s="4"/>
      <c r="AL743" s="4"/>
      <c r="AM743" s="4"/>
      <c r="AN743" s="4"/>
      <c r="AO743" s="4"/>
      <c r="AP743" s="4" t="str">
        <f>VLOOKUP(AA744,[1]Trộn!AA743:AB3735,2,FALSE)</f>
        <v>#ERROR!</v>
      </c>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row>
    <row r="744" ht="14.25" customHeight="1">
      <c r="A744" s="1"/>
      <c r="B744" s="3"/>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row>
    <row r="745" ht="14.25" customHeight="1">
      <c r="A745" s="1" t="str">
        <f t="shared" ref="A745:A747" si="146">SWITCH(B745,"OK",IF(ISBLANK(R745),IF(ISBLANK(P745),"Giữ chỗ nhóm","Giữ chỗ"),"OK"),"Chưa làm",IF(P745&lt;&gt;"","Giữ chỗ",""),0,IF(ISBLANK(R745),"Thêm",""),"")</f>
        <v>OK</v>
      </c>
      <c r="B745" s="3" t="str">
        <f t="shared" ref="B745:B747" si="147">IF(Q745&lt;&gt;"",0,IF(O745="",IF(N745="",,"Tự do chọn"),SWITCH(M745,"KSTN",IF(LEFT(O745,1)="A","OK","Sai lớp"),"CQ",IF(LEFT(O745,1)="B","OK","Sai lớp"),"SIE",IF(LEFT(O745,1)="C","OK","Sai lớp"),"VN",IF(LEFT(O745,1)="D","OK","Sai lớp"),"VN-ICT",IF(LEFT(O745,1)="D","OK","Sai lớp"),"Sai phân công")))</f>
        <v>OK</v>
      </c>
      <c r="C745" s="4" t="s">
        <v>4304</v>
      </c>
      <c r="D745" s="4" t="s">
        <v>4071</v>
      </c>
      <c r="E745" s="4"/>
      <c r="F745" s="4" t="s">
        <v>4305</v>
      </c>
      <c r="G745" s="4"/>
      <c r="H745" s="4"/>
      <c r="I745" s="4"/>
      <c r="J745" s="4"/>
      <c r="K745" s="4"/>
      <c r="L745" s="4"/>
      <c r="M745" s="4" t="s">
        <v>47</v>
      </c>
      <c r="N745" s="4" t="s">
        <v>8</v>
      </c>
      <c r="O745" s="4" t="s">
        <v>1246</v>
      </c>
      <c r="P745" s="4" t="s">
        <v>2243</v>
      </c>
      <c r="Q745" s="4"/>
      <c r="R745" s="4" t="s">
        <v>4306</v>
      </c>
      <c r="S745" s="4" t="s">
        <v>4307</v>
      </c>
      <c r="T745" s="4" t="s">
        <v>4308</v>
      </c>
      <c r="U745" s="4" t="s">
        <v>4309</v>
      </c>
      <c r="V745" s="4" t="s">
        <v>4310</v>
      </c>
      <c r="W745" s="4" t="s">
        <v>4198</v>
      </c>
      <c r="X745" s="4" t="s">
        <v>301</v>
      </c>
      <c r="Y745" s="4" t="s">
        <v>4311</v>
      </c>
      <c r="Z745" s="4"/>
      <c r="AA745" s="4">
        <v>835.0</v>
      </c>
      <c r="AB745" s="4" t="s">
        <v>49</v>
      </c>
      <c r="AC745" s="4"/>
      <c r="AD745" s="4"/>
      <c r="AE745" s="4"/>
      <c r="AF745" s="4"/>
      <c r="AG745" s="4"/>
      <c r="AH745" s="4"/>
      <c r="AI745" s="4"/>
      <c r="AJ745" s="4"/>
      <c r="AK745" s="4"/>
      <c r="AL745" s="4"/>
      <c r="AM745" s="4"/>
      <c r="AN745" s="4"/>
      <c r="AO745" s="4"/>
      <c r="AP745" s="4" t="str">
        <f>VLOOKUP(AA746,[1]Trộn!AA745:AB3737,2,FALSE)</f>
        <v>#ERROR!</v>
      </c>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row>
    <row r="746" ht="14.25" customHeight="1">
      <c r="A746" s="1" t="str">
        <f t="shared" si="146"/>
        <v>OK</v>
      </c>
      <c r="B746" s="3" t="str">
        <f t="shared" si="147"/>
        <v>OK</v>
      </c>
      <c r="C746" s="4" t="s">
        <v>4304</v>
      </c>
      <c r="D746" s="4" t="s">
        <v>4071</v>
      </c>
      <c r="E746" s="4"/>
      <c r="F746" s="4" t="s">
        <v>4305</v>
      </c>
      <c r="G746" s="4"/>
      <c r="H746" s="4"/>
      <c r="I746" s="4"/>
      <c r="J746" s="4"/>
      <c r="K746" s="4"/>
      <c r="L746" s="4"/>
      <c r="M746" s="4" t="s">
        <v>47</v>
      </c>
      <c r="N746" s="4" t="s">
        <v>9</v>
      </c>
      <c r="O746" s="4" t="s">
        <v>1246</v>
      </c>
      <c r="P746" s="4" t="s">
        <v>2243</v>
      </c>
      <c r="Q746" s="4"/>
      <c r="R746" s="4" t="s">
        <v>4312</v>
      </c>
      <c r="S746" s="4"/>
      <c r="T746" s="4"/>
      <c r="U746" s="4"/>
      <c r="V746" s="4"/>
      <c r="W746" s="4"/>
      <c r="X746" s="4" t="s">
        <v>4313</v>
      </c>
      <c r="Y746" s="4" t="s">
        <v>4314</v>
      </c>
      <c r="Z746" s="4"/>
      <c r="AA746" s="4">
        <v>836.0</v>
      </c>
      <c r="AB746" s="4" t="s">
        <v>49</v>
      </c>
      <c r="AC746" s="4"/>
      <c r="AD746" s="4"/>
      <c r="AE746" s="4"/>
      <c r="AF746" s="4"/>
      <c r="AG746" s="4"/>
      <c r="AH746" s="4"/>
      <c r="AI746" s="4"/>
      <c r="AJ746" s="4"/>
      <c r="AK746" s="4"/>
      <c r="AL746" s="4"/>
      <c r="AM746" s="4"/>
      <c r="AN746" s="4"/>
      <c r="AO746" s="4"/>
      <c r="AP746" s="4" t="str">
        <f>VLOOKUP(AA747,[1]Trộn!AA746:AB3738,2,FALSE)</f>
        <v>#ERROR!</v>
      </c>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row>
    <row r="747" ht="14.25" customHeight="1">
      <c r="A747" s="1" t="str">
        <f t="shared" si="146"/>
        <v>OK</v>
      </c>
      <c r="B747" s="3" t="str">
        <f t="shared" si="147"/>
        <v>OK</v>
      </c>
      <c r="C747" s="4" t="s">
        <v>4304</v>
      </c>
      <c r="D747" s="4" t="s">
        <v>4071</v>
      </c>
      <c r="E747" s="4"/>
      <c r="F747" s="4" t="s">
        <v>4305</v>
      </c>
      <c r="G747" s="4"/>
      <c r="H747" s="4"/>
      <c r="I747" s="4"/>
      <c r="J747" s="4"/>
      <c r="K747" s="4"/>
      <c r="L747" s="4"/>
      <c r="M747" s="4" t="s">
        <v>13</v>
      </c>
      <c r="N747" s="4" t="s">
        <v>9</v>
      </c>
      <c r="O747" s="4" t="s">
        <v>413</v>
      </c>
      <c r="P747" s="4" t="s">
        <v>502</v>
      </c>
      <c r="Q747" s="4"/>
      <c r="R747" s="4" t="s">
        <v>4315</v>
      </c>
      <c r="S747" s="4"/>
      <c r="T747" s="4"/>
      <c r="U747" s="4"/>
      <c r="V747" s="4"/>
      <c r="W747" s="4"/>
      <c r="X747" s="4" t="s">
        <v>4316</v>
      </c>
      <c r="Y747" s="4" t="s">
        <v>4317</v>
      </c>
      <c r="Z747" s="4"/>
      <c r="AA747" s="4">
        <v>837.0</v>
      </c>
      <c r="AB747" s="4" t="s">
        <v>47</v>
      </c>
      <c r="AC747" s="4"/>
      <c r="AD747" s="20" t="s">
        <v>534</v>
      </c>
      <c r="AE747" s="4"/>
      <c r="AF747" s="4"/>
      <c r="AG747" s="4"/>
      <c r="AH747" s="4"/>
      <c r="AI747" s="4"/>
      <c r="AJ747" s="4"/>
      <c r="AK747" s="4"/>
      <c r="AL747" s="4"/>
      <c r="AM747" s="4"/>
      <c r="AN747" s="4"/>
      <c r="AO747" s="4"/>
      <c r="AP747" s="4" t="str">
        <f>VLOOKUP(AA748,[1]Trộn!AA747:AB3739,2,FALSE)</f>
        <v>#ERROR!</v>
      </c>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row>
    <row r="748" ht="14.25" customHeight="1">
      <c r="A748" s="1"/>
      <c r="B748" s="3"/>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row>
    <row r="749" ht="14.25" customHeight="1">
      <c r="A749" s="1" t="str">
        <f t="shared" ref="A749:A776" si="148">SWITCH(B749,"OK",IF(ISBLANK(R749),IF(ISBLANK(P749),"Giữ chỗ nhóm","Giữ chỗ"),"OK"),"Chưa làm",IF(P749&lt;&gt;"","Giữ chỗ",""),0,IF(ISBLANK(R749),"Thêm",""),"")</f>
        <v/>
      </c>
      <c r="B749" s="3">
        <f t="shared" ref="B749:B776" si="149">IF(Q749&lt;&gt;"",0,IF(O749="",IF(N749="",,"Tự do chọn"),SWITCH(M749,"KSTN",IF(LEFT(O749,1)="A","OK","Sai lớp"),"CQ",IF(LEFT(O749,1)="B","OK","Sai lớp"),"SIE",IF(LEFT(O749,1)="C","OK","Sai lớp"),"VN",IF(LEFT(O749,1)="D","OK","Sai lớp"),"VN-ICT",IF(LEFT(O749,1)="D","OK","Sai lớp"),"Sai phân công")))</f>
        <v>0</v>
      </c>
      <c r="C749" s="4" t="s">
        <v>4318</v>
      </c>
      <c r="D749" s="4" t="s">
        <v>4071</v>
      </c>
      <c r="E749" s="4"/>
      <c r="F749" s="4"/>
      <c r="G749" s="4"/>
      <c r="H749" s="4"/>
      <c r="I749" s="4"/>
      <c r="J749" s="4"/>
      <c r="K749" s="4"/>
      <c r="L749" s="4"/>
      <c r="M749" s="4" t="s">
        <v>47</v>
      </c>
      <c r="N749" s="4" t="s">
        <v>8</v>
      </c>
      <c r="O749" s="4" t="s">
        <v>1027</v>
      </c>
      <c r="P749" s="4" t="s">
        <v>1245</v>
      </c>
      <c r="Q749" s="4" t="s">
        <v>8</v>
      </c>
      <c r="R749" s="4" t="s">
        <v>4319</v>
      </c>
      <c r="S749" s="4" t="s">
        <v>4320</v>
      </c>
      <c r="T749" s="4" t="s">
        <v>4321</v>
      </c>
      <c r="U749" s="4" t="s">
        <v>4322</v>
      </c>
      <c r="V749" s="4" t="s">
        <v>4323</v>
      </c>
      <c r="W749" s="4" t="s">
        <v>4324</v>
      </c>
      <c r="X749" s="4" t="s">
        <v>4325</v>
      </c>
      <c r="Y749" s="4" t="s">
        <v>4326</v>
      </c>
      <c r="Z749" s="4"/>
      <c r="AA749" s="4">
        <v>839.0</v>
      </c>
      <c r="AB749" s="4" t="s">
        <v>49</v>
      </c>
      <c r="AC749" s="4"/>
      <c r="AD749" s="4"/>
      <c r="AE749" s="4"/>
      <c r="AF749" s="4"/>
      <c r="AG749" s="4"/>
      <c r="AH749" s="4"/>
      <c r="AI749" s="4"/>
      <c r="AJ749" s="4"/>
      <c r="AK749" s="4"/>
      <c r="AL749" s="4"/>
      <c r="AM749" s="4"/>
      <c r="AN749" s="4"/>
      <c r="AO749" s="4"/>
      <c r="AP749" s="4" t="str">
        <f>VLOOKUP(AA750,[1]Trộn!AA749:AB3741,2,FALSE)</f>
        <v>#ERROR!</v>
      </c>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row>
    <row r="750" ht="14.25" customHeight="1">
      <c r="A750" s="1" t="str">
        <f t="shared" si="148"/>
        <v>OK</v>
      </c>
      <c r="B750" s="3" t="str">
        <f t="shared" si="149"/>
        <v>OK</v>
      </c>
      <c r="C750" s="4" t="s">
        <v>4318</v>
      </c>
      <c r="D750" s="4" t="s">
        <v>4071</v>
      </c>
      <c r="E750" s="4"/>
      <c r="F750" s="4" t="s">
        <v>4330</v>
      </c>
      <c r="G750" s="4" t="s">
        <v>4331</v>
      </c>
      <c r="H750" s="4"/>
      <c r="I750" s="4"/>
      <c r="J750" s="4"/>
      <c r="K750" s="4"/>
      <c r="L750" s="4"/>
      <c r="M750" s="4" t="s">
        <v>47</v>
      </c>
      <c r="N750" s="4" t="s">
        <v>8</v>
      </c>
      <c r="O750" s="4" t="s">
        <v>354</v>
      </c>
      <c r="P750" s="4" t="s">
        <v>1150</v>
      </c>
      <c r="Q750" s="4"/>
      <c r="R750" s="4" t="s">
        <v>4332</v>
      </c>
      <c r="S750" s="4" t="s">
        <v>4333</v>
      </c>
      <c r="T750" s="4" t="s">
        <v>4334</v>
      </c>
      <c r="U750" s="4" t="s">
        <v>4335</v>
      </c>
      <c r="V750" s="4" t="s">
        <v>4336</v>
      </c>
      <c r="W750" s="4" t="s">
        <v>4337</v>
      </c>
      <c r="X750" s="4" t="s">
        <v>171</v>
      </c>
      <c r="Y750" s="4" t="s">
        <v>4338</v>
      </c>
      <c r="Z750" s="4"/>
      <c r="AA750" s="4">
        <v>840.0</v>
      </c>
      <c r="AB750" s="4" t="s">
        <v>49</v>
      </c>
      <c r="AC750" s="4"/>
      <c r="AD750" s="4"/>
      <c r="AE750" s="4"/>
      <c r="AF750" s="4"/>
      <c r="AG750" s="4"/>
      <c r="AH750" s="4"/>
      <c r="AI750" s="4"/>
      <c r="AJ750" s="4"/>
      <c r="AK750" s="4"/>
      <c r="AL750" s="4"/>
      <c r="AM750" s="4"/>
      <c r="AN750" s="4"/>
      <c r="AO750" s="4"/>
      <c r="AP750" s="4" t="str">
        <f>VLOOKUP(AA751,[1]Trộn!AA750:AB3742,2,FALSE)</f>
        <v>#ERROR!</v>
      </c>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row>
    <row r="751" ht="14.25" customHeight="1">
      <c r="A751" s="1" t="str">
        <f t="shared" si="148"/>
        <v>OK</v>
      </c>
      <c r="B751" s="3" t="str">
        <f t="shared" si="149"/>
        <v>OK</v>
      </c>
      <c r="C751" s="4" t="s">
        <v>4318</v>
      </c>
      <c r="D751" s="4" t="s">
        <v>4071</v>
      </c>
      <c r="E751" s="4"/>
      <c r="F751" s="4"/>
      <c r="G751" s="4"/>
      <c r="H751" s="4"/>
      <c r="I751" s="4"/>
      <c r="J751" s="4"/>
      <c r="K751" s="4"/>
      <c r="L751" s="4"/>
      <c r="M751" s="4" t="s">
        <v>47</v>
      </c>
      <c r="N751" s="4" t="s">
        <v>8</v>
      </c>
      <c r="O751" s="4" t="s">
        <v>1104</v>
      </c>
      <c r="P751" s="4" t="s">
        <v>215</v>
      </c>
      <c r="Q751" s="4"/>
      <c r="R751" s="4" t="s">
        <v>4339</v>
      </c>
      <c r="S751" s="4" t="s">
        <v>4340</v>
      </c>
      <c r="T751" s="4" t="s">
        <v>4341</v>
      </c>
      <c r="U751" s="4" t="s">
        <v>4342</v>
      </c>
      <c r="V751" s="4" t="s">
        <v>4343</v>
      </c>
      <c r="W751" s="4" t="s">
        <v>4344</v>
      </c>
      <c r="X751" s="4" t="s">
        <v>4345</v>
      </c>
      <c r="Y751" s="4" t="s">
        <v>4346</v>
      </c>
      <c r="Z751" s="4"/>
      <c r="AA751" s="4">
        <v>841.0</v>
      </c>
      <c r="AB751" s="4" t="s">
        <v>49</v>
      </c>
      <c r="AC751" s="4"/>
      <c r="AD751" s="4"/>
      <c r="AE751" s="4"/>
      <c r="AF751" s="4"/>
      <c r="AG751" s="4"/>
      <c r="AH751" s="4"/>
      <c r="AI751" s="4"/>
      <c r="AJ751" s="4"/>
      <c r="AK751" s="4"/>
      <c r="AL751" s="4"/>
      <c r="AM751" s="4"/>
      <c r="AN751" s="4"/>
      <c r="AO751" s="4"/>
      <c r="AP751" s="4" t="str">
        <f>VLOOKUP(AA752,[1]Trộn!AA751:AB3743,2,FALSE)</f>
        <v>#ERROR!</v>
      </c>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row>
    <row r="752" ht="14.25" customHeight="1">
      <c r="A752" s="1" t="str">
        <f t="shared" si="148"/>
        <v>OK</v>
      </c>
      <c r="B752" s="3" t="str">
        <f t="shared" si="149"/>
        <v>OK</v>
      </c>
      <c r="C752" s="4" t="s">
        <v>4318</v>
      </c>
      <c r="D752" s="4" t="s">
        <v>4071</v>
      </c>
      <c r="E752" s="4"/>
      <c r="F752" s="4"/>
      <c r="G752" s="4"/>
      <c r="H752" s="4"/>
      <c r="I752" s="4"/>
      <c r="J752" s="4"/>
      <c r="K752" s="4"/>
      <c r="L752" s="4"/>
      <c r="M752" s="4" t="s">
        <v>47</v>
      </c>
      <c r="N752" s="4" t="s">
        <v>8</v>
      </c>
      <c r="O752" s="4" t="s">
        <v>1104</v>
      </c>
      <c r="P752" s="4" t="s">
        <v>1147</v>
      </c>
      <c r="Q752" s="4"/>
      <c r="R752" s="4" t="s">
        <v>4347</v>
      </c>
      <c r="S752" s="4" t="s">
        <v>4348</v>
      </c>
      <c r="T752" s="4" t="s">
        <v>4349</v>
      </c>
      <c r="U752" s="4" t="s">
        <v>4350</v>
      </c>
      <c r="V752" s="4" t="s">
        <v>4351</v>
      </c>
      <c r="W752" s="4" t="s">
        <v>4352</v>
      </c>
      <c r="X752" s="4" t="s">
        <v>4353</v>
      </c>
      <c r="Y752" s="4" t="s">
        <v>4354</v>
      </c>
      <c r="Z752" s="4"/>
      <c r="AA752" s="4">
        <v>842.0</v>
      </c>
      <c r="AB752" s="4" t="s">
        <v>49</v>
      </c>
      <c r="AC752" s="4"/>
      <c r="AD752" s="4"/>
      <c r="AE752" s="4"/>
      <c r="AF752" s="4"/>
      <c r="AG752" s="4"/>
      <c r="AH752" s="4"/>
      <c r="AI752" s="4"/>
      <c r="AJ752" s="4"/>
      <c r="AK752" s="4"/>
      <c r="AL752" s="4"/>
      <c r="AM752" s="4"/>
      <c r="AN752" s="4"/>
      <c r="AO752" s="4"/>
      <c r="AP752" s="4" t="str">
        <f>VLOOKUP(AA753,[1]Trộn!AA752:AB3744,2,FALSE)</f>
        <v>#ERROR!</v>
      </c>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row>
    <row r="753" ht="14.25" customHeight="1">
      <c r="A753" s="1" t="str">
        <f t="shared" si="148"/>
        <v/>
      </c>
      <c r="B753" s="3">
        <f t="shared" si="149"/>
        <v>0</v>
      </c>
      <c r="C753" s="4" t="s">
        <v>4318</v>
      </c>
      <c r="D753" s="4" t="s">
        <v>4071</v>
      </c>
      <c r="E753" s="4"/>
      <c r="F753" s="4" t="s">
        <v>4330</v>
      </c>
      <c r="G753" s="4" t="s">
        <v>4331</v>
      </c>
      <c r="H753" s="4"/>
      <c r="I753" s="4"/>
      <c r="J753" s="4"/>
      <c r="K753" s="4"/>
      <c r="L753" s="4"/>
      <c r="M753" s="4"/>
      <c r="N753" s="4"/>
      <c r="O753" s="4"/>
      <c r="P753" s="4" t="s">
        <v>4355</v>
      </c>
      <c r="Q753" s="4" t="s">
        <v>5</v>
      </c>
      <c r="R753" s="4" t="s">
        <v>4356</v>
      </c>
      <c r="S753" s="4" t="s">
        <v>4357</v>
      </c>
      <c r="T753" s="4" t="s">
        <v>4358</v>
      </c>
      <c r="U753" s="4" t="s">
        <v>4359</v>
      </c>
      <c r="V753" s="4" t="s">
        <v>4360</v>
      </c>
      <c r="W753" s="4" t="s">
        <v>4361</v>
      </c>
      <c r="X753" s="4" t="s">
        <v>410</v>
      </c>
      <c r="Y753" s="4"/>
      <c r="Z753" s="4" t="s">
        <v>4362</v>
      </c>
      <c r="AA753" s="4">
        <v>843.0</v>
      </c>
      <c r="AB753" s="4" t="s">
        <v>49</v>
      </c>
      <c r="AC753" s="4"/>
      <c r="AD753" s="4"/>
      <c r="AE753" s="4"/>
      <c r="AF753" s="4"/>
      <c r="AG753" s="4"/>
      <c r="AH753" s="4"/>
      <c r="AI753" s="4"/>
      <c r="AJ753" s="4"/>
      <c r="AK753" s="4"/>
      <c r="AL753" s="4"/>
      <c r="AM753" s="4"/>
      <c r="AN753" s="4"/>
      <c r="AO753" s="4"/>
      <c r="AP753" s="4" t="str">
        <f>VLOOKUP(AA754,[1]Trộn!AA753:AB3745,2,FALSE)</f>
        <v>#ERROR!</v>
      </c>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row>
    <row r="754" ht="14.25" customHeight="1">
      <c r="A754" s="1" t="str">
        <f t="shared" si="148"/>
        <v/>
      </c>
      <c r="B754" s="3">
        <f t="shared" si="149"/>
        <v>0</v>
      </c>
      <c r="C754" s="4" t="s">
        <v>4318</v>
      </c>
      <c r="D754" s="4" t="s">
        <v>4071</v>
      </c>
      <c r="E754" s="4"/>
      <c r="F754" s="4"/>
      <c r="G754" s="4"/>
      <c r="H754" s="4"/>
      <c r="I754" s="4"/>
      <c r="J754" s="4"/>
      <c r="K754" s="4"/>
      <c r="L754" s="4"/>
      <c r="M754" s="4"/>
      <c r="N754" s="4"/>
      <c r="O754" s="4"/>
      <c r="P754" s="4" t="s">
        <v>4365</v>
      </c>
      <c r="Q754" s="4" t="s">
        <v>9</v>
      </c>
      <c r="R754" s="4" t="s">
        <v>4366</v>
      </c>
      <c r="S754" s="4" t="s">
        <v>150</v>
      </c>
      <c r="T754" s="4" t="s">
        <v>150</v>
      </c>
      <c r="U754" s="4" t="s">
        <v>150</v>
      </c>
      <c r="V754" s="4" t="s">
        <v>150</v>
      </c>
      <c r="W754" s="4" t="s">
        <v>150</v>
      </c>
      <c r="X754" s="4" t="s">
        <v>4367</v>
      </c>
      <c r="Y754" s="4"/>
      <c r="Z754" s="4" t="s">
        <v>4368</v>
      </c>
      <c r="AA754" s="4">
        <v>844.0</v>
      </c>
      <c r="AB754" s="4" t="s">
        <v>49</v>
      </c>
      <c r="AC754" s="4"/>
      <c r="AD754" s="4"/>
      <c r="AE754" s="4"/>
      <c r="AF754" s="4"/>
      <c r="AG754" s="4"/>
      <c r="AH754" s="4"/>
      <c r="AI754" s="4"/>
      <c r="AJ754" s="4"/>
      <c r="AK754" s="4"/>
      <c r="AL754" s="4"/>
      <c r="AM754" s="4"/>
      <c r="AN754" s="4"/>
      <c r="AO754" s="4"/>
      <c r="AP754" s="4" t="str">
        <f>VLOOKUP(AA755,[1]Trộn!AA754:AB3746,2,FALSE)</f>
        <v>#ERROR!</v>
      </c>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row>
    <row r="755" ht="14.25" customHeight="1">
      <c r="A755" s="1" t="str">
        <f t="shared" si="148"/>
        <v/>
      </c>
      <c r="B755" s="3">
        <f t="shared" si="149"/>
        <v>0</v>
      </c>
      <c r="C755" s="4" t="s">
        <v>4318</v>
      </c>
      <c r="D755" s="4" t="s">
        <v>4071</v>
      </c>
      <c r="E755" s="4"/>
      <c r="F755" s="4"/>
      <c r="G755" s="4"/>
      <c r="H755" s="4"/>
      <c r="I755" s="4"/>
      <c r="J755" s="4"/>
      <c r="K755" s="4"/>
      <c r="L755" s="4"/>
      <c r="M755" s="4"/>
      <c r="N755" s="4"/>
      <c r="O755" s="4"/>
      <c r="P755" s="4"/>
      <c r="Q755" s="4" t="s">
        <v>5</v>
      </c>
      <c r="R755" s="4" t="s">
        <v>4369</v>
      </c>
      <c r="S755" s="4" t="s">
        <v>4370</v>
      </c>
      <c r="T755" s="4" t="s">
        <v>4371</v>
      </c>
      <c r="U755" s="4" t="s">
        <v>4372</v>
      </c>
      <c r="V755" s="4" t="s">
        <v>4373</v>
      </c>
      <c r="W755" s="4" t="s">
        <v>4374</v>
      </c>
      <c r="X755" s="4"/>
      <c r="Y755" s="4"/>
      <c r="Z755" s="4" t="s">
        <v>4375</v>
      </c>
      <c r="AA755" s="4">
        <v>845.0</v>
      </c>
      <c r="AB755" s="4" t="s">
        <v>13</v>
      </c>
      <c r="AC755" s="4"/>
      <c r="AD755" s="4"/>
      <c r="AE755" s="4"/>
      <c r="AF755" s="4"/>
      <c r="AG755" s="4"/>
      <c r="AH755" s="4"/>
      <c r="AI755" s="4"/>
      <c r="AJ755" s="4"/>
      <c r="AK755" s="4"/>
      <c r="AL755" s="4"/>
      <c r="AM755" s="4"/>
      <c r="AN755" s="4"/>
      <c r="AO755" s="4"/>
      <c r="AP755" s="4" t="str">
        <f>VLOOKUP(AA756,[1]Trộn!AA755:AB3747,2,FALSE)</f>
        <v>#ERROR!</v>
      </c>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row>
    <row r="756" ht="14.25" customHeight="1">
      <c r="A756" s="1" t="str">
        <f t="shared" si="148"/>
        <v/>
      </c>
      <c r="B756" s="3">
        <f t="shared" si="149"/>
        <v>0</v>
      </c>
      <c r="C756" s="4" t="s">
        <v>4318</v>
      </c>
      <c r="D756" s="4" t="s">
        <v>4071</v>
      </c>
      <c r="E756" s="4"/>
      <c r="F756" s="4"/>
      <c r="G756" s="4"/>
      <c r="H756" s="4"/>
      <c r="I756" s="4"/>
      <c r="J756" s="4"/>
      <c r="K756" s="4"/>
      <c r="L756" s="4"/>
      <c r="M756" s="4"/>
      <c r="N756" s="4"/>
      <c r="O756" s="4"/>
      <c r="P756" s="4"/>
      <c r="Q756" s="4" t="s">
        <v>9</v>
      </c>
      <c r="R756" s="4" t="s">
        <v>4376</v>
      </c>
      <c r="S756" s="4"/>
      <c r="T756" s="4"/>
      <c r="U756" s="4"/>
      <c r="V756" s="4"/>
      <c r="W756" s="4"/>
      <c r="X756" s="4"/>
      <c r="Y756" s="4"/>
      <c r="Z756" s="4" t="s">
        <v>4377</v>
      </c>
      <c r="AA756" s="4">
        <v>846.0</v>
      </c>
      <c r="AB756" s="4" t="s">
        <v>13</v>
      </c>
      <c r="AC756" s="4"/>
      <c r="AD756" s="4"/>
      <c r="AE756" s="4"/>
      <c r="AF756" s="4"/>
      <c r="AG756" s="4"/>
      <c r="AH756" s="4"/>
      <c r="AI756" s="4"/>
      <c r="AJ756" s="4"/>
      <c r="AK756" s="4"/>
      <c r="AL756" s="4"/>
      <c r="AM756" s="4"/>
      <c r="AN756" s="4"/>
      <c r="AO756" s="4"/>
      <c r="AP756" s="4" t="str">
        <f>VLOOKUP(AA757,[1]Trộn!AA756:AB3748,2,FALSE)</f>
        <v>#ERROR!</v>
      </c>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row>
    <row r="757" ht="14.25" customHeight="1">
      <c r="A757" s="1" t="str">
        <f t="shared" si="148"/>
        <v>OK</v>
      </c>
      <c r="B757" s="3" t="str">
        <f t="shared" si="149"/>
        <v>OK</v>
      </c>
      <c r="C757" s="4" t="s">
        <v>4378</v>
      </c>
      <c r="D757" s="4" t="s">
        <v>4071</v>
      </c>
      <c r="E757" s="4"/>
      <c r="F757" s="4"/>
      <c r="G757" s="4" t="s">
        <v>4379</v>
      </c>
      <c r="H757" s="4"/>
      <c r="I757" s="4"/>
      <c r="J757" s="4"/>
      <c r="K757" s="4"/>
      <c r="L757" s="4"/>
      <c r="M757" s="4" t="s">
        <v>47</v>
      </c>
      <c r="N757" s="4" t="s">
        <v>8</v>
      </c>
      <c r="O757" s="4" t="s">
        <v>1009</v>
      </c>
      <c r="P757" s="4" t="s">
        <v>1060</v>
      </c>
      <c r="Q757" s="4"/>
      <c r="R757" s="4" t="s">
        <v>4380</v>
      </c>
      <c r="S757" s="4" t="s">
        <v>4374</v>
      </c>
      <c r="T757" s="4" t="s">
        <v>4381</v>
      </c>
      <c r="U757" s="4" t="s">
        <v>4382</v>
      </c>
      <c r="V757" s="4" t="s">
        <v>4383</v>
      </c>
      <c r="W757" s="4" t="s">
        <v>4384</v>
      </c>
      <c r="X757" s="4" t="s">
        <v>4385</v>
      </c>
      <c r="Y757" s="4" t="s">
        <v>4381</v>
      </c>
      <c r="Z757" s="4"/>
      <c r="AA757" s="4">
        <v>847.0</v>
      </c>
      <c r="AB757" s="4" t="s">
        <v>49</v>
      </c>
      <c r="AC757" s="4"/>
      <c r="AD757" s="4"/>
      <c r="AE757" s="4"/>
      <c r="AF757" s="4"/>
      <c r="AG757" s="4"/>
      <c r="AH757" s="4"/>
      <c r="AI757" s="4"/>
      <c r="AJ757" s="4"/>
      <c r="AK757" s="4"/>
      <c r="AL757" s="4"/>
      <c r="AM757" s="4"/>
      <c r="AN757" s="4"/>
      <c r="AO757" s="4"/>
      <c r="AP757" s="4" t="str">
        <f>VLOOKUP(AA758,[1]Trộn!AA757:AB3749,2,FALSE)</f>
        <v>#ERROR!</v>
      </c>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row>
    <row r="758" ht="14.25" customHeight="1">
      <c r="A758" s="1" t="str">
        <f t="shared" si="148"/>
        <v>OK</v>
      </c>
      <c r="B758" s="3" t="str">
        <f t="shared" si="149"/>
        <v>OK</v>
      </c>
      <c r="C758" s="4" t="s">
        <v>4378</v>
      </c>
      <c r="D758" s="4" t="s">
        <v>4071</v>
      </c>
      <c r="E758" s="4"/>
      <c r="F758" s="4"/>
      <c r="G758" s="4"/>
      <c r="H758" s="4"/>
      <c r="I758" s="4"/>
      <c r="J758" s="4"/>
      <c r="K758" s="4"/>
      <c r="L758" s="4"/>
      <c r="M758" s="4" t="s">
        <v>47</v>
      </c>
      <c r="N758" s="4" t="s">
        <v>8</v>
      </c>
      <c r="O758" s="4" t="s">
        <v>1009</v>
      </c>
      <c r="P758" s="4" t="s">
        <v>1091</v>
      </c>
      <c r="Q758" s="4"/>
      <c r="R758" s="4" t="s">
        <v>4386</v>
      </c>
      <c r="S758" s="4" t="s">
        <v>4387</v>
      </c>
      <c r="T758" s="4" t="s">
        <v>4389</v>
      </c>
      <c r="U758" s="4" t="s">
        <v>4390</v>
      </c>
      <c r="V758" s="4" t="s">
        <v>4391</v>
      </c>
      <c r="W758" s="4" t="s">
        <v>4392</v>
      </c>
      <c r="X758" s="4" t="s">
        <v>242</v>
      </c>
      <c r="Y758" s="4" t="s">
        <v>4393</v>
      </c>
      <c r="Z758" s="4"/>
      <c r="AA758" s="4">
        <v>848.0</v>
      </c>
      <c r="AB758" s="4" t="s">
        <v>49</v>
      </c>
      <c r="AC758" s="4"/>
      <c r="AD758" s="4"/>
      <c r="AE758" s="4"/>
      <c r="AF758" s="4"/>
      <c r="AG758" s="4"/>
      <c r="AH758" s="4"/>
      <c r="AI758" s="4"/>
      <c r="AJ758" s="4"/>
      <c r="AK758" s="4"/>
      <c r="AL758" s="4"/>
      <c r="AM758" s="4"/>
      <c r="AN758" s="4"/>
      <c r="AO758" s="4"/>
      <c r="AP758" s="4" t="str">
        <f>VLOOKUP(AA759,[1]Trộn!AA758:AB3750,2,FALSE)</f>
        <v>#ERROR!</v>
      </c>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row>
    <row r="759" ht="14.25" customHeight="1">
      <c r="A759" s="1" t="str">
        <f t="shared" si="148"/>
        <v>OK</v>
      </c>
      <c r="B759" s="3" t="str">
        <f t="shared" si="149"/>
        <v>OK</v>
      </c>
      <c r="C759" s="4" t="s">
        <v>4378</v>
      </c>
      <c r="D759" s="4" t="s">
        <v>4071</v>
      </c>
      <c r="E759" s="4"/>
      <c r="F759" s="4"/>
      <c r="G759" s="4"/>
      <c r="H759" s="4"/>
      <c r="I759" s="4"/>
      <c r="J759" s="4"/>
      <c r="K759" s="4"/>
      <c r="L759" s="4"/>
      <c r="M759" s="4" t="s">
        <v>47</v>
      </c>
      <c r="N759" s="4" t="s">
        <v>8</v>
      </c>
      <c r="O759" s="4" t="s">
        <v>1246</v>
      </c>
      <c r="P759" s="4" t="s">
        <v>2243</v>
      </c>
      <c r="Q759" s="4"/>
      <c r="R759" s="4" t="s">
        <v>4395</v>
      </c>
      <c r="S759" s="4" t="s">
        <v>4396</v>
      </c>
      <c r="T759" s="4" t="s">
        <v>4397</v>
      </c>
      <c r="U759" s="4" t="s">
        <v>4398</v>
      </c>
      <c r="V759" s="4" t="s">
        <v>4399</v>
      </c>
      <c r="W759" s="4" t="s">
        <v>4400</v>
      </c>
      <c r="X759" s="4" t="s">
        <v>2750</v>
      </c>
      <c r="Y759" s="4" t="s">
        <v>4401</v>
      </c>
      <c r="Z759" s="4"/>
      <c r="AA759" s="4">
        <v>849.0</v>
      </c>
      <c r="AB759" s="4" t="s">
        <v>49</v>
      </c>
      <c r="AC759" s="4"/>
      <c r="AD759" s="4"/>
      <c r="AE759" s="4"/>
      <c r="AF759" s="4"/>
      <c r="AG759" s="4"/>
      <c r="AH759" s="4"/>
      <c r="AI759" s="4"/>
      <c r="AJ759" s="4"/>
      <c r="AK759" s="4"/>
      <c r="AL759" s="4"/>
      <c r="AM759" s="4"/>
      <c r="AN759" s="4"/>
      <c r="AO759" s="4"/>
      <c r="AP759" s="4" t="str">
        <f>VLOOKUP(AA760,[1]Trộn!AA759:AB3751,2,FALSE)</f>
        <v>#ERROR!</v>
      </c>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row>
    <row r="760" ht="14.25" customHeight="1">
      <c r="A760" s="1" t="str">
        <f t="shared" si="148"/>
        <v>OK</v>
      </c>
      <c r="B760" s="3" t="str">
        <f t="shared" si="149"/>
        <v>OK</v>
      </c>
      <c r="C760" s="4" t="s">
        <v>4378</v>
      </c>
      <c r="D760" s="4" t="s">
        <v>4071</v>
      </c>
      <c r="E760" s="4"/>
      <c r="F760" s="4"/>
      <c r="G760" s="4"/>
      <c r="H760" s="4"/>
      <c r="I760" s="4"/>
      <c r="J760" s="4"/>
      <c r="K760" s="4"/>
      <c r="L760" s="4"/>
      <c r="M760" s="4" t="s">
        <v>47</v>
      </c>
      <c r="N760" s="4" t="s">
        <v>8</v>
      </c>
      <c r="O760" s="4" t="s">
        <v>1104</v>
      </c>
      <c r="P760" s="4" t="s">
        <v>215</v>
      </c>
      <c r="Q760" s="4"/>
      <c r="R760" s="4" t="s">
        <v>4402</v>
      </c>
      <c r="S760" s="4" t="s">
        <v>4403</v>
      </c>
      <c r="T760" s="4" t="s">
        <v>4341</v>
      </c>
      <c r="U760" s="4" t="s">
        <v>4342</v>
      </c>
      <c r="V760" s="4" t="s">
        <v>4404</v>
      </c>
      <c r="W760" s="4" t="s">
        <v>4344</v>
      </c>
      <c r="X760" s="4" t="s">
        <v>4405</v>
      </c>
      <c r="Y760" s="4" t="s">
        <v>4406</v>
      </c>
      <c r="Z760" s="4"/>
      <c r="AA760" s="4">
        <v>850.0</v>
      </c>
      <c r="AB760" s="4" t="s">
        <v>49</v>
      </c>
      <c r="AC760" s="4"/>
      <c r="AD760" s="4"/>
      <c r="AE760" s="4"/>
      <c r="AF760" s="4"/>
      <c r="AG760" s="4"/>
      <c r="AH760" s="4"/>
      <c r="AI760" s="4"/>
      <c r="AJ760" s="4"/>
      <c r="AK760" s="4"/>
      <c r="AL760" s="4"/>
      <c r="AM760" s="4"/>
      <c r="AN760" s="4"/>
      <c r="AO760" s="4"/>
      <c r="AP760" s="4" t="str">
        <f>VLOOKUP(AA761,[1]Trộn!AA760:AB3752,2,FALSE)</f>
        <v>#ERROR!</v>
      </c>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row>
    <row r="761" ht="14.25" customHeight="1">
      <c r="A761" s="1" t="str">
        <f t="shared" si="148"/>
        <v/>
      </c>
      <c r="B761" s="3">
        <f t="shared" si="149"/>
        <v>0</v>
      </c>
      <c r="C761" s="4" t="s">
        <v>4378</v>
      </c>
      <c r="D761" s="4" t="s">
        <v>4071</v>
      </c>
      <c r="E761" s="4"/>
      <c r="F761" s="4"/>
      <c r="G761" s="4" t="s">
        <v>4379</v>
      </c>
      <c r="H761" s="4"/>
      <c r="I761" s="4"/>
      <c r="J761" s="4"/>
      <c r="K761" s="4"/>
      <c r="L761" s="4"/>
      <c r="M761" s="4"/>
      <c r="N761" s="4"/>
      <c r="O761" s="4"/>
      <c r="P761" s="4" t="s">
        <v>4407</v>
      </c>
      <c r="Q761" s="4" t="s">
        <v>5</v>
      </c>
      <c r="R761" s="4" t="s">
        <v>4380</v>
      </c>
      <c r="S761" s="4" t="s">
        <v>4374</v>
      </c>
      <c r="T761" s="4" t="s">
        <v>4381</v>
      </c>
      <c r="U761" s="4" t="s">
        <v>4382</v>
      </c>
      <c r="V761" s="4" t="s">
        <v>4383</v>
      </c>
      <c r="W761" s="4" t="s">
        <v>4384</v>
      </c>
      <c r="X761" s="4" t="s">
        <v>410</v>
      </c>
      <c r="Y761" s="4"/>
      <c r="Z761" s="4" t="s">
        <v>4408</v>
      </c>
      <c r="AA761" s="4">
        <v>851.0</v>
      </c>
      <c r="AB761" s="4" t="s">
        <v>49</v>
      </c>
      <c r="AC761" s="4"/>
      <c r="AD761" s="4"/>
      <c r="AE761" s="4"/>
      <c r="AF761" s="4"/>
      <c r="AG761" s="4"/>
      <c r="AH761" s="4"/>
      <c r="AI761" s="4"/>
      <c r="AJ761" s="4"/>
      <c r="AK761" s="4"/>
      <c r="AL761" s="4"/>
      <c r="AM761" s="4"/>
      <c r="AN761" s="4"/>
      <c r="AO761" s="4"/>
      <c r="AP761" s="4" t="str">
        <f>VLOOKUP(AA762,[1]Trộn!AA761:AB3753,2,FALSE)</f>
        <v>#ERROR!</v>
      </c>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row>
    <row r="762" ht="14.25" customHeight="1">
      <c r="A762" s="1" t="str">
        <f t="shared" si="148"/>
        <v/>
      </c>
      <c r="B762" s="3">
        <f t="shared" si="149"/>
        <v>0</v>
      </c>
      <c r="C762" s="4" t="s">
        <v>4378</v>
      </c>
      <c r="D762" s="4" t="s">
        <v>4071</v>
      </c>
      <c r="E762" s="4"/>
      <c r="F762" s="4"/>
      <c r="G762" s="4"/>
      <c r="H762" s="4"/>
      <c r="I762" s="4"/>
      <c r="J762" s="4"/>
      <c r="K762" s="4"/>
      <c r="L762" s="4"/>
      <c r="M762" s="4"/>
      <c r="N762" s="4"/>
      <c r="O762" s="4"/>
      <c r="P762" s="4" t="s">
        <v>4409</v>
      </c>
      <c r="Q762" s="4" t="s">
        <v>9</v>
      </c>
      <c r="R762" s="4" t="s">
        <v>4410</v>
      </c>
      <c r="S762" s="4" t="s">
        <v>150</v>
      </c>
      <c r="T762" s="4" t="s">
        <v>150</v>
      </c>
      <c r="U762" s="4" t="s">
        <v>150</v>
      </c>
      <c r="V762" s="4" t="s">
        <v>150</v>
      </c>
      <c r="W762" s="4" t="s">
        <v>150</v>
      </c>
      <c r="X762" s="4" t="s">
        <v>4411</v>
      </c>
      <c r="Y762" s="4"/>
      <c r="Z762" s="4" t="s">
        <v>4412</v>
      </c>
      <c r="AA762" s="4">
        <v>852.0</v>
      </c>
      <c r="AB762" s="4" t="s">
        <v>49</v>
      </c>
      <c r="AC762" s="4"/>
      <c r="AD762" s="4"/>
      <c r="AE762" s="4"/>
      <c r="AF762" s="4"/>
      <c r="AG762" s="4"/>
      <c r="AH762" s="4"/>
      <c r="AI762" s="4"/>
      <c r="AJ762" s="4"/>
      <c r="AK762" s="4"/>
      <c r="AL762" s="4"/>
      <c r="AM762" s="4"/>
      <c r="AN762" s="4"/>
      <c r="AO762" s="4"/>
      <c r="AP762" s="4" t="str">
        <f>VLOOKUP(AA763,[1]Trộn!AA762:AB3754,2,FALSE)</f>
        <v>#ERROR!</v>
      </c>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row>
    <row r="763" ht="14.25" customHeight="1">
      <c r="A763" s="1" t="str">
        <f t="shared" si="148"/>
        <v/>
      </c>
      <c r="B763" s="3">
        <f t="shared" si="149"/>
        <v>0</v>
      </c>
      <c r="C763" s="4" t="s">
        <v>4378</v>
      </c>
      <c r="D763" s="4" t="s">
        <v>4071</v>
      </c>
      <c r="E763" s="4"/>
      <c r="F763" s="4"/>
      <c r="G763" s="4"/>
      <c r="H763" s="4"/>
      <c r="I763" s="4"/>
      <c r="J763" s="4"/>
      <c r="K763" s="4"/>
      <c r="L763" s="4"/>
      <c r="M763" s="4"/>
      <c r="N763" s="4"/>
      <c r="O763" s="4"/>
      <c r="P763" s="4"/>
      <c r="Q763" s="4" t="s">
        <v>5</v>
      </c>
      <c r="R763" s="4" t="s">
        <v>4417</v>
      </c>
      <c r="S763" s="4" t="s">
        <v>4370</v>
      </c>
      <c r="T763" s="4" t="s">
        <v>4382</v>
      </c>
      <c r="U763" s="4" t="s">
        <v>4372</v>
      </c>
      <c r="V763" s="4" t="s">
        <v>4373</v>
      </c>
      <c r="W763" s="4" t="s">
        <v>4381</v>
      </c>
      <c r="X763" s="4"/>
      <c r="Y763" s="4"/>
      <c r="Z763" s="4" t="s">
        <v>4418</v>
      </c>
      <c r="AA763" s="4">
        <v>853.0</v>
      </c>
      <c r="AB763" s="4" t="s">
        <v>13</v>
      </c>
      <c r="AC763" s="4"/>
      <c r="AD763" s="4"/>
      <c r="AE763" s="4"/>
      <c r="AF763" s="4"/>
      <c r="AG763" s="4"/>
      <c r="AH763" s="4"/>
      <c r="AI763" s="4"/>
      <c r="AJ763" s="4"/>
      <c r="AK763" s="4"/>
      <c r="AL763" s="4"/>
      <c r="AM763" s="4"/>
      <c r="AN763" s="4"/>
      <c r="AO763" s="4"/>
      <c r="AP763" s="4" t="str">
        <f>VLOOKUP(AA764,[1]Trộn!AA763:AB3755,2,FALSE)</f>
        <v>#ERROR!</v>
      </c>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row>
    <row r="764" ht="14.25" customHeight="1">
      <c r="A764" s="1" t="str">
        <f t="shared" si="148"/>
        <v/>
      </c>
      <c r="B764" s="3">
        <f t="shared" si="149"/>
        <v>0</v>
      </c>
      <c r="C764" s="4" t="s">
        <v>4378</v>
      </c>
      <c r="D764" s="4" t="s">
        <v>4071</v>
      </c>
      <c r="E764" s="4"/>
      <c r="F764" s="4"/>
      <c r="G764" s="4"/>
      <c r="H764" s="4"/>
      <c r="I764" s="4"/>
      <c r="J764" s="4"/>
      <c r="K764" s="4"/>
      <c r="L764" s="4"/>
      <c r="M764" s="4"/>
      <c r="N764" s="4"/>
      <c r="O764" s="4"/>
      <c r="P764" s="4"/>
      <c r="Q764" s="4" t="s">
        <v>9</v>
      </c>
      <c r="R764" s="4" t="s">
        <v>4419</v>
      </c>
      <c r="S764" s="4"/>
      <c r="T764" s="4"/>
      <c r="U764" s="4"/>
      <c r="V764" s="4"/>
      <c r="W764" s="4"/>
      <c r="X764" s="4"/>
      <c r="Y764" s="4"/>
      <c r="Z764" s="4" t="s">
        <v>4420</v>
      </c>
      <c r="AA764" s="4">
        <v>854.0</v>
      </c>
      <c r="AB764" s="4" t="s">
        <v>13</v>
      </c>
      <c r="AC764" s="4"/>
      <c r="AD764" s="4"/>
      <c r="AE764" s="4"/>
      <c r="AF764" s="4"/>
      <c r="AG764" s="4"/>
      <c r="AH764" s="4"/>
      <c r="AI764" s="4"/>
      <c r="AJ764" s="4"/>
      <c r="AK764" s="4"/>
      <c r="AL764" s="4"/>
      <c r="AM764" s="4"/>
      <c r="AN764" s="4"/>
      <c r="AO764" s="4"/>
      <c r="AP764" s="4" t="str">
        <f>VLOOKUP(AA765,[1]Trộn!AA764:AB3756,2,FALSE)</f>
        <v>#ERROR!</v>
      </c>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row>
    <row r="765" ht="14.25" customHeight="1">
      <c r="A765" s="1" t="str">
        <f t="shared" si="148"/>
        <v>OK</v>
      </c>
      <c r="B765" s="3" t="str">
        <f t="shared" si="149"/>
        <v>OK</v>
      </c>
      <c r="C765" s="4" t="s">
        <v>4421</v>
      </c>
      <c r="D765" s="4" t="s">
        <v>4071</v>
      </c>
      <c r="E765" s="4"/>
      <c r="F765" s="4" t="s">
        <v>4422</v>
      </c>
      <c r="G765" s="4" t="s">
        <v>4423</v>
      </c>
      <c r="H765" s="4"/>
      <c r="I765" s="4"/>
      <c r="J765" s="4"/>
      <c r="K765" s="4"/>
      <c r="L765" s="4"/>
      <c r="M765" s="4" t="s">
        <v>47</v>
      </c>
      <c r="N765" s="4" t="s">
        <v>8</v>
      </c>
      <c r="O765" s="4" t="s">
        <v>414</v>
      </c>
      <c r="P765" s="4" t="s">
        <v>615</v>
      </c>
      <c r="Q765" s="4"/>
      <c r="R765" s="4" t="s">
        <v>4424</v>
      </c>
      <c r="S765" s="4" t="s">
        <v>4425</v>
      </c>
      <c r="T765" s="4" t="s">
        <v>4426</v>
      </c>
      <c r="U765" s="4" t="s">
        <v>4427</v>
      </c>
      <c r="V765" s="4" t="s">
        <v>4428</v>
      </c>
      <c r="W765" s="4" t="s">
        <v>4429</v>
      </c>
      <c r="X765" s="4" t="s">
        <v>242</v>
      </c>
      <c r="Y765" s="4" t="s">
        <v>4430</v>
      </c>
      <c r="Z765" s="4"/>
      <c r="AA765" s="4">
        <v>855.0</v>
      </c>
      <c r="AB765" s="4" t="s">
        <v>49</v>
      </c>
      <c r="AC765" s="4"/>
      <c r="AD765" s="4"/>
      <c r="AE765" s="4"/>
      <c r="AF765" s="4"/>
      <c r="AG765" s="4"/>
      <c r="AH765" s="4"/>
      <c r="AI765" s="4"/>
      <c r="AJ765" s="4"/>
      <c r="AK765" s="4"/>
      <c r="AL765" s="4"/>
      <c r="AM765" s="4"/>
      <c r="AN765" s="4"/>
      <c r="AO765" s="4"/>
      <c r="AP765" s="4" t="str">
        <f>VLOOKUP(AA766,[1]Trộn!AA765:AB3757,2,FALSE)</f>
        <v>#ERROR!</v>
      </c>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row>
    <row r="766" ht="14.25" customHeight="1">
      <c r="A766" s="1" t="str">
        <f t="shared" si="148"/>
        <v/>
      </c>
      <c r="B766" s="3">
        <f t="shared" si="149"/>
        <v>0</v>
      </c>
      <c r="C766" s="4" t="s">
        <v>4421</v>
      </c>
      <c r="D766" s="4" t="s">
        <v>4071</v>
      </c>
      <c r="E766" s="4"/>
      <c r="F766" s="4" t="s">
        <v>4422</v>
      </c>
      <c r="G766" s="4" t="s">
        <v>4423</v>
      </c>
      <c r="H766" s="4"/>
      <c r="I766" s="4"/>
      <c r="J766" s="4"/>
      <c r="K766" s="4"/>
      <c r="L766" s="4"/>
      <c r="M766" s="4"/>
      <c r="N766" s="4"/>
      <c r="O766" s="4"/>
      <c r="P766" s="4" t="s">
        <v>4431</v>
      </c>
      <c r="Q766" s="4" t="s">
        <v>5</v>
      </c>
      <c r="R766" s="4" t="s">
        <v>4432</v>
      </c>
      <c r="S766" s="4" t="s">
        <v>3773</v>
      </c>
      <c r="T766" s="4" t="s">
        <v>4433</v>
      </c>
      <c r="U766" s="4" t="s">
        <v>4093</v>
      </c>
      <c r="V766" s="4" t="s">
        <v>2656</v>
      </c>
      <c r="W766" s="4" t="s">
        <v>4434</v>
      </c>
      <c r="X766" s="4" t="s">
        <v>242</v>
      </c>
      <c r="Y766" s="4"/>
      <c r="Z766" s="4" t="s">
        <v>4435</v>
      </c>
      <c r="AA766" s="4">
        <v>856.0</v>
      </c>
      <c r="AB766" s="4" t="s">
        <v>49</v>
      </c>
      <c r="AC766" s="4"/>
      <c r="AD766" s="4"/>
      <c r="AE766" s="4"/>
      <c r="AF766" s="4"/>
      <c r="AG766" s="4"/>
      <c r="AH766" s="4"/>
      <c r="AI766" s="4"/>
      <c r="AJ766" s="4"/>
      <c r="AK766" s="4"/>
      <c r="AL766" s="4"/>
      <c r="AM766" s="4"/>
      <c r="AN766" s="4"/>
      <c r="AO766" s="4"/>
      <c r="AP766" s="4" t="str">
        <f>VLOOKUP(AA767,[1]Trộn!AA766:AB3758,2,FALSE)</f>
        <v>#ERROR!</v>
      </c>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row>
    <row r="767" ht="14.25" customHeight="1">
      <c r="A767" s="1" t="str">
        <f t="shared" si="148"/>
        <v>OK</v>
      </c>
      <c r="B767" s="3" t="str">
        <f t="shared" si="149"/>
        <v>OK</v>
      </c>
      <c r="C767" s="4" t="s">
        <v>4436</v>
      </c>
      <c r="D767" s="4" t="s">
        <v>4071</v>
      </c>
      <c r="E767" s="4"/>
      <c r="F767" s="4"/>
      <c r="G767" s="4" t="s">
        <v>4437</v>
      </c>
      <c r="H767" s="4"/>
      <c r="I767" s="4"/>
      <c r="J767" s="4"/>
      <c r="K767" s="4"/>
      <c r="L767" s="4"/>
      <c r="M767" s="4" t="s">
        <v>47</v>
      </c>
      <c r="N767" s="4" t="s">
        <v>8</v>
      </c>
      <c r="O767" s="4" t="s">
        <v>1104</v>
      </c>
      <c r="P767" s="4" t="s">
        <v>1147</v>
      </c>
      <c r="Q767" s="4"/>
      <c r="R767" s="4" t="s">
        <v>4438</v>
      </c>
      <c r="S767" s="4" t="s">
        <v>4439</v>
      </c>
      <c r="T767" s="4" t="s">
        <v>4440</v>
      </c>
      <c r="U767" s="4" t="s">
        <v>4441</v>
      </c>
      <c r="V767" s="4" t="s">
        <v>4442</v>
      </c>
      <c r="W767" s="4" t="s">
        <v>4443</v>
      </c>
      <c r="X767" s="4" t="s">
        <v>4353</v>
      </c>
      <c r="Y767" s="4" t="s">
        <v>4444</v>
      </c>
      <c r="Z767" s="4"/>
      <c r="AA767" s="4">
        <v>857.0</v>
      </c>
      <c r="AB767" s="4" t="s">
        <v>49</v>
      </c>
      <c r="AC767" s="4"/>
      <c r="AD767" s="4"/>
      <c r="AE767" s="4"/>
      <c r="AF767" s="4"/>
      <c r="AG767" s="4"/>
      <c r="AH767" s="4"/>
      <c r="AI767" s="4"/>
      <c r="AJ767" s="4"/>
      <c r="AK767" s="4"/>
      <c r="AL767" s="4"/>
      <c r="AM767" s="4"/>
      <c r="AN767" s="4"/>
      <c r="AO767" s="4"/>
      <c r="AP767" s="4" t="str">
        <f>VLOOKUP(AA768,[1]Trộn!AA767:AB3759,2,FALSE)</f>
        <v>#ERROR!</v>
      </c>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row>
    <row r="768" ht="14.25" customHeight="1">
      <c r="A768" s="1" t="str">
        <f t="shared" si="148"/>
        <v>Giữ chỗ</v>
      </c>
      <c r="B768" s="3" t="str">
        <f t="shared" si="149"/>
        <v>OK</v>
      </c>
      <c r="C768" s="4" t="s">
        <v>4436</v>
      </c>
      <c r="D768" s="4" t="s">
        <v>4071</v>
      </c>
      <c r="E768" s="4"/>
      <c r="F768" s="4"/>
      <c r="G768" s="4"/>
      <c r="H768" s="4"/>
      <c r="I768" s="4"/>
      <c r="J768" s="4"/>
      <c r="K768" s="4"/>
      <c r="L768" s="4"/>
      <c r="M768" s="4" t="s">
        <v>47</v>
      </c>
      <c r="N768" s="4" t="s">
        <v>8</v>
      </c>
      <c r="O768" s="4" t="s">
        <v>804</v>
      </c>
      <c r="P768" s="4" t="s">
        <v>846</v>
      </c>
      <c r="Q768" s="4"/>
      <c r="R768" s="4"/>
      <c r="S768" s="4"/>
      <c r="T768" s="4"/>
      <c r="U768" s="4"/>
      <c r="V768" s="4"/>
      <c r="W768" s="4"/>
      <c r="X768" s="4"/>
      <c r="Y768" s="4"/>
      <c r="Z768" s="4"/>
      <c r="AA768" s="4">
        <v>858.0</v>
      </c>
      <c r="AB768" s="4" t="s">
        <v>49</v>
      </c>
      <c r="AC768" s="4"/>
      <c r="AD768" s="4"/>
      <c r="AE768" s="4"/>
      <c r="AF768" s="4"/>
      <c r="AG768" s="4"/>
      <c r="AH768" s="4"/>
      <c r="AI768" s="4"/>
      <c r="AJ768" s="4"/>
      <c r="AK768" s="4"/>
      <c r="AL768" s="4"/>
      <c r="AM768" s="4"/>
      <c r="AN768" s="4"/>
      <c r="AO768" s="4"/>
      <c r="AP768" s="4" t="str">
        <f>VLOOKUP(AA769,[1]Trộn!AA768:AB3760,2,FALSE)</f>
        <v>#ERROR!</v>
      </c>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row>
    <row r="769" ht="14.25" customHeight="1">
      <c r="A769" s="1" t="str">
        <f t="shared" si="148"/>
        <v>Giữ chỗ</v>
      </c>
      <c r="B769" s="3" t="str">
        <f t="shared" si="149"/>
        <v>OK</v>
      </c>
      <c r="C769" s="4" t="s">
        <v>4436</v>
      </c>
      <c r="D769" s="4" t="s">
        <v>4071</v>
      </c>
      <c r="E769" s="4"/>
      <c r="F769" s="4"/>
      <c r="G769" s="4"/>
      <c r="H769" s="4"/>
      <c r="I769" s="4"/>
      <c r="J769" s="4"/>
      <c r="K769" s="4"/>
      <c r="L769" s="4"/>
      <c r="M769" s="4" t="s">
        <v>47</v>
      </c>
      <c r="N769" s="4" t="s">
        <v>8</v>
      </c>
      <c r="O769" s="4" t="s">
        <v>804</v>
      </c>
      <c r="P769" s="4" t="s">
        <v>846</v>
      </c>
      <c r="Q769" s="4"/>
      <c r="R769" s="4"/>
      <c r="S769" s="4"/>
      <c r="T769" s="4"/>
      <c r="U769" s="4"/>
      <c r="V769" s="4"/>
      <c r="W769" s="4"/>
      <c r="X769" s="4"/>
      <c r="Y769" s="4"/>
      <c r="Z769" s="4"/>
      <c r="AA769" s="4">
        <v>859.0</v>
      </c>
      <c r="AB769" s="4" t="s">
        <v>47</v>
      </c>
      <c r="AC769" s="4"/>
      <c r="AD769" s="20" t="s">
        <v>2147</v>
      </c>
      <c r="AE769" s="4"/>
      <c r="AF769" s="4"/>
      <c r="AG769" s="4"/>
      <c r="AH769" s="4"/>
      <c r="AI769" s="4"/>
      <c r="AJ769" s="4"/>
      <c r="AK769" s="4"/>
      <c r="AL769" s="4"/>
      <c r="AM769" s="4"/>
      <c r="AN769" s="4"/>
      <c r="AO769" s="4"/>
      <c r="AP769" s="4" t="str">
        <f>VLOOKUP(AA770,[1]Trộn!AA769:AB3761,2,FALSE)</f>
        <v>#ERROR!</v>
      </c>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row>
    <row r="770" ht="14.25" customHeight="1">
      <c r="A770" s="1" t="str">
        <f t="shared" si="148"/>
        <v/>
      </c>
      <c r="B770" s="3">
        <f t="shared" si="149"/>
        <v>0</v>
      </c>
      <c r="C770" s="4" t="s">
        <v>4436</v>
      </c>
      <c r="D770" s="4" t="s">
        <v>4071</v>
      </c>
      <c r="E770" s="4"/>
      <c r="F770" s="4"/>
      <c r="G770" s="4" t="s">
        <v>4437</v>
      </c>
      <c r="H770" s="4"/>
      <c r="I770" s="4"/>
      <c r="J770" s="4"/>
      <c r="K770" s="4"/>
      <c r="L770" s="4"/>
      <c r="M770" s="4"/>
      <c r="N770" s="4"/>
      <c r="O770" s="4"/>
      <c r="P770" s="4" t="s">
        <v>4445</v>
      </c>
      <c r="Q770" s="4" t="s">
        <v>5</v>
      </c>
      <c r="R770" s="4" t="s">
        <v>4446</v>
      </c>
      <c r="S770" s="4" t="s">
        <v>4447</v>
      </c>
      <c r="T770" s="4" t="s">
        <v>4448</v>
      </c>
      <c r="U770" s="4" t="s">
        <v>4449</v>
      </c>
      <c r="V770" s="4" t="s">
        <v>4450</v>
      </c>
      <c r="W770" s="4" t="s">
        <v>4451</v>
      </c>
      <c r="X770" s="4" t="s">
        <v>410</v>
      </c>
      <c r="Y770" s="4"/>
      <c r="Z770" s="4" t="s">
        <v>4452</v>
      </c>
      <c r="AA770" s="4">
        <v>860.0</v>
      </c>
      <c r="AB770" s="4" t="s">
        <v>49</v>
      </c>
      <c r="AC770" s="4"/>
      <c r="AD770" s="4"/>
      <c r="AE770" s="4"/>
      <c r="AF770" s="4"/>
      <c r="AG770" s="4"/>
      <c r="AH770" s="4"/>
      <c r="AI770" s="4"/>
      <c r="AJ770" s="4"/>
      <c r="AK770" s="4"/>
      <c r="AL770" s="4"/>
      <c r="AM770" s="4"/>
      <c r="AN770" s="4"/>
      <c r="AO770" s="4"/>
      <c r="AP770" s="4" t="str">
        <f>VLOOKUP(AA771,[1]Trộn!AA770:AB3762,2,FALSE)</f>
        <v>#ERROR!</v>
      </c>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row>
    <row r="771" ht="14.25" customHeight="1">
      <c r="A771" s="1" t="str">
        <f t="shared" si="148"/>
        <v/>
      </c>
      <c r="B771" s="3">
        <f t="shared" si="149"/>
        <v>0</v>
      </c>
      <c r="C771" s="4" t="s">
        <v>4436</v>
      </c>
      <c r="D771" s="4" t="s">
        <v>4071</v>
      </c>
      <c r="E771" s="4"/>
      <c r="F771" s="4"/>
      <c r="G771" s="4"/>
      <c r="H771" s="4"/>
      <c r="I771" s="4"/>
      <c r="J771" s="4"/>
      <c r="K771" s="4"/>
      <c r="L771" s="4"/>
      <c r="M771" s="4"/>
      <c r="N771" s="4"/>
      <c r="O771" s="4"/>
      <c r="P771" s="4" t="s">
        <v>4453</v>
      </c>
      <c r="Q771" s="4" t="s">
        <v>9</v>
      </c>
      <c r="R771" s="4" t="s">
        <v>4454</v>
      </c>
      <c r="S771" s="4" t="s">
        <v>150</v>
      </c>
      <c r="T771" s="4" t="s">
        <v>150</v>
      </c>
      <c r="U771" s="4" t="s">
        <v>150</v>
      </c>
      <c r="V771" s="4" t="s">
        <v>150</v>
      </c>
      <c r="W771" s="4" t="s">
        <v>150</v>
      </c>
      <c r="X771" s="4" t="s">
        <v>4455</v>
      </c>
      <c r="Y771" s="4"/>
      <c r="Z771" s="4" t="s">
        <v>4456</v>
      </c>
      <c r="AA771" s="4">
        <v>861.0</v>
      </c>
      <c r="AB771" s="4" t="s">
        <v>49</v>
      </c>
      <c r="AC771" s="4"/>
      <c r="AD771" s="4"/>
      <c r="AE771" s="4"/>
      <c r="AF771" s="4"/>
      <c r="AG771" s="4"/>
      <c r="AH771" s="4"/>
      <c r="AI771" s="4"/>
      <c r="AJ771" s="4"/>
      <c r="AK771" s="4"/>
      <c r="AL771" s="4"/>
      <c r="AM771" s="4"/>
      <c r="AN771" s="4"/>
      <c r="AO771" s="4"/>
      <c r="AP771" s="4" t="str">
        <f>VLOOKUP(AA772,[1]Trộn!AA771:AB3763,2,FALSE)</f>
        <v>#ERROR!</v>
      </c>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row>
    <row r="772" ht="14.25" customHeight="1">
      <c r="A772" s="1" t="str">
        <f t="shared" si="148"/>
        <v/>
      </c>
      <c r="B772" s="3">
        <f t="shared" si="149"/>
        <v>0</v>
      </c>
      <c r="C772" s="4" t="s">
        <v>4436</v>
      </c>
      <c r="D772" s="4" t="s">
        <v>4071</v>
      </c>
      <c r="E772" s="4"/>
      <c r="F772" s="4"/>
      <c r="G772" s="4"/>
      <c r="H772" s="4"/>
      <c r="I772" s="4"/>
      <c r="J772" s="4"/>
      <c r="K772" s="4"/>
      <c r="L772" s="4"/>
      <c r="M772" s="4"/>
      <c r="N772" s="4"/>
      <c r="O772" s="4"/>
      <c r="P772" s="4"/>
      <c r="Q772" s="4" t="s">
        <v>9</v>
      </c>
      <c r="R772" s="4" t="s">
        <v>4457</v>
      </c>
      <c r="S772" s="4"/>
      <c r="T772" s="4"/>
      <c r="U772" s="4"/>
      <c r="V772" s="4"/>
      <c r="W772" s="4"/>
      <c r="X772" s="4"/>
      <c r="Y772" s="4"/>
      <c r="Z772" s="4" t="s">
        <v>4458</v>
      </c>
      <c r="AA772" s="4">
        <v>862.0</v>
      </c>
      <c r="AB772" s="4" t="s">
        <v>49</v>
      </c>
      <c r="AC772" s="4"/>
      <c r="AD772" s="4"/>
      <c r="AE772" s="4"/>
      <c r="AF772" s="4"/>
      <c r="AG772" s="4"/>
      <c r="AH772" s="4"/>
      <c r="AI772" s="4"/>
      <c r="AJ772" s="4"/>
      <c r="AK772" s="4"/>
      <c r="AL772" s="4"/>
      <c r="AM772" s="4"/>
      <c r="AN772" s="4"/>
      <c r="AO772" s="4"/>
      <c r="AP772" s="4" t="str">
        <f>VLOOKUP(AA773,[1]Trộn!AA772:AB3764,2,FALSE)</f>
        <v>#ERROR!</v>
      </c>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row>
    <row r="773" ht="14.25" customHeight="1">
      <c r="A773" s="1" t="str">
        <f t="shared" si="148"/>
        <v>OK</v>
      </c>
      <c r="B773" s="3" t="str">
        <f t="shared" si="149"/>
        <v>OK</v>
      </c>
      <c r="C773" s="4" t="s">
        <v>4459</v>
      </c>
      <c r="D773" s="4" t="s">
        <v>4071</v>
      </c>
      <c r="E773" s="4"/>
      <c r="F773" s="4"/>
      <c r="G773" s="4" t="s">
        <v>4460</v>
      </c>
      <c r="H773" s="4"/>
      <c r="I773" s="4"/>
      <c r="J773" s="4"/>
      <c r="K773" s="4"/>
      <c r="L773" s="4"/>
      <c r="M773" s="4" t="s">
        <v>47</v>
      </c>
      <c r="N773" s="4" t="s">
        <v>8</v>
      </c>
      <c r="O773" s="4" t="s">
        <v>1905</v>
      </c>
      <c r="P773" s="4" t="s">
        <v>1965</v>
      </c>
      <c r="Q773" s="4"/>
      <c r="R773" s="4" t="s">
        <v>4461</v>
      </c>
      <c r="S773" s="4" t="s">
        <v>4462</v>
      </c>
      <c r="T773" s="4" t="s">
        <v>4463</v>
      </c>
      <c r="U773" s="4" t="s">
        <v>4464</v>
      </c>
      <c r="V773" s="4" t="s">
        <v>4465</v>
      </c>
      <c r="W773" s="4" t="s">
        <v>4466</v>
      </c>
      <c r="X773" s="4" t="s">
        <v>2339</v>
      </c>
      <c r="Y773" s="4" t="s">
        <v>4467</v>
      </c>
      <c r="Z773" s="4"/>
      <c r="AA773" s="4">
        <v>863.0</v>
      </c>
      <c r="AB773" s="4" t="s">
        <v>47</v>
      </c>
      <c r="AC773" s="4"/>
      <c r="AD773" s="20" t="s">
        <v>1091</v>
      </c>
      <c r="AE773" s="4"/>
      <c r="AF773" s="4"/>
      <c r="AG773" s="4"/>
      <c r="AH773" s="4"/>
      <c r="AI773" s="4"/>
      <c r="AJ773" s="4"/>
      <c r="AK773" s="4"/>
      <c r="AL773" s="4"/>
      <c r="AM773" s="4"/>
      <c r="AN773" s="4"/>
      <c r="AO773" s="4"/>
      <c r="AP773" s="4" t="str">
        <f>VLOOKUP(AA774,[1]Trộn!AA773:AB3765,2,FALSE)</f>
        <v>#ERROR!</v>
      </c>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row>
    <row r="774" ht="14.25" customHeight="1">
      <c r="A774" s="1" t="str">
        <f t="shared" si="148"/>
        <v>OK</v>
      </c>
      <c r="B774" s="3" t="str">
        <f t="shared" si="149"/>
        <v>OK</v>
      </c>
      <c r="C774" s="4" t="s">
        <v>4459</v>
      </c>
      <c r="D774" s="4" t="s">
        <v>4071</v>
      </c>
      <c r="E774" s="4"/>
      <c r="F774" s="4"/>
      <c r="G774" s="4" t="s">
        <v>4460</v>
      </c>
      <c r="H774" s="4"/>
      <c r="I774" s="4"/>
      <c r="J774" s="4"/>
      <c r="K774" s="4"/>
      <c r="L774" s="4"/>
      <c r="M774" s="4" t="s">
        <v>47</v>
      </c>
      <c r="N774" s="4" t="s">
        <v>9</v>
      </c>
      <c r="O774" s="4" t="s">
        <v>1009</v>
      </c>
      <c r="P774" s="4" t="s">
        <v>1091</v>
      </c>
      <c r="Q774" s="4"/>
      <c r="R774" s="4" t="s">
        <v>4472</v>
      </c>
      <c r="S774" s="4"/>
      <c r="T774" s="4"/>
      <c r="U774" s="4"/>
      <c r="V774" s="4"/>
      <c r="W774" s="4"/>
      <c r="X774" s="4" t="s">
        <v>4473</v>
      </c>
      <c r="Y774" s="4" t="s">
        <v>4473</v>
      </c>
      <c r="Z774" s="4"/>
      <c r="AA774" s="4">
        <v>864.0</v>
      </c>
      <c r="AB774" s="4" t="s">
        <v>47</v>
      </c>
      <c r="AC774" s="4"/>
      <c r="AD774" s="20" t="s">
        <v>490</v>
      </c>
      <c r="AE774" s="4"/>
      <c r="AF774" s="4"/>
      <c r="AG774" s="4"/>
      <c r="AH774" s="4"/>
      <c r="AI774" s="4"/>
      <c r="AJ774" s="4"/>
      <c r="AK774" s="4"/>
      <c r="AL774" s="4"/>
      <c r="AM774" s="4"/>
      <c r="AN774" s="4"/>
      <c r="AO774" s="4"/>
      <c r="AP774" s="4" t="str">
        <f>VLOOKUP(AA775,[1]Trộn!AA774:AB3766,2,FALSE)</f>
        <v>#ERROR!</v>
      </c>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row>
    <row r="775" ht="14.25" customHeight="1">
      <c r="A775" s="1" t="str">
        <f t="shared" si="148"/>
        <v>OK</v>
      </c>
      <c r="B775" s="3" t="str">
        <f t="shared" si="149"/>
        <v>OK</v>
      </c>
      <c r="C775" s="4" t="s">
        <v>4459</v>
      </c>
      <c r="D775" s="4" t="s">
        <v>4071</v>
      </c>
      <c r="E775" s="4"/>
      <c r="F775" s="4"/>
      <c r="G775" s="4" t="s">
        <v>4460</v>
      </c>
      <c r="H775" s="4"/>
      <c r="I775" s="4"/>
      <c r="J775" s="4"/>
      <c r="K775" s="4"/>
      <c r="L775" s="4"/>
      <c r="M775" s="4" t="s">
        <v>13</v>
      </c>
      <c r="N775" s="4" t="s">
        <v>9</v>
      </c>
      <c r="O775" s="4" t="s">
        <v>42</v>
      </c>
      <c r="P775" s="4" t="s">
        <v>61</v>
      </c>
      <c r="Q775" s="4"/>
      <c r="R775" s="4" t="s">
        <v>4474</v>
      </c>
      <c r="S775" s="4"/>
      <c r="T775" s="4"/>
      <c r="U775" s="4"/>
      <c r="V775" s="4"/>
      <c r="W775" s="4"/>
      <c r="X775" s="4" t="s">
        <v>4475</v>
      </c>
      <c r="Y775" s="4" t="s">
        <v>4476</v>
      </c>
      <c r="Z775" s="4"/>
      <c r="AA775" s="4">
        <v>865.0</v>
      </c>
      <c r="AB775" s="4" t="s">
        <v>47</v>
      </c>
      <c r="AC775" s="4"/>
      <c r="AD775" s="20" t="s">
        <v>1965</v>
      </c>
      <c r="AE775" s="4"/>
      <c r="AF775" s="4"/>
      <c r="AG775" s="4"/>
      <c r="AH775" s="4"/>
      <c r="AI775" s="4"/>
      <c r="AJ775" s="4"/>
      <c r="AK775" s="4"/>
      <c r="AL775" s="4"/>
      <c r="AM775" s="4"/>
      <c r="AN775" s="4"/>
      <c r="AO775" s="4"/>
      <c r="AP775" s="4" t="str">
        <f>VLOOKUP(AA776,[1]Trộn!AA775:AB3767,2,FALSE)</f>
        <v>#ERROR!</v>
      </c>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row>
    <row r="776" ht="14.25" customHeight="1">
      <c r="A776" s="1" t="str">
        <f t="shared" si="148"/>
        <v/>
      </c>
      <c r="B776" s="3">
        <f t="shared" si="149"/>
        <v>0</v>
      </c>
      <c r="C776" s="4" t="s">
        <v>4459</v>
      </c>
      <c r="D776" s="4" t="s">
        <v>4071</v>
      </c>
      <c r="E776" s="4"/>
      <c r="F776" s="4"/>
      <c r="G776" s="4" t="s">
        <v>4460</v>
      </c>
      <c r="H776" s="4"/>
      <c r="I776" s="4"/>
      <c r="J776" s="4"/>
      <c r="K776" s="4"/>
      <c r="L776" s="4"/>
      <c r="M776" s="4" t="s">
        <v>49</v>
      </c>
      <c r="N776" s="4" t="s">
        <v>8</v>
      </c>
      <c r="O776" s="4" t="s">
        <v>2465</v>
      </c>
      <c r="P776" s="4" t="s">
        <v>2541</v>
      </c>
      <c r="Q776" s="4" t="s">
        <v>8</v>
      </c>
      <c r="R776" s="4" t="s">
        <v>4477</v>
      </c>
      <c r="S776" s="4" t="s">
        <v>115</v>
      </c>
      <c r="T776" s="4" t="s">
        <v>116</v>
      </c>
      <c r="U776" s="4" t="s">
        <v>117</v>
      </c>
      <c r="V776" s="4" t="s">
        <v>118</v>
      </c>
      <c r="W776" s="4" t="s">
        <v>2722</v>
      </c>
      <c r="X776" s="4"/>
      <c r="Y776" s="4"/>
      <c r="Z776" s="4"/>
      <c r="AA776" s="4">
        <v>866.0</v>
      </c>
      <c r="AB776" s="4" t="s">
        <v>13</v>
      </c>
      <c r="AC776" s="4"/>
      <c r="AD776" s="4"/>
      <c r="AE776" s="4"/>
      <c r="AF776" s="4"/>
      <c r="AG776" s="4"/>
      <c r="AH776" s="4"/>
      <c r="AI776" s="4"/>
      <c r="AJ776" s="4"/>
      <c r="AK776" s="4"/>
      <c r="AL776" s="4"/>
      <c r="AM776" s="4"/>
      <c r="AN776" s="4"/>
      <c r="AO776" s="4"/>
      <c r="AP776" s="4" t="str">
        <f>VLOOKUP(AA777,[1]Trộn!AA776:AB3768,2,FALSE)</f>
        <v>#ERROR!</v>
      </c>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row>
    <row r="777" ht="14.25" customHeight="1">
      <c r="A777" s="1"/>
      <c r="B777" s="3"/>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row>
    <row r="778" ht="14.25" customHeight="1">
      <c r="A778" s="1" t="str">
        <f t="shared" ref="A778:A831" si="150">SWITCH(B778,"OK",IF(ISBLANK(R778),IF(ISBLANK(P778),"Giữ chỗ nhóm","Giữ chỗ"),"OK"),"Chưa làm",IF(P778&lt;&gt;"","Giữ chỗ",""),0,IF(ISBLANK(R778),"Thêm",""),"")</f>
        <v>OK</v>
      </c>
      <c r="B778" s="3" t="str">
        <f t="shared" ref="B778:B831" si="151">IF(Q778&lt;&gt;"",0,IF(O778="",IF(N778="",,"Tự do chọn"),SWITCH(M778,"KSTN",IF(LEFT(O778,1)="A","OK","Sai lớp"),"CQ",IF(LEFT(O778,1)="B","OK","Sai lớp"),"SIE",IF(LEFT(O778,1)="C","OK","Sai lớp"),"VN",IF(LEFT(O778,1)="D","OK","Sai lớp"),"VN-ICT",IF(LEFT(O778,1)="D","OK","Sai lớp"),"Sai phân công")))</f>
        <v>OK</v>
      </c>
      <c r="C778" s="4" t="s">
        <v>4480</v>
      </c>
      <c r="D778" s="4" t="s">
        <v>4071</v>
      </c>
      <c r="E778" s="4" t="s">
        <v>4481</v>
      </c>
      <c r="F778" s="4" t="s">
        <v>4482</v>
      </c>
      <c r="G778" s="4" t="s">
        <v>4483</v>
      </c>
      <c r="H778" s="4"/>
      <c r="I778" s="4"/>
      <c r="J778" s="4"/>
      <c r="K778" s="4"/>
      <c r="L778" s="4"/>
      <c r="M778" s="4" t="s">
        <v>47</v>
      </c>
      <c r="N778" s="4" t="s">
        <v>8</v>
      </c>
      <c r="O778" s="4" t="s">
        <v>1027</v>
      </c>
      <c r="P778" s="4" t="s">
        <v>1453</v>
      </c>
      <c r="Q778" s="4"/>
      <c r="R778" s="4" t="s">
        <v>4484</v>
      </c>
      <c r="S778" s="4" t="s">
        <v>4485</v>
      </c>
      <c r="T778" s="4" t="s">
        <v>4486</v>
      </c>
      <c r="U778" s="4" t="s">
        <v>4487</v>
      </c>
      <c r="V778" s="4" t="s">
        <v>4488</v>
      </c>
      <c r="W778" s="4" t="s">
        <v>4489</v>
      </c>
      <c r="X778" s="4" t="s">
        <v>2750</v>
      </c>
      <c r="Y778" s="4" t="s">
        <v>4490</v>
      </c>
      <c r="Z778" s="4"/>
      <c r="AA778" s="4">
        <v>868.0</v>
      </c>
      <c r="AB778" s="4" t="s">
        <v>47</v>
      </c>
      <c r="AC778" s="4"/>
      <c r="AD778" s="20" t="s">
        <v>1875</v>
      </c>
      <c r="AE778" s="4"/>
      <c r="AF778" s="4"/>
      <c r="AG778" s="4"/>
      <c r="AH778" s="4"/>
      <c r="AI778" s="4"/>
      <c r="AJ778" s="4"/>
      <c r="AK778" s="4"/>
      <c r="AL778" s="4"/>
      <c r="AM778" s="4"/>
      <c r="AN778" s="4"/>
      <c r="AO778" s="4"/>
      <c r="AP778" s="4" t="str">
        <f>VLOOKUP(AA779,[1]Trộn!AA778:AB3770,2,FALSE)</f>
        <v>#ERROR!</v>
      </c>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row>
    <row r="779" ht="14.25" customHeight="1">
      <c r="A779" s="1" t="str">
        <f t="shared" si="150"/>
        <v>OK</v>
      </c>
      <c r="B779" s="3" t="str">
        <f t="shared" si="151"/>
        <v>OK</v>
      </c>
      <c r="C779" s="4" t="s">
        <v>4480</v>
      </c>
      <c r="D779" s="4" t="s">
        <v>4071</v>
      </c>
      <c r="E779" s="4"/>
      <c r="F779" s="4"/>
      <c r="G779" s="4"/>
      <c r="H779" s="4"/>
      <c r="I779" s="4"/>
      <c r="J779" s="4"/>
      <c r="K779" s="4"/>
      <c r="L779" s="4"/>
      <c r="M779" s="4" t="s">
        <v>47</v>
      </c>
      <c r="N779" s="4" t="s">
        <v>5</v>
      </c>
      <c r="O779" s="4" t="s">
        <v>354</v>
      </c>
      <c r="P779" s="4" t="s">
        <v>1150</v>
      </c>
      <c r="Q779" s="4"/>
      <c r="R779" s="4" t="s">
        <v>4491</v>
      </c>
      <c r="S779" s="4" t="s">
        <v>4492</v>
      </c>
      <c r="T779" s="4" t="s">
        <v>4493</v>
      </c>
      <c r="U779" s="4" t="s">
        <v>4494</v>
      </c>
      <c r="V779" s="4" t="s">
        <v>4495</v>
      </c>
      <c r="W779" s="4" t="s">
        <v>4496</v>
      </c>
      <c r="X779" s="4" t="s">
        <v>410</v>
      </c>
      <c r="Y779" s="4" t="s">
        <v>4497</v>
      </c>
      <c r="Z779" s="4"/>
      <c r="AA779" s="4">
        <v>869.0</v>
      </c>
      <c r="AB779" s="4" t="s">
        <v>47</v>
      </c>
      <c r="AC779" s="4"/>
      <c r="AD779" s="20" t="s">
        <v>1453</v>
      </c>
      <c r="AE779" s="4"/>
      <c r="AF779" s="4"/>
      <c r="AG779" s="4"/>
      <c r="AH779" s="4"/>
      <c r="AI779" s="4"/>
      <c r="AJ779" s="4"/>
      <c r="AK779" s="4"/>
      <c r="AL779" s="4"/>
      <c r="AM779" s="4"/>
      <c r="AN779" s="4"/>
      <c r="AO779" s="4"/>
      <c r="AP779" s="4" t="str">
        <f>VLOOKUP(AA780,[1]Trộn!AA779:AB3771,2,FALSE)</f>
        <v>#ERROR!</v>
      </c>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row>
    <row r="780" ht="14.25" customHeight="1">
      <c r="A780" s="1" t="str">
        <f t="shared" si="150"/>
        <v>Giữ chỗ</v>
      </c>
      <c r="B780" s="3" t="str">
        <f t="shared" si="151"/>
        <v>OK</v>
      </c>
      <c r="C780" s="4" t="s">
        <v>4480</v>
      </c>
      <c r="D780" s="4" t="s">
        <v>4071</v>
      </c>
      <c r="E780" s="4"/>
      <c r="F780" s="4"/>
      <c r="G780" s="4"/>
      <c r="H780" s="4"/>
      <c r="I780" s="4"/>
      <c r="J780" s="4"/>
      <c r="K780" s="4"/>
      <c r="L780" s="4"/>
      <c r="M780" s="4" t="s">
        <v>47</v>
      </c>
      <c r="N780" s="4" t="s">
        <v>5</v>
      </c>
      <c r="O780" s="4" t="s">
        <v>1027</v>
      </c>
      <c r="P780" s="4" t="s">
        <v>1028</v>
      </c>
      <c r="Q780" s="4"/>
      <c r="R780" s="4"/>
      <c r="S780" s="4"/>
      <c r="T780" s="4"/>
      <c r="U780" s="4"/>
      <c r="V780" s="4"/>
      <c r="W780" s="4"/>
      <c r="X780" s="4"/>
      <c r="Y780" s="4"/>
      <c r="Z780" s="4"/>
      <c r="AA780" s="4">
        <v>870.0</v>
      </c>
      <c r="AB780" s="4" t="s">
        <v>47</v>
      </c>
      <c r="AC780" s="4"/>
      <c r="AD780" s="20" t="s">
        <v>355</v>
      </c>
      <c r="AE780" s="4"/>
      <c r="AF780" s="4"/>
      <c r="AG780" s="4"/>
      <c r="AH780" s="4"/>
      <c r="AI780" s="4"/>
      <c r="AJ780" s="4"/>
      <c r="AK780" s="4"/>
      <c r="AL780" s="4"/>
      <c r="AM780" s="4"/>
      <c r="AN780" s="4"/>
      <c r="AO780" s="4"/>
      <c r="AP780" s="4" t="str">
        <f>VLOOKUP(AA781,[1]Trộn!AA780:AB3772,2,FALSE)</f>
        <v>#ERROR!</v>
      </c>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row>
    <row r="781" ht="14.25" customHeight="1">
      <c r="A781" s="1" t="str">
        <f t="shared" si="150"/>
        <v>OK</v>
      </c>
      <c r="B781" s="3" t="str">
        <f t="shared" si="151"/>
        <v>OK</v>
      </c>
      <c r="C781" s="4" t="s">
        <v>4480</v>
      </c>
      <c r="D781" s="4" t="s">
        <v>4071</v>
      </c>
      <c r="E781" s="4"/>
      <c r="F781" s="4"/>
      <c r="G781" s="4"/>
      <c r="H781" s="4"/>
      <c r="I781" s="4"/>
      <c r="J781" s="4"/>
      <c r="K781" s="4"/>
      <c r="L781" s="4"/>
      <c r="M781" s="4" t="s">
        <v>47</v>
      </c>
      <c r="N781" s="4" t="s">
        <v>5</v>
      </c>
      <c r="O781" s="4" t="s">
        <v>1009</v>
      </c>
      <c r="P781" s="4" t="s">
        <v>1060</v>
      </c>
      <c r="Q781" s="4"/>
      <c r="R781" s="4" t="s">
        <v>4044</v>
      </c>
      <c r="S781" s="4" t="s">
        <v>4045</v>
      </c>
      <c r="T781" s="4" t="s">
        <v>4046</v>
      </c>
      <c r="U781" s="4" t="s">
        <v>4500</v>
      </c>
      <c r="V781" s="4" t="s">
        <v>4048</v>
      </c>
      <c r="W781" s="4" t="s">
        <v>4501</v>
      </c>
      <c r="X781" s="4" t="s">
        <v>151</v>
      </c>
      <c r="Y781" s="4" t="s">
        <v>4048</v>
      </c>
      <c r="Z781" s="4"/>
      <c r="AA781" s="4">
        <v>871.0</v>
      </c>
      <c r="AB781" s="4" t="s">
        <v>47</v>
      </c>
      <c r="AC781" s="4"/>
      <c r="AD781" s="20" t="s">
        <v>211</v>
      </c>
      <c r="AE781" s="4"/>
      <c r="AF781" s="4"/>
      <c r="AG781" s="4"/>
      <c r="AH781" s="4"/>
      <c r="AI781" s="4"/>
      <c r="AJ781" s="4"/>
      <c r="AK781" s="4"/>
      <c r="AL781" s="4"/>
      <c r="AM781" s="4"/>
      <c r="AN781" s="4"/>
      <c r="AO781" s="4"/>
      <c r="AP781" s="4" t="str">
        <f>VLOOKUP(AA782,[1]Trộn!AA781:AB3773,2,FALSE)</f>
        <v>#ERROR!</v>
      </c>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row>
    <row r="782" ht="14.25" customHeight="1">
      <c r="A782" s="1" t="str">
        <f t="shared" si="150"/>
        <v/>
      </c>
      <c r="B782" s="3">
        <f t="shared" si="151"/>
        <v>0</v>
      </c>
      <c r="C782" s="4" t="s">
        <v>4480</v>
      </c>
      <c r="D782" s="4" t="s">
        <v>4071</v>
      </c>
      <c r="E782" s="4" t="s">
        <v>4502</v>
      </c>
      <c r="F782" s="4" t="s">
        <v>4482</v>
      </c>
      <c r="G782" s="4" t="s">
        <v>4483</v>
      </c>
      <c r="H782" s="4"/>
      <c r="I782" s="4"/>
      <c r="J782" s="4"/>
      <c r="K782" s="4"/>
      <c r="L782" s="4"/>
      <c r="M782" s="4"/>
      <c r="N782" s="4"/>
      <c r="O782" s="4"/>
      <c r="P782" s="4" t="s">
        <v>4503</v>
      </c>
      <c r="Q782" s="4" t="s">
        <v>5</v>
      </c>
      <c r="R782" s="4" t="s">
        <v>4504</v>
      </c>
      <c r="S782" s="4" t="s">
        <v>4505</v>
      </c>
      <c r="T782" s="4" t="s">
        <v>4506</v>
      </c>
      <c r="U782" s="4" t="s">
        <v>4507</v>
      </c>
      <c r="V782" s="4" t="s">
        <v>313</v>
      </c>
      <c r="W782" s="4" t="s">
        <v>4508</v>
      </c>
      <c r="X782" s="4" t="s">
        <v>242</v>
      </c>
      <c r="Y782" s="4"/>
      <c r="Z782" s="4" t="s">
        <v>4509</v>
      </c>
      <c r="AA782" s="4">
        <v>872.0</v>
      </c>
      <c r="AB782" s="4" t="s">
        <v>49</v>
      </c>
      <c r="AC782" s="4"/>
      <c r="AD782" s="4"/>
      <c r="AE782" s="4"/>
      <c r="AF782" s="4"/>
      <c r="AG782" s="4"/>
      <c r="AH782" s="4"/>
      <c r="AI782" s="4"/>
      <c r="AJ782" s="4"/>
      <c r="AK782" s="4"/>
      <c r="AL782" s="4"/>
      <c r="AM782" s="4"/>
      <c r="AN782" s="4"/>
      <c r="AO782" s="4"/>
      <c r="AP782" s="4" t="str">
        <f>VLOOKUP(AA783,[1]Trộn!AA782:AB3774,2,FALSE)</f>
        <v>#ERROR!</v>
      </c>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row>
    <row r="783" ht="14.25" customHeight="1">
      <c r="A783" s="1" t="str">
        <f t="shared" si="150"/>
        <v/>
      </c>
      <c r="B783" s="3">
        <f t="shared" si="151"/>
        <v>0</v>
      </c>
      <c r="C783" s="4" t="s">
        <v>4480</v>
      </c>
      <c r="D783" s="4" t="s">
        <v>4071</v>
      </c>
      <c r="E783" s="4"/>
      <c r="F783" s="4"/>
      <c r="G783" s="4"/>
      <c r="H783" s="4"/>
      <c r="I783" s="4"/>
      <c r="J783" s="4"/>
      <c r="K783" s="4"/>
      <c r="L783" s="4"/>
      <c r="M783" s="4"/>
      <c r="N783" s="4"/>
      <c r="O783" s="4"/>
      <c r="P783" s="4" t="s">
        <v>4510</v>
      </c>
      <c r="Q783" s="4" t="s">
        <v>9</v>
      </c>
      <c r="R783" s="4" t="s">
        <v>4511</v>
      </c>
      <c r="S783" s="4" t="s">
        <v>150</v>
      </c>
      <c r="T783" s="4" t="s">
        <v>150</v>
      </c>
      <c r="U783" s="4" t="s">
        <v>150</v>
      </c>
      <c r="V783" s="4" t="s">
        <v>150</v>
      </c>
      <c r="W783" s="4" t="s">
        <v>150</v>
      </c>
      <c r="X783" s="4" t="s">
        <v>4512</v>
      </c>
      <c r="Y783" s="4"/>
      <c r="Z783" s="4" t="s">
        <v>4513</v>
      </c>
      <c r="AA783" s="4">
        <v>873.0</v>
      </c>
      <c r="AB783" s="4" t="s">
        <v>49</v>
      </c>
      <c r="AC783" s="4"/>
      <c r="AD783" s="4"/>
      <c r="AE783" s="4"/>
      <c r="AF783" s="4"/>
      <c r="AG783" s="4"/>
      <c r="AH783" s="4"/>
      <c r="AI783" s="4"/>
      <c r="AJ783" s="4"/>
      <c r="AK783" s="4"/>
      <c r="AL783" s="4"/>
      <c r="AM783" s="4"/>
      <c r="AN783" s="4"/>
      <c r="AO783" s="4"/>
      <c r="AP783" s="4" t="str">
        <f>VLOOKUP(AA784,[1]Trộn!AA783:AB3775,2,FALSE)</f>
        <v>#ERROR!</v>
      </c>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row>
    <row r="784" ht="14.25" customHeight="1">
      <c r="A784" s="1" t="str">
        <f t="shared" si="150"/>
        <v/>
      </c>
      <c r="B784" s="3">
        <f t="shared" si="151"/>
        <v>0</v>
      </c>
      <c r="C784" s="4" t="s">
        <v>4480</v>
      </c>
      <c r="D784" s="4" t="s">
        <v>4071</v>
      </c>
      <c r="E784" s="4"/>
      <c r="F784" s="4"/>
      <c r="G784" s="4"/>
      <c r="H784" s="4"/>
      <c r="I784" s="4"/>
      <c r="J784" s="4"/>
      <c r="K784" s="4"/>
      <c r="L784" s="4"/>
      <c r="M784" s="4"/>
      <c r="N784" s="4"/>
      <c r="O784" s="4"/>
      <c r="P784" s="4"/>
      <c r="Q784" s="4" t="s">
        <v>5</v>
      </c>
      <c r="R784" s="4" t="s">
        <v>4515</v>
      </c>
      <c r="S784" s="4" t="s">
        <v>336</v>
      </c>
      <c r="T784" s="4" t="s">
        <v>337</v>
      </c>
      <c r="U784" s="4" t="s">
        <v>338</v>
      </c>
      <c r="V784" s="4" t="s">
        <v>339</v>
      </c>
      <c r="W784" s="4" t="s">
        <v>340</v>
      </c>
      <c r="X784" s="4"/>
      <c r="Y784" s="4"/>
      <c r="Z784" s="4" t="s">
        <v>4516</v>
      </c>
      <c r="AA784" s="4">
        <v>874.0</v>
      </c>
      <c r="AB784" s="4" t="s">
        <v>49</v>
      </c>
      <c r="AC784" s="4"/>
      <c r="AD784" s="4"/>
      <c r="AE784" s="4"/>
      <c r="AF784" s="4"/>
      <c r="AG784" s="4"/>
      <c r="AH784" s="4"/>
      <c r="AI784" s="4"/>
      <c r="AJ784" s="4"/>
      <c r="AK784" s="4"/>
      <c r="AL784" s="4"/>
      <c r="AM784" s="4"/>
      <c r="AN784" s="4"/>
      <c r="AO784" s="4"/>
      <c r="AP784" s="4" t="str">
        <f>VLOOKUP(AA785,[1]Trộn!AA784:AB3776,2,FALSE)</f>
        <v>#ERROR!</v>
      </c>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row>
    <row r="785" ht="14.25" customHeight="1">
      <c r="A785" s="1" t="str">
        <f t="shared" si="150"/>
        <v/>
      </c>
      <c r="B785" s="3">
        <f t="shared" si="151"/>
        <v>0</v>
      </c>
      <c r="C785" s="4" t="s">
        <v>4480</v>
      </c>
      <c r="D785" s="4" t="s">
        <v>4071</v>
      </c>
      <c r="E785" s="4"/>
      <c r="F785" s="4"/>
      <c r="G785" s="4"/>
      <c r="H785" s="4"/>
      <c r="I785" s="4"/>
      <c r="J785" s="4"/>
      <c r="K785" s="4"/>
      <c r="L785" s="4"/>
      <c r="M785" s="4"/>
      <c r="N785" s="4"/>
      <c r="O785" s="4"/>
      <c r="P785" s="4"/>
      <c r="Q785" s="4" t="s">
        <v>5</v>
      </c>
      <c r="R785" s="4" t="s">
        <v>4517</v>
      </c>
      <c r="S785" s="4" t="s">
        <v>336</v>
      </c>
      <c r="T785" s="4" t="s">
        <v>337</v>
      </c>
      <c r="U785" s="4" t="s">
        <v>338</v>
      </c>
      <c r="V785" s="4" t="s">
        <v>339</v>
      </c>
      <c r="W785" s="4" t="s">
        <v>340</v>
      </c>
      <c r="X785" s="4"/>
      <c r="Y785" s="4"/>
      <c r="Z785" s="4" t="s">
        <v>4518</v>
      </c>
      <c r="AA785" s="4">
        <v>875.0</v>
      </c>
      <c r="AB785" s="4" t="s">
        <v>49</v>
      </c>
      <c r="AC785" s="4"/>
      <c r="AD785" s="4"/>
      <c r="AE785" s="4"/>
      <c r="AF785" s="4"/>
      <c r="AG785" s="4"/>
      <c r="AH785" s="4"/>
      <c r="AI785" s="4"/>
      <c r="AJ785" s="4"/>
      <c r="AK785" s="4"/>
      <c r="AL785" s="4"/>
      <c r="AM785" s="4"/>
      <c r="AN785" s="4"/>
      <c r="AO785" s="4"/>
      <c r="AP785" s="4" t="str">
        <f>VLOOKUP(AA786,[1]Trộn!AA785:AB3777,2,FALSE)</f>
        <v>#ERROR!</v>
      </c>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row>
    <row r="786" ht="14.25" customHeight="1">
      <c r="A786" s="1" t="str">
        <f t="shared" si="150"/>
        <v>OK</v>
      </c>
      <c r="B786" s="3" t="str">
        <f t="shared" si="151"/>
        <v>OK</v>
      </c>
      <c r="C786" s="4" t="s">
        <v>4519</v>
      </c>
      <c r="D786" s="4" t="s">
        <v>4071</v>
      </c>
      <c r="E786" s="4"/>
      <c r="F786" s="4"/>
      <c r="G786" s="4" t="s">
        <v>4520</v>
      </c>
      <c r="H786" s="4"/>
      <c r="I786" s="4"/>
      <c r="J786" s="4"/>
      <c r="K786" s="4"/>
      <c r="L786" s="4"/>
      <c r="M786" s="4" t="s">
        <v>47</v>
      </c>
      <c r="N786" s="4" t="s">
        <v>5</v>
      </c>
      <c r="O786" s="4" t="s">
        <v>1905</v>
      </c>
      <c r="P786" s="4" t="s">
        <v>1965</v>
      </c>
      <c r="Q786" s="4"/>
      <c r="R786" s="4" t="s">
        <v>4521</v>
      </c>
      <c r="S786" s="4" t="s">
        <v>4522</v>
      </c>
      <c r="T786" s="4" t="s">
        <v>4523</v>
      </c>
      <c r="U786" s="4" t="s">
        <v>4524</v>
      </c>
      <c r="V786" s="4" t="s">
        <v>4525</v>
      </c>
      <c r="W786" s="4" t="s">
        <v>4526</v>
      </c>
      <c r="X786" s="4" t="s">
        <v>4345</v>
      </c>
      <c r="Y786" s="4" t="s">
        <v>4527</v>
      </c>
      <c r="Z786" s="4"/>
      <c r="AA786" s="4">
        <v>876.0</v>
      </c>
      <c r="AB786" s="4" t="s">
        <v>47</v>
      </c>
      <c r="AC786" s="4"/>
      <c r="AD786" s="20" t="s">
        <v>1366</v>
      </c>
      <c r="AE786" s="4"/>
      <c r="AF786" s="4"/>
      <c r="AG786" s="4"/>
      <c r="AH786" s="4"/>
      <c r="AI786" s="4"/>
      <c r="AJ786" s="4"/>
      <c r="AK786" s="4"/>
      <c r="AL786" s="4"/>
      <c r="AM786" s="4"/>
      <c r="AN786" s="4"/>
      <c r="AO786" s="4"/>
      <c r="AP786" s="4" t="str">
        <f>VLOOKUP(AA787,[1]Trộn!AA786:AB3778,2,FALSE)</f>
        <v>#ERROR!</v>
      </c>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row>
    <row r="787" ht="14.25" customHeight="1">
      <c r="A787" s="1" t="str">
        <f t="shared" si="150"/>
        <v>OK</v>
      </c>
      <c r="B787" s="3" t="str">
        <f t="shared" si="151"/>
        <v>OK</v>
      </c>
      <c r="C787" s="4" t="s">
        <v>4519</v>
      </c>
      <c r="D787" s="4" t="s">
        <v>4071</v>
      </c>
      <c r="E787" s="4"/>
      <c r="F787" s="4"/>
      <c r="G787" s="4"/>
      <c r="H787" s="4"/>
      <c r="I787" s="4"/>
      <c r="J787" s="4"/>
      <c r="K787" s="4"/>
      <c r="L787" s="4"/>
      <c r="M787" s="4" t="s">
        <v>47</v>
      </c>
      <c r="N787" s="4" t="s">
        <v>5</v>
      </c>
      <c r="O787" s="4" t="s">
        <v>1009</v>
      </c>
      <c r="P787" s="4" t="s">
        <v>1091</v>
      </c>
      <c r="Q787" s="4"/>
      <c r="R787" s="4" t="s">
        <v>4528</v>
      </c>
      <c r="S787" s="4" t="s">
        <v>4529</v>
      </c>
      <c r="T787" s="4" t="s">
        <v>4530</v>
      </c>
      <c r="U787" s="4" t="s">
        <v>4531</v>
      </c>
      <c r="V787" s="4" t="s">
        <v>4532</v>
      </c>
      <c r="W787" s="4" t="s">
        <v>4533</v>
      </c>
      <c r="X787" s="4" t="s">
        <v>410</v>
      </c>
      <c r="Y787" s="4" t="s">
        <v>4534</v>
      </c>
      <c r="Z787" s="4"/>
      <c r="AA787" s="4">
        <v>877.0</v>
      </c>
      <c r="AB787" s="4" t="s">
        <v>47</v>
      </c>
      <c r="AC787" s="4"/>
      <c r="AD787" s="20" t="s">
        <v>615</v>
      </c>
      <c r="AE787" s="4"/>
      <c r="AF787" s="4"/>
      <c r="AG787" s="4"/>
      <c r="AH787" s="4"/>
      <c r="AI787" s="4"/>
      <c r="AJ787" s="4"/>
      <c r="AK787" s="4"/>
      <c r="AL787" s="4"/>
      <c r="AM787" s="4"/>
      <c r="AN787" s="4"/>
      <c r="AO787" s="4"/>
      <c r="AP787" s="4" t="str">
        <f>VLOOKUP(AA788,[1]Trộn!AA787:AB3779,2,FALSE)</f>
        <v>#ERROR!</v>
      </c>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row>
    <row r="788" ht="14.25" customHeight="1">
      <c r="A788" s="1" t="str">
        <f t="shared" si="150"/>
        <v>OK</v>
      </c>
      <c r="B788" s="3" t="str">
        <f t="shared" si="151"/>
        <v>OK</v>
      </c>
      <c r="C788" s="4" t="s">
        <v>4519</v>
      </c>
      <c r="D788" s="4" t="s">
        <v>4071</v>
      </c>
      <c r="E788" s="4"/>
      <c r="F788" s="4"/>
      <c r="G788" s="4"/>
      <c r="H788" s="4"/>
      <c r="I788" s="4"/>
      <c r="J788" s="4"/>
      <c r="K788" s="4"/>
      <c r="L788" s="4"/>
      <c r="M788" s="4" t="s">
        <v>47</v>
      </c>
      <c r="N788" s="4" t="s">
        <v>5</v>
      </c>
      <c r="O788" s="4" t="s">
        <v>1009</v>
      </c>
      <c r="P788" s="4" t="s">
        <v>1060</v>
      </c>
      <c r="Q788" s="4"/>
      <c r="R788" s="4" t="s">
        <v>4535</v>
      </c>
      <c r="S788" s="4" t="s">
        <v>4033</v>
      </c>
      <c r="T788" s="4" t="s">
        <v>4034</v>
      </c>
      <c r="U788" s="4" t="s">
        <v>4003</v>
      </c>
      <c r="V788" s="4" t="s">
        <v>4035</v>
      </c>
      <c r="W788" s="4" t="s">
        <v>4036</v>
      </c>
      <c r="X788" s="4" t="s">
        <v>151</v>
      </c>
      <c r="Y788" s="4" t="s">
        <v>4035</v>
      </c>
      <c r="Z788" s="4"/>
      <c r="AA788" s="4">
        <v>878.0</v>
      </c>
      <c r="AB788" s="4" t="s">
        <v>47</v>
      </c>
      <c r="AC788" s="4"/>
      <c r="AD788" s="20" t="s">
        <v>1150</v>
      </c>
      <c r="AE788" s="4"/>
      <c r="AF788" s="4"/>
      <c r="AG788" s="4"/>
      <c r="AH788" s="4"/>
      <c r="AI788" s="4"/>
      <c r="AJ788" s="4"/>
      <c r="AK788" s="4"/>
      <c r="AL788" s="4"/>
      <c r="AM788" s="4"/>
      <c r="AN788" s="4"/>
      <c r="AO788" s="4"/>
      <c r="AP788" s="4" t="str">
        <f>VLOOKUP(AA789,[1]Trộn!AA788:AB3780,2,FALSE)</f>
        <v>#ERROR!</v>
      </c>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row>
    <row r="789" ht="14.25" customHeight="1">
      <c r="A789" s="1" t="str">
        <f t="shared" si="150"/>
        <v/>
      </c>
      <c r="B789" s="3">
        <f t="shared" si="151"/>
        <v>0</v>
      </c>
      <c r="C789" s="4" t="s">
        <v>4519</v>
      </c>
      <c r="D789" s="4" t="s">
        <v>4071</v>
      </c>
      <c r="E789" s="4"/>
      <c r="F789" s="4"/>
      <c r="G789" s="4" t="s">
        <v>4536</v>
      </c>
      <c r="H789" s="4"/>
      <c r="I789" s="4"/>
      <c r="J789" s="4"/>
      <c r="K789" s="4"/>
      <c r="L789" s="4"/>
      <c r="M789" s="4"/>
      <c r="N789" s="4"/>
      <c r="O789" s="4"/>
      <c r="P789" s="4" t="s">
        <v>4537</v>
      </c>
      <c r="Q789" s="4" t="s">
        <v>5</v>
      </c>
      <c r="R789" s="4" t="s">
        <v>4538</v>
      </c>
      <c r="S789" s="4" t="s">
        <v>4539</v>
      </c>
      <c r="T789" s="4" t="s">
        <v>166</v>
      </c>
      <c r="U789" s="4" t="s">
        <v>4540</v>
      </c>
      <c r="V789" s="4" t="s">
        <v>4541</v>
      </c>
      <c r="W789" s="4" t="s">
        <v>150</v>
      </c>
      <c r="X789" s="4" t="s">
        <v>99</v>
      </c>
      <c r="Y789" s="4"/>
      <c r="Z789" s="4" t="s">
        <v>4542</v>
      </c>
      <c r="AA789" s="4">
        <v>879.0</v>
      </c>
      <c r="AB789" s="4" t="s">
        <v>49</v>
      </c>
      <c r="AC789" s="4"/>
      <c r="AD789" s="4"/>
      <c r="AE789" s="4"/>
      <c r="AF789" s="4"/>
      <c r="AG789" s="4"/>
      <c r="AH789" s="4"/>
      <c r="AI789" s="4"/>
      <c r="AJ789" s="4"/>
      <c r="AK789" s="4"/>
      <c r="AL789" s="4"/>
      <c r="AM789" s="4"/>
      <c r="AN789" s="4"/>
      <c r="AO789" s="4"/>
      <c r="AP789" s="4" t="str">
        <f>VLOOKUP(AA790,[1]Trộn!AA789:AB3781,2,FALSE)</f>
        <v>#ERROR!</v>
      </c>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row>
    <row r="790" ht="14.25" customHeight="1">
      <c r="A790" s="1" t="str">
        <f t="shared" si="150"/>
        <v/>
      </c>
      <c r="B790" s="3">
        <f t="shared" si="151"/>
        <v>0</v>
      </c>
      <c r="C790" s="4" t="s">
        <v>4519</v>
      </c>
      <c r="D790" s="4" t="s">
        <v>4071</v>
      </c>
      <c r="E790" s="4"/>
      <c r="F790" s="4"/>
      <c r="G790" s="4"/>
      <c r="H790" s="4"/>
      <c r="I790" s="4"/>
      <c r="J790" s="4"/>
      <c r="K790" s="4"/>
      <c r="L790" s="4"/>
      <c r="M790" s="4"/>
      <c r="N790" s="4"/>
      <c r="O790" s="4"/>
      <c r="P790" s="4" t="s">
        <v>4543</v>
      </c>
      <c r="Q790" s="4" t="s">
        <v>9</v>
      </c>
      <c r="R790" s="4" t="s">
        <v>4544</v>
      </c>
      <c r="S790" s="4" t="s">
        <v>150</v>
      </c>
      <c r="T790" s="4" t="s">
        <v>150</v>
      </c>
      <c r="U790" s="4" t="s">
        <v>150</v>
      </c>
      <c r="V790" s="4" t="s">
        <v>150</v>
      </c>
      <c r="W790" s="4" t="s">
        <v>150</v>
      </c>
      <c r="X790" s="4" t="s">
        <v>4545</v>
      </c>
      <c r="Y790" s="4"/>
      <c r="Z790" s="4" t="s">
        <v>4546</v>
      </c>
      <c r="AA790" s="4">
        <v>880.0</v>
      </c>
      <c r="AB790" s="4" t="s">
        <v>49</v>
      </c>
      <c r="AC790" s="4"/>
      <c r="AD790" s="4"/>
      <c r="AE790" s="4"/>
      <c r="AF790" s="4"/>
      <c r="AG790" s="4"/>
      <c r="AH790" s="4"/>
      <c r="AI790" s="4"/>
      <c r="AJ790" s="4"/>
      <c r="AK790" s="4"/>
      <c r="AL790" s="4"/>
      <c r="AM790" s="4"/>
      <c r="AN790" s="4"/>
      <c r="AO790" s="4"/>
      <c r="AP790" s="4" t="str">
        <f>VLOOKUP(AA791,[1]Trộn!AA790:AB3782,2,FALSE)</f>
        <v>#ERROR!</v>
      </c>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row>
    <row r="791" ht="14.25" customHeight="1">
      <c r="A791" s="1" t="str">
        <f t="shared" si="150"/>
        <v/>
      </c>
      <c r="B791" s="3">
        <f t="shared" si="151"/>
        <v>0</v>
      </c>
      <c r="C791" s="4" t="s">
        <v>4519</v>
      </c>
      <c r="D791" s="4" t="s">
        <v>4071</v>
      </c>
      <c r="E791" s="4"/>
      <c r="F791" s="4"/>
      <c r="G791" s="4"/>
      <c r="H791" s="4"/>
      <c r="I791" s="4"/>
      <c r="J791" s="4"/>
      <c r="K791" s="4"/>
      <c r="L791" s="4"/>
      <c r="M791" s="4"/>
      <c r="N791" s="4"/>
      <c r="O791" s="4"/>
      <c r="P791" s="4"/>
      <c r="Q791" s="4" t="s">
        <v>5</v>
      </c>
      <c r="R791" s="4" t="s">
        <v>4547</v>
      </c>
      <c r="S791" s="4" t="s">
        <v>2184</v>
      </c>
      <c r="T791" s="4" t="s">
        <v>4548</v>
      </c>
      <c r="U791" s="4" t="s">
        <v>4549</v>
      </c>
      <c r="V791" s="4" t="s">
        <v>2185</v>
      </c>
      <c r="W791" s="4" t="s">
        <v>4550</v>
      </c>
      <c r="X791" s="4" t="s">
        <v>150</v>
      </c>
      <c r="Y791" s="4"/>
      <c r="Z791" s="4" t="s">
        <v>4551</v>
      </c>
      <c r="AA791" s="4">
        <v>881.0</v>
      </c>
      <c r="AB791" s="4" t="s">
        <v>49</v>
      </c>
      <c r="AC791" s="4"/>
      <c r="AD791" s="4"/>
      <c r="AE791" s="4"/>
      <c r="AF791" s="4"/>
      <c r="AG791" s="4"/>
      <c r="AH791" s="4"/>
      <c r="AI791" s="4"/>
      <c r="AJ791" s="4"/>
      <c r="AK791" s="4"/>
      <c r="AL791" s="4"/>
      <c r="AM791" s="4"/>
      <c r="AN791" s="4"/>
      <c r="AO791" s="4"/>
      <c r="AP791" s="4" t="str">
        <f>VLOOKUP(AA792,[1]Trộn!AA791:AB3783,2,FALSE)</f>
        <v>#ERROR!</v>
      </c>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row>
    <row r="792" ht="14.25" customHeight="1">
      <c r="A792" s="1" t="str">
        <f t="shared" si="150"/>
        <v>OK</v>
      </c>
      <c r="B792" s="3" t="str">
        <f t="shared" si="151"/>
        <v>OK</v>
      </c>
      <c r="C792" s="4" t="s">
        <v>4554</v>
      </c>
      <c r="D792" s="4" t="s">
        <v>4071</v>
      </c>
      <c r="E792" s="4"/>
      <c r="F792" s="4"/>
      <c r="G792" s="4" t="s">
        <v>4555</v>
      </c>
      <c r="H792" s="4"/>
      <c r="I792" s="4"/>
      <c r="J792" s="4"/>
      <c r="K792" s="4"/>
      <c r="L792" s="4"/>
      <c r="M792" s="4" t="s">
        <v>47</v>
      </c>
      <c r="N792" s="4" t="s">
        <v>5</v>
      </c>
      <c r="O792" s="4" t="s">
        <v>1905</v>
      </c>
      <c r="P792" s="4" t="s">
        <v>1965</v>
      </c>
      <c r="Q792" s="4"/>
      <c r="R792" s="4" t="s">
        <v>4556</v>
      </c>
      <c r="S792" s="4" t="s">
        <v>4557</v>
      </c>
      <c r="T792" s="4" t="s">
        <v>4558</v>
      </c>
      <c r="U792" s="4" t="s">
        <v>4559</v>
      </c>
      <c r="V792" s="4" t="s">
        <v>4560</v>
      </c>
      <c r="W792" s="4" t="s">
        <v>4561</v>
      </c>
      <c r="X792" s="4" t="s">
        <v>4562</v>
      </c>
      <c r="Y792" s="4" t="s">
        <v>4563</v>
      </c>
      <c r="Z792" s="4"/>
      <c r="AA792" s="4">
        <v>882.0</v>
      </c>
      <c r="AB792" s="4" t="s">
        <v>47</v>
      </c>
      <c r="AC792" s="4"/>
      <c r="AD792" s="20" t="s">
        <v>2434</v>
      </c>
      <c r="AE792" s="4"/>
      <c r="AF792" s="4"/>
      <c r="AG792" s="4"/>
      <c r="AH792" s="4"/>
      <c r="AI792" s="4"/>
      <c r="AJ792" s="4"/>
      <c r="AK792" s="4"/>
      <c r="AL792" s="4"/>
      <c r="AM792" s="4"/>
      <c r="AN792" s="4"/>
      <c r="AO792" s="4"/>
      <c r="AP792" s="4" t="str">
        <f>VLOOKUP(AA793,[1]Trộn!AA792:AB3784,2,FALSE)</f>
        <v>#ERROR!</v>
      </c>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row>
    <row r="793" ht="14.25" customHeight="1">
      <c r="A793" s="1" t="str">
        <f t="shared" si="150"/>
        <v>OK</v>
      </c>
      <c r="B793" s="3" t="str">
        <f t="shared" si="151"/>
        <v>OK</v>
      </c>
      <c r="C793" s="4" t="s">
        <v>4554</v>
      </c>
      <c r="D793" s="4" t="s">
        <v>4071</v>
      </c>
      <c r="E793" s="4"/>
      <c r="F793" s="4"/>
      <c r="G793" s="4"/>
      <c r="H793" s="4"/>
      <c r="I793" s="4"/>
      <c r="J793" s="4"/>
      <c r="K793" s="4"/>
      <c r="L793" s="4"/>
      <c r="M793" s="4" t="s">
        <v>47</v>
      </c>
      <c r="N793" s="4" t="s">
        <v>5</v>
      </c>
      <c r="O793" s="4" t="s">
        <v>235</v>
      </c>
      <c r="P793" s="4" t="s">
        <v>481</v>
      </c>
      <c r="Q793" s="4"/>
      <c r="R793" s="4" t="s">
        <v>4564</v>
      </c>
      <c r="S793" s="4" t="s">
        <v>4565</v>
      </c>
      <c r="T793" s="4" t="s">
        <v>4566</v>
      </c>
      <c r="U793" s="4" t="s">
        <v>4567</v>
      </c>
      <c r="V793" s="4" t="s">
        <v>4568</v>
      </c>
      <c r="W793" s="4" t="s">
        <v>4569</v>
      </c>
      <c r="X793" s="4" t="s">
        <v>171</v>
      </c>
      <c r="Y793" s="4" t="s">
        <v>4570</v>
      </c>
      <c r="Z793" s="4"/>
      <c r="AA793" s="4">
        <v>883.0</v>
      </c>
      <c r="AB793" s="4" t="s">
        <v>47</v>
      </c>
      <c r="AC793" s="4"/>
      <c r="AD793" s="20" t="s">
        <v>1810</v>
      </c>
      <c r="AE793" s="4"/>
      <c r="AF793" s="4"/>
      <c r="AG793" s="4"/>
      <c r="AH793" s="4"/>
      <c r="AI793" s="4"/>
      <c r="AJ793" s="4"/>
      <c r="AK793" s="4"/>
      <c r="AL793" s="4"/>
      <c r="AM793" s="4"/>
      <c r="AN793" s="4"/>
      <c r="AO793" s="4"/>
      <c r="AP793" s="4" t="str">
        <f>VLOOKUP(AA794,[1]Trộn!AA793:AB3785,2,FALSE)</f>
        <v>#ERROR!</v>
      </c>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row>
    <row r="794" ht="14.25" customHeight="1">
      <c r="A794" s="1" t="str">
        <f t="shared" si="150"/>
        <v>OK</v>
      </c>
      <c r="B794" s="3" t="str">
        <f t="shared" si="151"/>
        <v>OK</v>
      </c>
      <c r="C794" s="4" t="s">
        <v>4554</v>
      </c>
      <c r="D794" s="4" t="s">
        <v>4071</v>
      </c>
      <c r="E794" s="4"/>
      <c r="F794" s="4"/>
      <c r="G794" s="4"/>
      <c r="H794" s="4"/>
      <c r="I794" s="4"/>
      <c r="J794" s="4"/>
      <c r="K794" s="4"/>
      <c r="L794" s="4"/>
      <c r="M794" s="4" t="s">
        <v>47</v>
      </c>
      <c r="N794" s="4" t="s">
        <v>9</v>
      </c>
      <c r="O794" s="4" t="s">
        <v>235</v>
      </c>
      <c r="P794" s="4" t="s">
        <v>481</v>
      </c>
      <c r="Q794" s="4"/>
      <c r="R794" s="4" t="s">
        <v>4571</v>
      </c>
      <c r="S794" s="4"/>
      <c r="T794" s="4"/>
      <c r="U794" s="4"/>
      <c r="V794" s="4"/>
      <c r="W794" s="4"/>
      <c r="X794" s="4" t="s">
        <v>4572</v>
      </c>
      <c r="Y794" s="4" t="s">
        <v>4573</v>
      </c>
      <c r="Z794" s="4"/>
      <c r="AA794" s="4">
        <v>884.0</v>
      </c>
      <c r="AB794" s="4" t="s">
        <v>47</v>
      </c>
      <c r="AC794" s="4"/>
      <c r="AD794" s="20" t="s">
        <v>1106</v>
      </c>
      <c r="AE794" s="4"/>
      <c r="AF794" s="4"/>
      <c r="AG794" s="4"/>
      <c r="AH794" s="4"/>
      <c r="AI794" s="4"/>
      <c r="AJ794" s="4"/>
      <c r="AK794" s="4"/>
      <c r="AL794" s="4"/>
      <c r="AM794" s="4"/>
      <c r="AN794" s="4"/>
      <c r="AO794" s="4"/>
      <c r="AP794" s="4" t="str">
        <f>VLOOKUP(AA795,[1]Trộn!AA794:AB3786,2,FALSE)</f>
        <v>#ERROR!</v>
      </c>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row>
    <row r="795" ht="14.25" customHeight="1">
      <c r="A795" s="1" t="str">
        <f t="shared" si="150"/>
        <v/>
      </c>
      <c r="B795" s="3">
        <f t="shared" si="151"/>
        <v>0</v>
      </c>
      <c r="C795" s="4" t="s">
        <v>4554</v>
      </c>
      <c r="D795" s="4" t="s">
        <v>4071</v>
      </c>
      <c r="E795" s="4"/>
      <c r="F795" s="4"/>
      <c r="G795" s="4" t="s">
        <v>4555</v>
      </c>
      <c r="H795" s="4"/>
      <c r="I795" s="4"/>
      <c r="J795" s="4"/>
      <c r="K795" s="4"/>
      <c r="L795" s="4"/>
      <c r="M795" s="4"/>
      <c r="N795" s="4"/>
      <c r="O795" s="4"/>
      <c r="P795" s="4" t="s">
        <v>4445</v>
      </c>
      <c r="Q795" s="4" t="s">
        <v>5</v>
      </c>
      <c r="R795" s="4" t="s">
        <v>4574</v>
      </c>
      <c r="S795" s="4" t="s">
        <v>2184</v>
      </c>
      <c r="T795" s="4" t="s">
        <v>4548</v>
      </c>
      <c r="U795" s="4" t="s">
        <v>4549</v>
      </c>
      <c r="V795" s="4" t="s">
        <v>2185</v>
      </c>
      <c r="W795" s="4" t="s">
        <v>4550</v>
      </c>
      <c r="X795" s="4" t="s">
        <v>2750</v>
      </c>
      <c r="Y795" s="4"/>
      <c r="Z795" s="4" t="s">
        <v>4575</v>
      </c>
      <c r="AA795" s="4">
        <v>885.0</v>
      </c>
      <c r="AB795" s="4" t="s">
        <v>49</v>
      </c>
      <c r="AC795" s="4"/>
      <c r="AD795" s="4"/>
      <c r="AE795" s="4"/>
      <c r="AF795" s="4"/>
      <c r="AG795" s="4"/>
      <c r="AH795" s="4"/>
      <c r="AI795" s="4"/>
      <c r="AJ795" s="4"/>
      <c r="AK795" s="4"/>
      <c r="AL795" s="4"/>
      <c r="AM795" s="4"/>
      <c r="AN795" s="4"/>
      <c r="AO795" s="4"/>
      <c r="AP795" s="4" t="str">
        <f>VLOOKUP(AA796,[1]Trộn!AA795:AB3787,2,FALSE)</f>
        <v>#ERROR!</v>
      </c>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row>
    <row r="796" ht="14.25" customHeight="1">
      <c r="A796" s="1" t="str">
        <f t="shared" si="150"/>
        <v/>
      </c>
      <c r="B796" s="3">
        <f t="shared" si="151"/>
        <v>0</v>
      </c>
      <c r="C796" s="4" t="s">
        <v>4554</v>
      </c>
      <c r="D796" s="4" t="s">
        <v>4071</v>
      </c>
      <c r="E796" s="4"/>
      <c r="F796" s="4"/>
      <c r="G796" s="4"/>
      <c r="H796" s="4"/>
      <c r="I796" s="4"/>
      <c r="J796" s="4"/>
      <c r="K796" s="4"/>
      <c r="L796" s="4"/>
      <c r="M796" s="4"/>
      <c r="N796" s="4"/>
      <c r="O796" s="4"/>
      <c r="P796" s="4" t="s">
        <v>4445</v>
      </c>
      <c r="Q796" s="4" t="s">
        <v>9</v>
      </c>
      <c r="R796" s="4" t="s">
        <v>4576</v>
      </c>
      <c r="S796" s="4" t="s">
        <v>150</v>
      </c>
      <c r="T796" s="4" t="s">
        <v>150</v>
      </c>
      <c r="U796" s="4" t="s">
        <v>150</v>
      </c>
      <c r="V796" s="4" t="s">
        <v>150</v>
      </c>
      <c r="W796" s="4" t="s">
        <v>150</v>
      </c>
      <c r="X796" s="4" t="s">
        <v>4577</v>
      </c>
      <c r="Y796" s="4"/>
      <c r="Z796" s="4" t="s">
        <v>4578</v>
      </c>
      <c r="AA796" s="4">
        <v>886.0</v>
      </c>
      <c r="AB796" s="4" t="s">
        <v>49</v>
      </c>
      <c r="AC796" s="4"/>
      <c r="AD796" s="4"/>
      <c r="AE796" s="4"/>
      <c r="AF796" s="4"/>
      <c r="AG796" s="4"/>
      <c r="AH796" s="4"/>
      <c r="AI796" s="4"/>
      <c r="AJ796" s="4"/>
      <c r="AK796" s="4"/>
      <c r="AL796" s="4"/>
      <c r="AM796" s="4"/>
      <c r="AN796" s="4"/>
      <c r="AO796" s="4"/>
      <c r="AP796" s="4" t="str">
        <f>VLOOKUP(AA797,[1]Trộn!AA796:AB3788,2,FALSE)</f>
        <v>#ERROR!</v>
      </c>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row>
    <row r="797" ht="14.25" customHeight="1">
      <c r="A797" s="1" t="str">
        <f t="shared" si="150"/>
        <v/>
      </c>
      <c r="B797" s="3">
        <f t="shared" si="151"/>
        <v>0</v>
      </c>
      <c r="C797" s="4" t="s">
        <v>4554</v>
      </c>
      <c r="D797" s="4" t="s">
        <v>4071</v>
      </c>
      <c r="E797" s="4"/>
      <c r="F797" s="4"/>
      <c r="G797" s="4"/>
      <c r="H797" s="4"/>
      <c r="I797" s="4"/>
      <c r="J797" s="4"/>
      <c r="K797" s="4"/>
      <c r="L797" s="4"/>
      <c r="M797" s="4"/>
      <c r="N797" s="4"/>
      <c r="O797" s="4"/>
      <c r="P797" s="4"/>
      <c r="Q797" s="4" t="s">
        <v>5</v>
      </c>
      <c r="R797" s="4" t="s">
        <v>4579</v>
      </c>
      <c r="S797" s="4" t="s">
        <v>2184</v>
      </c>
      <c r="T797" s="4" t="s">
        <v>4548</v>
      </c>
      <c r="U797" s="4" t="s">
        <v>4549</v>
      </c>
      <c r="V797" s="4" t="s">
        <v>2185</v>
      </c>
      <c r="W797" s="4" t="s">
        <v>4550</v>
      </c>
      <c r="X797" s="4" t="s">
        <v>150</v>
      </c>
      <c r="Y797" s="4"/>
      <c r="Z797" s="4" t="s">
        <v>4580</v>
      </c>
      <c r="AA797" s="4">
        <v>887.0</v>
      </c>
      <c r="AB797" s="4" t="s">
        <v>49</v>
      </c>
      <c r="AC797" s="4"/>
      <c r="AD797" s="4"/>
      <c r="AE797" s="4"/>
      <c r="AF797" s="4"/>
      <c r="AG797" s="4"/>
      <c r="AH797" s="4"/>
      <c r="AI797" s="4"/>
      <c r="AJ797" s="4"/>
      <c r="AK797" s="4"/>
      <c r="AL797" s="4"/>
      <c r="AM797" s="4"/>
      <c r="AN797" s="4"/>
      <c r="AO797" s="4"/>
      <c r="AP797" s="4" t="str">
        <f>VLOOKUP(AA798,[1]Trộn!AA797:AB3789,2,FALSE)</f>
        <v>#ERROR!</v>
      </c>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row>
    <row r="798" ht="14.25" customHeight="1">
      <c r="A798" s="1" t="str">
        <f t="shared" si="150"/>
        <v>OK</v>
      </c>
      <c r="B798" s="3" t="str">
        <f t="shared" si="151"/>
        <v>OK</v>
      </c>
      <c r="C798" s="4" t="s">
        <v>4583</v>
      </c>
      <c r="D798" s="4" t="s">
        <v>4071</v>
      </c>
      <c r="E798" s="4"/>
      <c r="F798" s="4" t="s">
        <v>4584</v>
      </c>
      <c r="G798" s="4" t="s">
        <v>4585</v>
      </c>
      <c r="H798" s="4"/>
      <c r="I798" s="4"/>
      <c r="J798" s="4"/>
      <c r="K798" s="4"/>
      <c r="L798" s="4"/>
      <c r="M798" s="4" t="s">
        <v>47</v>
      </c>
      <c r="N798" s="4" t="s">
        <v>9</v>
      </c>
      <c r="O798" s="4" t="s">
        <v>354</v>
      </c>
      <c r="P798" s="4" t="s">
        <v>1165</v>
      </c>
      <c r="Q798" s="4"/>
      <c r="R798" s="4" t="s">
        <v>4586</v>
      </c>
      <c r="S798" s="4"/>
      <c r="T798" s="4"/>
      <c r="U798" s="4"/>
      <c r="V798" s="4"/>
      <c r="W798" s="4"/>
      <c r="X798" s="4" t="s">
        <v>4587</v>
      </c>
      <c r="Y798" s="4" t="s">
        <v>4588</v>
      </c>
      <c r="Z798" s="4"/>
      <c r="AA798" s="4">
        <v>888.0</v>
      </c>
      <c r="AB798" s="4" t="s">
        <v>47</v>
      </c>
      <c r="AC798" s="4"/>
      <c r="AD798" s="20" t="s">
        <v>1927</v>
      </c>
      <c r="AE798" s="4"/>
      <c r="AF798" s="4"/>
      <c r="AG798" s="4"/>
      <c r="AH798" s="4"/>
      <c r="AI798" s="4"/>
      <c r="AJ798" s="4"/>
      <c r="AK798" s="4"/>
      <c r="AL798" s="4"/>
      <c r="AM798" s="4"/>
      <c r="AN798" s="4"/>
      <c r="AO798" s="4"/>
      <c r="AP798" s="4" t="str">
        <f>VLOOKUP(AA799,[1]Trộn!AA798:AB3790,2,FALSE)</f>
        <v>#ERROR!</v>
      </c>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row>
    <row r="799" ht="14.25" customHeight="1">
      <c r="A799" s="1" t="str">
        <f t="shared" si="150"/>
        <v>OK</v>
      </c>
      <c r="B799" s="3" t="str">
        <f t="shared" si="151"/>
        <v>OK</v>
      </c>
      <c r="C799" s="4" t="s">
        <v>4583</v>
      </c>
      <c r="D799" s="4" t="s">
        <v>4071</v>
      </c>
      <c r="E799" s="4"/>
      <c r="F799" s="4"/>
      <c r="G799" s="4"/>
      <c r="H799" s="4"/>
      <c r="I799" s="4"/>
      <c r="J799" s="4"/>
      <c r="K799" s="4"/>
      <c r="L799" s="4"/>
      <c r="M799" s="4" t="s">
        <v>47</v>
      </c>
      <c r="N799" s="4" t="s">
        <v>9</v>
      </c>
      <c r="O799" s="4" t="s">
        <v>1009</v>
      </c>
      <c r="P799" s="4" t="s">
        <v>1060</v>
      </c>
      <c r="Q799" s="4"/>
      <c r="R799" s="4" t="s">
        <v>4589</v>
      </c>
      <c r="S799" s="4"/>
      <c r="T799" s="4"/>
      <c r="U799" s="4"/>
      <c r="V799" s="4"/>
      <c r="W799" s="4"/>
      <c r="X799" s="4" t="s">
        <v>4590</v>
      </c>
      <c r="Y799" s="4" t="s">
        <v>4590</v>
      </c>
      <c r="Z799" s="4"/>
      <c r="AA799" s="4">
        <v>889.0</v>
      </c>
      <c r="AB799" s="4" t="s">
        <v>47</v>
      </c>
      <c r="AC799" s="4"/>
      <c r="AD799" s="20" t="s">
        <v>481</v>
      </c>
      <c r="AE799" s="4"/>
      <c r="AF799" s="4"/>
      <c r="AG799" s="4"/>
      <c r="AH799" s="4"/>
      <c r="AI799" s="4"/>
      <c r="AJ799" s="4"/>
      <c r="AK799" s="4"/>
      <c r="AL799" s="4"/>
      <c r="AM799" s="4"/>
      <c r="AN799" s="4"/>
      <c r="AO799" s="4"/>
      <c r="AP799" s="4" t="str">
        <f>VLOOKUP(AA800,[1]Trộn!AA799:AB3791,2,FALSE)</f>
        <v>#ERROR!</v>
      </c>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row>
    <row r="800" ht="14.25" customHeight="1">
      <c r="A800" s="1" t="str">
        <f t="shared" si="150"/>
        <v>OK</v>
      </c>
      <c r="B800" s="3" t="str">
        <f t="shared" si="151"/>
        <v>OK</v>
      </c>
      <c r="C800" s="4" t="s">
        <v>4583</v>
      </c>
      <c r="D800" s="4" t="s">
        <v>4071</v>
      </c>
      <c r="E800" s="4"/>
      <c r="F800" s="4"/>
      <c r="G800" s="4"/>
      <c r="H800" s="4"/>
      <c r="I800" s="4"/>
      <c r="J800" s="4"/>
      <c r="K800" s="4"/>
      <c r="L800" s="4"/>
      <c r="M800" s="4" t="s">
        <v>47</v>
      </c>
      <c r="N800" s="4" t="s">
        <v>9</v>
      </c>
      <c r="O800" s="4" t="s">
        <v>829</v>
      </c>
      <c r="P800" s="4" t="s">
        <v>830</v>
      </c>
      <c r="Q800" s="4"/>
      <c r="R800" s="4" t="s">
        <v>4591</v>
      </c>
      <c r="S800" s="4"/>
      <c r="T800" s="4"/>
      <c r="U800" s="4"/>
      <c r="V800" s="4"/>
      <c r="W800" s="4"/>
      <c r="X800" s="4" t="s">
        <v>4592</v>
      </c>
      <c r="Y800" s="4" t="s">
        <v>4593</v>
      </c>
      <c r="Z800" s="4"/>
      <c r="AA800" s="4">
        <v>890.0</v>
      </c>
      <c r="AB800" s="4" t="s">
        <v>47</v>
      </c>
      <c r="AC800" s="4"/>
      <c r="AD800" s="20" t="s">
        <v>1150</v>
      </c>
      <c r="AE800" s="4"/>
      <c r="AF800" s="4"/>
      <c r="AG800" s="4"/>
      <c r="AH800" s="4"/>
      <c r="AI800" s="4"/>
      <c r="AJ800" s="4"/>
      <c r="AK800" s="4"/>
      <c r="AL800" s="4"/>
      <c r="AM800" s="4"/>
      <c r="AN800" s="4"/>
      <c r="AO800" s="4"/>
      <c r="AP800" s="4" t="str">
        <f>VLOOKUP(AA801,[1]Trộn!AA800:AB3792,2,FALSE)</f>
        <v>#ERROR!</v>
      </c>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row>
    <row r="801" ht="14.25" customHeight="1">
      <c r="A801" s="1" t="str">
        <f t="shared" si="150"/>
        <v/>
      </c>
      <c r="B801" s="3">
        <f t="shared" si="151"/>
        <v>0</v>
      </c>
      <c r="C801" s="4" t="s">
        <v>4583</v>
      </c>
      <c r="D801" s="4" t="s">
        <v>4071</v>
      </c>
      <c r="E801" s="4"/>
      <c r="F801" s="4" t="s">
        <v>4584</v>
      </c>
      <c r="G801" s="4" t="s">
        <v>4585</v>
      </c>
      <c r="H801" s="4"/>
      <c r="I801" s="4"/>
      <c r="J801" s="4"/>
      <c r="K801" s="4"/>
      <c r="L801" s="4"/>
      <c r="M801" s="4"/>
      <c r="N801" s="4"/>
      <c r="O801" s="4"/>
      <c r="P801" s="4" t="s">
        <v>4445</v>
      </c>
      <c r="Q801" s="4" t="s">
        <v>5</v>
      </c>
      <c r="R801" s="4" t="s">
        <v>4528</v>
      </c>
      <c r="S801" s="4" t="s">
        <v>4529</v>
      </c>
      <c r="T801" s="4" t="s">
        <v>4530</v>
      </c>
      <c r="U801" s="4" t="s">
        <v>4531</v>
      </c>
      <c r="V801" s="4" t="s">
        <v>4532</v>
      </c>
      <c r="W801" s="4" t="s">
        <v>4533</v>
      </c>
      <c r="X801" s="4" t="s">
        <v>410</v>
      </c>
      <c r="Y801" s="4"/>
      <c r="Z801" s="4" t="s">
        <v>4594</v>
      </c>
      <c r="AA801" s="4">
        <v>891.0</v>
      </c>
      <c r="AB801" s="4" t="s">
        <v>13</v>
      </c>
      <c r="AC801" s="4"/>
      <c r="AD801" s="4"/>
      <c r="AE801" s="4"/>
      <c r="AF801" s="4"/>
      <c r="AG801" s="4"/>
      <c r="AH801" s="4"/>
      <c r="AI801" s="4"/>
      <c r="AJ801" s="4"/>
      <c r="AK801" s="4"/>
      <c r="AL801" s="4"/>
      <c r="AM801" s="4"/>
      <c r="AN801" s="4"/>
      <c r="AO801" s="4"/>
      <c r="AP801" s="4" t="str">
        <f>VLOOKUP(AA802,[1]Trộn!AA801:AB3793,2,FALSE)</f>
        <v>#ERROR!</v>
      </c>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row>
    <row r="802" ht="14.25" customHeight="1">
      <c r="A802" s="1" t="str">
        <f t="shared" si="150"/>
        <v/>
      </c>
      <c r="B802" s="3">
        <f t="shared" si="151"/>
        <v>0</v>
      </c>
      <c r="C802" s="4" t="s">
        <v>4583</v>
      </c>
      <c r="D802" s="4" t="s">
        <v>4071</v>
      </c>
      <c r="E802" s="4"/>
      <c r="F802" s="4"/>
      <c r="G802" s="4"/>
      <c r="H802" s="4"/>
      <c r="I802" s="4"/>
      <c r="J802" s="4"/>
      <c r="K802" s="4"/>
      <c r="L802" s="4"/>
      <c r="M802" s="4"/>
      <c r="N802" s="4"/>
      <c r="O802" s="4"/>
      <c r="P802" s="4" t="s">
        <v>4445</v>
      </c>
      <c r="Q802" s="4" t="s">
        <v>9</v>
      </c>
      <c r="R802" s="4" t="s">
        <v>4595</v>
      </c>
      <c r="S802" s="4" t="s">
        <v>150</v>
      </c>
      <c r="T802" s="4" t="s">
        <v>150</v>
      </c>
      <c r="U802" s="4" t="s">
        <v>150</v>
      </c>
      <c r="V802" s="4" t="s">
        <v>150</v>
      </c>
      <c r="W802" s="4" t="s">
        <v>150</v>
      </c>
      <c r="X802" s="4" t="s">
        <v>4597</v>
      </c>
      <c r="Y802" s="4"/>
      <c r="Z802" s="4" t="s">
        <v>4598</v>
      </c>
      <c r="AA802" s="4">
        <v>892.0</v>
      </c>
      <c r="AB802" s="4" t="s">
        <v>13</v>
      </c>
      <c r="AC802" s="4"/>
      <c r="AD802" s="4"/>
      <c r="AE802" s="4"/>
      <c r="AF802" s="4"/>
      <c r="AG802" s="4"/>
      <c r="AH802" s="4"/>
      <c r="AI802" s="4"/>
      <c r="AJ802" s="4"/>
      <c r="AK802" s="4"/>
      <c r="AL802" s="4"/>
      <c r="AM802" s="4"/>
      <c r="AN802" s="4"/>
      <c r="AO802" s="4"/>
      <c r="AP802" s="4" t="str">
        <f>VLOOKUP(AA803,[1]Trộn!AA802:AB3794,2,FALSE)</f>
        <v>#ERROR!</v>
      </c>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row>
    <row r="803" ht="14.25" customHeight="1">
      <c r="A803" s="1" t="str">
        <f t="shared" si="150"/>
        <v/>
      </c>
      <c r="B803" s="3">
        <f t="shared" si="151"/>
        <v>0</v>
      </c>
      <c r="C803" s="4" t="s">
        <v>4583</v>
      </c>
      <c r="D803" s="4" t="s">
        <v>4071</v>
      </c>
      <c r="E803" s="4"/>
      <c r="F803" s="4"/>
      <c r="G803" s="4"/>
      <c r="H803" s="4"/>
      <c r="I803" s="4"/>
      <c r="J803" s="4"/>
      <c r="K803" s="4"/>
      <c r="L803" s="4"/>
      <c r="M803" s="4"/>
      <c r="N803" s="4"/>
      <c r="O803" s="4"/>
      <c r="P803" s="4"/>
      <c r="Q803" s="4" t="s">
        <v>5</v>
      </c>
      <c r="R803" s="4" t="s">
        <v>4600</v>
      </c>
      <c r="S803" s="4" t="s">
        <v>3571</v>
      </c>
      <c r="T803" s="4" t="s">
        <v>3572</v>
      </c>
      <c r="U803" s="4" t="s">
        <v>3573</v>
      </c>
      <c r="V803" s="4" t="s">
        <v>3574</v>
      </c>
      <c r="W803" s="4" t="s">
        <v>3575</v>
      </c>
      <c r="X803" s="4"/>
      <c r="Y803" s="4"/>
      <c r="Z803" s="4" t="s">
        <v>2628</v>
      </c>
      <c r="AA803" s="4">
        <v>893.0</v>
      </c>
      <c r="AB803" s="4" t="s">
        <v>49</v>
      </c>
      <c r="AC803" s="4"/>
      <c r="AD803" s="4"/>
      <c r="AE803" s="4"/>
      <c r="AF803" s="4"/>
      <c r="AG803" s="4"/>
      <c r="AH803" s="4"/>
      <c r="AI803" s="4"/>
      <c r="AJ803" s="4"/>
      <c r="AK803" s="4"/>
      <c r="AL803" s="4"/>
      <c r="AM803" s="4"/>
      <c r="AN803" s="4"/>
      <c r="AO803" s="4"/>
      <c r="AP803" s="4" t="str">
        <f>VLOOKUP(AA804,[1]Trộn!AA803:AB3795,2,FALSE)</f>
        <v>#ERROR!</v>
      </c>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row>
    <row r="804" ht="14.25" customHeight="1">
      <c r="A804" s="1" t="str">
        <f t="shared" si="150"/>
        <v>OK</v>
      </c>
      <c r="B804" s="3" t="str">
        <f t="shared" si="151"/>
        <v>OK</v>
      </c>
      <c r="C804" s="4" t="s">
        <v>4601</v>
      </c>
      <c r="D804" s="4" t="s">
        <v>4071</v>
      </c>
      <c r="E804" s="4"/>
      <c r="F804" s="4"/>
      <c r="G804" s="4" t="s">
        <v>4602</v>
      </c>
      <c r="H804" s="4"/>
      <c r="I804" s="4"/>
      <c r="J804" s="4"/>
      <c r="K804" s="4"/>
      <c r="L804" s="4"/>
      <c r="M804" s="4" t="s">
        <v>47</v>
      </c>
      <c r="N804" s="4" t="s">
        <v>9</v>
      </c>
      <c r="O804" s="4" t="s">
        <v>1009</v>
      </c>
      <c r="P804" s="4" t="s">
        <v>1091</v>
      </c>
      <c r="Q804" s="4"/>
      <c r="R804" s="4" t="s">
        <v>4603</v>
      </c>
      <c r="S804" s="4"/>
      <c r="T804" s="4"/>
      <c r="U804" s="4"/>
      <c r="V804" s="4"/>
      <c r="W804" s="4"/>
      <c r="X804" s="4" t="s">
        <v>4604</v>
      </c>
      <c r="Y804" s="4" t="s">
        <v>4604</v>
      </c>
      <c r="Z804" s="4"/>
      <c r="AA804" s="4">
        <v>894.0</v>
      </c>
      <c r="AB804" s="4" t="s">
        <v>47</v>
      </c>
      <c r="AC804" s="4"/>
      <c r="AD804" s="20" t="s">
        <v>2434</v>
      </c>
      <c r="AE804" s="4"/>
      <c r="AF804" s="4"/>
      <c r="AG804" s="4"/>
      <c r="AH804" s="4"/>
      <c r="AI804" s="4"/>
      <c r="AJ804" s="4"/>
      <c r="AK804" s="4"/>
      <c r="AL804" s="4"/>
      <c r="AM804" s="4"/>
      <c r="AN804" s="4"/>
      <c r="AO804" s="4"/>
      <c r="AP804" s="4" t="str">
        <f>VLOOKUP(AA805,[1]Trộn!AA804:AB3796,2,FALSE)</f>
        <v>#ERROR!</v>
      </c>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row>
    <row r="805" ht="14.25" customHeight="1">
      <c r="A805" s="1" t="str">
        <f t="shared" si="150"/>
        <v>OK</v>
      </c>
      <c r="B805" s="3" t="str">
        <f t="shared" si="151"/>
        <v>OK</v>
      </c>
      <c r="C805" s="4" t="s">
        <v>4601</v>
      </c>
      <c r="D805" s="4" t="s">
        <v>4071</v>
      </c>
      <c r="E805" s="4"/>
      <c r="F805" s="4"/>
      <c r="G805" s="4"/>
      <c r="H805" s="4"/>
      <c r="I805" s="4"/>
      <c r="J805" s="4"/>
      <c r="K805" s="4"/>
      <c r="L805" s="4"/>
      <c r="M805" s="4" t="s">
        <v>47</v>
      </c>
      <c r="N805" s="4" t="s">
        <v>9</v>
      </c>
      <c r="O805" s="4" t="s">
        <v>1009</v>
      </c>
      <c r="P805" s="4" t="s">
        <v>1060</v>
      </c>
      <c r="Q805" s="4"/>
      <c r="R805" s="4" t="s">
        <v>4605</v>
      </c>
      <c r="S805" s="4"/>
      <c r="T805" s="4"/>
      <c r="U805" s="4"/>
      <c r="V805" s="4"/>
      <c r="W805" s="4"/>
      <c r="X805" s="4" t="s">
        <v>4606</v>
      </c>
      <c r="Y805" s="4" t="s">
        <v>4606</v>
      </c>
      <c r="Z805" s="4"/>
      <c r="AA805" s="4">
        <v>895.0</v>
      </c>
      <c r="AB805" s="4" t="s">
        <v>47</v>
      </c>
      <c r="AC805" s="4"/>
      <c r="AD805" s="20" t="s">
        <v>860</v>
      </c>
      <c r="AE805" s="4"/>
      <c r="AF805" s="4"/>
      <c r="AG805" s="4"/>
      <c r="AH805" s="4"/>
      <c r="AI805" s="4"/>
      <c r="AJ805" s="4"/>
      <c r="AK805" s="4"/>
      <c r="AL805" s="4"/>
      <c r="AM805" s="4"/>
      <c r="AN805" s="4"/>
      <c r="AO805" s="4"/>
      <c r="AP805" s="4" t="str">
        <f>VLOOKUP(AA806,[1]Trộn!AA805:AB3797,2,FALSE)</f>
        <v>#ERROR!</v>
      </c>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row>
    <row r="806" ht="14.25" customHeight="1">
      <c r="A806" s="1" t="str">
        <f t="shared" si="150"/>
        <v>OK</v>
      </c>
      <c r="B806" s="3" t="str">
        <f t="shared" si="151"/>
        <v>OK</v>
      </c>
      <c r="C806" s="4" t="s">
        <v>4601</v>
      </c>
      <c r="D806" s="4" t="s">
        <v>4071</v>
      </c>
      <c r="E806" s="4"/>
      <c r="F806" s="4"/>
      <c r="G806" s="4"/>
      <c r="H806" s="4"/>
      <c r="I806" s="4"/>
      <c r="J806" s="4"/>
      <c r="K806" s="4"/>
      <c r="L806" s="4"/>
      <c r="M806" s="4" t="s">
        <v>47</v>
      </c>
      <c r="N806" s="4" t="s">
        <v>9</v>
      </c>
      <c r="O806" s="4" t="s">
        <v>1905</v>
      </c>
      <c r="P806" s="4" t="s">
        <v>1965</v>
      </c>
      <c r="Q806" s="4"/>
      <c r="R806" s="4" t="s">
        <v>4607</v>
      </c>
      <c r="S806" s="4"/>
      <c r="T806" s="4"/>
      <c r="U806" s="4"/>
      <c r="V806" s="4"/>
      <c r="W806" s="4"/>
      <c r="X806" s="4" t="s">
        <v>4608</v>
      </c>
      <c r="Y806" s="4" t="s">
        <v>4608</v>
      </c>
      <c r="Z806" s="4"/>
      <c r="AA806" s="4">
        <v>896.0</v>
      </c>
      <c r="AB806" s="4" t="s">
        <v>47</v>
      </c>
      <c r="AC806" s="4"/>
      <c r="AD806" s="20" t="s">
        <v>1191</v>
      </c>
      <c r="AE806" s="4"/>
      <c r="AF806" s="4"/>
      <c r="AG806" s="4"/>
      <c r="AH806" s="4"/>
      <c r="AI806" s="4"/>
      <c r="AJ806" s="4"/>
      <c r="AK806" s="4"/>
      <c r="AL806" s="4"/>
      <c r="AM806" s="4"/>
      <c r="AN806" s="4"/>
      <c r="AO806" s="4"/>
      <c r="AP806" s="4" t="str">
        <f>VLOOKUP(AA807,[1]Trộn!AA806:AB3798,2,FALSE)</f>
        <v>#ERROR!</v>
      </c>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row>
    <row r="807" ht="14.25" customHeight="1">
      <c r="A807" s="1" t="str">
        <f t="shared" si="150"/>
        <v/>
      </c>
      <c r="B807" s="3">
        <f t="shared" si="151"/>
        <v>0</v>
      </c>
      <c r="C807" s="4" t="s">
        <v>4601</v>
      </c>
      <c r="D807" s="4" t="s">
        <v>4071</v>
      </c>
      <c r="E807" s="4"/>
      <c r="F807" s="4"/>
      <c r="G807" s="4" t="s">
        <v>4602</v>
      </c>
      <c r="H807" s="4"/>
      <c r="I807" s="4"/>
      <c r="J807" s="4"/>
      <c r="K807" s="4"/>
      <c r="L807" s="4"/>
      <c r="M807" s="4"/>
      <c r="N807" s="4"/>
      <c r="O807" s="4"/>
      <c r="P807" s="4" t="s">
        <v>4445</v>
      </c>
      <c r="Q807" s="4" t="s">
        <v>5</v>
      </c>
      <c r="R807" s="4" t="s">
        <v>4535</v>
      </c>
      <c r="S807" s="4" t="s">
        <v>4033</v>
      </c>
      <c r="T807" s="4" t="s">
        <v>4034</v>
      </c>
      <c r="U807" s="4" t="s">
        <v>4003</v>
      </c>
      <c r="V807" s="4" t="s">
        <v>4035</v>
      </c>
      <c r="W807" s="4" t="s">
        <v>4036</v>
      </c>
      <c r="X807" s="4" t="s">
        <v>151</v>
      </c>
      <c r="Y807" s="4"/>
      <c r="Z807" s="4" t="s">
        <v>4609</v>
      </c>
      <c r="AA807" s="4">
        <v>897.0</v>
      </c>
      <c r="AB807" s="4" t="s">
        <v>13</v>
      </c>
      <c r="AC807" s="4"/>
      <c r="AD807" s="4"/>
      <c r="AE807" s="4"/>
      <c r="AF807" s="4"/>
      <c r="AG807" s="4"/>
      <c r="AH807" s="4"/>
      <c r="AI807" s="4"/>
      <c r="AJ807" s="4"/>
      <c r="AK807" s="4"/>
      <c r="AL807" s="4"/>
      <c r="AM807" s="4"/>
      <c r="AN807" s="4"/>
      <c r="AO807" s="4"/>
      <c r="AP807" s="4" t="str">
        <f>VLOOKUP(AA808,[1]Trộn!AA807:AB3799,2,FALSE)</f>
        <v>#ERROR!</v>
      </c>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row>
    <row r="808" ht="14.25" customHeight="1">
      <c r="A808" s="1" t="str">
        <f t="shared" si="150"/>
        <v/>
      </c>
      <c r="B808" s="3">
        <f t="shared" si="151"/>
        <v>0</v>
      </c>
      <c r="C808" s="4" t="s">
        <v>4601</v>
      </c>
      <c r="D808" s="4" t="s">
        <v>4071</v>
      </c>
      <c r="E808" s="4"/>
      <c r="F808" s="4"/>
      <c r="G808" s="4"/>
      <c r="H808" s="4"/>
      <c r="I808" s="4"/>
      <c r="J808" s="4"/>
      <c r="K808" s="4"/>
      <c r="L808" s="4"/>
      <c r="M808" s="4"/>
      <c r="N808" s="4"/>
      <c r="O808" s="4"/>
      <c r="P808" s="4"/>
      <c r="Q808" s="4" t="s">
        <v>9</v>
      </c>
      <c r="R808" s="4" t="s">
        <v>4611</v>
      </c>
      <c r="S808" s="4" t="s">
        <v>150</v>
      </c>
      <c r="T808" s="4" t="s">
        <v>150</v>
      </c>
      <c r="U808" s="4" t="s">
        <v>150</v>
      </c>
      <c r="V808" s="4" t="s">
        <v>150</v>
      </c>
      <c r="W808" s="4" t="s">
        <v>150</v>
      </c>
      <c r="X808" s="4" t="s">
        <v>4612</v>
      </c>
      <c r="Y808" s="4"/>
      <c r="Z808" s="4" t="s">
        <v>4613</v>
      </c>
      <c r="AA808" s="4">
        <v>898.0</v>
      </c>
      <c r="AB808" s="4" t="s">
        <v>47</v>
      </c>
      <c r="AC808" s="4"/>
      <c r="AD808" s="20" t="s">
        <v>2243</v>
      </c>
      <c r="AE808" s="4"/>
      <c r="AF808" s="4"/>
      <c r="AG808" s="4"/>
      <c r="AH808" s="4"/>
      <c r="AI808" s="4"/>
      <c r="AJ808" s="4"/>
      <c r="AK808" s="4"/>
      <c r="AL808" s="4"/>
      <c r="AM808" s="4"/>
      <c r="AN808" s="4"/>
      <c r="AO808" s="4"/>
      <c r="AP808" s="4" t="str">
        <f>VLOOKUP(AA809,[1]Trộn!AA808:AB3800,2,FALSE)</f>
        <v>#ERROR!</v>
      </c>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row>
    <row r="809" ht="14.25" customHeight="1">
      <c r="A809" s="1" t="str">
        <f t="shared" si="150"/>
        <v/>
      </c>
      <c r="B809" s="3">
        <f t="shared" si="151"/>
        <v>0</v>
      </c>
      <c r="C809" s="4" t="s">
        <v>4601</v>
      </c>
      <c r="D809" s="4" t="s">
        <v>4071</v>
      </c>
      <c r="E809" s="4"/>
      <c r="F809" s="4"/>
      <c r="G809" s="4"/>
      <c r="H809" s="4"/>
      <c r="I809" s="4"/>
      <c r="J809" s="4"/>
      <c r="K809" s="4"/>
      <c r="L809" s="4"/>
      <c r="M809" s="4"/>
      <c r="N809" s="4"/>
      <c r="O809" s="4"/>
      <c r="P809" s="4"/>
      <c r="Q809" s="4" t="s">
        <v>9</v>
      </c>
      <c r="R809" s="4" t="s">
        <v>4614</v>
      </c>
      <c r="S809" s="4"/>
      <c r="T809" s="4"/>
      <c r="U809" s="4"/>
      <c r="V809" s="4"/>
      <c r="W809" s="4"/>
      <c r="X809" s="4"/>
      <c r="Y809" s="4"/>
      <c r="Z809" s="4" t="s">
        <v>4615</v>
      </c>
      <c r="AA809" s="4">
        <v>899.0</v>
      </c>
      <c r="AB809" s="4" t="s">
        <v>49</v>
      </c>
      <c r="AC809" s="4"/>
      <c r="AD809" s="4"/>
      <c r="AE809" s="4"/>
      <c r="AF809" s="4"/>
      <c r="AG809" s="4"/>
      <c r="AH809" s="4"/>
      <c r="AI809" s="4"/>
      <c r="AJ809" s="4"/>
      <c r="AK809" s="4"/>
      <c r="AL809" s="4"/>
      <c r="AM809" s="4"/>
      <c r="AN809" s="4"/>
      <c r="AO809" s="4"/>
      <c r="AP809" s="4" t="str">
        <f>VLOOKUP(AA810,[1]Trộn!AA809:AB3801,2,FALSE)</f>
        <v>#ERROR!</v>
      </c>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row>
    <row r="810" ht="14.25" customHeight="1">
      <c r="A810" s="1" t="str">
        <f t="shared" si="150"/>
        <v>Giữ chỗ</v>
      </c>
      <c r="B810" s="3" t="str">
        <f t="shared" si="151"/>
        <v>OK</v>
      </c>
      <c r="C810" s="4" t="s">
        <v>4616</v>
      </c>
      <c r="D810" s="4" t="s">
        <v>4071</v>
      </c>
      <c r="E810" s="4"/>
      <c r="F810" s="4"/>
      <c r="G810" s="4" t="s">
        <v>4617</v>
      </c>
      <c r="H810" s="4"/>
      <c r="I810" s="4"/>
      <c r="J810" s="4"/>
      <c r="K810" s="4"/>
      <c r="L810" s="4"/>
      <c r="M810" s="4" t="s">
        <v>47</v>
      </c>
      <c r="N810" s="4" t="s">
        <v>9</v>
      </c>
      <c r="O810" s="4" t="s">
        <v>414</v>
      </c>
      <c r="P810" s="4" t="s">
        <v>1810</v>
      </c>
      <c r="Q810" s="4"/>
      <c r="R810" s="4"/>
      <c r="S810" s="4"/>
      <c r="T810" s="4"/>
      <c r="U810" s="4"/>
      <c r="V810" s="4"/>
      <c r="W810" s="4"/>
      <c r="X810" s="4"/>
      <c r="Y810" s="4"/>
      <c r="Z810" s="4"/>
      <c r="AA810" s="4">
        <v>900.0</v>
      </c>
      <c r="AB810" s="4" t="s">
        <v>47</v>
      </c>
      <c r="AC810" s="4"/>
      <c r="AD810" s="20" t="s">
        <v>490</v>
      </c>
      <c r="AE810" s="4"/>
      <c r="AF810" s="4"/>
      <c r="AG810" s="4"/>
      <c r="AH810" s="4"/>
      <c r="AI810" s="4"/>
      <c r="AJ810" s="4"/>
      <c r="AK810" s="4"/>
      <c r="AL810" s="4"/>
      <c r="AM810" s="4"/>
      <c r="AN810" s="4"/>
      <c r="AO810" s="4"/>
      <c r="AP810" s="4" t="str">
        <f>VLOOKUP(AA811,[1]Trộn!AA810:AB3802,2,FALSE)</f>
        <v>#ERROR!</v>
      </c>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row>
    <row r="811" ht="14.25" customHeight="1">
      <c r="A811" s="1" t="str">
        <f t="shared" si="150"/>
        <v>OK</v>
      </c>
      <c r="B811" s="3" t="str">
        <f t="shared" si="151"/>
        <v>OK</v>
      </c>
      <c r="C811" s="4" t="s">
        <v>4616</v>
      </c>
      <c r="D811" s="4" t="s">
        <v>4071</v>
      </c>
      <c r="E811" s="4"/>
      <c r="F811" s="4"/>
      <c r="G811" s="4"/>
      <c r="H811" s="4"/>
      <c r="I811" s="4"/>
      <c r="J811" s="4"/>
      <c r="K811" s="4"/>
      <c r="L811" s="4"/>
      <c r="M811" s="4" t="s">
        <v>47</v>
      </c>
      <c r="N811" s="4" t="s">
        <v>9</v>
      </c>
      <c r="O811" s="4" t="s">
        <v>1905</v>
      </c>
      <c r="P811" s="4" t="s">
        <v>1965</v>
      </c>
      <c r="Q811" s="4"/>
      <c r="R811" s="4" t="s">
        <v>4618</v>
      </c>
      <c r="S811" s="4"/>
      <c r="T811" s="4"/>
      <c r="U811" s="4"/>
      <c r="V811" s="4"/>
      <c r="W811" s="4"/>
      <c r="X811" s="4" t="s">
        <v>4619</v>
      </c>
      <c r="Y811" s="4" t="s">
        <v>4619</v>
      </c>
      <c r="Z811" s="4"/>
      <c r="AA811" s="4">
        <v>901.0</v>
      </c>
      <c r="AB811" s="4" t="s">
        <v>47</v>
      </c>
      <c r="AC811" s="4"/>
      <c r="AD811" s="20" t="s">
        <v>1810</v>
      </c>
      <c r="AE811" s="4"/>
      <c r="AF811" s="4"/>
      <c r="AG811" s="4"/>
      <c r="AH811" s="4"/>
      <c r="AI811" s="4"/>
      <c r="AJ811" s="4"/>
      <c r="AK811" s="4"/>
      <c r="AL811" s="4"/>
      <c r="AM811" s="4"/>
      <c r="AN811" s="4"/>
      <c r="AO811" s="4"/>
      <c r="AP811" s="4" t="str">
        <f>VLOOKUP(AA812,[1]Trộn!AA811:AB3803,2,FALSE)</f>
        <v>#ERROR!</v>
      </c>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row>
    <row r="812" ht="14.25" customHeight="1">
      <c r="A812" s="1" t="str">
        <f t="shared" si="150"/>
        <v/>
      </c>
      <c r="B812" s="3">
        <f t="shared" si="151"/>
        <v>0</v>
      </c>
      <c r="C812" s="4" t="s">
        <v>4616</v>
      </c>
      <c r="D812" s="4" t="s">
        <v>4071</v>
      </c>
      <c r="E812" s="4"/>
      <c r="F812" s="4"/>
      <c r="G812" s="4" t="s">
        <v>4617</v>
      </c>
      <c r="H812" s="4"/>
      <c r="I812" s="4"/>
      <c r="J812" s="4"/>
      <c r="K812" s="4"/>
      <c r="L812" s="4"/>
      <c r="M812" s="4"/>
      <c r="N812" s="4"/>
      <c r="O812" s="4"/>
      <c r="P812" s="4" t="s">
        <v>4445</v>
      </c>
      <c r="Q812" s="4" t="s">
        <v>5</v>
      </c>
      <c r="R812" s="4" t="s">
        <v>4620</v>
      </c>
      <c r="S812" s="4" t="s">
        <v>3455</v>
      </c>
      <c r="T812" s="4" t="s">
        <v>4621</v>
      </c>
      <c r="U812" s="4" t="s">
        <v>4003</v>
      </c>
      <c r="V812" s="4" t="s">
        <v>4004</v>
      </c>
      <c r="W812" s="4" t="s">
        <v>4622</v>
      </c>
      <c r="X812" s="4" t="s">
        <v>99</v>
      </c>
      <c r="Y812" s="4"/>
      <c r="Z812" s="4" t="s">
        <v>4623</v>
      </c>
      <c r="AA812" s="4">
        <v>902.0</v>
      </c>
      <c r="AB812" s="4" t="s">
        <v>47</v>
      </c>
      <c r="AC812" s="4"/>
      <c r="AD812" s="20" t="s">
        <v>1106</v>
      </c>
      <c r="AE812" s="4"/>
      <c r="AF812" s="4"/>
      <c r="AG812" s="4"/>
      <c r="AH812" s="4"/>
      <c r="AI812" s="4"/>
      <c r="AJ812" s="4"/>
      <c r="AK812" s="4"/>
      <c r="AL812" s="4"/>
      <c r="AM812" s="4"/>
      <c r="AN812" s="4"/>
      <c r="AO812" s="4"/>
      <c r="AP812" s="4" t="str">
        <f>VLOOKUP(AA813,[1]Trộn!AA812:AB3804,2,FALSE)</f>
        <v>#ERROR!</v>
      </c>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row>
    <row r="813" ht="14.25" customHeight="1">
      <c r="A813" s="1" t="str">
        <f t="shared" si="150"/>
        <v/>
      </c>
      <c r="B813" s="3">
        <f t="shared" si="151"/>
        <v>0</v>
      </c>
      <c r="C813" s="4" t="s">
        <v>4616</v>
      </c>
      <c r="D813" s="4" t="s">
        <v>4071</v>
      </c>
      <c r="E813" s="4"/>
      <c r="F813" s="4"/>
      <c r="G813" s="4"/>
      <c r="H813" s="4"/>
      <c r="I813" s="4"/>
      <c r="J813" s="4"/>
      <c r="K813" s="4"/>
      <c r="L813" s="4"/>
      <c r="M813" s="4"/>
      <c r="N813" s="4"/>
      <c r="O813" s="4"/>
      <c r="P813" s="4" t="s">
        <v>4445</v>
      </c>
      <c r="Q813" s="4" t="s">
        <v>9</v>
      </c>
      <c r="R813" s="4" t="s">
        <v>4624</v>
      </c>
      <c r="S813" s="4" t="s">
        <v>150</v>
      </c>
      <c r="T813" s="4" t="s">
        <v>150</v>
      </c>
      <c r="U813" s="4" t="s">
        <v>150</v>
      </c>
      <c r="V813" s="4" t="s">
        <v>150</v>
      </c>
      <c r="W813" s="4" t="s">
        <v>150</v>
      </c>
      <c r="X813" s="4" t="s">
        <v>4625</v>
      </c>
      <c r="Y813" s="4"/>
      <c r="Z813" s="4" t="s">
        <v>4626</v>
      </c>
      <c r="AA813" s="4">
        <v>903.0</v>
      </c>
      <c r="AB813" s="4" t="s">
        <v>47</v>
      </c>
      <c r="AC813" s="4"/>
      <c r="AD813" s="20" t="s">
        <v>1940</v>
      </c>
      <c r="AE813" s="4"/>
      <c r="AF813" s="4"/>
      <c r="AG813" s="4"/>
      <c r="AH813" s="4"/>
      <c r="AI813" s="4"/>
      <c r="AJ813" s="4"/>
      <c r="AK813" s="4"/>
      <c r="AL813" s="4"/>
      <c r="AM813" s="4"/>
      <c r="AN813" s="4"/>
      <c r="AO813" s="4"/>
      <c r="AP813" s="4" t="str">
        <f>VLOOKUP(AA814,[1]Trộn!AA813:AB3805,2,FALSE)</f>
        <v>#ERROR!</v>
      </c>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row>
    <row r="814" ht="14.25" customHeight="1">
      <c r="A814" s="1" t="str">
        <f t="shared" si="150"/>
        <v>OK</v>
      </c>
      <c r="B814" s="3" t="str">
        <f t="shared" si="151"/>
        <v>OK</v>
      </c>
      <c r="C814" s="4" t="s">
        <v>4627</v>
      </c>
      <c r="D814" s="4" t="s">
        <v>4071</v>
      </c>
      <c r="E814" s="4"/>
      <c r="F814" s="4" t="s">
        <v>4628</v>
      </c>
      <c r="G814" s="4"/>
      <c r="H814" s="4"/>
      <c r="I814" s="4"/>
      <c r="J814" s="4"/>
      <c r="K814" s="4"/>
      <c r="L814" s="4"/>
      <c r="M814" s="4" t="s">
        <v>47</v>
      </c>
      <c r="N814" s="4" t="s">
        <v>9</v>
      </c>
      <c r="O814" s="4" t="s">
        <v>1104</v>
      </c>
      <c r="P814" s="4" t="s">
        <v>1147</v>
      </c>
      <c r="Q814" s="4"/>
      <c r="R814" s="4" t="s">
        <v>4629</v>
      </c>
      <c r="S814" s="4"/>
      <c r="T814" s="4"/>
      <c r="U814" s="4"/>
      <c r="V814" s="4"/>
      <c r="W814" s="4"/>
      <c r="X814" s="4" t="s">
        <v>4630</v>
      </c>
      <c r="Y814" s="4"/>
      <c r="Z814" s="4"/>
      <c r="AA814" s="4">
        <v>904.0</v>
      </c>
      <c r="AB814" s="4" t="s">
        <v>47</v>
      </c>
      <c r="AC814" s="4"/>
      <c r="AD814" s="20" t="s">
        <v>1965</v>
      </c>
      <c r="AE814" s="4"/>
      <c r="AF814" s="4"/>
      <c r="AG814" s="4"/>
      <c r="AH814" s="4"/>
      <c r="AI814" s="4"/>
      <c r="AJ814" s="4"/>
      <c r="AK814" s="4"/>
      <c r="AL814" s="4"/>
      <c r="AM814" s="4"/>
      <c r="AN814" s="4"/>
      <c r="AO814" s="4"/>
      <c r="AP814" s="4" t="str">
        <f>VLOOKUP(AA815,[1]Trộn!AA814:AB3806,2,FALSE)</f>
        <v>#ERROR!</v>
      </c>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row>
    <row r="815" ht="14.25" customHeight="1">
      <c r="A815" s="1" t="str">
        <f t="shared" si="150"/>
        <v>OK</v>
      </c>
      <c r="B815" s="3" t="str">
        <f t="shared" si="151"/>
        <v>OK</v>
      </c>
      <c r="C815" s="4" t="s">
        <v>4627</v>
      </c>
      <c r="D815" s="4" t="s">
        <v>4071</v>
      </c>
      <c r="E815" s="4"/>
      <c r="F815" s="4"/>
      <c r="G815" s="4"/>
      <c r="H815" s="4"/>
      <c r="I815" s="4"/>
      <c r="J815" s="4"/>
      <c r="K815" s="4"/>
      <c r="L815" s="4"/>
      <c r="M815" s="4" t="s">
        <v>47</v>
      </c>
      <c r="N815" s="4" t="s">
        <v>9</v>
      </c>
      <c r="O815" s="4" t="s">
        <v>1209</v>
      </c>
      <c r="P815" s="4" t="s">
        <v>1250</v>
      </c>
      <c r="Q815" s="4"/>
      <c r="R815" s="4" t="s">
        <v>4631</v>
      </c>
      <c r="S815" s="4"/>
      <c r="T815" s="4"/>
      <c r="U815" s="4"/>
      <c r="V815" s="4"/>
      <c r="W815" s="4"/>
      <c r="X815" s="4" t="s">
        <v>4632</v>
      </c>
      <c r="Y815" s="4" t="s">
        <v>4633</v>
      </c>
      <c r="Z815" s="4"/>
      <c r="AA815" s="4">
        <v>905.0</v>
      </c>
      <c r="AB815" s="4" t="s">
        <v>47</v>
      </c>
      <c r="AC815" s="4"/>
      <c r="AD815" s="20" t="s">
        <v>254</v>
      </c>
      <c r="AE815" s="4"/>
      <c r="AF815" s="4"/>
      <c r="AG815" s="4"/>
      <c r="AH815" s="4"/>
      <c r="AI815" s="4"/>
      <c r="AJ815" s="4"/>
      <c r="AK815" s="4"/>
      <c r="AL815" s="4"/>
      <c r="AM815" s="4"/>
      <c r="AN815" s="4"/>
      <c r="AO815" s="4"/>
      <c r="AP815" s="4" t="str">
        <f>VLOOKUP(AA816,[1]Trộn!AA815:AB3807,2,FALSE)</f>
        <v>#ERROR!</v>
      </c>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row>
    <row r="816" ht="14.25" customHeight="1">
      <c r="A816" s="1" t="str">
        <f t="shared" si="150"/>
        <v/>
      </c>
      <c r="B816" s="3">
        <f t="shared" si="151"/>
        <v>0</v>
      </c>
      <c r="C816" s="4" t="s">
        <v>4627</v>
      </c>
      <c r="D816" s="4" t="s">
        <v>4071</v>
      </c>
      <c r="E816" s="4"/>
      <c r="F816" s="4" t="s">
        <v>4628</v>
      </c>
      <c r="G816" s="4"/>
      <c r="H816" s="4"/>
      <c r="I816" s="4"/>
      <c r="J816" s="4"/>
      <c r="K816" s="4"/>
      <c r="L816" s="4"/>
      <c r="M816" s="4"/>
      <c r="N816" s="4"/>
      <c r="O816" s="4"/>
      <c r="P816" s="4" t="s">
        <v>4445</v>
      </c>
      <c r="Q816" s="4" t="s">
        <v>9</v>
      </c>
      <c r="R816" s="4" t="s">
        <v>4634</v>
      </c>
      <c r="S816" s="4" t="s">
        <v>150</v>
      </c>
      <c r="T816" s="4" t="s">
        <v>150</v>
      </c>
      <c r="U816" s="4" t="s">
        <v>150</v>
      </c>
      <c r="V816" s="4" t="s">
        <v>150</v>
      </c>
      <c r="W816" s="4" t="s">
        <v>150</v>
      </c>
      <c r="X816" s="4" t="s">
        <v>4635</v>
      </c>
      <c r="Y816" s="4"/>
      <c r="Z816" s="4" t="s">
        <v>4636</v>
      </c>
      <c r="AA816" s="4">
        <v>906.0</v>
      </c>
      <c r="AB816" s="4" t="s">
        <v>47</v>
      </c>
      <c r="AC816" s="4"/>
      <c r="AD816" s="20" t="s">
        <v>395</v>
      </c>
      <c r="AE816" s="4"/>
      <c r="AF816" s="4"/>
      <c r="AG816" s="4"/>
      <c r="AH816" s="4"/>
      <c r="AI816" s="4"/>
      <c r="AJ816" s="4"/>
      <c r="AK816" s="4"/>
      <c r="AL816" s="4"/>
      <c r="AM816" s="4"/>
      <c r="AN816" s="4"/>
      <c r="AO816" s="4"/>
      <c r="AP816" s="4" t="str">
        <f>VLOOKUP(AA817,[1]Trộn!AA816:AB3808,2,FALSE)</f>
        <v>#ERROR!</v>
      </c>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row>
    <row r="817" ht="14.25" customHeight="1">
      <c r="A817" s="1" t="str">
        <f t="shared" si="150"/>
        <v/>
      </c>
      <c r="B817" s="3">
        <f t="shared" si="151"/>
        <v>0</v>
      </c>
      <c r="C817" s="4" t="s">
        <v>4627</v>
      </c>
      <c r="D817" s="4" t="s">
        <v>4071</v>
      </c>
      <c r="E817" s="4"/>
      <c r="F817" s="4"/>
      <c r="G817" s="4"/>
      <c r="H817" s="4"/>
      <c r="I817" s="4"/>
      <c r="J817" s="4"/>
      <c r="K817" s="4"/>
      <c r="L817" s="4"/>
      <c r="M817" s="4"/>
      <c r="N817" s="4"/>
      <c r="O817" s="4"/>
      <c r="P817" s="4"/>
      <c r="Q817" s="4" t="s">
        <v>9</v>
      </c>
      <c r="R817" s="4" t="s">
        <v>4638</v>
      </c>
      <c r="S817" s="4" t="s">
        <v>150</v>
      </c>
      <c r="T817" s="4" t="s">
        <v>150</v>
      </c>
      <c r="U817" s="4" t="s">
        <v>150</v>
      </c>
      <c r="V817" s="4" t="s">
        <v>150</v>
      </c>
      <c r="W817" s="4" t="s">
        <v>150</v>
      </c>
      <c r="X817" s="4" t="s">
        <v>4639</v>
      </c>
      <c r="Y817" s="4"/>
      <c r="Z817" s="4" t="s">
        <v>4640</v>
      </c>
      <c r="AA817" s="4">
        <v>907.0</v>
      </c>
      <c r="AB817" s="4" t="s">
        <v>47</v>
      </c>
      <c r="AC817" s="4"/>
      <c r="AD817" s="20" t="s">
        <v>884</v>
      </c>
      <c r="AE817" s="4"/>
      <c r="AF817" s="4"/>
      <c r="AG817" s="4"/>
      <c r="AH817" s="4"/>
      <c r="AI817" s="4"/>
      <c r="AJ817" s="4"/>
      <c r="AK817" s="4"/>
      <c r="AL817" s="4"/>
      <c r="AM817" s="4"/>
      <c r="AN817" s="4"/>
      <c r="AO817" s="4"/>
      <c r="AP817" s="4" t="str">
        <f>VLOOKUP(AA818,[1]Trộn!AA817:AB3809,2,FALSE)</f>
        <v>#ERROR!</v>
      </c>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row>
    <row r="818" ht="14.25" customHeight="1">
      <c r="A818" s="1" t="str">
        <f t="shared" si="150"/>
        <v/>
      </c>
      <c r="B818" s="3">
        <f t="shared" si="151"/>
        <v>0</v>
      </c>
      <c r="C818" s="4" t="s">
        <v>4641</v>
      </c>
      <c r="D818" s="4" t="s">
        <v>4642</v>
      </c>
      <c r="E818" s="4" t="s">
        <v>4643</v>
      </c>
      <c r="F818" s="4" t="s">
        <v>4644</v>
      </c>
      <c r="G818" s="4" t="s">
        <v>4645</v>
      </c>
      <c r="H818" s="4"/>
      <c r="I818" s="4"/>
      <c r="J818" s="4"/>
      <c r="K818" s="4"/>
      <c r="L818" s="4"/>
      <c r="M818" s="4" t="s">
        <v>49</v>
      </c>
      <c r="N818" s="4" t="s">
        <v>8</v>
      </c>
      <c r="O818" s="4" t="s">
        <v>2465</v>
      </c>
      <c r="P818" s="4" t="s">
        <v>2541</v>
      </c>
      <c r="Q818" s="4" t="s">
        <v>8</v>
      </c>
      <c r="R818" s="4" t="s">
        <v>4646</v>
      </c>
      <c r="S818" s="4" t="s">
        <v>4647</v>
      </c>
      <c r="T818" s="4" t="s">
        <v>4648</v>
      </c>
      <c r="U818" s="4" t="s">
        <v>4649</v>
      </c>
      <c r="V818" s="4" t="s">
        <v>4650</v>
      </c>
      <c r="W818" s="4" t="s">
        <v>4651</v>
      </c>
      <c r="X818" s="4"/>
      <c r="Y818" s="4"/>
      <c r="Z818" s="4"/>
      <c r="AA818" s="4">
        <v>908.0</v>
      </c>
      <c r="AB818" s="4" t="s">
        <v>49</v>
      </c>
      <c r="AC818" s="4"/>
      <c r="AD818" s="4"/>
      <c r="AE818" s="4"/>
      <c r="AF818" s="4"/>
      <c r="AG818" s="4"/>
      <c r="AH818" s="4"/>
      <c r="AI818" s="4"/>
      <c r="AJ818" s="4"/>
      <c r="AK818" s="4"/>
      <c r="AL818" s="4"/>
      <c r="AM818" s="4"/>
      <c r="AN818" s="4"/>
      <c r="AO818" s="4"/>
      <c r="AP818" s="4" t="str">
        <f>VLOOKUP(AA819,[1]Trộn!AA818:AB3810,2,FALSE)</f>
        <v>#ERROR!</v>
      </c>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row>
    <row r="819" ht="14.25" customHeight="1">
      <c r="A819" s="1" t="str">
        <f t="shared" si="150"/>
        <v/>
      </c>
      <c r="B819" s="3">
        <f t="shared" si="151"/>
        <v>0</v>
      </c>
      <c r="C819" s="4" t="s">
        <v>4641</v>
      </c>
      <c r="D819" s="4" t="s">
        <v>4642</v>
      </c>
      <c r="E819" s="4"/>
      <c r="F819" s="4"/>
      <c r="G819" s="4"/>
      <c r="H819" s="4"/>
      <c r="I819" s="4"/>
      <c r="J819" s="4"/>
      <c r="K819" s="4"/>
      <c r="L819" s="4"/>
      <c r="M819" s="4" t="s">
        <v>49</v>
      </c>
      <c r="N819" s="4" t="s">
        <v>8</v>
      </c>
      <c r="O819" s="4" t="s">
        <v>2465</v>
      </c>
      <c r="P819" s="4" t="s">
        <v>2516</v>
      </c>
      <c r="Q819" s="4" t="s">
        <v>8</v>
      </c>
      <c r="R819" s="4" t="s">
        <v>4652</v>
      </c>
      <c r="S819" s="4" t="s">
        <v>4653</v>
      </c>
      <c r="T819" s="4" t="s">
        <v>4654</v>
      </c>
      <c r="U819" s="4" t="s">
        <v>4655</v>
      </c>
      <c r="V819" s="4" t="s">
        <v>3802</v>
      </c>
      <c r="W819" s="4" t="s">
        <v>4656</v>
      </c>
      <c r="X819" s="4"/>
      <c r="Y819" s="4"/>
      <c r="Z819" s="4"/>
      <c r="AA819" s="4">
        <v>909.0</v>
      </c>
      <c r="AB819" s="4" t="s">
        <v>49</v>
      </c>
      <c r="AC819" s="4"/>
      <c r="AD819" s="4"/>
      <c r="AE819" s="4"/>
      <c r="AF819" s="4"/>
      <c r="AG819" s="4"/>
      <c r="AH819" s="4"/>
      <c r="AI819" s="4"/>
      <c r="AJ819" s="4"/>
      <c r="AK819" s="4"/>
      <c r="AL819" s="4"/>
      <c r="AM819" s="4"/>
      <c r="AN819" s="4"/>
      <c r="AO819" s="4"/>
      <c r="AP819" s="4" t="str">
        <f>VLOOKUP(AA820,[1]Trộn!AA819:AB3811,2,FALSE)</f>
        <v>#ERROR!</v>
      </c>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row>
    <row r="820" ht="14.25" customHeight="1">
      <c r="A820" s="1" t="str">
        <f t="shared" si="150"/>
        <v/>
      </c>
      <c r="B820" s="3">
        <f t="shared" si="151"/>
        <v>0</v>
      </c>
      <c r="C820" s="4" t="s">
        <v>4641</v>
      </c>
      <c r="D820" s="4" t="s">
        <v>4642</v>
      </c>
      <c r="E820" s="4"/>
      <c r="F820" s="4"/>
      <c r="G820" s="4"/>
      <c r="H820" s="4"/>
      <c r="I820" s="4"/>
      <c r="J820" s="4"/>
      <c r="K820" s="4"/>
      <c r="L820" s="4"/>
      <c r="M820" s="4" t="s">
        <v>49</v>
      </c>
      <c r="N820" s="4" t="s">
        <v>8</v>
      </c>
      <c r="O820" s="4" t="s">
        <v>2465</v>
      </c>
      <c r="P820" s="4" t="s">
        <v>2516</v>
      </c>
      <c r="Q820" s="4" t="s">
        <v>8</v>
      </c>
      <c r="R820" s="4" t="s">
        <v>4657</v>
      </c>
      <c r="S820" s="4" t="s">
        <v>4658</v>
      </c>
      <c r="T820" s="4" t="s">
        <v>4659</v>
      </c>
      <c r="U820" s="4" t="s">
        <v>4660</v>
      </c>
      <c r="V820" s="4" t="s">
        <v>4661</v>
      </c>
      <c r="W820" s="4" t="s">
        <v>4662</v>
      </c>
      <c r="X820" s="4"/>
      <c r="Y820" s="4"/>
      <c r="Z820" s="4"/>
      <c r="AA820" s="4">
        <v>910.0</v>
      </c>
      <c r="AB820" s="4" t="s">
        <v>49</v>
      </c>
      <c r="AC820" s="4"/>
      <c r="AD820" s="4"/>
      <c r="AE820" s="4"/>
      <c r="AF820" s="4"/>
      <c r="AG820" s="4"/>
      <c r="AH820" s="4"/>
      <c r="AI820" s="4"/>
      <c r="AJ820" s="4"/>
      <c r="AK820" s="4"/>
      <c r="AL820" s="4"/>
      <c r="AM820" s="4"/>
      <c r="AN820" s="4"/>
      <c r="AO820" s="4"/>
      <c r="AP820" s="4" t="str">
        <f>VLOOKUP(AA821,[1]Trộn!AA820:AB3812,2,FALSE)</f>
        <v>#ERROR!</v>
      </c>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row>
    <row r="821" ht="14.25" customHeight="1">
      <c r="A821" s="1" t="str">
        <f t="shared" si="150"/>
        <v/>
      </c>
      <c r="B821" s="3">
        <f t="shared" si="151"/>
        <v>0</v>
      </c>
      <c r="C821" s="4" t="s">
        <v>4641</v>
      </c>
      <c r="D821" s="4" t="s">
        <v>4663</v>
      </c>
      <c r="E821" s="4" t="s">
        <v>4643</v>
      </c>
      <c r="F821" s="4" t="s">
        <v>4664</v>
      </c>
      <c r="G821" s="4" t="s">
        <v>4645</v>
      </c>
      <c r="H821" s="4"/>
      <c r="I821" s="4"/>
      <c r="J821" s="4"/>
      <c r="K821" s="4"/>
      <c r="L821" s="4"/>
      <c r="M821" s="4"/>
      <c r="N821" s="4"/>
      <c r="O821" s="4"/>
      <c r="P821" s="4" t="s">
        <v>204</v>
      </c>
      <c r="Q821" s="4" t="s">
        <v>5</v>
      </c>
      <c r="R821" s="4" t="s">
        <v>4666</v>
      </c>
      <c r="S821" s="4" t="s">
        <v>4667</v>
      </c>
      <c r="T821" s="4" t="s">
        <v>4669</v>
      </c>
      <c r="U821" s="4" t="s">
        <v>4670</v>
      </c>
      <c r="V821" s="4" t="s">
        <v>4671</v>
      </c>
      <c r="W821" s="4" t="s">
        <v>4672</v>
      </c>
      <c r="X821" s="4" t="s">
        <v>171</v>
      </c>
      <c r="Y821" s="4"/>
      <c r="Z821" s="4" t="s">
        <v>4673</v>
      </c>
      <c r="AA821" s="4">
        <v>911.0</v>
      </c>
      <c r="AB821" s="4" t="s">
        <v>47</v>
      </c>
      <c r="AC821" s="4"/>
      <c r="AD821" s="20" t="s">
        <v>2243</v>
      </c>
      <c r="AE821" s="4"/>
      <c r="AF821" s="4"/>
      <c r="AG821" s="4"/>
      <c r="AH821" s="4"/>
      <c r="AI821" s="4"/>
      <c r="AJ821" s="4"/>
      <c r="AK821" s="4"/>
      <c r="AL821" s="4"/>
      <c r="AM821" s="4"/>
      <c r="AN821" s="4"/>
      <c r="AO821" s="4"/>
      <c r="AP821" s="4" t="str">
        <f>VLOOKUP(AA822,[1]Trộn!AA821:AB3813,2,FALSE)</f>
        <v>#ERROR!</v>
      </c>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row>
    <row r="822" ht="14.25" customHeight="1">
      <c r="A822" s="1" t="str">
        <f t="shared" si="150"/>
        <v/>
      </c>
      <c r="B822" s="3">
        <f t="shared" si="151"/>
        <v>0</v>
      </c>
      <c r="C822" s="4" t="s">
        <v>4641</v>
      </c>
      <c r="D822" s="4" t="s">
        <v>4663</v>
      </c>
      <c r="E822" s="4"/>
      <c r="F822" s="4"/>
      <c r="G822" s="4"/>
      <c r="H822" s="4"/>
      <c r="I822" s="4"/>
      <c r="J822" s="4"/>
      <c r="K822" s="4"/>
      <c r="L822" s="4"/>
      <c r="M822" s="4"/>
      <c r="N822" s="4"/>
      <c r="O822" s="4"/>
      <c r="P822" s="4" t="s">
        <v>204</v>
      </c>
      <c r="Q822" s="4" t="s">
        <v>9</v>
      </c>
      <c r="R822" s="4" t="s">
        <v>4638</v>
      </c>
      <c r="S822" s="4" t="s">
        <v>150</v>
      </c>
      <c r="T822" s="4" t="s">
        <v>150</v>
      </c>
      <c r="U822" s="4" t="s">
        <v>150</v>
      </c>
      <c r="V822" s="4" t="s">
        <v>150</v>
      </c>
      <c r="W822" s="4" t="s">
        <v>150</v>
      </c>
      <c r="X822" s="4" t="s">
        <v>4639</v>
      </c>
      <c r="Y822" s="4"/>
      <c r="Z822" s="4" t="s">
        <v>4674</v>
      </c>
      <c r="AA822" s="4">
        <v>912.0</v>
      </c>
      <c r="AB822" s="4" t="s">
        <v>47</v>
      </c>
      <c r="AC822" s="4"/>
      <c r="AD822" s="20" t="s">
        <v>1190</v>
      </c>
      <c r="AE822" s="4"/>
      <c r="AF822" s="4"/>
      <c r="AG822" s="4"/>
      <c r="AH822" s="4"/>
      <c r="AI822" s="4"/>
      <c r="AJ822" s="4"/>
      <c r="AK822" s="4"/>
      <c r="AL822" s="4"/>
      <c r="AM822" s="4"/>
      <c r="AN822" s="4"/>
      <c r="AO822" s="4"/>
      <c r="AP822" s="4" t="str">
        <f>VLOOKUP(AA823,[1]Trộn!AA822:AB3814,2,FALSE)</f>
        <v>#ERROR!</v>
      </c>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row>
    <row r="823" ht="14.25" customHeight="1">
      <c r="A823" s="1" t="str">
        <f t="shared" si="150"/>
        <v/>
      </c>
      <c r="B823" s="3">
        <f t="shared" si="151"/>
        <v>0</v>
      </c>
      <c r="C823" s="4" t="s">
        <v>4641</v>
      </c>
      <c r="D823" s="4" t="s">
        <v>4663</v>
      </c>
      <c r="E823" s="4"/>
      <c r="F823" s="4"/>
      <c r="G823" s="4"/>
      <c r="H823" s="4"/>
      <c r="I823" s="4"/>
      <c r="J823" s="4"/>
      <c r="K823" s="4"/>
      <c r="L823" s="4"/>
      <c r="M823" s="4"/>
      <c r="N823" s="4"/>
      <c r="O823" s="4"/>
      <c r="P823" s="4"/>
      <c r="Q823" s="4" t="s">
        <v>5</v>
      </c>
      <c r="R823" s="4" t="s">
        <v>4666</v>
      </c>
      <c r="S823" s="4" t="s">
        <v>4675</v>
      </c>
      <c r="T823" s="4" t="s">
        <v>4676</v>
      </c>
      <c r="U823" s="4" t="s">
        <v>4677</v>
      </c>
      <c r="V823" s="4" t="s">
        <v>4678</v>
      </c>
      <c r="W823" s="4" t="s">
        <v>4679</v>
      </c>
      <c r="X823" s="4"/>
      <c r="Y823" s="4"/>
      <c r="Z823" s="4" t="s">
        <v>4680</v>
      </c>
      <c r="AA823" s="4">
        <v>913.0</v>
      </c>
      <c r="AB823" s="4" t="s">
        <v>49</v>
      </c>
      <c r="AC823" s="4"/>
      <c r="AD823" s="4"/>
      <c r="AE823" s="4"/>
      <c r="AF823" s="4"/>
      <c r="AG823" s="4"/>
      <c r="AH823" s="4"/>
      <c r="AI823" s="4"/>
      <c r="AJ823" s="4"/>
      <c r="AK823" s="4"/>
      <c r="AL823" s="4"/>
      <c r="AM823" s="4"/>
      <c r="AN823" s="4"/>
      <c r="AO823" s="4"/>
      <c r="AP823" s="4" t="str">
        <f>VLOOKUP(AA824,[1]Trộn!AA823:AB3815,2,FALSE)</f>
        <v>#ERROR!</v>
      </c>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row>
    <row r="824" ht="14.25" customHeight="1">
      <c r="A824" s="1" t="str">
        <f t="shared" si="150"/>
        <v>OK</v>
      </c>
      <c r="B824" s="3" t="str">
        <f t="shared" si="151"/>
        <v>OK</v>
      </c>
      <c r="C824" s="4" t="s">
        <v>4681</v>
      </c>
      <c r="D824" s="4" t="s">
        <v>4642</v>
      </c>
      <c r="E824" s="4"/>
      <c r="F824" s="4"/>
      <c r="G824" s="4" t="s">
        <v>4682</v>
      </c>
      <c r="H824" s="4"/>
      <c r="I824" s="4"/>
      <c r="J824" s="4"/>
      <c r="K824" s="4"/>
      <c r="L824" s="4"/>
      <c r="M824" s="4" t="s">
        <v>49</v>
      </c>
      <c r="N824" s="4" t="s">
        <v>8</v>
      </c>
      <c r="O824" s="4" t="s">
        <v>2598</v>
      </c>
      <c r="P824" s="4" t="s">
        <v>2647</v>
      </c>
      <c r="Q824" s="4"/>
      <c r="R824" s="4" t="s">
        <v>4683</v>
      </c>
      <c r="S824" s="4" t="s">
        <v>4684</v>
      </c>
      <c r="T824" s="4" t="s">
        <v>4685</v>
      </c>
      <c r="U824" s="4" t="s">
        <v>4686</v>
      </c>
      <c r="V824" s="4" t="s">
        <v>4687</v>
      </c>
      <c r="W824" s="4" t="s">
        <v>4688</v>
      </c>
      <c r="X824" s="4"/>
      <c r="Y824" s="4"/>
      <c r="Z824" s="4"/>
      <c r="AA824" s="4">
        <v>914.0</v>
      </c>
      <c r="AB824" s="4" t="s">
        <v>49</v>
      </c>
      <c r="AC824" s="4"/>
      <c r="AD824" s="4"/>
      <c r="AE824" s="4"/>
      <c r="AF824" s="4"/>
      <c r="AG824" s="4"/>
      <c r="AH824" s="4"/>
      <c r="AI824" s="4"/>
      <c r="AJ824" s="4"/>
      <c r="AK824" s="4"/>
      <c r="AL824" s="4"/>
      <c r="AM824" s="4"/>
      <c r="AN824" s="4"/>
      <c r="AO824" s="4"/>
      <c r="AP824" s="4" t="str">
        <f>VLOOKUP(AA825,[1]Trộn!AA824:AB3816,2,FALSE)</f>
        <v>#ERROR!</v>
      </c>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row>
    <row r="825" ht="14.25" customHeight="1">
      <c r="A825" s="1" t="str">
        <f t="shared" si="150"/>
        <v/>
      </c>
      <c r="B825" s="3">
        <f t="shared" si="151"/>
        <v>0</v>
      </c>
      <c r="C825" s="4" t="s">
        <v>4681</v>
      </c>
      <c r="D825" s="4" t="s">
        <v>4642</v>
      </c>
      <c r="E825" s="4"/>
      <c r="F825" s="4"/>
      <c r="G825" s="4"/>
      <c r="H825" s="4"/>
      <c r="I825" s="4"/>
      <c r="J825" s="4"/>
      <c r="K825" s="4"/>
      <c r="L825" s="4"/>
      <c r="M825" s="4" t="s">
        <v>49</v>
      </c>
      <c r="N825" s="4" t="s">
        <v>8</v>
      </c>
      <c r="O825" s="4" t="s">
        <v>3024</v>
      </c>
      <c r="P825" s="4" t="s">
        <v>3063</v>
      </c>
      <c r="Q825" s="4" t="s">
        <v>8</v>
      </c>
      <c r="R825" s="4" t="s">
        <v>4689</v>
      </c>
      <c r="S825" s="4" t="s">
        <v>4690</v>
      </c>
      <c r="T825" s="4" t="s">
        <v>4691</v>
      </c>
      <c r="U825" s="4" t="s">
        <v>4692</v>
      </c>
      <c r="V825" s="4"/>
      <c r="W825" s="4"/>
      <c r="X825" s="4"/>
      <c r="Y825" s="4"/>
      <c r="Z825" s="4"/>
      <c r="AA825" s="4">
        <v>915.0</v>
      </c>
      <c r="AB825" s="4" t="s">
        <v>49</v>
      </c>
      <c r="AC825" s="4"/>
      <c r="AD825" s="4"/>
      <c r="AE825" s="4"/>
      <c r="AF825" s="4"/>
      <c r="AG825" s="4"/>
      <c r="AH825" s="4"/>
      <c r="AI825" s="4"/>
      <c r="AJ825" s="4"/>
      <c r="AK825" s="4"/>
      <c r="AL825" s="4"/>
      <c r="AM825" s="4"/>
      <c r="AN825" s="4"/>
      <c r="AO825" s="4"/>
      <c r="AP825" s="4" t="str">
        <f>VLOOKUP(AA826,[1]Trộn!AA825:AB3817,2,FALSE)</f>
        <v>#ERROR!</v>
      </c>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row>
    <row r="826" ht="14.25" customHeight="1">
      <c r="A826" s="1" t="str">
        <f t="shared" si="150"/>
        <v/>
      </c>
      <c r="B826" s="3">
        <f t="shared" si="151"/>
        <v>0</v>
      </c>
      <c r="C826" s="4" t="s">
        <v>4681</v>
      </c>
      <c r="D826" s="4" t="s">
        <v>4663</v>
      </c>
      <c r="E826" s="4"/>
      <c r="F826" s="4"/>
      <c r="G826" s="4" t="s">
        <v>4682</v>
      </c>
      <c r="H826" s="4"/>
      <c r="I826" s="4"/>
      <c r="J826" s="4"/>
      <c r="K826" s="4"/>
      <c r="L826" s="4"/>
      <c r="M826" s="4"/>
      <c r="N826" s="4"/>
      <c r="O826" s="4"/>
      <c r="P826" s="4" t="s">
        <v>204</v>
      </c>
      <c r="Q826" s="4" t="s">
        <v>5</v>
      </c>
      <c r="R826" s="4" t="s">
        <v>4695</v>
      </c>
      <c r="S826" s="4" t="s">
        <v>4696</v>
      </c>
      <c r="T826" s="4" t="s">
        <v>4697</v>
      </c>
      <c r="U826" s="4" t="s">
        <v>4698</v>
      </c>
      <c r="V826" s="4" t="s">
        <v>4699</v>
      </c>
      <c r="W826" s="4" t="s">
        <v>4700</v>
      </c>
      <c r="X826" s="4" t="s">
        <v>171</v>
      </c>
      <c r="Y826" s="4"/>
      <c r="Z826" s="4" t="s">
        <v>4701</v>
      </c>
      <c r="AA826" s="4">
        <v>916.0</v>
      </c>
      <c r="AB826" s="4" t="s">
        <v>47</v>
      </c>
      <c r="AC826" s="4"/>
      <c r="AD826" s="20" t="s">
        <v>1037</v>
      </c>
      <c r="AE826" s="4"/>
      <c r="AF826" s="4"/>
      <c r="AG826" s="4"/>
      <c r="AH826" s="4"/>
      <c r="AI826" s="4"/>
      <c r="AJ826" s="4"/>
      <c r="AK826" s="4"/>
      <c r="AL826" s="4"/>
      <c r="AM826" s="4"/>
      <c r="AN826" s="4"/>
      <c r="AO826" s="4"/>
      <c r="AP826" s="4" t="str">
        <f>VLOOKUP(AA827,[1]Trộn!AA826:AB3818,2,FALSE)</f>
        <v>#ERROR!</v>
      </c>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row>
    <row r="827" ht="14.25" customHeight="1">
      <c r="A827" s="1" t="str">
        <f t="shared" si="150"/>
        <v/>
      </c>
      <c r="B827" s="3">
        <f t="shared" si="151"/>
        <v>0</v>
      </c>
      <c r="C827" s="4" t="s">
        <v>4681</v>
      </c>
      <c r="D827" s="4" t="s">
        <v>4663</v>
      </c>
      <c r="E827" s="4"/>
      <c r="F827" s="4"/>
      <c r="G827" s="4"/>
      <c r="H827" s="4"/>
      <c r="I827" s="4"/>
      <c r="J827" s="4"/>
      <c r="K827" s="4"/>
      <c r="L827" s="4"/>
      <c r="M827" s="4"/>
      <c r="N827" s="4"/>
      <c r="O827" s="4"/>
      <c r="P827" s="4"/>
      <c r="Q827" s="4" t="s">
        <v>5</v>
      </c>
      <c r="R827" s="4" t="s">
        <v>4702</v>
      </c>
      <c r="S827" s="4" t="s">
        <v>4703</v>
      </c>
      <c r="T827" s="4" t="s">
        <v>4704</v>
      </c>
      <c r="U827" s="4" t="s">
        <v>4705</v>
      </c>
      <c r="V827" s="4" t="s">
        <v>4706</v>
      </c>
      <c r="W827" s="4" t="s">
        <v>4707</v>
      </c>
      <c r="X827" s="4"/>
      <c r="Y827" s="4"/>
      <c r="Z827" s="4" t="s">
        <v>4708</v>
      </c>
      <c r="AA827" s="4">
        <v>917.0</v>
      </c>
      <c r="AB827" s="4" t="s">
        <v>49</v>
      </c>
      <c r="AC827" s="4"/>
      <c r="AD827" s="4"/>
      <c r="AE827" s="4"/>
      <c r="AF827" s="4"/>
      <c r="AG827" s="4"/>
      <c r="AH827" s="4"/>
      <c r="AI827" s="4"/>
      <c r="AJ827" s="4"/>
      <c r="AK827" s="4"/>
      <c r="AL827" s="4"/>
      <c r="AM827" s="4"/>
      <c r="AN827" s="4"/>
      <c r="AO827" s="4"/>
      <c r="AP827" s="4" t="str">
        <f>VLOOKUP(AA828,[1]Trộn!AA827:AB3819,2,FALSE)</f>
        <v>#ERROR!</v>
      </c>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row>
    <row r="828" ht="14.25" customHeight="1">
      <c r="A828" s="1" t="str">
        <f t="shared" si="150"/>
        <v>OK</v>
      </c>
      <c r="B828" s="3" t="str">
        <f t="shared" si="151"/>
        <v>OK</v>
      </c>
      <c r="C828" s="4" t="s">
        <v>4709</v>
      </c>
      <c r="D828" s="4" t="s">
        <v>4642</v>
      </c>
      <c r="E828" s="4"/>
      <c r="F828" s="4" t="s">
        <v>4710</v>
      </c>
      <c r="G828" s="4" t="s">
        <v>4711</v>
      </c>
      <c r="H828" s="4" t="s">
        <v>4712</v>
      </c>
      <c r="I828" s="4" t="s">
        <v>3580</v>
      </c>
      <c r="J828" s="4" t="s">
        <v>123</v>
      </c>
      <c r="K828" s="4"/>
      <c r="L828" s="4" t="s">
        <v>4713</v>
      </c>
      <c r="M828" s="4" t="s">
        <v>13</v>
      </c>
      <c r="N828" s="4" t="s">
        <v>9</v>
      </c>
      <c r="O828" s="4" t="s">
        <v>550</v>
      </c>
      <c r="P828" s="4" t="s">
        <v>551</v>
      </c>
      <c r="Q828" s="4"/>
      <c r="R828" s="4" t="s">
        <v>4714</v>
      </c>
      <c r="S828" s="4"/>
      <c r="T828" s="4"/>
      <c r="U828" s="4"/>
      <c r="V828" s="4"/>
      <c r="W828" s="4"/>
      <c r="X828" s="4" t="s">
        <v>4715</v>
      </c>
      <c r="Y828" s="4" t="s">
        <v>4716</v>
      </c>
      <c r="Z828" s="4"/>
      <c r="AA828" s="4">
        <v>918.0</v>
      </c>
      <c r="AB828" s="4" t="s">
        <v>49</v>
      </c>
      <c r="AC828" s="4"/>
      <c r="AD828" s="4"/>
      <c r="AE828" s="4"/>
      <c r="AF828" s="4"/>
      <c r="AG828" s="4"/>
      <c r="AH828" s="4"/>
      <c r="AI828" s="4"/>
      <c r="AJ828" s="4"/>
      <c r="AK828" s="4"/>
      <c r="AL828" s="4"/>
      <c r="AM828" s="4"/>
      <c r="AN828" s="4"/>
      <c r="AO828" s="4"/>
      <c r="AP828" s="4" t="str">
        <f>VLOOKUP(AA829,[1]Trộn!AA828:AB3820,2,FALSE)</f>
        <v>#ERROR!</v>
      </c>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row>
    <row r="829" ht="14.25" customHeight="1">
      <c r="A829" s="1" t="str">
        <f t="shared" si="150"/>
        <v/>
      </c>
      <c r="B829" s="3">
        <f t="shared" si="151"/>
        <v>0</v>
      </c>
      <c r="C829" s="4" t="s">
        <v>4709</v>
      </c>
      <c r="D829" s="4" t="s">
        <v>4642</v>
      </c>
      <c r="E829" s="4"/>
      <c r="F829" s="4" t="s">
        <v>4710</v>
      </c>
      <c r="G829" s="4" t="s">
        <v>4711</v>
      </c>
      <c r="H829" s="4" t="s">
        <v>4712</v>
      </c>
      <c r="I829" s="4" t="s">
        <v>3580</v>
      </c>
      <c r="J829" s="4" t="s">
        <v>123</v>
      </c>
      <c r="K829" s="4"/>
      <c r="L829" s="4" t="s">
        <v>4713</v>
      </c>
      <c r="M829" s="4" t="s">
        <v>49</v>
      </c>
      <c r="N829" s="4" t="s">
        <v>8</v>
      </c>
      <c r="O829" s="4" t="s">
        <v>2817</v>
      </c>
      <c r="P829" s="4" t="s">
        <v>2847</v>
      </c>
      <c r="Q829" s="4" t="s">
        <v>8</v>
      </c>
      <c r="R829" s="4" t="s">
        <v>4717</v>
      </c>
      <c r="S829" s="4" t="s">
        <v>4718</v>
      </c>
      <c r="T829" s="4" t="s">
        <v>4719</v>
      </c>
      <c r="U829" s="4" t="s">
        <v>4720</v>
      </c>
      <c r="V829" s="4" t="s">
        <v>4721</v>
      </c>
      <c r="W829" s="4" t="s">
        <v>4722</v>
      </c>
      <c r="X829" s="4"/>
      <c r="Y829" s="4"/>
      <c r="Z829" s="4"/>
      <c r="AA829" s="4">
        <v>919.0</v>
      </c>
      <c r="AB829" s="4" t="s">
        <v>49</v>
      </c>
      <c r="AC829" s="4"/>
      <c r="AD829" s="4"/>
      <c r="AE829" s="4"/>
      <c r="AF829" s="4"/>
      <c r="AG829" s="4"/>
      <c r="AH829" s="4"/>
      <c r="AI829" s="4"/>
      <c r="AJ829" s="4"/>
      <c r="AK829" s="4"/>
      <c r="AL829" s="4"/>
      <c r="AM829" s="4"/>
      <c r="AN829" s="4"/>
      <c r="AO829" s="4"/>
      <c r="AP829" s="4" t="str">
        <f>VLOOKUP(AA830,[1]Trộn!AA829:AB3821,2,FALSE)</f>
        <v>#ERROR!</v>
      </c>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row>
    <row r="830" ht="14.25" customHeight="1">
      <c r="A830" s="1" t="str">
        <f t="shared" si="150"/>
        <v>OK</v>
      </c>
      <c r="B830" s="3" t="str">
        <f t="shared" si="151"/>
        <v>OK</v>
      </c>
      <c r="C830" s="4" t="s">
        <v>4709</v>
      </c>
      <c r="D830" s="4" t="s">
        <v>4642</v>
      </c>
      <c r="E830" s="4"/>
      <c r="F830" s="4"/>
      <c r="G830" s="4"/>
      <c r="H830" s="4"/>
      <c r="I830" s="4"/>
      <c r="J830" s="4"/>
      <c r="K830" s="4"/>
      <c r="L830" s="4"/>
      <c r="M830" s="4" t="s">
        <v>49</v>
      </c>
      <c r="N830" s="4" t="s">
        <v>8</v>
      </c>
      <c r="O830" s="4" t="s">
        <v>3024</v>
      </c>
      <c r="P830" s="4" t="s">
        <v>3063</v>
      </c>
      <c r="Q830" s="4"/>
      <c r="R830" s="4" t="s">
        <v>4726</v>
      </c>
      <c r="S830" s="4" t="s">
        <v>4728</v>
      </c>
      <c r="T830" s="4" t="s">
        <v>4729</v>
      </c>
      <c r="U830" s="4" t="s">
        <v>4730</v>
      </c>
      <c r="V830" s="4"/>
      <c r="W830" s="4" t="s">
        <v>4731</v>
      </c>
      <c r="X830" s="4"/>
      <c r="Y830" s="4"/>
      <c r="Z830" s="4"/>
      <c r="AA830" s="4">
        <v>920.0</v>
      </c>
      <c r="AB830" s="4" t="s">
        <v>49</v>
      </c>
      <c r="AC830" s="4"/>
      <c r="AD830" s="4"/>
      <c r="AE830" s="4"/>
      <c r="AF830" s="4"/>
      <c r="AG830" s="4"/>
      <c r="AH830" s="4"/>
      <c r="AI830" s="4"/>
      <c r="AJ830" s="4"/>
      <c r="AK830" s="4"/>
      <c r="AL830" s="4"/>
      <c r="AM830" s="4"/>
      <c r="AN830" s="4"/>
      <c r="AO830" s="4"/>
      <c r="AP830" s="4" t="str">
        <f>VLOOKUP(AA831,[1]Trộn!AA830:AB3822,2,FALSE)</f>
        <v>#ERROR!</v>
      </c>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row>
    <row r="831" ht="14.25" customHeight="1">
      <c r="A831" s="1" t="str">
        <f t="shared" si="150"/>
        <v>OK</v>
      </c>
      <c r="B831" s="3" t="str">
        <f t="shared" si="151"/>
        <v>OK</v>
      </c>
      <c r="C831" s="4" t="s">
        <v>4709</v>
      </c>
      <c r="D831" s="4" t="s">
        <v>4642</v>
      </c>
      <c r="E831" s="4"/>
      <c r="F831" s="4" t="s">
        <v>4710</v>
      </c>
      <c r="G831" s="4" t="s">
        <v>4711</v>
      </c>
      <c r="H831" s="4" t="s">
        <v>4712</v>
      </c>
      <c r="I831" s="4" t="s">
        <v>3580</v>
      </c>
      <c r="J831" s="4" t="s">
        <v>123</v>
      </c>
      <c r="K831" s="4"/>
      <c r="L831" s="4" t="s">
        <v>4713</v>
      </c>
      <c r="M831" s="4" t="s">
        <v>49</v>
      </c>
      <c r="N831" s="4" t="s">
        <v>8</v>
      </c>
      <c r="O831" s="4" t="s">
        <v>3024</v>
      </c>
      <c r="P831" s="4" t="s">
        <v>3050</v>
      </c>
      <c r="Q831" s="4"/>
      <c r="R831" s="4" t="s">
        <v>4732</v>
      </c>
      <c r="S831" s="4" t="s">
        <v>4733</v>
      </c>
      <c r="T831" s="4" t="s">
        <v>4734</v>
      </c>
      <c r="U831" s="4" t="s">
        <v>4735</v>
      </c>
      <c r="V831" s="4" t="s">
        <v>4736</v>
      </c>
      <c r="W831" s="4"/>
      <c r="X831" s="4"/>
      <c r="Y831" s="4"/>
      <c r="Z831" s="4"/>
      <c r="AA831" s="4">
        <v>921.0</v>
      </c>
      <c r="AB831" s="4" t="s">
        <v>49</v>
      </c>
      <c r="AC831" s="4"/>
      <c r="AD831" s="4"/>
      <c r="AE831" s="4"/>
      <c r="AF831" s="4"/>
      <c r="AG831" s="4"/>
      <c r="AH831" s="4"/>
      <c r="AI831" s="4"/>
      <c r="AJ831" s="4"/>
      <c r="AK831" s="4"/>
      <c r="AL831" s="4"/>
      <c r="AM831" s="4"/>
      <c r="AN831" s="4"/>
      <c r="AO831" s="4"/>
      <c r="AP831" s="4" t="str">
        <f>VLOOKUP(AA832,[1]Trộn!AA831:AB3823,2,FALSE)</f>
        <v>#ERROR!</v>
      </c>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row>
    <row r="832" ht="14.25" customHeight="1">
      <c r="A832" s="1"/>
      <c r="B832" s="3"/>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row>
    <row r="833" ht="14.25" customHeight="1">
      <c r="A833" s="1" t="str">
        <f t="shared" ref="A833:A840" si="152">SWITCH(B833,"OK",IF(ISBLANK(R833),IF(ISBLANK(P833),"Giữ chỗ nhóm","Giữ chỗ"),"OK"),"Chưa làm",IF(P833&lt;&gt;"","Giữ chỗ",""),0,IF(ISBLANK(R833),"Thêm",""),"")</f>
        <v/>
      </c>
      <c r="B833" s="3">
        <f t="shared" ref="B833:B840" si="153">IF(Q833&lt;&gt;"",0,IF(O833="",IF(N833="",,"Tự do chọn"),SWITCH(M833,"KSTN",IF(LEFT(O833,1)="A","OK","Sai lớp"),"CQ",IF(LEFT(O833,1)="B","OK","Sai lớp"),"SIE",IF(LEFT(O833,1)="C","OK","Sai lớp"),"VN",IF(LEFT(O833,1)="D","OK","Sai lớp"),"VN-ICT",IF(LEFT(O833,1)="D","OK","Sai lớp"),"Sai phân công")))</f>
        <v>0</v>
      </c>
      <c r="C833" s="4" t="s">
        <v>4709</v>
      </c>
      <c r="D833" s="4" t="s">
        <v>4663</v>
      </c>
      <c r="E833" s="4"/>
      <c r="F833" s="4"/>
      <c r="G833" s="4"/>
      <c r="H833" s="4"/>
      <c r="I833" s="4"/>
      <c r="J833" s="4"/>
      <c r="K833" s="4"/>
      <c r="L833" s="4"/>
      <c r="M833" s="4"/>
      <c r="N833" s="4"/>
      <c r="O833" s="4"/>
      <c r="P833" s="4"/>
      <c r="Q833" s="4" t="s">
        <v>9</v>
      </c>
      <c r="R833" s="4" t="s">
        <v>4737</v>
      </c>
      <c r="S833" s="4"/>
      <c r="T833" s="4"/>
      <c r="U833" s="4"/>
      <c r="V833" s="4"/>
      <c r="W833" s="4"/>
      <c r="X833" s="4"/>
      <c r="Y833" s="4"/>
      <c r="Z833" s="4" t="s">
        <v>4738</v>
      </c>
      <c r="AA833" s="4">
        <v>923.0</v>
      </c>
      <c r="AB833" s="4" t="s">
        <v>49</v>
      </c>
      <c r="AC833" s="4"/>
      <c r="AD833" s="4"/>
      <c r="AE833" s="4"/>
      <c r="AF833" s="4"/>
      <c r="AG833" s="4"/>
      <c r="AH833" s="4"/>
      <c r="AI833" s="4"/>
      <c r="AJ833" s="4"/>
      <c r="AK833" s="4"/>
      <c r="AL833" s="4"/>
      <c r="AM833" s="4"/>
      <c r="AN833" s="4"/>
      <c r="AO833" s="4"/>
      <c r="AP833" s="4" t="str">
        <f>VLOOKUP(AA834,[1]Trộn!AA833:AB3825,2,FALSE)</f>
        <v>#ERROR!</v>
      </c>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row>
    <row r="834" ht="14.25" customHeight="1">
      <c r="A834" s="1" t="str">
        <f t="shared" si="152"/>
        <v>OK</v>
      </c>
      <c r="B834" s="3" t="str">
        <f t="shared" si="153"/>
        <v>OK</v>
      </c>
      <c r="C834" s="4" t="s">
        <v>4739</v>
      </c>
      <c r="D834" s="4" t="s">
        <v>4642</v>
      </c>
      <c r="E834" s="4"/>
      <c r="F834" s="4"/>
      <c r="G834" s="4"/>
      <c r="H834" s="4" t="s">
        <v>4740</v>
      </c>
      <c r="I834" s="4" t="s">
        <v>3580</v>
      </c>
      <c r="J834" s="4" t="s">
        <v>123</v>
      </c>
      <c r="K834" s="4"/>
      <c r="L834" s="4" t="s">
        <v>4713</v>
      </c>
      <c r="M834" s="4" t="s">
        <v>13</v>
      </c>
      <c r="N834" s="4" t="s">
        <v>9</v>
      </c>
      <c r="O834" s="4" t="s">
        <v>505</v>
      </c>
      <c r="P834" s="4" t="s">
        <v>545</v>
      </c>
      <c r="Q834" s="4"/>
      <c r="R834" s="4" t="s">
        <v>4741</v>
      </c>
      <c r="S834" s="4"/>
      <c r="T834" s="4"/>
      <c r="U834" s="4"/>
      <c r="V834" s="4"/>
      <c r="W834" s="4"/>
      <c r="X834" s="4" t="s">
        <v>4742</v>
      </c>
      <c r="Y834" s="4" t="s">
        <v>4743</v>
      </c>
      <c r="Z834" s="4"/>
      <c r="AA834" s="4">
        <v>924.0</v>
      </c>
      <c r="AB834" s="4" t="s">
        <v>49</v>
      </c>
      <c r="AC834" s="4"/>
      <c r="AD834" s="4"/>
      <c r="AE834" s="4"/>
      <c r="AF834" s="4"/>
      <c r="AG834" s="4"/>
      <c r="AH834" s="4"/>
      <c r="AI834" s="4"/>
      <c r="AJ834" s="4"/>
      <c r="AK834" s="4"/>
      <c r="AL834" s="4"/>
      <c r="AM834" s="4"/>
      <c r="AN834" s="4"/>
      <c r="AO834" s="4"/>
      <c r="AP834" s="4" t="str">
        <f>VLOOKUP(AA835,[1]Trộn!AA834:AB3826,2,FALSE)</f>
        <v>#ERROR!</v>
      </c>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row>
    <row r="835" ht="14.25" customHeight="1">
      <c r="A835" s="1" t="str">
        <f t="shared" si="152"/>
        <v>OK</v>
      </c>
      <c r="B835" s="3" t="str">
        <f t="shared" si="153"/>
        <v>OK</v>
      </c>
      <c r="C835" s="4" t="s">
        <v>4739</v>
      </c>
      <c r="D835" s="4" t="s">
        <v>4642</v>
      </c>
      <c r="E835" s="4"/>
      <c r="F835" s="4"/>
      <c r="G835" s="4"/>
      <c r="H835" s="4" t="s">
        <v>4740</v>
      </c>
      <c r="I835" s="4" t="s">
        <v>3580</v>
      </c>
      <c r="J835" s="4" t="s">
        <v>123</v>
      </c>
      <c r="K835" s="4"/>
      <c r="L835" s="4" t="s">
        <v>4713</v>
      </c>
      <c r="M835" s="4" t="s">
        <v>49</v>
      </c>
      <c r="N835" s="4" t="s">
        <v>8</v>
      </c>
      <c r="O835" s="4" t="s">
        <v>3485</v>
      </c>
      <c r="P835" s="4" t="s">
        <v>3512</v>
      </c>
      <c r="Q835" s="4"/>
      <c r="R835" s="4" t="s">
        <v>4744</v>
      </c>
      <c r="S835" s="4" t="s">
        <v>4745</v>
      </c>
      <c r="T835" s="4" t="s">
        <v>4746</v>
      </c>
      <c r="U835" s="4" t="s">
        <v>4747</v>
      </c>
      <c r="V835" s="4" t="s">
        <v>4748</v>
      </c>
      <c r="W835" s="4" t="s">
        <v>4749</v>
      </c>
      <c r="X835" s="4"/>
      <c r="Y835" s="4"/>
      <c r="Z835" s="4"/>
      <c r="AA835" s="4">
        <v>925.0</v>
      </c>
      <c r="AB835" s="4" t="s">
        <v>49</v>
      </c>
      <c r="AC835" s="4"/>
      <c r="AD835" s="4"/>
      <c r="AE835" s="4"/>
      <c r="AF835" s="4"/>
      <c r="AG835" s="4"/>
      <c r="AH835" s="4"/>
      <c r="AI835" s="4"/>
      <c r="AJ835" s="4"/>
      <c r="AK835" s="4"/>
      <c r="AL835" s="4"/>
      <c r="AM835" s="4"/>
      <c r="AN835" s="4"/>
      <c r="AO835" s="4"/>
      <c r="AP835" s="4" t="str">
        <f>VLOOKUP(AA836,[1]Trộn!AA835:AB3827,2,FALSE)</f>
        <v>#ERROR!</v>
      </c>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row>
    <row r="836" ht="14.25" customHeight="1">
      <c r="A836" s="1" t="str">
        <f t="shared" si="152"/>
        <v/>
      </c>
      <c r="B836" s="3">
        <f t="shared" si="153"/>
        <v>0</v>
      </c>
      <c r="C836" s="4" t="s">
        <v>4739</v>
      </c>
      <c r="D836" s="4" t="s">
        <v>4642</v>
      </c>
      <c r="E836" s="4"/>
      <c r="F836" s="4"/>
      <c r="G836" s="4"/>
      <c r="H836" s="4" t="s">
        <v>4740</v>
      </c>
      <c r="I836" s="4" t="s">
        <v>3580</v>
      </c>
      <c r="J836" s="4" t="s">
        <v>123</v>
      </c>
      <c r="K836" s="4"/>
      <c r="L836" s="4" t="s">
        <v>4713</v>
      </c>
      <c r="M836" s="4" t="s">
        <v>49</v>
      </c>
      <c r="N836" s="4" t="s">
        <v>8</v>
      </c>
      <c r="O836" s="4" t="s">
        <v>3275</v>
      </c>
      <c r="P836" s="4" t="s">
        <v>2985</v>
      </c>
      <c r="Q836" s="4" t="s">
        <v>5</v>
      </c>
      <c r="R836" s="4" t="s">
        <v>4752</v>
      </c>
      <c r="S836" s="4" t="s">
        <v>4753</v>
      </c>
      <c r="T836" s="4" t="s">
        <v>4754</v>
      </c>
      <c r="U836" s="4" t="s">
        <v>4755</v>
      </c>
      <c r="V836" s="4" t="s">
        <v>4756</v>
      </c>
      <c r="W836" s="4" t="s">
        <v>4749</v>
      </c>
      <c r="X836" s="4"/>
      <c r="Y836" s="4"/>
      <c r="Z836" s="4"/>
      <c r="AA836" s="4">
        <v>926.0</v>
      </c>
      <c r="AB836" s="4" t="s">
        <v>49</v>
      </c>
      <c r="AC836" s="4"/>
      <c r="AD836" s="4"/>
      <c r="AE836" s="4"/>
      <c r="AF836" s="4"/>
      <c r="AG836" s="4"/>
      <c r="AH836" s="4"/>
      <c r="AI836" s="4"/>
      <c r="AJ836" s="4"/>
      <c r="AK836" s="4"/>
      <c r="AL836" s="4"/>
      <c r="AM836" s="4"/>
      <c r="AN836" s="4"/>
      <c r="AO836" s="4"/>
      <c r="AP836" s="4" t="str">
        <f>VLOOKUP(AA837,[1]Trộn!AA836:AB3828,2,FALSE)</f>
        <v>#ERROR!</v>
      </c>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row>
    <row r="837" ht="14.25" customHeight="1">
      <c r="A837" s="1" t="str">
        <f t="shared" si="152"/>
        <v/>
      </c>
      <c r="B837" s="3">
        <f t="shared" si="153"/>
        <v>0</v>
      </c>
      <c r="C837" s="4" t="s">
        <v>4739</v>
      </c>
      <c r="D837" s="4" t="s">
        <v>4663</v>
      </c>
      <c r="E837" s="4"/>
      <c r="F837" s="4"/>
      <c r="G837" s="4"/>
      <c r="H837" s="4" t="s">
        <v>4740</v>
      </c>
      <c r="I837" s="4" t="s">
        <v>3580</v>
      </c>
      <c r="J837" s="4" t="s">
        <v>123</v>
      </c>
      <c r="K837" s="4"/>
      <c r="L837" s="4" t="s">
        <v>4713</v>
      </c>
      <c r="M837" s="4"/>
      <c r="N837" s="4"/>
      <c r="O837" s="4"/>
      <c r="P837" s="4"/>
      <c r="Q837" s="4" t="s">
        <v>9</v>
      </c>
      <c r="R837" s="4" t="s">
        <v>4757</v>
      </c>
      <c r="S837" s="4" t="s">
        <v>150</v>
      </c>
      <c r="T837" s="4" t="s">
        <v>150</v>
      </c>
      <c r="U837" s="4" t="s">
        <v>150</v>
      </c>
      <c r="V837" s="4" t="s">
        <v>150</v>
      </c>
      <c r="W837" s="4" t="s">
        <v>150</v>
      </c>
      <c r="X837" s="4" t="s">
        <v>4758</v>
      </c>
      <c r="Y837" s="4" t="s">
        <v>4759</v>
      </c>
      <c r="Z837" s="4" t="s">
        <v>9</v>
      </c>
      <c r="AA837" s="4">
        <v>927.0</v>
      </c>
      <c r="AB837" s="4" t="s">
        <v>47</v>
      </c>
      <c r="AC837" s="4"/>
      <c r="AD837" s="20" t="s">
        <v>1940</v>
      </c>
      <c r="AE837" s="4"/>
      <c r="AF837" s="4"/>
      <c r="AG837" s="4"/>
      <c r="AH837" s="4"/>
      <c r="AI837" s="4"/>
      <c r="AJ837" s="4"/>
      <c r="AK837" s="4"/>
      <c r="AL837" s="4"/>
      <c r="AM837" s="4"/>
      <c r="AN837" s="4"/>
      <c r="AO837" s="4"/>
      <c r="AP837" s="4" t="str">
        <f>VLOOKUP(AA838,[1]Trộn!AA837:AB3829,2,FALSE)</f>
        <v>#ERROR!</v>
      </c>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row>
    <row r="838" ht="14.25" customHeight="1">
      <c r="A838" s="1" t="str">
        <f t="shared" si="152"/>
        <v>OK</v>
      </c>
      <c r="B838" s="3" t="str">
        <f t="shared" si="153"/>
        <v>OK</v>
      </c>
      <c r="C838" s="4" t="s">
        <v>4760</v>
      </c>
      <c r="D838" s="4" t="s">
        <v>4642</v>
      </c>
      <c r="E838" s="4"/>
      <c r="F838" s="4"/>
      <c r="G838" s="4"/>
      <c r="H838" s="4" t="s">
        <v>4761</v>
      </c>
      <c r="I838" s="4" t="s">
        <v>3580</v>
      </c>
      <c r="J838" s="4" t="s">
        <v>123</v>
      </c>
      <c r="K838" s="4"/>
      <c r="L838" s="4" t="s">
        <v>4713</v>
      </c>
      <c r="M838" s="4" t="s">
        <v>13</v>
      </c>
      <c r="N838" s="4" t="s">
        <v>9</v>
      </c>
      <c r="O838" s="4" t="s">
        <v>42</v>
      </c>
      <c r="P838" s="4" t="s">
        <v>188</v>
      </c>
      <c r="Q838" s="4"/>
      <c r="R838" s="4" t="s">
        <v>4762</v>
      </c>
      <c r="S838" s="4"/>
      <c r="T838" s="4"/>
      <c r="U838" s="4"/>
      <c r="V838" s="4"/>
      <c r="W838" s="4"/>
      <c r="X838" s="4" t="s">
        <v>4763</v>
      </c>
      <c r="Y838" s="4" t="s">
        <v>4764</v>
      </c>
      <c r="Z838" s="4"/>
      <c r="AA838" s="4">
        <v>928.0</v>
      </c>
      <c r="AB838" s="4" t="s">
        <v>49</v>
      </c>
      <c r="AC838" s="4"/>
      <c r="AD838" s="4"/>
      <c r="AE838" s="4"/>
      <c r="AF838" s="4"/>
      <c r="AG838" s="4"/>
      <c r="AH838" s="4"/>
      <c r="AI838" s="4"/>
      <c r="AJ838" s="4"/>
      <c r="AK838" s="4"/>
      <c r="AL838" s="4"/>
      <c r="AM838" s="4"/>
      <c r="AN838" s="4"/>
      <c r="AO838" s="4"/>
      <c r="AP838" s="4" t="str">
        <f>VLOOKUP(AA839,[1]Trộn!AA838:AB3830,2,FALSE)</f>
        <v>#ERROR!</v>
      </c>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row>
    <row r="839" ht="14.25" customHeight="1">
      <c r="A839" s="1" t="str">
        <f t="shared" si="152"/>
        <v>OK</v>
      </c>
      <c r="B839" s="3" t="str">
        <f t="shared" si="153"/>
        <v>OK</v>
      </c>
      <c r="C839" s="4" t="s">
        <v>4760</v>
      </c>
      <c r="D839" s="4" t="s">
        <v>4642</v>
      </c>
      <c r="E839" s="4"/>
      <c r="F839" s="4"/>
      <c r="G839" s="4"/>
      <c r="H839" s="4" t="s">
        <v>4761</v>
      </c>
      <c r="I839" s="4" t="s">
        <v>3580</v>
      </c>
      <c r="J839" s="4" t="s">
        <v>123</v>
      </c>
      <c r="K839" s="4"/>
      <c r="L839" s="4" t="s">
        <v>4713</v>
      </c>
      <c r="M839" s="4" t="s">
        <v>49</v>
      </c>
      <c r="N839" s="4" t="s">
        <v>8</v>
      </c>
      <c r="O839" s="4" t="s">
        <v>3302</v>
      </c>
      <c r="P839" s="4" t="s">
        <v>4201</v>
      </c>
      <c r="Q839" s="4"/>
      <c r="R839" s="4" t="s">
        <v>4768</v>
      </c>
      <c r="S839" s="4" t="s">
        <v>4769</v>
      </c>
      <c r="T839" s="4" t="s">
        <v>4770</v>
      </c>
      <c r="U839" s="4" t="s">
        <v>4771</v>
      </c>
      <c r="V839" s="4" t="s">
        <v>4772</v>
      </c>
      <c r="W839" s="4" t="s">
        <v>4773</v>
      </c>
      <c r="X839" s="4"/>
      <c r="Y839" s="4"/>
      <c r="Z839" s="4"/>
      <c r="AA839" s="4">
        <v>929.0</v>
      </c>
      <c r="AB839" s="4" t="s">
        <v>49</v>
      </c>
      <c r="AC839" s="4"/>
      <c r="AD839" s="4"/>
      <c r="AE839" s="4"/>
      <c r="AF839" s="4"/>
      <c r="AG839" s="4"/>
      <c r="AH839" s="4"/>
      <c r="AI839" s="4"/>
      <c r="AJ839" s="4"/>
      <c r="AK839" s="4"/>
      <c r="AL839" s="4"/>
      <c r="AM839" s="4"/>
      <c r="AN839" s="4"/>
      <c r="AO839" s="4"/>
      <c r="AP839" s="4" t="str">
        <f>VLOOKUP(AA840,[1]Trộn!AA839:AB3831,2,FALSE)</f>
        <v>#ERROR!</v>
      </c>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row>
    <row r="840" ht="14.25" customHeight="1">
      <c r="A840" s="1" t="str">
        <f t="shared" si="152"/>
        <v>OK</v>
      </c>
      <c r="B840" s="3" t="str">
        <f t="shared" si="153"/>
        <v>OK</v>
      </c>
      <c r="C840" s="4" t="s">
        <v>4760</v>
      </c>
      <c r="D840" s="4" t="s">
        <v>4642</v>
      </c>
      <c r="E840" s="4"/>
      <c r="F840" s="4"/>
      <c r="G840" s="4"/>
      <c r="H840" s="4" t="s">
        <v>4761</v>
      </c>
      <c r="I840" s="4" t="s">
        <v>3580</v>
      </c>
      <c r="J840" s="4" t="s">
        <v>123</v>
      </c>
      <c r="K840" s="4"/>
      <c r="L840" s="4" t="s">
        <v>4713</v>
      </c>
      <c r="M840" s="4" t="s">
        <v>49</v>
      </c>
      <c r="N840" s="4" t="s">
        <v>8</v>
      </c>
      <c r="O840" s="4" t="s">
        <v>3024</v>
      </c>
      <c r="P840" s="4" t="s">
        <v>3050</v>
      </c>
      <c r="Q840" s="4"/>
      <c r="R840" s="4" t="s">
        <v>4774</v>
      </c>
      <c r="S840" s="4" t="s">
        <v>4775</v>
      </c>
      <c r="T840" s="4" t="s">
        <v>4776</v>
      </c>
      <c r="U840" s="4" t="s">
        <v>4777</v>
      </c>
      <c r="V840" s="4" t="s">
        <v>4778</v>
      </c>
      <c r="W840" s="4"/>
      <c r="X840" s="4"/>
      <c r="Y840" s="4"/>
      <c r="Z840" s="4"/>
      <c r="AA840" s="4">
        <v>930.0</v>
      </c>
      <c r="AB840" s="4" t="s">
        <v>49</v>
      </c>
      <c r="AC840" s="4"/>
      <c r="AD840" s="4"/>
      <c r="AE840" s="4"/>
      <c r="AF840" s="4"/>
      <c r="AG840" s="4"/>
      <c r="AH840" s="4"/>
      <c r="AI840" s="4"/>
      <c r="AJ840" s="4"/>
      <c r="AK840" s="4"/>
      <c r="AL840" s="4"/>
      <c r="AM840" s="4"/>
      <c r="AN840" s="4"/>
      <c r="AO840" s="4"/>
      <c r="AP840" s="4" t="str">
        <f>VLOOKUP(AA841,[1]Trộn!AA840:AB3832,2,FALSE)</f>
        <v>#ERROR!</v>
      </c>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row>
    <row r="841" ht="14.25" customHeight="1">
      <c r="A841" s="1"/>
      <c r="B841" s="3"/>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row>
    <row r="842" ht="14.25" customHeight="1">
      <c r="A842" s="1" t="str">
        <f t="shared" ref="A842:A844" si="154">SWITCH(B842,"OK",IF(ISBLANK(R842),IF(ISBLANK(P842),"Giữ chỗ nhóm","Giữ chỗ"),"OK"),"Chưa làm",IF(P842&lt;&gt;"","Giữ chỗ",""),0,IF(ISBLANK(R842),"Thêm",""),"")</f>
        <v>OK</v>
      </c>
      <c r="B842" s="3" t="str">
        <f t="shared" ref="B842:B844" si="155">IF(Q842&lt;&gt;"",0,IF(O842="",IF(N842="",,"Tự do chọn"),SWITCH(M842,"KSTN",IF(LEFT(O842,1)="A","OK","Sai lớp"),"CQ",IF(LEFT(O842,1)="B","OK","Sai lớp"),"SIE",IF(LEFT(O842,1)="C","OK","Sai lớp"),"VN",IF(LEFT(O842,1)="D","OK","Sai lớp"),"VN-ICT",IF(LEFT(O842,1)="D","OK","Sai lớp"),"Sai phân công")))</f>
        <v>OK</v>
      </c>
      <c r="C842" s="4" t="s">
        <v>4781</v>
      </c>
      <c r="D842" s="4" t="s">
        <v>4642</v>
      </c>
      <c r="E842" s="4"/>
      <c r="F842" s="4"/>
      <c r="G842" s="4"/>
      <c r="H842" s="4" t="s">
        <v>4783</v>
      </c>
      <c r="I842" s="4" t="s">
        <v>3580</v>
      </c>
      <c r="J842" s="4" t="s">
        <v>123</v>
      </c>
      <c r="K842" s="4"/>
      <c r="L842" s="4" t="s">
        <v>4713</v>
      </c>
      <c r="M842" s="4" t="s">
        <v>13</v>
      </c>
      <c r="N842" s="4" t="s">
        <v>9</v>
      </c>
      <c r="O842" s="4" t="s">
        <v>520</v>
      </c>
      <c r="P842" s="4" t="s">
        <v>521</v>
      </c>
      <c r="Q842" s="4"/>
      <c r="R842" s="4" t="s">
        <v>4784</v>
      </c>
      <c r="S842" s="4"/>
      <c r="T842" s="4"/>
      <c r="U842" s="4"/>
      <c r="V842" s="4"/>
      <c r="W842" s="4"/>
      <c r="X842" s="4" t="s">
        <v>4785</v>
      </c>
      <c r="Y842" s="4" t="s">
        <v>4786</v>
      </c>
      <c r="Z842" s="4"/>
      <c r="AA842" s="4">
        <v>932.0</v>
      </c>
      <c r="AB842" s="4" t="s">
        <v>49</v>
      </c>
      <c r="AC842" s="4"/>
      <c r="AD842" s="4"/>
      <c r="AE842" s="4"/>
      <c r="AF842" s="4"/>
      <c r="AG842" s="4"/>
      <c r="AH842" s="4"/>
      <c r="AI842" s="4"/>
      <c r="AJ842" s="4"/>
      <c r="AK842" s="4"/>
      <c r="AL842" s="4"/>
      <c r="AM842" s="4"/>
      <c r="AN842" s="4"/>
      <c r="AO842" s="4"/>
      <c r="AP842" s="4" t="str">
        <f>VLOOKUP(AA843,[1]Trộn!AA842:AB3834,2,FALSE)</f>
        <v>#ERROR!</v>
      </c>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row>
    <row r="843" ht="14.25" customHeight="1">
      <c r="A843" s="1" t="str">
        <f t="shared" si="154"/>
        <v>OK</v>
      </c>
      <c r="B843" s="3" t="str">
        <f t="shared" si="155"/>
        <v>OK</v>
      </c>
      <c r="C843" s="4" t="s">
        <v>4781</v>
      </c>
      <c r="D843" s="4" t="s">
        <v>4642</v>
      </c>
      <c r="E843" s="4"/>
      <c r="F843" s="4"/>
      <c r="G843" s="4"/>
      <c r="H843" s="4" t="s">
        <v>4783</v>
      </c>
      <c r="I843" s="4" t="s">
        <v>3580</v>
      </c>
      <c r="J843" s="4" t="s">
        <v>123</v>
      </c>
      <c r="K843" s="4"/>
      <c r="L843" s="4" t="s">
        <v>4713</v>
      </c>
      <c r="M843" s="4" t="s">
        <v>49</v>
      </c>
      <c r="N843" s="4" t="s">
        <v>8</v>
      </c>
      <c r="O843" s="4" t="s">
        <v>3108</v>
      </c>
      <c r="P843" s="4" t="s">
        <v>3298</v>
      </c>
      <c r="Q843" s="4"/>
      <c r="R843" s="4" t="s">
        <v>4787</v>
      </c>
      <c r="S843" s="4" t="s">
        <v>4788</v>
      </c>
      <c r="T843" s="4" t="s">
        <v>4789</v>
      </c>
      <c r="U843" s="4" t="s">
        <v>4790</v>
      </c>
      <c r="V843" s="4" t="s">
        <v>4791</v>
      </c>
      <c r="W843" s="4" t="s">
        <v>4792</v>
      </c>
      <c r="X843" s="4"/>
      <c r="Y843" s="4"/>
      <c r="Z843" s="4"/>
      <c r="AA843" s="4">
        <v>933.0</v>
      </c>
      <c r="AB843" s="4" t="s">
        <v>49</v>
      </c>
      <c r="AC843" s="4"/>
      <c r="AD843" s="4"/>
      <c r="AE843" s="4"/>
      <c r="AF843" s="4"/>
      <c r="AG843" s="4"/>
      <c r="AH843" s="4"/>
      <c r="AI843" s="4"/>
      <c r="AJ843" s="4"/>
      <c r="AK843" s="4"/>
      <c r="AL843" s="4"/>
      <c r="AM843" s="4"/>
      <c r="AN843" s="4"/>
      <c r="AO843" s="4"/>
      <c r="AP843" s="4" t="str">
        <f>VLOOKUP(AA844,[1]Trộn!AA843:AB3835,2,FALSE)</f>
        <v>#ERROR!</v>
      </c>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row>
    <row r="844" ht="14.25" customHeight="1">
      <c r="A844" s="1" t="str">
        <f t="shared" si="154"/>
        <v/>
      </c>
      <c r="B844" s="3">
        <f t="shared" si="155"/>
        <v>0</v>
      </c>
      <c r="C844" s="4" t="s">
        <v>4781</v>
      </c>
      <c r="D844" s="4" t="s">
        <v>4642</v>
      </c>
      <c r="E844" s="4"/>
      <c r="F844" s="4"/>
      <c r="G844" s="4"/>
      <c r="H844" s="4" t="s">
        <v>4783</v>
      </c>
      <c r="I844" s="4" t="s">
        <v>3580</v>
      </c>
      <c r="J844" s="4" t="s">
        <v>123</v>
      </c>
      <c r="K844" s="4"/>
      <c r="L844" s="4" t="s">
        <v>4713</v>
      </c>
      <c r="M844" s="4" t="s">
        <v>49</v>
      </c>
      <c r="N844" s="4" t="s">
        <v>8</v>
      </c>
      <c r="O844" s="4" t="s">
        <v>2897</v>
      </c>
      <c r="P844" s="4" t="s">
        <v>3492</v>
      </c>
      <c r="Q844" s="4" t="s">
        <v>8</v>
      </c>
      <c r="R844" s="4" t="s">
        <v>4793</v>
      </c>
      <c r="S844" s="4" t="s">
        <v>4794</v>
      </c>
      <c r="T844" s="4" t="s">
        <v>4795</v>
      </c>
      <c r="U844" s="4" t="s">
        <v>4796</v>
      </c>
      <c r="V844" s="4" t="s">
        <v>4797</v>
      </c>
      <c r="W844" s="4" t="s">
        <v>4798</v>
      </c>
      <c r="X844" s="4"/>
      <c r="Y844" s="4"/>
      <c r="Z844" s="4"/>
      <c r="AA844" s="4">
        <v>934.0</v>
      </c>
      <c r="AB844" s="4" t="s">
        <v>49</v>
      </c>
      <c r="AC844" s="4"/>
      <c r="AD844" s="4"/>
      <c r="AE844" s="4"/>
      <c r="AF844" s="4"/>
      <c r="AG844" s="4"/>
      <c r="AH844" s="4"/>
      <c r="AI844" s="4"/>
      <c r="AJ844" s="4"/>
      <c r="AK844" s="4"/>
      <c r="AL844" s="4"/>
      <c r="AM844" s="4"/>
      <c r="AN844" s="4"/>
      <c r="AO844" s="4"/>
      <c r="AP844" s="4" t="str">
        <f>VLOOKUP(AA845,[1]Trộn!AA844:AB3836,2,FALSE)</f>
        <v>#ERROR!</v>
      </c>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row>
    <row r="845" ht="14.25" customHeight="1">
      <c r="A845" s="1"/>
      <c r="B845" s="3"/>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row>
    <row r="846" ht="14.25" customHeight="1">
      <c r="A846" s="1" t="str">
        <f t="shared" ref="A846:A848" si="156">SWITCH(B846,"OK",IF(ISBLANK(R846),IF(ISBLANK(P846),"Giữ chỗ nhóm","Giữ chỗ"),"OK"),"Chưa làm",IF(P846&lt;&gt;"","Giữ chỗ",""),0,IF(ISBLANK(R846),"Thêm",""),"")</f>
        <v>OK</v>
      </c>
      <c r="B846" s="3" t="str">
        <f t="shared" ref="B846:B848" si="157">IF(Q846&lt;&gt;"",0,IF(O846="",IF(N846="",,"Tự do chọn"),SWITCH(M846,"KSTN",IF(LEFT(O846,1)="A","OK","Sai lớp"),"CQ",IF(LEFT(O846,1)="B","OK","Sai lớp"),"SIE",IF(LEFT(O846,1)="C","OK","Sai lớp"),"VN",IF(LEFT(O846,1)="D","OK","Sai lớp"),"VN-ICT",IF(LEFT(O846,1)="D","OK","Sai lớp"),"Sai phân công")))</f>
        <v>OK</v>
      </c>
      <c r="C846" s="4" t="s">
        <v>4802</v>
      </c>
      <c r="D846" s="4" t="s">
        <v>4642</v>
      </c>
      <c r="E846" s="4"/>
      <c r="F846" s="4"/>
      <c r="G846" s="4"/>
      <c r="H846" s="4" t="s">
        <v>4803</v>
      </c>
      <c r="I846" s="4" t="s">
        <v>3580</v>
      </c>
      <c r="J846" s="4" t="s">
        <v>123</v>
      </c>
      <c r="K846" s="4"/>
      <c r="L846" s="4" t="s">
        <v>4713</v>
      </c>
      <c r="M846" s="4" t="s">
        <v>13</v>
      </c>
      <c r="N846" s="4" t="s">
        <v>9</v>
      </c>
      <c r="O846" s="4" t="s">
        <v>163</v>
      </c>
      <c r="P846" s="4" t="s">
        <v>295</v>
      </c>
      <c r="Q846" s="4"/>
      <c r="R846" s="4" t="s">
        <v>4804</v>
      </c>
      <c r="S846" s="4"/>
      <c r="T846" s="4"/>
      <c r="U846" s="4"/>
      <c r="V846" s="4"/>
      <c r="W846" s="4"/>
      <c r="X846" s="4" t="s">
        <v>4805</v>
      </c>
      <c r="Y846" s="4" t="s">
        <v>4806</v>
      </c>
      <c r="Z846" s="4"/>
      <c r="AA846" s="4">
        <v>936.0</v>
      </c>
      <c r="AB846" s="4" t="s">
        <v>49</v>
      </c>
      <c r="AC846" s="4"/>
      <c r="AD846" s="4"/>
      <c r="AE846" s="4"/>
      <c r="AF846" s="4"/>
      <c r="AG846" s="4"/>
      <c r="AH846" s="4"/>
      <c r="AI846" s="4"/>
      <c r="AJ846" s="4"/>
      <c r="AK846" s="4"/>
      <c r="AL846" s="4"/>
      <c r="AM846" s="4"/>
      <c r="AN846" s="4"/>
      <c r="AO846" s="4"/>
      <c r="AP846" s="4" t="str">
        <f>VLOOKUP(AA847,[1]Trộn!AA846:AB3838,2,FALSE)</f>
        <v>#ERROR!</v>
      </c>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row>
    <row r="847" ht="14.25" customHeight="1">
      <c r="A847" s="1" t="str">
        <f t="shared" si="156"/>
        <v>OK</v>
      </c>
      <c r="B847" s="3" t="str">
        <f t="shared" si="157"/>
        <v>OK</v>
      </c>
      <c r="C847" s="4" t="s">
        <v>4802</v>
      </c>
      <c r="D847" s="4" t="s">
        <v>4642</v>
      </c>
      <c r="E847" s="4"/>
      <c r="F847" s="4"/>
      <c r="G847" s="4"/>
      <c r="H847" s="4" t="s">
        <v>4803</v>
      </c>
      <c r="I847" s="4" t="s">
        <v>3580</v>
      </c>
      <c r="J847" s="4" t="s">
        <v>123</v>
      </c>
      <c r="K847" s="4"/>
      <c r="L847" s="4" t="s">
        <v>4713</v>
      </c>
      <c r="M847" s="4" t="s">
        <v>49</v>
      </c>
      <c r="N847" s="4" t="s">
        <v>8</v>
      </c>
      <c r="O847" s="4" t="s">
        <v>3229</v>
      </c>
      <c r="P847" s="4" t="s">
        <v>3766</v>
      </c>
      <c r="Q847" s="4"/>
      <c r="R847" s="4" t="s">
        <v>4807</v>
      </c>
      <c r="S847" s="4" t="s">
        <v>4808</v>
      </c>
      <c r="T847" s="4" t="s">
        <v>4809</v>
      </c>
      <c r="U847" s="4" t="s">
        <v>4810</v>
      </c>
      <c r="V847" s="4" t="s">
        <v>4811</v>
      </c>
      <c r="W847" s="4" t="s">
        <v>4812</v>
      </c>
      <c r="X847" s="4"/>
      <c r="Y847" s="4"/>
      <c r="Z847" s="4"/>
      <c r="AA847" s="4">
        <v>937.0</v>
      </c>
      <c r="AB847" s="4" t="s">
        <v>49</v>
      </c>
      <c r="AC847" s="4"/>
      <c r="AD847" s="4"/>
      <c r="AE847" s="4"/>
      <c r="AF847" s="4"/>
      <c r="AG847" s="4"/>
      <c r="AH847" s="4"/>
      <c r="AI847" s="4"/>
      <c r="AJ847" s="4"/>
      <c r="AK847" s="4"/>
      <c r="AL847" s="4"/>
      <c r="AM847" s="4"/>
      <c r="AN847" s="4"/>
      <c r="AO847" s="4"/>
      <c r="AP847" s="4" t="str">
        <f>VLOOKUP(AA848,[1]Trộn!AA847:AB3839,2,FALSE)</f>
        <v>#ERROR!</v>
      </c>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row>
    <row r="848" ht="14.25" customHeight="1">
      <c r="A848" s="1" t="str">
        <f t="shared" si="156"/>
        <v>OK</v>
      </c>
      <c r="B848" s="3" t="str">
        <f t="shared" si="157"/>
        <v>OK</v>
      </c>
      <c r="C848" s="4" t="s">
        <v>4802</v>
      </c>
      <c r="D848" s="4" t="s">
        <v>4642</v>
      </c>
      <c r="E848" s="4"/>
      <c r="F848" s="4"/>
      <c r="G848" s="4"/>
      <c r="H848" s="4" t="s">
        <v>4803</v>
      </c>
      <c r="I848" s="4" t="s">
        <v>3580</v>
      </c>
      <c r="J848" s="4" t="s">
        <v>123</v>
      </c>
      <c r="K848" s="4"/>
      <c r="L848" s="4" t="s">
        <v>4713</v>
      </c>
      <c r="M848" s="4" t="s">
        <v>49</v>
      </c>
      <c r="N848" s="4" t="s">
        <v>8</v>
      </c>
      <c r="O848" s="4" t="s">
        <v>3229</v>
      </c>
      <c r="P848" s="4" t="s">
        <v>3766</v>
      </c>
      <c r="Q848" s="4"/>
      <c r="R848" s="4" t="s">
        <v>4813</v>
      </c>
      <c r="S848" s="4" t="s">
        <v>4808</v>
      </c>
      <c r="T848" s="4" t="s">
        <v>4809</v>
      </c>
      <c r="U848" s="4" t="s">
        <v>4810</v>
      </c>
      <c r="V848" s="4" t="s">
        <v>4811</v>
      </c>
      <c r="W848" s="4" t="s">
        <v>4812</v>
      </c>
      <c r="X848" s="4"/>
      <c r="Y848" s="4"/>
      <c r="Z848" s="4"/>
      <c r="AA848" s="4">
        <v>938.0</v>
      </c>
      <c r="AB848" s="4" t="s">
        <v>49</v>
      </c>
      <c r="AC848" s="4"/>
      <c r="AD848" s="4"/>
      <c r="AE848" s="4"/>
      <c r="AF848" s="4"/>
      <c r="AG848" s="4"/>
      <c r="AH848" s="4"/>
      <c r="AI848" s="4"/>
      <c r="AJ848" s="4"/>
      <c r="AK848" s="4"/>
      <c r="AL848" s="4"/>
      <c r="AM848" s="4"/>
      <c r="AN848" s="4"/>
      <c r="AO848" s="4"/>
      <c r="AP848" s="4" t="str">
        <f>VLOOKUP(AA849,[1]Trộn!AA848:AB3840,2,FALSE)</f>
        <v>#ERROR!</v>
      </c>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row>
    <row r="849" ht="14.25" customHeight="1">
      <c r="A849" s="1"/>
      <c r="B849" s="3"/>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row>
    <row r="850" ht="14.25" customHeight="1">
      <c r="A850" s="1" t="str">
        <f t="shared" ref="A850:A852" si="158">SWITCH(B850,"OK",IF(ISBLANK(R850),IF(ISBLANK(P850),"Giữ chỗ nhóm","Giữ chỗ"),"OK"),"Chưa làm",IF(P850&lt;&gt;"","Giữ chỗ",""),0,IF(ISBLANK(R850),"Thêm",""),"")</f>
        <v>OK</v>
      </c>
      <c r="B850" s="3" t="str">
        <f t="shared" ref="B850:B852" si="159">IF(Q850&lt;&gt;"",0,IF(O850="",IF(N850="",,"Tự do chọn"),SWITCH(M850,"KSTN",IF(LEFT(O850,1)="A","OK","Sai lớp"),"CQ",IF(LEFT(O850,1)="B","OK","Sai lớp"),"SIE",IF(LEFT(O850,1)="C","OK","Sai lớp"),"VN",IF(LEFT(O850,1)="D","OK","Sai lớp"),"VN-ICT",IF(LEFT(O850,1)="D","OK","Sai lớp"),"Sai phân công")))</f>
        <v>OK</v>
      </c>
      <c r="C850" s="4" t="s">
        <v>4817</v>
      </c>
      <c r="D850" s="4" t="s">
        <v>4642</v>
      </c>
      <c r="E850" s="4"/>
      <c r="F850" s="4"/>
      <c r="G850" s="4"/>
      <c r="H850" s="4" t="s">
        <v>4818</v>
      </c>
      <c r="I850" s="4" t="s">
        <v>3580</v>
      </c>
      <c r="J850" s="4" t="s">
        <v>123</v>
      </c>
      <c r="K850" s="4"/>
      <c r="L850" s="4" t="s">
        <v>4713</v>
      </c>
      <c r="M850" s="4" t="s">
        <v>13</v>
      </c>
      <c r="N850" s="4" t="s">
        <v>9</v>
      </c>
      <c r="O850" s="4" t="s">
        <v>163</v>
      </c>
      <c r="P850" s="4" t="s">
        <v>295</v>
      </c>
      <c r="Q850" s="4"/>
      <c r="R850" s="4" t="s">
        <v>4819</v>
      </c>
      <c r="S850" s="4"/>
      <c r="T850" s="4"/>
      <c r="U850" s="4"/>
      <c r="V850" s="4"/>
      <c r="W850" s="4"/>
      <c r="X850" s="4" t="s">
        <v>4820</v>
      </c>
      <c r="Y850" s="4" t="s">
        <v>4821</v>
      </c>
      <c r="Z850" s="4"/>
      <c r="AA850" s="4">
        <v>940.0</v>
      </c>
      <c r="AB850" s="4" t="s">
        <v>49</v>
      </c>
      <c r="AC850" s="4"/>
      <c r="AD850" s="4"/>
      <c r="AE850" s="4"/>
      <c r="AF850" s="4"/>
      <c r="AG850" s="4"/>
      <c r="AH850" s="4"/>
      <c r="AI850" s="4"/>
      <c r="AJ850" s="4"/>
      <c r="AK850" s="4"/>
      <c r="AL850" s="4"/>
      <c r="AM850" s="4"/>
      <c r="AN850" s="4"/>
      <c r="AO850" s="4"/>
      <c r="AP850" s="4" t="str">
        <f>VLOOKUP(AA851,[1]Trộn!AA850:AB3842,2,FALSE)</f>
        <v>#ERROR!</v>
      </c>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row>
    <row r="851" ht="14.25" customHeight="1">
      <c r="A851" s="1" t="str">
        <f t="shared" si="158"/>
        <v>OK</v>
      </c>
      <c r="B851" s="3" t="str">
        <f t="shared" si="159"/>
        <v>OK</v>
      </c>
      <c r="C851" s="4" t="s">
        <v>4817</v>
      </c>
      <c r="D851" s="4" t="s">
        <v>4642</v>
      </c>
      <c r="E851" s="4"/>
      <c r="F851" s="4"/>
      <c r="G851" s="4"/>
      <c r="H851" s="4" t="s">
        <v>4818</v>
      </c>
      <c r="I851" s="4" t="s">
        <v>3580</v>
      </c>
      <c r="J851" s="4" t="s">
        <v>123</v>
      </c>
      <c r="K851" s="4"/>
      <c r="L851" s="4" t="s">
        <v>4713</v>
      </c>
      <c r="M851" s="4" t="s">
        <v>49</v>
      </c>
      <c r="N851" s="4" t="s">
        <v>8</v>
      </c>
      <c r="O851" s="4" t="s">
        <v>3024</v>
      </c>
      <c r="P851" s="4" t="s">
        <v>3050</v>
      </c>
      <c r="Q851" s="4"/>
      <c r="R851" s="4" t="s">
        <v>4822</v>
      </c>
      <c r="S851" s="4" t="s">
        <v>4823</v>
      </c>
      <c r="T851" s="4" t="s">
        <v>4824</v>
      </c>
      <c r="U851" s="4" t="s">
        <v>4825</v>
      </c>
      <c r="V851" s="4" t="s">
        <v>4826</v>
      </c>
      <c r="W851" s="4"/>
      <c r="X851" s="4"/>
      <c r="Y851" s="4"/>
      <c r="Z851" s="4"/>
      <c r="AA851" s="4">
        <v>941.0</v>
      </c>
      <c r="AB851" s="4" t="s">
        <v>49</v>
      </c>
      <c r="AC851" s="4"/>
      <c r="AD851" s="4"/>
      <c r="AE851" s="4"/>
      <c r="AF851" s="4"/>
      <c r="AG851" s="4"/>
      <c r="AH851" s="4"/>
      <c r="AI851" s="4"/>
      <c r="AJ851" s="4"/>
      <c r="AK851" s="4"/>
      <c r="AL851" s="4"/>
      <c r="AM851" s="4"/>
      <c r="AN851" s="4"/>
      <c r="AO851" s="4"/>
      <c r="AP851" s="4" t="str">
        <f>VLOOKUP(AA852,[1]Trộn!AA851:AB3843,2,FALSE)</f>
        <v>#ERROR!</v>
      </c>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row>
    <row r="852" ht="14.25" customHeight="1">
      <c r="A852" s="1" t="str">
        <f t="shared" si="158"/>
        <v>OK</v>
      </c>
      <c r="B852" s="3" t="str">
        <f t="shared" si="159"/>
        <v>OK</v>
      </c>
      <c r="C852" s="4" t="s">
        <v>4817</v>
      </c>
      <c r="D852" s="4" t="s">
        <v>4642</v>
      </c>
      <c r="E852" s="4"/>
      <c r="F852" s="4"/>
      <c r="G852" s="4"/>
      <c r="H852" s="4" t="s">
        <v>4818</v>
      </c>
      <c r="I852" s="4" t="s">
        <v>3580</v>
      </c>
      <c r="J852" s="4" t="s">
        <v>123</v>
      </c>
      <c r="K852" s="4"/>
      <c r="L852" s="4" t="s">
        <v>4713</v>
      </c>
      <c r="M852" s="4" t="s">
        <v>49</v>
      </c>
      <c r="N852" s="4" t="s">
        <v>8</v>
      </c>
      <c r="O852" s="4" t="s">
        <v>3024</v>
      </c>
      <c r="P852" s="4" t="s">
        <v>3050</v>
      </c>
      <c r="Q852" s="4"/>
      <c r="R852" s="4" t="s">
        <v>4830</v>
      </c>
      <c r="S852" s="4" t="s">
        <v>2948</v>
      </c>
      <c r="T852" s="4" t="s">
        <v>2949</v>
      </c>
      <c r="U852" s="4" t="s">
        <v>2950</v>
      </c>
      <c r="V852" s="4" t="s">
        <v>2951</v>
      </c>
      <c r="W852" s="4"/>
      <c r="X852" s="4"/>
      <c r="Y852" s="4"/>
      <c r="Z852" s="4"/>
      <c r="AA852" s="4">
        <v>942.0</v>
      </c>
      <c r="AB852" s="4" t="s">
        <v>49</v>
      </c>
      <c r="AC852" s="4"/>
      <c r="AD852" s="4"/>
      <c r="AE852" s="4"/>
      <c r="AF852" s="4"/>
      <c r="AG852" s="4"/>
      <c r="AH852" s="4"/>
      <c r="AI852" s="4"/>
      <c r="AJ852" s="4"/>
      <c r="AK852" s="4"/>
      <c r="AL852" s="4"/>
      <c r="AM852" s="4"/>
      <c r="AN852" s="4"/>
      <c r="AO852" s="4"/>
      <c r="AP852" s="4" t="str">
        <f>VLOOKUP(AA853,[1]Trộn!AA852:AB3844,2,FALSE)</f>
        <v>#ERROR!</v>
      </c>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row>
    <row r="853" ht="14.25" customHeight="1">
      <c r="A853" s="1"/>
      <c r="B853" s="3"/>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row>
    <row r="854" ht="14.25" customHeight="1">
      <c r="A854" s="1" t="str">
        <f t="shared" ref="A854:A856" si="160">SWITCH(B854,"OK",IF(ISBLANK(R854),IF(ISBLANK(P854),"Giữ chỗ nhóm","Giữ chỗ"),"OK"),"Chưa làm",IF(P854&lt;&gt;"","Giữ chỗ",""),0,IF(ISBLANK(R854),"Thêm",""),"")</f>
        <v>OK</v>
      </c>
      <c r="B854" s="3" t="str">
        <f t="shared" ref="B854:B856" si="161">IF(Q854&lt;&gt;"",0,IF(O854="",IF(N854="",,"Tự do chọn"),SWITCH(M854,"KSTN",IF(LEFT(O854,1)="A","OK","Sai lớp"),"CQ",IF(LEFT(O854,1)="B","OK","Sai lớp"),"SIE",IF(LEFT(O854,1)="C","OK","Sai lớp"),"VN",IF(LEFT(O854,1)="D","OK","Sai lớp"),"VN-ICT",IF(LEFT(O854,1)="D","OK","Sai lớp"),"Sai phân công")))</f>
        <v>OK</v>
      </c>
      <c r="C854" s="4" t="s">
        <v>4833</v>
      </c>
      <c r="D854" s="4" t="s">
        <v>4642</v>
      </c>
      <c r="E854" s="4"/>
      <c r="F854" s="4"/>
      <c r="G854" s="4"/>
      <c r="H854" s="4" t="s">
        <v>4835</v>
      </c>
      <c r="I854" s="4" t="s">
        <v>3580</v>
      </c>
      <c r="J854" s="4" t="s">
        <v>123</v>
      </c>
      <c r="K854" s="4"/>
      <c r="L854" s="4" t="s">
        <v>4713</v>
      </c>
      <c r="M854" s="4" t="s">
        <v>13</v>
      </c>
      <c r="N854" s="4" t="s">
        <v>9</v>
      </c>
      <c r="O854" s="4" t="s">
        <v>91</v>
      </c>
      <c r="P854" s="4" t="s">
        <v>412</v>
      </c>
      <c r="Q854" s="4"/>
      <c r="R854" s="4" t="s">
        <v>4836</v>
      </c>
      <c r="S854" s="4"/>
      <c r="T854" s="4"/>
      <c r="U854" s="4"/>
      <c r="V854" s="4"/>
      <c r="W854" s="4"/>
      <c r="X854" s="4" t="s">
        <v>4837</v>
      </c>
      <c r="Y854" s="4" t="s">
        <v>4838</v>
      </c>
      <c r="Z854" s="4"/>
      <c r="AA854" s="4">
        <v>944.0</v>
      </c>
      <c r="AB854" s="4" t="s">
        <v>49</v>
      </c>
      <c r="AC854" s="4"/>
      <c r="AD854" s="4"/>
      <c r="AE854" s="4"/>
      <c r="AF854" s="4"/>
      <c r="AG854" s="4"/>
      <c r="AH854" s="4"/>
      <c r="AI854" s="4"/>
      <c r="AJ854" s="4"/>
      <c r="AK854" s="4"/>
      <c r="AL854" s="4"/>
      <c r="AM854" s="4"/>
      <c r="AN854" s="4"/>
      <c r="AO854" s="4"/>
      <c r="AP854" s="4" t="str">
        <f>VLOOKUP(AA855,[1]Trộn!AA854:AB3846,2,FALSE)</f>
        <v>#ERROR!</v>
      </c>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row>
    <row r="855" ht="14.25" customHeight="1">
      <c r="A855" s="1" t="str">
        <f t="shared" si="160"/>
        <v/>
      </c>
      <c r="B855" s="3" t="str">
        <f t="shared" si="161"/>
        <v>Tự do chọn</v>
      </c>
      <c r="C855" s="4" t="s">
        <v>4833</v>
      </c>
      <c r="D855" s="4" t="s">
        <v>4642</v>
      </c>
      <c r="E855" s="4"/>
      <c r="F855" s="4"/>
      <c r="G855" s="4"/>
      <c r="H855" s="4" t="s">
        <v>4835</v>
      </c>
      <c r="I855" s="4" t="s">
        <v>3580</v>
      </c>
      <c r="J855" s="4" t="s">
        <v>123</v>
      </c>
      <c r="K855" s="4"/>
      <c r="L855" s="4" t="s">
        <v>4713</v>
      </c>
      <c r="M855" s="4" t="s">
        <v>49</v>
      </c>
      <c r="N855" s="4" t="s">
        <v>8</v>
      </c>
      <c r="O855" s="4"/>
      <c r="P855" s="4"/>
      <c r="Q855" s="4"/>
      <c r="R855" s="4"/>
      <c r="S855" s="4"/>
      <c r="T855" s="4"/>
      <c r="U855" s="4"/>
      <c r="V855" s="4"/>
      <c r="W855" s="4"/>
      <c r="X855" s="4"/>
      <c r="Y855" s="4"/>
      <c r="Z855" s="4"/>
      <c r="AA855" s="4">
        <v>945.0</v>
      </c>
      <c r="AB855" s="4" t="s">
        <v>49</v>
      </c>
      <c r="AC855" s="4"/>
      <c r="AD855" s="4"/>
      <c r="AE855" s="4"/>
      <c r="AF855" s="4"/>
      <c r="AG855" s="4"/>
      <c r="AH855" s="4"/>
      <c r="AI855" s="4"/>
      <c r="AJ855" s="4"/>
      <c r="AK855" s="4"/>
      <c r="AL855" s="4"/>
      <c r="AM855" s="4"/>
      <c r="AN855" s="4"/>
      <c r="AO855" s="4"/>
      <c r="AP855" s="4" t="str">
        <f>VLOOKUP(AA856,[1]Trộn!AA855:AB3847,2,FALSE)</f>
        <v>#ERROR!</v>
      </c>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row>
    <row r="856" ht="14.25" customHeight="1">
      <c r="A856" s="1" t="str">
        <f t="shared" si="160"/>
        <v/>
      </c>
      <c r="B856" s="3">
        <f t="shared" si="161"/>
        <v>0</v>
      </c>
      <c r="C856" s="4" t="s">
        <v>4833</v>
      </c>
      <c r="D856" s="4" t="s">
        <v>4642</v>
      </c>
      <c r="E856" s="4"/>
      <c r="F856" s="4"/>
      <c r="G856" s="4"/>
      <c r="H856" s="4" t="s">
        <v>4835</v>
      </c>
      <c r="I856" s="4" t="s">
        <v>3580</v>
      </c>
      <c r="J856" s="4" t="s">
        <v>123</v>
      </c>
      <c r="K856" s="4"/>
      <c r="L856" s="4" t="s">
        <v>4713</v>
      </c>
      <c r="M856" s="4" t="s">
        <v>49</v>
      </c>
      <c r="N856" s="4" t="s">
        <v>8</v>
      </c>
      <c r="O856" s="4" t="s">
        <v>2969</v>
      </c>
      <c r="P856" s="4" t="s">
        <v>3168</v>
      </c>
      <c r="Q856" s="4" t="s">
        <v>8</v>
      </c>
      <c r="R856" s="4" t="s">
        <v>4839</v>
      </c>
      <c r="S856" s="4" t="s">
        <v>4840</v>
      </c>
      <c r="T856" s="4" t="s">
        <v>4841</v>
      </c>
      <c r="U856" s="4" t="s">
        <v>4755</v>
      </c>
      <c r="V856" s="4" t="s">
        <v>4842</v>
      </c>
      <c r="W856" s="4" t="s">
        <v>4843</v>
      </c>
      <c r="X856" s="4"/>
      <c r="Y856" s="4"/>
      <c r="Z856" s="4"/>
      <c r="AA856" s="4">
        <v>946.0</v>
      </c>
      <c r="AB856" s="4" t="s">
        <v>49</v>
      </c>
      <c r="AC856" s="4"/>
      <c r="AD856" s="4"/>
      <c r="AE856" s="4"/>
      <c r="AF856" s="4"/>
      <c r="AG856" s="4"/>
      <c r="AH856" s="4"/>
      <c r="AI856" s="4"/>
      <c r="AJ856" s="4"/>
      <c r="AK856" s="4"/>
      <c r="AL856" s="4"/>
      <c r="AM856" s="4"/>
      <c r="AN856" s="4"/>
      <c r="AO856" s="4"/>
      <c r="AP856" s="4" t="str">
        <f>VLOOKUP(AA857,[1]Trộn!AA856:AB3848,2,FALSE)</f>
        <v>#ERROR!</v>
      </c>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row>
    <row r="857" ht="14.25" customHeight="1">
      <c r="A857" s="1"/>
      <c r="B857" s="3"/>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row>
    <row r="858" ht="14.25" customHeight="1">
      <c r="A858" s="1" t="str">
        <f t="shared" ref="A858:A866" si="162">SWITCH(B858,"OK",IF(ISBLANK(R858),IF(ISBLANK(P858),"Giữ chỗ nhóm","Giữ chỗ"),"OK"),"Chưa làm",IF(P858&lt;&gt;"","Giữ chỗ",""),0,IF(ISBLANK(R858),"Thêm",""),"")</f>
        <v/>
      </c>
      <c r="B858" s="3" t="str">
        <f t="shared" ref="B858:B866" si="163">IF(Q858&lt;&gt;"",0,IF(O858="",IF(N858="",,"Tự do chọn"),SWITCH(M858,"KSTN",IF(LEFT(O858,1)="A","OK","Sai lớp"),"CQ",IF(LEFT(O858,1)="B","OK","Sai lớp"),"SIE",IF(LEFT(O858,1)="C","OK","Sai lớp"),"VN",IF(LEFT(O858,1)="D","OK","Sai lớp"),"VN-ICT",IF(LEFT(O858,1)="D","OK","Sai lớp"),"Sai phân công")))</f>
        <v>Tự do chọn</v>
      </c>
      <c r="C858" s="4" t="s">
        <v>4845</v>
      </c>
      <c r="D858" s="4" t="s">
        <v>4642</v>
      </c>
      <c r="E858" s="4"/>
      <c r="F858" s="4"/>
      <c r="G858" s="4" t="s">
        <v>4846</v>
      </c>
      <c r="H858" s="4"/>
      <c r="I858" s="4" t="s">
        <v>3580</v>
      </c>
      <c r="J858" s="4" t="s">
        <v>123</v>
      </c>
      <c r="K858" s="4"/>
      <c r="L858" s="4" t="s">
        <v>4847</v>
      </c>
      <c r="M858" s="4" t="s">
        <v>49</v>
      </c>
      <c r="N858" s="4" t="s">
        <v>8</v>
      </c>
      <c r="O858" s="4"/>
      <c r="P858" s="4"/>
      <c r="Q858" s="4"/>
      <c r="R858" s="4"/>
      <c r="S858" s="4"/>
      <c r="T858" s="4"/>
      <c r="U858" s="4"/>
      <c r="V858" s="4"/>
      <c r="W858" s="4"/>
      <c r="X858" s="4"/>
      <c r="Y858" s="4"/>
      <c r="Z858" s="4"/>
      <c r="AA858" s="4">
        <v>948.0</v>
      </c>
      <c r="AB858" s="4" t="s">
        <v>49</v>
      </c>
      <c r="AC858" s="4"/>
      <c r="AD858" s="4"/>
      <c r="AE858" s="4"/>
      <c r="AF858" s="4"/>
      <c r="AG858" s="4"/>
      <c r="AH858" s="4"/>
      <c r="AI858" s="4"/>
      <c r="AJ858" s="4"/>
      <c r="AK858" s="4"/>
      <c r="AL858" s="4"/>
      <c r="AM858" s="4"/>
      <c r="AN858" s="4"/>
      <c r="AO858" s="4"/>
      <c r="AP858" s="4" t="str">
        <f>VLOOKUP(AA859,[1]Trộn!AA858:AB3850,2,FALSE)</f>
        <v>#ERROR!</v>
      </c>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row>
    <row r="859" ht="14.25" customHeight="1">
      <c r="A859" s="1" t="str">
        <f t="shared" si="162"/>
        <v>OK</v>
      </c>
      <c r="B859" s="3" t="str">
        <f t="shared" si="163"/>
        <v>OK</v>
      </c>
      <c r="C859" s="4" t="s">
        <v>4845</v>
      </c>
      <c r="D859" s="4" t="s">
        <v>4642</v>
      </c>
      <c r="E859" s="4"/>
      <c r="F859" s="4"/>
      <c r="G859" s="4"/>
      <c r="H859" s="4"/>
      <c r="I859" s="4"/>
      <c r="J859" s="4"/>
      <c r="K859" s="4"/>
      <c r="L859" s="4" t="s">
        <v>4847</v>
      </c>
      <c r="M859" s="4" t="s">
        <v>49</v>
      </c>
      <c r="N859" s="4" t="s">
        <v>8</v>
      </c>
      <c r="O859" s="4" t="s">
        <v>3485</v>
      </c>
      <c r="P859" s="4" t="s">
        <v>3486</v>
      </c>
      <c r="Q859" s="4"/>
      <c r="R859" s="4" t="s">
        <v>4848</v>
      </c>
      <c r="S859" s="4" t="s">
        <v>4849</v>
      </c>
      <c r="T859" s="4" t="s">
        <v>4850</v>
      </c>
      <c r="U859" s="4" t="s">
        <v>4851</v>
      </c>
      <c r="V859" s="4" t="s">
        <v>4852</v>
      </c>
      <c r="W859" s="4" t="s">
        <v>4749</v>
      </c>
      <c r="X859" s="4"/>
      <c r="Y859" s="4"/>
      <c r="Z859" s="4"/>
      <c r="AA859" s="4">
        <v>949.0</v>
      </c>
      <c r="AB859" s="4" t="s">
        <v>49</v>
      </c>
      <c r="AC859" s="4"/>
      <c r="AD859" s="4"/>
      <c r="AE859" s="4"/>
      <c r="AF859" s="4"/>
      <c r="AG859" s="4"/>
      <c r="AH859" s="4"/>
      <c r="AI859" s="4"/>
      <c r="AJ859" s="4"/>
      <c r="AK859" s="4"/>
      <c r="AL859" s="4"/>
      <c r="AM859" s="4"/>
      <c r="AN859" s="4"/>
      <c r="AO859" s="4"/>
      <c r="AP859" s="4" t="str">
        <f>VLOOKUP(AA860,[1]Trộn!AA859:AB3851,2,FALSE)</f>
        <v>#ERROR!</v>
      </c>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row>
    <row r="860" ht="14.25" customHeight="1">
      <c r="A860" s="1" t="str">
        <f t="shared" si="162"/>
        <v>OK</v>
      </c>
      <c r="B860" s="3" t="str">
        <f t="shared" si="163"/>
        <v>OK</v>
      </c>
      <c r="C860" s="4" t="s">
        <v>4845</v>
      </c>
      <c r="D860" s="4" t="s">
        <v>4642</v>
      </c>
      <c r="E860" s="4"/>
      <c r="F860" s="4"/>
      <c r="G860" s="4"/>
      <c r="H860" s="4"/>
      <c r="I860" s="4"/>
      <c r="J860" s="4"/>
      <c r="K860" s="4"/>
      <c r="L860" s="4"/>
      <c r="M860" s="4" t="s">
        <v>49</v>
      </c>
      <c r="N860" s="4" t="s">
        <v>8</v>
      </c>
      <c r="O860" s="4" t="s">
        <v>3485</v>
      </c>
      <c r="P860" s="4" t="s">
        <v>3486</v>
      </c>
      <c r="Q860" s="4"/>
      <c r="R860" s="4" t="s">
        <v>4853</v>
      </c>
      <c r="S860" s="4" t="s">
        <v>4854</v>
      </c>
      <c r="T860" s="4" t="s">
        <v>4855</v>
      </c>
      <c r="U860" s="4" t="s">
        <v>4856</v>
      </c>
      <c r="V860" s="4" t="s">
        <v>4857</v>
      </c>
      <c r="W860" s="4" t="s">
        <v>4858</v>
      </c>
      <c r="X860" s="4"/>
      <c r="Y860" s="4"/>
      <c r="Z860" s="4"/>
      <c r="AA860" s="4">
        <v>950.0</v>
      </c>
      <c r="AB860" s="4" t="s">
        <v>49</v>
      </c>
      <c r="AC860" s="4"/>
      <c r="AD860" s="4"/>
      <c r="AE860" s="4"/>
      <c r="AF860" s="4"/>
      <c r="AG860" s="4"/>
      <c r="AH860" s="4"/>
      <c r="AI860" s="4"/>
      <c r="AJ860" s="4"/>
      <c r="AK860" s="4"/>
      <c r="AL860" s="4"/>
      <c r="AM860" s="4"/>
      <c r="AN860" s="4"/>
      <c r="AO860" s="4"/>
      <c r="AP860" s="4" t="str">
        <f>VLOOKUP(AA861,[1]Trộn!AA860:AB3852,2,FALSE)</f>
        <v>#ERROR!</v>
      </c>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row>
    <row r="861" ht="14.25" customHeight="1">
      <c r="A861" s="1" t="str">
        <f t="shared" si="162"/>
        <v/>
      </c>
      <c r="B861" s="3">
        <f t="shared" si="163"/>
        <v>0</v>
      </c>
      <c r="C861" s="4" t="s">
        <v>4845</v>
      </c>
      <c r="D861" s="4" t="s">
        <v>4663</v>
      </c>
      <c r="E861" s="4"/>
      <c r="F861" s="4"/>
      <c r="G861" s="4" t="s">
        <v>4846</v>
      </c>
      <c r="H861" s="4"/>
      <c r="I861" s="4" t="s">
        <v>3580</v>
      </c>
      <c r="J861" s="4" t="s">
        <v>123</v>
      </c>
      <c r="K861" s="4"/>
      <c r="L861" s="4" t="s">
        <v>4847</v>
      </c>
      <c r="M861" s="4"/>
      <c r="N861" s="4"/>
      <c r="O861" s="4"/>
      <c r="P861" s="4"/>
      <c r="Q861" s="4" t="s">
        <v>144</v>
      </c>
      <c r="R861" s="4" t="s">
        <v>4859</v>
      </c>
      <c r="S861" s="4" t="s">
        <v>4860</v>
      </c>
      <c r="T861" s="4" t="s">
        <v>4861</v>
      </c>
      <c r="U861" s="4" t="s">
        <v>4862</v>
      </c>
      <c r="V861" s="4" t="s">
        <v>4863</v>
      </c>
      <c r="W861" s="4" t="s">
        <v>4864</v>
      </c>
      <c r="X861" s="4" t="s">
        <v>151</v>
      </c>
      <c r="Y861" s="4"/>
      <c r="Z861" s="4" t="s">
        <v>4865</v>
      </c>
      <c r="AA861" s="4">
        <v>951.0</v>
      </c>
      <c r="AB861" s="4" t="s">
        <v>101</v>
      </c>
      <c r="AC861" s="4"/>
      <c r="AD861" s="4"/>
      <c r="AE861" s="4"/>
      <c r="AF861" s="4"/>
      <c r="AG861" s="4"/>
      <c r="AH861" s="4"/>
      <c r="AI861" s="4"/>
      <c r="AJ861" s="4"/>
      <c r="AK861" s="4"/>
      <c r="AL861" s="4"/>
      <c r="AM861" s="4"/>
      <c r="AN861" s="4"/>
      <c r="AO861" s="4"/>
      <c r="AP861" s="4" t="str">
        <f>VLOOKUP(AA862,[1]Trộn!AA861:AB3853,2,FALSE)</f>
        <v>#ERROR!</v>
      </c>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row>
    <row r="862" ht="14.25" customHeight="1">
      <c r="A862" s="1" t="str">
        <f t="shared" si="162"/>
        <v/>
      </c>
      <c r="B862" s="3">
        <f t="shared" si="163"/>
        <v>0</v>
      </c>
      <c r="C862" s="4" t="s">
        <v>4845</v>
      </c>
      <c r="D862" s="4" t="s">
        <v>4663</v>
      </c>
      <c r="E862" s="4"/>
      <c r="F862" s="4"/>
      <c r="G862" s="4"/>
      <c r="H862" s="4"/>
      <c r="I862" s="4"/>
      <c r="J862" s="4"/>
      <c r="K862" s="4"/>
      <c r="L862" s="4" t="s">
        <v>4847</v>
      </c>
      <c r="M862" s="4"/>
      <c r="N862" s="4"/>
      <c r="O862" s="4"/>
      <c r="P862" s="4"/>
      <c r="Q862" s="4" t="s">
        <v>144</v>
      </c>
      <c r="R862" s="4" t="s">
        <v>4866</v>
      </c>
      <c r="S862" s="4" t="s">
        <v>4867</v>
      </c>
      <c r="T862" s="4" t="s">
        <v>4868</v>
      </c>
      <c r="U862" s="4" t="s">
        <v>4869</v>
      </c>
      <c r="V862" s="4" t="s">
        <v>4870</v>
      </c>
      <c r="W862" s="4" t="s">
        <v>4871</v>
      </c>
      <c r="X862" s="4" t="s">
        <v>242</v>
      </c>
      <c r="Y862" s="4"/>
      <c r="Z862" s="4" t="s">
        <v>4872</v>
      </c>
      <c r="AA862" s="4">
        <v>952.0</v>
      </c>
      <c r="AB862" s="4" t="s">
        <v>101</v>
      </c>
      <c r="AC862" s="4"/>
      <c r="AD862" s="4"/>
      <c r="AE862" s="4"/>
      <c r="AF862" s="4"/>
      <c r="AG862" s="4"/>
      <c r="AH862" s="4"/>
      <c r="AI862" s="4"/>
      <c r="AJ862" s="4"/>
      <c r="AK862" s="4"/>
      <c r="AL862" s="4"/>
      <c r="AM862" s="4"/>
      <c r="AN862" s="4"/>
      <c r="AO862" s="4"/>
      <c r="AP862" s="4" t="str">
        <f>VLOOKUP(AA863,[1]Trộn!AA862:AB3854,2,FALSE)</f>
        <v>#ERROR!</v>
      </c>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row>
    <row r="863" ht="14.25" customHeight="1">
      <c r="A863" s="1" t="str">
        <f t="shared" si="162"/>
        <v/>
      </c>
      <c r="B863" s="3">
        <f t="shared" si="163"/>
        <v>0</v>
      </c>
      <c r="C863" s="4" t="s">
        <v>4845</v>
      </c>
      <c r="D863" s="4" t="s">
        <v>4663</v>
      </c>
      <c r="E863" s="4"/>
      <c r="F863" s="4"/>
      <c r="G863" s="4"/>
      <c r="H863" s="4"/>
      <c r="I863" s="4"/>
      <c r="J863" s="4"/>
      <c r="K863" s="4"/>
      <c r="L863" s="4"/>
      <c r="M863" s="4"/>
      <c r="N863" s="4"/>
      <c r="O863" s="4"/>
      <c r="P863" s="4"/>
      <c r="Q863" s="4" t="s">
        <v>5</v>
      </c>
      <c r="R863" s="4" t="s">
        <v>4874</v>
      </c>
      <c r="S863" s="4" t="s">
        <v>4875</v>
      </c>
      <c r="T863" s="4" t="s">
        <v>4876</v>
      </c>
      <c r="U863" s="4" t="s">
        <v>4877</v>
      </c>
      <c r="V863" s="4" t="s">
        <v>4879</v>
      </c>
      <c r="W863" s="4" t="s">
        <v>4880</v>
      </c>
      <c r="X863" s="4" t="s">
        <v>150</v>
      </c>
      <c r="Y863" s="4"/>
      <c r="Z863" s="4" t="s">
        <v>792</v>
      </c>
      <c r="AA863" s="4">
        <v>953.0</v>
      </c>
      <c r="AB863" s="4" t="s">
        <v>49</v>
      </c>
      <c r="AC863" s="4"/>
      <c r="AD863" s="4"/>
      <c r="AE863" s="4"/>
      <c r="AF863" s="4"/>
      <c r="AG863" s="4"/>
      <c r="AH863" s="4"/>
      <c r="AI863" s="4"/>
      <c r="AJ863" s="4"/>
      <c r="AK863" s="4"/>
      <c r="AL863" s="4"/>
      <c r="AM863" s="4"/>
      <c r="AN863" s="4"/>
      <c r="AO863" s="4"/>
      <c r="AP863" s="4" t="str">
        <f>VLOOKUP(AA864,[1]Trộn!AA863:AB3855,2,FALSE)</f>
        <v>#ERROR!</v>
      </c>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row>
    <row r="864" ht="14.25" customHeight="1">
      <c r="A864" s="1" t="str">
        <f t="shared" si="162"/>
        <v>OK</v>
      </c>
      <c r="B864" s="3" t="str">
        <f t="shared" si="163"/>
        <v>OK</v>
      </c>
      <c r="C864" s="4" t="s">
        <v>4881</v>
      </c>
      <c r="D864" s="4" t="s">
        <v>4642</v>
      </c>
      <c r="E864" s="4"/>
      <c r="F864" s="4"/>
      <c r="G864" s="4" t="s">
        <v>4882</v>
      </c>
      <c r="H864" s="4" t="s">
        <v>4883</v>
      </c>
      <c r="I864" s="4" t="s">
        <v>3580</v>
      </c>
      <c r="J864" s="4" t="s">
        <v>123</v>
      </c>
      <c r="K864" s="4"/>
      <c r="L864" s="4" t="s">
        <v>4884</v>
      </c>
      <c r="M864" s="4" t="s">
        <v>13</v>
      </c>
      <c r="N864" s="4" t="s">
        <v>9</v>
      </c>
      <c r="O864" s="4" t="s">
        <v>91</v>
      </c>
      <c r="P864" s="4" t="s">
        <v>342</v>
      </c>
      <c r="Q864" s="4"/>
      <c r="R864" s="4" t="s">
        <v>4885</v>
      </c>
      <c r="S864" s="4"/>
      <c r="T864" s="4"/>
      <c r="U864" s="4"/>
      <c r="V864" s="4"/>
      <c r="W864" s="4"/>
      <c r="X864" s="4" t="s">
        <v>4886</v>
      </c>
      <c r="Y864" s="4" t="s">
        <v>4887</v>
      </c>
      <c r="Z864" s="4"/>
      <c r="AA864" s="4">
        <v>954.0</v>
      </c>
      <c r="AB864" s="4" t="s">
        <v>49</v>
      </c>
      <c r="AC864" s="4"/>
      <c r="AD864" s="4"/>
      <c r="AE864" s="4"/>
      <c r="AF864" s="4"/>
      <c r="AG864" s="4"/>
      <c r="AH864" s="4"/>
      <c r="AI864" s="4"/>
      <c r="AJ864" s="4"/>
      <c r="AK864" s="4"/>
      <c r="AL864" s="4"/>
      <c r="AM864" s="4"/>
      <c r="AN864" s="4"/>
      <c r="AO864" s="4"/>
      <c r="AP864" s="4" t="str">
        <f>VLOOKUP(AA865,[1]Trộn!AA864:AB3856,2,FALSE)</f>
        <v>#ERROR!</v>
      </c>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row>
    <row r="865" ht="14.25" customHeight="1">
      <c r="A865" s="1" t="str">
        <f t="shared" si="162"/>
        <v/>
      </c>
      <c r="B865" s="3">
        <f t="shared" si="163"/>
        <v>0</v>
      </c>
      <c r="C865" s="4" t="s">
        <v>4881</v>
      </c>
      <c r="D865" s="4" t="s">
        <v>4642</v>
      </c>
      <c r="E865" s="4"/>
      <c r="F865" s="4"/>
      <c r="G865" s="4" t="s">
        <v>4882</v>
      </c>
      <c r="H865" s="4" t="s">
        <v>4883</v>
      </c>
      <c r="I865" s="4" t="s">
        <v>3580</v>
      </c>
      <c r="J865" s="4" t="s">
        <v>123</v>
      </c>
      <c r="K865" s="4"/>
      <c r="L865" s="4" t="s">
        <v>4884</v>
      </c>
      <c r="M865" s="4" t="s">
        <v>49</v>
      </c>
      <c r="N865" s="4" t="s">
        <v>8</v>
      </c>
      <c r="O865" s="4" t="s">
        <v>3229</v>
      </c>
      <c r="P865" s="4" t="s">
        <v>3230</v>
      </c>
      <c r="Q865" s="4" t="s">
        <v>8</v>
      </c>
      <c r="R865" s="4" t="s">
        <v>4888</v>
      </c>
      <c r="S865" s="4" t="s">
        <v>4889</v>
      </c>
      <c r="T865" s="4" t="s">
        <v>4890</v>
      </c>
      <c r="U865" s="4" t="s">
        <v>4891</v>
      </c>
      <c r="V865" s="4" t="s">
        <v>4892</v>
      </c>
      <c r="W865" s="4" t="s">
        <v>4749</v>
      </c>
      <c r="X865" s="4"/>
      <c r="Y865" s="4"/>
      <c r="Z865" s="4"/>
      <c r="AA865" s="4">
        <v>955.0</v>
      </c>
      <c r="AB865" s="4" t="s">
        <v>49</v>
      </c>
      <c r="AC865" s="4"/>
      <c r="AD865" s="4"/>
      <c r="AE865" s="4"/>
      <c r="AF865" s="4"/>
      <c r="AG865" s="4"/>
      <c r="AH865" s="4"/>
      <c r="AI865" s="4"/>
      <c r="AJ865" s="4"/>
      <c r="AK865" s="4"/>
      <c r="AL865" s="4"/>
      <c r="AM865" s="4"/>
      <c r="AN865" s="4"/>
      <c r="AO865" s="4"/>
      <c r="AP865" s="4" t="str">
        <f>VLOOKUP(AA866,[1]Trộn!AA865:AB3857,2,FALSE)</f>
        <v>#ERROR!</v>
      </c>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row>
    <row r="866" ht="14.25" customHeight="1">
      <c r="A866" s="1" t="str">
        <f t="shared" si="162"/>
        <v/>
      </c>
      <c r="B866" s="3">
        <f t="shared" si="163"/>
        <v>0</v>
      </c>
      <c r="C866" s="4" t="s">
        <v>4881</v>
      </c>
      <c r="D866" s="4" t="s">
        <v>4642</v>
      </c>
      <c r="E866" s="4"/>
      <c r="F866" s="4"/>
      <c r="G866" s="4" t="s">
        <v>4882</v>
      </c>
      <c r="H866" s="4" t="s">
        <v>4883</v>
      </c>
      <c r="I866" s="4" t="s">
        <v>3580</v>
      </c>
      <c r="J866" s="4" t="s">
        <v>123</v>
      </c>
      <c r="K866" s="4"/>
      <c r="L866" s="4" t="s">
        <v>4884</v>
      </c>
      <c r="M866" s="4" t="s">
        <v>49</v>
      </c>
      <c r="N866" s="4" t="s">
        <v>8</v>
      </c>
      <c r="O866" s="4" t="s">
        <v>3229</v>
      </c>
      <c r="P866" s="4" t="s">
        <v>3230</v>
      </c>
      <c r="Q866" s="4" t="s">
        <v>8</v>
      </c>
      <c r="R866" s="4" t="s">
        <v>4893</v>
      </c>
      <c r="S866" s="4" t="s">
        <v>4894</v>
      </c>
      <c r="T866" s="4" t="s">
        <v>4895</v>
      </c>
      <c r="U866" s="4" t="s">
        <v>4896</v>
      </c>
      <c r="V866" s="4" t="s">
        <v>4897</v>
      </c>
      <c r="W866" s="4" t="s">
        <v>4898</v>
      </c>
      <c r="X866" s="4"/>
      <c r="Y866" s="4"/>
      <c r="Z866" s="4"/>
      <c r="AA866" s="4">
        <v>956.0</v>
      </c>
      <c r="AB866" s="4" t="s">
        <v>49</v>
      </c>
      <c r="AC866" s="4"/>
      <c r="AD866" s="4"/>
      <c r="AE866" s="4"/>
      <c r="AF866" s="4"/>
      <c r="AG866" s="4"/>
      <c r="AH866" s="4"/>
      <c r="AI866" s="4"/>
      <c r="AJ866" s="4"/>
      <c r="AK866" s="4"/>
      <c r="AL866" s="4"/>
      <c r="AM866" s="4"/>
      <c r="AN866" s="4"/>
      <c r="AO866" s="4"/>
      <c r="AP866" s="4" t="str">
        <f>VLOOKUP(AA867,[1]Trộn!AA866:AB3858,2,FALSE)</f>
        <v>#ERROR!</v>
      </c>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row>
    <row r="867" ht="14.25" customHeight="1">
      <c r="A867" s="1"/>
      <c r="B867" s="3"/>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row>
    <row r="868" ht="14.25" customHeight="1">
      <c r="A868" s="1" t="str">
        <f t="shared" ref="A868:A870" si="164">SWITCH(B868,"OK",IF(ISBLANK(R868),IF(ISBLANK(P868),"Giữ chỗ nhóm","Giữ chỗ"),"OK"),"Chưa làm",IF(P868&lt;&gt;"","Giữ chỗ",""),0,IF(ISBLANK(R868),"Thêm",""),"")</f>
        <v>OK</v>
      </c>
      <c r="B868" s="3" t="str">
        <f t="shared" ref="B868:B870" si="165">IF(Q868&lt;&gt;"",0,IF(O868="",IF(N868="",,"Tự do chọn"),SWITCH(M868,"KSTN",IF(LEFT(O868,1)="A","OK","Sai lớp"),"CQ",IF(LEFT(O868,1)="B","OK","Sai lớp"),"SIE",IF(LEFT(O868,1)="C","OK","Sai lớp"),"VN",IF(LEFT(O868,1)="D","OK","Sai lớp"),"VN-ICT",IF(LEFT(O868,1)="D","OK","Sai lớp"),"Sai phân công")))</f>
        <v>OK</v>
      </c>
      <c r="C868" s="4" t="s">
        <v>4901</v>
      </c>
      <c r="D868" s="4" t="s">
        <v>4642</v>
      </c>
      <c r="E868" s="4"/>
      <c r="F868" s="4"/>
      <c r="G868" s="4"/>
      <c r="H868" s="4" t="s">
        <v>4902</v>
      </c>
      <c r="I868" s="4" t="s">
        <v>3580</v>
      </c>
      <c r="J868" s="4" t="s">
        <v>123</v>
      </c>
      <c r="K868" s="4"/>
      <c r="L868" s="4" t="s">
        <v>4847</v>
      </c>
      <c r="M868" s="4" t="s">
        <v>13</v>
      </c>
      <c r="N868" s="4" t="s">
        <v>9</v>
      </c>
      <c r="O868" s="4" t="s">
        <v>520</v>
      </c>
      <c r="P868" s="4" t="s">
        <v>769</v>
      </c>
      <c r="Q868" s="4"/>
      <c r="R868" s="4" t="s">
        <v>4903</v>
      </c>
      <c r="S868" s="4"/>
      <c r="T868" s="4"/>
      <c r="U868" s="4"/>
      <c r="V868" s="4"/>
      <c r="W868" s="4"/>
      <c r="X868" s="4" t="s">
        <v>4904</v>
      </c>
      <c r="Y868" s="4" t="s">
        <v>4887</v>
      </c>
      <c r="Z868" s="4"/>
      <c r="AA868" s="4">
        <v>958.0</v>
      </c>
      <c r="AB868" s="4" t="s">
        <v>49</v>
      </c>
      <c r="AC868" s="4"/>
      <c r="AD868" s="4"/>
      <c r="AE868" s="4"/>
      <c r="AF868" s="4"/>
      <c r="AG868" s="4"/>
      <c r="AH868" s="4"/>
      <c r="AI868" s="4"/>
      <c r="AJ868" s="4"/>
      <c r="AK868" s="4"/>
      <c r="AL868" s="4"/>
      <c r="AM868" s="4"/>
      <c r="AN868" s="4"/>
      <c r="AO868" s="4"/>
      <c r="AP868" s="4" t="str">
        <f>VLOOKUP(AA869,[1]Trộn!AA868:AB3860,2,FALSE)</f>
        <v>#ERROR!</v>
      </c>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row>
    <row r="869" ht="14.25" customHeight="1">
      <c r="A869" s="1" t="str">
        <f t="shared" si="164"/>
        <v>Giữ chỗ</v>
      </c>
      <c r="B869" s="3" t="str">
        <f t="shared" si="165"/>
        <v>OK</v>
      </c>
      <c r="C869" s="4" t="s">
        <v>4901</v>
      </c>
      <c r="D869" s="4" t="s">
        <v>4642</v>
      </c>
      <c r="E869" s="4"/>
      <c r="F869" s="4"/>
      <c r="G869" s="4"/>
      <c r="H869" s="4" t="s">
        <v>4902</v>
      </c>
      <c r="I869" s="4" t="s">
        <v>3580</v>
      </c>
      <c r="J869" s="4" t="s">
        <v>123</v>
      </c>
      <c r="K869" s="4"/>
      <c r="L869" s="4" t="s">
        <v>4847</v>
      </c>
      <c r="M869" s="4" t="s">
        <v>49</v>
      </c>
      <c r="N869" s="4" t="s">
        <v>8</v>
      </c>
      <c r="O869" s="4" t="s">
        <v>3275</v>
      </c>
      <c r="P869" s="4" t="s">
        <v>3276</v>
      </c>
      <c r="Q869" s="4"/>
      <c r="R869" s="4"/>
      <c r="S869" s="4"/>
      <c r="T869" s="4"/>
      <c r="U869" s="4"/>
      <c r="V869" s="4"/>
      <c r="W869" s="4"/>
      <c r="X869" s="4"/>
      <c r="Y869" s="4"/>
      <c r="Z869" s="4"/>
      <c r="AA869" s="4">
        <v>959.0</v>
      </c>
      <c r="AB869" s="4" t="s">
        <v>49</v>
      </c>
      <c r="AC869" s="4"/>
      <c r="AD869" s="4"/>
      <c r="AE869" s="4"/>
      <c r="AF869" s="4"/>
      <c r="AG869" s="4"/>
      <c r="AH869" s="4"/>
      <c r="AI869" s="4"/>
      <c r="AJ869" s="4"/>
      <c r="AK869" s="4"/>
      <c r="AL869" s="4"/>
      <c r="AM869" s="4"/>
      <c r="AN869" s="4"/>
      <c r="AO869" s="4"/>
      <c r="AP869" s="4" t="str">
        <f>VLOOKUP(AA870,[1]Trộn!AA869:AB3861,2,FALSE)</f>
        <v>#ERROR!</v>
      </c>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row>
    <row r="870" ht="14.25" customHeight="1">
      <c r="A870" s="1" t="str">
        <f t="shared" si="164"/>
        <v>OK</v>
      </c>
      <c r="B870" s="3" t="str">
        <f t="shared" si="165"/>
        <v>OK</v>
      </c>
      <c r="C870" s="4" t="s">
        <v>4901</v>
      </c>
      <c r="D870" s="4" t="s">
        <v>4642</v>
      </c>
      <c r="E870" s="4"/>
      <c r="F870" s="4"/>
      <c r="G870" s="4"/>
      <c r="H870" s="4" t="s">
        <v>4902</v>
      </c>
      <c r="I870" s="4" t="s">
        <v>3580</v>
      </c>
      <c r="J870" s="4" t="s">
        <v>123</v>
      </c>
      <c r="K870" s="4"/>
      <c r="L870" s="4" t="s">
        <v>4847</v>
      </c>
      <c r="M870" s="4" t="s">
        <v>49</v>
      </c>
      <c r="N870" s="4" t="s">
        <v>8</v>
      </c>
      <c r="O870" s="4" t="s">
        <v>3108</v>
      </c>
      <c r="P870" s="4" t="s">
        <v>3109</v>
      </c>
      <c r="Q870" s="4"/>
      <c r="R870" s="4" t="s">
        <v>4905</v>
      </c>
      <c r="S870" s="4" t="s">
        <v>4906</v>
      </c>
      <c r="T870" s="4" t="s">
        <v>4907</v>
      </c>
      <c r="U870" s="4" t="s">
        <v>4908</v>
      </c>
      <c r="V870" s="4" t="s">
        <v>4909</v>
      </c>
      <c r="W870" s="4" t="s">
        <v>4910</v>
      </c>
      <c r="X870" s="4"/>
      <c r="Y870" s="4"/>
      <c r="Z870" s="4"/>
      <c r="AA870" s="4">
        <v>960.0</v>
      </c>
      <c r="AB870" s="4" t="s">
        <v>49</v>
      </c>
      <c r="AC870" s="4"/>
      <c r="AD870" s="4"/>
      <c r="AE870" s="4"/>
      <c r="AF870" s="4"/>
      <c r="AG870" s="4"/>
      <c r="AH870" s="4"/>
      <c r="AI870" s="4"/>
      <c r="AJ870" s="4"/>
      <c r="AK870" s="4"/>
      <c r="AL870" s="4"/>
      <c r="AM870" s="4"/>
      <c r="AN870" s="4"/>
      <c r="AO870" s="4"/>
      <c r="AP870" s="4" t="str">
        <f>VLOOKUP(AA871,[1]Trộn!AA870:AB3862,2,FALSE)</f>
        <v>#ERROR!</v>
      </c>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row>
    <row r="871" ht="14.25" customHeight="1">
      <c r="A871" s="1"/>
      <c r="B871" s="3"/>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row>
    <row r="872" ht="14.25" customHeight="1">
      <c r="A872" s="1" t="str">
        <f t="shared" ref="A872:A874" si="166">SWITCH(B872,"OK",IF(ISBLANK(R872),IF(ISBLANK(P872),"Giữ chỗ nhóm","Giữ chỗ"),"OK"),"Chưa làm",IF(P872&lt;&gt;"","Giữ chỗ",""),0,IF(ISBLANK(R872),"Thêm",""),"")</f>
        <v>OK</v>
      </c>
      <c r="B872" s="3" t="str">
        <f t="shared" ref="B872:B874" si="167">IF(Q872&lt;&gt;"",0,IF(O872="",IF(N872="",,"Tự do chọn"),SWITCH(M872,"KSTN",IF(LEFT(O872,1)="A","OK","Sai lớp"),"CQ",IF(LEFT(O872,1)="B","OK","Sai lớp"),"SIE",IF(LEFT(O872,1)="C","OK","Sai lớp"),"VN",IF(LEFT(O872,1)="D","OK","Sai lớp"),"VN-ICT",IF(LEFT(O872,1)="D","OK","Sai lớp"),"Sai phân công")))</f>
        <v>OK</v>
      </c>
      <c r="C872" s="4" t="s">
        <v>4911</v>
      </c>
      <c r="D872" s="4" t="s">
        <v>4642</v>
      </c>
      <c r="E872" s="4"/>
      <c r="F872" s="4"/>
      <c r="G872" s="4"/>
      <c r="H872" s="4" t="s">
        <v>4912</v>
      </c>
      <c r="I872" s="4" t="s">
        <v>3580</v>
      </c>
      <c r="J872" s="4" t="s">
        <v>123</v>
      </c>
      <c r="K872" s="4"/>
      <c r="L872" s="4" t="s">
        <v>4847</v>
      </c>
      <c r="M872" s="4" t="s">
        <v>13</v>
      </c>
      <c r="N872" s="4" t="s">
        <v>9</v>
      </c>
      <c r="O872" s="4" t="s">
        <v>42</v>
      </c>
      <c r="P872" s="4" t="s">
        <v>188</v>
      </c>
      <c r="Q872" s="4"/>
      <c r="R872" s="4" t="s">
        <v>4913</v>
      </c>
      <c r="S872" s="4"/>
      <c r="T872" s="4"/>
      <c r="U872" s="4"/>
      <c r="V872" s="4"/>
      <c r="W872" s="4"/>
      <c r="X872" s="4" t="s">
        <v>4914</v>
      </c>
      <c r="Y872" s="4" t="s">
        <v>4916</v>
      </c>
      <c r="Z872" s="4"/>
      <c r="AA872" s="4">
        <v>962.0</v>
      </c>
      <c r="AB872" s="4" t="s">
        <v>49</v>
      </c>
      <c r="AC872" s="4"/>
      <c r="AD872" s="4"/>
      <c r="AE872" s="4"/>
      <c r="AF872" s="4"/>
      <c r="AG872" s="4"/>
      <c r="AH872" s="4"/>
      <c r="AI872" s="4"/>
      <c r="AJ872" s="4"/>
      <c r="AK872" s="4"/>
      <c r="AL872" s="4"/>
      <c r="AM872" s="4"/>
      <c r="AN872" s="4"/>
      <c r="AO872" s="4"/>
      <c r="AP872" s="4" t="str">
        <f>VLOOKUP(AA873,[1]Trộn!AA872:AB3864,2,FALSE)</f>
        <v>#ERROR!</v>
      </c>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row>
    <row r="873" ht="14.25" customHeight="1">
      <c r="A873" s="1" t="str">
        <f t="shared" si="166"/>
        <v/>
      </c>
      <c r="B873" s="3" t="str">
        <f t="shared" si="167"/>
        <v>Tự do chọn</v>
      </c>
      <c r="C873" s="4" t="s">
        <v>4911</v>
      </c>
      <c r="D873" s="4" t="s">
        <v>4642</v>
      </c>
      <c r="E873" s="4"/>
      <c r="F873" s="4"/>
      <c r="G873" s="4"/>
      <c r="H873" s="4" t="s">
        <v>4912</v>
      </c>
      <c r="I873" s="4" t="s">
        <v>3580</v>
      </c>
      <c r="J873" s="4" t="s">
        <v>123</v>
      </c>
      <c r="K873" s="4"/>
      <c r="L873" s="4" t="s">
        <v>4847</v>
      </c>
      <c r="M873" s="4" t="s">
        <v>49</v>
      </c>
      <c r="N873" s="4" t="s">
        <v>8</v>
      </c>
      <c r="O873" s="4"/>
      <c r="P873" s="4"/>
      <c r="Q873" s="4"/>
      <c r="R873" s="4"/>
      <c r="S873" s="4"/>
      <c r="T873" s="4"/>
      <c r="U873" s="4"/>
      <c r="V873" s="4"/>
      <c r="W873" s="4"/>
      <c r="X873" s="4"/>
      <c r="Y873" s="4"/>
      <c r="Z873" s="4"/>
      <c r="AA873" s="4">
        <v>963.0</v>
      </c>
      <c r="AB873" s="4" t="s">
        <v>49</v>
      </c>
      <c r="AC873" s="4"/>
      <c r="AD873" s="4"/>
      <c r="AE873" s="4"/>
      <c r="AF873" s="4"/>
      <c r="AG873" s="4"/>
      <c r="AH873" s="4"/>
      <c r="AI873" s="4"/>
      <c r="AJ873" s="4"/>
      <c r="AK873" s="4"/>
      <c r="AL873" s="4"/>
      <c r="AM873" s="4"/>
      <c r="AN873" s="4"/>
      <c r="AO873" s="4"/>
      <c r="AP873" s="4" t="str">
        <f>VLOOKUP(AA874,[1]Trộn!AA873:AB3865,2,FALSE)</f>
        <v>#ERROR!</v>
      </c>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row>
    <row r="874" ht="14.25" customHeight="1">
      <c r="A874" s="1" t="str">
        <f t="shared" si="166"/>
        <v>OK</v>
      </c>
      <c r="B874" s="3" t="str">
        <f t="shared" si="167"/>
        <v>OK</v>
      </c>
      <c r="C874" s="4" t="s">
        <v>4911</v>
      </c>
      <c r="D874" s="4" t="s">
        <v>4642</v>
      </c>
      <c r="E874" s="4"/>
      <c r="F874" s="4"/>
      <c r="G874" s="4"/>
      <c r="H874" s="4" t="s">
        <v>4912</v>
      </c>
      <c r="I874" s="4" t="s">
        <v>3580</v>
      </c>
      <c r="J874" s="4" t="s">
        <v>123</v>
      </c>
      <c r="K874" s="4"/>
      <c r="L874" s="4" t="s">
        <v>4847</v>
      </c>
      <c r="M874" s="4" t="s">
        <v>49</v>
      </c>
      <c r="N874" s="4" t="s">
        <v>8</v>
      </c>
      <c r="O874" s="4" t="s">
        <v>3302</v>
      </c>
      <c r="P874" s="4" t="s">
        <v>3303</v>
      </c>
      <c r="Q874" s="4"/>
      <c r="R874" s="4" t="s">
        <v>4920</v>
      </c>
      <c r="S874" s="4" t="s">
        <v>4921</v>
      </c>
      <c r="T874" s="4" t="s">
        <v>4922</v>
      </c>
      <c r="U874" s="4" t="s">
        <v>4923</v>
      </c>
      <c r="V874" s="4" t="s">
        <v>4924</v>
      </c>
      <c r="W874" s="4"/>
      <c r="X874" s="4"/>
      <c r="Y874" s="4"/>
      <c r="Z874" s="4"/>
      <c r="AA874" s="4">
        <v>964.0</v>
      </c>
      <c r="AB874" s="4" t="s">
        <v>49</v>
      </c>
      <c r="AC874" s="4"/>
      <c r="AD874" s="4"/>
      <c r="AE874" s="4"/>
      <c r="AF874" s="4"/>
      <c r="AG874" s="4"/>
      <c r="AH874" s="4"/>
      <c r="AI874" s="4"/>
      <c r="AJ874" s="4"/>
      <c r="AK874" s="4"/>
      <c r="AL874" s="4"/>
      <c r="AM874" s="4"/>
      <c r="AN874" s="4"/>
      <c r="AO874" s="4"/>
      <c r="AP874" s="4" t="str">
        <f>VLOOKUP(AA875,[1]Trộn!AA874:AB3866,2,FALSE)</f>
        <v>#ERROR!</v>
      </c>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row>
    <row r="875" ht="14.25" customHeight="1">
      <c r="A875" s="1"/>
      <c r="B875" s="3"/>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row>
    <row r="876" ht="14.25" customHeight="1">
      <c r="A876" s="1" t="str">
        <f t="shared" ref="A876:A878" si="168">SWITCH(B876,"OK",IF(ISBLANK(R876),IF(ISBLANK(P876),"Giữ chỗ nhóm","Giữ chỗ"),"OK"),"Chưa làm",IF(P876&lt;&gt;"","Giữ chỗ",""),0,IF(ISBLANK(R876),"Thêm",""),"")</f>
        <v>OK</v>
      </c>
      <c r="B876" s="3" t="str">
        <f t="shared" ref="B876:B878" si="169">IF(Q876&lt;&gt;"",0,IF(O876="",IF(N876="",,"Tự do chọn"),SWITCH(M876,"KSTN",IF(LEFT(O876,1)="A","OK","Sai lớp"),"CQ",IF(LEFT(O876,1)="B","OK","Sai lớp"),"SIE",IF(LEFT(O876,1)="C","OK","Sai lớp"),"VN",IF(LEFT(O876,1)="D","OK","Sai lớp"),"VN-ICT",IF(LEFT(O876,1)="D","OK","Sai lớp"),"Sai phân công")))</f>
        <v>OK</v>
      </c>
      <c r="C876" s="4" t="s">
        <v>4925</v>
      </c>
      <c r="D876" s="4" t="s">
        <v>4642</v>
      </c>
      <c r="E876" s="4"/>
      <c r="F876" s="4"/>
      <c r="G876" s="4"/>
      <c r="H876" s="4" t="s">
        <v>4926</v>
      </c>
      <c r="I876" s="4" t="s">
        <v>3580</v>
      </c>
      <c r="J876" s="4" t="s">
        <v>123</v>
      </c>
      <c r="K876" s="4"/>
      <c r="L876" s="4" t="s">
        <v>4847</v>
      </c>
      <c r="M876" s="4" t="s">
        <v>13</v>
      </c>
      <c r="N876" s="4" t="s">
        <v>9</v>
      </c>
      <c r="O876" s="4" t="s">
        <v>520</v>
      </c>
      <c r="P876" s="4" t="s">
        <v>745</v>
      </c>
      <c r="Q876" s="4"/>
      <c r="R876" s="4" t="s">
        <v>4927</v>
      </c>
      <c r="S876" s="4"/>
      <c r="T876" s="4"/>
      <c r="U876" s="4"/>
      <c r="V876" s="4"/>
      <c r="W876" s="4"/>
      <c r="X876" s="4" t="s">
        <v>4928</v>
      </c>
      <c r="Y876" s="4" t="s">
        <v>4838</v>
      </c>
      <c r="Z876" s="4"/>
      <c r="AA876" s="4">
        <v>966.0</v>
      </c>
      <c r="AB876" s="4" t="s">
        <v>49</v>
      </c>
      <c r="AC876" s="4"/>
      <c r="AD876" s="4"/>
      <c r="AE876" s="4"/>
      <c r="AF876" s="4"/>
      <c r="AG876" s="4"/>
      <c r="AH876" s="4"/>
      <c r="AI876" s="4"/>
      <c r="AJ876" s="4"/>
      <c r="AK876" s="4"/>
      <c r="AL876" s="4"/>
      <c r="AM876" s="4"/>
      <c r="AN876" s="4"/>
      <c r="AO876" s="4"/>
      <c r="AP876" s="4" t="str">
        <f>VLOOKUP(AA877,[1]Trộn!AA876:AB3868,2,FALSE)</f>
        <v>#ERROR!</v>
      </c>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row>
    <row r="877" ht="14.25" customHeight="1">
      <c r="A877" s="1" t="str">
        <f t="shared" si="168"/>
        <v/>
      </c>
      <c r="B877" s="3" t="str">
        <f t="shared" si="169"/>
        <v>Tự do chọn</v>
      </c>
      <c r="C877" s="4" t="s">
        <v>4925</v>
      </c>
      <c r="D877" s="4" t="s">
        <v>4642</v>
      </c>
      <c r="E877" s="4"/>
      <c r="F877" s="4"/>
      <c r="G877" s="4"/>
      <c r="H877" s="4" t="s">
        <v>4926</v>
      </c>
      <c r="I877" s="4" t="s">
        <v>3580</v>
      </c>
      <c r="J877" s="4" t="s">
        <v>123</v>
      </c>
      <c r="K877" s="4"/>
      <c r="L877" s="4" t="s">
        <v>4847</v>
      </c>
      <c r="M877" s="4" t="s">
        <v>49</v>
      </c>
      <c r="N877" s="4" t="s">
        <v>8</v>
      </c>
      <c r="O877" s="4"/>
      <c r="P877" s="4"/>
      <c r="Q877" s="4"/>
      <c r="R877" s="4"/>
      <c r="S877" s="4"/>
      <c r="T877" s="4"/>
      <c r="U877" s="4"/>
      <c r="V877" s="4"/>
      <c r="W877" s="4"/>
      <c r="X877" s="4"/>
      <c r="Y877" s="4"/>
      <c r="Z877" s="4"/>
      <c r="AA877" s="4">
        <v>967.0</v>
      </c>
      <c r="AB877" s="4" t="s">
        <v>49</v>
      </c>
      <c r="AC877" s="4"/>
      <c r="AD877" s="4"/>
      <c r="AE877" s="4"/>
      <c r="AF877" s="4"/>
      <c r="AG877" s="4"/>
      <c r="AH877" s="4"/>
      <c r="AI877" s="4"/>
      <c r="AJ877" s="4"/>
      <c r="AK877" s="4"/>
      <c r="AL877" s="4"/>
      <c r="AM877" s="4"/>
      <c r="AN877" s="4"/>
      <c r="AO877" s="4"/>
      <c r="AP877" s="4" t="str">
        <f>VLOOKUP(AA878,[1]Trộn!AA877:AB3869,2,FALSE)</f>
        <v>#ERROR!</v>
      </c>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row>
    <row r="878" ht="14.25" customHeight="1">
      <c r="A878" s="1" t="str">
        <f t="shared" si="168"/>
        <v>OK</v>
      </c>
      <c r="B878" s="3" t="str">
        <f t="shared" si="169"/>
        <v>OK</v>
      </c>
      <c r="C878" s="4" t="s">
        <v>4925</v>
      </c>
      <c r="D878" s="4" t="s">
        <v>4642</v>
      </c>
      <c r="E878" s="4"/>
      <c r="F878" s="4"/>
      <c r="G878" s="4"/>
      <c r="H878" s="4" t="s">
        <v>4926</v>
      </c>
      <c r="I878" s="4" t="s">
        <v>3580</v>
      </c>
      <c r="J878" s="4" t="s">
        <v>123</v>
      </c>
      <c r="K878" s="4"/>
      <c r="L878" s="4" t="s">
        <v>4847</v>
      </c>
      <c r="M878" s="4" t="s">
        <v>49</v>
      </c>
      <c r="N878" s="4" t="s">
        <v>5</v>
      </c>
      <c r="O878" s="4" t="s">
        <v>2817</v>
      </c>
      <c r="P878" s="4" t="s">
        <v>2890</v>
      </c>
      <c r="Q878" s="4"/>
      <c r="R878" s="4" t="s">
        <v>4929</v>
      </c>
      <c r="S878" s="4" t="s">
        <v>4930</v>
      </c>
      <c r="T878" s="4" t="s">
        <v>4931</v>
      </c>
      <c r="U878" s="4" t="s">
        <v>4932</v>
      </c>
      <c r="V878" s="4" t="s">
        <v>4933</v>
      </c>
      <c r="W878" s="4" t="s">
        <v>1124</v>
      </c>
      <c r="X878" s="4"/>
      <c r="Y878" s="4"/>
      <c r="Z878" s="4"/>
      <c r="AA878" s="4">
        <v>968.0</v>
      </c>
      <c r="AB878" s="4" t="s">
        <v>49</v>
      </c>
      <c r="AC878" s="4"/>
      <c r="AD878" s="4"/>
      <c r="AE878" s="4"/>
      <c r="AF878" s="4"/>
      <c r="AG878" s="4"/>
      <c r="AH878" s="4"/>
      <c r="AI878" s="4"/>
      <c r="AJ878" s="4"/>
      <c r="AK878" s="4"/>
      <c r="AL878" s="4"/>
      <c r="AM878" s="4"/>
      <c r="AN878" s="4"/>
      <c r="AO878" s="4"/>
      <c r="AP878" s="4" t="str">
        <f>VLOOKUP(AA879,[1]Trộn!AA878:AB3870,2,FALSE)</f>
        <v>#ERROR!</v>
      </c>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row>
    <row r="879" ht="14.25" customHeight="1">
      <c r="A879" s="1"/>
      <c r="B879" s="3"/>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row>
    <row r="880" ht="14.25" customHeight="1">
      <c r="A880" s="1" t="str">
        <f t="shared" ref="A880:A888" si="170">SWITCH(B880,"OK",IF(ISBLANK(R880),IF(ISBLANK(P880),"Giữ chỗ nhóm","Giữ chỗ"),"OK"),"Chưa làm",IF(P880&lt;&gt;"","Giữ chỗ",""),0,IF(ISBLANK(R880),"Thêm",""),"")</f>
        <v>OK</v>
      </c>
      <c r="B880" s="3" t="str">
        <f t="shared" ref="B880:B888" si="171">IF(Q880&lt;&gt;"",0,IF(O880="",IF(N880="",,"Tự do chọn"),SWITCH(M880,"KSTN",IF(LEFT(O880,1)="A","OK","Sai lớp"),"CQ",IF(LEFT(O880,1)="B","OK","Sai lớp"),"SIE",IF(LEFT(O880,1)="C","OK","Sai lớp"),"VN",IF(LEFT(O880,1)="D","OK","Sai lớp"),"VN-ICT",IF(LEFT(O880,1)="D","OK","Sai lớp"),"Sai phân công")))</f>
        <v>OK</v>
      </c>
      <c r="C880" s="4" t="s">
        <v>4937</v>
      </c>
      <c r="D880" s="4" t="s">
        <v>4642</v>
      </c>
      <c r="E880" s="4"/>
      <c r="F880" s="4"/>
      <c r="G880" s="4" t="s">
        <v>4938</v>
      </c>
      <c r="H880" s="4" t="s">
        <v>4939</v>
      </c>
      <c r="I880" s="4" t="s">
        <v>3580</v>
      </c>
      <c r="J880" s="4" t="s">
        <v>3099</v>
      </c>
      <c r="K880" s="4"/>
      <c r="L880" s="4"/>
      <c r="M880" s="4" t="s">
        <v>13</v>
      </c>
      <c r="N880" s="4" t="s">
        <v>9</v>
      </c>
      <c r="O880" s="4" t="s">
        <v>42</v>
      </c>
      <c r="P880" s="4" t="s">
        <v>61</v>
      </c>
      <c r="Q880" s="4"/>
      <c r="R880" s="4" t="s">
        <v>4940</v>
      </c>
      <c r="S880" s="4"/>
      <c r="T880" s="4"/>
      <c r="U880" s="4"/>
      <c r="V880" s="4"/>
      <c r="W880" s="4"/>
      <c r="X880" s="4" t="s">
        <v>4941</v>
      </c>
      <c r="Y880" s="4" t="s">
        <v>4942</v>
      </c>
      <c r="Z880" s="4"/>
      <c r="AA880" s="4">
        <v>970.0</v>
      </c>
      <c r="AB880" s="4" t="s">
        <v>49</v>
      </c>
      <c r="AC880" s="4"/>
      <c r="AD880" s="4"/>
      <c r="AE880" s="4"/>
      <c r="AF880" s="4"/>
      <c r="AG880" s="4"/>
      <c r="AH880" s="4"/>
      <c r="AI880" s="4"/>
      <c r="AJ880" s="4"/>
      <c r="AK880" s="4"/>
      <c r="AL880" s="4"/>
      <c r="AM880" s="4"/>
      <c r="AN880" s="4"/>
      <c r="AO880" s="4"/>
      <c r="AP880" s="4" t="str">
        <f>VLOOKUP(AA881,[1]Trộn!AA880:AB3872,2,FALSE)</f>
        <v>#ERROR!</v>
      </c>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row>
    <row r="881" ht="14.25" customHeight="1">
      <c r="A881" s="1" t="str">
        <f t="shared" si="170"/>
        <v>OK</v>
      </c>
      <c r="B881" s="3" t="str">
        <f t="shared" si="171"/>
        <v>OK</v>
      </c>
      <c r="C881" s="4" t="s">
        <v>4937</v>
      </c>
      <c r="D881" s="4" t="s">
        <v>4642</v>
      </c>
      <c r="E881" s="4"/>
      <c r="F881" s="4"/>
      <c r="G881" s="4" t="s">
        <v>4938</v>
      </c>
      <c r="H881" s="4" t="s">
        <v>4939</v>
      </c>
      <c r="I881" s="4" t="s">
        <v>3580</v>
      </c>
      <c r="J881" s="4" t="s">
        <v>3099</v>
      </c>
      <c r="K881" s="4"/>
      <c r="L881" s="4"/>
      <c r="M881" s="4" t="s">
        <v>49</v>
      </c>
      <c r="N881" s="4" t="s">
        <v>8</v>
      </c>
      <c r="O881" s="4" t="s">
        <v>3302</v>
      </c>
      <c r="P881" s="4" t="s">
        <v>4201</v>
      </c>
      <c r="Q881" s="4"/>
      <c r="R881" s="4" t="s">
        <v>4943</v>
      </c>
      <c r="S881" s="4" t="s">
        <v>4944</v>
      </c>
      <c r="T881" s="4" t="s">
        <v>4945</v>
      </c>
      <c r="U881" s="4" t="s">
        <v>4946</v>
      </c>
      <c r="V881" s="4" t="s">
        <v>4947</v>
      </c>
      <c r="W881" s="4" t="s">
        <v>4948</v>
      </c>
      <c r="X881" s="4"/>
      <c r="Y881" s="4"/>
      <c r="Z881" s="4"/>
      <c r="AA881" s="4">
        <v>971.0</v>
      </c>
      <c r="AB881" s="4" t="s">
        <v>49</v>
      </c>
      <c r="AC881" s="4"/>
      <c r="AD881" s="4"/>
      <c r="AE881" s="4"/>
      <c r="AF881" s="4"/>
      <c r="AG881" s="4"/>
      <c r="AH881" s="4"/>
      <c r="AI881" s="4"/>
      <c r="AJ881" s="4"/>
      <c r="AK881" s="4"/>
      <c r="AL881" s="4"/>
      <c r="AM881" s="4"/>
      <c r="AN881" s="4"/>
      <c r="AO881" s="4"/>
      <c r="AP881" s="4" t="str">
        <f>VLOOKUP(AA882,[1]Trộn!AA881:AB3873,2,FALSE)</f>
        <v>#ERROR!</v>
      </c>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row>
    <row r="882" ht="14.25" customHeight="1">
      <c r="A882" s="1" t="str">
        <f t="shared" si="170"/>
        <v>OK</v>
      </c>
      <c r="B882" s="3" t="str">
        <f t="shared" si="171"/>
        <v>OK</v>
      </c>
      <c r="C882" s="4" t="s">
        <v>4937</v>
      </c>
      <c r="D882" s="4" t="s">
        <v>4642</v>
      </c>
      <c r="E882" s="4"/>
      <c r="F882" s="4"/>
      <c r="G882" s="4" t="s">
        <v>4938</v>
      </c>
      <c r="H882" s="4" t="s">
        <v>4939</v>
      </c>
      <c r="I882" s="4" t="s">
        <v>3580</v>
      </c>
      <c r="J882" s="4" t="s">
        <v>3099</v>
      </c>
      <c r="K882" s="4"/>
      <c r="L882" s="4"/>
      <c r="M882" s="4" t="s">
        <v>49</v>
      </c>
      <c r="N882" s="4" t="s">
        <v>5</v>
      </c>
      <c r="O882" s="4" t="s">
        <v>2598</v>
      </c>
      <c r="P882" s="4" t="s">
        <v>2696</v>
      </c>
      <c r="Q882" s="4"/>
      <c r="R882" s="4" t="s">
        <v>4949</v>
      </c>
      <c r="S882" s="4" t="s">
        <v>4950</v>
      </c>
      <c r="T882" s="4" t="s">
        <v>4951</v>
      </c>
      <c r="U882" s="4" t="s">
        <v>4952</v>
      </c>
      <c r="V882" s="4" t="s">
        <v>4953</v>
      </c>
      <c r="W882" s="4" t="s">
        <v>4954</v>
      </c>
      <c r="X882" s="4"/>
      <c r="Y882" s="4"/>
      <c r="Z882" s="4"/>
      <c r="AA882" s="4">
        <v>972.0</v>
      </c>
      <c r="AB882" s="4" t="s">
        <v>49</v>
      </c>
      <c r="AC882" s="4"/>
      <c r="AD882" s="4"/>
      <c r="AE882" s="4"/>
      <c r="AF882" s="4"/>
      <c r="AG882" s="4"/>
      <c r="AH882" s="4"/>
      <c r="AI882" s="4"/>
      <c r="AJ882" s="4"/>
      <c r="AK882" s="4"/>
      <c r="AL882" s="4"/>
      <c r="AM882" s="4"/>
      <c r="AN882" s="4"/>
      <c r="AO882" s="4"/>
      <c r="AP882" s="4" t="str">
        <f>VLOOKUP(AA883,[1]Trộn!AA882:AB3874,2,FALSE)</f>
        <v>#ERROR!</v>
      </c>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row>
    <row r="883" ht="14.25" customHeight="1">
      <c r="A883" s="1" t="str">
        <f t="shared" si="170"/>
        <v/>
      </c>
      <c r="B883" s="3">
        <f t="shared" si="171"/>
        <v>0</v>
      </c>
      <c r="C883" s="4" t="s">
        <v>4937</v>
      </c>
      <c r="D883" s="4" t="s">
        <v>4642</v>
      </c>
      <c r="E883" s="4"/>
      <c r="F883" s="4"/>
      <c r="G883" s="4" t="s">
        <v>4938</v>
      </c>
      <c r="H883" s="4" t="s">
        <v>4939</v>
      </c>
      <c r="I883" s="4" t="s">
        <v>3580</v>
      </c>
      <c r="J883" s="4" t="s">
        <v>3099</v>
      </c>
      <c r="K883" s="4"/>
      <c r="L883" s="4"/>
      <c r="M883" s="4" t="s">
        <v>49</v>
      </c>
      <c r="N883" s="4" t="s">
        <v>8</v>
      </c>
      <c r="O883" s="4" t="s">
        <v>2598</v>
      </c>
      <c r="P883" s="4" t="s">
        <v>2713</v>
      </c>
      <c r="Q883" s="4" t="s">
        <v>8</v>
      </c>
      <c r="R883" s="4" t="s">
        <v>4955</v>
      </c>
      <c r="S883" s="4" t="s">
        <v>4956</v>
      </c>
      <c r="T883" s="4" t="s">
        <v>4957</v>
      </c>
      <c r="U883" s="4" t="s">
        <v>4958</v>
      </c>
      <c r="V883" s="4" t="s">
        <v>4959</v>
      </c>
      <c r="W883" s="4" t="s">
        <v>4960</v>
      </c>
      <c r="X883" s="4"/>
      <c r="Y883" s="4"/>
      <c r="Z883" s="4"/>
      <c r="AA883" s="4">
        <v>973.0</v>
      </c>
      <c r="AB883" s="4" t="s">
        <v>49</v>
      </c>
      <c r="AC883" s="4"/>
      <c r="AD883" s="4"/>
      <c r="AE883" s="4"/>
      <c r="AF883" s="4"/>
      <c r="AG883" s="4"/>
      <c r="AH883" s="4"/>
      <c r="AI883" s="4"/>
      <c r="AJ883" s="4"/>
      <c r="AK883" s="4"/>
      <c r="AL883" s="4"/>
      <c r="AM883" s="4"/>
      <c r="AN883" s="4"/>
      <c r="AO883" s="4"/>
      <c r="AP883" s="4" t="str">
        <f>VLOOKUP(AA884,[1]Trộn!AA883:AB3875,2,FALSE)</f>
        <v>#ERROR!</v>
      </c>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row>
    <row r="884" ht="14.25" customHeight="1">
      <c r="A884" s="1" t="str">
        <f t="shared" si="170"/>
        <v/>
      </c>
      <c r="B884" s="3">
        <f t="shared" si="171"/>
        <v>0</v>
      </c>
      <c r="C884" s="4" t="s">
        <v>4937</v>
      </c>
      <c r="D884" s="4" t="s">
        <v>4663</v>
      </c>
      <c r="E884" s="4"/>
      <c r="F884" s="4"/>
      <c r="G884" s="4" t="s">
        <v>4938</v>
      </c>
      <c r="H884" s="4" t="s">
        <v>4939</v>
      </c>
      <c r="I884" s="4" t="s">
        <v>3580</v>
      </c>
      <c r="J884" s="4" t="s">
        <v>3099</v>
      </c>
      <c r="K884" s="4"/>
      <c r="L884" s="4"/>
      <c r="M884" s="4"/>
      <c r="N884" s="4"/>
      <c r="O884" s="4"/>
      <c r="P884" s="4"/>
      <c r="Q884" s="4" t="s">
        <v>9</v>
      </c>
      <c r="R884" s="4" t="s">
        <v>4962</v>
      </c>
      <c r="S884" s="4" t="s">
        <v>150</v>
      </c>
      <c r="T884" s="4" t="s">
        <v>150</v>
      </c>
      <c r="U884" s="4" t="s">
        <v>150</v>
      </c>
      <c r="V884" s="4" t="s">
        <v>150</v>
      </c>
      <c r="W884" s="4" t="s">
        <v>150</v>
      </c>
      <c r="X884" s="4" t="s">
        <v>4963</v>
      </c>
      <c r="Y884" s="4" t="s">
        <v>4964</v>
      </c>
      <c r="Z884" s="4" t="s">
        <v>9</v>
      </c>
      <c r="AA884" s="4">
        <v>974.0</v>
      </c>
      <c r="AB884" s="4" t="s">
        <v>47</v>
      </c>
      <c r="AC884" s="4"/>
      <c r="AD884" s="20" t="s">
        <v>236</v>
      </c>
      <c r="AE884" s="4"/>
      <c r="AF884" s="4"/>
      <c r="AG884" s="4"/>
      <c r="AH884" s="4"/>
      <c r="AI884" s="4"/>
      <c r="AJ884" s="4"/>
      <c r="AK884" s="4"/>
      <c r="AL884" s="4"/>
      <c r="AM884" s="4"/>
      <c r="AN884" s="4"/>
      <c r="AO884" s="4"/>
      <c r="AP884" s="4" t="str">
        <f>VLOOKUP(AA885,[1]Trộn!AA884:AB3876,2,FALSE)</f>
        <v>#ERROR!</v>
      </c>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row>
    <row r="885" ht="14.25" customHeight="1">
      <c r="A885" s="1" t="str">
        <f t="shared" si="170"/>
        <v>OK</v>
      </c>
      <c r="B885" s="3" t="str">
        <f t="shared" si="171"/>
        <v>OK</v>
      </c>
      <c r="C885" s="4" t="s">
        <v>4969</v>
      </c>
      <c r="D885" s="4" t="s">
        <v>4642</v>
      </c>
      <c r="E885" s="4"/>
      <c r="F885" s="4"/>
      <c r="G885" s="4"/>
      <c r="H885" s="4" t="s">
        <v>4970</v>
      </c>
      <c r="I885" s="4" t="s">
        <v>3580</v>
      </c>
      <c r="J885" s="4" t="s">
        <v>3099</v>
      </c>
      <c r="K885" s="4"/>
      <c r="L885" s="4"/>
      <c r="M885" s="4" t="s">
        <v>13</v>
      </c>
      <c r="N885" s="4" t="s">
        <v>9</v>
      </c>
      <c r="O885" s="4" t="s">
        <v>550</v>
      </c>
      <c r="P885" s="4" t="s">
        <v>567</v>
      </c>
      <c r="Q885" s="4"/>
      <c r="R885" s="4" t="s">
        <v>4971</v>
      </c>
      <c r="S885" s="4"/>
      <c r="T885" s="4"/>
      <c r="U885" s="4"/>
      <c r="V885" s="4"/>
      <c r="W885" s="4"/>
      <c r="X885" s="4" t="s">
        <v>4972</v>
      </c>
      <c r="Y885" s="4" t="s">
        <v>4973</v>
      </c>
      <c r="Z885" s="4"/>
      <c r="AA885" s="4">
        <v>975.0</v>
      </c>
      <c r="AB885" s="4" t="s">
        <v>49</v>
      </c>
      <c r="AC885" s="4"/>
      <c r="AD885" s="4"/>
      <c r="AE885" s="4"/>
      <c r="AF885" s="4"/>
      <c r="AG885" s="4"/>
      <c r="AH885" s="4"/>
      <c r="AI885" s="4"/>
      <c r="AJ885" s="4"/>
      <c r="AK885" s="4"/>
      <c r="AL885" s="4"/>
      <c r="AM885" s="4"/>
      <c r="AN885" s="4"/>
      <c r="AO885" s="4"/>
      <c r="AP885" s="4" t="str">
        <f>VLOOKUP(AA886,[1]Trộn!AA885:AB3877,2,FALSE)</f>
        <v>#ERROR!</v>
      </c>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row>
    <row r="886" ht="14.25" customHeight="1">
      <c r="A886" s="1" t="str">
        <f t="shared" si="170"/>
        <v>OK</v>
      </c>
      <c r="B886" s="3" t="str">
        <f t="shared" si="171"/>
        <v>OK</v>
      </c>
      <c r="C886" s="4" t="s">
        <v>4969</v>
      </c>
      <c r="D886" s="4" t="s">
        <v>4642</v>
      </c>
      <c r="E886" s="4"/>
      <c r="F886" s="4"/>
      <c r="G886" s="4"/>
      <c r="H886" s="4" t="s">
        <v>4970</v>
      </c>
      <c r="I886" s="4" t="s">
        <v>3580</v>
      </c>
      <c r="J886" s="4" t="s">
        <v>3099</v>
      </c>
      <c r="K886" s="4"/>
      <c r="L886" s="4"/>
      <c r="M886" s="4" t="s">
        <v>49</v>
      </c>
      <c r="N886" s="4" t="s">
        <v>9</v>
      </c>
      <c r="O886" s="4" t="s">
        <v>3767</v>
      </c>
      <c r="P886" s="4" t="s">
        <v>3861</v>
      </c>
      <c r="Q886" s="4"/>
      <c r="R886" s="4" t="s">
        <v>4974</v>
      </c>
      <c r="S886" s="4"/>
      <c r="T886" s="4"/>
      <c r="U886" s="4"/>
      <c r="V886" s="4"/>
      <c r="W886" s="4"/>
      <c r="X886" s="4"/>
      <c r="Y886" s="4"/>
      <c r="Z886" s="4"/>
      <c r="AA886" s="4">
        <v>976.0</v>
      </c>
      <c r="AB886" s="4" t="s">
        <v>49</v>
      </c>
      <c r="AC886" s="4"/>
      <c r="AD886" s="4"/>
      <c r="AE886" s="4"/>
      <c r="AF886" s="4"/>
      <c r="AG886" s="4"/>
      <c r="AH886" s="4"/>
      <c r="AI886" s="4"/>
      <c r="AJ886" s="4"/>
      <c r="AK886" s="4"/>
      <c r="AL886" s="4"/>
      <c r="AM886" s="4"/>
      <c r="AN886" s="4"/>
      <c r="AO886" s="4"/>
      <c r="AP886" s="4" t="str">
        <f>VLOOKUP(AA887,[1]Trộn!AA886:AB3878,2,FALSE)</f>
        <v>#ERROR!</v>
      </c>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row>
    <row r="887" ht="14.25" customHeight="1">
      <c r="A887" s="1" t="str">
        <f t="shared" si="170"/>
        <v/>
      </c>
      <c r="B887" s="3" t="str">
        <f t="shared" si="171"/>
        <v>Tự do chọn</v>
      </c>
      <c r="C887" s="4" t="s">
        <v>4969</v>
      </c>
      <c r="D887" s="4" t="s">
        <v>4642</v>
      </c>
      <c r="E887" s="4"/>
      <c r="F887" s="4"/>
      <c r="G887" s="4"/>
      <c r="H887" s="4" t="s">
        <v>4970</v>
      </c>
      <c r="I887" s="4" t="s">
        <v>3580</v>
      </c>
      <c r="J887" s="4" t="s">
        <v>3099</v>
      </c>
      <c r="K887" s="4"/>
      <c r="L887" s="4"/>
      <c r="M887" s="4" t="s">
        <v>49</v>
      </c>
      <c r="N887" s="4" t="s">
        <v>8</v>
      </c>
      <c r="O887" s="4"/>
      <c r="P887" s="4"/>
      <c r="Q887" s="4"/>
      <c r="R887" s="4"/>
      <c r="S887" s="4"/>
      <c r="T887" s="4"/>
      <c r="U887" s="4"/>
      <c r="V887" s="4"/>
      <c r="W887" s="4"/>
      <c r="X887" s="4"/>
      <c r="Y887" s="4"/>
      <c r="Z887" s="4"/>
      <c r="AA887" s="4">
        <v>977.0</v>
      </c>
      <c r="AB887" s="4" t="s">
        <v>49</v>
      </c>
      <c r="AC887" s="4"/>
      <c r="AD887" s="4"/>
      <c r="AE887" s="4"/>
      <c r="AF887" s="4"/>
      <c r="AG887" s="4"/>
      <c r="AH887" s="4"/>
      <c r="AI887" s="4"/>
      <c r="AJ887" s="4"/>
      <c r="AK887" s="4"/>
      <c r="AL887" s="4"/>
      <c r="AM887" s="4"/>
      <c r="AN887" s="4"/>
      <c r="AO887" s="4"/>
      <c r="AP887" s="4" t="str">
        <f>VLOOKUP(AA888,[1]Trộn!AA887:AB3879,2,FALSE)</f>
        <v>#ERROR!</v>
      </c>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row>
    <row r="888" ht="14.25" customHeight="1">
      <c r="A888" s="1" t="str">
        <f t="shared" si="170"/>
        <v>OK</v>
      </c>
      <c r="B888" s="3" t="str">
        <f t="shared" si="171"/>
        <v>OK</v>
      </c>
      <c r="C888" s="4" t="s">
        <v>4969</v>
      </c>
      <c r="D888" s="4" t="s">
        <v>4642</v>
      </c>
      <c r="E888" s="4"/>
      <c r="F888" s="4"/>
      <c r="G888" s="4"/>
      <c r="H888" s="4" t="s">
        <v>4970</v>
      </c>
      <c r="I888" s="4" t="s">
        <v>3580</v>
      </c>
      <c r="J888" s="4" t="s">
        <v>3099</v>
      </c>
      <c r="K888" s="4"/>
      <c r="L888" s="4"/>
      <c r="M888" s="4" t="s">
        <v>49</v>
      </c>
      <c r="N888" s="4" t="s">
        <v>5</v>
      </c>
      <c r="O888" s="4" t="s">
        <v>2897</v>
      </c>
      <c r="P888" s="4" t="s">
        <v>2898</v>
      </c>
      <c r="Q888" s="4"/>
      <c r="R888" s="4" t="s">
        <v>4975</v>
      </c>
      <c r="S888" s="4" t="s">
        <v>4976</v>
      </c>
      <c r="T888" s="4" t="s">
        <v>4977</v>
      </c>
      <c r="U888" s="4" t="s">
        <v>4978</v>
      </c>
      <c r="V888" s="4" t="s">
        <v>4979</v>
      </c>
      <c r="W888" s="4" t="s">
        <v>4980</v>
      </c>
      <c r="X888" s="4"/>
      <c r="Y888" s="4"/>
      <c r="Z888" s="4"/>
      <c r="AA888" s="4">
        <v>978.0</v>
      </c>
      <c r="AB888" s="4" t="s">
        <v>49</v>
      </c>
      <c r="AC888" s="4"/>
      <c r="AD888" s="4"/>
      <c r="AE888" s="4"/>
      <c r="AF888" s="4"/>
      <c r="AG888" s="4"/>
      <c r="AH888" s="4"/>
      <c r="AI888" s="4"/>
      <c r="AJ888" s="4"/>
      <c r="AK888" s="4"/>
      <c r="AL888" s="4"/>
      <c r="AM888" s="4"/>
      <c r="AN888" s="4"/>
      <c r="AO888" s="4"/>
      <c r="AP888" s="4" t="str">
        <f>VLOOKUP(AA889,[1]Trộn!AA888:AB3880,2,FALSE)</f>
        <v>#ERROR!</v>
      </c>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row>
    <row r="889" ht="14.25" customHeight="1">
      <c r="A889" s="1"/>
      <c r="B889" s="3"/>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row>
    <row r="890" ht="14.25" customHeight="1">
      <c r="A890" s="1" t="str">
        <f t="shared" ref="A890:A894" si="172">SWITCH(B890,"OK",IF(ISBLANK(R890),IF(ISBLANK(P890),"Giữ chỗ nhóm","Giữ chỗ"),"OK"),"Chưa làm",IF(P890&lt;&gt;"","Giữ chỗ",""),0,IF(ISBLANK(R890),"Thêm",""),"")</f>
        <v/>
      </c>
      <c r="B890" s="3">
        <f t="shared" ref="B890:B894" si="173">IF(Q890&lt;&gt;"",0,IF(O890="",IF(N890="",,"Tự do chọn"),SWITCH(M890,"KSTN",IF(LEFT(O890,1)="A","OK","Sai lớp"),"CQ",IF(LEFT(O890,1)="B","OK","Sai lớp"),"SIE",IF(LEFT(O890,1)="C","OK","Sai lớp"),"VN",IF(LEFT(O890,1)="D","OK","Sai lớp"),"VN-ICT",IF(LEFT(O890,1)="D","OK","Sai lớp"),"Sai phân công")))</f>
        <v>0</v>
      </c>
      <c r="C890" s="4" t="s">
        <v>4985</v>
      </c>
      <c r="D890" s="4" t="s">
        <v>4642</v>
      </c>
      <c r="E890" s="4"/>
      <c r="F890" s="4" t="s">
        <v>4986</v>
      </c>
      <c r="G890" s="4" t="s">
        <v>4987</v>
      </c>
      <c r="H890" s="4" t="s">
        <v>4988</v>
      </c>
      <c r="I890" s="4" t="s">
        <v>3580</v>
      </c>
      <c r="J890" s="4" t="s">
        <v>123</v>
      </c>
      <c r="K890" s="4"/>
      <c r="L890" s="4" t="s">
        <v>4989</v>
      </c>
      <c r="M890" s="4" t="s">
        <v>49</v>
      </c>
      <c r="N890" s="4" t="s">
        <v>5</v>
      </c>
      <c r="O890" s="4" t="s">
        <v>4078</v>
      </c>
      <c r="P890" s="4" t="s">
        <v>4131</v>
      </c>
      <c r="Q890" s="4" t="s">
        <v>5</v>
      </c>
      <c r="R890" s="4" t="s">
        <v>4990</v>
      </c>
      <c r="S890" s="4" t="s">
        <v>4991</v>
      </c>
      <c r="T890" s="4" t="s">
        <v>4992</v>
      </c>
      <c r="U890" s="4" t="s">
        <v>4993</v>
      </c>
      <c r="V890" s="4" t="s">
        <v>4994</v>
      </c>
      <c r="W890" s="4" t="s">
        <v>4995</v>
      </c>
      <c r="X890" s="4"/>
      <c r="Y890" s="4"/>
      <c r="Z890" s="4"/>
      <c r="AA890" s="4">
        <v>980.0</v>
      </c>
      <c r="AB890" s="4" t="s">
        <v>49</v>
      </c>
      <c r="AC890" s="4"/>
      <c r="AD890" s="4"/>
      <c r="AE890" s="4"/>
      <c r="AF890" s="4"/>
      <c r="AG890" s="4"/>
      <c r="AH890" s="4"/>
      <c r="AI890" s="4"/>
      <c r="AJ890" s="4"/>
      <c r="AK890" s="4"/>
      <c r="AL890" s="4"/>
      <c r="AM890" s="4"/>
      <c r="AN890" s="4"/>
      <c r="AO890" s="4"/>
      <c r="AP890" s="4" t="str">
        <f>VLOOKUP(AA891,[1]Trộn!AA890:AB3882,2,FALSE)</f>
        <v>#ERROR!</v>
      </c>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row>
    <row r="891" ht="14.25" customHeight="1">
      <c r="A891" s="1" t="str">
        <f t="shared" si="172"/>
        <v/>
      </c>
      <c r="B891" s="3">
        <f t="shared" si="173"/>
        <v>0</v>
      </c>
      <c r="C891" s="4" t="s">
        <v>4985</v>
      </c>
      <c r="D891" s="4" t="s">
        <v>4663</v>
      </c>
      <c r="E891" s="4"/>
      <c r="F891" s="4" t="s">
        <v>4986</v>
      </c>
      <c r="G891" s="4" t="s">
        <v>4996</v>
      </c>
      <c r="H891" s="4" t="s">
        <v>4988</v>
      </c>
      <c r="I891" s="4" t="s">
        <v>3580</v>
      </c>
      <c r="J891" s="4" t="s">
        <v>123</v>
      </c>
      <c r="K891" s="4"/>
      <c r="L891" s="4" t="s">
        <v>4989</v>
      </c>
      <c r="M891" s="4"/>
      <c r="N891" s="4"/>
      <c r="O891" s="4"/>
      <c r="P891" s="4"/>
      <c r="Q891" s="4" t="s">
        <v>5</v>
      </c>
      <c r="R891" s="4" t="s">
        <v>4997</v>
      </c>
      <c r="S891" s="4" t="s">
        <v>276</v>
      </c>
      <c r="T891" s="4" t="s">
        <v>277</v>
      </c>
      <c r="U891" s="4" t="s">
        <v>278</v>
      </c>
      <c r="V891" s="4" t="s">
        <v>279</v>
      </c>
      <c r="W891" s="4" t="s">
        <v>280</v>
      </c>
      <c r="X891" s="4" t="s">
        <v>150</v>
      </c>
      <c r="Y891" s="4"/>
      <c r="Z891" s="4" t="s">
        <v>227</v>
      </c>
      <c r="AA891" s="4">
        <v>981.0</v>
      </c>
      <c r="AB891" s="4" t="s">
        <v>49</v>
      </c>
      <c r="AC891" s="4"/>
      <c r="AD891" s="4"/>
      <c r="AE891" s="4"/>
      <c r="AF891" s="4"/>
      <c r="AG891" s="4"/>
      <c r="AH891" s="4"/>
      <c r="AI891" s="4"/>
      <c r="AJ891" s="4"/>
      <c r="AK891" s="4"/>
      <c r="AL891" s="4"/>
      <c r="AM891" s="4"/>
      <c r="AN891" s="4"/>
      <c r="AO891" s="4"/>
      <c r="AP891" s="4" t="str">
        <f>VLOOKUP(AA892,[1]Trộn!AA891:AB3883,2,FALSE)</f>
        <v>#ERROR!</v>
      </c>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row>
    <row r="892" ht="14.25" customHeight="1">
      <c r="A892" s="1" t="str">
        <f t="shared" si="172"/>
        <v>OK</v>
      </c>
      <c r="B892" s="3" t="str">
        <f t="shared" si="173"/>
        <v>OK</v>
      </c>
      <c r="C892" s="4" t="s">
        <v>5002</v>
      </c>
      <c r="D892" s="4" t="s">
        <v>4642</v>
      </c>
      <c r="E892" s="4"/>
      <c r="F892" s="4"/>
      <c r="G892" s="4"/>
      <c r="H892" s="4" t="s">
        <v>5003</v>
      </c>
      <c r="I892" s="4" t="s">
        <v>3580</v>
      </c>
      <c r="J892" s="4" t="s">
        <v>123</v>
      </c>
      <c r="K892" s="4"/>
      <c r="L892" s="4" t="s">
        <v>4989</v>
      </c>
      <c r="M892" s="4" t="s">
        <v>13</v>
      </c>
      <c r="N892" s="4" t="s">
        <v>9</v>
      </c>
      <c r="O892" s="4" t="s">
        <v>42</v>
      </c>
      <c r="P892" s="4" t="s">
        <v>134</v>
      </c>
      <c r="Q892" s="4"/>
      <c r="R892" s="4" t="s">
        <v>5004</v>
      </c>
      <c r="S892" s="4"/>
      <c r="T892" s="4"/>
      <c r="U892" s="4"/>
      <c r="V892" s="4"/>
      <c r="W892" s="4"/>
      <c r="X892" s="4" t="s">
        <v>5005</v>
      </c>
      <c r="Y892" s="4" t="s">
        <v>5006</v>
      </c>
      <c r="Z892" s="4" t="s">
        <v>5007</v>
      </c>
      <c r="AA892" s="4">
        <v>982.0</v>
      </c>
      <c r="AB892" s="4" t="s">
        <v>49</v>
      </c>
      <c r="AC892" s="4"/>
      <c r="AD892" s="4"/>
      <c r="AE892" s="4"/>
      <c r="AF892" s="4"/>
      <c r="AG892" s="4"/>
      <c r="AH892" s="4"/>
      <c r="AI892" s="4"/>
      <c r="AJ892" s="4"/>
      <c r="AK892" s="4"/>
      <c r="AL892" s="4"/>
      <c r="AM892" s="4"/>
      <c r="AN892" s="4"/>
      <c r="AO892" s="4"/>
      <c r="AP892" s="4" t="str">
        <f>VLOOKUP(AA893,[1]Trộn!AA892:AB3884,2,FALSE)</f>
        <v>#ERROR!</v>
      </c>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row>
    <row r="893" ht="14.25" customHeight="1">
      <c r="A893" s="1" t="str">
        <f t="shared" si="172"/>
        <v/>
      </c>
      <c r="B893" s="3">
        <f t="shared" si="173"/>
        <v>0</v>
      </c>
      <c r="C893" s="4" t="s">
        <v>5002</v>
      </c>
      <c r="D893" s="4" t="s">
        <v>4642</v>
      </c>
      <c r="E893" s="4"/>
      <c r="F893" s="4"/>
      <c r="G893" s="4"/>
      <c r="H893" s="4" t="s">
        <v>5003</v>
      </c>
      <c r="I893" s="4" t="s">
        <v>3580</v>
      </c>
      <c r="J893" s="4" t="s">
        <v>123</v>
      </c>
      <c r="K893" s="4"/>
      <c r="L893" s="4" t="s">
        <v>4989</v>
      </c>
      <c r="M893" s="4" t="s">
        <v>49</v>
      </c>
      <c r="N893" s="4" t="s">
        <v>5</v>
      </c>
      <c r="O893" s="4" t="s">
        <v>3108</v>
      </c>
      <c r="P893" s="4" t="s">
        <v>3298</v>
      </c>
      <c r="Q893" s="4" t="s">
        <v>5</v>
      </c>
      <c r="R893" s="4" t="s">
        <v>5008</v>
      </c>
      <c r="S893" s="4" t="s">
        <v>5009</v>
      </c>
      <c r="T893" s="4" t="s">
        <v>5010</v>
      </c>
      <c r="U893" s="4" t="s">
        <v>5011</v>
      </c>
      <c r="V893" s="4" t="s">
        <v>5012</v>
      </c>
      <c r="W893" s="4" t="s">
        <v>5013</v>
      </c>
      <c r="X893" s="4" t="s">
        <v>5014</v>
      </c>
      <c r="Y893" s="4" t="s">
        <v>5015</v>
      </c>
      <c r="Z893" s="4"/>
      <c r="AA893" s="4">
        <v>983.0</v>
      </c>
      <c r="AB893" s="4" t="s">
        <v>49</v>
      </c>
      <c r="AC893" s="4"/>
      <c r="AD893" s="4"/>
      <c r="AE893" s="4"/>
      <c r="AF893" s="4"/>
      <c r="AG893" s="4"/>
      <c r="AH893" s="4"/>
      <c r="AI893" s="4"/>
      <c r="AJ893" s="4"/>
      <c r="AK893" s="4"/>
      <c r="AL893" s="4"/>
      <c r="AM893" s="4"/>
      <c r="AN893" s="4"/>
      <c r="AO893" s="4"/>
      <c r="AP893" s="4" t="str">
        <f>VLOOKUP(AA894,[1]Trộn!AA893:AB3885,2,FALSE)</f>
        <v>#ERROR!</v>
      </c>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row>
    <row r="894" ht="14.25" customHeight="1">
      <c r="A894" s="1" t="str">
        <f t="shared" si="172"/>
        <v/>
      </c>
      <c r="B894" s="3" t="str">
        <f t="shared" si="173"/>
        <v>Tự do chọn</v>
      </c>
      <c r="C894" s="4" t="s">
        <v>5002</v>
      </c>
      <c r="D894" s="4" t="s">
        <v>4642</v>
      </c>
      <c r="E894" s="4"/>
      <c r="F894" s="4"/>
      <c r="G894" s="4"/>
      <c r="H894" s="4" t="s">
        <v>5003</v>
      </c>
      <c r="I894" s="4" t="s">
        <v>3580</v>
      </c>
      <c r="J894" s="4" t="s">
        <v>123</v>
      </c>
      <c r="K894" s="4"/>
      <c r="L894" s="4" t="s">
        <v>4989</v>
      </c>
      <c r="M894" s="4" t="s">
        <v>49</v>
      </c>
      <c r="N894" s="4" t="s">
        <v>9</v>
      </c>
      <c r="O894" s="4"/>
      <c r="P894" s="4"/>
      <c r="Q894" s="4"/>
      <c r="R894" s="4"/>
      <c r="S894" s="4"/>
      <c r="T894" s="4"/>
      <c r="U894" s="4"/>
      <c r="V894" s="4"/>
      <c r="W894" s="4"/>
      <c r="X894" s="4"/>
      <c r="Y894" s="4"/>
      <c r="Z894" s="4"/>
      <c r="AA894" s="4">
        <v>984.0</v>
      </c>
      <c r="AB894" s="4" t="s">
        <v>49</v>
      </c>
      <c r="AC894" s="4"/>
      <c r="AD894" s="4"/>
      <c r="AE894" s="4"/>
      <c r="AF894" s="4"/>
      <c r="AG894" s="4"/>
      <c r="AH894" s="4"/>
      <c r="AI894" s="4"/>
      <c r="AJ894" s="4"/>
      <c r="AK894" s="4"/>
      <c r="AL894" s="4"/>
      <c r="AM894" s="4"/>
      <c r="AN894" s="4"/>
      <c r="AO894" s="4"/>
      <c r="AP894" s="4" t="str">
        <f>VLOOKUP(AA895,[1]Trộn!AA894:AB3886,2,FALSE)</f>
        <v>#ERROR!</v>
      </c>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row>
    <row r="895" ht="14.25" customHeight="1">
      <c r="A895" s="1"/>
      <c r="B895" s="3"/>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row>
    <row r="896" ht="14.25" customHeight="1">
      <c r="A896" s="1" t="str">
        <f t="shared" ref="A896:A898" si="174">SWITCH(B896,"OK",IF(ISBLANK(R896),IF(ISBLANK(P896),"Giữ chỗ nhóm","Giữ chỗ"),"OK"),"Chưa làm",IF(P896&lt;&gt;"","Giữ chỗ",""),0,IF(ISBLANK(R896),"Thêm",""),"")</f>
        <v>OK</v>
      </c>
      <c r="B896" s="3" t="str">
        <f t="shared" ref="B896:B898" si="175">IF(Q896&lt;&gt;"",0,IF(O896="",IF(N896="",,"Tự do chọn"),SWITCH(M896,"KSTN",IF(LEFT(O896,1)="A","OK","Sai lớp"),"CQ",IF(LEFT(O896,1)="B","OK","Sai lớp"),"SIE",IF(LEFT(O896,1)="C","OK","Sai lớp"),"VN",IF(LEFT(O896,1)="D","OK","Sai lớp"),"VN-ICT",IF(LEFT(O896,1)="D","OK","Sai lớp"),"Sai phân công")))</f>
        <v>OK</v>
      </c>
      <c r="C896" s="4" t="s">
        <v>5016</v>
      </c>
      <c r="D896" s="4" t="s">
        <v>4642</v>
      </c>
      <c r="E896" s="4"/>
      <c r="F896" s="4"/>
      <c r="G896" s="4"/>
      <c r="H896" s="4" t="s">
        <v>5017</v>
      </c>
      <c r="I896" s="4" t="s">
        <v>3580</v>
      </c>
      <c r="J896" s="4" t="s">
        <v>123</v>
      </c>
      <c r="K896" s="4"/>
      <c r="L896" s="4" t="s">
        <v>4989</v>
      </c>
      <c r="M896" s="4" t="s">
        <v>13</v>
      </c>
      <c r="N896" s="4" t="s">
        <v>9</v>
      </c>
      <c r="O896" s="4" t="s">
        <v>42</v>
      </c>
      <c r="P896" s="4" t="s">
        <v>134</v>
      </c>
      <c r="Q896" s="4"/>
      <c r="R896" s="4" t="s">
        <v>5018</v>
      </c>
      <c r="S896" s="4"/>
      <c r="T896" s="4"/>
      <c r="U896" s="4"/>
      <c r="V896" s="4"/>
      <c r="W896" s="4"/>
      <c r="X896" s="4" t="s">
        <v>5019</v>
      </c>
      <c r="Y896" s="4" t="s">
        <v>5020</v>
      </c>
      <c r="Z896" s="4"/>
      <c r="AA896" s="4">
        <v>986.0</v>
      </c>
      <c r="AB896" s="4" t="s">
        <v>49</v>
      </c>
      <c r="AC896" s="4"/>
      <c r="AD896" s="4"/>
      <c r="AE896" s="4"/>
      <c r="AF896" s="4"/>
      <c r="AG896" s="4"/>
      <c r="AH896" s="4"/>
      <c r="AI896" s="4"/>
      <c r="AJ896" s="4"/>
      <c r="AK896" s="4"/>
      <c r="AL896" s="4"/>
      <c r="AM896" s="4"/>
      <c r="AN896" s="4"/>
      <c r="AO896" s="4"/>
      <c r="AP896" s="4" t="str">
        <f>VLOOKUP(AA897,[1]Trộn!AA896:AB3888,2,FALSE)</f>
        <v>#ERROR!</v>
      </c>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row>
    <row r="897" ht="14.25" customHeight="1">
      <c r="A897" s="1" t="str">
        <f t="shared" si="174"/>
        <v>OK</v>
      </c>
      <c r="B897" s="3" t="str">
        <f t="shared" si="175"/>
        <v>OK</v>
      </c>
      <c r="C897" s="4" t="s">
        <v>5016</v>
      </c>
      <c r="D897" s="4" t="s">
        <v>4642</v>
      </c>
      <c r="E897" s="4"/>
      <c r="F897" s="4"/>
      <c r="G897" s="4"/>
      <c r="H897" s="4" t="s">
        <v>5017</v>
      </c>
      <c r="I897" s="4" t="s">
        <v>3580</v>
      </c>
      <c r="J897" s="4" t="s">
        <v>123</v>
      </c>
      <c r="K897" s="4"/>
      <c r="L897" s="4" t="s">
        <v>4989</v>
      </c>
      <c r="M897" s="4" t="s">
        <v>49</v>
      </c>
      <c r="N897" s="4" t="s">
        <v>5</v>
      </c>
      <c r="O897" s="4" t="s">
        <v>2911</v>
      </c>
      <c r="P897" s="4" t="s">
        <v>2977</v>
      </c>
      <c r="Q897" s="4"/>
      <c r="R897" s="4" t="s">
        <v>5024</v>
      </c>
      <c r="S897" s="4" t="s">
        <v>5025</v>
      </c>
      <c r="T897" s="4" t="s">
        <v>5026</v>
      </c>
      <c r="U897" s="4" t="s">
        <v>5027</v>
      </c>
      <c r="V897" s="4" t="s">
        <v>5028</v>
      </c>
      <c r="W897" s="4" t="s">
        <v>5029</v>
      </c>
      <c r="X897" s="4"/>
      <c r="Y897" s="4"/>
      <c r="Z897" s="4"/>
      <c r="AA897" s="4">
        <v>987.0</v>
      </c>
      <c r="AB897" s="4" t="s">
        <v>49</v>
      </c>
      <c r="AC897" s="4"/>
      <c r="AD897" s="4"/>
      <c r="AE897" s="4"/>
      <c r="AF897" s="4"/>
      <c r="AG897" s="4"/>
      <c r="AH897" s="4"/>
      <c r="AI897" s="4"/>
      <c r="AJ897" s="4"/>
      <c r="AK897" s="4"/>
      <c r="AL897" s="4"/>
      <c r="AM897" s="4"/>
      <c r="AN897" s="4"/>
      <c r="AO897" s="4"/>
      <c r="AP897" s="4" t="str">
        <f>VLOOKUP(AA898,[1]Trộn!AA897:AB3889,2,FALSE)</f>
        <v>#ERROR!</v>
      </c>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row>
    <row r="898" ht="14.25" customHeight="1">
      <c r="A898" s="1" t="str">
        <f t="shared" si="174"/>
        <v>OK</v>
      </c>
      <c r="B898" s="3" t="str">
        <f t="shared" si="175"/>
        <v>OK</v>
      </c>
      <c r="C898" s="4" t="s">
        <v>5016</v>
      </c>
      <c r="D898" s="4" t="s">
        <v>4642</v>
      </c>
      <c r="E898" s="4"/>
      <c r="F898" s="4"/>
      <c r="G898" s="4"/>
      <c r="H898" s="4" t="s">
        <v>5017</v>
      </c>
      <c r="I898" s="4" t="s">
        <v>3580</v>
      </c>
      <c r="J898" s="4" t="s">
        <v>123</v>
      </c>
      <c r="K898" s="4"/>
      <c r="L898" s="4" t="s">
        <v>4989</v>
      </c>
      <c r="M898" s="4" t="s">
        <v>49</v>
      </c>
      <c r="N898" s="4" t="s">
        <v>9</v>
      </c>
      <c r="O898" s="4" t="s">
        <v>3767</v>
      </c>
      <c r="P898" s="4" t="s">
        <v>3861</v>
      </c>
      <c r="Q898" s="4"/>
      <c r="R898" s="4" t="s">
        <v>5030</v>
      </c>
      <c r="S898" s="4"/>
      <c r="T898" s="4"/>
      <c r="U898" s="4"/>
      <c r="V898" s="4"/>
      <c r="W898" s="4"/>
      <c r="X898" s="4"/>
      <c r="Y898" s="4"/>
      <c r="Z898" s="4"/>
      <c r="AA898" s="4">
        <v>988.0</v>
      </c>
      <c r="AB898" s="4" t="s">
        <v>49</v>
      </c>
      <c r="AC898" s="4"/>
      <c r="AD898" s="4"/>
      <c r="AE898" s="4"/>
      <c r="AF898" s="4"/>
      <c r="AG898" s="4"/>
      <c r="AH898" s="4"/>
      <c r="AI898" s="4"/>
      <c r="AJ898" s="4"/>
      <c r="AK898" s="4"/>
      <c r="AL898" s="4"/>
      <c r="AM898" s="4"/>
      <c r="AN898" s="4"/>
      <c r="AO898" s="4"/>
      <c r="AP898" s="4" t="str">
        <f>VLOOKUP(AA899,[1]Trộn!AA898:AB3890,2,FALSE)</f>
        <v>#ERROR!</v>
      </c>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row>
    <row r="899" ht="14.25" customHeight="1">
      <c r="A899" s="1"/>
      <c r="B899" s="3"/>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row>
    <row r="900" ht="14.25" customHeight="1">
      <c r="A900" s="1" t="str">
        <f t="shared" ref="A900:A902" si="176">SWITCH(B900,"OK",IF(ISBLANK(R900),IF(ISBLANK(P900),"Giữ chỗ nhóm","Giữ chỗ"),"OK"),"Chưa làm",IF(P900&lt;&gt;"","Giữ chỗ",""),0,IF(ISBLANK(R900),"Thêm",""),"")</f>
        <v>OK</v>
      </c>
      <c r="B900" s="3" t="str">
        <f t="shared" ref="B900:B902" si="177">IF(Q900&lt;&gt;"",0,IF(O900="",IF(N900="",,"Tự do chọn"),SWITCH(M900,"KSTN",IF(LEFT(O900,1)="A","OK","Sai lớp"),"CQ",IF(LEFT(O900,1)="B","OK","Sai lớp"),"SIE",IF(LEFT(O900,1)="C","OK","Sai lớp"),"VN",IF(LEFT(O900,1)="D","OK","Sai lớp"),"VN-ICT",IF(LEFT(O900,1)="D","OK","Sai lớp"),"Sai phân công")))</f>
        <v>OK</v>
      </c>
      <c r="C900" s="4" t="s">
        <v>5034</v>
      </c>
      <c r="D900" s="4" t="s">
        <v>4642</v>
      </c>
      <c r="E900" s="4"/>
      <c r="F900" s="4"/>
      <c r="G900" s="4"/>
      <c r="H900" s="4" t="s">
        <v>5035</v>
      </c>
      <c r="I900" s="4" t="s">
        <v>3580</v>
      </c>
      <c r="J900" s="4" t="s">
        <v>123</v>
      </c>
      <c r="K900" s="4"/>
      <c r="L900" s="4" t="s">
        <v>4989</v>
      </c>
      <c r="M900" s="4" t="s">
        <v>13</v>
      </c>
      <c r="N900" s="4" t="s">
        <v>9</v>
      </c>
      <c r="O900" s="4" t="s">
        <v>163</v>
      </c>
      <c r="P900" s="4" t="s">
        <v>244</v>
      </c>
      <c r="Q900" s="4"/>
      <c r="R900" s="4" t="s">
        <v>5036</v>
      </c>
      <c r="S900" s="4"/>
      <c r="T900" s="4"/>
      <c r="U900" s="4"/>
      <c r="V900" s="4"/>
      <c r="W900" s="4"/>
      <c r="X900" s="4" t="s">
        <v>5037</v>
      </c>
      <c r="Y900" s="4" t="s">
        <v>5038</v>
      </c>
      <c r="Z900" s="4"/>
      <c r="AA900" s="4">
        <v>990.0</v>
      </c>
      <c r="AB900" s="4" t="s">
        <v>49</v>
      </c>
      <c r="AC900" s="4"/>
      <c r="AD900" s="4"/>
      <c r="AE900" s="4"/>
      <c r="AF900" s="4"/>
      <c r="AG900" s="4"/>
      <c r="AH900" s="4"/>
      <c r="AI900" s="4"/>
      <c r="AJ900" s="4"/>
      <c r="AK900" s="4"/>
      <c r="AL900" s="4"/>
      <c r="AM900" s="4"/>
      <c r="AN900" s="4"/>
      <c r="AO900" s="4"/>
      <c r="AP900" s="4" t="str">
        <f>VLOOKUP(AA901,[1]Trộn!AA900:AB3892,2,FALSE)</f>
        <v>#ERROR!</v>
      </c>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row>
    <row r="901" ht="14.25" customHeight="1">
      <c r="A901" s="1" t="str">
        <f t="shared" si="176"/>
        <v>OK</v>
      </c>
      <c r="B901" s="3" t="str">
        <f t="shared" si="177"/>
        <v>OK</v>
      </c>
      <c r="C901" s="4" t="s">
        <v>5034</v>
      </c>
      <c r="D901" s="4" t="s">
        <v>4642</v>
      </c>
      <c r="E901" s="4"/>
      <c r="F901" s="4"/>
      <c r="G901" s="4"/>
      <c r="H901" s="4" t="s">
        <v>5035</v>
      </c>
      <c r="I901" s="4" t="s">
        <v>3580</v>
      </c>
      <c r="J901" s="4" t="s">
        <v>123</v>
      </c>
      <c r="K901" s="4"/>
      <c r="L901" s="4" t="s">
        <v>4989</v>
      </c>
      <c r="M901" s="4" t="s">
        <v>49</v>
      </c>
      <c r="N901" s="4" t="s">
        <v>5</v>
      </c>
      <c r="O901" s="4" t="s">
        <v>2625</v>
      </c>
      <c r="P901" s="4" t="s">
        <v>2798</v>
      </c>
      <c r="Q901" s="4"/>
      <c r="R901" s="4" t="s">
        <v>5039</v>
      </c>
      <c r="S901" s="4" t="s">
        <v>1548</v>
      </c>
      <c r="T901" s="4" t="s">
        <v>2949</v>
      </c>
      <c r="U901" s="4" t="s">
        <v>2950</v>
      </c>
      <c r="V901" s="4" t="s">
        <v>2951</v>
      </c>
      <c r="W901" s="4" t="s">
        <v>2952</v>
      </c>
      <c r="X901" s="4"/>
      <c r="Y901" s="4"/>
      <c r="Z901" s="4"/>
      <c r="AA901" s="4">
        <v>991.0</v>
      </c>
      <c r="AB901" s="4" t="s">
        <v>49</v>
      </c>
      <c r="AC901" s="4"/>
      <c r="AD901" s="4"/>
      <c r="AE901" s="4"/>
      <c r="AF901" s="4"/>
      <c r="AG901" s="4"/>
      <c r="AH901" s="4"/>
      <c r="AI901" s="4"/>
      <c r="AJ901" s="4"/>
      <c r="AK901" s="4"/>
      <c r="AL901" s="4"/>
      <c r="AM901" s="4"/>
      <c r="AN901" s="4"/>
      <c r="AO901" s="4"/>
      <c r="AP901" s="4" t="str">
        <f>VLOOKUP(AA902,[1]Trộn!AA901:AB3893,2,FALSE)</f>
        <v>#ERROR!</v>
      </c>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row>
    <row r="902" ht="14.25" customHeight="1">
      <c r="A902" s="1" t="str">
        <f t="shared" si="176"/>
        <v/>
      </c>
      <c r="B902" s="3">
        <f t="shared" si="177"/>
        <v>0</v>
      </c>
      <c r="C902" s="4" t="s">
        <v>5034</v>
      </c>
      <c r="D902" s="4" t="s">
        <v>4642</v>
      </c>
      <c r="E902" s="4"/>
      <c r="F902" s="4"/>
      <c r="G902" s="4"/>
      <c r="H902" s="4" t="s">
        <v>5035</v>
      </c>
      <c r="I902" s="4" t="s">
        <v>3580</v>
      </c>
      <c r="J902" s="4" t="s">
        <v>123</v>
      </c>
      <c r="K902" s="4"/>
      <c r="L902" s="4" t="s">
        <v>4989</v>
      </c>
      <c r="M902" s="4" t="s">
        <v>49</v>
      </c>
      <c r="N902" s="4" t="s">
        <v>9</v>
      </c>
      <c r="O902" s="4" t="s">
        <v>2598</v>
      </c>
      <c r="P902" s="4" t="s">
        <v>2713</v>
      </c>
      <c r="Q902" s="4" t="s">
        <v>9</v>
      </c>
      <c r="R902" s="4" t="s">
        <v>5042</v>
      </c>
      <c r="S902" s="4"/>
      <c r="T902" s="4"/>
      <c r="U902" s="4"/>
      <c r="V902" s="4"/>
      <c r="W902" s="4"/>
      <c r="X902" s="4"/>
      <c r="Y902" s="4"/>
      <c r="Z902" s="4"/>
      <c r="AA902" s="4">
        <v>992.0</v>
      </c>
      <c r="AB902" s="4" t="s">
        <v>49</v>
      </c>
      <c r="AC902" s="4"/>
      <c r="AD902" s="4"/>
      <c r="AE902" s="4"/>
      <c r="AF902" s="4"/>
      <c r="AG902" s="4"/>
      <c r="AH902" s="4"/>
      <c r="AI902" s="4"/>
      <c r="AJ902" s="4"/>
      <c r="AK902" s="4"/>
      <c r="AL902" s="4"/>
      <c r="AM902" s="4"/>
      <c r="AN902" s="4"/>
      <c r="AO902" s="4"/>
      <c r="AP902" s="4" t="str">
        <f>VLOOKUP(AA903,[1]Trộn!AA902:AB3894,2,FALSE)</f>
        <v>#ERROR!</v>
      </c>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row>
    <row r="903" ht="14.25" customHeight="1">
      <c r="A903" s="1"/>
      <c r="B903" s="3"/>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row>
    <row r="904" ht="14.25" customHeight="1">
      <c r="A904" s="1" t="str">
        <f t="shared" ref="A904:A907" si="178">SWITCH(B904,"OK",IF(ISBLANK(R904),IF(ISBLANK(P904),"Giữ chỗ nhóm","Giữ chỗ"),"OK"),"Chưa làm",IF(P904&lt;&gt;"","Giữ chỗ",""),0,IF(ISBLANK(R904),"Thêm",""),"")</f>
        <v>OK</v>
      </c>
      <c r="B904" s="3" t="str">
        <f t="shared" ref="B904:B907" si="179">IF(Q904&lt;&gt;"",0,IF(O904="",IF(N904="",,"Tự do chọn"),SWITCH(M904,"KSTN",IF(LEFT(O904,1)="A","OK","Sai lớp"),"CQ",IF(LEFT(O904,1)="B","OK","Sai lớp"),"SIE",IF(LEFT(O904,1)="C","OK","Sai lớp"),"VN",IF(LEFT(O904,1)="D","OK","Sai lớp"),"VN-ICT",IF(LEFT(O904,1)="D","OK","Sai lớp"),"Sai phân công")))</f>
        <v>OK</v>
      </c>
      <c r="C904" s="4" t="s">
        <v>5047</v>
      </c>
      <c r="D904" s="4" t="s">
        <v>4642</v>
      </c>
      <c r="E904" s="4"/>
      <c r="F904" s="4"/>
      <c r="G904" s="4" t="s">
        <v>5048</v>
      </c>
      <c r="H904" s="4" t="s">
        <v>5049</v>
      </c>
      <c r="I904" s="4" t="s">
        <v>3580</v>
      </c>
      <c r="J904" s="4" t="s">
        <v>3099</v>
      </c>
      <c r="K904" s="4"/>
      <c r="L904" s="4"/>
      <c r="M904" s="4" t="s">
        <v>13</v>
      </c>
      <c r="N904" s="4" t="s">
        <v>9</v>
      </c>
      <c r="O904" s="4" t="s">
        <v>550</v>
      </c>
      <c r="P904" s="4" t="s">
        <v>551</v>
      </c>
      <c r="Q904" s="4"/>
      <c r="R904" s="4" t="s">
        <v>5050</v>
      </c>
      <c r="S904" s="4"/>
      <c r="T904" s="4"/>
      <c r="U904" s="4"/>
      <c r="V904" s="4"/>
      <c r="W904" s="4"/>
      <c r="X904" s="4" t="s">
        <v>5051</v>
      </c>
      <c r="Y904" s="4" t="s">
        <v>5052</v>
      </c>
      <c r="Z904" s="4"/>
      <c r="AA904" s="4">
        <v>994.0</v>
      </c>
      <c r="AB904" s="4" t="s">
        <v>49</v>
      </c>
      <c r="AC904" s="4"/>
      <c r="AD904" s="4"/>
      <c r="AE904" s="4"/>
      <c r="AF904" s="4"/>
      <c r="AG904" s="4"/>
      <c r="AH904" s="4"/>
      <c r="AI904" s="4"/>
      <c r="AJ904" s="4"/>
      <c r="AK904" s="4"/>
      <c r="AL904" s="4"/>
      <c r="AM904" s="4"/>
      <c r="AN904" s="4"/>
      <c r="AO904" s="4"/>
      <c r="AP904" s="4" t="str">
        <f>VLOOKUP(AA905,[1]Trộn!AA904:AB3896,2,FALSE)</f>
        <v>#ERROR!</v>
      </c>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row>
    <row r="905" ht="14.25" customHeight="1">
      <c r="A905" s="1" t="str">
        <f t="shared" si="178"/>
        <v>OK</v>
      </c>
      <c r="B905" s="3" t="str">
        <f t="shared" si="179"/>
        <v>OK</v>
      </c>
      <c r="C905" s="4" t="s">
        <v>5047</v>
      </c>
      <c r="D905" s="4" t="s">
        <v>4642</v>
      </c>
      <c r="E905" s="4"/>
      <c r="F905" s="4"/>
      <c r="G905" s="4" t="s">
        <v>5048</v>
      </c>
      <c r="H905" s="4" t="s">
        <v>5049</v>
      </c>
      <c r="I905" s="4" t="s">
        <v>3580</v>
      </c>
      <c r="J905" s="4" t="s">
        <v>3099</v>
      </c>
      <c r="K905" s="4"/>
      <c r="L905" s="4"/>
      <c r="M905" s="4" t="s">
        <v>49</v>
      </c>
      <c r="N905" s="4" t="s">
        <v>9</v>
      </c>
      <c r="O905" s="4" t="s">
        <v>3302</v>
      </c>
      <c r="P905" s="4" t="s">
        <v>4201</v>
      </c>
      <c r="Q905" s="4"/>
      <c r="R905" s="4" t="s">
        <v>5053</v>
      </c>
      <c r="S905" s="4"/>
      <c r="T905" s="4"/>
      <c r="U905" s="4"/>
      <c r="V905" s="4"/>
      <c r="W905" s="4"/>
      <c r="X905" s="4"/>
      <c r="Y905" s="4"/>
      <c r="Z905" s="4"/>
      <c r="AA905" s="4">
        <v>995.0</v>
      </c>
      <c r="AB905" s="4" t="s">
        <v>47</v>
      </c>
      <c r="AC905" s="4"/>
      <c r="AD905" s="20" t="s">
        <v>1927</v>
      </c>
      <c r="AE905" s="4"/>
      <c r="AF905" s="4"/>
      <c r="AG905" s="4"/>
      <c r="AH905" s="4"/>
      <c r="AI905" s="4"/>
      <c r="AJ905" s="4"/>
      <c r="AK905" s="4"/>
      <c r="AL905" s="4"/>
      <c r="AM905" s="4"/>
      <c r="AN905" s="4"/>
      <c r="AO905" s="4"/>
      <c r="AP905" s="4" t="str">
        <f>VLOOKUP(AA906,[1]Trộn!AA905:AB3897,2,FALSE)</f>
        <v>#ERROR!</v>
      </c>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row>
    <row r="906" ht="14.25" customHeight="1">
      <c r="A906" s="1" t="str">
        <f t="shared" si="178"/>
        <v>OK</v>
      </c>
      <c r="B906" s="3" t="str">
        <f t="shared" si="179"/>
        <v>OK</v>
      </c>
      <c r="C906" s="4" t="s">
        <v>5047</v>
      </c>
      <c r="D906" s="4" t="s">
        <v>4642</v>
      </c>
      <c r="E906" s="4"/>
      <c r="F906" s="4"/>
      <c r="G906" s="4" t="s">
        <v>5048</v>
      </c>
      <c r="H906" s="4" t="s">
        <v>5049</v>
      </c>
      <c r="I906" s="4" t="s">
        <v>3580</v>
      </c>
      <c r="J906" s="4" t="s">
        <v>3099</v>
      </c>
      <c r="K906" s="4"/>
      <c r="L906" s="4"/>
      <c r="M906" s="4" t="s">
        <v>49</v>
      </c>
      <c r="N906" s="4" t="s">
        <v>5</v>
      </c>
      <c r="O906" s="4" t="s">
        <v>2897</v>
      </c>
      <c r="P906" s="4" t="s">
        <v>2898</v>
      </c>
      <c r="Q906" s="4"/>
      <c r="R906" s="4" t="s">
        <v>5054</v>
      </c>
      <c r="S906" s="4" t="s">
        <v>5055</v>
      </c>
      <c r="T906" s="4" t="s">
        <v>5056</v>
      </c>
      <c r="U906" s="4" t="s">
        <v>5057</v>
      </c>
      <c r="V906" s="4" t="s">
        <v>5058</v>
      </c>
      <c r="W906" s="4" t="s">
        <v>5059</v>
      </c>
      <c r="X906" s="4"/>
      <c r="Y906" s="4"/>
      <c r="Z906" s="4"/>
      <c r="AA906" s="4">
        <v>996.0</v>
      </c>
      <c r="AB906" s="4" t="s">
        <v>47</v>
      </c>
      <c r="AC906" s="4"/>
      <c r="AD906" s="20" t="s">
        <v>860</v>
      </c>
      <c r="AE906" s="4"/>
      <c r="AF906" s="4"/>
      <c r="AG906" s="4"/>
      <c r="AH906" s="4"/>
      <c r="AI906" s="4"/>
      <c r="AJ906" s="4"/>
      <c r="AK906" s="4"/>
      <c r="AL906" s="4"/>
      <c r="AM906" s="4"/>
      <c r="AN906" s="4"/>
      <c r="AO906" s="4"/>
      <c r="AP906" s="4" t="str">
        <f>VLOOKUP(AA907,[1]Trộn!AA906:AB3898,2,FALSE)</f>
        <v>#ERROR!</v>
      </c>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row>
    <row r="907" ht="14.25" customHeight="1">
      <c r="A907" s="1" t="str">
        <f t="shared" si="178"/>
        <v/>
      </c>
      <c r="B907" s="3">
        <f t="shared" si="179"/>
        <v>0</v>
      </c>
      <c r="C907" s="4" t="s">
        <v>5047</v>
      </c>
      <c r="D907" s="4" t="s">
        <v>4642</v>
      </c>
      <c r="E907" s="4"/>
      <c r="F907" s="4"/>
      <c r="G907" s="4" t="s">
        <v>5048</v>
      </c>
      <c r="H907" s="4" t="s">
        <v>5049</v>
      </c>
      <c r="I907" s="4" t="s">
        <v>3580</v>
      </c>
      <c r="J907" s="4" t="s">
        <v>3099</v>
      </c>
      <c r="K907" s="4"/>
      <c r="L907" s="4"/>
      <c r="M907" s="4" t="s">
        <v>49</v>
      </c>
      <c r="N907" s="4" t="s">
        <v>8</v>
      </c>
      <c r="O907" s="4" t="s">
        <v>2598</v>
      </c>
      <c r="P907" s="4" t="s">
        <v>2713</v>
      </c>
      <c r="Q907" s="4" t="s">
        <v>8</v>
      </c>
      <c r="R907" s="4" t="s">
        <v>5060</v>
      </c>
      <c r="S907" s="4" t="s">
        <v>5061</v>
      </c>
      <c r="T907" s="4" t="s">
        <v>5062</v>
      </c>
      <c r="U907" s="4" t="s">
        <v>5063</v>
      </c>
      <c r="V907" s="4" t="s">
        <v>5064</v>
      </c>
      <c r="W907" s="4" t="s">
        <v>5065</v>
      </c>
      <c r="X907" s="4"/>
      <c r="Y907" s="4"/>
      <c r="Z907" s="4"/>
      <c r="AA907" s="4">
        <v>997.0</v>
      </c>
      <c r="AB907" s="4" t="s">
        <v>47</v>
      </c>
      <c r="AC907" s="4"/>
      <c r="AD907" s="20" t="s">
        <v>294</v>
      </c>
      <c r="AE907" s="4"/>
      <c r="AF907" s="4"/>
      <c r="AG907" s="4"/>
      <c r="AH907" s="4"/>
      <c r="AI907" s="4"/>
      <c r="AJ907" s="4"/>
      <c r="AK907" s="4"/>
      <c r="AL907" s="4"/>
      <c r="AM907" s="4"/>
      <c r="AN907" s="4"/>
      <c r="AO907" s="4"/>
      <c r="AP907" s="4" t="str">
        <f>VLOOKUP(AA908,[1]Trộn!AA907:AB3899,2,FALSE)</f>
        <v>#ERROR!</v>
      </c>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row>
    <row r="908" ht="14.25" customHeight="1">
      <c r="A908" s="1"/>
      <c r="B908" s="3"/>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row>
    <row r="909" ht="14.25" customHeight="1">
      <c r="A909" s="1" t="str">
        <f t="shared" ref="A909:A915" si="180">SWITCH(B909,"OK",IF(ISBLANK(R909),IF(ISBLANK(P909),"Giữ chỗ nhóm","Giữ chỗ"),"OK"),"Chưa làm",IF(P909&lt;&gt;"","Giữ chỗ",""),0,IF(ISBLANK(R909),"Thêm",""),"")</f>
        <v>OK</v>
      </c>
      <c r="B909" s="3" t="str">
        <f t="shared" ref="B909:B915" si="181">IF(Q909&lt;&gt;"",0,IF(O909="",IF(N909="",,"Tự do chọn"),SWITCH(M909,"KSTN",IF(LEFT(O909,1)="A","OK","Sai lớp"),"CQ",IF(LEFT(O909,1)="B","OK","Sai lớp"),"SIE",IF(LEFT(O909,1)="C","OK","Sai lớp"),"VN",IF(LEFT(O909,1)="D","OK","Sai lớp"),"VN-ICT",IF(LEFT(O909,1)="D","OK","Sai lớp"),"Sai phân công")))</f>
        <v>OK</v>
      </c>
      <c r="C909" s="4" t="s">
        <v>5069</v>
      </c>
      <c r="D909" s="4" t="s">
        <v>4642</v>
      </c>
      <c r="E909" s="4"/>
      <c r="F909" s="4"/>
      <c r="G909" s="4"/>
      <c r="H909" s="4" t="s">
        <v>5070</v>
      </c>
      <c r="I909" s="4" t="s">
        <v>3580</v>
      </c>
      <c r="J909" s="4" t="s">
        <v>3099</v>
      </c>
      <c r="K909" s="4"/>
      <c r="L909" s="4"/>
      <c r="M909" s="4" t="s">
        <v>13</v>
      </c>
      <c r="N909" s="4" t="s">
        <v>9</v>
      </c>
      <c r="O909" s="4" t="s">
        <v>91</v>
      </c>
      <c r="P909" s="4" t="s">
        <v>412</v>
      </c>
      <c r="Q909" s="4"/>
      <c r="R909" s="4" t="s">
        <v>5071</v>
      </c>
      <c r="S909" s="4"/>
      <c r="T909" s="4"/>
      <c r="U909" s="4"/>
      <c r="V909" s="4"/>
      <c r="W909" s="4"/>
      <c r="X909" s="4" t="s">
        <v>5072</v>
      </c>
      <c r="Y909" s="4" t="s">
        <v>5073</v>
      </c>
      <c r="Z909" s="4"/>
      <c r="AA909" s="4">
        <v>999.0</v>
      </c>
      <c r="AB909" s="4" t="s">
        <v>49</v>
      </c>
      <c r="AC909" s="4"/>
      <c r="AD909" s="4"/>
      <c r="AE909" s="4"/>
      <c r="AF909" s="4"/>
      <c r="AG909" s="4"/>
      <c r="AH909" s="4"/>
      <c r="AI909" s="4"/>
      <c r="AJ909" s="4"/>
      <c r="AK909" s="4"/>
      <c r="AL909" s="4"/>
      <c r="AM909" s="4"/>
      <c r="AN909" s="4"/>
      <c r="AO909" s="4"/>
      <c r="AP909" s="4" t="str">
        <f>VLOOKUP(AA910,[1]Trộn!AA909:AB3901,2,FALSE)</f>
        <v>#ERROR!</v>
      </c>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row>
    <row r="910" ht="14.25" customHeight="1">
      <c r="A910" s="1" t="str">
        <f t="shared" si="180"/>
        <v/>
      </c>
      <c r="B910" s="3">
        <f t="shared" si="181"/>
        <v>0</v>
      </c>
      <c r="C910" s="4" t="s">
        <v>5069</v>
      </c>
      <c r="D910" s="4" t="s">
        <v>4663</v>
      </c>
      <c r="E910" s="4"/>
      <c r="F910" s="4"/>
      <c r="G910" s="4"/>
      <c r="H910" s="4" t="s">
        <v>5070</v>
      </c>
      <c r="I910" s="4" t="s">
        <v>3580</v>
      </c>
      <c r="J910" s="4" t="s">
        <v>3099</v>
      </c>
      <c r="K910" s="4"/>
      <c r="L910" s="4"/>
      <c r="M910" s="4"/>
      <c r="N910" s="4"/>
      <c r="O910" s="4"/>
      <c r="P910" s="4"/>
      <c r="Q910" s="4" t="s">
        <v>5</v>
      </c>
      <c r="R910" s="4" t="s">
        <v>5074</v>
      </c>
      <c r="S910" s="4" t="s">
        <v>5075</v>
      </c>
      <c r="T910" s="4" t="s">
        <v>5076</v>
      </c>
      <c r="U910" s="4" t="s">
        <v>5077</v>
      </c>
      <c r="V910" s="4" t="s">
        <v>5078</v>
      </c>
      <c r="W910" s="4" t="s">
        <v>5079</v>
      </c>
      <c r="X910" s="4" t="s">
        <v>2156</v>
      </c>
      <c r="Y910" s="4" t="s">
        <v>5080</v>
      </c>
      <c r="Z910" s="4"/>
      <c r="AA910" s="4">
        <v>1000.0</v>
      </c>
      <c r="AB910" s="4" t="s">
        <v>47</v>
      </c>
      <c r="AC910" s="4"/>
      <c r="AD910" s="20" t="s">
        <v>927</v>
      </c>
      <c r="AE910" s="4"/>
      <c r="AF910" s="4"/>
      <c r="AG910" s="4"/>
      <c r="AH910" s="4"/>
      <c r="AI910" s="4"/>
      <c r="AJ910" s="4"/>
      <c r="AK910" s="4"/>
      <c r="AL910" s="4"/>
      <c r="AM910" s="4"/>
      <c r="AN910" s="4"/>
      <c r="AO910" s="4"/>
      <c r="AP910" s="4" t="str">
        <f>VLOOKUP(AA911,[1]Trộn!AA910:AB3902,2,FALSE)</f>
        <v>#ERROR!</v>
      </c>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row>
    <row r="911" ht="14.25" customHeight="1">
      <c r="A911" s="1" t="str">
        <f t="shared" si="180"/>
        <v/>
      </c>
      <c r="B911" s="3" t="str">
        <f t="shared" si="181"/>
        <v>Tự do chọn</v>
      </c>
      <c r="C911" s="4" t="s">
        <v>5069</v>
      </c>
      <c r="D911" s="4" t="s">
        <v>4642</v>
      </c>
      <c r="E911" s="4"/>
      <c r="F911" s="4"/>
      <c r="G911" s="4"/>
      <c r="H911" s="4" t="s">
        <v>5070</v>
      </c>
      <c r="I911" s="4" t="s">
        <v>3580</v>
      </c>
      <c r="J911" s="4" t="s">
        <v>3099</v>
      </c>
      <c r="K911" s="4"/>
      <c r="L911" s="4"/>
      <c r="M911" s="4" t="s">
        <v>49</v>
      </c>
      <c r="N911" s="4" t="s">
        <v>9</v>
      </c>
      <c r="O911" s="4"/>
      <c r="P911" s="4"/>
      <c r="Q911" s="4"/>
      <c r="R911" s="4"/>
      <c r="S911" s="4"/>
      <c r="T911" s="4"/>
      <c r="U911" s="4"/>
      <c r="V911" s="4"/>
      <c r="W911" s="4"/>
      <c r="X911" s="4"/>
      <c r="Y911" s="4"/>
      <c r="Z911" s="4"/>
      <c r="AA911" s="4">
        <v>1001.0</v>
      </c>
      <c r="AB911" s="4" t="s">
        <v>47</v>
      </c>
      <c r="AC911" s="4"/>
      <c r="AD911" s="20" t="s">
        <v>395</v>
      </c>
      <c r="AE911" s="4"/>
      <c r="AF911" s="4"/>
      <c r="AG911" s="4"/>
      <c r="AH911" s="4"/>
      <c r="AI911" s="4"/>
      <c r="AJ911" s="4"/>
      <c r="AK911" s="4"/>
      <c r="AL911" s="4"/>
      <c r="AM911" s="4"/>
      <c r="AN911" s="4"/>
      <c r="AO911" s="4"/>
      <c r="AP911" s="4" t="str">
        <f>VLOOKUP(AA912,[1]Trộn!AA911:AB3903,2,FALSE)</f>
        <v>#ERROR!</v>
      </c>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row>
    <row r="912" ht="14.25" customHeight="1">
      <c r="A912" s="1" t="str">
        <f t="shared" si="180"/>
        <v/>
      </c>
      <c r="B912" s="3">
        <f t="shared" si="181"/>
        <v>0</v>
      </c>
      <c r="C912" s="4" t="s">
        <v>5069</v>
      </c>
      <c r="D912" s="4" t="s">
        <v>4642</v>
      </c>
      <c r="E912" s="4"/>
      <c r="F912" s="4"/>
      <c r="G912" s="4"/>
      <c r="H912" s="4" t="s">
        <v>5070</v>
      </c>
      <c r="I912" s="4" t="s">
        <v>3580</v>
      </c>
      <c r="J912" s="4" t="s">
        <v>3099</v>
      </c>
      <c r="K912" s="4"/>
      <c r="L912" s="4"/>
      <c r="M912" s="4" t="s">
        <v>49</v>
      </c>
      <c r="N912" s="4"/>
      <c r="O912" s="4"/>
      <c r="P912" s="4"/>
      <c r="Q912" s="4" t="s">
        <v>5</v>
      </c>
      <c r="R912" s="4" t="s">
        <v>5074</v>
      </c>
      <c r="S912" s="4" t="s">
        <v>5075</v>
      </c>
      <c r="T912" s="4" t="s">
        <v>5076</v>
      </c>
      <c r="U912" s="4" t="s">
        <v>5077</v>
      </c>
      <c r="V912" s="4" t="s">
        <v>5078</v>
      </c>
      <c r="W912" s="4" t="s">
        <v>5079</v>
      </c>
      <c r="X912" s="4"/>
      <c r="Y912" s="4"/>
      <c r="Z912" s="4"/>
      <c r="AA912" s="4">
        <v>1002.0</v>
      </c>
      <c r="AB912" s="4" t="s">
        <v>47</v>
      </c>
      <c r="AC912" s="4"/>
      <c r="AD912" s="20" t="s">
        <v>1262</v>
      </c>
      <c r="AE912" s="4"/>
      <c r="AF912" s="4"/>
      <c r="AG912" s="4"/>
      <c r="AH912" s="4"/>
      <c r="AI912" s="4"/>
      <c r="AJ912" s="4"/>
      <c r="AK912" s="4"/>
      <c r="AL912" s="4"/>
      <c r="AM912" s="4"/>
      <c r="AN912" s="4"/>
      <c r="AO912" s="4"/>
      <c r="AP912" s="4" t="str">
        <f>VLOOKUP(AA913,[1]Trộn!AA912:AB3904,2,FALSE)</f>
        <v>#ERROR!</v>
      </c>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row>
    <row r="913" ht="14.25" customHeight="1">
      <c r="A913" s="1" t="str">
        <f t="shared" si="180"/>
        <v/>
      </c>
      <c r="B913" s="3">
        <f t="shared" si="181"/>
        <v>0</v>
      </c>
      <c r="C913" s="4" t="s">
        <v>5069</v>
      </c>
      <c r="D913" s="4" t="s">
        <v>4663</v>
      </c>
      <c r="E913" s="4"/>
      <c r="F913" s="4"/>
      <c r="G913" s="4"/>
      <c r="H913" s="4" t="s">
        <v>5070</v>
      </c>
      <c r="I913" s="4" t="s">
        <v>3580</v>
      </c>
      <c r="J913" s="4" t="s">
        <v>3099</v>
      </c>
      <c r="K913" s="4"/>
      <c r="L913" s="4"/>
      <c r="M913" s="4" t="s">
        <v>49</v>
      </c>
      <c r="N913" s="4"/>
      <c r="O913" s="4"/>
      <c r="P913" s="4"/>
      <c r="Q913" s="4" t="s">
        <v>5</v>
      </c>
      <c r="R913" s="4" t="s">
        <v>5074</v>
      </c>
      <c r="S913" s="4" t="s">
        <v>5075</v>
      </c>
      <c r="T913" s="4" t="s">
        <v>5076</v>
      </c>
      <c r="U913" s="4" t="s">
        <v>5077</v>
      </c>
      <c r="V913" s="4" t="s">
        <v>5078</v>
      </c>
      <c r="W913" s="4" t="s">
        <v>5079</v>
      </c>
      <c r="X913" s="4" t="s">
        <v>2156</v>
      </c>
      <c r="Y913" s="4" t="s">
        <v>5080</v>
      </c>
      <c r="Z913" s="4"/>
      <c r="AA913" s="4">
        <v>1002.0</v>
      </c>
      <c r="AB913" s="4" t="s">
        <v>47</v>
      </c>
      <c r="AC913" s="4"/>
      <c r="AD913" s="20" t="s">
        <v>3759</v>
      </c>
      <c r="AE913" s="4"/>
      <c r="AF913" s="4"/>
      <c r="AG913" s="4"/>
      <c r="AH913" s="4"/>
      <c r="AI913" s="4"/>
      <c r="AJ913" s="4"/>
      <c r="AK913" s="4"/>
      <c r="AL913" s="4"/>
      <c r="AM913" s="4"/>
      <c r="AN913" s="4"/>
      <c r="AO913" s="4"/>
      <c r="AP913" s="4" t="str">
        <f>VLOOKUP(AA914,[1]Trộn!AA913:AB3905,2,FALSE)</f>
        <v>#ERROR!</v>
      </c>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row>
    <row r="914" ht="14.25" customHeight="1">
      <c r="A914" s="1" t="str">
        <f t="shared" si="180"/>
        <v>OK</v>
      </c>
      <c r="B914" s="3" t="str">
        <f t="shared" si="181"/>
        <v>OK</v>
      </c>
      <c r="C914" s="4" t="s">
        <v>5069</v>
      </c>
      <c r="D914" s="4" t="s">
        <v>4642</v>
      </c>
      <c r="E914" s="4"/>
      <c r="F914" s="4"/>
      <c r="G914" s="4"/>
      <c r="H914" s="4" t="s">
        <v>5070</v>
      </c>
      <c r="I914" s="4" t="s">
        <v>3580</v>
      </c>
      <c r="J914" s="4" t="s">
        <v>3099</v>
      </c>
      <c r="K914" s="4"/>
      <c r="L914" s="4"/>
      <c r="M914" s="4" t="s">
        <v>49</v>
      </c>
      <c r="N914" s="4" t="s">
        <v>5</v>
      </c>
      <c r="O914" s="4" t="s">
        <v>2911</v>
      </c>
      <c r="P914" s="4" t="s">
        <v>3022</v>
      </c>
      <c r="Q914" s="4"/>
      <c r="R914" s="4" t="s">
        <v>5085</v>
      </c>
      <c r="S914" s="4" t="s">
        <v>5086</v>
      </c>
      <c r="T914" s="4" t="s">
        <v>5087</v>
      </c>
      <c r="U914" s="4" t="s">
        <v>5088</v>
      </c>
      <c r="V914" s="4" t="s">
        <v>5089</v>
      </c>
      <c r="W914" s="4" t="s">
        <v>5090</v>
      </c>
      <c r="X914" s="4"/>
      <c r="Y914" s="4"/>
      <c r="Z914" s="4"/>
      <c r="AA914" s="4">
        <v>1003.0</v>
      </c>
      <c r="AB914" s="4" t="e">
        <v>#NAME?</v>
      </c>
      <c r="AC914" s="4"/>
      <c r="AD914" s="4"/>
      <c r="AE914" s="4"/>
      <c r="AF914" s="4"/>
      <c r="AG914" s="4"/>
      <c r="AH914" s="4"/>
      <c r="AI914" s="4"/>
      <c r="AJ914" s="4"/>
      <c r="AK914" s="4"/>
      <c r="AL914" s="4"/>
      <c r="AM914" s="4"/>
      <c r="AN914" s="4"/>
      <c r="AO914" s="4"/>
      <c r="AP914" s="4" t="str">
        <f>VLOOKUP(AA915,[1]Trộn!AA914:AB3906,2,FALSE)</f>
        <v>#ERROR!</v>
      </c>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row>
    <row r="915" ht="14.25" customHeight="1">
      <c r="A915" s="1" t="str">
        <f t="shared" si="180"/>
        <v/>
      </c>
      <c r="B915" s="3">
        <f t="shared" si="181"/>
        <v>0</v>
      </c>
      <c r="C915" s="4" t="s">
        <v>5069</v>
      </c>
      <c r="D915" s="4" t="s">
        <v>4642</v>
      </c>
      <c r="E915" s="4"/>
      <c r="F915" s="4"/>
      <c r="G915" s="4"/>
      <c r="H915" s="4" t="s">
        <v>5070</v>
      </c>
      <c r="I915" s="4" t="s">
        <v>3580</v>
      </c>
      <c r="J915" s="4" t="s">
        <v>3099</v>
      </c>
      <c r="K915" s="4"/>
      <c r="L915" s="4"/>
      <c r="M915" s="4" t="s">
        <v>49</v>
      </c>
      <c r="N915" s="4" t="s">
        <v>8</v>
      </c>
      <c r="O915" s="4" t="s">
        <v>2897</v>
      </c>
      <c r="P915" s="4" t="s">
        <v>3492</v>
      </c>
      <c r="Q915" s="4" t="s">
        <v>8</v>
      </c>
      <c r="R915" s="4" t="s">
        <v>5091</v>
      </c>
      <c r="S915" s="4" t="s">
        <v>5092</v>
      </c>
      <c r="T915" s="4" t="s">
        <v>5093</v>
      </c>
      <c r="U915" s="4" t="s">
        <v>5094</v>
      </c>
      <c r="V915" s="4" t="s">
        <v>5095</v>
      </c>
      <c r="W915" s="4" t="s">
        <v>5096</v>
      </c>
      <c r="X915" s="4"/>
      <c r="Y915" s="4"/>
      <c r="Z915" s="4"/>
      <c r="AA915" s="4">
        <v>1004.0</v>
      </c>
      <c r="AB915" s="4" t="s">
        <v>47</v>
      </c>
      <c r="AC915" s="4"/>
      <c r="AD915" s="20" t="s">
        <v>980</v>
      </c>
      <c r="AE915" s="4"/>
      <c r="AF915" s="4"/>
      <c r="AG915" s="4"/>
      <c r="AH915" s="4"/>
      <c r="AI915" s="4"/>
      <c r="AJ915" s="4"/>
      <c r="AK915" s="4"/>
      <c r="AL915" s="4"/>
      <c r="AM915" s="4"/>
      <c r="AN915" s="4"/>
      <c r="AO915" s="4"/>
      <c r="AP915" s="4" t="str">
        <f>VLOOKUP(AA916,[1]Trộn!AA915:AB3907,2,FALSE)</f>
        <v>#ERROR!</v>
      </c>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row>
    <row r="916" ht="14.25" customHeight="1">
      <c r="A916" s="1"/>
      <c r="B916" s="3"/>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row>
    <row r="917" ht="14.25" customHeight="1">
      <c r="A917" s="1" t="str">
        <f t="shared" ref="A917:A943" si="182">SWITCH(B917,"OK",IF(ISBLANK(R917),IF(ISBLANK(P917),"Giữ chỗ nhóm","Giữ chỗ"),"OK"),"Chưa làm",IF(P917&lt;&gt;"","Giữ chỗ",""),0,IF(ISBLANK(R917),"Thêm",""),"")</f>
        <v>OK</v>
      </c>
      <c r="B917" s="3" t="str">
        <f t="shared" ref="B917:B943" si="183">IF(Q917&lt;&gt;"",0,IF(O917="",IF(N917="",,"Tự do chọn"),SWITCH(M917,"KSTN",IF(LEFT(O917,1)="A","OK","Sai lớp"),"CQ",IF(LEFT(O917,1)="B","OK","Sai lớp"),"SIE",IF(LEFT(O917,1)="C","OK","Sai lớp"),"VN",IF(LEFT(O917,1)="D","OK","Sai lớp"),"VN-ICT",IF(LEFT(O917,1)="D","OK","Sai lớp"),"Sai phân công")))</f>
        <v>OK</v>
      </c>
      <c r="C917" s="4" t="s">
        <v>5100</v>
      </c>
      <c r="D917" s="4" t="s">
        <v>4642</v>
      </c>
      <c r="E917" s="4" t="s">
        <v>5101</v>
      </c>
      <c r="F917" s="4" t="s">
        <v>5102</v>
      </c>
      <c r="G917" s="4"/>
      <c r="H917" s="4"/>
      <c r="I917" s="4"/>
      <c r="J917" s="4"/>
      <c r="K917" s="4"/>
      <c r="L917" s="4"/>
      <c r="M917" s="4" t="s">
        <v>13</v>
      </c>
      <c r="N917" s="4" t="s">
        <v>9</v>
      </c>
      <c r="O917" s="4" t="s">
        <v>163</v>
      </c>
      <c r="P917" s="4" t="s">
        <v>244</v>
      </c>
      <c r="Q917" s="4"/>
      <c r="R917" s="4" t="s">
        <v>5103</v>
      </c>
      <c r="S917" s="4"/>
      <c r="T917" s="4"/>
      <c r="U917" s="4"/>
      <c r="V917" s="4"/>
      <c r="W917" s="4"/>
      <c r="X917" s="4" t="s">
        <v>5104</v>
      </c>
      <c r="Y917" s="4" t="s">
        <v>5105</v>
      </c>
      <c r="Z917" s="4"/>
      <c r="AA917" s="4">
        <v>1006.0</v>
      </c>
      <c r="AB917" s="4" t="s">
        <v>49</v>
      </c>
      <c r="AC917" s="4"/>
      <c r="AD917" s="4"/>
      <c r="AE917" s="4"/>
      <c r="AF917" s="4"/>
      <c r="AG917" s="4"/>
      <c r="AH917" s="4"/>
      <c r="AI917" s="4"/>
      <c r="AJ917" s="4"/>
      <c r="AK917" s="4"/>
      <c r="AL917" s="4"/>
      <c r="AM917" s="4"/>
      <c r="AN917" s="4"/>
      <c r="AO917" s="4"/>
      <c r="AP917" s="4" t="str">
        <f>VLOOKUP(AA918,[1]Trộn!AA917:AB3909,2,FALSE)</f>
        <v>#ERROR!</v>
      </c>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row>
    <row r="918" ht="14.25" customHeight="1">
      <c r="A918" s="1" t="str">
        <f t="shared" si="182"/>
        <v>OK</v>
      </c>
      <c r="B918" s="3" t="str">
        <f t="shared" si="183"/>
        <v>OK</v>
      </c>
      <c r="C918" s="4" t="s">
        <v>5100</v>
      </c>
      <c r="D918" s="4" t="s">
        <v>4642</v>
      </c>
      <c r="E918" s="4" t="s">
        <v>5101</v>
      </c>
      <c r="F918" s="4" t="s">
        <v>5102</v>
      </c>
      <c r="G918" s="4"/>
      <c r="H918" s="4"/>
      <c r="I918" s="4"/>
      <c r="J918" s="4"/>
      <c r="K918" s="4"/>
      <c r="L918" s="4"/>
      <c r="M918" s="4" t="s">
        <v>49</v>
      </c>
      <c r="N918" s="4" t="s">
        <v>5</v>
      </c>
      <c r="O918" s="4" t="s">
        <v>2817</v>
      </c>
      <c r="P918" s="4" t="s">
        <v>2878</v>
      </c>
      <c r="Q918" s="4"/>
      <c r="R918" s="4" t="s">
        <v>5106</v>
      </c>
      <c r="S918" s="4" t="s">
        <v>5107</v>
      </c>
      <c r="T918" s="4" t="s">
        <v>5108</v>
      </c>
      <c r="U918" s="4" t="s">
        <v>5109</v>
      </c>
      <c r="V918" s="4" t="s">
        <v>5110</v>
      </c>
      <c r="W918" s="4" t="s">
        <v>5111</v>
      </c>
      <c r="X918" s="4"/>
      <c r="Y918" s="4"/>
      <c r="Z918" s="4"/>
      <c r="AA918" s="4">
        <v>1007.0</v>
      </c>
      <c r="AB918" s="4" t="s">
        <v>47</v>
      </c>
      <c r="AC918" s="4"/>
      <c r="AD918" s="20" t="s">
        <v>534</v>
      </c>
      <c r="AE918" s="4"/>
      <c r="AF918" s="4"/>
      <c r="AG918" s="4"/>
      <c r="AH918" s="4"/>
      <c r="AI918" s="4"/>
      <c r="AJ918" s="4"/>
      <c r="AK918" s="4"/>
      <c r="AL918" s="4"/>
      <c r="AM918" s="4"/>
      <c r="AN918" s="4"/>
      <c r="AO918" s="4"/>
      <c r="AP918" s="4" t="str">
        <f>VLOOKUP(AA919,[1]Trộn!AA918:AB3910,2,FALSE)</f>
        <v>#ERROR!</v>
      </c>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row>
    <row r="919" ht="14.25" customHeight="1">
      <c r="A919" s="1" t="str">
        <f t="shared" si="182"/>
        <v/>
      </c>
      <c r="B919" s="3">
        <f t="shared" si="183"/>
        <v>0</v>
      </c>
      <c r="C919" s="4" t="s">
        <v>5100</v>
      </c>
      <c r="D919" s="4" t="s">
        <v>4642</v>
      </c>
      <c r="E919" s="4" t="s">
        <v>5101</v>
      </c>
      <c r="F919" s="4" t="s">
        <v>5102</v>
      </c>
      <c r="G919" s="4"/>
      <c r="H919" s="4"/>
      <c r="I919" s="4"/>
      <c r="J919" s="4"/>
      <c r="K919" s="4"/>
      <c r="L919" s="4"/>
      <c r="M919" s="4" t="s">
        <v>49</v>
      </c>
      <c r="N919" s="4" t="s">
        <v>9</v>
      </c>
      <c r="O919" s="4" t="s">
        <v>2598</v>
      </c>
      <c r="P919" s="4" t="s">
        <v>2713</v>
      </c>
      <c r="Q919" s="4" t="s">
        <v>9</v>
      </c>
      <c r="R919" s="4" t="s">
        <v>5115</v>
      </c>
      <c r="S919" s="4"/>
      <c r="T919" s="4"/>
      <c r="U919" s="4"/>
      <c r="V919" s="4"/>
      <c r="W919" s="4"/>
      <c r="X919" s="4"/>
      <c r="Y919" s="4"/>
      <c r="Z919" s="4"/>
      <c r="AA919" s="4">
        <v>1008.0</v>
      </c>
      <c r="AB919" s="4" t="s">
        <v>47</v>
      </c>
      <c r="AC919" s="4"/>
      <c r="AD919" s="20" t="s">
        <v>1037</v>
      </c>
      <c r="AE919" s="4"/>
      <c r="AF919" s="4"/>
      <c r="AG919" s="4"/>
      <c r="AH919" s="4"/>
      <c r="AI919" s="4"/>
      <c r="AJ919" s="4"/>
      <c r="AK919" s="4"/>
      <c r="AL919" s="4"/>
      <c r="AM919" s="4"/>
      <c r="AN919" s="4"/>
      <c r="AO919" s="4"/>
      <c r="AP919" s="4" t="str">
        <f>VLOOKUP(AA920,[1]Trộn!AA919:AB3911,2,FALSE)</f>
        <v>#ERROR!</v>
      </c>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row>
    <row r="920" ht="14.25" customHeight="1">
      <c r="A920" s="1" t="str">
        <f t="shared" si="182"/>
        <v>OK</v>
      </c>
      <c r="B920" s="3" t="str">
        <f t="shared" si="183"/>
        <v>OK</v>
      </c>
      <c r="C920" s="4" t="s">
        <v>5116</v>
      </c>
      <c r="D920" s="4" t="s">
        <v>4642</v>
      </c>
      <c r="E920" s="4"/>
      <c r="F920" s="4" t="s">
        <v>5117</v>
      </c>
      <c r="G920" s="4"/>
      <c r="H920" s="4"/>
      <c r="I920" s="4"/>
      <c r="J920" s="4"/>
      <c r="K920" s="4"/>
      <c r="L920" s="4"/>
      <c r="M920" s="4" t="s">
        <v>49</v>
      </c>
      <c r="N920" s="4" t="s">
        <v>5</v>
      </c>
      <c r="O920" s="4" t="s">
        <v>2631</v>
      </c>
      <c r="P920" s="4" t="s">
        <v>2632</v>
      </c>
      <c r="Q920" s="4"/>
      <c r="R920" s="4" t="s">
        <v>5118</v>
      </c>
      <c r="S920" s="4" t="s">
        <v>5119</v>
      </c>
      <c r="T920" s="4" t="s">
        <v>5120</v>
      </c>
      <c r="U920" s="4" t="s">
        <v>5121</v>
      </c>
      <c r="V920" s="4" t="s">
        <v>5122</v>
      </c>
      <c r="W920" s="4" t="s">
        <v>2711</v>
      </c>
      <c r="X920" s="4"/>
      <c r="Y920" s="4"/>
      <c r="Z920" s="4"/>
      <c r="AA920" s="4">
        <v>1009.0</v>
      </c>
      <c r="AB920" s="4" t="s">
        <v>47</v>
      </c>
      <c r="AC920" s="4"/>
      <c r="AD920" s="20" t="s">
        <v>490</v>
      </c>
      <c r="AE920" s="4"/>
      <c r="AF920" s="4"/>
      <c r="AG920" s="4"/>
      <c r="AH920" s="4"/>
      <c r="AI920" s="4"/>
      <c r="AJ920" s="4"/>
      <c r="AK920" s="4"/>
      <c r="AL920" s="4"/>
      <c r="AM920" s="4"/>
      <c r="AN920" s="4"/>
      <c r="AO920" s="4"/>
      <c r="AP920" s="4" t="str">
        <f>VLOOKUP(AA921,[1]Trộn!AA920:AB3912,2,FALSE)</f>
        <v>#ERROR!</v>
      </c>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row>
    <row r="921" ht="14.25" customHeight="1">
      <c r="A921" s="1" t="str">
        <f t="shared" si="182"/>
        <v/>
      </c>
      <c r="B921" s="3">
        <f t="shared" si="183"/>
        <v>0</v>
      </c>
      <c r="C921" s="4" t="s">
        <v>5116</v>
      </c>
      <c r="D921" s="4" t="s">
        <v>4663</v>
      </c>
      <c r="E921" s="4"/>
      <c r="F921" s="4" t="s">
        <v>5117</v>
      </c>
      <c r="G921" s="4"/>
      <c r="H921" s="4"/>
      <c r="I921" s="4"/>
      <c r="J921" s="4"/>
      <c r="K921" s="4"/>
      <c r="L921" s="4"/>
      <c r="M921" s="4"/>
      <c r="N921" s="4"/>
      <c r="O921" s="4"/>
      <c r="P921" s="4" t="s">
        <v>204</v>
      </c>
      <c r="Q921" s="4" t="s">
        <v>5</v>
      </c>
      <c r="R921" s="4" t="s">
        <v>5123</v>
      </c>
      <c r="S921" s="4" t="s">
        <v>5124</v>
      </c>
      <c r="T921" s="4" t="s">
        <v>5121</v>
      </c>
      <c r="U921" s="4" t="s">
        <v>5122</v>
      </c>
      <c r="V921" s="4" t="s">
        <v>315</v>
      </c>
      <c r="W921" s="4" t="s">
        <v>709</v>
      </c>
      <c r="X921" s="4" t="s">
        <v>242</v>
      </c>
      <c r="Y921" s="4"/>
      <c r="Z921" s="4" t="s">
        <v>5125</v>
      </c>
      <c r="AA921" s="4">
        <v>1010.0</v>
      </c>
      <c r="AB921" s="4" t="s">
        <v>47</v>
      </c>
      <c r="AC921" s="4"/>
      <c r="AD921" s="20" t="s">
        <v>540</v>
      </c>
      <c r="AE921" s="4"/>
      <c r="AF921" s="4"/>
      <c r="AG921" s="4"/>
      <c r="AH921" s="4"/>
      <c r="AI921" s="4"/>
      <c r="AJ921" s="4"/>
      <c r="AK921" s="4"/>
      <c r="AL921" s="4"/>
      <c r="AM921" s="4"/>
      <c r="AN921" s="4"/>
      <c r="AO921" s="4"/>
      <c r="AP921" s="4" t="str">
        <f>VLOOKUP(AA922,[1]Trộn!AA921:AB3913,2,FALSE)</f>
        <v>#ERROR!</v>
      </c>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row>
    <row r="922" ht="14.25" customHeight="1">
      <c r="A922" s="1" t="str">
        <f t="shared" si="182"/>
        <v>OK</v>
      </c>
      <c r="B922" s="3" t="str">
        <f t="shared" si="183"/>
        <v>OK</v>
      </c>
      <c r="C922" s="4" t="s">
        <v>5126</v>
      </c>
      <c r="D922" s="4" t="s">
        <v>4642</v>
      </c>
      <c r="E922" s="4"/>
      <c r="F922" s="4" t="s">
        <v>5127</v>
      </c>
      <c r="G922" s="4" t="s">
        <v>5128</v>
      </c>
      <c r="H922" s="4"/>
      <c r="I922" s="4"/>
      <c r="J922" s="4"/>
      <c r="K922" s="4"/>
      <c r="L922" s="4"/>
      <c r="M922" s="4" t="s">
        <v>13</v>
      </c>
      <c r="N922" s="4" t="s">
        <v>9</v>
      </c>
      <c r="O922" s="4" t="s">
        <v>520</v>
      </c>
      <c r="P922" s="4" t="s">
        <v>521</v>
      </c>
      <c r="Q922" s="4"/>
      <c r="R922" s="4" t="s">
        <v>5129</v>
      </c>
      <c r="S922" s="4"/>
      <c r="T922" s="4"/>
      <c r="U922" s="4"/>
      <c r="V922" s="4"/>
      <c r="W922" s="4"/>
      <c r="X922" s="4" t="s">
        <v>5130</v>
      </c>
      <c r="Y922" s="4" t="s">
        <v>5131</v>
      </c>
      <c r="Z922" s="4"/>
      <c r="AA922" s="4">
        <v>1011.0</v>
      </c>
      <c r="AB922" s="4" t="s">
        <v>49</v>
      </c>
      <c r="AC922" s="4"/>
      <c r="AD922" s="4"/>
      <c r="AE922" s="4"/>
      <c r="AF922" s="4"/>
      <c r="AG922" s="4"/>
      <c r="AH922" s="4"/>
      <c r="AI922" s="4"/>
      <c r="AJ922" s="4"/>
      <c r="AK922" s="4"/>
      <c r="AL922" s="4"/>
      <c r="AM922" s="4"/>
      <c r="AN922" s="4"/>
      <c r="AO922" s="4"/>
      <c r="AP922" s="4" t="str">
        <f>VLOOKUP(AA923,[1]Trộn!AA922:AB3914,2,FALSE)</f>
        <v>#ERROR!</v>
      </c>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row>
    <row r="923" ht="14.25" customHeight="1">
      <c r="A923" s="1" t="str">
        <f t="shared" si="182"/>
        <v>OK</v>
      </c>
      <c r="B923" s="3" t="str">
        <f t="shared" si="183"/>
        <v>OK</v>
      </c>
      <c r="C923" s="4" t="s">
        <v>5126</v>
      </c>
      <c r="D923" s="4" t="s">
        <v>4642</v>
      </c>
      <c r="E923" s="4"/>
      <c r="F923" s="4" t="s">
        <v>5127</v>
      </c>
      <c r="G923" s="4" t="s">
        <v>5128</v>
      </c>
      <c r="H923" s="4"/>
      <c r="I923" s="4"/>
      <c r="J923" s="4"/>
      <c r="K923" s="4"/>
      <c r="L923" s="4"/>
      <c r="M923" s="4" t="s">
        <v>49</v>
      </c>
      <c r="N923" s="4" t="s">
        <v>5</v>
      </c>
      <c r="O923" s="4" t="s">
        <v>2631</v>
      </c>
      <c r="P923" s="4" t="s">
        <v>2632</v>
      </c>
      <c r="Q923" s="4"/>
      <c r="R923" s="4" t="s">
        <v>5132</v>
      </c>
      <c r="S923" s="4" t="s">
        <v>5133</v>
      </c>
      <c r="T923" s="4" t="s">
        <v>5134</v>
      </c>
      <c r="U923" s="4" t="s">
        <v>5135</v>
      </c>
      <c r="V923" s="4" t="s">
        <v>5136</v>
      </c>
      <c r="W923" s="4" t="s">
        <v>5137</v>
      </c>
      <c r="X923" s="4"/>
      <c r="Y923" s="4"/>
      <c r="Z923" s="4"/>
      <c r="AA923" s="4">
        <v>1012.0</v>
      </c>
      <c r="AB923" s="4" t="s">
        <v>47</v>
      </c>
      <c r="AC923" s="4"/>
      <c r="AD923" s="20" t="s">
        <v>1965</v>
      </c>
      <c r="AE923" s="4"/>
      <c r="AF923" s="4"/>
      <c r="AG923" s="4"/>
      <c r="AH923" s="4"/>
      <c r="AI923" s="4"/>
      <c r="AJ923" s="4"/>
      <c r="AK923" s="4"/>
      <c r="AL923" s="4"/>
      <c r="AM923" s="4"/>
      <c r="AN923" s="4"/>
      <c r="AO923" s="4"/>
      <c r="AP923" s="4" t="str">
        <f>VLOOKUP(AA924,[1]Trộn!AA923:AB3915,2,FALSE)</f>
        <v>#ERROR!</v>
      </c>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row>
    <row r="924" ht="14.25" customHeight="1">
      <c r="A924" s="1" t="str">
        <f t="shared" si="182"/>
        <v>OK</v>
      </c>
      <c r="B924" s="3" t="str">
        <f t="shared" si="183"/>
        <v>OK</v>
      </c>
      <c r="C924" s="4" t="s">
        <v>5126</v>
      </c>
      <c r="D924" s="4" t="s">
        <v>4642</v>
      </c>
      <c r="E924" s="4"/>
      <c r="F924" s="4" t="s">
        <v>5127</v>
      </c>
      <c r="G924" s="4" t="s">
        <v>5128</v>
      </c>
      <c r="H924" s="4"/>
      <c r="I924" s="4"/>
      <c r="J924" s="4"/>
      <c r="K924" s="4"/>
      <c r="L924" s="4"/>
      <c r="M924" s="4" t="s">
        <v>49</v>
      </c>
      <c r="N924" s="4" t="s">
        <v>9</v>
      </c>
      <c r="O924" s="4" t="s">
        <v>2897</v>
      </c>
      <c r="P924" s="4" t="s">
        <v>2935</v>
      </c>
      <c r="Q924" s="4"/>
      <c r="R924" s="4" t="s">
        <v>5138</v>
      </c>
      <c r="S924" s="4"/>
      <c r="T924" s="4"/>
      <c r="U924" s="4"/>
      <c r="V924" s="4"/>
      <c r="W924" s="4"/>
      <c r="X924" s="4"/>
      <c r="Y924" s="4"/>
      <c r="Z924" s="4"/>
      <c r="AA924" s="4">
        <v>1013.0</v>
      </c>
      <c r="AB924" s="4" t="s">
        <v>47</v>
      </c>
      <c r="AC924" s="4"/>
      <c r="AD924" s="20" t="s">
        <v>250</v>
      </c>
      <c r="AE924" s="4"/>
      <c r="AF924" s="4"/>
      <c r="AG924" s="4"/>
      <c r="AH924" s="4"/>
      <c r="AI924" s="4"/>
      <c r="AJ924" s="4"/>
      <c r="AK924" s="4"/>
      <c r="AL924" s="4"/>
      <c r="AM924" s="4"/>
      <c r="AN924" s="4"/>
      <c r="AO924" s="4"/>
      <c r="AP924" s="4" t="str">
        <f>VLOOKUP(AA925,[1]Trộn!AA924:AB3916,2,FALSE)</f>
        <v>#ERROR!</v>
      </c>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row>
    <row r="925" ht="14.25" customHeight="1">
      <c r="A925" s="1" t="str">
        <f t="shared" si="182"/>
        <v>OK</v>
      </c>
      <c r="B925" s="3" t="str">
        <f t="shared" si="183"/>
        <v>OK</v>
      </c>
      <c r="C925" s="4" t="s">
        <v>5139</v>
      </c>
      <c r="D925" s="4" t="s">
        <v>4642</v>
      </c>
      <c r="E925" s="4"/>
      <c r="F925" s="4"/>
      <c r="G925" s="4" t="s">
        <v>5140</v>
      </c>
      <c r="H925" s="4"/>
      <c r="I925" s="4"/>
      <c r="J925" s="4"/>
      <c r="K925" s="4"/>
      <c r="L925" s="4"/>
      <c r="M925" s="4" t="s">
        <v>13</v>
      </c>
      <c r="N925" s="4" t="s">
        <v>9</v>
      </c>
      <c r="O925" s="4" t="s">
        <v>91</v>
      </c>
      <c r="P925" s="4" t="s">
        <v>92</v>
      </c>
      <c r="Q925" s="4"/>
      <c r="R925" s="4" t="s">
        <v>5141</v>
      </c>
      <c r="S925" s="4"/>
      <c r="T925" s="4"/>
      <c r="U925" s="4"/>
      <c r="V925" s="4"/>
      <c r="W925" s="4"/>
      <c r="X925" s="4" t="s">
        <v>5142</v>
      </c>
      <c r="Y925" s="4" t="s">
        <v>5143</v>
      </c>
      <c r="Z925" s="4"/>
      <c r="AA925" s="4">
        <v>1014.0</v>
      </c>
      <c r="AB925" s="4" t="s">
        <v>49</v>
      </c>
      <c r="AC925" s="4"/>
      <c r="AD925" s="4"/>
      <c r="AE925" s="4"/>
      <c r="AF925" s="4"/>
      <c r="AG925" s="4"/>
      <c r="AH925" s="4"/>
      <c r="AI925" s="4"/>
      <c r="AJ925" s="4"/>
      <c r="AK925" s="4"/>
      <c r="AL925" s="4"/>
      <c r="AM925" s="4"/>
      <c r="AN925" s="4"/>
      <c r="AO925" s="4"/>
      <c r="AP925" s="4" t="str">
        <f>VLOOKUP(AA926,[1]Trộn!AA925:AB3917,2,FALSE)</f>
        <v>#ERROR!</v>
      </c>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row>
    <row r="926" ht="14.25" customHeight="1">
      <c r="A926" s="1" t="str">
        <f t="shared" si="182"/>
        <v>OK</v>
      </c>
      <c r="B926" s="3" t="str">
        <f t="shared" si="183"/>
        <v>OK</v>
      </c>
      <c r="C926" s="4" t="s">
        <v>5139</v>
      </c>
      <c r="D926" s="4" t="s">
        <v>4642</v>
      </c>
      <c r="E926" s="4"/>
      <c r="F926" s="4"/>
      <c r="G926" s="4" t="s">
        <v>5140</v>
      </c>
      <c r="H926" s="4"/>
      <c r="I926" s="4"/>
      <c r="J926" s="4"/>
      <c r="K926" s="4"/>
      <c r="L926" s="4"/>
      <c r="M926" s="4" t="s">
        <v>49</v>
      </c>
      <c r="N926" s="4" t="s">
        <v>5</v>
      </c>
      <c r="O926" s="4" t="s">
        <v>2897</v>
      </c>
      <c r="P926" s="4" t="s">
        <v>4086</v>
      </c>
      <c r="Q926" s="4"/>
      <c r="R926" s="4" t="s">
        <v>5144</v>
      </c>
      <c r="S926" s="4" t="s">
        <v>5145</v>
      </c>
      <c r="T926" s="4" t="s">
        <v>4924</v>
      </c>
      <c r="U926" s="4" t="s">
        <v>4922</v>
      </c>
      <c r="V926" s="4" t="s">
        <v>4921</v>
      </c>
      <c r="W926" s="4" t="s">
        <v>5147</v>
      </c>
      <c r="X926" s="4"/>
      <c r="Y926" s="4"/>
      <c r="Z926" s="4"/>
      <c r="AA926" s="4">
        <v>1015.0</v>
      </c>
      <c r="AB926" s="4" t="s">
        <v>47</v>
      </c>
      <c r="AC926" s="4"/>
      <c r="AD926" s="20" t="s">
        <v>1106</v>
      </c>
      <c r="AE926" s="4"/>
      <c r="AF926" s="4"/>
      <c r="AG926" s="4"/>
      <c r="AH926" s="4"/>
      <c r="AI926" s="4"/>
      <c r="AJ926" s="4"/>
      <c r="AK926" s="4"/>
      <c r="AL926" s="4"/>
      <c r="AM926" s="4"/>
      <c r="AN926" s="4"/>
      <c r="AO926" s="4"/>
      <c r="AP926" s="4" t="str">
        <f>VLOOKUP(AA927,[1]Trộn!AA926:AB3918,2,FALSE)</f>
        <v>#ERROR!</v>
      </c>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row>
    <row r="927" ht="14.25" customHeight="1">
      <c r="A927" s="1" t="str">
        <f t="shared" si="182"/>
        <v>OK</v>
      </c>
      <c r="B927" s="3" t="str">
        <f t="shared" si="183"/>
        <v>OK</v>
      </c>
      <c r="C927" s="4" t="s">
        <v>5149</v>
      </c>
      <c r="D927" s="4" t="s">
        <v>4642</v>
      </c>
      <c r="E927" s="4" t="s">
        <v>5150</v>
      </c>
      <c r="F927" s="4" t="s">
        <v>5151</v>
      </c>
      <c r="G927" s="4"/>
      <c r="H927" s="4"/>
      <c r="I927" s="4"/>
      <c r="J927" s="4"/>
      <c r="K927" s="4"/>
      <c r="L927" s="4"/>
      <c r="M927" s="4" t="s">
        <v>49</v>
      </c>
      <c r="N927" s="4" t="s">
        <v>5</v>
      </c>
      <c r="O927" s="4" t="s">
        <v>3275</v>
      </c>
      <c r="P927" s="4" t="s">
        <v>4164</v>
      </c>
      <c r="Q927" s="4"/>
      <c r="R927" s="4" t="s">
        <v>3468</v>
      </c>
      <c r="S927" s="4" t="s">
        <v>5152</v>
      </c>
      <c r="T927" s="4" t="s">
        <v>5153</v>
      </c>
      <c r="U927" s="4" t="s">
        <v>5154</v>
      </c>
      <c r="V927" s="4" t="s">
        <v>5155</v>
      </c>
      <c r="W927" s="4" t="s">
        <v>5156</v>
      </c>
      <c r="X927" s="4"/>
      <c r="Y927" s="4"/>
      <c r="Z927" s="4"/>
      <c r="AA927" s="4">
        <v>1016.0</v>
      </c>
      <c r="AB927" s="4" t="s">
        <v>47</v>
      </c>
      <c r="AC927" s="4"/>
      <c r="AD927" s="20" t="s">
        <v>1927</v>
      </c>
      <c r="AE927" s="4"/>
      <c r="AF927" s="4"/>
      <c r="AG927" s="4"/>
      <c r="AH927" s="4"/>
      <c r="AI927" s="4"/>
      <c r="AJ927" s="4"/>
      <c r="AK927" s="4"/>
      <c r="AL927" s="4"/>
      <c r="AM927" s="4"/>
      <c r="AN927" s="4"/>
      <c r="AO927" s="4"/>
      <c r="AP927" s="4" t="str">
        <f>VLOOKUP(AA928,[1]Trộn!AA927:AB3919,2,FALSE)</f>
        <v>#ERROR!</v>
      </c>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row>
    <row r="928" ht="14.25" customHeight="1">
      <c r="A928" s="1" t="str">
        <f t="shared" si="182"/>
        <v/>
      </c>
      <c r="B928" s="3">
        <f t="shared" si="183"/>
        <v>0</v>
      </c>
      <c r="C928" s="4" t="s">
        <v>5149</v>
      </c>
      <c r="D928" s="4" t="s">
        <v>4663</v>
      </c>
      <c r="E928" s="4" t="s">
        <v>5150</v>
      </c>
      <c r="F928" s="4" t="s">
        <v>5151</v>
      </c>
      <c r="G928" s="4"/>
      <c r="H928" s="4"/>
      <c r="I928" s="4"/>
      <c r="J928" s="4"/>
      <c r="K928" s="4"/>
      <c r="L928" s="4"/>
      <c r="M928" s="4"/>
      <c r="N928" s="4"/>
      <c r="O928" s="4"/>
      <c r="P928" s="4" t="s">
        <v>204</v>
      </c>
      <c r="Q928" s="4" t="s">
        <v>5</v>
      </c>
      <c r="R928" s="4" t="s">
        <v>5157</v>
      </c>
      <c r="S928" s="4" t="s">
        <v>5158</v>
      </c>
      <c r="T928" s="4" t="s">
        <v>105</v>
      </c>
      <c r="U928" s="4" t="s">
        <v>5159</v>
      </c>
      <c r="V928" s="4" t="s">
        <v>5160</v>
      </c>
      <c r="W928" s="4" t="s">
        <v>5161</v>
      </c>
      <c r="X928" s="4" t="s">
        <v>5162</v>
      </c>
      <c r="Y928" s="4"/>
      <c r="Z928" s="4" t="s">
        <v>5163</v>
      </c>
      <c r="AA928" s="4">
        <v>1017.0</v>
      </c>
      <c r="AB928" s="4" t="s">
        <v>47</v>
      </c>
      <c r="AC928" s="4"/>
      <c r="AD928" s="20" t="s">
        <v>2147</v>
      </c>
      <c r="AE928" s="4"/>
      <c r="AF928" s="4"/>
      <c r="AG928" s="4"/>
      <c r="AH928" s="4"/>
      <c r="AI928" s="4"/>
      <c r="AJ928" s="4"/>
      <c r="AK928" s="4"/>
      <c r="AL928" s="4"/>
      <c r="AM928" s="4"/>
      <c r="AN928" s="4"/>
      <c r="AO928" s="4"/>
      <c r="AP928" s="4" t="str">
        <f>VLOOKUP(AA929,[1]Trộn!AA928:AB3920,2,FALSE)</f>
        <v>#ERROR!</v>
      </c>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row>
    <row r="929" ht="14.25" customHeight="1">
      <c r="A929" s="1" t="str">
        <f t="shared" si="182"/>
        <v>OK</v>
      </c>
      <c r="B929" s="3" t="str">
        <f t="shared" si="183"/>
        <v>OK</v>
      </c>
      <c r="C929" s="4" t="s">
        <v>5164</v>
      </c>
      <c r="D929" s="4" t="s">
        <v>4642</v>
      </c>
      <c r="E929" s="4"/>
      <c r="F929" s="4" t="s">
        <v>5165</v>
      </c>
      <c r="G929" s="4" t="s">
        <v>5166</v>
      </c>
      <c r="H929" s="4"/>
      <c r="I929" s="4"/>
      <c r="J929" s="4"/>
      <c r="K929" s="4"/>
      <c r="L929" s="4"/>
      <c r="M929" s="4" t="s">
        <v>49</v>
      </c>
      <c r="N929" s="4" t="s">
        <v>5</v>
      </c>
      <c r="O929" s="4" t="s">
        <v>2631</v>
      </c>
      <c r="P929" s="4" t="s">
        <v>3066</v>
      </c>
      <c r="Q929" s="4"/>
      <c r="R929" s="4" t="s">
        <v>5167</v>
      </c>
      <c r="S929" s="4" t="s">
        <v>5168</v>
      </c>
      <c r="T929" s="4" t="s">
        <v>5169</v>
      </c>
      <c r="U929" s="4" t="s">
        <v>5170</v>
      </c>
      <c r="V929" s="4" t="s">
        <v>5171</v>
      </c>
      <c r="W929" s="4" t="s">
        <v>5172</v>
      </c>
      <c r="X929" s="4"/>
      <c r="Y929" s="4"/>
      <c r="Z929" s="4"/>
      <c r="AA929" s="4">
        <v>1018.0</v>
      </c>
      <c r="AB929" s="4" t="s">
        <v>47</v>
      </c>
      <c r="AC929" s="4"/>
      <c r="AD929" s="20" t="s">
        <v>481</v>
      </c>
      <c r="AE929" s="4"/>
      <c r="AF929" s="4"/>
      <c r="AG929" s="4"/>
      <c r="AH929" s="4"/>
      <c r="AI929" s="4"/>
      <c r="AJ929" s="4"/>
      <c r="AK929" s="4"/>
      <c r="AL929" s="4"/>
      <c r="AM929" s="4"/>
      <c r="AN929" s="4"/>
      <c r="AO929" s="4"/>
      <c r="AP929" s="4" t="str">
        <f>VLOOKUP(AA930,[1]Trộn!AA929:AB3921,2,FALSE)</f>
        <v>#ERROR!</v>
      </c>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row>
    <row r="930" ht="14.25" customHeight="1">
      <c r="A930" s="1" t="str">
        <f t="shared" si="182"/>
        <v>OK</v>
      </c>
      <c r="B930" s="3" t="str">
        <f t="shared" si="183"/>
        <v>OK</v>
      </c>
      <c r="C930" s="4" t="s">
        <v>5164</v>
      </c>
      <c r="D930" s="4" t="s">
        <v>4642</v>
      </c>
      <c r="E930" s="4"/>
      <c r="F930" s="4"/>
      <c r="G930" s="4"/>
      <c r="H930" s="4"/>
      <c r="I930" s="4"/>
      <c r="J930" s="4"/>
      <c r="K930" s="4"/>
      <c r="L930" s="4"/>
      <c r="M930" s="4" t="s">
        <v>49</v>
      </c>
      <c r="N930" s="4" t="s">
        <v>5</v>
      </c>
      <c r="O930" s="4" t="s">
        <v>2897</v>
      </c>
      <c r="P930" s="4" t="s">
        <v>4086</v>
      </c>
      <c r="Q930" s="4"/>
      <c r="R930" s="4" t="s">
        <v>5173</v>
      </c>
      <c r="S930" s="4" t="s">
        <v>5174</v>
      </c>
      <c r="T930" s="4" t="s">
        <v>5175</v>
      </c>
      <c r="U930" s="4" t="s">
        <v>5176</v>
      </c>
      <c r="V930" s="4" t="s">
        <v>5177</v>
      </c>
      <c r="W930" s="4" t="s">
        <v>5178</v>
      </c>
      <c r="X930" s="4"/>
      <c r="Y930" s="4"/>
      <c r="Z930" s="4"/>
      <c r="AA930" s="4">
        <v>1019.0</v>
      </c>
      <c r="AB930" s="4" t="s">
        <v>47</v>
      </c>
      <c r="AC930" s="4"/>
      <c r="AD930" s="20" t="s">
        <v>1150</v>
      </c>
      <c r="AE930" s="4"/>
      <c r="AF930" s="4"/>
      <c r="AG930" s="4"/>
      <c r="AH930" s="4"/>
      <c r="AI930" s="4"/>
      <c r="AJ930" s="4"/>
      <c r="AK930" s="4"/>
      <c r="AL930" s="4"/>
      <c r="AM930" s="4"/>
      <c r="AN930" s="4"/>
      <c r="AO930" s="4"/>
      <c r="AP930" s="4" t="str">
        <f>VLOOKUP(AA931,[1]Trộn!AA930:AB3922,2,FALSE)</f>
        <v>#ERROR!</v>
      </c>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row>
    <row r="931" ht="14.25" customHeight="1">
      <c r="A931" s="1" t="str">
        <f t="shared" si="182"/>
        <v/>
      </c>
      <c r="B931" s="3">
        <f t="shared" si="183"/>
        <v>0</v>
      </c>
      <c r="C931" s="4" t="s">
        <v>5164</v>
      </c>
      <c r="D931" s="4" t="s">
        <v>4663</v>
      </c>
      <c r="E931" s="4"/>
      <c r="F931" s="4" t="s">
        <v>5165</v>
      </c>
      <c r="G931" s="4" t="s">
        <v>5166</v>
      </c>
      <c r="H931" s="4"/>
      <c r="I931" s="4"/>
      <c r="J931" s="4"/>
      <c r="K931" s="4"/>
      <c r="L931" s="4"/>
      <c r="M931" s="4"/>
      <c r="N931" s="4"/>
      <c r="O931" s="4"/>
      <c r="P931" s="4" t="s">
        <v>204</v>
      </c>
      <c r="Q931" s="4" t="s">
        <v>5</v>
      </c>
      <c r="R931" s="4" t="s">
        <v>5179</v>
      </c>
      <c r="S931" s="4" t="s">
        <v>5180</v>
      </c>
      <c r="T931" s="4" t="s">
        <v>5181</v>
      </c>
      <c r="U931" s="4" t="s">
        <v>5182</v>
      </c>
      <c r="V931" s="4" t="s">
        <v>5183</v>
      </c>
      <c r="W931" s="4" t="s">
        <v>3114</v>
      </c>
      <c r="X931" s="4" t="s">
        <v>410</v>
      </c>
      <c r="Y931" s="4"/>
      <c r="Z931" s="4" t="s">
        <v>5184</v>
      </c>
      <c r="AA931" s="4">
        <v>1020.0</v>
      </c>
      <c r="AB931" s="4" t="s">
        <v>47</v>
      </c>
      <c r="AC931" s="4"/>
      <c r="AD931" s="20" t="s">
        <v>1105</v>
      </c>
      <c r="AE931" s="4"/>
      <c r="AF931" s="4"/>
      <c r="AG931" s="4"/>
      <c r="AH931" s="4"/>
      <c r="AI931" s="4"/>
      <c r="AJ931" s="4"/>
      <c r="AK931" s="4"/>
      <c r="AL931" s="4"/>
      <c r="AM931" s="4"/>
      <c r="AN931" s="4"/>
      <c r="AO931" s="4"/>
      <c r="AP931" s="4" t="str">
        <f>VLOOKUP(AA932,[1]Trộn!AA931:AB3923,2,FALSE)</f>
        <v>#ERROR!</v>
      </c>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row>
    <row r="932" ht="14.25" customHeight="1">
      <c r="A932" s="1" t="str">
        <f t="shared" si="182"/>
        <v/>
      </c>
      <c r="B932" s="3">
        <f t="shared" si="183"/>
        <v>0</v>
      </c>
      <c r="C932" s="4" t="s">
        <v>5164</v>
      </c>
      <c r="D932" s="4" t="s">
        <v>4663</v>
      </c>
      <c r="E932" s="4"/>
      <c r="F932" s="4"/>
      <c r="G932" s="4"/>
      <c r="H932" s="4"/>
      <c r="I932" s="4"/>
      <c r="J932" s="4"/>
      <c r="K932" s="4"/>
      <c r="L932" s="4"/>
      <c r="M932" s="4"/>
      <c r="N932" s="4"/>
      <c r="O932" s="4"/>
      <c r="P932" s="4" t="s">
        <v>204</v>
      </c>
      <c r="Q932" s="4" t="s">
        <v>9</v>
      </c>
      <c r="R932" s="4" t="s">
        <v>5187</v>
      </c>
      <c r="S932" s="4" t="s">
        <v>150</v>
      </c>
      <c r="T932" s="4" t="s">
        <v>150</v>
      </c>
      <c r="U932" s="4" t="s">
        <v>150</v>
      </c>
      <c r="V932" s="4" t="s">
        <v>150</v>
      </c>
      <c r="W932" s="4" t="s">
        <v>150</v>
      </c>
      <c r="X932" s="4" t="s">
        <v>5188</v>
      </c>
      <c r="Y932" s="4"/>
      <c r="Z932" s="4" t="s">
        <v>5189</v>
      </c>
      <c r="AA932" s="4">
        <v>1021.0</v>
      </c>
      <c r="AB932" s="4" t="s">
        <v>47</v>
      </c>
      <c r="AC932" s="4"/>
      <c r="AD932" s="20" t="s">
        <v>884</v>
      </c>
      <c r="AE932" s="4"/>
      <c r="AF932" s="4"/>
      <c r="AG932" s="4"/>
      <c r="AH932" s="4"/>
      <c r="AI932" s="4"/>
      <c r="AJ932" s="4"/>
      <c r="AK932" s="4"/>
      <c r="AL932" s="4"/>
      <c r="AM932" s="4"/>
      <c r="AN932" s="4"/>
      <c r="AO932" s="4"/>
      <c r="AP932" s="4" t="str">
        <f>VLOOKUP(AA933,[1]Trộn!AA932:AB3924,2,FALSE)</f>
        <v>#ERROR!</v>
      </c>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row>
    <row r="933" ht="14.25" customHeight="1">
      <c r="A933" s="1" t="str">
        <f t="shared" si="182"/>
        <v>OK</v>
      </c>
      <c r="B933" s="3" t="str">
        <f t="shared" si="183"/>
        <v>OK</v>
      </c>
      <c r="C933" s="4" t="s">
        <v>5190</v>
      </c>
      <c r="D933" s="4" t="s">
        <v>4642</v>
      </c>
      <c r="E933" s="4"/>
      <c r="F933" s="4"/>
      <c r="G933" s="4"/>
      <c r="H933" s="4"/>
      <c r="I933" s="4"/>
      <c r="J933" s="4"/>
      <c r="K933" s="4"/>
      <c r="L933" s="4"/>
      <c r="M933" s="4" t="s">
        <v>49</v>
      </c>
      <c r="N933" s="4" t="s">
        <v>5</v>
      </c>
      <c r="O933" s="4" t="s">
        <v>3485</v>
      </c>
      <c r="P933" s="4" t="s">
        <v>3512</v>
      </c>
      <c r="Q933" s="4"/>
      <c r="R933" s="4" t="s">
        <v>5191</v>
      </c>
      <c r="S933" s="4" t="s">
        <v>5192</v>
      </c>
      <c r="T933" s="4" t="s">
        <v>5193</v>
      </c>
      <c r="U933" s="4" t="s">
        <v>5194</v>
      </c>
      <c r="V933" s="4" t="s">
        <v>5195</v>
      </c>
      <c r="W933" s="4" t="s">
        <v>5196</v>
      </c>
      <c r="X933" s="4"/>
      <c r="Y933" s="4"/>
      <c r="Z933" s="4"/>
      <c r="AA933" s="4">
        <v>1022.0</v>
      </c>
      <c r="AB933" s="4" t="s">
        <v>47</v>
      </c>
      <c r="AC933" s="4"/>
      <c r="AD933" s="20" t="s">
        <v>2434</v>
      </c>
      <c r="AE933" s="4"/>
      <c r="AF933" s="4"/>
      <c r="AG933" s="4"/>
      <c r="AH933" s="4"/>
      <c r="AI933" s="4"/>
      <c r="AJ933" s="4"/>
      <c r="AK933" s="4"/>
      <c r="AL933" s="4"/>
      <c r="AM933" s="4"/>
      <c r="AN933" s="4"/>
      <c r="AO933" s="4"/>
      <c r="AP933" s="4" t="str">
        <f>VLOOKUP(AA934,[1]Trộn!AA933:AB3925,2,FALSE)</f>
        <v>#ERROR!</v>
      </c>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row>
    <row r="934" ht="14.25" customHeight="1">
      <c r="A934" s="1" t="str">
        <f t="shared" si="182"/>
        <v>OK</v>
      </c>
      <c r="B934" s="3" t="str">
        <f t="shared" si="183"/>
        <v>OK</v>
      </c>
      <c r="C934" s="4" t="s">
        <v>5190</v>
      </c>
      <c r="D934" s="4" t="s">
        <v>4642</v>
      </c>
      <c r="E934" s="4"/>
      <c r="F934" s="4"/>
      <c r="G934" s="4" t="s">
        <v>5197</v>
      </c>
      <c r="H934" s="4"/>
      <c r="I934" s="4"/>
      <c r="J934" s="4"/>
      <c r="K934" s="4"/>
      <c r="L934" s="4"/>
      <c r="M934" s="4" t="s">
        <v>49</v>
      </c>
      <c r="N934" s="4" t="s">
        <v>5</v>
      </c>
      <c r="O934" s="4" t="s">
        <v>2911</v>
      </c>
      <c r="P934" s="4" t="s">
        <v>3022</v>
      </c>
      <c r="Q934" s="4"/>
      <c r="R934" s="4" t="s">
        <v>5198</v>
      </c>
      <c r="S934" s="4" t="s">
        <v>5199</v>
      </c>
      <c r="T934" s="4" t="s">
        <v>5200</v>
      </c>
      <c r="U934" s="4" t="s">
        <v>5201</v>
      </c>
      <c r="V934" s="4" t="s">
        <v>3093</v>
      </c>
      <c r="W934" s="4" t="s">
        <v>5202</v>
      </c>
      <c r="X934" s="4"/>
      <c r="Y934" s="4"/>
      <c r="Z934" s="4"/>
      <c r="AA934" s="4">
        <v>1023.0</v>
      </c>
      <c r="AB934" s="4" t="s">
        <v>47</v>
      </c>
      <c r="AC934" s="4"/>
      <c r="AD934" s="20" t="s">
        <v>860</v>
      </c>
      <c r="AE934" s="4"/>
      <c r="AF934" s="4"/>
      <c r="AG934" s="4"/>
      <c r="AH934" s="4"/>
      <c r="AI934" s="4"/>
      <c r="AJ934" s="4"/>
      <c r="AK934" s="4"/>
      <c r="AL934" s="4"/>
      <c r="AM934" s="4"/>
      <c r="AN934" s="4"/>
      <c r="AO934" s="4"/>
      <c r="AP934" s="4" t="str">
        <f>VLOOKUP(AA935,[1]Trộn!AA934:AB3926,2,FALSE)</f>
        <v>#ERROR!</v>
      </c>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row>
    <row r="935" ht="14.25" customHeight="1">
      <c r="A935" s="1" t="str">
        <f t="shared" si="182"/>
        <v/>
      </c>
      <c r="B935" s="3">
        <f t="shared" si="183"/>
        <v>0</v>
      </c>
      <c r="C935" s="4" t="s">
        <v>5190</v>
      </c>
      <c r="D935" s="4" t="s">
        <v>4663</v>
      </c>
      <c r="E935" s="4"/>
      <c r="F935" s="4"/>
      <c r="G935" s="4" t="s">
        <v>5197</v>
      </c>
      <c r="H935" s="4"/>
      <c r="I935" s="4"/>
      <c r="J935" s="4"/>
      <c r="K935" s="4"/>
      <c r="L935" s="4"/>
      <c r="M935" s="4"/>
      <c r="N935" s="4"/>
      <c r="O935" s="4"/>
      <c r="P935" s="4" t="s">
        <v>204</v>
      </c>
      <c r="Q935" s="4" t="s">
        <v>5</v>
      </c>
      <c r="R935" s="4" t="s">
        <v>5203</v>
      </c>
      <c r="S935" s="4" t="s">
        <v>5204</v>
      </c>
      <c r="T935" s="4" t="s">
        <v>5205</v>
      </c>
      <c r="U935" s="4" t="s">
        <v>5206</v>
      </c>
      <c r="V935" s="4" t="s">
        <v>5207</v>
      </c>
      <c r="W935" s="4" t="s">
        <v>150</v>
      </c>
      <c r="X935" s="4" t="s">
        <v>99</v>
      </c>
      <c r="Y935" s="4"/>
      <c r="Z935" s="4" t="s">
        <v>5208</v>
      </c>
      <c r="AA935" s="4">
        <v>1024.0</v>
      </c>
      <c r="AB935" s="4" t="s">
        <v>47</v>
      </c>
      <c r="AC935" s="4"/>
      <c r="AD935" s="20" t="s">
        <v>3759</v>
      </c>
      <c r="AE935" s="4"/>
      <c r="AF935" s="4"/>
      <c r="AG935" s="4"/>
      <c r="AH935" s="4"/>
      <c r="AI935" s="4"/>
      <c r="AJ935" s="4"/>
      <c r="AK935" s="4"/>
      <c r="AL935" s="4"/>
      <c r="AM935" s="4"/>
      <c r="AN935" s="4"/>
      <c r="AO935" s="4"/>
      <c r="AP935" s="4" t="str">
        <f>VLOOKUP(AA936,[1]Trộn!AA935:AB3927,2,FALSE)</f>
        <v>#ERROR!</v>
      </c>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row>
    <row r="936" ht="14.25" customHeight="1">
      <c r="A936" s="1" t="str">
        <f t="shared" si="182"/>
        <v/>
      </c>
      <c r="B936" s="3">
        <f t="shared" si="183"/>
        <v>0</v>
      </c>
      <c r="C936" s="4" t="s">
        <v>5190</v>
      </c>
      <c r="D936" s="4" t="s">
        <v>4663</v>
      </c>
      <c r="E936" s="4"/>
      <c r="F936" s="4"/>
      <c r="G936" s="4"/>
      <c r="H936" s="4"/>
      <c r="I936" s="4"/>
      <c r="J936" s="4"/>
      <c r="K936" s="4"/>
      <c r="L936" s="4"/>
      <c r="M936" s="4"/>
      <c r="N936" s="4"/>
      <c r="O936" s="4"/>
      <c r="P936" s="4" t="s">
        <v>204</v>
      </c>
      <c r="Q936" s="4" t="s">
        <v>9</v>
      </c>
      <c r="R936" s="4" t="s">
        <v>5209</v>
      </c>
      <c r="S936" s="4" t="s">
        <v>150</v>
      </c>
      <c r="T936" s="4" t="s">
        <v>150</v>
      </c>
      <c r="U936" s="4" t="s">
        <v>150</v>
      </c>
      <c r="V936" s="4" t="s">
        <v>150</v>
      </c>
      <c r="W936" s="4" t="s">
        <v>150</v>
      </c>
      <c r="X936" s="4" t="s">
        <v>5210</v>
      </c>
      <c r="Y936" s="4"/>
      <c r="Z936" s="4" t="s">
        <v>5211</v>
      </c>
      <c r="AA936" s="4">
        <v>1025.0</v>
      </c>
      <c r="AB936" s="4" t="s">
        <v>47</v>
      </c>
      <c r="AC936" s="4"/>
      <c r="AD936" s="20" t="s">
        <v>1190</v>
      </c>
      <c r="AE936" s="4"/>
      <c r="AF936" s="4"/>
      <c r="AG936" s="4"/>
      <c r="AH936" s="4"/>
      <c r="AI936" s="4"/>
      <c r="AJ936" s="4"/>
      <c r="AK936" s="4"/>
      <c r="AL936" s="4"/>
      <c r="AM936" s="4"/>
      <c r="AN936" s="4"/>
      <c r="AO936" s="4"/>
      <c r="AP936" s="4" t="str">
        <f>VLOOKUP(AA937,[1]Trộn!AA936:AB3928,2,FALSE)</f>
        <v>#ERROR!</v>
      </c>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row>
    <row r="937" ht="14.25" customHeight="1">
      <c r="A937" s="1" t="str">
        <f t="shared" si="182"/>
        <v>OK</v>
      </c>
      <c r="B937" s="3" t="str">
        <f t="shared" si="183"/>
        <v>OK</v>
      </c>
      <c r="C937" s="4" t="s">
        <v>5213</v>
      </c>
      <c r="D937" s="4" t="s">
        <v>4642</v>
      </c>
      <c r="E937" s="4"/>
      <c r="F937" s="4"/>
      <c r="G937" s="4" t="s">
        <v>5214</v>
      </c>
      <c r="H937" s="4"/>
      <c r="I937" s="4"/>
      <c r="J937" s="4"/>
      <c r="K937" s="4"/>
      <c r="L937" s="4"/>
      <c r="M937" s="4" t="s">
        <v>13</v>
      </c>
      <c r="N937" s="4" t="s">
        <v>9</v>
      </c>
      <c r="O937" s="4" t="s">
        <v>520</v>
      </c>
      <c r="P937" s="4" t="s">
        <v>659</v>
      </c>
      <c r="Q937" s="4"/>
      <c r="R937" s="4" t="s">
        <v>5215</v>
      </c>
      <c r="S937" s="4"/>
      <c r="T937" s="4"/>
      <c r="U937" s="4"/>
      <c r="V937" s="4"/>
      <c r="W937" s="4"/>
      <c r="X937" s="4" t="s">
        <v>5216</v>
      </c>
      <c r="Y937" s="4" t="s">
        <v>5217</v>
      </c>
      <c r="Z937" s="4"/>
      <c r="AA937" s="4">
        <v>1026.0</v>
      </c>
      <c r="AB937" s="4" t="s">
        <v>49</v>
      </c>
      <c r="AC937" s="4"/>
      <c r="AD937" s="4"/>
      <c r="AE937" s="4"/>
      <c r="AF937" s="4"/>
      <c r="AG937" s="4"/>
      <c r="AH937" s="4"/>
      <c r="AI937" s="4"/>
      <c r="AJ937" s="4"/>
      <c r="AK937" s="4"/>
      <c r="AL937" s="4"/>
      <c r="AM937" s="4"/>
      <c r="AN937" s="4"/>
      <c r="AO937" s="4"/>
      <c r="AP937" s="4" t="str">
        <f>VLOOKUP(AA938,[1]Trộn!AA937:AB3929,2,FALSE)</f>
        <v>#ERROR!</v>
      </c>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row>
    <row r="938" ht="14.25" customHeight="1">
      <c r="A938" s="1" t="str">
        <f t="shared" si="182"/>
        <v>OK</v>
      </c>
      <c r="B938" s="3" t="str">
        <f t="shared" si="183"/>
        <v>OK</v>
      </c>
      <c r="C938" s="4" t="s">
        <v>5213</v>
      </c>
      <c r="D938" s="4" t="s">
        <v>4642</v>
      </c>
      <c r="E938" s="4"/>
      <c r="F938" s="4"/>
      <c r="G938" s="4" t="s">
        <v>5214</v>
      </c>
      <c r="H938" s="4"/>
      <c r="I938" s="4"/>
      <c r="J938" s="4"/>
      <c r="K938" s="4"/>
      <c r="L938" s="4"/>
      <c r="M938" s="4" t="s">
        <v>49</v>
      </c>
      <c r="N938" s="4" t="s">
        <v>5</v>
      </c>
      <c r="O938" s="4" t="s">
        <v>2631</v>
      </c>
      <c r="P938" s="4" t="s">
        <v>3066</v>
      </c>
      <c r="Q938" s="4"/>
      <c r="R938" s="4" t="s">
        <v>5220</v>
      </c>
      <c r="S938" s="4" t="s">
        <v>5221</v>
      </c>
      <c r="T938" s="4" t="s">
        <v>5222</v>
      </c>
      <c r="U938" s="4" t="s">
        <v>5201</v>
      </c>
      <c r="V938" s="4" t="s">
        <v>5223</v>
      </c>
      <c r="W938" s="4" t="s">
        <v>5224</v>
      </c>
      <c r="X938" s="4"/>
      <c r="Y938" s="4"/>
      <c r="Z938" s="4"/>
      <c r="AA938" s="4">
        <v>1027.0</v>
      </c>
      <c r="AB938" s="4" t="s">
        <v>47</v>
      </c>
      <c r="AC938" s="4"/>
      <c r="AD938" s="20" t="s">
        <v>1191</v>
      </c>
      <c r="AE938" s="4"/>
      <c r="AF938" s="4"/>
      <c r="AG938" s="4"/>
      <c r="AH938" s="4"/>
      <c r="AI938" s="4"/>
      <c r="AJ938" s="4"/>
      <c r="AK938" s="4"/>
      <c r="AL938" s="4"/>
      <c r="AM938" s="4"/>
      <c r="AN938" s="4"/>
      <c r="AO938" s="4"/>
      <c r="AP938" s="4" t="str">
        <f>VLOOKUP(AA939,[1]Trộn!AA938:AB3930,2,FALSE)</f>
        <v>#ERROR!</v>
      </c>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row>
    <row r="939" ht="14.25" customHeight="1">
      <c r="A939" s="1" t="str">
        <f t="shared" si="182"/>
        <v/>
      </c>
      <c r="B939" s="3">
        <f t="shared" si="183"/>
        <v>0</v>
      </c>
      <c r="C939" s="4" t="s">
        <v>5213</v>
      </c>
      <c r="D939" s="4" t="s">
        <v>4642</v>
      </c>
      <c r="E939" s="4"/>
      <c r="F939" s="4"/>
      <c r="G939" s="4"/>
      <c r="H939" s="4"/>
      <c r="I939" s="4"/>
      <c r="J939" s="4"/>
      <c r="K939" s="4"/>
      <c r="L939" s="4"/>
      <c r="M939" s="4" t="s">
        <v>49</v>
      </c>
      <c r="N939" s="4" t="s">
        <v>5</v>
      </c>
      <c r="O939" s="4" t="s">
        <v>2598</v>
      </c>
      <c r="P939" s="4" t="s">
        <v>2713</v>
      </c>
      <c r="Q939" s="4" t="s">
        <v>5</v>
      </c>
      <c r="R939" s="4" t="s">
        <v>5225</v>
      </c>
      <c r="S939" s="4" t="s">
        <v>5226</v>
      </c>
      <c r="T939" s="4" t="s">
        <v>5227</v>
      </c>
      <c r="U939" s="4" t="s">
        <v>5228</v>
      </c>
      <c r="V939" s="4" t="s">
        <v>5229</v>
      </c>
      <c r="W939" s="4" t="s">
        <v>5230</v>
      </c>
      <c r="X939" s="4"/>
      <c r="Y939" s="4"/>
      <c r="Z939" s="4"/>
      <c r="AA939" s="4">
        <v>1028.0</v>
      </c>
      <c r="AB939" s="4" t="s">
        <v>47</v>
      </c>
      <c r="AC939" s="4"/>
      <c r="AD939" s="20" t="s">
        <v>490</v>
      </c>
      <c r="AE939" s="4"/>
      <c r="AF939" s="4"/>
      <c r="AG939" s="4"/>
      <c r="AH939" s="4"/>
      <c r="AI939" s="4"/>
      <c r="AJ939" s="4"/>
      <c r="AK939" s="4"/>
      <c r="AL939" s="4"/>
      <c r="AM939" s="4"/>
      <c r="AN939" s="4"/>
      <c r="AO939" s="4"/>
      <c r="AP939" s="4" t="str">
        <f>VLOOKUP(AA940,[1]Trộn!AA939:AB3931,2,FALSE)</f>
        <v>#ERROR!</v>
      </c>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row>
    <row r="940" ht="14.25" customHeight="1">
      <c r="A940" s="1" t="str">
        <f t="shared" si="182"/>
        <v/>
      </c>
      <c r="B940" s="3" t="str">
        <f t="shared" si="183"/>
        <v/>
      </c>
      <c r="C940" s="4" t="s">
        <v>5213</v>
      </c>
      <c r="D940" s="4" t="s">
        <v>4663</v>
      </c>
      <c r="E940" s="4"/>
      <c r="F940" s="4"/>
      <c r="G940" s="4" t="s">
        <v>5214</v>
      </c>
      <c r="H940" s="4"/>
      <c r="I940" s="4"/>
      <c r="J940" s="4"/>
      <c r="K940" s="4"/>
      <c r="L940" s="4"/>
      <c r="M940" s="4"/>
      <c r="N940" s="4"/>
      <c r="O940" s="4"/>
      <c r="P940" s="4"/>
      <c r="Q940" s="4"/>
      <c r="R940" s="4" t="s">
        <v>150</v>
      </c>
      <c r="S940" s="4" t="s">
        <v>150</v>
      </c>
      <c r="T940" s="4" t="s">
        <v>150</v>
      </c>
      <c r="U940" s="4" t="s">
        <v>150</v>
      </c>
      <c r="V940" s="4" t="s">
        <v>150</v>
      </c>
      <c r="W940" s="4" t="s">
        <v>150</v>
      </c>
      <c r="X940" s="4" t="s">
        <v>150</v>
      </c>
      <c r="Y940" s="4"/>
      <c r="Z940" s="4"/>
      <c r="AA940" s="4">
        <v>1029.0</v>
      </c>
      <c r="AB940" s="4" t="s">
        <v>47</v>
      </c>
      <c r="AC940" s="4"/>
      <c r="AD940" s="20" t="s">
        <v>2147</v>
      </c>
      <c r="AE940" s="4"/>
      <c r="AF940" s="4"/>
      <c r="AG940" s="4"/>
      <c r="AH940" s="4"/>
      <c r="AI940" s="4"/>
      <c r="AJ940" s="4"/>
      <c r="AK940" s="4"/>
      <c r="AL940" s="4"/>
      <c r="AM940" s="4"/>
      <c r="AN940" s="4"/>
      <c r="AO940" s="4"/>
      <c r="AP940" s="4" t="str">
        <f>VLOOKUP(AA941,[1]Trộn!AA940:AB3932,2,FALSE)</f>
        <v>#ERROR!</v>
      </c>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row>
    <row r="941" ht="14.25" customHeight="1">
      <c r="A941" s="1" t="str">
        <f t="shared" si="182"/>
        <v/>
      </c>
      <c r="B941" s="3">
        <f t="shared" si="183"/>
        <v>0</v>
      </c>
      <c r="C941" s="4" t="s">
        <v>5213</v>
      </c>
      <c r="D941" s="4" t="s">
        <v>4663</v>
      </c>
      <c r="E941" s="4"/>
      <c r="F941" s="4"/>
      <c r="G941" s="4"/>
      <c r="H941" s="4"/>
      <c r="I941" s="4"/>
      <c r="J941" s="4"/>
      <c r="K941" s="4"/>
      <c r="L941" s="4"/>
      <c r="M941" s="4"/>
      <c r="N941" s="4"/>
      <c r="O941" s="4"/>
      <c r="P941" s="4" t="s">
        <v>204</v>
      </c>
      <c r="Q941" s="4" t="s">
        <v>9</v>
      </c>
      <c r="R941" s="4" t="s">
        <v>5231</v>
      </c>
      <c r="S941" s="4" t="s">
        <v>150</v>
      </c>
      <c r="T941" s="4" t="s">
        <v>150</v>
      </c>
      <c r="U941" s="4" t="s">
        <v>150</v>
      </c>
      <c r="V941" s="4" t="s">
        <v>150</v>
      </c>
      <c r="W941" s="4" t="s">
        <v>150</v>
      </c>
      <c r="X941" s="4" t="s">
        <v>5232</v>
      </c>
      <c r="Y941" s="4"/>
      <c r="Z941" s="4" t="s">
        <v>5233</v>
      </c>
      <c r="AA941" s="4">
        <v>1030.0</v>
      </c>
      <c r="AB941" s="4" t="s">
        <v>47</v>
      </c>
      <c r="AC941" s="4"/>
      <c r="AD941" s="20" t="s">
        <v>1091</v>
      </c>
      <c r="AE941" s="4"/>
      <c r="AF941" s="4"/>
      <c r="AG941" s="4"/>
      <c r="AH941" s="4"/>
      <c r="AI941" s="4"/>
      <c r="AJ941" s="4"/>
      <c r="AK941" s="4"/>
      <c r="AL941" s="4"/>
      <c r="AM941" s="4"/>
      <c r="AN941" s="4"/>
      <c r="AO941" s="4"/>
      <c r="AP941" s="4" t="str">
        <f>VLOOKUP(AA942,[1]Trộn!AA941:AB3933,2,FALSE)</f>
        <v>#ERROR!</v>
      </c>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row>
    <row r="942" ht="14.25" customHeight="1">
      <c r="A942" s="1" t="str">
        <f t="shared" si="182"/>
        <v>OK</v>
      </c>
      <c r="B942" s="3" t="str">
        <f t="shared" si="183"/>
        <v>OK</v>
      </c>
      <c r="C942" s="4" t="s">
        <v>5234</v>
      </c>
      <c r="D942" s="4" t="s">
        <v>4642</v>
      </c>
      <c r="E942" s="4"/>
      <c r="F942" s="4"/>
      <c r="G942" s="4" t="s">
        <v>5235</v>
      </c>
      <c r="H942" s="4"/>
      <c r="I942" s="4"/>
      <c r="J942" s="4"/>
      <c r="K942" s="4"/>
      <c r="L942" s="4"/>
      <c r="M942" s="4" t="s">
        <v>13</v>
      </c>
      <c r="N942" s="4" t="s">
        <v>9</v>
      </c>
      <c r="O942" s="4" t="s">
        <v>413</v>
      </c>
      <c r="P942" s="4" t="s">
        <v>502</v>
      </c>
      <c r="Q942" s="4"/>
      <c r="R942" s="4" t="s">
        <v>5236</v>
      </c>
      <c r="S942" s="4"/>
      <c r="T942" s="4"/>
      <c r="U942" s="4"/>
      <c r="V942" s="4"/>
      <c r="W942" s="4"/>
      <c r="X942" s="4" t="s">
        <v>5237</v>
      </c>
      <c r="Y942" s="4" t="s">
        <v>5238</v>
      </c>
      <c r="Z942" s="4"/>
      <c r="AA942" s="4">
        <v>1031.0</v>
      </c>
      <c r="AB942" s="4" t="s">
        <v>49</v>
      </c>
      <c r="AC942" s="4"/>
      <c r="AD942" s="4"/>
      <c r="AE942" s="4"/>
      <c r="AF942" s="4"/>
      <c r="AG942" s="4"/>
      <c r="AH942" s="4"/>
      <c r="AI942" s="4"/>
      <c r="AJ942" s="4"/>
      <c r="AK942" s="4"/>
      <c r="AL942" s="4"/>
      <c r="AM942" s="4"/>
      <c r="AN942" s="4"/>
      <c r="AO942" s="4"/>
      <c r="AP942" s="4" t="str">
        <f>VLOOKUP(AA943,[1]Trộn!AA942:AB3934,2,FALSE)</f>
        <v>#ERROR!</v>
      </c>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row>
    <row r="943" ht="14.25" customHeight="1">
      <c r="A943" s="1" t="str">
        <f t="shared" si="182"/>
        <v>OK</v>
      </c>
      <c r="B943" s="3" t="str">
        <f t="shared" si="183"/>
        <v>OK</v>
      </c>
      <c r="C943" s="4" t="s">
        <v>5234</v>
      </c>
      <c r="D943" s="4" t="s">
        <v>4642</v>
      </c>
      <c r="E943" s="4"/>
      <c r="F943" s="4"/>
      <c r="G943" s="4" t="s">
        <v>5235</v>
      </c>
      <c r="H943" s="4"/>
      <c r="I943" s="4"/>
      <c r="J943" s="4"/>
      <c r="K943" s="4"/>
      <c r="L943" s="4"/>
      <c r="M943" s="4" t="s">
        <v>49</v>
      </c>
      <c r="N943" s="4" t="s">
        <v>5</v>
      </c>
      <c r="O943" s="4" t="s">
        <v>3024</v>
      </c>
      <c r="P943" s="4" t="s">
        <v>3063</v>
      </c>
      <c r="Q943" s="4"/>
      <c r="R943" s="4" t="s">
        <v>5239</v>
      </c>
      <c r="S943" s="4" t="s">
        <v>5240</v>
      </c>
      <c r="T943" s="4" t="s">
        <v>5241</v>
      </c>
      <c r="U943" s="4" t="s">
        <v>5242</v>
      </c>
      <c r="V943" s="4" t="s">
        <v>5243</v>
      </c>
      <c r="W943" s="4"/>
      <c r="X943" s="4"/>
      <c r="Y943" s="4"/>
      <c r="Z943" s="4"/>
      <c r="AA943" s="4">
        <v>1032.0</v>
      </c>
      <c r="AB943" s="4" t="s">
        <v>47</v>
      </c>
      <c r="AC943" s="4"/>
      <c r="AD943" s="20" t="s">
        <v>1810</v>
      </c>
      <c r="AE943" s="4"/>
      <c r="AF943" s="4"/>
      <c r="AG943" s="4"/>
      <c r="AH943" s="4"/>
      <c r="AI943" s="4"/>
      <c r="AJ943" s="4"/>
      <c r="AK943" s="4"/>
      <c r="AL943" s="4"/>
      <c r="AM943" s="4"/>
      <c r="AN943" s="4"/>
      <c r="AO943" s="4"/>
      <c r="AP943" s="4" t="str">
        <f>VLOOKUP(AA944,[1]Trộn!AA943:AB3935,2,FALSE)</f>
        <v>#ERROR!</v>
      </c>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row>
    <row r="944" ht="14.25" customHeight="1">
      <c r="A944" s="1"/>
      <c r="B944" s="3"/>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row>
    <row r="945" ht="14.25" customHeight="1">
      <c r="A945" s="1" t="str">
        <f t="shared" ref="A945:A955" si="184">SWITCH(B945,"OK",IF(ISBLANK(R945),IF(ISBLANK(P945),"Giữ chỗ nhóm","Giữ chỗ"),"OK"),"Chưa làm",IF(P945&lt;&gt;"","Giữ chỗ",""),0,IF(ISBLANK(R945),"Thêm",""),"")</f>
        <v/>
      </c>
      <c r="B945" s="3">
        <f t="shared" ref="B945:B955" si="185">IF(Q945&lt;&gt;"",0,IF(O945="",IF(N945="",,"Tự do chọn"),SWITCH(M945,"KSTN",IF(LEFT(O945,1)="A","OK","Sai lớp"),"CQ",IF(LEFT(O945,1)="B","OK","Sai lớp"),"SIE",IF(LEFT(O945,1)="C","OK","Sai lớp"),"VN",IF(LEFT(O945,1)="D","OK","Sai lớp"),"VN-ICT",IF(LEFT(O945,1)="D","OK","Sai lớp"),"Sai phân công")))</f>
        <v>0</v>
      </c>
      <c r="C945" s="4" t="s">
        <v>5248</v>
      </c>
      <c r="D945" s="4" t="s">
        <v>4642</v>
      </c>
      <c r="E945" s="4"/>
      <c r="F945" s="4"/>
      <c r="G945" s="4" t="s">
        <v>5249</v>
      </c>
      <c r="H945" s="4"/>
      <c r="I945" s="4"/>
      <c r="J945" s="4"/>
      <c r="K945" s="4"/>
      <c r="L945" s="4"/>
      <c r="M945" s="4" t="s">
        <v>49</v>
      </c>
      <c r="N945" s="4" t="s">
        <v>5</v>
      </c>
      <c r="O945" s="4" t="s">
        <v>3042</v>
      </c>
      <c r="P945" s="4" t="s">
        <v>3043</v>
      </c>
      <c r="Q945" s="4" t="s">
        <v>5</v>
      </c>
      <c r="R945" s="4" t="s">
        <v>5250</v>
      </c>
      <c r="S945" s="4" t="s">
        <v>5251</v>
      </c>
      <c r="T945" s="4" t="s">
        <v>5252</v>
      </c>
      <c r="U945" s="4" t="s">
        <v>5253</v>
      </c>
      <c r="V945" s="4" t="s">
        <v>5254</v>
      </c>
      <c r="W945" s="4" t="s">
        <v>5255</v>
      </c>
      <c r="X945" s="4"/>
      <c r="Y945" s="4"/>
      <c r="Z945" s="4"/>
      <c r="AA945" s="4">
        <v>1034.0</v>
      </c>
      <c r="AB945" s="4" t="s">
        <v>47</v>
      </c>
      <c r="AC945" s="4"/>
      <c r="AD945" s="20" t="s">
        <v>1965</v>
      </c>
      <c r="AE945" s="4"/>
      <c r="AF945" s="4"/>
      <c r="AG945" s="4"/>
      <c r="AH945" s="4"/>
      <c r="AI945" s="4"/>
      <c r="AJ945" s="4"/>
      <c r="AK945" s="4"/>
      <c r="AL945" s="4"/>
      <c r="AM945" s="4"/>
      <c r="AN945" s="4"/>
      <c r="AO945" s="4"/>
      <c r="AP945" s="4" t="str">
        <f>VLOOKUP(AA946,[1]Trộn!AA945:AB3937,2,FALSE)</f>
        <v>#ERROR!</v>
      </c>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row>
    <row r="946" ht="14.25" customHeight="1">
      <c r="A946" s="1" t="str">
        <f t="shared" si="184"/>
        <v/>
      </c>
      <c r="B946" s="3">
        <f t="shared" si="185"/>
        <v>0</v>
      </c>
      <c r="C946" s="4" t="s">
        <v>5248</v>
      </c>
      <c r="D946" s="4" t="s">
        <v>4663</v>
      </c>
      <c r="E946" s="4"/>
      <c r="F946" s="4"/>
      <c r="G946" s="4" t="s">
        <v>5249</v>
      </c>
      <c r="H946" s="4"/>
      <c r="I946" s="4"/>
      <c r="J946" s="4"/>
      <c r="K946" s="4"/>
      <c r="L946" s="4"/>
      <c r="M946" s="4"/>
      <c r="N946" s="4"/>
      <c r="O946" s="4"/>
      <c r="P946" s="4"/>
      <c r="Q946" s="4" t="s">
        <v>5</v>
      </c>
      <c r="R946" s="4" t="s">
        <v>5256</v>
      </c>
      <c r="S946" s="4" t="s">
        <v>5257</v>
      </c>
      <c r="T946" s="4" t="s">
        <v>5258</v>
      </c>
      <c r="U946" s="4" t="s">
        <v>5259</v>
      </c>
      <c r="V946" s="4" t="s">
        <v>5260</v>
      </c>
      <c r="W946" s="4" t="s">
        <v>5261</v>
      </c>
      <c r="X946" s="4" t="s">
        <v>150</v>
      </c>
      <c r="Y946" s="4"/>
      <c r="Z946" s="4" t="s">
        <v>5262</v>
      </c>
      <c r="AA946" s="4">
        <v>1035.0</v>
      </c>
      <c r="AB946" s="4" t="s">
        <v>49</v>
      </c>
      <c r="AC946" s="4"/>
      <c r="AD946" s="4"/>
      <c r="AE946" s="4"/>
      <c r="AF946" s="4"/>
      <c r="AG946" s="4"/>
      <c r="AH946" s="4"/>
      <c r="AI946" s="4"/>
      <c r="AJ946" s="4"/>
      <c r="AK946" s="4"/>
      <c r="AL946" s="4"/>
      <c r="AM946" s="4"/>
      <c r="AN946" s="4"/>
      <c r="AO946" s="4"/>
      <c r="AP946" s="4" t="str">
        <f>VLOOKUP(AA947,[1]Trộn!AA946:AB3938,2,FALSE)</f>
        <v>#ERROR!</v>
      </c>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row>
    <row r="947" ht="14.25" customHeight="1">
      <c r="A947" s="1" t="str">
        <f t="shared" si="184"/>
        <v>OK</v>
      </c>
      <c r="B947" s="3" t="str">
        <f t="shared" si="185"/>
        <v>OK</v>
      </c>
      <c r="C947" s="4" t="s">
        <v>5263</v>
      </c>
      <c r="D947" s="4" t="s">
        <v>4642</v>
      </c>
      <c r="E947" s="4"/>
      <c r="F947" s="4"/>
      <c r="G947" s="4" t="s">
        <v>5264</v>
      </c>
      <c r="H947" s="4"/>
      <c r="I947" s="4"/>
      <c r="J947" s="4"/>
      <c r="K947" s="4"/>
      <c r="L947" s="4"/>
      <c r="M947" s="4" t="s">
        <v>49</v>
      </c>
      <c r="N947" s="4" t="s">
        <v>5</v>
      </c>
      <c r="O947" s="4" t="s">
        <v>2639</v>
      </c>
      <c r="P947" s="4" t="s">
        <v>2640</v>
      </c>
      <c r="Q947" s="4"/>
      <c r="R947" s="4" t="s">
        <v>5265</v>
      </c>
      <c r="S947" s="4" t="s">
        <v>5266</v>
      </c>
      <c r="T947" s="4" t="s">
        <v>5267</v>
      </c>
      <c r="U947" s="4" t="s">
        <v>5182</v>
      </c>
      <c r="V947" s="4" t="s">
        <v>5268</v>
      </c>
      <c r="W947" s="4" t="s">
        <v>3114</v>
      </c>
      <c r="X947" s="4"/>
      <c r="Y947" s="4"/>
      <c r="Z947" s="4"/>
      <c r="AA947" s="4">
        <v>1036.0</v>
      </c>
      <c r="AB947" s="4" t="s">
        <v>47</v>
      </c>
      <c r="AC947" s="4"/>
      <c r="AD947" s="20" t="s">
        <v>254</v>
      </c>
      <c r="AE947" s="4"/>
      <c r="AF947" s="4"/>
      <c r="AG947" s="4"/>
      <c r="AH947" s="4"/>
      <c r="AI947" s="4"/>
      <c r="AJ947" s="4"/>
      <c r="AK947" s="4"/>
      <c r="AL947" s="4"/>
      <c r="AM947" s="4"/>
      <c r="AN947" s="4"/>
      <c r="AO947" s="4"/>
      <c r="AP947" s="4" t="str">
        <f>VLOOKUP(AA948,[1]Trộn!AA947:AB3939,2,FALSE)</f>
        <v>#ERROR!</v>
      </c>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row>
    <row r="948" ht="14.25" customHeight="1">
      <c r="A948" s="1" t="str">
        <f t="shared" si="184"/>
        <v/>
      </c>
      <c r="B948" s="3">
        <f t="shared" si="185"/>
        <v>0</v>
      </c>
      <c r="C948" s="4" t="s">
        <v>5263</v>
      </c>
      <c r="D948" s="4" t="s">
        <v>4663</v>
      </c>
      <c r="E948" s="4"/>
      <c r="F948" s="4"/>
      <c r="G948" s="4" t="s">
        <v>5264</v>
      </c>
      <c r="H948" s="4"/>
      <c r="I948" s="4"/>
      <c r="J948" s="4"/>
      <c r="K948" s="4"/>
      <c r="L948" s="4"/>
      <c r="M948" s="4"/>
      <c r="N948" s="4"/>
      <c r="O948" s="4"/>
      <c r="P948" s="4" t="s">
        <v>204</v>
      </c>
      <c r="Q948" s="4" t="s">
        <v>5</v>
      </c>
      <c r="R948" s="4" t="s">
        <v>5269</v>
      </c>
      <c r="S948" s="4" t="s">
        <v>5270</v>
      </c>
      <c r="T948" s="4" t="s">
        <v>5271</v>
      </c>
      <c r="U948" s="4" t="s">
        <v>5272</v>
      </c>
      <c r="V948" s="4" t="s">
        <v>5273</v>
      </c>
      <c r="W948" s="4" t="s">
        <v>5274</v>
      </c>
      <c r="X948" s="4" t="s">
        <v>151</v>
      </c>
      <c r="Y948" s="4"/>
      <c r="Z948" s="4" t="s">
        <v>5275</v>
      </c>
      <c r="AA948" s="4">
        <v>1037.0</v>
      </c>
      <c r="AB948" s="4" t="s">
        <v>47</v>
      </c>
      <c r="AC948" s="4"/>
      <c r="AD948" s="20" t="s">
        <v>1875</v>
      </c>
      <c r="AE948" s="4"/>
      <c r="AF948" s="4"/>
      <c r="AG948" s="4"/>
      <c r="AH948" s="4"/>
      <c r="AI948" s="4"/>
      <c r="AJ948" s="4"/>
      <c r="AK948" s="4"/>
      <c r="AL948" s="4"/>
      <c r="AM948" s="4"/>
      <c r="AN948" s="4"/>
      <c r="AO948" s="4"/>
      <c r="AP948" s="4" t="str">
        <f>VLOOKUP(AA949,[1]Trộn!AA948:AB3940,2,FALSE)</f>
        <v>#ERROR!</v>
      </c>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row>
    <row r="949" ht="14.25" customHeight="1">
      <c r="A949" s="1" t="str">
        <f t="shared" si="184"/>
        <v>Giữ chỗ nhóm</v>
      </c>
      <c r="B949" s="3" t="str">
        <f t="shared" si="185"/>
        <v>OK</v>
      </c>
      <c r="C949" s="4" t="s">
        <v>5276</v>
      </c>
      <c r="D949" s="4" t="s">
        <v>4642</v>
      </c>
      <c r="E949" s="4"/>
      <c r="F949" s="4"/>
      <c r="G949" s="4" t="s">
        <v>5277</v>
      </c>
      <c r="H949" s="4"/>
      <c r="I949" s="4"/>
      <c r="J949" s="4"/>
      <c r="K949" s="4"/>
      <c r="L949" s="4"/>
      <c r="M949" s="4" t="s">
        <v>49</v>
      </c>
      <c r="N949" s="4" t="s">
        <v>5</v>
      </c>
      <c r="O949" s="4" t="s">
        <v>3024</v>
      </c>
      <c r="P949" s="4"/>
      <c r="Q949" s="4"/>
      <c r="R949" s="4"/>
      <c r="S949" s="4"/>
      <c r="T949" s="4"/>
      <c r="U949" s="4"/>
      <c r="V949" s="4"/>
      <c r="W949" s="4"/>
      <c r="X949" s="4"/>
      <c r="Y949" s="4"/>
      <c r="Z949" s="4"/>
      <c r="AA949" s="4">
        <v>1038.0</v>
      </c>
      <c r="AB949" s="4" t="s">
        <v>47</v>
      </c>
      <c r="AC949" s="4"/>
      <c r="AD949" s="20" t="s">
        <v>1927</v>
      </c>
      <c r="AE949" s="4"/>
      <c r="AF949" s="4"/>
      <c r="AG949" s="4"/>
      <c r="AH949" s="4"/>
      <c r="AI949" s="4"/>
      <c r="AJ949" s="4"/>
      <c r="AK949" s="4"/>
      <c r="AL949" s="4"/>
      <c r="AM949" s="4"/>
      <c r="AN949" s="4"/>
      <c r="AO949" s="4"/>
      <c r="AP949" s="4" t="str">
        <f>VLOOKUP(AA950,[1]Trộn!AA949:AB3941,2,FALSE)</f>
        <v>#ERROR!</v>
      </c>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row>
    <row r="950" ht="14.25" customHeight="1">
      <c r="A950" s="1" t="str">
        <f t="shared" si="184"/>
        <v/>
      </c>
      <c r="B950" s="3">
        <f t="shared" si="185"/>
        <v>0</v>
      </c>
      <c r="C950" s="4" t="s">
        <v>5276</v>
      </c>
      <c r="D950" s="4" t="s">
        <v>4663</v>
      </c>
      <c r="E950" s="4"/>
      <c r="F950" s="4"/>
      <c r="G950" s="4" t="s">
        <v>5277</v>
      </c>
      <c r="H950" s="4"/>
      <c r="I950" s="4"/>
      <c r="J950" s="4"/>
      <c r="K950" s="4"/>
      <c r="L950" s="4"/>
      <c r="M950" s="4"/>
      <c r="N950" s="4"/>
      <c r="O950" s="4"/>
      <c r="P950" s="4" t="s">
        <v>204</v>
      </c>
      <c r="Q950" s="4" t="s">
        <v>5</v>
      </c>
      <c r="R950" s="4" t="s">
        <v>5278</v>
      </c>
      <c r="S950" s="4" t="s">
        <v>5257</v>
      </c>
      <c r="T950" s="4" t="s">
        <v>5258</v>
      </c>
      <c r="U950" s="4" t="s">
        <v>5259</v>
      </c>
      <c r="V950" s="4" t="s">
        <v>5260</v>
      </c>
      <c r="W950" s="4" t="s">
        <v>150</v>
      </c>
      <c r="X950" s="4" t="s">
        <v>99</v>
      </c>
      <c r="Y950" s="4"/>
      <c r="Z950" s="4" t="s">
        <v>5279</v>
      </c>
      <c r="AA950" s="4">
        <v>1039.0</v>
      </c>
      <c r="AB950" s="4" t="s">
        <v>47</v>
      </c>
      <c r="AC950" s="4"/>
      <c r="AD950" s="20" t="s">
        <v>294</v>
      </c>
      <c r="AE950" s="4"/>
      <c r="AF950" s="4"/>
      <c r="AG950" s="4"/>
      <c r="AH950" s="4"/>
      <c r="AI950" s="4"/>
      <c r="AJ950" s="4"/>
      <c r="AK950" s="4"/>
      <c r="AL950" s="4"/>
      <c r="AM950" s="4"/>
      <c r="AN950" s="4"/>
      <c r="AO950" s="4"/>
      <c r="AP950" s="4" t="str">
        <f>VLOOKUP(AA951,[1]Trộn!AA950:AB3942,2,FALSE)</f>
        <v>#ERROR!</v>
      </c>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row>
    <row r="951" ht="14.25" customHeight="1">
      <c r="A951" s="1" t="str">
        <f t="shared" si="184"/>
        <v>OK</v>
      </c>
      <c r="B951" s="3" t="str">
        <f t="shared" si="185"/>
        <v>OK</v>
      </c>
      <c r="C951" s="4" t="s">
        <v>5280</v>
      </c>
      <c r="D951" s="4" t="s">
        <v>5281</v>
      </c>
      <c r="E951" s="4" t="s">
        <v>5282</v>
      </c>
      <c r="F951" s="4" t="s">
        <v>5283</v>
      </c>
      <c r="G951" s="4" t="s">
        <v>5284</v>
      </c>
      <c r="H951" s="4"/>
      <c r="I951" s="4" t="s">
        <v>3580</v>
      </c>
      <c r="J951" s="4" t="s">
        <v>123</v>
      </c>
      <c r="K951" s="4"/>
      <c r="L951" s="4" t="s">
        <v>5285</v>
      </c>
      <c r="M951" s="4" t="s">
        <v>13</v>
      </c>
      <c r="N951" s="4" t="s">
        <v>9</v>
      </c>
      <c r="O951" s="4" t="s">
        <v>91</v>
      </c>
      <c r="P951" s="4" t="s">
        <v>342</v>
      </c>
      <c r="Q951" s="4"/>
      <c r="R951" s="4" t="s">
        <v>5286</v>
      </c>
      <c r="S951" s="4"/>
      <c r="T951" s="4"/>
      <c r="U951" s="4"/>
      <c r="V951" s="4"/>
      <c r="W951" s="4"/>
      <c r="X951" s="4" t="s">
        <v>5287</v>
      </c>
      <c r="Y951" s="4" t="s">
        <v>5288</v>
      </c>
      <c r="Z951" s="4"/>
      <c r="AA951" s="4">
        <v>1040.0</v>
      </c>
      <c r="AB951" s="4" t="s">
        <v>47</v>
      </c>
      <c r="AC951" s="4"/>
      <c r="AD951" s="20" t="s">
        <v>1105</v>
      </c>
      <c r="AE951" s="4"/>
      <c r="AF951" s="4"/>
      <c r="AG951" s="4"/>
      <c r="AH951" s="4"/>
      <c r="AI951" s="4"/>
      <c r="AJ951" s="4"/>
      <c r="AK951" s="4"/>
      <c r="AL951" s="4"/>
      <c r="AM951" s="4"/>
      <c r="AN951" s="4"/>
      <c r="AO951" s="4"/>
      <c r="AP951" s="4" t="str">
        <f>VLOOKUP(AA952,[1]Trộn!AA951:AB3943,2,FALSE)</f>
        <v>#ERROR!</v>
      </c>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row>
    <row r="952" ht="14.25" customHeight="1">
      <c r="A952" s="1" t="str">
        <f t="shared" si="184"/>
        <v>Giữ chỗ nhóm</v>
      </c>
      <c r="B952" s="3" t="str">
        <f t="shared" si="185"/>
        <v>OK</v>
      </c>
      <c r="C952" s="4" t="s">
        <v>5280</v>
      </c>
      <c r="D952" s="4" t="s">
        <v>5281</v>
      </c>
      <c r="E952" s="4" t="s">
        <v>5282</v>
      </c>
      <c r="F952" s="4" t="s">
        <v>5283</v>
      </c>
      <c r="G952" s="4" t="s">
        <v>5284</v>
      </c>
      <c r="H952" s="4"/>
      <c r="I952" s="4" t="s">
        <v>3580</v>
      </c>
      <c r="J952" s="4" t="s">
        <v>123</v>
      </c>
      <c r="K952" s="4"/>
      <c r="L952" s="4" t="s">
        <v>5285</v>
      </c>
      <c r="M952" s="4" t="s">
        <v>49</v>
      </c>
      <c r="N952" s="4" t="s">
        <v>5</v>
      </c>
      <c r="O952" s="4" t="s">
        <v>3275</v>
      </c>
      <c r="P952" s="4"/>
      <c r="Q952" s="4"/>
      <c r="R952" s="4"/>
      <c r="S952" s="4"/>
      <c r="T952" s="4"/>
      <c r="U952" s="4"/>
      <c r="V952" s="4"/>
      <c r="W952" s="4"/>
      <c r="X952" s="4"/>
      <c r="Y952" s="4"/>
      <c r="Z952" s="4"/>
      <c r="AA952" s="4">
        <v>1041.0</v>
      </c>
      <c r="AB952" s="4" t="s">
        <v>47</v>
      </c>
      <c r="AC952" s="4"/>
      <c r="AD952" s="20" t="s">
        <v>395</v>
      </c>
      <c r="AE952" s="4"/>
      <c r="AF952" s="4"/>
      <c r="AG952" s="4"/>
      <c r="AH952" s="4"/>
      <c r="AI952" s="4"/>
      <c r="AJ952" s="4"/>
      <c r="AK952" s="4"/>
      <c r="AL952" s="4"/>
      <c r="AM952" s="4"/>
      <c r="AN952" s="4"/>
      <c r="AO952" s="4"/>
      <c r="AP952" s="4" t="str">
        <f>VLOOKUP(AA953,[1]Trộn!AA952:AB3944,2,FALSE)</f>
        <v>#ERROR!</v>
      </c>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row>
    <row r="953" ht="14.25" customHeight="1">
      <c r="A953" s="1" t="str">
        <f t="shared" si="184"/>
        <v>OK</v>
      </c>
      <c r="B953" s="3" t="str">
        <f t="shared" si="185"/>
        <v>OK</v>
      </c>
      <c r="C953" s="4" t="s">
        <v>5280</v>
      </c>
      <c r="D953" s="4" t="s">
        <v>5281</v>
      </c>
      <c r="E953" s="4"/>
      <c r="F953" s="4"/>
      <c r="G953" s="4"/>
      <c r="H953" s="4"/>
      <c r="I953" s="4"/>
      <c r="J953" s="4"/>
      <c r="K953" s="4"/>
      <c r="L953" s="4"/>
      <c r="M953" s="4" t="s">
        <v>49</v>
      </c>
      <c r="N953" s="4" t="s">
        <v>5</v>
      </c>
      <c r="O953" s="4" t="s">
        <v>2639</v>
      </c>
      <c r="P953" s="4" t="s">
        <v>2640</v>
      </c>
      <c r="Q953" s="4"/>
      <c r="R953" s="4" t="s">
        <v>5292</v>
      </c>
      <c r="S953" s="4" t="s">
        <v>5293</v>
      </c>
      <c r="T953" s="4" t="s">
        <v>5294</v>
      </c>
      <c r="U953" s="4" t="s">
        <v>5295</v>
      </c>
      <c r="V953" s="4" t="s">
        <v>5296</v>
      </c>
      <c r="W953" s="4" t="s">
        <v>5297</v>
      </c>
      <c r="X953" s="4"/>
      <c r="Y953" s="4"/>
      <c r="Z953" s="4"/>
      <c r="AA953" s="4">
        <v>1042.0</v>
      </c>
      <c r="AB953" s="4" t="s">
        <v>47</v>
      </c>
      <c r="AC953" s="4"/>
      <c r="AD953" s="20" t="s">
        <v>1037</v>
      </c>
      <c r="AE953" s="4"/>
      <c r="AF953" s="4"/>
      <c r="AG953" s="4"/>
      <c r="AH953" s="4"/>
      <c r="AI953" s="4"/>
      <c r="AJ953" s="4"/>
      <c r="AK953" s="4"/>
      <c r="AL953" s="4"/>
      <c r="AM953" s="4"/>
      <c r="AN953" s="4"/>
      <c r="AO953" s="4"/>
      <c r="AP953" s="4" t="str">
        <f>VLOOKUP(AA954,[1]Trộn!AA953:AB3945,2,FALSE)</f>
        <v>#ERROR!</v>
      </c>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row>
    <row r="954" ht="14.25" customHeight="1">
      <c r="A954" s="1" t="str">
        <f t="shared" si="184"/>
        <v/>
      </c>
      <c r="B954" s="3">
        <f t="shared" si="185"/>
        <v>0</v>
      </c>
      <c r="C954" s="4" t="s">
        <v>5280</v>
      </c>
      <c r="D954" s="4" t="s">
        <v>5281</v>
      </c>
      <c r="E954" s="4"/>
      <c r="F954" s="4"/>
      <c r="G954" s="4"/>
      <c r="H954" s="4"/>
      <c r="I954" s="4"/>
      <c r="J954" s="4"/>
      <c r="K954" s="4"/>
      <c r="L954" s="4"/>
      <c r="M954" s="4" t="s">
        <v>49</v>
      </c>
      <c r="N954" s="4" t="s">
        <v>5</v>
      </c>
      <c r="O954" s="4" t="s">
        <v>2631</v>
      </c>
      <c r="P954" s="4" t="s">
        <v>3155</v>
      </c>
      <c r="Q954" s="4" t="s">
        <v>5</v>
      </c>
      <c r="R954" s="4" t="s">
        <v>5298</v>
      </c>
      <c r="S954" s="4" t="s">
        <v>5299</v>
      </c>
      <c r="T954" s="4" t="s">
        <v>5300</v>
      </c>
      <c r="U954" s="4" t="s">
        <v>5301</v>
      </c>
      <c r="V954" s="4" t="s">
        <v>5302</v>
      </c>
      <c r="W954" s="4" t="s">
        <v>5303</v>
      </c>
      <c r="X954" s="4"/>
      <c r="Y954" s="4"/>
      <c r="Z954" s="4"/>
      <c r="AA954" s="4">
        <v>1043.0</v>
      </c>
      <c r="AB954" s="4" t="s">
        <v>47</v>
      </c>
      <c r="AC954" s="4"/>
      <c r="AD954" s="20" t="s">
        <v>250</v>
      </c>
      <c r="AE954" s="4"/>
      <c r="AF954" s="4"/>
      <c r="AG954" s="4"/>
      <c r="AH954" s="4"/>
      <c r="AI954" s="4"/>
      <c r="AJ954" s="4"/>
      <c r="AK954" s="4"/>
      <c r="AL954" s="4"/>
      <c r="AM954" s="4"/>
      <c r="AN954" s="4"/>
      <c r="AO954" s="4"/>
      <c r="AP954" s="4" t="str">
        <f>VLOOKUP(AA955,[1]Trộn!AA954:AB3946,2,FALSE)</f>
        <v>#ERROR!</v>
      </c>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row>
    <row r="955" ht="14.25" customHeight="1">
      <c r="A955" s="1" t="str">
        <f t="shared" si="184"/>
        <v>Giữ chỗ</v>
      </c>
      <c r="B955" s="3" t="str">
        <f t="shared" si="185"/>
        <v>OK</v>
      </c>
      <c r="C955" s="4" t="s">
        <v>5280</v>
      </c>
      <c r="D955" s="4" t="s">
        <v>5281</v>
      </c>
      <c r="E955" s="4"/>
      <c r="F955" s="4"/>
      <c r="G955" s="4"/>
      <c r="H955" s="4"/>
      <c r="I955" s="4"/>
      <c r="J955" s="4"/>
      <c r="K955" s="4"/>
      <c r="L955" s="4"/>
      <c r="M955" s="4" t="s">
        <v>49</v>
      </c>
      <c r="N955" s="4" t="s">
        <v>5</v>
      </c>
      <c r="O955" s="4" t="s">
        <v>2625</v>
      </c>
      <c r="P955" s="4" t="s">
        <v>2816</v>
      </c>
      <c r="Q955" s="4"/>
      <c r="R955" s="4"/>
      <c r="S955" s="4"/>
      <c r="T955" s="4"/>
      <c r="U955" s="4"/>
      <c r="V955" s="4"/>
      <c r="W955" s="4"/>
      <c r="X955" s="4"/>
      <c r="Y955" s="4"/>
      <c r="Z955" s="4"/>
      <c r="AA955" s="4">
        <v>1044.0</v>
      </c>
      <c r="AB955" s="4" t="s">
        <v>47</v>
      </c>
      <c r="AC955" s="4"/>
      <c r="AD955" s="20" t="s">
        <v>1105</v>
      </c>
      <c r="AE955" s="4"/>
      <c r="AF955" s="4"/>
      <c r="AG955" s="4"/>
      <c r="AH955" s="4"/>
      <c r="AI955" s="4"/>
      <c r="AJ955" s="4"/>
      <c r="AK955" s="4"/>
      <c r="AL955" s="4"/>
      <c r="AM955" s="4"/>
      <c r="AN955" s="4"/>
      <c r="AO955" s="4"/>
      <c r="AP955" s="4" t="str">
        <f>VLOOKUP(AA956,[1]Trộn!AA955:AB3947,2,FALSE)</f>
        <v>#ERROR!</v>
      </c>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row>
    <row r="956" ht="14.25" customHeight="1">
      <c r="A956" s="1"/>
      <c r="B956" s="3"/>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row>
    <row r="957" ht="14.25" customHeight="1">
      <c r="A957" s="1" t="str">
        <f t="shared" ref="A957:A971" si="186">SWITCH(B957,"OK",IF(ISBLANK(R957),IF(ISBLANK(P957),"Giữ chỗ nhóm","Giữ chỗ"),"OK"),"Chưa làm",IF(P957&lt;&gt;"","Giữ chỗ",""),0,IF(ISBLANK(R957),"Thêm",""),"")</f>
        <v/>
      </c>
      <c r="B957" s="3">
        <f t="shared" ref="B957:B971" si="187">IF(Q957&lt;&gt;"",0,IF(O957="",IF(N957="",,"Tự do chọn"),SWITCH(M957,"KSTN",IF(LEFT(O957,1)="A","OK","Sai lớp"),"CQ",IF(LEFT(O957,1)="B","OK","Sai lớp"),"SIE",IF(LEFT(O957,1)="C","OK","Sai lớp"),"VN",IF(LEFT(O957,1)="D","OK","Sai lớp"),"VN-ICT",IF(LEFT(O957,1)="D","OK","Sai lớp"),"Sai phân công")))</f>
        <v>0</v>
      </c>
      <c r="C957" s="4" t="s">
        <v>5280</v>
      </c>
      <c r="D957" s="4" t="s">
        <v>5281</v>
      </c>
      <c r="E957" s="4"/>
      <c r="F957" s="4"/>
      <c r="G957" s="4"/>
      <c r="H957" s="4"/>
      <c r="I957" s="4"/>
      <c r="J957" s="4"/>
      <c r="K957" s="4"/>
      <c r="L957" s="4"/>
      <c r="M957" s="4"/>
      <c r="N957" s="4"/>
      <c r="O957" s="4"/>
      <c r="P957" s="4" t="s">
        <v>4445</v>
      </c>
      <c r="Q957" s="4" t="s">
        <v>9</v>
      </c>
      <c r="R957" s="4" t="s">
        <v>5307</v>
      </c>
      <c r="S957" s="4" t="s">
        <v>150</v>
      </c>
      <c r="T957" s="4" t="s">
        <v>150</v>
      </c>
      <c r="U957" s="4" t="s">
        <v>150</v>
      </c>
      <c r="V957" s="4" t="s">
        <v>150</v>
      </c>
      <c r="W957" s="4" t="s">
        <v>150</v>
      </c>
      <c r="X957" s="4" t="s">
        <v>5308</v>
      </c>
      <c r="Y957" s="4"/>
      <c r="Z957" s="4" t="s">
        <v>5309</v>
      </c>
      <c r="AA957" s="4">
        <v>1046.0</v>
      </c>
      <c r="AB957" s="4" t="s">
        <v>47</v>
      </c>
      <c r="AC957" s="4"/>
      <c r="AD957" s="20" t="s">
        <v>980</v>
      </c>
      <c r="AE957" s="4"/>
      <c r="AF957" s="4"/>
      <c r="AG957" s="4"/>
      <c r="AH957" s="4"/>
      <c r="AI957" s="4"/>
      <c r="AJ957" s="4"/>
      <c r="AK957" s="4"/>
      <c r="AL957" s="4"/>
      <c r="AM957" s="4"/>
      <c r="AN957" s="4"/>
      <c r="AO957" s="4"/>
      <c r="AP957" s="4" t="str">
        <f>VLOOKUP(AA958,[1]Trộn!AA957:AB3949,2,FALSE)</f>
        <v>#ERROR!</v>
      </c>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row>
    <row r="958" ht="14.25" customHeight="1">
      <c r="A958" s="1" t="str">
        <f t="shared" si="186"/>
        <v/>
      </c>
      <c r="B958" s="3">
        <f t="shared" si="187"/>
        <v>0</v>
      </c>
      <c r="C958" s="4" t="s">
        <v>5280</v>
      </c>
      <c r="D958" s="4" t="s">
        <v>5281</v>
      </c>
      <c r="E958" s="4"/>
      <c r="F958" s="4"/>
      <c r="G958" s="4"/>
      <c r="H958" s="4"/>
      <c r="I958" s="4"/>
      <c r="J958" s="4"/>
      <c r="K958" s="4"/>
      <c r="L958" s="4"/>
      <c r="M958" s="4"/>
      <c r="N958" s="4"/>
      <c r="O958" s="4"/>
      <c r="P958" s="4"/>
      <c r="Q958" s="4" t="s">
        <v>5</v>
      </c>
      <c r="R958" s="4" t="s">
        <v>5310</v>
      </c>
      <c r="S958" s="4" t="s">
        <v>5311</v>
      </c>
      <c r="T958" s="4" t="s">
        <v>5312</v>
      </c>
      <c r="U958" s="4" t="s">
        <v>5313</v>
      </c>
      <c r="V958" s="4" t="s">
        <v>5314</v>
      </c>
      <c r="W958" s="4" t="s">
        <v>5315</v>
      </c>
      <c r="X958" s="4" t="s">
        <v>150</v>
      </c>
      <c r="Y958" s="4"/>
      <c r="Z958" s="4" t="s">
        <v>5316</v>
      </c>
      <c r="AA958" s="4">
        <v>1047.0</v>
      </c>
      <c r="AB958" s="4" t="s">
        <v>49</v>
      </c>
      <c r="AC958" s="4"/>
      <c r="AD958" s="4"/>
      <c r="AE958" s="4"/>
      <c r="AF958" s="4"/>
      <c r="AG958" s="4"/>
      <c r="AH958" s="4"/>
      <c r="AI958" s="4"/>
      <c r="AJ958" s="4"/>
      <c r="AK958" s="4"/>
      <c r="AL958" s="4"/>
      <c r="AM958" s="4"/>
      <c r="AN958" s="4"/>
      <c r="AO958" s="4"/>
      <c r="AP958" s="4" t="str">
        <f>VLOOKUP(AA959,[1]Trộn!AA958:AB3950,2,FALSE)</f>
        <v>#ERROR!</v>
      </c>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row>
    <row r="959" ht="14.25" customHeight="1">
      <c r="A959" s="1" t="str">
        <f t="shared" si="186"/>
        <v/>
      </c>
      <c r="B959" s="3">
        <f t="shared" si="187"/>
        <v>0</v>
      </c>
      <c r="C959" s="4" t="s">
        <v>5280</v>
      </c>
      <c r="D959" s="4" t="s">
        <v>5281</v>
      </c>
      <c r="E959" s="4"/>
      <c r="F959" s="4"/>
      <c r="G959" s="4"/>
      <c r="H959" s="4"/>
      <c r="I959" s="4"/>
      <c r="J959" s="4"/>
      <c r="K959" s="4"/>
      <c r="L959" s="4"/>
      <c r="M959" s="4"/>
      <c r="N959" s="4"/>
      <c r="O959" s="4"/>
      <c r="P959" s="4"/>
      <c r="Q959" s="4" t="s">
        <v>5</v>
      </c>
      <c r="R959" s="4" t="s">
        <v>5317</v>
      </c>
      <c r="S959" s="4" t="s">
        <v>5311</v>
      </c>
      <c r="T959" s="4" t="s">
        <v>5318</v>
      </c>
      <c r="U959" s="4" t="s">
        <v>5313</v>
      </c>
      <c r="V959" s="4" t="s">
        <v>5314</v>
      </c>
      <c r="W959" s="4" t="s">
        <v>5315</v>
      </c>
      <c r="X959" s="4" t="s">
        <v>150</v>
      </c>
      <c r="Y959" s="4"/>
      <c r="Z959" s="4" t="s">
        <v>5319</v>
      </c>
      <c r="AA959" s="4">
        <v>1048.0</v>
      </c>
      <c r="AB959" s="4" t="s">
        <v>49</v>
      </c>
      <c r="AC959" s="4"/>
      <c r="AD959" s="4"/>
      <c r="AE959" s="4"/>
      <c r="AF959" s="4"/>
      <c r="AG959" s="4"/>
      <c r="AH959" s="4"/>
      <c r="AI959" s="4"/>
      <c r="AJ959" s="4"/>
      <c r="AK959" s="4"/>
      <c r="AL959" s="4"/>
      <c r="AM959" s="4"/>
      <c r="AN959" s="4"/>
      <c r="AO959" s="4"/>
      <c r="AP959" s="4" t="str">
        <f>VLOOKUP(AA960,[1]Trộn!AA959:AB3951,2,FALSE)</f>
        <v>#ERROR!</v>
      </c>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row>
    <row r="960" ht="14.25" customHeight="1">
      <c r="A960" s="1" t="str">
        <f t="shared" si="186"/>
        <v/>
      </c>
      <c r="B960" s="3">
        <f t="shared" si="187"/>
        <v>0</v>
      </c>
      <c r="C960" s="4" t="s">
        <v>5320</v>
      </c>
      <c r="D960" s="4" t="s">
        <v>5281</v>
      </c>
      <c r="E960" s="4"/>
      <c r="F960" s="4"/>
      <c r="G960" s="4"/>
      <c r="H960" s="4"/>
      <c r="I960" s="4"/>
      <c r="J960" s="4"/>
      <c r="K960" s="4"/>
      <c r="L960" s="4"/>
      <c r="M960" s="4" t="s">
        <v>49</v>
      </c>
      <c r="N960" s="4" t="s">
        <v>5</v>
      </c>
      <c r="O960" s="4" t="s">
        <v>2631</v>
      </c>
      <c r="P960" s="4" t="s">
        <v>3155</v>
      </c>
      <c r="Q960" s="4" t="s">
        <v>5</v>
      </c>
      <c r="R960" s="4" t="s">
        <v>5321</v>
      </c>
      <c r="S960" s="4" t="s">
        <v>5322</v>
      </c>
      <c r="T960" s="4" t="s">
        <v>5323</v>
      </c>
      <c r="U960" s="4" t="s">
        <v>5324</v>
      </c>
      <c r="V960" s="4" t="s">
        <v>5325</v>
      </c>
      <c r="W960" s="4" t="s">
        <v>5326</v>
      </c>
      <c r="X960" s="4"/>
      <c r="Y960" s="4"/>
      <c r="Z960" s="4"/>
      <c r="AA960" s="4">
        <v>1049.0</v>
      </c>
      <c r="AB960" s="4" t="s">
        <v>47</v>
      </c>
      <c r="AC960" s="4"/>
      <c r="AD960" s="20" t="s">
        <v>2243</v>
      </c>
      <c r="AE960" s="4"/>
      <c r="AF960" s="4"/>
      <c r="AG960" s="4"/>
      <c r="AH960" s="4"/>
      <c r="AI960" s="4"/>
      <c r="AJ960" s="4"/>
      <c r="AK960" s="4"/>
      <c r="AL960" s="4"/>
      <c r="AM960" s="4"/>
      <c r="AN960" s="4"/>
      <c r="AO960" s="4"/>
      <c r="AP960" s="4" t="str">
        <f>VLOOKUP(AA961,[1]Trộn!AA960:AB3952,2,FALSE)</f>
        <v>#ERROR!</v>
      </c>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row>
    <row r="961" ht="14.25" customHeight="1">
      <c r="A961" s="1" t="str">
        <f t="shared" si="186"/>
        <v>Giữ chỗ</v>
      </c>
      <c r="B961" s="3" t="str">
        <f t="shared" si="187"/>
        <v>OK</v>
      </c>
      <c r="C961" s="4" t="s">
        <v>5320</v>
      </c>
      <c r="D961" s="4" t="s">
        <v>5281</v>
      </c>
      <c r="E961" s="4"/>
      <c r="F961" s="4"/>
      <c r="G961" s="4"/>
      <c r="H961" s="4"/>
      <c r="I961" s="4"/>
      <c r="J961" s="4"/>
      <c r="K961" s="4"/>
      <c r="L961" s="4"/>
      <c r="M961" s="4" t="s">
        <v>49</v>
      </c>
      <c r="N961" s="4" t="s">
        <v>5</v>
      </c>
      <c r="O961" s="4" t="s">
        <v>2625</v>
      </c>
      <c r="P961" s="4" t="s">
        <v>2816</v>
      </c>
      <c r="Q961" s="4"/>
      <c r="R961" s="4"/>
      <c r="S961" s="4"/>
      <c r="T961" s="4"/>
      <c r="U961" s="4"/>
      <c r="V961" s="4"/>
      <c r="W961" s="4"/>
      <c r="X961" s="4"/>
      <c r="Y961" s="4"/>
      <c r="Z961" s="4"/>
      <c r="AA961" s="4">
        <v>1050.0</v>
      </c>
      <c r="AB961" s="4" t="s">
        <v>47</v>
      </c>
      <c r="AC961" s="4"/>
      <c r="AD961" s="20" t="s">
        <v>1106</v>
      </c>
      <c r="AE961" s="4"/>
      <c r="AF961" s="4"/>
      <c r="AG961" s="4"/>
      <c r="AH961" s="4"/>
      <c r="AI961" s="4"/>
      <c r="AJ961" s="4"/>
      <c r="AK961" s="4"/>
      <c r="AL961" s="4"/>
      <c r="AM961" s="4"/>
      <c r="AN961" s="4"/>
      <c r="AO961" s="4"/>
      <c r="AP961" s="4" t="str">
        <f>VLOOKUP(AA962,[1]Trộn!AA961:AB3953,2,FALSE)</f>
        <v>#ERROR!</v>
      </c>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row>
    <row r="962" ht="14.25" customHeight="1">
      <c r="A962" s="1" t="str">
        <f t="shared" si="186"/>
        <v/>
      </c>
      <c r="B962" s="3">
        <f t="shared" si="187"/>
        <v>0</v>
      </c>
      <c r="C962" s="4" t="s">
        <v>5320</v>
      </c>
      <c r="D962" s="4" t="s">
        <v>5281</v>
      </c>
      <c r="E962" s="4"/>
      <c r="F962" s="4"/>
      <c r="G962" s="4" t="s">
        <v>5329</v>
      </c>
      <c r="H962" s="4"/>
      <c r="I962" s="4"/>
      <c r="J962" s="4"/>
      <c r="K962" s="4"/>
      <c r="L962" s="4"/>
      <c r="M962" s="4" t="s">
        <v>49</v>
      </c>
      <c r="N962" s="4" t="s">
        <v>5</v>
      </c>
      <c r="O962" s="4" t="s">
        <v>2465</v>
      </c>
      <c r="P962" s="4" t="s">
        <v>2541</v>
      </c>
      <c r="Q962" s="4" t="s">
        <v>5</v>
      </c>
      <c r="R962" s="4" t="s">
        <v>5330</v>
      </c>
      <c r="S962" s="4" t="s">
        <v>5331</v>
      </c>
      <c r="T962" s="4" t="s">
        <v>5332</v>
      </c>
      <c r="U962" s="4" t="s">
        <v>5333</v>
      </c>
      <c r="V962" s="4" t="s">
        <v>5334</v>
      </c>
      <c r="W962" s="4" t="s">
        <v>5335</v>
      </c>
      <c r="X962" s="4"/>
      <c r="Y962" s="4"/>
      <c r="Z962" s="4"/>
      <c r="AA962" s="4">
        <v>1051.0</v>
      </c>
      <c r="AB962" s="4" t="e">
        <v>#NAME?</v>
      </c>
      <c r="AC962" s="4"/>
      <c r="AD962" s="4"/>
      <c r="AE962" s="4"/>
      <c r="AF962" s="4"/>
      <c r="AG962" s="4"/>
      <c r="AH962" s="4"/>
      <c r="AI962" s="4"/>
      <c r="AJ962" s="4"/>
      <c r="AK962" s="4"/>
      <c r="AL962" s="4"/>
      <c r="AM962" s="4"/>
      <c r="AN962" s="4"/>
      <c r="AO962" s="4"/>
      <c r="AP962" s="4" t="str">
        <f>VLOOKUP(AA963,[1]Trộn!AA962:AB3954,2,FALSE)</f>
        <v>#ERROR!</v>
      </c>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row>
    <row r="963" ht="14.25" customHeight="1">
      <c r="A963" s="1" t="str">
        <f t="shared" si="186"/>
        <v/>
      </c>
      <c r="B963" s="3">
        <f t="shared" si="187"/>
        <v>0</v>
      </c>
      <c r="C963" s="4" t="s">
        <v>5320</v>
      </c>
      <c r="D963" s="4" t="s">
        <v>5281</v>
      </c>
      <c r="E963" s="4"/>
      <c r="F963" s="4"/>
      <c r="G963" s="4" t="s">
        <v>5329</v>
      </c>
      <c r="H963" s="4"/>
      <c r="I963" s="4"/>
      <c r="J963" s="4"/>
      <c r="K963" s="4"/>
      <c r="L963" s="4"/>
      <c r="M963" s="4"/>
      <c r="N963" s="4"/>
      <c r="O963" s="4"/>
      <c r="P963" s="4"/>
      <c r="Q963" s="4" t="s">
        <v>5</v>
      </c>
      <c r="R963" s="4" t="s">
        <v>5336</v>
      </c>
      <c r="S963" s="4" t="s">
        <v>5337</v>
      </c>
      <c r="T963" s="4" t="s">
        <v>5338</v>
      </c>
      <c r="U963" s="4" t="s">
        <v>5339</v>
      </c>
      <c r="V963" s="4" t="s">
        <v>5340</v>
      </c>
      <c r="W963" s="4" t="s">
        <v>5341</v>
      </c>
      <c r="X963" s="4" t="s">
        <v>2339</v>
      </c>
      <c r="Y963" s="4" t="s">
        <v>5342</v>
      </c>
      <c r="Z963" s="4"/>
      <c r="AA963" s="4">
        <v>1052.0</v>
      </c>
      <c r="AB963" s="4" t="s">
        <v>47</v>
      </c>
      <c r="AC963" s="4"/>
      <c r="AD963" s="20" t="s">
        <v>236</v>
      </c>
      <c r="AE963" s="4"/>
      <c r="AF963" s="4"/>
      <c r="AG963" s="4"/>
      <c r="AH963" s="4"/>
      <c r="AI963" s="4"/>
      <c r="AJ963" s="4"/>
      <c r="AK963" s="4"/>
      <c r="AL963" s="4"/>
      <c r="AM963" s="4"/>
      <c r="AN963" s="4"/>
      <c r="AO963" s="4"/>
      <c r="AP963" s="4" t="str">
        <f>VLOOKUP(AA964,[1]Trộn!AA963:AB3955,2,FALSE)</f>
        <v>#ERROR!</v>
      </c>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row>
    <row r="964" ht="14.25" customHeight="1">
      <c r="A964" s="1" t="str">
        <f t="shared" si="186"/>
        <v/>
      </c>
      <c r="B964" s="3">
        <f t="shared" si="187"/>
        <v>0</v>
      </c>
      <c r="C964" s="4" t="s">
        <v>5320</v>
      </c>
      <c r="D964" s="4" t="s">
        <v>5281</v>
      </c>
      <c r="E964" s="4"/>
      <c r="F964" s="4"/>
      <c r="G964" s="4" t="s">
        <v>5329</v>
      </c>
      <c r="H964" s="4"/>
      <c r="I964" s="4"/>
      <c r="J964" s="4"/>
      <c r="K964" s="4"/>
      <c r="L964" s="4"/>
      <c r="M964" s="4"/>
      <c r="N964" s="4"/>
      <c r="O964" s="4"/>
      <c r="P964" s="4" t="s">
        <v>4445</v>
      </c>
      <c r="Q964" s="4" t="s">
        <v>5</v>
      </c>
      <c r="R964" s="4" t="s">
        <v>5343</v>
      </c>
      <c r="S964" s="4" t="s">
        <v>5311</v>
      </c>
      <c r="T964" s="4" t="s">
        <v>5344</v>
      </c>
      <c r="U964" s="4" t="s">
        <v>5313</v>
      </c>
      <c r="V964" s="4" t="s">
        <v>5314</v>
      </c>
      <c r="W964" s="4" t="s">
        <v>5315</v>
      </c>
      <c r="X964" s="4" t="s">
        <v>5345</v>
      </c>
      <c r="Y964" s="4"/>
      <c r="Z964" s="4" t="s">
        <v>5346</v>
      </c>
      <c r="AA964" s="4">
        <v>1053.0</v>
      </c>
      <c r="AB964" s="4" t="s">
        <v>47</v>
      </c>
      <c r="AC964" s="4"/>
      <c r="AD964" s="20" t="s">
        <v>595</v>
      </c>
      <c r="AE964" s="4"/>
      <c r="AF964" s="4"/>
      <c r="AG964" s="4"/>
      <c r="AH964" s="4"/>
      <c r="AI964" s="4"/>
      <c r="AJ964" s="4"/>
      <c r="AK964" s="4"/>
      <c r="AL964" s="4"/>
      <c r="AM964" s="4"/>
      <c r="AN964" s="4"/>
      <c r="AO964" s="4"/>
      <c r="AP964" s="4" t="str">
        <f>VLOOKUP(AA965,[1]Trộn!AA964:AB3956,2,FALSE)</f>
        <v>#ERROR!</v>
      </c>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row>
    <row r="965" ht="14.25" customHeight="1">
      <c r="A965" s="1" t="str">
        <f t="shared" si="186"/>
        <v/>
      </c>
      <c r="B965" s="3">
        <f t="shared" si="187"/>
        <v>0</v>
      </c>
      <c r="C965" s="4" t="s">
        <v>5320</v>
      </c>
      <c r="D965" s="4" t="s">
        <v>5281</v>
      </c>
      <c r="E965" s="4"/>
      <c r="F965" s="4"/>
      <c r="G965" s="4"/>
      <c r="H965" s="4"/>
      <c r="I965" s="4"/>
      <c r="J965" s="4"/>
      <c r="K965" s="4"/>
      <c r="L965" s="4"/>
      <c r="M965" s="4"/>
      <c r="N965" s="4"/>
      <c r="O965" s="4"/>
      <c r="P965" s="4"/>
      <c r="Q965" s="4" t="s">
        <v>5</v>
      </c>
      <c r="R965" s="4" t="s">
        <v>5347</v>
      </c>
      <c r="S965" s="4" t="s">
        <v>2184</v>
      </c>
      <c r="T965" s="4" t="s">
        <v>5348</v>
      </c>
      <c r="U965" s="4" t="s">
        <v>2186</v>
      </c>
      <c r="V965" s="4" t="s">
        <v>2185</v>
      </c>
      <c r="W965" s="4" t="s">
        <v>5349</v>
      </c>
      <c r="X965" s="4"/>
      <c r="Y965" s="4"/>
      <c r="Z965" s="4" t="s">
        <v>5350</v>
      </c>
      <c r="AA965" s="4">
        <v>1054.0</v>
      </c>
      <c r="AB965" s="4" t="s">
        <v>49</v>
      </c>
      <c r="AC965" s="4"/>
      <c r="AD965" s="4"/>
      <c r="AE965" s="4"/>
      <c r="AF965" s="4"/>
      <c r="AG965" s="4"/>
      <c r="AH965" s="4"/>
      <c r="AI965" s="4"/>
      <c r="AJ965" s="4"/>
      <c r="AK965" s="4"/>
      <c r="AL965" s="4"/>
      <c r="AM965" s="4"/>
      <c r="AN965" s="4"/>
      <c r="AO965" s="4"/>
      <c r="AP965" s="4" t="str">
        <f>VLOOKUP(AA966,[1]Trộn!AA965:AB3957,2,FALSE)</f>
        <v>#ERROR!</v>
      </c>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row>
    <row r="966" ht="14.25" customHeight="1">
      <c r="A966" s="1" t="str">
        <f t="shared" si="186"/>
        <v/>
      </c>
      <c r="B966" s="3">
        <f t="shared" si="187"/>
        <v>0</v>
      </c>
      <c r="C966" s="4" t="s">
        <v>5320</v>
      </c>
      <c r="D966" s="4" t="s">
        <v>5281</v>
      </c>
      <c r="E966" s="4"/>
      <c r="F966" s="4"/>
      <c r="G966" s="4"/>
      <c r="H966" s="4"/>
      <c r="I966" s="4"/>
      <c r="J966" s="4"/>
      <c r="K966" s="4"/>
      <c r="L966" s="4"/>
      <c r="M966" s="4"/>
      <c r="N966" s="4"/>
      <c r="O966" s="4"/>
      <c r="P966" s="4"/>
      <c r="Q966" s="4" t="s">
        <v>5</v>
      </c>
      <c r="R966" s="4" t="s">
        <v>5352</v>
      </c>
      <c r="S966" s="4" t="s">
        <v>5353</v>
      </c>
      <c r="T966" s="4" t="s">
        <v>5354</v>
      </c>
      <c r="U966" s="4" t="s">
        <v>5356</v>
      </c>
      <c r="V966" s="4" t="s">
        <v>5359</v>
      </c>
      <c r="W966" s="4" t="s">
        <v>5360</v>
      </c>
      <c r="X966" s="4"/>
      <c r="Y966" s="4"/>
      <c r="Z966" s="4" t="s">
        <v>5361</v>
      </c>
      <c r="AA966" s="4">
        <v>1055.0</v>
      </c>
      <c r="AB966" s="4" t="s">
        <v>49</v>
      </c>
      <c r="AC966" s="4"/>
      <c r="AD966" s="4"/>
      <c r="AE966" s="4"/>
      <c r="AF966" s="4"/>
      <c r="AG966" s="4"/>
      <c r="AH966" s="4"/>
      <c r="AI966" s="4"/>
      <c r="AJ966" s="4"/>
      <c r="AK966" s="4"/>
      <c r="AL966" s="4"/>
      <c r="AM966" s="4"/>
      <c r="AN966" s="4"/>
      <c r="AO966" s="4"/>
      <c r="AP966" s="4" t="str">
        <f>VLOOKUP(AA967,[1]Trộn!AA966:AB3958,2,FALSE)</f>
        <v>#ERROR!</v>
      </c>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row>
    <row r="967" ht="14.25" customHeight="1">
      <c r="A967" s="1" t="str">
        <f t="shared" si="186"/>
        <v>OK</v>
      </c>
      <c r="B967" s="3" t="str">
        <f t="shared" si="187"/>
        <v>OK</v>
      </c>
      <c r="C967" s="4" t="s">
        <v>5363</v>
      </c>
      <c r="D967" s="4" t="s">
        <v>5281</v>
      </c>
      <c r="E967" s="4"/>
      <c r="F967" s="4" t="s">
        <v>5364</v>
      </c>
      <c r="G967" s="4" t="s">
        <v>5365</v>
      </c>
      <c r="H967" s="4"/>
      <c r="I967" s="4" t="s">
        <v>3580</v>
      </c>
      <c r="J967" s="4" t="s">
        <v>123</v>
      </c>
      <c r="K967" s="4"/>
      <c r="L967" s="4" t="s">
        <v>5366</v>
      </c>
      <c r="M967" s="4" t="s">
        <v>13</v>
      </c>
      <c r="N967" s="4" t="s">
        <v>9</v>
      </c>
      <c r="O967" s="4" t="s">
        <v>413</v>
      </c>
      <c r="P967" s="4" t="s">
        <v>475</v>
      </c>
      <c r="Q967" s="4"/>
      <c r="R967" s="4" t="s">
        <v>5367</v>
      </c>
      <c r="S967" s="4"/>
      <c r="T967" s="4"/>
      <c r="U967" s="4"/>
      <c r="V967" s="4"/>
      <c r="W967" s="4"/>
      <c r="X967" s="4" t="s">
        <v>5368</v>
      </c>
      <c r="Y967" s="4" t="s">
        <v>5369</v>
      </c>
      <c r="Z967" s="4"/>
      <c r="AA967" s="4">
        <v>1056.0</v>
      </c>
      <c r="AB967" s="4" t="s">
        <v>47</v>
      </c>
      <c r="AC967" s="4"/>
      <c r="AD967" s="20" t="s">
        <v>2243</v>
      </c>
      <c r="AE967" s="4"/>
      <c r="AF967" s="4"/>
      <c r="AG967" s="4"/>
      <c r="AH967" s="4"/>
      <c r="AI967" s="4"/>
      <c r="AJ967" s="4"/>
      <c r="AK967" s="4"/>
      <c r="AL967" s="4"/>
      <c r="AM967" s="4"/>
      <c r="AN967" s="4"/>
      <c r="AO967" s="4"/>
      <c r="AP967" s="4" t="str">
        <f>VLOOKUP(AA968,[1]Trộn!AA967:AB3959,2,FALSE)</f>
        <v>#ERROR!</v>
      </c>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row>
    <row r="968" ht="14.25" customHeight="1">
      <c r="A968" s="1" t="str">
        <f t="shared" si="186"/>
        <v>OK</v>
      </c>
      <c r="B968" s="3" t="str">
        <f t="shared" si="187"/>
        <v>OK</v>
      </c>
      <c r="C968" s="4" t="s">
        <v>5363</v>
      </c>
      <c r="D968" s="4" t="s">
        <v>5281</v>
      </c>
      <c r="E968" s="4"/>
      <c r="F968" s="4" t="s">
        <v>5364</v>
      </c>
      <c r="G968" s="4" t="s">
        <v>5365</v>
      </c>
      <c r="H968" s="4"/>
      <c r="I968" s="4" t="s">
        <v>3580</v>
      </c>
      <c r="J968" s="4" t="s">
        <v>123</v>
      </c>
      <c r="K968" s="4"/>
      <c r="L968" s="4" t="s">
        <v>5366</v>
      </c>
      <c r="M968" s="4" t="s">
        <v>101</v>
      </c>
      <c r="N968" s="4" t="s">
        <v>9</v>
      </c>
      <c r="O968" s="4" t="s">
        <v>135</v>
      </c>
      <c r="P968" s="4" t="s">
        <v>1422</v>
      </c>
      <c r="Q968" s="4"/>
      <c r="R968" s="4" t="s">
        <v>5370</v>
      </c>
      <c r="S968" s="4"/>
      <c r="T968" s="4"/>
      <c r="U968" s="4"/>
      <c r="V968" s="4"/>
      <c r="W968" s="4"/>
      <c r="X968" s="4" t="s">
        <v>5371</v>
      </c>
      <c r="Y968" s="4" t="s">
        <v>5372</v>
      </c>
      <c r="Z968" s="4"/>
      <c r="AA968" s="4">
        <v>1057.0</v>
      </c>
      <c r="AB968" s="4" t="s">
        <v>13</v>
      </c>
      <c r="AC968" s="4"/>
      <c r="AD968" s="4"/>
      <c r="AE968" s="4"/>
      <c r="AF968" s="4"/>
      <c r="AG968" s="4"/>
      <c r="AH968" s="4"/>
      <c r="AI968" s="4"/>
      <c r="AJ968" s="4"/>
      <c r="AK968" s="4"/>
      <c r="AL968" s="4"/>
      <c r="AM968" s="4"/>
      <c r="AN968" s="4"/>
      <c r="AO968" s="4"/>
      <c r="AP968" s="4" t="str">
        <f>VLOOKUP(AA969,[1]Trộn!AA968:AB3960,2,FALSE)</f>
        <v>#ERROR!</v>
      </c>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row>
    <row r="969" ht="14.25" customHeight="1">
      <c r="A969" s="1" t="str">
        <f t="shared" si="186"/>
        <v/>
      </c>
      <c r="B969" s="3">
        <f t="shared" si="187"/>
        <v>0</v>
      </c>
      <c r="C969" s="4" t="s">
        <v>5363</v>
      </c>
      <c r="D969" s="4" t="s">
        <v>5281</v>
      </c>
      <c r="E969" s="4"/>
      <c r="F969" s="4" t="s">
        <v>5364</v>
      </c>
      <c r="G969" s="4" t="s">
        <v>5365</v>
      </c>
      <c r="H969" s="4"/>
      <c r="I969" s="4" t="s">
        <v>3580</v>
      </c>
      <c r="J969" s="4" t="s">
        <v>123</v>
      </c>
      <c r="K969" s="4"/>
      <c r="L969" s="4" t="s">
        <v>5366</v>
      </c>
      <c r="M969" s="4"/>
      <c r="N969" s="4"/>
      <c r="O969" s="4"/>
      <c r="P969" s="4"/>
      <c r="Q969" s="4" t="s">
        <v>5</v>
      </c>
      <c r="R969" s="4" t="s">
        <v>5373</v>
      </c>
      <c r="S969" s="4" t="s">
        <v>5374</v>
      </c>
      <c r="T969" s="4" t="s">
        <v>5375</v>
      </c>
      <c r="U969" s="4" t="s">
        <v>5376</v>
      </c>
      <c r="V969" s="4" t="s">
        <v>5377</v>
      </c>
      <c r="W969" s="4" t="s">
        <v>5378</v>
      </c>
      <c r="X969" s="4" t="s">
        <v>5379</v>
      </c>
      <c r="Y969" s="4" t="s">
        <v>5380</v>
      </c>
      <c r="Z969" s="4"/>
      <c r="AA969" s="4">
        <v>1058.0</v>
      </c>
      <c r="AB969" s="4" t="s">
        <v>49</v>
      </c>
      <c r="AC969" s="4"/>
      <c r="AD969" s="4"/>
      <c r="AE969" s="4"/>
      <c r="AF969" s="4"/>
      <c r="AG969" s="4"/>
      <c r="AH969" s="4"/>
      <c r="AI969" s="4"/>
      <c r="AJ969" s="4"/>
      <c r="AK969" s="4"/>
      <c r="AL969" s="4"/>
      <c r="AM969" s="4"/>
      <c r="AN969" s="4"/>
      <c r="AO969" s="4"/>
      <c r="AP969" s="4" t="str">
        <f>VLOOKUP(AA970,[1]Trộn!AA969:AB3961,2,FALSE)</f>
        <v>#ERROR!</v>
      </c>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row>
    <row r="970" ht="14.25" customHeight="1">
      <c r="A970" s="1" t="str">
        <f t="shared" si="186"/>
        <v>OK</v>
      </c>
      <c r="B970" s="3" t="str">
        <f t="shared" si="187"/>
        <v>OK</v>
      </c>
      <c r="C970" s="4" t="s">
        <v>5381</v>
      </c>
      <c r="D970" s="4" t="s">
        <v>5281</v>
      </c>
      <c r="E970" s="4" t="s">
        <v>5382</v>
      </c>
      <c r="F970" s="4" t="s">
        <v>5383</v>
      </c>
      <c r="G970" s="4" t="s">
        <v>5384</v>
      </c>
      <c r="H970" s="4"/>
      <c r="I970" s="4"/>
      <c r="J970" s="4" t="s">
        <v>123</v>
      </c>
      <c r="K970" s="4"/>
      <c r="L970" s="4" t="s">
        <v>5385</v>
      </c>
      <c r="M970" s="4" t="s">
        <v>13</v>
      </c>
      <c r="N970" s="4" t="s">
        <v>9</v>
      </c>
      <c r="O970" s="4" t="s">
        <v>505</v>
      </c>
      <c r="P970" s="4" t="s">
        <v>578</v>
      </c>
      <c r="Q970" s="4"/>
      <c r="R970" s="4" t="s">
        <v>5386</v>
      </c>
      <c r="S970" s="4"/>
      <c r="T970" s="4"/>
      <c r="U970" s="4"/>
      <c r="V970" s="4"/>
      <c r="W970" s="4"/>
      <c r="X970" s="4" t="s">
        <v>5387</v>
      </c>
      <c r="Y970" s="4" t="s">
        <v>5388</v>
      </c>
      <c r="Z970" s="4"/>
      <c r="AA970" s="4">
        <v>1059.0</v>
      </c>
      <c r="AB970" s="4" t="s">
        <v>47</v>
      </c>
      <c r="AC970" s="4"/>
      <c r="AD970" s="20" t="s">
        <v>1106</v>
      </c>
      <c r="AE970" s="4"/>
      <c r="AF970" s="4"/>
      <c r="AG970" s="4"/>
      <c r="AH970" s="4"/>
      <c r="AI970" s="4"/>
      <c r="AJ970" s="4"/>
      <c r="AK970" s="4"/>
      <c r="AL970" s="4"/>
      <c r="AM970" s="4"/>
      <c r="AN970" s="4"/>
      <c r="AO970" s="4"/>
      <c r="AP970" s="4" t="str">
        <f>VLOOKUP(AA971,[1]Trộn!AA970:AB3962,2,FALSE)</f>
        <v>#ERROR!</v>
      </c>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row>
    <row r="971" ht="14.25" customHeight="1">
      <c r="A971" s="1" t="str">
        <f t="shared" si="186"/>
        <v>OK</v>
      </c>
      <c r="B971" s="3" t="str">
        <f t="shared" si="187"/>
        <v>OK</v>
      </c>
      <c r="C971" s="4" t="s">
        <v>5381</v>
      </c>
      <c r="D971" s="4" t="s">
        <v>5281</v>
      </c>
      <c r="E971" s="4" t="s">
        <v>5382</v>
      </c>
      <c r="F971" s="4" t="s">
        <v>5383</v>
      </c>
      <c r="G971" s="4" t="s">
        <v>5384</v>
      </c>
      <c r="H971" s="4"/>
      <c r="I971" s="4"/>
      <c r="J971" s="4" t="s">
        <v>123</v>
      </c>
      <c r="K971" s="4"/>
      <c r="L971" s="4" t="s">
        <v>5385</v>
      </c>
      <c r="M971" s="4" t="s">
        <v>101</v>
      </c>
      <c r="N971" s="4" t="s">
        <v>9</v>
      </c>
      <c r="O971" s="4" t="s">
        <v>1400</v>
      </c>
      <c r="P971" s="4" t="s">
        <v>2082</v>
      </c>
      <c r="Q971" s="4"/>
      <c r="R971" s="4" t="s">
        <v>5389</v>
      </c>
      <c r="S971" s="4"/>
      <c r="T971" s="4"/>
      <c r="U971" s="4"/>
      <c r="V971" s="4"/>
      <c r="W971" s="4"/>
      <c r="X971" s="4" t="s">
        <v>5390</v>
      </c>
      <c r="Y971" s="4" t="s">
        <v>5391</v>
      </c>
      <c r="Z971" s="4"/>
      <c r="AA971" s="4">
        <v>1060.0</v>
      </c>
      <c r="AB971" s="4" t="s">
        <v>13</v>
      </c>
      <c r="AC971" s="4"/>
      <c r="AD971" s="4"/>
      <c r="AE971" s="4"/>
      <c r="AF971" s="4"/>
      <c r="AG971" s="4"/>
      <c r="AH971" s="4"/>
      <c r="AI971" s="4"/>
      <c r="AJ971" s="4"/>
      <c r="AK971" s="4"/>
      <c r="AL971" s="4"/>
      <c r="AM971" s="4"/>
      <c r="AN971" s="4"/>
      <c r="AO971" s="4"/>
      <c r="AP971" s="4" t="str">
        <f>VLOOKUP(AA972,[1]Trộn!AA971:AB3963,2,FALSE)</f>
        <v>#ERROR!</v>
      </c>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row>
    <row r="972" ht="14.25" customHeight="1">
      <c r="A972" s="1"/>
      <c r="B972" s="3"/>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row>
    <row r="973" ht="14.25" customHeight="1">
      <c r="A973" s="1" t="str">
        <f t="shared" ref="A973:A980" si="188">SWITCH(B973,"OK",IF(ISBLANK(R973),IF(ISBLANK(P973),"Giữ chỗ nhóm","Giữ chỗ"),"OK"),"Chưa làm",IF(P973&lt;&gt;"","Giữ chỗ",""),0,IF(ISBLANK(R973),"Thêm",""),"")</f>
        <v>OK</v>
      </c>
      <c r="B973" s="3" t="str">
        <f t="shared" ref="B973:B980" si="189">IF(Q973&lt;&gt;"",0,IF(O973="",IF(N973="",,"Tự do chọn"),SWITCH(M973,"KSTN",IF(LEFT(O973,1)="A","OK","Sai lớp"),"CQ",IF(LEFT(O973,1)="B","OK","Sai lớp"),"SIE",IF(LEFT(O973,1)="C","OK","Sai lớp"),"VN",IF(LEFT(O973,1)="D","OK","Sai lớp"),"VN-ICT",IF(LEFT(O973,1)="D","OK","Sai lớp"),"Sai phân công")))</f>
        <v>OK</v>
      </c>
      <c r="C973" s="4" t="s">
        <v>5392</v>
      </c>
      <c r="D973" s="4" t="s">
        <v>5281</v>
      </c>
      <c r="E973" s="4"/>
      <c r="F973" s="4"/>
      <c r="G973" s="4"/>
      <c r="H973" s="4"/>
      <c r="I973" s="4"/>
      <c r="J973" s="4"/>
      <c r="K973" s="4"/>
      <c r="L973" s="4"/>
      <c r="M973" s="4" t="s">
        <v>47</v>
      </c>
      <c r="N973" s="4" t="s">
        <v>9</v>
      </c>
      <c r="O973" s="4" t="s">
        <v>1104</v>
      </c>
      <c r="P973" s="4" t="s">
        <v>1147</v>
      </c>
      <c r="Q973" s="4"/>
      <c r="R973" s="4" t="s">
        <v>5393</v>
      </c>
      <c r="S973" s="4"/>
      <c r="T973" s="4"/>
      <c r="U973" s="4"/>
      <c r="V973" s="4"/>
      <c r="W973" s="4"/>
      <c r="X973" s="4" t="s">
        <v>5394</v>
      </c>
      <c r="Y973" s="4" t="s">
        <v>5395</v>
      </c>
      <c r="Z973" s="4"/>
      <c r="AA973" s="4">
        <v>1062.0</v>
      </c>
      <c r="AB973" s="4" t="s">
        <v>47</v>
      </c>
      <c r="AC973" s="4"/>
      <c r="AD973" s="20" t="s">
        <v>1940</v>
      </c>
      <c r="AE973" s="4"/>
      <c r="AF973" s="4"/>
      <c r="AG973" s="4"/>
      <c r="AH973" s="4"/>
      <c r="AI973" s="4"/>
      <c r="AJ973" s="4"/>
      <c r="AK973" s="4"/>
      <c r="AL973" s="4"/>
      <c r="AM973" s="4"/>
      <c r="AN973" s="4"/>
      <c r="AO973" s="4"/>
      <c r="AP973" s="4" t="str">
        <f>VLOOKUP(AA974,[1]Trộn!AA973:AB3965,2,FALSE)</f>
        <v>#ERROR!</v>
      </c>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row>
    <row r="974" ht="14.25" customHeight="1">
      <c r="A974" s="1" t="str">
        <f t="shared" si="188"/>
        <v>OK</v>
      </c>
      <c r="B974" s="3" t="str">
        <f t="shared" si="189"/>
        <v>OK</v>
      </c>
      <c r="C974" s="4" t="s">
        <v>5392</v>
      </c>
      <c r="D974" s="4" t="s">
        <v>5281</v>
      </c>
      <c r="E974" s="4"/>
      <c r="F974" s="4"/>
      <c r="G974" s="4"/>
      <c r="H974" s="4"/>
      <c r="I974" s="4"/>
      <c r="J974" s="4"/>
      <c r="K974" s="4"/>
      <c r="L974" s="4"/>
      <c r="M974" s="4" t="s">
        <v>47</v>
      </c>
      <c r="N974" s="4" t="s">
        <v>9</v>
      </c>
      <c r="O974" s="4" t="s">
        <v>404</v>
      </c>
      <c r="P974" s="4" t="s">
        <v>211</v>
      </c>
      <c r="Q974" s="4"/>
      <c r="R974" s="4" t="s">
        <v>5399</v>
      </c>
      <c r="S974" s="4"/>
      <c r="T974" s="4"/>
      <c r="U974" s="4"/>
      <c r="V974" s="4"/>
      <c r="W974" s="4"/>
      <c r="X974" s="4" t="s">
        <v>5400</v>
      </c>
      <c r="Y974" s="4" t="s">
        <v>5400</v>
      </c>
      <c r="Z974" s="4"/>
      <c r="AA974" s="4">
        <v>1063.0</v>
      </c>
      <c r="AB974" s="4" t="s">
        <v>47</v>
      </c>
      <c r="AC974" s="4"/>
      <c r="AD974" s="20" t="s">
        <v>395</v>
      </c>
      <c r="AE974" s="4"/>
      <c r="AF974" s="4"/>
      <c r="AG974" s="4"/>
      <c r="AH974" s="4"/>
      <c r="AI974" s="4"/>
      <c r="AJ974" s="4"/>
      <c r="AK974" s="4"/>
      <c r="AL974" s="4"/>
      <c r="AM974" s="4"/>
      <c r="AN974" s="4"/>
      <c r="AO974" s="4"/>
      <c r="AP974" s="4" t="str">
        <f>VLOOKUP(AA975,[1]Trộn!AA974:AB3966,2,FALSE)</f>
        <v>#ERROR!</v>
      </c>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row>
    <row r="975" ht="14.25" customHeight="1">
      <c r="A975" s="1" t="str">
        <f t="shared" si="188"/>
        <v>OK</v>
      </c>
      <c r="B975" s="3" t="str">
        <f t="shared" si="189"/>
        <v>OK</v>
      </c>
      <c r="C975" s="4" t="s">
        <v>5392</v>
      </c>
      <c r="D975" s="4" t="s">
        <v>5281</v>
      </c>
      <c r="E975" s="4"/>
      <c r="F975" s="4"/>
      <c r="G975" s="4"/>
      <c r="H975" s="4"/>
      <c r="I975" s="4"/>
      <c r="J975" s="4"/>
      <c r="K975" s="4"/>
      <c r="L975" s="4"/>
      <c r="M975" s="4" t="s">
        <v>101</v>
      </c>
      <c r="N975" s="4" t="s">
        <v>9</v>
      </c>
      <c r="O975" s="4" t="s">
        <v>1400</v>
      </c>
      <c r="P975" s="4" t="s">
        <v>1401</v>
      </c>
      <c r="Q975" s="4"/>
      <c r="R975" s="4" t="s">
        <v>5401</v>
      </c>
      <c r="S975" s="4"/>
      <c r="T975" s="4"/>
      <c r="U975" s="4"/>
      <c r="V975" s="4"/>
      <c r="W975" s="4"/>
      <c r="X975" s="4" t="s">
        <v>5402</v>
      </c>
      <c r="Y975" s="4" t="s">
        <v>5403</v>
      </c>
      <c r="Z975" s="4"/>
      <c r="AA975" s="4">
        <v>1064.0</v>
      </c>
      <c r="AB975" s="4" t="s">
        <v>48</v>
      </c>
      <c r="AC975" s="4"/>
      <c r="AD975" s="4"/>
      <c r="AE975" s="4"/>
      <c r="AF975" s="4"/>
      <c r="AG975" s="4"/>
      <c r="AH975" s="4"/>
      <c r="AI975" s="4"/>
      <c r="AJ975" s="4"/>
      <c r="AK975" s="4"/>
      <c r="AL975" s="4"/>
      <c r="AM975" s="4"/>
      <c r="AN975" s="4"/>
      <c r="AO975" s="4"/>
      <c r="AP975" s="4" t="str">
        <f>VLOOKUP(AA976,[1]Trộn!AA975:AB3967,2,FALSE)</f>
        <v>#ERROR!</v>
      </c>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row>
    <row r="976" ht="14.25" customHeight="1">
      <c r="A976" s="1" t="str">
        <f t="shared" si="188"/>
        <v>OK</v>
      </c>
      <c r="B976" s="3" t="str">
        <f t="shared" si="189"/>
        <v>OK</v>
      </c>
      <c r="C976" s="4" t="s">
        <v>5392</v>
      </c>
      <c r="D976" s="4" t="s">
        <v>5281</v>
      </c>
      <c r="E976" s="4"/>
      <c r="F976" s="4"/>
      <c r="G976" s="4"/>
      <c r="H976" s="4"/>
      <c r="I976" s="4"/>
      <c r="J976" s="4"/>
      <c r="K976" s="4"/>
      <c r="L976" s="4"/>
      <c r="M976" s="4" t="s">
        <v>101</v>
      </c>
      <c r="N976" s="4" t="s">
        <v>9</v>
      </c>
      <c r="O976" s="4" t="s">
        <v>681</v>
      </c>
      <c r="P976" s="4" t="s">
        <v>4468</v>
      </c>
      <c r="Q976" s="4"/>
      <c r="R976" s="4" t="s">
        <v>5404</v>
      </c>
      <c r="S976" s="4"/>
      <c r="T976" s="4"/>
      <c r="U976" s="4"/>
      <c r="V976" s="4"/>
      <c r="W976" s="4"/>
      <c r="X976" s="4" t="s">
        <v>5405</v>
      </c>
      <c r="Y976" s="4" t="s">
        <v>3369</v>
      </c>
      <c r="Z976" s="4"/>
      <c r="AA976" s="4">
        <v>1065.0</v>
      </c>
      <c r="AB976" s="4" t="s">
        <v>48</v>
      </c>
      <c r="AC976" s="4"/>
      <c r="AD976" s="4"/>
      <c r="AE976" s="4"/>
      <c r="AF976" s="4"/>
      <c r="AG976" s="4"/>
      <c r="AH976" s="4"/>
      <c r="AI976" s="4"/>
      <c r="AJ976" s="4"/>
      <c r="AK976" s="4"/>
      <c r="AL976" s="4"/>
      <c r="AM976" s="4"/>
      <c r="AN976" s="4"/>
      <c r="AO976" s="4"/>
      <c r="AP976" s="4" t="str">
        <f>VLOOKUP(AA977,[1]Trộn!AA976:AB3968,2,FALSE)</f>
        <v>#ERROR!</v>
      </c>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row>
    <row r="977" ht="14.25" customHeight="1">
      <c r="A977" s="1" t="str">
        <f t="shared" si="188"/>
        <v>OK</v>
      </c>
      <c r="B977" s="3" t="str">
        <f t="shared" si="189"/>
        <v>OK</v>
      </c>
      <c r="C977" s="4" t="s">
        <v>5392</v>
      </c>
      <c r="D977" s="4" t="s">
        <v>5281</v>
      </c>
      <c r="E977" s="4"/>
      <c r="F977" s="4"/>
      <c r="G977" s="4"/>
      <c r="H977" s="4"/>
      <c r="I977" s="4"/>
      <c r="J977" s="4"/>
      <c r="K977" s="4"/>
      <c r="L977" s="4"/>
      <c r="M977" s="4" t="s">
        <v>101</v>
      </c>
      <c r="N977" s="4" t="s">
        <v>9</v>
      </c>
      <c r="O977" s="4" t="s">
        <v>681</v>
      </c>
      <c r="P977" s="4" t="s">
        <v>682</v>
      </c>
      <c r="Q977" s="4"/>
      <c r="R977" s="4" t="s">
        <v>5406</v>
      </c>
      <c r="S977" s="4"/>
      <c r="T977" s="4"/>
      <c r="U977" s="4"/>
      <c r="V977" s="4"/>
      <c r="W977" s="4"/>
      <c r="X977" s="4" t="s">
        <v>5407</v>
      </c>
      <c r="Y977" s="4" t="s">
        <v>3369</v>
      </c>
      <c r="Z977" s="4"/>
      <c r="AA977" s="4">
        <v>1066.0</v>
      </c>
      <c r="AB977" s="4" t="s">
        <v>48</v>
      </c>
      <c r="AC977" s="4"/>
      <c r="AD977" s="4"/>
      <c r="AE977" s="4"/>
      <c r="AF977" s="4"/>
      <c r="AG977" s="4"/>
      <c r="AH977" s="4"/>
      <c r="AI977" s="4"/>
      <c r="AJ977" s="4"/>
      <c r="AK977" s="4"/>
      <c r="AL977" s="4"/>
      <c r="AM977" s="4"/>
      <c r="AN977" s="4"/>
      <c r="AO977" s="4"/>
      <c r="AP977" s="4" t="str">
        <f>VLOOKUP(AA978,[1]Trộn!AA977:AB3969,2,FALSE)</f>
        <v>#ERROR!</v>
      </c>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row>
    <row r="978" ht="14.25" customHeight="1">
      <c r="A978" s="1" t="str">
        <f t="shared" si="188"/>
        <v>OK</v>
      </c>
      <c r="B978" s="3" t="str">
        <f t="shared" si="189"/>
        <v>OK</v>
      </c>
      <c r="C978" s="4" t="s">
        <v>5392</v>
      </c>
      <c r="D978" s="4" t="s">
        <v>5281</v>
      </c>
      <c r="E978" s="4"/>
      <c r="F978" s="4"/>
      <c r="G978" s="4" t="s">
        <v>5408</v>
      </c>
      <c r="H978" s="4"/>
      <c r="I978" s="4"/>
      <c r="J978" s="4" t="s">
        <v>123</v>
      </c>
      <c r="K978" s="4"/>
      <c r="L978" s="4" t="s">
        <v>5409</v>
      </c>
      <c r="M978" s="4" t="s">
        <v>101</v>
      </c>
      <c r="N978" s="4" t="s">
        <v>9</v>
      </c>
      <c r="O978" s="4" t="s">
        <v>1400</v>
      </c>
      <c r="P978" s="4" t="s">
        <v>1401</v>
      </c>
      <c r="Q978" s="4"/>
      <c r="R978" s="4" t="s">
        <v>5410</v>
      </c>
      <c r="S978" s="4"/>
      <c r="T978" s="4"/>
      <c r="U978" s="4"/>
      <c r="V978" s="4"/>
      <c r="W978" s="4"/>
      <c r="X978" s="4" t="s">
        <v>5411</v>
      </c>
      <c r="Y978" s="4" t="s">
        <v>5412</v>
      </c>
      <c r="Z978" s="4"/>
      <c r="AA978" s="4">
        <v>1067.0</v>
      </c>
      <c r="AB978" s="4" t="s">
        <v>13</v>
      </c>
      <c r="AC978" s="4"/>
      <c r="AD978" s="4"/>
      <c r="AE978" s="4"/>
      <c r="AF978" s="4"/>
      <c r="AG978" s="4"/>
      <c r="AH978" s="4"/>
      <c r="AI978" s="4"/>
      <c r="AJ978" s="4"/>
      <c r="AK978" s="4"/>
      <c r="AL978" s="4"/>
      <c r="AM978" s="4"/>
      <c r="AN978" s="4"/>
      <c r="AO978" s="4"/>
      <c r="AP978" s="4" t="str">
        <f>VLOOKUP(AA979,[1]Trộn!AA978:AB3970,2,FALSE)</f>
        <v>#ERROR!</v>
      </c>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row>
    <row r="979" ht="14.25" customHeight="1">
      <c r="A979" s="1" t="str">
        <f t="shared" si="188"/>
        <v>OK</v>
      </c>
      <c r="B979" s="3" t="str">
        <f t="shared" si="189"/>
        <v>OK</v>
      </c>
      <c r="C979" s="4" t="s">
        <v>5392</v>
      </c>
      <c r="D979" s="4" t="s">
        <v>5281</v>
      </c>
      <c r="E979" s="4"/>
      <c r="F979" s="4"/>
      <c r="G979" s="4"/>
      <c r="H979" s="4"/>
      <c r="I979" s="4"/>
      <c r="J979" s="4"/>
      <c r="K979" s="4"/>
      <c r="L979" s="4"/>
      <c r="M979" s="4" t="s">
        <v>101</v>
      </c>
      <c r="N979" s="4" t="s">
        <v>9</v>
      </c>
      <c r="O979" s="4" t="s">
        <v>135</v>
      </c>
      <c r="P979" s="4" t="s">
        <v>194</v>
      </c>
      <c r="Q979" s="4"/>
      <c r="R979" s="4" t="s">
        <v>5413</v>
      </c>
      <c r="S979" s="4"/>
      <c r="T979" s="4"/>
      <c r="U979" s="4"/>
      <c r="V979" s="4"/>
      <c r="W979" s="4"/>
      <c r="X979" s="4" t="s">
        <v>5414</v>
      </c>
      <c r="Y979" s="4" t="s">
        <v>5415</v>
      </c>
      <c r="Z979" s="4"/>
      <c r="AA979" s="4">
        <v>1068.0</v>
      </c>
      <c r="AB979" s="4" t="s">
        <v>48</v>
      </c>
      <c r="AC979" s="4"/>
      <c r="AD979" s="4"/>
      <c r="AE979" s="4"/>
      <c r="AF979" s="4"/>
      <c r="AG979" s="4"/>
      <c r="AH979" s="4"/>
      <c r="AI979" s="4"/>
      <c r="AJ979" s="4"/>
      <c r="AK979" s="4"/>
      <c r="AL979" s="4"/>
      <c r="AM979" s="4"/>
      <c r="AN979" s="4"/>
      <c r="AO979" s="4"/>
      <c r="AP979" s="4" t="str">
        <f>VLOOKUP(AA980,[1]Trộn!AA979:AB3971,2,FALSE)</f>
        <v>#ERROR!</v>
      </c>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row>
    <row r="980" ht="14.25" customHeight="1">
      <c r="A980" s="1" t="str">
        <f t="shared" si="188"/>
        <v/>
      </c>
      <c r="B980" s="3">
        <f t="shared" si="189"/>
        <v>0</v>
      </c>
      <c r="C980" s="4" t="s">
        <v>5392</v>
      </c>
      <c r="D980" s="4" t="s">
        <v>5281</v>
      </c>
      <c r="E980" s="4"/>
      <c r="F980" s="4"/>
      <c r="G980" s="4" t="s">
        <v>5408</v>
      </c>
      <c r="H980" s="4"/>
      <c r="I980" s="4"/>
      <c r="J980" s="4" t="s">
        <v>123</v>
      </c>
      <c r="K980" s="4"/>
      <c r="L980" s="4" t="s">
        <v>5409</v>
      </c>
      <c r="M980" s="4"/>
      <c r="N980" s="4"/>
      <c r="O980" s="4"/>
      <c r="P980" s="4"/>
      <c r="Q980" s="4" t="s">
        <v>144</v>
      </c>
      <c r="R980" s="4" t="s">
        <v>5416</v>
      </c>
      <c r="S980" s="4" t="s">
        <v>116</v>
      </c>
      <c r="T980" s="4" t="s">
        <v>115</v>
      </c>
      <c r="U980" s="4" t="s">
        <v>117</v>
      </c>
      <c r="V980" s="4" t="s">
        <v>114</v>
      </c>
      <c r="W980" s="4" t="s">
        <v>150</v>
      </c>
      <c r="X980" s="4" t="s">
        <v>99</v>
      </c>
      <c r="Y980" s="4"/>
      <c r="Z980" s="4" t="s">
        <v>5262</v>
      </c>
      <c r="AA980" s="4">
        <v>1069.0</v>
      </c>
      <c r="AB980" s="4" t="s">
        <v>101</v>
      </c>
      <c r="AC980" s="4"/>
      <c r="AD980" s="4"/>
      <c r="AE980" s="4"/>
      <c r="AF980" s="4"/>
      <c r="AG980" s="4"/>
      <c r="AH980" s="4"/>
      <c r="AI980" s="4"/>
      <c r="AJ980" s="4"/>
      <c r="AK980" s="4"/>
      <c r="AL980" s="4"/>
      <c r="AM980" s="4"/>
      <c r="AN980" s="4"/>
      <c r="AO980" s="4"/>
      <c r="AP980" s="4" t="str">
        <f>VLOOKUP(AA981,[1]Trộn!AA980:AB3972,2,FALSE)</f>
        <v>#ERROR!</v>
      </c>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row>
    <row r="981" ht="14.25" customHeight="1">
      <c r="A981" s="1"/>
      <c r="B981" s="3"/>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row>
    <row r="982" ht="14.25" customHeight="1">
      <c r="A982" s="1"/>
      <c r="B982" s="3"/>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row>
    <row r="983" ht="14.25" customHeight="1">
      <c r="A983" s="1" t="str">
        <f t="shared" ref="A983:A1005" si="190">SWITCH(B983,"OK",IF(ISBLANK(R983),IF(ISBLANK(P983),"Giữ chỗ nhóm","Giữ chỗ"),"OK"),"Chưa làm",IF(P983&lt;&gt;"","Giữ chỗ",""),0,IF(ISBLANK(R983),"Thêm",""),"")</f>
        <v>OK</v>
      </c>
      <c r="B983" s="3" t="str">
        <f t="shared" ref="B983:B1005" si="191">IF(Q983&lt;&gt;"",0,IF(O983="",IF(N983="",,"Tự do chọn"),SWITCH(M983,"KSTN",IF(LEFT(O983,1)="A","OK","Sai lớp"),"CQ",IF(LEFT(O983,1)="B","OK","Sai lớp"),"SIE",IF(LEFT(O983,1)="C","OK","Sai lớp"),"VN",IF(LEFT(O983,1)="D","OK","Sai lớp"),"VN-ICT",IF(LEFT(O983,1)="D","OK","Sai lớp"),"Sai phân công")))</f>
        <v>OK</v>
      </c>
      <c r="C983" s="4" t="s">
        <v>5420</v>
      </c>
      <c r="D983" s="4" t="s">
        <v>5281</v>
      </c>
      <c r="E983" s="4"/>
      <c r="F983" s="4"/>
      <c r="G983" s="4"/>
      <c r="H983" s="4" t="s">
        <v>5421</v>
      </c>
      <c r="I983" s="4"/>
      <c r="J983" s="4"/>
      <c r="K983" s="4"/>
      <c r="L983" s="4"/>
      <c r="M983" s="4" t="s">
        <v>101</v>
      </c>
      <c r="N983" s="4" t="s">
        <v>9</v>
      </c>
      <c r="O983" s="4" t="s">
        <v>135</v>
      </c>
      <c r="P983" s="4" t="s">
        <v>194</v>
      </c>
      <c r="Q983" s="4"/>
      <c r="R983" s="4" t="s">
        <v>5422</v>
      </c>
      <c r="S983" s="4"/>
      <c r="T983" s="4"/>
      <c r="U983" s="4"/>
      <c r="V983" s="4"/>
      <c r="W983" s="4"/>
      <c r="X983" s="4" t="s">
        <v>5423</v>
      </c>
      <c r="Y983" s="4" t="s">
        <v>5424</v>
      </c>
      <c r="Z983" s="4"/>
      <c r="AA983" s="4">
        <v>1072.0</v>
      </c>
      <c r="AB983" s="4" t="s">
        <v>48</v>
      </c>
      <c r="AC983" s="4"/>
      <c r="AD983" s="4"/>
      <c r="AE983" s="4"/>
      <c r="AF983" s="4"/>
      <c r="AG983" s="4"/>
      <c r="AH983" s="4"/>
      <c r="AI983" s="4"/>
      <c r="AJ983" s="4"/>
      <c r="AK983" s="4"/>
      <c r="AL983" s="4"/>
      <c r="AM983" s="4"/>
      <c r="AN983" s="4"/>
      <c r="AO983" s="4"/>
      <c r="AP983" s="4" t="str">
        <f>VLOOKUP(AA984,[1]Trộn!AA983:AB3975,2,FALSE)</f>
        <v>#ERROR!</v>
      </c>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row>
    <row r="984" ht="14.25" customHeight="1">
      <c r="A984" s="1" t="str">
        <f t="shared" si="190"/>
        <v/>
      </c>
      <c r="B984" s="3">
        <f t="shared" si="191"/>
        <v>0</v>
      </c>
      <c r="C984" s="4" t="s">
        <v>5420</v>
      </c>
      <c r="D984" s="4" t="s">
        <v>5281</v>
      </c>
      <c r="E984" s="4"/>
      <c r="F984" s="4"/>
      <c r="G984" s="4"/>
      <c r="H984" s="4" t="s">
        <v>5421</v>
      </c>
      <c r="I984" s="4"/>
      <c r="J984" s="4"/>
      <c r="K984" s="4"/>
      <c r="L984" s="4"/>
      <c r="M984" s="4"/>
      <c r="N984" s="4"/>
      <c r="O984" s="4"/>
      <c r="P984" s="4" t="s">
        <v>4445</v>
      </c>
      <c r="Q984" s="4" t="s">
        <v>8</v>
      </c>
      <c r="R984" s="4" t="s">
        <v>5292</v>
      </c>
      <c r="S984" s="4" t="s">
        <v>5293</v>
      </c>
      <c r="T984" s="4" t="s">
        <v>5294</v>
      </c>
      <c r="U984" s="4" t="s">
        <v>5295</v>
      </c>
      <c r="V984" s="4" t="s">
        <v>5296</v>
      </c>
      <c r="W984" s="4" t="s">
        <v>5297</v>
      </c>
      <c r="X984" s="4" t="s">
        <v>171</v>
      </c>
      <c r="Y984" s="4"/>
      <c r="Z984" s="4" t="s">
        <v>5425</v>
      </c>
      <c r="AA984" s="4">
        <v>1073.0</v>
      </c>
      <c r="AB984" s="4" t="s">
        <v>47</v>
      </c>
      <c r="AC984" s="4"/>
      <c r="AD984" s="20" t="s">
        <v>211</v>
      </c>
      <c r="AE984" s="4"/>
      <c r="AF984" s="4"/>
      <c r="AG984" s="4"/>
      <c r="AH984" s="4"/>
      <c r="AI984" s="4"/>
      <c r="AJ984" s="4"/>
      <c r="AK984" s="4"/>
      <c r="AL984" s="4"/>
      <c r="AM984" s="4"/>
      <c r="AN984" s="4"/>
      <c r="AO984" s="4"/>
      <c r="AP984" s="4" t="str">
        <f>VLOOKUP(AA985,[1]Trộn!AA984:AB3976,2,FALSE)</f>
        <v>#ERROR!</v>
      </c>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row>
    <row r="985" ht="14.25" customHeight="1">
      <c r="A985" s="1" t="str">
        <f t="shared" si="190"/>
        <v>Thêm</v>
      </c>
      <c r="B985" s="3">
        <f t="shared" si="191"/>
        <v>0</v>
      </c>
      <c r="C985" s="4" t="s">
        <v>5426</v>
      </c>
      <c r="D985" s="4" t="s">
        <v>5281</v>
      </c>
      <c r="E985" s="4"/>
      <c r="F985" s="4"/>
      <c r="G985" s="4"/>
      <c r="H985" s="4" t="s">
        <v>5427</v>
      </c>
      <c r="I985" s="4"/>
      <c r="J985" s="4"/>
      <c r="K985" s="4"/>
      <c r="L985" s="4"/>
      <c r="M985" s="4" t="s">
        <v>47</v>
      </c>
      <c r="N985" s="4" t="s">
        <v>9</v>
      </c>
      <c r="O985" s="4" t="s">
        <v>1189</v>
      </c>
      <c r="P985" s="4" t="s">
        <v>1875</v>
      </c>
      <c r="Q985" s="67" t="s">
        <v>5428</v>
      </c>
      <c r="R985" s="4"/>
      <c r="S985" s="4"/>
      <c r="T985" s="4"/>
      <c r="U985" s="4"/>
      <c r="V985" s="4"/>
      <c r="W985" s="4"/>
      <c r="X985" s="67" t="s">
        <v>5429</v>
      </c>
      <c r="Y985" s="67" t="s">
        <v>5430</v>
      </c>
      <c r="Z985" s="4"/>
      <c r="AA985" s="4">
        <v>1074.0</v>
      </c>
      <c r="AB985" s="4" t="s">
        <v>47</v>
      </c>
      <c r="AC985" s="4"/>
      <c r="AD985" s="20" t="s">
        <v>884</v>
      </c>
      <c r="AE985" s="4"/>
      <c r="AF985" s="4"/>
      <c r="AG985" s="4"/>
      <c r="AH985" s="4"/>
      <c r="AI985" s="4"/>
      <c r="AJ985" s="4"/>
      <c r="AK985" s="4"/>
      <c r="AL985" s="4"/>
      <c r="AM985" s="4"/>
      <c r="AN985" s="4"/>
      <c r="AO985" s="4"/>
      <c r="AP985" s="4" t="str">
        <f>VLOOKUP(AA986,[1]Trộn!AA985:AB3977,2,FALSE)</f>
        <v>#ERROR!</v>
      </c>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row>
    <row r="986" ht="14.25" customHeight="1">
      <c r="A986" s="1" t="str">
        <f t="shared" si="190"/>
        <v>OK</v>
      </c>
      <c r="B986" s="3" t="str">
        <f t="shared" si="191"/>
        <v>OK</v>
      </c>
      <c r="C986" s="4" t="s">
        <v>5426</v>
      </c>
      <c r="D986" s="4" t="s">
        <v>5281</v>
      </c>
      <c r="E986" s="4"/>
      <c r="F986" s="4"/>
      <c r="G986" s="4"/>
      <c r="H986" s="4" t="s">
        <v>5431</v>
      </c>
      <c r="I986" s="4"/>
      <c r="J986" s="4"/>
      <c r="K986" s="4"/>
      <c r="L986" s="4"/>
      <c r="M986" s="4" t="s">
        <v>101</v>
      </c>
      <c r="N986" s="4" t="s">
        <v>9</v>
      </c>
      <c r="O986" s="4" t="s">
        <v>681</v>
      </c>
      <c r="P986" s="4" t="s">
        <v>4468</v>
      </c>
      <c r="Q986" s="4"/>
      <c r="R986" s="4" t="s">
        <v>5432</v>
      </c>
      <c r="S986" s="4"/>
      <c r="T986" s="4"/>
      <c r="U986" s="4"/>
      <c r="V986" s="4"/>
      <c r="W986" s="4"/>
      <c r="X986" s="4" t="s">
        <v>5433</v>
      </c>
      <c r="Y986" s="4" t="s">
        <v>3369</v>
      </c>
      <c r="Z986" s="4"/>
      <c r="AA986" s="4">
        <v>1075.0</v>
      </c>
      <c r="AB986" s="4" t="s">
        <v>48</v>
      </c>
      <c r="AC986" s="4"/>
      <c r="AD986" s="4"/>
      <c r="AE986" s="4"/>
      <c r="AF986" s="4"/>
      <c r="AG986" s="4"/>
      <c r="AH986" s="4"/>
      <c r="AI986" s="4"/>
      <c r="AJ986" s="4"/>
      <c r="AK986" s="4"/>
      <c r="AL986" s="4"/>
      <c r="AM986" s="4"/>
      <c r="AN986" s="4"/>
      <c r="AO986" s="4"/>
      <c r="AP986" s="4" t="str">
        <f>VLOOKUP(AA987,[1]Trộn!AA986:AB3978,2,FALSE)</f>
        <v>#ERROR!</v>
      </c>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row>
    <row r="987" ht="14.25" customHeight="1">
      <c r="A987" s="1" t="str">
        <f t="shared" si="190"/>
        <v>OK</v>
      </c>
      <c r="B987" s="3" t="str">
        <f t="shared" si="191"/>
        <v>OK</v>
      </c>
      <c r="C987" s="4" t="s">
        <v>5426</v>
      </c>
      <c r="D987" s="4" t="s">
        <v>5281</v>
      </c>
      <c r="E987" s="4"/>
      <c r="F987" s="4"/>
      <c r="G987" s="4"/>
      <c r="H987" s="4" t="s">
        <v>5431</v>
      </c>
      <c r="I987" s="4"/>
      <c r="J987" s="4"/>
      <c r="K987" s="4"/>
      <c r="L987" s="4"/>
      <c r="M987" s="4" t="s">
        <v>101</v>
      </c>
      <c r="N987" s="4" t="s">
        <v>9</v>
      </c>
      <c r="O987" s="4" t="s">
        <v>1400</v>
      </c>
      <c r="P987" s="4" t="s">
        <v>2082</v>
      </c>
      <c r="Q987" s="4"/>
      <c r="R987" s="4" t="s">
        <v>5435</v>
      </c>
      <c r="S987" s="4"/>
      <c r="T987" s="4"/>
      <c r="U987" s="4"/>
      <c r="V987" s="4"/>
      <c r="W987" s="4"/>
      <c r="X987" s="4" t="s">
        <v>5437</v>
      </c>
      <c r="Y987" s="4" t="s">
        <v>5438</v>
      </c>
      <c r="Z987" s="4"/>
      <c r="AA987" s="4">
        <v>1076.0</v>
      </c>
      <c r="AB987" s="4" t="s">
        <v>48</v>
      </c>
      <c r="AC987" s="4"/>
      <c r="AD987" s="4"/>
      <c r="AE987" s="4"/>
      <c r="AF987" s="4"/>
      <c r="AG987" s="4"/>
      <c r="AH987" s="4"/>
      <c r="AI987" s="4"/>
      <c r="AJ987" s="4"/>
      <c r="AK987" s="4"/>
      <c r="AL987" s="4"/>
      <c r="AM987" s="4"/>
      <c r="AN987" s="4"/>
      <c r="AO987" s="4"/>
      <c r="AP987" s="4" t="str">
        <f>VLOOKUP(AA988,[1]Trộn!AA987:AB3979,2,FALSE)</f>
        <v>#ERROR!</v>
      </c>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row>
    <row r="988" ht="14.25" customHeight="1">
      <c r="A988" s="1" t="str">
        <f t="shared" si="190"/>
        <v>Thêm</v>
      </c>
      <c r="B988" s="3" t="str">
        <f t="shared" si="191"/>
        <v/>
      </c>
      <c r="C988" s="4" t="s">
        <v>5426</v>
      </c>
      <c r="D988" s="4" t="s">
        <v>5281</v>
      </c>
      <c r="E988" s="4"/>
      <c r="F988" s="4"/>
      <c r="G988" s="4"/>
      <c r="H988" s="4" t="s">
        <v>5431</v>
      </c>
      <c r="I988" s="4"/>
      <c r="J988" s="4"/>
      <c r="K988" s="4"/>
      <c r="L988" s="4"/>
      <c r="M988" s="4"/>
      <c r="N988" s="4"/>
      <c r="O988" s="4"/>
      <c r="P988" s="4"/>
      <c r="Q988" s="4"/>
      <c r="R988" s="4"/>
      <c r="S988" s="4"/>
      <c r="T988" s="4"/>
      <c r="U988" s="4"/>
      <c r="V988" s="4"/>
      <c r="W988" s="4"/>
      <c r="X988" s="4"/>
      <c r="Y988" s="4"/>
      <c r="Z988" s="4"/>
      <c r="AA988" s="4">
        <v>1077.0</v>
      </c>
      <c r="AB988" s="4" t="s">
        <v>47</v>
      </c>
      <c r="AC988" s="4"/>
      <c r="AD988" s="20" t="s">
        <v>215</v>
      </c>
      <c r="AE988" s="4"/>
      <c r="AF988" s="4"/>
      <c r="AG988" s="4"/>
      <c r="AH988" s="4"/>
      <c r="AI988" s="4"/>
      <c r="AJ988" s="4"/>
      <c r="AK988" s="4"/>
      <c r="AL988" s="4"/>
      <c r="AM988" s="4"/>
      <c r="AN988" s="4"/>
      <c r="AO988" s="4"/>
      <c r="AP988" s="4" t="str">
        <f>VLOOKUP(AA989,[1]Trộn!AA988:AB3980,2,FALSE)</f>
        <v>#ERROR!</v>
      </c>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row>
    <row r="989" ht="14.25" customHeight="1">
      <c r="A989" s="1" t="str">
        <f t="shared" si="190"/>
        <v/>
      </c>
      <c r="B989" s="3">
        <f t="shared" si="191"/>
        <v>0</v>
      </c>
      <c r="C989" s="4" t="s">
        <v>5441</v>
      </c>
      <c r="D989" s="4" t="s">
        <v>5281</v>
      </c>
      <c r="E989" s="4"/>
      <c r="F989" s="4"/>
      <c r="G989" s="4"/>
      <c r="H989" s="4" t="s">
        <v>5442</v>
      </c>
      <c r="I989" s="4"/>
      <c r="J989" s="4"/>
      <c r="K989" s="4"/>
      <c r="L989" s="4"/>
      <c r="M989" s="4" t="s">
        <v>49</v>
      </c>
      <c r="N989" s="4" t="s">
        <v>8</v>
      </c>
      <c r="O989" s="4" t="s">
        <v>2631</v>
      </c>
      <c r="P989" s="4" t="s">
        <v>3155</v>
      </c>
      <c r="Q989" s="4" t="s">
        <v>8</v>
      </c>
      <c r="R989" s="4" t="s">
        <v>5443</v>
      </c>
      <c r="S989" s="4" t="s">
        <v>5444</v>
      </c>
      <c r="T989" s="4" t="s">
        <v>5445</v>
      </c>
      <c r="U989" s="4" t="s">
        <v>5446</v>
      </c>
      <c r="V989" s="4" t="s">
        <v>5447</v>
      </c>
      <c r="W989" s="4" t="s">
        <v>5448</v>
      </c>
      <c r="X989" s="4"/>
      <c r="Y989" s="4"/>
      <c r="Z989" s="4"/>
      <c r="AA989" s="4">
        <v>1078.0</v>
      </c>
      <c r="AB989" s="4" t="s">
        <v>47</v>
      </c>
      <c r="AC989" s="4"/>
      <c r="AD989" s="20" t="s">
        <v>236</v>
      </c>
      <c r="AE989" s="4"/>
      <c r="AF989" s="4"/>
      <c r="AG989" s="4"/>
      <c r="AH989" s="4"/>
      <c r="AI989" s="4"/>
      <c r="AJ989" s="4"/>
      <c r="AK989" s="4"/>
      <c r="AL989" s="4"/>
      <c r="AM989" s="4"/>
      <c r="AN989" s="4"/>
      <c r="AO989" s="4"/>
      <c r="AP989" s="4" t="str">
        <f>VLOOKUP(AA990,[1]Trộn!AA989:AB3981,2,FALSE)</f>
        <v>#ERROR!</v>
      </c>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row>
    <row r="990" ht="14.25" customHeight="1">
      <c r="A990" s="1" t="str">
        <f t="shared" si="190"/>
        <v/>
      </c>
      <c r="B990" s="3">
        <f t="shared" si="191"/>
        <v>0</v>
      </c>
      <c r="C990" s="4" t="s">
        <v>5441</v>
      </c>
      <c r="D990" s="4" t="s">
        <v>5281</v>
      </c>
      <c r="E990" s="4"/>
      <c r="F990" s="4"/>
      <c r="G990" s="4"/>
      <c r="H990" s="4" t="s">
        <v>5442</v>
      </c>
      <c r="I990" s="4"/>
      <c r="J990" s="4"/>
      <c r="K990" s="4"/>
      <c r="L990" s="4"/>
      <c r="M990" s="4"/>
      <c r="N990" s="4"/>
      <c r="O990" s="4"/>
      <c r="P990" s="4"/>
      <c r="Q990" s="4" t="s">
        <v>5</v>
      </c>
      <c r="R990" s="4" t="s">
        <v>5449</v>
      </c>
      <c r="S990" s="4" t="s">
        <v>5450</v>
      </c>
      <c r="T990" s="4" t="s">
        <v>5451</v>
      </c>
      <c r="U990" s="4" t="s">
        <v>5452</v>
      </c>
      <c r="V990" s="4" t="s">
        <v>5453</v>
      </c>
      <c r="W990" s="4" t="s">
        <v>5454</v>
      </c>
      <c r="X990" s="4"/>
      <c r="Y990" s="4"/>
      <c r="Z990" s="4" t="s">
        <v>1450</v>
      </c>
      <c r="AA990" s="4">
        <v>1079.0</v>
      </c>
      <c r="AB990" s="4" t="s">
        <v>49</v>
      </c>
      <c r="AC990" s="4"/>
      <c r="AD990" s="4"/>
      <c r="AE990" s="4"/>
      <c r="AF990" s="4"/>
      <c r="AG990" s="4"/>
      <c r="AH990" s="4"/>
      <c r="AI990" s="4"/>
      <c r="AJ990" s="4"/>
      <c r="AK990" s="4"/>
      <c r="AL990" s="4"/>
      <c r="AM990" s="4"/>
      <c r="AN990" s="4"/>
      <c r="AO990" s="4"/>
      <c r="AP990" s="4" t="str">
        <f>VLOOKUP(AA991,[1]Trộn!AA990:AB3982,2,FALSE)</f>
        <v>#ERROR!</v>
      </c>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row>
    <row r="991" ht="14.25" customHeight="1">
      <c r="A991" s="1" t="str">
        <f t="shared" si="190"/>
        <v>OK</v>
      </c>
      <c r="B991" s="3" t="str">
        <f t="shared" si="191"/>
        <v>OK</v>
      </c>
      <c r="C991" s="4" t="s">
        <v>5455</v>
      </c>
      <c r="D991" s="4" t="s">
        <v>5281</v>
      </c>
      <c r="E991" s="4"/>
      <c r="F991" s="4"/>
      <c r="G991" s="4"/>
      <c r="H991" s="4" t="s">
        <v>5456</v>
      </c>
      <c r="I991" s="4"/>
      <c r="J991" s="4"/>
      <c r="K991" s="4"/>
      <c r="L991" s="4"/>
      <c r="M991" s="4" t="s">
        <v>47</v>
      </c>
      <c r="N991" s="4" t="s">
        <v>9</v>
      </c>
      <c r="O991" s="4" t="s">
        <v>1209</v>
      </c>
      <c r="P991" s="4" t="s">
        <v>1177</v>
      </c>
      <c r="Q991" s="4"/>
      <c r="R991" s="4" t="s">
        <v>5457</v>
      </c>
      <c r="S991" s="4"/>
      <c r="T991" s="4"/>
      <c r="U991" s="4"/>
      <c r="V991" s="4"/>
      <c r="W991" s="4"/>
      <c r="X991" s="4" t="s">
        <v>5458</v>
      </c>
      <c r="Y991" s="4" t="s">
        <v>5458</v>
      </c>
      <c r="Z991" s="4"/>
      <c r="AA991" s="4">
        <v>1080.0</v>
      </c>
      <c r="AB991" s="4" t="s">
        <v>47</v>
      </c>
      <c r="AC991" s="4"/>
      <c r="AD991" s="20" t="s">
        <v>2243</v>
      </c>
      <c r="AE991" s="4"/>
      <c r="AF991" s="4"/>
      <c r="AG991" s="4"/>
      <c r="AH991" s="4"/>
      <c r="AI991" s="4"/>
      <c r="AJ991" s="4"/>
      <c r="AK991" s="4"/>
      <c r="AL991" s="4"/>
      <c r="AM991" s="4"/>
      <c r="AN991" s="4"/>
      <c r="AO991" s="4"/>
      <c r="AP991" s="4" t="str">
        <f>VLOOKUP(AA992,[1]Trộn!AA991:AB3983,2,FALSE)</f>
        <v>#ERROR!</v>
      </c>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row>
    <row r="992" ht="14.25" customHeight="1">
      <c r="A992" s="1" t="str">
        <f t="shared" si="190"/>
        <v/>
      </c>
      <c r="B992" s="3">
        <f t="shared" si="191"/>
        <v>0</v>
      </c>
      <c r="C992" s="4" t="s">
        <v>5455</v>
      </c>
      <c r="D992" s="4" t="s">
        <v>5281</v>
      </c>
      <c r="E992" s="4"/>
      <c r="F992" s="4"/>
      <c r="G992" s="4"/>
      <c r="H992" s="4" t="s">
        <v>5456</v>
      </c>
      <c r="I992" s="4"/>
      <c r="J992" s="4"/>
      <c r="K992" s="4"/>
      <c r="L992" s="4"/>
      <c r="M992" s="4" t="s">
        <v>49</v>
      </c>
      <c r="N992" s="4" t="s">
        <v>8</v>
      </c>
      <c r="O992" s="4" t="s">
        <v>2631</v>
      </c>
      <c r="P992" s="4" t="s">
        <v>3155</v>
      </c>
      <c r="Q992" s="4" t="s">
        <v>8</v>
      </c>
      <c r="R992" s="4" t="s">
        <v>5459</v>
      </c>
      <c r="S992" s="4" t="s">
        <v>5460</v>
      </c>
      <c r="T992" s="4" t="s">
        <v>5461</v>
      </c>
      <c r="U992" s="4" t="s">
        <v>5462</v>
      </c>
      <c r="V992" s="4" t="s">
        <v>5463</v>
      </c>
      <c r="W992" s="4" t="s">
        <v>5448</v>
      </c>
      <c r="X992" s="4"/>
      <c r="Y992" s="4"/>
      <c r="Z992" s="4"/>
      <c r="AA992" s="4">
        <v>1081.0</v>
      </c>
      <c r="AB992" s="4" t="s">
        <v>47</v>
      </c>
      <c r="AC992" s="4"/>
      <c r="AD992" s="20" t="s">
        <v>595</v>
      </c>
      <c r="AE992" s="4"/>
      <c r="AF992" s="4"/>
      <c r="AG992" s="4"/>
      <c r="AH992" s="4"/>
      <c r="AI992" s="4"/>
      <c r="AJ992" s="4"/>
      <c r="AK992" s="4"/>
      <c r="AL992" s="4"/>
      <c r="AM992" s="4"/>
      <c r="AN992" s="4"/>
      <c r="AO992" s="4"/>
      <c r="AP992" s="4" t="str">
        <f>VLOOKUP(AA993,[1]Trộn!AA992:AB3984,2,FALSE)</f>
        <v>#ERROR!</v>
      </c>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row>
    <row r="993" ht="14.25" customHeight="1">
      <c r="A993" s="1" t="str">
        <f t="shared" si="190"/>
        <v>OK</v>
      </c>
      <c r="B993" s="3" t="str">
        <f t="shared" si="191"/>
        <v>OK</v>
      </c>
      <c r="C993" s="4" t="s">
        <v>5455</v>
      </c>
      <c r="D993" s="4" t="s">
        <v>5281</v>
      </c>
      <c r="E993" s="4"/>
      <c r="F993" s="4"/>
      <c r="G993" s="4"/>
      <c r="H993" s="4" t="s">
        <v>5456</v>
      </c>
      <c r="I993" s="4"/>
      <c r="J993" s="4"/>
      <c r="K993" s="4"/>
      <c r="L993" s="4"/>
      <c r="M993" s="4" t="s">
        <v>101</v>
      </c>
      <c r="N993" s="4" t="s">
        <v>9</v>
      </c>
      <c r="O993" s="4" t="s">
        <v>695</v>
      </c>
      <c r="P993" s="4" t="s">
        <v>1602</v>
      </c>
      <c r="Q993" s="4"/>
      <c r="R993" s="4" t="s">
        <v>5464</v>
      </c>
      <c r="S993" s="4"/>
      <c r="T993" s="4"/>
      <c r="U993" s="4"/>
      <c r="V993" s="4"/>
      <c r="W993" s="4"/>
      <c r="X993" s="4" t="s">
        <v>5465</v>
      </c>
      <c r="Y993" s="4" t="s">
        <v>3369</v>
      </c>
      <c r="Z993" s="4"/>
      <c r="AA993" s="4">
        <v>1082.0</v>
      </c>
      <c r="AB993" s="4" t="s">
        <v>48</v>
      </c>
      <c r="AC993" s="4"/>
      <c r="AD993" s="4"/>
      <c r="AE993" s="4"/>
      <c r="AF993" s="4"/>
      <c r="AG993" s="4"/>
      <c r="AH993" s="4"/>
      <c r="AI993" s="4"/>
      <c r="AJ993" s="4"/>
      <c r="AK993" s="4"/>
      <c r="AL993" s="4"/>
      <c r="AM993" s="4"/>
      <c r="AN993" s="4"/>
      <c r="AO993" s="4"/>
      <c r="AP993" s="4" t="str">
        <f>VLOOKUP(AA994,[1]Trộn!AA993:AB3985,2,FALSE)</f>
        <v>#ERROR!</v>
      </c>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row>
    <row r="994" ht="14.25" customHeight="1">
      <c r="A994" s="1" t="str">
        <f t="shared" si="190"/>
        <v>Thêm</v>
      </c>
      <c r="B994" s="3" t="str">
        <f t="shared" si="191"/>
        <v/>
      </c>
      <c r="C994" s="4" t="s">
        <v>5455</v>
      </c>
      <c r="D994" s="4" t="s">
        <v>5281</v>
      </c>
      <c r="E994" s="4"/>
      <c r="F994" s="4"/>
      <c r="G994" s="4"/>
      <c r="H994" s="4" t="s">
        <v>5456</v>
      </c>
      <c r="I994" s="4"/>
      <c r="J994" s="4"/>
      <c r="K994" s="4"/>
      <c r="L994" s="4"/>
      <c r="M994" s="4"/>
      <c r="N994" s="4"/>
      <c r="O994" s="4"/>
      <c r="P994" s="4"/>
      <c r="Q994" s="4"/>
      <c r="R994" s="4"/>
      <c r="S994" s="4"/>
      <c r="T994" s="4"/>
      <c r="U994" s="4"/>
      <c r="V994" s="4"/>
      <c r="W994" s="4"/>
      <c r="X994" s="4"/>
      <c r="Y994" s="4"/>
      <c r="Z994" s="4"/>
      <c r="AA994" s="4">
        <v>1083.0</v>
      </c>
      <c r="AB994" s="4" t="s">
        <v>47</v>
      </c>
      <c r="AC994" s="4"/>
      <c r="AD994" s="20" t="s">
        <v>250</v>
      </c>
      <c r="AE994" s="4"/>
      <c r="AF994" s="4"/>
      <c r="AG994" s="4"/>
      <c r="AH994" s="4"/>
      <c r="AI994" s="4"/>
      <c r="AJ994" s="4"/>
      <c r="AK994" s="4"/>
      <c r="AL994" s="4"/>
      <c r="AM994" s="4"/>
      <c r="AN994" s="4"/>
      <c r="AO994" s="4"/>
      <c r="AP994" s="4" t="str">
        <f>VLOOKUP(AA995,[1]Trộn!AA994:AB3986,2,FALSE)</f>
        <v>#ERROR!</v>
      </c>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row>
    <row r="995" ht="14.25" customHeight="1">
      <c r="A995" s="1" t="str">
        <f t="shared" si="190"/>
        <v>OK</v>
      </c>
      <c r="B995" s="3" t="str">
        <f t="shared" si="191"/>
        <v>OK</v>
      </c>
      <c r="C995" s="4" t="s">
        <v>5466</v>
      </c>
      <c r="D995" s="4" t="s">
        <v>5281</v>
      </c>
      <c r="E995" s="4"/>
      <c r="F995" s="4"/>
      <c r="G995" s="4"/>
      <c r="H995" s="4" t="s">
        <v>5467</v>
      </c>
      <c r="I995" s="4"/>
      <c r="J995" s="4"/>
      <c r="K995" s="4"/>
      <c r="L995" s="4"/>
      <c r="M995" s="4" t="s">
        <v>47</v>
      </c>
      <c r="N995" s="4" t="s">
        <v>9</v>
      </c>
      <c r="O995" s="4" t="s">
        <v>1209</v>
      </c>
      <c r="P995" s="4" t="s">
        <v>1177</v>
      </c>
      <c r="Q995" s="4"/>
      <c r="R995" s="4" t="s">
        <v>5468</v>
      </c>
      <c r="S995" s="4"/>
      <c r="T995" s="4"/>
      <c r="U995" s="4"/>
      <c r="V995" s="4"/>
      <c r="W995" s="4"/>
      <c r="X995" s="4" t="s">
        <v>5469</v>
      </c>
      <c r="Y995" s="4" t="s">
        <v>5469</v>
      </c>
      <c r="Z995" s="4" t="s">
        <v>5470</v>
      </c>
      <c r="AA995" s="4">
        <v>1084.0</v>
      </c>
      <c r="AB995" s="4" t="s">
        <v>47</v>
      </c>
      <c r="AC995" s="4"/>
      <c r="AD995" s="20" t="s">
        <v>1190</v>
      </c>
      <c r="AE995" s="4"/>
      <c r="AF995" s="4"/>
      <c r="AG995" s="4"/>
      <c r="AH995" s="4"/>
      <c r="AI995" s="4"/>
      <c r="AJ995" s="4"/>
      <c r="AK995" s="4"/>
      <c r="AL995" s="4"/>
      <c r="AM995" s="4"/>
      <c r="AN995" s="4"/>
      <c r="AO995" s="4"/>
      <c r="AP995" s="4" t="str">
        <f>VLOOKUP(AA996,[1]Trộn!AA995:AB3987,2,FALSE)</f>
        <v>#ERROR!</v>
      </c>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row>
    <row r="996" ht="14.25" customHeight="1">
      <c r="A996" s="1" t="str">
        <f t="shared" si="190"/>
        <v>Giữ chỗ</v>
      </c>
      <c r="B996" s="3" t="str">
        <f t="shared" si="191"/>
        <v>OK</v>
      </c>
      <c r="C996" s="4" t="s">
        <v>5466</v>
      </c>
      <c r="D996" s="4" t="s">
        <v>5281</v>
      </c>
      <c r="E996" s="4"/>
      <c r="F996" s="4"/>
      <c r="G996" s="4"/>
      <c r="H996" s="4" t="s">
        <v>5467</v>
      </c>
      <c r="I996" s="4"/>
      <c r="J996" s="4"/>
      <c r="K996" s="4"/>
      <c r="L996" s="4"/>
      <c r="M996" s="4" t="s">
        <v>49</v>
      </c>
      <c r="N996" s="4" t="s">
        <v>8</v>
      </c>
      <c r="O996" s="4" t="s">
        <v>3108</v>
      </c>
      <c r="P996" s="4" t="s">
        <v>3244</v>
      </c>
      <c r="Q996" s="4"/>
      <c r="R996" s="4"/>
      <c r="S996" s="4" t="s">
        <v>5474</v>
      </c>
      <c r="T996" s="4" t="s">
        <v>5475</v>
      </c>
      <c r="U996" s="4" t="s">
        <v>5476</v>
      </c>
      <c r="V996" s="4" t="s">
        <v>5477</v>
      </c>
      <c r="W996" s="4" t="s">
        <v>5478</v>
      </c>
      <c r="X996" s="4"/>
      <c r="Y996" s="4"/>
      <c r="Z996" s="4"/>
      <c r="AA996" s="4">
        <v>1085.0</v>
      </c>
      <c r="AB996" s="4" t="s">
        <v>47</v>
      </c>
      <c r="AC996" s="4"/>
      <c r="AD996" s="20" t="s">
        <v>211</v>
      </c>
      <c r="AE996" s="4"/>
      <c r="AF996" s="4"/>
      <c r="AG996" s="4"/>
      <c r="AH996" s="4"/>
      <c r="AI996" s="4"/>
      <c r="AJ996" s="4"/>
      <c r="AK996" s="4"/>
      <c r="AL996" s="4"/>
      <c r="AM996" s="4"/>
      <c r="AN996" s="4"/>
      <c r="AO996" s="4"/>
      <c r="AP996" s="4" t="str">
        <f>VLOOKUP(AA997,[1]Trộn!AA996:AB3988,2,FALSE)</f>
        <v>#ERROR!</v>
      </c>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row>
    <row r="997" ht="14.25" customHeight="1">
      <c r="A997" s="1" t="str">
        <f t="shared" si="190"/>
        <v>OK</v>
      </c>
      <c r="B997" s="3" t="str">
        <f t="shared" si="191"/>
        <v>OK</v>
      </c>
      <c r="C997" s="4" t="s">
        <v>5466</v>
      </c>
      <c r="D997" s="4" t="s">
        <v>5281</v>
      </c>
      <c r="E997" s="4"/>
      <c r="F997" s="4"/>
      <c r="G997" s="4"/>
      <c r="H997" s="4" t="s">
        <v>5467</v>
      </c>
      <c r="I997" s="4"/>
      <c r="J997" s="4"/>
      <c r="K997" s="4"/>
      <c r="L997" s="4"/>
      <c r="M997" s="4" t="s">
        <v>101</v>
      </c>
      <c r="N997" s="4" t="s">
        <v>9</v>
      </c>
      <c r="O997" s="4" t="s">
        <v>5436</v>
      </c>
      <c r="P997" s="4" t="s">
        <v>5479</v>
      </c>
      <c r="Q997" s="4"/>
      <c r="R997" s="4" t="s">
        <v>5480</v>
      </c>
      <c r="S997" s="4"/>
      <c r="T997" s="4"/>
      <c r="U997" s="4"/>
      <c r="V997" s="4"/>
      <c r="W997" s="4"/>
      <c r="X997" s="4" t="s">
        <v>5481</v>
      </c>
      <c r="Y997" s="4" t="s">
        <v>3369</v>
      </c>
      <c r="Z997" s="4"/>
      <c r="AA997" s="4">
        <v>1086.0</v>
      </c>
      <c r="AB997" s="4" t="s">
        <v>48</v>
      </c>
      <c r="AC997" s="4"/>
      <c r="AD997" s="4"/>
      <c r="AE997" s="4"/>
      <c r="AF997" s="4"/>
      <c r="AG997" s="4"/>
      <c r="AH997" s="4"/>
      <c r="AI997" s="4"/>
      <c r="AJ997" s="4"/>
      <c r="AK997" s="4"/>
      <c r="AL997" s="4"/>
      <c r="AM997" s="4"/>
      <c r="AN997" s="4"/>
      <c r="AO997" s="4"/>
      <c r="AP997" s="4" t="str">
        <f>VLOOKUP(AA998,[1]Trộn!AA997:AB3989,2,FALSE)</f>
        <v>#ERROR!</v>
      </c>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row>
    <row r="998" ht="14.25" customHeight="1">
      <c r="A998" s="1" t="str">
        <f t="shared" si="190"/>
        <v>Thêm</v>
      </c>
      <c r="B998" s="3" t="str">
        <f t="shared" si="191"/>
        <v/>
      </c>
      <c r="C998" s="4" t="s">
        <v>5466</v>
      </c>
      <c r="D998" s="4" t="s">
        <v>5281</v>
      </c>
      <c r="E998" s="4"/>
      <c r="F998" s="4"/>
      <c r="G998" s="4"/>
      <c r="H998" s="4" t="s">
        <v>5467</v>
      </c>
      <c r="I998" s="4"/>
      <c r="J998" s="4"/>
      <c r="K998" s="4"/>
      <c r="L998" s="4"/>
      <c r="M998" s="4"/>
      <c r="N998" s="4"/>
      <c r="O998" s="4"/>
      <c r="P998" s="4"/>
      <c r="Q998" s="4"/>
      <c r="R998" s="4"/>
      <c r="S998" s="4"/>
      <c r="T998" s="4"/>
      <c r="U998" s="4"/>
      <c r="V998" s="4"/>
      <c r="W998" s="4"/>
      <c r="X998" s="4"/>
      <c r="Y998" s="4"/>
      <c r="Z998" s="4"/>
      <c r="AA998" s="4">
        <v>1087.0</v>
      </c>
      <c r="AB998" s="4" t="s">
        <v>47</v>
      </c>
      <c r="AC998" s="4"/>
      <c r="AD998" s="20" t="s">
        <v>254</v>
      </c>
      <c r="AE998" s="4"/>
      <c r="AF998" s="4"/>
      <c r="AG998" s="4"/>
      <c r="AH998" s="4"/>
      <c r="AI998" s="4"/>
      <c r="AJ998" s="4"/>
      <c r="AK998" s="4"/>
      <c r="AL998" s="4"/>
      <c r="AM998" s="4"/>
      <c r="AN998" s="4"/>
      <c r="AO998" s="4"/>
      <c r="AP998" s="4" t="str">
        <f>VLOOKUP(AA999,[1]Trộn!AA998:AB3990,2,FALSE)</f>
        <v>#ERROR!</v>
      </c>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row>
    <row r="999" ht="14.25" customHeight="1">
      <c r="A999" s="1" t="str">
        <f t="shared" si="190"/>
        <v>OK</v>
      </c>
      <c r="B999" s="3" t="str">
        <f t="shared" si="191"/>
        <v>OK</v>
      </c>
      <c r="C999" s="4" t="s">
        <v>5482</v>
      </c>
      <c r="D999" s="4" t="s">
        <v>5281</v>
      </c>
      <c r="E999" s="4"/>
      <c r="F999" s="4"/>
      <c r="G999" s="4"/>
      <c r="H999" s="4" t="s">
        <v>5483</v>
      </c>
      <c r="I999" s="4"/>
      <c r="J999" s="4"/>
      <c r="K999" s="4"/>
      <c r="L999" s="4"/>
      <c r="M999" s="4" t="s">
        <v>47</v>
      </c>
      <c r="N999" s="4" t="s">
        <v>9</v>
      </c>
      <c r="O999" s="4" t="s">
        <v>224</v>
      </c>
      <c r="P999" s="4" t="s">
        <v>225</v>
      </c>
      <c r="Q999" s="4"/>
      <c r="R999" s="4" t="s">
        <v>5484</v>
      </c>
      <c r="S999" s="4"/>
      <c r="T999" s="4"/>
      <c r="U999" s="4"/>
      <c r="V999" s="4"/>
      <c r="W999" s="4"/>
      <c r="X999" s="4" t="s">
        <v>5485</v>
      </c>
      <c r="Y999" s="4" t="s">
        <v>5486</v>
      </c>
      <c r="Z999" s="4"/>
      <c r="AA999" s="4">
        <v>1088.0</v>
      </c>
      <c r="AB999" s="4" t="s">
        <v>49</v>
      </c>
      <c r="AC999" s="4"/>
      <c r="AD999" s="4"/>
      <c r="AE999" s="4"/>
      <c r="AF999" s="4"/>
      <c r="AG999" s="4"/>
      <c r="AH999" s="4"/>
      <c r="AI999" s="4"/>
      <c r="AJ999" s="4"/>
      <c r="AK999" s="4"/>
      <c r="AL999" s="4"/>
      <c r="AM999" s="4"/>
      <c r="AN999" s="4"/>
      <c r="AO999" s="4"/>
      <c r="AP999" s="4" t="str">
        <f>VLOOKUP(AA1000,[1]Trộn!AA999:AB3991,2,FALSE)</f>
        <v>#ERROR!</v>
      </c>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row>
    <row r="1000" ht="14.25" customHeight="1">
      <c r="A1000" s="1" t="str">
        <f t="shared" si="190"/>
        <v/>
      </c>
      <c r="B1000" s="3" t="str">
        <f t="shared" si="191"/>
        <v>Tự do chọn</v>
      </c>
      <c r="C1000" s="4" t="s">
        <v>5482</v>
      </c>
      <c r="D1000" s="4" t="s">
        <v>5281</v>
      </c>
      <c r="E1000" s="4"/>
      <c r="F1000" s="4"/>
      <c r="G1000" s="4"/>
      <c r="H1000" s="4" t="s">
        <v>5483</v>
      </c>
      <c r="I1000" s="4"/>
      <c r="J1000" s="4"/>
      <c r="K1000" s="4"/>
      <c r="L1000" s="4"/>
      <c r="M1000" s="4" t="s">
        <v>49</v>
      </c>
      <c r="N1000" s="4" t="s">
        <v>8</v>
      </c>
      <c r="O1000" s="4"/>
      <c r="P1000" s="4"/>
      <c r="Q1000" s="4"/>
      <c r="R1000" s="4"/>
      <c r="S1000" s="4"/>
      <c r="T1000" s="4"/>
      <c r="U1000" s="4"/>
      <c r="V1000" s="4"/>
      <c r="W1000" s="4"/>
      <c r="X1000" s="4"/>
      <c r="Y1000" s="4"/>
      <c r="Z1000" s="4"/>
      <c r="AA1000" s="4">
        <v>1089.0</v>
      </c>
      <c r="AB1000" s="4" t="s">
        <v>47</v>
      </c>
      <c r="AC1000" s="4"/>
      <c r="AD1000" s="20" t="s">
        <v>215</v>
      </c>
      <c r="AE1000" s="4"/>
      <c r="AF1000" s="4"/>
      <c r="AG1000" s="4"/>
      <c r="AH1000" s="4"/>
      <c r="AI1000" s="4"/>
      <c r="AJ1000" s="4"/>
      <c r="AK1000" s="4"/>
      <c r="AL1000" s="4"/>
      <c r="AM1000" s="4"/>
      <c r="AN1000" s="4"/>
      <c r="AO1000" s="4"/>
      <c r="AP1000" s="4" t="str">
        <f>VLOOKUP(AA1001,[1]Trộn!AA1000:AB3992,2,FALSE)</f>
        <v>#ERROR!</v>
      </c>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row>
    <row r="1001" ht="14.25" customHeight="1">
      <c r="A1001" s="1" t="str">
        <f t="shared" si="190"/>
        <v>OK</v>
      </c>
      <c r="B1001" s="3" t="str">
        <f t="shared" si="191"/>
        <v>OK</v>
      </c>
      <c r="C1001" s="4" t="s">
        <v>5482</v>
      </c>
      <c r="D1001" s="4" t="s">
        <v>5281</v>
      </c>
      <c r="E1001" s="4"/>
      <c r="F1001" s="4"/>
      <c r="G1001" s="4"/>
      <c r="H1001" s="4" t="s">
        <v>5483</v>
      </c>
      <c r="I1001" s="4"/>
      <c r="J1001" s="4"/>
      <c r="K1001" s="4"/>
      <c r="L1001" s="4"/>
      <c r="M1001" s="4" t="s">
        <v>101</v>
      </c>
      <c r="N1001" s="4" t="s">
        <v>9</v>
      </c>
      <c r="O1001" s="4" t="s">
        <v>5436</v>
      </c>
      <c r="P1001" s="4" t="s">
        <v>5479</v>
      </c>
      <c r="Q1001" s="4"/>
      <c r="R1001" s="4" t="s">
        <v>5487</v>
      </c>
      <c r="S1001" s="4"/>
      <c r="T1001" s="4"/>
      <c r="U1001" s="4"/>
      <c r="V1001" s="4"/>
      <c r="W1001" s="4"/>
      <c r="X1001" s="4" t="s">
        <v>5488</v>
      </c>
      <c r="Y1001" s="4" t="s">
        <v>3369</v>
      </c>
      <c r="Z1001" s="4"/>
      <c r="AA1001" s="4">
        <v>1090.0</v>
      </c>
      <c r="AB1001" s="4" t="s">
        <v>48</v>
      </c>
      <c r="AC1001" s="4"/>
      <c r="AD1001" s="4"/>
      <c r="AE1001" s="4"/>
      <c r="AF1001" s="4"/>
      <c r="AG1001" s="4"/>
      <c r="AH1001" s="4"/>
      <c r="AI1001" s="4"/>
      <c r="AJ1001" s="4"/>
      <c r="AK1001" s="4"/>
      <c r="AL1001" s="4"/>
      <c r="AM1001" s="4"/>
      <c r="AN1001" s="4"/>
      <c r="AO1001" s="4"/>
      <c r="AP1001" s="4" t="str">
        <f>VLOOKUP(AA1002,[1]Trộn!AA1001:AB3993,2,FALSE)</f>
        <v>#ERROR!</v>
      </c>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4"/>
      <c r="CC1001" s="4"/>
      <c r="CD1001" s="4"/>
      <c r="CE1001" s="4"/>
      <c r="CF1001" s="4"/>
      <c r="CG1001" s="4"/>
      <c r="CH1001" s="4"/>
      <c r="CI1001" s="4"/>
      <c r="CJ1001" s="4"/>
      <c r="CK1001" s="4"/>
      <c r="CL1001" s="4"/>
      <c r="CM1001" s="4"/>
    </row>
    <row r="1002" ht="14.25" customHeight="1">
      <c r="A1002" s="1" t="str">
        <f t="shared" si="190"/>
        <v>Thêm</v>
      </c>
      <c r="B1002" s="3" t="str">
        <f t="shared" si="191"/>
        <v/>
      </c>
      <c r="C1002" s="4" t="s">
        <v>5482</v>
      </c>
      <c r="D1002" s="4" t="s">
        <v>5281</v>
      </c>
      <c r="E1002" s="4"/>
      <c r="F1002" s="4"/>
      <c r="G1002" s="4"/>
      <c r="H1002" s="4" t="s">
        <v>5483</v>
      </c>
      <c r="I1002" s="4"/>
      <c r="J1002" s="4"/>
      <c r="K1002" s="4"/>
      <c r="L1002" s="4"/>
      <c r="M1002" s="4"/>
      <c r="N1002" s="4"/>
      <c r="O1002" s="4"/>
      <c r="P1002" s="4"/>
      <c r="Q1002" s="4"/>
      <c r="R1002" s="4"/>
      <c r="S1002" s="4"/>
      <c r="T1002" s="4"/>
      <c r="U1002" s="4"/>
      <c r="V1002" s="4"/>
      <c r="W1002" s="4"/>
      <c r="X1002" s="4"/>
      <c r="Y1002" s="4"/>
      <c r="Z1002" s="4"/>
      <c r="AA1002" s="4">
        <v>1091.0</v>
      </c>
      <c r="AB1002" s="4" t="s">
        <v>47</v>
      </c>
      <c r="AC1002" s="4"/>
      <c r="AD1002" s="20" t="s">
        <v>265</v>
      </c>
      <c r="AE1002" s="4"/>
      <c r="AF1002" s="4"/>
      <c r="AG1002" s="4"/>
      <c r="AH1002" s="4"/>
      <c r="AI1002" s="4"/>
      <c r="AJ1002" s="4"/>
      <c r="AK1002" s="4"/>
      <c r="AL1002" s="4"/>
      <c r="AM1002" s="4"/>
      <c r="AN1002" s="4"/>
      <c r="AO1002" s="4"/>
      <c r="AP1002" s="4" t="str">
        <f>VLOOKUP(AA1003,[1]Trộn!AA1002:AB3994,2,FALSE)</f>
        <v>#ERROR!</v>
      </c>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X1002" s="4"/>
      <c r="BY1002" s="4"/>
      <c r="BZ1002" s="4"/>
      <c r="CA1002" s="4"/>
      <c r="CB1002" s="4"/>
      <c r="CC1002" s="4"/>
      <c r="CD1002" s="4"/>
      <c r="CE1002" s="4"/>
      <c r="CF1002" s="4"/>
      <c r="CG1002" s="4"/>
      <c r="CH1002" s="4"/>
      <c r="CI1002" s="4"/>
      <c r="CJ1002" s="4"/>
      <c r="CK1002" s="4"/>
      <c r="CL1002" s="4"/>
      <c r="CM1002" s="4"/>
    </row>
    <row r="1003" ht="14.25" customHeight="1">
      <c r="A1003" s="1" t="str">
        <f t="shared" si="190"/>
        <v/>
      </c>
      <c r="B1003" s="3">
        <f t="shared" si="191"/>
        <v>0</v>
      </c>
      <c r="C1003" s="4" t="s">
        <v>5492</v>
      </c>
      <c r="D1003" s="4" t="s">
        <v>5281</v>
      </c>
      <c r="E1003" s="4"/>
      <c r="F1003" s="4"/>
      <c r="G1003" s="4" t="s">
        <v>5493</v>
      </c>
      <c r="H1003" s="4"/>
      <c r="I1003" s="4"/>
      <c r="J1003" s="4"/>
      <c r="K1003" s="4"/>
      <c r="L1003" s="4"/>
      <c r="M1003" s="4" t="s">
        <v>49</v>
      </c>
      <c r="N1003" s="4" t="s">
        <v>8</v>
      </c>
      <c r="O1003" s="4" t="s">
        <v>3275</v>
      </c>
      <c r="P1003" s="4" t="s">
        <v>2985</v>
      </c>
      <c r="Q1003" s="4" t="s">
        <v>8</v>
      </c>
      <c r="R1003" s="4" t="s">
        <v>5494</v>
      </c>
      <c r="S1003" s="4" t="s">
        <v>5495</v>
      </c>
      <c r="T1003" s="4" t="s">
        <v>5496</v>
      </c>
      <c r="U1003" s="4" t="s">
        <v>5497</v>
      </c>
      <c r="V1003" s="4" t="s">
        <v>5498</v>
      </c>
      <c r="W1003" s="4" t="s">
        <v>4749</v>
      </c>
      <c r="X1003" s="4"/>
      <c r="Y1003" s="4"/>
      <c r="Z1003" s="4"/>
      <c r="AA1003" s="4">
        <v>1092.0</v>
      </c>
      <c r="AB1003" s="4" t="s">
        <v>47</v>
      </c>
      <c r="AC1003" s="4"/>
      <c r="AD1003" s="20" t="s">
        <v>250</v>
      </c>
      <c r="AE1003" s="4"/>
      <c r="AF1003" s="4"/>
      <c r="AG1003" s="4"/>
      <c r="AH1003" s="4"/>
      <c r="AI1003" s="4"/>
      <c r="AJ1003" s="4"/>
      <c r="AK1003" s="4"/>
      <c r="AL1003" s="4"/>
      <c r="AM1003" s="4"/>
      <c r="AN1003" s="4"/>
      <c r="AO1003" s="4"/>
      <c r="AP1003" s="4" t="str">
        <f>VLOOKUP(AA1004,[1]Trộn!AA1003:AB3995,2,FALSE)</f>
        <v>#ERROR!</v>
      </c>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c r="CD1003" s="4"/>
      <c r="CE1003" s="4"/>
      <c r="CF1003" s="4"/>
      <c r="CG1003" s="4"/>
      <c r="CH1003" s="4"/>
      <c r="CI1003" s="4"/>
      <c r="CJ1003" s="4"/>
      <c r="CK1003" s="4"/>
      <c r="CL1003" s="4"/>
      <c r="CM1003" s="4"/>
    </row>
    <row r="1004" ht="14.25" customHeight="1">
      <c r="A1004" s="1" t="str">
        <f t="shared" si="190"/>
        <v/>
      </c>
      <c r="B1004" s="3" t="str">
        <f t="shared" si="191"/>
        <v>Tự do chọn</v>
      </c>
      <c r="C1004" s="4" t="s">
        <v>5492</v>
      </c>
      <c r="D1004" s="4" t="s">
        <v>5281</v>
      </c>
      <c r="E1004" s="4"/>
      <c r="F1004" s="4"/>
      <c r="G1004" s="4"/>
      <c r="H1004" s="4"/>
      <c r="I1004" s="4"/>
      <c r="J1004" s="4"/>
      <c r="K1004" s="4"/>
      <c r="L1004" s="4"/>
      <c r="M1004" s="4" t="s">
        <v>49</v>
      </c>
      <c r="N1004" s="4" t="s">
        <v>8</v>
      </c>
      <c r="O1004" s="4"/>
      <c r="P1004" s="4"/>
      <c r="Q1004" s="4"/>
      <c r="R1004" s="4"/>
      <c r="S1004" s="4"/>
      <c r="T1004" s="4"/>
      <c r="U1004" s="4"/>
      <c r="V1004" s="4"/>
      <c r="W1004" s="4"/>
      <c r="X1004" s="4"/>
      <c r="Y1004" s="4"/>
      <c r="Z1004" s="4"/>
      <c r="AA1004" s="4">
        <v>1093.0</v>
      </c>
      <c r="AB1004" s="4" t="s">
        <v>47</v>
      </c>
      <c r="AC1004" s="4"/>
      <c r="AD1004" s="20" t="s">
        <v>254</v>
      </c>
      <c r="AE1004" s="4"/>
      <c r="AF1004" s="4"/>
      <c r="AG1004" s="4"/>
      <c r="AH1004" s="4"/>
      <c r="AI1004" s="4"/>
      <c r="AJ1004" s="4"/>
      <c r="AK1004" s="4"/>
      <c r="AL1004" s="4"/>
      <c r="AM1004" s="4"/>
      <c r="AN1004" s="4"/>
      <c r="AO1004" s="4"/>
      <c r="AP1004" s="4" t="str">
        <f>VLOOKUP(AA1005,[1]Trộn!AA1004:AB3996,2,FALSE)</f>
        <v>#ERROR!</v>
      </c>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c r="BW1004" s="4"/>
      <c r="BX1004" s="4"/>
      <c r="BY1004" s="4"/>
      <c r="BZ1004" s="4"/>
      <c r="CA1004" s="4"/>
      <c r="CB1004" s="4"/>
      <c r="CC1004" s="4"/>
      <c r="CD1004" s="4"/>
      <c r="CE1004" s="4"/>
      <c r="CF1004" s="4"/>
      <c r="CG1004" s="4"/>
      <c r="CH1004" s="4"/>
      <c r="CI1004" s="4"/>
      <c r="CJ1004" s="4"/>
      <c r="CK1004" s="4"/>
      <c r="CL1004" s="4"/>
      <c r="CM1004" s="4"/>
    </row>
    <row r="1005" ht="14.25" customHeight="1">
      <c r="A1005" s="1" t="str">
        <f t="shared" si="190"/>
        <v>OK</v>
      </c>
      <c r="B1005" s="3" t="str">
        <f t="shared" si="191"/>
        <v>OK</v>
      </c>
      <c r="C1005" s="4" t="s">
        <v>5492</v>
      </c>
      <c r="D1005" s="4" t="s">
        <v>5281</v>
      </c>
      <c r="E1005" s="4"/>
      <c r="F1005" s="4"/>
      <c r="G1005" s="4" t="s">
        <v>5493</v>
      </c>
      <c r="H1005" s="4"/>
      <c r="I1005" s="4"/>
      <c r="J1005" s="4"/>
      <c r="K1005" s="4"/>
      <c r="L1005" s="4"/>
      <c r="M1005" s="4" t="s">
        <v>101</v>
      </c>
      <c r="N1005" s="4" t="s">
        <v>9</v>
      </c>
      <c r="O1005" s="4" t="s">
        <v>681</v>
      </c>
      <c r="P1005" s="4" t="s">
        <v>682</v>
      </c>
      <c r="Q1005" s="4"/>
      <c r="R1005" s="4" t="s">
        <v>5499</v>
      </c>
      <c r="S1005" s="4"/>
      <c r="T1005" s="4"/>
      <c r="U1005" s="4"/>
      <c r="V1005" s="4"/>
      <c r="W1005" s="4"/>
      <c r="X1005" s="4" t="s">
        <v>5500</v>
      </c>
      <c r="Y1005" s="4" t="s">
        <v>3369</v>
      </c>
      <c r="Z1005" s="4"/>
      <c r="AA1005" s="4">
        <v>1094.0</v>
      </c>
      <c r="AB1005" s="4" t="s">
        <v>48</v>
      </c>
      <c r="AC1005" s="4"/>
      <c r="AD1005" s="4"/>
      <c r="AE1005" s="4"/>
      <c r="AF1005" s="4"/>
      <c r="AG1005" s="4"/>
      <c r="AH1005" s="4"/>
      <c r="AI1005" s="4"/>
      <c r="AJ1005" s="4"/>
      <c r="AK1005" s="4"/>
      <c r="AL1005" s="4"/>
      <c r="AM1005" s="4"/>
      <c r="AN1005" s="4"/>
      <c r="AO1005" s="4"/>
      <c r="AP1005" s="4" t="str">
        <f>VLOOKUP(AA1006,[1]Trộn!AA1005:AB3997,2,FALSE)</f>
        <v>#ERROR!</v>
      </c>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4"/>
      <c r="CC1005" s="4"/>
      <c r="CD1005" s="4"/>
      <c r="CE1005" s="4"/>
      <c r="CF1005" s="4"/>
      <c r="CG1005" s="4"/>
      <c r="CH1005" s="4"/>
      <c r="CI1005" s="4"/>
      <c r="CJ1005" s="4"/>
      <c r="CK1005" s="4"/>
      <c r="CL1005" s="4"/>
      <c r="CM1005" s="4"/>
    </row>
    <row r="1006" ht="14.25" customHeight="1">
      <c r="A1006" s="1"/>
      <c r="B1006" s="3"/>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c r="BW1006" s="4"/>
      <c r="BX1006" s="4"/>
      <c r="BY1006" s="4"/>
      <c r="BZ1006" s="4"/>
      <c r="CA1006" s="4"/>
      <c r="CB1006" s="4"/>
      <c r="CC1006" s="4"/>
      <c r="CD1006" s="4"/>
      <c r="CE1006" s="4"/>
      <c r="CF1006" s="4"/>
      <c r="CG1006" s="4"/>
      <c r="CH1006" s="4"/>
      <c r="CI1006" s="4"/>
      <c r="CJ1006" s="4"/>
      <c r="CK1006" s="4"/>
      <c r="CL1006" s="4"/>
      <c r="CM1006" s="4"/>
    </row>
    <row r="1007" ht="14.25" customHeight="1">
      <c r="A1007" s="1" t="str">
        <f t="shared" ref="A1007:A1011" si="192">SWITCH(B1007,"OK",IF(ISBLANK(R1007),IF(ISBLANK(P1007),"Giữ chỗ nhóm","Giữ chỗ"),"OK"),"Chưa làm",IF(P1007&lt;&gt;"","Giữ chỗ",""),0,IF(ISBLANK(R1007),"Thêm",""),"")</f>
        <v/>
      </c>
      <c r="B1007" s="3">
        <f t="shared" ref="B1007:B1011" si="193">IF(Q1007&lt;&gt;"",0,IF(O1007="",IF(N1007="",,"Tự do chọn"),SWITCH(M1007,"KSTN",IF(LEFT(O1007,1)="A","OK","Sai lớp"),"CQ",IF(LEFT(O1007,1)="B","OK","Sai lớp"),"SIE",IF(LEFT(O1007,1)="C","OK","Sai lớp"),"VN",IF(LEFT(O1007,1)="D","OK","Sai lớp"),"VN-ICT",IF(LEFT(O1007,1)="D","OK","Sai lớp"),"Sai phân công")))</f>
        <v>0</v>
      </c>
      <c r="C1007" s="4" t="s">
        <v>5492</v>
      </c>
      <c r="D1007" s="4" t="s">
        <v>5281</v>
      </c>
      <c r="E1007" s="4"/>
      <c r="F1007" s="4"/>
      <c r="G1007" s="4"/>
      <c r="H1007" s="4"/>
      <c r="I1007" s="4"/>
      <c r="J1007" s="4"/>
      <c r="K1007" s="4"/>
      <c r="L1007" s="4"/>
      <c r="M1007" s="4"/>
      <c r="N1007" s="4"/>
      <c r="O1007" s="4"/>
      <c r="P1007" s="4" t="s">
        <v>4445</v>
      </c>
      <c r="Q1007" s="4" t="s">
        <v>9</v>
      </c>
      <c r="R1007" s="4" t="s">
        <v>5501</v>
      </c>
      <c r="S1007" s="4" t="s">
        <v>150</v>
      </c>
      <c r="T1007" s="4" t="s">
        <v>150</v>
      </c>
      <c r="U1007" s="4" t="s">
        <v>150</v>
      </c>
      <c r="V1007" s="4" t="s">
        <v>150</v>
      </c>
      <c r="W1007" s="4" t="s">
        <v>150</v>
      </c>
      <c r="X1007" s="4" t="s">
        <v>5502</v>
      </c>
      <c r="Y1007" s="4"/>
      <c r="Z1007" s="4" t="s">
        <v>5503</v>
      </c>
      <c r="AA1007" s="4">
        <v>1096.0</v>
      </c>
      <c r="AB1007" s="4" t="s">
        <v>47</v>
      </c>
      <c r="AC1007" s="4"/>
      <c r="AD1007" s="20" t="s">
        <v>270</v>
      </c>
      <c r="AE1007" s="4"/>
      <c r="AF1007" s="4"/>
      <c r="AG1007" s="4"/>
      <c r="AH1007" s="4"/>
      <c r="AI1007" s="4"/>
      <c r="AJ1007" s="4"/>
      <c r="AK1007" s="4"/>
      <c r="AL1007" s="4"/>
      <c r="AM1007" s="4"/>
      <c r="AN1007" s="4"/>
      <c r="AO1007" s="4"/>
      <c r="AP1007" s="4" t="str">
        <f>VLOOKUP(AA1008,[1]Trộn!AA1007:AB3999,2,FALSE)</f>
        <v>#ERROR!</v>
      </c>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4"/>
      <c r="CC1007" s="4"/>
      <c r="CD1007" s="4"/>
      <c r="CE1007" s="4"/>
      <c r="CF1007" s="4"/>
      <c r="CG1007" s="4"/>
      <c r="CH1007" s="4"/>
      <c r="CI1007" s="4"/>
      <c r="CJ1007" s="4"/>
      <c r="CK1007" s="4"/>
      <c r="CL1007" s="4"/>
      <c r="CM1007" s="4"/>
    </row>
    <row r="1008" ht="14.25" customHeight="1">
      <c r="A1008" s="1" t="str">
        <f t="shared" si="192"/>
        <v/>
      </c>
      <c r="B1008" s="3" t="str">
        <f t="shared" si="193"/>
        <v>Tự do chọn</v>
      </c>
      <c r="C1008" s="4" t="s">
        <v>5504</v>
      </c>
      <c r="D1008" s="4" t="s">
        <v>5281</v>
      </c>
      <c r="E1008" s="4"/>
      <c r="F1008" s="4"/>
      <c r="G1008" s="4" t="s">
        <v>5505</v>
      </c>
      <c r="H1008" s="4" t="s">
        <v>5506</v>
      </c>
      <c r="I1008" s="4"/>
      <c r="J1008" s="4"/>
      <c r="K1008" s="4"/>
      <c r="L1008" s="4" t="s">
        <v>5507</v>
      </c>
      <c r="M1008" s="4" t="s">
        <v>49</v>
      </c>
      <c r="N1008" s="4" t="s">
        <v>8</v>
      </c>
      <c r="O1008" s="4"/>
      <c r="P1008" s="4"/>
      <c r="Q1008" s="4"/>
      <c r="R1008" s="4"/>
      <c r="S1008" s="4"/>
      <c r="T1008" s="4"/>
      <c r="U1008" s="4"/>
      <c r="V1008" s="4"/>
      <c r="W1008" s="4"/>
      <c r="X1008" s="4"/>
      <c r="Y1008" s="4"/>
      <c r="Z1008" s="4"/>
      <c r="AA1008" s="4">
        <v>1097.0</v>
      </c>
      <c r="AB1008" s="4" t="s">
        <v>47</v>
      </c>
      <c r="AC1008" s="4"/>
      <c r="AD1008" s="20" t="s">
        <v>265</v>
      </c>
      <c r="AE1008" s="4"/>
      <c r="AF1008" s="4"/>
      <c r="AG1008" s="4"/>
      <c r="AH1008" s="4"/>
      <c r="AI1008" s="4"/>
      <c r="AJ1008" s="4"/>
      <c r="AK1008" s="4"/>
      <c r="AL1008" s="4"/>
      <c r="AM1008" s="4"/>
      <c r="AN1008" s="4"/>
      <c r="AO1008" s="4"/>
      <c r="AP1008" s="4" t="str">
        <f>VLOOKUP(AA1009,[1]Trộn!AA1008:AB4000,2,FALSE)</f>
        <v>#ERROR!</v>
      </c>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c r="CL1008" s="4"/>
      <c r="CM1008" s="4"/>
    </row>
    <row r="1009" ht="14.25" customHeight="1">
      <c r="A1009" s="1" t="str">
        <f t="shared" si="192"/>
        <v/>
      </c>
      <c r="B1009" s="3">
        <f t="shared" si="193"/>
        <v>0</v>
      </c>
      <c r="C1009" s="4" t="s">
        <v>5504</v>
      </c>
      <c r="D1009" s="4" t="s">
        <v>5281</v>
      </c>
      <c r="E1009" s="4"/>
      <c r="F1009" s="4"/>
      <c r="G1009" s="4" t="s">
        <v>5505</v>
      </c>
      <c r="H1009" s="4" t="s">
        <v>5506</v>
      </c>
      <c r="I1009" s="4"/>
      <c r="J1009" s="4"/>
      <c r="K1009" s="4"/>
      <c r="L1009" s="4" t="s">
        <v>5507</v>
      </c>
      <c r="M1009" s="4"/>
      <c r="N1009" s="4"/>
      <c r="O1009" s="4"/>
      <c r="P1009" s="4" t="s">
        <v>4453</v>
      </c>
      <c r="Q1009" s="4" t="s">
        <v>5</v>
      </c>
      <c r="R1009" s="4" t="s">
        <v>5508</v>
      </c>
      <c r="S1009" s="4" t="s">
        <v>5294</v>
      </c>
      <c r="T1009" s="4" t="s">
        <v>5293</v>
      </c>
      <c r="U1009" s="4" t="s">
        <v>5509</v>
      </c>
      <c r="V1009" s="4" t="s">
        <v>5510</v>
      </c>
      <c r="W1009" s="4" t="s">
        <v>150</v>
      </c>
      <c r="X1009" s="4" t="s">
        <v>99</v>
      </c>
      <c r="Y1009" s="4"/>
      <c r="Z1009" s="4" t="s">
        <v>5511</v>
      </c>
      <c r="AA1009" s="4">
        <v>1098.0</v>
      </c>
      <c r="AB1009" s="4" t="s">
        <v>47</v>
      </c>
      <c r="AC1009" s="4"/>
      <c r="AD1009" s="20" t="s">
        <v>294</v>
      </c>
      <c r="AE1009" s="4"/>
      <c r="AF1009" s="4"/>
      <c r="AG1009" s="4"/>
      <c r="AH1009" s="4"/>
      <c r="AI1009" s="4"/>
      <c r="AJ1009" s="4"/>
      <c r="AK1009" s="4"/>
      <c r="AL1009" s="4"/>
      <c r="AM1009" s="4"/>
      <c r="AN1009" s="4"/>
      <c r="AO1009" s="4"/>
      <c r="AP1009" s="4" t="str">
        <f>VLOOKUP(AA1010,[1]Trộn!AA1009:AB4001,2,FALSE)</f>
        <v>#ERROR!</v>
      </c>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c r="CJ1009" s="4"/>
      <c r="CK1009" s="4"/>
      <c r="CL1009" s="4"/>
      <c r="CM1009" s="4"/>
    </row>
    <row r="1010" ht="14.25" customHeight="1">
      <c r="A1010" s="1" t="str">
        <f t="shared" si="192"/>
        <v>OK</v>
      </c>
      <c r="B1010" s="3" t="str">
        <f t="shared" si="193"/>
        <v>OK</v>
      </c>
      <c r="C1010" s="4" t="s">
        <v>5512</v>
      </c>
      <c r="D1010" s="4" t="s">
        <v>5281</v>
      </c>
      <c r="E1010" s="4"/>
      <c r="F1010" s="4"/>
      <c r="G1010" s="4"/>
      <c r="H1010" s="4" t="s">
        <v>5513</v>
      </c>
      <c r="I1010" s="4"/>
      <c r="J1010" s="4"/>
      <c r="K1010" s="4"/>
      <c r="L1010" s="4"/>
      <c r="M1010" s="4" t="s">
        <v>49</v>
      </c>
      <c r="N1010" s="4" t="s">
        <v>8</v>
      </c>
      <c r="O1010" s="4" t="s">
        <v>3108</v>
      </c>
      <c r="P1010" s="4" t="s">
        <v>3244</v>
      </c>
      <c r="Q1010" s="4"/>
      <c r="R1010" s="4" t="s">
        <v>5514</v>
      </c>
      <c r="S1010" s="4" t="s">
        <v>5295</v>
      </c>
      <c r="T1010" s="4" t="s">
        <v>5515</v>
      </c>
      <c r="U1010" s="4" t="s">
        <v>5296</v>
      </c>
      <c r="V1010" s="4" t="s">
        <v>5294</v>
      </c>
      <c r="W1010" s="4" t="s">
        <v>5516</v>
      </c>
      <c r="X1010" s="4"/>
      <c r="Y1010" s="4"/>
      <c r="Z1010" s="4"/>
      <c r="AA1010" s="4">
        <v>1099.0</v>
      </c>
      <c r="AB1010" s="4" t="s">
        <v>47</v>
      </c>
      <c r="AC1010" s="4"/>
      <c r="AD1010" s="20" t="s">
        <v>270</v>
      </c>
      <c r="AE1010" s="4"/>
      <c r="AF1010" s="4"/>
      <c r="AG1010" s="4"/>
      <c r="AH1010" s="4"/>
      <c r="AI1010" s="4"/>
      <c r="AJ1010" s="4"/>
      <c r="AK1010" s="4"/>
      <c r="AL1010" s="4"/>
      <c r="AM1010" s="4"/>
      <c r="AN1010" s="4"/>
      <c r="AO1010" s="4"/>
      <c r="AP1010" s="4" t="str">
        <f>VLOOKUP(AA1011,[1]Trộn!AA1010:AB4002,2,FALSE)</f>
        <v>#ERROR!</v>
      </c>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c r="BW1010" s="4"/>
      <c r="BX1010" s="4"/>
      <c r="BY1010" s="4"/>
      <c r="BZ1010" s="4"/>
      <c r="CA1010" s="4"/>
      <c r="CB1010" s="4"/>
      <c r="CC1010" s="4"/>
      <c r="CD1010" s="4"/>
      <c r="CE1010" s="4"/>
      <c r="CF1010" s="4"/>
      <c r="CG1010" s="4"/>
      <c r="CH1010" s="4"/>
      <c r="CI1010" s="4"/>
      <c r="CJ1010" s="4"/>
      <c r="CK1010" s="4"/>
      <c r="CL1010" s="4"/>
      <c r="CM1010" s="4"/>
    </row>
    <row r="1011" ht="14.25" customHeight="1">
      <c r="A1011" s="1" t="str">
        <f t="shared" si="192"/>
        <v/>
      </c>
      <c r="B1011" s="3" t="str">
        <f t="shared" si="193"/>
        <v>Tự do chọn</v>
      </c>
      <c r="C1011" s="4" t="s">
        <v>5512</v>
      </c>
      <c r="D1011" s="4" t="s">
        <v>5281</v>
      </c>
      <c r="E1011" s="4"/>
      <c r="F1011" s="4"/>
      <c r="G1011" s="4"/>
      <c r="H1011" s="4" t="s">
        <v>5513</v>
      </c>
      <c r="I1011" s="4"/>
      <c r="J1011" s="4"/>
      <c r="K1011" s="4"/>
      <c r="L1011" s="4"/>
      <c r="M1011" s="4" t="s">
        <v>101</v>
      </c>
      <c r="N1011" s="4" t="s">
        <v>9</v>
      </c>
      <c r="O1011" s="4"/>
      <c r="P1011" s="4"/>
      <c r="Q1011" s="4"/>
      <c r="R1011" s="4"/>
      <c r="S1011" s="4"/>
      <c r="T1011" s="4"/>
      <c r="U1011" s="4"/>
      <c r="V1011" s="4"/>
      <c r="W1011" s="4"/>
      <c r="X1011" s="4"/>
      <c r="Y1011" s="4"/>
      <c r="Z1011" s="4"/>
      <c r="AA1011" s="4">
        <v>1100.0</v>
      </c>
      <c r="AB1011" s="4" t="s">
        <v>48</v>
      </c>
      <c r="AC1011" s="4"/>
      <c r="AD1011" s="4"/>
      <c r="AE1011" s="4"/>
      <c r="AF1011" s="4"/>
      <c r="AG1011" s="4"/>
      <c r="AH1011" s="4"/>
      <c r="AI1011" s="4"/>
      <c r="AJ1011" s="4"/>
      <c r="AK1011" s="4"/>
      <c r="AL1011" s="4"/>
      <c r="AM1011" s="4"/>
      <c r="AN1011" s="4"/>
      <c r="AO1011" s="4"/>
      <c r="AP1011" s="4" t="str">
        <f>VLOOKUP(AA1012,[1]Trộn!AA1011:AB4003,2,FALSE)</f>
        <v>#ERROR!</v>
      </c>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c r="CD1011" s="4"/>
      <c r="CE1011" s="4"/>
      <c r="CF1011" s="4"/>
      <c r="CG1011" s="4"/>
      <c r="CH1011" s="4"/>
      <c r="CI1011" s="4"/>
      <c r="CJ1011" s="4"/>
      <c r="CK1011" s="4"/>
      <c r="CL1011" s="4"/>
      <c r="CM1011" s="4"/>
    </row>
    <row r="1012" ht="14.25" customHeight="1">
      <c r="A1012" s="1"/>
      <c r="B1012" s="3"/>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c r="BW1012" s="4"/>
      <c r="BX1012" s="4"/>
      <c r="BY1012" s="4"/>
      <c r="BZ1012" s="4"/>
      <c r="CA1012" s="4"/>
      <c r="CB1012" s="4"/>
      <c r="CC1012" s="4"/>
      <c r="CD1012" s="4"/>
      <c r="CE1012" s="4"/>
      <c r="CF1012" s="4"/>
      <c r="CG1012" s="4"/>
      <c r="CH1012" s="4"/>
      <c r="CI1012" s="4"/>
      <c r="CJ1012" s="4"/>
      <c r="CK1012" s="4"/>
      <c r="CL1012" s="4"/>
      <c r="CM1012" s="4"/>
    </row>
    <row r="1013" ht="14.25" customHeight="1">
      <c r="A1013" s="1" t="str">
        <f t="shared" ref="A1013:A1014" si="194">SWITCH(B1013,"OK",IF(ISBLANK(R1013),IF(ISBLANK(P1013),"Giữ chỗ nhóm","Giữ chỗ"),"OK"),"Chưa làm",IF(P1013&lt;&gt;"","Giữ chỗ",""),0,IF(ISBLANK(R1013),"Thêm",""),"")</f>
        <v/>
      </c>
      <c r="B1013" s="3" t="str">
        <f t="shared" ref="B1013:B1014" si="195">IF(Q1013&lt;&gt;"",0,IF(O1013="",IF(N1013="",,"Tự do chọn"),SWITCH(M1013,"KSTN",IF(LEFT(O1013,1)="A","OK","Sai lớp"),"CQ",IF(LEFT(O1013,1)="B","OK","Sai lớp"),"SIE",IF(LEFT(O1013,1)="C","OK","Sai lớp"),"VN",IF(LEFT(O1013,1)="D","OK","Sai lớp"),"VN-ICT",IF(LEFT(O1013,1)="D","OK","Sai lớp"),"Sai phân công")))</f>
        <v>Tự do chọn</v>
      </c>
      <c r="C1013" s="4" t="s">
        <v>5517</v>
      </c>
      <c r="D1013" s="4" t="s">
        <v>5281</v>
      </c>
      <c r="E1013" s="4"/>
      <c r="F1013" s="4"/>
      <c r="G1013" s="4"/>
      <c r="H1013" s="4" t="s">
        <v>5518</v>
      </c>
      <c r="I1013" s="4"/>
      <c r="J1013" s="4" t="s">
        <v>123</v>
      </c>
      <c r="K1013" s="4"/>
      <c r="L1013" s="4" t="s">
        <v>5519</v>
      </c>
      <c r="M1013" s="4" t="s">
        <v>49</v>
      </c>
      <c r="N1013" s="4" t="s">
        <v>8</v>
      </c>
      <c r="O1013" s="4"/>
      <c r="P1013" s="4"/>
      <c r="Q1013" s="4"/>
      <c r="R1013" s="4"/>
      <c r="S1013" s="4"/>
      <c r="T1013" s="4"/>
      <c r="U1013" s="4"/>
      <c r="V1013" s="4"/>
      <c r="W1013" s="4"/>
      <c r="X1013" s="4"/>
      <c r="Y1013" s="4"/>
      <c r="Z1013" s="4"/>
      <c r="AA1013" s="4">
        <v>1102.0</v>
      </c>
      <c r="AB1013" s="4" t="s">
        <v>47</v>
      </c>
      <c r="AC1013" s="4"/>
      <c r="AD1013" s="20" t="s">
        <v>294</v>
      </c>
      <c r="AE1013" s="4"/>
      <c r="AF1013" s="4"/>
      <c r="AG1013" s="4"/>
      <c r="AH1013" s="4"/>
      <c r="AI1013" s="4"/>
      <c r="AJ1013" s="4"/>
      <c r="AK1013" s="4"/>
      <c r="AL1013" s="4"/>
      <c r="AM1013" s="4"/>
      <c r="AN1013" s="4"/>
      <c r="AO1013" s="4"/>
      <c r="AP1013" s="4" t="str">
        <f>VLOOKUP(AA1014,[1]Trộn!AA1013:AB4005,2,FALSE)</f>
        <v>#ERROR!</v>
      </c>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4"/>
      <c r="CC1013" s="4"/>
      <c r="CD1013" s="4"/>
      <c r="CE1013" s="4"/>
      <c r="CF1013" s="4"/>
      <c r="CG1013" s="4"/>
      <c r="CH1013" s="4"/>
      <c r="CI1013" s="4"/>
      <c r="CJ1013" s="4"/>
      <c r="CK1013" s="4"/>
      <c r="CL1013" s="4"/>
      <c r="CM1013" s="4"/>
    </row>
    <row r="1014" ht="14.25" customHeight="1">
      <c r="A1014" s="1" t="str">
        <f t="shared" si="194"/>
        <v>OK</v>
      </c>
      <c r="B1014" s="3" t="str">
        <f t="shared" si="195"/>
        <v>OK</v>
      </c>
      <c r="C1014" s="4" t="s">
        <v>5517</v>
      </c>
      <c r="D1014" s="4" t="s">
        <v>5281</v>
      </c>
      <c r="E1014" s="4"/>
      <c r="F1014" s="4"/>
      <c r="G1014" s="4"/>
      <c r="H1014" s="4" t="s">
        <v>5518</v>
      </c>
      <c r="I1014" s="4"/>
      <c r="J1014" s="4" t="s">
        <v>123</v>
      </c>
      <c r="K1014" s="4"/>
      <c r="L1014" s="4" t="s">
        <v>5519</v>
      </c>
      <c r="M1014" s="4" t="s">
        <v>101</v>
      </c>
      <c r="N1014" s="4" t="s">
        <v>8</v>
      </c>
      <c r="O1014" s="4" t="s">
        <v>695</v>
      </c>
      <c r="P1014" s="4" t="s">
        <v>696</v>
      </c>
      <c r="Q1014" s="4"/>
      <c r="R1014" s="4" t="s">
        <v>5520</v>
      </c>
      <c r="S1014" s="4" t="s">
        <v>5521</v>
      </c>
      <c r="T1014" s="4" t="s">
        <v>5522</v>
      </c>
      <c r="U1014" s="4" t="s">
        <v>5523</v>
      </c>
      <c r="V1014" s="4" t="s">
        <v>5524</v>
      </c>
      <c r="W1014" s="4" t="s">
        <v>5525</v>
      </c>
      <c r="X1014" s="4" t="s">
        <v>5526</v>
      </c>
      <c r="Y1014" s="4" t="s">
        <v>5527</v>
      </c>
      <c r="Z1014" s="4"/>
      <c r="AA1014" s="4">
        <v>1103.0</v>
      </c>
      <c r="AB1014" s="4" t="s">
        <v>13</v>
      </c>
      <c r="AC1014" s="4"/>
      <c r="AD1014" s="4"/>
      <c r="AE1014" s="4"/>
      <c r="AF1014" s="4"/>
      <c r="AG1014" s="4"/>
      <c r="AH1014" s="4"/>
      <c r="AI1014" s="4"/>
      <c r="AJ1014" s="4"/>
      <c r="AK1014" s="4"/>
      <c r="AL1014" s="4"/>
      <c r="AM1014" s="4"/>
      <c r="AN1014" s="4"/>
      <c r="AO1014" s="4"/>
      <c r="AP1014" s="4" t="str">
        <f>VLOOKUP(AA1015,[1]Trộn!AA1014:AB4006,2,FALSE)</f>
        <v>#ERROR!</v>
      </c>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X1014" s="4"/>
      <c r="BY1014" s="4"/>
      <c r="BZ1014" s="4"/>
      <c r="CA1014" s="4"/>
      <c r="CB1014" s="4"/>
      <c r="CC1014" s="4"/>
      <c r="CD1014" s="4"/>
      <c r="CE1014" s="4"/>
      <c r="CF1014" s="4"/>
      <c r="CG1014" s="4"/>
      <c r="CH1014" s="4"/>
      <c r="CI1014" s="4"/>
      <c r="CJ1014" s="4"/>
      <c r="CK1014" s="4"/>
      <c r="CL1014" s="4"/>
      <c r="CM1014" s="4"/>
    </row>
    <row r="1015" ht="14.25" customHeight="1">
      <c r="A1015" s="1"/>
      <c r="B1015" s="3"/>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4"/>
      <c r="CL1015" s="4"/>
      <c r="CM1015" s="4"/>
    </row>
    <row r="1016" ht="14.25" customHeight="1">
      <c r="A1016" s="1" t="str">
        <f t="shared" ref="A1016:A1019" si="196">SWITCH(B1016,"OK",IF(ISBLANK(R1016),IF(ISBLANK(P1016),"Giữ chỗ nhóm","Giữ chỗ"),"OK"),"Chưa làm",IF(P1016&lt;&gt;"","Giữ chỗ",""),0,IF(ISBLANK(R1016),"Thêm",""),"")</f>
        <v/>
      </c>
      <c r="B1016" s="3" t="str">
        <f t="shared" ref="B1016:B1019" si="197">IF(Q1016&lt;&gt;"",0,IF(O1016="",IF(N1016="",,"Tự do chọn"),SWITCH(M1016,"KSTN",IF(LEFT(O1016,1)="A","OK","Sai lớp"),"CQ",IF(LEFT(O1016,1)="B","OK","Sai lớp"),"SIE",IF(LEFT(O1016,1)="C","OK","Sai lớp"),"VN",IF(LEFT(O1016,1)="D","OK","Sai lớp"),"VN-ICT",IF(LEFT(O1016,1)="D","OK","Sai lớp"),"Sai phân công")))</f>
        <v>Tự do chọn</v>
      </c>
      <c r="C1016" s="4" t="s">
        <v>5528</v>
      </c>
      <c r="D1016" s="4" t="s">
        <v>5281</v>
      </c>
      <c r="E1016" s="4"/>
      <c r="F1016" s="4"/>
      <c r="G1016" s="4" t="s">
        <v>5529</v>
      </c>
      <c r="H1016" s="4"/>
      <c r="I1016" s="4"/>
      <c r="J1016" s="4" t="s">
        <v>123</v>
      </c>
      <c r="K1016" s="4"/>
      <c r="L1016" s="4" t="s">
        <v>5530</v>
      </c>
      <c r="M1016" s="4" t="s">
        <v>49</v>
      </c>
      <c r="N1016" s="4" t="s">
        <v>8</v>
      </c>
      <c r="O1016" s="4"/>
      <c r="P1016" s="4"/>
      <c r="Q1016" s="4"/>
      <c r="R1016" s="4"/>
      <c r="S1016" s="4"/>
      <c r="T1016" s="4"/>
      <c r="U1016" s="4"/>
      <c r="V1016" s="4"/>
      <c r="W1016" s="4"/>
      <c r="X1016" s="4"/>
      <c r="Y1016" s="4"/>
      <c r="Z1016" s="4"/>
      <c r="AA1016" s="4">
        <v>1105.0</v>
      </c>
      <c r="AB1016" s="4" t="s">
        <v>47</v>
      </c>
      <c r="AC1016" s="4"/>
      <c r="AD1016" s="20" t="s">
        <v>540</v>
      </c>
      <c r="AE1016" s="4"/>
      <c r="AF1016" s="4"/>
      <c r="AG1016" s="4"/>
      <c r="AH1016" s="4"/>
      <c r="AI1016" s="4"/>
      <c r="AJ1016" s="4"/>
      <c r="AK1016" s="4"/>
      <c r="AL1016" s="4"/>
      <c r="AM1016" s="4"/>
      <c r="AN1016" s="4"/>
      <c r="AO1016" s="4"/>
      <c r="AP1016" s="4" t="str">
        <f>VLOOKUP(AA1017,[1]Trộn!AA1016:AB4008,2,FALSE)</f>
        <v>#ERROR!</v>
      </c>
      <c r="AQ1016" s="4"/>
      <c r="AR1016" s="4"/>
      <c r="AS1016" s="4"/>
      <c r="AT1016" s="4"/>
      <c r="AU1016" s="4"/>
      <c r="AV1016" s="4"/>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c r="CL1016" s="4"/>
      <c r="CM1016" s="4"/>
    </row>
    <row r="1017" ht="14.25" customHeight="1">
      <c r="A1017" s="1" t="str">
        <f t="shared" si="196"/>
        <v/>
      </c>
      <c r="B1017" s="3">
        <f t="shared" si="197"/>
        <v>0</v>
      </c>
      <c r="C1017" s="4" t="s">
        <v>5528</v>
      </c>
      <c r="D1017" s="4" t="s">
        <v>5281</v>
      </c>
      <c r="E1017" s="4"/>
      <c r="F1017" s="4"/>
      <c r="G1017" s="4" t="s">
        <v>5529</v>
      </c>
      <c r="H1017" s="4"/>
      <c r="I1017" s="4"/>
      <c r="J1017" s="4" t="s">
        <v>123</v>
      </c>
      <c r="K1017" s="4"/>
      <c r="L1017" s="4" t="s">
        <v>5530</v>
      </c>
      <c r="M1017" s="4"/>
      <c r="N1017" s="4"/>
      <c r="O1017" s="4"/>
      <c r="P1017" s="4"/>
      <c r="Q1017" s="4" t="s">
        <v>144</v>
      </c>
      <c r="R1017" s="4" t="s">
        <v>5531</v>
      </c>
      <c r="S1017" s="4" t="s">
        <v>5532</v>
      </c>
      <c r="T1017" s="4" t="s">
        <v>5533</v>
      </c>
      <c r="U1017" s="4" t="s">
        <v>5534</v>
      </c>
      <c r="V1017" s="4" t="s">
        <v>5535</v>
      </c>
      <c r="W1017" s="4" t="s">
        <v>150</v>
      </c>
      <c r="X1017" s="4" t="s">
        <v>151</v>
      </c>
      <c r="Y1017" s="4"/>
      <c r="Z1017" s="4" t="s">
        <v>5536</v>
      </c>
      <c r="AA1017" s="4">
        <v>1106.0</v>
      </c>
      <c r="AB1017" s="4" t="s">
        <v>101</v>
      </c>
      <c r="AC1017" s="4"/>
      <c r="AD1017" s="4"/>
      <c r="AE1017" s="4"/>
      <c r="AF1017" s="4"/>
      <c r="AG1017" s="4"/>
      <c r="AH1017" s="4"/>
      <c r="AI1017" s="4"/>
      <c r="AJ1017" s="4"/>
      <c r="AK1017" s="4"/>
      <c r="AL1017" s="4"/>
      <c r="AM1017" s="4"/>
      <c r="AN1017" s="4"/>
      <c r="AO1017" s="4"/>
      <c r="AP1017" s="4" t="str">
        <f>VLOOKUP(AA1018,[1]Trộn!AA1017:AB4009,2,FALSE)</f>
        <v>#ERROR!</v>
      </c>
      <c r="AQ1017" s="4"/>
      <c r="AR1017" s="4"/>
      <c r="AS1017" s="4"/>
      <c r="AT1017" s="4"/>
      <c r="AU1017" s="4"/>
      <c r="AV1017" s="4"/>
      <c r="AW1017" s="4"/>
      <c r="AX1017" s="4"/>
      <c r="AY1017" s="4"/>
      <c r="AZ1017" s="4"/>
      <c r="BA1017" s="4"/>
      <c r="BB1017" s="4"/>
      <c r="BC1017" s="4"/>
      <c r="BD1017" s="4"/>
      <c r="BE1017" s="4"/>
      <c r="BF1017" s="4"/>
      <c r="BG1017" s="4"/>
      <c r="BH1017" s="4"/>
      <c r="BI1017" s="4"/>
      <c r="BJ1017" s="4"/>
      <c r="BK1017" s="4"/>
      <c r="BL1017" s="4"/>
      <c r="BM1017" s="4"/>
      <c r="BN1017" s="4"/>
      <c r="BO1017" s="4"/>
      <c r="BP1017" s="4"/>
      <c r="BQ1017" s="4"/>
      <c r="BR1017" s="4"/>
      <c r="BS1017" s="4"/>
      <c r="BT1017" s="4"/>
      <c r="BU1017" s="4"/>
      <c r="BV1017" s="4"/>
      <c r="BW1017" s="4"/>
      <c r="BX1017" s="4"/>
      <c r="BY1017" s="4"/>
      <c r="BZ1017" s="4"/>
      <c r="CA1017" s="4"/>
      <c r="CB1017" s="4"/>
      <c r="CC1017" s="4"/>
      <c r="CD1017" s="4"/>
      <c r="CE1017" s="4"/>
      <c r="CF1017" s="4"/>
      <c r="CG1017" s="4"/>
      <c r="CH1017" s="4"/>
      <c r="CI1017" s="4"/>
      <c r="CJ1017" s="4"/>
      <c r="CK1017" s="4"/>
      <c r="CL1017" s="4"/>
      <c r="CM1017" s="4"/>
    </row>
    <row r="1018" ht="14.25" customHeight="1">
      <c r="A1018" s="1" t="str">
        <f t="shared" si="196"/>
        <v/>
      </c>
      <c r="B1018" s="3" t="str">
        <f t="shared" si="197"/>
        <v>Tự do chọn</v>
      </c>
      <c r="C1018" s="4" t="s">
        <v>5537</v>
      </c>
      <c r="D1018" s="4" t="s">
        <v>5281</v>
      </c>
      <c r="E1018" s="4"/>
      <c r="F1018" s="4" t="s">
        <v>5538</v>
      </c>
      <c r="G1018" s="4" t="s">
        <v>5539</v>
      </c>
      <c r="H1018" s="4"/>
      <c r="I1018" s="4"/>
      <c r="J1018" s="4"/>
      <c r="K1018" s="4"/>
      <c r="L1018" s="4"/>
      <c r="M1018" s="4" t="s">
        <v>49</v>
      </c>
      <c r="N1018" s="4" t="s">
        <v>8</v>
      </c>
      <c r="O1018" s="4"/>
      <c r="P1018" s="4"/>
      <c r="Q1018" s="4"/>
      <c r="R1018" s="4"/>
      <c r="S1018" s="4"/>
      <c r="T1018" s="4"/>
      <c r="U1018" s="4"/>
      <c r="V1018" s="4"/>
      <c r="W1018" s="4"/>
      <c r="X1018" s="4"/>
      <c r="Y1018" s="4"/>
      <c r="Z1018" s="4"/>
      <c r="AA1018" s="4">
        <v>1107.0</v>
      </c>
      <c r="AB1018" s="4" t="s">
        <v>47</v>
      </c>
      <c r="AC1018" s="4"/>
      <c r="AD1018" s="20" t="s">
        <v>544</v>
      </c>
      <c r="AE1018" s="4"/>
      <c r="AF1018" s="4"/>
      <c r="AG1018" s="4"/>
      <c r="AH1018" s="4"/>
      <c r="AI1018" s="4"/>
      <c r="AJ1018" s="4"/>
      <c r="AK1018" s="4"/>
      <c r="AL1018" s="4"/>
      <c r="AM1018" s="4"/>
      <c r="AN1018" s="4"/>
      <c r="AO1018" s="4"/>
      <c r="AP1018" s="4" t="str">
        <f>VLOOKUP(AA1019,[1]Trộn!AA1018:AB4010,2,FALSE)</f>
        <v>#ERROR!</v>
      </c>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c r="CA1018" s="4"/>
      <c r="CB1018" s="4"/>
      <c r="CC1018" s="4"/>
      <c r="CD1018" s="4"/>
      <c r="CE1018" s="4"/>
      <c r="CF1018" s="4"/>
      <c r="CG1018" s="4"/>
      <c r="CH1018" s="4"/>
      <c r="CI1018" s="4"/>
      <c r="CJ1018" s="4"/>
      <c r="CK1018" s="4"/>
      <c r="CL1018" s="4"/>
      <c r="CM1018" s="4"/>
    </row>
    <row r="1019" ht="14.25" customHeight="1">
      <c r="A1019" s="1" t="str">
        <f t="shared" si="196"/>
        <v>OK</v>
      </c>
      <c r="B1019" s="3" t="str">
        <f t="shared" si="197"/>
        <v>OK</v>
      </c>
      <c r="C1019" s="4" t="s">
        <v>5537</v>
      </c>
      <c r="D1019" s="4" t="s">
        <v>5281</v>
      </c>
      <c r="E1019" s="4"/>
      <c r="F1019" s="4" t="s">
        <v>5538</v>
      </c>
      <c r="G1019" s="4" t="s">
        <v>5539</v>
      </c>
      <c r="H1019" s="4"/>
      <c r="I1019" s="4"/>
      <c r="J1019" s="4"/>
      <c r="K1019" s="4"/>
      <c r="L1019" s="4"/>
      <c r="M1019" s="4" t="s">
        <v>101</v>
      </c>
      <c r="N1019" s="4" t="s">
        <v>9</v>
      </c>
      <c r="O1019" s="4" t="s">
        <v>695</v>
      </c>
      <c r="P1019" s="4" t="s">
        <v>696</v>
      </c>
      <c r="Q1019" s="4"/>
      <c r="R1019" s="4" t="s">
        <v>5540</v>
      </c>
      <c r="S1019" s="4"/>
      <c r="T1019" s="4"/>
      <c r="U1019" s="4"/>
      <c r="V1019" s="4"/>
      <c r="W1019" s="4"/>
      <c r="X1019" s="4" t="s">
        <v>5541</v>
      </c>
      <c r="Y1019" s="4" t="s">
        <v>5541</v>
      </c>
      <c r="Z1019" s="4"/>
      <c r="AA1019" s="4">
        <v>1108.0</v>
      </c>
      <c r="AB1019" s="4" t="s">
        <v>48</v>
      </c>
      <c r="AC1019" s="4"/>
      <c r="AD1019" s="4"/>
      <c r="AE1019" s="4"/>
      <c r="AF1019" s="4"/>
      <c r="AG1019" s="4"/>
      <c r="AH1019" s="4"/>
      <c r="AI1019" s="4"/>
      <c r="AJ1019" s="4"/>
      <c r="AK1019" s="4"/>
      <c r="AL1019" s="4"/>
      <c r="AM1019" s="4"/>
      <c r="AN1019" s="4"/>
      <c r="AO1019" s="4"/>
      <c r="AP1019" s="4" t="str">
        <f>VLOOKUP(AA1020,[1]Trộn!AA1019:AB4011,2,FALSE)</f>
        <v>#ERROR!</v>
      </c>
      <c r="AQ1019" s="4"/>
      <c r="AR1019" s="4"/>
      <c r="AS1019" s="4"/>
      <c r="AT1019" s="4"/>
      <c r="AU1019" s="4"/>
      <c r="AV1019" s="4"/>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4"/>
      <c r="BS1019" s="4"/>
      <c r="BT1019" s="4"/>
      <c r="BU1019" s="4"/>
      <c r="BV1019" s="4"/>
      <c r="BW1019" s="4"/>
      <c r="BX1019" s="4"/>
      <c r="BY1019" s="4"/>
      <c r="BZ1019" s="4"/>
      <c r="CA1019" s="4"/>
      <c r="CB1019" s="4"/>
      <c r="CC1019" s="4"/>
      <c r="CD1019" s="4"/>
      <c r="CE1019" s="4"/>
      <c r="CF1019" s="4"/>
      <c r="CG1019" s="4"/>
      <c r="CH1019" s="4"/>
      <c r="CI1019" s="4"/>
      <c r="CJ1019" s="4"/>
      <c r="CK1019" s="4"/>
      <c r="CL1019" s="4"/>
      <c r="CM1019" s="4"/>
    </row>
    <row r="1020" ht="14.25" customHeight="1">
      <c r="A1020" s="1"/>
      <c r="B1020" s="3"/>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4"/>
      <c r="BS1020" s="4"/>
      <c r="BT1020" s="4"/>
      <c r="BU1020" s="4"/>
      <c r="BV1020" s="4"/>
      <c r="BW1020" s="4"/>
      <c r="BX1020" s="4"/>
      <c r="BY1020" s="4"/>
      <c r="BZ1020" s="4"/>
      <c r="CA1020" s="4"/>
      <c r="CB1020" s="4"/>
      <c r="CC1020" s="4"/>
      <c r="CD1020" s="4"/>
      <c r="CE1020" s="4"/>
      <c r="CF1020" s="4"/>
      <c r="CG1020" s="4"/>
      <c r="CH1020" s="4"/>
      <c r="CI1020" s="4"/>
      <c r="CJ1020" s="4"/>
      <c r="CK1020" s="4"/>
      <c r="CL1020" s="4"/>
      <c r="CM1020" s="4"/>
    </row>
    <row r="1021" ht="14.25" customHeight="1">
      <c r="A1021" s="1" t="str">
        <f t="shared" ref="A1021:A1030" si="198">SWITCH(B1021,"OK",IF(ISBLANK(R1021),IF(ISBLANK(P1021),"Giữ chỗ nhóm","Giữ chỗ"),"OK"),"Chưa làm",IF(P1021&lt;&gt;"","Giữ chỗ",""),0,IF(ISBLANK(R1021),"Thêm",""),"")</f>
        <v>OK</v>
      </c>
      <c r="B1021" s="3" t="str">
        <f t="shared" ref="B1021:B1030" si="199">IF(Q1021&lt;&gt;"",0,IF(O1021="",IF(N1021="",,"Tự do chọn"),SWITCH(M1021,"KSTN",IF(LEFT(O1021,1)="A","OK","Sai lớp"),"CQ",IF(LEFT(O1021,1)="B","OK","Sai lớp"),"SIE",IF(LEFT(O1021,1)="C","OK","Sai lớp"),"VN",IF(LEFT(O1021,1)="D","OK","Sai lớp"),"VN-ICT",IF(LEFT(O1021,1)="D","OK","Sai lớp"),"Sai phân công")))</f>
        <v>OK</v>
      </c>
      <c r="C1021" s="4" t="s">
        <v>5542</v>
      </c>
      <c r="D1021" s="4" t="s">
        <v>5281</v>
      </c>
      <c r="E1021" s="4"/>
      <c r="F1021" s="4"/>
      <c r="G1021" s="4"/>
      <c r="H1021" s="4"/>
      <c r="I1021" s="4"/>
      <c r="J1021" s="4"/>
      <c r="K1021" s="4"/>
      <c r="L1021" s="4"/>
      <c r="M1021" s="4" t="s">
        <v>49</v>
      </c>
      <c r="N1021" s="4" t="s">
        <v>8</v>
      </c>
      <c r="O1021" s="4" t="s">
        <v>3028</v>
      </c>
      <c r="P1021" s="4" t="s">
        <v>3391</v>
      </c>
      <c r="Q1021" s="4"/>
      <c r="R1021" s="4" t="s">
        <v>5543</v>
      </c>
      <c r="S1021" s="4" t="s">
        <v>5544</v>
      </c>
      <c r="T1021" s="4" t="s">
        <v>5545</v>
      </c>
      <c r="U1021" s="4" t="s">
        <v>5546</v>
      </c>
      <c r="V1021" s="4" t="s">
        <v>5547</v>
      </c>
      <c r="W1021" s="4" t="s">
        <v>5548</v>
      </c>
      <c r="X1021" s="4"/>
      <c r="Y1021" s="4"/>
      <c r="Z1021" s="4"/>
      <c r="AA1021" s="4">
        <v>1110.0</v>
      </c>
      <c r="AB1021" s="4" t="s">
        <v>47</v>
      </c>
      <c r="AC1021" s="4"/>
      <c r="AD1021" s="20" t="s">
        <v>595</v>
      </c>
      <c r="AE1021" s="4"/>
      <c r="AF1021" s="4"/>
      <c r="AG1021" s="4"/>
      <c r="AH1021" s="4"/>
      <c r="AI1021" s="4"/>
      <c r="AJ1021" s="4"/>
      <c r="AK1021" s="4"/>
      <c r="AL1021" s="4"/>
      <c r="AM1021" s="4"/>
      <c r="AN1021" s="4"/>
      <c r="AO1021" s="4"/>
      <c r="AP1021" s="4" t="str">
        <f>VLOOKUP(AA1022,[1]Trộn!AA1021:AB4013,2,FALSE)</f>
        <v>#ERROR!</v>
      </c>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c r="BZ1021" s="4"/>
      <c r="CA1021" s="4"/>
      <c r="CB1021" s="4"/>
      <c r="CC1021" s="4"/>
      <c r="CD1021" s="4"/>
      <c r="CE1021" s="4"/>
      <c r="CF1021" s="4"/>
      <c r="CG1021" s="4"/>
      <c r="CH1021" s="4"/>
      <c r="CI1021" s="4"/>
      <c r="CJ1021" s="4"/>
      <c r="CK1021" s="4"/>
      <c r="CL1021" s="4"/>
      <c r="CM1021" s="4"/>
    </row>
    <row r="1022" ht="14.25" customHeight="1">
      <c r="A1022" s="1" t="str">
        <f t="shared" si="198"/>
        <v/>
      </c>
      <c r="B1022" s="3" t="str">
        <f t="shared" si="199"/>
        <v>Tự do chọn</v>
      </c>
      <c r="C1022" s="4" t="s">
        <v>5542</v>
      </c>
      <c r="D1022" s="4" t="s">
        <v>5281</v>
      </c>
      <c r="E1022" s="4"/>
      <c r="F1022" s="4"/>
      <c r="G1022" s="4"/>
      <c r="H1022" s="4"/>
      <c r="I1022" s="4"/>
      <c r="J1022" s="4"/>
      <c r="K1022" s="4"/>
      <c r="L1022" s="4"/>
      <c r="M1022" s="4" t="s">
        <v>49</v>
      </c>
      <c r="N1022" s="4" t="s">
        <v>8</v>
      </c>
      <c r="O1022" s="4"/>
      <c r="P1022" s="4"/>
      <c r="Q1022" s="4"/>
      <c r="R1022" s="4"/>
      <c r="S1022" s="4"/>
      <c r="T1022" s="4"/>
      <c r="U1022" s="4"/>
      <c r="V1022" s="4"/>
      <c r="W1022" s="4"/>
      <c r="X1022" s="4"/>
      <c r="Y1022" s="4"/>
      <c r="Z1022" s="4"/>
      <c r="AA1022" s="4">
        <v>1111.0</v>
      </c>
      <c r="AB1022" s="4" t="s">
        <v>47</v>
      </c>
      <c r="AC1022" s="4"/>
      <c r="AD1022" s="20" t="s">
        <v>671</v>
      </c>
      <c r="AE1022" s="4"/>
      <c r="AF1022" s="4"/>
      <c r="AG1022" s="4"/>
      <c r="AH1022" s="4"/>
      <c r="AI1022" s="4"/>
      <c r="AJ1022" s="4"/>
      <c r="AK1022" s="4"/>
      <c r="AL1022" s="4"/>
      <c r="AM1022" s="4"/>
      <c r="AN1022" s="4"/>
      <c r="AO1022" s="4"/>
      <c r="AP1022" s="4" t="str">
        <f>VLOOKUP(AA1023,[1]Trộn!AA1022:AB4014,2,FALSE)</f>
        <v>#ERROR!</v>
      </c>
      <c r="AQ1022" s="4"/>
      <c r="AR1022" s="4"/>
      <c r="AS1022" s="4"/>
      <c r="AT1022" s="4"/>
      <c r="AU1022" s="4"/>
      <c r="AV1022" s="4"/>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c r="CL1022" s="4"/>
      <c r="CM1022" s="4"/>
    </row>
    <row r="1023" ht="14.25" customHeight="1">
      <c r="A1023" s="1" t="str">
        <f t="shared" si="198"/>
        <v>OK</v>
      </c>
      <c r="B1023" s="3" t="str">
        <f t="shared" si="199"/>
        <v>OK</v>
      </c>
      <c r="C1023" s="4" t="s">
        <v>5542</v>
      </c>
      <c r="D1023" s="4" t="s">
        <v>5281</v>
      </c>
      <c r="E1023" s="4"/>
      <c r="F1023" s="4"/>
      <c r="G1023" s="4" t="s">
        <v>5549</v>
      </c>
      <c r="H1023" s="4"/>
      <c r="I1023" s="4"/>
      <c r="J1023" s="4" t="s">
        <v>123</v>
      </c>
      <c r="K1023" s="4"/>
      <c r="L1023" s="4" t="s">
        <v>5550</v>
      </c>
      <c r="M1023" s="4" t="s">
        <v>49</v>
      </c>
      <c r="N1023" s="4" t="s">
        <v>8</v>
      </c>
      <c r="O1023" s="4" t="s">
        <v>3275</v>
      </c>
      <c r="P1023" s="4" t="s">
        <v>4285</v>
      </c>
      <c r="Q1023" s="4"/>
      <c r="R1023" s="4" t="s">
        <v>5551</v>
      </c>
      <c r="S1023" s="4" t="s">
        <v>5552</v>
      </c>
      <c r="T1023" s="4" t="s">
        <v>5553</v>
      </c>
      <c r="U1023" s="4" t="s">
        <v>5554</v>
      </c>
      <c r="V1023" s="4" t="s">
        <v>5555</v>
      </c>
      <c r="W1023" s="4" t="s">
        <v>5556</v>
      </c>
      <c r="X1023" s="4"/>
      <c r="Y1023" s="4"/>
      <c r="Z1023" s="4"/>
      <c r="AA1023" s="4">
        <v>1112.0</v>
      </c>
      <c r="AB1023" s="4" t="s">
        <v>47</v>
      </c>
      <c r="AC1023" s="4"/>
      <c r="AD1023" s="20" t="s">
        <v>953</v>
      </c>
      <c r="AE1023" s="4"/>
      <c r="AF1023" s="4"/>
      <c r="AG1023" s="4"/>
      <c r="AH1023" s="4"/>
      <c r="AI1023" s="4"/>
      <c r="AJ1023" s="4"/>
      <c r="AK1023" s="4"/>
      <c r="AL1023" s="4"/>
      <c r="AM1023" s="4"/>
      <c r="AN1023" s="4"/>
      <c r="AO1023" s="4"/>
      <c r="AP1023" s="4" t="str">
        <f>VLOOKUP(AA1024,[1]Trộn!AA1023:AB4015,2,FALSE)</f>
        <v>#ERROR!</v>
      </c>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c r="CM1023" s="4"/>
    </row>
    <row r="1024" ht="14.25" customHeight="1">
      <c r="A1024" s="1" t="str">
        <f t="shared" si="198"/>
        <v/>
      </c>
      <c r="B1024" s="3">
        <f t="shared" si="199"/>
        <v>0</v>
      </c>
      <c r="C1024" s="4" t="s">
        <v>5542</v>
      </c>
      <c r="D1024" s="4" t="s">
        <v>5281</v>
      </c>
      <c r="E1024" s="4"/>
      <c r="F1024" s="4"/>
      <c r="G1024" s="4" t="s">
        <v>5549</v>
      </c>
      <c r="H1024" s="4"/>
      <c r="I1024" s="4"/>
      <c r="J1024" s="4" t="s">
        <v>123</v>
      </c>
      <c r="K1024" s="4"/>
      <c r="L1024" s="4" t="s">
        <v>5550</v>
      </c>
      <c r="M1024" s="4"/>
      <c r="N1024" s="4"/>
      <c r="O1024" s="4"/>
      <c r="P1024" s="4" t="s">
        <v>4503</v>
      </c>
      <c r="Q1024" s="4" t="s">
        <v>5</v>
      </c>
      <c r="R1024" s="4" t="s">
        <v>5557</v>
      </c>
      <c r="S1024" s="4" t="s">
        <v>5450</v>
      </c>
      <c r="T1024" s="4" t="s">
        <v>5558</v>
      </c>
      <c r="U1024" s="4" t="s">
        <v>5452</v>
      </c>
      <c r="V1024" s="4" t="s">
        <v>5559</v>
      </c>
      <c r="W1024" s="4" t="s">
        <v>5560</v>
      </c>
      <c r="X1024" s="4" t="s">
        <v>242</v>
      </c>
      <c r="Y1024" s="4"/>
      <c r="Z1024" s="4" t="s">
        <v>5561</v>
      </c>
      <c r="AA1024" s="4">
        <v>1113.0</v>
      </c>
      <c r="AB1024" s="4" t="s">
        <v>13</v>
      </c>
      <c r="AC1024" s="4"/>
      <c r="AD1024" s="4"/>
      <c r="AE1024" s="4"/>
      <c r="AF1024" s="4"/>
      <c r="AG1024" s="4"/>
      <c r="AH1024" s="4"/>
      <c r="AI1024" s="4"/>
      <c r="AJ1024" s="4"/>
      <c r="AK1024" s="4"/>
      <c r="AL1024" s="4"/>
      <c r="AM1024" s="4"/>
      <c r="AN1024" s="4"/>
      <c r="AO1024" s="4"/>
      <c r="AP1024" s="4" t="str">
        <f>VLOOKUP(AA1025,[1]Trộn!AA1024:AB4016,2,FALSE)</f>
        <v>#ERROR!</v>
      </c>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X1024" s="4"/>
      <c r="BY1024" s="4"/>
      <c r="BZ1024" s="4"/>
      <c r="CA1024" s="4"/>
      <c r="CB1024" s="4"/>
      <c r="CC1024" s="4"/>
      <c r="CD1024" s="4"/>
      <c r="CE1024" s="4"/>
      <c r="CF1024" s="4"/>
      <c r="CG1024" s="4"/>
      <c r="CH1024" s="4"/>
      <c r="CI1024" s="4"/>
      <c r="CJ1024" s="4"/>
      <c r="CK1024" s="4"/>
      <c r="CL1024" s="4"/>
      <c r="CM1024" s="4"/>
    </row>
    <row r="1025" ht="14.25" customHeight="1">
      <c r="A1025" s="1" t="str">
        <f t="shared" si="198"/>
        <v/>
      </c>
      <c r="B1025" s="3">
        <f t="shared" si="199"/>
        <v>0</v>
      </c>
      <c r="C1025" s="4" t="s">
        <v>5542</v>
      </c>
      <c r="D1025" s="4" t="s">
        <v>5281</v>
      </c>
      <c r="E1025" s="4"/>
      <c r="F1025" s="4"/>
      <c r="G1025" s="4"/>
      <c r="H1025" s="4"/>
      <c r="I1025" s="4"/>
      <c r="J1025" s="4"/>
      <c r="K1025" s="4"/>
      <c r="L1025" s="4"/>
      <c r="M1025" s="4"/>
      <c r="N1025" s="4"/>
      <c r="O1025" s="4"/>
      <c r="P1025" s="4" t="s">
        <v>4445</v>
      </c>
      <c r="Q1025" s="4" t="s">
        <v>9</v>
      </c>
      <c r="R1025" s="4" t="s">
        <v>5562</v>
      </c>
      <c r="S1025" s="4" t="s">
        <v>150</v>
      </c>
      <c r="T1025" s="4" t="s">
        <v>150</v>
      </c>
      <c r="U1025" s="4" t="s">
        <v>150</v>
      </c>
      <c r="V1025" s="4" t="s">
        <v>150</v>
      </c>
      <c r="W1025" s="4" t="s">
        <v>150</v>
      </c>
      <c r="X1025" s="4" t="s">
        <v>5563</v>
      </c>
      <c r="Y1025" s="4"/>
      <c r="Z1025" s="4" t="s">
        <v>5564</v>
      </c>
      <c r="AA1025" s="4">
        <v>1114.0</v>
      </c>
      <c r="AB1025" s="4" t="s">
        <v>13</v>
      </c>
      <c r="AC1025" s="4"/>
      <c r="AD1025" s="4"/>
      <c r="AE1025" s="4"/>
      <c r="AF1025" s="4"/>
      <c r="AG1025" s="4"/>
      <c r="AH1025" s="4"/>
      <c r="AI1025" s="4"/>
      <c r="AJ1025" s="4"/>
      <c r="AK1025" s="4"/>
      <c r="AL1025" s="4"/>
      <c r="AM1025" s="4"/>
      <c r="AN1025" s="4"/>
      <c r="AO1025" s="4"/>
      <c r="AP1025" s="4" t="str">
        <f>VLOOKUP(AA1026,[1]Trộn!AA1025:AB4017,2,FALSE)</f>
        <v>#ERROR!</v>
      </c>
      <c r="AQ1025" s="4"/>
      <c r="AR1025" s="4"/>
      <c r="AS1025" s="4"/>
      <c r="AT1025" s="4"/>
      <c r="AU1025" s="4"/>
      <c r="AV1025" s="4"/>
      <c r="AW1025" s="4"/>
      <c r="AX1025" s="4"/>
      <c r="AY1025" s="4"/>
      <c r="AZ1025" s="4"/>
      <c r="BA1025" s="4"/>
      <c r="BB1025" s="4"/>
      <c r="BC1025" s="4"/>
      <c r="BD1025" s="4"/>
      <c r="BE1025" s="4"/>
      <c r="BF1025" s="4"/>
      <c r="BG1025" s="4"/>
      <c r="BH1025" s="4"/>
      <c r="BI1025" s="4"/>
      <c r="BJ1025" s="4"/>
      <c r="BK1025" s="4"/>
      <c r="BL1025" s="4"/>
      <c r="BM1025" s="4"/>
      <c r="BN1025" s="4"/>
      <c r="BO1025" s="4"/>
      <c r="BP1025" s="4"/>
      <c r="BQ1025" s="4"/>
      <c r="BR1025" s="4"/>
      <c r="BS1025" s="4"/>
      <c r="BT1025" s="4"/>
      <c r="BU1025" s="4"/>
      <c r="BV1025" s="4"/>
      <c r="BW1025" s="4"/>
      <c r="BX1025" s="4"/>
      <c r="BY1025" s="4"/>
      <c r="BZ1025" s="4"/>
      <c r="CA1025" s="4"/>
      <c r="CB1025" s="4"/>
      <c r="CC1025" s="4"/>
      <c r="CD1025" s="4"/>
      <c r="CE1025" s="4"/>
      <c r="CF1025" s="4"/>
      <c r="CG1025" s="4"/>
      <c r="CH1025" s="4"/>
      <c r="CI1025" s="4"/>
      <c r="CJ1025" s="4"/>
      <c r="CK1025" s="4"/>
      <c r="CL1025" s="4"/>
      <c r="CM1025" s="4"/>
    </row>
    <row r="1026" ht="14.25" customHeight="1">
      <c r="A1026" s="1" t="str">
        <f t="shared" si="198"/>
        <v/>
      </c>
      <c r="B1026" s="3">
        <f t="shared" si="199"/>
        <v>0</v>
      </c>
      <c r="C1026" s="4" t="s">
        <v>5542</v>
      </c>
      <c r="D1026" s="4" t="s">
        <v>5281</v>
      </c>
      <c r="E1026" s="4"/>
      <c r="F1026" s="4"/>
      <c r="G1026" s="4"/>
      <c r="H1026" s="4"/>
      <c r="I1026" s="4"/>
      <c r="J1026" s="4"/>
      <c r="K1026" s="4"/>
      <c r="L1026" s="4"/>
      <c r="M1026" s="4"/>
      <c r="N1026" s="4"/>
      <c r="O1026" s="4"/>
      <c r="P1026" s="4"/>
      <c r="Q1026" s="4" t="s">
        <v>144</v>
      </c>
      <c r="R1026" s="4" t="s">
        <v>5565</v>
      </c>
      <c r="S1026" s="4" t="s">
        <v>5566</v>
      </c>
      <c r="T1026" s="4" t="s">
        <v>5567</v>
      </c>
      <c r="U1026" s="4" t="s">
        <v>5568</v>
      </c>
      <c r="V1026" s="4" t="s">
        <v>5569</v>
      </c>
      <c r="W1026" s="4" t="s">
        <v>3115</v>
      </c>
      <c r="X1026" s="4" t="s">
        <v>242</v>
      </c>
      <c r="Y1026" s="4"/>
      <c r="Z1026" s="4" t="s">
        <v>3855</v>
      </c>
      <c r="AA1026" s="4">
        <v>1115.0</v>
      </c>
      <c r="AB1026" s="4" t="s">
        <v>101</v>
      </c>
      <c r="AC1026" s="4"/>
      <c r="AD1026" s="4"/>
      <c r="AE1026" s="4"/>
      <c r="AF1026" s="4"/>
      <c r="AG1026" s="4"/>
      <c r="AH1026" s="4"/>
      <c r="AI1026" s="4"/>
      <c r="AJ1026" s="4"/>
      <c r="AK1026" s="4"/>
      <c r="AL1026" s="4"/>
      <c r="AM1026" s="4"/>
      <c r="AN1026" s="4"/>
      <c r="AO1026" s="4"/>
      <c r="AP1026" s="4" t="str">
        <f>VLOOKUP(AA1027,[1]Trộn!AA1026:AB4018,2,FALSE)</f>
        <v>#ERROR!</v>
      </c>
      <c r="AQ1026" s="4"/>
      <c r="AR1026" s="4"/>
      <c r="AS1026" s="4"/>
      <c r="AT1026" s="4"/>
      <c r="AU1026" s="4"/>
      <c r="AV1026" s="4"/>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4"/>
      <c r="BS1026" s="4"/>
      <c r="BT1026" s="4"/>
      <c r="BU1026" s="4"/>
      <c r="BV1026" s="4"/>
      <c r="BW1026" s="4"/>
      <c r="BX1026" s="4"/>
      <c r="BY1026" s="4"/>
      <c r="BZ1026" s="4"/>
      <c r="CA1026" s="4"/>
      <c r="CB1026" s="4"/>
      <c r="CC1026" s="4"/>
      <c r="CD1026" s="4"/>
      <c r="CE1026" s="4"/>
      <c r="CF1026" s="4"/>
      <c r="CG1026" s="4"/>
      <c r="CH1026" s="4"/>
      <c r="CI1026" s="4"/>
      <c r="CJ1026" s="4"/>
      <c r="CK1026" s="4"/>
      <c r="CL1026" s="4"/>
      <c r="CM1026" s="4"/>
    </row>
    <row r="1027" ht="14.25" customHeight="1">
      <c r="A1027" s="1" t="str">
        <f t="shared" si="198"/>
        <v/>
      </c>
      <c r="B1027" s="3" t="str">
        <f t="shared" si="199"/>
        <v>Tự do chọn</v>
      </c>
      <c r="C1027" s="4" t="s">
        <v>5570</v>
      </c>
      <c r="D1027" s="4" t="s">
        <v>5281</v>
      </c>
      <c r="E1027" s="4"/>
      <c r="F1027" s="4"/>
      <c r="G1027" s="4" t="s">
        <v>5571</v>
      </c>
      <c r="H1027" s="4" t="s">
        <v>5572</v>
      </c>
      <c r="I1027" s="4"/>
      <c r="J1027" s="4" t="s">
        <v>123</v>
      </c>
      <c r="K1027" s="4"/>
      <c r="L1027" s="4" t="s">
        <v>5573</v>
      </c>
      <c r="M1027" s="4" t="s">
        <v>49</v>
      </c>
      <c r="N1027" s="4" t="s">
        <v>8</v>
      </c>
      <c r="O1027" s="4"/>
      <c r="P1027" s="4"/>
      <c r="Q1027" s="4"/>
      <c r="R1027" s="4"/>
      <c r="S1027" s="4"/>
      <c r="T1027" s="4"/>
      <c r="U1027" s="4"/>
      <c r="V1027" s="4"/>
      <c r="W1027" s="4"/>
      <c r="X1027" s="4"/>
      <c r="Y1027" s="4"/>
      <c r="Z1027" s="4"/>
      <c r="AA1027" s="4">
        <v>1116.0</v>
      </c>
      <c r="AB1027" s="4" t="s">
        <v>47</v>
      </c>
      <c r="AC1027" s="4"/>
      <c r="AD1027" s="20" t="s">
        <v>1011</v>
      </c>
      <c r="AE1027" s="4"/>
      <c r="AF1027" s="4"/>
      <c r="AG1027" s="4"/>
      <c r="AH1027" s="4"/>
      <c r="AI1027" s="4"/>
      <c r="AJ1027" s="4"/>
      <c r="AK1027" s="4"/>
      <c r="AL1027" s="4"/>
      <c r="AM1027" s="4"/>
      <c r="AN1027" s="4"/>
      <c r="AO1027" s="4"/>
      <c r="AP1027" s="4" t="str">
        <f>VLOOKUP(AA1028,[1]Trộn!AA1027:AB4019,2,FALSE)</f>
        <v>#ERROR!</v>
      </c>
      <c r="AQ1027" s="4"/>
      <c r="AR1027" s="4"/>
      <c r="AS1027" s="4"/>
      <c r="AT1027" s="4"/>
      <c r="AU1027" s="4"/>
      <c r="AV1027" s="4"/>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4"/>
      <c r="BS1027" s="4"/>
      <c r="BT1027" s="4"/>
      <c r="BU1027" s="4"/>
      <c r="BV1027" s="4"/>
      <c r="BW1027" s="4"/>
      <c r="BX1027" s="4"/>
      <c r="BY1027" s="4"/>
      <c r="BZ1027" s="4"/>
      <c r="CA1027" s="4"/>
      <c r="CB1027" s="4"/>
      <c r="CC1027" s="4"/>
      <c r="CD1027" s="4"/>
      <c r="CE1027" s="4"/>
      <c r="CF1027" s="4"/>
      <c r="CG1027" s="4"/>
      <c r="CH1027" s="4"/>
      <c r="CI1027" s="4"/>
      <c r="CJ1027" s="4"/>
      <c r="CK1027" s="4"/>
      <c r="CL1027" s="4"/>
      <c r="CM1027" s="4"/>
    </row>
    <row r="1028" ht="14.25" customHeight="1">
      <c r="A1028" s="1" t="str">
        <f t="shared" si="198"/>
        <v/>
      </c>
      <c r="B1028" s="3">
        <f t="shared" si="199"/>
        <v>0</v>
      </c>
      <c r="C1028" s="4" t="s">
        <v>5570</v>
      </c>
      <c r="D1028" s="4" t="s">
        <v>5281</v>
      </c>
      <c r="E1028" s="4"/>
      <c r="F1028" s="4"/>
      <c r="G1028" s="4" t="s">
        <v>5571</v>
      </c>
      <c r="H1028" s="4" t="s">
        <v>5572</v>
      </c>
      <c r="I1028" s="4"/>
      <c r="J1028" s="4" t="s">
        <v>123</v>
      </c>
      <c r="K1028" s="4"/>
      <c r="L1028" s="4" t="s">
        <v>5573</v>
      </c>
      <c r="M1028" s="4"/>
      <c r="N1028" s="4"/>
      <c r="O1028" s="4"/>
      <c r="P1028" s="4"/>
      <c r="Q1028" s="4" t="s">
        <v>144</v>
      </c>
      <c r="R1028" s="4" t="s">
        <v>5574</v>
      </c>
      <c r="S1028" s="4" t="s">
        <v>150</v>
      </c>
      <c r="T1028" s="4" t="s">
        <v>150</v>
      </c>
      <c r="U1028" s="4" t="s">
        <v>150</v>
      </c>
      <c r="V1028" s="4" t="s">
        <v>150</v>
      </c>
      <c r="W1028" s="4" t="s">
        <v>150</v>
      </c>
      <c r="X1028" s="4" t="s">
        <v>5575</v>
      </c>
      <c r="Y1028" s="4"/>
      <c r="Z1028" s="4" t="s">
        <v>5319</v>
      </c>
      <c r="AA1028" s="4">
        <v>1117.0</v>
      </c>
      <c r="AB1028" s="4" t="s">
        <v>101</v>
      </c>
      <c r="AC1028" s="4"/>
      <c r="AD1028" s="4"/>
      <c r="AE1028" s="4"/>
      <c r="AF1028" s="4"/>
      <c r="AG1028" s="4"/>
      <c r="AH1028" s="4"/>
      <c r="AI1028" s="4"/>
      <c r="AJ1028" s="4"/>
      <c r="AK1028" s="4"/>
      <c r="AL1028" s="4"/>
      <c r="AM1028" s="4"/>
      <c r="AN1028" s="4"/>
      <c r="AO1028" s="4"/>
      <c r="AP1028" s="4" t="str">
        <f>VLOOKUP(AA1029,[1]Trộn!AA1028:AB4020,2,FALSE)</f>
        <v>#ERROR!</v>
      </c>
      <c r="AQ1028" s="4"/>
      <c r="AR1028" s="4"/>
      <c r="AS1028" s="4"/>
      <c r="AT1028" s="4"/>
      <c r="AU1028" s="4"/>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row>
    <row r="1029" ht="14.25" customHeight="1">
      <c r="A1029" s="1" t="str">
        <f t="shared" si="198"/>
        <v/>
      </c>
      <c r="B1029" s="3" t="str">
        <f t="shared" si="199"/>
        <v>Tự do chọn</v>
      </c>
      <c r="C1029" s="4" t="s">
        <v>5576</v>
      </c>
      <c r="D1029" s="4" t="s">
        <v>5281</v>
      </c>
      <c r="E1029" s="4"/>
      <c r="F1029" s="4"/>
      <c r="G1029" s="4"/>
      <c r="H1029" s="4" t="s">
        <v>5577</v>
      </c>
      <c r="I1029" s="4"/>
      <c r="J1029" s="4"/>
      <c r="K1029" s="4"/>
      <c r="L1029" s="4"/>
      <c r="M1029" s="4" t="s">
        <v>49</v>
      </c>
      <c r="N1029" s="4" t="s">
        <v>8</v>
      </c>
      <c r="O1029" s="4"/>
      <c r="P1029" s="4"/>
      <c r="Q1029" s="4"/>
      <c r="R1029" s="4"/>
      <c r="S1029" s="4"/>
      <c r="T1029" s="4"/>
      <c r="U1029" s="4"/>
      <c r="V1029" s="4"/>
      <c r="W1029" s="4"/>
      <c r="X1029" s="4"/>
      <c r="Y1029" s="4"/>
      <c r="Z1029" s="4"/>
      <c r="AA1029" s="4">
        <v>1118.0</v>
      </c>
      <c r="AB1029" s="4" t="s">
        <v>47</v>
      </c>
      <c r="AC1029" s="4"/>
      <c r="AD1029" s="20" t="s">
        <v>1024</v>
      </c>
      <c r="AE1029" s="4"/>
      <c r="AF1029" s="4"/>
      <c r="AG1029" s="4"/>
      <c r="AH1029" s="4"/>
      <c r="AI1029" s="4"/>
      <c r="AJ1029" s="4"/>
      <c r="AK1029" s="4"/>
      <c r="AL1029" s="4"/>
      <c r="AM1029" s="4"/>
      <c r="AN1029" s="4"/>
      <c r="AO1029" s="4"/>
      <c r="AP1029" s="4" t="str">
        <f>VLOOKUP(AA1030,[1]Trộn!AA1029:AB4021,2,FALSE)</f>
        <v>#ERROR!</v>
      </c>
      <c r="AQ1029" s="4"/>
      <c r="AR1029" s="4"/>
      <c r="AS1029" s="4"/>
      <c r="AT1029" s="4"/>
      <c r="AU1029" s="4"/>
      <c r="AV1029" s="4"/>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row>
    <row r="1030" ht="14.25" customHeight="1">
      <c r="A1030" s="1" t="str">
        <f t="shared" si="198"/>
        <v>OK</v>
      </c>
      <c r="B1030" s="3" t="str">
        <f t="shared" si="199"/>
        <v>OK</v>
      </c>
      <c r="C1030" s="4" t="s">
        <v>5576</v>
      </c>
      <c r="D1030" s="4" t="s">
        <v>5281</v>
      </c>
      <c r="E1030" s="4"/>
      <c r="F1030" s="4"/>
      <c r="G1030" s="4"/>
      <c r="H1030" s="4" t="s">
        <v>5577</v>
      </c>
      <c r="I1030" s="4"/>
      <c r="J1030" s="4"/>
      <c r="K1030" s="4"/>
      <c r="L1030" s="4"/>
      <c r="M1030" s="4" t="s">
        <v>48</v>
      </c>
      <c r="N1030" s="4" t="s">
        <v>9</v>
      </c>
      <c r="O1030" s="4" t="s">
        <v>695</v>
      </c>
      <c r="P1030" s="4" t="s">
        <v>1380</v>
      </c>
      <c r="Q1030" s="4"/>
      <c r="R1030" s="4" t="s">
        <v>5578</v>
      </c>
      <c r="S1030" s="4"/>
      <c r="T1030" s="4"/>
      <c r="U1030" s="4"/>
      <c r="V1030" s="4"/>
      <c r="W1030" s="4"/>
      <c r="X1030" s="4" t="s">
        <v>5579</v>
      </c>
      <c r="Y1030" s="4" t="s">
        <v>5580</v>
      </c>
      <c r="Z1030" s="4"/>
      <c r="AA1030" s="4">
        <v>1119.0</v>
      </c>
      <c r="AB1030" s="4" t="s">
        <v>48</v>
      </c>
      <c r="AC1030" s="4"/>
      <c r="AD1030" s="4"/>
      <c r="AE1030" s="4"/>
      <c r="AF1030" s="4"/>
      <c r="AG1030" s="4"/>
      <c r="AH1030" s="4"/>
      <c r="AI1030" s="4"/>
      <c r="AJ1030" s="4"/>
      <c r="AK1030" s="4"/>
      <c r="AL1030" s="4"/>
      <c r="AM1030" s="4"/>
      <c r="AN1030" s="4"/>
      <c r="AO1030" s="4"/>
      <c r="AP1030" s="4" t="str">
        <f>VLOOKUP(AA1031,[1]Trộn!AA1030:AB4022,2,FALSE)</f>
        <v>#ERROR!</v>
      </c>
      <c r="AQ1030" s="4"/>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4"/>
      <c r="CC1030" s="4"/>
      <c r="CD1030" s="4"/>
      <c r="CE1030" s="4"/>
      <c r="CF1030" s="4"/>
      <c r="CG1030" s="4"/>
      <c r="CH1030" s="4"/>
      <c r="CI1030" s="4"/>
      <c r="CJ1030" s="4"/>
      <c r="CK1030" s="4"/>
      <c r="CL1030" s="4"/>
      <c r="CM1030" s="4"/>
    </row>
    <row r="1031" ht="14.25" customHeight="1">
      <c r="A1031" s="1"/>
      <c r="B1031" s="3"/>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c r="CD1031" s="4"/>
      <c r="CE1031" s="4"/>
      <c r="CF1031" s="4"/>
      <c r="CG1031" s="4"/>
      <c r="CH1031" s="4"/>
      <c r="CI1031" s="4"/>
      <c r="CJ1031" s="4"/>
      <c r="CK1031" s="4"/>
      <c r="CL1031" s="4"/>
      <c r="CM1031" s="4"/>
    </row>
    <row r="1032" ht="14.25" customHeight="1">
      <c r="A1032" s="1" t="str">
        <f t="shared" ref="A1032:A1033" si="200">SWITCH(B1032,"OK",IF(ISBLANK(R1032),IF(ISBLANK(P1032),"Giữ chỗ nhóm","Giữ chỗ"),"OK"),"Chưa làm",IF(P1032&lt;&gt;"","Giữ chỗ",""),0,IF(ISBLANK(R1032),"Thêm",""),"")</f>
        <v/>
      </c>
      <c r="B1032" s="3" t="str">
        <f t="shared" ref="B1032:B1033" si="201">IF(Q1032&lt;&gt;"",0,IF(O1032="",IF(N1032="",,"Tự do chọn"),SWITCH(M1032,"KSTN",IF(LEFT(O1032,1)="A","OK","Sai lớp"),"CQ",IF(LEFT(O1032,1)="B","OK","Sai lớp"),"SIE",IF(LEFT(O1032,1)="C","OK","Sai lớp"),"VN",IF(LEFT(O1032,1)="D","OK","Sai lớp"),"VN-ICT",IF(LEFT(O1032,1)="D","OK","Sai lớp"),"Sai phân công")))</f>
        <v>Tự do chọn</v>
      </c>
      <c r="C1032" s="4" t="s">
        <v>5581</v>
      </c>
      <c r="D1032" s="4" t="s">
        <v>5281</v>
      </c>
      <c r="E1032" s="4"/>
      <c r="F1032" s="4"/>
      <c r="G1032" s="4"/>
      <c r="H1032" s="4" t="s">
        <v>5582</v>
      </c>
      <c r="I1032" s="4"/>
      <c r="J1032" s="4"/>
      <c r="K1032" s="4"/>
      <c r="L1032" s="4"/>
      <c r="M1032" s="4" t="s">
        <v>49</v>
      </c>
      <c r="N1032" s="4" t="s">
        <v>8</v>
      </c>
      <c r="O1032" s="4"/>
      <c r="P1032" s="4"/>
      <c r="Q1032" s="4"/>
      <c r="R1032" s="4"/>
      <c r="S1032" s="4"/>
      <c r="T1032" s="4"/>
      <c r="U1032" s="4"/>
      <c r="V1032" s="4"/>
      <c r="W1032" s="4"/>
      <c r="X1032" s="4"/>
      <c r="Y1032" s="4"/>
      <c r="Z1032" s="4"/>
      <c r="AA1032" s="4">
        <v>1121.0</v>
      </c>
      <c r="AB1032" s="4" t="s">
        <v>47</v>
      </c>
      <c r="AC1032" s="4"/>
      <c r="AD1032" s="20" t="s">
        <v>1091</v>
      </c>
      <c r="AE1032" s="4"/>
      <c r="AF1032" s="4"/>
      <c r="AG1032" s="4"/>
      <c r="AH1032" s="4"/>
      <c r="AI1032" s="4"/>
      <c r="AJ1032" s="4"/>
      <c r="AK1032" s="4"/>
      <c r="AL1032" s="4"/>
      <c r="AM1032" s="4"/>
      <c r="AN1032" s="4"/>
      <c r="AO1032" s="4"/>
      <c r="AP1032" s="4" t="str">
        <f>VLOOKUP(AA1033,[1]Trộn!AA1032:AB4024,2,FALSE)</f>
        <v>#ERROR!</v>
      </c>
      <c r="AQ1032" s="4"/>
      <c r="AR1032" s="4"/>
      <c r="AS1032" s="4"/>
      <c r="AT1032" s="4"/>
      <c r="AU1032" s="4"/>
      <c r="AV1032" s="4"/>
      <c r="AW1032" s="4"/>
      <c r="AX1032" s="4"/>
      <c r="AY1032" s="4"/>
      <c r="AZ1032" s="4"/>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c r="CL1032" s="4"/>
      <c r="CM1032" s="4"/>
    </row>
    <row r="1033" ht="14.25" customHeight="1">
      <c r="A1033" s="1" t="str">
        <f t="shared" si="200"/>
        <v/>
      </c>
      <c r="B1033" s="3" t="str">
        <f t="shared" si="201"/>
        <v>Tự do chọn</v>
      </c>
      <c r="C1033" s="4" t="s">
        <v>5581</v>
      </c>
      <c r="D1033" s="4" t="s">
        <v>5281</v>
      </c>
      <c r="E1033" s="4"/>
      <c r="F1033" s="4"/>
      <c r="G1033" s="4"/>
      <c r="H1033" s="4" t="s">
        <v>5582</v>
      </c>
      <c r="I1033" s="4"/>
      <c r="J1033" s="4"/>
      <c r="K1033" s="4"/>
      <c r="L1033" s="4"/>
      <c r="M1033" s="4" t="s">
        <v>48</v>
      </c>
      <c r="N1033" s="4" t="s">
        <v>9</v>
      </c>
      <c r="O1033" s="4"/>
      <c r="P1033" s="4"/>
      <c r="Q1033" s="4"/>
      <c r="R1033" s="4"/>
      <c r="S1033" s="4"/>
      <c r="T1033" s="4"/>
      <c r="U1033" s="4"/>
      <c r="V1033" s="4"/>
      <c r="W1033" s="4"/>
      <c r="X1033" s="4"/>
      <c r="Y1033" s="4"/>
      <c r="Z1033" s="4"/>
      <c r="AA1033" s="4">
        <v>1122.0</v>
      </c>
      <c r="AB1033" s="4" t="s">
        <v>48</v>
      </c>
      <c r="AC1033" s="4"/>
      <c r="AD1033" s="4"/>
      <c r="AE1033" s="4"/>
      <c r="AF1033" s="4"/>
      <c r="AG1033" s="4"/>
      <c r="AH1033" s="4"/>
      <c r="AI1033" s="4"/>
      <c r="AJ1033" s="4"/>
      <c r="AK1033" s="4"/>
      <c r="AL1033" s="4"/>
      <c r="AM1033" s="4"/>
      <c r="AN1033" s="4"/>
      <c r="AO1033" s="4"/>
      <c r="AP1033" s="4" t="str">
        <f>VLOOKUP(AA1034,[1]Trộn!AA1033:AB4025,2,FALSE)</f>
        <v>#ERROR!</v>
      </c>
      <c r="AQ1033" s="4"/>
      <c r="AR1033" s="4"/>
      <c r="AS1033" s="4"/>
      <c r="AT1033" s="4"/>
      <c r="AU1033" s="4"/>
      <c r="AV1033" s="4"/>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c r="CM1033" s="4"/>
    </row>
    <row r="1034" ht="14.25" customHeight="1">
      <c r="A1034" s="1"/>
      <c r="B1034" s="3"/>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4"/>
      <c r="BS1034" s="4"/>
      <c r="BT1034" s="4"/>
      <c r="BU1034" s="4"/>
      <c r="BV1034" s="4"/>
      <c r="BW1034" s="4"/>
      <c r="BX1034" s="4"/>
      <c r="BY1034" s="4"/>
      <c r="BZ1034" s="4"/>
      <c r="CA1034" s="4"/>
      <c r="CB1034" s="4"/>
      <c r="CC1034" s="4"/>
      <c r="CD1034" s="4"/>
      <c r="CE1034" s="4"/>
      <c r="CF1034" s="4"/>
      <c r="CG1034" s="4"/>
      <c r="CH1034" s="4"/>
      <c r="CI1034" s="4"/>
      <c r="CJ1034" s="4"/>
      <c r="CK1034" s="4"/>
      <c r="CL1034" s="4"/>
      <c r="CM1034" s="4"/>
    </row>
    <row r="1035" ht="14.25" customHeight="1">
      <c r="A1035" s="1" t="str">
        <f t="shared" ref="A1035:A1048" si="202">SWITCH(B1035,"OK",IF(ISBLANK(R1035),IF(ISBLANK(P1035),"Giữ chỗ nhóm","Giữ chỗ"),"OK"),"Chưa làm",IF(P1035&lt;&gt;"","Giữ chỗ",""),0,IF(ISBLANK(R1035),"Thêm",""),"")</f>
        <v>OK</v>
      </c>
      <c r="B1035" s="3" t="str">
        <f t="shared" ref="B1035:B1048" si="203">IF(Q1035&lt;&gt;"",0,IF(O1035="",IF(N1035="",,"Tự do chọn"),SWITCH(M1035,"KSTN",IF(LEFT(O1035,1)="A","OK","Sai lớp"),"CQ",IF(LEFT(O1035,1)="B","OK","Sai lớp"),"SIE",IF(LEFT(O1035,1)="C","OK","Sai lớp"),"VN",IF(LEFT(O1035,1)="D","OK","Sai lớp"),"VN-ICT",IF(LEFT(O1035,1)="D","OK","Sai lớp"),"Sai phân công")))</f>
        <v>OK</v>
      </c>
      <c r="C1035" s="4" t="s">
        <v>5583</v>
      </c>
      <c r="D1035" s="4" t="s">
        <v>5281</v>
      </c>
      <c r="E1035" s="4"/>
      <c r="F1035" s="4"/>
      <c r="G1035" s="4"/>
      <c r="H1035" s="4"/>
      <c r="I1035" s="4"/>
      <c r="J1035" s="4"/>
      <c r="K1035" s="4"/>
      <c r="L1035" s="4"/>
      <c r="M1035" s="4" t="s">
        <v>47</v>
      </c>
      <c r="N1035" s="4" t="s">
        <v>5</v>
      </c>
      <c r="O1035" s="4" t="s">
        <v>354</v>
      </c>
      <c r="P1035" s="4" t="s">
        <v>355</v>
      </c>
      <c r="Q1035" s="4"/>
      <c r="R1035" s="4" t="s">
        <v>5584</v>
      </c>
      <c r="S1035" s="4" t="s">
        <v>5585</v>
      </c>
      <c r="T1035" s="4" t="s">
        <v>5586</v>
      </c>
      <c r="U1035" s="4" t="s">
        <v>5587</v>
      </c>
      <c r="V1035" s="4" t="s">
        <v>5588</v>
      </c>
      <c r="W1035" s="4" t="s">
        <v>5589</v>
      </c>
      <c r="X1035" s="4" t="s">
        <v>5590</v>
      </c>
      <c r="Y1035" s="4" t="s">
        <v>5591</v>
      </c>
      <c r="Z1035" s="4"/>
      <c r="AA1035" s="4">
        <v>1124.0</v>
      </c>
      <c r="AB1035" s="4" t="s">
        <v>49</v>
      </c>
      <c r="AC1035" s="4"/>
      <c r="AD1035" s="4"/>
      <c r="AE1035" s="4"/>
      <c r="AF1035" s="4"/>
      <c r="AG1035" s="4"/>
      <c r="AH1035" s="4"/>
      <c r="AI1035" s="4"/>
      <c r="AJ1035" s="4"/>
      <c r="AK1035" s="4"/>
      <c r="AL1035" s="4"/>
      <c r="AM1035" s="4"/>
      <c r="AN1035" s="4"/>
      <c r="AO1035" s="4"/>
      <c r="AP1035" s="4" t="str">
        <f>VLOOKUP(AA1036,[1]Trộn!AA1035:AB4027,2,FALSE)</f>
        <v>#ERROR!</v>
      </c>
      <c r="AQ1035" s="4"/>
      <c r="AR1035" s="4"/>
      <c r="AS1035" s="4"/>
      <c r="AT1035" s="4"/>
      <c r="AU1035" s="4"/>
      <c r="AV1035" s="4"/>
      <c r="AW1035" s="4"/>
      <c r="AX1035" s="4"/>
      <c r="AY1035" s="4"/>
      <c r="AZ1035" s="4"/>
      <c r="BA1035" s="4"/>
      <c r="BB1035" s="4"/>
      <c r="BC1035" s="4"/>
      <c r="BD1035" s="4"/>
      <c r="BE1035" s="4"/>
      <c r="BF1035" s="4"/>
      <c r="BG1035" s="4"/>
      <c r="BH1035" s="4"/>
      <c r="BI1035" s="4"/>
      <c r="BJ1035" s="4"/>
      <c r="BK1035" s="4"/>
      <c r="BL1035" s="4"/>
      <c r="BM1035" s="4"/>
      <c r="BN1035" s="4"/>
      <c r="BO1035" s="4"/>
      <c r="BP1035" s="4"/>
      <c r="BQ1035" s="4"/>
      <c r="BR1035" s="4"/>
      <c r="BS1035" s="4"/>
      <c r="BT1035" s="4"/>
      <c r="BU1035" s="4"/>
      <c r="BV1035" s="4"/>
      <c r="BW1035" s="4"/>
      <c r="BX1035" s="4"/>
      <c r="BY1035" s="4"/>
      <c r="BZ1035" s="4"/>
      <c r="CA1035" s="4"/>
      <c r="CB1035" s="4"/>
      <c r="CC1035" s="4"/>
      <c r="CD1035" s="4"/>
      <c r="CE1035" s="4"/>
      <c r="CF1035" s="4"/>
      <c r="CG1035" s="4"/>
      <c r="CH1035" s="4"/>
      <c r="CI1035" s="4"/>
      <c r="CJ1035" s="4"/>
      <c r="CK1035" s="4"/>
      <c r="CL1035" s="4"/>
      <c r="CM1035" s="4"/>
    </row>
    <row r="1036" ht="14.25" customHeight="1">
      <c r="A1036" s="1" t="str">
        <f t="shared" si="202"/>
        <v>OK</v>
      </c>
      <c r="B1036" s="3" t="str">
        <f t="shared" si="203"/>
        <v>OK</v>
      </c>
      <c r="C1036" s="4" t="s">
        <v>5583</v>
      </c>
      <c r="D1036" s="4" t="s">
        <v>5281</v>
      </c>
      <c r="E1036" s="4"/>
      <c r="F1036" s="4"/>
      <c r="G1036" s="4"/>
      <c r="H1036" s="4"/>
      <c r="I1036" s="4"/>
      <c r="J1036" s="4"/>
      <c r="K1036" s="4"/>
      <c r="L1036" s="4"/>
      <c r="M1036" s="4" t="s">
        <v>49</v>
      </c>
      <c r="N1036" s="4" t="s">
        <v>8</v>
      </c>
      <c r="O1036" s="4" t="s">
        <v>3767</v>
      </c>
      <c r="P1036" s="4" t="s">
        <v>3861</v>
      </c>
      <c r="Q1036" s="4"/>
      <c r="R1036" s="4" t="s">
        <v>5592</v>
      </c>
      <c r="S1036" s="4" t="s">
        <v>5593</v>
      </c>
      <c r="T1036" s="4" t="s">
        <v>5594</v>
      </c>
      <c r="U1036" s="4" t="s">
        <v>5595</v>
      </c>
      <c r="V1036" s="4" t="s">
        <v>5596</v>
      </c>
      <c r="W1036" s="4" t="s">
        <v>5597</v>
      </c>
      <c r="X1036" s="4"/>
      <c r="Y1036" s="4"/>
      <c r="Z1036" s="4"/>
      <c r="AA1036" s="4">
        <v>1125.0</v>
      </c>
      <c r="AB1036" s="4" t="s">
        <v>47</v>
      </c>
      <c r="AC1036" s="4"/>
      <c r="AD1036" s="20" t="s">
        <v>1147</v>
      </c>
      <c r="AE1036" s="4"/>
      <c r="AF1036" s="4"/>
      <c r="AG1036" s="4"/>
      <c r="AH1036" s="4"/>
      <c r="AI1036" s="4"/>
      <c r="AJ1036" s="4"/>
      <c r="AK1036" s="4"/>
      <c r="AL1036" s="4"/>
      <c r="AM1036" s="4"/>
      <c r="AN1036" s="4"/>
      <c r="AO1036" s="4"/>
      <c r="AP1036" s="4" t="str">
        <f>VLOOKUP(AA1037,[1]Trộn!AA1036:AB4028,2,FALSE)</f>
        <v>#ERROR!</v>
      </c>
      <c r="AQ1036" s="4"/>
      <c r="AR1036" s="4"/>
      <c r="AS1036" s="4"/>
      <c r="AT1036" s="4"/>
      <c r="AU1036" s="4"/>
      <c r="AV1036" s="4"/>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c r="BW1036" s="4"/>
      <c r="BX1036" s="4"/>
      <c r="BY1036" s="4"/>
      <c r="BZ1036" s="4"/>
      <c r="CA1036" s="4"/>
      <c r="CB1036" s="4"/>
      <c r="CC1036" s="4"/>
      <c r="CD1036" s="4"/>
      <c r="CE1036" s="4"/>
      <c r="CF1036" s="4"/>
      <c r="CG1036" s="4"/>
      <c r="CH1036" s="4"/>
      <c r="CI1036" s="4"/>
      <c r="CJ1036" s="4"/>
      <c r="CK1036" s="4"/>
      <c r="CL1036" s="4"/>
      <c r="CM1036" s="4"/>
    </row>
    <row r="1037" ht="14.25" customHeight="1">
      <c r="A1037" s="1" t="str">
        <f t="shared" si="202"/>
        <v>OK</v>
      </c>
      <c r="B1037" s="3" t="str">
        <f t="shared" si="203"/>
        <v>OK</v>
      </c>
      <c r="C1037" s="4" t="s">
        <v>5583</v>
      </c>
      <c r="D1037" s="4" t="s">
        <v>5281</v>
      </c>
      <c r="E1037" s="4" t="s">
        <v>5598</v>
      </c>
      <c r="F1037" s="4" t="s">
        <v>5599</v>
      </c>
      <c r="G1037" s="4" t="s">
        <v>5600</v>
      </c>
      <c r="H1037" s="4"/>
      <c r="I1037" s="4"/>
      <c r="J1037" s="4" t="s">
        <v>123</v>
      </c>
      <c r="K1037" s="4"/>
      <c r="L1037" s="4" t="s">
        <v>5601</v>
      </c>
      <c r="M1037" s="4" t="s">
        <v>49</v>
      </c>
      <c r="N1037" s="4" t="s">
        <v>8</v>
      </c>
      <c r="O1037" s="4" t="s">
        <v>3767</v>
      </c>
      <c r="P1037" s="4" t="s">
        <v>3832</v>
      </c>
      <c r="Q1037" s="4"/>
      <c r="R1037" s="4" t="s">
        <v>5602</v>
      </c>
      <c r="S1037" s="4" t="s">
        <v>5603</v>
      </c>
      <c r="T1037" s="4" t="s">
        <v>5604</v>
      </c>
      <c r="U1037" s="4" t="s">
        <v>5605</v>
      </c>
      <c r="V1037" s="4" t="s">
        <v>5606</v>
      </c>
      <c r="W1037" s="4" t="s">
        <v>5607</v>
      </c>
      <c r="X1037" s="4"/>
      <c r="Y1037" s="4"/>
      <c r="Z1037" s="4"/>
      <c r="AA1037" s="4">
        <v>1126.0</v>
      </c>
      <c r="AB1037" s="4" t="s">
        <v>47</v>
      </c>
      <c r="AC1037" s="4"/>
      <c r="AD1037" s="20" t="s">
        <v>1177</v>
      </c>
      <c r="AE1037" s="4"/>
      <c r="AF1037" s="4"/>
      <c r="AG1037" s="4"/>
      <c r="AH1037" s="4"/>
      <c r="AI1037" s="4"/>
      <c r="AJ1037" s="4"/>
      <c r="AK1037" s="4"/>
      <c r="AL1037" s="4"/>
      <c r="AM1037" s="4"/>
      <c r="AN1037" s="4"/>
      <c r="AO1037" s="4"/>
      <c r="AP1037" s="4" t="str">
        <f>VLOOKUP(AA1038,[1]Trộn!AA1037:AB4029,2,FALSE)</f>
        <v>#ERROR!</v>
      </c>
      <c r="AQ1037" s="4"/>
      <c r="AR1037" s="4"/>
      <c r="AS1037" s="4"/>
      <c r="AT1037" s="4"/>
      <c r="AU1037" s="4"/>
      <c r="AV1037" s="4"/>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4"/>
      <c r="BS1037" s="4"/>
      <c r="BT1037" s="4"/>
      <c r="BU1037" s="4"/>
      <c r="BV1037" s="4"/>
      <c r="BW1037" s="4"/>
      <c r="BX1037" s="4"/>
      <c r="BY1037" s="4"/>
      <c r="BZ1037" s="4"/>
      <c r="CA1037" s="4"/>
      <c r="CB1037" s="4"/>
      <c r="CC1037" s="4"/>
      <c r="CD1037" s="4"/>
      <c r="CE1037" s="4"/>
      <c r="CF1037" s="4"/>
      <c r="CG1037" s="4"/>
      <c r="CH1037" s="4"/>
      <c r="CI1037" s="4"/>
      <c r="CJ1037" s="4"/>
      <c r="CK1037" s="4"/>
      <c r="CL1037" s="4"/>
      <c r="CM1037" s="4"/>
    </row>
    <row r="1038" ht="14.25" customHeight="1">
      <c r="A1038" s="1" t="str">
        <f t="shared" si="202"/>
        <v>OK</v>
      </c>
      <c r="B1038" s="3" t="str">
        <f t="shared" si="203"/>
        <v>OK</v>
      </c>
      <c r="C1038" s="4" t="s">
        <v>5583</v>
      </c>
      <c r="D1038" s="4" t="s">
        <v>5281</v>
      </c>
      <c r="E1038" s="4"/>
      <c r="F1038" s="4"/>
      <c r="G1038" s="4"/>
      <c r="H1038" s="4"/>
      <c r="I1038" s="4"/>
      <c r="J1038" s="4"/>
      <c r="K1038" s="4"/>
      <c r="L1038" s="4"/>
      <c r="M1038" s="4" t="s">
        <v>49</v>
      </c>
      <c r="N1038" s="4" t="s">
        <v>8</v>
      </c>
      <c r="O1038" s="4" t="s">
        <v>3767</v>
      </c>
      <c r="P1038" s="4" t="s">
        <v>3832</v>
      </c>
      <c r="Q1038" s="4"/>
      <c r="R1038" s="4" t="s">
        <v>5608</v>
      </c>
      <c r="S1038" s="4" t="s">
        <v>5609</v>
      </c>
      <c r="T1038" s="4" t="s">
        <v>5610</v>
      </c>
      <c r="U1038" s="4" t="s">
        <v>5611</v>
      </c>
      <c r="V1038" s="4" t="s">
        <v>5612</v>
      </c>
      <c r="W1038" s="4" t="s">
        <v>5255</v>
      </c>
      <c r="X1038" s="4"/>
      <c r="Y1038" s="4"/>
      <c r="Z1038" s="4"/>
      <c r="AA1038" s="4">
        <v>1127.0</v>
      </c>
      <c r="AB1038" s="4" t="s">
        <v>47</v>
      </c>
      <c r="AC1038" s="4"/>
      <c r="AD1038" s="20" t="s">
        <v>265</v>
      </c>
      <c r="AE1038" s="4"/>
      <c r="AF1038" s="4"/>
      <c r="AG1038" s="4"/>
      <c r="AH1038" s="4"/>
      <c r="AI1038" s="4"/>
      <c r="AJ1038" s="4"/>
      <c r="AK1038" s="4"/>
      <c r="AL1038" s="4"/>
      <c r="AM1038" s="4"/>
      <c r="AN1038" s="4"/>
      <c r="AO1038" s="4"/>
      <c r="AP1038" s="4" t="str">
        <f>VLOOKUP(AA1039,[1]Trộn!AA1038:AB4030,2,FALSE)</f>
        <v>#ERROR!</v>
      </c>
      <c r="AQ1038" s="4"/>
      <c r="AR1038" s="4"/>
      <c r="AS1038" s="4"/>
      <c r="AT1038" s="4"/>
      <c r="AU1038" s="4"/>
      <c r="AV1038" s="4"/>
      <c r="AW1038" s="4"/>
      <c r="AX1038" s="4"/>
      <c r="AY1038" s="4"/>
      <c r="AZ1038" s="4"/>
      <c r="BA1038" s="4"/>
      <c r="BB1038" s="4"/>
      <c r="BC1038" s="4"/>
      <c r="BD1038" s="4"/>
      <c r="BE1038" s="4"/>
      <c r="BF1038" s="4"/>
      <c r="BG1038" s="4"/>
      <c r="BH1038" s="4"/>
      <c r="BI1038" s="4"/>
      <c r="BJ1038" s="4"/>
      <c r="BK1038" s="4"/>
      <c r="BL1038" s="4"/>
      <c r="BM1038" s="4"/>
      <c r="BN1038" s="4"/>
      <c r="BO1038" s="4"/>
      <c r="BP1038" s="4"/>
      <c r="BQ1038" s="4"/>
      <c r="BR1038" s="4"/>
      <c r="BS1038" s="4"/>
      <c r="BT1038" s="4"/>
      <c r="BU1038" s="4"/>
      <c r="BV1038" s="4"/>
      <c r="BW1038" s="4"/>
      <c r="BX1038" s="4"/>
      <c r="BY1038" s="4"/>
      <c r="BZ1038" s="4"/>
      <c r="CA1038" s="4"/>
      <c r="CB1038" s="4"/>
      <c r="CC1038" s="4"/>
      <c r="CD1038" s="4"/>
      <c r="CE1038" s="4"/>
      <c r="CF1038" s="4"/>
      <c r="CG1038" s="4"/>
      <c r="CH1038" s="4"/>
      <c r="CI1038" s="4"/>
      <c r="CJ1038" s="4"/>
      <c r="CK1038" s="4"/>
      <c r="CL1038" s="4"/>
      <c r="CM1038" s="4"/>
    </row>
    <row r="1039" ht="14.25" customHeight="1">
      <c r="A1039" s="1" t="str">
        <f t="shared" si="202"/>
        <v/>
      </c>
      <c r="B1039" s="3">
        <f t="shared" si="203"/>
        <v>0</v>
      </c>
      <c r="C1039" s="4" t="s">
        <v>5583</v>
      </c>
      <c r="D1039" s="4" t="s">
        <v>5281</v>
      </c>
      <c r="E1039" s="4"/>
      <c r="F1039" s="4"/>
      <c r="G1039" s="4"/>
      <c r="H1039" s="4"/>
      <c r="I1039" s="4"/>
      <c r="J1039" s="4"/>
      <c r="K1039" s="4"/>
      <c r="L1039" s="4"/>
      <c r="M1039" s="4" t="s">
        <v>49</v>
      </c>
      <c r="N1039" s="4" t="s">
        <v>5</v>
      </c>
      <c r="O1039" s="4" t="s">
        <v>2465</v>
      </c>
      <c r="P1039" s="4" t="s">
        <v>2541</v>
      </c>
      <c r="Q1039" s="4" t="s">
        <v>5</v>
      </c>
      <c r="R1039" s="4" t="s">
        <v>5613</v>
      </c>
      <c r="S1039" s="4" t="s">
        <v>5614</v>
      </c>
      <c r="T1039" s="4" t="s">
        <v>5615</v>
      </c>
      <c r="U1039" s="4" t="s">
        <v>5616</v>
      </c>
      <c r="V1039" s="4" t="s">
        <v>5617</v>
      </c>
      <c r="W1039" s="4" t="s">
        <v>5618</v>
      </c>
      <c r="X1039" s="4"/>
      <c r="Y1039" s="4"/>
      <c r="Z1039" s="4"/>
      <c r="AA1039" s="4">
        <v>1128.0</v>
      </c>
      <c r="AB1039" s="4" t="s">
        <v>47</v>
      </c>
      <c r="AC1039" s="4"/>
      <c r="AD1039" s="20" t="s">
        <v>1940</v>
      </c>
      <c r="AE1039" s="4"/>
      <c r="AF1039" s="4"/>
      <c r="AG1039" s="4"/>
      <c r="AH1039" s="4"/>
      <c r="AI1039" s="4"/>
      <c r="AJ1039" s="4"/>
      <c r="AK1039" s="4"/>
      <c r="AL1039" s="4"/>
      <c r="AM1039" s="4"/>
      <c r="AN1039" s="4"/>
      <c r="AO1039" s="4"/>
      <c r="AP1039" s="4" t="str">
        <f>VLOOKUP(AA1040,[1]Trộn!AA1039:AB4031,2,FALSE)</f>
        <v>#ERROR!</v>
      </c>
      <c r="AQ1039" s="4"/>
      <c r="AR1039" s="4"/>
      <c r="AS1039" s="4"/>
      <c r="AT1039" s="4"/>
      <c r="AU1039" s="4"/>
      <c r="AV1039" s="4"/>
      <c r="AW1039" s="4"/>
      <c r="AX1039" s="4"/>
      <c r="AY1039" s="4"/>
      <c r="AZ1039" s="4"/>
      <c r="BA1039" s="4"/>
      <c r="BB1039" s="4"/>
      <c r="BC1039" s="4"/>
      <c r="BD1039" s="4"/>
      <c r="BE1039" s="4"/>
      <c r="BF1039" s="4"/>
      <c r="BG1039" s="4"/>
      <c r="BH1039" s="4"/>
      <c r="BI1039" s="4"/>
      <c r="BJ1039" s="4"/>
      <c r="BK1039" s="4"/>
      <c r="BL1039" s="4"/>
      <c r="BM1039" s="4"/>
      <c r="BN1039" s="4"/>
      <c r="BO1039" s="4"/>
      <c r="BP1039" s="4"/>
      <c r="BQ1039" s="4"/>
      <c r="BR1039" s="4"/>
      <c r="BS1039" s="4"/>
      <c r="BT1039" s="4"/>
      <c r="BU1039" s="4"/>
      <c r="BV1039" s="4"/>
      <c r="BW1039" s="4"/>
      <c r="BX1039" s="4"/>
      <c r="BY1039" s="4"/>
      <c r="BZ1039" s="4"/>
      <c r="CA1039" s="4"/>
      <c r="CB1039" s="4"/>
      <c r="CC1039" s="4"/>
      <c r="CD1039" s="4"/>
      <c r="CE1039" s="4"/>
      <c r="CF1039" s="4"/>
      <c r="CG1039" s="4"/>
      <c r="CH1039" s="4"/>
      <c r="CI1039" s="4"/>
      <c r="CJ1039" s="4"/>
      <c r="CK1039" s="4"/>
      <c r="CL1039" s="4"/>
      <c r="CM1039" s="4"/>
    </row>
    <row r="1040" ht="14.25" customHeight="1">
      <c r="A1040" s="1" t="str">
        <f t="shared" si="202"/>
        <v/>
      </c>
      <c r="B1040" s="3">
        <f t="shared" si="203"/>
        <v>0</v>
      </c>
      <c r="C1040" s="4" t="s">
        <v>5583</v>
      </c>
      <c r="D1040" s="4" t="s">
        <v>5281</v>
      </c>
      <c r="E1040" s="4"/>
      <c r="F1040" s="4"/>
      <c r="G1040" s="4"/>
      <c r="H1040" s="4"/>
      <c r="I1040" s="4"/>
      <c r="J1040" s="4"/>
      <c r="K1040" s="4"/>
      <c r="L1040" s="4"/>
      <c r="M1040" s="4"/>
      <c r="N1040" s="4"/>
      <c r="O1040" s="4"/>
      <c r="P1040" s="4"/>
      <c r="Q1040" s="4" t="s">
        <v>5</v>
      </c>
      <c r="R1040" s="4" t="s">
        <v>5619</v>
      </c>
      <c r="S1040" s="4" t="s">
        <v>5620</v>
      </c>
      <c r="T1040" s="4" t="s">
        <v>5621</v>
      </c>
      <c r="U1040" s="4" t="s">
        <v>5622</v>
      </c>
      <c r="V1040" s="4" t="s">
        <v>5623</v>
      </c>
      <c r="W1040" s="4" t="s">
        <v>5624</v>
      </c>
      <c r="X1040" s="4" t="s">
        <v>5345</v>
      </c>
      <c r="Y1040" s="4" t="s">
        <v>5625</v>
      </c>
      <c r="Z1040" s="4"/>
      <c r="AA1040" s="4">
        <v>1129.0</v>
      </c>
      <c r="AB1040" s="4" t="s">
        <v>47</v>
      </c>
      <c r="AC1040" s="4"/>
      <c r="AD1040" s="20" t="s">
        <v>540</v>
      </c>
      <c r="AE1040" s="4"/>
      <c r="AF1040" s="4"/>
      <c r="AG1040" s="4"/>
      <c r="AH1040" s="4"/>
      <c r="AI1040" s="4"/>
      <c r="AJ1040" s="4"/>
      <c r="AK1040" s="4"/>
      <c r="AL1040" s="4"/>
      <c r="AM1040" s="4"/>
      <c r="AN1040" s="4"/>
      <c r="AO1040" s="4"/>
      <c r="AP1040" s="4" t="str">
        <f>VLOOKUP(AA1041,[1]Trộn!AA1040:AB4032,2,FALSE)</f>
        <v>#ERROR!</v>
      </c>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4"/>
      <c r="CC1040" s="4"/>
      <c r="CD1040" s="4"/>
      <c r="CE1040" s="4"/>
      <c r="CF1040" s="4"/>
      <c r="CG1040" s="4"/>
      <c r="CH1040" s="4"/>
      <c r="CI1040" s="4"/>
      <c r="CJ1040" s="4"/>
      <c r="CK1040" s="4"/>
      <c r="CL1040" s="4"/>
      <c r="CM1040" s="4"/>
    </row>
    <row r="1041" ht="14.25" customHeight="1">
      <c r="A1041" s="1" t="str">
        <f t="shared" si="202"/>
        <v/>
      </c>
      <c r="B1041" s="3">
        <f t="shared" si="203"/>
        <v>0</v>
      </c>
      <c r="C1041" s="4" t="s">
        <v>5583</v>
      </c>
      <c r="D1041" s="4" t="s">
        <v>5281</v>
      </c>
      <c r="E1041" s="4" t="s">
        <v>5598</v>
      </c>
      <c r="F1041" s="4" t="s">
        <v>5599</v>
      </c>
      <c r="G1041" s="4" t="s">
        <v>5600</v>
      </c>
      <c r="H1041" s="4"/>
      <c r="I1041" s="4"/>
      <c r="J1041" s="4" t="s">
        <v>123</v>
      </c>
      <c r="K1041" s="4"/>
      <c r="L1041" s="4" t="s">
        <v>5601</v>
      </c>
      <c r="M1041" s="4"/>
      <c r="N1041" s="4"/>
      <c r="O1041" s="4"/>
      <c r="P1041" s="4" t="s">
        <v>4510</v>
      </c>
      <c r="Q1041" s="4" t="s">
        <v>8</v>
      </c>
      <c r="R1041" s="4" t="s">
        <v>5626</v>
      </c>
      <c r="S1041" s="4" t="s">
        <v>5627</v>
      </c>
      <c r="T1041" s="4" t="s">
        <v>5628</v>
      </c>
      <c r="U1041" s="4" t="s">
        <v>5629</v>
      </c>
      <c r="V1041" s="4" t="s">
        <v>5630</v>
      </c>
      <c r="W1041" s="4" t="s">
        <v>5631</v>
      </c>
      <c r="X1041" s="4" t="s">
        <v>242</v>
      </c>
      <c r="Y1041" s="4"/>
      <c r="Z1041" s="4" t="s">
        <v>5632</v>
      </c>
      <c r="AA1041" s="4">
        <v>1130.0</v>
      </c>
      <c r="AB1041" s="4" t="s">
        <v>13</v>
      </c>
      <c r="AC1041" s="4"/>
      <c r="AD1041" s="4"/>
      <c r="AE1041" s="4"/>
      <c r="AF1041" s="4"/>
      <c r="AG1041" s="4"/>
      <c r="AH1041" s="4"/>
      <c r="AI1041" s="4"/>
      <c r="AJ1041" s="4"/>
      <c r="AK1041" s="4"/>
      <c r="AL1041" s="4"/>
      <c r="AM1041" s="4"/>
      <c r="AN1041" s="4"/>
      <c r="AO1041" s="4"/>
      <c r="AP1041" s="4" t="str">
        <f>VLOOKUP(AA1042,[1]Trộn!AA1041:AB4033,2,FALSE)</f>
        <v>#ERROR!</v>
      </c>
      <c r="AQ1041" s="4"/>
      <c r="AR1041" s="4"/>
      <c r="AS1041" s="4"/>
      <c r="AT1041" s="4"/>
      <c r="AU1041" s="4"/>
      <c r="AV1041" s="4"/>
      <c r="AW1041" s="4"/>
      <c r="AX1041" s="4"/>
      <c r="AY1041" s="4"/>
      <c r="AZ1041" s="4"/>
      <c r="BA1041" s="4"/>
      <c r="BB1041" s="4"/>
      <c r="BC1041" s="4"/>
      <c r="BD1041" s="4"/>
      <c r="BE1041" s="4"/>
      <c r="BF1041" s="4"/>
      <c r="BG1041" s="4"/>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c r="CD1041" s="4"/>
      <c r="CE1041" s="4"/>
      <c r="CF1041" s="4"/>
      <c r="CG1041" s="4"/>
      <c r="CH1041" s="4"/>
      <c r="CI1041" s="4"/>
      <c r="CJ1041" s="4"/>
      <c r="CK1041" s="4"/>
      <c r="CL1041" s="4"/>
      <c r="CM1041" s="4"/>
    </row>
    <row r="1042" ht="14.25" customHeight="1">
      <c r="A1042" s="1" t="str">
        <f t="shared" si="202"/>
        <v/>
      </c>
      <c r="B1042" s="3">
        <f t="shared" si="203"/>
        <v>0</v>
      </c>
      <c r="C1042" s="4" t="s">
        <v>5583</v>
      </c>
      <c r="D1042" s="4" t="s">
        <v>5281</v>
      </c>
      <c r="E1042" s="4"/>
      <c r="F1042" s="4"/>
      <c r="G1042" s="4"/>
      <c r="H1042" s="4"/>
      <c r="I1042" s="4"/>
      <c r="J1042" s="4"/>
      <c r="K1042" s="4"/>
      <c r="L1042" s="4"/>
      <c r="M1042" s="4"/>
      <c r="N1042" s="4"/>
      <c r="O1042" s="4"/>
      <c r="P1042" s="4"/>
      <c r="Q1042" s="4" t="s">
        <v>144</v>
      </c>
      <c r="R1042" s="4" t="s">
        <v>5633</v>
      </c>
      <c r="S1042" s="4" t="s">
        <v>5634</v>
      </c>
      <c r="T1042" s="4" t="s">
        <v>5635</v>
      </c>
      <c r="U1042" s="4" t="s">
        <v>227</v>
      </c>
      <c r="V1042" s="4" t="s">
        <v>5636</v>
      </c>
      <c r="W1042" s="4" t="s">
        <v>150</v>
      </c>
      <c r="X1042" s="4" t="s">
        <v>151</v>
      </c>
      <c r="Y1042" s="4"/>
      <c r="Z1042" s="4" t="s">
        <v>439</v>
      </c>
      <c r="AA1042" s="4">
        <v>1131.0</v>
      </c>
      <c r="AB1042" s="4" t="s">
        <v>101</v>
      </c>
      <c r="AC1042" s="4"/>
      <c r="AD1042" s="4"/>
      <c r="AE1042" s="4"/>
      <c r="AF1042" s="4"/>
      <c r="AG1042" s="4"/>
      <c r="AH1042" s="4"/>
      <c r="AI1042" s="4"/>
      <c r="AJ1042" s="4"/>
      <c r="AK1042" s="4"/>
      <c r="AL1042" s="4"/>
      <c r="AM1042" s="4"/>
      <c r="AN1042" s="4"/>
      <c r="AO1042" s="4"/>
      <c r="AP1042" s="4" t="str">
        <f>VLOOKUP(AA1043,[1]Trộn!AA1042:AB4034,2,FALSE)</f>
        <v>#ERROR!</v>
      </c>
      <c r="AQ1042" s="4"/>
      <c r="AR1042" s="4"/>
      <c r="AS1042" s="4"/>
      <c r="AT1042" s="4"/>
      <c r="AU1042" s="4"/>
      <c r="AV1042" s="4"/>
      <c r="AW1042" s="4"/>
      <c r="AX1042" s="4"/>
      <c r="AY1042" s="4"/>
      <c r="AZ1042" s="4"/>
      <c r="BA1042" s="4"/>
      <c r="BB1042" s="4"/>
      <c r="BC1042" s="4"/>
      <c r="BD1042" s="4"/>
      <c r="BE1042" s="4"/>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4"/>
      <c r="CB1042" s="4"/>
      <c r="CC1042" s="4"/>
      <c r="CD1042" s="4"/>
      <c r="CE1042" s="4"/>
      <c r="CF1042" s="4"/>
      <c r="CG1042" s="4"/>
      <c r="CH1042" s="4"/>
      <c r="CI1042" s="4"/>
      <c r="CJ1042" s="4"/>
      <c r="CK1042" s="4"/>
      <c r="CL1042" s="4"/>
      <c r="CM1042" s="4"/>
    </row>
    <row r="1043" ht="14.25" customHeight="1">
      <c r="A1043" s="1" t="str">
        <f t="shared" si="202"/>
        <v/>
      </c>
      <c r="B1043" s="3">
        <f t="shared" si="203"/>
        <v>0</v>
      </c>
      <c r="C1043" s="4" t="s">
        <v>5583</v>
      </c>
      <c r="D1043" s="4" t="s">
        <v>5281</v>
      </c>
      <c r="E1043" s="4"/>
      <c r="F1043" s="4"/>
      <c r="G1043" s="4"/>
      <c r="H1043" s="4"/>
      <c r="I1043" s="4"/>
      <c r="J1043" s="4"/>
      <c r="K1043" s="4"/>
      <c r="L1043" s="4"/>
      <c r="M1043" s="4"/>
      <c r="N1043" s="4"/>
      <c r="O1043" s="4"/>
      <c r="P1043" s="4"/>
      <c r="Q1043" s="4" t="s">
        <v>144</v>
      </c>
      <c r="R1043" s="4" t="s">
        <v>5637</v>
      </c>
      <c r="S1043" s="4" t="s">
        <v>5638</v>
      </c>
      <c r="T1043" s="4" t="s">
        <v>5639</v>
      </c>
      <c r="U1043" s="4" t="s">
        <v>5640</v>
      </c>
      <c r="V1043" s="4" t="s">
        <v>5641</v>
      </c>
      <c r="W1043" s="4" t="s">
        <v>150</v>
      </c>
      <c r="X1043" s="4" t="s">
        <v>99</v>
      </c>
      <c r="Y1043" s="4"/>
      <c r="Z1043" s="4" t="s">
        <v>501</v>
      </c>
      <c r="AA1043" s="4">
        <v>1132.0</v>
      </c>
      <c r="AB1043" s="4" t="s">
        <v>101</v>
      </c>
      <c r="AC1043" s="4"/>
      <c r="AD1043" s="4"/>
      <c r="AE1043" s="4"/>
      <c r="AF1043" s="4"/>
      <c r="AG1043" s="4"/>
      <c r="AH1043" s="4"/>
      <c r="AI1043" s="4"/>
      <c r="AJ1043" s="4"/>
      <c r="AK1043" s="4"/>
      <c r="AL1043" s="4"/>
      <c r="AM1043" s="4"/>
      <c r="AN1043" s="4"/>
      <c r="AO1043" s="4"/>
      <c r="AP1043" s="4" t="str">
        <f>VLOOKUP(AA1044,[1]Trộn!AA1043:AB4035,2,FALSE)</f>
        <v>#ERROR!</v>
      </c>
      <c r="AQ1043" s="4"/>
      <c r="AR1043" s="4"/>
      <c r="AS1043" s="4"/>
      <c r="AT1043" s="4"/>
      <c r="AU1043" s="4"/>
      <c r="AV1043" s="4"/>
      <c r="AW1043" s="4"/>
      <c r="AX1043" s="4"/>
      <c r="AY1043" s="4"/>
      <c r="AZ1043" s="4"/>
      <c r="BA1043" s="4"/>
      <c r="BB1043" s="4"/>
      <c r="BC1043" s="4"/>
      <c r="BD1043" s="4"/>
      <c r="BE1043" s="4"/>
      <c r="BF1043" s="4"/>
      <c r="BG1043" s="4"/>
      <c r="BH1043" s="4"/>
      <c r="BI1043" s="4"/>
      <c r="BJ1043" s="4"/>
      <c r="BK1043" s="4"/>
      <c r="BL1043" s="4"/>
      <c r="BM1043" s="4"/>
      <c r="BN1043" s="4"/>
      <c r="BO1043" s="4"/>
      <c r="BP1043" s="4"/>
      <c r="BQ1043" s="4"/>
      <c r="BR1043" s="4"/>
      <c r="BS1043" s="4"/>
      <c r="BT1043" s="4"/>
      <c r="BU1043" s="4"/>
      <c r="BV1043" s="4"/>
      <c r="BW1043" s="4"/>
      <c r="BX1043" s="4"/>
      <c r="BY1043" s="4"/>
      <c r="BZ1043" s="4"/>
      <c r="CA1043" s="4"/>
      <c r="CB1043" s="4"/>
      <c r="CC1043" s="4"/>
      <c r="CD1043" s="4"/>
      <c r="CE1043" s="4"/>
      <c r="CF1043" s="4"/>
      <c r="CG1043" s="4"/>
      <c r="CH1043" s="4"/>
      <c r="CI1043" s="4"/>
      <c r="CJ1043" s="4"/>
      <c r="CK1043" s="4"/>
      <c r="CL1043" s="4"/>
      <c r="CM1043" s="4"/>
    </row>
    <row r="1044" ht="14.25" customHeight="1">
      <c r="A1044" s="1" t="str">
        <f t="shared" si="202"/>
        <v/>
      </c>
      <c r="B1044" s="3">
        <f t="shared" si="203"/>
        <v>0</v>
      </c>
      <c r="C1044" s="4" t="s">
        <v>5583</v>
      </c>
      <c r="D1044" s="4" t="s">
        <v>5281</v>
      </c>
      <c r="E1044" s="4"/>
      <c r="F1044" s="4"/>
      <c r="G1044" s="4"/>
      <c r="H1044" s="4"/>
      <c r="I1044" s="4"/>
      <c r="J1044" s="4"/>
      <c r="K1044" s="4"/>
      <c r="L1044" s="4"/>
      <c r="M1044" s="4"/>
      <c r="N1044" s="4"/>
      <c r="O1044" s="4"/>
      <c r="P1044" s="4"/>
      <c r="Q1044" s="4" t="s">
        <v>5</v>
      </c>
      <c r="R1044" s="4" t="s">
        <v>5642</v>
      </c>
      <c r="S1044" s="4" t="s">
        <v>5643</v>
      </c>
      <c r="T1044" s="4" t="s">
        <v>5628</v>
      </c>
      <c r="U1044" s="4" t="s">
        <v>5644</v>
      </c>
      <c r="V1044" s="4" t="s">
        <v>5630</v>
      </c>
      <c r="W1044" s="4" t="s">
        <v>5645</v>
      </c>
      <c r="X1044" s="4"/>
      <c r="Y1044" s="4"/>
      <c r="Z1044" s="4" t="s">
        <v>1447</v>
      </c>
      <c r="AA1044" s="4">
        <v>1133.0</v>
      </c>
      <c r="AB1044" s="4" t="s">
        <v>49</v>
      </c>
      <c r="AC1044" s="4"/>
      <c r="AD1044" s="4"/>
      <c r="AE1044" s="4"/>
      <c r="AF1044" s="4"/>
      <c r="AG1044" s="4"/>
      <c r="AH1044" s="4"/>
      <c r="AI1044" s="4"/>
      <c r="AJ1044" s="4"/>
      <c r="AK1044" s="4"/>
      <c r="AL1044" s="4"/>
      <c r="AM1044" s="4"/>
      <c r="AN1044" s="4"/>
      <c r="AO1044" s="4"/>
      <c r="AP1044" s="4" t="str">
        <f>VLOOKUP(AA1045,[1]Trộn!AA1044:AB4036,2,FALSE)</f>
        <v>#ERROR!</v>
      </c>
      <c r="AQ1044" s="4"/>
      <c r="AR1044" s="4"/>
      <c r="AS1044" s="4"/>
      <c r="AT1044" s="4"/>
      <c r="AU1044" s="4"/>
      <c r="AV1044" s="4"/>
      <c r="AW1044" s="4"/>
      <c r="AX1044" s="4"/>
      <c r="AY1044" s="4"/>
      <c r="AZ1044" s="4"/>
      <c r="BA1044" s="4"/>
      <c r="BB1044" s="4"/>
      <c r="BC1044" s="4"/>
      <c r="BD1044" s="4"/>
      <c r="BE1044" s="4"/>
      <c r="BF1044" s="4"/>
      <c r="BG1044" s="4"/>
      <c r="BH1044" s="4"/>
      <c r="BI1044" s="4"/>
      <c r="BJ1044" s="4"/>
      <c r="BK1044" s="4"/>
      <c r="BL1044" s="4"/>
      <c r="BM1044" s="4"/>
      <c r="BN1044" s="4"/>
      <c r="BO1044" s="4"/>
      <c r="BP1044" s="4"/>
      <c r="BQ1044" s="4"/>
      <c r="BR1044" s="4"/>
      <c r="BS1044" s="4"/>
      <c r="BT1044" s="4"/>
      <c r="BU1044" s="4"/>
      <c r="BV1044" s="4"/>
      <c r="BW1044" s="4"/>
      <c r="BX1044" s="4"/>
      <c r="BY1044" s="4"/>
      <c r="BZ1044" s="4"/>
      <c r="CA1044" s="4"/>
      <c r="CB1044" s="4"/>
      <c r="CC1044" s="4"/>
      <c r="CD1044" s="4"/>
      <c r="CE1044" s="4"/>
      <c r="CF1044" s="4"/>
      <c r="CG1044" s="4"/>
      <c r="CH1044" s="4"/>
      <c r="CI1044" s="4"/>
      <c r="CJ1044" s="4"/>
      <c r="CK1044" s="4"/>
      <c r="CL1044" s="4"/>
      <c r="CM1044" s="4"/>
    </row>
    <row r="1045" ht="14.25" customHeight="1">
      <c r="A1045" s="1" t="str">
        <f t="shared" si="202"/>
        <v/>
      </c>
      <c r="B1045" s="3">
        <f t="shared" si="203"/>
        <v>0</v>
      </c>
      <c r="C1045" s="4" t="s">
        <v>5583</v>
      </c>
      <c r="D1045" s="4" t="s">
        <v>5281</v>
      </c>
      <c r="E1045" s="4"/>
      <c r="F1045" s="4"/>
      <c r="G1045" s="4"/>
      <c r="H1045" s="4"/>
      <c r="I1045" s="4"/>
      <c r="J1045" s="4"/>
      <c r="K1045" s="4"/>
      <c r="L1045" s="4"/>
      <c r="M1045" s="4"/>
      <c r="N1045" s="4"/>
      <c r="O1045" s="4"/>
      <c r="P1045" s="4"/>
      <c r="Q1045" s="4" t="s">
        <v>9</v>
      </c>
      <c r="R1045" s="4" t="s">
        <v>5646</v>
      </c>
      <c r="S1045" s="4"/>
      <c r="T1045" s="4"/>
      <c r="U1045" s="4"/>
      <c r="V1045" s="4"/>
      <c r="W1045" s="4"/>
      <c r="X1045" s="4"/>
      <c r="Y1045" s="4"/>
      <c r="Z1045" s="4" t="s">
        <v>5647</v>
      </c>
      <c r="AA1045" s="4">
        <v>1134.0</v>
      </c>
      <c r="AB1045" s="4" t="s">
        <v>49</v>
      </c>
      <c r="AC1045" s="4"/>
      <c r="AD1045" s="4"/>
      <c r="AE1045" s="4"/>
      <c r="AF1045" s="4"/>
      <c r="AG1045" s="4"/>
      <c r="AH1045" s="4"/>
      <c r="AI1045" s="4"/>
      <c r="AJ1045" s="4"/>
      <c r="AK1045" s="4"/>
      <c r="AL1045" s="4"/>
      <c r="AM1045" s="4"/>
      <c r="AN1045" s="4"/>
      <c r="AO1045" s="4"/>
      <c r="AP1045" s="4" t="str">
        <f>VLOOKUP(AA1046,[1]Trộn!AA1045:AB4037,2,FALSE)</f>
        <v>#ERROR!</v>
      </c>
      <c r="AQ1045" s="4"/>
      <c r="AR1045" s="4"/>
      <c r="AS1045" s="4"/>
      <c r="AT1045" s="4"/>
      <c r="AU1045" s="4"/>
      <c r="AV1045" s="4"/>
      <c r="AW1045" s="4"/>
      <c r="AX1045" s="4"/>
      <c r="AY1045" s="4"/>
      <c r="AZ1045" s="4"/>
      <c r="BA1045" s="4"/>
      <c r="BB1045" s="4"/>
      <c r="BC1045" s="4"/>
      <c r="BD1045" s="4"/>
      <c r="BE1045" s="4"/>
      <c r="BF1045" s="4"/>
      <c r="BG1045" s="4"/>
      <c r="BH1045" s="4"/>
      <c r="BI1045" s="4"/>
      <c r="BJ1045" s="4"/>
      <c r="BK1045" s="4"/>
      <c r="BL1045" s="4"/>
      <c r="BM1045" s="4"/>
      <c r="BN1045" s="4"/>
      <c r="BO1045" s="4"/>
      <c r="BP1045" s="4"/>
      <c r="BQ1045" s="4"/>
      <c r="BR1045" s="4"/>
      <c r="BS1045" s="4"/>
      <c r="BT1045" s="4"/>
      <c r="BU1045" s="4"/>
      <c r="BV1045" s="4"/>
      <c r="BW1045" s="4"/>
      <c r="BX1045" s="4"/>
      <c r="BY1045" s="4"/>
      <c r="BZ1045" s="4"/>
      <c r="CA1045" s="4"/>
      <c r="CB1045" s="4"/>
      <c r="CC1045" s="4"/>
      <c r="CD1045" s="4"/>
      <c r="CE1045" s="4"/>
      <c r="CF1045" s="4"/>
      <c r="CG1045" s="4"/>
      <c r="CH1045" s="4"/>
      <c r="CI1045" s="4"/>
      <c r="CJ1045" s="4"/>
      <c r="CK1045" s="4"/>
      <c r="CL1045" s="4"/>
      <c r="CM1045" s="4"/>
    </row>
    <row r="1046" ht="14.25" customHeight="1">
      <c r="A1046" s="1" t="str">
        <f t="shared" si="202"/>
        <v>OK</v>
      </c>
      <c r="B1046" s="3" t="str">
        <f t="shared" si="203"/>
        <v>OK</v>
      </c>
      <c r="C1046" s="4" t="s">
        <v>5648</v>
      </c>
      <c r="D1046" s="4" t="s">
        <v>5281</v>
      </c>
      <c r="E1046" s="4"/>
      <c r="F1046" s="4"/>
      <c r="G1046" s="4" t="s">
        <v>5649</v>
      </c>
      <c r="H1046" s="4"/>
      <c r="I1046" s="4"/>
      <c r="J1046" s="4"/>
      <c r="K1046" s="4"/>
      <c r="L1046" s="4"/>
      <c r="M1046" s="4" t="s">
        <v>47</v>
      </c>
      <c r="N1046" s="4" t="s">
        <v>5</v>
      </c>
      <c r="O1046" s="4" t="s">
        <v>1246</v>
      </c>
      <c r="P1046" s="4" t="s">
        <v>2243</v>
      </c>
      <c r="Q1046" s="4"/>
      <c r="R1046" s="4" t="s">
        <v>5650</v>
      </c>
      <c r="S1046" s="4" t="s">
        <v>5651</v>
      </c>
      <c r="T1046" s="4" t="s">
        <v>5652</v>
      </c>
      <c r="U1046" s="4" t="s">
        <v>5653</v>
      </c>
      <c r="V1046" s="4" t="s">
        <v>5654</v>
      </c>
      <c r="W1046" s="4" t="s">
        <v>5655</v>
      </c>
      <c r="X1046" s="4" t="s">
        <v>171</v>
      </c>
      <c r="Y1046" s="4" t="s">
        <v>5656</v>
      </c>
      <c r="Z1046" s="4"/>
      <c r="AA1046" s="4">
        <v>1135.0</v>
      </c>
      <c r="AB1046" s="4" t="s">
        <v>49</v>
      </c>
      <c r="AC1046" s="4"/>
      <c r="AD1046" s="4"/>
      <c r="AE1046" s="4"/>
      <c r="AF1046" s="4"/>
      <c r="AG1046" s="4"/>
      <c r="AH1046" s="4"/>
      <c r="AI1046" s="4"/>
      <c r="AJ1046" s="4"/>
      <c r="AK1046" s="4"/>
      <c r="AL1046" s="4"/>
      <c r="AM1046" s="4"/>
      <c r="AN1046" s="4"/>
      <c r="AO1046" s="4"/>
      <c r="AP1046" s="4" t="str">
        <f>VLOOKUP(AA1047,[1]Trộn!AA1046:AB4038,2,FALSE)</f>
        <v>#ERROR!</v>
      </c>
      <c r="AQ1046" s="4"/>
      <c r="AR1046" s="4"/>
      <c r="AS1046" s="4"/>
      <c r="AT1046" s="4"/>
      <c r="AU1046" s="4"/>
      <c r="AV1046" s="4"/>
      <c r="AW1046" s="4"/>
      <c r="AX1046" s="4"/>
      <c r="AY1046" s="4"/>
      <c r="AZ1046" s="4"/>
      <c r="BA1046" s="4"/>
      <c r="BB1046" s="4"/>
      <c r="BC1046" s="4"/>
      <c r="BD1046" s="4"/>
      <c r="BE1046" s="4"/>
      <c r="BF1046" s="4"/>
      <c r="BG1046" s="4"/>
      <c r="BH1046" s="4"/>
      <c r="BI1046" s="4"/>
      <c r="BJ1046" s="4"/>
      <c r="BK1046" s="4"/>
      <c r="BL1046" s="4"/>
      <c r="BM1046" s="4"/>
      <c r="BN1046" s="4"/>
      <c r="BO1046" s="4"/>
      <c r="BP1046" s="4"/>
      <c r="BQ1046" s="4"/>
      <c r="BR1046" s="4"/>
      <c r="BS1046" s="4"/>
      <c r="BT1046" s="4"/>
      <c r="BU1046" s="4"/>
      <c r="BV1046" s="4"/>
      <c r="BW1046" s="4"/>
      <c r="BX1046" s="4"/>
      <c r="BY1046" s="4"/>
      <c r="BZ1046" s="4"/>
      <c r="CA1046" s="4"/>
      <c r="CB1046" s="4"/>
      <c r="CC1046" s="4"/>
      <c r="CD1046" s="4"/>
      <c r="CE1046" s="4"/>
      <c r="CF1046" s="4"/>
      <c r="CG1046" s="4"/>
      <c r="CH1046" s="4"/>
      <c r="CI1046" s="4"/>
      <c r="CJ1046" s="4"/>
      <c r="CK1046" s="4"/>
      <c r="CL1046" s="4"/>
      <c r="CM1046" s="4"/>
    </row>
    <row r="1047" ht="14.25" customHeight="1">
      <c r="A1047" s="1" t="str">
        <f t="shared" si="202"/>
        <v>OK</v>
      </c>
      <c r="B1047" s="3" t="str">
        <f t="shared" si="203"/>
        <v>OK</v>
      </c>
      <c r="C1047" s="4" t="s">
        <v>5648</v>
      </c>
      <c r="D1047" s="4" t="s">
        <v>5281</v>
      </c>
      <c r="E1047" s="4"/>
      <c r="F1047" s="4"/>
      <c r="G1047" s="4"/>
      <c r="H1047" s="4"/>
      <c r="I1047" s="4"/>
      <c r="J1047" s="4"/>
      <c r="K1047" s="4"/>
      <c r="L1047" s="4"/>
      <c r="M1047" s="4" t="s">
        <v>47</v>
      </c>
      <c r="N1047" s="4" t="s">
        <v>5</v>
      </c>
      <c r="O1047" s="4" t="s">
        <v>1246</v>
      </c>
      <c r="P1047" s="4" t="s">
        <v>2243</v>
      </c>
      <c r="Q1047" s="4"/>
      <c r="R1047" s="4" t="s">
        <v>5657</v>
      </c>
      <c r="S1047" s="4" t="s">
        <v>5658</v>
      </c>
      <c r="T1047" s="4" t="s">
        <v>5659</v>
      </c>
      <c r="U1047" s="4" t="s">
        <v>5660</v>
      </c>
      <c r="V1047" s="4" t="s">
        <v>5661</v>
      </c>
      <c r="W1047" s="4" t="s">
        <v>5662</v>
      </c>
      <c r="X1047" s="4" t="s">
        <v>151</v>
      </c>
      <c r="Y1047" s="4" t="s">
        <v>5663</v>
      </c>
      <c r="Z1047" s="4"/>
      <c r="AA1047" s="4">
        <v>1136.0</v>
      </c>
      <c r="AB1047" s="4" t="s">
        <v>49</v>
      </c>
      <c r="AC1047" s="4"/>
      <c r="AD1047" s="4"/>
      <c r="AE1047" s="4"/>
      <c r="AF1047" s="4"/>
      <c r="AG1047" s="4"/>
      <c r="AH1047" s="4"/>
      <c r="AI1047" s="4"/>
      <c r="AJ1047" s="4"/>
      <c r="AK1047" s="4"/>
      <c r="AL1047" s="4"/>
      <c r="AM1047" s="4"/>
      <c r="AN1047" s="4"/>
      <c r="AO1047" s="4"/>
      <c r="AP1047" s="4" t="str">
        <f>VLOOKUP(AA1048,[1]Trộn!AA1047:AB4039,2,FALSE)</f>
        <v>#ERROR!</v>
      </c>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4"/>
      <c r="CC1047" s="4"/>
      <c r="CD1047" s="4"/>
      <c r="CE1047" s="4"/>
      <c r="CF1047" s="4"/>
      <c r="CG1047" s="4"/>
      <c r="CH1047" s="4"/>
      <c r="CI1047" s="4"/>
      <c r="CJ1047" s="4"/>
      <c r="CK1047" s="4"/>
      <c r="CL1047" s="4"/>
      <c r="CM1047" s="4"/>
    </row>
    <row r="1048" ht="14.25" customHeight="1">
      <c r="A1048" s="1" t="str">
        <f t="shared" si="202"/>
        <v>OK</v>
      </c>
      <c r="B1048" s="3" t="str">
        <f t="shared" si="203"/>
        <v>OK</v>
      </c>
      <c r="C1048" s="4" t="s">
        <v>5648</v>
      </c>
      <c r="D1048" s="4" t="s">
        <v>5281</v>
      </c>
      <c r="E1048" s="4"/>
      <c r="F1048" s="4"/>
      <c r="G1048" s="4" t="s">
        <v>5649</v>
      </c>
      <c r="H1048" s="4"/>
      <c r="I1048" s="4"/>
      <c r="J1048" s="4"/>
      <c r="K1048" s="4"/>
      <c r="L1048" s="4"/>
      <c r="M1048" s="4" t="s">
        <v>48</v>
      </c>
      <c r="N1048" s="4" t="s">
        <v>9</v>
      </c>
      <c r="O1048" s="4" t="s">
        <v>695</v>
      </c>
      <c r="P1048" s="4" t="s">
        <v>696</v>
      </c>
      <c r="Q1048" s="4"/>
      <c r="R1048" s="4" t="s">
        <v>5664</v>
      </c>
      <c r="S1048" s="4"/>
      <c r="T1048" s="4"/>
      <c r="U1048" s="4"/>
      <c r="V1048" s="4"/>
      <c r="W1048" s="4"/>
      <c r="X1048" s="4" t="s">
        <v>5665</v>
      </c>
      <c r="Y1048" s="4" t="s">
        <v>5665</v>
      </c>
      <c r="Z1048" s="4"/>
      <c r="AA1048" s="4">
        <v>1137.0</v>
      </c>
      <c r="AB1048" s="4" t="s">
        <v>48</v>
      </c>
      <c r="AC1048" s="4"/>
      <c r="AD1048" s="4"/>
      <c r="AE1048" s="4"/>
      <c r="AF1048" s="4"/>
      <c r="AG1048" s="4"/>
      <c r="AH1048" s="4"/>
      <c r="AI1048" s="4"/>
      <c r="AJ1048" s="4"/>
      <c r="AK1048" s="4"/>
      <c r="AL1048" s="4"/>
      <c r="AM1048" s="4"/>
      <c r="AN1048" s="4"/>
      <c r="AO1048" s="4"/>
      <c r="AP1048" s="4" t="str">
        <f>VLOOKUP(AA1049,[1]Trộn!AA1048:AB4040,2,FALSE)</f>
        <v>#ERROR!</v>
      </c>
      <c r="AQ1048" s="4"/>
      <c r="AR1048" s="4"/>
      <c r="AS1048" s="4"/>
      <c r="AT1048" s="4"/>
      <c r="AU1048" s="4"/>
      <c r="AV1048" s="4"/>
      <c r="AW1048" s="4"/>
      <c r="AX1048" s="4"/>
      <c r="AY1048" s="4"/>
      <c r="AZ1048" s="4"/>
      <c r="BA1048" s="4"/>
      <c r="BB1048" s="4"/>
      <c r="BC1048" s="4"/>
      <c r="BD1048" s="4"/>
      <c r="BE1048" s="4"/>
      <c r="BF1048" s="4"/>
      <c r="BG1048" s="4"/>
      <c r="BH1048" s="4"/>
      <c r="BI1048" s="4"/>
      <c r="BJ1048" s="4"/>
      <c r="BK1048" s="4"/>
      <c r="BL1048" s="4"/>
      <c r="BM1048" s="4"/>
      <c r="BN1048" s="4"/>
      <c r="BO1048" s="4"/>
      <c r="BP1048" s="4"/>
      <c r="BQ1048" s="4"/>
      <c r="BR1048" s="4"/>
      <c r="BS1048" s="4"/>
      <c r="BT1048" s="4"/>
      <c r="BU1048" s="4"/>
      <c r="BV1048" s="4"/>
      <c r="BW1048" s="4"/>
      <c r="BX1048" s="4"/>
      <c r="BY1048" s="4"/>
      <c r="BZ1048" s="4"/>
      <c r="CA1048" s="4"/>
      <c r="CB1048" s="4"/>
      <c r="CC1048" s="4"/>
      <c r="CD1048" s="4"/>
      <c r="CE1048" s="4"/>
      <c r="CF1048" s="4"/>
      <c r="CG1048" s="4"/>
      <c r="CH1048" s="4"/>
      <c r="CI1048" s="4"/>
      <c r="CJ1048" s="4"/>
      <c r="CK1048" s="4"/>
      <c r="CL1048" s="4"/>
      <c r="CM1048" s="4"/>
    </row>
    <row r="1049" ht="14.25" customHeight="1">
      <c r="A1049" s="1"/>
      <c r="B1049" s="3"/>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c r="BJ1049" s="4"/>
      <c r="BK1049" s="4"/>
      <c r="BL1049" s="4"/>
      <c r="BM1049" s="4"/>
      <c r="BN1049" s="4"/>
      <c r="BO1049" s="4"/>
      <c r="BP1049" s="4"/>
      <c r="BQ1049" s="4"/>
      <c r="BR1049" s="4"/>
      <c r="BS1049" s="4"/>
      <c r="BT1049" s="4"/>
      <c r="BU1049" s="4"/>
      <c r="BV1049" s="4"/>
      <c r="BW1049" s="4"/>
      <c r="BX1049" s="4"/>
      <c r="BY1049" s="4"/>
      <c r="BZ1049" s="4"/>
      <c r="CA1049" s="4"/>
      <c r="CB1049" s="4"/>
      <c r="CC1049" s="4"/>
      <c r="CD1049" s="4"/>
      <c r="CE1049" s="4"/>
      <c r="CF1049" s="4"/>
      <c r="CG1049" s="4"/>
      <c r="CH1049" s="4"/>
      <c r="CI1049" s="4"/>
      <c r="CJ1049" s="4"/>
      <c r="CK1049" s="4"/>
      <c r="CL1049" s="4"/>
      <c r="CM1049" s="4"/>
    </row>
    <row r="1050" ht="14.25" customHeight="1">
      <c r="A1050" s="1" t="str">
        <f t="shared" ref="A1050:A1052" si="204">SWITCH(B1050,"OK",IF(ISBLANK(R1050),IF(ISBLANK(P1050),"Giữ chỗ nhóm","Giữ chỗ"),"OK"),"Chưa làm",IF(P1050&lt;&gt;"","Giữ chỗ",""),0,IF(ISBLANK(R1050),"Thêm",""),"")</f>
        <v/>
      </c>
      <c r="B1050" s="3">
        <f t="shared" ref="B1050:B1052" si="205">IF(Q1050&lt;&gt;"",0,IF(O1050="",IF(N1050="",,"Tự do chọn"),SWITCH(M1050,"KSTN",IF(LEFT(O1050,1)="A","OK","Sai lớp"),"CQ",IF(LEFT(O1050,1)="B","OK","Sai lớp"),"SIE",IF(LEFT(O1050,1)="C","OK","Sai lớp"),"VN",IF(LEFT(O1050,1)="D","OK","Sai lớp"),"VN-ICT",IF(LEFT(O1050,1)="D","OK","Sai lớp"),"Sai phân công")))</f>
        <v>0</v>
      </c>
      <c r="C1050" s="4" t="s">
        <v>5648</v>
      </c>
      <c r="D1050" s="4" t="s">
        <v>5281</v>
      </c>
      <c r="E1050" s="4"/>
      <c r="F1050" s="4"/>
      <c r="G1050" s="4"/>
      <c r="H1050" s="4"/>
      <c r="I1050" s="4"/>
      <c r="J1050" s="4"/>
      <c r="K1050" s="4"/>
      <c r="L1050" s="4"/>
      <c r="M1050" s="4"/>
      <c r="N1050" s="4"/>
      <c r="O1050" s="4"/>
      <c r="P1050" s="4" t="s">
        <v>4445</v>
      </c>
      <c r="Q1050" s="4" t="s">
        <v>9</v>
      </c>
      <c r="R1050" s="4" t="s">
        <v>5666</v>
      </c>
      <c r="S1050" s="4" t="s">
        <v>150</v>
      </c>
      <c r="T1050" s="4" t="s">
        <v>150</v>
      </c>
      <c r="U1050" s="4" t="s">
        <v>150</v>
      </c>
      <c r="V1050" s="4" t="s">
        <v>150</v>
      </c>
      <c r="W1050" s="4" t="s">
        <v>150</v>
      </c>
      <c r="X1050" s="4" t="s">
        <v>5667</v>
      </c>
      <c r="Y1050" s="4"/>
      <c r="Z1050" s="4" t="s">
        <v>5668</v>
      </c>
      <c r="AA1050" s="4">
        <v>1139.0</v>
      </c>
      <c r="AB1050" s="4" t="s">
        <v>13</v>
      </c>
      <c r="AC1050" s="4"/>
      <c r="AD1050" s="4"/>
      <c r="AE1050" s="4"/>
      <c r="AF1050" s="4"/>
      <c r="AG1050" s="4"/>
      <c r="AH1050" s="4"/>
      <c r="AI1050" s="4"/>
      <c r="AJ1050" s="4"/>
      <c r="AK1050" s="4"/>
      <c r="AL1050" s="4"/>
      <c r="AM1050" s="4"/>
      <c r="AN1050" s="4"/>
      <c r="AO1050" s="4"/>
      <c r="AP1050" s="4" t="str">
        <f>VLOOKUP(AA1051,[1]Trộn!AA1050:AB4042,2,FALSE)</f>
        <v>#ERROR!</v>
      </c>
      <c r="AQ1050" s="4"/>
      <c r="AR1050" s="4"/>
      <c r="AS1050" s="4"/>
      <c r="AT1050" s="4"/>
      <c r="AU1050" s="4"/>
      <c r="AV1050" s="4"/>
      <c r="AW1050" s="4"/>
      <c r="AX1050" s="4"/>
      <c r="AY1050" s="4"/>
      <c r="AZ1050" s="4"/>
      <c r="BA1050" s="4"/>
      <c r="BB1050" s="4"/>
      <c r="BC1050" s="4"/>
      <c r="BD1050" s="4"/>
      <c r="BE1050" s="4"/>
      <c r="BF1050" s="4"/>
      <c r="BG1050" s="4"/>
      <c r="BH1050" s="4"/>
      <c r="BI1050" s="4"/>
      <c r="BJ1050" s="4"/>
      <c r="BK1050" s="4"/>
      <c r="BL1050" s="4"/>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c r="CL1050" s="4"/>
      <c r="CM1050" s="4"/>
    </row>
    <row r="1051" ht="14.25" customHeight="1">
      <c r="A1051" s="1" t="str">
        <f t="shared" si="204"/>
        <v>OK</v>
      </c>
      <c r="B1051" s="3" t="str">
        <f t="shared" si="205"/>
        <v>OK</v>
      </c>
      <c r="C1051" s="4" t="s">
        <v>5669</v>
      </c>
      <c r="D1051" s="4" t="s">
        <v>5281</v>
      </c>
      <c r="E1051" s="4"/>
      <c r="F1051" s="4" t="s">
        <v>5670</v>
      </c>
      <c r="G1051" s="4"/>
      <c r="H1051" s="4"/>
      <c r="I1051" s="4"/>
      <c r="J1051" s="4" t="s">
        <v>123</v>
      </c>
      <c r="K1051" s="4"/>
      <c r="L1051" s="4" t="s">
        <v>5671</v>
      </c>
      <c r="M1051" s="4" t="s">
        <v>47</v>
      </c>
      <c r="N1051" s="4" t="s">
        <v>5</v>
      </c>
      <c r="O1051" s="4" t="s">
        <v>1209</v>
      </c>
      <c r="P1051" s="4" t="s">
        <v>540</v>
      </c>
      <c r="Q1051" s="4"/>
      <c r="R1051" s="4" t="s">
        <v>5672</v>
      </c>
      <c r="S1051" s="4" t="s">
        <v>5673</v>
      </c>
      <c r="T1051" s="4" t="s">
        <v>5674</v>
      </c>
      <c r="U1051" s="4" t="s">
        <v>5675</v>
      </c>
      <c r="V1051" s="4" t="s">
        <v>5676</v>
      </c>
      <c r="W1051" s="4" t="s">
        <v>5677</v>
      </c>
      <c r="X1051" s="4" t="s">
        <v>242</v>
      </c>
      <c r="Y1051" s="4" t="s">
        <v>5678</v>
      </c>
      <c r="Z1051" s="4"/>
      <c r="AA1051" s="4">
        <v>1140.0</v>
      </c>
      <c r="AB1051" s="4" t="s">
        <v>13</v>
      </c>
      <c r="AC1051" s="4"/>
      <c r="AD1051" s="4"/>
      <c r="AE1051" s="4"/>
      <c r="AF1051" s="4"/>
      <c r="AG1051" s="4"/>
      <c r="AH1051" s="4"/>
      <c r="AI1051" s="4"/>
      <c r="AJ1051" s="4"/>
      <c r="AK1051" s="4"/>
      <c r="AL1051" s="4"/>
      <c r="AM1051" s="4"/>
      <c r="AN1051" s="4"/>
      <c r="AO1051" s="4"/>
      <c r="AP1051" s="4" t="str">
        <f>VLOOKUP(AA1052,[1]Trộn!AA1051:AB4043,2,FALSE)</f>
        <v>#ERROR!</v>
      </c>
      <c r="AQ1051" s="4"/>
      <c r="AR1051" s="4"/>
      <c r="AS1051" s="4"/>
      <c r="AT1051" s="4"/>
      <c r="AU1051" s="4"/>
      <c r="AV1051" s="4"/>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c r="CL1051" s="4"/>
      <c r="CM1051" s="4"/>
    </row>
    <row r="1052" ht="14.25" customHeight="1">
      <c r="A1052" s="1" t="str">
        <f t="shared" si="204"/>
        <v>OK</v>
      </c>
      <c r="B1052" s="3" t="str">
        <f t="shared" si="205"/>
        <v>OK</v>
      </c>
      <c r="C1052" s="4" t="s">
        <v>5669</v>
      </c>
      <c r="D1052" s="4" t="s">
        <v>5281</v>
      </c>
      <c r="E1052" s="4"/>
      <c r="F1052" s="4" t="s">
        <v>5670</v>
      </c>
      <c r="G1052" s="4"/>
      <c r="H1052" s="4"/>
      <c r="I1052" s="4"/>
      <c r="J1052" s="4" t="s">
        <v>123</v>
      </c>
      <c r="K1052" s="4"/>
      <c r="L1052" s="4" t="s">
        <v>5671</v>
      </c>
      <c r="M1052" s="4" t="s">
        <v>13</v>
      </c>
      <c r="N1052" s="4" t="s">
        <v>9</v>
      </c>
      <c r="O1052" s="4" t="s">
        <v>520</v>
      </c>
      <c r="P1052" s="4" t="s">
        <v>659</v>
      </c>
      <c r="Q1052" s="4"/>
      <c r="R1052" s="4" t="s">
        <v>5679</v>
      </c>
      <c r="S1052" s="4"/>
      <c r="T1052" s="4"/>
      <c r="U1052" s="4"/>
      <c r="V1052" s="4"/>
      <c r="W1052" s="4"/>
      <c r="X1052" s="4" t="s">
        <v>5680</v>
      </c>
      <c r="Y1052" s="4" t="s">
        <v>5681</v>
      </c>
      <c r="Z1052" s="4"/>
      <c r="AA1052" s="4">
        <v>1141.0</v>
      </c>
      <c r="AB1052" s="4" t="s">
        <v>47</v>
      </c>
      <c r="AC1052" s="4"/>
      <c r="AD1052" s="20" t="s">
        <v>1037</v>
      </c>
      <c r="AE1052" s="4"/>
      <c r="AF1052" s="4"/>
      <c r="AG1052" s="4"/>
      <c r="AH1052" s="4"/>
      <c r="AI1052" s="4"/>
      <c r="AJ1052" s="4"/>
      <c r="AK1052" s="4"/>
      <c r="AL1052" s="4"/>
      <c r="AM1052" s="4"/>
      <c r="AN1052" s="4"/>
      <c r="AO1052" s="4"/>
      <c r="AP1052" s="4" t="str">
        <f>VLOOKUP(AA1053,[1]Trộn!AA1052:AB4044,2,FALSE)</f>
        <v>#ERROR!</v>
      </c>
      <c r="AQ1052" s="4"/>
      <c r="AR1052" s="4"/>
      <c r="AS1052" s="4"/>
      <c r="AT1052" s="4"/>
      <c r="AU1052" s="4"/>
      <c r="AV1052" s="4"/>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c r="BW1052" s="4"/>
      <c r="BX1052" s="4"/>
      <c r="BY1052" s="4"/>
      <c r="BZ1052" s="4"/>
      <c r="CA1052" s="4"/>
      <c r="CB1052" s="4"/>
      <c r="CC1052" s="4"/>
      <c r="CD1052" s="4"/>
      <c r="CE1052" s="4"/>
      <c r="CF1052" s="4"/>
      <c r="CG1052" s="4"/>
      <c r="CH1052" s="4"/>
      <c r="CI1052" s="4"/>
      <c r="CJ1052" s="4"/>
      <c r="CK1052" s="4"/>
      <c r="CL1052" s="4"/>
      <c r="CM1052" s="4"/>
    </row>
    <row r="1053" ht="14.25" customHeight="1">
      <c r="A1053" s="1"/>
      <c r="B1053" s="3"/>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4"/>
      <c r="CB1053" s="4"/>
      <c r="CC1053" s="4"/>
      <c r="CD1053" s="4"/>
      <c r="CE1053" s="4"/>
      <c r="CF1053" s="4"/>
      <c r="CG1053" s="4"/>
      <c r="CH1053" s="4"/>
      <c r="CI1053" s="4"/>
      <c r="CJ1053" s="4"/>
      <c r="CK1053" s="4"/>
      <c r="CL1053" s="4"/>
      <c r="CM1053" s="4"/>
    </row>
    <row r="1054" ht="14.25" customHeight="1">
      <c r="A1054" s="1" t="str">
        <f t="shared" ref="A1054:A1063" si="206">SWITCH(B1054,"OK",IF(ISBLANK(R1054),IF(ISBLANK(P1054),"Giữ chỗ nhóm","Giữ chỗ"),"OK"),"Chưa làm",IF(P1054&lt;&gt;"","Giữ chỗ",""),0,IF(ISBLANK(R1054),"Thêm",""),"")</f>
        <v>OK</v>
      </c>
      <c r="B1054" s="3" t="str">
        <f t="shared" ref="B1054:B1063" si="207">IF(Q1054&lt;&gt;"",0,IF(O1054="",IF(N1054="",,"Tự do chọn"),SWITCH(M1054,"KSTN",IF(LEFT(O1054,1)="A","OK","Sai lớp"),"CQ",IF(LEFT(O1054,1)="B","OK","Sai lớp"),"SIE",IF(LEFT(O1054,1)="C","OK","Sai lớp"),"VN",IF(LEFT(O1054,1)="D","OK","Sai lớp"),"VN-ICT",IF(LEFT(O1054,1)="D","OK","Sai lớp"),"Sai phân công")))</f>
        <v>OK</v>
      </c>
      <c r="C1054" s="4" t="s">
        <v>5682</v>
      </c>
      <c r="D1054" s="4" t="s">
        <v>5281</v>
      </c>
      <c r="E1054" s="4" t="s">
        <v>5683</v>
      </c>
      <c r="F1054" s="4" t="s">
        <v>5684</v>
      </c>
      <c r="G1054" s="4" t="s">
        <v>5685</v>
      </c>
      <c r="H1054" s="4"/>
      <c r="I1054" s="4"/>
      <c r="J1054" s="4" t="s">
        <v>123</v>
      </c>
      <c r="K1054" s="4"/>
      <c r="L1054" s="4" t="s">
        <v>5686</v>
      </c>
      <c r="M1054" s="4" t="s">
        <v>47</v>
      </c>
      <c r="N1054" s="4" t="s">
        <v>5</v>
      </c>
      <c r="O1054" s="4" t="s">
        <v>1209</v>
      </c>
      <c r="P1054" s="4" t="s">
        <v>540</v>
      </c>
      <c r="Q1054" s="4"/>
      <c r="R1054" s="4" t="s">
        <v>5687</v>
      </c>
      <c r="S1054" s="4" t="s">
        <v>5688</v>
      </c>
      <c r="T1054" s="4" t="s">
        <v>5689</v>
      </c>
      <c r="U1054" s="4" t="s">
        <v>5690</v>
      </c>
      <c r="V1054" s="4" t="s">
        <v>5691</v>
      </c>
      <c r="W1054" s="4" t="s">
        <v>5692</v>
      </c>
      <c r="X1054" s="4" t="s">
        <v>4353</v>
      </c>
      <c r="Y1054" s="4" t="s">
        <v>5693</v>
      </c>
      <c r="Z1054" s="4"/>
      <c r="AA1054" s="4">
        <v>1143.0</v>
      </c>
      <c r="AB1054" s="4" t="s">
        <v>13</v>
      </c>
      <c r="AC1054" s="4"/>
      <c r="AD1054" s="4"/>
      <c r="AE1054" s="4"/>
      <c r="AF1054" s="4"/>
      <c r="AG1054" s="4"/>
      <c r="AH1054" s="4"/>
      <c r="AI1054" s="4"/>
      <c r="AJ1054" s="4"/>
      <c r="AK1054" s="4"/>
      <c r="AL1054" s="4"/>
      <c r="AM1054" s="4"/>
      <c r="AN1054" s="4"/>
      <c r="AO1054" s="4"/>
      <c r="AP1054" s="4" t="str">
        <f>VLOOKUP(AA1055,[1]Trộn!AA1054:AB4046,2,FALSE)</f>
        <v>#ERROR!</v>
      </c>
      <c r="AQ1054" s="4"/>
      <c r="AR1054" s="4"/>
      <c r="AS1054" s="4"/>
      <c r="AT1054" s="4"/>
      <c r="AU1054" s="4"/>
      <c r="AV1054" s="4"/>
      <c r="AW1054" s="4"/>
      <c r="AX1054" s="4"/>
      <c r="AY1054" s="4"/>
      <c r="AZ1054" s="4"/>
      <c r="BA1054" s="4"/>
      <c r="BB1054" s="4"/>
      <c r="BC1054" s="4"/>
      <c r="BD1054" s="4"/>
      <c r="BE1054" s="4"/>
      <c r="BF1054" s="4"/>
      <c r="BG1054" s="4"/>
      <c r="BH1054" s="4"/>
      <c r="BI1054" s="4"/>
      <c r="BJ1054" s="4"/>
      <c r="BK1054" s="4"/>
      <c r="BL1054" s="4"/>
      <c r="BM1054" s="4"/>
      <c r="BN1054" s="4"/>
      <c r="BO1054" s="4"/>
      <c r="BP1054" s="4"/>
      <c r="BQ1054" s="4"/>
      <c r="BR1054" s="4"/>
      <c r="BS1054" s="4"/>
      <c r="BT1054" s="4"/>
      <c r="BU1054" s="4"/>
      <c r="BV1054" s="4"/>
      <c r="BW1054" s="4"/>
      <c r="BX1054" s="4"/>
      <c r="BY1054" s="4"/>
      <c r="BZ1054" s="4"/>
      <c r="CA1054" s="4"/>
      <c r="CB1054" s="4"/>
      <c r="CC1054" s="4"/>
      <c r="CD1054" s="4"/>
      <c r="CE1054" s="4"/>
      <c r="CF1054" s="4"/>
      <c r="CG1054" s="4"/>
      <c r="CH1054" s="4"/>
      <c r="CI1054" s="4"/>
      <c r="CJ1054" s="4"/>
      <c r="CK1054" s="4"/>
      <c r="CL1054" s="4"/>
      <c r="CM1054" s="4"/>
    </row>
    <row r="1055" ht="14.25" customHeight="1">
      <c r="A1055" s="1" t="str">
        <f t="shared" si="206"/>
        <v>OK</v>
      </c>
      <c r="B1055" s="3" t="str">
        <f t="shared" si="207"/>
        <v>OK</v>
      </c>
      <c r="C1055" s="4" t="s">
        <v>5682</v>
      </c>
      <c r="D1055" s="4" t="s">
        <v>5281</v>
      </c>
      <c r="E1055" s="4"/>
      <c r="F1055" s="4"/>
      <c r="G1055" s="4"/>
      <c r="H1055" s="4"/>
      <c r="I1055" s="4"/>
      <c r="J1055" s="4"/>
      <c r="K1055" s="4"/>
      <c r="L1055" s="4"/>
      <c r="M1055" s="4" t="s">
        <v>47</v>
      </c>
      <c r="N1055" s="4" t="s">
        <v>5</v>
      </c>
      <c r="O1055" s="4" t="s">
        <v>1104</v>
      </c>
      <c r="P1055" s="4" t="s">
        <v>1147</v>
      </c>
      <c r="Q1055" s="4"/>
      <c r="R1055" s="4" t="s">
        <v>5694</v>
      </c>
      <c r="S1055" s="4" t="s">
        <v>116</v>
      </c>
      <c r="T1055" s="4" t="s">
        <v>117</v>
      </c>
      <c r="U1055" s="4" t="s">
        <v>118</v>
      </c>
      <c r="V1055" s="4" t="s">
        <v>2722</v>
      </c>
      <c r="W1055" s="4" t="s">
        <v>5695</v>
      </c>
      <c r="X1055" s="4" t="s">
        <v>99</v>
      </c>
      <c r="Y1055" s="4" t="s">
        <v>5395</v>
      </c>
      <c r="Z1055" s="4"/>
      <c r="AA1055" s="4">
        <v>1144.0</v>
      </c>
      <c r="AB1055" s="4" t="s">
        <v>13</v>
      </c>
      <c r="AC1055" s="4"/>
      <c r="AD1055" s="4"/>
      <c r="AE1055" s="4"/>
      <c r="AF1055" s="4"/>
      <c r="AG1055" s="4"/>
      <c r="AH1055" s="4"/>
      <c r="AI1055" s="4"/>
      <c r="AJ1055" s="4"/>
      <c r="AK1055" s="4"/>
      <c r="AL1055" s="4"/>
      <c r="AM1055" s="4"/>
      <c r="AN1055" s="4"/>
      <c r="AO1055" s="4"/>
      <c r="AP1055" s="4" t="str">
        <f>VLOOKUP(AA1056,[1]Trộn!AA1055:AB4047,2,FALSE)</f>
        <v>#ERROR!</v>
      </c>
      <c r="AQ1055" s="4"/>
      <c r="AR1055" s="4"/>
      <c r="AS1055" s="4"/>
      <c r="AT1055" s="4"/>
      <c r="AU1055" s="4"/>
      <c r="AV1055" s="4"/>
      <c r="AW1055" s="4"/>
      <c r="AX1055" s="4"/>
      <c r="AY1055" s="4"/>
      <c r="AZ1055" s="4"/>
      <c r="BA1055" s="4"/>
      <c r="BB1055" s="4"/>
      <c r="BC1055" s="4"/>
      <c r="BD1055" s="4"/>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c r="CL1055" s="4"/>
      <c r="CM1055" s="4"/>
    </row>
    <row r="1056" ht="14.25" customHeight="1">
      <c r="A1056" s="1" t="str">
        <f t="shared" si="206"/>
        <v/>
      </c>
      <c r="B1056" s="3">
        <f t="shared" si="207"/>
        <v>0</v>
      </c>
      <c r="C1056" s="4" t="s">
        <v>5682</v>
      </c>
      <c r="D1056" s="4" t="s">
        <v>5281</v>
      </c>
      <c r="E1056" s="4" t="s">
        <v>5683</v>
      </c>
      <c r="F1056" s="4" t="s">
        <v>5684</v>
      </c>
      <c r="G1056" s="4" t="s">
        <v>5685</v>
      </c>
      <c r="H1056" s="4"/>
      <c r="I1056" s="4"/>
      <c r="J1056" s="4" t="s">
        <v>123</v>
      </c>
      <c r="K1056" s="4"/>
      <c r="L1056" s="4" t="s">
        <v>5686</v>
      </c>
      <c r="M1056" s="4"/>
      <c r="N1056" s="4"/>
      <c r="O1056" s="4"/>
      <c r="P1056" s="4"/>
      <c r="Q1056" s="4" t="s">
        <v>144</v>
      </c>
      <c r="R1056" s="4" t="s">
        <v>5696</v>
      </c>
      <c r="S1056" s="4" t="s">
        <v>5697</v>
      </c>
      <c r="T1056" s="4" t="s">
        <v>106</v>
      </c>
      <c r="U1056" s="4" t="s">
        <v>5698</v>
      </c>
      <c r="V1056" s="4" t="s">
        <v>5699</v>
      </c>
      <c r="W1056" s="4" t="s">
        <v>150</v>
      </c>
      <c r="X1056" s="4" t="s">
        <v>99</v>
      </c>
      <c r="Y1056" s="4"/>
      <c r="Z1056" s="4" t="s">
        <v>5700</v>
      </c>
      <c r="AA1056" s="4">
        <v>1145.0</v>
      </c>
      <c r="AB1056" s="4" t="s">
        <v>101</v>
      </c>
      <c r="AC1056" s="4"/>
      <c r="AD1056" s="4"/>
      <c r="AE1056" s="4"/>
      <c r="AF1056" s="4"/>
      <c r="AG1056" s="4"/>
      <c r="AH1056" s="4"/>
      <c r="AI1056" s="4"/>
      <c r="AJ1056" s="4"/>
      <c r="AK1056" s="4"/>
      <c r="AL1056" s="4"/>
      <c r="AM1056" s="4"/>
      <c r="AN1056" s="4"/>
      <c r="AO1056" s="4"/>
      <c r="AP1056" s="4" t="str">
        <f>VLOOKUP(AA1057,[1]Trộn!AA1056:AB4048,2,FALSE)</f>
        <v>#ERROR!</v>
      </c>
      <c r="AQ1056" s="4"/>
      <c r="AR1056" s="4"/>
      <c r="AS1056" s="4"/>
      <c r="AT1056" s="4"/>
      <c r="AU1056" s="4"/>
      <c r="AV1056" s="4"/>
      <c r="AW1056" s="4"/>
      <c r="AX1056" s="4"/>
      <c r="AY1056" s="4"/>
      <c r="AZ1056" s="4"/>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c r="CL1056" s="4"/>
      <c r="CM1056" s="4"/>
    </row>
    <row r="1057" ht="14.25" customHeight="1">
      <c r="A1057" s="1" t="str">
        <f t="shared" si="206"/>
        <v/>
      </c>
      <c r="B1057" s="3">
        <f t="shared" si="207"/>
        <v>0</v>
      </c>
      <c r="C1057" s="4" t="s">
        <v>5682</v>
      </c>
      <c r="D1057" s="4" t="s">
        <v>5281</v>
      </c>
      <c r="E1057" s="4"/>
      <c r="F1057" s="4"/>
      <c r="G1057" s="4"/>
      <c r="H1057" s="4"/>
      <c r="I1057" s="4"/>
      <c r="J1057" s="4"/>
      <c r="K1057" s="4"/>
      <c r="L1057" s="4"/>
      <c r="M1057" s="4"/>
      <c r="N1057" s="4"/>
      <c r="O1057" s="4"/>
      <c r="P1057" s="4"/>
      <c r="Q1057" s="4" t="s">
        <v>144</v>
      </c>
      <c r="R1057" s="4" t="s">
        <v>5701</v>
      </c>
      <c r="S1057" s="4" t="s">
        <v>5702</v>
      </c>
      <c r="T1057" s="4" t="s">
        <v>5703</v>
      </c>
      <c r="U1057" s="4" t="s">
        <v>5704</v>
      </c>
      <c r="V1057" s="4" t="s">
        <v>5705</v>
      </c>
      <c r="W1057" s="4" t="s">
        <v>150</v>
      </c>
      <c r="X1057" s="4" t="s">
        <v>171</v>
      </c>
      <c r="Y1057" s="4"/>
      <c r="Z1057" s="4" t="s">
        <v>2849</v>
      </c>
      <c r="AA1057" s="4">
        <v>1146.0</v>
      </c>
      <c r="AB1057" s="4" t="s">
        <v>101</v>
      </c>
      <c r="AC1057" s="4"/>
      <c r="AD1057" s="4"/>
      <c r="AE1057" s="4"/>
      <c r="AF1057" s="4"/>
      <c r="AG1057" s="4"/>
      <c r="AH1057" s="4"/>
      <c r="AI1057" s="4"/>
      <c r="AJ1057" s="4"/>
      <c r="AK1057" s="4"/>
      <c r="AL1057" s="4"/>
      <c r="AM1057" s="4"/>
      <c r="AN1057" s="4"/>
      <c r="AO1057" s="4"/>
      <c r="AP1057" s="4" t="str">
        <f>VLOOKUP(AA1058,[1]Trộn!AA1057:AB4049,2,FALSE)</f>
        <v>#ERROR!</v>
      </c>
      <c r="AQ1057" s="4"/>
      <c r="AR1057" s="4"/>
      <c r="AS1057" s="4"/>
      <c r="AT1057" s="4"/>
      <c r="AU1057" s="4"/>
      <c r="AV1057" s="4"/>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c r="CB1057" s="4"/>
      <c r="CC1057" s="4"/>
      <c r="CD1057" s="4"/>
      <c r="CE1057" s="4"/>
      <c r="CF1057" s="4"/>
      <c r="CG1057" s="4"/>
      <c r="CH1057" s="4"/>
      <c r="CI1057" s="4"/>
      <c r="CJ1057" s="4"/>
      <c r="CK1057" s="4"/>
      <c r="CL1057" s="4"/>
      <c r="CM1057" s="4"/>
    </row>
    <row r="1058" ht="14.25" customHeight="1">
      <c r="A1058" s="1" t="str">
        <f t="shared" si="206"/>
        <v>OK</v>
      </c>
      <c r="B1058" s="3" t="str">
        <f t="shared" si="207"/>
        <v>OK</v>
      </c>
      <c r="C1058" s="4" t="s">
        <v>5706</v>
      </c>
      <c r="D1058" s="4" t="s">
        <v>5281</v>
      </c>
      <c r="E1058" s="4"/>
      <c r="F1058" s="4"/>
      <c r="G1058" s="4" t="s">
        <v>5707</v>
      </c>
      <c r="H1058" s="4"/>
      <c r="I1058" s="4"/>
      <c r="J1058" s="4"/>
      <c r="K1058" s="4"/>
      <c r="L1058" s="4"/>
      <c r="M1058" s="4" t="s">
        <v>47</v>
      </c>
      <c r="N1058" s="4" t="s">
        <v>5</v>
      </c>
      <c r="O1058" s="4" t="s">
        <v>1209</v>
      </c>
      <c r="P1058" s="4" t="s">
        <v>1250</v>
      </c>
      <c r="Q1058" s="4"/>
      <c r="R1058" s="4" t="s">
        <v>5708</v>
      </c>
      <c r="S1058" s="4" t="s">
        <v>5709</v>
      </c>
      <c r="T1058" s="4" t="s">
        <v>5710</v>
      </c>
      <c r="U1058" s="4" t="s">
        <v>5711</v>
      </c>
      <c r="V1058" s="4" t="s">
        <v>5712</v>
      </c>
      <c r="W1058" s="4" t="s">
        <v>2711</v>
      </c>
      <c r="X1058" s="4" t="s">
        <v>5713</v>
      </c>
      <c r="Y1058" s="4" t="s">
        <v>5714</v>
      </c>
      <c r="Z1058" s="4"/>
      <c r="AA1058" s="4">
        <v>1147.0</v>
      </c>
      <c r="AB1058" s="4" t="s">
        <v>13</v>
      </c>
      <c r="AC1058" s="4"/>
      <c r="AD1058" s="4"/>
      <c r="AE1058" s="4"/>
      <c r="AF1058" s="4"/>
      <c r="AG1058" s="4"/>
      <c r="AH1058" s="4"/>
      <c r="AI1058" s="4"/>
      <c r="AJ1058" s="4"/>
      <c r="AK1058" s="4"/>
      <c r="AL1058" s="4"/>
      <c r="AM1058" s="4"/>
      <c r="AN1058" s="4"/>
      <c r="AO1058" s="4"/>
      <c r="AP1058" s="4" t="str">
        <f>VLOOKUP(AA1059,[1]Trộn!AA1058:AB4050,2,FALSE)</f>
        <v>#ERROR!</v>
      </c>
      <c r="AQ1058" s="4"/>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X1058" s="4"/>
      <c r="BY1058" s="4"/>
      <c r="BZ1058" s="4"/>
      <c r="CA1058" s="4"/>
      <c r="CB1058" s="4"/>
      <c r="CC1058" s="4"/>
      <c r="CD1058" s="4"/>
      <c r="CE1058" s="4"/>
      <c r="CF1058" s="4"/>
      <c r="CG1058" s="4"/>
      <c r="CH1058" s="4"/>
      <c r="CI1058" s="4"/>
      <c r="CJ1058" s="4"/>
      <c r="CK1058" s="4"/>
      <c r="CL1058" s="4"/>
      <c r="CM1058" s="4"/>
    </row>
    <row r="1059" ht="14.25" customHeight="1">
      <c r="A1059" s="1" t="str">
        <f t="shared" si="206"/>
        <v>OK</v>
      </c>
      <c r="B1059" s="3" t="str">
        <f t="shared" si="207"/>
        <v>OK</v>
      </c>
      <c r="C1059" s="4" t="s">
        <v>5706</v>
      </c>
      <c r="D1059" s="4" t="s">
        <v>5281</v>
      </c>
      <c r="E1059" s="4"/>
      <c r="F1059" s="4"/>
      <c r="G1059" s="4"/>
      <c r="H1059" s="4"/>
      <c r="I1059" s="4"/>
      <c r="J1059" s="4"/>
      <c r="K1059" s="4"/>
      <c r="L1059" s="4"/>
      <c r="M1059" s="4" t="s">
        <v>47</v>
      </c>
      <c r="N1059" s="4" t="s">
        <v>5</v>
      </c>
      <c r="O1059" s="4" t="s">
        <v>1209</v>
      </c>
      <c r="P1059" s="4" t="s">
        <v>1250</v>
      </c>
      <c r="Q1059" s="4"/>
      <c r="R1059" s="4" t="s">
        <v>5715</v>
      </c>
      <c r="S1059" s="4" t="s">
        <v>5716</v>
      </c>
      <c r="T1059" s="4" t="s">
        <v>5717</v>
      </c>
      <c r="U1059" s="4" t="s">
        <v>5718</v>
      </c>
      <c r="V1059" s="4" t="s">
        <v>5719</v>
      </c>
      <c r="W1059" s="4" t="s">
        <v>5720</v>
      </c>
      <c r="X1059" s="4" t="s">
        <v>5721</v>
      </c>
      <c r="Y1059" s="4" t="s">
        <v>5722</v>
      </c>
      <c r="Z1059" s="4"/>
      <c r="AA1059" s="4">
        <v>1148.0</v>
      </c>
      <c r="AB1059" s="4" t="s">
        <v>13</v>
      </c>
      <c r="AC1059" s="4"/>
      <c r="AD1059" s="4"/>
      <c r="AE1059" s="4"/>
      <c r="AF1059" s="4"/>
      <c r="AG1059" s="4"/>
      <c r="AH1059" s="4"/>
      <c r="AI1059" s="4"/>
      <c r="AJ1059" s="4"/>
      <c r="AK1059" s="4"/>
      <c r="AL1059" s="4"/>
      <c r="AM1059" s="4"/>
      <c r="AN1059" s="4"/>
      <c r="AO1059" s="4"/>
      <c r="AP1059" s="4" t="str">
        <f>VLOOKUP(AA1060,[1]Trộn!AA1059:AB4051,2,FALSE)</f>
        <v>#ERROR!</v>
      </c>
      <c r="AQ1059" s="4"/>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c r="CD1059" s="4"/>
      <c r="CE1059" s="4"/>
      <c r="CF1059" s="4"/>
      <c r="CG1059" s="4"/>
      <c r="CH1059" s="4"/>
      <c r="CI1059" s="4"/>
      <c r="CJ1059" s="4"/>
      <c r="CK1059" s="4"/>
      <c r="CL1059" s="4"/>
      <c r="CM1059" s="4"/>
    </row>
    <row r="1060" ht="14.25" customHeight="1">
      <c r="A1060" s="1" t="str">
        <f t="shared" si="206"/>
        <v/>
      </c>
      <c r="B1060" s="3">
        <f t="shared" si="207"/>
        <v>0</v>
      </c>
      <c r="C1060" s="4" t="s">
        <v>5706</v>
      </c>
      <c r="D1060" s="4" t="s">
        <v>5281</v>
      </c>
      <c r="E1060" s="4"/>
      <c r="F1060" s="4"/>
      <c r="G1060" s="4" t="s">
        <v>5707</v>
      </c>
      <c r="H1060" s="4"/>
      <c r="I1060" s="4"/>
      <c r="J1060" s="4"/>
      <c r="K1060" s="4"/>
      <c r="L1060" s="4"/>
      <c r="M1060" s="4"/>
      <c r="N1060" s="4"/>
      <c r="O1060" s="4"/>
      <c r="P1060" s="4" t="s">
        <v>4537</v>
      </c>
      <c r="Q1060" s="4" t="s">
        <v>5</v>
      </c>
      <c r="R1060" s="4" t="s">
        <v>5723</v>
      </c>
      <c r="S1060" s="4" t="s">
        <v>5724</v>
      </c>
      <c r="T1060" s="4" t="s">
        <v>5725</v>
      </c>
      <c r="U1060" s="4" t="s">
        <v>5726</v>
      </c>
      <c r="V1060" s="4" t="s">
        <v>5727</v>
      </c>
      <c r="W1060" s="4" t="s">
        <v>5728</v>
      </c>
      <c r="X1060" s="4" t="s">
        <v>151</v>
      </c>
      <c r="Y1060" s="4"/>
      <c r="Z1060" s="4" t="s">
        <v>5729</v>
      </c>
      <c r="AA1060" s="4">
        <v>1149.0</v>
      </c>
      <c r="AB1060" s="4" t="s">
        <v>13</v>
      </c>
      <c r="AC1060" s="4"/>
      <c r="AD1060" s="4"/>
      <c r="AE1060" s="4"/>
      <c r="AF1060" s="4"/>
      <c r="AG1060" s="4"/>
      <c r="AH1060" s="4"/>
      <c r="AI1060" s="4"/>
      <c r="AJ1060" s="4"/>
      <c r="AK1060" s="4"/>
      <c r="AL1060" s="4"/>
      <c r="AM1060" s="4"/>
      <c r="AN1060" s="4"/>
      <c r="AO1060" s="4"/>
      <c r="AP1060" s="4" t="str">
        <f>VLOOKUP(AA1061,[1]Trộn!AA1060:AB4052,2,FALSE)</f>
        <v>#ERROR!</v>
      </c>
      <c r="AQ1060" s="4"/>
      <c r="AR1060" s="4"/>
      <c r="AS1060" s="4"/>
      <c r="AT1060" s="4"/>
      <c r="AU1060" s="4"/>
      <c r="AV1060" s="4"/>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4"/>
      <c r="CC1060" s="4"/>
      <c r="CD1060" s="4"/>
      <c r="CE1060" s="4"/>
      <c r="CF1060" s="4"/>
      <c r="CG1060" s="4"/>
      <c r="CH1060" s="4"/>
      <c r="CI1060" s="4"/>
      <c r="CJ1060" s="4"/>
      <c r="CK1060" s="4"/>
      <c r="CL1060" s="4"/>
      <c r="CM1060" s="4"/>
    </row>
    <row r="1061" ht="14.25" customHeight="1">
      <c r="A1061" s="1" t="str">
        <f t="shared" si="206"/>
        <v/>
      </c>
      <c r="B1061" s="3">
        <f t="shared" si="207"/>
        <v>0</v>
      </c>
      <c r="C1061" s="4" t="s">
        <v>5706</v>
      </c>
      <c r="D1061" s="4" t="s">
        <v>5281</v>
      </c>
      <c r="E1061" s="4"/>
      <c r="F1061" s="4"/>
      <c r="G1061" s="4"/>
      <c r="H1061" s="4"/>
      <c r="I1061" s="4"/>
      <c r="J1061" s="4"/>
      <c r="K1061" s="4"/>
      <c r="L1061" s="4"/>
      <c r="M1061" s="4"/>
      <c r="N1061" s="4"/>
      <c r="O1061" s="4"/>
      <c r="P1061" s="4"/>
      <c r="Q1061" s="4" t="s">
        <v>5</v>
      </c>
      <c r="R1061" s="4" t="s">
        <v>5730</v>
      </c>
      <c r="S1061" s="4" t="s">
        <v>5724</v>
      </c>
      <c r="T1061" s="4" t="s">
        <v>5725</v>
      </c>
      <c r="U1061" s="4" t="s">
        <v>5731</v>
      </c>
      <c r="V1061" s="4" t="s">
        <v>5727</v>
      </c>
      <c r="W1061" s="4" t="s">
        <v>5728</v>
      </c>
      <c r="X1061" s="4"/>
      <c r="Y1061" s="4"/>
      <c r="Z1061" s="4" t="s">
        <v>1441</v>
      </c>
      <c r="AA1061" s="4">
        <v>1150.0</v>
      </c>
      <c r="AB1061" s="4" t="s">
        <v>49</v>
      </c>
      <c r="AC1061" s="4"/>
      <c r="AD1061" s="4"/>
      <c r="AE1061" s="4"/>
      <c r="AF1061" s="4"/>
      <c r="AG1061" s="4"/>
      <c r="AH1061" s="4"/>
      <c r="AI1061" s="4"/>
      <c r="AJ1061" s="4"/>
      <c r="AK1061" s="4"/>
      <c r="AL1061" s="4"/>
      <c r="AM1061" s="4"/>
      <c r="AN1061" s="4"/>
      <c r="AO1061" s="4"/>
      <c r="AP1061" s="4" t="str">
        <f>VLOOKUP(AA1062,[1]Trộn!AA1061:AB4053,2,FALSE)</f>
        <v>#ERROR!</v>
      </c>
      <c r="AQ1061" s="4"/>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4"/>
      <c r="CC1061" s="4"/>
      <c r="CD1061" s="4"/>
      <c r="CE1061" s="4"/>
      <c r="CF1061" s="4"/>
      <c r="CG1061" s="4"/>
      <c r="CH1061" s="4"/>
      <c r="CI1061" s="4"/>
      <c r="CJ1061" s="4"/>
      <c r="CK1061" s="4"/>
      <c r="CL1061" s="4"/>
      <c r="CM1061" s="4"/>
    </row>
    <row r="1062" ht="14.25" customHeight="1">
      <c r="A1062" s="1" t="str">
        <f t="shared" si="206"/>
        <v>OK</v>
      </c>
      <c r="B1062" s="3" t="str">
        <f t="shared" si="207"/>
        <v>OK</v>
      </c>
      <c r="C1062" s="4" t="s">
        <v>5732</v>
      </c>
      <c r="D1062" s="4" t="s">
        <v>5281</v>
      </c>
      <c r="E1062" s="4"/>
      <c r="F1062" s="4" t="s">
        <v>5733</v>
      </c>
      <c r="G1062" s="4"/>
      <c r="H1062" s="4"/>
      <c r="I1062" s="4"/>
      <c r="J1062" s="4" t="s">
        <v>123</v>
      </c>
      <c r="K1062" s="4"/>
      <c r="L1062" s="4" t="s">
        <v>5734</v>
      </c>
      <c r="M1062" s="4" t="s">
        <v>47</v>
      </c>
      <c r="N1062" s="4" t="s">
        <v>5</v>
      </c>
      <c r="O1062" s="4" t="s">
        <v>1104</v>
      </c>
      <c r="P1062" s="4" t="s">
        <v>1147</v>
      </c>
      <c r="Q1062" s="4"/>
      <c r="R1062" s="4" t="s">
        <v>5735</v>
      </c>
      <c r="S1062" s="4" t="s">
        <v>5736</v>
      </c>
      <c r="T1062" s="4" t="s">
        <v>5737</v>
      </c>
      <c r="U1062" s="4" t="s">
        <v>5738</v>
      </c>
      <c r="V1062" s="4" t="s">
        <v>5739</v>
      </c>
      <c r="W1062" s="4" t="s">
        <v>5740</v>
      </c>
      <c r="X1062" s="4" t="s">
        <v>4119</v>
      </c>
      <c r="Y1062" s="4" t="s">
        <v>5741</v>
      </c>
      <c r="Z1062" s="4"/>
      <c r="AA1062" s="4">
        <v>1151.0</v>
      </c>
      <c r="AB1062" s="4" t="s">
        <v>13</v>
      </c>
      <c r="AC1062" s="4"/>
      <c r="AD1062" s="4"/>
      <c r="AE1062" s="4"/>
      <c r="AF1062" s="4"/>
      <c r="AG1062" s="4"/>
      <c r="AH1062" s="4"/>
      <c r="AI1062" s="4"/>
      <c r="AJ1062" s="4"/>
      <c r="AK1062" s="4"/>
      <c r="AL1062" s="4"/>
      <c r="AM1062" s="4"/>
      <c r="AN1062" s="4"/>
      <c r="AO1062" s="4"/>
      <c r="AP1062" s="4" t="str">
        <f>VLOOKUP(AA1063,[1]Trộn!AA1062:AB4054,2,FALSE)</f>
        <v>#ERROR!</v>
      </c>
      <c r="AQ1062" s="4"/>
      <c r="AR1062" s="4"/>
      <c r="AS1062" s="4"/>
      <c r="AT1062" s="4"/>
      <c r="AU1062" s="4"/>
      <c r="AV1062" s="4"/>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4"/>
      <c r="CC1062" s="4"/>
      <c r="CD1062" s="4"/>
      <c r="CE1062" s="4"/>
      <c r="CF1062" s="4"/>
      <c r="CG1062" s="4"/>
      <c r="CH1062" s="4"/>
      <c r="CI1062" s="4"/>
      <c r="CJ1062" s="4"/>
      <c r="CK1062" s="4"/>
      <c r="CL1062" s="4"/>
      <c r="CM1062" s="4"/>
    </row>
    <row r="1063" ht="14.25" customHeight="1">
      <c r="A1063" s="1" t="str">
        <f t="shared" si="206"/>
        <v>OK</v>
      </c>
      <c r="B1063" s="3" t="str">
        <f t="shared" si="207"/>
        <v>OK</v>
      </c>
      <c r="C1063" s="4" t="s">
        <v>5732</v>
      </c>
      <c r="D1063" s="4" t="s">
        <v>5281</v>
      </c>
      <c r="E1063" s="4"/>
      <c r="F1063" s="4" t="s">
        <v>5733</v>
      </c>
      <c r="G1063" s="4"/>
      <c r="H1063" s="4"/>
      <c r="I1063" s="4"/>
      <c r="J1063" s="4" t="s">
        <v>123</v>
      </c>
      <c r="K1063" s="4"/>
      <c r="L1063" s="4" t="s">
        <v>5734</v>
      </c>
      <c r="M1063" s="4" t="s">
        <v>13</v>
      </c>
      <c r="N1063" s="4" t="s">
        <v>9</v>
      </c>
      <c r="O1063" s="4" t="s">
        <v>550</v>
      </c>
      <c r="P1063" s="4" t="s">
        <v>672</v>
      </c>
      <c r="Q1063" s="4"/>
      <c r="R1063" s="4" t="s">
        <v>5307</v>
      </c>
      <c r="S1063" s="4"/>
      <c r="T1063" s="4"/>
      <c r="U1063" s="4"/>
      <c r="V1063" s="4"/>
      <c r="W1063" s="4"/>
      <c r="X1063" s="4" t="s">
        <v>5742</v>
      </c>
      <c r="Y1063" s="4" t="s">
        <v>5743</v>
      </c>
      <c r="Z1063" s="4"/>
      <c r="AA1063" s="4">
        <v>1152.0</v>
      </c>
      <c r="AB1063" s="4" t="s">
        <v>47</v>
      </c>
      <c r="AC1063" s="4"/>
      <c r="AD1063" s="20" t="s">
        <v>1940</v>
      </c>
      <c r="AE1063" s="4"/>
      <c r="AF1063" s="4"/>
      <c r="AG1063" s="4"/>
      <c r="AH1063" s="4"/>
      <c r="AI1063" s="4"/>
      <c r="AJ1063" s="4"/>
      <c r="AK1063" s="4"/>
      <c r="AL1063" s="4"/>
      <c r="AM1063" s="4"/>
      <c r="AN1063" s="4"/>
      <c r="AO1063" s="4"/>
      <c r="AP1063" s="4" t="str">
        <f>VLOOKUP(AA1064,[1]Trộn!AA1063:AB4055,2,FALSE)</f>
        <v>#ERROR!</v>
      </c>
      <c r="AQ1063" s="4"/>
      <c r="AR1063" s="4"/>
      <c r="AS1063" s="4"/>
      <c r="AT1063" s="4"/>
      <c r="AU1063" s="4"/>
      <c r="AV1063" s="4"/>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4"/>
      <c r="BS1063" s="4"/>
      <c r="BT1063" s="4"/>
      <c r="BU1063" s="4"/>
      <c r="BV1063" s="4"/>
      <c r="BW1063" s="4"/>
      <c r="BX1063" s="4"/>
      <c r="BY1063" s="4"/>
      <c r="BZ1063" s="4"/>
      <c r="CA1063" s="4"/>
      <c r="CB1063" s="4"/>
      <c r="CC1063" s="4"/>
      <c r="CD1063" s="4"/>
      <c r="CE1063" s="4"/>
      <c r="CF1063" s="4"/>
      <c r="CG1063" s="4"/>
      <c r="CH1063" s="4"/>
      <c r="CI1063" s="4"/>
      <c r="CJ1063" s="4"/>
      <c r="CK1063" s="4"/>
      <c r="CL1063" s="4"/>
      <c r="CM1063" s="4"/>
    </row>
    <row r="1064" ht="14.25" customHeight="1">
      <c r="A1064" s="1"/>
      <c r="B1064" s="3"/>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c r="BJ1064" s="4"/>
      <c r="BK1064" s="4"/>
      <c r="BL1064" s="4"/>
      <c r="BM1064" s="4"/>
      <c r="BN1064" s="4"/>
      <c r="BO1064" s="4"/>
      <c r="BP1064" s="4"/>
      <c r="BQ1064" s="4"/>
      <c r="BR1064" s="4"/>
      <c r="BS1064" s="4"/>
      <c r="BT1064" s="4"/>
      <c r="BU1064" s="4"/>
      <c r="BV1064" s="4"/>
      <c r="BW1064" s="4"/>
      <c r="BX1064" s="4"/>
      <c r="BY1064" s="4"/>
      <c r="BZ1064" s="4"/>
      <c r="CA1064" s="4"/>
      <c r="CB1064" s="4"/>
      <c r="CC1064" s="4"/>
      <c r="CD1064" s="4"/>
      <c r="CE1064" s="4"/>
      <c r="CF1064" s="4"/>
      <c r="CG1064" s="4"/>
      <c r="CH1064" s="4"/>
      <c r="CI1064" s="4"/>
      <c r="CJ1064" s="4"/>
      <c r="CK1064" s="4"/>
      <c r="CL1064" s="4"/>
      <c r="CM1064" s="4"/>
    </row>
    <row r="1065" ht="14.25" customHeight="1">
      <c r="A1065" s="1" t="str">
        <f t="shared" ref="A1065:A1067" si="208">SWITCH(B1065,"OK",IF(ISBLANK(R1065),IF(ISBLANK(P1065),"Giữ chỗ nhóm","Giữ chỗ"),"OK"),"Chưa làm",IF(P1065&lt;&gt;"","Giữ chỗ",""),0,IF(ISBLANK(R1065),"Thêm",""),"")</f>
        <v>OK</v>
      </c>
      <c r="B1065" s="3" t="str">
        <f t="shared" ref="B1065:B1067" si="209">IF(Q1065&lt;&gt;"",0,IF(O1065="",IF(N1065="",,"Tự do chọn"),SWITCH(M1065,"KSTN",IF(LEFT(O1065,1)="A","OK","Sai lớp"),"CQ",IF(LEFT(O1065,1)="B","OK","Sai lớp"),"SIE",IF(LEFT(O1065,1)="C","OK","Sai lớp"),"VN",IF(LEFT(O1065,1)="D","OK","Sai lớp"),"VN-ICT",IF(LEFT(O1065,1)="D","OK","Sai lớp"),"Sai phân công")))</f>
        <v>OK</v>
      </c>
      <c r="C1065" s="4" t="s">
        <v>5744</v>
      </c>
      <c r="D1065" s="4" t="s">
        <v>5281</v>
      </c>
      <c r="E1065" s="4" t="s">
        <v>5745</v>
      </c>
      <c r="F1065" s="4" t="s">
        <v>5746</v>
      </c>
      <c r="G1065" s="4" t="s">
        <v>5747</v>
      </c>
      <c r="H1065" s="4"/>
      <c r="I1065" s="4"/>
      <c r="J1065" s="4"/>
      <c r="K1065" s="4"/>
      <c r="L1065" s="4" t="s">
        <v>5748</v>
      </c>
      <c r="M1065" s="4" t="s">
        <v>47</v>
      </c>
      <c r="N1065" s="4" t="s">
        <v>5</v>
      </c>
      <c r="O1065" s="4" t="s">
        <v>235</v>
      </c>
      <c r="P1065" s="4" t="s">
        <v>595</v>
      </c>
      <c r="Q1065" s="4"/>
      <c r="R1065" s="4" t="s">
        <v>5749</v>
      </c>
      <c r="S1065" s="4" t="s">
        <v>5750</v>
      </c>
      <c r="T1065" s="4" t="s">
        <v>5751</v>
      </c>
      <c r="U1065" s="4" t="s">
        <v>5752</v>
      </c>
      <c r="V1065" s="4" t="s">
        <v>5753</v>
      </c>
      <c r="W1065" s="4" t="s">
        <v>5754</v>
      </c>
      <c r="X1065" s="4" t="s">
        <v>5755</v>
      </c>
      <c r="Y1065" s="4" t="s">
        <v>5756</v>
      </c>
      <c r="Z1065" s="4"/>
      <c r="AA1065" s="4">
        <v>1154.0</v>
      </c>
      <c r="AB1065" s="4" t="s">
        <v>13</v>
      </c>
      <c r="AC1065" s="4"/>
      <c r="AD1065" s="4"/>
      <c r="AE1065" s="4"/>
      <c r="AF1065" s="4"/>
      <c r="AG1065" s="4"/>
      <c r="AH1065" s="4"/>
      <c r="AI1065" s="4"/>
      <c r="AJ1065" s="4"/>
      <c r="AK1065" s="4"/>
      <c r="AL1065" s="4"/>
      <c r="AM1065" s="4"/>
      <c r="AN1065" s="4"/>
      <c r="AO1065" s="4"/>
      <c r="AP1065" s="4" t="str">
        <f>VLOOKUP(AA1066,[1]Trộn!AA1065:AB4057,2,FALSE)</f>
        <v>#ERROR!</v>
      </c>
      <c r="AQ1065" s="4"/>
      <c r="AR1065" s="4"/>
      <c r="AS1065" s="4"/>
      <c r="AT1065" s="4"/>
      <c r="AU1065" s="4"/>
      <c r="AV1065" s="4"/>
      <c r="AW1065" s="4"/>
      <c r="AX1065" s="4"/>
      <c r="AY1065" s="4"/>
      <c r="AZ1065" s="4"/>
      <c r="BA1065" s="4"/>
      <c r="BB1065" s="4"/>
      <c r="BC1065" s="4"/>
      <c r="BD1065" s="4"/>
      <c r="BE1065" s="4"/>
      <c r="BF1065" s="4"/>
      <c r="BG1065" s="4"/>
      <c r="BH1065" s="4"/>
      <c r="BI1065" s="4"/>
      <c r="BJ1065" s="4"/>
      <c r="BK1065" s="4"/>
      <c r="BL1065" s="4"/>
      <c r="BM1065" s="4"/>
      <c r="BN1065" s="4"/>
      <c r="BO1065" s="4"/>
      <c r="BP1065" s="4"/>
      <c r="BQ1065" s="4"/>
      <c r="BR1065" s="4"/>
      <c r="BS1065" s="4"/>
      <c r="BT1065" s="4"/>
      <c r="BU1065" s="4"/>
      <c r="BV1065" s="4"/>
      <c r="BW1065" s="4"/>
      <c r="BX1065" s="4"/>
      <c r="BY1065" s="4"/>
      <c r="BZ1065" s="4"/>
      <c r="CA1065" s="4"/>
      <c r="CB1065" s="4"/>
      <c r="CC1065" s="4"/>
      <c r="CD1065" s="4"/>
      <c r="CE1065" s="4"/>
      <c r="CF1065" s="4"/>
      <c r="CG1065" s="4"/>
      <c r="CH1065" s="4"/>
      <c r="CI1065" s="4"/>
      <c r="CJ1065" s="4"/>
      <c r="CK1065" s="4"/>
      <c r="CL1065" s="4"/>
      <c r="CM1065" s="4"/>
    </row>
    <row r="1066" ht="14.25" customHeight="1">
      <c r="A1066" s="1" t="str">
        <f t="shared" si="208"/>
        <v>OK</v>
      </c>
      <c r="B1066" s="3" t="str">
        <f t="shared" si="209"/>
        <v>OK</v>
      </c>
      <c r="C1066" s="4" t="s">
        <v>5744</v>
      </c>
      <c r="D1066" s="4" t="s">
        <v>5281</v>
      </c>
      <c r="E1066" s="4"/>
      <c r="F1066" s="4"/>
      <c r="G1066" s="4"/>
      <c r="H1066" s="4"/>
      <c r="I1066" s="4"/>
      <c r="J1066" s="4"/>
      <c r="K1066" s="4"/>
      <c r="L1066" s="4"/>
      <c r="M1066" s="4" t="s">
        <v>47</v>
      </c>
      <c r="N1066" s="4" t="s">
        <v>5</v>
      </c>
      <c r="O1066" s="4" t="s">
        <v>1009</v>
      </c>
      <c r="P1066" s="4" t="s">
        <v>1091</v>
      </c>
      <c r="Q1066" s="4"/>
      <c r="R1066" s="4" t="s">
        <v>5757</v>
      </c>
      <c r="S1066" s="4" t="s">
        <v>5758</v>
      </c>
      <c r="T1066" s="4" t="s">
        <v>5759</v>
      </c>
      <c r="U1066" s="4" t="s">
        <v>5760</v>
      </c>
      <c r="V1066" s="4" t="s">
        <v>5761</v>
      </c>
      <c r="W1066" s="4" t="s">
        <v>301</v>
      </c>
      <c r="X1066" s="4" t="s">
        <v>171</v>
      </c>
      <c r="Y1066" s="4" t="s">
        <v>5762</v>
      </c>
      <c r="Z1066" s="4"/>
      <c r="AA1066" s="4">
        <v>1155.0</v>
      </c>
      <c r="AB1066" s="4" t="s">
        <v>13</v>
      </c>
      <c r="AC1066" s="4"/>
      <c r="AD1066" s="4"/>
      <c r="AE1066" s="4"/>
      <c r="AF1066" s="4"/>
      <c r="AG1066" s="4"/>
      <c r="AH1066" s="4"/>
      <c r="AI1066" s="4"/>
      <c r="AJ1066" s="4"/>
      <c r="AK1066" s="4"/>
      <c r="AL1066" s="4"/>
      <c r="AM1066" s="4"/>
      <c r="AN1066" s="4"/>
      <c r="AO1066" s="4"/>
      <c r="AP1066" s="4" t="str">
        <f>VLOOKUP(AA1067,[1]Trộn!AA1066:AB4058,2,FALSE)</f>
        <v>#ERROR!</v>
      </c>
      <c r="AQ1066" s="4"/>
      <c r="AR1066" s="4"/>
      <c r="AS1066" s="4"/>
      <c r="AT1066" s="4"/>
      <c r="AU1066" s="4"/>
      <c r="AV1066" s="4"/>
      <c r="AW1066" s="4"/>
      <c r="AX1066" s="4"/>
      <c r="AY1066" s="4"/>
      <c r="AZ1066" s="4"/>
      <c r="BA1066" s="4"/>
      <c r="BB1066" s="4"/>
      <c r="BC1066" s="4"/>
      <c r="BD1066" s="4"/>
      <c r="BE1066" s="4"/>
      <c r="BF1066" s="4"/>
      <c r="BG1066" s="4"/>
      <c r="BH1066" s="4"/>
      <c r="BI1066" s="4"/>
      <c r="BJ1066" s="4"/>
      <c r="BK1066" s="4"/>
      <c r="BL1066" s="4"/>
      <c r="BM1066" s="4"/>
      <c r="BN1066" s="4"/>
      <c r="BO1066" s="4"/>
      <c r="BP1066" s="4"/>
      <c r="BQ1066" s="4"/>
      <c r="BR1066" s="4"/>
      <c r="BS1066" s="4"/>
      <c r="BT1066" s="4"/>
      <c r="BU1066" s="4"/>
      <c r="BV1066" s="4"/>
      <c r="BW1066" s="4"/>
      <c r="BX1066" s="4"/>
      <c r="BY1066" s="4"/>
      <c r="BZ1066" s="4"/>
      <c r="CA1066" s="4"/>
      <c r="CB1066" s="4"/>
      <c r="CC1066" s="4"/>
      <c r="CD1066" s="4"/>
      <c r="CE1066" s="4"/>
      <c r="CF1066" s="4"/>
      <c r="CG1066" s="4"/>
      <c r="CH1066" s="4"/>
      <c r="CI1066" s="4"/>
      <c r="CJ1066" s="4"/>
      <c r="CK1066" s="4"/>
      <c r="CL1066" s="4"/>
      <c r="CM1066" s="4"/>
    </row>
    <row r="1067" ht="14.25" customHeight="1">
      <c r="A1067" s="1" t="str">
        <f t="shared" si="208"/>
        <v>OK</v>
      </c>
      <c r="B1067" s="3" t="str">
        <f t="shared" si="209"/>
        <v>OK</v>
      </c>
      <c r="C1067" s="4" t="s">
        <v>5744</v>
      </c>
      <c r="D1067" s="4" t="s">
        <v>5281</v>
      </c>
      <c r="E1067" s="4" t="s">
        <v>5745</v>
      </c>
      <c r="F1067" s="4" t="s">
        <v>5746</v>
      </c>
      <c r="G1067" s="4" t="s">
        <v>5747</v>
      </c>
      <c r="H1067" s="4"/>
      <c r="I1067" s="4"/>
      <c r="J1067" s="4"/>
      <c r="K1067" s="4"/>
      <c r="L1067" s="4" t="s">
        <v>5748</v>
      </c>
      <c r="M1067" s="4" t="s">
        <v>13</v>
      </c>
      <c r="N1067" s="4" t="s">
        <v>9</v>
      </c>
      <c r="O1067" s="4" t="s">
        <v>505</v>
      </c>
      <c r="P1067" s="4" t="s">
        <v>578</v>
      </c>
      <c r="Q1067" s="4"/>
      <c r="R1067" s="4" t="s">
        <v>5763</v>
      </c>
      <c r="S1067" s="4"/>
      <c r="T1067" s="4"/>
      <c r="U1067" s="4"/>
      <c r="V1067" s="4"/>
      <c r="W1067" s="4"/>
      <c r="X1067" s="4" t="s">
        <v>5764</v>
      </c>
      <c r="Y1067" s="4" t="s">
        <v>5765</v>
      </c>
      <c r="Z1067" s="4"/>
      <c r="AA1067" s="4">
        <v>1156.0</v>
      </c>
      <c r="AB1067" s="4" t="s">
        <v>47</v>
      </c>
      <c r="AC1067" s="4"/>
      <c r="AD1067" s="20" t="s">
        <v>236</v>
      </c>
      <c r="AE1067" s="4"/>
      <c r="AF1067" s="4"/>
      <c r="AG1067" s="4"/>
      <c r="AH1067" s="4"/>
      <c r="AI1067" s="4"/>
      <c r="AJ1067" s="4"/>
      <c r="AK1067" s="4"/>
      <c r="AL1067" s="4"/>
      <c r="AM1067" s="4"/>
      <c r="AN1067" s="4"/>
      <c r="AO1067" s="4"/>
      <c r="AP1067" s="4" t="str">
        <f>VLOOKUP(AA1068,[1]Trộn!AA1067:AB4059,2,FALSE)</f>
        <v>#ERROR!</v>
      </c>
      <c r="AQ1067" s="4"/>
      <c r="AR1067" s="4"/>
      <c r="AS1067" s="4"/>
      <c r="AT1067" s="4"/>
      <c r="AU1067" s="4"/>
      <c r="AV1067" s="4"/>
      <c r="AW1067" s="4"/>
      <c r="AX1067" s="4"/>
      <c r="AY1067" s="4"/>
      <c r="AZ1067" s="4"/>
      <c r="BA1067" s="4"/>
      <c r="BB1067" s="4"/>
      <c r="BC1067" s="4"/>
      <c r="BD1067" s="4"/>
      <c r="BE1067" s="4"/>
      <c r="BF1067" s="4"/>
      <c r="BG1067" s="4"/>
      <c r="BH1067" s="4"/>
      <c r="BI1067" s="4"/>
      <c r="BJ1067" s="4"/>
      <c r="BK1067" s="4"/>
      <c r="BL1067" s="4"/>
      <c r="BM1067" s="4"/>
      <c r="BN1067" s="4"/>
      <c r="BO1067" s="4"/>
      <c r="BP1067" s="4"/>
      <c r="BQ1067" s="4"/>
      <c r="BR1067" s="4"/>
      <c r="BS1067" s="4"/>
      <c r="BT1067" s="4"/>
      <c r="BU1067" s="4"/>
      <c r="BV1067" s="4"/>
      <c r="BW1067" s="4"/>
      <c r="BX1067" s="4"/>
      <c r="BY1067" s="4"/>
      <c r="BZ1067" s="4"/>
      <c r="CA1067" s="4"/>
      <c r="CB1067" s="4"/>
      <c r="CC1067" s="4"/>
      <c r="CD1067" s="4"/>
      <c r="CE1067" s="4"/>
      <c r="CF1067" s="4"/>
      <c r="CG1067" s="4"/>
      <c r="CH1067" s="4"/>
      <c r="CI1067" s="4"/>
      <c r="CJ1067" s="4"/>
      <c r="CK1067" s="4"/>
      <c r="CL1067" s="4"/>
      <c r="CM1067" s="4"/>
    </row>
    <row r="1068" ht="14.25" customHeight="1">
      <c r="A1068" s="1"/>
      <c r="B1068" s="3"/>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c r="BJ1068" s="4"/>
      <c r="BK1068" s="4"/>
      <c r="BL1068" s="4"/>
      <c r="BM1068" s="4"/>
      <c r="BN1068" s="4"/>
      <c r="BO1068" s="4"/>
      <c r="BP1068" s="4"/>
      <c r="BQ1068" s="4"/>
      <c r="BR1068" s="4"/>
      <c r="BS1068" s="4"/>
      <c r="BT1068" s="4"/>
      <c r="BU1068" s="4"/>
      <c r="BV1068" s="4"/>
      <c r="BW1068" s="4"/>
      <c r="BX1068" s="4"/>
      <c r="BY1068" s="4"/>
      <c r="BZ1068" s="4"/>
      <c r="CA1068" s="4"/>
      <c r="CB1068" s="4"/>
      <c r="CC1068" s="4"/>
      <c r="CD1068" s="4"/>
      <c r="CE1068" s="4"/>
      <c r="CF1068" s="4"/>
      <c r="CG1068" s="4"/>
      <c r="CH1068" s="4"/>
      <c r="CI1068" s="4"/>
      <c r="CJ1068" s="4"/>
      <c r="CK1068" s="4"/>
      <c r="CL1068" s="4"/>
      <c r="CM1068" s="4"/>
    </row>
    <row r="1069" ht="14.25" customHeight="1">
      <c r="A1069" s="1" t="str">
        <f t="shared" ref="A1069:A1074" si="210">SWITCH(B1069,"OK",IF(ISBLANK(R1069),IF(ISBLANK(P1069),"Giữ chỗ nhóm","Giữ chỗ"),"OK"),"Chưa làm",IF(P1069&lt;&gt;"","Giữ chỗ",""),0,IF(ISBLANK(R1069),"Thêm",""),"")</f>
        <v/>
      </c>
      <c r="B1069" s="3">
        <f t="shared" ref="B1069:B1074" si="211">IF(Q1069&lt;&gt;"",0,IF(O1069="",IF(N1069="",,"Tự do chọn"),SWITCH(M1069,"KSTN",IF(LEFT(O1069,1)="A","OK","Sai lớp"),"CQ",IF(LEFT(O1069,1)="B","OK","Sai lớp"),"SIE",IF(LEFT(O1069,1)="C","OK","Sai lớp"),"VN",IF(LEFT(O1069,1)="D","OK","Sai lớp"),"VN-ICT",IF(LEFT(O1069,1)="D","OK","Sai lớp"),"Sai phân công")))</f>
        <v>0</v>
      </c>
      <c r="C1069" s="4" t="s">
        <v>5744</v>
      </c>
      <c r="D1069" s="4" t="s">
        <v>5281</v>
      </c>
      <c r="E1069" s="4"/>
      <c r="F1069" s="4"/>
      <c r="G1069" s="4"/>
      <c r="H1069" s="4"/>
      <c r="I1069" s="4"/>
      <c r="J1069" s="4"/>
      <c r="K1069" s="4"/>
      <c r="L1069" s="4"/>
      <c r="M1069" s="4"/>
      <c r="N1069" s="4"/>
      <c r="O1069" s="4"/>
      <c r="P1069" s="4" t="s">
        <v>4445</v>
      </c>
      <c r="Q1069" s="4" t="s">
        <v>9</v>
      </c>
      <c r="R1069" s="4" t="s">
        <v>5766</v>
      </c>
      <c r="S1069" s="4" t="s">
        <v>150</v>
      </c>
      <c r="T1069" s="4" t="s">
        <v>150</v>
      </c>
      <c r="U1069" s="4" t="s">
        <v>150</v>
      </c>
      <c r="V1069" s="4" t="s">
        <v>150</v>
      </c>
      <c r="W1069" s="4" t="s">
        <v>150</v>
      </c>
      <c r="X1069" s="4" t="s">
        <v>5767</v>
      </c>
      <c r="Y1069" s="4"/>
      <c r="Z1069" s="4" t="s">
        <v>5768</v>
      </c>
      <c r="AA1069" s="4">
        <v>1158.0</v>
      </c>
      <c r="AB1069" s="4" t="s">
        <v>13</v>
      </c>
      <c r="AC1069" s="4"/>
      <c r="AD1069" s="4"/>
      <c r="AE1069" s="4"/>
      <c r="AF1069" s="4"/>
      <c r="AG1069" s="4"/>
      <c r="AH1069" s="4"/>
      <c r="AI1069" s="4"/>
      <c r="AJ1069" s="4"/>
      <c r="AK1069" s="4"/>
      <c r="AL1069" s="4"/>
      <c r="AM1069" s="4"/>
      <c r="AN1069" s="4"/>
      <c r="AO1069" s="4"/>
      <c r="AP1069" s="4" t="str">
        <f>VLOOKUP(AA1070,[1]Trộn!AA1069:AB4061,2,FALSE)</f>
        <v>#ERROR!</v>
      </c>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c r="BM1069" s="4"/>
      <c r="BN1069" s="4"/>
      <c r="BO1069" s="4"/>
      <c r="BP1069" s="4"/>
      <c r="BQ1069" s="4"/>
      <c r="BR1069" s="4"/>
      <c r="BS1069" s="4"/>
      <c r="BT1069" s="4"/>
      <c r="BU1069" s="4"/>
      <c r="BV1069" s="4"/>
      <c r="BW1069" s="4"/>
      <c r="BX1069" s="4"/>
      <c r="BY1069" s="4"/>
      <c r="BZ1069" s="4"/>
      <c r="CA1069" s="4"/>
      <c r="CB1069" s="4"/>
      <c r="CC1069" s="4"/>
      <c r="CD1069" s="4"/>
      <c r="CE1069" s="4"/>
      <c r="CF1069" s="4"/>
      <c r="CG1069" s="4"/>
      <c r="CH1069" s="4"/>
      <c r="CI1069" s="4"/>
      <c r="CJ1069" s="4"/>
      <c r="CK1069" s="4"/>
      <c r="CL1069" s="4"/>
      <c r="CM1069" s="4"/>
    </row>
    <row r="1070" ht="14.25" customHeight="1">
      <c r="A1070" s="1" t="str">
        <f t="shared" si="210"/>
        <v>OK</v>
      </c>
      <c r="B1070" s="3" t="str">
        <f t="shared" si="211"/>
        <v>OK</v>
      </c>
      <c r="C1070" s="4" t="s">
        <v>5769</v>
      </c>
      <c r="D1070" s="4" t="s">
        <v>5281</v>
      </c>
      <c r="E1070" s="4"/>
      <c r="F1070" s="4"/>
      <c r="G1070" s="4" t="s">
        <v>5770</v>
      </c>
      <c r="H1070" s="4"/>
      <c r="I1070" s="4"/>
      <c r="J1070" s="4"/>
      <c r="K1070" s="4"/>
      <c r="L1070" s="4"/>
      <c r="M1070" s="4" t="s">
        <v>47</v>
      </c>
      <c r="N1070" s="4" t="s">
        <v>5</v>
      </c>
      <c r="O1070" s="4" t="s">
        <v>1246</v>
      </c>
      <c r="P1070" s="4" t="s">
        <v>250</v>
      </c>
      <c r="Q1070" s="4"/>
      <c r="R1070" s="4" t="s">
        <v>5771</v>
      </c>
      <c r="S1070" s="4" t="s">
        <v>5772</v>
      </c>
      <c r="T1070" s="4" t="s">
        <v>5773</v>
      </c>
      <c r="U1070" s="4" t="s">
        <v>5774</v>
      </c>
      <c r="V1070" s="4" t="s">
        <v>5775</v>
      </c>
      <c r="W1070" s="4" t="s">
        <v>5776</v>
      </c>
      <c r="X1070" s="4" t="s">
        <v>5345</v>
      </c>
      <c r="Y1070" s="4" t="s">
        <v>5777</v>
      </c>
      <c r="Z1070" s="4"/>
      <c r="AA1070" s="4">
        <v>1159.0</v>
      </c>
      <c r="AB1070" s="4" t="s">
        <v>49</v>
      </c>
      <c r="AC1070" s="4"/>
      <c r="AD1070" s="4"/>
      <c r="AE1070" s="4"/>
      <c r="AF1070" s="4"/>
      <c r="AG1070" s="4"/>
      <c r="AH1070" s="4"/>
      <c r="AI1070" s="4"/>
      <c r="AJ1070" s="4"/>
      <c r="AK1070" s="4"/>
      <c r="AL1070" s="4"/>
      <c r="AM1070" s="4"/>
      <c r="AN1070" s="4"/>
      <c r="AO1070" s="4"/>
      <c r="AP1070" s="4" t="str">
        <f>VLOOKUP(AA1071,[1]Trộn!AA1070:AB4062,2,FALSE)</f>
        <v>#ERROR!</v>
      </c>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c r="BM1070" s="4"/>
      <c r="BN1070" s="4"/>
      <c r="BO1070" s="4"/>
      <c r="BP1070" s="4"/>
      <c r="BQ1070" s="4"/>
      <c r="BR1070" s="4"/>
      <c r="BS1070" s="4"/>
      <c r="BT1070" s="4"/>
      <c r="BU1070" s="4"/>
      <c r="BV1070" s="4"/>
      <c r="BW1070" s="4"/>
      <c r="BX1070" s="4"/>
      <c r="BY1070" s="4"/>
      <c r="BZ1070" s="4"/>
      <c r="CA1070" s="4"/>
      <c r="CB1070" s="4"/>
      <c r="CC1070" s="4"/>
      <c r="CD1070" s="4"/>
      <c r="CE1070" s="4"/>
      <c r="CF1070" s="4"/>
      <c r="CG1070" s="4"/>
      <c r="CH1070" s="4"/>
      <c r="CI1070" s="4"/>
      <c r="CJ1070" s="4"/>
      <c r="CK1070" s="4"/>
      <c r="CL1070" s="4"/>
      <c r="CM1070" s="4"/>
    </row>
    <row r="1071" ht="14.25" customHeight="1">
      <c r="A1071" s="1" t="str">
        <f t="shared" si="210"/>
        <v/>
      </c>
      <c r="B1071" s="3">
        <f t="shared" si="211"/>
        <v>0</v>
      </c>
      <c r="C1071" s="4" t="s">
        <v>5769</v>
      </c>
      <c r="D1071" s="4" t="s">
        <v>5281</v>
      </c>
      <c r="E1071" s="4"/>
      <c r="F1071" s="4"/>
      <c r="G1071" s="4" t="s">
        <v>5770</v>
      </c>
      <c r="H1071" s="4"/>
      <c r="I1071" s="4"/>
      <c r="J1071" s="4"/>
      <c r="K1071" s="4"/>
      <c r="L1071" s="4"/>
      <c r="M1071" s="4"/>
      <c r="N1071" s="4"/>
      <c r="O1071" s="4"/>
      <c r="P1071" s="4" t="s">
        <v>4543</v>
      </c>
      <c r="Q1071" s="4" t="s">
        <v>5</v>
      </c>
      <c r="R1071" s="4" t="s">
        <v>5778</v>
      </c>
      <c r="S1071" s="4" t="s">
        <v>5779</v>
      </c>
      <c r="T1071" s="4" t="s">
        <v>5354</v>
      </c>
      <c r="U1071" s="4" t="s">
        <v>5356</v>
      </c>
      <c r="V1071" s="4" t="s">
        <v>5780</v>
      </c>
      <c r="W1071" s="4" t="s">
        <v>5781</v>
      </c>
      <c r="X1071" s="4" t="s">
        <v>99</v>
      </c>
      <c r="Y1071" s="4"/>
      <c r="Z1071" s="4" t="s">
        <v>5782</v>
      </c>
      <c r="AA1071" s="4">
        <v>1160.0</v>
      </c>
      <c r="AB1071" s="4" t="s">
        <v>13</v>
      </c>
      <c r="AC1071" s="4"/>
      <c r="AD1071" s="4"/>
      <c r="AE1071" s="4"/>
      <c r="AF1071" s="4"/>
      <c r="AG1071" s="4"/>
      <c r="AH1071" s="4"/>
      <c r="AI1071" s="4"/>
      <c r="AJ1071" s="4"/>
      <c r="AK1071" s="4"/>
      <c r="AL1071" s="4"/>
      <c r="AM1071" s="4"/>
      <c r="AN1071" s="4"/>
      <c r="AO1071" s="4"/>
      <c r="AP1071" s="4" t="str">
        <f>VLOOKUP(AA1072,[1]Trộn!AA1071:AB4063,2,FALSE)</f>
        <v>#ERROR!</v>
      </c>
      <c r="AQ1071" s="4"/>
      <c r="AR1071" s="4"/>
      <c r="AS1071" s="4"/>
      <c r="AT1071" s="4"/>
      <c r="AU1071" s="4"/>
      <c r="AV1071" s="4"/>
      <c r="AW1071" s="4"/>
      <c r="AX1071" s="4"/>
      <c r="AY1071" s="4"/>
      <c r="AZ1071" s="4"/>
      <c r="BA1071" s="4"/>
      <c r="BB1071" s="4"/>
      <c r="BC1071" s="4"/>
      <c r="BD1071" s="4"/>
      <c r="BE1071" s="4"/>
      <c r="BF1071" s="4"/>
      <c r="BG1071" s="4"/>
      <c r="BH1071" s="4"/>
      <c r="BI1071" s="4"/>
      <c r="BJ1071" s="4"/>
      <c r="BK1071" s="4"/>
      <c r="BL1071" s="4"/>
      <c r="BM1071" s="4"/>
      <c r="BN1071" s="4"/>
      <c r="BO1071" s="4"/>
      <c r="BP1071" s="4"/>
      <c r="BQ1071" s="4"/>
      <c r="BR1071" s="4"/>
      <c r="BS1071" s="4"/>
      <c r="BT1071" s="4"/>
      <c r="BU1071" s="4"/>
      <c r="BV1071" s="4"/>
      <c r="BW1071" s="4"/>
      <c r="BX1071" s="4"/>
      <c r="BY1071" s="4"/>
      <c r="BZ1071" s="4"/>
      <c r="CA1071" s="4"/>
      <c r="CB1071" s="4"/>
      <c r="CC1071" s="4"/>
      <c r="CD1071" s="4"/>
      <c r="CE1071" s="4"/>
      <c r="CF1071" s="4"/>
      <c r="CG1071" s="4"/>
      <c r="CH1071" s="4"/>
      <c r="CI1071" s="4"/>
      <c r="CJ1071" s="4"/>
      <c r="CK1071" s="4"/>
      <c r="CL1071" s="4"/>
      <c r="CM1071" s="4"/>
    </row>
    <row r="1072" ht="14.25" customHeight="1">
      <c r="A1072" s="1" t="str">
        <f t="shared" si="210"/>
        <v/>
      </c>
      <c r="B1072" s="3" t="str">
        <f t="shared" si="211"/>
        <v>Tự do chọn</v>
      </c>
      <c r="C1072" s="4" t="s">
        <v>5783</v>
      </c>
      <c r="D1072" s="4" t="s">
        <v>5281</v>
      </c>
      <c r="E1072" s="4"/>
      <c r="F1072" s="4" t="s">
        <v>5784</v>
      </c>
      <c r="G1072" s="4"/>
      <c r="H1072" s="4"/>
      <c r="I1072" s="4"/>
      <c r="J1072" s="4"/>
      <c r="K1072" s="4"/>
      <c r="L1072" s="4"/>
      <c r="M1072" s="4" t="s">
        <v>47</v>
      </c>
      <c r="N1072" s="4" t="s">
        <v>5</v>
      </c>
      <c r="O1072" s="4"/>
      <c r="P1072" s="4"/>
      <c r="Q1072" s="4"/>
      <c r="R1072" s="4"/>
      <c r="S1072" s="4"/>
      <c r="T1072" s="4"/>
      <c r="U1072" s="4"/>
      <c r="V1072" s="4"/>
      <c r="W1072" s="4"/>
      <c r="X1072" s="4"/>
      <c r="Y1072" s="4"/>
      <c r="Z1072" s="4"/>
      <c r="AA1072" s="4">
        <v>1161.0</v>
      </c>
      <c r="AB1072" s="4" t="s">
        <v>49</v>
      </c>
      <c r="AC1072" s="4"/>
      <c r="AD1072" s="4"/>
      <c r="AE1072" s="4"/>
      <c r="AF1072" s="4"/>
      <c r="AG1072" s="4"/>
      <c r="AH1072" s="4"/>
      <c r="AI1072" s="4"/>
      <c r="AJ1072" s="4"/>
      <c r="AK1072" s="4"/>
      <c r="AL1072" s="4"/>
      <c r="AM1072" s="4"/>
      <c r="AN1072" s="4"/>
      <c r="AO1072" s="4"/>
      <c r="AP1072" s="4" t="str">
        <f>VLOOKUP(AA1073,[1]Trộn!AA1072:AB4064,2,FALSE)</f>
        <v>#ERROR!</v>
      </c>
      <c r="AQ1072" s="4"/>
      <c r="AR1072" s="4"/>
      <c r="AS1072" s="4"/>
      <c r="AT1072" s="4"/>
      <c r="AU1072" s="4"/>
      <c r="AV1072" s="4"/>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4"/>
      <c r="BS1072" s="4"/>
      <c r="BT1072" s="4"/>
      <c r="BU1072" s="4"/>
      <c r="BV1072" s="4"/>
      <c r="BW1072" s="4"/>
      <c r="BX1072" s="4"/>
      <c r="BY1072" s="4"/>
      <c r="BZ1072" s="4"/>
      <c r="CA1072" s="4"/>
      <c r="CB1072" s="4"/>
      <c r="CC1072" s="4"/>
      <c r="CD1072" s="4"/>
      <c r="CE1072" s="4"/>
      <c r="CF1072" s="4"/>
      <c r="CG1072" s="4"/>
      <c r="CH1072" s="4"/>
      <c r="CI1072" s="4"/>
      <c r="CJ1072" s="4"/>
      <c r="CK1072" s="4"/>
      <c r="CL1072" s="4"/>
      <c r="CM1072" s="4"/>
    </row>
    <row r="1073" ht="14.25" customHeight="1">
      <c r="A1073" s="1" t="str">
        <f t="shared" si="210"/>
        <v/>
      </c>
      <c r="B1073" s="3" t="str">
        <f t="shared" si="211"/>
        <v>Tự do chọn</v>
      </c>
      <c r="C1073" s="4" t="s">
        <v>5783</v>
      </c>
      <c r="D1073" s="4" t="s">
        <v>5281</v>
      </c>
      <c r="E1073" s="4"/>
      <c r="F1073" s="4"/>
      <c r="G1073" s="4"/>
      <c r="H1073" s="4"/>
      <c r="I1073" s="4"/>
      <c r="J1073" s="4"/>
      <c r="K1073" s="4"/>
      <c r="L1073" s="4"/>
      <c r="M1073" s="4" t="s">
        <v>47</v>
      </c>
      <c r="N1073" s="4" t="s">
        <v>5</v>
      </c>
      <c r="O1073" s="4"/>
      <c r="P1073" s="4"/>
      <c r="Q1073" s="4"/>
      <c r="R1073" s="4"/>
      <c r="S1073" s="4"/>
      <c r="T1073" s="4"/>
      <c r="U1073" s="4"/>
      <c r="V1073" s="4"/>
      <c r="W1073" s="4"/>
      <c r="X1073" s="4"/>
      <c r="Y1073" s="4"/>
      <c r="Z1073" s="4"/>
      <c r="AA1073" s="4">
        <v>1162.0</v>
      </c>
      <c r="AB1073" s="4" t="s">
        <v>49</v>
      </c>
      <c r="AC1073" s="4"/>
      <c r="AD1073" s="4"/>
      <c r="AE1073" s="4"/>
      <c r="AF1073" s="4"/>
      <c r="AG1073" s="4"/>
      <c r="AH1073" s="4"/>
      <c r="AI1073" s="4"/>
      <c r="AJ1073" s="4"/>
      <c r="AK1073" s="4"/>
      <c r="AL1073" s="4"/>
      <c r="AM1073" s="4"/>
      <c r="AN1073" s="4"/>
      <c r="AO1073" s="4"/>
      <c r="AP1073" s="4" t="str">
        <f>VLOOKUP(AA1074,[1]Trộn!AA1073:AB4065,2,FALSE)</f>
        <v>#ERROR!</v>
      </c>
      <c r="AQ1073" s="4"/>
      <c r="AR1073" s="4"/>
      <c r="AS1073" s="4"/>
      <c r="AT1073" s="4"/>
      <c r="AU1073" s="4"/>
      <c r="AV1073" s="4"/>
      <c r="AW1073" s="4"/>
      <c r="AX1073" s="4"/>
      <c r="AY1073" s="4"/>
      <c r="AZ1073" s="4"/>
      <c r="BA1073" s="4"/>
      <c r="BB1073" s="4"/>
      <c r="BC1073" s="4"/>
      <c r="BD1073" s="4"/>
      <c r="BE1073" s="4"/>
      <c r="BF1073" s="4"/>
      <c r="BG1073" s="4"/>
      <c r="BH1073" s="4"/>
      <c r="BI1073" s="4"/>
      <c r="BJ1073" s="4"/>
      <c r="BK1073" s="4"/>
      <c r="BL1073" s="4"/>
      <c r="BM1073" s="4"/>
      <c r="BN1073" s="4"/>
      <c r="BO1073" s="4"/>
      <c r="BP1073" s="4"/>
      <c r="BQ1073" s="4"/>
      <c r="BR1073" s="4"/>
      <c r="BS1073" s="4"/>
      <c r="BT1073" s="4"/>
      <c r="BU1073" s="4"/>
      <c r="BV1073" s="4"/>
      <c r="BW1073" s="4"/>
      <c r="BX1073" s="4"/>
      <c r="BY1073" s="4"/>
      <c r="BZ1073" s="4"/>
      <c r="CA1073" s="4"/>
      <c r="CB1073" s="4"/>
      <c r="CC1073" s="4"/>
      <c r="CD1073" s="4"/>
      <c r="CE1073" s="4"/>
      <c r="CF1073" s="4"/>
      <c r="CG1073" s="4"/>
      <c r="CH1073" s="4"/>
      <c r="CI1073" s="4"/>
      <c r="CJ1073" s="4"/>
      <c r="CK1073" s="4"/>
      <c r="CL1073" s="4"/>
      <c r="CM1073" s="4"/>
    </row>
    <row r="1074" ht="14.25" customHeight="1">
      <c r="A1074" s="1" t="str">
        <f t="shared" si="210"/>
        <v>OK</v>
      </c>
      <c r="B1074" s="3" t="str">
        <f t="shared" si="211"/>
        <v>OK</v>
      </c>
      <c r="C1074" s="4" t="s">
        <v>5783</v>
      </c>
      <c r="D1074" s="4" t="s">
        <v>5281</v>
      </c>
      <c r="E1074" s="4"/>
      <c r="F1074" s="4" t="s">
        <v>5784</v>
      </c>
      <c r="G1074" s="4"/>
      <c r="H1074" s="4"/>
      <c r="I1074" s="4"/>
      <c r="J1074" s="4"/>
      <c r="K1074" s="4"/>
      <c r="L1074" s="4"/>
      <c r="M1074" s="4" t="s">
        <v>13</v>
      </c>
      <c r="N1074" s="4" t="s">
        <v>9</v>
      </c>
      <c r="O1074" s="4" t="s">
        <v>520</v>
      </c>
      <c r="P1074" s="4" t="s">
        <v>769</v>
      </c>
      <c r="Q1074" s="4"/>
      <c r="R1074" s="4" t="s">
        <v>5785</v>
      </c>
      <c r="S1074" s="4"/>
      <c r="T1074" s="4"/>
      <c r="U1074" s="4"/>
      <c r="V1074" s="4"/>
      <c r="W1074" s="4"/>
      <c r="X1074" s="4" t="s">
        <v>5786</v>
      </c>
      <c r="Y1074" s="4" t="s">
        <v>5787</v>
      </c>
      <c r="Z1074" s="4"/>
      <c r="AA1074" s="4">
        <v>1163.0</v>
      </c>
      <c r="AB1074" s="4" t="s">
        <v>47</v>
      </c>
      <c r="AC1074" s="4"/>
      <c r="AD1074" s="20" t="s">
        <v>927</v>
      </c>
      <c r="AE1074" s="4"/>
      <c r="AF1074" s="4"/>
      <c r="AG1074" s="4"/>
      <c r="AH1074" s="4"/>
      <c r="AI1074" s="4"/>
      <c r="AJ1074" s="4"/>
      <c r="AK1074" s="4"/>
      <c r="AL1074" s="4"/>
      <c r="AM1074" s="4"/>
      <c r="AN1074" s="4"/>
      <c r="AO1074" s="4"/>
      <c r="AP1074" s="4" t="str">
        <f>VLOOKUP(AA1075,[1]Trộn!AA1074:AB4066,2,FALSE)</f>
        <v>#ERROR!</v>
      </c>
      <c r="AQ1074" s="4"/>
      <c r="AR1074" s="4"/>
      <c r="AS1074" s="4"/>
      <c r="AT1074" s="4"/>
      <c r="AU1074" s="4"/>
      <c r="AV1074" s="4"/>
      <c r="AW1074" s="4"/>
      <c r="AX1074" s="4"/>
      <c r="AY1074" s="4"/>
      <c r="AZ1074" s="4"/>
      <c r="BA1074" s="4"/>
      <c r="BB1074" s="4"/>
      <c r="BC1074" s="4"/>
      <c r="BD1074" s="4"/>
      <c r="BE1074" s="4"/>
      <c r="BF1074" s="4"/>
      <c r="BG1074" s="4"/>
      <c r="BH1074" s="4"/>
      <c r="BI1074" s="4"/>
      <c r="BJ1074" s="4"/>
      <c r="BK1074" s="4"/>
      <c r="BL1074" s="4"/>
      <c r="BM1074" s="4"/>
      <c r="BN1074" s="4"/>
      <c r="BO1074" s="4"/>
      <c r="BP1074" s="4"/>
      <c r="BQ1074" s="4"/>
      <c r="BR1074" s="4"/>
      <c r="BS1074" s="4"/>
      <c r="BT1074" s="4"/>
      <c r="BU1074" s="4"/>
      <c r="BV1074" s="4"/>
      <c r="BW1074" s="4"/>
      <c r="BX1074" s="4"/>
      <c r="BY1074" s="4"/>
      <c r="BZ1074" s="4"/>
      <c r="CA1074" s="4"/>
      <c r="CB1074" s="4"/>
      <c r="CC1074" s="4"/>
      <c r="CD1074" s="4"/>
      <c r="CE1074" s="4"/>
      <c r="CF1074" s="4"/>
      <c r="CG1074" s="4"/>
      <c r="CH1074" s="4"/>
      <c r="CI1074" s="4"/>
      <c r="CJ1074" s="4"/>
      <c r="CK1074" s="4"/>
      <c r="CL1074" s="4"/>
      <c r="CM1074" s="4"/>
    </row>
    <row r="1075" ht="14.25" customHeight="1">
      <c r="A1075" s="1"/>
      <c r="B1075" s="3"/>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c r="BJ1075" s="4"/>
      <c r="BK1075" s="4"/>
      <c r="BL1075" s="4"/>
      <c r="BM1075" s="4"/>
      <c r="BN1075" s="4"/>
      <c r="BO1075" s="4"/>
      <c r="BP1075" s="4"/>
      <c r="BQ1075" s="4"/>
      <c r="BR1075" s="4"/>
      <c r="BS1075" s="4"/>
      <c r="BT1075" s="4"/>
      <c r="BU1075" s="4"/>
      <c r="BV1075" s="4"/>
      <c r="BW1075" s="4"/>
      <c r="BX1075" s="4"/>
      <c r="BY1075" s="4"/>
      <c r="BZ1075" s="4"/>
      <c r="CA1075" s="4"/>
      <c r="CB1075" s="4"/>
      <c r="CC1075" s="4"/>
      <c r="CD1075" s="4"/>
      <c r="CE1075" s="4"/>
      <c r="CF1075" s="4"/>
      <c r="CG1075" s="4"/>
      <c r="CH1075" s="4"/>
      <c r="CI1075" s="4"/>
      <c r="CJ1075" s="4"/>
      <c r="CK1075" s="4"/>
      <c r="CL1075" s="4"/>
      <c r="CM1075" s="4"/>
    </row>
    <row r="1076" ht="14.25" customHeight="1">
      <c r="A1076" s="1" t="str">
        <f t="shared" ref="A1076:A1080" si="212">SWITCH(B1076,"OK",IF(ISBLANK(R1076),IF(ISBLANK(P1076),"Giữ chỗ nhóm","Giữ chỗ"),"OK"),"Chưa làm",IF(P1076&lt;&gt;"","Giữ chỗ",""),0,IF(ISBLANK(R1076),"Thêm",""),"")</f>
        <v/>
      </c>
      <c r="B1076" s="3">
        <f t="shared" ref="B1076:B1080" si="213">IF(Q1076&lt;&gt;"",0,IF(O1076="",IF(N1076="",,"Tự do chọn"),SWITCH(M1076,"KSTN",IF(LEFT(O1076,1)="A","OK","Sai lớp"),"CQ",IF(LEFT(O1076,1)="B","OK","Sai lớp"),"SIE",IF(LEFT(O1076,1)="C","OK","Sai lớp"),"VN",IF(LEFT(O1076,1)="D","OK","Sai lớp"),"VN-ICT",IF(LEFT(O1076,1)="D","OK","Sai lớp"),"Sai phân công")))</f>
        <v>0</v>
      </c>
      <c r="C1076" s="4" t="s">
        <v>5783</v>
      </c>
      <c r="D1076" s="4" t="s">
        <v>5281</v>
      </c>
      <c r="E1076" s="4"/>
      <c r="F1076" s="4"/>
      <c r="G1076" s="4"/>
      <c r="H1076" s="4"/>
      <c r="I1076" s="4"/>
      <c r="J1076" s="4"/>
      <c r="K1076" s="4"/>
      <c r="L1076" s="4"/>
      <c r="M1076" s="4"/>
      <c r="N1076" s="4"/>
      <c r="O1076" s="4"/>
      <c r="P1076" s="4" t="s">
        <v>4445</v>
      </c>
      <c r="Q1076" s="4" t="s">
        <v>9</v>
      </c>
      <c r="R1076" s="4" t="s">
        <v>5788</v>
      </c>
      <c r="S1076" s="4" t="s">
        <v>150</v>
      </c>
      <c r="T1076" s="4" t="s">
        <v>150</v>
      </c>
      <c r="U1076" s="4" t="s">
        <v>150</v>
      </c>
      <c r="V1076" s="4" t="s">
        <v>150</v>
      </c>
      <c r="W1076" s="4" t="s">
        <v>150</v>
      </c>
      <c r="X1076" s="4" t="s">
        <v>5789</v>
      </c>
      <c r="Y1076" s="4"/>
      <c r="Z1076" s="4" t="s">
        <v>5790</v>
      </c>
      <c r="AA1076" s="4">
        <v>1165.0</v>
      </c>
      <c r="AB1076" s="4" t="s">
        <v>13</v>
      </c>
      <c r="AC1076" s="4"/>
      <c r="AD1076" s="4"/>
      <c r="AE1076" s="4"/>
      <c r="AF1076" s="4"/>
      <c r="AG1076" s="4"/>
      <c r="AH1076" s="4"/>
      <c r="AI1076" s="4"/>
      <c r="AJ1076" s="4"/>
      <c r="AK1076" s="4"/>
      <c r="AL1076" s="4"/>
      <c r="AM1076" s="4"/>
      <c r="AN1076" s="4"/>
      <c r="AO1076" s="4"/>
      <c r="AP1076" s="4" t="str">
        <f>VLOOKUP(AA1077,[1]Trộn!AA1076:AB4068,2,FALSE)</f>
        <v>#ERROR!</v>
      </c>
      <c r="AQ1076" s="4"/>
      <c r="AR1076" s="4"/>
      <c r="AS1076" s="4"/>
      <c r="AT1076" s="4"/>
      <c r="AU1076" s="4"/>
      <c r="AV1076" s="4"/>
      <c r="AW1076" s="4"/>
      <c r="AX1076" s="4"/>
      <c r="AY1076" s="4"/>
      <c r="AZ1076" s="4"/>
      <c r="BA1076" s="4"/>
      <c r="BB1076" s="4"/>
      <c r="BC1076" s="4"/>
      <c r="BD1076" s="4"/>
      <c r="BE1076" s="4"/>
      <c r="BF1076" s="4"/>
      <c r="BG1076" s="4"/>
      <c r="BH1076" s="4"/>
      <c r="BI1076" s="4"/>
      <c r="BJ1076" s="4"/>
      <c r="BK1076" s="4"/>
      <c r="BL1076" s="4"/>
      <c r="BM1076" s="4"/>
      <c r="BN1076" s="4"/>
      <c r="BO1076" s="4"/>
      <c r="BP1076" s="4"/>
      <c r="BQ1076" s="4"/>
      <c r="BR1076" s="4"/>
      <c r="BS1076" s="4"/>
      <c r="BT1076" s="4"/>
      <c r="BU1076" s="4"/>
      <c r="BV1076" s="4"/>
      <c r="BW1076" s="4"/>
      <c r="BX1076" s="4"/>
      <c r="BY1076" s="4"/>
      <c r="BZ1076" s="4"/>
      <c r="CA1076" s="4"/>
      <c r="CB1076" s="4"/>
      <c r="CC1076" s="4"/>
      <c r="CD1076" s="4"/>
      <c r="CE1076" s="4"/>
      <c r="CF1076" s="4"/>
      <c r="CG1076" s="4"/>
      <c r="CH1076" s="4"/>
      <c r="CI1076" s="4"/>
      <c r="CJ1076" s="4"/>
      <c r="CK1076" s="4"/>
      <c r="CL1076" s="4"/>
      <c r="CM1076" s="4"/>
    </row>
    <row r="1077" ht="14.25" customHeight="1">
      <c r="A1077" s="1" t="str">
        <f t="shared" si="212"/>
        <v>OK</v>
      </c>
      <c r="B1077" s="3" t="str">
        <f t="shared" si="213"/>
        <v>OK</v>
      </c>
      <c r="C1077" s="4" t="s">
        <v>5791</v>
      </c>
      <c r="D1077" s="4" t="s">
        <v>5281</v>
      </c>
      <c r="E1077" s="4" t="s">
        <v>5792</v>
      </c>
      <c r="F1077" s="4" t="s">
        <v>5793</v>
      </c>
      <c r="G1077" s="4" t="s">
        <v>5794</v>
      </c>
      <c r="H1077" s="4"/>
      <c r="I1077" s="4"/>
      <c r="J1077" s="4" t="s">
        <v>123</v>
      </c>
      <c r="K1077" s="4"/>
      <c r="L1077" s="4" t="s">
        <v>5795</v>
      </c>
      <c r="M1077" s="4" t="s">
        <v>47</v>
      </c>
      <c r="N1077" s="4" t="s">
        <v>5</v>
      </c>
      <c r="O1077" s="4" t="s">
        <v>1027</v>
      </c>
      <c r="P1077" s="4" t="s">
        <v>1245</v>
      </c>
      <c r="Q1077" s="4"/>
      <c r="R1077" s="4" t="s">
        <v>5796</v>
      </c>
      <c r="S1077" s="4" t="s">
        <v>5797</v>
      </c>
      <c r="T1077" s="4" t="s">
        <v>5252</v>
      </c>
      <c r="U1077" s="4" t="s">
        <v>5798</v>
      </c>
      <c r="V1077" s="4" t="s">
        <v>5799</v>
      </c>
      <c r="W1077" s="4" t="s">
        <v>5800</v>
      </c>
      <c r="X1077" s="4" t="s">
        <v>1503</v>
      </c>
      <c r="Y1077" s="4" t="s">
        <v>5801</v>
      </c>
      <c r="Z1077" s="4"/>
      <c r="AA1077" s="4">
        <v>1166.0</v>
      </c>
      <c r="AB1077" s="4" t="s">
        <v>49</v>
      </c>
      <c r="AC1077" s="4"/>
      <c r="AD1077" s="4"/>
      <c r="AE1077" s="4"/>
      <c r="AF1077" s="4"/>
      <c r="AG1077" s="4"/>
      <c r="AH1077" s="4"/>
      <c r="AI1077" s="4"/>
      <c r="AJ1077" s="4"/>
      <c r="AK1077" s="4"/>
      <c r="AL1077" s="4"/>
      <c r="AM1077" s="4"/>
      <c r="AN1077" s="4"/>
      <c r="AO1077" s="4"/>
      <c r="AP1077" s="4" t="str">
        <f>VLOOKUP(AA1078,[1]Trộn!AA1077:AB4069,2,FALSE)</f>
        <v>#ERROR!</v>
      </c>
      <c r="AQ1077" s="4"/>
      <c r="AR1077" s="4"/>
      <c r="AS1077" s="4"/>
      <c r="AT1077" s="4"/>
      <c r="AU1077" s="4"/>
      <c r="AV1077" s="4"/>
      <c r="AW1077" s="4"/>
      <c r="AX1077" s="4"/>
      <c r="AY1077" s="4"/>
      <c r="AZ1077" s="4"/>
      <c r="BA1077" s="4"/>
      <c r="BB1077" s="4"/>
      <c r="BC1077" s="4"/>
      <c r="BD1077" s="4"/>
      <c r="BE1077" s="4"/>
      <c r="BF1077" s="4"/>
      <c r="BG1077" s="4"/>
      <c r="BH1077" s="4"/>
      <c r="BI1077" s="4"/>
      <c r="BJ1077" s="4"/>
      <c r="BK1077" s="4"/>
      <c r="BL1077" s="4"/>
      <c r="BM1077" s="4"/>
      <c r="BN1077" s="4"/>
      <c r="BO1077" s="4"/>
      <c r="BP1077" s="4"/>
      <c r="BQ1077" s="4"/>
      <c r="BR1077" s="4"/>
      <c r="BS1077" s="4"/>
      <c r="BT1077" s="4"/>
      <c r="BU1077" s="4"/>
      <c r="BV1077" s="4"/>
      <c r="BW1077" s="4"/>
      <c r="BX1077" s="4"/>
      <c r="BY1077" s="4"/>
      <c r="BZ1077" s="4"/>
      <c r="CA1077" s="4"/>
      <c r="CB1077" s="4"/>
      <c r="CC1077" s="4"/>
      <c r="CD1077" s="4"/>
      <c r="CE1077" s="4"/>
      <c r="CF1077" s="4"/>
      <c r="CG1077" s="4"/>
      <c r="CH1077" s="4"/>
      <c r="CI1077" s="4"/>
      <c r="CJ1077" s="4"/>
      <c r="CK1077" s="4"/>
      <c r="CL1077" s="4"/>
      <c r="CM1077" s="4"/>
    </row>
    <row r="1078" ht="14.25" customHeight="1">
      <c r="A1078" s="1" t="str">
        <f t="shared" si="212"/>
        <v/>
      </c>
      <c r="B1078" s="3">
        <f t="shared" si="213"/>
        <v>0</v>
      </c>
      <c r="C1078" s="4" t="s">
        <v>5791</v>
      </c>
      <c r="D1078" s="4" t="s">
        <v>5281</v>
      </c>
      <c r="E1078" s="4" t="s">
        <v>5792</v>
      </c>
      <c r="F1078" s="4" t="s">
        <v>5793</v>
      </c>
      <c r="G1078" s="4" t="s">
        <v>5794</v>
      </c>
      <c r="H1078" s="4"/>
      <c r="I1078" s="4"/>
      <c r="J1078" s="4" t="s">
        <v>123</v>
      </c>
      <c r="K1078" s="4"/>
      <c r="L1078" s="4" t="s">
        <v>5795</v>
      </c>
      <c r="M1078" s="4"/>
      <c r="N1078" s="4"/>
      <c r="O1078" s="4"/>
      <c r="P1078" s="4"/>
      <c r="Q1078" s="4" t="s">
        <v>144</v>
      </c>
      <c r="R1078" s="4" t="s">
        <v>5802</v>
      </c>
      <c r="S1078" s="4" t="s">
        <v>5803</v>
      </c>
      <c r="T1078" s="4" t="s">
        <v>5804</v>
      </c>
      <c r="U1078" s="4" t="s">
        <v>5805</v>
      </c>
      <c r="V1078" s="4" t="s">
        <v>5806</v>
      </c>
      <c r="W1078" s="4" t="s">
        <v>150</v>
      </c>
      <c r="X1078" s="4" t="s">
        <v>410</v>
      </c>
      <c r="Y1078" s="4"/>
      <c r="Z1078" s="4" t="s">
        <v>3383</v>
      </c>
      <c r="AA1078" s="4">
        <v>1167.0</v>
      </c>
      <c r="AB1078" s="4" t="s">
        <v>101</v>
      </c>
      <c r="AC1078" s="4"/>
      <c r="AD1078" s="4"/>
      <c r="AE1078" s="4"/>
      <c r="AF1078" s="4"/>
      <c r="AG1078" s="4"/>
      <c r="AH1078" s="4"/>
      <c r="AI1078" s="4"/>
      <c r="AJ1078" s="4"/>
      <c r="AK1078" s="4"/>
      <c r="AL1078" s="4"/>
      <c r="AM1078" s="4"/>
      <c r="AN1078" s="4"/>
      <c r="AO1078" s="4"/>
      <c r="AP1078" s="4" t="str">
        <f>VLOOKUP(AA1079,[1]Trộn!AA1078:AB4070,2,FALSE)</f>
        <v>#ERROR!</v>
      </c>
      <c r="AQ1078" s="4"/>
      <c r="AR1078" s="4"/>
      <c r="AS1078" s="4"/>
      <c r="AT1078" s="4"/>
      <c r="AU1078" s="4"/>
      <c r="AV1078" s="4"/>
      <c r="AW1078" s="4"/>
      <c r="AX1078" s="4"/>
      <c r="AY1078" s="4"/>
      <c r="AZ1078" s="4"/>
      <c r="BA1078" s="4"/>
      <c r="BB1078" s="4"/>
      <c r="BC1078" s="4"/>
      <c r="BD1078" s="4"/>
      <c r="BE1078" s="4"/>
      <c r="BF1078" s="4"/>
      <c r="BG1078" s="4"/>
      <c r="BH1078" s="4"/>
      <c r="BI1078" s="4"/>
      <c r="BJ1078" s="4"/>
      <c r="BK1078" s="4"/>
      <c r="BL1078" s="4"/>
      <c r="BM1078" s="4"/>
      <c r="BN1078" s="4"/>
      <c r="BO1078" s="4"/>
      <c r="BP1078" s="4"/>
      <c r="BQ1078" s="4"/>
      <c r="BR1078" s="4"/>
      <c r="BS1078" s="4"/>
      <c r="BT1078" s="4"/>
      <c r="BU1078" s="4"/>
      <c r="BV1078" s="4"/>
      <c r="BW1078" s="4"/>
      <c r="BX1078" s="4"/>
      <c r="BY1078" s="4"/>
      <c r="BZ1078" s="4"/>
      <c r="CA1078" s="4"/>
      <c r="CB1078" s="4"/>
      <c r="CC1078" s="4"/>
      <c r="CD1078" s="4"/>
      <c r="CE1078" s="4"/>
      <c r="CF1078" s="4"/>
      <c r="CG1078" s="4"/>
      <c r="CH1078" s="4"/>
      <c r="CI1078" s="4"/>
      <c r="CJ1078" s="4"/>
      <c r="CK1078" s="4"/>
      <c r="CL1078" s="4"/>
      <c r="CM1078" s="4"/>
    </row>
    <row r="1079" ht="14.25" customHeight="1">
      <c r="A1079" s="1" t="str">
        <f t="shared" si="212"/>
        <v>OK</v>
      </c>
      <c r="B1079" s="3" t="str">
        <f t="shared" si="213"/>
        <v>OK</v>
      </c>
      <c r="C1079" s="4" t="s">
        <v>5807</v>
      </c>
      <c r="D1079" s="4" t="s">
        <v>5281</v>
      </c>
      <c r="E1079" s="4"/>
      <c r="F1079" s="4"/>
      <c r="G1079" s="4" t="s">
        <v>5808</v>
      </c>
      <c r="H1079" s="4"/>
      <c r="I1079" s="4"/>
      <c r="J1079" s="4"/>
      <c r="K1079" s="4"/>
      <c r="L1079" s="4"/>
      <c r="M1079" s="4" t="s">
        <v>47</v>
      </c>
      <c r="N1079" s="4" t="s">
        <v>5</v>
      </c>
      <c r="O1079" s="4" t="s">
        <v>404</v>
      </c>
      <c r="P1079" s="4" t="s">
        <v>211</v>
      </c>
      <c r="Q1079" s="4"/>
      <c r="R1079" s="4" t="s">
        <v>5809</v>
      </c>
      <c r="S1079" s="4" t="s">
        <v>5810</v>
      </c>
      <c r="T1079" s="4" t="s">
        <v>5811</v>
      </c>
      <c r="U1079" s="4" t="s">
        <v>5812</v>
      </c>
      <c r="V1079" s="4" t="s">
        <v>5813</v>
      </c>
      <c r="W1079" s="4" t="s">
        <v>5814</v>
      </c>
      <c r="X1079" s="4" t="s">
        <v>171</v>
      </c>
      <c r="Y1079" s="4" t="s">
        <v>5815</v>
      </c>
      <c r="Z1079" s="4"/>
      <c r="AA1079" s="4">
        <v>1168.0</v>
      </c>
      <c r="AB1079" s="4" t="s">
        <v>49</v>
      </c>
      <c r="AC1079" s="4"/>
      <c r="AD1079" s="4"/>
      <c r="AE1079" s="4"/>
      <c r="AF1079" s="4"/>
      <c r="AG1079" s="4"/>
      <c r="AH1079" s="4"/>
      <c r="AI1079" s="4"/>
      <c r="AJ1079" s="4"/>
      <c r="AK1079" s="4"/>
      <c r="AL1079" s="4"/>
      <c r="AM1079" s="4"/>
      <c r="AN1079" s="4"/>
      <c r="AO1079" s="4"/>
      <c r="AP1079" s="4" t="str">
        <f>VLOOKUP(AA1080,[1]Trộn!AA1079:AB4071,2,FALSE)</f>
        <v>#ERROR!</v>
      </c>
      <c r="AQ1079" s="4"/>
      <c r="AR1079" s="4"/>
      <c r="AS1079" s="4"/>
      <c r="AT1079" s="4"/>
      <c r="AU1079" s="4"/>
      <c r="AV1079" s="4"/>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c r="CL1079" s="4"/>
      <c r="CM1079" s="4"/>
    </row>
    <row r="1080" ht="14.25" customHeight="1">
      <c r="A1080" s="1" t="str">
        <f t="shared" si="212"/>
        <v>OK</v>
      </c>
      <c r="B1080" s="3" t="str">
        <f t="shared" si="213"/>
        <v>OK</v>
      </c>
      <c r="C1080" s="4" t="s">
        <v>5807</v>
      </c>
      <c r="D1080" s="4" t="s">
        <v>5281</v>
      </c>
      <c r="E1080" s="4"/>
      <c r="F1080" s="4"/>
      <c r="G1080" s="4" t="s">
        <v>5808</v>
      </c>
      <c r="H1080" s="4"/>
      <c r="I1080" s="4"/>
      <c r="J1080" s="4"/>
      <c r="K1080" s="4"/>
      <c r="L1080" s="4"/>
      <c r="M1080" s="4" t="s">
        <v>13</v>
      </c>
      <c r="N1080" s="4" t="s">
        <v>9</v>
      </c>
      <c r="O1080" s="4" t="s">
        <v>91</v>
      </c>
      <c r="P1080" s="4" t="s">
        <v>92</v>
      </c>
      <c r="Q1080" s="4"/>
      <c r="R1080" s="4" t="s">
        <v>5816</v>
      </c>
      <c r="S1080" s="4"/>
      <c r="T1080" s="4"/>
      <c r="U1080" s="4"/>
      <c r="V1080" s="4"/>
      <c r="W1080" s="4"/>
      <c r="X1080" s="4" t="s">
        <v>5817</v>
      </c>
      <c r="Y1080" s="4" t="s">
        <v>5818</v>
      </c>
      <c r="Z1080" s="4"/>
      <c r="AA1080" s="4">
        <v>1169.0</v>
      </c>
      <c r="AB1080" s="4" t="s">
        <v>47</v>
      </c>
      <c r="AC1080" s="4"/>
      <c r="AD1080" s="20" t="s">
        <v>1262</v>
      </c>
      <c r="AE1080" s="4"/>
      <c r="AF1080" s="4"/>
      <c r="AG1080" s="4"/>
      <c r="AH1080" s="4"/>
      <c r="AI1080" s="4"/>
      <c r="AJ1080" s="4"/>
      <c r="AK1080" s="4"/>
      <c r="AL1080" s="4"/>
      <c r="AM1080" s="4"/>
      <c r="AN1080" s="4"/>
      <c r="AO1080" s="4"/>
      <c r="AP1080" s="4" t="str">
        <f>VLOOKUP(AA1081,[1]Trộn!AA1080:AB4072,2,FALSE)</f>
        <v>#ERROR!</v>
      </c>
      <c r="AQ1080" s="4"/>
      <c r="AR1080" s="4"/>
      <c r="AS1080" s="4"/>
      <c r="AT1080" s="4"/>
      <c r="AU1080" s="4"/>
      <c r="AV1080" s="4"/>
      <c r="AW1080" s="4"/>
      <c r="AX1080" s="4"/>
      <c r="AY1080" s="4"/>
      <c r="AZ1080" s="4"/>
      <c r="BA1080" s="4"/>
      <c r="BB1080" s="4"/>
      <c r="BC1080" s="4"/>
      <c r="BD1080" s="4"/>
      <c r="BE1080" s="4"/>
      <c r="BF1080" s="4"/>
      <c r="BG1080" s="4"/>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c r="CL1080" s="4"/>
      <c r="CM1080" s="4"/>
    </row>
    <row r="1081" ht="14.25" customHeight="1">
      <c r="A1081" s="1"/>
      <c r="B1081" s="3"/>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c r="CL1081" s="4"/>
      <c r="CM1081" s="4"/>
    </row>
    <row r="1082" ht="14.25" customHeight="1">
      <c r="A1082" s="1" t="str">
        <f t="shared" ref="A1082:A1101" si="214">SWITCH(B1082,"OK",IF(ISBLANK(R1082),IF(ISBLANK(P1082),"Giữ chỗ nhóm","Giữ chỗ"),"OK"),"Chưa làm",IF(P1082&lt;&gt;"","Giữ chỗ",""),0,IF(ISBLANK(R1082),"Thêm",""),"")</f>
        <v>OK</v>
      </c>
      <c r="B1082" s="3" t="str">
        <f t="shared" ref="B1082:B1101" si="215">IF(Q1082&lt;&gt;"",0,IF(O1082="",IF(N1082="",,"Tự do chọn"),SWITCH(M1082,"KSTN",IF(LEFT(O1082,1)="A","OK","Sai lớp"),"CQ",IF(LEFT(O1082,1)="B","OK","Sai lớp"),"SIE",IF(LEFT(O1082,1)="C","OK","Sai lớp"),"VN",IF(LEFT(O1082,1)="D","OK","Sai lớp"),"VN-ICT",IF(LEFT(O1082,1)="D","OK","Sai lớp"),"Sai phân công")))</f>
        <v>OK</v>
      </c>
      <c r="C1082" s="4" t="s">
        <v>5819</v>
      </c>
      <c r="D1082" s="4" t="s">
        <v>5281</v>
      </c>
      <c r="E1082" s="4"/>
      <c r="F1082" s="4" t="s">
        <v>5820</v>
      </c>
      <c r="G1082" s="4"/>
      <c r="H1082" s="4"/>
      <c r="I1082" s="4"/>
      <c r="J1082" s="4" t="s">
        <v>123</v>
      </c>
      <c r="K1082" s="4"/>
      <c r="L1082" s="4" t="s">
        <v>5821</v>
      </c>
      <c r="M1082" s="4" t="s">
        <v>47</v>
      </c>
      <c r="N1082" s="4" t="s">
        <v>5</v>
      </c>
      <c r="O1082" s="4" t="s">
        <v>1009</v>
      </c>
      <c r="P1082" s="4" t="s">
        <v>1037</v>
      </c>
      <c r="Q1082" s="4"/>
      <c r="R1082" s="4" t="s">
        <v>5822</v>
      </c>
      <c r="S1082" s="4" t="s">
        <v>5823</v>
      </c>
      <c r="T1082" s="4" t="s">
        <v>5824</v>
      </c>
      <c r="U1082" s="4" t="s">
        <v>5825</v>
      </c>
      <c r="V1082" s="4" t="s">
        <v>5826</v>
      </c>
      <c r="W1082" s="4" t="s">
        <v>5827</v>
      </c>
      <c r="X1082" s="4" t="s">
        <v>5828</v>
      </c>
      <c r="Y1082" s="4" t="s">
        <v>5829</v>
      </c>
      <c r="Z1082" s="4"/>
      <c r="AA1082" s="4">
        <v>1171.0</v>
      </c>
      <c r="AB1082" s="4" t="s">
        <v>49</v>
      </c>
      <c r="AC1082" s="4"/>
      <c r="AD1082" s="4"/>
      <c r="AE1082" s="4"/>
      <c r="AF1082" s="4"/>
      <c r="AG1082" s="4"/>
      <c r="AH1082" s="4"/>
      <c r="AI1082" s="4"/>
      <c r="AJ1082" s="4"/>
      <c r="AK1082" s="4"/>
      <c r="AL1082" s="4"/>
      <c r="AM1082" s="4"/>
      <c r="AN1082" s="4"/>
      <c r="AO1082" s="4"/>
      <c r="AP1082" s="4" t="str">
        <f>VLOOKUP(AA1083,[1]Trộn!AA1082:AB4074,2,FALSE)</f>
        <v>#ERROR!</v>
      </c>
      <c r="AQ1082" s="4"/>
      <c r="AR1082" s="4"/>
      <c r="AS1082" s="4"/>
      <c r="AT1082" s="4"/>
      <c r="AU1082" s="4"/>
      <c r="AV1082" s="4"/>
      <c r="AW1082" s="4"/>
      <c r="AX1082" s="4"/>
      <c r="AY1082" s="4"/>
      <c r="AZ1082" s="4"/>
      <c r="BA1082" s="4"/>
      <c r="BB1082" s="4"/>
      <c r="BC1082" s="4"/>
      <c r="BD1082" s="4"/>
      <c r="BE1082" s="4"/>
      <c r="BF1082" s="4"/>
      <c r="BG1082" s="4"/>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c r="CD1082" s="4"/>
      <c r="CE1082" s="4"/>
      <c r="CF1082" s="4"/>
      <c r="CG1082" s="4"/>
      <c r="CH1082" s="4"/>
      <c r="CI1082" s="4"/>
      <c r="CJ1082" s="4"/>
      <c r="CK1082" s="4"/>
      <c r="CL1082" s="4"/>
      <c r="CM1082" s="4"/>
    </row>
    <row r="1083" ht="14.25" customHeight="1">
      <c r="A1083" s="1" t="str">
        <f t="shared" si="214"/>
        <v>OK</v>
      </c>
      <c r="B1083" s="3" t="str">
        <f t="shared" si="215"/>
        <v>OK</v>
      </c>
      <c r="C1083" s="4" t="s">
        <v>5819</v>
      </c>
      <c r="D1083" s="4" t="s">
        <v>5281</v>
      </c>
      <c r="E1083" s="4"/>
      <c r="F1083" s="4"/>
      <c r="G1083" s="4"/>
      <c r="H1083" s="4"/>
      <c r="I1083" s="4"/>
      <c r="J1083" s="4"/>
      <c r="K1083" s="4"/>
      <c r="L1083" s="4"/>
      <c r="M1083" s="4" t="s">
        <v>47</v>
      </c>
      <c r="N1083" s="4" t="s">
        <v>5</v>
      </c>
      <c r="O1083" s="4" t="s">
        <v>1009</v>
      </c>
      <c r="P1083" s="4" t="s">
        <v>1037</v>
      </c>
      <c r="Q1083" s="4"/>
      <c r="R1083" s="4" t="s">
        <v>5830</v>
      </c>
      <c r="S1083" s="4" t="s">
        <v>5831</v>
      </c>
      <c r="T1083" s="4" t="s">
        <v>5832</v>
      </c>
      <c r="U1083" s="4" t="s">
        <v>5833</v>
      </c>
      <c r="V1083" s="4" t="s">
        <v>5834</v>
      </c>
      <c r="W1083" s="4" t="s">
        <v>5835</v>
      </c>
      <c r="X1083" s="4" t="s">
        <v>5836</v>
      </c>
      <c r="Y1083" s="4" t="s">
        <v>5834</v>
      </c>
      <c r="Z1083" s="4"/>
      <c r="AA1083" s="4">
        <v>1172.0</v>
      </c>
      <c r="AB1083" s="4" t="s">
        <v>49</v>
      </c>
      <c r="AC1083" s="4"/>
      <c r="AD1083" s="4"/>
      <c r="AE1083" s="4"/>
      <c r="AF1083" s="4"/>
      <c r="AG1083" s="4"/>
      <c r="AH1083" s="4"/>
      <c r="AI1083" s="4"/>
      <c r="AJ1083" s="4"/>
      <c r="AK1083" s="4"/>
      <c r="AL1083" s="4"/>
      <c r="AM1083" s="4"/>
      <c r="AN1083" s="4"/>
      <c r="AO1083" s="4"/>
      <c r="AP1083" s="4" t="str">
        <f>VLOOKUP(AA1084,[1]Trộn!AA1083:AB4075,2,FALSE)</f>
        <v>#ERROR!</v>
      </c>
      <c r="AQ1083" s="4"/>
      <c r="AR1083" s="4"/>
      <c r="AS1083" s="4"/>
      <c r="AT1083" s="4"/>
      <c r="AU1083" s="4"/>
      <c r="AV1083" s="4"/>
      <c r="AW1083" s="4"/>
      <c r="AX1083" s="4"/>
      <c r="AY1083" s="4"/>
      <c r="AZ1083" s="4"/>
      <c r="BA1083" s="4"/>
      <c r="BB1083" s="4"/>
      <c r="BC1083" s="4"/>
      <c r="BD1083" s="4"/>
      <c r="BE1083" s="4"/>
      <c r="BF1083" s="4"/>
      <c r="BG1083" s="4"/>
      <c r="BH1083" s="4"/>
      <c r="BI1083" s="4"/>
      <c r="BJ1083" s="4"/>
      <c r="BK1083" s="4"/>
      <c r="BL1083" s="4"/>
      <c r="BM1083" s="4"/>
      <c r="BN1083" s="4"/>
      <c r="BO1083" s="4"/>
      <c r="BP1083" s="4"/>
      <c r="BQ1083" s="4"/>
      <c r="BR1083" s="4"/>
      <c r="BS1083" s="4"/>
      <c r="BT1083" s="4"/>
      <c r="BU1083" s="4"/>
      <c r="BV1083" s="4"/>
      <c r="BW1083" s="4"/>
      <c r="BX1083" s="4"/>
      <c r="BY1083" s="4"/>
      <c r="BZ1083" s="4"/>
      <c r="CA1083" s="4"/>
      <c r="CB1083" s="4"/>
      <c r="CC1083" s="4"/>
      <c r="CD1083" s="4"/>
      <c r="CE1083" s="4"/>
      <c r="CF1083" s="4"/>
      <c r="CG1083" s="4"/>
      <c r="CH1083" s="4"/>
      <c r="CI1083" s="4"/>
      <c r="CJ1083" s="4"/>
      <c r="CK1083" s="4"/>
      <c r="CL1083" s="4"/>
      <c r="CM1083" s="4"/>
    </row>
    <row r="1084" ht="14.25" customHeight="1">
      <c r="A1084" s="1" t="str">
        <f t="shared" si="214"/>
        <v>OK</v>
      </c>
      <c r="B1084" s="3" t="str">
        <f t="shared" si="215"/>
        <v>OK</v>
      </c>
      <c r="C1084" s="4" t="s">
        <v>5819</v>
      </c>
      <c r="D1084" s="4" t="s">
        <v>5281</v>
      </c>
      <c r="E1084" s="4"/>
      <c r="F1084" s="4"/>
      <c r="G1084" s="4"/>
      <c r="H1084" s="4"/>
      <c r="I1084" s="4"/>
      <c r="J1084" s="4"/>
      <c r="K1084" s="4"/>
      <c r="L1084" s="4"/>
      <c r="M1084" s="4" t="s">
        <v>47</v>
      </c>
      <c r="N1084" s="4" t="s">
        <v>5</v>
      </c>
      <c r="O1084" s="4" t="s">
        <v>224</v>
      </c>
      <c r="P1084" s="4" t="s">
        <v>225</v>
      </c>
      <c r="Q1084" s="4"/>
      <c r="R1084" s="4" t="s">
        <v>5837</v>
      </c>
      <c r="S1084" s="4" t="s">
        <v>227</v>
      </c>
      <c r="T1084" s="4" t="s">
        <v>114</v>
      </c>
      <c r="U1084" s="4" t="s">
        <v>115</v>
      </c>
      <c r="V1084" s="4" t="s">
        <v>116</v>
      </c>
      <c r="W1084" s="4" t="s">
        <v>117</v>
      </c>
      <c r="X1084" s="4" t="s">
        <v>99</v>
      </c>
      <c r="Y1084" s="4" t="s">
        <v>5838</v>
      </c>
      <c r="Z1084" s="4"/>
      <c r="AA1084" s="4">
        <v>1173.0</v>
      </c>
      <c r="AB1084" s="4" t="s">
        <v>49</v>
      </c>
      <c r="AC1084" s="4"/>
      <c r="AD1084" s="4"/>
      <c r="AE1084" s="4"/>
      <c r="AF1084" s="4"/>
      <c r="AG1084" s="4"/>
      <c r="AH1084" s="4"/>
      <c r="AI1084" s="4"/>
      <c r="AJ1084" s="4"/>
      <c r="AK1084" s="4"/>
      <c r="AL1084" s="4"/>
      <c r="AM1084" s="4"/>
      <c r="AN1084" s="4"/>
      <c r="AO1084" s="4"/>
      <c r="AP1084" s="4" t="str">
        <f>VLOOKUP(AA1085,[1]Trộn!AA1084:AB4076,2,FALSE)</f>
        <v>#ERROR!</v>
      </c>
      <c r="AQ1084" s="4"/>
      <c r="AR1084" s="4"/>
      <c r="AS1084" s="4"/>
      <c r="AT1084" s="4"/>
      <c r="AU1084" s="4"/>
      <c r="AV1084" s="4"/>
      <c r="AW1084" s="4"/>
      <c r="AX1084" s="4"/>
      <c r="AY1084" s="4"/>
      <c r="AZ1084" s="4"/>
      <c r="BA1084" s="4"/>
      <c r="BB1084" s="4"/>
      <c r="BC1084" s="4"/>
      <c r="BD1084" s="4"/>
      <c r="BE1084" s="4"/>
      <c r="BF1084" s="4"/>
      <c r="BG1084" s="4"/>
      <c r="BH1084" s="4"/>
      <c r="BI1084" s="4"/>
      <c r="BJ1084" s="4"/>
      <c r="BK1084" s="4"/>
      <c r="BL1084" s="4"/>
      <c r="BM1084" s="4"/>
      <c r="BN1084" s="4"/>
      <c r="BO1084" s="4"/>
      <c r="BP1084" s="4"/>
      <c r="BQ1084" s="4"/>
      <c r="BR1084" s="4"/>
      <c r="BS1084" s="4"/>
      <c r="BT1084" s="4"/>
      <c r="BU1084" s="4"/>
      <c r="BV1084" s="4"/>
      <c r="BW1084" s="4"/>
      <c r="BX1084" s="4"/>
      <c r="BY1084" s="4"/>
      <c r="BZ1084" s="4"/>
      <c r="CA1084" s="4"/>
      <c r="CB1084" s="4"/>
      <c r="CC1084" s="4"/>
      <c r="CD1084" s="4"/>
      <c r="CE1084" s="4"/>
      <c r="CF1084" s="4"/>
      <c r="CG1084" s="4"/>
      <c r="CH1084" s="4"/>
      <c r="CI1084" s="4"/>
      <c r="CJ1084" s="4"/>
      <c r="CK1084" s="4"/>
      <c r="CL1084" s="4"/>
      <c r="CM1084" s="4"/>
    </row>
    <row r="1085" ht="14.25" customHeight="1">
      <c r="A1085" s="1" t="str">
        <f t="shared" si="214"/>
        <v>OK</v>
      </c>
      <c r="B1085" s="3" t="str">
        <f t="shared" si="215"/>
        <v>OK</v>
      </c>
      <c r="C1085" s="4" t="s">
        <v>5819</v>
      </c>
      <c r="D1085" s="4" t="s">
        <v>5281</v>
      </c>
      <c r="E1085" s="4"/>
      <c r="F1085" s="4"/>
      <c r="G1085" s="4"/>
      <c r="H1085" s="4"/>
      <c r="I1085" s="4"/>
      <c r="J1085" s="4"/>
      <c r="K1085" s="4"/>
      <c r="L1085" s="4"/>
      <c r="M1085" s="4" t="s">
        <v>47</v>
      </c>
      <c r="N1085" s="4" t="s">
        <v>5</v>
      </c>
      <c r="O1085" s="4" t="s">
        <v>224</v>
      </c>
      <c r="P1085" s="4" t="s">
        <v>225</v>
      </c>
      <c r="Q1085" s="4"/>
      <c r="R1085" s="4" t="s">
        <v>5839</v>
      </c>
      <c r="S1085" s="4" t="s">
        <v>5840</v>
      </c>
      <c r="T1085" s="4" t="s">
        <v>5841</v>
      </c>
      <c r="U1085" s="4" t="s">
        <v>5842</v>
      </c>
      <c r="V1085" s="4" t="s">
        <v>5843</v>
      </c>
      <c r="W1085" s="4" t="s">
        <v>5844</v>
      </c>
      <c r="X1085" s="4" t="s">
        <v>2249</v>
      </c>
      <c r="Y1085" s="4" t="s">
        <v>5845</v>
      </c>
      <c r="Z1085" s="4"/>
      <c r="AA1085" s="4">
        <v>1174.0</v>
      </c>
      <c r="AB1085" s="4" t="s">
        <v>49</v>
      </c>
      <c r="AC1085" s="4"/>
      <c r="AD1085" s="4"/>
      <c r="AE1085" s="4"/>
      <c r="AF1085" s="4"/>
      <c r="AG1085" s="4"/>
      <c r="AH1085" s="4"/>
      <c r="AI1085" s="4"/>
      <c r="AJ1085" s="4"/>
      <c r="AK1085" s="4"/>
      <c r="AL1085" s="4"/>
      <c r="AM1085" s="4"/>
      <c r="AN1085" s="4"/>
      <c r="AO1085" s="4"/>
      <c r="AP1085" s="4" t="str">
        <f>VLOOKUP(AA1086,[1]Trộn!AA1085:AB4077,2,FALSE)</f>
        <v>#ERROR!</v>
      </c>
      <c r="AQ1085" s="4"/>
      <c r="AR1085" s="4"/>
      <c r="AS1085" s="4"/>
      <c r="AT1085" s="4"/>
      <c r="AU1085" s="4"/>
      <c r="AV1085" s="4"/>
      <c r="AW1085" s="4"/>
      <c r="AX1085" s="4"/>
      <c r="AY1085" s="4"/>
      <c r="AZ1085" s="4"/>
      <c r="BA1085" s="4"/>
      <c r="BB1085" s="4"/>
      <c r="BC1085" s="4"/>
      <c r="BD1085" s="4"/>
      <c r="BE1085" s="4"/>
      <c r="BF1085" s="4"/>
      <c r="BG1085" s="4"/>
      <c r="BH1085" s="4"/>
      <c r="BI1085" s="4"/>
      <c r="BJ1085" s="4"/>
      <c r="BK1085" s="4"/>
      <c r="BL1085" s="4"/>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c r="CL1085" s="4"/>
      <c r="CM1085" s="4"/>
    </row>
    <row r="1086" ht="14.25" customHeight="1">
      <c r="A1086" s="1" t="str">
        <f t="shared" si="214"/>
        <v>OK</v>
      </c>
      <c r="B1086" s="3" t="str">
        <f t="shared" si="215"/>
        <v>OK</v>
      </c>
      <c r="C1086" s="4" t="s">
        <v>5819</v>
      </c>
      <c r="D1086" s="4" t="s">
        <v>5281</v>
      </c>
      <c r="E1086" s="4"/>
      <c r="F1086" s="4"/>
      <c r="G1086" s="4"/>
      <c r="H1086" s="4"/>
      <c r="I1086" s="4"/>
      <c r="J1086" s="4"/>
      <c r="K1086" s="4"/>
      <c r="L1086" s="4"/>
      <c r="M1086" s="4" t="s">
        <v>47</v>
      </c>
      <c r="N1086" s="4" t="s">
        <v>5</v>
      </c>
      <c r="O1086" s="4" t="s">
        <v>235</v>
      </c>
      <c r="P1086" s="4" t="s">
        <v>595</v>
      </c>
      <c r="Q1086" s="4"/>
      <c r="R1086" s="4" t="s">
        <v>5846</v>
      </c>
      <c r="S1086" s="4" t="s">
        <v>5847</v>
      </c>
      <c r="T1086" s="4" t="s">
        <v>5848</v>
      </c>
      <c r="U1086" s="4" t="s">
        <v>2492</v>
      </c>
      <c r="V1086" s="4" t="s">
        <v>5849</v>
      </c>
      <c r="W1086" s="4" t="s">
        <v>5850</v>
      </c>
      <c r="X1086" s="4" t="s">
        <v>5851</v>
      </c>
      <c r="Y1086" s="4" t="s">
        <v>5852</v>
      </c>
      <c r="Z1086" s="4"/>
      <c r="AA1086" s="4">
        <v>1175.0</v>
      </c>
      <c r="AB1086" s="4" t="s">
        <v>49</v>
      </c>
      <c r="AC1086" s="4"/>
      <c r="AD1086" s="4"/>
      <c r="AE1086" s="4"/>
      <c r="AF1086" s="4"/>
      <c r="AG1086" s="4"/>
      <c r="AH1086" s="4"/>
      <c r="AI1086" s="4"/>
      <c r="AJ1086" s="4"/>
      <c r="AK1086" s="4"/>
      <c r="AL1086" s="4"/>
      <c r="AM1086" s="4"/>
      <c r="AN1086" s="4"/>
      <c r="AO1086" s="4"/>
      <c r="AP1086" s="4" t="str">
        <f>VLOOKUP(AA1087,[1]Trộn!AA1086:AB4078,2,FALSE)</f>
        <v>#ERROR!</v>
      </c>
      <c r="AQ1086" s="4"/>
      <c r="AR1086" s="4"/>
      <c r="AS1086" s="4"/>
      <c r="AT1086" s="4"/>
      <c r="AU1086" s="4"/>
      <c r="AV1086" s="4"/>
      <c r="AW1086" s="4"/>
      <c r="AX1086" s="4"/>
      <c r="AY1086" s="4"/>
      <c r="AZ1086" s="4"/>
      <c r="BA1086" s="4"/>
      <c r="BB1086" s="4"/>
      <c r="BC1086" s="4"/>
      <c r="BD1086" s="4"/>
      <c r="BE1086" s="4"/>
      <c r="BF1086" s="4"/>
      <c r="BG1086" s="4"/>
      <c r="BH1086" s="4"/>
      <c r="BI1086" s="4"/>
      <c r="BJ1086" s="4"/>
      <c r="BK1086" s="4"/>
      <c r="BL1086" s="4"/>
      <c r="BM1086" s="4"/>
      <c r="BN1086" s="4"/>
      <c r="BO1086" s="4"/>
      <c r="BP1086" s="4"/>
      <c r="BQ1086" s="4"/>
      <c r="BR1086" s="4"/>
      <c r="BS1086" s="4"/>
      <c r="BT1086" s="4"/>
      <c r="BU1086" s="4"/>
      <c r="BV1086" s="4"/>
      <c r="BW1086" s="4"/>
      <c r="BX1086" s="4"/>
      <c r="BY1086" s="4"/>
      <c r="BZ1086" s="4"/>
      <c r="CA1086" s="4"/>
      <c r="CB1086" s="4"/>
      <c r="CC1086" s="4"/>
      <c r="CD1086" s="4"/>
      <c r="CE1086" s="4"/>
      <c r="CF1086" s="4"/>
      <c r="CG1086" s="4"/>
      <c r="CH1086" s="4"/>
      <c r="CI1086" s="4"/>
      <c r="CJ1086" s="4"/>
      <c r="CK1086" s="4"/>
      <c r="CL1086" s="4"/>
      <c r="CM1086" s="4"/>
    </row>
    <row r="1087" ht="14.25" customHeight="1">
      <c r="A1087" s="1" t="str">
        <f t="shared" si="214"/>
        <v>OK</v>
      </c>
      <c r="B1087" s="3" t="str">
        <f t="shared" si="215"/>
        <v>OK</v>
      </c>
      <c r="C1087" s="4" t="s">
        <v>5819</v>
      </c>
      <c r="D1087" s="4" t="s">
        <v>5281</v>
      </c>
      <c r="E1087" s="4"/>
      <c r="F1087" s="4"/>
      <c r="G1087" s="4"/>
      <c r="H1087" s="4"/>
      <c r="I1087" s="4"/>
      <c r="J1087" s="4"/>
      <c r="K1087" s="4"/>
      <c r="L1087" s="4"/>
      <c r="M1087" s="4" t="s">
        <v>47</v>
      </c>
      <c r="N1087" s="4" t="s">
        <v>5</v>
      </c>
      <c r="O1087" s="4" t="s">
        <v>829</v>
      </c>
      <c r="P1087" s="4" t="s">
        <v>830</v>
      </c>
      <c r="Q1087" s="4"/>
      <c r="R1087" s="4" t="s">
        <v>5853</v>
      </c>
      <c r="S1087" s="4" t="s">
        <v>5854</v>
      </c>
      <c r="T1087" s="4" t="s">
        <v>5855</v>
      </c>
      <c r="U1087" s="4" t="s">
        <v>5856</v>
      </c>
      <c r="V1087" s="4" t="s">
        <v>5857</v>
      </c>
      <c r="W1087" s="4" t="s">
        <v>4119</v>
      </c>
      <c r="X1087" s="4" t="s">
        <v>242</v>
      </c>
      <c r="Y1087" s="4" t="s">
        <v>5858</v>
      </c>
      <c r="Z1087" s="4"/>
      <c r="AA1087" s="4">
        <v>1176.0</v>
      </c>
      <c r="AB1087" s="4" t="s">
        <v>49</v>
      </c>
      <c r="AC1087" s="4"/>
      <c r="AD1087" s="4"/>
      <c r="AE1087" s="4"/>
      <c r="AF1087" s="4"/>
      <c r="AG1087" s="4"/>
      <c r="AH1087" s="4"/>
      <c r="AI1087" s="4"/>
      <c r="AJ1087" s="4"/>
      <c r="AK1087" s="4"/>
      <c r="AL1087" s="4"/>
      <c r="AM1087" s="4"/>
      <c r="AN1087" s="4"/>
      <c r="AO1087" s="4"/>
      <c r="AP1087" s="4" t="str">
        <f>VLOOKUP(AA1088,[1]Trộn!AA1087:AB4079,2,FALSE)</f>
        <v>#ERROR!</v>
      </c>
      <c r="AQ1087" s="4"/>
      <c r="AR1087" s="4"/>
      <c r="AS1087" s="4"/>
      <c r="AT1087" s="4"/>
      <c r="AU1087" s="4"/>
      <c r="AV1087" s="4"/>
      <c r="AW1087" s="4"/>
      <c r="AX1087" s="4"/>
      <c r="AY1087" s="4"/>
      <c r="AZ1087" s="4"/>
      <c r="BA1087" s="4"/>
      <c r="BB1087" s="4"/>
      <c r="BC1087" s="4"/>
      <c r="BD1087" s="4"/>
      <c r="BE1087" s="4"/>
      <c r="BF1087" s="4"/>
      <c r="BG1087" s="4"/>
      <c r="BH1087" s="4"/>
      <c r="BI1087" s="4"/>
      <c r="BJ1087" s="4"/>
      <c r="BK1087" s="4"/>
      <c r="BL1087" s="4"/>
      <c r="BM1087" s="4"/>
      <c r="BN1087" s="4"/>
      <c r="BO1087" s="4"/>
      <c r="BP1087" s="4"/>
      <c r="BQ1087" s="4"/>
      <c r="BR1087" s="4"/>
      <c r="BS1087" s="4"/>
      <c r="BT1087" s="4"/>
      <c r="BU1087" s="4"/>
      <c r="BV1087" s="4"/>
      <c r="BW1087" s="4"/>
      <c r="BX1087" s="4"/>
      <c r="BY1087" s="4"/>
      <c r="BZ1087" s="4"/>
      <c r="CA1087" s="4"/>
      <c r="CB1087" s="4"/>
      <c r="CC1087" s="4"/>
      <c r="CD1087" s="4"/>
      <c r="CE1087" s="4"/>
      <c r="CF1087" s="4"/>
      <c r="CG1087" s="4"/>
      <c r="CH1087" s="4"/>
      <c r="CI1087" s="4"/>
      <c r="CJ1087" s="4"/>
      <c r="CK1087" s="4"/>
      <c r="CL1087" s="4"/>
      <c r="CM1087" s="4"/>
    </row>
    <row r="1088" ht="14.25" customHeight="1">
      <c r="A1088" s="1" t="str">
        <f t="shared" si="214"/>
        <v>OK</v>
      </c>
      <c r="B1088" s="3" t="str">
        <f t="shared" si="215"/>
        <v>OK</v>
      </c>
      <c r="C1088" s="4" t="s">
        <v>5819</v>
      </c>
      <c r="D1088" s="4" t="s">
        <v>5281</v>
      </c>
      <c r="E1088" s="4"/>
      <c r="F1088" s="4"/>
      <c r="G1088" s="4"/>
      <c r="H1088" s="4"/>
      <c r="I1088" s="4"/>
      <c r="J1088" s="4"/>
      <c r="K1088" s="4"/>
      <c r="L1088" s="4"/>
      <c r="M1088" s="4" t="s">
        <v>47</v>
      </c>
      <c r="N1088" s="4" t="s">
        <v>5</v>
      </c>
      <c r="O1088" s="4" t="s">
        <v>1905</v>
      </c>
      <c r="P1088" s="4" t="s">
        <v>1940</v>
      </c>
      <c r="Q1088" s="4"/>
      <c r="R1088" s="4" t="s">
        <v>5859</v>
      </c>
      <c r="S1088" s="4" t="s">
        <v>5860</v>
      </c>
      <c r="T1088" s="4" t="s">
        <v>5861</v>
      </c>
      <c r="U1088" s="4" t="s">
        <v>5862</v>
      </c>
      <c r="V1088" s="4" t="s">
        <v>5863</v>
      </c>
      <c r="W1088" s="4" t="s">
        <v>5864</v>
      </c>
      <c r="X1088" s="4" t="s">
        <v>242</v>
      </c>
      <c r="Y1088" s="4" t="s">
        <v>5865</v>
      </c>
      <c r="Z1088" s="4"/>
      <c r="AA1088" s="4">
        <v>1177.0</v>
      </c>
      <c r="AB1088" s="4" t="s">
        <v>49</v>
      </c>
      <c r="AC1088" s="4"/>
      <c r="AD1088" s="4"/>
      <c r="AE1088" s="4"/>
      <c r="AF1088" s="4"/>
      <c r="AG1088" s="4"/>
      <c r="AH1088" s="4"/>
      <c r="AI1088" s="4"/>
      <c r="AJ1088" s="4"/>
      <c r="AK1088" s="4"/>
      <c r="AL1088" s="4"/>
      <c r="AM1088" s="4"/>
      <c r="AN1088" s="4"/>
      <c r="AO1088" s="4"/>
      <c r="AP1088" s="4" t="str">
        <f>VLOOKUP(AA1089,[1]Trộn!AA1088:AB4080,2,FALSE)</f>
        <v>#ERROR!</v>
      </c>
      <c r="AQ1088" s="4"/>
      <c r="AR1088" s="4"/>
      <c r="AS1088" s="4"/>
      <c r="AT1088" s="4"/>
      <c r="AU1088" s="4"/>
      <c r="AV1088" s="4"/>
      <c r="AW1088" s="4"/>
      <c r="AX1088" s="4"/>
      <c r="AY1088" s="4"/>
      <c r="AZ1088" s="4"/>
      <c r="BA1088" s="4"/>
      <c r="BB1088" s="4"/>
      <c r="BC1088" s="4"/>
      <c r="BD1088" s="4"/>
      <c r="BE1088" s="4"/>
      <c r="BF1088" s="4"/>
      <c r="BG1088" s="4"/>
      <c r="BH1088" s="4"/>
      <c r="BI1088" s="4"/>
      <c r="BJ1088" s="4"/>
      <c r="BK1088" s="4"/>
      <c r="BL1088" s="4"/>
      <c r="BM1088" s="4"/>
      <c r="BN1088" s="4"/>
      <c r="BO1088" s="4"/>
      <c r="BP1088" s="4"/>
      <c r="BQ1088" s="4"/>
      <c r="BR1088" s="4"/>
      <c r="BS1088" s="4"/>
      <c r="BT1088" s="4"/>
      <c r="BU1088" s="4"/>
      <c r="BV1088" s="4"/>
      <c r="BW1088" s="4"/>
      <c r="BX1088" s="4"/>
      <c r="BY1088" s="4"/>
      <c r="BZ1088" s="4"/>
      <c r="CA1088" s="4"/>
      <c r="CB1088" s="4"/>
      <c r="CC1088" s="4"/>
      <c r="CD1088" s="4"/>
      <c r="CE1088" s="4"/>
      <c r="CF1088" s="4"/>
      <c r="CG1088" s="4"/>
      <c r="CH1088" s="4"/>
      <c r="CI1088" s="4"/>
      <c r="CJ1088" s="4"/>
      <c r="CK1088" s="4"/>
      <c r="CL1088" s="4"/>
      <c r="CM1088" s="4"/>
    </row>
    <row r="1089" ht="14.25" customHeight="1">
      <c r="A1089" s="1" t="str">
        <f t="shared" si="214"/>
        <v>OK</v>
      </c>
      <c r="B1089" s="3" t="str">
        <f t="shared" si="215"/>
        <v>OK</v>
      </c>
      <c r="C1089" s="4" t="s">
        <v>5819</v>
      </c>
      <c r="D1089" s="4" t="s">
        <v>5281</v>
      </c>
      <c r="E1089" s="4"/>
      <c r="F1089" s="4"/>
      <c r="G1089" s="4"/>
      <c r="H1089" s="4"/>
      <c r="I1089" s="4"/>
      <c r="J1089" s="4"/>
      <c r="K1089" s="4"/>
      <c r="L1089" s="4"/>
      <c r="M1089" s="4" t="s">
        <v>47</v>
      </c>
      <c r="N1089" s="4" t="s">
        <v>5</v>
      </c>
      <c r="O1089" s="4" t="s">
        <v>404</v>
      </c>
      <c r="P1089" s="4" t="s">
        <v>211</v>
      </c>
      <c r="Q1089" s="4"/>
      <c r="R1089" s="4" t="s">
        <v>5866</v>
      </c>
      <c r="S1089" s="4" t="s">
        <v>5847</v>
      </c>
      <c r="T1089" s="4" t="s">
        <v>5848</v>
      </c>
      <c r="U1089" s="4" t="s">
        <v>5867</v>
      </c>
      <c r="V1089" s="4" t="s">
        <v>2373</v>
      </c>
      <c r="W1089" s="4" t="s">
        <v>5868</v>
      </c>
      <c r="X1089" s="4" t="s">
        <v>99</v>
      </c>
      <c r="Y1089" s="4" t="s">
        <v>5869</v>
      </c>
      <c r="Z1089" s="4"/>
      <c r="AA1089" s="4">
        <v>1178.0</v>
      </c>
      <c r="AB1089" s="4" t="s">
        <v>49</v>
      </c>
      <c r="AC1089" s="4"/>
      <c r="AD1089" s="4"/>
      <c r="AE1089" s="4"/>
      <c r="AF1089" s="4"/>
      <c r="AG1089" s="4"/>
      <c r="AH1089" s="4"/>
      <c r="AI1089" s="4"/>
      <c r="AJ1089" s="4"/>
      <c r="AK1089" s="4"/>
      <c r="AL1089" s="4"/>
      <c r="AM1089" s="4"/>
      <c r="AN1089" s="4"/>
      <c r="AO1089" s="4"/>
      <c r="AP1089" s="4" t="str">
        <f>VLOOKUP(AA1090,[1]Trộn!AA1089:AB4081,2,FALSE)</f>
        <v>#ERROR!</v>
      </c>
      <c r="AQ1089" s="4"/>
      <c r="AR1089" s="4"/>
      <c r="AS1089" s="4"/>
      <c r="AT1089" s="4"/>
      <c r="AU1089" s="4"/>
      <c r="AV1089" s="4"/>
      <c r="AW1089" s="4"/>
      <c r="AX1089" s="4"/>
      <c r="AY1089" s="4"/>
      <c r="AZ1089" s="4"/>
      <c r="BA1089" s="4"/>
      <c r="BB1089" s="4"/>
      <c r="BC1089" s="4"/>
      <c r="BD1089" s="4"/>
      <c r="BE1089" s="4"/>
      <c r="BF1089" s="4"/>
      <c r="BG1089" s="4"/>
      <c r="BH1089" s="4"/>
      <c r="BI1089" s="4"/>
      <c r="BJ1089" s="4"/>
      <c r="BK1089" s="4"/>
      <c r="BL1089" s="4"/>
      <c r="BM1089" s="4"/>
      <c r="BN1089" s="4"/>
      <c r="BO1089" s="4"/>
      <c r="BP1089" s="4"/>
      <c r="BQ1089" s="4"/>
      <c r="BR1089" s="4"/>
      <c r="BS1089" s="4"/>
      <c r="BT1089" s="4"/>
      <c r="BU1089" s="4"/>
      <c r="BV1089" s="4"/>
      <c r="BW1089" s="4"/>
      <c r="BX1089" s="4"/>
      <c r="BY1089" s="4"/>
      <c r="BZ1089" s="4"/>
      <c r="CA1089" s="4"/>
      <c r="CB1089" s="4"/>
      <c r="CC1089" s="4"/>
      <c r="CD1089" s="4"/>
      <c r="CE1089" s="4"/>
      <c r="CF1089" s="4"/>
      <c r="CG1089" s="4"/>
      <c r="CH1089" s="4"/>
      <c r="CI1089" s="4"/>
      <c r="CJ1089" s="4"/>
      <c r="CK1089" s="4"/>
      <c r="CL1089" s="4"/>
      <c r="CM1089" s="4"/>
    </row>
    <row r="1090" ht="14.25" customHeight="1">
      <c r="A1090" s="1" t="str">
        <f t="shared" si="214"/>
        <v>OK</v>
      </c>
      <c r="B1090" s="3" t="str">
        <f t="shared" si="215"/>
        <v>OK</v>
      </c>
      <c r="C1090" s="4" t="s">
        <v>5819</v>
      </c>
      <c r="D1090" s="4" t="s">
        <v>5281</v>
      </c>
      <c r="E1090" s="4"/>
      <c r="F1090" s="4"/>
      <c r="G1090" s="4"/>
      <c r="H1090" s="4"/>
      <c r="I1090" s="4"/>
      <c r="J1090" s="4"/>
      <c r="K1090" s="4"/>
      <c r="L1090" s="4"/>
      <c r="M1090" s="4" t="s">
        <v>47</v>
      </c>
      <c r="N1090" s="4" t="s">
        <v>5</v>
      </c>
      <c r="O1090" s="4" t="s">
        <v>404</v>
      </c>
      <c r="P1090" s="4" t="s">
        <v>1366</v>
      </c>
      <c r="Q1090" s="4"/>
      <c r="R1090" s="4" t="s">
        <v>5870</v>
      </c>
      <c r="S1090" s="4" t="s">
        <v>5871</v>
      </c>
      <c r="T1090" s="4" t="s">
        <v>5872</v>
      </c>
      <c r="U1090" s="4" t="s">
        <v>5873</v>
      </c>
      <c r="V1090" s="4" t="s">
        <v>5874</v>
      </c>
      <c r="W1090" s="4" t="s">
        <v>5875</v>
      </c>
      <c r="X1090" s="4" t="s">
        <v>99</v>
      </c>
      <c r="Y1090" s="4" t="s">
        <v>5876</v>
      </c>
      <c r="Z1090" s="4"/>
      <c r="AA1090" s="4">
        <v>1179.0</v>
      </c>
      <c r="AB1090" s="4" t="s">
        <v>49</v>
      </c>
      <c r="AC1090" s="4"/>
      <c r="AD1090" s="4"/>
      <c r="AE1090" s="4"/>
      <c r="AF1090" s="4"/>
      <c r="AG1090" s="4"/>
      <c r="AH1090" s="4"/>
      <c r="AI1090" s="4"/>
      <c r="AJ1090" s="4"/>
      <c r="AK1090" s="4"/>
      <c r="AL1090" s="4"/>
      <c r="AM1090" s="4"/>
      <c r="AN1090" s="4"/>
      <c r="AO1090" s="4"/>
      <c r="AP1090" s="4" t="str">
        <f>VLOOKUP(AA1091,[1]Trộn!AA1090:AB4082,2,FALSE)</f>
        <v>#ERROR!</v>
      </c>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c r="BM1090" s="4"/>
      <c r="BN1090" s="4"/>
      <c r="BO1090" s="4"/>
      <c r="BP1090" s="4"/>
      <c r="BQ1090" s="4"/>
      <c r="BR1090" s="4"/>
      <c r="BS1090" s="4"/>
      <c r="BT1090" s="4"/>
      <c r="BU1090" s="4"/>
      <c r="BV1090" s="4"/>
      <c r="BW1090" s="4"/>
      <c r="BX1090" s="4"/>
      <c r="BY1090" s="4"/>
      <c r="BZ1090" s="4"/>
      <c r="CA1090" s="4"/>
      <c r="CB1090" s="4"/>
      <c r="CC1090" s="4"/>
      <c r="CD1090" s="4"/>
      <c r="CE1090" s="4"/>
      <c r="CF1090" s="4"/>
      <c r="CG1090" s="4"/>
      <c r="CH1090" s="4"/>
      <c r="CI1090" s="4"/>
      <c r="CJ1090" s="4"/>
      <c r="CK1090" s="4"/>
      <c r="CL1090" s="4"/>
      <c r="CM1090" s="4"/>
    </row>
    <row r="1091" ht="14.25" customHeight="1">
      <c r="A1091" s="1" t="str">
        <f t="shared" si="214"/>
        <v/>
      </c>
      <c r="B1091" s="3">
        <f t="shared" si="215"/>
        <v>0</v>
      </c>
      <c r="C1091" s="4" t="s">
        <v>5819</v>
      </c>
      <c r="D1091" s="4" t="s">
        <v>5281</v>
      </c>
      <c r="E1091" s="4"/>
      <c r="F1091" s="4" t="s">
        <v>5820</v>
      </c>
      <c r="G1091" s="4"/>
      <c r="H1091" s="4"/>
      <c r="I1091" s="4"/>
      <c r="J1091" s="4" t="s">
        <v>123</v>
      </c>
      <c r="K1091" s="4"/>
      <c r="L1091" s="4" t="s">
        <v>5821</v>
      </c>
      <c r="M1091" s="4"/>
      <c r="N1091" s="4"/>
      <c r="O1091" s="4"/>
      <c r="P1091" s="4" t="s">
        <v>4453</v>
      </c>
      <c r="Q1091" s="4" t="s">
        <v>5</v>
      </c>
      <c r="R1091" s="4" t="s">
        <v>5877</v>
      </c>
      <c r="S1091" s="4" t="s">
        <v>5878</v>
      </c>
      <c r="T1091" s="4" t="s">
        <v>5879</v>
      </c>
      <c r="U1091" s="4" t="s">
        <v>5880</v>
      </c>
      <c r="V1091" s="4" t="s">
        <v>5881</v>
      </c>
      <c r="W1091" s="4" t="s">
        <v>5882</v>
      </c>
      <c r="X1091" s="4" t="s">
        <v>99</v>
      </c>
      <c r="Y1091" s="4"/>
      <c r="Z1091" s="4" t="s">
        <v>5883</v>
      </c>
      <c r="AA1091" s="4">
        <v>1180.0</v>
      </c>
      <c r="AB1091" s="4" t="s">
        <v>13</v>
      </c>
      <c r="AC1091" s="4"/>
      <c r="AD1091" s="4"/>
      <c r="AE1091" s="4"/>
      <c r="AF1091" s="4"/>
      <c r="AG1091" s="4"/>
      <c r="AH1091" s="4"/>
      <c r="AI1091" s="4"/>
      <c r="AJ1091" s="4"/>
      <c r="AK1091" s="4"/>
      <c r="AL1091" s="4"/>
      <c r="AM1091" s="4"/>
      <c r="AN1091" s="4"/>
      <c r="AO1091" s="4"/>
      <c r="AP1091" s="4" t="str">
        <f>VLOOKUP(AA1092,[1]Trộn!AA1091:AB4083,2,FALSE)</f>
        <v>#ERROR!</v>
      </c>
      <c r="AQ1091" s="4"/>
      <c r="AR1091" s="4"/>
      <c r="AS1091" s="4"/>
      <c r="AT1091" s="4"/>
      <c r="AU1091" s="4"/>
      <c r="AV1091" s="4"/>
      <c r="AW1091" s="4"/>
      <c r="AX1091" s="4"/>
      <c r="AY1091" s="4"/>
      <c r="AZ1091" s="4"/>
      <c r="BA1091" s="4"/>
      <c r="BB1091" s="4"/>
      <c r="BC1091" s="4"/>
      <c r="BD1091" s="4"/>
      <c r="BE1091" s="4"/>
      <c r="BF1091" s="4"/>
      <c r="BG1091" s="4"/>
      <c r="BH1091" s="4"/>
      <c r="BI1091" s="4"/>
      <c r="BJ1091" s="4"/>
      <c r="BK1091" s="4"/>
      <c r="BL1091" s="4"/>
      <c r="BM1091" s="4"/>
      <c r="BN1091" s="4"/>
      <c r="BO1091" s="4"/>
      <c r="BP1091" s="4"/>
      <c r="BQ1091" s="4"/>
      <c r="BR1091" s="4"/>
      <c r="BS1091" s="4"/>
      <c r="BT1091" s="4"/>
      <c r="BU1091" s="4"/>
      <c r="BV1091" s="4"/>
      <c r="BW1091" s="4"/>
      <c r="BX1091" s="4"/>
      <c r="BY1091" s="4"/>
      <c r="BZ1091" s="4"/>
      <c r="CA1091" s="4"/>
      <c r="CB1091" s="4"/>
      <c r="CC1091" s="4"/>
      <c r="CD1091" s="4"/>
      <c r="CE1091" s="4"/>
      <c r="CF1091" s="4"/>
      <c r="CG1091" s="4"/>
      <c r="CH1091" s="4"/>
      <c r="CI1091" s="4"/>
      <c r="CJ1091" s="4"/>
      <c r="CK1091" s="4"/>
      <c r="CL1091" s="4"/>
      <c r="CM1091" s="4"/>
    </row>
    <row r="1092" ht="14.25" customHeight="1">
      <c r="A1092" s="1" t="str">
        <f t="shared" si="214"/>
        <v/>
      </c>
      <c r="B1092" s="3">
        <f t="shared" si="215"/>
        <v>0</v>
      </c>
      <c r="C1092" s="4" t="s">
        <v>5819</v>
      </c>
      <c r="D1092" s="4" t="s">
        <v>5281</v>
      </c>
      <c r="E1092" s="4"/>
      <c r="F1092" s="4"/>
      <c r="G1092" s="4"/>
      <c r="H1092" s="4"/>
      <c r="I1092" s="4"/>
      <c r="J1092" s="4"/>
      <c r="K1092" s="4"/>
      <c r="L1092" s="4"/>
      <c r="M1092" s="4"/>
      <c r="N1092" s="4"/>
      <c r="O1092" s="4"/>
      <c r="P1092" s="4" t="s">
        <v>4503</v>
      </c>
      <c r="Q1092" s="4" t="s">
        <v>9</v>
      </c>
      <c r="R1092" s="4" t="s">
        <v>5884</v>
      </c>
      <c r="S1092" s="4" t="s">
        <v>150</v>
      </c>
      <c r="T1092" s="4" t="s">
        <v>150</v>
      </c>
      <c r="U1092" s="4" t="s">
        <v>150</v>
      </c>
      <c r="V1092" s="4" t="s">
        <v>150</v>
      </c>
      <c r="W1092" s="4" t="s">
        <v>150</v>
      </c>
      <c r="X1092" s="4" t="s">
        <v>5885</v>
      </c>
      <c r="Y1092" s="4"/>
      <c r="Z1092" s="4" t="s">
        <v>5886</v>
      </c>
      <c r="AA1092" s="4">
        <v>1181.0</v>
      </c>
      <c r="AB1092" s="4" t="s">
        <v>13</v>
      </c>
      <c r="AC1092" s="4"/>
      <c r="AD1092" s="4"/>
      <c r="AE1092" s="4"/>
      <c r="AF1092" s="4"/>
      <c r="AG1092" s="4"/>
      <c r="AH1092" s="4"/>
      <c r="AI1092" s="4"/>
      <c r="AJ1092" s="4"/>
      <c r="AK1092" s="4"/>
      <c r="AL1092" s="4"/>
      <c r="AM1092" s="4"/>
      <c r="AN1092" s="4"/>
      <c r="AO1092" s="4"/>
      <c r="AP1092" s="4" t="str">
        <f>VLOOKUP(AA1093,[1]Trộn!AA1092:AB4084,2,FALSE)</f>
        <v>#ERROR!</v>
      </c>
      <c r="AQ1092" s="4"/>
      <c r="AR1092" s="4"/>
      <c r="AS1092" s="4"/>
      <c r="AT1092" s="4"/>
      <c r="AU1092" s="4"/>
      <c r="AV1092" s="4"/>
      <c r="AW1092" s="4"/>
      <c r="AX1092" s="4"/>
      <c r="AY1092" s="4"/>
      <c r="AZ1092" s="4"/>
      <c r="BA1092" s="4"/>
      <c r="BB1092" s="4"/>
      <c r="BC1092" s="4"/>
      <c r="BD1092" s="4"/>
      <c r="BE1092" s="4"/>
      <c r="BF1092" s="4"/>
      <c r="BG1092" s="4"/>
      <c r="BH1092" s="4"/>
      <c r="BI1092" s="4"/>
      <c r="BJ1092" s="4"/>
      <c r="BK1092" s="4"/>
      <c r="BL1092" s="4"/>
      <c r="BM1092" s="4"/>
      <c r="BN1092" s="4"/>
      <c r="BO1092" s="4"/>
      <c r="BP1092" s="4"/>
      <c r="BQ1092" s="4"/>
      <c r="BR1092" s="4"/>
      <c r="BS1092" s="4"/>
      <c r="BT1092" s="4"/>
      <c r="BU1092" s="4"/>
      <c r="BV1092" s="4"/>
      <c r="BW1092" s="4"/>
      <c r="BX1092" s="4"/>
      <c r="BY1092" s="4"/>
      <c r="BZ1092" s="4"/>
      <c r="CA1092" s="4"/>
      <c r="CB1092" s="4"/>
      <c r="CC1092" s="4"/>
      <c r="CD1092" s="4"/>
      <c r="CE1092" s="4"/>
      <c r="CF1092" s="4"/>
      <c r="CG1092" s="4"/>
      <c r="CH1092" s="4"/>
      <c r="CI1092" s="4"/>
      <c r="CJ1092" s="4"/>
      <c r="CK1092" s="4"/>
      <c r="CL1092" s="4"/>
      <c r="CM1092" s="4"/>
    </row>
    <row r="1093" ht="14.25" customHeight="1">
      <c r="A1093" s="1" t="str">
        <f t="shared" si="214"/>
        <v/>
      </c>
      <c r="B1093" s="3">
        <f t="shared" si="215"/>
        <v>0</v>
      </c>
      <c r="C1093" s="4" t="s">
        <v>5819</v>
      </c>
      <c r="D1093" s="4" t="s">
        <v>5281</v>
      </c>
      <c r="E1093" s="4"/>
      <c r="F1093" s="4"/>
      <c r="G1093" s="4"/>
      <c r="H1093" s="4"/>
      <c r="I1093" s="4"/>
      <c r="J1093" s="4"/>
      <c r="K1093" s="4"/>
      <c r="L1093" s="4"/>
      <c r="M1093" s="4"/>
      <c r="N1093" s="4"/>
      <c r="O1093" s="4"/>
      <c r="P1093" s="4"/>
      <c r="Q1093" s="4" t="s">
        <v>144</v>
      </c>
      <c r="R1093" s="4" t="s">
        <v>5887</v>
      </c>
      <c r="S1093" s="4" t="s">
        <v>5888</v>
      </c>
      <c r="T1093" s="4" t="s">
        <v>5889</v>
      </c>
      <c r="U1093" s="4" t="s">
        <v>5890</v>
      </c>
      <c r="V1093" s="4" t="s">
        <v>5860</v>
      </c>
      <c r="W1093" s="4" t="s">
        <v>150</v>
      </c>
      <c r="X1093" s="4" t="s">
        <v>151</v>
      </c>
      <c r="Y1093" s="4"/>
      <c r="Z1093" s="4" t="s">
        <v>5891</v>
      </c>
      <c r="AA1093" s="4">
        <v>1182.0</v>
      </c>
      <c r="AB1093" s="4" t="s">
        <v>101</v>
      </c>
      <c r="AC1093" s="4"/>
      <c r="AD1093" s="4"/>
      <c r="AE1093" s="4"/>
      <c r="AF1093" s="4"/>
      <c r="AG1093" s="4"/>
      <c r="AH1093" s="4"/>
      <c r="AI1093" s="4"/>
      <c r="AJ1093" s="4"/>
      <c r="AK1093" s="4"/>
      <c r="AL1093" s="4"/>
      <c r="AM1093" s="4"/>
      <c r="AN1093" s="4"/>
      <c r="AO1093" s="4"/>
      <c r="AP1093" s="4" t="str">
        <f>VLOOKUP(AA1094,[1]Trộn!AA1093:AB4085,2,FALSE)</f>
        <v>#ERROR!</v>
      </c>
      <c r="AQ1093" s="4"/>
      <c r="AR1093" s="4"/>
      <c r="AS1093" s="4"/>
      <c r="AT1093" s="4"/>
      <c r="AU1093" s="4"/>
      <c r="AV1093" s="4"/>
      <c r="AW1093" s="4"/>
      <c r="AX1093" s="4"/>
      <c r="AY1093" s="4"/>
      <c r="AZ1093" s="4"/>
      <c r="BA1093" s="4"/>
      <c r="BB1093" s="4"/>
      <c r="BC1093" s="4"/>
      <c r="BD1093" s="4"/>
      <c r="BE1093" s="4"/>
      <c r="BF1093" s="4"/>
      <c r="BG1093" s="4"/>
      <c r="BH1093" s="4"/>
      <c r="BI1093" s="4"/>
      <c r="BJ1093" s="4"/>
      <c r="BK1093" s="4"/>
      <c r="BL1093" s="4"/>
      <c r="BM1093" s="4"/>
      <c r="BN1093" s="4"/>
      <c r="BO1093" s="4"/>
      <c r="BP1093" s="4"/>
      <c r="BQ1093" s="4"/>
      <c r="BR1093" s="4"/>
      <c r="BS1093" s="4"/>
      <c r="BT1093" s="4"/>
      <c r="BU1093" s="4"/>
      <c r="BV1093" s="4"/>
      <c r="BW1093" s="4"/>
      <c r="BX1093" s="4"/>
      <c r="BY1093" s="4"/>
      <c r="BZ1093" s="4"/>
      <c r="CA1093" s="4"/>
      <c r="CB1093" s="4"/>
      <c r="CC1093" s="4"/>
      <c r="CD1093" s="4"/>
      <c r="CE1093" s="4"/>
      <c r="CF1093" s="4"/>
      <c r="CG1093" s="4"/>
      <c r="CH1093" s="4"/>
      <c r="CI1093" s="4"/>
      <c r="CJ1093" s="4"/>
      <c r="CK1093" s="4"/>
      <c r="CL1093" s="4"/>
      <c r="CM1093" s="4"/>
    </row>
    <row r="1094" ht="14.25" customHeight="1">
      <c r="A1094" s="1" t="str">
        <f t="shared" si="214"/>
        <v/>
      </c>
      <c r="B1094" s="3">
        <f t="shared" si="215"/>
        <v>0</v>
      </c>
      <c r="C1094" s="4" t="s">
        <v>5819</v>
      </c>
      <c r="D1094" s="4" t="s">
        <v>5281</v>
      </c>
      <c r="E1094" s="4"/>
      <c r="F1094" s="4"/>
      <c r="G1094" s="4"/>
      <c r="H1094" s="4"/>
      <c r="I1094" s="4"/>
      <c r="J1094" s="4"/>
      <c r="K1094" s="4"/>
      <c r="L1094" s="4"/>
      <c r="M1094" s="4"/>
      <c r="N1094" s="4"/>
      <c r="O1094" s="4"/>
      <c r="P1094" s="4"/>
      <c r="Q1094" s="4" t="s">
        <v>144</v>
      </c>
      <c r="R1094" s="4" t="s">
        <v>5892</v>
      </c>
      <c r="S1094" s="4" t="s">
        <v>5888</v>
      </c>
      <c r="T1094" s="4" t="s">
        <v>5889</v>
      </c>
      <c r="U1094" s="4" t="s">
        <v>5890</v>
      </c>
      <c r="V1094" s="4" t="s">
        <v>5860</v>
      </c>
      <c r="W1094" s="4" t="s">
        <v>150</v>
      </c>
      <c r="X1094" s="4" t="s">
        <v>171</v>
      </c>
      <c r="Y1094" s="4"/>
      <c r="Z1094" s="4" t="s">
        <v>221</v>
      </c>
      <c r="AA1094" s="4">
        <v>1183.0</v>
      </c>
      <c r="AB1094" s="4" t="s">
        <v>101</v>
      </c>
      <c r="AC1094" s="4"/>
      <c r="AD1094" s="4"/>
      <c r="AE1094" s="4"/>
      <c r="AF1094" s="4"/>
      <c r="AG1094" s="4"/>
      <c r="AH1094" s="4"/>
      <c r="AI1094" s="4"/>
      <c r="AJ1094" s="4"/>
      <c r="AK1094" s="4"/>
      <c r="AL1094" s="4"/>
      <c r="AM1094" s="4"/>
      <c r="AN1094" s="4"/>
      <c r="AO1094" s="4"/>
      <c r="AP1094" s="4" t="str">
        <f>VLOOKUP(AA1095,[1]Trộn!AA1094:AB4086,2,FALSE)</f>
        <v>#ERROR!</v>
      </c>
      <c r="AQ1094" s="4"/>
      <c r="AR1094" s="4"/>
      <c r="AS1094" s="4"/>
      <c r="AT1094" s="4"/>
      <c r="AU1094" s="4"/>
      <c r="AV1094" s="4"/>
      <c r="AW1094" s="4"/>
      <c r="AX1094" s="4"/>
      <c r="AY1094" s="4"/>
      <c r="AZ1094" s="4"/>
      <c r="BA1094" s="4"/>
      <c r="BB1094" s="4"/>
      <c r="BC1094" s="4"/>
      <c r="BD1094" s="4"/>
      <c r="BE1094" s="4"/>
      <c r="BF1094" s="4"/>
      <c r="BG1094" s="4"/>
      <c r="BH1094" s="4"/>
      <c r="BI1094" s="4"/>
      <c r="BJ1094" s="4"/>
      <c r="BK1094" s="4"/>
      <c r="BL1094" s="4"/>
      <c r="BM1094" s="4"/>
      <c r="BN1094" s="4"/>
      <c r="BO1094" s="4"/>
      <c r="BP1094" s="4"/>
      <c r="BQ1094" s="4"/>
      <c r="BR1094" s="4"/>
      <c r="BS1094" s="4"/>
      <c r="BT1094" s="4"/>
      <c r="BU1094" s="4"/>
      <c r="BV1094" s="4"/>
      <c r="BW1094" s="4"/>
      <c r="BX1094" s="4"/>
      <c r="BY1094" s="4"/>
      <c r="BZ1094" s="4"/>
      <c r="CA1094" s="4"/>
      <c r="CB1094" s="4"/>
      <c r="CC1094" s="4"/>
      <c r="CD1094" s="4"/>
      <c r="CE1094" s="4"/>
      <c r="CF1094" s="4"/>
      <c r="CG1094" s="4"/>
      <c r="CH1094" s="4"/>
      <c r="CI1094" s="4"/>
      <c r="CJ1094" s="4"/>
      <c r="CK1094" s="4"/>
      <c r="CL1094" s="4"/>
      <c r="CM1094" s="4"/>
    </row>
    <row r="1095" ht="14.25" customHeight="1">
      <c r="A1095" s="1" t="str">
        <f t="shared" si="214"/>
        <v/>
      </c>
      <c r="B1095" s="3">
        <f t="shared" si="215"/>
        <v>0</v>
      </c>
      <c r="C1095" s="4" t="s">
        <v>5819</v>
      </c>
      <c r="D1095" s="4" t="s">
        <v>5281</v>
      </c>
      <c r="E1095" s="4"/>
      <c r="F1095" s="4"/>
      <c r="G1095" s="4"/>
      <c r="H1095" s="4"/>
      <c r="I1095" s="4"/>
      <c r="J1095" s="4"/>
      <c r="K1095" s="4"/>
      <c r="L1095" s="4"/>
      <c r="M1095" s="4"/>
      <c r="N1095" s="4"/>
      <c r="O1095" s="4"/>
      <c r="P1095" s="4"/>
      <c r="Q1095" s="4" t="s">
        <v>144</v>
      </c>
      <c r="R1095" s="4" t="s">
        <v>5893</v>
      </c>
      <c r="S1095" s="4" t="s">
        <v>5888</v>
      </c>
      <c r="T1095" s="4" t="s">
        <v>5889</v>
      </c>
      <c r="U1095" s="4" t="s">
        <v>5890</v>
      </c>
      <c r="V1095" s="4" t="s">
        <v>5860</v>
      </c>
      <c r="W1095" s="4" t="s">
        <v>150</v>
      </c>
      <c r="X1095" s="4" t="s">
        <v>410</v>
      </c>
      <c r="Y1095" s="4"/>
      <c r="Z1095" s="4" t="s">
        <v>256</v>
      </c>
      <c r="AA1095" s="4">
        <v>1184.0</v>
      </c>
      <c r="AB1095" s="4" t="s">
        <v>101</v>
      </c>
      <c r="AC1095" s="4"/>
      <c r="AD1095" s="4"/>
      <c r="AE1095" s="4"/>
      <c r="AF1095" s="4"/>
      <c r="AG1095" s="4"/>
      <c r="AH1095" s="4"/>
      <c r="AI1095" s="4"/>
      <c r="AJ1095" s="4"/>
      <c r="AK1095" s="4"/>
      <c r="AL1095" s="4"/>
      <c r="AM1095" s="4"/>
      <c r="AN1095" s="4"/>
      <c r="AO1095" s="4"/>
      <c r="AP1095" s="4" t="str">
        <f>VLOOKUP(AA1096,[1]Trộn!AA1095:AB4087,2,FALSE)</f>
        <v>#ERROR!</v>
      </c>
      <c r="AQ1095" s="4"/>
      <c r="AR1095" s="4"/>
      <c r="AS1095" s="4"/>
      <c r="AT1095" s="4"/>
      <c r="AU1095" s="4"/>
      <c r="AV1095" s="4"/>
      <c r="AW1095" s="4"/>
      <c r="AX1095" s="4"/>
      <c r="AY1095" s="4"/>
      <c r="AZ1095" s="4"/>
      <c r="BA1095" s="4"/>
      <c r="BB1095" s="4"/>
      <c r="BC1095" s="4"/>
      <c r="BD1095" s="4"/>
      <c r="BE1095" s="4"/>
      <c r="BF1095" s="4"/>
      <c r="BG1095" s="4"/>
      <c r="BH1095" s="4"/>
      <c r="BI1095" s="4"/>
      <c r="BJ1095" s="4"/>
      <c r="BK1095" s="4"/>
      <c r="BL1095" s="4"/>
      <c r="BM1095" s="4"/>
      <c r="BN1095" s="4"/>
      <c r="BO1095" s="4"/>
      <c r="BP1095" s="4"/>
      <c r="BQ1095" s="4"/>
      <c r="BR1095" s="4"/>
      <c r="BS1095" s="4"/>
      <c r="BT1095" s="4"/>
      <c r="BU1095" s="4"/>
      <c r="BV1095" s="4"/>
      <c r="BW1095" s="4"/>
      <c r="BX1095" s="4"/>
      <c r="BY1095" s="4"/>
      <c r="BZ1095" s="4"/>
      <c r="CA1095" s="4"/>
      <c r="CB1095" s="4"/>
      <c r="CC1095" s="4"/>
      <c r="CD1095" s="4"/>
      <c r="CE1095" s="4"/>
      <c r="CF1095" s="4"/>
      <c r="CG1095" s="4"/>
      <c r="CH1095" s="4"/>
      <c r="CI1095" s="4"/>
      <c r="CJ1095" s="4"/>
      <c r="CK1095" s="4"/>
      <c r="CL1095" s="4"/>
      <c r="CM1095" s="4"/>
    </row>
    <row r="1096" ht="14.25" customHeight="1">
      <c r="A1096" s="1" t="str">
        <f t="shared" si="214"/>
        <v/>
      </c>
      <c r="B1096" s="3">
        <f t="shared" si="215"/>
        <v>0</v>
      </c>
      <c r="C1096" s="4" t="s">
        <v>5819</v>
      </c>
      <c r="D1096" s="4" t="s">
        <v>5281</v>
      </c>
      <c r="E1096" s="4"/>
      <c r="F1096" s="4"/>
      <c r="G1096" s="4"/>
      <c r="H1096" s="4"/>
      <c r="I1096" s="4"/>
      <c r="J1096" s="4"/>
      <c r="K1096" s="4"/>
      <c r="L1096" s="4"/>
      <c r="M1096" s="4"/>
      <c r="N1096" s="4"/>
      <c r="O1096" s="4"/>
      <c r="P1096" s="4"/>
      <c r="Q1096" s="4" t="s">
        <v>144</v>
      </c>
      <c r="R1096" s="4" t="s">
        <v>5894</v>
      </c>
      <c r="S1096" s="4" t="s">
        <v>5895</v>
      </c>
      <c r="T1096" s="4" t="s">
        <v>5896</v>
      </c>
      <c r="U1096" s="4" t="s">
        <v>5897</v>
      </c>
      <c r="V1096" s="4" t="s">
        <v>5898</v>
      </c>
      <c r="W1096" s="4" t="s">
        <v>150</v>
      </c>
      <c r="X1096" s="4" t="s">
        <v>171</v>
      </c>
      <c r="Y1096" s="4"/>
      <c r="Z1096" s="4" t="s">
        <v>5899</v>
      </c>
      <c r="AA1096" s="4">
        <v>1185.0</v>
      </c>
      <c r="AB1096" s="4" t="s">
        <v>101</v>
      </c>
      <c r="AC1096" s="4"/>
      <c r="AD1096" s="4"/>
      <c r="AE1096" s="4"/>
      <c r="AF1096" s="4"/>
      <c r="AG1096" s="4"/>
      <c r="AH1096" s="4"/>
      <c r="AI1096" s="4"/>
      <c r="AJ1096" s="4"/>
      <c r="AK1096" s="4"/>
      <c r="AL1096" s="4"/>
      <c r="AM1096" s="4"/>
      <c r="AN1096" s="4"/>
      <c r="AO1096" s="4"/>
      <c r="AP1096" s="4" t="str">
        <f>VLOOKUP(AA1097,[1]Trộn!AA1096:AB4088,2,FALSE)</f>
        <v>#ERROR!</v>
      </c>
      <c r="AQ1096" s="4"/>
      <c r="AR1096" s="4"/>
      <c r="AS1096" s="4"/>
      <c r="AT1096" s="4"/>
      <c r="AU1096" s="4"/>
      <c r="AV1096" s="4"/>
      <c r="AW1096" s="4"/>
      <c r="AX1096" s="4"/>
      <c r="AY1096" s="4"/>
      <c r="AZ1096" s="4"/>
      <c r="BA1096" s="4"/>
      <c r="BB1096" s="4"/>
      <c r="BC1096" s="4"/>
      <c r="BD1096" s="4"/>
      <c r="BE1096" s="4"/>
      <c r="BF1096" s="4"/>
      <c r="BG1096" s="4"/>
      <c r="BH1096" s="4"/>
      <c r="BI1096" s="4"/>
      <c r="BJ1096" s="4"/>
      <c r="BK1096" s="4"/>
      <c r="BL1096" s="4"/>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c r="CL1096" s="4"/>
      <c r="CM1096" s="4"/>
    </row>
    <row r="1097" ht="14.25" customHeight="1">
      <c r="A1097" s="1" t="str">
        <f t="shared" si="214"/>
        <v/>
      </c>
      <c r="B1097" s="3">
        <f t="shared" si="215"/>
        <v>0</v>
      </c>
      <c r="C1097" s="4" t="s">
        <v>5819</v>
      </c>
      <c r="D1097" s="4" t="s">
        <v>5281</v>
      </c>
      <c r="E1097" s="4"/>
      <c r="F1097" s="4"/>
      <c r="G1097" s="4"/>
      <c r="H1097" s="4"/>
      <c r="I1097" s="4"/>
      <c r="J1097" s="4"/>
      <c r="K1097" s="4"/>
      <c r="L1097" s="4"/>
      <c r="M1097" s="4"/>
      <c r="N1097" s="4"/>
      <c r="O1097" s="4"/>
      <c r="P1097" s="4"/>
      <c r="Q1097" s="4" t="s">
        <v>144</v>
      </c>
      <c r="R1097" s="4" t="s">
        <v>5900</v>
      </c>
      <c r="S1097" s="4" t="s">
        <v>5901</v>
      </c>
      <c r="T1097" s="4" t="s">
        <v>5902</v>
      </c>
      <c r="U1097" s="4" t="s">
        <v>5903</v>
      </c>
      <c r="V1097" s="4" t="s">
        <v>5904</v>
      </c>
      <c r="W1097" s="4" t="s">
        <v>150</v>
      </c>
      <c r="X1097" s="4" t="s">
        <v>410</v>
      </c>
      <c r="Y1097" s="4"/>
      <c r="Z1097" s="4" t="s">
        <v>5905</v>
      </c>
      <c r="AA1097" s="4">
        <v>1186.0</v>
      </c>
      <c r="AB1097" s="4" t="s">
        <v>101</v>
      </c>
      <c r="AC1097" s="4"/>
      <c r="AD1097" s="4"/>
      <c r="AE1097" s="4"/>
      <c r="AF1097" s="4"/>
      <c r="AG1097" s="4"/>
      <c r="AH1097" s="4"/>
      <c r="AI1097" s="4"/>
      <c r="AJ1097" s="4"/>
      <c r="AK1097" s="4"/>
      <c r="AL1097" s="4"/>
      <c r="AM1097" s="4"/>
      <c r="AN1097" s="4"/>
      <c r="AO1097" s="4"/>
      <c r="AP1097" s="4" t="str">
        <f>VLOOKUP(AA1098,[1]Trộn!AA1097:AB4089,2,FALSE)</f>
        <v>#ERROR!</v>
      </c>
      <c r="AQ1097" s="4"/>
      <c r="AR1097" s="4"/>
      <c r="AS1097" s="4"/>
      <c r="AT1097" s="4"/>
      <c r="AU1097" s="4"/>
      <c r="AV1097" s="4"/>
      <c r="AW1097" s="4"/>
      <c r="AX1097" s="4"/>
      <c r="AY1097" s="4"/>
      <c r="AZ1097" s="4"/>
      <c r="BA1097" s="4"/>
      <c r="BB1097" s="4"/>
      <c r="BC1097" s="4"/>
      <c r="BD1097" s="4"/>
      <c r="BE1097" s="4"/>
      <c r="BF1097" s="4"/>
      <c r="BG1097" s="4"/>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c r="CL1097" s="4"/>
      <c r="CM1097" s="4"/>
    </row>
    <row r="1098" ht="14.25" customHeight="1">
      <c r="A1098" s="1" t="str">
        <f t="shared" si="214"/>
        <v/>
      </c>
      <c r="B1098" s="3">
        <f t="shared" si="215"/>
        <v>0</v>
      </c>
      <c r="C1098" s="4" t="s">
        <v>5819</v>
      </c>
      <c r="D1098" s="4" t="s">
        <v>5281</v>
      </c>
      <c r="E1098" s="4"/>
      <c r="F1098" s="4"/>
      <c r="G1098" s="4"/>
      <c r="H1098" s="4"/>
      <c r="I1098" s="4"/>
      <c r="J1098" s="4"/>
      <c r="K1098" s="4"/>
      <c r="L1098" s="4"/>
      <c r="M1098" s="4"/>
      <c r="N1098" s="4"/>
      <c r="O1098" s="4"/>
      <c r="P1098" s="4"/>
      <c r="Q1098" s="4" t="s">
        <v>5</v>
      </c>
      <c r="R1098" s="4" t="s">
        <v>5877</v>
      </c>
      <c r="S1098" s="4" t="s">
        <v>5906</v>
      </c>
      <c r="T1098" s="4" t="s">
        <v>5879</v>
      </c>
      <c r="U1098" s="4" t="s">
        <v>5907</v>
      </c>
      <c r="V1098" s="4" t="s">
        <v>5908</v>
      </c>
      <c r="W1098" s="4" t="s">
        <v>5909</v>
      </c>
      <c r="X1098" s="4"/>
      <c r="Y1098" s="4"/>
      <c r="Z1098" s="4" t="s">
        <v>5910</v>
      </c>
      <c r="AA1098" s="4">
        <v>1187.0</v>
      </c>
      <c r="AB1098" s="4" t="s">
        <v>49</v>
      </c>
      <c r="AC1098" s="4"/>
      <c r="AD1098" s="4"/>
      <c r="AE1098" s="4"/>
      <c r="AF1098" s="4"/>
      <c r="AG1098" s="4"/>
      <c r="AH1098" s="4"/>
      <c r="AI1098" s="4"/>
      <c r="AJ1098" s="4"/>
      <c r="AK1098" s="4"/>
      <c r="AL1098" s="4"/>
      <c r="AM1098" s="4"/>
      <c r="AN1098" s="4"/>
      <c r="AO1098" s="4"/>
      <c r="AP1098" s="4" t="str">
        <f>VLOOKUP(AA1099,[1]Trộn!AA1098:AB4090,2,FALSE)</f>
        <v>#ERROR!</v>
      </c>
      <c r="AQ1098" s="4"/>
      <c r="AR1098" s="4"/>
      <c r="AS1098" s="4"/>
      <c r="AT1098" s="4"/>
      <c r="AU1098" s="4"/>
      <c r="AV1098" s="4"/>
      <c r="AW1098" s="4"/>
      <c r="AX1098" s="4"/>
      <c r="AY1098" s="4"/>
      <c r="AZ1098" s="4"/>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c r="CL1098" s="4"/>
      <c r="CM1098" s="4"/>
    </row>
    <row r="1099" ht="14.25" customHeight="1">
      <c r="A1099" s="1" t="str">
        <f t="shared" si="214"/>
        <v/>
      </c>
      <c r="B1099" s="3">
        <f t="shared" si="215"/>
        <v>0</v>
      </c>
      <c r="C1099" s="4" t="s">
        <v>5819</v>
      </c>
      <c r="D1099" s="4" t="s">
        <v>5281</v>
      </c>
      <c r="E1099" s="4"/>
      <c r="F1099" s="4"/>
      <c r="G1099" s="4"/>
      <c r="H1099" s="4"/>
      <c r="I1099" s="4"/>
      <c r="J1099" s="4"/>
      <c r="K1099" s="4"/>
      <c r="L1099" s="4"/>
      <c r="M1099" s="4"/>
      <c r="N1099" s="4"/>
      <c r="O1099" s="4"/>
      <c r="P1099" s="4"/>
      <c r="Q1099" s="4" t="s">
        <v>5</v>
      </c>
      <c r="R1099" s="4" t="s">
        <v>5911</v>
      </c>
      <c r="S1099" s="4" t="s">
        <v>5912</v>
      </c>
      <c r="T1099" s="4" t="s">
        <v>5913</v>
      </c>
      <c r="U1099" s="4" t="s">
        <v>5914</v>
      </c>
      <c r="V1099" s="4" t="s">
        <v>5915</v>
      </c>
      <c r="W1099" s="4" t="s">
        <v>5916</v>
      </c>
      <c r="X1099" s="4"/>
      <c r="Y1099" s="4"/>
      <c r="Z1099" s="4" t="s">
        <v>5917</v>
      </c>
      <c r="AA1099" s="4">
        <v>1188.0</v>
      </c>
      <c r="AB1099" s="4" t="s">
        <v>49</v>
      </c>
      <c r="AC1099" s="4"/>
      <c r="AD1099" s="4"/>
      <c r="AE1099" s="4"/>
      <c r="AF1099" s="4"/>
      <c r="AG1099" s="4"/>
      <c r="AH1099" s="4"/>
      <c r="AI1099" s="4"/>
      <c r="AJ1099" s="4"/>
      <c r="AK1099" s="4"/>
      <c r="AL1099" s="4"/>
      <c r="AM1099" s="4"/>
      <c r="AN1099" s="4"/>
      <c r="AO1099" s="4"/>
      <c r="AP1099" s="4" t="str">
        <f>VLOOKUP(AA1100,[1]Trộn!AA1099:AB4091,2,FALSE)</f>
        <v>#ERROR!</v>
      </c>
      <c r="AQ1099" s="4"/>
      <c r="AR1099" s="4"/>
      <c r="AS1099" s="4"/>
      <c r="AT1099" s="4"/>
      <c r="AU1099" s="4"/>
      <c r="AV1099" s="4"/>
      <c r="AW1099" s="4"/>
      <c r="AX1099" s="4"/>
      <c r="AY1099" s="4"/>
      <c r="AZ1099" s="4"/>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c r="CL1099" s="4"/>
      <c r="CM1099" s="4"/>
    </row>
    <row r="1100" ht="14.25" customHeight="1">
      <c r="A1100" s="1" t="str">
        <f t="shared" si="214"/>
        <v>OK</v>
      </c>
      <c r="B1100" s="3" t="str">
        <f t="shared" si="215"/>
        <v>OK</v>
      </c>
      <c r="C1100" s="4" t="s">
        <v>5918</v>
      </c>
      <c r="D1100" s="4" t="s">
        <v>5281</v>
      </c>
      <c r="E1100" s="4"/>
      <c r="F1100" s="4" t="s">
        <v>5919</v>
      </c>
      <c r="G1100" s="4"/>
      <c r="H1100" s="4"/>
      <c r="I1100" s="4"/>
      <c r="J1100" s="4"/>
      <c r="K1100" s="4"/>
      <c r="L1100" s="4"/>
      <c r="M1100" s="4" t="s">
        <v>47</v>
      </c>
      <c r="N1100" s="4" t="s">
        <v>5</v>
      </c>
      <c r="O1100" s="4" t="s">
        <v>235</v>
      </c>
      <c r="P1100" s="4" t="s">
        <v>236</v>
      </c>
      <c r="Q1100" s="4"/>
      <c r="R1100" s="4" t="s">
        <v>5920</v>
      </c>
      <c r="S1100" s="4" t="s">
        <v>5921</v>
      </c>
      <c r="T1100" s="4" t="s">
        <v>5922</v>
      </c>
      <c r="U1100" s="4" t="s">
        <v>5923</v>
      </c>
      <c r="V1100" s="4" t="s">
        <v>5924</v>
      </c>
      <c r="W1100" s="4" t="s">
        <v>4429</v>
      </c>
      <c r="X1100" s="4" t="s">
        <v>242</v>
      </c>
      <c r="Y1100" s="4" t="s">
        <v>5925</v>
      </c>
      <c r="Z1100" s="4"/>
      <c r="AA1100" s="4">
        <v>1189.0</v>
      </c>
      <c r="AB1100" s="4" t="s">
        <v>49</v>
      </c>
      <c r="AC1100" s="4"/>
      <c r="AD1100" s="4"/>
      <c r="AE1100" s="4"/>
      <c r="AF1100" s="4"/>
      <c r="AG1100" s="4"/>
      <c r="AH1100" s="4"/>
      <c r="AI1100" s="4"/>
      <c r="AJ1100" s="4"/>
      <c r="AK1100" s="4"/>
      <c r="AL1100" s="4"/>
      <c r="AM1100" s="4"/>
      <c r="AN1100" s="4"/>
      <c r="AO1100" s="4"/>
      <c r="AP1100" s="4" t="str">
        <f>VLOOKUP(AA1101,[1]Trộn!AA1100:AB4092,2,FALSE)</f>
        <v>#ERROR!</v>
      </c>
      <c r="AQ1100" s="4"/>
      <c r="AR1100" s="4"/>
      <c r="AS1100" s="4"/>
      <c r="AT1100" s="4"/>
      <c r="AU1100" s="4"/>
      <c r="AV1100" s="4"/>
      <c r="AW1100" s="4"/>
      <c r="AX1100" s="4"/>
      <c r="AY1100" s="4"/>
      <c r="AZ1100" s="4"/>
      <c r="BA1100" s="4"/>
      <c r="BB1100" s="4"/>
      <c r="BC1100" s="4"/>
      <c r="BD1100" s="4"/>
      <c r="BE1100" s="4"/>
      <c r="BF1100" s="4"/>
      <c r="BG1100" s="4"/>
      <c r="BH1100" s="4"/>
      <c r="BI1100" s="4"/>
      <c r="BJ1100" s="4"/>
      <c r="BK1100" s="4"/>
      <c r="BL1100" s="4"/>
      <c r="BM1100" s="4"/>
      <c r="BN1100" s="4"/>
      <c r="BO1100" s="4"/>
      <c r="BP1100" s="4"/>
      <c r="BQ1100" s="4"/>
      <c r="BR1100" s="4"/>
      <c r="BS1100" s="4"/>
      <c r="BT1100" s="4"/>
      <c r="BU1100" s="4"/>
      <c r="BV1100" s="4"/>
      <c r="BW1100" s="4"/>
      <c r="BX1100" s="4"/>
      <c r="BY1100" s="4"/>
      <c r="BZ1100" s="4"/>
      <c r="CA1100" s="4"/>
      <c r="CB1100" s="4"/>
      <c r="CC1100" s="4"/>
      <c r="CD1100" s="4"/>
      <c r="CE1100" s="4"/>
      <c r="CF1100" s="4"/>
      <c r="CG1100" s="4"/>
      <c r="CH1100" s="4"/>
      <c r="CI1100" s="4"/>
      <c r="CJ1100" s="4"/>
      <c r="CK1100" s="4"/>
      <c r="CL1100" s="4"/>
      <c r="CM1100" s="4"/>
    </row>
    <row r="1101" ht="14.25" customHeight="1">
      <c r="A1101" s="1" t="str">
        <f t="shared" si="214"/>
        <v>OK</v>
      </c>
      <c r="B1101" s="3" t="str">
        <f t="shared" si="215"/>
        <v>OK</v>
      </c>
      <c r="C1101" s="4" t="s">
        <v>5918</v>
      </c>
      <c r="D1101" s="4" t="s">
        <v>5281</v>
      </c>
      <c r="E1101" s="4"/>
      <c r="F1101" s="4" t="s">
        <v>5919</v>
      </c>
      <c r="G1101" s="4"/>
      <c r="H1101" s="4"/>
      <c r="I1101" s="4"/>
      <c r="J1101" s="4"/>
      <c r="K1101" s="4"/>
      <c r="L1101" s="4"/>
      <c r="M1101" s="4" t="s">
        <v>13</v>
      </c>
      <c r="N1101" s="4" t="s">
        <v>9</v>
      </c>
      <c r="O1101" s="4" t="s">
        <v>413</v>
      </c>
      <c r="P1101" s="4" t="s">
        <v>457</v>
      </c>
      <c r="Q1101" s="4"/>
      <c r="R1101" s="4" t="s">
        <v>5926</v>
      </c>
      <c r="S1101" s="4"/>
      <c r="T1101" s="4"/>
      <c r="U1101" s="4"/>
      <c r="V1101" s="4"/>
      <c r="W1101" s="4"/>
      <c r="X1101" s="4" t="s">
        <v>5927</v>
      </c>
      <c r="Y1101" s="4" t="s">
        <v>5928</v>
      </c>
      <c r="Z1101" s="4"/>
      <c r="AA1101" s="4">
        <v>1190.0</v>
      </c>
      <c r="AB1101" s="4" t="s">
        <v>47</v>
      </c>
      <c r="AC1101" s="4"/>
      <c r="AD1101" s="20" t="s">
        <v>3759</v>
      </c>
      <c r="AE1101" s="4"/>
      <c r="AF1101" s="4"/>
      <c r="AG1101" s="4"/>
      <c r="AH1101" s="4"/>
      <c r="AI1101" s="4"/>
      <c r="AJ1101" s="4"/>
      <c r="AK1101" s="4"/>
      <c r="AL1101" s="4"/>
      <c r="AM1101" s="4"/>
      <c r="AN1101" s="4"/>
      <c r="AO1101" s="4"/>
      <c r="AP1101" s="4" t="str">
        <f>VLOOKUP(AA1102,[1]Trộn!AA1101:AB4093,2,FALSE)</f>
        <v>#ERROR!</v>
      </c>
      <c r="AQ1101" s="4"/>
      <c r="AR1101" s="4"/>
      <c r="AS1101" s="4"/>
      <c r="AT1101" s="4"/>
      <c r="AU1101" s="4"/>
      <c r="AV1101" s="4"/>
      <c r="AW1101" s="4"/>
      <c r="AX1101" s="4"/>
      <c r="AY1101" s="4"/>
      <c r="AZ1101" s="4"/>
      <c r="BA1101" s="4"/>
      <c r="BB1101" s="4"/>
      <c r="BC1101" s="4"/>
      <c r="BD1101" s="4"/>
      <c r="BE1101" s="4"/>
      <c r="BF1101" s="4"/>
      <c r="BG1101" s="4"/>
      <c r="BH1101" s="4"/>
      <c r="BI1101" s="4"/>
      <c r="BJ1101" s="4"/>
      <c r="BK1101" s="4"/>
      <c r="BL1101" s="4"/>
      <c r="BM1101" s="4"/>
      <c r="BN1101" s="4"/>
      <c r="BO1101" s="4"/>
      <c r="BP1101" s="4"/>
      <c r="BQ1101" s="4"/>
      <c r="BR1101" s="4"/>
      <c r="BS1101" s="4"/>
      <c r="BT1101" s="4"/>
      <c r="BU1101" s="4"/>
      <c r="BV1101" s="4"/>
      <c r="BW1101" s="4"/>
      <c r="BX1101" s="4"/>
      <c r="BY1101" s="4"/>
      <c r="BZ1101" s="4"/>
      <c r="CA1101" s="4"/>
      <c r="CB1101" s="4"/>
      <c r="CC1101" s="4"/>
      <c r="CD1101" s="4"/>
      <c r="CE1101" s="4"/>
      <c r="CF1101" s="4"/>
      <c r="CG1101" s="4"/>
      <c r="CH1101" s="4"/>
      <c r="CI1101" s="4"/>
      <c r="CJ1101" s="4"/>
      <c r="CK1101" s="4"/>
      <c r="CL1101" s="4"/>
      <c r="CM1101" s="4"/>
    </row>
    <row r="1102" ht="14.25" customHeight="1">
      <c r="A1102" s="1"/>
      <c r="B1102" s="3"/>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c r="BI1102" s="4"/>
      <c r="BJ1102" s="4"/>
      <c r="BK1102" s="4"/>
      <c r="BL1102" s="4"/>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c r="CL1102" s="4"/>
      <c r="CM1102" s="4"/>
    </row>
    <row r="1103" ht="14.25" customHeight="1">
      <c r="A1103" s="1" t="str">
        <f t="shared" ref="A1103:A1108" si="216">SWITCH(B1103,"OK",IF(ISBLANK(R1103),IF(ISBLANK(P1103),"Giữ chỗ nhóm","Giữ chỗ"),"OK"),"Chưa làm",IF(P1103&lt;&gt;"","Giữ chỗ",""),0,IF(ISBLANK(R1103),"Thêm",""),"")</f>
        <v>OK</v>
      </c>
      <c r="B1103" s="3" t="str">
        <f t="shared" ref="B1103:B1108" si="217">IF(Q1103&lt;&gt;"",0,IF(O1103="",IF(N1103="",,"Tự do chọn"),SWITCH(M1103,"KSTN",IF(LEFT(O1103,1)="A","OK","Sai lớp"),"CQ",IF(LEFT(O1103,1)="B","OK","Sai lớp"),"SIE",IF(LEFT(O1103,1)="C","OK","Sai lớp"),"VN",IF(LEFT(O1103,1)="D","OK","Sai lớp"),"VN-ICT",IF(LEFT(O1103,1)="D","OK","Sai lớp"),"Sai phân công")))</f>
        <v>OK</v>
      </c>
      <c r="C1103" s="4" t="s">
        <v>5929</v>
      </c>
      <c r="D1103" s="4" t="s">
        <v>5281</v>
      </c>
      <c r="E1103" s="4" t="s">
        <v>5930</v>
      </c>
      <c r="F1103" s="4" t="s">
        <v>5931</v>
      </c>
      <c r="G1103" s="4" t="s">
        <v>5932</v>
      </c>
      <c r="H1103" s="4"/>
      <c r="I1103" s="4"/>
      <c r="J1103" s="4" t="s">
        <v>123</v>
      </c>
      <c r="K1103" s="4"/>
      <c r="L1103" s="4" t="s">
        <v>5933</v>
      </c>
      <c r="M1103" s="4" t="s">
        <v>47</v>
      </c>
      <c r="N1103" s="4" t="s">
        <v>5</v>
      </c>
      <c r="O1103" s="4" t="s">
        <v>1189</v>
      </c>
      <c r="P1103" s="4" t="s">
        <v>1875</v>
      </c>
      <c r="Q1103" s="4"/>
      <c r="R1103" s="67" t="s">
        <v>5934</v>
      </c>
      <c r="S1103" s="67" t="s">
        <v>5935</v>
      </c>
      <c r="T1103" s="67" t="s">
        <v>5936</v>
      </c>
      <c r="U1103" s="67" t="s">
        <v>5937</v>
      </c>
      <c r="V1103" s="67" t="s">
        <v>5938</v>
      </c>
      <c r="W1103" s="67" t="s">
        <v>5939</v>
      </c>
      <c r="X1103" s="67" t="s">
        <v>242</v>
      </c>
      <c r="Y1103" s="67" t="s">
        <v>5940</v>
      </c>
      <c r="Z1103" s="4"/>
      <c r="AA1103" s="4">
        <v>1192.0</v>
      </c>
      <c r="AB1103" s="4" t="s">
        <v>49</v>
      </c>
      <c r="AC1103" s="4"/>
      <c r="AD1103" s="4"/>
      <c r="AE1103" s="4"/>
      <c r="AF1103" s="4"/>
      <c r="AG1103" s="4"/>
      <c r="AH1103" s="4"/>
      <c r="AI1103" s="4"/>
      <c r="AJ1103" s="4"/>
      <c r="AK1103" s="4"/>
      <c r="AL1103" s="4"/>
      <c r="AM1103" s="4"/>
      <c r="AN1103" s="4"/>
      <c r="AO1103" s="4"/>
      <c r="AP1103" s="4" t="str">
        <f>VLOOKUP(AA1104,[1]Trộn!AA1103:AB4095,2,FALSE)</f>
        <v>#ERROR!</v>
      </c>
      <c r="AQ1103" s="4"/>
      <c r="AR1103" s="4"/>
      <c r="AS1103" s="4"/>
      <c r="AT1103" s="4"/>
      <c r="AU1103" s="4"/>
      <c r="AV1103" s="4"/>
      <c r="AW1103" s="4"/>
      <c r="AX1103" s="4"/>
      <c r="AY1103" s="4"/>
      <c r="AZ1103" s="4"/>
      <c r="BA1103" s="4"/>
      <c r="BB1103" s="4"/>
      <c r="BC1103" s="4"/>
      <c r="BD1103" s="4"/>
      <c r="BE1103" s="4"/>
      <c r="BF1103" s="4"/>
      <c r="BG1103" s="4"/>
      <c r="BH1103" s="4"/>
      <c r="BI1103" s="4"/>
      <c r="BJ1103" s="4"/>
      <c r="BK1103" s="4"/>
      <c r="BL1103" s="4"/>
      <c r="BM1103" s="4"/>
      <c r="BN1103" s="4"/>
      <c r="BO1103" s="4"/>
      <c r="BP1103" s="4"/>
      <c r="BQ1103" s="4"/>
      <c r="BR1103" s="4"/>
      <c r="BS1103" s="4"/>
      <c r="BT1103" s="4"/>
      <c r="BU1103" s="4"/>
      <c r="BV1103" s="4"/>
      <c r="BW1103" s="4"/>
      <c r="BX1103" s="4"/>
      <c r="BY1103" s="4"/>
      <c r="BZ1103" s="4"/>
      <c r="CA1103" s="4"/>
      <c r="CB1103" s="4"/>
      <c r="CC1103" s="4"/>
      <c r="CD1103" s="4"/>
      <c r="CE1103" s="4"/>
      <c r="CF1103" s="4"/>
      <c r="CG1103" s="4"/>
      <c r="CH1103" s="4"/>
      <c r="CI1103" s="4"/>
      <c r="CJ1103" s="4"/>
      <c r="CK1103" s="4"/>
      <c r="CL1103" s="4"/>
      <c r="CM1103" s="4"/>
    </row>
    <row r="1104" ht="14.25" customHeight="1">
      <c r="A1104" s="1" t="str">
        <f t="shared" si="216"/>
        <v>Giữ chỗ</v>
      </c>
      <c r="B1104" s="3" t="str">
        <f t="shared" si="217"/>
        <v>OK</v>
      </c>
      <c r="C1104" s="4" t="s">
        <v>5929</v>
      </c>
      <c r="D1104" s="4" t="s">
        <v>5281</v>
      </c>
      <c r="E1104" s="4"/>
      <c r="F1104" s="4"/>
      <c r="G1104" s="4"/>
      <c r="H1104" s="4"/>
      <c r="I1104" s="4"/>
      <c r="J1104" s="4"/>
      <c r="K1104" s="4"/>
      <c r="L1104" s="4"/>
      <c r="M1104" s="4" t="s">
        <v>47</v>
      </c>
      <c r="N1104" s="4" t="s">
        <v>5</v>
      </c>
      <c r="O1104" s="4" t="s">
        <v>224</v>
      </c>
      <c r="P1104" s="4" t="s">
        <v>3759</v>
      </c>
      <c r="Q1104" s="4"/>
      <c r="R1104" s="4"/>
      <c r="S1104" s="4"/>
      <c r="T1104" s="4"/>
      <c r="U1104" s="4"/>
      <c r="V1104" s="4"/>
      <c r="W1104" s="4"/>
      <c r="X1104" s="4"/>
      <c r="Y1104" s="4"/>
      <c r="Z1104" s="4"/>
      <c r="AA1104" s="4">
        <v>1193.0</v>
      </c>
      <c r="AB1104" s="4" t="s">
        <v>49</v>
      </c>
      <c r="AC1104" s="4"/>
      <c r="AD1104" s="4"/>
      <c r="AE1104" s="4"/>
      <c r="AF1104" s="4"/>
      <c r="AG1104" s="4"/>
      <c r="AH1104" s="4"/>
      <c r="AI1104" s="4"/>
      <c r="AJ1104" s="4"/>
      <c r="AK1104" s="4"/>
      <c r="AL1104" s="4"/>
      <c r="AM1104" s="4"/>
      <c r="AN1104" s="4"/>
      <c r="AO1104" s="4"/>
      <c r="AP1104" s="4" t="str">
        <f>VLOOKUP(AA1105,[1]Trộn!AA1104:AB4096,2,FALSE)</f>
        <v>#ERROR!</v>
      </c>
      <c r="AQ1104" s="4"/>
      <c r="AR1104" s="4"/>
      <c r="AS1104" s="4"/>
      <c r="AT1104" s="4"/>
      <c r="AU1104" s="4"/>
      <c r="AV1104" s="4"/>
      <c r="AW1104" s="4"/>
      <c r="AX1104" s="4"/>
      <c r="AY1104" s="4"/>
      <c r="AZ1104" s="4"/>
      <c r="BA1104" s="4"/>
      <c r="BB1104" s="4"/>
      <c r="BC1104" s="4"/>
      <c r="BD1104" s="4"/>
      <c r="BE1104" s="4"/>
      <c r="BF1104" s="4"/>
      <c r="BG1104" s="4"/>
      <c r="BH1104" s="4"/>
      <c r="BI1104" s="4"/>
      <c r="BJ1104" s="4"/>
      <c r="BK1104" s="4"/>
      <c r="BL1104" s="4"/>
      <c r="BM1104" s="4"/>
      <c r="BN1104" s="4"/>
      <c r="BO1104" s="4"/>
      <c r="BP1104" s="4"/>
      <c r="BQ1104" s="4"/>
      <c r="BR1104" s="4"/>
      <c r="BS1104" s="4"/>
      <c r="BT1104" s="4"/>
      <c r="BU1104" s="4"/>
      <c r="BV1104" s="4"/>
      <c r="BW1104" s="4"/>
      <c r="BX1104" s="4"/>
      <c r="BY1104" s="4"/>
      <c r="BZ1104" s="4"/>
      <c r="CA1104" s="4"/>
      <c r="CB1104" s="4"/>
      <c r="CC1104" s="4"/>
      <c r="CD1104" s="4"/>
      <c r="CE1104" s="4"/>
      <c r="CF1104" s="4"/>
      <c r="CG1104" s="4"/>
      <c r="CH1104" s="4"/>
      <c r="CI1104" s="4"/>
      <c r="CJ1104" s="4"/>
      <c r="CK1104" s="4"/>
      <c r="CL1104" s="4"/>
      <c r="CM1104" s="4"/>
    </row>
    <row r="1105" ht="14.25" customHeight="1">
      <c r="A1105" s="1" t="str">
        <f t="shared" si="216"/>
        <v/>
      </c>
      <c r="B1105" s="3">
        <f t="shared" si="217"/>
        <v>0</v>
      </c>
      <c r="C1105" s="4" t="s">
        <v>5929</v>
      </c>
      <c r="D1105" s="4" t="s">
        <v>5281</v>
      </c>
      <c r="E1105" s="4" t="s">
        <v>5930</v>
      </c>
      <c r="F1105" s="4" t="s">
        <v>5931</v>
      </c>
      <c r="G1105" s="4" t="s">
        <v>5932</v>
      </c>
      <c r="H1105" s="4"/>
      <c r="I1105" s="4"/>
      <c r="J1105" s="4" t="s">
        <v>123</v>
      </c>
      <c r="K1105" s="4"/>
      <c r="L1105" s="4" t="s">
        <v>5933</v>
      </c>
      <c r="M1105" s="4"/>
      <c r="N1105" s="4"/>
      <c r="O1105" s="4"/>
      <c r="P1105" s="4"/>
      <c r="Q1105" s="4" t="s">
        <v>5</v>
      </c>
      <c r="R1105" s="4" t="s">
        <v>2912</v>
      </c>
      <c r="S1105" s="4" t="s">
        <v>5941</v>
      </c>
      <c r="T1105" s="4" t="s">
        <v>2914</v>
      </c>
      <c r="U1105" s="4" t="s">
        <v>5942</v>
      </c>
      <c r="V1105" s="4" t="s">
        <v>2939</v>
      </c>
      <c r="W1105" s="4" t="s">
        <v>2917</v>
      </c>
      <c r="X1105" s="4"/>
      <c r="Y1105" s="4"/>
      <c r="Z1105" s="4" t="s">
        <v>5943</v>
      </c>
      <c r="AA1105" s="4">
        <v>1194.0</v>
      </c>
      <c r="AB1105" s="4" t="s">
        <v>49</v>
      </c>
      <c r="AC1105" s="4"/>
      <c r="AD1105" s="4"/>
      <c r="AE1105" s="4"/>
      <c r="AF1105" s="4"/>
      <c r="AG1105" s="4"/>
      <c r="AH1105" s="4"/>
      <c r="AI1105" s="4"/>
      <c r="AJ1105" s="4"/>
      <c r="AK1105" s="4"/>
      <c r="AL1105" s="4"/>
      <c r="AM1105" s="4"/>
      <c r="AN1105" s="4"/>
      <c r="AO1105" s="4"/>
      <c r="AP1105" s="4" t="str">
        <f>VLOOKUP(AA1106,[1]Trộn!AA1105:AB4097,2,FALSE)</f>
        <v>#ERROR!</v>
      </c>
      <c r="AQ1105" s="4"/>
      <c r="AR1105" s="4"/>
      <c r="AS1105" s="4"/>
      <c r="AT1105" s="4"/>
      <c r="AU1105" s="4"/>
      <c r="AV1105" s="4"/>
      <c r="AW1105" s="4"/>
      <c r="AX1105" s="4"/>
      <c r="AY1105" s="4"/>
      <c r="AZ1105" s="4"/>
      <c r="BA1105" s="4"/>
      <c r="BB1105" s="4"/>
      <c r="BC1105" s="4"/>
      <c r="BD1105" s="4"/>
      <c r="BE1105" s="4"/>
      <c r="BF1105" s="4"/>
      <c r="BG1105" s="4"/>
      <c r="BH1105" s="4"/>
      <c r="BI1105" s="4"/>
      <c r="BJ1105" s="4"/>
      <c r="BK1105" s="4"/>
      <c r="BL1105" s="4"/>
      <c r="BM1105" s="4"/>
      <c r="BN1105" s="4"/>
      <c r="BO1105" s="4"/>
      <c r="BP1105" s="4"/>
      <c r="BQ1105" s="4"/>
      <c r="BR1105" s="4"/>
      <c r="BS1105" s="4"/>
      <c r="BT1105" s="4"/>
      <c r="BU1105" s="4"/>
      <c r="BV1105" s="4"/>
      <c r="BW1105" s="4"/>
      <c r="BX1105" s="4"/>
      <c r="BY1105" s="4"/>
      <c r="BZ1105" s="4"/>
      <c r="CA1105" s="4"/>
      <c r="CB1105" s="4"/>
      <c r="CC1105" s="4"/>
      <c r="CD1105" s="4"/>
      <c r="CE1105" s="4"/>
      <c r="CF1105" s="4"/>
      <c r="CG1105" s="4"/>
      <c r="CH1105" s="4"/>
      <c r="CI1105" s="4"/>
      <c r="CJ1105" s="4"/>
      <c r="CK1105" s="4"/>
      <c r="CL1105" s="4"/>
      <c r="CM1105" s="4"/>
    </row>
    <row r="1106" ht="14.25" customHeight="1">
      <c r="A1106" s="1" t="str">
        <f t="shared" si="216"/>
        <v/>
      </c>
      <c r="B1106" s="3">
        <f t="shared" si="217"/>
        <v>0</v>
      </c>
      <c r="C1106" s="4" t="s">
        <v>5929</v>
      </c>
      <c r="D1106" s="4" t="s">
        <v>5281</v>
      </c>
      <c r="E1106" s="4"/>
      <c r="F1106" s="4"/>
      <c r="G1106" s="4"/>
      <c r="H1106" s="4"/>
      <c r="I1106" s="4"/>
      <c r="J1106" s="4"/>
      <c r="K1106" s="4"/>
      <c r="L1106" s="4"/>
      <c r="M1106" s="4"/>
      <c r="N1106" s="4"/>
      <c r="O1106" s="4"/>
      <c r="P1106" s="4"/>
      <c r="Q1106" s="4" t="s">
        <v>9</v>
      </c>
      <c r="R1106" s="4" t="s">
        <v>5944</v>
      </c>
      <c r="S1106" s="4"/>
      <c r="T1106" s="4"/>
      <c r="U1106" s="4"/>
      <c r="V1106" s="4"/>
      <c r="W1106" s="4"/>
      <c r="X1106" s="4"/>
      <c r="Y1106" s="4"/>
      <c r="Z1106" s="4" t="s">
        <v>5945</v>
      </c>
      <c r="AA1106" s="4">
        <v>1195.0</v>
      </c>
      <c r="AB1106" s="4" t="s">
        <v>49</v>
      </c>
      <c r="AC1106" s="4"/>
      <c r="AD1106" s="4"/>
      <c r="AE1106" s="4"/>
      <c r="AF1106" s="4"/>
      <c r="AG1106" s="4"/>
      <c r="AH1106" s="4"/>
      <c r="AI1106" s="4"/>
      <c r="AJ1106" s="4"/>
      <c r="AK1106" s="4"/>
      <c r="AL1106" s="4"/>
      <c r="AM1106" s="4"/>
      <c r="AN1106" s="4"/>
      <c r="AO1106" s="4"/>
      <c r="AP1106" s="4" t="str">
        <f>VLOOKUP(AA1107,[1]Trộn!AA1106:AB4098,2,FALSE)</f>
        <v>#ERROR!</v>
      </c>
      <c r="AQ1106" s="4"/>
      <c r="AR1106" s="4"/>
      <c r="AS1106" s="4"/>
      <c r="AT1106" s="4"/>
      <c r="AU1106" s="4"/>
      <c r="AV1106" s="4"/>
      <c r="AW1106" s="4"/>
      <c r="AX1106" s="4"/>
      <c r="AY1106" s="4"/>
      <c r="AZ1106" s="4"/>
      <c r="BA1106" s="4"/>
      <c r="BB1106" s="4"/>
      <c r="BC1106" s="4"/>
      <c r="BD1106" s="4"/>
      <c r="BE1106" s="4"/>
      <c r="BF1106" s="4"/>
      <c r="BG1106" s="4"/>
      <c r="BH1106" s="4"/>
      <c r="BI1106" s="4"/>
      <c r="BJ1106" s="4"/>
      <c r="BK1106" s="4"/>
      <c r="BL1106" s="4"/>
      <c r="BM1106" s="4"/>
      <c r="BN1106" s="4"/>
      <c r="BO1106" s="4"/>
      <c r="BP1106" s="4"/>
      <c r="BQ1106" s="4"/>
      <c r="BR1106" s="4"/>
      <c r="BS1106" s="4"/>
      <c r="BT1106" s="4"/>
      <c r="BU1106" s="4"/>
      <c r="BV1106" s="4"/>
      <c r="BW1106" s="4"/>
      <c r="BX1106" s="4"/>
      <c r="BY1106" s="4"/>
      <c r="BZ1106" s="4"/>
      <c r="CA1106" s="4"/>
      <c r="CB1106" s="4"/>
      <c r="CC1106" s="4"/>
      <c r="CD1106" s="4"/>
      <c r="CE1106" s="4"/>
      <c r="CF1106" s="4"/>
      <c r="CG1106" s="4"/>
      <c r="CH1106" s="4"/>
      <c r="CI1106" s="4"/>
      <c r="CJ1106" s="4"/>
      <c r="CK1106" s="4"/>
      <c r="CL1106" s="4"/>
      <c r="CM1106" s="4"/>
    </row>
    <row r="1107" ht="14.25" customHeight="1">
      <c r="A1107" s="1" t="str">
        <f t="shared" si="216"/>
        <v>OK</v>
      </c>
      <c r="B1107" s="3" t="str">
        <f t="shared" si="217"/>
        <v>OK</v>
      </c>
      <c r="C1107" s="4" t="s">
        <v>5946</v>
      </c>
      <c r="D1107" s="4" t="s">
        <v>5281</v>
      </c>
      <c r="E1107" s="4"/>
      <c r="F1107" s="4"/>
      <c r="G1107" s="4" t="s">
        <v>5947</v>
      </c>
      <c r="H1107" s="4"/>
      <c r="I1107" s="4"/>
      <c r="J1107" s="4" t="s">
        <v>123</v>
      </c>
      <c r="K1107" s="4"/>
      <c r="L1107" s="4" t="s">
        <v>5948</v>
      </c>
      <c r="M1107" s="4" t="s">
        <v>47</v>
      </c>
      <c r="N1107" s="4" t="s">
        <v>5</v>
      </c>
      <c r="O1107" s="4" t="s">
        <v>404</v>
      </c>
      <c r="P1107" s="4" t="s">
        <v>1366</v>
      </c>
      <c r="Q1107" s="4"/>
      <c r="R1107" s="4" t="s">
        <v>5949</v>
      </c>
      <c r="S1107" s="4" t="s">
        <v>5950</v>
      </c>
      <c r="T1107" s="4" t="s">
        <v>5951</v>
      </c>
      <c r="U1107" s="4" t="s">
        <v>5952</v>
      </c>
      <c r="V1107" s="4" t="s">
        <v>5953</v>
      </c>
      <c r="W1107" s="4" t="s">
        <v>5954</v>
      </c>
      <c r="X1107" s="4" t="s">
        <v>151</v>
      </c>
      <c r="Y1107" s="4" t="s">
        <v>5955</v>
      </c>
      <c r="Z1107" s="4"/>
      <c r="AA1107" s="4">
        <v>1196.0</v>
      </c>
      <c r="AB1107" s="4" t="s">
        <v>49</v>
      </c>
      <c r="AC1107" s="4"/>
      <c r="AD1107" s="4"/>
      <c r="AE1107" s="4"/>
      <c r="AF1107" s="4"/>
      <c r="AG1107" s="4"/>
      <c r="AH1107" s="4"/>
      <c r="AI1107" s="4"/>
      <c r="AJ1107" s="4"/>
      <c r="AK1107" s="4"/>
      <c r="AL1107" s="4"/>
      <c r="AM1107" s="4"/>
      <c r="AN1107" s="4"/>
      <c r="AO1107" s="4"/>
      <c r="AP1107" s="4" t="str">
        <f>VLOOKUP(AA1108,[1]Trộn!AA1107:AB4099,2,FALSE)</f>
        <v>#ERROR!</v>
      </c>
      <c r="AQ1107" s="4"/>
      <c r="AR1107" s="4"/>
      <c r="AS1107" s="4"/>
      <c r="AT1107" s="4"/>
      <c r="AU1107" s="4"/>
      <c r="AV1107" s="4"/>
      <c r="AW1107" s="4"/>
      <c r="AX1107" s="4"/>
      <c r="AY1107" s="4"/>
      <c r="AZ1107" s="4"/>
      <c r="BA1107" s="4"/>
      <c r="BB1107" s="4"/>
      <c r="BC1107" s="4"/>
      <c r="BD1107" s="4"/>
      <c r="BE1107" s="4"/>
      <c r="BF1107" s="4"/>
      <c r="BG1107" s="4"/>
      <c r="BH1107" s="4"/>
      <c r="BI1107" s="4"/>
      <c r="BJ1107" s="4"/>
      <c r="BK1107" s="4"/>
      <c r="BL1107" s="4"/>
      <c r="BM1107" s="4"/>
      <c r="BN1107" s="4"/>
      <c r="BO1107" s="4"/>
      <c r="BP1107" s="4"/>
      <c r="BQ1107" s="4"/>
      <c r="BR1107" s="4"/>
      <c r="BS1107" s="4"/>
      <c r="BT1107" s="4"/>
      <c r="BU1107" s="4"/>
      <c r="BV1107" s="4"/>
      <c r="BW1107" s="4"/>
      <c r="BX1107" s="4"/>
      <c r="BY1107" s="4"/>
      <c r="BZ1107" s="4"/>
      <c r="CA1107" s="4"/>
      <c r="CB1107" s="4"/>
      <c r="CC1107" s="4"/>
      <c r="CD1107" s="4"/>
      <c r="CE1107" s="4"/>
      <c r="CF1107" s="4"/>
      <c r="CG1107" s="4"/>
      <c r="CH1107" s="4"/>
      <c r="CI1107" s="4"/>
      <c r="CJ1107" s="4"/>
      <c r="CK1107" s="4"/>
      <c r="CL1107" s="4"/>
      <c r="CM1107" s="4"/>
    </row>
    <row r="1108" ht="14.25" customHeight="1">
      <c r="A1108" s="1" t="str">
        <f t="shared" si="216"/>
        <v>OK</v>
      </c>
      <c r="B1108" s="3" t="str">
        <f t="shared" si="217"/>
        <v>OK</v>
      </c>
      <c r="C1108" s="4" t="s">
        <v>5946</v>
      </c>
      <c r="D1108" s="4" t="s">
        <v>5281</v>
      </c>
      <c r="E1108" s="4"/>
      <c r="F1108" s="4"/>
      <c r="G1108" s="4" t="s">
        <v>5947</v>
      </c>
      <c r="H1108" s="4"/>
      <c r="I1108" s="4"/>
      <c r="J1108" s="4" t="s">
        <v>123</v>
      </c>
      <c r="K1108" s="4"/>
      <c r="L1108" s="4" t="s">
        <v>5948</v>
      </c>
      <c r="M1108" s="4" t="s">
        <v>13</v>
      </c>
      <c r="N1108" s="4" t="s">
        <v>9</v>
      </c>
      <c r="O1108" s="4" t="s">
        <v>413</v>
      </c>
      <c r="P1108" s="4" t="s">
        <v>457</v>
      </c>
      <c r="Q1108" s="4"/>
      <c r="R1108" s="4" t="s">
        <v>5956</v>
      </c>
      <c r="S1108" s="4"/>
      <c r="T1108" s="4"/>
      <c r="U1108" s="4"/>
      <c r="V1108" s="4"/>
      <c r="W1108" s="4"/>
      <c r="X1108" s="4" t="s">
        <v>5957</v>
      </c>
      <c r="Y1108" s="4" t="s">
        <v>5958</v>
      </c>
      <c r="Z1108" s="4"/>
      <c r="AA1108" s="4">
        <v>1197.0</v>
      </c>
      <c r="AB1108" s="4" t="s">
        <v>47</v>
      </c>
      <c r="AC1108" s="4"/>
      <c r="AD1108" s="20" t="s">
        <v>540</v>
      </c>
      <c r="AE1108" s="4"/>
      <c r="AF1108" s="4"/>
      <c r="AG1108" s="4"/>
      <c r="AH1108" s="4"/>
      <c r="AI1108" s="4"/>
      <c r="AJ1108" s="4"/>
      <c r="AK1108" s="4"/>
      <c r="AL1108" s="4"/>
      <c r="AM1108" s="4"/>
      <c r="AN1108" s="4"/>
      <c r="AO1108" s="4"/>
      <c r="AP1108" s="4" t="str">
        <f>VLOOKUP(AA1109,[1]Trộn!AA1108:AB4100,2,FALSE)</f>
        <v>#ERROR!</v>
      </c>
      <c r="AQ1108" s="4"/>
      <c r="AR1108" s="4"/>
      <c r="AS1108" s="4"/>
      <c r="AT1108" s="4"/>
      <c r="AU1108" s="4"/>
      <c r="AV1108" s="4"/>
      <c r="AW1108" s="4"/>
      <c r="AX1108" s="4"/>
      <c r="AY1108" s="4"/>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X1108" s="4"/>
      <c r="BY1108" s="4"/>
      <c r="BZ1108" s="4"/>
      <c r="CA1108" s="4"/>
      <c r="CB1108" s="4"/>
      <c r="CC1108" s="4"/>
      <c r="CD1108" s="4"/>
      <c r="CE1108" s="4"/>
      <c r="CF1108" s="4"/>
      <c r="CG1108" s="4"/>
      <c r="CH1108" s="4"/>
      <c r="CI1108" s="4"/>
      <c r="CJ1108" s="4"/>
      <c r="CK1108" s="4"/>
      <c r="CL1108" s="4"/>
      <c r="CM1108" s="4"/>
    </row>
    <row r="1109" ht="14.25" customHeight="1">
      <c r="A1109" s="1"/>
      <c r="B1109" s="3"/>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c r="BI1109" s="4"/>
      <c r="BJ1109" s="4"/>
      <c r="BK1109" s="4"/>
      <c r="BL1109" s="4"/>
      <c r="BM1109" s="4"/>
      <c r="BN1109" s="4"/>
      <c r="BO1109" s="4"/>
      <c r="BP1109" s="4"/>
      <c r="BQ1109" s="4"/>
      <c r="BR1109" s="4"/>
      <c r="BS1109" s="4"/>
      <c r="BT1109" s="4"/>
      <c r="BU1109" s="4"/>
      <c r="BV1109" s="4"/>
      <c r="BW1109" s="4"/>
      <c r="BX1109" s="4"/>
      <c r="BY1109" s="4"/>
      <c r="BZ1109" s="4"/>
      <c r="CA1109" s="4"/>
      <c r="CB1109" s="4"/>
      <c r="CC1109" s="4"/>
      <c r="CD1109" s="4"/>
      <c r="CE1109" s="4"/>
      <c r="CF1109" s="4"/>
      <c r="CG1109" s="4"/>
      <c r="CH1109" s="4"/>
      <c r="CI1109" s="4"/>
      <c r="CJ1109" s="4"/>
      <c r="CK1109" s="4"/>
      <c r="CL1109" s="4"/>
      <c r="CM1109" s="4"/>
    </row>
    <row r="1110" ht="14.25" customHeight="1">
      <c r="A1110" s="1" t="str">
        <f t="shared" ref="A1110:A1118" si="218">SWITCH(B1110,"OK",IF(ISBLANK(R1110),IF(ISBLANK(P1110),"Giữ chỗ nhóm","Giữ chỗ"),"OK"),"Chưa làm",IF(P1110&lt;&gt;"","Giữ chỗ",""),0,IF(ISBLANK(R1110),"Thêm",""),"")</f>
        <v>OK</v>
      </c>
      <c r="B1110" s="3" t="str">
        <f t="shared" ref="B1110:B1118" si="219">IF(Q1110&lt;&gt;"",0,IF(O1110="",IF(N1110="",,"Tự do chọn"),SWITCH(M1110,"KSTN",IF(LEFT(O1110,1)="A","OK","Sai lớp"),"CQ",IF(LEFT(O1110,1)="B","OK","Sai lớp"),"SIE",IF(LEFT(O1110,1)="C","OK","Sai lớp"),"VN",IF(LEFT(O1110,1)="D","OK","Sai lớp"),"VN-ICT",IF(LEFT(O1110,1)="D","OK","Sai lớp"),"Sai phân công")))</f>
        <v>OK</v>
      </c>
      <c r="C1110" s="4" t="s">
        <v>5959</v>
      </c>
      <c r="D1110" s="4" t="s">
        <v>5281</v>
      </c>
      <c r="E1110" s="4"/>
      <c r="F1110" s="4"/>
      <c r="G1110" s="4" t="s">
        <v>5960</v>
      </c>
      <c r="H1110" s="4" t="s">
        <v>5961</v>
      </c>
      <c r="I1110" s="4"/>
      <c r="J1110" s="4" t="s">
        <v>123</v>
      </c>
      <c r="K1110" s="4"/>
      <c r="L1110" s="4" t="s">
        <v>5962</v>
      </c>
      <c r="M1110" s="4" t="s">
        <v>47</v>
      </c>
      <c r="N1110" s="4" t="s">
        <v>5</v>
      </c>
      <c r="O1110" s="4" t="s">
        <v>1209</v>
      </c>
      <c r="P1110" s="4" t="s">
        <v>1177</v>
      </c>
      <c r="Q1110" s="4"/>
      <c r="R1110" s="4" t="s">
        <v>5963</v>
      </c>
      <c r="S1110" s="4" t="s">
        <v>5964</v>
      </c>
      <c r="T1110" s="4" t="s">
        <v>5965</v>
      </c>
      <c r="U1110" s="4" t="s">
        <v>5966</v>
      </c>
      <c r="V1110" s="4" t="s">
        <v>5967</v>
      </c>
      <c r="W1110" s="4" t="s">
        <v>5968</v>
      </c>
      <c r="X1110" s="4" t="s">
        <v>151</v>
      </c>
      <c r="Y1110" s="4" t="s">
        <v>5969</v>
      </c>
      <c r="Z1110" s="4" t="s">
        <v>5970</v>
      </c>
      <c r="AA1110" s="4">
        <v>1199.0</v>
      </c>
      <c r="AB1110" s="4" t="s">
        <v>49</v>
      </c>
      <c r="AC1110" s="4"/>
      <c r="AD1110" s="4"/>
      <c r="AE1110" s="4"/>
      <c r="AF1110" s="4"/>
      <c r="AG1110" s="4"/>
      <c r="AH1110" s="4"/>
      <c r="AI1110" s="4"/>
      <c r="AJ1110" s="4"/>
      <c r="AK1110" s="4"/>
      <c r="AL1110" s="4"/>
      <c r="AM1110" s="4"/>
      <c r="AN1110" s="4"/>
      <c r="AO1110" s="4"/>
      <c r="AP1110" s="4" t="str">
        <f>VLOOKUP(AA1111,[1]Trộn!AA1110:AB4102,2,FALSE)</f>
        <v>#ERROR!</v>
      </c>
      <c r="AQ1110" s="4"/>
      <c r="AR1110" s="4"/>
      <c r="AS1110" s="4"/>
      <c r="AT1110" s="4"/>
      <c r="AU1110" s="4"/>
      <c r="AV1110" s="4"/>
      <c r="AW1110" s="4"/>
      <c r="AX1110" s="4"/>
      <c r="AY1110" s="4"/>
      <c r="AZ1110" s="4"/>
      <c r="BA1110" s="4"/>
      <c r="BB1110" s="4"/>
      <c r="BC1110" s="4"/>
      <c r="BD1110" s="4"/>
      <c r="BE1110" s="4"/>
      <c r="BF1110" s="4"/>
      <c r="BG1110" s="4"/>
      <c r="BH1110" s="4"/>
      <c r="BI1110" s="4"/>
      <c r="BJ1110" s="4"/>
      <c r="BK1110" s="4"/>
      <c r="BL1110" s="4"/>
      <c r="BM1110" s="4"/>
      <c r="BN1110" s="4"/>
      <c r="BO1110" s="4"/>
      <c r="BP1110" s="4"/>
      <c r="BQ1110" s="4"/>
      <c r="BR1110" s="4"/>
      <c r="BS1110" s="4"/>
      <c r="BT1110" s="4"/>
      <c r="BU1110" s="4"/>
      <c r="BV1110" s="4"/>
      <c r="BW1110" s="4"/>
      <c r="BX1110" s="4"/>
      <c r="BY1110" s="4"/>
      <c r="BZ1110" s="4"/>
      <c r="CA1110" s="4"/>
      <c r="CB1110" s="4"/>
      <c r="CC1110" s="4"/>
      <c r="CD1110" s="4"/>
      <c r="CE1110" s="4"/>
      <c r="CF1110" s="4"/>
      <c r="CG1110" s="4"/>
      <c r="CH1110" s="4"/>
      <c r="CI1110" s="4"/>
      <c r="CJ1110" s="4"/>
      <c r="CK1110" s="4"/>
      <c r="CL1110" s="4"/>
      <c r="CM1110" s="4"/>
    </row>
    <row r="1111" ht="14.25" customHeight="1">
      <c r="A1111" s="1" t="str">
        <f t="shared" si="218"/>
        <v>OK</v>
      </c>
      <c r="B1111" s="3" t="str">
        <f t="shared" si="219"/>
        <v>OK</v>
      </c>
      <c r="C1111" s="4" t="s">
        <v>5959</v>
      </c>
      <c r="D1111" s="4" t="s">
        <v>5281</v>
      </c>
      <c r="E1111" s="4"/>
      <c r="F1111" s="4"/>
      <c r="G1111" s="4"/>
      <c r="H1111" s="4"/>
      <c r="I1111" s="4"/>
      <c r="J1111" s="4"/>
      <c r="K1111" s="4"/>
      <c r="L1111" s="4"/>
      <c r="M1111" s="4" t="s">
        <v>47</v>
      </c>
      <c r="N1111" s="4" t="s">
        <v>5</v>
      </c>
      <c r="O1111" s="4" t="s">
        <v>1474</v>
      </c>
      <c r="P1111" s="4" t="s">
        <v>1239</v>
      </c>
      <c r="Q1111" s="4"/>
      <c r="R1111" s="4" t="s">
        <v>5971</v>
      </c>
      <c r="S1111" s="4" t="s">
        <v>5972</v>
      </c>
      <c r="T1111" s="4" t="s">
        <v>5973</v>
      </c>
      <c r="U1111" s="4" t="s">
        <v>5974</v>
      </c>
      <c r="V1111" s="4" t="s">
        <v>5975</v>
      </c>
      <c r="W1111" s="4" t="s">
        <v>5976</v>
      </c>
      <c r="X1111" s="4" t="s">
        <v>242</v>
      </c>
      <c r="Y1111" s="4" t="s">
        <v>5977</v>
      </c>
      <c r="Z1111" s="4"/>
      <c r="AA1111" s="4">
        <v>1200.0</v>
      </c>
      <c r="AB1111" s="4" t="s">
        <v>49</v>
      </c>
      <c r="AC1111" s="4"/>
      <c r="AD1111" s="4"/>
      <c r="AE1111" s="4"/>
      <c r="AF1111" s="4"/>
      <c r="AG1111" s="4"/>
      <c r="AH1111" s="4"/>
      <c r="AI1111" s="4"/>
      <c r="AJ1111" s="4"/>
      <c r="AK1111" s="4"/>
      <c r="AL1111" s="4"/>
      <c r="AM1111" s="4"/>
      <c r="AN1111" s="4"/>
      <c r="AO1111" s="4"/>
      <c r="AP1111" s="4" t="str">
        <f>VLOOKUP(AA1112,[1]Trộn!AA1111:AB4103,2,FALSE)</f>
        <v>#ERROR!</v>
      </c>
      <c r="AQ1111" s="4"/>
      <c r="AR1111" s="4"/>
      <c r="AS1111" s="4"/>
      <c r="AT1111" s="4"/>
      <c r="AU1111" s="4"/>
      <c r="AV1111" s="4"/>
      <c r="AW1111" s="4"/>
      <c r="AX1111" s="4"/>
      <c r="AY1111" s="4"/>
      <c r="AZ1111" s="4"/>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X1111" s="4"/>
      <c r="BY1111" s="4"/>
      <c r="BZ1111" s="4"/>
      <c r="CA1111" s="4"/>
      <c r="CB1111" s="4"/>
      <c r="CC1111" s="4"/>
      <c r="CD1111" s="4"/>
      <c r="CE1111" s="4"/>
      <c r="CF1111" s="4"/>
      <c r="CG1111" s="4"/>
      <c r="CH1111" s="4"/>
      <c r="CI1111" s="4"/>
      <c r="CJ1111" s="4"/>
      <c r="CK1111" s="4"/>
      <c r="CL1111" s="4"/>
      <c r="CM1111" s="4"/>
    </row>
    <row r="1112" ht="14.25" customHeight="1">
      <c r="A1112" s="1" t="str">
        <f t="shared" si="218"/>
        <v>OK</v>
      </c>
      <c r="B1112" s="3" t="str">
        <f t="shared" si="219"/>
        <v>OK</v>
      </c>
      <c r="C1112" s="4" t="s">
        <v>5959</v>
      </c>
      <c r="D1112" s="4" t="s">
        <v>5281</v>
      </c>
      <c r="E1112" s="4"/>
      <c r="F1112" s="4"/>
      <c r="G1112" s="4"/>
      <c r="H1112" s="4"/>
      <c r="I1112" s="4"/>
      <c r="J1112" s="4"/>
      <c r="K1112" s="4"/>
      <c r="L1112" s="4"/>
      <c r="M1112" s="4" t="s">
        <v>47</v>
      </c>
      <c r="N1112" s="4" t="s">
        <v>5</v>
      </c>
      <c r="O1112" s="4" t="s">
        <v>1474</v>
      </c>
      <c r="P1112" s="4" t="s">
        <v>294</v>
      </c>
      <c r="Q1112" s="4"/>
      <c r="R1112" s="4" t="s">
        <v>5978</v>
      </c>
      <c r="S1112" s="4" t="s">
        <v>5361</v>
      </c>
      <c r="T1112" s="4" t="s">
        <v>5917</v>
      </c>
      <c r="U1112" s="4" t="s">
        <v>5979</v>
      </c>
      <c r="V1112" s="4" t="s">
        <v>744</v>
      </c>
      <c r="W1112" s="4" t="s">
        <v>5980</v>
      </c>
      <c r="X1112" s="4" t="s">
        <v>171</v>
      </c>
      <c r="Y1112" s="4" t="s">
        <v>5981</v>
      </c>
      <c r="Z1112" s="4"/>
      <c r="AA1112" s="4">
        <v>1201.0</v>
      </c>
      <c r="AB1112" s="4" t="s">
        <v>49</v>
      </c>
      <c r="AC1112" s="4"/>
      <c r="AD1112" s="4"/>
      <c r="AE1112" s="4"/>
      <c r="AF1112" s="4"/>
      <c r="AG1112" s="4"/>
      <c r="AH1112" s="4"/>
      <c r="AI1112" s="4"/>
      <c r="AJ1112" s="4"/>
      <c r="AK1112" s="4"/>
      <c r="AL1112" s="4"/>
      <c r="AM1112" s="4"/>
      <c r="AN1112" s="4"/>
      <c r="AO1112" s="4"/>
      <c r="AP1112" s="4" t="str">
        <f>VLOOKUP(AA1113,[1]Trộn!AA1112:AB4104,2,FALSE)</f>
        <v>#ERROR!</v>
      </c>
      <c r="AQ1112" s="4"/>
      <c r="AR1112" s="4"/>
      <c r="AS1112" s="4"/>
      <c r="AT1112" s="4"/>
      <c r="AU1112" s="4"/>
      <c r="AV1112" s="4"/>
      <c r="AW1112" s="4"/>
      <c r="AX1112" s="4"/>
      <c r="AY1112" s="4"/>
      <c r="AZ1112" s="4"/>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X1112" s="4"/>
      <c r="BY1112" s="4"/>
      <c r="BZ1112" s="4"/>
      <c r="CA1112" s="4"/>
      <c r="CB1112" s="4"/>
      <c r="CC1112" s="4"/>
      <c r="CD1112" s="4"/>
      <c r="CE1112" s="4"/>
      <c r="CF1112" s="4"/>
      <c r="CG1112" s="4"/>
      <c r="CH1112" s="4"/>
      <c r="CI1112" s="4"/>
      <c r="CJ1112" s="4"/>
      <c r="CK1112" s="4"/>
      <c r="CL1112" s="4"/>
      <c r="CM1112" s="4"/>
    </row>
    <row r="1113" ht="14.25" customHeight="1">
      <c r="A1113" s="1" t="str">
        <f t="shared" si="218"/>
        <v/>
      </c>
      <c r="B1113" s="3">
        <f t="shared" si="219"/>
        <v>0</v>
      </c>
      <c r="C1113" s="4" t="s">
        <v>5959</v>
      </c>
      <c r="D1113" s="4" t="s">
        <v>5281</v>
      </c>
      <c r="E1113" s="4"/>
      <c r="F1113" s="4"/>
      <c r="G1113" s="4" t="s">
        <v>5960</v>
      </c>
      <c r="H1113" s="4" t="s">
        <v>5961</v>
      </c>
      <c r="I1113" s="4"/>
      <c r="J1113" s="4" t="s">
        <v>123</v>
      </c>
      <c r="K1113" s="4"/>
      <c r="L1113" s="4" t="s">
        <v>5962</v>
      </c>
      <c r="M1113" s="4"/>
      <c r="N1113" s="4"/>
      <c r="O1113" s="4"/>
      <c r="P1113" s="4"/>
      <c r="Q1113" s="4" t="s">
        <v>144</v>
      </c>
      <c r="R1113" s="4" t="s">
        <v>5982</v>
      </c>
      <c r="S1113" s="4" t="s">
        <v>5983</v>
      </c>
      <c r="T1113" s="4" t="s">
        <v>5984</v>
      </c>
      <c r="U1113" s="4" t="s">
        <v>5985</v>
      </c>
      <c r="V1113" s="4" t="s">
        <v>5986</v>
      </c>
      <c r="W1113" s="4" t="s">
        <v>150</v>
      </c>
      <c r="X1113" s="4" t="s">
        <v>99</v>
      </c>
      <c r="Y1113" s="4"/>
      <c r="Z1113" s="4" t="s">
        <v>219</v>
      </c>
      <c r="AA1113" s="4">
        <v>1202.0</v>
      </c>
      <c r="AB1113" s="4" t="s">
        <v>101</v>
      </c>
      <c r="AC1113" s="4"/>
      <c r="AD1113" s="4"/>
      <c r="AE1113" s="4"/>
      <c r="AF1113" s="4"/>
      <c r="AG1113" s="4"/>
      <c r="AH1113" s="4"/>
      <c r="AI1113" s="4"/>
      <c r="AJ1113" s="4"/>
      <c r="AK1113" s="4"/>
      <c r="AL1113" s="4"/>
      <c r="AM1113" s="4"/>
      <c r="AN1113" s="4"/>
      <c r="AO1113" s="4"/>
      <c r="AP1113" s="4" t="str">
        <f>VLOOKUP(AA1114,[1]Trộn!AA1113:AB4105,2,FALSE)</f>
        <v>#ERROR!</v>
      </c>
      <c r="AQ1113" s="4"/>
      <c r="AR1113" s="4"/>
      <c r="AS1113" s="4"/>
      <c r="AT1113" s="4"/>
      <c r="AU1113" s="4"/>
      <c r="AV1113" s="4"/>
      <c r="AW1113" s="4"/>
      <c r="AX1113" s="4"/>
      <c r="AY1113" s="4"/>
      <c r="AZ1113" s="4"/>
      <c r="BA1113" s="4"/>
      <c r="BB1113" s="4"/>
      <c r="BC1113" s="4"/>
      <c r="BD1113" s="4"/>
      <c r="BE1113" s="4"/>
      <c r="BF1113" s="4"/>
      <c r="BG1113" s="4"/>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c r="CD1113" s="4"/>
      <c r="CE1113" s="4"/>
      <c r="CF1113" s="4"/>
      <c r="CG1113" s="4"/>
      <c r="CH1113" s="4"/>
      <c r="CI1113" s="4"/>
      <c r="CJ1113" s="4"/>
      <c r="CK1113" s="4"/>
      <c r="CL1113" s="4"/>
      <c r="CM1113" s="4"/>
    </row>
    <row r="1114" ht="14.25" customHeight="1">
      <c r="A1114" s="1" t="str">
        <f t="shared" si="218"/>
        <v/>
      </c>
      <c r="B1114" s="3">
        <f t="shared" si="219"/>
        <v>0</v>
      </c>
      <c r="C1114" s="4" t="s">
        <v>5959</v>
      </c>
      <c r="D1114" s="4" t="s">
        <v>5281</v>
      </c>
      <c r="E1114" s="4"/>
      <c r="F1114" s="4"/>
      <c r="G1114" s="4"/>
      <c r="H1114" s="4"/>
      <c r="I1114" s="4"/>
      <c r="J1114" s="4"/>
      <c r="K1114" s="4"/>
      <c r="L1114" s="4"/>
      <c r="M1114" s="4"/>
      <c r="N1114" s="4"/>
      <c r="O1114" s="4"/>
      <c r="P1114" s="4"/>
      <c r="Q1114" s="4" t="s">
        <v>144</v>
      </c>
      <c r="R1114" s="4" t="s">
        <v>5987</v>
      </c>
      <c r="S1114" s="4" t="s">
        <v>5988</v>
      </c>
      <c r="T1114" s="4" t="s">
        <v>5989</v>
      </c>
      <c r="U1114" s="4" t="s">
        <v>5990</v>
      </c>
      <c r="V1114" s="4" t="s">
        <v>5991</v>
      </c>
      <c r="W1114" s="4" t="s">
        <v>150</v>
      </c>
      <c r="X1114" s="4" t="s">
        <v>410</v>
      </c>
      <c r="Y1114" s="4"/>
      <c r="Z1114" s="4" t="s">
        <v>2841</v>
      </c>
      <c r="AA1114" s="4">
        <v>1203.0</v>
      </c>
      <c r="AB1114" s="4" t="s">
        <v>101</v>
      </c>
      <c r="AC1114" s="4"/>
      <c r="AD1114" s="4"/>
      <c r="AE1114" s="4"/>
      <c r="AF1114" s="4"/>
      <c r="AG1114" s="4"/>
      <c r="AH1114" s="4"/>
      <c r="AI1114" s="4"/>
      <c r="AJ1114" s="4"/>
      <c r="AK1114" s="4"/>
      <c r="AL1114" s="4"/>
      <c r="AM1114" s="4"/>
      <c r="AN1114" s="4"/>
      <c r="AO1114" s="4"/>
      <c r="AP1114" s="4" t="str">
        <f>VLOOKUP(AA1115,[1]Trộn!AA1114:AB4106,2,FALSE)</f>
        <v>#ERROR!</v>
      </c>
      <c r="AQ1114" s="4"/>
      <c r="AR1114" s="4"/>
      <c r="AS1114" s="4"/>
      <c r="AT1114" s="4"/>
      <c r="AU1114" s="4"/>
      <c r="AV1114" s="4"/>
      <c r="AW1114" s="4"/>
      <c r="AX1114" s="4"/>
      <c r="AY1114" s="4"/>
      <c r="AZ1114" s="4"/>
      <c r="BA1114" s="4"/>
      <c r="BB1114" s="4"/>
      <c r="BC1114" s="4"/>
      <c r="BD1114" s="4"/>
      <c r="BE1114" s="4"/>
      <c r="BF1114" s="4"/>
      <c r="BG1114" s="4"/>
      <c r="BH1114" s="4"/>
      <c r="BI1114" s="4"/>
      <c r="BJ1114" s="4"/>
      <c r="BK1114" s="4"/>
      <c r="BL1114" s="4"/>
      <c r="BM1114" s="4"/>
      <c r="BN1114" s="4"/>
      <c r="BO1114" s="4"/>
      <c r="BP1114" s="4"/>
      <c r="BQ1114" s="4"/>
      <c r="BR1114" s="4"/>
      <c r="BS1114" s="4"/>
      <c r="BT1114" s="4"/>
      <c r="BU1114" s="4"/>
      <c r="BV1114" s="4"/>
      <c r="BW1114" s="4"/>
      <c r="BX1114" s="4"/>
      <c r="BY1114" s="4"/>
      <c r="BZ1114" s="4"/>
      <c r="CA1114" s="4"/>
      <c r="CB1114" s="4"/>
      <c r="CC1114" s="4"/>
      <c r="CD1114" s="4"/>
      <c r="CE1114" s="4"/>
      <c r="CF1114" s="4"/>
      <c r="CG1114" s="4"/>
      <c r="CH1114" s="4"/>
      <c r="CI1114" s="4"/>
      <c r="CJ1114" s="4"/>
      <c r="CK1114" s="4"/>
      <c r="CL1114" s="4"/>
      <c r="CM1114" s="4"/>
    </row>
    <row r="1115" ht="14.25" customHeight="1">
      <c r="A1115" s="1" t="str">
        <f t="shared" si="218"/>
        <v/>
      </c>
      <c r="B1115" s="3">
        <f t="shared" si="219"/>
        <v>0</v>
      </c>
      <c r="C1115" s="4" t="s">
        <v>5959</v>
      </c>
      <c r="D1115" s="4" t="s">
        <v>5281</v>
      </c>
      <c r="E1115" s="4"/>
      <c r="F1115" s="4"/>
      <c r="G1115" s="4"/>
      <c r="H1115" s="4"/>
      <c r="I1115" s="4"/>
      <c r="J1115" s="4"/>
      <c r="K1115" s="4"/>
      <c r="L1115" s="4"/>
      <c r="M1115" s="4"/>
      <c r="N1115" s="4"/>
      <c r="O1115" s="4"/>
      <c r="P1115" s="4"/>
      <c r="Q1115" s="4" t="s">
        <v>144</v>
      </c>
      <c r="R1115" s="4" t="s">
        <v>5992</v>
      </c>
      <c r="S1115" s="4" t="s">
        <v>5993</v>
      </c>
      <c r="T1115" s="4" t="s">
        <v>5994</v>
      </c>
      <c r="U1115" s="4" t="s">
        <v>5995</v>
      </c>
      <c r="V1115" s="4" t="s">
        <v>5996</v>
      </c>
      <c r="W1115" s="4" t="s">
        <v>150</v>
      </c>
      <c r="X1115" s="4" t="s">
        <v>171</v>
      </c>
      <c r="Y1115" s="4"/>
      <c r="Z1115" s="4" t="s">
        <v>4516</v>
      </c>
      <c r="AA1115" s="4">
        <v>1204.0</v>
      </c>
      <c r="AB1115" s="4" t="s">
        <v>101</v>
      </c>
      <c r="AC1115" s="4"/>
      <c r="AD1115" s="4"/>
      <c r="AE1115" s="4"/>
      <c r="AF1115" s="4"/>
      <c r="AG1115" s="4"/>
      <c r="AH1115" s="4"/>
      <c r="AI1115" s="4"/>
      <c r="AJ1115" s="4"/>
      <c r="AK1115" s="4"/>
      <c r="AL1115" s="4"/>
      <c r="AM1115" s="4"/>
      <c r="AN1115" s="4"/>
      <c r="AO1115" s="4"/>
      <c r="AP1115" s="4" t="str">
        <f>VLOOKUP(AA1116,[1]Trộn!AA1115:AB4107,2,FALSE)</f>
        <v>#ERROR!</v>
      </c>
      <c r="AQ1115" s="4"/>
      <c r="AR1115" s="4"/>
      <c r="AS1115" s="4"/>
      <c r="AT1115" s="4"/>
      <c r="AU1115" s="4"/>
      <c r="AV1115" s="4"/>
      <c r="AW1115" s="4"/>
      <c r="AX1115" s="4"/>
      <c r="AY1115" s="4"/>
      <c r="AZ1115" s="4"/>
      <c r="BA1115" s="4"/>
      <c r="BB1115" s="4"/>
      <c r="BC1115" s="4"/>
      <c r="BD1115" s="4"/>
      <c r="BE1115" s="4"/>
      <c r="BF1115" s="4"/>
      <c r="BG1115" s="4"/>
      <c r="BH1115" s="4"/>
      <c r="BI1115" s="4"/>
      <c r="BJ1115" s="4"/>
      <c r="BK1115" s="4"/>
      <c r="BL1115" s="4"/>
      <c r="BM1115" s="4"/>
      <c r="BN1115" s="4"/>
      <c r="BO1115" s="4"/>
      <c r="BP1115" s="4"/>
      <c r="BQ1115" s="4"/>
      <c r="BR1115" s="4"/>
      <c r="BS1115" s="4"/>
      <c r="BT1115" s="4"/>
      <c r="BU1115" s="4"/>
      <c r="BV1115" s="4"/>
      <c r="BW1115" s="4"/>
      <c r="BX1115" s="4"/>
      <c r="BY1115" s="4"/>
      <c r="BZ1115" s="4"/>
      <c r="CA1115" s="4"/>
      <c r="CB1115" s="4"/>
      <c r="CC1115" s="4"/>
      <c r="CD1115" s="4"/>
      <c r="CE1115" s="4"/>
      <c r="CF1115" s="4"/>
      <c r="CG1115" s="4"/>
      <c r="CH1115" s="4"/>
      <c r="CI1115" s="4"/>
      <c r="CJ1115" s="4"/>
      <c r="CK1115" s="4"/>
      <c r="CL1115" s="4"/>
      <c r="CM1115" s="4"/>
    </row>
    <row r="1116" ht="14.25" customHeight="1">
      <c r="A1116" s="1" t="str">
        <f t="shared" si="218"/>
        <v>OK</v>
      </c>
      <c r="B1116" s="3" t="str">
        <f t="shared" si="219"/>
        <v>OK</v>
      </c>
      <c r="C1116" s="4" t="s">
        <v>5997</v>
      </c>
      <c r="D1116" s="4" t="s">
        <v>5281</v>
      </c>
      <c r="E1116" s="4"/>
      <c r="F1116" s="4"/>
      <c r="G1116" s="4"/>
      <c r="H1116" s="4" t="s">
        <v>5998</v>
      </c>
      <c r="I1116" s="4"/>
      <c r="J1116" s="4"/>
      <c r="K1116" s="4"/>
      <c r="L1116" s="4"/>
      <c r="M1116" s="4" t="s">
        <v>47</v>
      </c>
      <c r="N1116" s="4" t="s">
        <v>5</v>
      </c>
      <c r="O1116" s="4" t="s">
        <v>1209</v>
      </c>
      <c r="P1116" s="4" t="s">
        <v>1177</v>
      </c>
      <c r="Q1116" s="4"/>
      <c r="R1116" s="4" t="s">
        <v>5999</v>
      </c>
      <c r="S1116" s="4" t="s">
        <v>6000</v>
      </c>
      <c r="T1116" s="4" t="s">
        <v>6001</v>
      </c>
      <c r="U1116" s="4" t="s">
        <v>4093</v>
      </c>
      <c r="V1116" s="4" t="s">
        <v>149</v>
      </c>
      <c r="W1116" s="4" t="s">
        <v>1752</v>
      </c>
      <c r="X1116" s="4" t="s">
        <v>151</v>
      </c>
      <c r="Y1116" s="4" t="s">
        <v>6002</v>
      </c>
      <c r="Z1116" s="4"/>
      <c r="AA1116" s="4">
        <v>1205.0</v>
      </c>
      <c r="AB1116" s="4" t="s">
        <v>49</v>
      </c>
      <c r="AC1116" s="4"/>
      <c r="AD1116" s="4"/>
      <c r="AE1116" s="4"/>
      <c r="AF1116" s="4"/>
      <c r="AG1116" s="4"/>
      <c r="AH1116" s="4"/>
      <c r="AI1116" s="4"/>
      <c r="AJ1116" s="4"/>
      <c r="AK1116" s="4"/>
      <c r="AL1116" s="4"/>
      <c r="AM1116" s="4"/>
      <c r="AN1116" s="4"/>
      <c r="AO1116" s="4"/>
      <c r="AP1116" s="4" t="str">
        <f>VLOOKUP(AA1117,[1]Trộn!AA1116:AB4108,2,FALSE)</f>
        <v>#ERROR!</v>
      </c>
      <c r="AQ1116" s="4"/>
      <c r="AR1116" s="4"/>
      <c r="AS1116" s="4"/>
      <c r="AT1116" s="4"/>
      <c r="AU1116" s="4"/>
      <c r="AV1116" s="4"/>
      <c r="AW1116" s="4"/>
      <c r="AX1116" s="4"/>
      <c r="AY1116" s="4"/>
      <c r="AZ1116" s="4"/>
      <c r="BA1116" s="4"/>
      <c r="BB1116" s="4"/>
      <c r="BC1116" s="4"/>
      <c r="BD1116" s="4"/>
      <c r="BE1116" s="4"/>
      <c r="BF1116" s="4"/>
      <c r="BG1116" s="4"/>
      <c r="BH1116" s="4"/>
      <c r="BI1116" s="4"/>
      <c r="BJ1116" s="4"/>
      <c r="BK1116" s="4"/>
      <c r="BL1116" s="4"/>
      <c r="BM1116" s="4"/>
      <c r="BN1116" s="4"/>
      <c r="BO1116" s="4"/>
      <c r="BP1116" s="4"/>
      <c r="BQ1116" s="4"/>
      <c r="BR1116" s="4"/>
      <c r="BS1116" s="4"/>
      <c r="BT1116" s="4"/>
      <c r="BU1116" s="4"/>
      <c r="BV1116" s="4"/>
      <c r="BW1116" s="4"/>
      <c r="BX1116" s="4"/>
      <c r="BY1116" s="4"/>
      <c r="BZ1116" s="4"/>
      <c r="CA1116" s="4"/>
      <c r="CB1116" s="4"/>
      <c r="CC1116" s="4"/>
      <c r="CD1116" s="4"/>
      <c r="CE1116" s="4"/>
      <c r="CF1116" s="4"/>
      <c r="CG1116" s="4"/>
      <c r="CH1116" s="4"/>
      <c r="CI1116" s="4"/>
      <c r="CJ1116" s="4"/>
      <c r="CK1116" s="4"/>
      <c r="CL1116" s="4"/>
      <c r="CM1116" s="4"/>
    </row>
    <row r="1117" ht="14.25" customHeight="1">
      <c r="A1117" s="1" t="str">
        <f t="shared" si="218"/>
        <v>OK</v>
      </c>
      <c r="B1117" s="3" t="str">
        <f t="shared" si="219"/>
        <v>OK</v>
      </c>
      <c r="C1117" s="4" t="s">
        <v>5997</v>
      </c>
      <c r="D1117" s="4" t="s">
        <v>5281</v>
      </c>
      <c r="E1117" s="4"/>
      <c r="F1117" s="4"/>
      <c r="G1117" s="4"/>
      <c r="H1117" s="4"/>
      <c r="I1117" s="4"/>
      <c r="J1117" s="4"/>
      <c r="K1117" s="4"/>
      <c r="L1117" s="4"/>
      <c r="M1117" s="4" t="s">
        <v>47</v>
      </c>
      <c r="N1117" s="4" t="s">
        <v>5</v>
      </c>
      <c r="O1117" s="4" t="s">
        <v>1474</v>
      </c>
      <c r="P1117" s="4" t="s">
        <v>1239</v>
      </c>
      <c r="Q1117" s="4"/>
      <c r="R1117" s="4" t="s">
        <v>6003</v>
      </c>
      <c r="S1117" s="4" t="s">
        <v>6004</v>
      </c>
      <c r="T1117" s="4" t="s">
        <v>3587</v>
      </c>
      <c r="U1117" s="4" t="s">
        <v>6005</v>
      </c>
      <c r="V1117" s="4" t="s">
        <v>6006</v>
      </c>
      <c r="W1117" s="4" t="s">
        <v>6007</v>
      </c>
      <c r="X1117" s="4" t="s">
        <v>171</v>
      </c>
      <c r="Y1117" s="4" t="s">
        <v>6008</v>
      </c>
      <c r="Z1117" s="4"/>
      <c r="AA1117" s="4">
        <v>1206.0</v>
      </c>
      <c r="AB1117" s="4" t="s">
        <v>49</v>
      </c>
      <c r="AC1117" s="4"/>
      <c r="AD1117" s="4"/>
      <c r="AE1117" s="4"/>
      <c r="AF1117" s="4"/>
      <c r="AG1117" s="4"/>
      <c r="AH1117" s="4"/>
      <c r="AI1117" s="4"/>
      <c r="AJ1117" s="4"/>
      <c r="AK1117" s="4"/>
      <c r="AL1117" s="4"/>
      <c r="AM1117" s="4"/>
      <c r="AN1117" s="4"/>
      <c r="AO1117" s="4"/>
      <c r="AP1117" s="4" t="str">
        <f>VLOOKUP(AA1118,[1]Trộn!AA1117:AB4109,2,FALSE)</f>
        <v>#ERROR!</v>
      </c>
      <c r="AQ1117" s="4"/>
      <c r="AR1117" s="4"/>
      <c r="AS1117" s="4"/>
      <c r="AT1117" s="4"/>
      <c r="AU1117" s="4"/>
      <c r="AV1117" s="4"/>
      <c r="AW1117" s="4"/>
      <c r="AX1117" s="4"/>
      <c r="AY1117" s="4"/>
      <c r="AZ1117" s="4"/>
      <c r="BA1117" s="4"/>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c r="CL1117" s="4"/>
      <c r="CM1117" s="4"/>
    </row>
    <row r="1118" ht="14.25" customHeight="1">
      <c r="A1118" s="1" t="str">
        <f t="shared" si="218"/>
        <v/>
      </c>
      <c r="B1118" s="3" t="str">
        <f t="shared" si="219"/>
        <v>Tự do chọn</v>
      </c>
      <c r="C1118" s="4" t="s">
        <v>5997</v>
      </c>
      <c r="D1118" s="4" t="s">
        <v>5281</v>
      </c>
      <c r="E1118" s="4"/>
      <c r="F1118" s="4"/>
      <c r="G1118" s="4"/>
      <c r="H1118" s="4" t="s">
        <v>5998</v>
      </c>
      <c r="I1118" s="4"/>
      <c r="J1118" s="4"/>
      <c r="K1118" s="4"/>
      <c r="L1118" s="4"/>
      <c r="M1118" s="4" t="s">
        <v>48</v>
      </c>
      <c r="N1118" s="4" t="s">
        <v>9</v>
      </c>
      <c r="O1118" s="4"/>
      <c r="P1118" s="4"/>
      <c r="Q1118" s="4"/>
      <c r="R1118" s="4"/>
      <c r="S1118" s="4"/>
      <c r="T1118" s="4"/>
      <c r="U1118" s="4"/>
      <c r="V1118" s="4"/>
      <c r="W1118" s="4"/>
      <c r="X1118" s="4"/>
      <c r="Y1118" s="4"/>
      <c r="Z1118" s="4"/>
      <c r="AA1118" s="4">
        <v>1207.0</v>
      </c>
      <c r="AB1118" s="4" t="s">
        <v>48</v>
      </c>
      <c r="AC1118" s="4"/>
      <c r="AD1118" s="4"/>
      <c r="AE1118" s="4"/>
      <c r="AF1118" s="4"/>
      <c r="AG1118" s="4"/>
      <c r="AH1118" s="4"/>
      <c r="AI1118" s="4"/>
      <c r="AJ1118" s="4"/>
      <c r="AK1118" s="4"/>
      <c r="AL1118" s="4"/>
      <c r="AM1118" s="4"/>
      <c r="AN1118" s="4"/>
      <c r="AO1118" s="4"/>
      <c r="AP1118" s="4" t="str">
        <f>VLOOKUP(AA1119,[1]Trộn!AA1118:AB4110,2,FALSE)</f>
        <v>#ERROR!</v>
      </c>
      <c r="AQ1118" s="4"/>
      <c r="AR1118" s="4"/>
      <c r="AS1118" s="4"/>
      <c r="AT1118" s="4"/>
      <c r="AU1118" s="4"/>
      <c r="AV1118" s="4"/>
      <c r="AW1118" s="4"/>
      <c r="AX1118" s="4"/>
      <c r="AY1118" s="4"/>
      <c r="AZ1118" s="4"/>
      <c r="BA1118" s="4"/>
      <c r="BB1118" s="4"/>
      <c r="BC1118" s="4"/>
      <c r="BD1118" s="4"/>
      <c r="BE1118" s="4"/>
      <c r="BF1118" s="4"/>
      <c r="BG1118" s="4"/>
      <c r="BH1118" s="4"/>
      <c r="BI1118" s="4"/>
      <c r="BJ1118" s="4"/>
      <c r="BK1118" s="4"/>
      <c r="BL1118" s="4"/>
      <c r="BM1118" s="4"/>
      <c r="BN1118" s="4"/>
      <c r="BO1118" s="4"/>
      <c r="BP1118" s="4"/>
      <c r="BQ1118" s="4"/>
      <c r="BR1118" s="4"/>
      <c r="BS1118" s="4"/>
      <c r="BT1118" s="4"/>
      <c r="BU1118" s="4"/>
      <c r="BV1118" s="4"/>
      <c r="BW1118" s="4"/>
      <c r="BX1118" s="4"/>
      <c r="BY1118" s="4"/>
      <c r="BZ1118" s="4"/>
      <c r="CA1118" s="4"/>
      <c r="CB1118" s="4"/>
      <c r="CC1118" s="4"/>
      <c r="CD1118" s="4"/>
      <c r="CE1118" s="4"/>
      <c r="CF1118" s="4"/>
      <c r="CG1118" s="4"/>
      <c r="CH1118" s="4"/>
      <c r="CI1118" s="4"/>
      <c r="CJ1118" s="4"/>
      <c r="CK1118" s="4"/>
      <c r="CL1118" s="4"/>
      <c r="CM1118" s="4"/>
    </row>
    <row r="1119" ht="14.25" customHeight="1">
      <c r="A1119" s="1"/>
      <c r="B1119" s="3"/>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c r="BI1119" s="4"/>
      <c r="BJ1119" s="4"/>
      <c r="BK1119" s="4"/>
      <c r="BL1119" s="4"/>
      <c r="BM1119" s="4"/>
      <c r="BN1119" s="4"/>
      <c r="BO1119" s="4"/>
      <c r="BP1119" s="4"/>
      <c r="BQ1119" s="4"/>
      <c r="BR1119" s="4"/>
      <c r="BS1119" s="4"/>
      <c r="BT1119" s="4"/>
      <c r="BU1119" s="4"/>
      <c r="BV1119" s="4"/>
      <c r="BW1119" s="4"/>
      <c r="BX1119" s="4"/>
      <c r="BY1119" s="4"/>
      <c r="BZ1119" s="4"/>
      <c r="CA1119" s="4"/>
      <c r="CB1119" s="4"/>
      <c r="CC1119" s="4"/>
      <c r="CD1119" s="4"/>
      <c r="CE1119" s="4"/>
      <c r="CF1119" s="4"/>
      <c r="CG1119" s="4"/>
      <c r="CH1119" s="4"/>
      <c r="CI1119" s="4"/>
      <c r="CJ1119" s="4"/>
      <c r="CK1119" s="4"/>
      <c r="CL1119" s="4"/>
      <c r="CM1119" s="4"/>
    </row>
    <row r="1120" ht="14.25" customHeight="1">
      <c r="A1120" s="1" t="str">
        <f t="shared" ref="A1120:A1122" si="220">SWITCH(B1120,"OK",IF(ISBLANK(R1120),IF(ISBLANK(P1120),"Giữ chỗ nhóm","Giữ chỗ"),"OK"),"Chưa làm",IF(P1120&lt;&gt;"","Giữ chỗ",""),0,IF(ISBLANK(R1120),"Thêm",""),"")</f>
        <v/>
      </c>
      <c r="B1120" s="3">
        <f t="shared" ref="B1120:B1122" si="221">IF(Q1120&lt;&gt;"",0,IF(O1120="",IF(N1120="",,"Tự do chọn"),SWITCH(M1120,"KSTN",IF(LEFT(O1120,1)="A","OK","Sai lớp"),"CQ",IF(LEFT(O1120,1)="B","OK","Sai lớp"),"SIE",IF(LEFT(O1120,1)="C","OK","Sai lớp"),"VN",IF(LEFT(O1120,1)="D","OK","Sai lớp"),"VN-ICT",IF(LEFT(O1120,1)="D","OK","Sai lớp"),"Sai phân công")))</f>
        <v>0</v>
      </c>
      <c r="C1120" s="4" t="s">
        <v>5997</v>
      </c>
      <c r="D1120" s="4" t="s">
        <v>5281</v>
      </c>
      <c r="E1120" s="4"/>
      <c r="F1120" s="4"/>
      <c r="G1120" s="4"/>
      <c r="H1120" s="4"/>
      <c r="I1120" s="4"/>
      <c r="J1120" s="4"/>
      <c r="K1120" s="4"/>
      <c r="L1120" s="4"/>
      <c r="M1120" s="4"/>
      <c r="N1120" s="4"/>
      <c r="O1120" s="4"/>
      <c r="P1120" s="4" t="s">
        <v>4510</v>
      </c>
      <c r="Q1120" s="4" t="s">
        <v>9</v>
      </c>
      <c r="R1120" s="4" t="s">
        <v>6009</v>
      </c>
      <c r="S1120" s="4" t="s">
        <v>150</v>
      </c>
      <c r="T1120" s="4" t="s">
        <v>150</v>
      </c>
      <c r="U1120" s="4" t="s">
        <v>150</v>
      </c>
      <c r="V1120" s="4" t="s">
        <v>150</v>
      </c>
      <c r="W1120" s="4" t="s">
        <v>150</v>
      </c>
      <c r="X1120" s="4" t="s">
        <v>6010</v>
      </c>
      <c r="Y1120" s="4"/>
      <c r="Z1120" s="4" t="s">
        <v>6011</v>
      </c>
      <c r="AA1120" s="4">
        <v>1209.0</v>
      </c>
      <c r="AB1120" s="4" t="s">
        <v>13</v>
      </c>
      <c r="AC1120" s="4"/>
      <c r="AD1120" s="4"/>
      <c r="AE1120" s="4"/>
      <c r="AF1120" s="4"/>
      <c r="AG1120" s="4"/>
      <c r="AH1120" s="4"/>
      <c r="AI1120" s="4"/>
      <c r="AJ1120" s="4"/>
      <c r="AK1120" s="4"/>
      <c r="AL1120" s="4"/>
      <c r="AM1120" s="4"/>
      <c r="AN1120" s="4"/>
      <c r="AO1120" s="4"/>
      <c r="AP1120" s="4" t="str">
        <f>VLOOKUP(AA1121,[1]Trộn!AA1120:AB4112,2,FALSE)</f>
        <v>#ERROR!</v>
      </c>
      <c r="AQ1120" s="4"/>
      <c r="AR1120" s="4"/>
      <c r="AS1120" s="4"/>
      <c r="AT1120" s="4"/>
      <c r="AU1120" s="4"/>
      <c r="AV1120" s="4"/>
      <c r="AW1120" s="4"/>
      <c r="AX1120" s="4"/>
      <c r="AY1120" s="4"/>
      <c r="AZ1120" s="4"/>
      <c r="BA1120" s="4"/>
      <c r="BB1120" s="4"/>
      <c r="BC1120" s="4"/>
      <c r="BD1120" s="4"/>
      <c r="BE1120" s="4"/>
      <c r="BF1120" s="4"/>
      <c r="BG1120" s="4"/>
      <c r="BH1120" s="4"/>
      <c r="BI1120" s="4"/>
      <c r="BJ1120" s="4"/>
      <c r="BK1120" s="4"/>
      <c r="BL1120" s="4"/>
      <c r="BM1120" s="4"/>
      <c r="BN1120" s="4"/>
      <c r="BO1120" s="4"/>
      <c r="BP1120" s="4"/>
      <c r="BQ1120" s="4"/>
      <c r="BR1120" s="4"/>
      <c r="BS1120" s="4"/>
      <c r="BT1120" s="4"/>
      <c r="BU1120" s="4"/>
      <c r="BV1120" s="4"/>
      <c r="BW1120" s="4"/>
      <c r="BX1120" s="4"/>
      <c r="BY1120" s="4"/>
      <c r="BZ1120" s="4"/>
      <c r="CA1120" s="4"/>
      <c r="CB1120" s="4"/>
      <c r="CC1120" s="4"/>
      <c r="CD1120" s="4"/>
      <c r="CE1120" s="4"/>
      <c r="CF1120" s="4"/>
      <c r="CG1120" s="4"/>
      <c r="CH1120" s="4"/>
      <c r="CI1120" s="4"/>
      <c r="CJ1120" s="4"/>
      <c r="CK1120" s="4"/>
      <c r="CL1120" s="4"/>
      <c r="CM1120" s="4"/>
    </row>
    <row r="1121" ht="14.25" customHeight="1">
      <c r="A1121" s="1" t="str">
        <f t="shared" si="220"/>
        <v/>
      </c>
      <c r="B1121" s="3" t="str">
        <f t="shared" si="221"/>
        <v>Tự do chọn</v>
      </c>
      <c r="C1121" s="4" t="s">
        <v>6012</v>
      </c>
      <c r="D1121" s="4" t="s">
        <v>5281</v>
      </c>
      <c r="E1121" s="4"/>
      <c r="F1121" s="4"/>
      <c r="G1121" s="4"/>
      <c r="H1121" s="4" t="s">
        <v>6013</v>
      </c>
      <c r="I1121" s="4"/>
      <c r="J1121" s="4"/>
      <c r="K1121" s="4"/>
      <c r="L1121" s="4"/>
      <c r="M1121" s="4" t="s">
        <v>47</v>
      </c>
      <c r="N1121" s="4" t="s">
        <v>5</v>
      </c>
      <c r="O1121" s="4"/>
      <c r="P1121" s="4"/>
      <c r="Q1121" s="4"/>
      <c r="R1121" s="4"/>
      <c r="S1121" s="4"/>
      <c r="T1121" s="4"/>
      <c r="U1121" s="4"/>
      <c r="V1121" s="4"/>
      <c r="W1121" s="4"/>
      <c r="X1121" s="4"/>
      <c r="Y1121" s="4"/>
      <c r="Z1121" s="4"/>
      <c r="AA1121" s="4">
        <v>1210.0</v>
      </c>
      <c r="AB1121" s="4" t="s">
        <v>49</v>
      </c>
      <c r="AC1121" s="4"/>
      <c r="AD1121" s="4"/>
      <c r="AE1121" s="4"/>
      <c r="AF1121" s="4"/>
      <c r="AG1121" s="4"/>
      <c r="AH1121" s="4"/>
      <c r="AI1121" s="4"/>
      <c r="AJ1121" s="4"/>
      <c r="AK1121" s="4"/>
      <c r="AL1121" s="4"/>
      <c r="AM1121" s="4"/>
      <c r="AN1121" s="4"/>
      <c r="AO1121" s="4"/>
      <c r="AP1121" s="4" t="str">
        <f>VLOOKUP(AA1122,[1]Trộn!AA1121:AB4113,2,FALSE)</f>
        <v>#ERROR!</v>
      </c>
      <c r="AQ1121" s="4"/>
      <c r="AR1121" s="4"/>
      <c r="AS1121" s="4"/>
      <c r="AT1121" s="4"/>
      <c r="AU1121" s="4"/>
      <c r="AV1121" s="4"/>
      <c r="AW1121" s="4"/>
      <c r="AX1121" s="4"/>
      <c r="AY1121" s="4"/>
      <c r="AZ1121" s="4"/>
      <c r="BA1121" s="4"/>
      <c r="BB1121" s="4"/>
      <c r="BC1121" s="4"/>
      <c r="BD1121" s="4"/>
      <c r="BE1121" s="4"/>
      <c r="BF1121" s="4"/>
      <c r="BG1121" s="4"/>
      <c r="BH1121" s="4"/>
      <c r="BI1121" s="4"/>
      <c r="BJ1121" s="4"/>
      <c r="BK1121" s="4"/>
      <c r="BL1121" s="4"/>
      <c r="BM1121" s="4"/>
      <c r="BN1121" s="4"/>
      <c r="BO1121" s="4"/>
      <c r="BP1121" s="4"/>
      <c r="BQ1121" s="4"/>
      <c r="BR1121" s="4"/>
      <c r="BS1121" s="4"/>
      <c r="BT1121" s="4"/>
      <c r="BU1121" s="4"/>
      <c r="BV1121" s="4"/>
      <c r="BW1121" s="4"/>
      <c r="BX1121" s="4"/>
      <c r="BY1121" s="4"/>
      <c r="BZ1121" s="4"/>
      <c r="CA1121" s="4"/>
      <c r="CB1121" s="4"/>
      <c r="CC1121" s="4"/>
      <c r="CD1121" s="4"/>
      <c r="CE1121" s="4"/>
      <c r="CF1121" s="4"/>
      <c r="CG1121" s="4"/>
      <c r="CH1121" s="4"/>
      <c r="CI1121" s="4"/>
      <c r="CJ1121" s="4"/>
      <c r="CK1121" s="4"/>
      <c r="CL1121" s="4"/>
      <c r="CM1121" s="4"/>
    </row>
    <row r="1122" ht="14.25" customHeight="1">
      <c r="A1122" s="1" t="str">
        <f t="shared" si="220"/>
        <v/>
      </c>
      <c r="B1122" s="3" t="str">
        <f t="shared" si="221"/>
        <v>Tự do chọn</v>
      </c>
      <c r="C1122" s="4" t="s">
        <v>6012</v>
      </c>
      <c r="D1122" s="4" t="s">
        <v>5281</v>
      </c>
      <c r="E1122" s="4"/>
      <c r="F1122" s="4"/>
      <c r="G1122" s="4"/>
      <c r="H1122" s="4" t="s">
        <v>6013</v>
      </c>
      <c r="I1122" s="4"/>
      <c r="J1122" s="4"/>
      <c r="K1122" s="4"/>
      <c r="L1122" s="4"/>
      <c r="M1122" s="4" t="s">
        <v>48</v>
      </c>
      <c r="N1122" s="4" t="s">
        <v>9</v>
      </c>
      <c r="O1122" s="4"/>
      <c r="P1122" s="4"/>
      <c r="Q1122" s="4"/>
      <c r="R1122" s="4"/>
      <c r="S1122" s="4"/>
      <c r="T1122" s="4"/>
      <c r="U1122" s="4"/>
      <c r="V1122" s="4"/>
      <c r="W1122" s="4"/>
      <c r="X1122" s="4"/>
      <c r="Y1122" s="4"/>
      <c r="Z1122" s="4"/>
      <c r="AA1122" s="4">
        <v>1211.0</v>
      </c>
      <c r="AB1122" s="4" t="s">
        <v>48</v>
      </c>
      <c r="AC1122" s="4"/>
      <c r="AD1122" s="4"/>
      <c r="AE1122" s="4"/>
      <c r="AF1122" s="4"/>
      <c r="AG1122" s="4"/>
      <c r="AH1122" s="4"/>
      <c r="AI1122" s="4"/>
      <c r="AJ1122" s="4"/>
      <c r="AK1122" s="4"/>
      <c r="AL1122" s="4"/>
      <c r="AM1122" s="4"/>
      <c r="AN1122" s="4"/>
      <c r="AO1122" s="4"/>
      <c r="AP1122" s="4" t="str">
        <f>VLOOKUP(AA1123,[1]Trộn!AA1122:AB4114,2,FALSE)</f>
        <v>#ERROR!</v>
      </c>
      <c r="AQ1122" s="4"/>
      <c r="AR1122" s="4"/>
      <c r="AS1122" s="4"/>
      <c r="AT1122" s="4"/>
      <c r="AU1122" s="4"/>
      <c r="AV1122" s="4"/>
      <c r="AW1122" s="4"/>
      <c r="AX1122" s="4"/>
      <c r="AY1122" s="4"/>
      <c r="AZ1122" s="4"/>
      <c r="BA1122" s="4"/>
      <c r="BB1122" s="4"/>
      <c r="BC1122" s="4"/>
      <c r="BD1122" s="4"/>
      <c r="BE1122" s="4"/>
      <c r="BF1122" s="4"/>
      <c r="BG1122" s="4"/>
      <c r="BH1122" s="4"/>
      <c r="BI1122" s="4"/>
      <c r="BJ1122" s="4"/>
      <c r="BK1122" s="4"/>
      <c r="BL1122" s="4"/>
      <c r="BM1122" s="4"/>
      <c r="BN1122" s="4"/>
      <c r="BO1122" s="4"/>
      <c r="BP1122" s="4"/>
      <c r="BQ1122" s="4"/>
      <c r="BR1122" s="4"/>
      <c r="BS1122" s="4"/>
      <c r="BT1122" s="4"/>
      <c r="BU1122" s="4"/>
      <c r="BV1122" s="4"/>
      <c r="BW1122" s="4"/>
      <c r="BX1122" s="4"/>
      <c r="BY1122" s="4"/>
      <c r="BZ1122" s="4"/>
      <c r="CA1122" s="4"/>
      <c r="CB1122" s="4"/>
      <c r="CC1122" s="4"/>
      <c r="CD1122" s="4"/>
      <c r="CE1122" s="4"/>
      <c r="CF1122" s="4"/>
      <c r="CG1122" s="4"/>
      <c r="CH1122" s="4"/>
      <c r="CI1122" s="4"/>
      <c r="CJ1122" s="4"/>
      <c r="CK1122" s="4"/>
      <c r="CL1122" s="4"/>
      <c r="CM1122" s="4"/>
    </row>
    <row r="1123" ht="14.25" customHeight="1">
      <c r="A1123" s="1"/>
      <c r="B1123" s="3"/>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c r="BI1123" s="4"/>
      <c r="BJ1123" s="4"/>
      <c r="BK1123" s="4"/>
      <c r="BL1123" s="4"/>
      <c r="BM1123" s="4"/>
      <c r="BN1123" s="4"/>
      <c r="BO1123" s="4"/>
      <c r="BP1123" s="4"/>
      <c r="BQ1123" s="4"/>
      <c r="BR1123" s="4"/>
      <c r="BS1123" s="4"/>
      <c r="BT1123" s="4"/>
      <c r="BU1123" s="4"/>
      <c r="BV1123" s="4"/>
      <c r="BW1123" s="4"/>
      <c r="BX1123" s="4"/>
      <c r="BY1123" s="4"/>
      <c r="BZ1123" s="4"/>
      <c r="CA1123" s="4"/>
      <c r="CB1123" s="4"/>
      <c r="CC1123" s="4"/>
      <c r="CD1123" s="4"/>
      <c r="CE1123" s="4"/>
      <c r="CF1123" s="4"/>
      <c r="CG1123" s="4"/>
      <c r="CH1123" s="4"/>
      <c r="CI1123" s="4"/>
      <c r="CJ1123" s="4"/>
      <c r="CK1123" s="4"/>
      <c r="CL1123" s="4"/>
      <c r="CM1123" s="4"/>
    </row>
    <row r="1124" ht="14.25" customHeight="1">
      <c r="A1124" s="1" t="str">
        <f t="shared" ref="A1124:A1125" si="222">SWITCH(B1124,"OK",IF(ISBLANK(R1124),IF(ISBLANK(P1124),"Giữ chỗ nhóm","Giữ chỗ"),"OK"),"Chưa làm",IF(P1124&lt;&gt;"","Giữ chỗ",""),0,IF(ISBLANK(R1124),"Thêm",""),"")</f>
        <v>OK</v>
      </c>
      <c r="B1124" s="3" t="str">
        <f t="shared" ref="B1124:B1125" si="223">IF(Q1124&lt;&gt;"",0,IF(O1124="",IF(N1124="",,"Tự do chọn"),SWITCH(M1124,"KSTN",IF(LEFT(O1124,1)="A","OK","Sai lớp"),"CQ",IF(LEFT(O1124,1)="B","OK","Sai lớp"),"SIE",IF(LEFT(O1124,1)="C","OK","Sai lớp"),"VN",IF(LEFT(O1124,1)="D","OK","Sai lớp"),"VN-ICT",IF(LEFT(O1124,1)="D","OK","Sai lớp"),"Sai phân công")))</f>
        <v>OK</v>
      </c>
      <c r="C1124" s="4" t="s">
        <v>6014</v>
      </c>
      <c r="D1124" s="4" t="s">
        <v>5281</v>
      </c>
      <c r="E1124" s="4"/>
      <c r="F1124" s="4"/>
      <c r="G1124" s="4"/>
      <c r="H1124" s="4" t="s">
        <v>6015</v>
      </c>
      <c r="I1124" s="4"/>
      <c r="J1124" s="4"/>
      <c r="K1124" s="4"/>
      <c r="L1124" s="4"/>
      <c r="M1124" s="4" t="s">
        <v>47</v>
      </c>
      <c r="N1124" s="4" t="s">
        <v>5</v>
      </c>
      <c r="O1124" s="4" t="s">
        <v>1104</v>
      </c>
      <c r="P1124" s="4" t="s">
        <v>1105</v>
      </c>
      <c r="Q1124" s="4"/>
      <c r="R1124" s="4" t="s">
        <v>6016</v>
      </c>
      <c r="S1124" s="4" t="s">
        <v>6017</v>
      </c>
      <c r="T1124" s="4" t="s">
        <v>6018</v>
      </c>
      <c r="U1124" s="4" t="s">
        <v>6019</v>
      </c>
      <c r="V1124" s="4" t="s">
        <v>6020</v>
      </c>
      <c r="W1124" s="4" t="s">
        <v>6021</v>
      </c>
      <c r="X1124" s="4" t="s">
        <v>171</v>
      </c>
      <c r="Y1124" s="4" t="s">
        <v>6022</v>
      </c>
      <c r="Z1124" s="4"/>
      <c r="AA1124" s="4">
        <v>1213.0</v>
      </c>
      <c r="AB1124" s="4" t="s">
        <v>49</v>
      </c>
      <c r="AC1124" s="4"/>
      <c r="AD1124" s="4"/>
      <c r="AE1124" s="4"/>
      <c r="AF1124" s="4"/>
      <c r="AG1124" s="4"/>
      <c r="AH1124" s="4"/>
      <c r="AI1124" s="4"/>
      <c r="AJ1124" s="4"/>
      <c r="AK1124" s="4"/>
      <c r="AL1124" s="4"/>
      <c r="AM1124" s="4"/>
      <c r="AN1124" s="4"/>
      <c r="AO1124" s="4"/>
      <c r="AP1124" s="4" t="str">
        <f>VLOOKUP(AA1125,[1]Trộn!AA1124:AB4116,2,FALSE)</f>
        <v>#ERROR!</v>
      </c>
      <c r="AQ1124" s="4"/>
      <c r="AR1124" s="4"/>
      <c r="AS1124" s="4"/>
      <c r="AT1124" s="4"/>
      <c r="AU1124" s="4"/>
      <c r="AV1124" s="4"/>
      <c r="AW1124" s="4"/>
      <c r="AX1124" s="4"/>
      <c r="AY1124" s="4"/>
      <c r="AZ1124" s="4"/>
      <c r="BA1124" s="4"/>
      <c r="BB1124" s="4"/>
      <c r="BC1124" s="4"/>
      <c r="BD1124" s="4"/>
      <c r="BE1124" s="4"/>
      <c r="BF1124" s="4"/>
      <c r="BG1124" s="4"/>
      <c r="BH1124" s="4"/>
      <c r="BI1124" s="4"/>
      <c r="BJ1124" s="4"/>
      <c r="BK1124" s="4"/>
      <c r="BL1124" s="4"/>
      <c r="BM1124" s="4"/>
      <c r="BN1124" s="4"/>
      <c r="BO1124" s="4"/>
      <c r="BP1124" s="4"/>
      <c r="BQ1124" s="4"/>
      <c r="BR1124" s="4"/>
      <c r="BS1124" s="4"/>
      <c r="BT1124" s="4"/>
      <c r="BU1124" s="4"/>
      <c r="BV1124" s="4"/>
      <c r="BW1124" s="4"/>
      <c r="BX1124" s="4"/>
      <c r="BY1124" s="4"/>
      <c r="BZ1124" s="4"/>
      <c r="CA1124" s="4"/>
      <c r="CB1124" s="4"/>
      <c r="CC1124" s="4"/>
      <c r="CD1124" s="4"/>
      <c r="CE1124" s="4"/>
      <c r="CF1124" s="4"/>
      <c r="CG1124" s="4"/>
      <c r="CH1124" s="4"/>
      <c r="CI1124" s="4"/>
      <c r="CJ1124" s="4"/>
      <c r="CK1124" s="4"/>
      <c r="CL1124" s="4"/>
      <c r="CM1124" s="4"/>
    </row>
    <row r="1125" ht="14.25" customHeight="1">
      <c r="A1125" s="1" t="str">
        <f t="shared" si="222"/>
        <v/>
      </c>
      <c r="B1125" s="3" t="str">
        <f t="shared" si="223"/>
        <v>Tự do chọn</v>
      </c>
      <c r="C1125" s="4" t="s">
        <v>6014</v>
      </c>
      <c r="D1125" s="4" t="s">
        <v>5281</v>
      </c>
      <c r="E1125" s="4"/>
      <c r="F1125" s="4"/>
      <c r="G1125" s="4"/>
      <c r="H1125" s="4" t="s">
        <v>6015</v>
      </c>
      <c r="I1125" s="4"/>
      <c r="J1125" s="4"/>
      <c r="K1125" s="4"/>
      <c r="L1125" s="4"/>
      <c r="M1125" s="4" t="s">
        <v>48</v>
      </c>
      <c r="N1125" s="4" t="s">
        <v>9</v>
      </c>
      <c r="O1125" s="4"/>
      <c r="P1125" s="4"/>
      <c r="Q1125" s="4"/>
      <c r="R1125" s="4"/>
      <c r="S1125" s="4"/>
      <c r="T1125" s="4"/>
      <c r="U1125" s="4"/>
      <c r="V1125" s="4"/>
      <c r="W1125" s="4"/>
      <c r="X1125" s="4"/>
      <c r="Y1125" s="4"/>
      <c r="Z1125" s="4"/>
      <c r="AA1125" s="4">
        <v>1214.0</v>
      </c>
      <c r="AB1125" s="4" t="s">
        <v>48</v>
      </c>
      <c r="AC1125" s="4"/>
      <c r="AD1125" s="4"/>
      <c r="AE1125" s="4"/>
      <c r="AF1125" s="4"/>
      <c r="AG1125" s="4"/>
      <c r="AH1125" s="4"/>
      <c r="AI1125" s="4"/>
      <c r="AJ1125" s="4"/>
      <c r="AK1125" s="4"/>
      <c r="AL1125" s="4"/>
      <c r="AM1125" s="4"/>
      <c r="AN1125" s="4"/>
      <c r="AO1125" s="4"/>
      <c r="AP1125" s="4" t="str">
        <f>VLOOKUP(AA1126,[1]Trộn!AA1125:AB4117,2,FALSE)</f>
        <v>#ERROR!</v>
      </c>
      <c r="AQ1125" s="4"/>
      <c r="AR1125" s="4"/>
      <c r="AS1125" s="4"/>
      <c r="AT1125" s="4"/>
      <c r="AU1125" s="4"/>
      <c r="AV1125" s="4"/>
      <c r="AW1125" s="4"/>
      <c r="AX1125" s="4"/>
      <c r="AY1125" s="4"/>
      <c r="AZ1125" s="4"/>
      <c r="BA1125" s="4"/>
      <c r="BB1125" s="4"/>
      <c r="BC1125" s="4"/>
      <c r="BD1125" s="4"/>
      <c r="BE1125" s="4"/>
      <c r="BF1125" s="4"/>
      <c r="BG1125" s="4"/>
      <c r="BH1125" s="4"/>
      <c r="BI1125" s="4"/>
      <c r="BJ1125" s="4"/>
      <c r="BK1125" s="4"/>
      <c r="BL1125" s="4"/>
      <c r="BM1125" s="4"/>
      <c r="BN1125" s="4"/>
      <c r="BO1125" s="4"/>
      <c r="BP1125" s="4"/>
      <c r="BQ1125" s="4"/>
      <c r="BR1125" s="4"/>
      <c r="BS1125" s="4"/>
      <c r="BT1125" s="4"/>
      <c r="BU1125" s="4"/>
      <c r="BV1125" s="4"/>
      <c r="BW1125" s="4"/>
      <c r="BX1125" s="4"/>
      <c r="BY1125" s="4"/>
      <c r="BZ1125" s="4"/>
      <c r="CA1125" s="4"/>
      <c r="CB1125" s="4"/>
      <c r="CC1125" s="4"/>
      <c r="CD1125" s="4"/>
      <c r="CE1125" s="4"/>
      <c r="CF1125" s="4"/>
      <c r="CG1125" s="4"/>
      <c r="CH1125" s="4"/>
      <c r="CI1125" s="4"/>
      <c r="CJ1125" s="4"/>
      <c r="CK1125" s="4"/>
      <c r="CL1125" s="4"/>
      <c r="CM1125" s="4"/>
    </row>
    <row r="1126" ht="14.25" customHeight="1">
      <c r="A1126" s="1"/>
      <c r="B1126" s="3"/>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c r="BI1126" s="4"/>
      <c r="BJ1126" s="4"/>
      <c r="BK1126" s="4"/>
      <c r="BL1126" s="4"/>
      <c r="BM1126" s="4"/>
      <c r="BN1126" s="4"/>
      <c r="BO1126" s="4"/>
      <c r="BP1126" s="4"/>
      <c r="BQ1126" s="4"/>
      <c r="BR1126" s="4"/>
      <c r="BS1126" s="4"/>
      <c r="BT1126" s="4"/>
      <c r="BU1126" s="4"/>
      <c r="BV1126" s="4"/>
      <c r="BW1126" s="4"/>
      <c r="BX1126" s="4"/>
      <c r="BY1126" s="4"/>
      <c r="BZ1126" s="4"/>
      <c r="CA1126" s="4"/>
      <c r="CB1126" s="4"/>
      <c r="CC1126" s="4"/>
      <c r="CD1126" s="4"/>
      <c r="CE1126" s="4"/>
      <c r="CF1126" s="4"/>
      <c r="CG1126" s="4"/>
      <c r="CH1126" s="4"/>
      <c r="CI1126" s="4"/>
      <c r="CJ1126" s="4"/>
      <c r="CK1126" s="4"/>
      <c r="CL1126" s="4"/>
      <c r="CM1126" s="4"/>
    </row>
    <row r="1127" ht="14.25" customHeight="1">
      <c r="A1127" s="1" t="str">
        <f t="shared" ref="A1127:A1128" si="224">SWITCH(B1127,"OK",IF(ISBLANK(R1127),IF(ISBLANK(P1127),"Giữ chỗ nhóm","Giữ chỗ"),"OK"),"Chưa làm",IF(P1127&lt;&gt;"","Giữ chỗ",""),0,IF(ISBLANK(R1127),"Thêm",""),"")</f>
        <v/>
      </c>
      <c r="B1127" s="3" t="str">
        <f t="shared" ref="B1127:B1128" si="225">IF(Q1127&lt;&gt;"",0,IF(O1127="",IF(N1127="",,"Tự do chọn"),SWITCH(M1127,"KSTN",IF(LEFT(O1127,1)="A","OK","Sai lớp"),"CQ",IF(LEFT(O1127,1)="B","OK","Sai lớp"),"SIE",IF(LEFT(O1127,1)="C","OK","Sai lớp"),"VN",IF(LEFT(O1127,1)="D","OK","Sai lớp"),"VN-ICT",IF(LEFT(O1127,1)="D","OK","Sai lớp"),"Sai phân công")))</f>
        <v>Tự do chọn</v>
      </c>
      <c r="C1127" s="4" t="s">
        <v>6023</v>
      </c>
      <c r="D1127" s="4" t="s">
        <v>5281</v>
      </c>
      <c r="E1127" s="4"/>
      <c r="F1127" s="4"/>
      <c r="G1127" s="4"/>
      <c r="H1127" s="4" t="s">
        <v>6024</v>
      </c>
      <c r="I1127" s="4"/>
      <c r="J1127" s="4"/>
      <c r="K1127" s="4"/>
      <c r="L1127" s="4"/>
      <c r="M1127" s="4" t="s">
        <v>47</v>
      </c>
      <c r="N1127" s="4" t="s">
        <v>5</v>
      </c>
      <c r="O1127" s="4"/>
      <c r="P1127" s="4"/>
      <c r="Q1127" s="4"/>
      <c r="R1127" s="4"/>
      <c r="S1127" s="4"/>
      <c r="T1127" s="4"/>
      <c r="U1127" s="4"/>
      <c r="V1127" s="4"/>
      <c r="W1127" s="4"/>
      <c r="X1127" s="4"/>
      <c r="Y1127" s="4"/>
      <c r="Z1127" s="4"/>
      <c r="AA1127" s="4">
        <v>1216.0</v>
      </c>
      <c r="AB1127" s="4" t="s">
        <v>49</v>
      </c>
      <c r="AC1127" s="4"/>
      <c r="AD1127" s="4"/>
      <c r="AE1127" s="4"/>
      <c r="AF1127" s="4"/>
      <c r="AG1127" s="4"/>
      <c r="AH1127" s="4"/>
      <c r="AI1127" s="4"/>
      <c r="AJ1127" s="4"/>
      <c r="AK1127" s="4"/>
      <c r="AL1127" s="4"/>
      <c r="AM1127" s="4"/>
      <c r="AN1127" s="4"/>
      <c r="AO1127" s="4"/>
      <c r="AP1127" s="4" t="str">
        <f>VLOOKUP(AA1128,[1]Trộn!AA1127:AB4119,2,FALSE)</f>
        <v>#ERROR!</v>
      </c>
      <c r="AQ1127" s="4"/>
      <c r="AR1127" s="4"/>
      <c r="AS1127" s="4"/>
      <c r="AT1127" s="4"/>
      <c r="AU1127" s="4"/>
      <c r="AV1127" s="4"/>
      <c r="AW1127" s="4"/>
      <c r="AX1127" s="4"/>
      <c r="AY1127" s="4"/>
      <c r="AZ1127" s="4"/>
      <c r="BA1127" s="4"/>
      <c r="BB1127" s="4"/>
      <c r="BC1127" s="4"/>
      <c r="BD1127" s="4"/>
      <c r="BE1127" s="4"/>
      <c r="BF1127" s="4"/>
      <c r="BG1127" s="4"/>
      <c r="BH1127" s="4"/>
      <c r="BI1127" s="4"/>
      <c r="BJ1127" s="4"/>
      <c r="BK1127" s="4"/>
      <c r="BL1127" s="4"/>
      <c r="BM1127" s="4"/>
      <c r="BN1127" s="4"/>
      <c r="BO1127" s="4"/>
      <c r="BP1127" s="4"/>
      <c r="BQ1127" s="4"/>
      <c r="BR1127" s="4"/>
      <c r="BS1127" s="4"/>
      <c r="BT1127" s="4"/>
      <c r="BU1127" s="4"/>
      <c r="BV1127" s="4"/>
      <c r="BW1127" s="4"/>
      <c r="BX1127" s="4"/>
      <c r="BY1127" s="4"/>
      <c r="BZ1127" s="4"/>
      <c r="CA1127" s="4"/>
      <c r="CB1127" s="4"/>
      <c r="CC1127" s="4"/>
      <c r="CD1127" s="4"/>
      <c r="CE1127" s="4"/>
      <c r="CF1127" s="4"/>
      <c r="CG1127" s="4"/>
      <c r="CH1127" s="4"/>
      <c r="CI1127" s="4"/>
      <c r="CJ1127" s="4"/>
      <c r="CK1127" s="4"/>
      <c r="CL1127" s="4"/>
      <c r="CM1127" s="4"/>
    </row>
    <row r="1128" ht="14.25" customHeight="1">
      <c r="A1128" s="1" t="str">
        <f t="shared" si="224"/>
        <v/>
      </c>
      <c r="B1128" s="3" t="str">
        <f t="shared" si="225"/>
        <v>Tự do chọn</v>
      </c>
      <c r="C1128" s="4" t="s">
        <v>6023</v>
      </c>
      <c r="D1128" s="4" t="s">
        <v>5281</v>
      </c>
      <c r="E1128" s="4"/>
      <c r="F1128" s="4"/>
      <c r="G1128" s="4"/>
      <c r="H1128" s="4" t="s">
        <v>6024</v>
      </c>
      <c r="I1128" s="4"/>
      <c r="J1128" s="4"/>
      <c r="K1128" s="4"/>
      <c r="L1128" s="4"/>
      <c r="M1128" s="4" t="s">
        <v>48</v>
      </c>
      <c r="N1128" s="4" t="s">
        <v>9</v>
      </c>
      <c r="O1128" s="4"/>
      <c r="P1128" s="4"/>
      <c r="Q1128" s="4"/>
      <c r="R1128" s="4"/>
      <c r="S1128" s="4"/>
      <c r="T1128" s="4"/>
      <c r="U1128" s="4"/>
      <c r="V1128" s="4"/>
      <c r="W1128" s="4"/>
      <c r="X1128" s="4"/>
      <c r="Y1128" s="4"/>
      <c r="Z1128" s="4"/>
      <c r="AA1128" s="4">
        <v>1217.0</v>
      </c>
      <c r="AB1128" s="4" t="s">
        <v>48</v>
      </c>
      <c r="AC1128" s="4"/>
      <c r="AD1128" s="4"/>
      <c r="AE1128" s="4"/>
      <c r="AF1128" s="4"/>
      <c r="AG1128" s="4"/>
      <c r="AH1128" s="4"/>
      <c r="AI1128" s="4"/>
      <c r="AJ1128" s="4"/>
      <c r="AK1128" s="4"/>
      <c r="AL1128" s="4"/>
      <c r="AM1128" s="4"/>
      <c r="AN1128" s="4"/>
      <c r="AO1128" s="4"/>
      <c r="AP1128" s="4" t="str">
        <f>VLOOKUP(AA1129,[1]Trộn!AA1128:AB4120,2,FALSE)</f>
        <v>#ERROR!</v>
      </c>
      <c r="AQ1128" s="4"/>
      <c r="AR1128" s="4"/>
      <c r="AS1128" s="4"/>
      <c r="AT1128" s="4"/>
      <c r="AU1128" s="4"/>
      <c r="AV1128" s="4"/>
      <c r="AW1128" s="4"/>
      <c r="AX1128" s="4"/>
      <c r="AY1128" s="4"/>
      <c r="AZ1128" s="4"/>
      <c r="BA1128" s="4"/>
      <c r="BB1128" s="4"/>
      <c r="BC1128" s="4"/>
      <c r="BD1128" s="4"/>
      <c r="BE1128" s="4"/>
      <c r="BF1128" s="4"/>
      <c r="BG1128" s="4"/>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row>
    <row r="1129" ht="14.25" customHeight="1">
      <c r="A1129" s="1"/>
      <c r="B1129" s="3"/>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row>
    <row r="1130" ht="14.25" customHeight="1">
      <c r="A1130" s="1" t="str">
        <f t="shared" ref="A1130:A1131" si="226">SWITCH(B1130,"OK",IF(ISBLANK(R1130),IF(ISBLANK(P1130),"Giữ chỗ nhóm","Giữ chỗ"),"OK"),"Chưa làm",IF(P1130&lt;&gt;"","Giữ chỗ",""),0,IF(ISBLANK(R1130),"Thêm",""),"")</f>
        <v>OK</v>
      </c>
      <c r="B1130" s="3" t="str">
        <f t="shared" ref="B1130:B1131" si="227">IF(Q1130&lt;&gt;"",0,IF(O1130="",IF(N1130="",,"Tự do chọn"),SWITCH(M1130,"KSTN",IF(LEFT(O1130,1)="A","OK","Sai lớp"),"CQ",IF(LEFT(O1130,1)="B","OK","Sai lớp"),"SIE",IF(LEFT(O1130,1)="C","OK","Sai lớp"),"VN",IF(LEFT(O1130,1)="D","OK","Sai lớp"),"VN-ICT",IF(LEFT(O1130,1)="D","OK","Sai lớp"),"Sai phân công")))</f>
        <v>OK</v>
      </c>
      <c r="C1130" s="4" t="s">
        <v>6025</v>
      </c>
      <c r="D1130" s="4" t="s">
        <v>5281</v>
      </c>
      <c r="E1130" s="4"/>
      <c r="F1130" s="4"/>
      <c r="G1130" s="4"/>
      <c r="H1130" s="4" t="s">
        <v>6026</v>
      </c>
      <c r="I1130" s="4"/>
      <c r="J1130" s="4"/>
      <c r="K1130" s="4"/>
      <c r="L1130" s="4"/>
      <c r="M1130" s="4" t="s">
        <v>47</v>
      </c>
      <c r="N1130" s="4" t="s">
        <v>5</v>
      </c>
      <c r="O1130" s="4" t="s">
        <v>1474</v>
      </c>
      <c r="P1130" s="4" t="s">
        <v>294</v>
      </c>
      <c r="Q1130" s="4"/>
      <c r="R1130" s="4" t="s">
        <v>6027</v>
      </c>
      <c r="S1130" s="4" t="s">
        <v>6028</v>
      </c>
      <c r="T1130" s="4" t="s">
        <v>6029</v>
      </c>
      <c r="U1130" s="4" t="s">
        <v>3909</v>
      </c>
      <c r="V1130" s="4" t="s">
        <v>168</v>
      </c>
      <c r="W1130" s="4" t="s">
        <v>3910</v>
      </c>
      <c r="X1130" s="4" t="s">
        <v>151</v>
      </c>
      <c r="Y1130" s="4" t="s">
        <v>6030</v>
      </c>
      <c r="Z1130" s="4"/>
      <c r="AA1130" s="4">
        <v>1219.0</v>
      </c>
      <c r="AB1130" s="4" t="s">
        <v>49</v>
      </c>
      <c r="AC1130" s="4"/>
      <c r="AD1130" s="4"/>
      <c r="AE1130" s="4"/>
      <c r="AF1130" s="4"/>
      <c r="AG1130" s="4"/>
      <c r="AH1130" s="4"/>
      <c r="AI1130" s="4"/>
      <c r="AJ1130" s="4"/>
      <c r="AK1130" s="4"/>
      <c r="AL1130" s="4"/>
      <c r="AM1130" s="4"/>
      <c r="AN1130" s="4"/>
      <c r="AO1130" s="4"/>
      <c r="AP1130" s="4" t="str">
        <f>VLOOKUP(AA1131,[1]Trộn!AA1130:AB4122,2,FALSE)</f>
        <v>#ERROR!</v>
      </c>
      <c r="AQ1130" s="4"/>
      <c r="AR1130" s="4"/>
      <c r="AS1130" s="4"/>
      <c r="AT1130" s="4"/>
      <c r="AU1130" s="4"/>
      <c r="AV1130" s="4"/>
      <c r="AW1130" s="4"/>
      <c r="AX1130" s="4"/>
      <c r="AY1130" s="4"/>
      <c r="AZ1130" s="4"/>
      <c r="BA1130" s="4"/>
      <c r="BB1130" s="4"/>
      <c r="BC1130" s="4"/>
      <c r="BD1130" s="4"/>
      <c r="BE1130" s="4"/>
      <c r="BF1130" s="4"/>
      <c r="BG1130" s="4"/>
      <c r="BH1130" s="4"/>
      <c r="BI1130" s="4"/>
      <c r="BJ1130" s="4"/>
      <c r="BK1130" s="4"/>
      <c r="BL1130" s="4"/>
      <c r="BM1130" s="4"/>
      <c r="BN1130" s="4"/>
      <c r="BO1130" s="4"/>
      <c r="BP1130" s="4"/>
      <c r="BQ1130" s="4"/>
      <c r="BR1130" s="4"/>
      <c r="BS1130" s="4"/>
      <c r="BT1130" s="4"/>
      <c r="BU1130" s="4"/>
      <c r="BV1130" s="4"/>
      <c r="BW1130" s="4"/>
      <c r="BX1130" s="4"/>
      <c r="BY1130" s="4"/>
      <c r="BZ1130" s="4"/>
      <c r="CA1130" s="4"/>
      <c r="CB1130" s="4"/>
      <c r="CC1130" s="4"/>
      <c r="CD1130" s="4"/>
      <c r="CE1130" s="4"/>
      <c r="CF1130" s="4"/>
      <c r="CG1130" s="4"/>
      <c r="CH1130" s="4"/>
      <c r="CI1130" s="4"/>
      <c r="CJ1130" s="4"/>
      <c r="CK1130" s="4"/>
      <c r="CL1130" s="4"/>
      <c r="CM1130" s="4"/>
    </row>
    <row r="1131" ht="14.25" customHeight="1">
      <c r="A1131" s="1" t="str">
        <f t="shared" si="226"/>
        <v>OK</v>
      </c>
      <c r="B1131" s="3" t="str">
        <f t="shared" si="227"/>
        <v>OK</v>
      </c>
      <c r="C1131" s="4" t="s">
        <v>6025</v>
      </c>
      <c r="D1131" s="4" t="s">
        <v>5281</v>
      </c>
      <c r="E1131" s="4"/>
      <c r="F1131" s="4"/>
      <c r="G1131" s="4"/>
      <c r="H1131" s="4" t="s">
        <v>6026</v>
      </c>
      <c r="I1131" s="4"/>
      <c r="J1131" s="4"/>
      <c r="K1131" s="4"/>
      <c r="L1131" s="4"/>
      <c r="M1131" s="4" t="s">
        <v>13</v>
      </c>
      <c r="N1131" s="4" t="s">
        <v>9</v>
      </c>
      <c r="O1131" s="4" t="s">
        <v>413</v>
      </c>
      <c r="P1131" s="4" t="s">
        <v>475</v>
      </c>
      <c r="Q1131" s="4"/>
      <c r="R1131" s="4" t="s">
        <v>6031</v>
      </c>
      <c r="S1131" s="4"/>
      <c r="T1131" s="4"/>
      <c r="U1131" s="4"/>
      <c r="V1131" s="4"/>
      <c r="W1131" s="4"/>
      <c r="X1131" s="4" t="s">
        <v>6032</v>
      </c>
      <c r="Y1131" s="4" t="s">
        <v>6033</v>
      </c>
      <c r="Z1131" s="4"/>
      <c r="AA1131" s="4">
        <v>1220.0</v>
      </c>
      <c r="AB1131" s="4" t="s">
        <v>47</v>
      </c>
      <c r="AC1131" s="4"/>
      <c r="AD1131" s="20" t="s">
        <v>2147</v>
      </c>
      <c r="AE1131" s="4"/>
      <c r="AF1131" s="4"/>
      <c r="AG1131" s="4"/>
      <c r="AH1131" s="4"/>
      <c r="AI1131" s="4"/>
      <c r="AJ1131" s="4"/>
      <c r="AK1131" s="4"/>
      <c r="AL1131" s="4"/>
      <c r="AM1131" s="4"/>
      <c r="AN1131" s="4"/>
      <c r="AO1131" s="4"/>
      <c r="AP1131" s="4" t="str">
        <f>VLOOKUP(AA1132,[1]Trộn!AA1131:AB4123,2,FALSE)</f>
        <v>#ERROR!</v>
      </c>
      <c r="AQ1131" s="4"/>
      <c r="AR1131" s="4"/>
      <c r="AS1131" s="4"/>
      <c r="AT1131" s="4"/>
      <c r="AU1131" s="4"/>
      <c r="AV1131" s="4"/>
      <c r="AW1131" s="4"/>
      <c r="AX1131" s="4"/>
      <c r="AY1131" s="4"/>
      <c r="AZ1131" s="4"/>
      <c r="BA1131" s="4"/>
      <c r="BB1131" s="4"/>
      <c r="BC1131" s="4"/>
      <c r="BD1131" s="4"/>
      <c r="BE1131" s="4"/>
      <c r="BF1131" s="4"/>
      <c r="BG1131" s="4"/>
      <c r="BH1131" s="4"/>
      <c r="BI1131" s="4"/>
      <c r="BJ1131" s="4"/>
      <c r="BK1131" s="4"/>
      <c r="BL1131" s="4"/>
      <c r="BM1131" s="4"/>
      <c r="BN1131" s="4"/>
      <c r="BO1131" s="4"/>
      <c r="BP1131" s="4"/>
      <c r="BQ1131" s="4"/>
      <c r="BR1131" s="4"/>
      <c r="BS1131" s="4"/>
      <c r="BT1131" s="4"/>
      <c r="BU1131" s="4"/>
      <c r="BV1131" s="4"/>
      <c r="BW1131" s="4"/>
      <c r="BX1131" s="4"/>
      <c r="BY1131" s="4"/>
      <c r="BZ1131" s="4"/>
      <c r="CA1131" s="4"/>
      <c r="CB1131" s="4"/>
      <c r="CC1131" s="4"/>
      <c r="CD1131" s="4"/>
      <c r="CE1131" s="4"/>
      <c r="CF1131" s="4"/>
      <c r="CG1131" s="4"/>
      <c r="CH1131" s="4"/>
      <c r="CI1131" s="4"/>
      <c r="CJ1131" s="4"/>
      <c r="CK1131" s="4"/>
      <c r="CL1131" s="4"/>
      <c r="CM1131" s="4"/>
    </row>
    <row r="1132" ht="14.25" customHeight="1">
      <c r="A1132" s="1"/>
      <c r="B1132" s="3"/>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c r="BI1132" s="4"/>
      <c r="BJ1132" s="4"/>
      <c r="BK1132" s="4"/>
      <c r="BL1132" s="4"/>
      <c r="BM1132" s="4"/>
      <c r="BN1132" s="4"/>
      <c r="BO1132" s="4"/>
      <c r="BP1132" s="4"/>
      <c r="BQ1132" s="4"/>
      <c r="BR1132" s="4"/>
      <c r="BS1132" s="4"/>
      <c r="BT1132" s="4"/>
      <c r="BU1132" s="4"/>
      <c r="BV1132" s="4"/>
      <c r="BW1132" s="4"/>
      <c r="BX1132" s="4"/>
      <c r="BY1132" s="4"/>
      <c r="BZ1132" s="4"/>
      <c r="CA1132" s="4"/>
      <c r="CB1132" s="4"/>
      <c r="CC1132" s="4"/>
      <c r="CD1132" s="4"/>
      <c r="CE1132" s="4"/>
      <c r="CF1132" s="4"/>
      <c r="CG1132" s="4"/>
      <c r="CH1132" s="4"/>
      <c r="CI1132" s="4"/>
      <c r="CJ1132" s="4"/>
      <c r="CK1132" s="4"/>
      <c r="CL1132" s="4"/>
      <c r="CM1132" s="4"/>
    </row>
    <row r="1133" ht="14.25" customHeight="1">
      <c r="A1133" s="1" t="str">
        <f t="shared" ref="A1133:A1134" si="228">SWITCH(B1133,"OK",IF(ISBLANK(R1133),IF(ISBLANK(P1133),"Giữ chỗ nhóm","Giữ chỗ"),"OK"),"Chưa làm",IF(P1133&lt;&gt;"","Giữ chỗ",""),0,IF(ISBLANK(R1133),"Thêm",""),"")</f>
        <v>OK</v>
      </c>
      <c r="B1133" s="3" t="str">
        <f t="shared" ref="B1133:B1134" si="229">IF(Q1133&lt;&gt;"",0,IF(O1133="",IF(N1133="",,"Tự do chọn"),SWITCH(M1133,"KSTN",IF(LEFT(O1133,1)="A","OK","Sai lớp"),"CQ",IF(LEFT(O1133,1)="B","OK","Sai lớp"),"SIE",IF(LEFT(O1133,1)="C","OK","Sai lớp"),"VN",IF(LEFT(O1133,1)="D","OK","Sai lớp"),"VN-ICT",IF(LEFT(O1133,1)="D","OK","Sai lớp"),"Sai phân công")))</f>
        <v>OK</v>
      </c>
      <c r="C1133" s="4" t="s">
        <v>6034</v>
      </c>
      <c r="D1133" s="4" t="s">
        <v>5281</v>
      </c>
      <c r="E1133" s="4"/>
      <c r="F1133" s="4" t="s">
        <v>6035</v>
      </c>
      <c r="G1133" s="4"/>
      <c r="H1133" s="4"/>
      <c r="I1133" s="4"/>
      <c r="J1133" s="4" t="s">
        <v>123</v>
      </c>
      <c r="K1133" s="4"/>
      <c r="L1133" s="4" t="s">
        <v>6036</v>
      </c>
      <c r="M1133" s="4" t="s">
        <v>47</v>
      </c>
      <c r="N1133" s="4" t="s">
        <v>5</v>
      </c>
      <c r="O1133" s="4" t="s">
        <v>829</v>
      </c>
      <c r="P1133" s="4" t="s">
        <v>2442</v>
      </c>
      <c r="Q1133" s="4"/>
      <c r="R1133" s="4" t="s">
        <v>6037</v>
      </c>
      <c r="S1133" s="4" t="s">
        <v>6038</v>
      </c>
      <c r="T1133" s="4" t="s">
        <v>6039</v>
      </c>
      <c r="U1133" s="4" t="s">
        <v>6040</v>
      </c>
      <c r="V1133" s="4" t="s">
        <v>6041</v>
      </c>
      <c r="W1133" s="4" t="s">
        <v>6042</v>
      </c>
      <c r="X1133" s="4" t="s">
        <v>410</v>
      </c>
      <c r="Y1133" s="4" t="s">
        <v>6043</v>
      </c>
      <c r="Z1133" s="4"/>
      <c r="AA1133" s="4">
        <v>1222.0</v>
      </c>
      <c r="AB1133" s="4" t="s">
        <v>49</v>
      </c>
      <c r="AC1133" s="4"/>
      <c r="AD1133" s="4"/>
      <c r="AE1133" s="4"/>
      <c r="AF1133" s="4"/>
      <c r="AG1133" s="4"/>
      <c r="AH1133" s="4"/>
      <c r="AI1133" s="4"/>
      <c r="AJ1133" s="4"/>
      <c r="AK1133" s="4"/>
      <c r="AL1133" s="4"/>
      <c r="AM1133" s="4"/>
      <c r="AN1133" s="4"/>
      <c r="AO1133" s="4"/>
      <c r="AP1133" s="4" t="str">
        <f>VLOOKUP(AA1134,[1]Trộn!AA1133:AB4125,2,FALSE)</f>
        <v>#ERROR!</v>
      </c>
      <c r="AQ1133" s="4"/>
      <c r="AR1133" s="4"/>
      <c r="AS1133" s="4"/>
      <c r="AT1133" s="4"/>
      <c r="AU1133" s="4"/>
      <c r="AV1133" s="4"/>
      <c r="AW1133" s="4"/>
      <c r="AX1133" s="4"/>
      <c r="AY1133" s="4"/>
      <c r="AZ1133" s="4"/>
      <c r="BA1133" s="4"/>
      <c r="BB1133" s="4"/>
      <c r="BC1133" s="4"/>
      <c r="BD1133" s="4"/>
      <c r="BE1133" s="4"/>
      <c r="BF1133" s="4"/>
      <c r="BG1133" s="4"/>
      <c r="BH1133" s="4"/>
      <c r="BI1133" s="4"/>
      <c r="BJ1133" s="4"/>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4"/>
      <c r="CL1133" s="4"/>
      <c r="CM1133" s="4"/>
    </row>
    <row r="1134" ht="14.25" customHeight="1">
      <c r="A1134" s="1" t="str">
        <f t="shared" si="228"/>
        <v>OK</v>
      </c>
      <c r="B1134" s="3" t="str">
        <f t="shared" si="229"/>
        <v>OK</v>
      </c>
      <c r="C1134" s="4" t="s">
        <v>6034</v>
      </c>
      <c r="D1134" s="4" t="s">
        <v>5281</v>
      </c>
      <c r="E1134" s="4"/>
      <c r="F1134" s="4" t="s">
        <v>6035</v>
      </c>
      <c r="G1134" s="4"/>
      <c r="H1134" s="4"/>
      <c r="I1134" s="4"/>
      <c r="J1134" s="4" t="s">
        <v>123</v>
      </c>
      <c r="K1134" s="4"/>
      <c r="L1134" s="4" t="s">
        <v>6036</v>
      </c>
      <c r="M1134" s="4" t="s">
        <v>13</v>
      </c>
      <c r="N1134" s="4" t="s">
        <v>9</v>
      </c>
      <c r="O1134" s="4" t="s">
        <v>550</v>
      </c>
      <c r="P1134" s="4" t="s">
        <v>672</v>
      </c>
      <c r="Q1134" s="4"/>
      <c r="R1134" s="4" t="s">
        <v>6044</v>
      </c>
      <c r="S1134" s="4"/>
      <c r="T1134" s="4"/>
      <c r="U1134" s="4"/>
      <c r="V1134" s="4"/>
      <c r="W1134" s="4"/>
      <c r="X1134" s="4" t="s">
        <v>6045</v>
      </c>
      <c r="Y1134" s="4" t="s">
        <v>6046</v>
      </c>
      <c r="Z1134" s="4"/>
      <c r="AA1134" s="4">
        <v>1223.0</v>
      </c>
      <c r="AB1134" s="4" t="s">
        <v>47</v>
      </c>
      <c r="AC1134" s="4"/>
      <c r="AD1134" s="20" t="s">
        <v>1105</v>
      </c>
      <c r="AE1134" s="4"/>
      <c r="AF1134" s="4"/>
      <c r="AG1134" s="4"/>
      <c r="AH1134" s="4"/>
      <c r="AI1134" s="4"/>
      <c r="AJ1134" s="4"/>
      <c r="AK1134" s="4"/>
      <c r="AL1134" s="4"/>
      <c r="AM1134" s="4"/>
      <c r="AN1134" s="4"/>
      <c r="AO1134" s="4"/>
      <c r="AP1134" s="4" t="str">
        <f>VLOOKUP(AA1135,[1]Trộn!AA1134:AB4126,2,FALSE)</f>
        <v>#ERROR!</v>
      </c>
      <c r="AQ1134" s="4"/>
      <c r="AR1134" s="4"/>
      <c r="AS1134" s="4"/>
      <c r="AT1134" s="4"/>
      <c r="AU1134" s="4"/>
      <c r="AV1134" s="4"/>
      <c r="AW1134" s="4"/>
      <c r="AX1134" s="4"/>
      <c r="AY1134" s="4"/>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c r="CD1134" s="4"/>
      <c r="CE1134" s="4"/>
      <c r="CF1134" s="4"/>
      <c r="CG1134" s="4"/>
      <c r="CH1134" s="4"/>
      <c r="CI1134" s="4"/>
      <c r="CJ1134" s="4"/>
      <c r="CK1134" s="4"/>
      <c r="CL1134" s="4"/>
      <c r="CM1134" s="4"/>
    </row>
    <row r="1135" ht="14.25" customHeight="1">
      <c r="A1135" s="1"/>
      <c r="B1135" s="3"/>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c r="BI1135" s="4"/>
      <c r="BJ1135" s="4"/>
      <c r="BK1135" s="4"/>
      <c r="BL1135" s="4"/>
      <c r="BM1135" s="4"/>
      <c r="BN1135" s="4"/>
      <c r="BO1135" s="4"/>
      <c r="BP1135" s="4"/>
      <c r="BQ1135" s="4"/>
      <c r="BR1135" s="4"/>
      <c r="BS1135" s="4"/>
      <c r="BT1135" s="4"/>
      <c r="BU1135" s="4"/>
      <c r="BV1135" s="4"/>
      <c r="BW1135" s="4"/>
      <c r="BX1135" s="4"/>
      <c r="BY1135" s="4"/>
      <c r="BZ1135" s="4"/>
      <c r="CA1135" s="4"/>
      <c r="CB1135" s="4"/>
      <c r="CC1135" s="4"/>
      <c r="CD1135" s="4"/>
      <c r="CE1135" s="4"/>
      <c r="CF1135" s="4"/>
      <c r="CG1135" s="4"/>
      <c r="CH1135" s="4"/>
      <c r="CI1135" s="4"/>
      <c r="CJ1135" s="4"/>
      <c r="CK1135" s="4"/>
      <c r="CL1135" s="4"/>
      <c r="CM1135" s="4"/>
    </row>
    <row r="1136" ht="14.25" customHeight="1">
      <c r="A1136" s="1" t="str">
        <f t="shared" ref="A1136:A1159" si="230">SWITCH(B1136,"OK",IF(ISBLANK(R1136),IF(ISBLANK(P1136),"Giữ chỗ nhóm","Giữ chỗ"),"OK"),"Chưa làm",IF(P1136&lt;&gt;"","Giữ chỗ",""),0,IF(ISBLANK(R1136),"Thêm",""),"")</f>
        <v/>
      </c>
      <c r="B1136" s="3" t="str">
        <f t="shared" ref="B1136:B1159" si="231">IF(Q1136&lt;&gt;"",0,IF(O1136="",IF(N1136="",,"Tự do chọn"),SWITCH(M1136,"KSTN",IF(LEFT(O1136,1)="A","OK","Sai lớp"),"CQ",IF(LEFT(O1136,1)="B","OK","Sai lớp"),"SIE",IF(LEFT(O1136,1)="C","OK","Sai lớp"),"VN",IF(LEFT(O1136,1)="D","OK","Sai lớp"),"VN-ICT",IF(LEFT(O1136,1)="D","OK","Sai lớp"),"Sai phân công")))</f>
        <v>Tự do chọn</v>
      </c>
      <c r="C1136" s="4" t="s">
        <v>6047</v>
      </c>
      <c r="D1136" s="4" t="s">
        <v>6048</v>
      </c>
      <c r="E1136" s="4" t="s">
        <v>6049</v>
      </c>
      <c r="F1136" s="4" t="s">
        <v>6050</v>
      </c>
      <c r="G1136" s="4"/>
      <c r="H1136" s="4"/>
      <c r="I1136" s="4"/>
      <c r="J1136" s="4" t="s">
        <v>123</v>
      </c>
      <c r="K1136" s="4"/>
      <c r="L1136" s="4" t="s">
        <v>6051</v>
      </c>
      <c r="M1136" s="4" t="s">
        <v>47</v>
      </c>
      <c r="N1136" s="4" t="s">
        <v>5</v>
      </c>
      <c r="O1136" s="4"/>
      <c r="P1136" s="4"/>
      <c r="Q1136" s="4"/>
      <c r="R1136" s="4"/>
      <c r="S1136" s="4"/>
      <c r="T1136" s="4"/>
      <c r="U1136" s="4"/>
      <c r="V1136" s="4"/>
      <c r="W1136" s="4"/>
      <c r="X1136" s="4"/>
      <c r="Y1136" s="4"/>
      <c r="Z1136" s="4"/>
      <c r="AA1136" s="4">
        <v>1225.0</v>
      </c>
      <c r="AB1136" s="4" t="s">
        <v>47</v>
      </c>
      <c r="AC1136" s="4"/>
      <c r="AD1136" s="20" t="s">
        <v>395</v>
      </c>
      <c r="AE1136" s="4"/>
      <c r="AF1136" s="4"/>
      <c r="AG1136" s="4"/>
      <c r="AH1136" s="4"/>
      <c r="AI1136" s="4"/>
      <c r="AJ1136" s="4"/>
      <c r="AK1136" s="4"/>
      <c r="AL1136" s="4"/>
      <c r="AM1136" s="4"/>
      <c r="AN1136" s="4"/>
      <c r="AO1136" s="4"/>
      <c r="AP1136" s="4" t="str">
        <f>VLOOKUP(AA1137,[1]Trộn!AA1136:AB4128,2,FALSE)</f>
        <v>#ERROR!</v>
      </c>
      <c r="AQ1136" s="4"/>
      <c r="AR1136" s="4"/>
      <c r="AS1136" s="4"/>
      <c r="AT1136" s="4"/>
      <c r="AU1136" s="4"/>
      <c r="AV1136" s="4"/>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row>
    <row r="1137" ht="14.25" customHeight="1">
      <c r="A1137" s="1" t="str">
        <f t="shared" si="230"/>
        <v>OK</v>
      </c>
      <c r="B1137" s="3" t="str">
        <f t="shared" si="231"/>
        <v>OK</v>
      </c>
      <c r="C1137" s="4" t="s">
        <v>6047</v>
      </c>
      <c r="D1137" s="4" t="s">
        <v>6048</v>
      </c>
      <c r="E1137" s="4"/>
      <c r="F1137" s="4"/>
      <c r="G1137" s="4"/>
      <c r="H1137" s="4"/>
      <c r="I1137" s="4"/>
      <c r="J1137" s="4"/>
      <c r="K1137" s="4"/>
      <c r="L1137" s="4"/>
      <c r="M1137" s="4" t="s">
        <v>49</v>
      </c>
      <c r="N1137" s="4" t="s">
        <v>5</v>
      </c>
      <c r="O1137" s="4" t="s">
        <v>2639</v>
      </c>
      <c r="P1137" s="4" t="s">
        <v>3994</v>
      </c>
      <c r="Q1137" s="4"/>
      <c r="R1137" s="4" t="s">
        <v>6052</v>
      </c>
      <c r="S1137" s="4" t="s">
        <v>6053</v>
      </c>
      <c r="T1137" s="4" t="s">
        <v>6054</v>
      </c>
      <c r="U1137" s="4" t="s">
        <v>6055</v>
      </c>
      <c r="V1137" s="4" t="s">
        <v>6056</v>
      </c>
      <c r="W1137" s="4" t="s">
        <v>6057</v>
      </c>
      <c r="X1137" s="4"/>
      <c r="Y1137" s="4"/>
      <c r="Z1137" s="4"/>
      <c r="AA1137" s="4">
        <v>1226.0</v>
      </c>
      <c r="AB1137" s="4" t="s">
        <v>47</v>
      </c>
      <c r="AC1137" s="4"/>
      <c r="AD1137" s="20" t="s">
        <v>884</v>
      </c>
      <c r="AE1137" s="4"/>
      <c r="AF1137" s="4"/>
      <c r="AG1137" s="4"/>
      <c r="AH1137" s="4"/>
      <c r="AI1137" s="4"/>
      <c r="AJ1137" s="4"/>
      <c r="AK1137" s="4"/>
      <c r="AL1137" s="4"/>
      <c r="AM1137" s="4"/>
      <c r="AN1137" s="4"/>
      <c r="AO1137" s="4"/>
      <c r="AP1137" s="4" t="str">
        <f>VLOOKUP(AA1138,[1]Trộn!AA1137:AB4129,2,FALSE)</f>
        <v>#ERROR!</v>
      </c>
      <c r="AQ1137" s="4"/>
      <c r="AR1137" s="4"/>
      <c r="AS1137" s="4"/>
      <c r="AT1137" s="4"/>
      <c r="AU1137" s="4"/>
      <c r="AV1137" s="4"/>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row>
    <row r="1138" ht="14.25" customHeight="1">
      <c r="A1138" s="1" t="str">
        <f t="shared" si="230"/>
        <v>Thêm</v>
      </c>
      <c r="B1138" s="3">
        <f t="shared" si="231"/>
        <v>0</v>
      </c>
      <c r="C1138" s="4" t="s">
        <v>6047</v>
      </c>
      <c r="D1138" s="4" t="s">
        <v>6048</v>
      </c>
      <c r="E1138" s="4"/>
      <c r="F1138" s="4"/>
      <c r="G1138" s="4"/>
      <c r="H1138" s="4"/>
      <c r="I1138" s="4"/>
      <c r="J1138" s="4"/>
      <c r="K1138" s="4"/>
      <c r="L1138" s="4"/>
      <c r="M1138" s="4"/>
      <c r="N1138" s="4"/>
      <c r="O1138" s="4"/>
      <c r="P1138" s="4"/>
      <c r="Q1138" s="4" t="s">
        <v>5</v>
      </c>
      <c r="R1138" s="4"/>
      <c r="S1138" s="4"/>
      <c r="T1138" s="4"/>
      <c r="U1138" s="4"/>
      <c r="V1138" s="4"/>
      <c r="W1138" s="4"/>
      <c r="X1138" s="4"/>
      <c r="Y1138" s="4"/>
      <c r="Z1138" s="4"/>
      <c r="AA1138" s="4">
        <v>1227.0</v>
      </c>
      <c r="AB1138" s="4" t="s">
        <v>47</v>
      </c>
      <c r="AC1138" s="4"/>
      <c r="AD1138" s="20" t="s">
        <v>544</v>
      </c>
      <c r="AE1138" s="4"/>
      <c r="AF1138" s="4"/>
      <c r="AG1138" s="4"/>
      <c r="AH1138" s="4"/>
      <c r="AI1138" s="4"/>
      <c r="AJ1138" s="4"/>
      <c r="AK1138" s="4"/>
      <c r="AL1138" s="4"/>
      <c r="AM1138" s="4"/>
      <c r="AN1138" s="4"/>
      <c r="AO1138" s="4"/>
      <c r="AP1138" s="4" t="str">
        <f>VLOOKUP(AA1139,[1]Trộn!AA1138:AB4130,2,FALSE)</f>
        <v>#ERROR!</v>
      </c>
      <c r="AQ1138" s="4"/>
      <c r="AR1138" s="4"/>
      <c r="AS1138" s="4"/>
      <c r="AT1138" s="4"/>
      <c r="AU1138" s="4"/>
      <c r="AV1138" s="4"/>
      <c r="AW1138" s="4"/>
      <c r="AX1138" s="4"/>
      <c r="AY1138" s="4"/>
      <c r="AZ1138" s="4"/>
      <c r="BA1138" s="4"/>
      <c r="BB1138" s="4"/>
      <c r="BC1138" s="4"/>
      <c r="BD1138" s="4"/>
      <c r="BE1138" s="4"/>
      <c r="BF1138" s="4"/>
      <c r="BG1138" s="4"/>
      <c r="BH1138" s="4"/>
      <c r="BI1138" s="4"/>
      <c r="BJ1138" s="4"/>
      <c r="BK1138" s="4"/>
      <c r="BL1138" s="4"/>
      <c r="BM1138" s="4"/>
      <c r="BN1138" s="4"/>
      <c r="BO1138" s="4"/>
      <c r="BP1138" s="4"/>
      <c r="BQ1138" s="4"/>
      <c r="BR1138" s="4"/>
      <c r="BS1138" s="4"/>
      <c r="BT1138" s="4"/>
      <c r="BU1138" s="4"/>
      <c r="BV1138" s="4"/>
      <c r="BW1138" s="4"/>
      <c r="BX1138" s="4"/>
      <c r="BY1138" s="4"/>
      <c r="BZ1138" s="4"/>
      <c r="CA1138" s="4"/>
      <c r="CB1138" s="4"/>
      <c r="CC1138" s="4"/>
      <c r="CD1138" s="4"/>
      <c r="CE1138" s="4"/>
      <c r="CF1138" s="4"/>
      <c r="CG1138" s="4"/>
      <c r="CH1138" s="4"/>
      <c r="CI1138" s="4"/>
      <c r="CJ1138" s="4"/>
      <c r="CK1138" s="4"/>
      <c r="CL1138" s="4"/>
      <c r="CM1138" s="4"/>
    </row>
    <row r="1139" ht="14.25" customHeight="1">
      <c r="A1139" s="1" t="str">
        <f t="shared" si="230"/>
        <v/>
      </c>
      <c r="B1139" s="3">
        <f t="shared" si="231"/>
        <v>0</v>
      </c>
      <c r="C1139" s="4" t="s">
        <v>6047</v>
      </c>
      <c r="D1139" s="4" t="s">
        <v>6048</v>
      </c>
      <c r="E1139" s="4"/>
      <c r="F1139" s="4"/>
      <c r="G1139" s="4"/>
      <c r="H1139" s="4"/>
      <c r="I1139" s="4"/>
      <c r="J1139" s="4"/>
      <c r="K1139" s="4"/>
      <c r="L1139" s="4"/>
      <c r="M1139" s="4" t="s">
        <v>49</v>
      </c>
      <c r="N1139" s="4" t="s">
        <v>5</v>
      </c>
      <c r="O1139" s="4" t="s">
        <v>2598</v>
      </c>
      <c r="P1139" s="4" t="s">
        <v>2713</v>
      </c>
      <c r="Q1139" s="4" t="s">
        <v>5</v>
      </c>
      <c r="R1139" s="4" t="s">
        <v>6058</v>
      </c>
      <c r="S1139" s="4" t="s">
        <v>6059</v>
      </c>
      <c r="T1139" s="4" t="s">
        <v>6060</v>
      </c>
      <c r="U1139" s="4" t="s">
        <v>6061</v>
      </c>
      <c r="V1139" s="4" t="s">
        <v>6062</v>
      </c>
      <c r="W1139" s="4" t="s">
        <v>6063</v>
      </c>
      <c r="X1139" s="4"/>
      <c r="Y1139" s="4"/>
      <c r="Z1139" s="4"/>
      <c r="AA1139" s="4">
        <v>1228.0</v>
      </c>
      <c r="AB1139" s="4" t="s">
        <v>47</v>
      </c>
      <c r="AC1139" s="4"/>
      <c r="AD1139" s="20" t="s">
        <v>2243</v>
      </c>
      <c r="AE1139" s="4"/>
      <c r="AF1139" s="4"/>
      <c r="AG1139" s="4"/>
      <c r="AH1139" s="4"/>
      <c r="AI1139" s="4"/>
      <c r="AJ1139" s="4"/>
      <c r="AK1139" s="4"/>
      <c r="AL1139" s="4"/>
      <c r="AM1139" s="4"/>
      <c r="AN1139" s="4"/>
      <c r="AO1139" s="4"/>
      <c r="AP1139" s="4" t="str">
        <f>VLOOKUP(AA1140,[1]Trộn!AA1139:AB4131,2,FALSE)</f>
        <v>#ERROR!</v>
      </c>
      <c r="AQ1139" s="4"/>
      <c r="AR1139" s="4"/>
      <c r="AS1139" s="4"/>
      <c r="AT1139" s="4"/>
      <c r="AU1139" s="4"/>
      <c r="AV1139" s="4"/>
      <c r="AW1139" s="4"/>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4"/>
      <c r="CL1139" s="4"/>
      <c r="CM1139" s="4"/>
    </row>
    <row r="1140" ht="14.25" customHeight="1">
      <c r="A1140" s="1" t="str">
        <f t="shared" si="230"/>
        <v/>
      </c>
      <c r="B1140" s="3">
        <f t="shared" si="231"/>
        <v>0</v>
      </c>
      <c r="C1140" s="4" t="s">
        <v>6047</v>
      </c>
      <c r="D1140" s="4" t="s">
        <v>6048</v>
      </c>
      <c r="E1140" s="4" t="s">
        <v>6049</v>
      </c>
      <c r="F1140" s="4" t="s">
        <v>6050</v>
      </c>
      <c r="G1140" s="4"/>
      <c r="H1140" s="4"/>
      <c r="I1140" s="4"/>
      <c r="J1140" s="4" t="s">
        <v>123</v>
      </c>
      <c r="K1140" s="4"/>
      <c r="L1140" s="4" t="s">
        <v>6051</v>
      </c>
      <c r="M1140" s="4"/>
      <c r="N1140" s="4"/>
      <c r="O1140" s="4"/>
      <c r="P1140" s="4" t="s">
        <v>6064</v>
      </c>
      <c r="Q1140" s="4" t="s">
        <v>5</v>
      </c>
      <c r="R1140" s="4" t="s">
        <v>6065</v>
      </c>
      <c r="S1140" s="4" t="s">
        <v>6066</v>
      </c>
      <c r="T1140" s="4" t="s">
        <v>6054</v>
      </c>
      <c r="U1140" s="4" t="s">
        <v>6067</v>
      </c>
      <c r="V1140" s="4" t="s">
        <v>6055</v>
      </c>
      <c r="W1140" s="4" t="s">
        <v>6068</v>
      </c>
      <c r="X1140" s="4" t="s">
        <v>242</v>
      </c>
      <c r="Y1140" s="4"/>
      <c r="Z1140" s="4" t="s">
        <v>6069</v>
      </c>
      <c r="AA1140" s="4">
        <v>1229.0</v>
      </c>
      <c r="AB1140" s="4" t="s">
        <v>47</v>
      </c>
      <c r="AC1140" s="4"/>
      <c r="AD1140" s="20" t="s">
        <v>595</v>
      </c>
      <c r="AE1140" s="4"/>
      <c r="AF1140" s="4"/>
      <c r="AG1140" s="4"/>
      <c r="AH1140" s="4"/>
      <c r="AI1140" s="4"/>
      <c r="AJ1140" s="4"/>
      <c r="AK1140" s="4"/>
      <c r="AL1140" s="4"/>
      <c r="AM1140" s="4"/>
      <c r="AN1140" s="4"/>
      <c r="AO1140" s="4"/>
      <c r="AP1140" s="4" t="str">
        <f>VLOOKUP(AA1141,[1]Trộn!AA1140:AB4132,2,FALSE)</f>
        <v>#ERROR!</v>
      </c>
      <c r="AQ1140" s="4"/>
      <c r="AR1140" s="4"/>
      <c r="AS1140" s="4"/>
      <c r="AT1140" s="4"/>
      <c r="AU1140" s="4"/>
      <c r="AV1140" s="4"/>
      <c r="AW1140" s="4"/>
      <c r="AX1140" s="4"/>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X1140" s="4"/>
      <c r="BY1140" s="4"/>
      <c r="BZ1140" s="4"/>
      <c r="CA1140" s="4"/>
      <c r="CB1140" s="4"/>
      <c r="CC1140" s="4"/>
      <c r="CD1140" s="4"/>
      <c r="CE1140" s="4"/>
      <c r="CF1140" s="4"/>
      <c r="CG1140" s="4"/>
      <c r="CH1140" s="4"/>
      <c r="CI1140" s="4"/>
      <c r="CJ1140" s="4"/>
      <c r="CK1140" s="4"/>
      <c r="CL1140" s="4"/>
      <c r="CM1140" s="4"/>
    </row>
    <row r="1141" ht="14.25" customHeight="1">
      <c r="A1141" s="1" t="str">
        <f t="shared" si="230"/>
        <v/>
      </c>
      <c r="B1141" s="3">
        <f t="shared" si="231"/>
        <v>0</v>
      </c>
      <c r="C1141" s="4" t="s">
        <v>6047</v>
      </c>
      <c r="D1141" s="4" t="s">
        <v>6048</v>
      </c>
      <c r="E1141" s="4"/>
      <c r="F1141" s="4"/>
      <c r="G1141" s="4"/>
      <c r="H1141" s="4"/>
      <c r="I1141" s="4"/>
      <c r="J1141" s="4"/>
      <c r="K1141" s="4"/>
      <c r="L1141" s="4"/>
      <c r="M1141" s="4"/>
      <c r="N1141" s="4"/>
      <c r="O1141" s="4"/>
      <c r="P1141" s="4"/>
      <c r="Q1141" s="4" t="s">
        <v>5</v>
      </c>
      <c r="R1141" s="4" t="s">
        <v>6070</v>
      </c>
      <c r="S1141" s="4" t="s">
        <v>6071</v>
      </c>
      <c r="T1141" s="4" t="s">
        <v>6072</v>
      </c>
      <c r="U1141" s="4" t="s">
        <v>6073</v>
      </c>
      <c r="V1141" s="4" t="s">
        <v>6074</v>
      </c>
      <c r="W1141" s="4" t="s">
        <v>6075</v>
      </c>
      <c r="X1141" s="4"/>
      <c r="Y1141" s="4"/>
      <c r="Z1141" s="4" t="s">
        <v>1452</v>
      </c>
      <c r="AA1141" s="4">
        <v>1230.0</v>
      </c>
      <c r="AB1141" s="4" t="s">
        <v>49</v>
      </c>
      <c r="AC1141" s="4"/>
      <c r="AD1141" s="4"/>
      <c r="AE1141" s="4"/>
      <c r="AF1141" s="4"/>
      <c r="AG1141" s="4"/>
      <c r="AH1141" s="4"/>
      <c r="AI1141" s="4"/>
      <c r="AJ1141" s="4"/>
      <c r="AK1141" s="4"/>
      <c r="AL1141" s="4"/>
      <c r="AM1141" s="4"/>
      <c r="AN1141" s="4"/>
      <c r="AO1141" s="4"/>
      <c r="AP1141" s="4" t="str">
        <f>VLOOKUP(AA1142,[1]Trộn!AA1141:AB4133,2,FALSE)</f>
        <v>#ERROR!</v>
      </c>
      <c r="AQ1141" s="4"/>
      <c r="AR1141" s="4"/>
      <c r="AS1141" s="4"/>
      <c r="AT1141" s="4"/>
      <c r="AU1141" s="4"/>
      <c r="AV1141" s="4"/>
      <c r="AW1141" s="4"/>
      <c r="AX1141" s="4"/>
      <c r="AY1141" s="4"/>
      <c r="AZ1141" s="4"/>
      <c r="BA1141" s="4"/>
      <c r="BB1141" s="4"/>
      <c r="BC1141" s="4"/>
      <c r="BD1141" s="4"/>
      <c r="BE1141" s="4"/>
      <c r="BF1141" s="4"/>
      <c r="BG1141" s="4"/>
      <c r="BH1141" s="4"/>
      <c r="BI1141" s="4"/>
      <c r="BJ1141" s="4"/>
      <c r="BK1141" s="4"/>
      <c r="BL1141" s="4"/>
      <c r="BM1141" s="4"/>
      <c r="BN1141" s="4"/>
      <c r="BO1141" s="4"/>
      <c r="BP1141" s="4"/>
      <c r="BQ1141" s="4"/>
      <c r="BR1141" s="4"/>
      <c r="BS1141" s="4"/>
      <c r="BT1141" s="4"/>
      <c r="BU1141" s="4"/>
      <c r="BV1141" s="4"/>
      <c r="BW1141" s="4"/>
      <c r="BX1141" s="4"/>
      <c r="BY1141" s="4"/>
      <c r="BZ1141" s="4"/>
      <c r="CA1141" s="4"/>
      <c r="CB1141" s="4"/>
      <c r="CC1141" s="4"/>
      <c r="CD1141" s="4"/>
      <c r="CE1141" s="4"/>
      <c r="CF1141" s="4"/>
      <c r="CG1141" s="4"/>
      <c r="CH1141" s="4"/>
      <c r="CI1141" s="4"/>
      <c r="CJ1141" s="4"/>
      <c r="CK1141" s="4"/>
      <c r="CL1141" s="4"/>
      <c r="CM1141" s="4"/>
    </row>
    <row r="1142" ht="14.25" customHeight="1">
      <c r="A1142" s="1" t="str">
        <f t="shared" si="230"/>
        <v>OK</v>
      </c>
      <c r="B1142" s="3" t="str">
        <f t="shared" si="231"/>
        <v>OK</v>
      </c>
      <c r="C1142" s="4" t="s">
        <v>6076</v>
      </c>
      <c r="D1142" s="4" t="s">
        <v>6048</v>
      </c>
      <c r="E1142" s="4"/>
      <c r="F1142" s="4"/>
      <c r="G1142" s="4" t="s">
        <v>6077</v>
      </c>
      <c r="H1142" s="4"/>
      <c r="I1142" s="4"/>
      <c r="J1142" s="4"/>
      <c r="K1142" s="4"/>
      <c r="L1142" s="4"/>
      <c r="M1142" s="4" t="s">
        <v>49</v>
      </c>
      <c r="N1142" s="4" t="s">
        <v>5</v>
      </c>
      <c r="O1142" s="4" t="s">
        <v>2598</v>
      </c>
      <c r="P1142" s="4" t="s">
        <v>2668</v>
      </c>
      <c r="Q1142" s="4"/>
      <c r="R1142" s="4" t="s">
        <v>6078</v>
      </c>
      <c r="S1142" s="4" t="s">
        <v>6079</v>
      </c>
      <c r="T1142" s="4" t="s">
        <v>6080</v>
      </c>
      <c r="U1142" s="4" t="s">
        <v>6081</v>
      </c>
      <c r="V1142" s="4" t="s">
        <v>6082</v>
      </c>
      <c r="W1142" s="4" t="s">
        <v>6083</v>
      </c>
      <c r="X1142" s="4"/>
      <c r="Y1142" s="4"/>
      <c r="Z1142" s="4"/>
      <c r="AA1142" s="4">
        <v>1231.0</v>
      </c>
      <c r="AB1142" s="4" t="s">
        <v>47</v>
      </c>
      <c r="AC1142" s="4"/>
      <c r="AD1142" s="20" t="s">
        <v>1190</v>
      </c>
      <c r="AE1142" s="4"/>
      <c r="AF1142" s="4"/>
      <c r="AG1142" s="4"/>
      <c r="AH1142" s="4"/>
      <c r="AI1142" s="4"/>
      <c r="AJ1142" s="4"/>
      <c r="AK1142" s="4"/>
      <c r="AL1142" s="4"/>
      <c r="AM1142" s="4"/>
      <c r="AN1142" s="4"/>
      <c r="AO1142" s="4"/>
      <c r="AP1142" s="4" t="str">
        <f>VLOOKUP(AA1143,[1]Trộn!AA1142:AB4134,2,FALSE)</f>
        <v>#ERROR!</v>
      </c>
      <c r="AQ1142" s="4"/>
      <c r="AR1142" s="4"/>
      <c r="AS1142" s="4"/>
      <c r="AT1142" s="4"/>
      <c r="AU1142" s="4"/>
      <c r="AV1142" s="4"/>
      <c r="AW1142" s="4"/>
      <c r="AX1142" s="4"/>
      <c r="AY1142" s="4"/>
      <c r="AZ1142" s="4"/>
      <c r="BA1142" s="4"/>
      <c r="BB1142" s="4"/>
      <c r="BC1142" s="4"/>
      <c r="BD1142" s="4"/>
      <c r="BE1142" s="4"/>
      <c r="BF1142" s="4"/>
      <c r="BG1142" s="4"/>
      <c r="BH1142" s="4"/>
      <c r="BI1142" s="4"/>
      <c r="BJ1142" s="4"/>
      <c r="BK1142" s="4"/>
      <c r="BL1142" s="4"/>
      <c r="BM1142" s="4"/>
      <c r="BN1142" s="4"/>
      <c r="BO1142" s="4"/>
      <c r="BP1142" s="4"/>
      <c r="BQ1142" s="4"/>
      <c r="BR1142" s="4"/>
      <c r="BS1142" s="4"/>
      <c r="BT1142" s="4"/>
      <c r="BU1142" s="4"/>
      <c r="BV1142" s="4"/>
      <c r="BW1142" s="4"/>
      <c r="BX1142" s="4"/>
      <c r="BY1142" s="4"/>
      <c r="BZ1142" s="4"/>
      <c r="CA1142" s="4"/>
      <c r="CB1142" s="4"/>
      <c r="CC1142" s="4"/>
      <c r="CD1142" s="4"/>
      <c r="CE1142" s="4"/>
      <c r="CF1142" s="4"/>
      <c r="CG1142" s="4"/>
      <c r="CH1142" s="4"/>
      <c r="CI1142" s="4"/>
      <c r="CJ1142" s="4"/>
      <c r="CK1142" s="4"/>
      <c r="CL1142" s="4"/>
      <c r="CM1142" s="4"/>
    </row>
    <row r="1143" ht="14.25" customHeight="1">
      <c r="A1143" s="1" t="str">
        <f t="shared" si="230"/>
        <v/>
      </c>
      <c r="B1143" s="3">
        <f t="shared" si="231"/>
        <v>0</v>
      </c>
      <c r="C1143" s="4" t="s">
        <v>6076</v>
      </c>
      <c r="D1143" s="4" t="s">
        <v>6048</v>
      </c>
      <c r="E1143" s="4"/>
      <c r="F1143" s="4"/>
      <c r="G1143" s="4" t="s">
        <v>6077</v>
      </c>
      <c r="H1143" s="4"/>
      <c r="I1143" s="4"/>
      <c r="J1143" s="4"/>
      <c r="K1143" s="4"/>
      <c r="L1143" s="4"/>
      <c r="M1143" s="4"/>
      <c r="N1143" s="4"/>
      <c r="O1143" s="4"/>
      <c r="P1143" s="4"/>
      <c r="Q1143" s="4" t="s">
        <v>144</v>
      </c>
      <c r="R1143" s="4" t="s">
        <v>6084</v>
      </c>
      <c r="S1143" s="4" t="s">
        <v>6085</v>
      </c>
      <c r="T1143" s="4" t="s">
        <v>6086</v>
      </c>
      <c r="U1143" s="4" t="s">
        <v>6087</v>
      </c>
      <c r="V1143" s="4" t="s">
        <v>150</v>
      </c>
      <c r="W1143" s="4" t="s">
        <v>150</v>
      </c>
      <c r="X1143" s="4" t="s">
        <v>171</v>
      </c>
      <c r="Y1143" s="4"/>
      <c r="Z1143" s="4"/>
      <c r="AA1143" s="4">
        <v>1232.0</v>
      </c>
      <c r="AB1143" s="4" t="s">
        <v>49</v>
      </c>
      <c r="AC1143" s="4"/>
      <c r="AD1143" s="4"/>
      <c r="AE1143" s="4"/>
      <c r="AF1143" s="4"/>
      <c r="AG1143" s="4"/>
      <c r="AH1143" s="4"/>
      <c r="AI1143" s="4"/>
      <c r="AJ1143" s="4"/>
      <c r="AK1143" s="4"/>
      <c r="AL1143" s="4"/>
      <c r="AM1143" s="4"/>
      <c r="AN1143" s="4"/>
      <c r="AO1143" s="4"/>
      <c r="AP1143" s="4" t="str">
        <f>VLOOKUP(AA1144,[1]Trộn!AA1143:AB4135,2,FALSE)</f>
        <v>#ERROR!</v>
      </c>
      <c r="AQ1143" s="4"/>
      <c r="AR1143" s="4"/>
      <c r="AS1143" s="4"/>
      <c r="AT1143" s="4"/>
      <c r="AU1143" s="4"/>
      <c r="AV1143" s="4"/>
      <c r="AW1143" s="4"/>
      <c r="AX1143" s="4"/>
      <c r="AY1143" s="4"/>
      <c r="AZ1143" s="4"/>
      <c r="BA1143" s="4"/>
      <c r="BB1143" s="4"/>
      <c r="BC1143" s="4"/>
      <c r="BD1143" s="4"/>
      <c r="BE1143" s="4"/>
      <c r="BF1143" s="4"/>
      <c r="BG1143" s="4"/>
      <c r="BH1143" s="4"/>
      <c r="BI1143" s="4"/>
      <c r="BJ1143" s="4"/>
      <c r="BK1143" s="4"/>
      <c r="BL1143" s="4"/>
      <c r="BM1143" s="4"/>
      <c r="BN1143" s="4"/>
      <c r="BO1143" s="4"/>
      <c r="BP1143" s="4"/>
      <c r="BQ1143" s="4"/>
      <c r="BR1143" s="4"/>
      <c r="BS1143" s="4"/>
      <c r="BT1143" s="4"/>
      <c r="BU1143" s="4"/>
      <c r="BV1143" s="4"/>
      <c r="BW1143" s="4"/>
      <c r="BX1143" s="4"/>
      <c r="BY1143" s="4"/>
      <c r="BZ1143" s="4"/>
      <c r="CA1143" s="4"/>
      <c r="CB1143" s="4"/>
      <c r="CC1143" s="4"/>
      <c r="CD1143" s="4"/>
      <c r="CE1143" s="4"/>
      <c r="CF1143" s="4"/>
      <c r="CG1143" s="4"/>
      <c r="CH1143" s="4"/>
      <c r="CI1143" s="4"/>
      <c r="CJ1143" s="4"/>
      <c r="CK1143" s="4"/>
      <c r="CL1143" s="4"/>
      <c r="CM1143" s="4"/>
    </row>
    <row r="1144" ht="14.25" customHeight="1">
      <c r="A1144" s="1" t="str">
        <f t="shared" si="230"/>
        <v/>
      </c>
      <c r="B1144" s="3">
        <f t="shared" si="231"/>
        <v>0</v>
      </c>
      <c r="C1144" s="4" t="s">
        <v>6088</v>
      </c>
      <c r="D1144" s="4" t="s">
        <v>6048</v>
      </c>
      <c r="E1144" s="4"/>
      <c r="F1144" s="4"/>
      <c r="G1144" s="4" t="s">
        <v>6089</v>
      </c>
      <c r="H1144" s="4"/>
      <c r="I1144" s="4"/>
      <c r="J1144" s="4"/>
      <c r="K1144" s="4"/>
      <c r="L1144" s="4"/>
      <c r="M1144" s="4" t="s">
        <v>49</v>
      </c>
      <c r="N1144" s="4" t="s">
        <v>5</v>
      </c>
      <c r="O1144" s="4" t="s">
        <v>2465</v>
      </c>
      <c r="P1144" s="4" t="s">
        <v>2597</v>
      </c>
      <c r="Q1144" s="4" t="s">
        <v>5</v>
      </c>
      <c r="R1144" s="4" t="s">
        <v>6090</v>
      </c>
      <c r="S1144" s="4" t="s">
        <v>6091</v>
      </c>
      <c r="T1144" s="4" t="s">
        <v>106</v>
      </c>
      <c r="U1144" s="4" t="s">
        <v>6092</v>
      </c>
      <c r="V1144" s="4" t="s">
        <v>6093</v>
      </c>
      <c r="W1144" s="4" t="s">
        <v>1124</v>
      </c>
      <c r="X1144" s="4"/>
      <c r="Y1144" s="4"/>
      <c r="Z1144" s="4"/>
      <c r="AA1144" s="4">
        <v>1233.0</v>
      </c>
      <c r="AB1144" s="4" t="s">
        <v>47</v>
      </c>
      <c r="AC1144" s="4"/>
      <c r="AD1144" s="20" t="s">
        <v>1037</v>
      </c>
      <c r="AE1144" s="4"/>
      <c r="AF1144" s="4"/>
      <c r="AG1144" s="4"/>
      <c r="AH1144" s="4"/>
      <c r="AI1144" s="4"/>
      <c r="AJ1144" s="4"/>
      <c r="AK1144" s="4"/>
      <c r="AL1144" s="4"/>
      <c r="AM1144" s="4"/>
      <c r="AN1144" s="4"/>
      <c r="AO1144" s="4"/>
      <c r="AP1144" s="4" t="str">
        <f>VLOOKUP(AA1145,[1]Trộn!AA1144:AB4136,2,FALSE)</f>
        <v>#ERROR!</v>
      </c>
      <c r="AQ1144" s="4"/>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4"/>
      <c r="CK1144" s="4"/>
      <c r="CL1144" s="4"/>
      <c r="CM1144" s="4"/>
    </row>
    <row r="1145" ht="14.25" customHeight="1">
      <c r="A1145" s="1" t="str">
        <f t="shared" si="230"/>
        <v/>
      </c>
      <c r="B1145" s="3">
        <f t="shared" si="231"/>
        <v>0</v>
      </c>
      <c r="C1145" s="4" t="s">
        <v>6088</v>
      </c>
      <c r="D1145" s="4" t="s">
        <v>6048</v>
      </c>
      <c r="E1145" s="4"/>
      <c r="F1145" s="4"/>
      <c r="G1145" s="4" t="s">
        <v>6089</v>
      </c>
      <c r="H1145" s="4"/>
      <c r="I1145" s="4"/>
      <c r="J1145" s="4"/>
      <c r="K1145" s="4"/>
      <c r="L1145" s="4"/>
      <c r="M1145" s="4"/>
      <c r="N1145" s="4"/>
      <c r="O1145" s="4"/>
      <c r="P1145" s="4"/>
      <c r="Q1145" s="4" t="s">
        <v>5</v>
      </c>
      <c r="R1145" s="4" t="s">
        <v>6094</v>
      </c>
      <c r="S1145" s="4" t="s">
        <v>6071</v>
      </c>
      <c r="T1145" s="4" t="s">
        <v>6072</v>
      </c>
      <c r="U1145" s="4" t="s">
        <v>6073</v>
      </c>
      <c r="V1145" s="4" t="s">
        <v>6074</v>
      </c>
      <c r="W1145" s="4" t="s">
        <v>6075</v>
      </c>
      <c r="X1145" s="4"/>
      <c r="Y1145" s="4"/>
      <c r="Z1145" s="4" t="s">
        <v>6095</v>
      </c>
      <c r="AA1145" s="4">
        <v>1234.0</v>
      </c>
      <c r="AB1145" s="4" t="s">
        <v>49</v>
      </c>
      <c r="AC1145" s="4"/>
      <c r="AD1145" s="4"/>
      <c r="AE1145" s="4"/>
      <c r="AF1145" s="4"/>
      <c r="AG1145" s="4"/>
      <c r="AH1145" s="4"/>
      <c r="AI1145" s="4"/>
      <c r="AJ1145" s="4"/>
      <c r="AK1145" s="4"/>
      <c r="AL1145" s="4"/>
      <c r="AM1145" s="4"/>
      <c r="AN1145" s="4"/>
      <c r="AO1145" s="4"/>
      <c r="AP1145" s="4" t="str">
        <f>VLOOKUP(AA1146,[1]Trộn!AA1145:AB4137,2,FALSE)</f>
        <v>#ERROR!</v>
      </c>
      <c r="AQ1145" s="4"/>
      <c r="AR1145" s="4"/>
      <c r="AS1145" s="4"/>
      <c r="AT1145" s="4"/>
      <c r="AU1145" s="4"/>
      <c r="AV1145" s="4"/>
      <c r="AW1145" s="4"/>
      <c r="AX1145" s="4"/>
      <c r="AY1145" s="4"/>
      <c r="AZ1145" s="4"/>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X1145" s="4"/>
      <c r="BY1145" s="4"/>
      <c r="BZ1145" s="4"/>
      <c r="CA1145" s="4"/>
      <c r="CB1145" s="4"/>
      <c r="CC1145" s="4"/>
      <c r="CD1145" s="4"/>
      <c r="CE1145" s="4"/>
      <c r="CF1145" s="4"/>
      <c r="CG1145" s="4"/>
      <c r="CH1145" s="4"/>
      <c r="CI1145" s="4"/>
      <c r="CJ1145" s="4"/>
      <c r="CK1145" s="4"/>
      <c r="CL1145" s="4"/>
      <c r="CM1145" s="4"/>
    </row>
    <row r="1146" ht="14.25" customHeight="1">
      <c r="A1146" s="1" t="str">
        <f t="shared" si="230"/>
        <v>OK</v>
      </c>
      <c r="B1146" s="3" t="str">
        <f t="shared" si="231"/>
        <v>OK</v>
      </c>
      <c r="C1146" s="4" t="s">
        <v>6096</v>
      </c>
      <c r="D1146" s="4" t="s">
        <v>6048</v>
      </c>
      <c r="E1146" s="4"/>
      <c r="F1146" s="4" t="s">
        <v>6097</v>
      </c>
      <c r="G1146" s="4"/>
      <c r="H1146" s="4"/>
      <c r="I1146" s="4"/>
      <c r="J1146" s="4"/>
      <c r="K1146" s="4"/>
      <c r="L1146" s="4" t="s">
        <v>6098</v>
      </c>
      <c r="M1146" s="4" t="s">
        <v>49</v>
      </c>
      <c r="N1146" s="4" t="s">
        <v>5</v>
      </c>
      <c r="O1146" s="4" t="s">
        <v>3485</v>
      </c>
      <c r="P1146" s="4" t="s">
        <v>3512</v>
      </c>
      <c r="Q1146" s="4"/>
      <c r="R1146" s="4" t="s">
        <v>6099</v>
      </c>
      <c r="S1146" s="4" t="s">
        <v>6100</v>
      </c>
      <c r="T1146" s="4" t="s">
        <v>6101</v>
      </c>
      <c r="U1146" s="4" t="s">
        <v>6102</v>
      </c>
      <c r="V1146" s="4" t="s">
        <v>6103</v>
      </c>
      <c r="W1146" s="4" t="s">
        <v>6104</v>
      </c>
      <c r="X1146" s="4"/>
      <c r="Y1146" s="4"/>
      <c r="Z1146" s="4"/>
      <c r="AA1146" s="4">
        <v>1235.0</v>
      </c>
      <c r="AB1146" s="4" t="s">
        <v>47</v>
      </c>
      <c r="AC1146" s="4"/>
      <c r="AD1146" s="20" t="s">
        <v>1940</v>
      </c>
      <c r="AE1146" s="4"/>
      <c r="AF1146" s="4"/>
      <c r="AG1146" s="4"/>
      <c r="AH1146" s="4"/>
      <c r="AI1146" s="4"/>
      <c r="AJ1146" s="4"/>
      <c r="AK1146" s="4"/>
      <c r="AL1146" s="4"/>
      <c r="AM1146" s="4"/>
      <c r="AN1146" s="4"/>
      <c r="AO1146" s="4"/>
      <c r="AP1146" s="4" t="str">
        <f>VLOOKUP(AA1147,[1]Trộn!AA1146:AB4138,2,FALSE)</f>
        <v>#ERROR!</v>
      </c>
      <c r="AQ1146" s="4"/>
      <c r="AR1146" s="4"/>
      <c r="AS1146" s="4"/>
      <c r="AT1146" s="4"/>
      <c r="AU1146" s="4"/>
      <c r="AV1146" s="4"/>
      <c r="AW1146" s="4"/>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X1146" s="4"/>
      <c r="BY1146" s="4"/>
      <c r="BZ1146" s="4"/>
      <c r="CA1146" s="4"/>
      <c r="CB1146" s="4"/>
      <c r="CC1146" s="4"/>
      <c r="CD1146" s="4"/>
      <c r="CE1146" s="4"/>
      <c r="CF1146" s="4"/>
      <c r="CG1146" s="4"/>
      <c r="CH1146" s="4"/>
      <c r="CI1146" s="4"/>
      <c r="CJ1146" s="4"/>
      <c r="CK1146" s="4"/>
      <c r="CL1146" s="4"/>
      <c r="CM1146" s="4"/>
    </row>
    <row r="1147" ht="14.25" customHeight="1">
      <c r="A1147" s="1" t="str">
        <f t="shared" si="230"/>
        <v>OK</v>
      </c>
      <c r="B1147" s="3" t="str">
        <f t="shared" si="231"/>
        <v>OK</v>
      </c>
      <c r="C1147" s="4" t="s">
        <v>6096</v>
      </c>
      <c r="D1147" s="4" t="s">
        <v>6048</v>
      </c>
      <c r="E1147" s="4"/>
      <c r="F1147" s="4"/>
      <c r="G1147" s="4"/>
      <c r="H1147" s="4"/>
      <c r="I1147" s="4"/>
      <c r="J1147" s="4"/>
      <c r="K1147" s="4"/>
      <c r="L1147" s="4"/>
      <c r="M1147" s="4" t="s">
        <v>49</v>
      </c>
      <c r="N1147" s="4" t="s">
        <v>5</v>
      </c>
      <c r="O1147" s="4" t="s">
        <v>3767</v>
      </c>
      <c r="P1147" s="4" t="s">
        <v>3832</v>
      </c>
      <c r="Q1147" s="4"/>
      <c r="R1147" s="4" t="s">
        <v>6105</v>
      </c>
      <c r="S1147" s="4" t="s">
        <v>6106</v>
      </c>
      <c r="T1147" s="4" t="s">
        <v>6107</v>
      </c>
      <c r="U1147" s="4" t="s">
        <v>6108</v>
      </c>
      <c r="V1147" s="4" t="s">
        <v>6109</v>
      </c>
      <c r="W1147" s="4" t="s">
        <v>6110</v>
      </c>
      <c r="X1147" s="4"/>
      <c r="Y1147" s="4"/>
      <c r="Z1147" s="4"/>
      <c r="AA1147" s="4">
        <v>1236.0</v>
      </c>
      <c r="AB1147" s="4" t="s">
        <v>47</v>
      </c>
      <c r="AC1147" s="4"/>
      <c r="AD1147" s="20" t="s">
        <v>236</v>
      </c>
      <c r="AE1147" s="4"/>
      <c r="AF1147" s="4"/>
      <c r="AG1147" s="4"/>
      <c r="AH1147" s="4"/>
      <c r="AI1147" s="4"/>
      <c r="AJ1147" s="4"/>
      <c r="AK1147" s="4"/>
      <c r="AL1147" s="4"/>
      <c r="AM1147" s="4"/>
      <c r="AN1147" s="4"/>
      <c r="AO1147" s="4"/>
      <c r="AP1147" s="4" t="str">
        <f>VLOOKUP(AA1148,[1]Trộn!AA1147:AB4139,2,FALSE)</f>
        <v>#ERROR!</v>
      </c>
      <c r="AQ1147" s="4"/>
      <c r="AR1147" s="4"/>
      <c r="AS1147" s="4"/>
      <c r="AT1147" s="4"/>
      <c r="AU1147" s="4"/>
      <c r="AV1147" s="4"/>
      <c r="AW1147" s="4"/>
      <c r="AX1147" s="4"/>
      <c r="AY1147" s="4"/>
      <c r="AZ1147" s="4"/>
      <c r="BA1147" s="4"/>
      <c r="BB1147" s="4"/>
      <c r="BC1147" s="4"/>
      <c r="BD1147" s="4"/>
      <c r="BE1147" s="4"/>
      <c r="BF1147" s="4"/>
      <c r="BG1147" s="4"/>
      <c r="BH1147" s="4"/>
      <c r="BI1147" s="4"/>
      <c r="BJ1147" s="4"/>
      <c r="BK1147" s="4"/>
      <c r="BL1147" s="4"/>
      <c r="BM1147" s="4"/>
      <c r="BN1147" s="4"/>
      <c r="BO1147" s="4"/>
      <c r="BP1147" s="4"/>
      <c r="BQ1147" s="4"/>
      <c r="BR1147" s="4"/>
      <c r="BS1147" s="4"/>
      <c r="BT1147" s="4"/>
      <c r="BU1147" s="4"/>
      <c r="BV1147" s="4"/>
      <c r="BW1147" s="4"/>
      <c r="BX1147" s="4"/>
      <c r="BY1147" s="4"/>
      <c r="BZ1147" s="4"/>
      <c r="CA1147" s="4"/>
      <c r="CB1147" s="4"/>
      <c r="CC1147" s="4"/>
      <c r="CD1147" s="4"/>
      <c r="CE1147" s="4"/>
      <c r="CF1147" s="4"/>
      <c r="CG1147" s="4"/>
      <c r="CH1147" s="4"/>
      <c r="CI1147" s="4"/>
      <c r="CJ1147" s="4"/>
      <c r="CK1147" s="4"/>
      <c r="CL1147" s="4"/>
      <c r="CM1147" s="4"/>
    </row>
    <row r="1148" ht="14.25" customHeight="1">
      <c r="A1148" s="1" t="str">
        <f t="shared" si="230"/>
        <v/>
      </c>
      <c r="B1148" s="3">
        <f t="shared" si="231"/>
        <v>0</v>
      </c>
      <c r="C1148" s="4" t="s">
        <v>6096</v>
      </c>
      <c r="D1148" s="4" t="s">
        <v>6048</v>
      </c>
      <c r="E1148" s="4"/>
      <c r="F1148" s="4" t="s">
        <v>6097</v>
      </c>
      <c r="G1148" s="4"/>
      <c r="H1148" s="4"/>
      <c r="I1148" s="4"/>
      <c r="J1148" s="4"/>
      <c r="K1148" s="4"/>
      <c r="L1148" s="4" t="s">
        <v>6098</v>
      </c>
      <c r="M1148" s="4"/>
      <c r="N1148" s="4"/>
      <c r="O1148" s="4"/>
      <c r="P1148" s="4" t="s">
        <v>6111</v>
      </c>
      <c r="Q1148" s="4" t="s">
        <v>5</v>
      </c>
      <c r="R1148" s="4" t="s">
        <v>6112</v>
      </c>
      <c r="S1148" s="4" t="s">
        <v>6113</v>
      </c>
      <c r="T1148" s="4" t="s">
        <v>2184</v>
      </c>
      <c r="U1148" s="4" t="s">
        <v>2185</v>
      </c>
      <c r="V1148" s="4" t="s">
        <v>6114</v>
      </c>
      <c r="W1148" s="4" t="s">
        <v>6115</v>
      </c>
      <c r="X1148" s="4" t="s">
        <v>171</v>
      </c>
      <c r="Y1148" s="4"/>
      <c r="Z1148" s="4" t="s">
        <v>6116</v>
      </c>
      <c r="AA1148" s="4">
        <v>1237.0</v>
      </c>
      <c r="AB1148" s="4" t="s">
        <v>47</v>
      </c>
      <c r="AC1148" s="4"/>
      <c r="AD1148" s="20" t="s">
        <v>671</v>
      </c>
      <c r="AE1148" s="4"/>
      <c r="AF1148" s="4"/>
      <c r="AG1148" s="4"/>
      <c r="AH1148" s="4"/>
      <c r="AI1148" s="4"/>
      <c r="AJ1148" s="4"/>
      <c r="AK1148" s="4"/>
      <c r="AL1148" s="4"/>
      <c r="AM1148" s="4"/>
      <c r="AN1148" s="4"/>
      <c r="AO1148" s="4"/>
      <c r="AP1148" s="4" t="str">
        <f>VLOOKUP(AA1149,[1]Trộn!AA1148:AB4140,2,FALSE)</f>
        <v>#ERROR!</v>
      </c>
      <c r="AQ1148" s="4"/>
      <c r="AR1148" s="4"/>
      <c r="AS1148" s="4"/>
      <c r="AT1148" s="4"/>
      <c r="AU1148" s="4"/>
      <c r="AV1148" s="4"/>
      <c r="AW1148" s="4"/>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X1148" s="4"/>
      <c r="BY1148" s="4"/>
      <c r="BZ1148" s="4"/>
      <c r="CA1148" s="4"/>
      <c r="CB1148" s="4"/>
      <c r="CC1148" s="4"/>
      <c r="CD1148" s="4"/>
      <c r="CE1148" s="4"/>
      <c r="CF1148" s="4"/>
      <c r="CG1148" s="4"/>
      <c r="CH1148" s="4"/>
      <c r="CI1148" s="4"/>
      <c r="CJ1148" s="4"/>
      <c r="CK1148" s="4"/>
      <c r="CL1148" s="4"/>
      <c r="CM1148" s="4"/>
    </row>
    <row r="1149" ht="14.25" customHeight="1">
      <c r="A1149" s="1" t="str">
        <f t="shared" si="230"/>
        <v/>
      </c>
      <c r="B1149" s="3">
        <f t="shared" si="231"/>
        <v>0</v>
      </c>
      <c r="C1149" s="4" t="s">
        <v>6096</v>
      </c>
      <c r="D1149" s="4" t="s">
        <v>6048</v>
      </c>
      <c r="E1149" s="4"/>
      <c r="F1149" s="4"/>
      <c r="G1149" s="4"/>
      <c r="H1149" s="4"/>
      <c r="I1149" s="4"/>
      <c r="J1149" s="4"/>
      <c r="K1149" s="4"/>
      <c r="L1149" s="4"/>
      <c r="M1149" s="4"/>
      <c r="N1149" s="4"/>
      <c r="O1149" s="4"/>
      <c r="P1149" s="4"/>
      <c r="Q1149" s="4" t="s">
        <v>9</v>
      </c>
      <c r="R1149" s="4" t="s">
        <v>6117</v>
      </c>
      <c r="S1149" s="4"/>
      <c r="T1149" s="4"/>
      <c r="U1149" s="4"/>
      <c r="V1149" s="4"/>
      <c r="W1149" s="4"/>
      <c r="X1149" s="4"/>
      <c r="Y1149" s="4"/>
      <c r="Z1149" s="4" t="s">
        <v>6118</v>
      </c>
      <c r="AA1149" s="4">
        <v>1238.0</v>
      </c>
      <c r="AB1149" s="4" t="s">
        <v>49</v>
      </c>
      <c r="AC1149" s="4"/>
      <c r="AD1149" s="4"/>
      <c r="AE1149" s="4"/>
      <c r="AF1149" s="4"/>
      <c r="AG1149" s="4"/>
      <c r="AH1149" s="4"/>
      <c r="AI1149" s="4"/>
      <c r="AJ1149" s="4"/>
      <c r="AK1149" s="4"/>
      <c r="AL1149" s="4"/>
      <c r="AM1149" s="4"/>
      <c r="AN1149" s="4"/>
      <c r="AO1149" s="4"/>
      <c r="AP1149" s="4" t="str">
        <f>VLOOKUP(AA1150,[1]Trộn!AA1149:AB4141,2,FALSE)</f>
        <v>#ERROR!</v>
      </c>
      <c r="AQ1149" s="4"/>
      <c r="AR1149" s="4"/>
      <c r="AS1149" s="4"/>
      <c r="AT1149" s="4"/>
      <c r="AU1149" s="4"/>
      <c r="AV1149" s="4"/>
      <c r="AW1149" s="4"/>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c r="CL1149" s="4"/>
      <c r="CM1149" s="4"/>
    </row>
    <row r="1150" ht="14.25" customHeight="1">
      <c r="A1150" s="1" t="str">
        <f t="shared" si="230"/>
        <v/>
      </c>
      <c r="B1150" s="3">
        <f t="shared" si="231"/>
        <v>0</v>
      </c>
      <c r="C1150" s="4" t="s">
        <v>6119</v>
      </c>
      <c r="D1150" s="4" t="s">
        <v>6048</v>
      </c>
      <c r="E1150" s="4"/>
      <c r="F1150" s="4"/>
      <c r="G1150" s="4" t="s">
        <v>6120</v>
      </c>
      <c r="H1150" s="4"/>
      <c r="I1150" s="4"/>
      <c r="J1150" s="4"/>
      <c r="K1150" s="4"/>
      <c r="L1150" s="4"/>
      <c r="M1150" s="4" t="s">
        <v>49</v>
      </c>
      <c r="N1150" s="4" t="s">
        <v>5</v>
      </c>
      <c r="O1150" s="4" t="s">
        <v>2897</v>
      </c>
      <c r="P1150" s="4" t="s">
        <v>2935</v>
      </c>
      <c r="Q1150" s="4" t="s">
        <v>5</v>
      </c>
      <c r="R1150" s="4" t="s">
        <v>6121</v>
      </c>
      <c r="S1150" s="4" t="s">
        <v>6122</v>
      </c>
      <c r="T1150" s="4" t="s">
        <v>6123</v>
      </c>
      <c r="U1150" s="4" t="s">
        <v>6124</v>
      </c>
      <c r="V1150" s="4" t="s">
        <v>6125</v>
      </c>
      <c r="W1150" s="4" t="s">
        <v>6126</v>
      </c>
      <c r="X1150" s="4"/>
      <c r="Y1150" s="4"/>
      <c r="Z1150" s="4"/>
      <c r="AA1150" s="4">
        <v>1239.0</v>
      </c>
      <c r="AB1150" s="4" t="s">
        <v>47</v>
      </c>
      <c r="AC1150" s="4"/>
      <c r="AD1150" s="20" t="s">
        <v>927</v>
      </c>
      <c r="AE1150" s="4"/>
      <c r="AF1150" s="4"/>
      <c r="AG1150" s="4"/>
      <c r="AH1150" s="4"/>
      <c r="AI1150" s="4"/>
      <c r="AJ1150" s="4"/>
      <c r="AK1150" s="4"/>
      <c r="AL1150" s="4"/>
      <c r="AM1150" s="4"/>
      <c r="AN1150" s="4"/>
      <c r="AO1150" s="4"/>
      <c r="AP1150" s="4" t="str">
        <f>VLOOKUP(AA1151,[1]Trộn!AA1150:AB4142,2,FALSE)</f>
        <v>#ERROR!</v>
      </c>
      <c r="AQ1150" s="4"/>
      <c r="AR1150" s="4"/>
      <c r="AS1150" s="4"/>
      <c r="AT1150" s="4"/>
      <c r="AU1150" s="4"/>
      <c r="AV1150" s="4"/>
      <c r="AW1150" s="4"/>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X1150" s="4"/>
      <c r="BY1150" s="4"/>
      <c r="BZ1150" s="4"/>
      <c r="CA1150" s="4"/>
      <c r="CB1150" s="4"/>
      <c r="CC1150" s="4"/>
      <c r="CD1150" s="4"/>
      <c r="CE1150" s="4"/>
      <c r="CF1150" s="4"/>
      <c r="CG1150" s="4"/>
      <c r="CH1150" s="4"/>
      <c r="CI1150" s="4"/>
      <c r="CJ1150" s="4"/>
      <c r="CK1150" s="4"/>
      <c r="CL1150" s="4"/>
      <c r="CM1150" s="4"/>
    </row>
    <row r="1151" ht="14.25" customHeight="1">
      <c r="A1151" s="1" t="str">
        <f t="shared" si="230"/>
        <v/>
      </c>
      <c r="B1151" s="3">
        <f t="shared" si="231"/>
        <v>0</v>
      </c>
      <c r="C1151" s="4" t="s">
        <v>6119</v>
      </c>
      <c r="D1151" s="4" t="s">
        <v>6048</v>
      </c>
      <c r="E1151" s="4"/>
      <c r="F1151" s="4"/>
      <c r="G1151" s="4" t="s">
        <v>6120</v>
      </c>
      <c r="H1151" s="4"/>
      <c r="I1151" s="4"/>
      <c r="J1151" s="4"/>
      <c r="K1151" s="4"/>
      <c r="L1151" s="4"/>
      <c r="M1151" s="4"/>
      <c r="N1151" s="4"/>
      <c r="O1151" s="4"/>
      <c r="P1151" s="4" t="s">
        <v>4445</v>
      </c>
      <c r="Q1151" s="4" t="s">
        <v>9</v>
      </c>
      <c r="R1151" s="4" t="s">
        <v>6127</v>
      </c>
      <c r="S1151" s="4" t="s">
        <v>150</v>
      </c>
      <c r="T1151" s="4" t="s">
        <v>150</v>
      </c>
      <c r="U1151" s="4" t="s">
        <v>150</v>
      </c>
      <c r="V1151" s="4" t="s">
        <v>150</v>
      </c>
      <c r="W1151" s="4" t="s">
        <v>150</v>
      </c>
      <c r="X1151" s="4" t="s">
        <v>6128</v>
      </c>
      <c r="Y1151" s="4"/>
      <c r="Z1151" s="4" t="s">
        <v>6129</v>
      </c>
      <c r="AA1151" s="4">
        <v>1240.0</v>
      </c>
      <c r="AB1151" s="4" t="s">
        <v>47</v>
      </c>
      <c r="AC1151" s="4"/>
      <c r="AD1151" s="20" t="s">
        <v>953</v>
      </c>
      <c r="AE1151" s="4"/>
      <c r="AF1151" s="4"/>
      <c r="AG1151" s="4"/>
      <c r="AH1151" s="4"/>
      <c r="AI1151" s="4"/>
      <c r="AJ1151" s="4"/>
      <c r="AK1151" s="4"/>
      <c r="AL1151" s="4"/>
      <c r="AM1151" s="4"/>
      <c r="AN1151" s="4"/>
      <c r="AO1151" s="4"/>
      <c r="AP1151" s="4" t="str">
        <f>VLOOKUP(AA1152,[1]Trộn!AA1151:AB4143,2,FALSE)</f>
        <v>#ERROR!</v>
      </c>
      <c r="AQ1151" s="4"/>
      <c r="AR1151" s="4"/>
      <c r="AS1151" s="4"/>
      <c r="AT1151" s="4"/>
      <c r="AU1151" s="4"/>
      <c r="AV1151" s="4"/>
      <c r="AW1151" s="4"/>
      <c r="AX1151" s="4"/>
      <c r="AY1151" s="4"/>
      <c r="AZ1151" s="4"/>
      <c r="BA1151" s="4"/>
      <c r="BB1151" s="4"/>
      <c r="BC1151" s="4"/>
      <c r="BD1151" s="4"/>
      <c r="BE1151" s="4"/>
      <c r="BF1151" s="4"/>
      <c r="BG1151" s="4"/>
      <c r="BH1151" s="4"/>
      <c r="BI1151" s="4"/>
      <c r="BJ1151" s="4"/>
      <c r="BK1151" s="4"/>
      <c r="BL1151" s="4"/>
      <c r="BM1151" s="4"/>
      <c r="BN1151" s="4"/>
      <c r="BO1151" s="4"/>
      <c r="BP1151" s="4"/>
      <c r="BQ1151" s="4"/>
      <c r="BR1151" s="4"/>
      <c r="BS1151" s="4"/>
      <c r="BT1151" s="4"/>
      <c r="BU1151" s="4"/>
      <c r="BV1151" s="4"/>
      <c r="BW1151" s="4"/>
      <c r="BX1151" s="4"/>
      <c r="BY1151" s="4"/>
      <c r="BZ1151" s="4"/>
      <c r="CA1151" s="4"/>
      <c r="CB1151" s="4"/>
      <c r="CC1151" s="4"/>
      <c r="CD1151" s="4"/>
      <c r="CE1151" s="4"/>
      <c r="CF1151" s="4"/>
      <c r="CG1151" s="4"/>
      <c r="CH1151" s="4"/>
      <c r="CI1151" s="4"/>
      <c r="CJ1151" s="4"/>
      <c r="CK1151" s="4"/>
      <c r="CL1151" s="4"/>
      <c r="CM1151" s="4"/>
    </row>
    <row r="1152" ht="14.25" customHeight="1">
      <c r="A1152" s="1" t="str">
        <f t="shared" si="230"/>
        <v/>
      </c>
      <c r="B1152" s="3">
        <f t="shared" si="231"/>
        <v>0</v>
      </c>
      <c r="C1152" s="4" t="s">
        <v>6130</v>
      </c>
      <c r="D1152" s="4" t="s">
        <v>6048</v>
      </c>
      <c r="E1152" s="4"/>
      <c r="F1152" s="4"/>
      <c r="G1152" s="4" t="s">
        <v>6131</v>
      </c>
      <c r="H1152" s="4"/>
      <c r="I1152" s="4"/>
      <c r="J1152" s="4"/>
      <c r="K1152" s="4"/>
      <c r="L1152" s="4"/>
      <c r="M1152" s="4" t="s">
        <v>49</v>
      </c>
      <c r="N1152" s="4"/>
      <c r="O1152" s="4"/>
      <c r="P1152" s="4"/>
      <c r="Q1152" s="4" t="s">
        <v>5</v>
      </c>
      <c r="R1152" s="4" t="s">
        <v>6132</v>
      </c>
      <c r="S1152" s="4" t="s">
        <v>6133</v>
      </c>
      <c r="T1152" s="4" t="s">
        <v>6134</v>
      </c>
      <c r="U1152" s="4" t="s">
        <v>6135</v>
      </c>
      <c r="V1152" s="4" t="s">
        <v>6136</v>
      </c>
      <c r="W1152" s="4" t="s">
        <v>6137</v>
      </c>
      <c r="X1152" s="4"/>
      <c r="Y1152" s="4"/>
      <c r="Z1152" s="4"/>
      <c r="AA1152" s="4">
        <v>1241.0</v>
      </c>
      <c r="AB1152" s="4" t="s">
        <v>47</v>
      </c>
      <c r="AC1152" s="4"/>
      <c r="AD1152" s="20" t="s">
        <v>1011</v>
      </c>
      <c r="AE1152" s="4"/>
      <c r="AF1152" s="4"/>
      <c r="AG1152" s="4"/>
      <c r="AH1152" s="4"/>
      <c r="AI1152" s="4"/>
      <c r="AJ1152" s="4"/>
      <c r="AK1152" s="4"/>
      <c r="AL1152" s="4"/>
      <c r="AM1152" s="4"/>
      <c r="AN1152" s="4"/>
      <c r="AO1152" s="4"/>
      <c r="AP1152" s="4" t="str">
        <f>VLOOKUP(AA1153,[1]Trộn!AA1152:AB4144,2,FALSE)</f>
        <v>#ERROR!</v>
      </c>
      <c r="AQ1152" s="4"/>
      <c r="AR1152" s="4"/>
      <c r="AS1152" s="4"/>
      <c r="AT1152" s="4"/>
      <c r="AU1152" s="4"/>
      <c r="AV1152" s="4"/>
      <c r="AW1152" s="4"/>
      <c r="AX1152" s="4"/>
      <c r="AY1152" s="4"/>
      <c r="AZ1152" s="4"/>
      <c r="BA1152" s="4"/>
      <c r="BB1152" s="4"/>
      <c r="BC1152" s="4"/>
      <c r="BD1152" s="4"/>
      <c r="BE1152" s="4"/>
      <c r="BF1152" s="4"/>
      <c r="BG1152" s="4"/>
      <c r="BH1152" s="4"/>
      <c r="BI1152" s="4"/>
      <c r="BJ1152" s="4"/>
      <c r="BK1152" s="4"/>
      <c r="BL1152" s="4"/>
      <c r="BM1152" s="4"/>
      <c r="BN1152" s="4"/>
      <c r="BO1152" s="4"/>
      <c r="BP1152" s="4"/>
      <c r="BQ1152" s="4"/>
      <c r="BR1152" s="4"/>
      <c r="BS1152" s="4"/>
      <c r="BT1152" s="4"/>
      <c r="BU1152" s="4"/>
      <c r="BV1152" s="4"/>
      <c r="BW1152" s="4"/>
      <c r="BX1152" s="4"/>
      <c r="BY1152" s="4"/>
      <c r="BZ1152" s="4"/>
      <c r="CA1152" s="4"/>
      <c r="CB1152" s="4"/>
      <c r="CC1152" s="4"/>
      <c r="CD1152" s="4"/>
      <c r="CE1152" s="4"/>
      <c r="CF1152" s="4"/>
      <c r="CG1152" s="4"/>
      <c r="CH1152" s="4"/>
      <c r="CI1152" s="4"/>
      <c r="CJ1152" s="4"/>
      <c r="CK1152" s="4"/>
      <c r="CL1152" s="4"/>
      <c r="CM1152" s="4"/>
    </row>
    <row r="1153" ht="14.25" customHeight="1">
      <c r="A1153" s="1" t="str">
        <f t="shared" si="230"/>
        <v/>
      </c>
      <c r="B1153" s="3">
        <f t="shared" si="231"/>
        <v>0</v>
      </c>
      <c r="C1153" s="4" t="s">
        <v>6130</v>
      </c>
      <c r="D1153" s="4" t="s">
        <v>6048</v>
      </c>
      <c r="E1153" s="4"/>
      <c r="F1153" s="4"/>
      <c r="G1153" s="4" t="s">
        <v>6131</v>
      </c>
      <c r="H1153" s="4"/>
      <c r="I1153" s="4"/>
      <c r="J1153" s="4"/>
      <c r="K1153" s="4"/>
      <c r="L1153" s="4"/>
      <c r="M1153" s="4" t="s">
        <v>49</v>
      </c>
      <c r="N1153" s="4"/>
      <c r="O1153" s="4"/>
      <c r="P1153" s="4"/>
      <c r="Q1153" s="4" t="s">
        <v>5</v>
      </c>
      <c r="R1153" s="4" t="s">
        <v>6132</v>
      </c>
      <c r="S1153" s="4" t="s">
        <v>6133</v>
      </c>
      <c r="T1153" s="4" t="s">
        <v>6134</v>
      </c>
      <c r="U1153" s="4" t="s">
        <v>6135</v>
      </c>
      <c r="V1153" s="4" t="s">
        <v>6136</v>
      </c>
      <c r="W1153" s="4" t="s">
        <v>6137</v>
      </c>
      <c r="X1153" s="4" t="s">
        <v>110</v>
      </c>
      <c r="Y1153" s="4" t="s">
        <v>6138</v>
      </c>
      <c r="Z1153" s="4"/>
      <c r="AA1153" s="4">
        <v>1241.0</v>
      </c>
      <c r="AB1153" s="4" t="s">
        <v>47</v>
      </c>
      <c r="AC1153" s="4"/>
      <c r="AD1153" s="20" t="s">
        <v>1024</v>
      </c>
      <c r="AE1153" s="4"/>
      <c r="AF1153" s="4"/>
      <c r="AG1153" s="4"/>
      <c r="AH1153" s="4"/>
      <c r="AI1153" s="4"/>
      <c r="AJ1153" s="4"/>
      <c r="AK1153" s="4"/>
      <c r="AL1153" s="4"/>
      <c r="AM1153" s="4"/>
      <c r="AN1153" s="4"/>
      <c r="AO1153" s="4"/>
      <c r="AP1153" s="4" t="str">
        <f>VLOOKUP(AA1154,[1]Trộn!AA1153:AB4145,2,FALSE)</f>
        <v>#ERROR!</v>
      </c>
      <c r="AQ1153" s="4"/>
      <c r="AR1153" s="4"/>
      <c r="AS1153" s="4"/>
      <c r="AT1153" s="4"/>
      <c r="AU1153" s="4"/>
      <c r="AV1153" s="4"/>
      <c r="AW1153" s="4"/>
      <c r="AX1153" s="4"/>
      <c r="AY1153" s="4"/>
      <c r="AZ1153" s="4"/>
      <c r="BA1153" s="4"/>
      <c r="BB1153" s="4"/>
      <c r="BC1153" s="4"/>
      <c r="BD1153" s="4"/>
      <c r="BE1153" s="4"/>
      <c r="BF1153" s="4"/>
      <c r="BG1153" s="4"/>
      <c r="BH1153" s="4"/>
      <c r="BI1153" s="4"/>
      <c r="BJ1153" s="4"/>
      <c r="BK1153" s="4"/>
      <c r="BL1153" s="4"/>
      <c r="BM1153" s="4"/>
      <c r="BN1153" s="4"/>
      <c r="BO1153" s="4"/>
      <c r="BP1153" s="4"/>
      <c r="BQ1153" s="4"/>
      <c r="BR1153" s="4"/>
      <c r="BS1153" s="4"/>
      <c r="BT1153" s="4"/>
      <c r="BU1153" s="4"/>
      <c r="BV1153" s="4"/>
      <c r="BW1153" s="4"/>
      <c r="BX1153" s="4"/>
      <c r="BY1153" s="4"/>
      <c r="BZ1153" s="4"/>
      <c r="CA1153" s="4"/>
      <c r="CB1153" s="4"/>
      <c r="CC1153" s="4"/>
      <c r="CD1153" s="4"/>
      <c r="CE1153" s="4"/>
      <c r="CF1153" s="4"/>
      <c r="CG1153" s="4"/>
      <c r="CH1153" s="4"/>
      <c r="CI1153" s="4"/>
      <c r="CJ1153" s="4"/>
      <c r="CK1153" s="4"/>
      <c r="CL1153" s="4"/>
      <c r="CM1153" s="4"/>
    </row>
    <row r="1154" ht="14.25" customHeight="1">
      <c r="A1154" s="1" t="str">
        <f t="shared" si="230"/>
        <v>OK</v>
      </c>
      <c r="B1154" s="3" t="str">
        <f t="shared" si="231"/>
        <v>OK</v>
      </c>
      <c r="C1154" s="4" t="s">
        <v>6130</v>
      </c>
      <c r="D1154" s="4" t="s">
        <v>6048</v>
      </c>
      <c r="E1154" s="4"/>
      <c r="F1154" s="4"/>
      <c r="G1154" s="4" t="s">
        <v>6131</v>
      </c>
      <c r="H1154" s="4"/>
      <c r="I1154" s="4"/>
      <c r="J1154" s="4"/>
      <c r="K1154" s="4"/>
      <c r="L1154" s="4"/>
      <c r="M1154" s="4" t="s">
        <v>49</v>
      </c>
      <c r="N1154" s="4" t="s">
        <v>5</v>
      </c>
      <c r="O1154" s="4" t="s">
        <v>3485</v>
      </c>
      <c r="P1154" s="4" t="s">
        <v>3486</v>
      </c>
      <c r="Q1154" s="4"/>
      <c r="R1154" s="4" t="s">
        <v>6139</v>
      </c>
      <c r="S1154" s="4" t="s">
        <v>6140</v>
      </c>
      <c r="T1154" s="4" t="s">
        <v>6141</v>
      </c>
      <c r="U1154" s="4" t="s">
        <v>6142</v>
      </c>
      <c r="V1154" s="4" t="s">
        <v>6143</v>
      </c>
      <c r="W1154" s="4" t="s">
        <v>6144</v>
      </c>
      <c r="X1154" s="4"/>
      <c r="Y1154" s="4"/>
      <c r="Z1154" s="4"/>
      <c r="AA1154" s="4">
        <v>1242.0</v>
      </c>
      <c r="AB1154" s="4" t="s">
        <v>47</v>
      </c>
      <c r="AC1154" s="4"/>
      <c r="AD1154" s="20" t="s">
        <v>1262</v>
      </c>
      <c r="AE1154" s="4"/>
      <c r="AF1154" s="4"/>
      <c r="AG1154" s="4"/>
      <c r="AH1154" s="4"/>
      <c r="AI1154" s="4"/>
      <c r="AJ1154" s="4"/>
      <c r="AK1154" s="4"/>
      <c r="AL1154" s="4"/>
      <c r="AM1154" s="4"/>
      <c r="AN1154" s="4"/>
      <c r="AO1154" s="4"/>
      <c r="AP1154" s="4" t="str">
        <f>VLOOKUP(AA1155,[1]Trộn!AA1154:AB4146,2,FALSE)</f>
        <v>#ERROR!</v>
      </c>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c r="BM1154" s="4"/>
      <c r="BN1154" s="4"/>
      <c r="BO1154" s="4"/>
      <c r="BP1154" s="4"/>
      <c r="BQ1154" s="4"/>
      <c r="BR1154" s="4"/>
      <c r="BS1154" s="4"/>
      <c r="BT1154" s="4"/>
      <c r="BU1154" s="4"/>
      <c r="BV1154" s="4"/>
      <c r="BW1154" s="4"/>
      <c r="BX1154" s="4"/>
      <c r="BY1154" s="4"/>
      <c r="BZ1154" s="4"/>
      <c r="CA1154" s="4"/>
      <c r="CB1154" s="4"/>
      <c r="CC1154" s="4"/>
      <c r="CD1154" s="4"/>
      <c r="CE1154" s="4"/>
      <c r="CF1154" s="4"/>
      <c r="CG1154" s="4"/>
      <c r="CH1154" s="4"/>
      <c r="CI1154" s="4"/>
      <c r="CJ1154" s="4"/>
      <c r="CK1154" s="4"/>
      <c r="CL1154" s="4"/>
      <c r="CM1154" s="4"/>
    </row>
    <row r="1155" ht="14.25" customHeight="1">
      <c r="A1155" s="1" t="str">
        <f t="shared" si="230"/>
        <v>OK</v>
      </c>
      <c r="B1155" s="3" t="str">
        <f t="shared" si="231"/>
        <v>OK</v>
      </c>
      <c r="C1155" s="4" t="s">
        <v>6130</v>
      </c>
      <c r="D1155" s="4" t="s">
        <v>6048</v>
      </c>
      <c r="E1155" s="4"/>
      <c r="F1155" s="4"/>
      <c r="G1155" s="4" t="s">
        <v>6131</v>
      </c>
      <c r="H1155" s="4"/>
      <c r="I1155" s="4"/>
      <c r="J1155" s="4"/>
      <c r="K1155" s="4"/>
      <c r="L1155" s="4"/>
      <c r="M1155" s="4" t="s">
        <v>49</v>
      </c>
      <c r="N1155" s="4" t="s">
        <v>5</v>
      </c>
      <c r="O1155" s="4" t="s">
        <v>2911</v>
      </c>
      <c r="P1155" s="4" t="s">
        <v>2941</v>
      </c>
      <c r="Q1155" s="4"/>
      <c r="R1155" s="4" t="s">
        <v>6132</v>
      </c>
      <c r="S1155" s="4" t="s">
        <v>6133</v>
      </c>
      <c r="T1155" s="4" t="s">
        <v>6134</v>
      </c>
      <c r="U1155" s="4" t="s">
        <v>6135</v>
      </c>
      <c r="V1155" s="4" t="s">
        <v>6136</v>
      </c>
      <c r="W1155" s="4" t="s">
        <v>6137</v>
      </c>
      <c r="X1155" s="4"/>
      <c r="Y1155" s="4"/>
      <c r="Z1155" s="4"/>
      <c r="AA1155" s="4">
        <v>1243.0</v>
      </c>
      <c r="AB1155" s="4" t="s">
        <v>47</v>
      </c>
      <c r="AC1155" s="4"/>
      <c r="AD1155" s="20" t="s">
        <v>3759</v>
      </c>
      <c r="AE1155" s="4"/>
      <c r="AF1155" s="4"/>
      <c r="AG1155" s="4"/>
      <c r="AH1155" s="4"/>
      <c r="AI1155" s="4"/>
      <c r="AJ1155" s="4"/>
      <c r="AK1155" s="4"/>
      <c r="AL1155" s="4"/>
      <c r="AM1155" s="4"/>
      <c r="AN1155" s="4"/>
      <c r="AO1155" s="4"/>
      <c r="AP1155" s="4" t="str">
        <f>VLOOKUP(AA1156,[1]Trộn!AA1155:AB4147,2,FALSE)</f>
        <v>#ERROR!</v>
      </c>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4"/>
      <c r="CB1155" s="4"/>
      <c r="CC1155" s="4"/>
      <c r="CD1155" s="4"/>
      <c r="CE1155" s="4"/>
      <c r="CF1155" s="4"/>
      <c r="CG1155" s="4"/>
      <c r="CH1155" s="4"/>
      <c r="CI1155" s="4"/>
      <c r="CJ1155" s="4"/>
      <c r="CK1155" s="4"/>
      <c r="CL1155" s="4"/>
      <c r="CM1155" s="4"/>
    </row>
    <row r="1156" ht="14.25" customHeight="1">
      <c r="A1156" s="1" t="str">
        <f t="shared" si="230"/>
        <v/>
      </c>
      <c r="B1156" s="3">
        <f t="shared" si="231"/>
        <v>0</v>
      </c>
      <c r="C1156" s="4" t="s">
        <v>6130</v>
      </c>
      <c r="D1156" s="4" t="s">
        <v>6048</v>
      </c>
      <c r="E1156" s="4"/>
      <c r="F1156" s="4"/>
      <c r="G1156" s="4" t="s">
        <v>6131</v>
      </c>
      <c r="H1156" s="4"/>
      <c r="I1156" s="4"/>
      <c r="J1156" s="4"/>
      <c r="K1156" s="4"/>
      <c r="L1156" s="4"/>
      <c r="M1156" s="4"/>
      <c r="N1156" s="4"/>
      <c r="O1156" s="4"/>
      <c r="P1156" s="4"/>
      <c r="Q1156" s="4" t="s">
        <v>5</v>
      </c>
      <c r="R1156" s="4" t="s">
        <v>6145</v>
      </c>
      <c r="S1156" s="4" t="s">
        <v>6071</v>
      </c>
      <c r="T1156" s="4" t="s">
        <v>6072</v>
      </c>
      <c r="U1156" s="4" t="s">
        <v>6073</v>
      </c>
      <c r="V1156" s="4" t="s">
        <v>6074</v>
      </c>
      <c r="W1156" s="4" t="s">
        <v>6075</v>
      </c>
      <c r="X1156" s="4"/>
      <c r="Y1156" s="4"/>
      <c r="Z1156" s="4" t="s">
        <v>6146</v>
      </c>
      <c r="AA1156" s="4">
        <v>1244.0</v>
      </c>
      <c r="AB1156" s="4" t="s">
        <v>49</v>
      </c>
      <c r="AC1156" s="4"/>
      <c r="AD1156" s="4"/>
      <c r="AE1156" s="4"/>
      <c r="AF1156" s="4"/>
      <c r="AG1156" s="4"/>
      <c r="AH1156" s="4"/>
      <c r="AI1156" s="4"/>
      <c r="AJ1156" s="4"/>
      <c r="AK1156" s="4"/>
      <c r="AL1156" s="4"/>
      <c r="AM1156" s="4"/>
      <c r="AN1156" s="4"/>
      <c r="AO1156" s="4"/>
      <c r="AP1156" s="4" t="str">
        <f>VLOOKUP(AA1157,[1]Trộn!AA1156:AB4148,2,FALSE)</f>
        <v>#ERROR!</v>
      </c>
      <c r="AQ1156" s="4"/>
      <c r="AR1156" s="4"/>
      <c r="AS1156" s="4"/>
      <c r="AT1156" s="4"/>
      <c r="AU1156" s="4"/>
      <c r="AV1156" s="4"/>
      <c r="AW1156" s="4"/>
      <c r="AX1156" s="4"/>
      <c r="AY1156" s="4"/>
      <c r="AZ1156" s="4"/>
      <c r="BA1156" s="4"/>
      <c r="BB1156" s="4"/>
      <c r="BC1156" s="4"/>
      <c r="BD1156" s="4"/>
      <c r="BE1156" s="4"/>
      <c r="BF1156" s="4"/>
      <c r="BG1156" s="4"/>
      <c r="BH1156" s="4"/>
      <c r="BI1156" s="4"/>
      <c r="BJ1156" s="4"/>
      <c r="BK1156" s="4"/>
      <c r="BL1156" s="4"/>
      <c r="BM1156" s="4"/>
      <c r="BN1156" s="4"/>
      <c r="BO1156" s="4"/>
      <c r="BP1156" s="4"/>
      <c r="BQ1156" s="4"/>
      <c r="BR1156" s="4"/>
      <c r="BS1156" s="4"/>
      <c r="BT1156" s="4"/>
      <c r="BU1156" s="4"/>
      <c r="BV1156" s="4"/>
      <c r="BW1156" s="4"/>
      <c r="BX1156" s="4"/>
      <c r="BY1156" s="4"/>
      <c r="BZ1156" s="4"/>
      <c r="CA1156" s="4"/>
      <c r="CB1156" s="4"/>
      <c r="CC1156" s="4"/>
      <c r="CD1156" s="4"/>
      <c r="CE1156" s="4"/>
      <c r="CF1156" s="4"/>
      <c r="CG1156" s="4"/>
      <c r="CH1156" s="4"/>
      <c r="CI1156" s="4"/>
      <c r="CJ1156" s="4"/>
      <c r="CK1156" s="4"/>
      <c r="CL1156" s="4"/>
      <c r="CM1156" s="4"/>
    </row>
    <row r="1157" ht="14.25" customHeight="1">
      <c r="A1157" s="1" t="str">
        <f t="shared" si="230"/>
        <v>OK</v>
      </c>
      <c r="B1157" s="3" t="str">
        <f t="shared" si="231"/>
        <v>OK</v>
      </c>
      <c r="C1157" s="4" t="s">
        <v>6147</v>
      </c>
      <c r="D1157" s="4" t="s">
        <v>6048</v>
      </c>
      <c r="E1157" s="4" t="s">
        <v>6148</v>
      </c>
      <c r="F1157" s="4" t="s">
        <v>6149</v>
      </c>
      <c r="G1157" s="4" t="s">
        <v>6150</v>
      </c>
      <c r="H1157" s="4"/>
      <c r="I1157" s="4"/>
      <c r="J1157" s="4"/>
      <c r="K1157" s="4"/>
      <c r="L1157" s="4"/>
      <c r="M1157" s="4" t="s">
        <v>13</v>
      </c>
      <c r="N1157" s="4" t="s">
        <v>9</v>
      </c>
      <c r="O1157" s="4" t="s">
        <v>505</v>
      </c>
      <c r="P1157" s="4" t="s">
        <v>584</v>
      </c>
      <c r="Q1157" s="4"/>
      <c r="R1157" s="4" t="s">
        <v>6151</v>
      </c>
      <c r="S1157" s="4"/>
      <c r="T1157" s="4"/>
      <c r="U1157" s="4"/>
      <c r="V1157" s="4"/>
      <c r="W1157" s="4"/>
      <c r="X1157" s="4" t="s">
        <v>6152</v>
      </c>
      <c r="Y1157" s="4" t="s">
        <v>6153</v>
      </c>
      <c r="Z1157" s="4"/>
      <c r="AA1157" s="4">
        <v>1245.0</v>
      </c>
      <c r="AB1157" s="4" t="s">
        <v>49</v>
      </c>
      <c r="AC1157" s="4"/>
      <c r="AD1157" s="4"/>
      <c r="AE1157" s="4"/>
      <c r="AF1157" s="4"/>
      <c r="AG1157" s="4"/>
      <c r="AH1157" s="4"/>
      <c r="AI1157" s="4"/>
      <c r="AJ1157" s="4"/>
      <c r="AK1157" s="4"/>
      <c r="AL1157" s="4"/>
      <c r="AM1157" s="4"/>
      <c r="AN1157" s="4"/>
      <c r="AO1157" s="4"/>
      <c r="AP1157" s="4" t="str">
        <f>VLOOKUP(AA1158,[1]Trộn!AA1157:AB4149,2,FALSE)</f>
        <v>#ERROR!</v>
      </c>
      <c r="AQ1157" s="4"/>
      <c r="AR1157" s="4"/>
      <c r="AS1157" s="4"/>
      <c r="AT1157" s="4"/>
      <c r="AU1157" s="4"/>
      <c r="AV1157" s="4"/>
      <c r="AW1157" s="4"/>
      <c r="AX1157" s="4"/>
      <c r="AY1157" s="4"/>
      <c r="AZ1157" s="4"/>
      <c r="BA1157" s="4"/>
      <c r="BB1157" s="4"/>
      <c r="BC1157" s="4"/>
      <c r="BD1157" s="4"/>
      <c r="BE1157" s="4"/>
      <c r="BF1157" s="4"/>
      <c r="BG1157" s="4"/>
      <c r="BH1157" s="4"/>
      <c r="BI1157" s="4"/>
      <c r="BJ1157" s="4"/>
      <c r="BK1157" s="4"/>
      <c r="BL1157" s="4"/>
      <c r="BM1157" s="4"/>
      <c r="BN1157" s="4"/>
      <c r="BO1157" s="4"/>
      <c r="BP1157" s="4"/>
      <c r="BQ1157" s="4"/>
      <c r="BR1157" s="4"/>
      <c r="BS1157" s="4"/>
      <c r="BT1157" s="4"/>
      <c r="BU1157" s="4"/>
      <c r="BV1157" s="4"/>
      <c r="BW1157" s="4"/>
      <c r="BX1157" s="4"/>
      <c r="BY1157" s="4"/>
      <c r="BZ1157" s="4"/>
      <c r="CA1157" s="4"/>
      <c r="CB1157" s="4"/>
      <c r="CC1157" s="4"/>
      <c r="CD1157" s="4"/>
      <c r="CE1157" s="4"/>
      <c r="CF1157" s="4"/>
      <c r="CG1157" s="4"/>
      <c r="CH1157" s="4"/>
      <c r="CI1157" s="4"/>
      <c r="CJ1157" s="4"/>
      <c r="CK1157" s="4"/>
      <c r="CL1157" s="4"/>
      <c r="CM1157" s="4"/>
    </row>
    <row r="1158" ht="14.25" customHeight="1">
      <c r="A1158" s="1" t="str">
        <f t="shared" si="230"/>
        <v>OK</v>
      </c>
      <c r="B1158" s="3" t="str">
        <f t="shared" si="231"/>
        <v>OK</v>
      </c>
      <c r="C1158" s="4" t="s">
        <v>6147</v>
      </c>
      <c r="D1158" s="4" t="s">
        <v>6048</v>
      </c>
      <c r="E1158" s="4" t="s">
        <v>6148</v>
      </c>
      <c r="F1158" s="4" t="s">
        <v>6149</v>
      </c>
      <c r="G1158" s="4" t="s">
        <v>6150</v>
      </c>
      <c r="H1158" s="4"/>
      <c r="I1158" s="4"/>
      <c r="J1158" s="4"/>
      <c r="K1158" s="4"/>
      <c r="L1158" s="4"/>
      <c r="M1158" s="4" t="s">
        <v>49</v>
      </c>
      <c r="N1158" s="4" t="s">
        <v>5</v>
      </c>
      <c r="O1158" s="4" t="s">
        <v>3108</v>
      </c>
      <c r="P1158" s="4" t="s">
        <v>3277</v>
      </c>
      <c r="Q1158" s="4"/>
      <c r="R1158" s="4" t="s">
        <v>6154</v>
      </c>
      <c r="S1158" s="4" t="s">
        <v>6155</v>
      </c>
      <c r="T1158" s="4" t="s">
        <v>6156</v>
      </c>
      <c r="U1158" s="4" t="s">
        <v>6157</v>
      </c>
      <c r="V1158" s="4" t="s">
        <v>6158</v>
      </c>
      <c r="W1158" s="4" t="s">
        <v>6159</v>
      </c>
      <c r="X1158" s="4"/>
      <c r="Y1158" s="4"/>
      <c r="Z1158" s="4"/>
      <c r="AA1158" s="4">
        <v>1246.0</v>
      </c>
      <c r="AB1158" s="4" t="s">
        <v>47</v>
      </c>
      <c r="AC1158" s="4"/>
      <c r="AD1158" s="20" t="s">
        <v>540</v>
      </c>
      <c r="AE1158" s="4"/>
      <c r="AF1158" s="4"/>
      <c r="AG1158" s="4"/>
      <c r="AH1158" s="4"/>
      <c r="AI1158" s="4"/>
      <c r="AJ1158" s="4"/>
      <c r="AK1158" s="4"/>
      <c r="AL1158" s="4"/>
      <c r="AM1158" s="4"/>
      <c r="AN1158" s="4"/>
      <c r="AO1158" s="4"/>
      <c r="AP1158" s="4" t="str">
        <f>VLOOKUP(AA1159,[1]Trộn!AA1158:AB4150,2,FALSE)</f>
        <v>#ERROR!</v>
      </c>
      <c r="AQ1158" s="4"/>
      <c r="AR1158" s="4"/>
      <c r="AS1158" s="4"/>
      <c r="AT1158" s="4"/>
      <c r="AU1158" s="4"/>
      <c r="AV1158" s="4"/>
      <c r="AW1158" s="4"/>
      <c r="AX1158" s="4"/>
      <c r="AY1158" s="4"/>
      <c r="AZ1158" s="4"/>
      <c r="BA1158" s="4"/>
      <c r="BB1158" s="4"/>
      <c r="BC1158" s="4"/>
      <c r="BD1158" s="4"/>
      <c r="BE1158" s="4"/>
      <c r="BF1158" s="4"/>
      <c r="BG1158" s="4"/>
      <c r="BH1158" s="4"/>
      <c r="BI1158" s="4"/>
      <c r="BJ1158" s="4"/>
      <c r="BK1158" s="4"/>
      <c r="BL1158" s="4"/>
      <c r="BM1158" s="4"/>
      <c r="BN1158" s="4"/>
      <c r="BO1158" s="4"/>
      <c r="BP1158" s="4"/>
      <c r="BQ1158" s="4"/>
      <c r="BR1158" s="4"/>
      <c r="BS1158" s="4"/>
      <c r="BT1158" s="4"/>
      <c r="BU1158" s="4"/>
      <c r="BV1158" s="4"/>
      <c r="BW1158" s="4"/>
      <c r="BX1158" s="4"/>
      <c r="BY1158" s="4"/>
      <c r="BZ1158" s="4"/>
      <c r="CA1158" s="4"/>
      <c r="CB1158" s="4"/>
      <c r="CC1158" s="4"/>
      <c r="CD1158" s="4"/>
      <c r="CE1158" s="4"/>
      <c r="CF1158" s="4"/>
      <c r="CG1158" s="4"/>
      <c r="CH1158" s="4"/>
      <c r="CI1158" s="4"/>
      <c r="CJ1158" s="4"/>
      <c r="CK1158" s="4"/>
      <c r="CL1158" s="4"/>
      <c r="CM1158" s="4"/>
    </row>
    <row r="1159" ht="14.25" customHeight="1">
      <c r="A1159" s="1" t="str">
        <f t="shared" si="230"/>
        <v>OK</v>
      </c>
      <c r="B1159" s="3" t="str">
        <f t="shared" si="231"/>
        <v>OK</v>
      </c>
      <c r="C1159" s="4" t="s">
        <v>6147</v>
      </c>
      <c r="D1159" s="4" t="s">
        <v>6048</v>
      </c>
      <c r="E1159" s="4"/>
      <c r="F1159" s="4"/>
      <c r="G1159" s="4"/>
      <c r="H1159" s="4"/>
      <c r="I1159" s="4"/>
      <c r="J1159" s="4"/>
      <c r="K1159" s="4"/>
      <c r="L1159" s="4"/>
      <c r="M1159" s="4" t="s">
        <v>49</v>
      </c>
      <c r="N1159" s="4" t="s">
        <v>5</v>
      </c>
      <c r="O1159" s="4" t="s">
        <v>2639</v>
      </c>
      <c r="P1159" s="4" t="s">
        <v>3190</v>
      </c>
      <c r="Q1159" s="4"/>
      <c r="R1159" s="4" t="s">
        <v>6160</v>
      </c>
      <c r="S1159" s="4" t="s">
        <v>6161</v>
      </c>
      <c r="T1159" s="4" t="s">
        <v>6162</v>
      </c>
      <c r="U1159" s="4" t="s">
        <v>6163</v>
      </c>
      <c r="V1159" s="4" t="s">
        <v>6164</v>
      </c>
      <c r="W1159" s="4" t="s">
        <v>6165</v>
      </c>
      <c r="X1159" s="4"/>
      <c r="Y1159" s="4"/>
      <c r="Z1159" s="4"/>
      <c r="AA1159" s="4">
        <v>1247.0</v>
      </c>
      <c r="AB1159" s="4" t="s">
        <v>47</v>
      </c>
      <c r="AC1159" s="4"/>
      <c r="AD1159" s="20" t="s">
        <v>2147</v>
      </c>
      <c r="AE1159" s="4"/>
      <c r="AF1159" s="4"/>
      <c r="AG1159" s="4"/>
      <c r="AH1159" s="4"/>
      <c r="AI1159" s="4"/>
      <c r="AJ1159" s="4"/>
      <c r="AK1159" s="4"/>
      <c r="AL1159" s="4"/>
      <c r="AM1159" s="4"/>
      <c r="AN1159" s="4"/>
      <c r="AO1159" s="4"/>
      <c r="AP1159" s="4" t="str">
        <f>VLOOKUP(AA1160,[1]Trộn!AA1159:AB4151,2,FALSE)</f>
        <v>#ERROR!</v>
      </c>
      <c r="AQ1159" s="4"/>
      <c r="AR1159" s="4"/>
      <c r="AS1159" s="4"/>
      <c r="AT1159" s="4"/>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row>
    <row r="1160" ht="14.25" customHeight="1">
      <c r="A1160" s="1"/>
      <c r="B1160" s="3"/>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c r="CL1160" s="4"/>
      <c r="CM1160" s="4"/>
    </row>
    <row r="1161" ht="14.25" customHeight="1">
      <c r="A1161" s="1" t="str">
        <f t="shared" ref="A1161:A1169" si="232">SWITCH(B1161,"OK",IF(ISBLANK(R1161),IF(ISBLANK(P1161),"Giữ chỗ nhóm","Giữ chỗ"),"OK"),"Chưa làm",IF(P1161&lt;&gt;"","Giữ chỗ",""),0,IF(ISBLANK(R1161),"Thêm",""),"")</f>
        <v/>
      </c>
      <c r="B1161" s="3">
        <f t="shared" ref="B1161:B1169" si="233">IF(Q1161&lt;&gt;"",0,IF(O1161="",IF(N1161="",,"Tự do chọn"),SWITCH(M1161,"KSTN",IF(LEFT(O1161,1)="A","OK","Sai lớp"),"CQ",IF(LEFT(O1161,1)="B","OK","Sai lớp"),"SIE",IF(LEFT(O1161,1)="C","OK","Sai lớp"),"VN",IF(LEFT(O1161,1)="D","OK","Sai lớp"),"VN-ICT",IF(LEFT(O1161,1)="D","OK","Sai lớp"),"Sai phân công")))</f>
        <v>0</v>
      </c>
      <c r="C1161" s="4" t="s">
        <v>6147</v>
      </c>
      <c r="D1161" s="4" t="s">
        <v>6048</v>
      </c>
      <c r="E1161" s="4"/>
      <c r="F1161" s="4"/>
      <c r="G1161" s="4"/>
      <c r="H1161" s="4"/>
      <c r="I1161" s="4"/>
      <c r="J1161" s="4"/>
      <c r="K1161" s="4"/>
      <c r="L1161" s="4"/>
      <c r="M1161" s="4"/>
      <c r="N1161" s="4"/>
      <c r="O1161" s="4"/>
      <c r="P1161" s="4" t="s">
        <v>4445</v>
      </c>
      <c r="Q1161" s="4" t="s">
        <v>9</v>
      </c>
      <c r="R1161" s="4" t="s">
        <v>6166</v>
      </c>
      <c r="S1161" s="4" t="s">
        <v>150</v>
      </c>
      <c r="T1161" s="4" t="s">
        <v>150</v>
      </c>
      <c r="U1161" s="4" t="s">
        <v>150</v>
      </c>
      <c r="V1161" s="4" t="s">
        <v>150</v>
      </c>
      <c r="W1161" s="4" t="s">
        <v>150</v>
      </c>
      <c r="X1161" s="4" t="s">
        <v>6167</v>
      </c>
      <c r="Y1161" s="4"/>
      <c r="Z1161" s="4" t="s">
        <v>6168</v>
      </c>
      <c r="AA1161" s="4">
        <v>1249.0</v>
      </c>
      <c r="AB1161" s="4" t="s">
        <v>47</v>
      </c>
      <c r="AC1161" s="4"/>
      <c r="AD1161" s="20" t="s">
        <v>1091</v>
      </c>
      <c r="AE1161" s="4"/>
      <c r="AF1161" s="4"/>
      <c r="AG1161" s="4"/>
      <c r="AH1161" s="4"/>
      <c r="AI1161" s="4"/>
      <c r="AJ1161" s="4"/>
      <c r="AK1161" s="4"/>
      <c r="AL1161" s="4"/>
      <c r="AM1161" s="4"/>
      <c r="AN1161" s="4"/>
      <c r="AO1161" s="4"/>
      <c r="AP1161" s="4" t="str">
        <f>VLOOKUP(AA1162,[1]Trộn!AA1161:AB4153,2,FALSE)</f>
        <v>#ERROR!</v>
      </c>
      <c r="AQ1161" s="4"/>
      <c r="AR1161" s="4"/>
      <c r="AS1161" s="4"/>
      <c r="AT1161" s="4"/>
      <c r="AU1161" s="4"/>
      <c r="AV1161" s="4"/>
      <c r="AW1161" s="4"/>
      <c r="AX1161" s="4"/>
      <c r="AY1161" s="4"/>
      <c r="AZ1161" s="4"/>
      <c r="BA1161" s="4"/>
      <c r="BB1161" s="4"/>
      <c r="BC1161" s="4"/>
      <c r="BD1161" s="4"/>
      <c r="BE1161" s="4"/>
      <c r="BF1161" s="4"/>
      <c r="BG1161" s="4"/>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c r="CD1161" s="4"/>
      <c r="CE1161" s="4"/>
      <c r="CF1161" s="4"/>
      <c r="CG1161" s="4"/>
      <c r="CH1161" s="4"/>
      <c r="CI1161" s="4"/>
      <c r="CJ1161" s="4"/>
      <c r="CK1161" s="4"/>
      <c r="CL1161" s="4"/>
      <c r="CM1161" s="4"/>
    </row>
    <row r="1162" ht="14.25" customHeight="1">
      <c r="A1162" s="1" t="str">
        <f t="shared" si="232"/>
        <v>OK</v>
      </c>
      <c r="B1162" s="3" t="str">
        <f t="shared" si="233"/>
        <v>OK</v>
      </c>
      <c r="C1162" s="4" t="s">
        <v>6169</v>
      </c>
      <c r="D1162" s="4" t="s">
        <v>6048</v>
      </c>
      <c r="E1162" s="4"/>
      <c r="F1162" s="4"/>
      <c r="G1162" s="4" t="s">
        <v>6170</v>
      </c>
      <c r="H1162" s="4"/>
      <c r="I1162" s="4"/>
      <c r="J1162" s="4"/>
      <c r="K1162" s="4"/>
      <c r="L1162" s="4"/>
      <c r="M1162" s="4" t="s">
        <v>49</v>
      </c>
      <c r="N1162" s="4" t="s">
        <v>5</v>
      </c>
      <c r="O1162" s="4" t="s">
        <v>2598</v>
      </c>
      <c r="P1162" s="4" t="s">
        <v>2696</v>
      </c>
      <c r="Q1162" s="4"/>
      <c r="R1162" s="4" t="s">
        <v>6171</v>
      </c>
      <c r="S1162" s="4" t="s">
        <v>6172</v>
      </c>
      <c r="T1162" s="4" t="s">
        <v>6173</v>
      </c>
      <c r="U1162" s="4" t="s">
        <v>6174</v>
      </c>
      <c r="V1162" s="4" t="s">
        <v>6175</v>
      </c>
      <c r="W1162" s="4" t="s">
        <v>6176</v>
      </c>
      <c r="X1162" s="4"/>
      <c r="Y1162" s="4"/>
      <c r="Z1162" s="4"/>
      <c r="AA1162" s="4">
        <v>1250.0</v>
      </c>
      <c r="AB1162" s="4" t="s">
        <v>47</v>
      </c>
      <c r="AC1162" s="4"/>
      <c r="AD1162" s="20" t="s">
        <v>1105</v>
      </c>
      <c r="AE1162" s="4"/>
      <c r="AF1162" s="4"/>
      <c r="AG1162" s="4"/>
      <c r="AH1162" s="4"/>
      <c r="AI1162" s="4"/>
      <c r="AJ1162" s="4"/>
      <c r="AK1162" s="4"/>
      <c r="AL1162" s="4"/>
      <c r="AM1162" s="4"/>
      <c r="AN1162" s="4"/>
      <c r="AO1162" s="4"/>
      <c r="AP1162" s="4" t="str">
        <f>VLOOKUP(AA1163,[1]Trộn!AA1162:AB4154,2,FALSE)</f>
        <v>#ERROR!</v>
      </c>
      <c r="AQ1162" s="4"/>
      <c r="AR1162" s="4"/>
      <c r="AS1162" s="4"/>
      <c r="AT1162" s="4"/>
      <c r="AU1162" s="4"/>
      <c r="AV1162" s="4"/>
      <c r="AW1162" s="4"/>
      <c r="AX1162" s="4"/>
      <c r="AY1162" s="4"/>
      <c r="AZ1162" s="4"/>
      <c r="BA1162" s="4"/>
      <c r="BB1162" s="4"/>
      <c r="BC1162" s="4"/>
      <c r="BD1162" s="4"/>
      <c r="BE1162" s="4"/>
      <c r="BF1162" s="4"/>
      <c r="BG1162" s="4"/>
      <c r="BH1162" s="4"/>
      <c r="BI1162" s="4"/>
      <c r="BJ1162" s="4"/>
      <c r="BK1162" s="4"/>
      <c r="BL1162" s="4"/>
      <c r="BM1162" s="4"/>
      <c r="BN1162" s="4"/>
      <c r="BO1162" s="4"/>
      <c r="BP1162" s="4"/>
      <c r="BQ1162" s="4"/>
      <c r="BR1162" s="4"/>
      <c r="BS1162" s="4"/>
      <c r="BT1162" s="4"/>
      <c r="BU1162" s="4"/>
      <c r="BV1162" s="4"/>
      <c r="BW1162" s="4"/>
      <c r="BX1162" s="4"/>
      <c r="BY1162" s="4"/>
      <c r="BZ1162" s="4"/>
      <c r="CA1162" s="4"/>
      <c r="CB1162" s="4"/>
      <c r="CC1162" s="4"/>
      <c r="CD1162" s="4"/>
      <c r="CE1162" s="4"/>
      <c r="CF1162" s="4"/>
      <c r="CG1162" s="4"/>
      <c r="CH1162" s="4"/>
      <c r="CI1162" s="4"/>
      <c r="CJ1162" s="4"/>
      <c r="CK1162" s="4"/>
      <c r="CL1162" s="4"/>
      <c r="CM1162" s="4"/>
    </row>
    <row r="1163" ht="14.25" customHeight="1">
      <c r="A1163" s="1" t="str">
        <f t="shared" si="232"/>
        <v/>
      </c>
      <c r="B1163" s="3">
        <f t="shared" si="233"/>
        <v>0</v>
      </c>
      <c r="C1163" s="4" t="s">
        <v>6169</v>
      </c>
      <c r="D1163" s="4" t="s">
        <v>6048</v>
      </c>
      <c r="E1163" s="4"/>
      <c r="F1163" s="4"/>
      <c r="G1163" s="4"/>
      <c r="H1163" s="4"/>
      <c r="I1163" s="4"/>
      <c r="J1163" s="4"/>
      <c r="K1163" s="4"/>
      <c r="L1163" s="4"/>
      <c r="M1163" s="4" t="s">
        <v>49</v>
      </c>
      <c r="N1163" s="4" t="s">
        <v>5</v>
      </c>
      <c r="O1163" s="4" t="s">
        <v>4078</v>
      </c>
      <c r="P1163" s="4" t="s">
        <v>4388</v>
      </c>
      <c r="Q1163" s="4" t="s">
        <v>5</v>
      </c>
      <c r="R1163" s="4" t="s">
        <v>6177</v>
      </c>
      <c r="S1163" s="4" t="s">
        <v>6178</v>
      </c>
      <c r="T1163" s="4" t="s">
        <v>6179</v>
      </c>
      <c r="U1163" s="4" t="s">
        <v>2492</v>
      </c>
      <c r="V1163" s="4" t="s">
        <v>6180</v>
      </c>
      <c r="W1163" s="4" t="s">
        <v>5156</v>
      </c>
      <c r="X1163" s="4"/>
      <c r="Y1163" s="4"/>
      <c r="Z1163" s="4"/>
      <c r="AA1163" s="4">
        <v>1251.0</v>
      </c>
      <c r="AB1163" s="4" t="s">
        <v>47</v>
      </c>
      <c r="AC1163" s="4"/>
      <c r="AD1163" s="20" t="s">
        <v>884</v>
      </c>
      <c r="AE1163" s="4"/>
      <c r="AF1163" s="4"/>
      <c r="AG1163" s="4"/>
      <c r="AH1163" s="4"/>
      <c r="AI1163" s="4"/>
      <c r="AJ1163" s="4"/>
      <c r="AK1163" s="4"/>
      <c r="AL1163" s="4"/>
      <c r="AM1163" s="4"/>
      <c r="AN1163" s="4"/>
      <c r="AO1163" s="4"/>
      <c r="AP1163" s="4" t="str">
        <f>VLOOKUP(AA1164,[1]Trộn!AA1163:AB4155,2,FALSE)</f>
        <v>#ERROR!</v>
      </c>
      <c r="AQ1163" s="4"/>
      <c r="AR1163" s="4"/>
      <c r="AS1163" s="4"/>
      <c r="AT1163" s="4"/>
      <c r="AU1163" s="4"/>
      <c r="AV1163" s="4"/>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row>
    <row r="1164" ht="14.25" customHeight="1">
      <c r="A1164" s="1" t="str">
        <f t="shared" si="232"/>
        <v/>
      </c>
      <c r="B1164" s="3">
        <f t="shared" si="233"/>
        <v>0</v>
      </c>
      <c r="C1164" s="4" t="s">
        <v>6169</v>
      </c>
      <c r="D1164" s="4" t="s">
        <v>6048</v>
      </c>
      <c r="E1164" s="4"/>
      <c r="F1164" s="4"/>
      <c r="G1164" s="4" t="s">
        <v>6170</v>
      </c>
      <c r="H1164" s="4"/>
      <c r="I1164" s="4"/>
      <c r="J1164" s="4"/>
      <c r="K1164" s="4"/>
      <c r="L1164" s="4"/>
      <c r="M1164" s="4"/>
      <c r="N1164" s="4"/>
      <c r="O1164" s="4"/>
      <c r="P1164" s="4" t="s">
        <v>6181</v>
      </c>
      <c r="Q1164" s="4" t="s">
        <v>5</v>
      </c>
      <c r="R1164" s="4" t="s">
        <v>6182</v>
      </c>
      <c r="S1164" s="4" t="s">
        <v>2184</v>
      </c>
      <c r="T1164" s="4" t="s">
        <v>2676</v>
      </c>
      <c r="U1164" s="4" t="s">
        <v>2186</v>
      </c>
      <c r="V1164" s="4" t="s">
        <v>899</v>
      </c>
      <c r="W1164" s="4" t="s">
        <v>2184</v>
      </c>
      <c r="X1164" s="4" t="s">
        <v>171</v>
      </c>
      <c r="Y1164" s="4"/>
      <c r="Z1164" s="4" t="s">
        <v>6183</v>
      </c>
      <c r="AA1164" s="4">
        <v>1252.0</v>
      </c>
      <c r="AB1164" s="4" t="s">
        <v>47</v>
      </c>
      <c r="AC1164" s="4"/>
      <c r="AD1164" s="20" t="s">
        <v>1147</v>
      </c>
      <c r="AE1164" s="4"/>
      <c r="AF1164" s="4"/>
      <c r="AG1164" s="4"/>
      <c r="AH1164" s="4"/>
      <c r="AI1164" s="4"/>
      <c r="AJ1164" s="4"/>
      <c r="AK1164" s="4"/>
      <c r="AL1164" s="4"/>
      <c r="AM1164" s="4"/>
      <c r="AN1164" s="4"/>
      <c r="AO1164" s="4"/>
      <c r="AP1164" s="4" t="str">
        <f>VLOOKUP(AA1165,[1]Trộn!AA1164:AB4156,2,FALSE)</f>
        <v>#ERROR!</v>
      </c>
      <c r="AQ1164" s="4"/>
      <c r="AR1164" s="4"/>
      <c r="AS1164" s="4"/>
      <c r="AT1164" s="4"/>
      <c r="AU1164" s="4"/>
      <c r="AV1164" s="4"/>
      <c r="AW1164" s="4"/>
      <c r="AX1164" s="4"/>
      <c r="AY1164" s="4"/>
      <c r="AZ1164" s="4"/>
      <c r="BA1164" s="4"/>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c r="CG1164" s="4"/>
      <c r="CH1164" s="4"/>
      <c r="CI1164" s="4"/>
      <c r="CJ1164" s="4"/>
      <c r="CK1164" s="4"/>
      <c r="CL1164" s="4"/>
      <c r="CM1164" s="4"/>
    </row>
    <row r="1165" ht="14.25" customHeight="1">
      <c r="A1165" s="1" t="str">
        <f t="shared" si="232"/>
        <v/>
      </c>
      <c r="B1165" s="3">
        <f t="shared" si="233"/>
        <v>0</v>
      </c>
      <c r="C1165" s="4" t="s">
        <v>6169</v>
      </c>
      <c r="D1165" s="4" t="s">
        <v>6048</v>
      </c>
      <c r="E1165" s="4"/>
      <c r="F1165" s="4"/>
      <c r="G1165" s="4"/>
      <c r="H1165" s="4"/>
      <c r="I1165" s="4"/>
      <c r="J1165" s="4"/>
      <c r="K1165" s="4"/>
      <c r="L1165" s="4"/>
      <c r="M1165" s="4"/>
      <c r="N1165" s="4"/>
      <c r="O1165" s="4"/>
      <c r="P1165" s="4"/>
      <c r="Q1165" s="4" t="s">
        <v>5</v>
      </c>
      <c r="R1165" s="4" t="s">
        <v>6182</v>
      </c>
      <c r="S1165" s="4" t="s">
        <v>2184</v>
      </c>
      <c r="T1165" s="4" t="s">
        <v>2676</v>
      </c>
      <c r="U1165" s="4" t="s">
        <v>2186</v>
      </c>
      <c r="V1165" s="4" t="s">
        <v>2185</v>
      </c>
      <c r="W1165" s="4" t="s">
        <v>5349</v>
      </c>
      <c r="X1165" s="4"/>
      <c r="Y1165" s="4"/>
      <c r="Z1165" s="4" t="s">
        <v>6184</v>
      </c>
      <c r="AA1165" s="4">
        <v>1253.0</v>
      </c>
      <c r="AB1165" s="4" t="s">
        <v>49</v>
      </c>
      <c r="AC1165" s="4"/>
      <c r="AD1165" s="4"/>
      <c r="AE1165" s="4"/>
      <c r="AF1165" s="4"/>
      <c r="AG1165" s="4"/>
      <c r="AH1165" s="4"/>
      <c r="AI1165" s="4"/>
      <c r="AJ1165" s="4"/>
      <c r="AK1165" s="4"/>
      <c r="AL1165" s="4"/>
      <c r="AM1165" s="4"/>
      <c r="AN1165" s="4"/>
      <c r="AO1165" s="4"/>
      <c r="AP1165" s="4" t="str">
        <f>VLOOKUP(AA1166,[1]Trộn!AA1165:AB4157,2,FALSE)</f>
        <v>#ERROR!</v>
      </c>
      <c r="AQ1165" s="4"/>
      <c r="AR1165" s="4"/>
      <c r="AS1165" s="4"/>
      <c r="AT1165" s="4"/>
      <c r="AU1165" s="4"/>
      <c r="AV1165" s="4"/>
      <c r="AW1165" s="4"/>
      <c r="AX1165" s="4"/>
      <c r="AY1165" s="4"/>
      <c r="AZ1165" s="4"/>
      <c r="BA1165" s="4"/>
      <c r="BB1165" s="4"/>
      <c r="BC1165" s="4"/>
      <c r="BD1165" s="4"/>
      <c r="BE1165" s="4"/>
      <c r="BF1165" s="4"/>
      <c r="BG1165" s="4"/>
      <c r="BH1165" s="4"/>
      <c r="BI1165" s="4"/>
      <c r="BJ1165" s="4"/>
      <c r="BK1165" s="4"/>
      <c r="BL1165" s="4"/>
      <c r="BM1165" s="4"/>
      <c r="BN1165" s="4"/>
      <c r="BO1165" s="4"/>
      <c r="BP1165" s="4"/>
      <c r="BQ1165" s="4"/>
      <c r="BR1165" s="4"/>
      <c r="BS1165" s="4"/>
      <c r="BT1165" s="4"/>
      <c r="BU1165" s="4"/>
      <c r="BV1165" s="4"/>
      <c r="BW1165" s="4"/>
      <c r="BX1165" s="4"/>
      <c r="BY1165" s="4"/>
      <c r="BZ1165" s="4"/>
      <c r="CA1165" s="4"/>
      <c r="CB1165" s="4"/>
      <c r="CC1165" s="4"/>
      <c r="CD1165" s="4"/>
      <c r="CE1165" s="4"/>
      <c r="CF1165" s="4"/>
      <c r="CG1165" s="4"/>
      <c r="CH1165" s="4"/>
      <c r="CI1165" s="4"/>
      <c r="CJ1165" s="4"/>
      <c r="CK1165" s="4"/>
      <c r="CL1165" s="4"/>
      <c r="CM1165" s="4"/>
    </row>
    <row r="1166" ht="14.25" customHeight="1">
      <c r="A1166" s="1" t="str">
        <f t="shared" si="232"/>
        <v>OK</v>
      </c>
      <c r="B1166" s="3" t="str">
        <f t="shared" si="233"/>
        <v>OK</v>
      </c>
      <c r="C1166" s="4" t="s">
        <v>6185</v>
      </c>
      <c r="D1166" s="4" t="s">
        <v>6048</v>
      </c>
      <c r="E1166" s="4"/>
      <c r="F1166" s="4" t="s">
        <v>6186</v>
      </c>
      <c r="G1166" s="4" t="s">
        <v>6187</v>
      </c>
      <c r="H1166" s="4"/>
      <c r="I1166" s="4"/>
      <c r="J1166" s="4"/>
      <c r="K1166" s="4"/>
      <c r="L1166" s="4"/>
      <c r="M1166" s="4" t="s">
        <v>13</v>
      </c>
      <c r="N1166" s="4" t="s">
        <v>9</v>
      </c>
      <c r="O1166" s="4" t="s">
        <v>505</v>
      </c>
      <c r="P1166" s="4" t="s">
        <v>584</v>
      </c>
      <c r="Q1166" s="4"/>
      <c r="R1166" s="4" t="s">
        <v>6188</v>
      </c>
      <c r="S1166" s="4"/>
      <c r="T1166" s="4"/>
      <c r="U1166" s="4"/>
      <c r="V1166" s="4"/>
      <c r="W1166" s="4"/>
      <c r="X1166" s="4" t="s">
        <v>6189</v>
      </c>
      <c r="Y1166" s="4" t="s">
        <v>6190</v>
      </c>
      <c r="Z1166" s="4"/>
      <c r="AA1166" s="4">
        <v>1254.0</v>
      </c>
      <c r="AB1166" s="4" t="s">
        <v>49</v>
      </c>
      <c r="AC1166" s="4"/>
      <c r="AD1166" s="4"/>
      <c r="AE1166" s="4"/>
      <c r="AF1166" s="4"/>
      <c r="AG1166" s="4"/>
      <c r="AH1166" s="4"/>
      <c r="AI1166" s="4"/>
      <c r="AJ1166" s="4"/>
      <c r="AK1166" s="4"/>
      <c r="AL1166" s="4"/>
      <c r="AM1166" s="4"/>
      <c r="AN1166" s="4"/>
      <c r="AO1166" s="4"/>
      <c r="AP1166" s="4" t="str">
        <f>VLOOKUP(AA1167,[1]Trộn!AA1166:AB4158,2,FALSE)</f>
        <v>#ERROR!</v>
      </c>
      <c r="AQ1166" s="4"/>
      <c r="AR1166" s="4"/>
      <c r="AS1166" s="4"/>
      <c r="AT1166" s="4"/>
      <c r="AU1166" s="4"/>
      <c r="AV1166" s="4"/>
      <c r="AW1166" s="4"/>
      <c r="AX1166" s="4"/>
      <c r="AY1166" s="4"/>
      <c r="AZ1166" s="4"/>
      <c r="BA1166" s="4"/>
      <c r="BB1166" s="4"/>
      <c r="BC1166" s="4"/>
      <c r="BD1166" s="4"/>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c r="CL1166" s="4"/>
      <c r="CM1166" s="4"/>
    </row>
    <row r="1167" ht="14.25" customHeight="1">
      <c r="A1167" s="1" t="str">
        <f t="shared" si="232"/>
        <v/>
      </c>
      <c r="B1167" s="3">
        <f t="shared" si="233"/>
        <v>0</v>
      </c>
      <c r="C1167" s="4" t="s">
        <v>6185</v>
      </c>
      <c r="D1167" s="4" t="s">
        <v>6048</v>
      </c>
      <c r="E1167" s="4"/>
      <c r="F1167" s="4" t="s">
        <v>6186</v>
      </c>
      <c r="G1167" s="4" t="s">
        <v>6187</v>
      </c>
      <c r="H1167" s="4"/>
      <c r="I1167" s="4"/>
      <c r="J1167" s="4"/>
      <c r="K1167" s="4"/>
      <c r="L1167" s="4"/>
      <c r="M1167" s="4" t="s">
        <v>49</v>
      </c>
      <c r="N1167" s="4" t="s">
        <v>5</v>
      </c>
      <c r="O1167" s="4" t="s">
        <v>3229</v>
      </c>
      <c r="P1167" s="4" t="s">
        <v>3230</v>
      </c>
      <c r="Q1167" s="4" t="s">
        <v>5</v>
      </c>
      <c r="R1167" s="4" t="s">
        <v>6193</v>
      </c>
      <c r="S1167" s="4" t="s">
        <v>6194</v>
      </c>
      <c r="T1167" s="4" t="s">
        <v>6195</v>
      </c>
      <c r="U1167" s="4" t="s">
        <v>6196</v>
      </c>
      <c r="V1167" s="4" t="s">
        <v>2373</v>
      </c>
      <c r="W1167" s="4" t="s">
        <v>149</v>
      </c>
      <c r="X1167" s="4"/>
      <c r="Y1167" s="4"/>
      <c r="Z1167" s="4"/>
      <c r="AA1167" s="4">
        <v>1255.0</v>
      </c>
      <c r="AB1167" s="4" t="s">
        <v>47</v>
      </c>
      <c r="AC1167" s="4"/>
      <c r="AD1167" s="20" t="s">
        <v>3759</v>
      </c>
      <c r="AE1167" s="4"/>
      <c r="AF1167" s="4"/>
      <c r="AG1167" s="4"/>
      <c r="AH1167" s="4"/>
      <c r="AI1167" s="4"/>
      <c r="AJ1167" s="4"/>
      <c r="AK1167" s="4"/>
      <c r="AL1167" s="4"/>
      <c r="AM1167" s="4"/>
      <c r="AN1167" s="4"/>
      <c r="AO1167" s="4"/>
      <c r="AP1167" s="4" t="str">
        <f>VLOOKUP(AA1168,[1]Trộn!AA1167:AB4159,2,FALSE)</f>
        <v>#ERROR!</v>
      </c>
      <c r="AQ1167" s="4"/>
      <c r="AR1167" s="4"/>
      <c r="AS1167" s="4"/>
      <c r="AT1167" s="4"/>
      <c r="AU1167" s="4"/>
      <c r="AV1167" s="4"/>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row>
    <row r="1168" ht="14.25" customHeight="1">
      <c r="A1168" s="1" t="str">
        <f t="shared" si="232"/>
        <v>OK</v>
      </c>
      <c r="B1168" s="3" t="str">
        <f t="shared" si="233"/>
        <v>OK</v>
      </c>
      <c r="C1168" s="4" t="s">
        <v>6185</v>
      </c>
      <c r="D1168" s="4" t="s">
        <v>6048</v>
      </c>
      <c r="E1168" s="4"/>
      <c r="F1168" s="4"/>
      <c r="G1168" s="4"/>
      <c r="H1168" s="4"/>
      <c r="I1168" s="4"/>
      <c r="J1168" s="4"/>
      <c r="K1168" s="4"/>
      <c r="L1168" s="4"/>
      <c r="M1168" s="4" t="s">
        <v>49</v>
      </c>
      <c r="N1168" s="4" t="s">
        <v>5</v>
      </c>
      <c r="O1168" s="4" t="s">
        <v>3024</v>
      </c>
      <c r="P1168" s="4" t="s">
        <v>3073</v>
      </c>
      <c r="Q1168" s="4"/>
      <c r="R1168" s="4" t="s">
        <v>6198</v>
      </c>
      <c r="S1168" s="4" t="s">
        <v>6199</v>
      </c>
      <c r="T1168" s="4" t="s">
        <v>6200</v>
      </c>
      <c r="U1168" s="4" t="s">
        <v>6201</v>
      </c>
      <c r="V1168" s="4" t="s">
        <v>6202</v>
      </c>
      <c r="W1168" s="4" t="s">
        <v>6203</v>
      </c>
      <c r="X1168" s="4"/>
      <c r="Y1168" s="4"/>
      <c r="Z1168" s="4"/>
      <c r="AA1168" s="4">
        <v>1256.0</v>
      </c>
      <c r="AB1168" s="4" t="s">
        <v>47</v>
      </c>
      <c r="AC1168" s="4"/>
      <c r="AD1168" s="20" t="s">
        <v>1190</v>
      </c>
      <c r="AE1168" s="4"/>
      <c r="AF1168" s="4"/>
      <c r="AG1168" s="4"/>
      <c r="AH1168" s="4"/>
      <c r="AI1168" s="4"/>
      <c r="AJ1168" s="4"/>
      <c r="AK1168" s="4"/>
      <c r="AL1168" s="4"/>
      <c r="AM1168" s="4"/>
      <c r="AN1168" s="4"/>
      <c r="AO1168" s="4"/>
      <c r="AP1168" s="4" t="str">
        <f>VLOOKUP(AA1169,[1]Trộn!AA1168:AB4160,2,FALSE)</f>
        <v>#ERROR!</v>
      </c>
      <c r="AQ1168" s="4"/>
      <c r="AR1168" s="4"/>
      <c r="AS1168" s="4"/>
      <c r="AT1168" s="4"/>
      <c r="AU1168" s="4"/>
      <c r="AV1168" s="4"/>
      <c r="AW1168" s="4"/>
      <c r="AX1168" s="4"/>
      <c r="AY1168" s="4"/>
      <c r="AZ1168" s="4"/>
      <c r="BA1168" s="4"/>
      <c r="BB1168" s="4"/>
      <c r="BC1168" s="4"/>
      <c r="BD1168" s="4"/>
      <c r="BE1168" s="4"/>
      <c r="BF1168" s="4"/>
      <c r="BG1168" s="4"/>
      <c r="BH1168" s="4"/>
      <c r="BI1168" s="4"/>
      <c r="BJ1168" s="4"/>
      <c r="BK1168" s="4"/>
      <c r="BL1168" s="4"/>
      <c r="BM1168" s="4"/>
      <c r="BN1168" s="4"/>
      <c r="BO1168" s="4"/>
      <c r="BP1168" s="4"/>
      <c r="BQ1168" s="4"/>
      <c r="BR1168" s="4"/>
      <c r="BS1168" s="4"/>
      <c r="BT1168" s="4"/>
      <c r="BU1168" s="4"/>
      <c r="BV1168" s="4"/>
      <c r="BW1168" s="4"/>
      <c r="BX1168" s="4"/>
      <c r="BY1168" s="4"/>
      <c r="BZ1168" s="4"/>
      <c r="CA1168" s="4"/>
      <c r="CB1168" s="4"/>
      <c r="CC1168" s="4"/>
      <c r="CD1168" s="4"/>
      <c r="CE1168" s="4"/>
      <c r="CF1168" s="4"/>
      <c r="CG1168" s="4"/>
      <c r="CH1168" s="4"/>
      <c r="CI1168" s="4"/>
      <c r="CJ1168" s="4"/>
      <c r="CK1168" s="4"/>
      <c r="CL1168" s="4"/>
      <c r="CM1168" s="4"/>
    </row>
    <row r="1169" ht="14.25" customHeight="1">
      <c r="A1169" s="1" t="str">
        <f t="shared" si="232"/>
        <v/>
      </c>
      <c r="B1169" s="3">
        <f t="shared" si="233"/>
        <v>0</v>
      </c>
      <c r="C1169" s="4" t="s">
        <v>6185</v>
      </c>
      <c r="D1169" s="4" t="s">
        <v>6048</v>
      </c>
      <c r="E1169" s="4"/>
      <c r="F1169" s="4"/>
      <c r="G1169" s="4"/>
      <c r="H1169" s="4"/>
      <c r="I1169" s="4"/>
      <c r="J1169" s="4"/>
      <c r="K1169" s="4"/>
      <c r="L1169" s="4"/>
      <c r="M1169" s="4" t="s">
        <v>49</v>
      </c>
      <c r="N1169" s="4" t="s">
        <v>5</v>
      </c>
      <c r="O1169" s="4" t="s">
        <v>3229</v>
      </c>
      <c r="P1169" s="4" t="s">
        <v>3230</v>
      </c>
      <c r="Q1169" s="4" t="s">
        <v>5</v>
      </c>
      <c r="R1169" s="4" t="s">
        <v>6204</v>
      </c>
      <c r="S1169" s="4" t="s">
        <v>6205</v>
      </c>
      <c r="T1169" s="4" t="s">
        <v>6206</v>
      </c>
      <c r="U1169" s="4" t="s">
        <v>6207</v>
      </c>
      <c r="V1169" s="4" t="s">
        <v>149</v>
      </c>
      <c r="W1169" s="4" t="s">
        <v>6208</v>
      </c>
      <c r="X1169" s="4"/>
      <c r="Y1169" s="4"/>
      <c r="Z1169" s="4"/>
      <c r="AA1169" s="4">
        <v>1257.0</v>
      </c>
      <c r="AB1169" s="4" t="s">
        <v>47</v>
      </c>
      <c r="AC1169" s="4"/>
      <c r="AD1169" s="20" t="s">
        <v>2147</v>
      </c>
      <c r="AE1169" s="4"/>
      <c r="AF1169" s="4"/>
      <c r="AG1169" s="4"/>
      <c r="AH1169" s="4"/>
      <c r="AI1169" s="4"/>
      <c r="AJ1169" s="4"/>
      <c r="AK1169" s="4"/>
      <c r="AL1169" s="4"/>
      <c r="AM1169" s="4"/>
      <c r="AN1169" s="4"/>
      <c r="AO1169" s="4"/>
      <c r="AP1169" s="4" t="str">
        <f>VLOOKUP(AA1170,[1]Trộn!AA1169:AB4161,2,FALSE)</f>
        <v>#ERROR!</v>
      </c>
      <c r="AQ1169" s="4"/>
      <c r="AR1169" s="4"/>
      <c r="AS1169" s="4"/>
      <c r="AT1169" s="4"/>
      <c r="AU1169" s="4"/>
      <c r="AV1169" s="4"/>
      <c r="AW1169" s="4"/>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4"/>
      <c r="CL1169" s="4"/>
      <c r="CM1169" s="4"/>
    </row>
    <row r="1170" ht="14.25" customHeight="1">
      <c r="A1170" s="1"/>
      <c r="B1170" s="3"/>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4"/>
      <c r="CL1170" s="4"/>
      <c r="CM1170" s="4"/>
    </row>
    <row r="1171" ht="14.25" customHeight="1">
      <c r="A1171" s="1" t="str">
        <f t="shared" ref="A1171:A1193" si="234">SWITCH(B1171,"OK",IF(ISBLANK(R1171),IF(ISBLANK(P1171),"Giữ chỗ nhóm","Giữ chỗ"),"OK"),"Chưa làm",IF(P1171&lt;&gt;"","Giữ chỗ",""),0,IF(ISBLANK(R1171),"Thêm",""),"")</f>
        <v/>
      </c>
      <c r="B1171" s="3">
        <f t="shared" ref="B1171:B1193" si="235">IF(Q1171&lt;&gt;"",0,IF(O1171="",IF(N1171="",,"Tự do chọn"),SWITCH(M1171,"KSTN",IF(LEFT(O1171,1)="A","OK","Sai lớp"),"CQ",IF(LEFT(O1171,1)="B","OK","Sai lớp"),"SIE",IF(LEFT(O1171,1)="C","OK","Sai lớp"),"VN",IF(LEFT(O1171,1)="D","OK","Sai lớp"),"VN-ICT",IF(LEFT(O1171,1)="D","OK","Sai lớp"),"Sai phân công")))</f>
        <v>0</v>
      </c>
      <c r="C1171" s="4" t="s">
        <v>6185</v>
      </c>
      <c r="D1171" s="4" t="s">
        <v>6048</v>
      </c>
      <c r="E1171" s="4"/>
      <c r="F1171" s="4"/>
      <c r="G1171" s="4"/>
      <c r="H1171" s="4"/>
      <c r="I1171" s="4"/>
      <c r="J1171" s="4"/>
      <c r="K1171" s="4"/>
      <c r="L1171" s="4"/>
      <c r="M1171" s="4"/>
      <c r="N1171" s="4"/>
      <c r="O1171" s="4"/>
      <c r="P1171" s="4" t="s">
        <v>4445</v>
      </c>
      <c r="Q1171" s="4" t="s">
        <v>9</v>
      </c>
      <c r="R1171" s="4" t="s">
        <v>6209</v>
      </c>
      <c r="S1171" s="4" t="s">
        <v>150</v>
      </c>
      <c r="T1171" s="4" t="s">
        <v>150</v>
      </c>
      <c r="U1171" s="4" t="s">
        <v>150</v>
      </c>
      <c r="V1171" s="4" t="s">
        <v>150</v>
      </c>
      <c r="W1171" s="4" t="s">
        <v>150</v>
      </c>
      <c r="X1171" s="4" t="s">
        <v>6210</v>
      </c>
      <c r="Y1171" s="4"/>
      <c r="Z1171" s="4" t="s">
        <v>6211</v>
      </c>
      <c r="AA1171" s="4">
        <v>1259.0</v>
      </c>
      <c r="AB1171" s="4" t="s">
        <v>47</v>
      </c>
      <c r="AC1171" s="4"/>
      <c r="AD1171" s="20" t="s">
        <v>1177</v>
      </c>
      <c r="AE1171" s="4"/>
      <c r="AF1171" s="4"/>
      <c r="AG1171" s="4"/>
      <c r="AH1171" s="4"/>
      <c r="AI1171" s="4"/>
      <c r="AJ1171" s="4"/>
      <c r="AK1171" s="4"/>
      <c r="AL1171" s="4"/>
      <c r="AM1171" s="4"/>
      <c r="AN1171" s="4"/>
      <c r="AO1171" s="4"/>
      <c r="AP1171" s="4" t="str">
        <f>VLOOKUP(AA1172,[1]Trộn!AA1171:AB4163,2,FALSE)</f>
        <v>#ERROR!</v>
      </c>
      <c r="AQ1171" s="4"/>
      <c r="AR1171" s="4"/>
      <c r="AS1171" s="4"/>
      <c r="AT1171" s="4"/>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4"/>
      <c r="CL1171" s="4"/>
      <c r="CM1171" s="4"/>
    </row>
    <row r="1172" ht="14.25" customHeight="1">
      <c r="A1172" s="1" t="str">
        <f t="shared" si="234"/>
        <v/>
      </c>
      <c r="B1172" s="3">
        <f t="shared" si="235"/>
        <v>0</v>
      </c>
      <c r="C1172" s="4" t="s">
        <v>6185</v>
      </c>
      <c r="D1172" s="4" t="s">
        <v>6048</v>
      </c>
      <c r="E1172" s="4"/>
      <c r="F1172" s="4"/>
      <c r="G1172" s="4"/>
      <c r="H1172" s="4"/>
      <c r="I1172" s="4"/>
      <c r="J1172" s="4"/>
      <c r="K1172" s="4"/>
      <c r="L1172" s="4"/>
      <c r="M1172" s="4"/>
      <c r="N1172" s="4"/>
      <c r="O1172" s="4"/>
      <c r="P1172" s="4"/>
      <c r="Q1172" s="4" t="s">
        <v>5</v>
      </c>
      <c r="R1172" s="4" t="s">
        <v>6212</v>
      </c>
      <c r="S1172" s="4" t="s">
        <v>6213</v>
      </c>
      <c r="T1172" s="4" t="s">
        <v>6214</v>
      </c>
      <c r="U1172" s="4" t="s">
        <v>6215</v>
      </c>
      <c r="V1172" s="4" t="s">
        <v>6216</v>
      </c>
      <c r="W1172" s="4" t="s">
        <v>2438</v>
      </c>
      <c r="X1172" s="4"/>
      <c r="Y1172" s="4"/>
      <c r="Z1172" s="4" t="s">
        <v>6217</v>
      </c>
      <c r="AA1172" s="4">
        <v>1260.0</v>
      </c>
      <c r="AB1172" s="4" t="s">
        <v>49</v>
      </c>
      <c r="AC1172" s="4"/>
      <c r="AD1172" s="4"/>
      <c r="AE1172" s="4"/>
      <c r="AF1172" s="4"/>
      <c r="AG1172" s="4"/>
      <c r="AH1172" s="4"/>
      <c r="AI1172" s="4"/>
      <c r="AJ1172" s="4"/>
      <c r="AK1172" s="4"/>
      <c r="AL1172" s="4"/>
      <c r="AM1172" s="4"/>
      <c r="AN1172" s="4"/>
      <c r="AO1172" s="4"/>
      <c r="AP1172" s="4" t="str">
        <f>VLOOKUP(AA1173,[1]Trộn!AA1172:AB4164,2,FALSE)</f>
        <v>#ERROR!</v>
      </c>
      <c r="AQ1172" s="4"/>
      <c r="AR1172" s="4"/>
      <c r="AS1172" s="4"/>
      <c r="AT1172" s="4"/>
      <c r="AU1172" s="4"/>
      <c r="AV1172" s="4"/>
      <c r="AW1172" s="4"/>
      <c r="AX1172" s="4"/>
      <c r="AY1172" s="4"/>
      <c r="AZ1172" s="4"/>
      <c r="BA1172" s="4"/>
      <c r="BB1172" s="4"/>
      <c r="BC1172" s="4"/>
      <c r="BD1172" s="4"/>
      <c r="BE1172" s="4"/>
      <c r="BF1172" s="4"/>
      <c r="BG1172" s="4"/>
      <c r="BH1172" s="4"/>
      <c r="BI1172" s="4"/>
      <c r="BJ1172" s="4"/>
      <c r="BK1172" s="4"/>
      <c r="BL1172" s="4"/>
      <c r="BM1172" s="4"/>
      <c r="BN1172" s="4"/>
      <c r="BO1172" s="4"/>
      <c r="BP1172" s="4"/>
      <c r="BQ1172" s="4"/>
      <c r="BR1172" s="4"/>
      <c r="BS1172" s="4"/>
      <c r="BT1172" s="4"/>
      <c r="BU1172" s="4"/>
      <c r="BV1172" s="4"/>
      <c r="BW1172" s="4"/>
      <c r="BX1172" s="4"/>
      <c r="BY1172" s="4"/>
      <c r="BZ1172" s="4"/>
      <c r="CA1172" s="4"/>
      <c r="CB1172" s="4"/>
      <c r="CC1172" s="4"/>
      <c r="CD1172" s="4"/>
      <c r="CE1172" s="4"/>
      <c r="CF1172" s="4"/>
      <c r="CG1172" s="4"/>
      <c r="CH1172" s="4"/>
      <c r="CI1172" s="4"/>
      <c r="CJ1172" s="4"/>
      <c r="CK1172" s="4"/>
      <c r="CL1172" s="4"/>
      <c r="CM1172" s="4"/>
    </row>
    <row r="1173" ht="14.25" customHeight="1">
      <c r="A1173" s="1" t="str">
        <f t="shared" si="234"/>
        <v>OK</v>
      </c>
      <c r="B1173" s="3" t="str">
        <f t="shared" si="235"/>
        <v>OK</v>
      </c>
      <c r="C1173" s="4" t="s">
        <v>6218</v>
      </c>
      <c r="D1173" s="4" t="s">
        <v>6048</v>
      </c>
      <c r="E1173" s="4"/>
      <c r="F1173" s="4"/>
      <c r="G1173" s="4" t="s">
        <v>6219</v>
      </c>
      <c r="H1173" s="4"/>
      <c r="I1173" s="4"/>
      <c r="J1173" s="4"/>
      <c r="K1173" s="4"/>
      <c r="L1173" s="4"/>
      <c r="M1173" s="4" t="s">
        <v>49</v>
      </c>
      <c r="N1173" s="4" t="s">
        <v>5</v>
      </c>
      <c r="O1173" s="4" t="s">
        <v>2911</v>
      </c>
      <c r="P1173" s="4" t="s">
        <v>3003</v>
      </c>
      <c r="Q1173" s="4"/>
      <c r="R1173" s="4" t="s">
        <v>6220</v>
      </c>
      <c r="S1173" s="4" t="s">
        <v>6221</v>
      </c>
      <c r="T1173" s="4" t="s">
        <v>6222</v>
      </c>
      <c r="U1173" s="4" t="s">
        <v>6223</v>
      </c>
      <c r="V1173" s="4" t="s">
        <v>6224</v>
      </c>
      <c r="W1173" s="4" t="s">
        <v>6225</v>
      </c>
      <c r="X1173" s="4"/>
      <c r="Y1173" s="4"/>
      <c r="Z1173" s="4"/>
      <c r="AA1173" s="4">
        <v>1261.0</v>
      </c>
      <c r="AB1173" s="4" t="s">
        <v>47</v>
      </c>
      <c r="AC1173" s="4"/>
      <c r="AD1173" s="20" t="s">
        <v>1091</v>
      </c>
      <c r="AE1173" s="4"/>
      <c r="AF1173" s="4"/>
      <c r="AG1173" s="4"/>
      <c r="AH1173" s="4"/>
      <c r="AI1173" s="4"/>
      <c r="AJ1173" s="4"/>
      <c r="AK1173" s="4"/>
      <c r="AL1173" s="4"/>
      <c r="AM1173" s="4"/>
      <c r="AN1173" s="4"/>
      <c r="AO1173" s="4"/>
      <c r="AP1173" s="4" t="str">
        <f>VLOOKUP(AA1174,[1]Trộn!AA1173:AB4165,2,FALSE)</f>
        <v>#ERROR!</v>
      </c>
      <c r="AQ1173" s="4"/>
      <c r="AR1173" s="4"/>
      <c r="AS1173" s="4"/>
      <c r="AT1173" s="4"/>
      <c r="AU1173" s="4"/>
      <c r="AV1173" s="4"/>
      <c r="AW1173" s="4"/>
      <c r="AX1173" s="4"/>
      <c r="AY1173" s="4"/>
      <c r="AZ1173" s="4"/>
      <c r="BA1173" s="4"/>
      <c r="BB1173" s="4"/>
      <c r="BC1173" s="4"/>
      <c r="BD1173" s="4"/>
      <c r="BE1173" s="4"/>
      <c r="BF1173" s="4"/>
      <c r="BG1173" s="4"/>
      <c r="BH1173" s="4"/>
      <c r="BI1173" s="4"/>
      <c r="BJ1173" s="4"/>
      <c r="BK1173" s="4"/>
      <c r="BL1173" s="4"/>
      <c r="BM1173" s="4"/>
      <c r="BN1173" s="4"/>
      <c r="BO1173" s="4"/>
      <c r="BP1173" s="4"/>
      <c r="BQ1173" s="4"/>
      <c r="BR1173" s="4"/>
      <c r="BS1173" s="4"/>
      <c r="BT1173" s="4"/>
      <c r="BU1173" s="4"/>
      <c r="BV1173" s="4"/>
      <c r="BW1173" s="4"/>
      <c r="BX1173" s="4"/>
      <c r="BY1173" s="4"/>
      <c r="BZ1173" s="4"/>
      <c r="CA1173" s="4"/>
      <c r="CB1173" s="4"/>
      <c r="CC1173" s="4"/>
      <c r="CD1173" s="4"/>
      <c r="CE1173" s="4"/>
      <c r="CF1173" s="4"/>
      <c r="CG1173" s="4"/>
      <c r="CH1173" s="4"/>
      <c r="CI1173" s="4"/>
      <c r="CJ1173" s="4"/>
      <c r="CK1173" s="4"/>
      <c r="CL1173" s="4"/>
      <c r="CM1173" s="4"/>
    </row>
    <row r="1174" ht="14.25" customHeight="1">
      <c r="A1174" s="1" t="str">
        <f t="shared" si="234"/>
        <v/>
      </c>
      <c r="B1174" s="3">
        <f t="shared" si="235"/>
        <v>0</v>
      </c>
      <c r="C1174" s="4" t="s">
        <v>6218</v>
      </c>
      <c r="D1174" s="4" t="s">
        <v>6048</v>
      </c>
      <c r="E1174" s="4"/>
      <c r="F1174" s="4"/>
      <c r="G1174" s="4"/>
      <c r="H1174" s="4"/>
      <c r="I1174" s="4"/>
      <c r="J1174" s="4"/>
      <c r="K1174" s="4"/>
      <c r="L1174" s="4"/>
      <c r="M1174" s="4" t="s">
        <v>49</v>
      </c>
      <c r="N1174" s="4" t="s">
        <v>5</v>
      </c>
      <c r="O1174" s="4" t="s">
        <v>4078</v>
      </c>
      <c r="P1174" s="4" t="s">
        <v>4388</v>
      </c>
      <c r="Q1174" s="4" t="s">
        <v>5</v>
      </c>
      <c r="R1174" s="4" t="s">
        <v>6226</v>
      </c>
      <c r="S1174" s="4" t="s">
        <v>6227</v>
      </c>
      <c r="T1174" s="4" t="s">
        <v>6228</v>
      </c>
      <c r="U1174" s="4" t="s">
        <v>6229</v>
      </c>
      <c r="V1174" s="4" t="s">
        <v>6230</v>
      </c>
      <c r="W1174" s="4" t="s">
        <v>6231</v>
      </c>
      <c r="X1174" s="4"/>
      <c r="Y1174" s="4"/>
      <c r="Z1174" s="4"/>
      <c r="AA1174" s="4">
        <v>1262.0</v>
      </c>
      <c r="AB1174" s="4" t="s">
        <v>47</v>
      </c>
      <c r="AC1174" s="4"/>
      <c r="AD1174" s="20" t="s">
        <v>1875</v>
      </c>
      <c r="AE1174" s="4"/>
      <c r="AF1174" s="4"/>
      <c r="AG1174" s="4"/>
      <c r="AH1174" s="4"/>
      <c r="AI1174" s="4"/>
      <c r="AJ1174" s="4"/>
      <c r="AK1174" s="4"/>
      <c r="AL1174" s="4"/>
      <c r="AM1174" s="4"/>
      <c r="AN1174" s="4"/>
      <c r="AO1174" s="4"/>
      <c r="AP1174" s="4" t="str">
        <f>VLOOKUP(AA1175,[1]Trộn!AA1174:AB4166,2,FALSE)</f>
        <v>#ERROR!</v>
      </c>
      <c r="AQ1174" s="4"/>
      <c r="AR1174" s="4"/>
      <c r="AS1174" s="4"/>
      <c r="AT1174" s="4"/>
      <c r="AU1174" s="4"/>
      <c r="AV1174" s="4"/>
      <c r="AW1174" s="4"/>
      <c r="AX1174" s="4"/>
      <c r="AY1174" s="4"/>
      <c r="AZ1174" s="4"/>
      <c r="BA1174" s="4"/>
      <c r="BB1174" s="4"/>
      <c r="BC1174" s="4"/>
      <c r="BD1174" s="4"/>
      <c r="BE1174" s="4"/>
      <c r="BF1174" s="4"/>
      <c r="BG1174" s="4"/>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c r="CD1174" s="4"/>
      <c r="CE1174" s="4"/>
      <c r="CF1174" s="4"/>
      <c r="CG1174" s="4"/>
      <c r="CH1174" s="4"/>
      <c r="CI1174" s="4"/>
      <c r="CJ1174" s="4"/>
      <c r="CK1174" s="4"/>
      <c r="CL1174" s="4"/>
      <c r="CM1174" s="4"/>
    </row>
    <row r="1175" ht="14.25" customHeight="1">
      <c r="A1175" s="1" t="str">
        <f t="shared" si="234"/>
        <v>OK</v>
      </c>
      <c r="B1175" s="3" t="str">
        <f t="shared" si="235"/>
        <v>OK</v>
      </c>
      <c r="C1175" s="4" t="s">
        <v>6218</v>
      </c>
      <c r="D1175" s="4" t="s">
        <v>6048</v>
      </c>
      <c r="E1175" s="4"/>
      <c r="F1175" s="4"/>
      <c r="G1175" s="4"/>
      <c r="H1175" s="4"/>
      <c r="I1175" s="4"/>
      <c r="J1175" s="4"/>
      <c r="K1175" s="4"/>
      <c r="L1175" s="4"/>
      <c r="M1175" s="4" t="s">
        <v>49</v>
      </c>
      <c r="N1175" s="4" t="s">
        <v>5</v>
      </c>
      <c r="O1175" s="4" t="s">
        <v>3767</v>
      </c>
      <c r="P1175" s="4" t="s">
        <v>3807</v>
      </c>
      <c r="Q1175" s="4"/>
      <c r="R1175" s="4" t="s">
        <v>6232</v>
      </c>
      <c r="S1175" s="4" t="s">
        <v>6233</v>
      </c>
      <c r="T1175" s="4" t="s">
        <v>6234</v>
      </c>
      <c r="U1175" s="4" t="s">
        <v>6235</v>
      </c>
      <c r="V1175" s="4" t="s">
        <v>6236</v>
      </c>
      <c r="W1175" s="4" t="s">
        <v>6237</v>
      </c>
      <c r="X1175" s="4"/>
      <c r="Y1175" s="4"/>
      <c r="Z1175" s="4"/>
      <c r="AA1175" s="4">
        <v>1263.0</v>
      </c>
      <c r="AB1175" s="4" t="s">
        <v>47</v>
      </c>
      <c r="AC1175" s="4"/>
      <c r="AD1175" s="20" t="s">
        <v>294</v>
      </c>
      <c r="AE1175" s="4"/>
      <c r="AF1175" s="4"/>
      <c r="AG1175" s="4"/>
      <c r="AH1175" s="4"/>
      <c r="AI1175" s="4"/>
      <c r="AJ1175" s="4"/>
      <c r="AK1175" s="4"/>
      <c r="AL1175" s="4"/>
      <c r="AM1175" s="4"/>
      <c r="AN1175" s="4"/>
      <c r="AO1175" s="4"/>
      <c r="AP1175" s="4" t="str">
        <f>VLOOKUP(AA1176,[1]Trộn!AA1175:AB4167,2,FALSE)</f>
        <v>#ERROR!</v>
      </c>
      <c r="AQ1175" s="4"/>
      <c r="AR1175" s="4"/>
      <c r="AS1175" s="4"/>
      <c r="AT1175" s="4"/>
      <c r="AU1175" s="4"/>
      <c r="AV1175" s="4"/>
      <c r="AW1175" s="4"/>
      <c r="AX1175" s="4"/>
      <c r="AY1175" s="4"/>
      <c r="AZ1175" s="4"/>
      <c r="BA1175" s="4"/>
      <c r="BB1175" s="4"/>
      <c r="BC1175" s="4"/>
      <c r="BD1175" s="4"/>
      <c r="BE1175" s="4"/>
      <c r="BF1175" s="4"/>
      <c r="BG1175" s="4"/>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c r="CD1175" s="4"/>
      <c r="CE1175" s="4"/>
      <c r="CF1175" s="4"/>
      <c r="CG1175" s="4"/>
      <c r="CH1175" s="4"/>
      <c r="CI1175" s="4"/>
      <c r="CJ1175" s="4"/>
      <c r="CK1175" s="4"/>
      <c r="CL1175" s="4"/>
      <c r="CM1175" s="4"/>
    </row>
    <row r="1176" ht="14.25" customHeight="1">
      <c r="A1176" s="1" t="str">
        <f t="shared" si="234"/>
        <v/>
      </c>
      <c r="B1176" s="3">
        <f t="shared" si="235"/>
        <v>0</v>
      </c>
      <c r="C1176" s="4" t="s">
        <v>6218</v>
      </c>
      <c r="D1176" s="4" t="s">
        <v>6048</v>
      </c>
      <c r="E1176" s="4"/>
      <c r="F1176" s="4"/>
      <c r="G1176" s="4" t="s">
        <v>6219</v>
      </c>
      <c r="H1176" s="4"/>
      <c r="I1176" s="4"/>
      <c r="J1176" s="4"/>
      <c r="K1176" s="4"/>
      <c r="L1176" s="4"/>
      <c r="M1176" s="4"/>
      <c r="N1176" s="4"/>
      <c r="O1176" s="4"/>
      <c r="P1176" s="4" t="s">
        <v>6238</v>
      </c>
      <c r="Q1176" s="4" t="s">
        <v>5</v>
      </c>
      <c r="R1176" s="4" t="s">
        <v>6239</v>
      </c>
      <c r="S1176" s="4" t="s">
        <v>6240</v>
      </c>
      <c r="T1176" s="4" t="s">
        <v>6241</v>
      </c>
      <c r="U1176" s="4" t="s">
        <v>6242</v>
      </c>
      <c r="V1176" s="4" t="s">
        <v>6243</v>
      </c>
      <c r="W1176" s="4" t="s">
        <v>6244</v>
      </c>
      <c r="X1176" s="4" t="s">
        <v>410</v>
      </c>
      <c r="Y1176" s="4"/>
      <c r="Z1176" s="4" t="s">
        <v>6245</v>
      </c>
      <c r="AA1176" s="4">
        <v>1264.0</v>
      </c>
      <c r="AB1176" s="4" t="s">
        <v>47</v>
      </c>
      <c r="AC1176" s="4"/>
      <c r="AD1176" s="20" t="s">
        <v>265</v>
      </c>
      <c r="AE1176" s="4"/>
      <c r="AF1176" s="4"/>
      <c r="AG1176" s="4"/>
      <c r="AH1176" s="4"/>
      <c r="AI1176" s="4"/>
      <c r="AJ1176" s="4"/>
      <c r="AK1176" s="4"/>
      <c r="AL1176" s="4"/>
      <c r="AM1176" s="4"/>
      <c r="AN1176" s="4"/>
      <c r="AO1176" s="4"/>
      <c r="AP1176" s="4" t="str">
        <f>VLOOKUP(AA1177,[1]Trộn!AA1176:AB4168,2,FALSE)</f>
        <v>#ERROR!</v>
      </c>
      <c r="AQ1176" s="4"/>
      <c r="AR1176" s="4"/>
      <c r="AS1176" s="4"/>
      <c r="AT1176" s="4"/>
      <c r="AU1176" s="4"/>
      <c r="AV1176" s="4"/>
      <c r="AW1176" s="4"/>
      <c r="AX1176" s="4"/>
      <c r="AY1176" s="4"/>
      <c r="AZ1176" s="4"/>
      <c r="BA1176" s="4"/>
      <c r="BB1176" s="4"/>
      <c r="BC1176" s="4"/>
      <c r="BD1176" s="4"/>
      <c r="BE1176" s="4"/>
      <c r="BF1176" s="4"/>
      <c r="BG1176" s="4"/>
      <c r="BH1176" s="4"/>
      <c r="BI1176" s="4"/>
      <c r="BJ1176" s="4"/>
      <c r="BK1176" s="4"/>
      <c r="BL1176" s="4"/>
      <c r="BM1176" s="4"/>
      <c r="BN1176" s="4"/>
      <c r="BO1176" s="4"/>
      <c r="BP1176" s="4"/>
      <c r="BQ1176" s="4"/>
      <c r="BR1176" s="4"/>
      <c r="BS1176" s="4"/>
      <c r="BT1176" s="4"/>
      <c r="BU1176" s="4"/>
      <c r="BV1176" s="4"/>
      <c r="BW1176" s="4"/>
      <c r="BX1176" s="4"/>
      <c r="BY1176" s="4"/>
      <c r="BZ1176" s="4"/>
      <c r="CA1176" s="4"/>
      <c r="CB1176" s="4"/>
      <c r="CC1176" s="4"/>
      <c r="CD1176" s="4"/>
      <c r="CE1176" s="4"/>
      <c r="CF1176" s="4"/>
      <c r="CG1176" s="4"/>
      <c r="CH1176" s="4"/>
      <c r="CI1176" s="4"/>
      <c r="CJ1176" s="4"/>
      <c r="CK1176" s="4"/>
      <c r="CL1176" s="4"/>
      <c r="CM1176" s="4"/>
    </row>
    <row r="1177" ht="14.25" customHeight="1">
      <c r="A1177" s="1" t="str">
        <f t="shared" si="234"/>
        <v/>
      </c>
      <c r="B1177" s="3">
        <f t="shared" si="235"/>
        <v>0</v>
      </c>
      <c r="C1177" s="4" t="s">
        <v>6218</v>
      </c>
      <c r="D1177" s="4" t="s">
        <v>6048</v>
      </c>
      <c r="E1177" s="4"/>
      <c r="F1177" s="4"/>
      <c r="G1177" s="4"/>
      <c r="H1177" s="4"/>
      <c r="I1177" s="4"/>
      <c r="J1177" s="4"/>
      <c r="K1177" s="4"/>
      <c r="L1177" s="4"/>
      <c r="M1177" s="4"/>
      <c r="N1177" s="4"/>
      <c r="O1177" s="4"/>
      <c r="P1177" s="4" t="s">
        <v>4445</v>
      </c>
      <c r="Q1177" s="4" t="s">
        <v>9</v>
      </c>
      <c r="R1177" s="4" t="s">
        <v>6246</v>
      </c>
      <c r="S1177" s="4" t="s">
        <v>150</v>
      </c>
      <c r="T1177" s="4" t="s">
        <v>150</v>
      </c>
      <c r="U1177" s="4" t="s">
        <v>150</v>
      </c>
      <c r="V1177" s="4" t="s">
        <v>150</v>
      </c>
      <c r="W1177" s="4" t="s">
        <v>150</v>
      </c>
      <c r="X1177" s="4" t="s">
        <v>6247</v>
      </c>
      <c r="Y1177" s="4"/>
      <c r="Z1177" s="4" t="s">
        <v>6248</v>
      </c>
      <c r="AA1177" s="4">
        <v>1265.0</v>
      </c>
      <c r="AB1177" s="4" t="s">
        <v>47</v>
      </c>
      <c r="AC1177" s="4"/>
      <c r="AD1177" s="20" t="s">
        <v>980</v>
      </c>
      <c r="AE1177" s="4"/>
      <c r="AF1177" s="4"/>
      <c r="AG1177" s="4"/>
      <c r="AH1177" s="4"/>
      <c r="AI1177" s="4"/>
      <c r="AJ1177" s="4"/>
      <c r="AK1177" s="4"/>
      <c r="AL1177" s="4"/>
      <c r="AM1177" s="4"/>
      <c r="AN1177" s="4"/>
      <c r="AO1177" s="4"/>
      <c r="AP1177" s="4" t="str">
        <f>VLOOKUP(AA1178,[1]Trộn!AA1177:AB4169,2,FALSE)</f>
        <v>#ERROR!</v>
      </c>
      <c r="AQ1177" s="4"/>
      <c r="AR1177" s="4"/>
      <c r="AS1177" s="4"/>
      <c r="AT1177" s="4"/>
      <c r="AU1177" s="4"/>
      <c r="AV1177" s="4"/>
      <c r="AW1177" s="4"/>
      <c r="AX1177" s="4"/>
      <c r="AY1177" s="4"/>
      <c r="AZ1177" s="4"/>
      <c r="BA1177" s="4"/>
      <c r="BB1177" s="4"/>
      <c r="BC1177" s="4"/>
      <c r="BD1177" s="4"/>
      <c r="BE1177" s="4"/>
      <c r="BF1177" s="4"/>
      <c r="BG1177" s="4"/>
      <c r="BH1177" s="4"/>
      <c r="BI1177" s="4"/>
      <c r="BJ1177" s="4"/>
      <c r="BK1177" s="4"/>
      <c r="BL1177" s="4"/>
      <c r="BM1177" s="4"/>
      <c r="BN1177" s="4"/>
      <c r="BO1177" s="4"/>
      <c r="BP1177" s="4"/>
      <c r="BQ1177" s="4"/>
      <c r="BR1177" s="4"/>
      <c r="BS1177" s="4"/>
      <c r="BT1177" s="4"/>
      <c r="BU1177" s="4"/>
      <c r="BV1177" s="4"/>
      <c r="BW1177" s="4"/>
      <c r="BX1177" s="4"/>
      <c r="BY1177" s="4"/>
      <c r="BZ1177" s="4"/>
      <c r="CA1177" s="4"/>
      <c r="CB1177" s="4"/>
      <c r="CC1177" s="4"/>
      <c r="CD1177" s="4"/>
      <c r="CE1177" s="4"/>
      <c r="CF1177" s="4"/>
      <c r="CG1177" s="4"/>
      <c r="CH1177" s="4"/>
      <c r="CI1177" s="4"/>
      <c r="CJ1177" s="4"/>
      <c r="CK1177" s="4"/>
      <c r="CL1177" s="4"/>
      <c r="CM1177" s="4"/>
    </row>
    <row r="1178" ht="14.25" customHeight="1">
      <c r="A1178" s="1" t="str">
        <f t="shared" si="234"/>
        <v/>
      </c>
      <c r="B1178" s="3">
        <f t="shared" si="235"/>
        <v>0</v>
      </c>
      <c r="C1178" s="4" t="s">
        <v>6218</v>
      </c>
      <c r="D1178" s="4" t="s">
        <v>6048</v>
      </c>
      <c r="E1178" s="4"/>
      <c r="F1178" s="4"/>
      <c r="G1178" s="4"/>
      <c r="H1178" s="4"/>
      <c r="I1178" s="4"/>
      <c r="J1178" s="4"/>
      <c r="K1178" s="4"/>
      <c r="L1178" s="4"/>
      <c r="M1178" s="4"/>
      <c r="N1178" s="4"/>
      <c r="O1178" s="4"/>
      <c r="P1178" s="4"/>
      <c r="Q1178" s="4" t="s">
        <v>5</v>
      </c>
      <c r="R1178" s="4" t="s">
        <v>6249</v>
      </c>
      <c r="S1178" s="4" t="s">
        <v>6240</v>
      </c>
      <c r="T1178" s="4" t="s">
        <v>6241</v>
      </c>
      <c r="U1178" s="4" t="s">
        <v>6242</v>
      </c>
      <c r="V1178" s="4" t="s">
        <v>6250</v>
      </c>
      <c r="W1178" s="4" t="s">
        <v>6244</v>
      </c>
      <c r="X1178" s="4"/>
      <c r="Y1178" s="4"/>
      <c r="Z1178" s="4" t="s">
        <v>6251</v>
      </c>
      <c r="AA1178" s="4">
        <v>1266.0</v>
      </c>
      <c r="AB1178" s="4" t="s">
        <v>49</v>
      </c>
      <c r="AC1178" s="4"/>
      <c r="AD1178" s="4"/>
      <c r="AE1178" s="4"/>
      <c r="AF1178" s="4"/>
      <c r="AG1178" s="4"/>
      <c r="AH1178" s="4"/>
      <c r="AI1178" s="4"/>
      <c r="AJ1178" s="4"/>
      <c r="AK1178" s="4"/>
      <c r="AL1178" s="4"/>
      <c r="AM1178" s="4"/>
      <c r="AN1178" s="4"/>
      <c r="AO1178" s="4"/>
      <c r="AP1178" s="4" t="str">
        <f>VLOOKUP(AA1179,[1]Trộn!AA1178:AB4170,2,FALSE)</f>
        <v>#ERROR!</v>
      </c>
      <c r="AQ1178" s="4"/>
      <c r="AR1178" s="4"/>
      <c r="AS1178" s="4"/>
      <c r="AT1178" s="4"/>
      <c r="AU1178" s="4"/>
      <c r="AV1178" s="4"/>
      <c r="AW1178" s="4"/>
      <c r="AX1178" s="4"/>
      <c r="AY1178" s="4"/>
      <c r="AZ1178" s="4"/>
      <c r="BA1178" s="4"/>
      <c r="BB1178" s="4"/>
      <c r="BC1178" s="4"/>
      <c r="BD1178" s="4"/>
      <c r="BE1178" s="4"/>
      <c r="BF1178" s="4"/>
      <c r="BG1178" s="4"/>
      <c r="BH1178" s="4"/>
      <c r="BI1178" s="4"/>
      <c r="BJ1178" s="4"/>
      <c r="BK1178" s="4"/>
      <c r="BL1178" s="4"/>
      <c r="BM1178" s="4"/>
      <c r="BN1178" s="4"/>
      <c r="BO1178" s="4"/>
      <c r="BP1178" s="4"/>
      <c r="BQ1178" s="4"/>
      <c r="BR1178" s="4"/>
      <c r="BS1178" s="4"/>
      <c r="BT1178" s="4"/>
      <c r="BU1178" s="4"/>
      <c r="BV1178" s="4"/>
      <c r="BW1178" s="4"/>
      <c r="BX1178" s="4"/>
      <c r="BY1178" s="4"/>
      <c r="BZ1178" s="4"/>
      <c r="CA1178" s="4"/>
      <c r="CB1178" s="4"/>
      <c r="CC1178" s="4"/>
      <c r="CD1178" s="4"/>
      <c r="CE1178" s="4"/>
      <c r="CF1178" s="4"/>
      <c r="CG1178" s="4"/>
      <c r="CH1178" s="4"/>
      <c r="CI1178" s="4"/>
      <c r="CJ1178" s="4"/>
      <c r="CK1178" s="4"/>
      <c r="CL1178" s="4"/>
      <c r="CM1178" s="4"/>
    </row>
    <row r="1179" ht="14.25" customHeight="1">
      <c r="A1179" s="1" t="str">
        <f t="shared" si="234"/>
        <v>OK</v>
      </c>
      <c r="B1179" s="3" t="str">
        <f t="shared" si="235"/>
        <v>OK</v>
      </c>
      <c r="C1179" s="4" t="s">
        <v>6252</v>
      </c>
      <c r="D1179" s="4" t="s">
        <v>6048</v>
      </c>
      <c r="E1179" s="4"/>
      <c r="F1179" s="4" t="s">
        <v>6253</v>
      </c>
      <c r="G1179" s="4" t="s">
        <v>6254</v>
      </c>
      <c r="H1179" s="4"/>
      <c r="I1179" s="4"/>
      <c r="J1179" s="4"/>
      <c r="K1179" s="4"/>
      <c r="L1179" s="4"/>
      <c r="M1179" s="4" t="s">
        <v>13</v>
      </c>
      <c r="N1179" s="4" t="s">
        <v>9</v>
      </c>
      <c r="O1179" s="4" t="s">
        <v>550</v>
      </c>
      <c r="P1179" s="4" t="s">
        <v>567</v>
      </c>
      <c r="Q1179" s="4"/>
      <c r="R1179" s="4" t="s">
        <v>6255</v>
      </c>
      <c r="S1179" s="4"/>
      <c r="T1179" s="4"/>
      <c r="U1179" s="4"/>
      <c r="V1179" s="4"/>
      <c r="W1179" s="4"/>
      <c r="X1179" s="4" t="s">
        <v>6256</v>
      </c>
      <c r="Y1179" s="4" t="s">
        <v>6257</v>
      </c>
      <c r="Z1179" s="4"/>
      <c r="AA1179" s="4">
        <v>1267.0</v>
      </c>
      <c r="AB1179" s="4" t="s">
        <v>49</v>
      </c>
      <c r="AC1179" s="4"/>
      <c r="AD1179" s="4"/>
      <c r="AE1179" s="4"/>
      <c r="AF1179" s="4"/>
      <c r="AG1179" s="4"/>
      <c r="AH1179" s="4"/>
      <c r="AI1179" s="4"/>
      <c r="AJ1179" s="4"/>
      <c r="AK1179" s="4"/>
      <c r="AL1179" s="4"/>
      <c r="AM1179" s="4"/>
      <c r="AN1179" s="4"/>
      <c r="AO1179" s="4"/>
      <c r="AP1179" s="4" t="str">
        <f>VLOOKUP(AA1180,[1]Trộn!AA1179:AB4171,2,FALSE)</f>
        <v>#ERROR!</v>
      </c>
      <c r="AQ1179" s="4"/>
      <c r="AR1179" s="4"/>
      <c r="AS1179" s="4"/>
      <c r="AT1179" s="4"/>
      <c r="AU1179" s="4"/>
      <c r="AV1179" s="4"/>
      <c r="AW1179" s="4"/>
      <c r="AX1179" s="4"/>
      <c r="AY1179" s="4"/>
      <c r="AZ1179" s="4"/>
      <c r="BA1179" s="4"/>
      <c r="BB1179" s="4"/>
      <c r="BC1179" s="4"/>
      <c r="BD1179" s="4"/>
      <c r="BE1179" s="4"/>
      <c r="BF1179" s="4"/>
      <c r="BG1179" s="4"/>
      <c r="BH1179" s="4"/>
      <c r="BI1179" s="4"/>
      <c r="BJ1179" s="4"/>
      <c r="BK1179" s="4"/>
      <c r="BL1179" s="4"/>
      <c r="BM1179" s="4"/>
      <c r="BN1179" s="4"/>
      <c r="BO1179" s="4"/>
      <c r="BP1179" s="4"/>
      <c r="BQ1179" s="4"/>
      <c r="BR1179" s="4"/>
      <c r="BS1179" s="4"/>
      <c r="BT1179" s="4"/>
      <c r="BU1179" s="4"/>
      <c r="BV1179" s="4"/>
      <c r="BW1179" s="4"/>
      <c r="BX1179" s="4"/>
      <c r="BY1179" s="4"/>
      <c r="BZ1179" s="4"/>
      <c r="CA1179" s="4"/>
      <c r="CB1179" s="4"/>
      <c r="CC1179" s="4"/>
      <c r="CD1179" s="4"/>
      <c r="CE1179" s="4"/>
      <c r="CF1179" s="4"/>
      <c r="CG1179" s="4"/>
      <c r="CH1179" s="4"/>
      <c r="CI1179" s="4"/>
      <c r="CJ1179" s="4"/>
      <c r="CK1179" s="4"/>
      <c r="CL1179" s="4"/>
      <c r="CM1179" s="4"/>
    </row>
    <row r="1180" ht="14.25" customHeight="1">
      <c r="A1180" s="1" t="str">
        <f t="shared" si="234"/>
        <v>OK</v>
      </c>
      <c r="B1180" s="3" t="str">
        <f t="shared" si="235"/>
        <v>OK</v>
      </c>
      <c r="C1180" s="4" t="s">
        <v>6252</v>
      </c>
      <c r="D1180" s="4" t="s">
        <v>6048</v>
      </c>
      <c r="E1180" s="4"/>
      <c r="F1180" s="4" t="s">
        <v>6253</v>
      </c>
      <c r="G1180" s="4" t="s">
        <v>6254</v>
      </c>
      <c r="H1180" s="4"/>
      <c r="I1180" s="4"/>
      <c r="J1180" s="4"/>
      <c r="K1180" s="4"/>
      <c r="L1180" s="4"/>
      <c r="M1180" s="4" t="s">
        <v>49</v>
      </c>
      <c r="N1180" s="4" t="s">
        <v>5</v>
      </c>
      <c r="O1180" s="4" t="s">
        <v>3485</v>
      </c>
      <c r="P1180" s="4" t="s">
        <v>3486</v>
      </c>
      <c r="Q1180" s="4"/>
      <c r="R1180" s="4" t="s">
        <v>6258</v>
      </c>
      <c r="S1180" s="4" t="s">
        <v>6259</v>
      </c>
      <c r="T1180" s="4" t="s">
        <v>6260</v>
      </c>
      <c r="U1180" s="4" t="s">
        <v>6261</v>
      </c>
      <c r="V1180" s="4" t="s">
        <v>6262</v>
      </c>
      <c r="W1180" s="4" t="s">
        <v>6263</v>
      </c>
      <c r="X1180" s="4"/>
      <c r="Y1180" s="4"/>
      <c r="Z1180" s="4"/>
      <c r="AA1180" s="4">
        <v>1268.0</v>
      </c>
      <c r="AB1180" s="4" t="s">
        <v>47</v>
      </c>
      <c r="AC1180" s="4"/>
      <c r="AD1180" s="20" t="s">
        <v>980</v>
      </c>
      <c r="AE1180" s="4"/>
      <c r="AF1180" s="4"/>
      <c r="AG1180" s="4"/>
      <c r="AH1180" s="4"/>
      <c r="AI1180" s="4"/>
      <c r="AJ1180" s="4"/>
      <c r="AK1180" s="4"/>
      <c r="AL1180" s="4"/>
      <c r="AM1180" s="4"/>
      <c r="AN1180" s="4"/>
      <c r="AO1180" s="4"/>
      <c r="AP1180" s="4" t="str">
        <f>VLOOKUP(AA1181,[1]Trộn!AA1180:AB4172,2,FALSE)</f>
        <v>#ERROR!</v>
      </c>
      <c r="AQ1180" s="4"/>
      <c r="AR1180" s="4"/>
      <c r="AS1180" s="4"/>
      <c r="AT1180" s="4"/>
      <c r="AU1180" s="4"/>
      <c r="AV1180" s="4"/>
      <c r="AW1180" s="4"/>
      <c r="AX1180" s="4"/>
      <c r="AY1180" s="4"/>
      <c r="AZ1180" s="4"/>
      <c r="BA1180" s="4"/>
      <c r="BB1180" s="4"/>
      <c r="BC1180" s="4"/>
      <c r="BD1180" s="4"/>
      <c r="BE1180" s="4"/>
      <c r="BF1180" s="4"/>
      <c r="BG1180" s="4"/>
      <c r="BH1180" s="4"/>
      <c r="BI1180" s="4"/>
      <c r="BJ1180" s="4"/>
      <c r="BK1180" s="4"/>
      <c r="BL1180" s="4"/>
      <c r="BM1180" s="4"/>
      <c r="BN1180" s="4"/>
      <c r="BO1180" s="4"/>
      <c r="BP1180" s="4"/>
      <c r="BQ1180" s="4"/>
      <c r="BR1180" s="4"/>
      <c r="BS1180" s="4"/>
      <c r="BT1180" s="4"/>
      <c r="BU1180" s="4"/>
      <c r="BV1180" s="4"/>
      <c r="BW1180" s="4"/>
      <c r="BX1180" s="4"/>
      <c r="BY1180" s="4"/>
      <c r="BZ1180" s="4"/>
      <c r="CA1180" s="4"/>
      <c r="CB1180" s="4"/>
      <c r="CC1180" s="4"/>
      <c r="CD1180" s="4"/>
      <c r="CE1180" s="4"/>
      <c r="CF1180" s="4"/>
      <c r="CG1180" s="4"/>
      <c r="CH1180" s="4"/>
      <c r="CI1180" s="4"/>
      <c r="CJ1180" s="4"/>
      <c r="CK1180" s="4"/>
      <c r="CL1180" s="4"/>
      <c r="CM1180" s="4"/>
    </row>
    <row r="1181" ht="14.25" customHeight="1">
      <c r="A1181" s="1" t="str">
        <f t="shared" si="234"/>
        <v>OK</v>
      </c>
      <c r="B1181" s="3" t="str">
        <f t="shared" si="235"/>
        <v>OK</v>
      </c>
      <c r="C1181" s="4" t="s">
        <v>6252</v>
      </c>
      <c r="D1181" s="4" t="s">
        <v>6048</v>
      </c>
      <c r="E1181" s="4"/>
      <c r="F1181" s="4"/>
      <c r="G1181" s="4"/>
      <c r="H1181" s="4"/>
      <c r="I1181" s="4"/>
      <c r="J1181" s="4"/>
      <c r="K1181" s="4"/>
      <c r="L1181" s="4"/>
      <c r="M1181" s="4" t="s">
        <v>49</v>
      </c>
      <c r="N1181" s="4" t="s">
        <v>5</v>
      </c>
      <c r="O1181" s="4" t="s">
        <v>3767</v>
      </c>
      <c r="P1181" s="4" t="s">
        <v>3807</v>
      </c>
      <c r="Q1181" s="4"/>
      <c r="R1181" s="4" t="s">
        <v>6264</v>
      </c>
      <c r="S1181" s="4" t="s">
        <v>6265</v>
      </c>
      <c r="T1181" s="4" t="s">
        <v>6266</v>
      </c>
      <c r="U1181" s="4" t="s">
        <v>6267</v>
      </c>
      <c r="V1181" s="4" t="s">
        <v>6268</v>
      </c>
      <c r="W1181" s="4" t="s">
        <v>6269</v>
      </c>
      <c r="X1181" s="4"/>
      <c r="Y1181" s="4"/>
      <c r="Z1181" s="4"/>
      <c r="AA1181" s="4">
        <v>1269.0</v>
      </c>
      <c r="AB1181" s="4" t="s">
        <v>47</v>
      </c>
      <c r="AC1181" s="4"/>
      <c r="AD1181" s="20" t="s">
        <v>236</v>
      </c>
      <c r="AE1181" s="4"/>
      <c r="AF1181" s="4"/>
      <c r="AG1181" s="4"/>
      <c r="AH1181" s="4"/>
      <c r="AI1181" s="4"/>
      <c r="AJ1181" s="4"/>
      <c r="AK1181" s="4"/>
      <c r="AL1181" s="4"/>
      <c r="AM1181" s="4"/>
      <c r="AN1181" s="4"/>
      <c r="AO1181" s="4"/>
      <c r="AP1181" s="4" t="str">
        <f>VLOOKUP(AA1182,[1]Trộn!AA1181:AB4173,2,FALSE)</f>
        <v>#ERROR!</v>
      </c>
      <c r="AQ1181" s="4"/>
      <c r="AR1181" s="4"/>
      <c r="AS1181" s="4"/>
      <c r="AT1181" s="4"/>
      <c r="AU1181" s="4"/>
      <c r="AV1181" s="4"/>
      <c r="AW1181" s="4"/>
      <c r="AX1181" s="4"/>
      <c r="AY1181" s="4"/>
      <c r="AZ1181" s="4"/>
      <c r="BA1181" s="4"/>
      <c r="BB1181" s="4"/>
      <c r="BC1181" s="4"/>
      <c r="BD1181" s="4"/>
      <c r="BE1181" s="4"/>
      <c r="BF1181" s="4"/>
      <c r="BG1181" s="4"/>
      <c r="BH1181" s="4"/>
      <c r="BI1181" s="4"/>
      <c r="BJ1181" s="4"/>
      <c r="BK1181" s="4"/>
      <c r="BL1181" s="4"/>
      <c r="BM1181" s="4"/>
      <c r="BN1181" s="4"/>
      <c r="BO1181" s="4"/>
      <c r="BP1181" s="4"/>
      <c r="BQ1181" s="4"/>
      <c r="BR1181" s="4"/>
      <c r="BS1181" s="4"/>
      <c r="BT1181" s="4"/>
      <c r="BU1181" s="4"/>
      <c r="BV1181" s="4"/>
      <c r="BW1181" s="4"/>
      <c r="BX1181" s="4"/>
      <c r="BY1181" s="4"/>
      <c r="BZ1181" s="4"/>
      <c r="CA1181" s="4"/>
      <c r="CB1181" s="4"/>
      <c r="CC1181" s="4"/>
      <c r="CD1181" s="4"/>
      <c r="CE1181" s="4"/>
      <c r="CF1181" s="4"/>
      <c r="CG1181" s="4"/>
      <c r="CH1181" s="4"/>
      <c r="CI1181" s="4"/>
      <c r="CJ1181" s="4"/>
      <c r="CK1181" s="4"/>
      <c r="CL1181" s="4"/>
      <c r="CM1181" s="4"/>
    </row>
    <row r="1182" ht="14.25" customHeight="1">
      <c r="A1182" s="1" t="str">
        <f t="shared" si="234"/>
        <v>OK</v>
      </c>
      <c r="B1182" s="3" t="str">
        <f t="shared" si="235"/>
        <v>OK</v>
      </c>
      <c r="C1182" s="4" t="s">
        <v>6252</v>
      </c>
      <c r="D1182" s="4" t="s">
        <v>6048</v>
      </c>
      <c r="E1182" s="4"/>
      <c r="F1182" s="4"/>
      <c r="G1182" s="4"/>
      <c r="H1182" s="4"/>
      <c r="I1182" s="4"/>
      <c r="J1182" s="4"/>
      <c r="K1182" s="4"/>
      <c r="L1182" s="4"/>
      <c r="M1182" s="4" t="s">
        <v>49</v>
      </c>
      <c r="N1182" s="4" t="s">
        <v>5</v>
      </c>
      <c r="O1182" s="4" t="s">
        <v>2897</v>
      </c>
      <c r="P1182" s="4" t="s">
        <v>2935</v>
      </c>
      <c r="Q1182" s="4"/>
      <c r="R1182" s="4" t="s">
        <v>6270</v>
      </c>
      <c r="S1182" s="4" t="s">
        <v>6271</v>
      </c>
      <c r="T1182" s="4" t="s">
        <v>6272</v>
      </c>
      <c r="U1182" s="4" t="s">
        <v>6273</v>
      </c>
      <c r="V1182" s="4" t="s">
        <v>6274</v>
      </c>
      <c r="W1182" s="4" t="s">
        <v>6275</v>
      </c>
      <c r="X1182" s="4"/>
      <c r="Y1182" s="4"/>
      <c r="Z1182" s="4"/>
      <c r="AA1182" s="4">
        <v>1270.0</v>
      </c>
      <c r="AB1182" s="4" t="s">
        <v>47</v>
      </c>
      <c r="AC1182" s="4"/>
      <c r="AD1182" s="20" t="s">
        <v>595</v>
      </c>
      <c r="AE1182" s="4"/>
      <c r="AF1182" s="4"/>
      <c r="AG1182" s="4"/>
      <c r="AH1182" s="4"/>
      <c r="AI1182" s="4"/>
      <c r="AJ1182" s="4"/>
      <c r="AK1182" s="4"/>
      <c r="AL1182" s="4"/>
      <c r="AM1182" s="4"/>
      <c r="AN1182" s="4"/>
      <c r="AO1182" s="4"/>
      <c r="AP1182" s="4" t="str">
        <f>VLOOKUP(AA1183,[1]Trộn!AA1182:AB4174,2,FALSE)</f>
        <v>#ERROR!</v>
      </c>
      <c r="AQ1182" s="4"/>
      <c r="AR1182" s="4"/>
      <c r="AS1182" s="4"/>
      <c r="AT1182" s="4"/>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row>
    <row r="1183" ht="14.25" customHeight="1">
      <c r="A1183" s="1" t="str">
        <f t="shared" si="234"/>
        <v/>
      </c>
      <c r="B1183" s="3">
        <f t="shared" si="235"/>
        <v>0</v>
      </c>
      <c r="C1183" s="4" t="s">
        <v>6252</v>
      </c>
      <c r="D1183" s="4" t="s">
        <v>6048</v>
      </c>
      <c r="E1183" s="4"/>
      <c r="F1183" s="4"/>
      <c r="G1183" s="4"/>
      <c r="H1183" s="4"/>
      <c r="I1183" s="4"/>
      <c r="J1183" s="4"/>
      <c r="K1183" s="4"/>
      <c r="L1183" s="4"/>
      <c r="M1183" s="4"/>
      <c r="N1183" s="4"/>
      <c r="O1183" s="4"/>
      <c r="P1183" s="4"/>
      <c r="Q1183" s="4" t="s">
        <v>5</v>
      </c>
      <c r="R1183" s="4" t="s">
        <v>6276</v>
      </c>
      <c r="S1183" s="4" t="s">
        <v>2184</v>
      </c>
      <c r="T1183" s="4" t="s">
        <v>5348</v>
      </c>
      <c r="U1183" s="4" t="s">
        <v>2186</v>
      </c>
      <c r="V1183" s="4" t="s">
        <v>2185</v>
      </c>
      <c r="W1183" s="4" t="s">
        <v>5349</v>
      </c>
      <c r="X1183" s="4"/>
      <c r="Y1183" s="4"/>
      <c r="Z1183" s="4" t="s">
        <v>6277</v>
      </c>
      <c r="AA1183" s="4">
        <v>1271.0</v>
      </c>
      <c r="AB1183" s="4" t="s">
        <v>49</v>
      </c>
      <c r="AC1183" s="4"/>
      <c r="AD1183" s="4"/>
      <c r="AE1183" s="4"/>
      <c r="AF1183" s="4"/>
      <c r="AG1183" s="4"/>
      <c r="AH1183" s="4"/>
      <c r="AI1183" s="4"/>
      <c r="AJ1183" s="4"/>
      <c r="AK1183" s="4"/>
      <c r="AL1183" s="4"/>
      <c r="AM1183" s="4"/>
      <c r="AN1183" s="4"/>
      <c r="AO1183" s="4"/>
      <c r="AP1183" s="4" t="str">
        <f>VLOOKUP(AA1184,[1]Trộn!AA1183:AB4175,2,FALSE)</f>
        <v>#ERROR!</v>
      </c>
      <c r="AQ1183" s="4"/>
      <c r="AR1183" s="4"/>
      <c r="AS1183" s="4"/>
      <c r="AT1183" s="4"/>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row>
    <row r="1184" ht="14.25" customHeight="1">
      <c r="A1184" s="1" t="str">
        <f t="shared" si="234"/>
        <v/>
      </c>
      <c r="B1184" s="3">
        <f t="shared" si="235"/>
        <v>0</v>
      </c>
      <c r="C1184" s="4" t="s">
        <v>6252</v>
      </c>
      <c r="D1184" s="4" t="s">
        <v>6048</v>
      </c>
      <c r="E1184" s="4"/>
      <c r="F1184" s="4"/>
      <c r="G1184" s="4"/>
      <c r="H1184" s="4"/>
      <c r="I1184" s="4"/>
      <c r="J1184" s="4"/>
      <c r="K1184" s="4"/>
      <c r="L1184" s="4"/>
      <c r="M1184" s="4"/>
      <c r="N1184" s="4"/>
      <c r="O1184" s="4"/>
      <c r="P1184" s="4"/>
      <c r="Q1184" s="4" t="s">
        <v>9</v>
      </c>
      <c r="R1184" s="4" t="s">
        <v>6278</v>
      </c>
      <c r="S1184" s="4"/>
      <c r="T1184" s="4"/>
      <c r="U1184" s="4"/>
      <c r="V1184" s="4"/>
      <c r="W1184" s="4"/>
      <c r="X1184" s="4"/>
      <c r="Y1184" s="4"/>
      <c r="Z1184" s="4" t="s">
        <v>6279</v>
      </c>
      <c r="AA1184" s="4">
        <v>1272.0</v>
      </c>
      <c r="AB1184" s="4" t="s">
        <v>49</v>
      </c>
      <c r="AC1184" s="4"/>
      <c r="AD1184" s="4"/>
      <c r="AE1184" s="4"/>
      <c r="AF1184" s="4"/>
      <c r="AG1184" s="4"/>
      <c r="AH1184" s="4"/>
      <c r="AI1184" s="4"/>
      <c r="AJ1184" s="4"/>
      <c r="AK1184" s="4"/>
      <c r="AL1184" s="4"/>
      <c r="AM1184" s="4"/>
      <c r="AN1184" s="4"/>
      <c r="AO1184" s="4"/>
      <c r="AP1184" s="4" t="str">
        <f>VLOOKUP(AA1185,[1]Trộn!AA1184:AB4176,2,FALSE)</f>
        <v>#ERROR!</v>
      </c>
      <c r="AQ1184" s="4"/>
      <c r="AR1184" s="4"/>
      <c r="AS1184" s="4"/>
      <c r="AT1184" s="4"/>
      <c r="AU1184" s="4"/>
      <c r="AV1184" s="4"/>
      <c r="AW1184" s="4"/>
      <c r="AX1184" s="4"/>
      <c r="AY1184" s="4"/>
      <c r="AZ1184" s="4"/>
      <c r="BA1184" s="4"/>
      <c r="BB1184" s="4"/>
      <c r="BC1184" s="4"/>
      <c r="BD1184" s="4"/>
      <c r="BE1184" s="4"/>
      <c r="BF1184" s="4"/>
      <c r="BG1184" s="4"/>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c r="CD1184" s="4"/>
      <c r="CE1184" s="4"/>
      <c r="CF1184" s="4"/>
      <c r="CG1184" s="4"/>
      <c r="CH1184" s="4"/>
      <c r="CI1184" s="4"/>
      <c r="CJ1184" s="4"/>
      <c r="CK1184" s="4"/>
      <c r="CL1184" s="4"/>
      <c r="CM1184" s="4"/>
    </row>
    <row r="1185" ht="14.25" customHeight="1">
      <c r="A1185" s="1" t="str">
        <f t="shared" si="234"/>
        <v/>
      </c>
      <c r="B1185" s="3">
        <f t="shared" si="235"/>
        <v>0</v>
      </c>
      <c r="C1185" s="4" t="s">
        <v>6252</v>
      </c>
      <c r="D1185" s="4" t="s">
        <v>6048</v>
      </c>
      <c r="E1185" s="4"/>
      <c r="F1185" s="4" t="s">
        <v>6253</v>
      </c>
      <c r="G1185" s="4" t="s">
        <v>6254</v>
      </c>
      <c r="H1185" s="4"/>
      <c r="I1185" s="4"/>
      <c r="J1185" s="4"/>
      <c r="K1185" s="4"/>
      <c r="L1185" s="4"/>
      <c r="M1185" s="4"/>
      <c r="N1185" s="4"/>
      <c r="O1185" s="4"/>
      <c r="P1185" s="4"/>
      <c r="Q1185" s="4" t="s">
        <v>5</v>
      </c>
      <c r="R1185" s="4" t="s">
        <v>6280</v>
      </c>
      <c r="S1185" s="4" t="s">
        <v>6281</v>
      </c>
      <c r="T1185" s="4" t="s">
        <v>6282</v>
      </c>
      <c r="U1185" s="4" t="s">
        <v>6283</v>
      </c>
      <c r="V1185" s="4" t="s">
        <v>6284</v>
      </c>
      <c r="W1185" s="4" t="s">
        <v>6285</v>
      </c>
      <c r="X1185" s="4" t="s">
        <v>6286</v>
      </c>
      <c r="Y1185" s="4" t="s">
        <v>6287</v>
      </c>
      <c r="Z1185" s="4"/>
      <c r="AA1185" s="4">
        <v>1273.0</v>
      </c>
      <c r="AB1185" s="4" t="s">
        <v>49</v>
      </c>
      <c r="AC1185" s="4"/>
      <c r="AD1185" s="4"/>
      <c r="AE1185" s="4"/>
      <c r="AF1185" s="4"/>
      <c r="AG1185" s="4"/>
      <c r="AH1185" s="4"/>
      <c r="AI1185" s="4"/>
      <c r="AJ1185" s="4"/>
      <c r="AK1185" s="4"/>
      <c r="AL1185" s="4"/>
      <c r="AM1185" s="4"/>
      <c r="AN1185" s="4"/>
      <c r="AO1185" s="4"/>
      <c r="AP1185" s="4" t="str">
        <f>VLOOKUP(AA1186,[1]Trộn!AA1185:AB4177,2,FALSE)</f>
        <v>#ERROR!</v>
      </c>
      <c r="AQ1185" s="4"/>
      <c r="AR1185" s="4"/>
      <c r="AS1185" s="4"/>
      <c r="AT1185" s="4"/>
      <c r="AU1185" s="4"/>
      <c r="AV1185" s="4"/>
      <c r="AW1185" s="4"/>
      <c r="AX1185" s="4"/>
      <c r="AY1185" s="4"/>
      <c r="AZ1185" s="4"/>
      <c r="BA1185" s="4"/>
      <c r="BB1185" s="4"/>
      <c r="BC1185" s="4"/>
      <c r="BD1185" s="4"/>
      <c r="BE1185" s="4"/>
      <c r="BF1185" s="4"/>
      <c r="BG1185" s="4"/>
      <c r="BH1185" s="4"/>
      <c r="BI1185" s="4"/>
      <c r="BJ1185" s="4"/>
      <c r="BK1185" s="4"/>
      <c r="BL1185" s="4"/>
      <c r="BM1185" s="4"/>
      <c r="BN1185" s="4"/>
      <c r="BO1185" s="4"/>
      <c r="BP1185" s="4"/>
      <c r="BQ1185" s="4"/>
      <c r="BR1185" s="4"/>
      <c r="BS1185" s="4"/>
      <c r="BT1185" s="4"/>
      <c r="BU1185" s="4"/>
      <c r="BV1185" s="4"/>
      <c r="BW1185" s="4"/>
      <c r="BX1185" s="4"/>
      <c r="BY1185" s="4"/>
      <c r="BZ1185" s="4"/>
      <c r="CA1185" s="4"/>
      <c r="CB1185" s="4"/>
      <c r="CC1185" s="4"/>
      <c r="CD1185" s="4"/>
      <c r="CE1185" s="4"/>
      <c r="CF1185" s="4"/>
      <c r="CG1185" s="4"/>
      <c r="CH1185" s="4"/>
      <c r="CI1185" s="4"/>
      <c r="CJ1185" s="4"/>
      <c r="CK1185" s="4"/>
      <c r="CL1185" s="4"/>
      <c r="CM1185" s="4"/>
    </row>
    <row r="1186" ht="14.25" customHeight="1">
      <c r="A1186" s="1" t="str">
        <f t="shared" si="234"/>
        <v>OK</v>
      </c>
      <c r="B1186" s="3" t="str">
        <f t="shared" si="235"/>
        <v>OK</v>
      </c>
      <c r="C1186" s="4" t="s">
        <v>6288</v>
      </c>
      <c r="D1186" s="4" t="s">
        <v>6048</v>
      </c>
      <c r="E1186" s="4"/>
      <c r="F1186" s="4"/>
      <c r="G1186" s="4" t="s">
        <v>6289</v>
      </c>
      <c r="H1186" s="4"/>
      <c r="I1186" s="4"/>
      <c r="J1186" s="4"/>
      <c r="K1186" s="4"/>
      <c r="L1186" s="4"/>
      <c r="M1186" s="4" t="s">
        <v>49</v>
      </c>
      <c r="N1186" s="4" t="s">
        <v>5</v>
      </c>
      <c r="O1186" s="4" t="s">
        <v>2625</v>
      </c>
      <c r="P1186" s="4" t="s">
        <v>2767</v>
      </c>
      <c r="Q1186" s="4"/>
      <c r="R1186" s="4" t="s">
        <v>6290</v>
      </c>
      <c r="S1186" s="4" t="s">
        <v>6291</v>
      </c>
      <c r="T1186" s="4" t="s">
        <v>6292</v>
      </c>
      <c r="U1186" s="4" t="s">
        <v>6293</v>
      </c>
      <c r="V1186" s="4" t="s">
        <v>6294</v>
      </c>
      <c r="W1186" s="4" t="s">
        <v>6295</v>
      </c>
      <c r="X1186" s="4"/>
      <c r="Y1186" s="4"/>
      <c r="Z1186" s="4"/>
      <c r="AA1186" s="4">
        <v>1274.0</v>
      </c>
      <c r="AB1186" s="4" t="s">
        <v>47</v>
      </c>
      <c r="AC1186" s="4"/>
      <c r="AD1186" s="20" t="s">
        <v>211</v>
      </c>
      <c r="AE1186" s="4"/>
      <c r="AF1186" s="4"/>
      <c r="AG1186" s="4"/>
      <c r="AH1186" s="4"/>
      <c r="AI1186" s="4"/>
      <c r="AJ1186" s="4"/>
      <c r="AK1186" s="4"/>
      <c r="AL1186" s="4"/>
      <c r="AM1186" s="4"/>
      <c r="AN1186" s="4"/>
      <c r="AO1186" s="4"/>
      <c r="AP1186" s="4" t="str">
        <f>VLOOKUP(AA1187,[1]Trộn!AA1186:AB4178,2,FALSE)</f>
        <v>#ERROR!</v>
      </c>
      <c r="AQ1186" s="4"/>
      <c r="AR1186" s="4"/>
      <c r="AS1186" s="4"/>
      <c r="AT1186" s="4"/>
      <c r="AU1186" s="4"/>
      <c r="AV1186" s="4"/>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4"/>
      <c r="BU1186" s="4"/>
      <c r="BV1186" s="4"/>
      <c r="BW1186" s="4"/>
      <c r="BX1186" s="4"/>
      <c r="BY1186" s="4"/>
      <c r="BZ1186" s="4"/>
      <c r="CA1186" s="4"/>
      <c r="CB1186" s="4"/>
      <c r="CC1186" s="4"/>
      <c r="CD1186" s="4"/>
      <c r="CE1186" s="4"/>
      <c r="CF1186" s="4"/>
      <c r="CG1186" s="4"/>
      <c r="CH1186" s="4"/>
      <c r="CI1186" s="4"/>
      <c r="CJ1186" s="4"/>
      <c r="CK1186" s="4"/>
      <c r="CL1186" s="4"/>
      <c r="CM1186" s="4"/>
    </row>
    <row r="1187" ht="14.25" customHeight="1">
      <c r="A1187" s="1" t="str">
        <f t="shared" si="234"/>
        <v>OK</v>
      </c>
      <c r="B1187" s="3" t="str">
        <f t="shared" si="235"/>
        <v>OK</v>
      </c>
      <c r="C1187" s="4" t="s">
        <v>6288</v>
      </c>
      <c r="D1187" s="4" t="s">
        <v>6048</v>
      </c>
      <c r="E1187" s="4"/>
      <c r="F1187" s="4"/>
      <c r="G1187" s="4"/>
      <c r="H1187" s="4"/>
      <c r="I1187" s="4"/>
      <c r="J1187" s="4"/>
      <c r="K1187" s="4"/>
      <c r="L1187" s="4"/>
      <c r="M1187" s="4" t="s">
        <v>49</v>
      </c>
      <c r="N1187" s="4" t="s">
        <v>5</v>
      </c>
      <c r="O1187" s="4" t="s">
        <v>3229</v>
      </c>
      <c r="P1187" s="4" t="s">
        <v>3766</v>
      </c>
      <c r="Q1187" s="4"/>
      <c r="R1187" s="4" t="s">
        <v>6296</v>
      </c>
      <c r="S1187" s="4" t="s">
        <v>6297</v>
      </c>
      <c r="T1187" s="4" t="s">
        <v>6298</v>
      </c>
      <c r="U1187" s="4" t="s">
        <v>6299</v>
      </c>
      <c r="V1187" s="4" t="s">
        <v>6300</v>
      </c>
      <c r="W1187" s="4" t="s">
        <v>6301</v>
      </c>
      <c r="X1187" s="4"/>
      <c r="Y1187" s="4"/>
      <c r="Z1187" s="4"/>
      <c r="AA1187" s="4">
        <v>1275.0</v>
      </c>
      <c r="AB1187" s="4" t="s">
        <v>47</v>
      </c>
      <c r="AC1187" s="4"/>
      <c r="AD1187" s="20" t="s">
        <v>215</v>
      </c>
      <c r="AE1187" s="4"/>
      <c r="AF1187" s="4"/>
      <c r="AG1187" s="4"/>
      <c r="AH1187" s="4"/>
      <c r="AI1187" s="4"/>
      <c r="AJ1187" s="4"/>
      <c r="AK1187" s="4"/>
      <c r="AL1187" s="4"/>
      <c r="AM1187" s="4"/>
      <c r="AN1187" s="4"/>
      <c r="AO1187" s="4"/>
      <c r="AP1187" s="4" t="str">
        <f>VLOOKUP(AA1188,[1]Trộn!AA1187:AB4179,2,FALSE)</f>
        <v>#ERROR!</v>
      </c>
      <c r="AQ1187" s="4"/>
      <c r="AR1187" s="4"/>
      <c r="AS1187" s="4"/>
      <c r="AT1187" s="4"/>
      <c r="AU1187" s="4"/>
      <c r="AV1187" s="4"/>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4"/>
      <c r="BU1187" s="4"/>
      <c r="BV1187" s="4"/>
      <c r="BW1187" s="4"/>
      <c r="BX1187" s="4"/>
      <c r="BY1187" s="4"/>
      <c r="BZ1187" s="4"/>
      <c r="CA1187" s="4"/>
      <c r="CB1187" s="4"/>
      <c r="CC1187" s="4"/>
      <c r="CD1187" s="4"/>
      <c r="CE1187" s="4"/>
      <c r="CF1187" s="4"/>
      <c r="CG1187" s="4"/>
      <c r="CH1187" s="4"/>
      <c r="CI1187" s="4"/>
      <c r="CJ1187" s="4"/>
      <c r="CK1187" s="4"/>
      <c r="CL1187" s="4"/>
      <c r="CM1187" s="4"/>
    </row>
    <row r="1188" ht="14.25" customHeight="1">
      <c r="A1188" s="1" t="str">
        <f t="shared" si="234"/>
        <v>OK</v>
      </c>
      <c r="B1188" s="3" t="str">
        <f t="shared" si="235"/>
        <v>OK</v>
      </c>
      <c r="C1188" s="4" t="s">
        <v>6288</v>
      </c>
      <c r="D1188" s="4" t="s">
        <v>6048</v>
      </c>
      <c r="E1188" s="4"/>
      <c r="F1188" s="4"/>
      <c r="G1188" s="4"/>
      <c r="H1188" s="4"/>
      <c r="I1188" s="4"/>
      <c r="J1188" s="4"/>
      <c r="K1188" s="4"/>
      <c r="L1188" s="4"/>
      <c r="M1188" s="4" t="s">
        <v>49</v>
      </c>
      <c r="N1188" s="4" t="s">
        <v>5</v>
      </c>
      <c r="O1188" s="4" t="s">
        <v>3108</v>
      </c>
      <c r="P1188" s="4" t="s">
        <v>3298</v>
      </c>
      <c r="Q1188" s="4"/>
      <c r="R1188" s="4" t="s">
        <v>6302</v>
      </c>
      <c r="S1188" s="4" t="s">
        <v>6303</v>
      </c>
      <c r="T1188" s="4" t="s">
        <v>6304</v>
      </c>
      <c r="U1188" s="4" t="s">
        <v>6305</v>
      </c>
      <c r="V1188" s="4" t="s">
        <v>6306</v>
      </c>
      <c r="W1188" s="4" t="s">
        <v>6307</v>
      </c>
      <c r="X1188" s="4"/>
      <c r="Y1188" s="4"/>
      <c r="Z1188" s="4"/>
      <c r="AA1188" s="4">
        <v>1276.0</v>
      </c>
      <c r="AB1188" s="4" t="s">
        <v>47</v>
      </c>
      <c r="AC1188" s="4"/>
      <c r="AD1188" s="20" t="s">
        <v>250</v>
      </c>
      <c r="AE1188" s="4"/>
      <c r="AF1188" s="4"/>
      <c r="AG1188" s="4"/>
      <c r="AH1188" s="4"/>
      <c r="AI1188" s="4"/>
      <c r="AJ1188" s="4"/>
      <c r="AK1188" s="4"/>
      <c r="AL1188" s="4"/>
      <c r="AM1188" s="4"/>
      <c r="AN1188" s="4"/>
      <c r="AO1188" s="4"/>
      <c r="AP1188" s="4" t="str">
        <f>VLOOKUP(AA1189,[1]Trộn!AA1188:AB4180,2,FALSE)</f>
        <v>#ERROR!</v>
      </c>
      <c r="AQ1188" s="4"/>
      <c r="AR1188" s="4"/>
      <c r="AS1188" s="4"/>
      <c r="AT1188" s="4"/>
      <c r="AU1188" s="4"/>
      <c r="AV1188" s="4"/>
      <c r="AW1188" s="4"/>
      <c r="AX1188" s="4"/>
      <c r="AY1188" s="4"/>
      <c r="AZ1188" s="4"/>
      <c r="BA1188" s="4"/>
      <c r="BB1188" s="4"/>
      <c r="BC1188" s="4"/>
      <c r="BD1188" s="4"/>
      <c r="BE1188" s="4"/>
      <c r="BF1188" s="4"/>
      <c r="BG1188" s="4"/>
      <c r="BH1188" s="4"/>
      <c r="BI1188" s="4"/>
      <c r="BJ1188" s="4"/>
      <c r="BK1188" s="4"/>
      <c r="BL1188" s="4"/>
      <c r="BM1188" s="4"/>
      <c r="BN1188" s="4"/>
      <c r="BO1188" s="4"/>
      <c r="BP1188" s="4"/>
      <c r="BQ1188" s="4"/>
      <c r="BR1188" s="4"/>
      <c r="BS1188" s="4"/>
      <c r="BT1188" s="4"/>
      <c r="BU1188" s="4"/>
      <c r="BV1188" s="4"/>
      <c r="BW1188" s="4"/>
      <c r="BX1188" s="4"/>
      <c r="BY1188" s="4"/>
      <c r="BZ1188" s="4"/>
      <c r="CA1188" s="4"/>
      <c r="CB1188" s="4"/>
      <c r="CC1188" s="4"/>
      <c r="CD1188" s="4"/>
      <c r="CE1188" s="4"/>
      <c r="CF1188" s="4"/>
      <c r="CG1188" s="4"/>
      <c r="CH1188" s="4"/>
      <c r="CI1188" s="4"/>
      <c r="CJ1188" s="4"/>
      <c r="CK1188" s="4"/>
      <c r="CL1188" s="4"/>
      <c r="CM1188" s="4"/>
    </row>
    <row r="1189" ht="14.25" customHeight="1">
      <c r="A1189" s="1" t="str">
        <f t="shared" si="234"/>
        <v/>
      </c>
      <c r="B1189" s="3">
        <f t="shared" si="235"/>
        <v>0</v>
      </c>
      <c r="C1189" s="4" t="s">
        <v>6288</v>
      </c>
      <c r="D1189" s="4" t="s">
        <v>6048</v>
      </c>
      <c r="E1189" s="4"/>
      <c r="F1189" s="4"/>
      <c r="G1189" s="4" t="s">
        <v>6289</v>
      </c>
      <c r="H1189" s="4"/>
      <c r="I1189" s="4"/>
      <c r="J1189" s="4"/>
      <c r="K1189" s="4"/>
      <c r="L1189" s="4"/>
      <c r="M1189" s="4"/>
      <c r="N1189" s="4"/>
      <c r="O1189" s="4"/>
      <c r="P1189" s="4" t="s">
        <v>6308</v>
      </c>
      <c r="Q1189" s="4" t="s">
        <v>5</v>
      </c>
      <c r="R1189" s="4" t="s">
        <v>6309</v>
      </c>
      <c r="S1189" s="4" t="s">
        <v>6310</v>
      </c>
      <c r="T1189" s="4" t="s">
        <v>6311</v>
      </c>
      <c r="U1189" s="4" t="s">
        <v>6240</v>
      </c>
      <c r="V1189" s="4" t="s">
        <v>6312</v>
      </c>
      <c r="W1189" s="4" t="s">
        <v>6313</v>
      </c>
      <c r="X1189" s="4" t="s">
        <v>99</v>
      </c>
      <c r="Y1189" s="4"/>
      <c r="Z1189" s="4" t="s">
        <v>6314</v>
      </c>
      <c r="AA1189" s="4">
        <v>1277.0</v>
      </c>
      <c r="AB1189" s="4" t="s">
        <v>47</v>
      </c>
      <c r="AC1189" s="4"/>
      <c r="AD1189" s="20" t="s">
        <v>1011</v>
      </c>
      <c r="AE1189" s="4"/>
      <c r="AF1189" s="4"/>
      <c r="AG1189" s="4"/>
      <c r="AH1189" s="4"/>
      <c r="AI1189" s="4"/>
      <c r="AJ1189" s="4"/>
      <c r="AK1189" s="4"/>
      <c r="AL1189" s="4"/>
      <c r="AM1189" s="4"/>
      <c r="AN1189" s="4"/>
      <c r="AO1189" s="4"/>
      <c r="AP1189" s="4" t="str">
        <f>VLOOKUP(AA1190,[1]Trộn!AA1189:AB4181,2,FALSE)</f>
        <v>#ERROR!</v>
      </c>
      <c r="AQ1189" s="4"/>
      <c r="AR1189" s="4"/>
      <c r="AS1189" s="4"/>
      <c r="AT1189" s="4"/>
      <c r="AU1189" s="4"/>
      <c r="AV1189" s="4"/>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4"/>
      <c r="CB1189" s="4"/>
      <c r="CC1189" s="4"/>
      <c r="CD1189" s="4"/>
      <c r="CE1189" s="4"/>
      <c r="CF1189" s="4"/>
      <c r="CG1189" s="4"/>
      <c r="CH1189" s="4"/>
      <c r="CI1189" s="4"/>
      <c r="CJ1189" s="4"/>
      <c r="CK1189" s="4"/>
      <c r="CL1189" s="4"/>
      <c r="CM1189" s="4"/>
    </row>
    <row r="1190" ht="14.25" customHeight="1">
      <c r="A1190" s="1" t="str">
        <f t="shared" si="234"/>
        <v/>
      </c>
      <c r="B1190" s="3">
        <f t="shared" si="235"/>
        <v>0</v>
      </c>
      <c r="C1190" s="4" t="s">
        <v>6288</v>
      </c>
      <c r="D1190" s="4" t="s">
        <v>6048</v>
      </c>
      <c r="E1190" s="4"/>
      <c r="F1190" s="4"/>
      <c r="G1190" s="4"/>
      <c r="H1190" s="4"/>
      <c r="I1190" s="4"/>
      <c r="J1190" s="4"/>
      <c r="K1190" s="4"/>
      <c r="L1190" s="4"/>
      <c r="M1190" s="4"/>
      <c r="N1190" s="4"/>
      <c r="O1190" s="4"/>
      <c r="P1190" s="4" t="s">
        <v>4445</v>
      </c>
      <c r="Q1190" s="4" t="s">
        <v>9</v>
      </c>
      <c r="R1190" s="4" t="s">
        <v>6315</v>
      </c>
      <c r="S1190" s="4" t="s">
        <v>150</v>
      </c>
      <c r="T1190" s="4" t="s">
        <v>150</v>
      </c>
      <c r="U1190" s="4" t="s">
        <v>150</v>
      </c>
      <c r="V1190" s="4" t="s">
        <v>150</v>
      </c>
      <c r="W1190" s="4" t="s">
        <v>150</v>
      </c>
      <c r="X1190" s="4" t="s">
        <v>6316</v>
      </c>
      <c r="Y1190" s="4"/>
      <c r="Z1190" s="4" t="s">
        <v>6317</v>
      </c>
      <c r="AA1190" s="4">
        <v>1278.0</v>
      </c>
      <c r="AB1190" s="4" t="s">
        <v>47</v>
      </c>
      <c r="AC1190" s="4"/>
      <c r="AD1190" s="20" t="s">
        <v>1239</v>
      </c>
      <c r="AE1190" s="4"/>
      <c r="AF1190" s="4"/>
      <c r="AG1190" s="4"/>
      <c r="AH1190" s="4"/>
      <c r="AI1190" s="4"/>
      <c r="AJ1190" s="4"/>
      <c r="AK1190" s="4"/>
      <c r="AL1190" s="4"/>
      <c r="AM1190" s="4"/>
      <c r="AN1190" s="4"/>
      <c r="AO1190" s="4"/>
      <c r="AP1190" s="4" t="str">
        <f>VLOOKUP(AA1191,[1]Trộn!AA1190:AB4182,2,FALSE)</f>
        <v>#ERROR!</v>
      </c>
      <c r="AQ1190" s="4"/>
      <c r="AR1190" s="4"/>
      <c r="AS1190" s="4"/>
      <c r="AT1190" s="4"/>
      <c r="AU1190" s="4"/>
      <c r="AV1190" s="4"/>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4"/>
      <c r="BU1190" s="4"/>
      <c r="BV1190" s="4"/>
      <c r="BW1190" s="4"/>
      <c r="BX1190" s="4"/>
      <c r="BY1190" s="4"/>
      <c r="BZ1190" s="4"/>
      <c r="CA1190" s="4"/>
      <c r="CB1190" s="4"/>
      <c r="CC1190" s="4"/>
      <c r="CD1190" s="4"/>
      <c r="CE1190" s="4"/>
      <c r="CF1190" s="4"/>
      <c r="CG1190" s="4"/>
      <c r="CH1190" s="4"/>
      <c r="CI1190" s="4"/>
      <c r="CJ1190" s="4"/>
      <c r="CK1190" s="4"/>
      <c r="CL1190" s="4"/>
      <c r="CM1190" s="4"/>
    </row>
    <row r="1191" ht="14.25" customHeight="1">
      <c r="A1191" s="1" t="str">
        <f t="shared" si="234"/>
        <v/>
      </c>
      <c r="B1191" s="3">
        <f t="shared" si="235"/>
        <v>0</v>
      </c>
      <c r="C1191" s="4" t="s">
        <v>6288</v>
      </c>
      <c r="D1191" s="4" t="s">
        <v>6048</v>
      </c>
      <c r="E1191" s="4"/>
      <c r="F1191" s="4"/>
      <c r="G1191" s="4"/>
      <c r="H1191" s="4"/>
      <c r="I1191" s="4"/>
      <c r="J1191" s="4"/>
      <c r="K1191" s="4"/>
      <c r="L1191" s="4"/>
      <c r="M1191" s="4"/>
      <c r="N1191" s="4"/>
      <c r="O1191" s="4"/>
      <c r="P1191" s="4"/>
      <c r="Q1191" s="4" t="s">
        <v>5</v>
      </c>
      <c r="R1191" s="4" t="s">
        <v>6309</v>
      </c>
      <c r="S1191" s="4" t="s">
        <v>6310</v>
      </c>
      <c r="T1191" s="4" t="s">
        <v>6311</v>
      </c>
      <c r="U1191" s="4" t="s">
        <v>6240</v>
      </c>
      <c r="V1191" s="4" t="s">
        <v>6312</v>
      </c>
      <c r="W1191" s="4" t="s">
        <v>6313</v>
      </c>
      <c r="X1191" s="4"/>
      <c r="Y1191" s="4"/>
      <c r="Z1191" s="4" t="s">
        <v>1544</v>
      </c>
      <c r="AA1191" s="4">
        <v>1279.0</v>
      </c>
      <c r="AB1191" s="4" t="s">
        <v>49</v>
      </c>
      <c r="AC1191" s="4"/>
      <c r="AD1191" s="4"/>
      <c r="AE1191" s="4"/>
      <c r="AF1191" s="4"/>
      <c r="AG1191" s="4"/>
      <c r="AH1191" s="4"/>
      <c r="AI1191" s="4"/>
      <c r="AJ1191" s="4"/>
      <c r="AK1191" s="4"/>
      <c r="AL1191" s="4"/>
      <c r="AM1191" s="4"/>
      <c r="AN1191" s="4"/>
      <c r="AO1191" s="4"/>
      <c r="AP1191" s="4" t="str">
        <f>VLOOKUP(AA1192,[1]Trộn!AA1191:AB4183,2,FALSE)</f>
        <v>#ERROR!</v>
      </c>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4"/>
      <c r="CA1191" s="4"/>
      <c r="CB1191" s="4"/>
      <c r="CC1191" s="4"/>
      <c r="CD1191" s="4"/>
      <c r="CE1191" s="4"/>
      <c r="CF1191" s="4"/>
      <c r="CG1191" s="4"/>
      <c r="CH1191" s="4"/>
      <c r="CI1191" s="4"/>
      <c r="CJ1191" s="4"/>
      <c r="CK1191" s="4"/>
      <c r="CL1191" s="4"/>
      <c r="CM1191" s="4"/>
    </row>
    <row r="1192" ht="14.25" customHeight="1">
      <c r="A1192" s="1" t="str">
        <f t="shared" si="234"/>
        <v>OK</v>
      </c>
      <c r="B1192" s="3" t="str">
        <f t="shared" si="235"/>
        <v>OK</v>
      </c>
      <c r="C1192" s="4" t="s">
        <v>6318</v>
      </c>
      <c r="D1192" s="4" t="s">
        <v>6048</v>
      </c>
      <c r="E1192" s="4"/>
      <c r="F1192" s="4" t="s">
        <v>6319</v>
      </c>
      <c r="G1192" s="4" t="s">
        <v>6320</v>
      </c>
      <c r="H1192" s="4"/>
      <c r="I1192" s="4"/>
      <c r="J1192" s="4"/>
      <c r="K1192" s="4"/>
      <c r="L1192" s="4"/>
      <c r="M1192" s="4" t="s">
        <v>13</v>
      </c>
      <c r="N1192" s="4" t="s">
        <v>9</v>
      </c>
      <c r="O1192" s="4" t="s">
        <v>520</v>
      </c>
      <c r="P1192" s="4" t="s">
        <v>745</v>
      </c>
      <c r="Q1192" s="4"/>
      <c r="R1192" s="4" t="s">
        <v>6321</v>
      </c>
      <c r="S1192" s="4"/>
      <c r="T1192" s="4"/>
      <c r="U1192" s="4"/>
      <c r="V1192" s="4"/>
      <c r="W1192" s="4"/>
      <c r="X1192" s="4" t="s">
        <v>6322</v>
      </c>
      <c r="Y1192" s="4" t="s">
        <v>6323</v>
      </c>
      <c r="Z1192" s="4"/>
      <c r="AA1192" s="4">
        <v>1280.0</v>
      </c>
      <c r="AB1192" s="4" t="s">
        <v>49</v>
      </c>
      <c r="AC1192" s="4"/>
      <c r="AD1192" s="4"/>
      <c r="AE1192" s="4"/>
      <c r="AF1192" s="4"/>
      <c r="AG1192" s="4"/>
      <c r="AH1192" s="4"/>
      <c r="AI1192" s="4"/>
      <c r="AJ1192" s="4"/>
      <c r="AK1192" s="4"/>
      <c r="AL1192" s="4"/>
      <c r="AM1192" s="4"/>
      <c r="AN1192" s="4"/>
      <c r="AO1192" s="4"/>
      <c r="AP1192" s="4" t="str">
        <f>VLOOKUP(AA1193,[1]Trộn!AA1192:AB4184,2,FALSE)</f>
        <v>#ERROR!</v>
      </c>
      <c r="AQ1192" s="4"/>
      <c r="AR1192" s="4"/>
      <c r="AS1192" s="4"/>
      <c r="AT1192" s="4"/>
      <c r="AU1192" s="4"/>
      <c r="AV1192" s="4"/>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c r="CL1192" s="4"/>
      <c r="CM1192" s="4"/>
    </row>
    <row r="1193" ht="14.25" customHeight="1">
      <c r="A1193" s="1" t="str">
        <f t="shared" si="234"/>
        <v>OK</v>
      </c>
      <c r="B1193" s="3" t="str">
        <f t="shared" si="235"/>
        <v>OK</v>
      </c>
      <c r="C1193" s="4" t="s">
        <v>6318</v>
      </c>
      <c r="D1193" s="4" t="s">
        <v>6048</v>
      </c>
      <c r="E1193" s="4"/>
      <c r="F1193" s="4" t="s">
        <v>6319</v>
      </c>
      <c r="G1193" s="4" t="s">
        <v>6320</v>
      </c>
      <c r="H1193" s="4"/>
      <c r="I1193" s="4"/>
      <c r="J1193" s="4"/>
      <c r="K1193" s="4"/>
      <c r="L1193" s="4"/>
      <c r="M1193" s="4" t="s">
        <v>49</v>
      </c>
      <c r="N1193" s="4" t="s">
        <v>5</v>
      </c>
      <c r="O1193" s="4" t="s">
        <v>2465</v>
      </c>
      <c r="P1193" s="4" t="s">
        <v>2562</v>
      </c>
      <c r="Q1193" s="4"/>
      <c r="R1193" s="4" t="s">
        <v>6324</v>
      </c>
      <c r="S1193" s="4" t="s">
        <v>6325</v>
      </c>
      <c r="T1193" s="4" t="s">
        <v>6326</v>
      </c>
      <c r="U1193" s="4" t="s">
        <v>6327</v>
      </c>
      <c r="V1193" s="4" t="s">
        <v>6328</v>
      </c>
      <c r="W1193" s="4" t="s">
        <v>6329</v>
      </c>
      <c r="X1193" s="4"/>
      <c r="Y1193" s="4"/>
      <c r="Z1193" s="4"/>
      <c r="AA1193" s="4">
        <v>1281.0</v>
      </c>
      <c r="AB1193" s="4" t="s">
        <v>47</v>
      </c>
      <c r="AC1193" s="4"/>
      <c r="AD1193" s="20" t="s">
        <v>254</v>
      </c>
      <c r="AE1193" s="4"/>
      <c r="AF1193" s="4"/>
      <c r="AG1193" s="4"/>
      <c r="AH1193" s="4"/>
      <c r="AI1193" s="4"/>
      <c r="AJ1193" s="4"/>
      <c r="AK1193" s="4"/>
      <c r="AL1193" s="4"/>
      <c r="AM1193" s="4"/>
      <c r="AN1193" s="4"/>
      <c r="AO1193" s="4"/>
      <c r="AP1193" s="4" t="str">
        <f>VLOOKUP(AA1194,[1]Trộn!AA1193:AB4185,2,FALSE)</f>
        <v>#ERROR!</v>
      </c>
      <c r="AQ1193" s="4"/>
      <c r="AR1193" s="4"/>
      <c r="AS1193" s="4"/>
      <c r="AT1193" s="4"/>
      <c r="AU1193" s="4"/>
      <c r="AV1193" s="4"/>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c r="CM1193" s="4"/>
    </row>
    <row r="1194" ht="14.25" customHeight="1">
      <c r="A1194" s="1"/>
      <c r="B1194" s="3"/>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4"/>
      <c r="BU1194" s="4"/>
      <c r="BV1194" s="4"/>
      <c r="BW1194" s="4"/>
      <c r="BX1194" s="4"/>
      <c r="BY1194" s="4"/>
      <c r="BZ1194" s="4"/>
      <c r="CA1194" s="4"/>
      <c r="CB1194" s="4"/>
      <c r="CC1194" s="4"/>
      <c r="CD1194" s="4"/>
      <c r="CE1194" s="4"/>
      <c r="CF1194" s="4"/>
      <c r="CG1194" s="4"/>
      <c r="CH1194" s="4"/>
      <c r="CI1194" s="4"/>
      <c r="CJ1194" s="4"/>
      <c r="CK1194" s="4"/>
      <c r="CL1194" s="4"/>
      <c r="CM1194" s="4"/>
    </row>
    <row r="1195" ht="14.25" customHeight="1">
      <c r="A1195" s="1" t="str">
        <f t="shared" ref="A1195:A1205" si="236">SWITCH(B1195,"OK",IF(ISBLANK(R1195),IF(ISBLANK(P1195),"Giữ chỗ nhóm","Giữ chỗ"),"OK"),"Chưa làm",IF(P1195&lt;&gt;"","Giữ chỗ",""),0,IF(ISBLANK(R1195),"Thêm",""),"")</f>
        <v>OK</v>
      </c>
      <c r="B1195" s="3" t="str">
        <f t="shared" ref="B1195:B1205" si="237">IF(Q1195&lt;&gt;"",0,IF(O1195="",IF(N1195="",,"Tự do chọn"),SWITCH(M1195,"KSTN",IF(LEFT(O1195,1)="A","OK","Sai lớp"),"CQ",IF(LEFT(O1195,1)="B","OK","Sai lớp"),"SIE",IF(LEFT(O1195,1)="C","OK","Sai lớp"),"VN",IF(LEFT(O1195,1)="D","OK","Sai lớp"),"VN-ICT",IF(LEFT(O1195,1)="D","OK","Sai lớp"),"Sai phân công")))</f>
        <v>OK</v>
      </c>
      <c r="C1195" s="4" t="s">
        <v>6330</v>
      </c>
      <c r="D1195" s="4" t="s">
        <v>6048</v>
      </c>
      <c r="E1195" s="4"/>
      <c r="F1195" s="4"/>
      <c r="G1195" s="4" t="s">
        <v>6331</v>
      </c>
      <c r="H1195" s="4"/>
      <c r="I1195" s="4"/>
      <c r="J1195" s="4"/>
      <c r="K1195" s="4"/>
      <c r="L1195" s="4"/>
      <c r="M1195" s="4" t="s">
        <v>47</v>
      </c>
      <c r="N1195" s="4" t="s">
        <v>8</v>
      </c>
      <c r="O1195" s="4" t="s">
        <v>1209</v>
      </c>
      <c r="P1195" s="4" t="s">
        <v>1177</v>
      </c>
      <c r="Q1195" s="4"/>
      <c r="R1195" s="4" t="s">
        <v>6332</v>
      </c>
      <c r="S1195" s="4" t="s">
        <v>6333</v>
      </c>
      <c r="T1195" s="4" t="s">
        <v>6334</v>
      </c>
      <c r="U1195" s="4" t="s">
        <v>6335</v>
      </c>
      <c r="V1195" s="4" t="s">
        <v>6336</v>
      </c>
      <c r="W1195" s="4" t="s">
        <v>6337</v>
      </c>
      <c r="X1195" s="4" t="s">
        <v>171</v>
      </c>
      <c r="Y1195" s="4" t="s">
        <v>6338</v>
      </c>
      <c r="Z1195" s="4" t="s">
        <v>6339</v>
      </c>
      <c r="AA1195" s="4">
        <v>1283.0</v>
      </c>
      <c r="AB1195" s="4" t="s">
        <v>49</v>
      </c>
      <c r="AC1195" s="4"/>
      <c r="AD1195" s="4"/>
      <c r="AE1195" s="4"/>
      <c r="AF1195" s="4"/>
      <c r="AG1195" s="4"/>
      <c r="AH1195" s="4"/>
      <c r="AI1195" s="4"/>
      <c r="AJ1195" s="4"/>
      <c r="AK1195" s="4"/>
      <c r="AL1195" s="4"/>
      <c r="AM1195" s="4"/>
      <c r="AN1195" s="4"/>
      <c r="AO1195" s="4"/>
      <c r="AP1195" s="4" t="str">
        <f>VLOOKUP(AA1196,[1]Trộn!AA1195:AB4187,2,FALSE)</f>
        <v>#ERROR!</v>
      </c>
      <c r="AQ1195" s="4"/>
      <c r="AR1195" s="4"/>
      <c r="AS1195" s="4"/>
      <c r="AT1195" s="4"/>
      <c r="AU1195" s="4"/>
      <c r="AV1195" s="4"/>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4"/>
      <c r="BU1195" s="4"/>
      <c r="BV1195" s="4"/>
      <c r="BW1195" s="4"/>
      <c r="BX1195" s="4"/>
      <c r="BY1195" s="4"/>
      <c r="BZ1195" s="4"/>
      <c r="CA1195" s="4"/>
      <c r="CB1195" s="4"/>
      <c r="CC1195" s="4"/>
      <c r="CD1195" s="4"/>
      <c r="CE1195" s="4"/>
      <c r="CF1195" s="4"/>
      <c r="CG1195" s="4"/>
      <c r="CH1195" s="4"/>
      <c r="CI1195" s="4"/>
      <c r="CJ1195" s="4"/>
      <c r="CK1195" s="4"/>
      <c r="CL1195" s="4"/>
      <c r="CM1195" s="4"/>
    </row>
    <row r="1196" ht="14.25" customHeight="1">
      <c r="A1196" s="1" t="str">
        <f t="shared" si="236"/>
        <v>OK</v>
      </c>
      <c r="B1196" s="3" t="str">
        <f t="shared" si="237"/>
        <v>OK</v>
      </c>
      <c r="C1196" s="4" t="s">
        <v>6330</v>
      </c>
      <c r="D1196" s="4" t="s">
        <v>6048</v>
      </c>
      <c r="E1196" s="4"/>
      <c r="F1196" s="4"/>
      <c r="G1196" s="4"/>
      <c r="H1196" s="4"/>
      <c r="I1196" s="4"/>
      <c r="J1196" s="4"/>
      <c r="K1196" s="4"/>
      <c r="L1196" s="4"/>
      <c r="M1196" s="4" t="s">
        <v>47</v>
      </c>
      <c r="N1196" s="4" t="s">
        <v>8</v>
      </c>
      <c r="O1196" s="4" t="s">
        <v>1209</v>
      </c>
      <c r="P1196" s="4" t="s">
        <v>540</v>
      </c>
      <c r="Q1196" s="4"/>
      <c r="R1196" s="4" t="s">
        <v>6340</v>
      </c>
      <c r="S1196" s="4" t="s">
        <v>6341</v>
      </c>
      <c r="T1196" s="4" t="s">
        <v>6342</v>
      </c>
      <c r="U1196" s="4" t="s">
        <v>3672</v>
      </c>
      <c r="V1196" s="4" t="s">
        <v>167</v>
      </c>
      <c r="W1196" s="4" t="s">
        <v>2188</v>
      </c>
      <c r="X1196" s="4" t="s">
        <v>242</v>
      </c>
      <c r="Y1196" s="4" t="s">
        <v>6343</v>
      </c>
      <c r="Z1196" s="4"/>
      <c r="AA1196" s="4">
        <v>1284.0</v>
      </c>
      <c r="AB1196" s="4" t="s">
        <v>49</v>
      </c>
      <c r="AC1196" s="4"/>
      <c r="AD1196" s="4"/>
      <c r="AE1196" s="4"/>
      <c r="AF1196" s="4"/>
      <c r="AG1196" s="4"/>
      <c r="AH1196" s="4"/>
      <c r="AI1196" s="4"/>
      <c r="AJ1196" s="4"/>
      <c r="AK1196" s="4"/>
      <c r="AL1196" s="4"/>
      <c r="AM1196" s="4"/>
      <c r="AN1196" s="4"/>
      <c r="AO1196" s="4"/>
      <c r="AP1196" s="4" t="str">
        <f>VLOOKUP(AA1197,[1]Trộn!AA1196:AB4188,2,FALSE)</f>
        <v>#ERROR!</v>
      </c>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4"/>
      <c r="CL1196" s="4"/>
      <c r="CM1196" s="4"/>
    </row>
    <row r="1197" ht="14.25" customHeight="1">
      <c r="A1197" s="1" t="str">
        <f t="shared" si="236"/>
        <v>OK</v>
      </c>
      <c r="B1197" s="3" t="str">
        <f t="shared" si="237"/>
        <v>OK</v>
      </c>
      <c r="C1197" s="4" t="s">
        <v>6330</v>
      </c>
      <c r="D1197" s="4" t="s">
        <v>6048</v>
      </c>
      <c r="E1197" s="4"/>
      <c r="F1197" s="4"/>
      <c r="G1197" s="4"/>
      <c r="H1197" s="4"/>
      <c r="I1197" s="4"/>
      <c r="J1197" s="4"/>
      <c r="K1197" s="4"/>
      <c r="L1197" s="4"/>
      <c r="M1197" s="4" t="s">
        <v>47</v>
      </c>
      <c r="N1197" s="4" t="s">
        <v>8</v>
      </c>
      <c r="O1197" s="4" t="s">
        <v>1474</v>
      </c>
      <c r="P1197" s="4" t="s">
        <v>1239</v>
      </c>
      <c r="Q1197" s="4"/>
      <c r="R1197" s="4" t="s">
        <v>6344</v>
      </c>
      <c r="S1197" s="4" t="s">
        <v>6345</v>
      </c>
      <c r="T1197" s="4" t="s">
        <v>6346</v>
      </c>
      <c r="U1197" s="4" t="s">
        <v>6347</v>
      </c>
      <c r="V1197" s="4" t="s">
        <v>6348</v>
      </c>
      <c r="W1197" s="4" t="s">
        <v>6349</v>
      </c>
      <c r="X1197" s="4" t="s">
        <v>1938</v>
      </c>
      <c r="Y1197" s="4" t="s">
        <v>6350</v>
      </c>
      <c r="Z1197" s="4"/>
      <c r="AA1197" s="4">
        <v>1285.0</v>
      </c>
      <c r="AB1197" s="4" t="s">
        <v>49</v>
      </c>
      <c r="AC1197" s="4"/>
      <c r="AD1197" s="4"/>
      <c r="AE1197" s="4"/>
      <c r="AF1197" s="4"/>
      <c r="AG1197" s="4"/>
      <c r="AH1197" s="4"/>
      <c r="AI1197" s="4"/>
      <c r="AJ1197" s="4"/>
      <c r="AK1197" s="4"/>
      <c r="AL1197" s="4"/>
      <c r="AM1197" s="4"/>
      <c r="AN1197" s="4"/>
      <c r="AO1197" s="4"/>
      <c r="AP1197" s="4" t="str">
        <f>VLOOKUP(AA1198,[1]Trộn!AA1197:AB4189,2,FALSE)</f>
        <v>#ERROR!</v>
      </c>
      <c r="AQ1197" s="4"/>
      <c r="AR1197" s="4"/>
      <c r="AS1197" s="4"/>
      <c r="AT1197" s="4"/>
      <c r="AU1197" s="4"/>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c r="CL1197" s="4"/>
      <c r="CM1197" s="4"/>
    </row>
    <row r="1198" ht="14.25" customHeight="1">
      <c r="A1198" s="1" t="str">
        <f t="shared" si="236"/>
        <v/>
      </c>
      <c r="B1198" s="3">
        <f t="shared" si="237"/>
        <v>0</v>
      </c>
      <c r="C1198" s="4" t="s">
        <v>6330</v>
      </c>
      <c r="D1198" s="4" t="s">
        <v>6048</v>
      </c>
      <c r="E1198" s="4"/>
      <c r="F1198" s="4"/>
      <c r="G1198" s="4" t="s">
        <v>6331</v>
      </c>
      <c r="H1198" s="4"/>
      <c r="I1198" s="4"/>
      <c r="J1198" s="4"/>
      <c r="K1198" s="4"/>
      <c r="L1198" s="4"/>
      <c r="M1198" s="4"/>
      <c r="N1198" s="4"/>
      <c r="O1198" s="4"/>
      <c r="P1198" s="4" t="s">
        <v>6351</v>
      </c>
      <c r="Q1198" s="4" t="s">
        <v>5</v>
      </c>
      <c r="R1198" s="4" t="s">
        <v>6352</v>
      </c>
      <c r="S1198" s="4" t="s">
        <v>6353</v>
      </c>
      <c r="T1198" s="4" t="s">
        <v>6354</v>
      </c>
      <c r="U1198" s="4" t="s">
        <v>6355</v>
      </c>
      <c r="V1198" s="4" t="s">
        <v>6356</v>
      </c>
      <c r="W1198" s="4" t="s">
        <v>6357</v>
      </c>
      <c r="X1198" s="4" t="s">
        <v>151</v>
      </c>
      <c r="Y1198" s="4"/>
      <c r="Z1198" s="4" t="s">
        <v>6358</v>
      </c>
      <c r="AA1198" s="4">
        <v>1286.0</v>
      </c>
      <c r="AB1198" s="4" t="s">
        <v>47</v>
      </c>
      <c r="AC1198" s="4"/>
      <c r="AD1198" s="20" t="s">
        <v>1262</v>
      </c>
      <c r="AE1198" s="4"/>
      <c r="AF1198" s="4"/>
      <c r="AG1198" s="4"/>
      <c r="AH1198" s="4"/>
      <c r="AI1198" s="4"/>
      <c r="AJ1198" s="4"/>
      <c r="AK1198" s="4"/>
      <c r="AL1198" s="4"/>
      <c r="AM1198" s="4"/>
      <c r="AN1198" s="4"/>
      <c r="AO1198" s="4"/>
      <c r="AP1198" s="4" t="str">
        <f>VLOOKUP(AA1199,[1]Trộn!AA1198:AB4190,2,FALSE)</f>
        <v>#ERROR!</v>
      </c>
      <c r="AQ1198" s="4"/>
      <c r="AR1198" s="4"/>
      <c r="AS1198" s="4"/>
      <c r="AT1198" s="4"/>
      <c r="AU1198" s="4"/>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c r="CL1198" s="4"/>
      <c r="CM1198" s="4"/>
    </row>
    <row r="1199" ht="14.25" customHeight="1">
      <c r="A1199" s="1" t="str">
        <f t="shared" si="236"/>
        <v/>
      </c>
      <c r="B1199" s="3">
        <f t="shared" si="237"/>
        <v>0</v>
      </c>
      <c r="C1199" s="4" t="s">
        <v>6330</v>
      </c>
      <c r="D1199" s="4" t="s">
        <v>6048</v>
      </c>
      <c r="E1199" s="4"/>
      <c r="F1199" s="4"/>
      <c r="G1199" s="4"/>
      <c r="H1199" s="4"/>
      <c r="I1199" s="4"/>
      <c r="J1199" s="4"/>
      <c r="K1199" s="4"/>
      <c r="L1199" s="4"/>
      <c r="M1199" s="4"/>
      <c r="N1199" s="4"/>
      <c r="O1199" s="4"/>
      <c r="P1199" s="4" t="s">
        <v>4445</v>
      </c>
      <c r="Q1199" s="4" t="s">
        <v>9</v>
      </c>
      <c r="R1199" s="4" t="s">
        <v>6359</v>
      </c>
      <c r="S1199" s="4" t="s">
        <v>150</v>
      </c>
      <c r="T1199" s="4" t="s">
        <v>150</v>
      </c>
      <c r="U1199" s="4" t="s">
        <v>150</v>
      </c>
      <c r="V1199" s="4" t="s">
        <v>150</v>
      </c>
      <c r="W1199" s="4" t="s">
        <v>150</v>
      </c>
      <c r="X1199" s="4" t="s">
        <v>6360</v>
      </c>
      <c r="Y1199" s="4"/>
      <c r="Z1199" s="4" t="s">
        <v>6361</v>
      </c>
      <c r="AA1199" s="4">
        <v>1287.0</v>
      </c>
      <c r="AB1199" s="4" t="s">
        <v>49</v>
      </c>
      <c r="AC1199" s="4"/>
      <c r="AD1199" s="4"/>
      <c r="AE1199" s="4"/>
      <c r="AF1199" s="4"/>
      <c r="AG1199" s="4"/>
      <c r="AH1199" s="4"/>
      <c r="AI1199" s="4"/>
      <c r="AJ1199" s="4"/>
      <c r="AK1199" s="4"/>
      <c r="AL1199" s="4"/>
      <c r="AM1199" s="4"/>
      <c r="AN1199" s="4"/>
      <c r="AO1199" s="4"/>
      <c r="AP1199" s="4" t="str">
        <f>VLOOKUP(AA1200,[1]Trộn!AA1199:AB4191,2,FALSE)</f>
        <v>#ERROR!</v>
      </c>
      <c r="AQ1199" s="4"/>
      <c r="AR1199" s="4"/>
      <c r="AS1199" s="4"/>
      <c r="AT1199" s="4"/>
      <c r="AU1199" s="4"/>
      <c r="AV1199" s="4"/>
      <c r="AW1199" s="4"/>
      <c r="AX1199" s="4"/>
      <c r="AY1199" s="4"/>
      <c r="AZ1199" s="4"/>
      <c r="BA1199" s="4"/>
      <c r="BB1199" s="4"/>
      <c r="BC1199" s="4"/>
      <c r="BD1199" s="4"/>
      <c r="BE1199" s="4"/>
      <c r="BF1199" s="4"/>
      <c r="BG1199" s="4"/>
      <c r="BH1199" s="4"/>
      <c r="BI1199" s="4"/>
      <c r="BJ1199" s="4"/>
      <c r="BK1199" s="4"/>
      <c r="BL1199" s="4"/>
      <c r="BM1199" s="4"/>
      <c r="BN1199" s="4"/>
      <c r="BO1199" s="4"/>
      <c r="BP1199" s="4"/>
      <c r="BQ1199" s="4"/>
      <c r="BR1199" s="4"/>
      <c r="BS1199" s="4"/>
      <c r="BT1199" s="4"/>
      <c r="BU1199" s="4"/>
      <c r="BV1199" s="4"/>
      <c r="BW1199" s="4"/>
      <c r="BX1199" s="4"/>
      <c r="BY1199" s="4"/>
      <c r="BZ1199" s="4"/>
      <c r="CA1199" s="4"/>
      <c r="CB1199" s="4"/>
      <c r="CC1199" s="4"/>
      <c r="CD1199" s="4"/>
      <c r="CE1199" s="4"/>
      <c r="CF1199" s="4"/>
      <c r="CG1199" s="4"/>
      <c r="CH1199" s="4"/>
      <c r="CI1199" s="4"/>
      <c r="CJ1199" s="4"/>
      <c r="CK1199" s="4"/>
      <c r="CL1199" s="4"/>
      <c r="CM1199" s="4"/>
    </row>
    <row r="1200" ht="14.25" customHeight="1">
      <c r="A1200" s="1" t="str">
        <f t="shared" si="236"/>
        <v/>
      </c>
      <c r="B1200" s="3">
        <f t="shared" si="237"/>
        <v>0</v>
      </c>
      <c r="C1200" s="4" t="s">
        <v>6330</v>
      </c>
      <c r="D1200" s="4" t="s">
        <v>6048</v>
      </c>
      <c r="E1200" s="4"/>
      <c r="F1200" s="4"/>
      <c r="G1200" s="4"/>
      <c r="H1200" s="4"/>
      <c r="I1200" s="4"/>
      <c r="J1200" s="4"/>
      <c r="K1200" s="4"/>
      <c r="L1200" s="4"/>
      <c r="M1200" s="4"/>
      <c r="N1200" s="4"/>
      <c r="O1200" s="4"/>
      <c r="P1200" s="4"/>
      <c r="Q1200" s="4" t="s">
        <v>5</v>
      </c>
      <c r="R1200" s="4" t="s">
        <v>6352</v>
      </c>
      <c r="S1200" s="4" t="s">
        <v>6353</v>
      </c>
      <c r="T1200" s="4" t="s">
        <v>6354</v>
      </c>
      <c r="U1200" s="4" t="s">
        <v>6355</v>
      </c>
      <c r="V1200" s="4" t="s">
        <v>6356</v>
      </c>
      <c r="W1200" s="4" t="s">
        <v>6357</v>
      </c>
      <c r="X1200" s="4"/>
      <c r="Y1200" s="4"/>
      <c r="Z1200" s="4" t="s">
        <v>6362</v>
      </c>
      <c r="AA1200" s="4">
        <v>1288.0</v>
      </c>
      <c r="AB1200" s="4" t="s">
        <v>49</v>
      </c>
      <c r="AC1200" s="4"/>
      <c r="AD1200" s="4"/>
      <c r="AE1200" s="4"/>
      <c r="AF1200" s="4"/>
      <c r="AG1200" s="4"/>
      <c r="AH1200" s="4"/>
      <c r="AI1200" s="4"/>
      <c r="AJ1200" s="4"/>
      <c r="AK1200" s="4"/>
      <c r="AL1200" s="4"/>
      <c r="AM1200" s="4"/>
      <c r="AN1200" s="4"/>
      <c r="AO1200" s="4"/>
      <c r="AP1200" s="4" t="str">
        <f>VLOOKUP(AA1201,[1]Trộn!AA1200:AB4192,2,FALSE)</f>
        <v>#ERROR!</v>
      </c>
      <c r="AQ1200" s="4"/>
      <c r="AR1200" s="4"/>
      <c r="AS1200" s="4"/>
      <c r="AT1200" s="4"/>
      <c r="AU1200" s="4"/>
      <c r="AV1200" s="4"/>
      <c r="AW1200" s="4"/>
      <c r="AX1200" s="4"/>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4"/>
      <c r="BU1200" s="4"/>
      <c r="BV1200" s="4"/>
      <c r="BW1200" s="4"/>
      <c r="BX1200" s="4"/>
      <c r="BY1200" s="4"/>
      <c r="BZ1200" s="4"/>
      <c r="CA1200" s="4"/>
      <c r="CB1200" s="4"/>
      <c r="CC1200" s="4"/>
      <c r="CD1200" s="4"/>
      <c r="CE1200" s="4"/>
      <c r="CF1200" s="4"/>
      <c r="CG1200" s="4"/>
      <c r="CH1200" s="4"/>
      <c r="CI1200" s="4"/>
      <c r="CJ1200" s="4"/>
      <c r="CK1200" s="4"/>
      <c r="CL1200" s="4"/>
      <c r="CM1200" s="4"/>
    </row>
    <row r="1201" ht="14.25" customHeight="1">
      <c r="A1201" s="1" t="str">
        <f t="shared" si="236"/>
        <v>OK</v>
      </c>
      <c r="B1201" s="3" t="str">
        <f t="shared" si="237"/>
        <v>OK</v>
      </c>
      <c r="C1201" s="4" t="s">
        <v>6363</v>
      </c>
      <c r="D1201" s="4" t="s">
        <v>6048</v>
      </c>
      <c r="E1201" s="4" t="s">
        <v>6364</v>
      </c>
      <c r="F1201" s="4" t="s">
        <v>6365</v>
      </c>
      <c r="G1201" s="4" t="s">
        <v>6366</v>
      </c>
      <c r="H1201" s="4"/>
      <c r="I1201" s="4"/>
      <c r="J1201" s="4"/>
      <c r="K1201" s="4"/>
      <c r="L1201" s="4"/>
      <c r="M1201" s="4" t="s">
        <v>47</v>
      </c>
      <c r="N1201" s="4" t="s">
        <v>8</v>
      </c>
      <c r="O1201" s="4" t="s">
        <v>235</v>
      </c>
      <c r="P1201" s="4" t="s">
        <v>481</v>
      </c>
      <c r="Q1201" s="4"/>
      <c r="R1201" s="4" t="s">
        <v>6367</v>
      </c>
      <c r="S1201" s="4" t="s">
        <v>6368</v>
      </c>
      <c r="T1201" s="4" t="s">
        <v>6369</v>
      </c>
      <c r="U1201" s="4" t="s">
        <v>6370</v>
      </c>
      <c r="V1201" s="4" t="s">
        <v>6371</v>
      </c>
      <c r="W1201" s="4" t="s">
        <v>6372</v>
      </c>
      <c r="X1201" s="4" t="s">
        <v>242</v>
      </c>
      <c r="Y1201" s="4" t="s">
        <v>6373</v>
      </c>
      <c r="Z1201" s="4"/>
      <c r="AA1201" s="4">
        <v>1289.0</v>
      </c>
      <c r="AB1201" s="4" t="s">
        <v>49</v>
      </c>
      <c r="AC1201" s="4"/>
      <c r="AD1201" s="4"/>
      <c r="AE1201" s="4"/>
      <c r="AF1201" s="4"/>
      <c r="AG1201" s="4"/>
      <c r="AH1201" s="4"/>
      <c r="AI1201" s="4"/>
      <c r="AJ1201" s="4"/>
      <c r="AK1201" s="4"/>
      <c r="AL1201" s="4"/>
      <c r="AM1201" s="4"/>
      <c r="AN1201" s="4"/>
      <c r="AO1201" s="4"/>
      <c r="AP1201" s="4" t="str">
        <f>VLOOKUP(AA1202,[1]Trộn!AA1201:AB4193,2,FALSE)</f>
        <v>#ERROR!</v>
      </c>
      <c r="AQ1201" s="4"/>
      <c r="AR1201" s="4"/>
      <c r="AS1201" s="4"/>
      <c r="AT1201" s="4"/>
      <c r="AU1201" s="4"/>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c r="CL1201" s="4"/>
      <c r="CM1201" s="4"/>
    </row>
    <row r="1202" ht="14.25" customHeight="1">
      <c r="A1202" s="1" t="str">
        <f t="shared" si="236"/>
        <v>OK</v>
      </c>
      <c r="B1202" s="3" t="str">
        <f t="shared" si="237"/>
        <v>OK</v>
      </c>
      <c r="C1202" s="4" t="s">
        <v>6363</v>
      </c>
      <c r="D1202" s="4" t="s">
        <v>6048</v>
      </c>
      <c r="E1202" s="4"/>
      <c r="F1202" s="4"/>
      <c r="G1202" s="4"/>
      <c r="H1202" s="4"/>
      <c r="I1202" s="4"/>
      <c r="J1202" s="4"/>
      <c r="K1202" s="4"/>
      <c r="L1202" s="4"/>
      <c r="M1202" s="4" t="s">
        <v>47</v>
      </c>
      <c r="N1202" s="4" t="s">
        <v>8</v>
      </c>
      <c r="O1202" s="4" t="s">
        <v>829</v>
      </c>
      <c r="P1202" s="4" t="s">
        <v>830</v>
      </c>
      <c r="Q1202" s="4"/>
      <c r="R1202" s="4" t="s">
        <v>6374</v>
      </c>
      <c r="S1202" s="4" t="s">
        <v>6375</v>
      </c>
      <c r="T1202" s="4" t="s">
        <v>6376</v>
      </c>
      <c r="U1202" s="4" t="s">
        <v>6377</v>
      </c>
      <c r="V1202" s="4" t="s">
        <v>6378</v>
      </c>
      <c r="W1202" s="4" t="s">
        <v>6379</v>
      </c>
      <c r="X1202" s="4" t="s">
        <v>99</v>
      </c>
      <c r="Y1202" s="4" t="s">
        <v>6380</v>
      </c>
      <c r="Z1202" s="4"/>
      <c r="AA1202" s="4">
        <v>1290.0</v>
      </c>
      <c r="AB1202" s="4" t="s">
        <v>49</v>
      </c>
      <c r="AC1202" s="4"/>
      <c r="AD1202" s="4"/>
      <c r="AE1202" s="4"/>
      <c r="AF1202" s="4"/>
      <c r="AG1202" s="4"/>
      <c r="AH1202" s="4"/>
      <c r="AI1202" s="4"/>
      <c r="AJ1202" s="4"/>
      <c r="AK1202" s="4"/>
      <c r="AL1202" s="4"/>
      <c r="AM1202" s="4"/>
      <c r="AN1202" s="4"/>
      <c r="AO1202" s="4"/>
      <c r="AP1202" s="4" t="str">
        <f>VLOOKUP(AA1203,[1]Trộn!AA1202:AB4194,2,FALSE)</f>
        <v>#ERROR!</v>
      </c>
      <c r="AQ1202" s="4"/>
      <c r="AR1202" s="4"/>
      <c r="AS1202" s="4"/>
      <c r="AT1202" s="4"/>
      <c r="AU1202" s="4"/>
      <c r="AV1202" s="4"/>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c r="CL1202" s="4"/>
      <c r="CM1202" s="4"/>
    </row>
    <row r="1203" ht="14.25" customHeight="1">
      <c r="A1203" s="1" t="str">
        <f t="shared" si="236"/>
        <v>OK</v>
      </c>
      <c r="B1203" s="3" t="str">
        <f t="shared" si="237"/>
        <v>OK</v>
      </c>
      <c r="C1203" s="4" t="s">
        <v>6363</v>
      </c>
      <c r="D1203" s="4" t="s">
        <v>6048</v>
      </c>
      <c r="E1203" s="4" t="s">
        <v>6364</v>
      </c>
      <c r="F1203" s="4" t="s">
        <v>6365</v>
      </c>
      <c r="G1203" s="4" t="s">
        <v>6366</v>
      </c>
      <c r="H1203" s="4"/>
      <c r="I1203" s="4"/>
      <c r="J1203" s="4"/>
      <c r="K1203" s="4"/>
      <c r="L1203" s="4"/>
      <c r="M1203" s="4" t="s">
        <v>47</v>
      </c>
      <c r="N1203" s="4" t="s">
        <v>5</v>
      </c>
      <c r="O1203" s="4" t="s">
        <v>347</v>
      </c>
      <c r="P1203" s="4" t="s">
        <v>980</v>
      </c>
      <c r="Q1203" s="4"/>
      <c r="R1203" s="4" t="s">
        <v>6381</v>
      </c>
      <c r="S1203" s="4" t="s">
        <v>6382</v>
      </c>
      <c r="T1203" s="4" t="s">
        <v>6383</v>
      </c>
      <c r="U1203" s="4" t="s">
        <v>6384</v>
      </c>
      <c r="V1203" s="4" t="s">
        <v>6385</v>
      </c>
      <c r="W1203" s="4" t="s">
        <v>5111</v>
      </c>
      <c r="X1203" s="4" t="s">
        <v>151</v>
      </c>
      <c r="Y1203" s="4" t="s">
        <v>6386</v>
      </c>
      <c r="Z1203" s="4"/>
      <c r="AA1203" s="4">
        <v>1291.0</v>
      </c>
      <c r="AB1203" s="4" t="s">
        <v>49</v>
      </c>
      <c r="AC1203" s="4"/>
      <c r="AD1203" s="4"/>
      <c r="AE1203" s="4"/>
      <c r="AF1203" s="4"/>
      <c r="AG1203" s="4"/>
      <c r="AH1203" s="4"/>
      <c r="AI1203" s="4"/>
      <c r="AJ1203" s="4"/>
      <c r="AK1203" s="4"/>
      <c r="AL1203" s="4"/>
      <c r="AM1203" s="4"/>
      <c r="AN1203" s="4"/>
      <c r="AO1203" s="4"/>
      <c r="AP1203" s="4" t="str">
        <f>VLOOKUP(AA1204,[1]Trộn!AA1203:AB4195,2,FALSE)</f>
        <v>#ERROR!</v>
      </c>
      <c r="AQ1203" s="4"/>
      <c r="AR1203" s="4"/>
      <c r="AS1203" s="4"/>
      <c r="AT1203" s="4"/>
      <c r="AU1203" s="4"/>
      <c r="AV1203" s="4"/>
      <c r="AW1203" s="4"/>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4"/>
      <c r="BU1203" s="4"/>
      <c r="BV1203" s="4"/>
      <c r="BW1203" s="4"/>
      <c r="BX1203" s="4"/>
      <c r="BY1203" s="4"/>
      <c r="BZ1203" s="4"/>
      <c r="CA1203" s="4"/>
      <c r="CB1203" s="4"/>
      <c r="CC1203" s="4"/>
      <c r="CD1203" s="4"/>
      <c r="CE1203" s="4"/>
      <c r="CF1203" s="4"/>
      <c r="CG1203" s="4"/>
      <c r="CH1203" s="4"/>
      <c r="CI1203" s="4"/>
      <c r="CJ1203" s="4"/>
      <c r="CK1203" s="4"/>
      <c r="CL1203" s="4"/>
      <c r="CM1203" s="4"/>
    </row>
    <row r="1204" ht="14.25" customHeight="1">
      <c r="A1204" s="1" t="str">
        <f t="shared" si="236"/>
        <v/>
      </c>
      <c r="B1204" s="3">
        <f t="shared" si="237"/>
        <v>0</v>
      </c>
      <c r="C1204" s="4" t="s">
        <v>6363</v>
      </c>
      <c r="D1204" s="4" t="s">
        <v>6048</v>
      </c>
      <c r="E1204" s="4" t="s">
        <v>6364</v>
      </c>
      <c r="F1204" s="4" t="s">
        <v>6365</v>
      </c>
      <c r="G1204" s="4" t="s">
        <v>6366</v>
      </c>
      <c r="H1204" s="4"/>
      <c r="I1204" s="4"/>
      <c r="J1204" s="4"/>
      <c r="K1204" s="4"/>
      <c r="L1204" s="4"/>
      <c r="M1204" s="4" t="s">
        <v>49</v>
      </c>
      <c r="N1204" s="4" t="s">
        <v>8</v>
      </c>
      <c r="O1204" s="4" t="s">
        <v>2465</v>
      </c>
      <c r="P1204" s="4" t="s">
        <v>2597</v>
      </c>
      <c r="Q1204" s="4" t="s">
        <v>8</v>
      </c>
      <c r="R1204" s="4" t="s">
        <v>6387</v>
      </c>
      <c r="S1204" s="4" t="s">
        <v>4991</v>
      </c>
      <c r="T1204" s="4" t="s">
        <v>4992</v>
      </c>
      <c r="U1204" s="4" t="s">
        <v>4994</v>
      </c>
      <c r="V1204" s="4" t="s">
        <v>234</v>
      </c>
      <c r="W1204" s="4" t="s">
        <v>4995</v>
      </c>
      <c r="X1204" s="4"/>
      <c r="Y1204" s="4"/>
      <c r="Z1204" s="4"/>
      <c r="AA1204" s="4">
        <v>1292.0</v>
      </c>
      <c r="AB1204" s="4" t="s">
        <v>49</v>
      </c>
      <c r="AC1204" s="4"/>
      <c r="AD1204" s="4"/>
      <c r="AE1204" s="4"/>
      <c r="AF1204" s="4"/>
      <c r="AG1204" s="4"/>
      <c r="AH1204" s="4"/>
      <c r="AI1204" s="4"/>
      <c r="AJ1204" s="4"/>
      <c r="AK1204" s="4"/>
      <c r="AL1204" s="4"/>
      <c r="AM1204" s="4"/>
      <c r="AN1204" s="4"/>
      <c r="AO1204" s="4"/>
      <c r="AP1204" s="4" t="str">
        <f>VLOOKUP(AA1205,[1]Trộn!AA1204:AB4196,2,FALSE)</f>
        <v>#ERROR!</v>
      </c>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4"/>
      <c r="BU1204" s="4"/>
      <c r="BV1204" s="4"/>
      <c r="BW1204" s="4"/>
      <c r="BX1204" s="4"/>
      <c r="BY1204" s="4"/>
      <c r="BZ1204" s="4"/>
      <c r="CA1204" s="4"/>
      <c r="CB1204" s="4"/>
      <c r="CC1204" s="4"/>
      <c r="CD1204" s="4"/>
      <c r="CE1204" s="4"/>
      <c r="CF1204" s="4"/>
      <c r="CG1204" s="4"/>
      <c r="CH1204" s="4"/>
      <c r="CI1204" s="4"/>
      <c r="CJ1204" s="4"/>
      <c r="CK1204" s="4"/>
      <c r="CL1204" s="4"/>
      <c r="CM1204" s="4"/>
    </row>
    <row r="1205" ht="14.25" customHeight="1">
      <c r="A1205" s="1" t="str">
        <f t="shared" si="236"/>
        <v>OK</v>
      </c>
      <c r="B1205" s="3" t="str">
        <f t="shared" si="237"/>
        <v>OK</v>
      </c>
      <c r="C1205" s="4" t="s">
        <v>6363</v>
      </c>
      <c r="D1205" s="4" t="s">
        <v>6048</v>
      </c>
      <c r="E1205" s="4" t="s">
        <v>6364</v>
      </c>
      <c r="F1205" s="4" t="s">
        <v>6365</v>
      </c>
      <c r="G1205" s="4" t="s">
        <v>6366</v>
      </c>
      <c r="H1205" s="4"/>
      <c r="I1205" s="4"/>
      <c r="J1205" s="4"/>
      <c r="K1205" s="4"/>
      <c r="L1205" s="4"/>
      <c r="M1205" s="4" t="s">
        <v>48</v>
      </c>
      <c r="N1205" s="4" t="s">
        <v>9</v>
      </c>
      <c r="O1205" s="4" t="s">
        <v>102</v>
      </c>
      <c r="P1205" s="4" t="s">
        <v>3396</v>
      </c>
      <c r="Q1205" s="4"/>
      <c r="R1205" s="4" t="s">
        <v>6388</v>
      </c>
      <c r="S1205" s="4"/>
      <c r="T1205" s="4"/>
      <c r="U1205" s="4"/>
      <c r="V1205" s="4"/>
      <c r="W1205" s="4"/>
      <c r="X1205" s="4" t="s">
        <v>6389</v>
      </c>
      <c r="Y1205" s="4" t="s">
        <v>6390</v>
      </c>
      <c r="Z1205" s="4"/>
      <c r="AA1205" s="4">
        <v>1293.0</v>
      </c>
      <c r="AB1205" s="4" t="s">
        <v>48</v>
      </c>
      <c r="AC1205" s="4"/>
      <c r="AD1205" s="4"/>
      <c r="AE1205" s="4"/>
      <c r="AF1205" s="4"/>
      <c r="AG1205" s="4"/>
      <c r="AH1205" s="4"/>
      <c r="AI1205" s="4"/>
      <c r="AJ1205" s="4"/>
      <c r="AK1205" s="4"/>
      <c r="AL1205" s="4"/>
      <c r="AM1205" s="4"/>
      <c r="AN1205" s="4"/>
      <c r="AO1205" s="4"/>
      <c r="AP1205" s="4" t="str">
        <f>VLOOKUP(AA1206,[1]Trộn!AA1205:AB4197,2,FALSE)</f>
        <v>#ERROR!</v>
      </c>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row>
    <row r="1206" ht="14.25" customHeight="1">
      <c r="A1206" s="1"/>
      <c r="B1206" s="3"/>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4"/>
      <c r="BS1206" s="4"/>
      <c r="BT1206" s="4"/>
      <c r="BU1206" s="4"/>
      <c r="BV1206" s="4"/>
      <c r="BW1206" s="4"/>
      <c r="BX1206" s="4"/>
      <c r="BY1206" s="4"/>
      <c r="BZ1206" s="4"/>
      <c r="CA1206" s="4"/>
      <c r="CB1206" s="4"/>
      <c r="CC1206" s="4"/>
      <c r="CD1206" s="4"/>
      <c r="CE1206" s="4"/>
      <c r="CF1206" s="4"/>
      <c r="CG1206" s="4"/>
      <c r="CH1206" s="4"/>
      <c r="CI1206" s="4"/>
      <c r="CJ1206" s="4"/>
      <c r="CK1206" s="4"/>
      <c r="CL1206" s="4"/>
      <c r="CM1206" s="4"/>
    </row>
    <row r="1207" ht="14.25" customHeight="1">
      <c r="A1207" s="1" t="str">
        <f t="shared" ref="A1207:A1211" si="238">SWITCH(B1207,"OK",IF(ISBLANK(R1207),IF(ISBLANK(P1207),"Giữ chỗ nhóm","Giữ chỗ"),"OK"),"Chưa làm",IF(P1207&lt;&gt;"","Giữ chỗ",""),0,IF(ISBLANK(R1207),"Thêm",""),"")</f>
        <v/>
      </c>
      <c r="B1207" s="3">
        <f t="shared" ref="B1207:B1211" si="239">IF(Q1207&lt;&gt;"",0,IF(O1207="",IF(N1207="",,"Tự do chọn"),SWITCH(M1207,"KSTN",IF(LEFT(O1207,1)="A","OK","Sai lớp"),"CQ",IF(LEFT(O1207,1)="B","OK","Sai lớp"),"SIE",IF(LEFT(O1207,1)="C","OK","Sai lớp"),"VN",IF(LEFT(O1207,1)="D","OK","Sai lớp"),"VN-ICT",IF(LEFT(O1207,1)="D","OK","Sai lớp"),"Sai phân công")))</f>
        <v>0</v>
      </c>
      <c r="C1207" s="4" t="s">
        <v>6363</v>
      </c>
      <c r="D1207" s="4" t="s">
        <v>6048</v>
      </c>
      <c r="E1207" s="4"/>
      <c r="F1207" s="4"/>
      <c r="G1207" s="4"/>
      <c r="H1207" s="4"/>
      <c r="I1207" s="4"/>
      <c r="J1207" s="4"/>
      <c r="K1207" s="4"/>
      <c r="L1207" s="4"/>
      <c r="M1207" s="4"/>
      <c r="N1207" s="4"/>
      <c r="O1207" s="4"/>
      <c r="P1207" s="4"/>
      <c r="Q1207" s="4" t="s">
        <v>9</v>
      </c>
      <c r="R1207" s="4" t="s">
        <v>6391</v>
      </c>
      <c r="S1207" s="4"/>
      <c r="T1207" s="4"/>
      <c r="U1207" s="4"/>
      <c r="V1207" s="4"/>
      <c r="W1207" s="4"/>
      <c r="X1207" s="4"/>
      <c r="Y1207" s="4"/>
      <c r="Z1207" s="4" t="s">
        <v>6392</v>
      </c>
      <c r="AA1207" s="4">
        <v>1295.0</v>
      </c>
      <c r="AB1207" s="4" t="s">
        <v>49</v>
      </c>
      <c r="AC1207" s="4"/>
      <c r="AD1207" s="4"/>
      <c r="AE1207" s="4"/>
      <c r="AF1207" s="4"/>
      <c r="AG1207" s="4"/>
      <c r="AH1207" s="4"/>
      <c r="AI1207" s="4"/>
      <c r="AJ1207" s="4"/>
      <c r="AK1207" s="4"/>
      <c r="AL1207" s="4"/>
      <c r="AM1207" s="4"/>
      <c r="AN1207" s="4"/>
      <c r="AO1207" s="4"/>
      <c r="AP1207" s="4" t="str">
        <f>VLOOKUP(AA1208,[1]Trộn!AA1207:AB4199,2,FALSE)</f>
        <v>#ERROR!</v>
      </c>
      <c r="AQ1207" s="4"/>
      <c r="AR1207" s="4"/>
      <c r="AS1207" s="4"/>
      <c r="AT1207" s="4"/>
      <c r="AU1207" s="4"/>
      <c r="AV1207" s="4"/>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4"/>
      <c r="BS1207" s="4"/>
      <c r="BT1207" s="4"/>
      <c r="BU1207" s="4"/>
      <c r="BV1207" s="4"/>
      <c r="BW1207" s="4"/>
      <c r="BX1207" s="4"/>
      <c r="BY1207" s="4"/>
      <c r="BZ1207" s="4"/>
      <c r="CA1207" s="4"/>
      <c r="CB1207" s="4"/>
      <c r="CC1207" s="4"/>
      <c r="CD1207" s="4"/>
      <c r="CE1207" s="4"/>
      <c r="CF1207" s="4"/>
      <c r="CG1207" s="4"/>
      <c r="CH1207" s="4"/>
      <c r="CI1207" s="4"/>
      <c r="CJ1207" s="4"/>
      <c r="CK1207" s="4"/>
      <c r="CL1207" s="4"/>
      <c r="CM1207" s="4"/>
    </row>
    <row r="1208" ht="14.25" customHeight="1">
      <c r="A1208" s="1" t="str">
        <f t="shared" si="238"/>
        <v>OK</v>
      </c>
      <c r="B1208" s="3" t="str">
        <f t="shared" si="239"/>
        <v>OK</v>
      </c>
      <c r="C1208" s="4" t="s">
        <v>6393</v>
      </c>
      <c r="D1208" s="4" t="s">
        <v>6048</v>
      </c>
      <c r="E1208" s="4"/>
      <c r="F1208" s="4"/>
      <c r="G1208" s="4" t="s">
        <v>6394</v>
      </c>
      <c r="H1208" s="4"/>
      <c r="I1208" s="4"/>
      <c r="J1208" s="4"/>
      <c r="K1208" s="4"/>
      <c r="L1208" s="4"/>
      <c r="M1208" s="4" t="s">
        <v>47</v>
      </c>
      <c r="N1208" s="4" t="s">
        <v>8</v>
      </c>
      <c r="O1208" s="4" t="s">
        <v>1009</v>
      </c>
      <c r="P1208" s="4" t="s">
        <v>1106</v>
      </c>
      <c r="Q1208" s="4"/>
      <c r="R1208" s="4" t="s">
        <v>6395</v>
      </c>
      <c r="S1208" s="4" t="s">
        <v>6396</v>
      </c>
      <c r="T1208" s="4" t="s">
        <v>6397</v>
      </c>
      <c r="U1208" s="4" t="s">
        <v>6398</v>
      </c>
      <c r="V1208" s="4" t="s">
        <v>6399</v>
      </c>
      <c r="W1208" s="4" t="s">
        <v>6400</v>
      </c>
      <c r="X1208" s="4" t="s">
        <v>171</v>
      </c>
      <c r="Y1208" s="4" t="s">
        <v>6401</v>
      </c>
      <c r="Z1208" s="4"/>
      <c r="AA1208" s="4">
        <v>1296.0</v>
      </c>
      <c r="AB1208" s="4" t="s">
        <v>49</v>
      </c>
      <c r="AC1208" s="4"/>
      <c r="AD1208" s="4"/>
      <c r="AE1208" s="4"/>
      <c r="AF1208" s="4"/>
      <c r="AG1208" s="4"/>
      <c r="AH1208" s="4"/>
      <c r="AI1208" s="4"/>
      <c r="AJ1208" s="4"/>
      <c r="AK1208" s="4"/>
      <c r="AL1208" s="4"/>
      <c r="AM1208" s="4"/>
      <c r="AN1208" s="4"/>
      <c r="AO1208" s="4"/>
      <c r="AP1208" s="4" t="str">
        <f>VLOOKUP(AA1209,[1]Trộn!AA1208:AB4200,2,FALSE)</f>
        <v>#ERROR!</v>
      </c>
      <c r="AQ1208" s="4"/>
      <c r="AR1208" s="4"/>
      <c r="AS1208" s="4"/>
      <c r="AT1208" s="4"/>
      <c r="AU1208" s="4"/>
      <c r="AV1208" s="4"/>
      <c r="AW1208" s="4"/>
      <c r="AX1208" s="4"/>
      <c r="AY1208" s="4"/>
      <c r="AZ1208" s="4"/>
      <c r="BA1208" s="4"/>
      <c r="BB1208" s="4"/>
      <c r="BC1208" s="4"/>
      <c r="BD1208" s="4"/>
      <c r="BE1208" s="4"/>
      <c r="BF1208" s="4"/>
      <c r="BG1208" s="4"/>
      <c r="BH1208" s="4"/>
      <c r="BI1208" s="4"/>
      <c r="BJ1208" s="4"/>
      <c r="BK1208" s="4"/>
      <c r="BL1208" s="4"/>
      <c r="BM1208" s="4"/>
      <c r="BN1208" s="4"/>
      <c r="BO1208" s="4"/>
      <c r="BP1208" s="4"/>
      <c r="BQ1208" s="4"/>
      <c r="BR1208" s="4"/>
      <c r="BS1208" s="4"/>
      <c r="BT1208" s="4"/>
      <c r="BU1208" s="4"/>
      <c r="BV1208" s="4"/>
      <c r="BW1208" s="4"/>
      <c r="BX1208" s="4"/>
      <c r="BY1208" s="4"/>
      <c r="BZ1208" s="4"/>
      <c r="CA1208" s="4"/>
      <c r="CB1208" s="4"/>
      <c r="CC1208" s="4"/>
      <c r="CD1208" s="4"/>
      <c r="CE1208" s="4"/>
      <c r="CF1208" s="4"/>
      <c r="CG1208" s="4"/>
      <c r="CH1208" s="4"/>
      <c r="CI1208" s="4"/>
      <c r="CJ1208" s="4"/>
      <c r="CK1208" s="4"/>
      <c r="CL1208" s="4"/>
      <c r="CM1208" s="4"/>
    </row>
    <row r="1209" ht="14.25" customHeight="1">
      <c r="A1209" s="1" t="str">
        <f t="shared" si="238"/>
        <v>OK</v>
      </c>
      <c r="B1209" s="3" t="str">
        <f t="shared" si="239"/>
        <v>OK</v>
      </c>
      <c r="C1209" s="4" t="s">
        <v>6393</v>
      </c>
      <c r="D1209" s="4" t="s">
        <v>6048</v>
      </c>
      <c r="E1209" s="4"/>
      <c r="F1209" s="4"/>
      <c r="G1209" s="4" t="s">
        <v>6394</v>
      </c>
      <c r="H1209" s="4"/>
      <c r="I1209" s="4"/>
      <c r="J1209" s="4"/>
      <c r="K1209" s="4"/>
      <c r="L1209" s="4"/>
      <c r="M1209" s="4" t="s">
        <v>47</v>
      </c>
      <c r="N1209" s="4" t="s">
        <v>5</v>
      </c>
      <c r="O1209" s="4" t="s">
        <v>1009</v>
      </c>
      <c r="P1209" s="4" t="s">
        <v>1106</v>
      </c>
      <c r="Q1209" s="4"/>
      <c r="R1209" s="4" t="s">
        <v>6402</v>
      </c>
      <c r="S1209" s="4" t="s">
        <v>6403</v>
      </c>
      <c r="T1209" s="4" t="s">
        <v>6404</v>
      </c>
      <c r="U1209" s="4" t="s">
        <v>6405</v>
      </c>
      <c r="V1209" s="4" t="s">
        <v>6406</v>
      </c>
      <c r="W1209" s="4" t="s">
        <v>6407</v>
      </c>
      <c r="X1209" s="4" t="s">
        <v>99</v>
      </c>
      <c r="Y1209" s="4" t="s">
        <v>6408</v>
      </c>
      <c r="Z1209" s="4"/>
      <c r="AA1209" s="4">
        <v>1297.0</v>
      </c>
      <c r="AB1209" s="4" t="s">
        <v>49</v>
      </c>
      <c r="AC1209" s="4"/>
      <c r="AD1209" s="4"/>
      <c r="AE1209" s="4"/>
      <c r="AF1209" s="4"/>
      <c r="AG1209" s="4"/>
      <c r="AH1209" s="4"/>
      <c r="AI1209" s="4"/>
      <c r="AJ1209" s="4"/>
      <c r="AK1209" s="4"/>
      <c r="AL1209" s="4"/>
      <c r="AM1209" s="4"/>
      <c r="AN1209" s="4"/>
      <c r="AO1209" s="4"/>
      <c r="AP1209" s="4" t="str">
        <f>VLOOKUP(AA1210,[1]Trộn!AA1209:AB4201,2,FALSE)</f>
        <v>#ERROR!</v>
      </c>
      <c r="AQ1209" s="4"/>
      <c r="AR1209" s="4"/>
      <c r="AS1209" s="4"/>
      <c r="AT1209" s="4"/>
      <c r="AU1209" s="4"/>
      <c r="AV1209" s="4"/>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c r="CL1209" s="4"/>
      <c r="CM1209" s="4"/>
    </row>
    <row r="1210" ht="14.25" customHeight="1">
      <c r="A1210" s="1" t="str">
        <f t="shared" si="238"/>
        <v>OK</v>
      </c>
      <c r="B1210" s="3" t="str">
        <f t="shared" si="239"/>
        <v>OK</v>
      </c>
      <c r="C1210" s="4" t="s">
        <v>6393</v>
      </c>
      <c r="D1210" s="4" t="s">
        <v>6048</v>
      </c>
      <c r="E1210" s="4"/>
      <c r="F1210" s="4"/>
      <c r="G1210" s="4" t="s">
        <v>6394</v>
      </c>
      <c r="H1210" s="4"/>
      <c r="I1210" s="4"/>
      <c r="J1210" s="4"/>
      <c r="K1210" s="4"/>
      <c r="L1210" s="4"/>
      <c r="M1210" s="4" t="s">
        <v>49</v>
      </c>
      <c r="N1210" s="4" t="s">
        <v>8</v>
      </c>
      <c r="O1210" s="4" t="s">
        <v>2639</v>
      </c>
      <c r="P1210" s="4" t="s">
        <v>3190</v>
      </c>
      <c r="Q1210" s="4"/>
      <c r="R1210" s="4" t="s">
        <v>6409</v>
      </c>
      <c r="S1210" s="4" t="s">
        <v>6410</v>
      </c>
      <c r="T1210" s="4" t="s">
        <v>6411</v>
      </c>
      <c r="U1210" s="4" t="s">
        <v>6412</v>
      </c>
      <c r="V1210" s="4" t="s">
        <v>6413</v>
      </c>
      <c r="W1210" s="4" t="s">
        <v>6414</v>
      </c>
      <c r="X1210" s="4"/>
      <c r="Y1210" s="4"/>
      <c r="Z1210" s="4"/>
      <c r="AA1210" s="4">
        <v>1298.0</v>
      </c>
      <c r="AB1210" s="4" t="s">
        <v>49</v>
      </c>
      <c r="AC1210" s="4"/>
      <c r="AD1210" s="4"/>
      <c r="AE1210" s="4"/>
      <c r="AF1210" s="4"/>
      <c r="AG1210" s="4"/>
      <c r="AH1210" s="4"/>
      <c r="AI1210" s="4"/>
      <c r="AJ1210" s="4"/>
      <c r="AK1210" s="4"/>
      <c r="AL1210" s="4"/>
      <c r="AM1210" s="4"/>
      <c r="AN1210" s="4"/>
      <c r="AO1210" s="4"/>
      <c r="AP1210" s="4" t="str">
        <f>VLOOKUP(AA1211,[1]Trộn!AA1210:AB4202,2,FALSE)</f>
        <v>#ERROR!</v>
      </c>
      <c r="AQ1210" s="4"/>
      <c r="AR1210" s="4"/>
      <c r="AS1210" s="4"/>
      <c r="AT1210" s="4"/>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4"/>
      <c r="BU1210" s="4"/>
      <c r="BV1210" s="4"/>
      <c r="BW1210" s="4"/>
      <c r="BX1210" s="4"/>
      <c r="BY1210" s="4"/>
      <c r="BZ1210" s="4"/>
      <c r="CA1210" s="4"/>
      <c r="CB1210" s="4"/>
      <c r="CC1210" s="4"/>
      <c r="CD1210" s="4"/>
      <c r="CE1210" s="4"/>
      <c r="CF1210" s="4"/>
      <c r="CG1210" s="4"/>
      <c r="CH1210" s="4"/>
      <c r="CI1210" s="4"/>
      <c r="CJ1210" s="4"/>
      <c r="CK1210" s="4"/>
      <c r="CL1210" s="4"/>
      <c r="CM1210" s="4"/>
    </row>
    <row r="1211" ht="14.25" customHeight="1">
      <c r="A1211" s="1" t="str">
        <f t="shared" si="238"/>
        <v>OK</v>
      </c>
      <c r="B1211" s="3" t="str">
        <f t="shared" si="239"/>
        <v>OK</v>
      </c>
      <c r="C1211" s="4" t="s">
        <v>6393</v>
      </c>
      <c r="D1211" s="4" t="s">
        <v>6048</v>
      </c>
      <c r="E1211" s="4"/>
      <c r="F1211" s="4"/>
      <c r="G1211" s="4" t="s">
        <v>6394</v>
      </c>
      <c r="H1211" s="4"/>
      <c r="I1211" s="4"/>
      <c r="J1211" s="4"/>
      <c r="K1211" s="4"/>
      <c r="L1211" s="4"/>
      <c r="M1211" s="4" t="s">
        <v>48</v>
      </c>
      <c r="N1211" s="4" t="s">
        <v>9</v>
      </c>
      <c r="O1211" s="4" t="s">
        <v>102</v>
      </c>
      <c r="P1211" s="4" t="s">
        <v>1389</v>
      </c>
      <c r="Q1211" s="4"/>
      <c r="R1211" s="4" t="s">
        <v>6415</v>
      </c>
      <c r="S1211" s="4"/>
      <c r="T1211" s="4"/>
      <c r="U1211" s="4"/>
      <c r="V1211" s="4"/>
      <c r="W1211" s="4"/>
      <c r="X1211" s="4" t="s">
        <v>6416</v>
      </c>
      <c r="Y1211" s="4" t="s">
        <v>6417</v>
      </c>
      <c r="Z1211" s="4"/>
      <c r="AA1211" s="4">
        <v>1299.0</v>
      </c>
      <c r="AB1211" s="4" t="s">
        <v>48</v>
      </c>
      <c r="AC1211" s="4"/>
      <c r="AD1211" s="4"/>
      <c r="AE1211" s="4"/>
      <c r="AF1211" s="4"/>
      <c r="AG1211" s="4"/>
      <c r="AH1211" s="4"/>
      <c r="AI1211" s="4"/>
      <c r="AJ1211" s="4"/>
      <c r="AK1211" s="4"/>
      <c r="AL1211" s="4"/>
      <c r="AM1211" s="4"/>
      <c r="AN1211" s="4"/>
      <c r="AO1211" s="4"/>
      <c r="AP1211" s="4" t="str">
        <f>VLOOKUP(AA1212,[1]Trộn!AA1211:AB4203,2,FALSE)</f>
        <v>#ERROR!</v>
      </c>
      <c r="AQ1211" s="4"/>
      <c r="AR1211" s="4"/>
      <c r="AS1211" s="4"/>
      <c r="AT1211" s="4"/>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4"/>
      <c r="CA1211" s="4"/>
      <c r="CB1211" s="4"/>
      <c r="CC1211" s="4"/>
      <c r="CD1211" s="4"/>
      <c r="CE1211" s="4"/>
      <c r="CF1211" s="4"/>
      <c r="CG1211" s="4"/>
      <c r="CH1211" s="4"/>
      <c r="CI1211" s="4"/>
      <c r="CJ1211" s="4"/>
      <c r="CK1211" s="4"/>
      <c r="CL1211" s="4"/>
      <c r="CM1211" s="4"/>
    </row>
    <row r="1212" ht="14.25" customHeight="1">
      <c r="A1212" s="1"/>
      <c r="B1212" s="3"/>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row>
    <row r="1213" ht="14.25" customHeight="1">
      <c r="A1213" s="1" t="str">
        <f t="shared" ref="A1213:A1217" si="240">SWITCH(B1213,"OK",IF(ISBLANK(R1213),IF(ISBLANK(P1213),"Giữ chỗ nhóm","Giữ chỗ"),"OK"),"Chưa làm",IF(P1213&lt;&gt;"","Giữ chỗ",""),0,IF(ISBLANK(R1213),"Thêm",""),"")</f>
        <v>OK</v>
      </c>
      <c r="B1213" s="3" t="str">
        <f t="shared" ref="B1213:B1217" si="241">IF(Q1213&lt;&gt;"",0,IF(O1213="",IF(N1213="",,"Tự do chọn"),SWITCH(M1213,"KSTN",IF(LEFT(O1213,1)="A","OK","Sai lớp"),"CQ",IF(LEFT(O1213,1)="B","OK","Sai lớp"),"SIE",IF(LEFT(O1213,1)="C","OK","Sai lớp"),"VN",IF(LEFT(O1213,1)="D","OK","Sai lớp"),"VN-ICT",IF(LEFT(O1213,1)="D","OK","Sai lớp"),"Sai phân công")))</f>
        <v>OK</v>
      </c>
      <c r="C1213" s="4" t="s">
        <v>6418</v>
      </c>
      <c r="D1213" s="4" t="s">
        <v>6048</v>
      </c>
      <c r="E1213" s="4"/>
      <c r="F1213" s="4"/>
      <c r="G1213" s="4" t="s">
        <v>6419</v>
      </c>
      <c r="H1213" s="4"/>
      <c r="I1213" s="4"/>
      <c r="J1213" s="4"/>
      <c r="K1213" s="4"/>
      <c r="L1213" s="4"/>
      <c r="M1213" s="4" t="s">
        <v>47</v>
      </c>
      <c r="N1213" s="4" t="s">
        <v>8</v>
      </c>
      <c r="O1213" s="4" t="s">
        <v>1009</v>
      </c>
      <c r="P1213" s="4" t="s">
        <v>1106</v>
      </c>
      <c r="Q1213" s="4"/>
      <c r="R1213" s="4" t="s">
        <v>6420</v>
      </c>
      <c r="S1213" s="4" t="s">
        <v>6421</v>
      </c>
      <c r="T1213" s="4" t="s">
        <v>6422</v>
      </c>
      <c r="U1213" s="4" t="s">
        <v>6423</v>
      </c>
      <c r="V1213" s="4" t="s">
        <v>6424</v>
      </c>
      <c r="W1213" s="4" t="s">
        <v>3410</v>
      </c>
      <c r="X1213" s="4" t="s">
        <v>151</v>
      </c>
      <c r="Y1213" s="4" t="s">
        <v>6425</v>
      </c>
      <c r="Z1213" s="4"/>
      <c r="AA1213" s="4">
        <v>1301.0</v>
      </c>
      <c r="AB1213" s="4" t="s">
        <v>49</v>
      </c>
      <c r="AC1213" s="4"/>
      <c r="AD1213" s="4"/>
      <c r="AE1213" s="4"/>
      <c r="AF1213" s="4"/>
      <c r="AG1213" s="4"/>
      <c r="AH1213" s="4"/>
      <c r="AI1213" s="4"/>
      <c r="AJ1213" s="4"/>
      <c r="AK1213" s="4"/>
      <c r="AL1213" s="4"/>
      <c r="AM1213" s="4"/>
      <c r="AN1213" s="4"/>
      <c r="AO1213" s="4"/>
      <c r="AP1213" s="4" t="str">
        <f>VLOOKUP(AA1214,[1]Trộn!AA1213:AB4205,2,FALSE)</f>
        <v>#ERROR!</v>
      </c>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4"/>
      <c r="CA1213" s="4"/>
      <c r="CB1213" s="4"/>
      <c r="CC1213" s="4"/>
      <c r="CD1213" s="4"/>
      <c r="CE1213" s="4"/>
      <c r="CF1213" s="4"/>
      <c r="CG1213" s="4"/>
      <c r="CH1213" s="4"/>
      <c r="CI1213" s="4"/>
      <c r="CJ1213" s="4"/>
      <c r="CK1213" s="4"/>
      <c r="CL1213" s="4"/>
      <c r="CM1213" s="4"/>
    </row>
    <row r="1214" ht="14.25" customHeight="1">
      <c r="A1214" s="1" t="str">
        <f t="shared" si="240"/>
        <v>OK</v>
      </c>
      <c r="B1214" s="3" t="str">
        <f t="shared" si="241"/>
        <v>OK</v>
      </c>
      <c r="C1214" s="4" t="s">
        <v>6418</v>
      </c>
      <c r="D1214" s="4" t="s">
        <v>6048</v>
      </c>
      <c r="E1214" s="4"/>
      <c r="F1214" s="4"/>
      <c r="G1214" s="4"/>
      <c r="H1214" s="4"/>
      <c r="I1214" s="4"/>
      <c r="J1214" s="4"/>
      <c r="K1214" s="4"/>
      <c r="L1214" s="4"/>
      <c r="M1214" s="4" t="s">
        <v>47</v>
      </c>
      <c r="N1214" s="4" t="s">
        <v>8</v>
      </c>
      <c r="O1214" s="4" t="s">
        <v>1189</v>
      </c>
      <c r="P1214" s="4" t="s">
        <v>1875</v>
      </c>
      <c r="Q1214" s="67"/>
      <c r="R1214" s="67" t="s">
        <v>6426</v>
      </c>
      <c r="S1214" s="67" t="s">
        <v>6427</v>
      </c>
      <c r="T1214" s="67" t="s">
        <v>6428</v>
      </c>
      <c r="U1214" s="67" t="s">
        <v>6429</v>
      </c>
      <c r="V1214" s="67" t="s">
        <v>3482</v>
      </c>
      <c r="W1214" s="67" t="s">
        <v>6430</v>
      </c>
      <c r="X1214" s="67" t="s">
        <v>151</v>
      </c>
      <c r="Y1214" s="67" t="s">
        <v>6431</v>
      </c>
      <c r="Z1214" s="4"/>
      <c r="AA1214" s="4">
        <v>1302.0</v>
      </c>
      <c r="AB1214" s="4" t="s">
        <v>49</v>
      </c>
      <c r="AC1214" s="4"/>
      <c r="AD1214" s="4"/>
      <c r="AE1214" s="4"/>
      <c r="AF1214" s="4"/>
      <c r="AG1214" s="4"/>
      <c r="AH1214" s="4"/>
      <c r="AI1214" s="4"/>
      <c r="AJ1214" s="4"/>
      <c r="AK1214" s="4"/>
      <c r="AL1214" s="4"/>
      <c r="AM1214" s="4"/>
      <c r="AN1214" s="4"/>
      <c r="AO1214" s="4"/>
      <c r="AP1214" s="4" t="str">
        <f>VLOOKUP(AA1215,[1]Trộn!AA1214:AB4206,2,FALSE)</f>
        <v>#ERROR!</v>
      </c>
      <c r="AQ1214" s="4"/>
      <c r="AR1214" s="4"/>
      <c r="AS1214" s="4"/>
      <c r="AT1214" s="4"/>
      <c r="AU1214" s="4"/>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X1214" s="4"/>
      <c r="BY1214" s="4"/>
      <c r="BZ1214" s="4"/>
      <c r="CA1214" s="4"/>
      <c r="CB1214" s="4"/>
      <c r="CC1214" s="4"/>
      <c r="CD1214" s="4"/>
      <c r="CE1214" s="4"/>
      <c r="CF1214" s="4"/>
      <c r="CG1214" s="4"/>
      <c r="CH1214" s="4"/>
      <c r="CI1214" s="4"/>
      <c r="CJ1214" s="4"/>
      <c r="CK1214" s="4"/>
      <c r="CL1214" s="4"/>
      <c r="CM1214" s="4"/>
    </row>
    <row r="1215" ht="14.25" customHeight="1">
      <c r="A1215" s="1" t="str">
        <f t="shared" si="240"/>
        <v>OK</v>
      </c>
      <c r="B1215" s="3" t="str">
        <f t="shared" si="241"/>
        <v>OK</v>
      </c>
      <c r="C1215" s="4" t="s">
        <v>6418</v>
      </c>
      <c r="D1215" s="4" t="s">
        <v>6048</v>
      </c>
      <c r="E1215" s="4"/>
      <c r="F1215" s="4"/>
      <c r="G1215" s="4" t="s">
        <v>6419</v>
      </c>
      <c r="H1215" s="4"/>
      <c r="I1215" s="4"/>
      <c r="J1215" s="4"/>
      <c r="K1215" s="4"/>
      <c r="L1215" s="4"/>
      <c r="M1215" s="4" t="s">
        <v>47</v>
      </c>
      <c r="N1215" s="4" t="s">
        <v>5</v>
      </c>
      <c r="O1215" s="4" t="s">
        <v>235</v>
      </c>
      <c r="P1215" s="4" t="s">
        <v>236</v>
      </c>
      <c r="Q1215" s="4"/>
      <c r="R1215" s="4" t="s">
        <v>6432</v>
      </c>
      <c r="S1215" s="4" t="s">
        <v>6433</v>
      </c>
      <c r="T1215" s="4" t="s">
        <v>6434</v>
      </c>
      <c r="U1215" s="4" t="s">
        <v>6435</v>
      </c>
      <c r="V1215" s="4" t="s">
        <v>6436</v>
      </c>
      <c r="W1215" s="4" t="s">
        <v>6437</v>
      </c>
      <c r="X1215" s="4" t="s">
        <v>242</v>
      </c>
      <c r="Y1215" s="4" t="s">
        <v>6438</v>
      </c>
      <c r="Z1215" s="4"/>
      <c r="AA1215" s="4">
        <v>1303.0</v>
      </c>
      <c r="AB1215" s="4" t="s">
        <v>49</v>
      </c>
      <c r="AC1215" s="4"/>
      <c r="AD1215" s="4"/>
      <c r="AE1215" s="4"/>
      <c r="AF1215" s="4"/>
      <c r="AG1215" s="4"/>
      <c r="AH1215" s="4"/>
      <c r="AI1215" s="4"/>
      <c r="AJ1215" s="4"/>
      <c r="AK1215" s="4"/>
      <c r="AL1215" s="4"/>
      <c r="AM1215" s="4"/>
      <c r="AN1215" s="4"/>
      <c r="AO1215" s="4"/>
      <c r="AP1215" s="4" t="str">
        <f>VLOOKUP(AA1216,[1]Trộn!AA1215:AB4207,2,FALSE)</f>
        <v>#ERROR!</v>
      </c>
      <c r="AQ1215" s="4"/>
      <c r="AR1215" s="4"/>
      <c r="AS1215" s="4"/>
      <c r="AT1215" s="4"/>
      <c r="AU1215" s="4"/>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c r="CL1215" s="4"/>
      <c r="CM1215" s="4"/>
    </row>
    <row r="1216" ht="14.25" customHeight="1">
      <c r="A1216" s="1" t="str">
        <f t="shared" si="240"/>
        <v>OK</v>
      </c>
      <c r="B1216" s="3" t="str">
        <f t="shared" si="241"/>
        <v>OK</v>
      </c>
      <c r="C1216" s="4" t="s">
        <v>6418</v>
      </c>
      <c r="D1216" s="4" t="s">
        <v>6048</v>
      </c>
      <c r="E1216" s="4"/>
      <c r="F1216" s="4"/>
      <c r="G1216" s="4" t="s">
        <v>6419</v>
      </c>
      <c r="H1216" s="4"/>
      <c r="I1216" s="4"/>
      <c r="J1216" s="4"/>
      <c r="K1216" s="4"/>
      <c r="L1216" s="4"/>
      <c r="M1216" s="4" t="s">
        <v>49</v>
      </c>
      <c r="N1216" s="4" t="s">
        <v>8</v>
      </c>
      <c r="O1216" s="4" t="s">
        <v>3485</v>
      </c>
      <c r="P1216" s="4" t="s">
        <v>3564</v>
      </c>
      <c r="Q1216" s="4"/>
      <c r="R1216" s="4" t="s">
        <v>6439</v>
      </c>
      <c r="S1216" s="4" t="s">
        <v>2628</v>
      </c>
      <c r="T1216" s="4" t="s">
        <v>227</v>
      </c>
      <c r="U1216" s="4" t="s">
        <v>114</v>
      </c>
      <c r="V1216" s="4" t="s">
        <v>115</v>
      </c>
      <c r="W1216" s="4" t="s">
        <v>6440</v>
      </c>
      <c r="X1216" s="4"/>
      <c r="Y1216" s="4"/>
      <c r="Z1216" s="4"/>
      <c r="AA1216" s="4">
        <v>1304.0</v>
      </c>
      <c r="AB1216" s="4" t="s">
        <v>49</v>
      </c>
      <c r="AC1216" s="4"/>
      <c r="AD1216" s="4"/>
      <c r="AE1216" s="4"/>
      <c r="AF1216" s="4"/>
      <c r="AG1216" s="4"/>
      <c r="AH1216" s="4"/>
      <c r="AI1216" s="4"/>
      <c r="AJ1216" s="4"/>
      <c r="AK1216" s="4"/>
      <c r="AL1216" s="4"/>
      <c r="AM1216" s="4"/>
      <c r="AN1216" s="4"/>
      <c r="AO1216" s="4"/>
      <c r="AP1216" s="4" t="str">
        <f>VLOOKUP(AA1217,[1]Trộn!AA1216:AB4208,2,FALSE)</f>
        <v>#ERROR!</v>
      </c>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c r="CL1216" s="4"/>
      <c r="CM1216" s="4"/>
    </row>
    <row r="1217" ht="14.25" customHeight="1">
      <c r="A1217" s="1" t="str">
        <f t="shared" si="240"/>
        <v>OK</v>
      </c>
      <c r="B1217" s="3" t="str">
        <f t="shared" si="241"/>
        <v>OK</v>
      </c>
      <c r="C1217" s="4" t="s">
        <v>6418</v>
      </c>
      <c r="D1217" s="4" t="s">
        <v>6048</v>
      </c>
      <c r="E1217" s="4"/>
      <c r="F1217" s="4"/>
      <c r="G1217" s="4" t="s">
        <v>6419</v>
      </c>
      <c r="H1217" s="4"/>
      <c r="I1217" s="4"/>
      <c r="J1217" s="4"/>
      <c r="K1217" s="4"/>
      <c r="L1217" s="4"/>
      <c r="M1217" s="4" t="s">
        <v>48</v>
      </c>
      <c r="N1217" s="4" t="s">
        <v>9</v>
      </c>
      <c r="O1217" s="4" t="s">
        <v>681</v>
      </c>
      <c r="P1217" s="4" t="s">
        <v>1339</v>
      </c>
      <c r="Q1217" s="4"/>
      <c r="R1217" s="4" t="s">
        <v>6441</v>
      </c>
      <c r="S1217" s="4"/>
      <c r="T1217" s="4"/>
      <c r="U1217" s="4"/>
      <c r="V1217" s="4"/>
      <c r="W1217" s="4"/>
      <c r="X1217" s="4" t="s">
        <v>6442</v>
      </c>
      <c r="Y1217" s="4" t="s">
        <v>6443</v>
      </c>
      <c r="Z1217" s="4"/>
      <c r="AA1217" s="4">
        <v>1305.0</v>
      </c>
      <c r="AB1217" s="4" t="s">
        <v>48</v>
      </c>
      <c r="AC1217" s="4"/>
      <c r="AD1217" s="4"/>
      <c r="AE1217" s="4"/>
      <c r="AF1217" s="4"/>
      <c r="AG1217" s="4"/>
      <c r="AH1217" s="4"/>
      <c r="AI1217" s="4"/>
      <c r="AJ1217" s="4"/>
      <c r="AK1217" s="4"/>
      <c r="AL1217" s="4"/>
      <c r="AM1217" s="4"/>
      <c r="AN1217" s="4"/>
      <c r="AO1217" s="4"/>
      <c r="AP1217" s="4" t="str">
        <f>VLOOKUP(AA1218,[1]Trộn!AA1217:AB4209,2,FALSE)</f>
        <v>#ERROR!</v>
      </c>
      <c r="AQ1217" s="4"/>
      <c r="AR1217" s="4"/>
      <c r="AS1217" s="4"/>
      <c r="AT1217" s="4"/>
      <c r="AU1217" s="4"/>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X1217" s="4"/>
      <c r="BY1217" s="4"/>
      <c r="BZ1217" s="4"/>
      <c r="CA1217" s="4"/>
      <c r="CB1217" s="4"/>
      <c r="CC1217" s="4"/>
      <c r="CD1217" s="4"/>
      <c r="CE1217" s="4"/>
      <c r="CF1217" s="4"/>
      <c r="CG1217" s="4"/>
      <c r="CH1217" s="4"/>
      <c r="CI1217" s="4"/>
      <c r="CJ1217" s="4"/>
      <c r="CK1217" s="4"/>
      <c r="CL1217" s="4"/>
      <c r="CM1217" s="4"/>
    </row>
    <row r="1218" ht="14.25" customHeight="1">
      <c r="A1218" s="1"/>
      <c r="B1218" s="3"/>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c r="BZ1218" s="4"/>
      <c r="CA1218" s="4"/>
      <c r="CB1218" s="4"/>
      <c r="CC1218" s="4"/>
      <c r="CD1218" s="4"/>
      <c r="CE1218" s="4"/>
      <c r="CF1218" s="4"/>
      <c r="CG1218" s="4"/>
      <c r="CH1218" s="4"/>
      <c r="CI1218" s="4"/>
      <c r="CJ1218" s="4"/>
      <c r="CK1218" s="4"/>
      <c r="CL1218" s="4"/>
      <c r="CM1218" s="4"/>
    </row>
    <row r="1219" ht="14.25" customHeight="1">
      <c r="A1219" s="1" t="str">
        <f t="shared" ref="A1219:A1221" si="242">SWITCH(B1219,"OK",IF(ISBLANK(R1219),IF(ISBLANK(P1219),"Giữ chỗ nhóm","Giữ chỗ"),"OK"),"Chưa làm",IF(P1219&lt;&gt;"","Giữ chỗ",""),0,IF(ISBLANK(R1219),"Thêm",""),"")</f>
        <v/>
      </c>
      <c r="B1219" s="3">
        <f t="shared" ref="B1219:B1221" si="243">IF(Q1219&lt;&gt;"",0,IF(O1219="",IF(N1219="",,"Tự do chọn"),SWITCH(M1219,"KSTN",IF(LEFT(O1219,1)="A","OK","Sai lớp"),"CQ",IF(LEFT(O1219,1)="B","OK","Sai lớp"),"SIE",IF(LEFT(O1219,1)="C","OK","Sai lớp"),"VN",IF(LEFT(O1219,1)="D","OK","Sai lớp"),"VN-ICT",IF(LEFT(O1219,1)="D","OK","Sai lớp"),"Sai phân công")))</f>
        <v>0</v>
      </c>
      <c r="C1219" s="4" t="s">
        <v>6418</v>
      </c>
      <c r="D1219" s="4" t="s">
        <v>6048</v>
      </c>
      <c r="E1219" s="4"/>
      <c r="F1219" s="4"/>
      <c r="G1219" s="4"/>
      <c r="H1219" s="4"/>
      <c r="I1219" s="4"/>
      <c r="J1219" s="4"/>
      <c r="K1219" s="4"/>
      <c r="L1219" s="4"/>
      <c r="M1219" s="4"/>
      <c r="N1219" s="4"/>
      <c r="O1219" s="4"/>
      <c r="P1219" s="4" t="s">
        <v>4445</v>
      </c>
      <c r="Q1219" s="4" t="s">
        <v>9</v>
      </c>
      <c r="R1219" s="4" t="s">
        <v>6444</v>
      </c>
      <c r="S1219" s="4" t="s">
        <v>150</v>
      </c>
      <c r="T1219" s="4" t="s">
        <v>150</v>
      </c>
      <c r="U1219" s="4" t="s">
        <v>150</v>
      </c>
      <c r="V1219" s="4" t="s">
        <v>150</v>
      </c>
      <c r="W1219" s="4" t="s">
        <v>150</v>
      </c>
      <c r="X1219" s="4" t="s">
        <v>6445</v>
      </c>
      <c r="Y1219" s="4"/>
      <c r="Z1219" s="4" t="s">
        <v>6446</v>
      </c>
      <c r="AA1219" s="4">
        <v>1307.0</v>
      </c>
      <c r="AB1219" s="4" t="s">
        <v>49</v>
      </c>
      <c r="AC1219" s="4"/>
      <c r="AD1219" s="4"/>
      <c r="AE1219" s="4"/>
      <c r="AF1219" s="4"/>
      <c r="AG1219" s="4"/>
      <c r="AH1219" s="4"/>
      <c r="AI1219" s="4"/>
      <c r="AJ1219" s="4"/>
      <c r="AK1219" s="4"/>
      <c r="AL1219" s="4"/>
      <c r="AM1219" s="4"/>
      <c r="AN1219" s="4"/>
      <c r="AO1219" s="4"/>
      <c r="AP1219" s="4" t="str">
        <f>VLOOKUP(AA1220,[1]Trộn!AA1219:AB4211,2,FALSE)</f>
        <v>#ERROR!</v>
      </c>
      <c r="AQ1219" s="4"/>
      <c r="AR1219" s="4"/>
      <c r="AS1219" s="4"/>
      <c r="AT1219" s="4"/>
      <c r="AU1219" s="4"/>
      <c r="AV1219" s="4"/>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c r="CL1219" s="4"/>
      <c r="CM1219" s="4"/>
    </row>
    <row r="1220" ht="14.25" customHeight="1">
      <c r="A1220" s="1" t="str">
        <f t="shared" si="242"/>
        <v>Giữ chỗ</v>
      </c>
      <c r="B1220" s="3" t="str">
        <f t="shared" si="243"/>
        <v>OK</v>
      </c>
      <c r="C1220" s="4" t="s">
        <v>6447</v>
      </c>
      <c r="D1220" s="4" t="s">
        <v>6048</v>
      </c>
      <c r="E1220" s="4"/>
      <c r="F1220" s="4"/>
      <c r="G1220" s="4"/>
      <c r="H1220" s="4" t="s">
        <v>6448</v>
      </c>
      <c r="I1220" s="4"/>
      <c r="J1220" s="4"/>
      <c r="K1220" s="4"/>
      <c r="L1220" s="4"/>
      <c r="M1220" s="4" t="s">
        <v>47</v>
      </c>
      <c r="N1220" s="4" t="s">
        <v>5</v>
      </c>
      <c r="O1220" s="4" t="s">
        <v>224</v>
      </c>
      <c r="P1220" s="4" t="s">
        <v>3759</v>
      </c>
      <c r="Q1220" s="4"/>
      <c r="R1220" s="4"/>
      <c r="S1220" s="4"/>
      <c r="T1220" s="4"/>
      <c r="U1220" s="4"/>
      <c r="V1220" s="4"/>
      <c r="W1220" s="4"/>
      <c r="X1220" s="4"/>
      <c r="Y1220" s="4"/>
      <c r="Z1220" s="4"/>
      <c r="AA1220" s="4">
        <v>1308.0</v>
      </c>
      <c r="AB1220" s="4" t="s">
        <v>49</v>
      </c>
      <c r="AC1220" s="4"/>
      <c r="AD1220" s="4"/>
      <c r="AE1220" s="4"/>
      <c r="AF1220" s="4"/>
      <c r="AG1220" s="4"/>
      <c r="AH1220" s="4"/>
      <c r="AI1220" s="4"/>
      <c r="AJ1220" s="4"/>
      <c r="AK1220" s="4"/>
      <c r="AL1220" s="4"/>
      <c r="AM1220" s="4"/>
      <c r="AN1220" s="4"/>
      <c r="AO1220" s="4"/>
      <c r="AP1220" s="4" t="str">
        <f>VLOOKUP(AA1221,[1]Trộn!AA1220:AB4212,2,FALSE)</f>
        <v>#ERROR!</v>
      </c>
      <c r="AQ1220" s="4"/>
      <c r="AR1220" s="4"/>
      <c r="AS1220" s="4"/>
      <c r="AT1220" s="4"/>
      <c r="AU1220" s="4"/>
      <c r="AV1220" s="4"/>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4"/>
      <c r="BU1220" s="4"/>
      <c r="BV1220" s="4"/>
      <c r="BW1220" s="4"/>
      <c r="BX1220" s="4"/>
      <c r="BY1220" s="4"/>
      <c r="BZ1220" s="4"/>
      <c r="CA1220" s="4"/>
      <c r="CB1220" s="4"/>
      <c r="CC1220" s="4"/>
      <c r="CD1220" s="4"/>
      <c r="CE1220" s="4"/>
      <c r="CF1220" s="4"/>
      <c r="CG1220" s="4"/>
      <c r="CH1220" s="4"/>
      <c r="CI1220" s="4"/>
      <c r="CJ1220" s="4"/>
      <c r="CK1220" s="4"/>
      <c r="CL1220" s="4"/>
      <c r="CM1220" s="4"/>
    </row>
    <row r="1221" ht="14.25" customHeight="1">
      <c r="A1221" s="1" t="str">
        <f t="shared" si="242"/>
        <v>OK</v>
      </c>
      <c r="B1221" s="3" t="str">
        <f t="shared" si="243"/>
        <v>OK</v>
      </c>
      <c r="C1221" s="4" t="s">
        <v>6447</v>
      </c>
      <c r="D1221" s="4" t="s">
        <v>6048</v>
      </c>
      <c r="E1221" s="4"/>
      <c r="F1221" s="4"/>
      <c r="G1221" s="4"/>
      <c r="H1221" s="4" t="s">
        <v>6448</v>
      </c>
      <c r="I1221" s="4"/>
      <c r="J1221" s="4"/>
      <c r="K1221" s="4"/>
      <c r="L1221" s="4"/>
      <c r="M1221" s="4" t="s">
        <v>49</v>
      </c>
      <c r="N1221" s="4" t="s">
        <v>8</v>
      </c>
      <c r="O1221" s="4" t="s">
        <v>3028</v>
      </c>
      <c r="P1221" s="4" t="s">
        <v>3365</v>
      </c>
      <c r="Q1221" s="4"/>
      <c r="R1221" s="4" t="s">
        <v>6449</v>
      </c>
      <c r="S1221" s="4" t="s">
        <v>6450</v>
      </c>
      <c r="T1221" s="4" t="s">
        <v>6451</v>
      </c>
      <c r="U1221" s="4" t="s">
        <v>6452</v>
      </c>
      <c r="V1221" s="4" t="s">
        <v>6453</v>
      </c>
      <c r="W1221" s="4" t="s">
        <v>6231</v>
      </c>
      <c r="X1221" s="4"/>
      <c r="Y1221" s="4"/>
      <c r="Z1221" s="4"/>
      <c r="AA1221" s="4">
        <v>1309.0</v>
      </c>
      <c r="AB1221" s="4" t="s">
        <v>49</v>
      </c>
      <c r="AC1221" s="4"/>
      <c r="AD1221" s="4"/>
      <c r="AE1221" s="4"/>
      <c r="AF1221" s="4"/>
      <c r="AG1221" s="4"/>
      <c r="AH1221" s="4"/>
      <c r="AI1221" s="4"/>
      <c r="AJ1221" s="4"/>
      <c r="AK1221" s="4"/>
      <c r="AL1221" s="4"/>
      <c r="AM1221" s="4"/>
      <c r="AN1221" s="4"/>
      <c r="AO1221" s="4"/>
      <c r="AP1221" s="4" t="str">
        <f>VLOOKUP(AA1222,[1]Trộn!AA1221:AB4213,2,FALSE)</f>
        <v>#ERROR!</v>
      </c>
      <c r="AQ1221" s="4"/>
      <c r="AR1221" s="4"/>
      <c r="AS1221" s="4"/>
      <c r="AT1221" s="4"/>
      <c r="AU1221" s="4"/>
      <c r="AV1221" s="4"/>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4"/>
      <c r="BU1221" s="4"/>
      <c r="BV1221" s="4"/>
      <c r="BW1221" s="4"/>
      <c r="BX1221" s="4"/>
      <c r="BY1221" s="4"/>
      <c r="BZ1221" s="4"/>
      <c r="CA1221" s="4"/>
      <c r="CB1221" s="4"/>
      <c r="CC1221" s="4"/>
      <c r="CD1221" s="4"/>
      <c r="CE1221" s="4"/>
      <c r="CF1221" s="4"/>
      <c r="CG1221" s="4"/>
      <c r="CH1221" s="4"/>
      <c r="CI1221" s="4"/>
      <c r="CJ1221" s="4"/>
      <c r="CK1221" s="4"/>
      <c r="CL1221" s="4"/>
      <c r="CM1221" s="4"/>
    </row>
    <row r="1222" ht="14.25" customHeight="1">
      <c r="A1222" s="1"/>
      <c r="B1222" s="3"/>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c r="CD1222" s="4"/>
      <c r="CE1222" s="4"/>
      <c r="CF1222" s="4"/>
      <c r="CG1222" s="4"/>
      <c r="CH1222" s="4"/>
      <c r="CI1222" s="4"/>
      <c r="CJ1222" s="4"/>
      <c r="CK1222" s="4"/>
      <c r="CL1222" s="4"/>
      <c r="CM1222" s="4"/>
    </row>
    <row r="1223" ht="14.25" customHeight="1">
      <c r="A1223" s="1" t="str">
        <f t="shared" ref="A1223:A1228" si="244">SWITCH(B1223,"OK",IF(ISBLANK(R1223),IF(ISBLANK(P1223),"Giữ chỗ nhóm","Giữ chỗ"),"OK"),"Chưa làm",IF(P1223&lt;&gt;"","Giữ chỗ",""),0,IF(ISBLANK(R1223),"Thêm",""),"")</f>
        <v>OK</v>
      </c>
      <c r="B1223" s="3" t="str">
        <f t="shared" ref="B1223:B1228" si="245">IF(Q1223&lt;&gt;"",0,IF(O1223="",IF(N1223="",,"Tự do chọn"),SWITCH(M1223,"KSTN",IF(LEFT(O1223,1)="A","OK","Sai lớp"),"CQ",IF(LEFT(O1223,1)="B","OK","Sai lớp"),"SIE",IF(LEFT(O1223,1)="C","OK","Sai lớp"),"VN",IF(LEFT(O1223,1)="D","OK","Sai lớp"),"VN-ICT",IF(LEFT(O1223,1)="D","OK","Sai lớp"),"Sai phân công")))</f>
        <v>OK</v>
      </c>
      <c r="C1223" s="4" t="s">
        <v>6454</v>
      </c>
      <c r="D1223" s="4" t="s">
        <v>6048</v>
      </c>
      <c r="E1223" s="4"/>
      <c r="F1223" s="4"/>
      <c r="G1223" s="4"/>
      <c r="H1223" s="4" t="s">
        <v>6448</v>
      </c>
      <c r="I1223" s="4"/>
      <c r="J1223" s="4"/>
      <c r="K1223" s="4"/>
      <c r="L1223" s="4"/>
      <c r="M1223" s="4" t="s">
        <v>47</v>
      </c>
      <c r="N1223" s="4" t="s">
        <v>8</v>
      </c>
      <c r="O1223" s="4" t="s">
        <v>1209</v>
      </c>
      <c r="P1223" s="4" t="s">
        <v>540</v>
      </c>
      <c r="Q1223" s="4"/>
      <c r="R1223" s="4" t="s">
        <v>6455</v>
      </c>
      <c r="S1223" s="4" t="s">
        <v>6456</v>
      </c>
      <c r="T1223" s="4" t="s">
        <v>6457</v>
      </c>
      <c r="U1223" s="4" t="s">
        <v>6458</v>
      </c>
      <c r="V1223" s="4" t="s">
        <v>6459</v>
      </c>
      <c r="W1223" s="4" t="s">
        <v>6460</v>
      </c>
      <c r="X1223" s="4" t="s">
        <v>242</v>
      </c>
      <c r="Y1223" s="4" t="s">
        <v>6461</v>
      </c>
      <c r="Z1223" s="4"/>
      <c r="AA1223" s="4">
        <v>1311.0</v>
      </c>
      <c r="AB1223" s="4" t="s">
        <v>49</v>
      </c>
      <c r="AC1223" s="4"/>
      <c r="AD1223" s="4"/>
      <c r="AE1223" s="4"/>
      <c r="AF1223" s="4"/>
      <c r="AG1223" s="4"/>
      <c r="AH1223" s="4"/>
      <c r="AI1223" s="4"/>
      <c r="AJ1223" s="4"/>
      <c r="AK1223" s="4"/>
      <c r="AL1223" s="4"/>
      <c r="AM1223" s="4"/>
      <c r="AN1223" s="4"/>
      <c r="AO1223" s="4"/>
      <c r="AP1223" s="4" t="str">
        <f>VLOOKUP(AA1224,[1]Trộn!AA1223:AB4215,2,FALSE)</f>
        <v>#ERROR!</v>
      </c>
      <c r="AQ1223" s="4"/>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4"/>
      <c r="CB1223" s="4"/>
      <c r="CC1223" s="4"/>
      <c r="CD1223" s="4"/>
      <c r="CE1223" s="4"/>
      <c r="CF1223" s="4"/>
      <c r="CG1223" s="4"/>
      <c r="CH1223" s="4"/>
      <c r="CI1223" s="4"/>
      <c r="CJ1223" s="4"/>
      <c r="CK1223" s="4"/>
      <c r="CL1223" s="4"/>
      <c r="CM1223" s="4"/>
    </row>
    <row r="1224" ht="14.25" customHeight="1">
      <c r="A1224" s="1" t="str">
        <f t="shared" si="244"/>
        <v/>
      </c>
      <c r="B1224" s="3" t="str">
        <f t="shared" si="245"/>
        <v>Tự do chọn</v>
      </c>
      <c r="C1224" s="4" t="s">
        <v>6454</v>
      </c>
      <c r="D1224" s="4" t="s">
        <v>6048</v>
      </c>
      <c r="E1224" s="4"/>
      <c r="F1224" s="4"/>
      <c r="G1224" s="4"/>
      <c r="H1224" s="4" t="s">
        <v>6448</v>
      </c>
      <c r="I1224" s="4"/>
      <c r="J1224" s="4"/>
      <c r="K1224" s="4"/>
      <c r="L1224" s="4"/>
      <c r="M1224" s="4" t="s">
        <v>48</v>
      </c>
      <c r="N1224" s="4" t="s">
        <v>9</v>
      </c>
      <c r="O1224" s="4"/>
      <c r="P1224" s="4"/>
      <c r="Q1224" s="4"/>
      <c r="R1224" s="4"/>
      <c r="S1224" s="4"/>
      <c r="T1224" s="4"/>
      <c r="U1224" s="4"/>
      <c r="V1224" s="4"/>
      <c r="W1224" s="4"/>
      <c r="X1224" s="4"/>
      <c r="Y1224" s="4"/>
      <c r="Z1224" s="4"/>
      <c r="AA1224" s="4">
        <v>1312.0</v>
      </c>
      <c r="AB1224" s="4" t="s">
        <v>48</v>
      </c>
      <c r="AC1224" s="4"/>
      <c r="AD1224" s="4"/>
      <c r="AE1224" s="4"/>
      <c r="AF1224" s="4"/>
      <c r="AG1224" s="4"/>
      <c r="AH1224" s="4"/>
      <c r="AI1224" s="4"/>
      <c r="AJ1224" s="4"/>
      <c r="AK1224" s="4"/>
      <c r="AL1224" s="4"/>
      <c r="AM1224" s="4"/>
      <c r="AN1224" s="4"/>
      <c r="AO1224" s="4"/>
      <c r="AP1224" s="4" t="str">
        <f>VLOOKUP(AA1225,[1]Trộn!AA1224:AB4216,2,FALSE)</f>
        <v>#ERROR!</v>
      </c>
      <c r="AQ1224" s="4"/>
      <c r="AR1224" s="4"/>
      <c r="AS1224" s="4"/>
      <c r="AT1224" s="4"/>
      <c r="AU1224" s="4"/>
      <c r="AV1224" s="4"/>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4"/>
      <c r="CB1224" s="4"/>
      <c r="CC1224" s="4"/>
      <c r="CD1224" s="4"/>
      <c r="CE1224" s="4"/>
      <c r="CF1224" s="4"/>
      <c r="CG1224" s="4"/>
      <c r="CH1224" s="4"/>
      <c r="CI1224" s="4"/>
      <c r="CJ1224" s="4"/>
      <c r="CK1224" s="4"/>
      <c r="CL1224" s="4"/>
      <c r="CM1224" s="4"/>
    </row>
    <row r="1225" ht="14.25" customHeight="1">
      <c r="A1225" s="1" t="str">
        <f t="shared" si="244"/>
        <v>OK</v>
      </c>
      <c r="B1225" s="3" t="str">
        <f t="shared" si="245"/>
        <v>OK</v>
      </c>
      <c r="C1225" s="4" t="s">
        <v>6462</v>
      </c>
      <c r="D1225" s="4" t="s">
        <v>6048</v>
      </c>
      <c r="E1225" s="4"/>
      <c r="F1225" s="4" t="s">
        <v>6463</v>
      </c>
      <c r="G1225" s="4" t="s">
        <v>6464</v>
      </c>
      <c r="H1225" s="4"/>
      <c r="I1225" s="4"/>
      <c r="J1225" s="4"/>
      <c r="K1225" s="4"/>
      <c r="L1225" s="4"/>
      <c r="M1225" s="4" t="s">
        <v>47</v>
      </c>
      <c r="N1225" s="4" t="s">
        <v>8</v>
      </c>
      <c r="O1225" s="4" t="s">
        <v>1474</v>
      </c>
      <c r="P1225" s="4" t="s">
        <v>294</v>
      </c>
      <c r="Q1225" s="4"/>
      <c r="R1225" s="4" t="s">
        <v>6465</v>
      </c>
      <c r="S1225" s="4" t="s">
        <v>6466</v>
      </c>
      <c r="T1225" s="4" t="s">
        <v>6467</v>
      </c>
      <c r="U1225" s="4" t="s">
        <v>6468</v>
      </c>
      <c r="V1225" s="4" t="s">
        <v>6469</v>
      </c>
      <c r="W1225" s="4" t="s">
        <v>4429</v>
      </c>
      <c r="X1225" s="4" t="s">
        <v>242</v>
      </c>
      <c r="Y1225" s="4" t="s">
        <v>6470</v>
      </c>
      <c r="Z1225" s="4"/>
      <c r="AA1225" s="4">
        <v>1313.0</v>
      </c>
      <c r="AB1225" s="4" t="s">
        <v>49</v>
      </c>
      <c r="AC1225" s="4"/>
      <c r="AD1225" s="4"/>
      <c r="AE1225" s="4"/>
      <c r="AF1225" s="4"/>
      <c r="AG1225" s="4"/>
      <c r="AH1225" s="4"/>
      <c r="AI1225" s="4"/>
      <c r="AJ1225" s="4"/>
      <c r="AK1225" s="4"/>
      <c r="AL1225" s="4"/>
      <c r="AM1225" s="4"/>
      <c r="AN1225" s="4"/>
      <c r="AO1225" s="4"/>
      <c r="AP1225" s="4" t="str">
        <f>VLOOKUP(AA1226,[1]Trộn!AA1225:AB4217,2,FALSE)</f>
        <v>#ERROR!</v>
      </c>
      <c r="AQ1225" s="4"/>
      <c r="AR1225" s="4"/>
      <c r="AS1225" s="4"/>
      <c r="AT1225" s="4"/>
      <c r="AU1225" s="4"/>
      <c r="AV1225" s="4"/>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4"/>
      <c r="BU1225" s="4"/>
      <c r="BV1225" s="4"/>
      <c r="BW1225" s="4"/>
      <c r="BX1225" s="4"/>
      <c r="BY1225" s="4"/>
      <c r="BZ1225" s="4"/>
      <c r="CA1225" s="4"/>
      <c r="CB1225" s="4"/>
      <c r="CC1225" s="4"/>
      <c r="CD1225" s="4"/>
      <c r="CE1225" s="4"/>
      <c r="CF1225" s="4"/>
      <c r="CG1225" s="4"/>
      <c r="CH1225" s="4"/>
      <c r="CI1225" s="4"/>
      <c r="CJ1225" s="4"/>
      <c r="CK1225" s="4"/>
      <c r="CL1225" s="4"/>
      <c r="CM1225" s="4"/>
    </row>
    <row r="1226" ht="14.25" customHeight="1">
      <c r="A1226" s="1" t="str">
        <f t="shared" si="244"/>
        <v>OK</v>
      </c>
      <c r="B1226" s="3" t="str">
        <f t="shared" si="245"/>
        <v>OK</v>
      </c>
      <c r="C1226" s="4" t="s">
        <v>6462</v>
      </c>
      <c r="D1226" s="4" t="s">
        <v>6048</v>
      </c>
      <c r="E1226" s="4"/>
      <c r="F1226" s="4" t="s">
        <v>6463</v>
      </c>
      <c r="G1226" s="4" t="s">
        <v>6464</v>
      </c>
      <c r="H1226" s="4"/>
      <c r="I1226" s="4"/>
      <c r="J1226" s="4"/>
      <c r="K1226" s="4"/>
      <c r="L1226" s="4"/>
      <c r="M1226" s="4" t="s">
        <v>47</v>
      </c>
      <c r="N1226" s="4" t="s">
        <v>5</v>
      </c>
      <c r="O1226" s="4" t="s">
        <v>1009</v>
      </c>
      <c r="P1226" s="4" t="s">
        <v>1106</v>
      </c>
      <c r="Q1226" s="4"/>
      <c r="R1226" s="4" t="s">
        <v>6471</v>
      </c>
      <c r="S1226" s="4" t="s">
        <v>6472</v>
      </c>
      <c r="T1226" s="4" t="s">
        <v>4875</v>
      </c>
      <c r="U1226" s="4" t="s">
        <v>6473</v>
      </c>
      <c r="V1226" s="4" t="s">
        <v>6474</v>
      </c>
      <c r="W1226" s="4" t="s">
        <v>6475</v>
      </c>
      <c r="X1226" s="4" t="s">
        <v>171</v>
      </c>
      <c r="Y1226" s="4" t="s">
        <v>6476</v>
      </c>
      <c r="Z1226" s="4"/>
      <c r="AA1226" s="4">
        <v>1314.0</v>
      </c>
      <c r="AB1226" s="4" t="s">
        <v>49</v>
      </c>
      <c r="AC1226" s="4"/>
      <c r="AD1226" s="4"/>
      <c r="AE1226" s="4"/>
      <c r="AF1226" s="4"/>
      <c r="AG1226" s="4"/>
      <c r="AH1226" s="4"/>
      <c r="AI1226" s="4"/>
      <c r="AJ1226" s="4"/>
      <c r="AK1226" s="4"/>
      <c r="AL1226" s="4"/>
      <c r="AM1226" s="4"/>
      <c r="AN1226" s="4"/>
      <c r="AO1226" s="4"/>
      <c r="AP1226" s="4" t="str">
        <f>VLOOKUP(AA1227,[1]Trộn!AA1226:AB4218,2,FALSE)</f>
        <v>#ERROR!</v>
      </c>
      <c r="AQ1226" s="4"/>
      <c r="AR1226" s="4"/>
      <c r="AS1226" s="4"/>
      <c r="AT1226" s="4"/>
      <c r="AU1226" s="4"/>
      <c r="AV1226" s="4"/>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4"/>
      <c r="CA1226" s="4"/>
      <c r="CB1226" s="4"/>
      <c r="CC1226" s="4"/>
      <c r="CD1226" s="4"/>
      <c r="CE1226" s="4"/>
      <c r="CF1226" s="4"/>
      <c r="CG1226" s="4"/>
      <c r="CH1226" s="4"/>
      <c r="CI1226" s="4"/>
      <c r="CJ1226" s="4"/>
      <c r="CK1226" s="4"/>
      <c r="CL1226" s="4"/>
      <c r="CM1226" s="4"/>
    </row>
    <row r="1227" ht="14.25" customHeight="1">
      <c r="A1227" s="1" t="str">
        <f t="shared" si="244"/>
        <v>OK</v>
      </c>
      <c r="B1227" s="3" t="str">
        <f t="shared" si="245"/>
        <v>OK</v>
      </c>
      <c r="C1227" s="4" t="s">
        <v>6462</v>
      </c>
      <c r="D1227" s="4" t="s">
        <v>6048</v>
      </c>
      <c r="E1227" s="4"/>
      <c r="F1227" s="4" t="s">
        <v>6463</v>
      </c>
      <c r="G1227" s="4" t="s">
        <v>6464</v>
      </c>
      <c r="H1227" s="4"/>
      <c r="I1227" s="4"/>
      <c r="J1227" s="4"/>
      <c r="K1227" s="4"/>
      <c r="L1227" s="4"/>
      <c r="M1227" s="4" t="s">
        <v>49</v>
      </c>
      <c r="N1227" s="4" t="s">
        <v>8</v>
      </c>
      <c r="O1227" s="4" t="s">
        <v>3108</v>
      </c>
      <c r="P1227" s="4" t="s">
        <v>3277</v>
      </c>
      <c r="Q1227" s="4"/>
      <c r="R1227" s="4" t="s">
        <v>6477</v>
      </c>
      <c r="S1227" s="4" t="s">
        <v>6478</v>
      </c>
      <c r="T1227" s="4" t="s">
        <v>6479</v>
      </c>
      <c r="U1227" s="4" t="s">
        <v>6480</v>
      </c>
      <c r="V1227" s="4" t="s">
        <v>6481</v>
      </c>
      <c r="W1227" s="4" t="s">
        <v>6482</v>
      </c>
      <c r="X1227" s="4"/>
      <c r="Y1227" s="4"/>
      <c r="Z1227" s="4"/>
      <c r="AA1227" s="4">
        <v>1315.0</v>
      </c>
      <c r="AB1227" s="4" t="s">
        <v>49</v>
      </c>
      <c r="AC1227" s="4"/>
      <c r="AD1227" s="4"/>
      <c r="AE1227" s="4"/>
      <c r="AF1227" s="4"/>
      <c r="AG1227" s="4"/>
      <c r="AH1227" s="4"/>
      <c r="AI1227" s="4"/>
      <c r="AJ1227" s="4"/>
      <c r="AK1227" s="4"/>
      <c r="AL1227" s="4"/>
      <c r="AM1227" s="4"/>
      <c r="AN1227" s="4"/>
      <c r="AO1227" s="4"/>
      <c r="AP1227" s="4" t="str">
        <f>VLOOKUP(AA1228,[1]Trộn!AA1227:AB4219,2,FALSE)</f>
        <v>#ERROR!</v>
      </c>
      <c r="AQ1227" s="4"/>
      <c r="AR1227" s="4"/>
      <c r="AS1227" s="4"/>
      <c r="AT1227" s="4"/>
      <c r="AU1227" s="4"/>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4"/>
      <c r="BU1227" s="4"/>
      <c r="BV1227" s="4"/>
      <c r="BW1227" s="4"/>
      <c r="BX1227" s="4"/>
      <c r="BY1227" s="4"/>
      <c r="BZ1227" s="4"/>
      <c r="CA1227" s="4"/>
      <c r="CB1227" s="4"/>
      <c r="CC1227" s="4"/>
      <c r="CD1227" s="4"/>
      <c r="CE1227" s="4"/>
      <c r="CF1227" s="4"/>
      <c r="CG1227" s="4"/>
      <c r="CH1227" s="4"/>
      <c r="CI1227" s="4"/>
      <c r="CJ1227" s="4"/>
      <c r="CK1227" s="4"/>
      <c r="CL1227" s="4"/>
      <c r="CM1227" s="4"/>
    </row>
    <row r="1228" ht="14.25" customHeight="1">
      <c r="A1228" s="1" t="str">
        <f t="shared" si="244"/>
        <v>OK</v>
      </c>
      <c r="B1228" s="3" t="str">
        <f t="shared" si="245"/>
        <v>OK</v>
      </c>
      <c r="C1228" s="4" t="s">
        <v>6462</v>
      </c>
      <c r="D1228" s="4" t="s">
        <v>6048</v>
      </c>
      <c r="E1228" s="4"/>
      <c r="F1228" s="4" t="s">
        <v>6463</v>
      </c>
      <c r="G1228" s="4" t="s">
        <v>6464</v>
      </c>
      <c r="H1228" s="4"/>
      <c r="I1228" s="4"/>
      <c r="J1228" s="4"/>
      <c r="K1228" s="4"/>
      <c r="L1228" s="4"/>
      <c r="M1228" s="4" t="s">
        <v>48</v>
      </c>
      <c r="N1228" s="4" t="s">
        <v>9</v>
      </c>
      <c r="O1228" s="4" t="s">
        <v>102</v>
      </c>
      <c r="P1228" s="4" t="s">
        <v>1389</v>
      </c>
      <c r="Q1228" s="4"/>
      <c r="R1228" s="4" t="s">
        <v>6483</v>
      </c>
      <c r="S1228" s="4"/>
      <c r="T1228" s="4"/>
      <c r="U1228" s="4"/>
      <c r="V1228" s="4"/>
      <c r="W1228" s="4"/>
      <c r="X1228" s="4" t="s">
        <v>6484</v>
      </c>
      <c r="Y1228" s="4" t="s">
        <v>6485</v>
      </c>
      <c r="Z1228" s="4"/>
      <c r="AA1228" s="4">
        <v>1316.0</v>
      </c>
      <c r="AB1228" s="4" t="s">
        <v>48</v>
      </c>
      <c r="AC1228" s="4"/>
      <c r="AD1228" s="4"/>
      <c r="AE1228" s="4"/>
      <c r="AF1228" s="4"/>
      <c r="AG1228" s="4"/>
      <c r="AH1228" s="4"/>
      <c r="AI1228" s="4"/>
      <c r="AJ1228" s="4"/>
      <c r="AK1228" s="4"/>
      <c r="AL1228" s="4"/>
      <c r="AM1228" s="4"/>
      <c r="AN1228" s="4"/>
      <c r="AO1228" s="4"/>
      <c r="AP1228" s="4" t="str">
        <f>VLOOKUP(AA1229,[1]Trộn!AA1228:AB4220,2,FALSE)</f>
        <v>#ERROR!</v>
      </c>
      <c r="AQ1228" s="4"/>
      <c r="AR1228" s="4"/>
      <c r="AS1228" s="4"/>
      <c r="AT1228" s="4"/>
      <c r="AU1228" s="4"/>
      <c r="AV1228" s="4"/>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4"/>
      <c r="CB1228" s="4"/>
      <c r="CC1228" s="4"/>
      <c r="CD1228" s="4"/>
      <c r="CE1228" s="4"/>
      <c r="CF1228" s="4"/>
      <c r="CG1228" s="4"/>
      <c r="CH1228" s="4"/>
      <c r="CI1228" s="4"/>
      <c r="CJ1228" s="4"/>
      <c r="CK1228" s="4"/>
      <c r="CL1228" s="4"/>
      <c r="CM1228" s="4"/>
    </row>
    <row r="1229" ht="14.25" customHeight="1">
      <c r="A1229" s="1"/>
      <c r="B1229" s="3"/>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4"/>
      <c r="BU1229" s="4"/>
      <c r="BV1229" s="4"/>
      <c r="BW1229" s="4"/>
      <c r="BX1229" s="4"/>
      <c r="BY1229" s="4"/>
      <c r="BZ1229" s="4"/>
      <c r="CA1229" s="4"/>
      <c r="CB1229" s="4"/>
      <c r="CC1229" s="4"/>
      <c r="CD1229" s="4"/>
      <c r="CE1229" s="4"/>
      <c r="CF1229" s="4"/>
      <c r="CG1229" s="4"/>
      <c r="CH1229" s="4"/>
      <c r="CI1229" s="4"/>
      <c r="CJ1229" s="4"/>
      <c r="CK1229" s="4"/>
      <c r="CL1229" s="4"/>
      <c r="CM1229" s="4"/>
    </row>
    <row r="1230" ht="14.25" customHeight="1">
      <c r="A1230" s="1" t="str">
        <f t="shared" ref="A1230:A1235" si="246">SWITCH(B1230,"OK",IF(ISBLANK(R1230),IF(ISBLANK(P1230),"Giữ chỗ nhóm","Giữ chỗ"),"OK"),"Chưa làm",IF(P1230&lt;&gt;"","Giữ chỗ",""),0,IF(ISBLANK(R1230),"Thêm",""),"")</f>
        <v>OK</v>
      </c>
      <c r="B1230" s="3" t="str">
        <f t="shared" ref="B1230:B1235" si="247">IF(Q1230&lt;&gt;"",0,IF(O1230="",IF(N1230="",,"Tự do chọn"),SWITCH(M1230,"KSTN",IF(LEFT(O1230,1)="A","OK","Sai lớp"),"CQ",IF(LEFT(O1230,1)="B","OK","Sai lớp"),"SIE",IF(LEFT(O1230,1)="C","OK","Sai lớp"),"VN",IF(LEFT(O1230,1)="D","OK","Sai lớp"),"VN-ICT",IF(LEFT(O1230,1)="D","OK","Sai lớp"),"Sai phân công")))</f>
        <v>OK</v>
      </c>
      <c r="C1230" s="4" t="s">
        <v>6486</v>
      </c>
      <c r="D1230" s="4" t="s">
        <v>6048</v>
      </c>
      <c r="E1230" s="4"/>
      <c r="F1230" s="4"/>
      <c r="G1230" s="4" t="s">
        <v>6487</v>
      </c>
      <c r="H1230" s="4"/>
      <c r="I1230" s="4"/>
      <c r="J1230" s="4"/>
      <c r="K1230" s="4"/>
      <c r="L1230" s="4"/>
      <c r="M1230" s="4" t="s">
        <v>47</v>
      </c>
      <c r="N1230" s="4" t="s">
        <v>8</v>
      </c>
      <c r="O1230" s="4" t="s">
        <v>1209</v>
      </c>
      <c r="P1230" s="4" t="s">
        <v>1177</v>
      </c>
      <c r="Q1230" s="4"/>
      <c r="R1230" s="4" t="s">
        <v>6488</v>
      </c>
      <c r="S1230" s="4" t="s">
        <v>3911</v>
      </c>
      <c r="T1230" s="4" t="s">
        <v>3909</v>
      </c>
      <c r="U1230" s="4" t="s">
        <v>3908</v>
      </c>
      <c r="V1230" s="4" t="s">
        <v>3910</v>
      </c>
      <c r="W1230" s="4" t="s">
        <v>3908</v>
      </c>
      <c r="X1230" s="4" t="s">
        <v>171</v>
      </c>
      <c r="Y1230" s="4" t="s">
        <v>6489</v>
      </c>
      <c r="Z1230" s="4" t="s">
        <v>6490</v>
      </c>
      <c r="AA1230" s="4">
        <v>1318.0</v>
      </c>
      <c r="AB1230" s="4" t="s">
        <v>49</v>
      </c>
      <c r="AC1230" s="4"/>
      <c r="AD1230" s="4"/>
      <c r="AE1230" s="4"/>
      <c r="AF1230" s="4"/>
      <c r="AG1230" s="4"/>
      <c r="AH1230" s="4"/>
      <c r="AI1230" s="4"/>
      <c r="AJ1230" s="4"/>
      <c r="AK1230" s="4"/>
      <c r="AL1230" s="4"/>
      <c r="AM1230" s="4"/>
      <c r="AN1230" s="4"/>
      <c r="AO1230" s="4"/>
      <c r="AP1230" s="4" t="str">
        <f>VLOOKUP(AA1231,[1]Trộn!AA1230:AB4222,2,FALSE)</f>
        <v>#ERROR!</v>
      </c>
      <c r="AQ1230" s="4"/>
      <c r="AR1230" s="4"/>
      <c r="AS1230" s="4"/>
      <c r="AT1230" s="4"/>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4"/>
      <c r="BY1230" s="4"/>
      <c r="BZ1230" s="4"/>
      <c r="CA1230" s="4"/>
      <c r="CB1230" s="4"/>
      <c r="CC1230" s="4"/>
      <c r="CD1230" s="4"/>
      <c r="CE1230" s="4"/>
      <c r="CF1230" s="4"/>
      <c r="CG1230" s="4"/>
      <c r="CH1230" s="4"/>
      <c r="CI1230" s="4"/>
      <c r="CJ1230" s="4"/>
      <c r="CK1230" s="4"/>
      <c r="CL1230" s="4"/>
      <c r="CM1230" s="4"/>
    </row>
    <row r="1231" ht="14.25" customHeight="1">
      <c r="A1231" s="1" t="str">
        <f t="shared" si="246"/>
        <v/>
      </c>
      <c r="B1231" s="3">
        <f t="shared" si="247"/>
        <v>0</v>
      </c>
      <c r="C1231" s="4" t="s">
        <v>6486</v>
      </c>
      <c r="D1231" s="4" t="s">
        <v>6048</v>
      </c>
      <c r="E1231" s="4"/>
      <c r="F1231" s="4"/>
      <c r="G1231" s="4" t="s">
        <v>6487</v>
      </c>
      <c r="H1231" s="4"/>
      <c r="I1231" s="4"/>
      <c r="J1231" s="4"/>
      <c r="K1231" s="4"/>
      <c r="L1231" s="4"/>
      <c r="M1231" s="4"/>
      <c r="N1231" s="4"/>
      <c r="O1231" s="4"/>
      <c r="P1231" s="4" t="s">
        <v>6493</v>
      </c>
      <c r="Q1231" s="4" t="s">
        <v>6494</v>
      </c>
      <c r="R1231" s="4" t="s">
        <v>6495</v>
      </c>
      <c r="S1231" s="4" t="s">
        <v>3773</v>
      </c>
      <c r="T1231" s="4" t="s">
        <v>4433</v>
      </c>
      <c r="U1231" s="4" t="s">
        <v>6496</v>
      </c>
      <c r="V1231" s="4" t="s">
        <v>4093</v>
      </c>
      <c r="W1231" s="4" t="s">
        <v>150</v>
      </c>
      <c r="X1231" s="4" t="s">
        <v>99</v>
      </c>
      <c r="Y1231" s="4"/>
      <c r="Z1231" s="4" t="s">
        <v>6497</v>
      </c>
      <c r="AA1231" s="4">
        <v>1319.0</v>
      </c>
      <c r="AB1231" s="4" t="s">
        <v>49</v>
      </c>
      <c r="AC1231" s="4"/>
      <c r="AD1231" s="4"/>
      <c r="AE1231" s="4"/>
      <c r="AF1231" s="4"/>
      <c r="AG1231" s="4"/>
      <c r="AH1231" s="4"/>
      <c r="AI1231" s="4"/>
      <c r="AJ1231" s="4"/>
      <c r="AK1231" s="4"/>
      <c r="AL1231" s="4"/>
      <c r="AM1231" s="4"/>
      <c r="AN1231" s="4"/>
      <c r="AO1231" s="4"/>
      <c r="AP1231" s="4" t="str">
        <f>VLOOKUP(AA1232,[1]Trộn!AA1231:AB4223,2,FALSE)</f>
        <v>#ERROR!</v>
      </c>
      <c r="AQ1231" s="4"/>
      <c r="AR1231" s="4"/>
      <c r="AS1231" s="4"/>
      <c r="AT1231" s="4"/>
      <c r="AU1231" s="4"/>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4"/>
      <c r="CA1231" s="4"/>
      <c r="CB1231" s="4"/>
      <c r="CC1231" s="4"/>
      <c r="CD1231" s="4"/>
      <c r="CE1231" s="4"/>
      <c r="CF1231" s="4"/>
      <c r="CG1231" s="4"/>
      <c r="CH1231" s="4"/>
      <c r="CI1231" s="4"/>
      <c r="CJ1231" s="4"/>
      <c r="CK1231" s="4"/>
      <c r="CL1231" s="4"/>
      <c r="CM1231" s="4"/>
    </row>
    <row r="1232" ht="14.25" customHeight="1">
      <c r="A1232" s="1" t="str">
        <f t="shared" si="246"/>
        <v>OK</v>
      </c>
      <c r="B1232" s="3" t="str">
        <f t="shared" si="247"/>
        <v>OK</v>
      </c>
      <c r="C1232" s="4" t="s">
        <v>6498</v>
      </c>
      <c r="D1232" s="4" t="s">
        <v>6048</v>
      </c>
      <c r="E1232" s="4"/>
      <c r="F1232" s="4"/>
      <c r="G1232" s="4" t="s">
        <v>6499</v>
      </c>
      <c r="H1232" s="4"/>
      <c r="I1232" s="4"/>
      <c r="J1232" s="4"/>
      <c r="K1232" s="4"/>
      <c r="L1232" s="4"/>
      <c r="M1232" s="4" t="s">
        <v>47</v>
      </c>
      <c r="N1232" s="4" t="s">
        <v>8</v>
      </c>
      <c r="O1232" s="4" t="s">
        <v>235</v>
      </c>
      <c r="P1232" s="4" t="s">
        <v>481</v>
      </c>
      <c r="Q1232" s="4"/>
      <c r="R1232" s="4" t="s">
        <v>6500</v>
      </c>
      <c r="S1232" s="4" t="s">
        <v>6501</v>
      </c>
      <c r="T1232" s="4" t="s">
        <v>6502</v>
      </c>
      <c r="U1232" s="4" t="s">
        <v>6503</v>
      </c>
      <c r="V1232" s="4" t="s">
        <v>6504</v>
      </c>
      <c r="W1232" s="4" t="s">
        <v>4749</v>
      </c>
      <c r="X1232" s="4" t="s">
        <v>151</v>
      </c>
      <c r="Y1232" s="4" t="s">
        <v>6505</v>
      </c>
      <c r="Z1232" s="4"/>
      <c r="AA1232" s="4">
        <v>1320.0</v>
      </c>
      <c r="AB1232" s="4" t="s">
        <v>49</v>
      </c>
      <c r="AC1232" s="4"/>
      <c r="AD1232" s="4"/>
      <c r="AE1232" s="4"/>
      <c r="AF1232" s="4"/>
      <c r="AG1232" s="4"/>
      <c r="AH1232" s="4"/>
      <c r="AI1232" s="4"/>
      <c r="AJ1232" s="4"/>
      <c r="AK1232" s="4"/>
      <c r="AL1232" s="4"/>
      <c r="AM1232" s="4"/>
      <c r="AN1232" s="4"/>
      <c r="AO1232" s="4"/>
      <c r="AP1232" s="4" t="str">
        <f>VLOOKUP(AA1233,[1]Trộn!AA1232:AB4224,2,FALSE)</f>
        <v>#ERROR!</v>
      </c>
      <c r="AQ1232" s="4"/>
      <c r="AR1232" s="4"/>
      <c r="AS1232" s="4"/>
      <c r="AT1232" s="4"/>
      <c r="AU1232" s="4"/>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4"/>
      <c r="CE1232" s="4"/>
      <c r="CF1232" s="4"/>
      <c r="CG1232" s="4"/>
      <c r="CH1232" s="4"/>
      <c r="CI1232" s="4"/>
      <c r="CJ1232" s="4"/>
      <c r="CK1232" s="4"/>
      <c r="CL1232" s="4"/>
      <c r="CM1232" s="4"/>
    </row>
    <row r="1233" ht="14.25" customHeight="1">
      <c r="A1233" s="1" t="str">
        <f t="shared" si="246"/>
        <v/>
      </c>
      <c r="B1233" s="3">
        <f t="shared" si="247"/>
        <v>0</v>
      </c>
      <c r="C1233" s="4" t="s">
        <v>6498</v>
      </c>
      <c r="D1233" s="4" t="s">
        <v>6048</v>
      </c>
      <c r="E1233" s="4"/>
      <c r="F1233" s="4"/>
      <c r="G1233" s="4" t="s">
        <v>6499</v>
      </c>
      <c r="H1233" s="4"/>
      <c r="I1233" s="4"/>
      <c r="J1233" s="4"/>
      <c r="K1233" s="4"/>
      <c r="L1233" s="4"/>
      <c r="M1233" s="4" t="s">
        <v>47</v>
      </c>
      <c r="N1233" s="4" t="s">
        <v>5</v>
      </c>
      <c r="O1233" s="4" t="s">
        <v>404</v>
      </c>
      <c r="P1233" s="4" t="s">
        <v>1024</v>
      </c>
      <c r="Q1233" s="4" t="s">
        <v>5</v>
      </c>
      <c r="R1233" s="4" t="s">
        <v>6514</v>
      </c>
      <c r="S1233" s="4" t="s">
        <v>6517</v>
      </c>
      <c r="T1233" s="4" t="s">
        <v>6518</v>
      </c>
      <c r="U1233" s="4" t="s">
        <v>6519</v>
      </c>
      <c r="V1233" s="4" t="s">
        <v>6520</v>
      </c>
      <c r="W1233" s="4" t="s">
        <v>6521</v>
      </c>
      <c r="X1233" s="4" t="s">
        <v>6522</v>
      </c>
      <c r="Y1233" s="4" t="s">
        <v>6523</v>
      </c>
      <c r="Z1233" s="4"/>
      <c r="AA1233" s="4">
        <v>1321.0</v>
      </c>
      <c r="AB1233" s="4" t="s">
        <v>49</v>
      </c>
      <c r="AC1233" s="4"/>
      <c r="AD1233" s="4"/>
      <c r="AE1233" s="4"/>
      <c r="AF1233" s="4"/>
      <c r="AG1233" s="4"/>
      <c r="AH1233" s="4"/>
      <c r="AI1233" s="4"/>
      <c r="AJ1233" s="4"/>
      <c r="AK1233" s="4"/>
      <c r="AL1233" s="4"/>
      <c r="AM1233" s="4"/>
      <c r="AN1233" s="4"/>
      <c r="AO1233" s="4"/>
      <c r="AP1233" s="4" t="str">
        <f>VLOOKUP(AA1234,[1]Trộn!AA1233:AB4225,2,FALSE)</f>
        <v>#ERROR!</v>
      </c>
      <c r="AQ1233" s="4"/>
      <c r="AR1233" s="4"/>
      <c r="AS1233" s="4"/>
      <c r="AT1233" s="4"/>
      <c r="AU1233" s="4"/>
      <c r="AV1233" s="4"/>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4"/>
      <c r="BU1233" s="4"/>
      <c r="BV1233" s="4"/>
      <c r="BW1233" s="4"/>
      <c r="BX1233" s="4"/>
      <c r="BY1233" s="4"/>
      <c r="BZ1233" s="4"/>
      <c r="CA1233" s="4"/>
      <c r="CB1233" s="4"/>
      <c r="CC1233" s="4"/>
      <c r="CD1233" s="4"/>
      <c r="CE1233" s="4"/>
      <c r="CF1233" s="4"/>
      <c r="CG1233" s="4"/>
      <c r="CH1233" s="4"/>
      <c r="CI1233" s="4"/>
      <c r="CJ1233" s="4"/>
      <c r="CK1233" s="4"/>
      <c r="CL1233" s="4"/>
      <c r="CM1233" s="4"/>
    </row>
    <row r="1234" ht="14.25" customHeight="1">
      <c r="A1234" s="1" t="str">
        <f t="shared" si="246"/>
        <v>OK</v>
      </c>
      <c r="B1234" s="3" t="str">
        <f t="shared" si="247"/>
        <v>OK</v>
      </c>
      <c r="C1234" s="4" t="s">
        <v>6498</v>
      </c>
      <c r="D1234" s="4" t="s">
        <v>6048</v>
      </c>
      <c r="E1234" s="4"/>
      <c r="F1234" s="4"/>
      <c r="G1234" s="4" t="s">
        <v>6499</v>
      </c>
      <c r="H1234" s="4"/>
      <c r="I1234" s="4"/>
      <c r="J1234" s="4"/>
      <c r="K1234" s="4"/>
      <c r="L1234" s="4"/>
      <c r="M1234" s="4" t="s">
        <v>49</v>
      </c>
      <c r="N1234" s="4" t="s">
        <v>8</v>
      </c>
      <c r="O1234" s="4" t="s">
        <v>3229</v>
      </c>
      <c r="P1234" s="4" t="s">
        <v>3702</v>
      </c>
      <c r="Q1234" s="4"/>
      <c r="R1234" s="4" t="s">
        <v>6524</v>
      </c>
      <c r="S1234" s="4" t="s">
        <v>6525</v>
      </c>
      <c r="T1234" s="4" t="s">
        <v>6526</v>
      </c>
      <c r="U1234" s="4" t="s">
        <v>6527</v>
      </c>
      <c r="V1234" s="4" t="s">
        <v>6528</v>
      </c>
      <c r="W1234" s="4" t="s">
        <v>6529</v>
      </c>
      <c r="X1234" s="4"/>
      <c r="Y1234" s="4"/>
      <c r="Z1234" s="4"/>
      <c r="AA1234" s="4">
        <v>1322.0</v>
      </c>
      <c r="AB1234" s="4" t="s">
        <v>49</v>
      </c>
      <c r="AC1234" s="4"/>
      <c r="AD1234" s="4"/>
      <c r="AE1234" s="4"/>
      <c r="AF1234" s="4"/>
      <c r="AG1234" s="4"/>
      <c r="AH1234" s="4"/>
      <c r="AI1234" s="4"/>
      <c r="AJ1234" s="4"/>
      <c r="AK1234" s="4"/>
      <c r="AL1234" s="4"/>
      <c r="AM1234" s="4"/>
      <c r="AN1234" s="4"/>
      <c r="AO1234" s="4"/>
      <c r="AP1234" s="4" t="str">
        <f>VLOOKUP(AA1235,[1]Trộn!AA1234:AB4226,2,FALSE)</f>
        <v>#ERROR!</v>
      </c>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c r="CD1234" s="4"/>
      <c r="CE1234" s="4"/>
      <c r="CF1234" s="4"/>
      <c r="CG1234" s="4"/>
      <c r="CH1234" s="4"/>
      <c r="CI1234" s="4"/>
      <c r="CJ1234" s="4"/>
      <c r="CK1234" s="4"/>
      <c r="CL1234" s="4"/>
      <c r="CM1234" s="4"/>
    </row>
    <row r="1235" ht="14.25" customHeight="1">
      <c r="A1235" s="1" t="str">
        <f t="shared" si="246"/>
        <v>OK</v>
      </c>
      <c r="B1235" s="3" t="str">
        <f t="shared" si="247"/>
        <v>OK</v>
      </c>
      <c r="C1235" s="4" t="s">
        <v>6498</v>
      </c>
      <c r="D1235" s="4" t="s">
        <v>6048</v>
      </c>
      <c r="E1235" s="4"/>
      <c r="F1235" s="4"/>
      <c r="G1235" s="4" t="s">
        <v>6499</v>
      </c>
      <c r="H1235" s="4"/>
      <c r="I1235" s="4"/>
      <c r="J1235" s="4"/>
      <c r="K1235" s="4"/>
      <c r="L1235" s="4"/>
      <c r="M1235" s="4" t="s">
        <v>48</v>
      </c>
      <c r="N1235" s="4" t="s">
        <v>9</v>
      </c>
      <c r="O1235" s="4" t="s">
        <v>135</v>
      </c>
      <c r="P1235" s="4" t="s">
        <v>1422</v>
      </c>
      <c r="Q1235" s="4"/>
      <c r="R1235" s="4" t="s">
        <v>6530</v>
      </c>
      <c r="S1235" s="4"/>
      <c r="T1235" s="4"/>
      <c r="U1235" s="4"/>
      <c r="V1235" s="4"/>
      <c r="W1235" s="4"/>
      <c r="X1235" s="4" t="s">
        <v>6532</v>
      </c>
      <c r="Y1235" s="4" t="s">
        <v>6534</v>
      </c>
      <c r="Z1235" s="4"/>
      <c r="AA1235" s="4">
        <v>1323.0</v>
      </c>
      <c r="AB1235" s="4" t="s">
        <v>48</v>
      </c>
      <c r="AC1235" s="4"/>
      <c r="AD1235" s="4"/>
      <c r="AE1235" s="4"/>
      <c r="AF1235" s="4"/>
      <c r="AG1235" s="4"/>
      <c r="AH1235" s="4"/>
      <c r="AI1235" s="4"/>
      <c r="AJ1235" s="4"/>
      <c r="AK1235" s="4"/>
      <c r="AL1235" s="4"/>
      <c r="AM1235" s="4"/>
      <c r="AN1235" s="4"/>
      <c r="AO1235" s="4"/>
      <c r="AP1235" s="4" t="str">
        <f>VLOOKUP(AA1236,[1]Trộn!AA1235:AB4227,2,FALSE)</f>
        <v>#ERROR!</v>
      </c>
      <c r="AQ1235" s="4"/>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4"/>
      <c r="BU1235" s="4"/>
      <c r="BV1235" s="4"/>
      <c r="BW1235" s="4"/>
      <c r="BX1235" s="4"/>
      <c r="BY1235" s="4"/>
      <c r="BZ1235" s="4"/>
      <c r="CA1235" s="4"/>
      <c r="CB1235" s="4"/>
      <c r="CC1235" s="4"/>
      <c r="CD1235" s="4"/>
      <c r="CE1235" s="4"/>
      <c r="CF1235" s="4"/>
      <c r="CG1235" s="4"/>
      <c r="CH1235" s="4"/>
      <c r="CI1235" s="4"/>
      <c r="CJ1235" s="4"/>
      <c r="CK1235" s="4"/>
      <c r="CL1235" s="4"/>
      <c r="CM1235" s="4"/>
    </row>
    <row r="1236" ht="14.25" customHeight="1">
      <c r="A1236" s="1"/>
      <c r="B1236" s="3"/>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c r="CM1236" s="4"/>
    </row>
    <row r="1237" ht="14.25" customHeight="1">
      <c r="A1237" s="1"/>
      <c r="B1237" s="3"/>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row>
    <row r="1238" ht="14.25" customHeight="1">
      <c r="A1238" s="1"/>
      <c r="B1238" s="3"/>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4"/>
      <c r="BU1238" s="4"/>
      <c r="BV1238" s="4"/>
      <c r="BW1238" s="4"/>
      <c r="BX1238" s="4"/>
      <c r="BY1238" s="4"/>
      <c r="BZ1238" s="4"/>
      <c r="CA1238" s="4"/>
      <c r="CB1238" s="4"/>
      <c r="CC1238" s="4"/>
      <c r="CD1238" s="4"/>
      <c r="CE1238" s="4"/>
      <c r="CF1238" s="4"/>
      <c r="CG1238" s="4"/>
      <c r="CH1238" s="4"/>
      <c r="CI1238" s="4"/>
      <c r="CJ1238" s="4"/>
      <c r="CK1238" s="4"/>
      <c r="CL1238" s="4"/>
      <c r="CM1238" s="4"/>
    </row>
    <row r="1239" ht="14.25" customHeight="1">
      <c r="A1239" s="1"/>
      <c r="B1239" s="3"/>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c r="BI1239" s="4"/>
      <c r="BJ1239" s="4"/>
      <c r="BK1239" s="4"/>
      <c r="BL1239" s="4"/>
      <c r="BM1239" s="4"/>
      <c r="BN1239" s="4"/>
      <c r="BO1239" s="4"/>
      <c r="BP1239" s="4"/>
      <c r="BQ1239" s="4"/>
      <c r="BR1239" s="4"/>
      <c r="BS1239" s="4"/>
      <c r="BT1239" s="4"/>
      <c r="BU1239" s="4"/>
      <c r="BV1239" s="4"/>
      <c r="BW1239" s="4"/>
      <c r="BX1239" s="4"/>
      <c r="BY1239" s="4"/>
      <c r="BZ1239" s="4"/>
      <c r="CA1239" s="4"/>
      <c r="CB1239" s="4"/>
      <c r="CC1239" s="4"/>
      <c r="CD1239" s="4"/>
      <c r="CE1239" s="4"/>
      <c r="CF1239" s="4"/>
      <c r="CG1239" s="4"/>
      <c r="CH1239" s="4"/>
      <c r="CI1239" s="4"/>
      <c r="CJ1239" s="4"/>
      <c r="CK1239" s="4"/>
      <c r="CL1239" s="4"/>
      <c r="CM1239" s="4"/>
    </row>
    <row r="1240" ht="14.25" customHeight="1">
      <c r="A1240" s="1"/>
      <c r="B1240" s="3"/>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c r="BZ1240" s="4"/>
      <c r="CA1240" s="4"/>
      <c r="CB1240" s="4"/>
      <c r="CC1240" s="4"/>
      <c r="CD1240" s="4"/>
      <c r="CE1240" s="4"/>
      <c r="CF1240" s="4"/>
      <c r="CG1240" s="4"/>
      <c r="CH1240" s="4"/>
      <c r="CI1240" s="4"/>
      <c r="CJ1240" s="4"/>
      <c r="CK1240" s="4"/>
      <c r="CL1240" s="4"/>
      <c r="CM1240" s="4"/>
    </row>
    <row r="1241" ht="14.25" customHeight="1">
      <c r="A1241" s="1" t="str">
        <f t="shared" ref="A1241:A1285" si="248">SWITCH(B1241,"OK",IF(ISBLANK(R1241),IF(ISBLANK(P1241),"Giữ chỗ nhóm","Giữ chỗ"),"OK"),"Chưa làm",IF(P1241&lt;&gt;"","Giữ chỗ",""),0,IF(ISBLANK(R1241),"Thêm",""),"")</f>
        <v>OK</v>
      </c>
      <c r="B1241" s="3" t="str">
        <f t="shared" ref="B1241:B1285" si="249">IF(Q1241&lt;&gt;"",0,IF(O1241="",IF(N1241="",,"Tự do chọn"),SWITCH(M1241,"KSTN",IF(LEFT(O1241,1)="A","OK","Sai lớp"),"CQ",IF(LEFT(O1241,1)="B","OK","Sai lớp"),"SIE",IF(LEFT(O1241,1)="C","OK","Sai lớp"),"VN",IF(LEFT(O1241,1)="D","OK","Sai lớp"),"VN-ICT",IF(LEFT(O1241,1)="D","OK","Sai lớp"),"Sai phân công")))</f>
        <v>OK</v>
      </c>
      <c r="C1241" s="4" t="s">
        <v>6535</v>
      </c>
      <c r="D1241" s="4" t="s">
        <v>6048</v>
      </c>
      <c r="E1241" s="4"/>
      <c r="F1241" s="4"/>
      <c r="G1241" s="4" t="s">
        <v>6536</v>
      </c>
      <c r="H1241" s="4" t="s">
        <v>6537</v>
      </c>
      <c r="I1241" s="4"/>
      <c r="J1241" s="4"/>
      <c r="K1241" s="4"/>
      <c r="L1241" s="4"/>
      <c r="M1241" s="4" t="s">
        <v>47</v>
      </c>
      <c r="N1241" s="4" t="s">
        <v>8</v>
      </c>
      <c r="O1241" s="4" t="s">
        <v>1474</v>
      </c>
      <c r="P1241" s="4" t="s">
        <v>1239</v>
      </c>
      <c r="Q1241" s="4"/>
      <c r="R1241" s="4" t="s">
        <v>6538</v>
      </c>
      <c r="S1241" s="4" t="s">
        <v>6539</v>
      </c>
      <c r="T1241" s="4" t="s">
        <v>6540</v>
      </c>
      <c r="U1241" s="4" t="s">
        <v>6541</v>
      </c>
      <c r="V1241" s="4" t="s">
        <v>6542</v>
      </c>
      <c r="W1241" s="4" t="s">
        <v>6543</v>
      </c>
      <c r="X1241" s="4" t="s">
        <v>302</v>
      </c>
      <c r="Y1241" s="4" t="s">
        <v>6544</v>
      </c>
      <c r="Z1241" s="4"/>
      <c r="AA1241" s="4">
        <v>1329.0</v>
      </c>
      <c r="AB1241" s="4" t="s">
        <v>49</v>
      </c>
      <c r="AC1241" s="4"/>
      <c r="AD1241" s="4"/>
      <c r="AE1241" s="4"/>
      <c r="AF1241" s="4"/>
      <c r="AG1241" s="4"/>
      <c r="AH1241" s="4"/>
      <c r="AI1241" s="4"/>
      <c r="AJ1241" s="4"/>
      <c r="AK1241" s="4"/>
      <c r="AL1241" s="4"/>
      <c r="AM1241" s="4"/>
      <c r="AN1241" s="4"/>
      <c r="AO1241" s="4"/>
      <c r="AP1241" s="4" t="str">
        <f>VLOOKUP(AA1242,[1]Trộn!AA1241:AB4233,2,FALSE)</f>
        <v>#ERROR!</v>
      </c>
      <c r="AQ1241" s="4"/>
      <c r="AR1241" s="4"/>
      <c r="AS1241" s="4"/>
      <c r="AT1241" s="4"/>
      <c r="AU1241" s="4"/>
      <c r="AV1241" s="4"/>
      <c r="AW1241" s="4"/>
      <c r="AX1241" s="4"/>
      <c r="AY1241" s="4"/>
      <c r="AZ1241" s="4"/>
      <c r="BA1241" s="4"/>
      <c r="BB1241" s="4"/>
      <c r="BC1241" s="4"/>
      <c r="BD1241" s="4"/>
      <c r="BE1241" s="4"/>
      <c r="BF1241" s="4"/>
      <c r="BG1241" s="4"/>
      <c r="BH1241" s="4"/>
      <c r="BI1241" s="4"/>
      <c r="BJ1241" s="4"/>
      <c r="BK1241" s="4"/>
      <c r="BL1241" s="4"/>
      <c r="BM1241" s="4"/>
      <c r="BN1241" s="4"/>
      <c r="BO1241" s="4"/>
      <c r="BP1241" s="4"/>
      <c r="BQ1241" s="4"/>
      <c r="BR1241" s="4"/>
      <c r="BS1241" s="4"/>
      <c r="BT1241" s="4"/>
      <c r="BU1241" s="4"/>
      <c r="BV1241" s="4"/>
      <c r="BW1241" s="4"/>
      <c r="BX1241" s="4"/>
      <c r="BY1241" s="4"/>
      <c r="BZ1241" s="4"/>
      <c r="CA1241" s="4"/>
      <c r="CB1241" s="4"/>
      <c r="CC1241" s="4"/>
      <c r="CD1241" s="4"/>
      <c r="CE1241" s="4"/>
      <c r="CF1241" s="4"/>
      <c r="CG1241" s="4"/>
      <c r="CH1241" s="4"/>
      <c r="CI1241" s="4"/>
      <c r="CJ1241" s="4"/>
      <c r="CK1241" s="4"/>
      <c r="CL1241" s="4"/>
      <c r="CM1241" s="4"/>
    </row>
    <row r="1242" ht="14.25" customHeight="1">
      <c r="A1242" s="1" t="str">
        <f t="shared" si="248"/>
        <v>OK</v>
      </c>
      <c r="B1242" s="3" t="str">
        <f t="shared" si="249"/>
        <v>OK</v>
      </c>
      <c r="C1242" s="4" t="s">
        <v>6535</v>
      </c>
      <c r="D1242" s="4" t="s">
        <v>6048</v>
      </c>
      <c r="E1242" s="4"/>
      <c r="F1242" s="4"/>
      <c r="G1242" s="4"/>
      <c r="H1242" s="4"/>
      <c r="I1242" s="4"/>
      <c r="J1242" s="4"/>
      <c r="K1242" s="4"/>
      <c r="L1242" s="4"/>
      <c r="M1242" s="4" t="s">
        <v>47</v>
      </c>
      <c r="N1242" s="4" t="s">
        <v>8</v>
      </c>
      <c r="O1242" s="4" t="s">
        <v>1474</v>
      </c>
      <c r="P1242" s="4" t="s">
        <v>294</v>
      </c>
      <c r="Q1242" s="4"/>
      <c r="R1242" s="4" t="s">
        <v>6545</v>
      </c>
      <c r="S1242" s="4" t="s">
        <v>6546</v>
      </c>
      <c r="T1242" s="4" t="s">
        <v>6547</v>
      </c>
      <c r="U1242" s="4" t="s">
        <v>6548</v>
      </c>
      <c r="V1242" s="4" t="s">
        <v>6469</v>
      </c>
      <c r="W1242" s="4" t="s">
        <v>6549</v>
      </c>
      <c r="X1242" s="4" t="s">
        <v>242</v>
      </c>
      <c r="Y1242" s="4" t="s">
        <v>6550</v>
      </c>
      <c r="Z1242" s="4"/>
      <c r="AA1242" s="4">
        <v>1330.0</v>
      </c>
      <c r="AB1242" s="4" t="s">
        <v>49</v>
      </c>
      <c r="AC1242" s="4"/>
      <c r="AD1242" s="4"/>
      <c r="AE1242" s="4"/>
      <c r="AF1242" s="4"/>
      <c r="AG1242" s="4"/>
      <c r="AH1242" s="4"/>
      <c r="AI1242" s="4"/>
      <c r="AJ1242" s="4"/>
      <c r="AK1242" s="4"/>
      <c r="AL1242" s="4"/>
      <c r="AM1242" s="4"/>
      <c r="AN1242" s="4"/>
      <c r="AO1242" s="4"/>
      <c r="AP1242" s="4" t="str">
        <f>VLOOKUP(AA1243,[1]Trộn!AA1242:AB4234,2,FALSE)</f>
        <v>#ERROR!</v>
      </c>
      <c r="AQ1242" s="4"/>
      <c r="AR1242" s="4"/>
      <c r="AS1242" s="4"/>
      <c r="AT1242" s="4"/>
      <c r="AU1242" s="4"/>
      <c r="AV1242" s="4"/>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c r="BT1242" s="4"/>
      <c r="BU1242" s="4"/>
      <c r="BV1242" s="4"/>
      <c r="BW1242" s="4"/>
      <c r="BX1242" s="4"/>
      <c r="BY1242" s="4"/>
      <c r="BZ1242" s="4"/>
      <c r="CA1242" s="4"/>
      <c r="CB1242" s="4"/>
      <c r="CC1242" s="4"/>
      <c r="CD1242" s="4"/>
      <c r="CE1242" s="4"/>
      <c r="CF1242" s="4"/>
      <c r="CG1242" s="4"/>
      <c r="CH1242" s="4"/>
      <c r="CI1242" s="4"/>
      <c r="CJ1242" s="4"/>
      <c r="CK1242" s="4"/>
      <c r="CL1242" s="4"/>
      <c r="CM1242" s="4"/>
    </row>
    <row r="1243" ht="14.25" customHeight="1">
      <c r="A1243" s="1" t="str">
        <f t="shared" si="248"/>
        <v/>
      </c>
      <c r="B1243" s="3">
        <f t="shared" si="249"/>
        <v>0</v>
      </c>
      <c r="C1243" s="4" t="s">
        <v>6535</v>
      </c>
      <c r="D1243" s="4" t="s">
        <v>6048</v>
      </c>
      <c r="E1243" s="4"/>
      <c r="F1243" s="4"/>
      <c r="G1243" s="4" t="s">
        <v>6536</v>
      </c>
      <c r="H1243" s="4" t="s">
        <v>6537</v>
      </c>
      <c r="I1243" s="4"/>
      <c r="J1243" s="4"/>
      <c r="K1243" s="4"/>
      <c r="L1243" s="4"/>
      <c r="M1243" s="4"/>
      <c r="N1243" s="4"/>
      <c r="O1243" s="4"/>
      <c r="P1243" s="4" t="s">
        <v>6551</v>
      </c>
      <c r="Q1243" s="4" t="s">
        <v>6494</v>
      </c>
      <c r="R1243" s="4" t="s">
        <v>6552</v>
      </c>
      <c r="S1243" s="4" t="s">
        <v>6411</v>
      </c>
      <c r="T1243" s="4" t="s">
        <v>6553</v>
      </c>
      <c r="U1243" s="4" t="s">
        <v>6554</v>
      </c>
      <c r="V1243" s="4" t="s">
        <v>6555</v>
      </c>
      <c r="W1243" s="4" t="s">
        <v>6556</v>
      </c>
      <c r="X1243" s="4" t="s">
        <v>99</v>
      </c>
      <c r="Y1243" s="4"/>
      <c r="Z1243" s="4" t="s">
        <v>6557</v>
      </c>
      <c r="AA1243" s="4">
        <v>1331.0</v>
      </c>
      <c r="AB1243" s="4" t="s">
        <v>49</v>
      </c>
      <c r="AC1243" s="4"/>
      <c r="AD1243" s="4"/>
      <c r="AE1243" s="4"/>
      <c r="AF1243" s="4"/>
      <c r="AG1243" s="4"/>
      <c r="AH1243" s="4"/>
      <c r="AI1243" s="4"/>
      <c r="AJ1243" s="4"/>
      <c r="AK1243" s="4"/>
      <c r="AL1243" s="4"/>
      <c r="AM1243" s="4"/>
      <c r="AN1243" s="4"/>
      <c r="AO1243" s="4"/>
      <c r="AP1243" s="4" t="str">
        <f>VLOOKUP(AA1244,[1]Trộn!AA1243:AB4235,2,FALSE)</f>
        <v>#ERROR!</v>
      </c>
      <c r="AQ1243" s="4"/>
      <c r="AR1243" s="4"/>
      <c r="AS1243" s="4"/>
      <c r="AT1243" s="4"/>
      <c r="AU1243" s="4"/>
      <c r="AV1243" s="4"/>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c r="BT1243" s="4"/>
      <c r="BU1243" s="4"/>
      <c r="BV1243" s="4"/>
      <c r="BW1243" s="4"/>
      <c r="BX1243" s="4"/>
      <c r="BY1243" s="4"/>
      <c r="BZ1243" s="4"/>
      <c r="CA1243" s="4"/>
      <c r="CB1243" s="4"/>
      <c r="CC1243" s="4"/>
      <c r="CD1243" s="4"/>
      <c r="CE1243" s="4"/>
      <c r="CF1243" s="4"/>
      <c r="CG1243" s="4"/>
      <c r="CH1243" s="4"/>
      <c r="CI1243" s="4"/>
      <c r="CJ1243" s="4"/>
      <c r="CK1243" s="4"/>
      <c r="CL1243" s="4"/>
      <c r="CM1243" s="4"/>
    </row>
    <row r="1244" ht="14.25" customHeight="1">
      <c r="A1244" s="1" t="str">
        <f t="shared" si="248"/>
        <v/>
      </c>
      <c r="B1244" s="3">
        <f t="shared" si="249"/>
        <v>0</v>
      </c>
      <c r="C1244" s="4" t="s">
        <v>6535</v>
      </c>
      <c r="D1244" s="4" t="s">
        <v>6048</v>
      </c>
      <c r="E1244" s="4"/>
      <c r="F1244" s="4"/>
      <c r="G1244" s="4"/>
      <c r="H1244" s="4"/>
      <c r="I1244" s="4"/>
      <c r="J1244" s="4"/>
      <c r="K1244" s="4"/>
      <c r="L1244" s="4"/>
      <c r="M1244" s="4"/>
      <c r="N1244" s="4"/>
      <c r="O1244" s="4"/>
      <c r="P1244" s="4"/>
      <c r="Q1244" s="4" t="s">
        <v>5</v>
      </c>
      <c r="R1244" s="4" t="s">
        <v>6558</v>
      </c>
      <c r="S1244" s="4" t="s">
        <v>6411</v>
      </c>
      <c r="T1244" s="4" t="s">
        <v>6553</v>
      </c>
      <c r="U1244" s="4" t="s">
        <v>6554</v>
      </c>
      <c r="V1244" s="4" t="s">
        <v>6555</v>
      </c>
      <c r="W1244" s="4" t="s">
        <v>6556</v>
      </c>
      <c r="X1244" s="4"/>
      <c r="Y1244" s="4"/>
      <c r="Z1244" s="4" t="s">
        <v>6559</v>
      </c>
      <c r="AA1244" s="4">
        <v>1332.0</v>
      </c>
      <c r="AB1244" s="4" t="s">
        <v>49</v>
      </c>
      <c r="AC1244" s="4"/>
      <c r="AD1244" s="4"/>
      <c r="AE1244" s="4"/>
      <c r="AF1244" s="4"/>
      <c r="AG1244" s="4"/>
      <c r="AH1244" s="4"/>
      <c r="AI1244" s="4"/>
      <c r="AJ1244" s="4"/>
      <c r="AK1244" s="4"/>
      <c r="AL1244" s="4"/>
      <c r="AM1244" s="4"/>
      <c r="AN1244" s="4"/>
      <c r="AO1244" s="4"/>
      <c r="AP1244" s="4" t="str">
        <f>VLOOKUP(AA1245,[1]Trộn!AA1244:AB4236,2,FALSE)</f>
        <v>#ERROR!</v>
      </c>
      <c r="AQ1244" s="4"/>
      <c r="AR1244" s="4"/>
      <c r="AS1244" s="4"/>
      <c r="AT1244" s="4"/>
      <c r="AU1244" s="4"/>
      <c r="AV1244" s="4"/>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c r="BT1244" s="4"/>
      <c r="BU1244" s="4"/>
      <c r="BV1244" s="4"/>
      <c r="BW1244" s="4"/>
      <c r="BX1244" s="4"/>
      <c r="BY1244" s="4"/>
      <c r="BZ1244" s="4"/>
      <c r="CA1244" s="4"/>
      <c r="CB1244" s="4"/>
      <c r="CC1244" s="4"/>
      <c r="CD1244" s="4"/>
      <c r="CE1244" s="4"/>
      <c r="CF1244" s="4"/>
      <c r="CG1244" s="4"/>
      <c r="CH1244" s="4"/>
      <c r="CI1244" s="4"/>
      <c r="CJ1244" s="4"/>
      <c r="CK1244" s="4"/>
      <c r="CL1244" s="4"/>
      <c r="CM1244" s="4"/>
    </row>
    <row r="1245" ht="14.25" customHeight="1">
      <c r="A1245" s="1" t="str">
        <f t="shared" si="248"/>
        <v>OK</v>
      </c>
      <c r="B1245" s="3" t="str">
        <f t="shared" si="249"/>
        <v>OK</v>
      </c>
      <c r="C1245" s="4" t="s">
        <v>6560</v>
      </c>
      <c r="D1245" s="4" t="s">
        <v>6048</v>
      </c>
      <c r="E1245" s="4"/>
      <c r="F1245" s="4"/>
      <c r="G1245" s="4"/>
      <c r="H1245" s="4" t="s">
        <v>6561</v>
      </c>
      <c r="I1245" s="4"/>
      <c r="J1245" s="4"/>
      <c r="K1245" s="4"/>
      <c r="L1245" s="4"/>
      <c r="M1245" s="4" t="s">
        <v>47</v>
      </c>
      <c r="N1245" s="4" t="s">
        <v>8</v>
      </c>
      <c r="O1245" s="4" t="s">
        <v>1474</v>
      </c>
      <c r="P1245" s="4" t="s">
        <v>544</v>
      </c>
      <c r="Q1245" s="4"/>
      <c r="R1245" s="4" t="s">
        <v>6562</v>
      </c>
      <c r="S1245" s="4" t="s">
        <v>6563</v>
      </c>
      <c r="T1245" s="4" t="s">
        <v>6564</v>
      </c>
      <c r="U1245" s="4" t="s">
        <v>6565</v>
      </c>
      <c r="V1245" s="4" t="s">
        <v>6566</v>
      </c>
      <c r="W1245" s="4" t="s">
        <v>6567</v>
      </c>
      <c r="X1245" s="4" t="s">
        <v>171</v>
      </c>
      <c r="Y1245" s="4" t="s">
        <v>6568</v>
      </c>
      <c r="Z1245" s="4"/>
      <c r="AA1245" s="4">
        <v>1333.0</v>
      </c>
      <c r="AB1245" s="4" t="s">
        <v>49</v>
      </c>
      <c r="AC1245" s="4"/>
      <c r="AD1245" s="4"/>
      <c r="AE1245" s="4"/>
      <c r="AF1245" s="4"/>
      <c r="AG1245" s="4"/>
      <c r="AH1245" s="4"/>
      <c r="AI1245" s="4"/>
      <c r="AJ1245" s="4"/>
      <c r="AK1245" s="4"/>
      <c r="AL1245" s="4"/>
      <c r="AM1245" s="4"/>
      <c r="AN1245" s="4"/>
      <c r="AO1245" s="4"/>
      <c r="AP1245" s="4" t="str">
        <f>VLOOKUP(AA1246,[1]Trộn!AA1245:AB4237,2,FALSE)</f>
        <v>#ERROR!</v>
      </c>
      <c r="AQ1245" s="4"/>
      <c r="AR1245" s="4"/>
      <c r="AS1245" s="4"/>
      <c r="AT1245" s="4"/>
      <c r="AU1245" s="4"/>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4"/>
      <c r="BU1245" s="4"/>
      <c r="BV1245" s="4"/>
      <c r="BW1245" s="4"/>
      <c r="BX1245" s="4"/>
      <c r="BY1245" s="4"/>
      <c r="BZ1245" s="4"/>
      <c r="CA1245" s="4"/>
      <c r="CB1245" s="4"/>
      <c r="CC1245" s="4"/>
      <c r="CD1245" s="4"/>
      <c r="CE1245" s="4"/>
      <c r="CF1245" s="4"/>
      <c r="CG1245" s="4"/>
      <c r="CH1245" s="4"/>
      <c r="CI1245" s="4"/>
      <c r="CJ1245" s="4"/>
      <c r="CK1245" s="4"/>
      <c r="CL1245" s="4"/>
      <c r="CM1245" s="4"/>
    </row>
    <row r="1246" ht="14.25" customHeight="1">
      <c r="A1246" s="1" t="str">
        <f t="shared" si="248"/>
        <v>OK</v>
      </c>
      <c r="B1246" s="3" t="str">
        <f t="shared" si="249"/>
        <v>OK</v>
      </c>
      <c r="C1246" s="4" t="s">
        <v>6560</v>
      </c>
      <c r="D1246" s="4" t="s">
        <v>6048</v>
      </c>
      <c r="E1246" s="4"/>
      <c r="F1246" s="4"/>
      <c r="G1246" s="4"/>
      <c r="H1246" s="4" t="s">
        <v>6561</v>
      </c>
      <c r="I1246" s="4"/>
      <c r="J1246" s="4"/>
      <c r="K1246" s="4"/>
      <c r="L1246" s="4"/>
      <c r="M1246" s="4" t="s">
        <v>47</v>
      </c>
      <c r="N1246" s="4" t="s">
        <v>5</v>
      </c>
      <c r="O1246" s="4" t="s">
        <v>1474</v>
      </c>
      <c r="P1246" s="4" t="s">
        <v>544</v>
      </c>
      <c r="Q1246" s="4"/>
      <c r="R1246" s="4" t="s">
        <v>6569</v>
      </c>
      <c r="S1246" s="4" t="s">
        <v>6570</v>
      </c>
      <c r="T1246" s="4" t="s">
        <v>6571</v>
      </c>
      <c r="U1246" s="4" t="s">
        <v>6572</v>
      </c>
      <c r="V1246" s="4" t="s">
        <v>6573</v>
      </c>
      <c r="W1246" s="4" t="s">
        <v>1851</v>
      </c>
      <c r="X1246" s="4" t="s">
        <v>171</v>
      </c>
      <c r="Y1246" s="4" t="s">
        <v>6574</v>
      </c>
      <c r="Z1246" s="4"/>
      <c r="AA1246" s="4">
        <v>1334.0</v>
      </c>
      <c r="AB1246" s="4" t="s">
        <v>49</v>
      </c>
      <c r="AC1246" s="4"/>
      <c r="AD1246" s="4"/>
      <c r="AE1246" s="4"/>
      <c r="AF1246" s="4"/>
      <c r="AG1246" s="4"/>
      <c r="AH1246" s="4"/>
      <c r="AI1246" s="4"/>
      <c r="AJ1246" s="4"/>
      <c r="AK1246" s="4"/>
      <c r="AL1246" s="4"/>
      <c r="AM1246" s="4"/>
      <c r="AN1246" s="4"/>
      <c r="AO1246" s="4"/>
      <c r="AP1246" s="4" t="str">
        <f>VLOOKUP(AA1247,[1]Trộn!AA1246:AB4238,2,FALSE)</f>
        <v>#ERROR!</v>
      </c>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c r="BZ1246" s="4"/>
      <c r="CA1246" s="4"/>
      <c r="CB1246" s="4"/>
      <c r="CC1246" s="4"/>
      <c r="CD1246" s="4"/>
      <c r="CE1246" s="4"/>
      <c r="CF1246" s="4"/>
      <c r="CG1246" s="4"/>
      <c r="CH1246" s="4"/>
      <c r="CI1246" s="4"/>
      <c r="CJ1246" s="4"/>
      <c r="CK1246" s="4"/>
      <c r="CL1246" s="4"/>
      <c r="CM1246" s="4"/>
    </row>
    <row r="1247" ht="14.25" customHeight="1">
      <c r="A1247" s="1" t="str">
        <f t="shared" si="248"/>
        <v>OK</v>
      </c>
      <c r="B1247" s="3" t="str">
        <f t="shared" si="249"/>
        <v>OK</v>
      </c>
      <c r="C1247" s="4" t="s">
        <v>6560</v>
      </c>
      <c r="D1247" s="4" t="s">
        <v>6048</v>
      </c>
      <c r="E1247" s="4"/>
      <c r="F1247" s="4"/>
      <c r="G1247" s="4"/>
      <c r="H1247" s="4"/>
      <c r="I1247" s="4"/>
      <c r="J1247" s="4"/>
      <c r="K1247" s="4"/>
      <c r="L1247" s="4"/>
      <c r="M1247" s="4" t="s">
        <v>49</v>
      </c>
      <c r="N1247" s="4" t="s">
        <v>5</v>
      </c>
      <c r="O1247" s="4" t="s">
        <v>3302</v>
      </c>
      <c r="P1247" s="4" t="s">
        <v>3303</v>
      </c>
      <c r="Q1247" s="4"/>
      <c r="R1247" s="4" t="s">
        <v>6575</v>
      </c>
      <c r="S1247" s="4" t="s">
        <v>6576</v>
      </c>
      <c r="T1247" s="4" t="s">
        <v>6577</v>
      </c>
      <c r="U1247" s="4" t="s">
        <v>6578</v>
      </c>
      <c r="V1247" s="4" t="s">
        <v>6579</v>
      </c>
      <c r="W1247" s="4"/>
      <c r="X1247" s="4"/>
      <c r="Y1247" s="4"/>
      <c r="Z1247" s="4"/>
      <c r="AA1247" s="4">
        <v>1335.0</v>
      </c>
      <c r="AB1247" s="4" t="s">
        <v>49</v>
      </c>
      <c r="AC1247" s="4"/>
      <c r="AD1247" s="4"/>
      <c r="AE1247" s="4"/>
      <c r="AF1247" s="4"/>
      <c r="AG1247" s="4"/>
      <c r="AH1247" s="4"/>
      <c r="AI1247" s="4"/>
      <c r="AJ1247" s="4"/>
      <c r="AK1247" s="4"/>
      <c r="AL1247" s="4"/>
      <c r="AM1247" s="4"/>
      <c r="AN1247" s="4"/>
      <c r="AO1247" s="4"/>
      <c r="AP1247" s="4" t="str">
        <f>VLOOKUP(AA1248,[1]Trộn!AA1247:AB4239,2,FALSE)</f>
        <v>#ERROR!</v>
      </c>
      <c r="AQ1247" s="4"/>
      <c r="AR1247" s="4"/>
      <c r="AS1247" s="4"/>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4"/>
      <c r="BU1247" s="4"/>
      <c r="BV1247" s="4"/>
      <c r="BW1247" s="4"/>
      <c r="BX1247" s="4"/>
      <c r="BY1247" s="4"/>
      <c r="BZ1247" s="4"/>
      <c r="CA1247" s="4"/>
      <c r="CB1247" s="4"/>
      <c r="CC1247" s="4"/>
      <c r="CD1247" s="4"/>
      <c r="CE1247" s="4"/>
      <c r="CF1247" s="4"/>
      <c r="CG1247" s="4"/>
      <c r="CH1247" s="4"/>
      <c r="CI1247" s="4"/>
      <c r="CJ1247" s="4"/>
      <c r="CK1247" s="4"/>
      <c r="CL1247" s="4"/>
      <c r="CM1247" s="4"/>
    </row>
    <row r="1248" ht="14.25" customHeight="1">
      <c r="A1248" s="1" t="str">
        <f t="shared" si="248"/>
        <v>OK</v>
      </c>
      <c r="B1248" s="3" t="str">
        <f t="shared" si="249"/>
        <v>OK</v>
      </c>
      <c r="C1248" s="4" t="s">
        <v>6560</v>
      </c>
      <c r="D1248" s="4" t="s">
        <v>6048</v>
      </c>
      <c r="E1248" s="4"/>
      <c r="F1248" s="4"/>
      <c r="G1248" s="4"/>
      <c r="H1248" s="4" t="s">
        <v>6561</v>
      </c>
      <c r="I1248" s="4"/>
      <c r="J1248" s="4"/>
      <c r="K1248" s="4"/>
      <c r="L1248" s="4"/>
      <c r="M1248" s="4" t="s">
        <v>49</v>
      </c>
      <c r="N1248" s="4" t="s">
        <v>8</v>
      </c>
      <c r="O1248" s="4" t="s">
        <v>3767</v>
      </c>
      <c r="P1248" s="4" t="s">
        <v>3861</v>
      </c>
      <c r="Q1248" s="4"/>
      <c r="R1248" s="4" t="s">
        <v>6580</v>
      </c>
      <c r="S1248" s="4" t="s">
        <v>6581</v>
      </c>
      <c r="T1248" s="4" t="s">
        <v>6582</v>
      </c>
      <c r="U1248" s="4" t="s">
        <v>6583</v>
      </c>
      <c r="V1248" s="4" t="s">
        <v>6584</v>
      </c>
      <c r="W1248" s="4" t="s">
        <v>6585</v>
      </c>
      <c r="X1248" s="4"/>
      <c r="Y1248" s="4"/>
      <c r="Z1248" s="4"/>
      <c r="AA1248" s="4">
        <v>1336.0</v>
      </c>
      <c r="AB1248" s="4" t="s">
        <v>49</v>
      </c>
      <c r="AC1248" s="4"/>
      <c r="AD1248" s="4"/>
      <c r="AE1248" s="4"/>
      <c r="AF1248" s="4"/>
      <c r="AG1248" s="4"/>
      <c r="AH1248" s="4"/>
      <c r="AI1248" s="4"/>
      <c r="AJ1248" s="4"/>
      <c r="AK1248" s="4"/>
      <c r="AL1248" s="4"/>
      <c r="AM1248" s="4"/>
      <c r="AN1248" s="4"/>
      <c r="AO1248" s="4"/>
      <c r="AP1248" s="4" t="str">
        <f>VLOOKUP(AA1249,[1]Trộn!AA1248:AB4240,2,FALSE)</f>
        <v>#ERROR!</v>
      </c>
      <c r="AQ1248" s="4"/>
      <c r="AR1248" s="4"/>
      <c r="AS1248" s="4"/>
      <c r="AT1248" s="4"/>
      <c r="AU1248" s="4"/>
      <c r="AV1248" s="4"/>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c r="CD1248" s="4"/>
      <c r="CE1248" s="4"/>
      <c r="CF1248" s="4"/>
      <c r="CG1248" s="4"/>
      <c r="CH1248" s="4"/>
      <c r="CI1248" s="4"/>
      <c r="CJ1248" s="4"/>
      <c r="CK1248" s="4"/>
      <c r="CL1248" s="4"/>
      <c r="CM1248" s="4"/>
    </row>
    <row r="1249" ht="14.25" customHeight="1">
      <c r="A1249" s="1" t="str">
        <f t="shared" si="248"/>
        <v>OK</v>
      </c>
      <c r="B1249" s="3" t="str">
        <f t="shared" si="249"/>
        <v>OK</v>
      </c>
      <c r="C1249" s="4" t="s">
        <v>6560</v>
      </c>
      <c r="D1249" s="4" t="s">
        <v>6048</v>
      </c>
      <c r="E1249" s="4"/>
      <c r="F1249" s="4"/>
      <c r="G1249" s="4"/>
      <c r="H1249" s="4" t="s">
        <v>6561</v>
      </c>
      <c r="I1249" s="4"/>
      <c r="J1249" s="4"/>
      <c r="K1249" s="4"/>
      <c r="L1249" s="4"/>
      <c r="M1249" s="4" t="s">
        <v>48</v>
      </c>
      <c r="N1249" s="4" t="s">
        <v>9</v>
      </c>
      <c r="O1249" s="4" t="s">
        <v>135</v>
      </c>
      <c r="P1249" s="4" t="s">
        <v>136</v>
      </c>
      <c r="Q1249" s="4"/>
      <c r="R1249" s="4" t="s">
        <v>6586</v>
      </c>
      <c r="S1249" s="4"/>
      <c r="T1249" s="4"/>
      <c r="U1249" s="4"/>
      <c r="V1249" s="4"/>
      <c r="W1249" s="4"/>
      <c r="X1249" s="4" t="s">
        <v>6587</v>
      </c>
      <c r="Y1249" s="4" t="s">
        <v>6588</v>
      </c>
      <c r="Z1249" s="4"/>
      <c r="AA1249" s="4">
        <v>1337.0</v>
      </c>
      <c r="AB1249" s="4" t="s">
        <v>48</v>
      </c>
      <c r="AC1249" s="4"/>
      <c r="AD1249" s="4"/>
      <c r="AE1249" s="4"/>
      <c r="AF1249" s="4"/>
      <c r="AG1249" s="4"/>
      <c r="AH1249" s="4"/>
      <c r="AI1249" s="4"/>
      <c r="AJ1249" s="4"/>
      <c r="AK1249" s="4"/>
      <c r="AL1249" s="4"/>
      <c r="AM1249" s="4"/>
      <c r="AN1249" s="4"/>
      <c r="AO1249" s="4"/>
      <c r="AP1249" s="4" t="str">
        <f>VLOOKUP(AA1250,[1]Trộn!AA1249:AB4241,2,FALSE)</f>
        <v>#ERROR!</v>
      </c>
      <c r="AQ1249" s="4"/>
      <c r="AR1249" s="4"/>
      <c r="AS1249" s="4"/>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row>
    <row r="1250" ht="14.25" customHeight="1">
      <c r="A1250" s="1" t="str">
        <f t="shared" si="248"/>
        <v/>
      </c>
      <c r="B1250" s="3">
        <f t="shared" si="249"/>
        <v>0</v>
      </c>
      <c r="C1250" s="4" t="s">
        <v>6560</v>
      </c>
      <c r="D1250" s="4" t="s">
        <v>6048</v>
      </c>
      <c r="E1250" s="4"/>
      <c r="F1250" s="4"/>
      <c r="G1250" s="4"/>
      <c r="H1250" s="4"/>
      <c r="I1250" s="4"/>
      <c r="J1250" s="4"/>
      <c r="K1250" s="4"/>
      <c r="L1250" s="4"/>
      <c r="M1250" s="4"/>
      <c r="N1250" s="4"/>
      <c r="O1250" s="4"/>
      <c r="P1250" s="4" t="s">
        <v>4445</v>
      </c>
      <c r="Q1250" s="4" t="s">
        <v>9</v>
      </c>
      <c r="R1250" s="4" t="s">
        <v>6589</v>
      </c>
      <c r="S1250" s="4" t="s">
        <v>150</v>
      </c>
      <c r="T1250" s="4" t="s">
        <v>150</v>
      </c>
      <c r="U1250" s="4" t="s">
        <v>150</v>
      </c>
      <c r="V1250" s="4" t="s">
        <v>150</v>
      </c>
      <c r="W1250" s="4" t="s">
        <v>150</v>
      </c>
      <c r="X1250" s="4" t="s">
        <v>6590</v>
      </c>
      <c r="Y1250" s="4"/>
      <c r="Z1250" s="4" t="s">
        <v>6591</v>
      </c>
      <c r="AA1250" s="4">
        <v>1338.0</v>
      </c>
      <c r="AB1250" s="4" t="s">
        <v>49</v>
      </c>
      <c r="AC1250" s="4"/>
      <c r="AD1250" s="4"/>
      <c r="AE1250" s="4"/>
      <c r="AF1250" s="4"/>
      <c r="AG1250" s="4"/>
      <c r="AH1250" s="4"/>
      <c r="AI1250" s="4"/>
      <c r="AJ1250" s="4"/>
      <c r="AK1250" s="4"/>
      <c r="AL1250" s="4"/>
      <c r="AM1250" s="4"/>
      <c r="AN1250" s="4"/>
      <c r="AO1250" s="4"/>
      <c r="AP1250" s="4" t="str">
        <f>VLOOKUP(AA1251,[1]Trộn!AA1250:AB4242,2,FALSE)</f>
        <v>#ERROR!</v>
      </c>
      <c r="AQ1250" s="4"/>
      <c r="AR1250" s="4"/>
      <c r="AS1250" s="4"/>
      <c r="AT1250" s="4"/>
      <c r="AU1250" s="4"/>
      <c r="AV1250" s="4"/>
      <c r="AW1250" s="4"/>
      <c r="AX1250" s="4"/>
      <c r="AY1250" s="4"/>
      <c r="AZ1250" s="4"/>
      <c r="BA1250" s="4"/>
      <c r="BB1250" s="4"/>
      <c r="BC1250" s="4"/>
      <c r="BD1250" s="4"/>
      <c r="BE1250" s="4"/>
      <c r="BF1250" s="4"/>
      <c r="BG1250" s="4"/>
      <c r="BH1250" s="4"/>
      <c r="BI1250" s="4"/>
      <c r="BJ1250" s="4"/>
      <c r="BK1250" s="4"/>
      <c r="BL1250" s="4"/>
      <c r="BM1250" s="4"/>
      <c r="BN1250" s="4"/>
      <c r="BO1250" s="4"/>
      <c r="BP1250" s="4"/>
      <c r="BQ1250" s="4"/>
      <c r="BR1250" s="4"/>
      <c r="BS1250" s="4"/>
      <c r="BT1250" s="4"/>
      <c r="BU1250" s="4"/>
      <c r="BV1250" s="4"/>
      <c r="BW1250" s="4"/>
      <c r="BX1250" s="4"/>
      <c r="BY1250" s="4"/>
      <c r="BZ1250" s="4"/>
      <c r="CA1250" s="4"/>
      <c r="CB1250" s="4"/>
      <c r="CC1250" s="4"/>
      <c r="CD1250" s="4"/>
      <c r="CE1250" s="4"/>
      <c r="CF1250" s="4"/>
      <c r="CG1250" s="4"/>
      <c r="CH1250" s="4"/>
      <c r="CI1250" s="4"/>
      <c r="CJ1250" s="4"/>
      <c r="CK1250" s="4"/>
      <c r="CL1250" s="4"/>
      <c r="CM1250" s="4"/>
    </row>
    <row r="1251" ht="14.25" customHeight="1">
      <c r="A1251" s="1" t="str">
        <f t="shared" si="248"/>
        <v>OK</v>
      </c>
      <c r="B1251" s="3" t="str">
        <f t="shared" si="249"/>
        <v>OK</v>
      </c>
      <c r="C1251" s="4" t="s">
        <v>6592</v>
      </c>
      <c r="D1251" s="4" t="s">
        <v>6048</v>
      </c>
      <c r="E1251" s="4"/>
      <c r="F1251" s="4"/>
      <c r="G1251" s="4"/>
      <c r="H1251" s="4" t="s">
        <v>6593</v>
      </c>
      <c r="I1251" s="4"/>
      <c r="J1251" s="4"/>
      <c r="K1251" s="4"/>
      <c r="L1251" s="4"/>
      <c r="M1251" s="4" t="s">
        <v>47</v>
      </c>
      <c r="N1251" s="4" t="s">
        <v>5</v>
      </c>
      <c r="O1251" s="4" t="s">
        <v>1027</v>
      </c>
      <c r="P1251" s="4" t="s">
        <v>1473</v>
      </c>
      <c r="Q1251" s="4"/>
      <c r="R1251" s="4" t="s">
        <v>6594</v>
      </c>
      <c r="S1251" s="4" t="s">
        <v>6595</v>
      </c>
      <c r="T1251" s="4" t="s">
        <v>6596</v>
      </c>
      <c r="U1251" s="4" t="s">
        <v>6597</v>
      </c>
      <c r="V1251" s="4" t="s">
        <v>6598</v>
      </c>
      <c r="W1251" s="4" t="s">
        <v>6599</v>
      </c>
      <c r="X1251" s="4" t="s">
        <v>99</v>
      </c>
      <c r="Y1251" s="4" t="s">
        <v>6600</v>
      </c>
      <c r="Z1251" s="4"/>
      <c r="AA1251" s="4">
        <v>1339.0</v>
      </c>
      <c r="AB1251" s="4" t="s">
        <v>49</v>
      </c>
      <c r="AC1251" s="4"/>
      <c r="AD1251" s="4"/>
      <c r="AE1251" s="4"/>
      <c r="AF1251" s="4"/>
      <c r="AG1251" s="4"/>
      <c r="AH1251" s="4"/>
      <c r="AI1251" s="4"/>
      <c r="AJ1251" s="4"/>
      <c r="AK1251" s="4"/>
      <c r="AL1251" s="4"/>
      <c r="AM1251" s="4"/>
      <c r="AN1251" s="4"/>
      <c r="AO1251" s="4"/>
      <c r="AP1251" s="4" t="str">
        <f>VLOOKUP(AA1252,[1]Trộn!AA1251:AB4243,2,FALSE)</f>
        <v>#ERROR!</v>
      </c>
      <c r="AQ1251" s="4"/>
      <c r="AR1251" s="4"/>
      <c r="AS1251" s="4"/>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row>
    <row r="1252" ht="14.25" customHeight="1">
      <c r="A1252" s="1" t="str">
        <f t="shared" si="248"/>
        <v>OK</v>
      </c>
      <c r="B1252" s="3" t="str">
        <f t="shared" si="249"/>
        <v>OK</v>
      </c>
      <c r="C1252" s="4" t="s">
        <v>6592</v>
      </c>
      <c r="D1252" s="4" t="s">
        <v>6048</v>
      </c>
      <c r="E1252" s="4"/>
      <c r="F1252" s="4"/>
      <c r="G1252" s="4"/>
      <c r="H1252" s="4" t="s">
        <v>6593</v>
      </c>
      <c r="I1252" s="4"/>
      <c r="J1252" s="4"/>
      <c r="K1252" s="4"/>
      <c r="L1252" s="4"/>
      <c r="M1252" s="4" t="s">
        <v>49</v>
      </c>
      <c r="N1252" s="4" t="s">
        <v>5</v>
      </c>
      <c r="O1252" s="4" t="s">
        <v>3028</v>
      </c>
      <c r="P1252" s="4" t="s">
        <v>3029</v>
      </c>
      <c r="Q1252" s="4"/>
      <c r="R1252" s="4" t="s">
        <v>6601</v>
      </c>
      <c r="S1252" s="4" t="s">
        <v>6602</v>
      </c>
      <c r="T1252" s="4" t="s">
        <v>6603</v>
      </c>
      <c r="U1252" s="4" t="s">
        <v>6604</v>
      </c>
      <c r="V1252" s="4" t="s">
        <v>6469</v>
      </c>
      <c r="W1252" s="4" t="s">
        <v>4429</v>
      </c>
      <c r="X1252" s="4"/>
      <c r="Y1252" s="4"/>
      <c r="Z1252" s="4"/>
      <c r="AA1252" s="4">
        <v>1340.0</v>
      </c>
      <c r="AB1252" s="4" t="s">
        <v>49</v>
      </c>
      <c r="AC1252" s="4"/>
      <c r="AD1252" s="4"/>
      <c r="AE1252" s="4"/>
      <c r="AF1252" s="4"/>
      <c r="AG1252" s="4"/>
      <c r="AH1252" s="4"/>
      <c r="AI1252" s="4"/>
      <c r="AJ1252" s="4"/>
      <c r="AK1252" s="4"/>
      <c r="AL1252" s="4"/>
      <c r="AM1252" s="4"/>
      <c r="AN1252" s="4"/>
      <c r="AO1252" s="4"/>
      <c r="AP1252" s="4" t="str">
        <f>VLOOKUP(AA1253,[1]Trộn!AA1252:AB4244,2,FALSE)</f>
        <v>#ERROR!</v>
      </c>
      <c r="AQ1252" s="4"/>
      <c r="AR1252" s="4"/>
      <c r="AS1252" s="4"/>
      <c r="AT1252" s="4"/>
      <c r="AU1252" s="4"/>
      <c r="AV1252" s="4"/>
      <c r="AW1252" s="4"/>
      <c r="AX1252" s="4"/>
      <c r="AY1252" s="4"/>
      <c r="AZ1252" s="4"/>
      <c r="BA1252" s="4"/>
      <c r="BB1252" s="4"/>
      <c r="BC1252" s="4"/>
      <c r="BD1252" s="4"/>
      <c r="BE1252" s="4"/>
      <c r="BF1252" s="4"/>
      <c r="BG1252" s="4"/>
      <c r="BH1252" s="4"/>
      <c r="BI1252" s="4"/>
      <c r="BJ1252" s="4"/>
      <c r="BK1252" s="4"/>
      <c r="BL1252" s="4"/>
      <c r="BM1252" s="4"/>
      <c r="BN1252" s="4"/>
      <c r="BO1252" s="4"/>
      <c r="BP1252" s="4"/>
      <c r="BQ1252" s="4"/>
      <c r="BR1252" s="4"/>
      <c r="BS1252" s="4"/>
      <c r="BT1252" s="4"/>
      <c r="BU1252" s="4"/>
      <c r="BV1252" s="4"/>
      <c r="BW1252" s="4"/>
      <c r="BX1252" s="4"/>
      <c r="BY1252" s="4"/>
      <c r="BZ1252" s="4"/>
      <c r="CA1252" s="4"/>
      <c r="CB1252" s="4"/>
      <c r="CC1252" s="4"/>
      <c r="CD1252" s="4"/>
      <c r="CE1252" s="4"/>
      <c r="CF1252" s="4"/>
      <c r="CG1252" s="4"/>
      <c r="CH1252" s="4"/>
      <c r="CI1252" s="4"/>
      <c r="CJ1252" s="4"/>
      <c r="CK1252" s="4"/>
      <c r="CL1252" s="4"/>
      <c r="CM1252" s="4"/>
    </row>
    <row r="1253" ht="14.25" customHeight="1">
      <c r="A1253" s="1" t="str">
        <f t="shared" si="248"/>
        <v>OK</v>
      </c>
      <c r="B1253" s="3" t="str">
        <f t="shared" si="249"/>
        <v>OK</v>
      </c>
      <c r="C1253" s="4" t="s">
        <v>6592</v>
      </c>
      <c r="D1253" s="4" t="s">
        <v>6048</v>
      </c>
      <c r="E1253" s="4"/>
      <c r="F1253" s="4"/>
      <c r="G1253" s="4"/>
      <c r="H1253" s="4" t="s">
        <v>6593</v>
      </c>
      <c r="I1253" s="4"/>
      <c r="J1253" s="4"/>
      <c r="K1253" s="4"/>
      <c r="L1253" s="4"/>
      <c r="M1253" s="4" t="s">
        <v>49</v>
      </c>
      <c r="N1253" s="4" t="s">
        <v>8</v>
      </c>
      <c r="O1253" s="4" t="s">
        <v>3229</v>
      </c>
      <c r="P1253" s="4" t="s">
        <v>3702</v>
      </c>
      <c r="Q1253" s="4"/>
      <c r="R1253" s="4" t="s">
        <v>6605</v>
      </c>
      <c r="S1253" s="4" t="s">
        <v>6606</v>
      </c>
      <c r="T1253" s="4" t="s">
        <v>6607</v>
      </c>
      <c r="U1253" s="4" t="s">
        <v>6608</v>
      </c>
      <c r="V1253" s="4" t="s">
        <v>6609</v>
      </c>
      <c r="W1253" s="4" t="s">
        <v>6610</v>
      </c>
      <c r="X1253" s="4"/>
      <c r="Y1253" s="4"/>
      <c r="Z1253" s="4"/>
      <c r="AA1253" s="4">
        <v>1341.0</v>
      </c>
      <c r="AB1253" s="4" t="s">
        <v>49</v>
      </c>
      <c r="AC1253" s="4"/>
      <c r="AD1253" s="4"/>
      <c r="AE1253" s="4"/>
      <c r="AF1253" s="4"/>
      <c r="AG1253" s="4"/>
      <c r="AH1253" s="4"/>
      <c r="AI1253" s="4"/>
      <c r="AJ1253" s="4"/>
      <c r="AK1253" s="4"/>
      <c r="AL1253" s="4"/>
      <c r="AM1253" s="4"/>
      <c r="AN1253" s="4"/>
      <c r="AO1253" s="4"/>
      <c r="AP1253" s="4" t="str">
        <f>VLOOKUP(AA1254,[1]Trộn!AA1253:AB4245,2,FALSE)</f>
        <v>#ERROR!</v>
      </c>
      <c r="AQ1253" s="4"/>
      <c r="AR1253" s="4"/>
      <c r="AS1253" s="4"/>
      <c r="AT1253" s="4"/>
      <c r="AU1253" s="4"/>
      <c r="AV1253" s="4"/>
      <c r="AW1253" s="4"/>
      <c r="AX1253" s="4"/>
      <c r="AY1253" s="4"/>
      <c r="AZ1253" s="4"/>
      <c r="BA1253" s="4"/>
      <c r="BB1253" s="4"/>
      <c r="BC1253" s="4"/>
      <c r="BD1253" s="4"/>
      <c r="BE1253" s="4"/>
      <c r="BF1253" s="4"/>
      <c r="BG1253" s="4"/>
      <c r="BH1253" s="4"/>
      <c r="BI1253" s="4"/>
      <c r="BJ1253" s="4"/>
      <c r="BK1253" s="4"/>
      <c r="BL1253" s="4"/>
      <c r="BM1253" s="4"/>
      <c r="BN1253" s="4"/>
      <c r="BO1253" s="4"/>
      <c r="BP1253" s="4"/>
      <c r="BQ1253" s="4"/>
      <c r="BR1253" s="4"/>
      <c r="BS1253" s="4"/>
      <c r="BT1253" s="4"/>
      <c r="BU1253" s="4"/>
      <c r="BV1253" s="4"/>
      <c r="BW1253" s="4"/>
      <c r="BX1253" s="4"/>
      <c r="BY1253" s="4"/>
      <c r="BZ1253" s="4"/>
      <c r="CA1253" s="4"/>
      <c r="CB1253" s="4"/>
      <c r="CC1253" s="4"/>
      <c r="CD1253" s="4"/>
      <c r="CE1253" s="4"/>
      <c r="CF1253" s="4"/>
      <c r="CG1253" s="4"/>
      <c r="CH1253" s="4"/>
      <c r="CI1253" s="4"/>
      <c r="CJ1253" s="4"/>
      <c r="CK1253" s="4"/>
      <c r="CL1253" s="4"/>
      <c r="CM1253" s="4"/>
    </row>
    <row r="1254" ht="14.25" customHeight="1">
      <c r="A1254" s="1" t="str">
        <f t="shared" si="248"/>
        <v/>
      </c>
      <c r="B1254" s="3" t="str">
        <f t="shared" si="249"/>
        <v>Tự do chọn</v>
      </c>
      <c r="C1254" s="4" t="s">
        <v>6592</v>
      </c>
      <c r="D1254" s="4" t="s">
        <v>6048</v>
      </c>
      <c r="E1254" s="4"/>
      <c r="F1254" s="4"/>
      <c r="G1254" s="4"/>
      <c r="H1254" s="4" t="s">
        <v>6593</v>
      </c>
      <c r="I1254" s="4"/>
      <c r="J1254" s="4"/>
      <c r="K1254" s="4"/>
      <c r="L1254" s="4"/>
      <c r="M1254" s="4" t="s">
        <v>48</v>
      </c>
      <c r="N1254" s="4" t="s">
        <v>9</v>
      </c>
      <c r="O1254" s="4"/>
      <c r="P1254" s="4"/>
      <c r="Q1254" s="4"/>
      <c r="R1254" s="4"/>
      <c r="S1254" s="4"/>
      <c r="T1254" s="4"/>
      <c r="U1254" s="4"/>
      <c r="V1254" s="4"/>
      <c r="W1254" s="4"/>
      <c r="X1254" s="4"/>
      <c r="Y1254" s="4"/>
      <c r="Z1254" s="4"/>
      <c r="AA1254" s="4">
        <v>1342.0</v>
      </c>
      <c r="AB1254" s="4" t="s">
        <v>48</v>
      </c>
      <c r="AC1254" s="4"/>
      <c r="AD1254" s="4"/>
      <c r="AE1254" s="4"/>
      <c r="AF1254" s="4"/>
      <c r="AG1254" s="4"/>
      <c r="AH1254" s="4"/>
      <c r="AI1254" s="4"/>
      <c r="AJ1254" s="4"/>
      <c r="AK1254" s="4"/>
      <c r="AL1254" s="4"/>
      <c r="AM1254" s="4"/>
      <c r="AN1254" s="4"/>
      <c r="AO1254" s="4"/>
      <c r="AP1254" s="4" t="str">
        <f>VLOOKUP(AA1255,[1]Trộn!AA1254:AB4246,2,FALSE)</f>
        <v>#ERROR!</v>
      </c>
      <c r="AQ1254" s="4"/>
      <c r="AR1254" s="4"/>
      <c r="AS1254" s="4"/>
      <c r="AT1254" s="4"/>
      <c r="AU1254" s="4"/>
      <c r="AV1254" s="4"/>
      <c r="AW1254" s="4"/>
      <c r="AX1254" s="4"/>
      <c r="AY1254" s="4"/>
      <c r="AZ1254" s="4"/>
      <c r="BA1254" s="4"/>
      <c r="BB1254" s="4"/>
      <c r="BC1254" s="4"/>
      <c r="BD1254" s="4"/>
      <c r="BE1254" s="4"/>
      <c r="BF1254" s="4"/>
      <c r="BG1254" s="4"/>
      <c r="BH1254" s="4"/>
      <c r="BI1254" s="4"/>
      <c r="BJ1254" s="4"/>
      <c r="BK1254" s="4"/>
      <c r="BL1254" s="4"/>
      <c r="BM1254" s="4"/>
      <c r="BN1254" s="4"/>
      <c r="BO1254" s="4"/>
      <c r="BP1254" s="4"/>
      <c r="BQ1254" s="4"/>
      <c r="BR1254" s="4"/>
      <c r="BS1254" s="4"/>
      <c r="BT1254" s="4"/>
      <c r="BU1254" s="4"/>
      <c r="BV1254" s="4"/>
      <c r="BW1254" s="4"/>
      <c r="BX1254" s="4"/>
      <c r="BY1254" s="4"/>
      <c r="BZ1254" s="4"/>
      <c r="CA1254" s="4"/>
      <c r="CB1254" s="4"/>
      <c r="CC1254" s="4"/>
      <c r="CD1254" s="4"/>
      <c r="CE1254" s="4"/>
      <c r="CF1254" s="4"/>
      <c r="CG1254" s="4"/>
      <c r="CH1254" s="4"/>
      <c r="CI1254" s="4"/>
      <c r="CJ1254" s="4"/>
      <c r="CK1254" s="4"/>
      <c r="CL1254" s="4"/>
      <c r="CM1254" s="4"/>
    </row>
    <row r="1255" ht="14.25" customHeight="1">
      <c r="A1255" s="1" t="str">
        <f t="shared" si="248"/>
        <v>OK</v>
      </c>
      <c r="B1255" s="3" t="str">
        <f t="shared" si="249"/>
        <v>OK</v>
      </c>
      <c r="C1255" s="4" t="s">
        <v>6612</v>
      </c>
      <c r="D1255" s="4" t="s">
        <v>6048</v>
      </c>
      <c r="E1255" s="4"/>
      <c r="F1255" s="4"/>
      <c r="G1255" s="4"/>
      <c r="H1255" s="4" t="s">
        <v>6613</v>
      </c>
      <c r="I1255" s="4"/>
      <c r="J1255" s="4"/>
      <c r="K1255" s="4"/>
      <c r="L1255" s="4"/>
      <c r="M1255" s="4" t="s">
        <v>47</v>
      </c>
      <c r="N1255" s="4" t="s">
        <v>5</v>
      </c>
      <c r="O1255" s="4" t="s">
        <v>1474</v>
      </c>
      <c r="P1255" s="4" t="s">
        <v>544</v>
      </c>
      <c r="Q1255" s="4"/>
      <c r="R1255" s="4" t="s">
        <v>6614</v>
      </c>
      <c r="S1255" s="4" t="s">
        <v>6615</v>
      </c>
      <c r="T1255" s="4" t="s">
        <v>6616</v>
      </c>
      <c r="U1255" s="4" t="s">
        <v>6617</v>
      </c>
      <c r="V1255" s="4" t="s">
        <v>3409</v>
      </c>
      <c r="W1255" s="4" t="s">
        <v>6618</v>
      </c>
      <c r="X1255" s="4" t="s">
        <v>151</v>
      </c>
      <c r="Y1255" s="4" t="s">
        <v>6619</v>
      </c>
      <c r="Z1255" s="4"/>
      <c r="AA1255" s="4">
        <v>1343.0</v>
      </c>
      <c r="AB1255" s="4" t="s">
        <v>49</v>
      </c>
      <c r="AC1255" s="4"/>
      <c r="AD1255" s="4"/>
      <c r="AE1255" s="4"/>
      <c r="AF1255" s="4"/>
      <c r="AG1255" s="4"/>
      <c r="AH1255" s="4"/>
      <c r="AI1255" s="4"/>
      <c r="AJ1255" s="4"/>
      <c r="AK1255" s="4"/>
      <c r="AL1255" s="4"/>
      <c r="AM1255" s="4"/>
      <c r="AN1255" s="4"/>
      <c r="AO1255" s="4"/>
      <c r="AP1255" s="4" t="str">
        <f>VLOOKUP(AA1256,[1]Trộn!AA1255:AB4247,2,FALSE)</f>
        <v>#ERROR!</v>
      </c>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c r="BM1255" s="4"/>
      <c r="BN1255" s="4"/>
      <c r="BO1255" s="4"/>
      <c r="BP1255" s="4"/>
      <c r="BQ1255" s="4"/>
      <c r="BR1255" s="4"/>
      <c r="BS1255" s="4"/>
      <c r="BT1255" s="4"/>
      <c r="BU1255" s="4"/>
      <c r="BV1255" s="4"/>
      <c r="BW1255" s="4"/>
      <c r="BX1255" s="4"/>
      <c r="BY1255" s="4"/>
      <c r="BZ1255" s="4"/>
      <c r="CA1255" s="4"/>
      <c r="CB1255" s="4"/>
      <c r="CC1255" s="4"/>
      <c r="CD1255" s="4"/>
      <c r="CE1255" s="4"/>
      <c r="CF1255" s="4"/>
      <c r="CG1255" s="4"/>
      <c r="CH1255" s="4"/>
      <c r="CI1255" s="4"/>
      <c r="CJ1255" s="4"/>
      <c r="CK1255" s="4"/>
      <c r="CL1255" s="4"/>
      <c r="CM1255" s="4"/>
    </row>
    <row r="1256" ht="14.25" customHeight="1">
      <c r="A1256" s="1" t="str">
        <f t="shared" si="248"/>
        <v>Giữ chỗ</v>
      </c>
      <c r="B1256" s="3" t="str">
        <f t="shared" si="249"/>
        <v>OK</v>
      </c>
      <c r="C1256" s="4" t="s">
        <v>6612</v>
      </c>
      <c r="D1256" s="4" t="s">
        <v>6048</v>
      </c>
      <c r="E1256" s="4"/>
      <c r="F1256" s="4"/>
      <c r="G1256" s="4"/>
      <c r="H1256" s="4" t="s">
        <v>6613</v>
      </c>
      <c r="I1256" s="4"/>
      <c r="J1256" s="4"/>
      <c r="K1256" s="4"/>
      <c r="L1256" s="4"/>
      <c r="M1256" s="4" t="s">
        <v>49</v>
      </c>
      <c r="N1256" s="4" t="s">
        <v>8</v>
      </c>
      <c r="O1256" s="4" t="s">
        <v>3275</v>
      </c>
      <c r="P1256" s="4" t="s">
        <v>3276</v>
      </c>
      <c r="Q1256" s="4"/>
      <c r="R1256" s="4"/>
      <c r="S1256" s="4"/>
      <c r="T1256" s="4"/>
      <c r="U1256" s="4"/>
      <c r="V1256" s="4"/>
      <c r="W1256" s="4"/>
      <c r="X1256" s="4"/>
      <c r="Y1256" s="4"/>
      <c r="Z1256" s="4"/>
      <c r="AA1256" s="4">
        <v>1344.0</v>
      </c>
      <c r="AB1256" s="4" t="s">
        <v>49</v>
      </c>
      <c r="AC1256" s="4"/>
      <c r="AD1256" s="4"/>
      <c r="AE1256" s="4"/>
      <c r="AF1256" s="4"/>
      <c r="AG1256" s="4"/>
      <c r="AH1256" s="4"/>
      <c r="AI1256" s="4"/>
      <c r="AJ1256" s="4"/>
      <c r="AK1256" s="4"/>
      <c r="AL1256" s="4"/>
      <c r="AM1256" s="4"/>
      <c r="AN1256" s="4"/>
      <c r="AO1256" s="4"/>
      <c r="AP1256" s="4" t="str">
        <f>VLOOKUP(AA1257,[1]Trộn!AA1256:AB4248,2,FALSE)</f>
        <v>#ERROR!</v>
      </c>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4"/>
      <c r="BU1256" s="4"/>
      <c r="BV1256" s="4"/>
      <c r="BW1256" s="4"/>
      <c r="BX1256" s="4"/>
      <c r="BY1256" s="4"/>
      <c r="BZ1256" s="4"/>
      <c r="CA1256" s="4"/>
      <c r="CB1256" s="4"/>
      <c r="CC1256" s="4"/>
      <c r="CD1256" s="4"/>
      <c r="CE1256" s="4"/>
      <c r="CF1256" s="4"/>
      <c r="CG1256" s="4"/>
      <c r="CH1256" s="4"/>
      <c r="CI1256" s="4"/>
      <c r="CJ1256" s="4"/>
      <c r="CK1256" s="4"/>
      <c r="CL1256" s="4"/>
      <c r="CM1256" s="4"/>
    </row>
    <row r="1257" ht="14.25" customHeight="1">
      <c r="A1257" s="1" t="str">
        <f t="shared" si="248"/>
        <v>OK</v>
      </c>
      <c r="B1257" s="3" t="str">
        <f t="shared" si="249"/>
        <v>OK</v>
      </c>
      <c r="C1257" s="4" t="s">
        <v>6612</v>
      </c>
      <c r="D1257" s="4" t="s">
        <v>6048</v>
      </c>
      <c r="E1257" s="4"/>
      <c r="F1257" s="4"/>
      <c r="G1257" s="4"/>
      <c r="H1257" s="4" t="s">
        <v>6613</v>
      </c>
      <c r="I1257" s="4"/>
      <c r="J1257" s="4"/>
      <c r="K1257" s="4"/>
      <c r="L1257" s="4"/>
      <c r="M1257" s="4" t="s">
        <v>49</v>
      </c>
      <c r="N1257" s="4" t="s">
        <v>5</v>
      </c>
      <c r="O1257" s="4" t="s">
        <v>2598</v>
      </c>
      <c r="P1257" s="4" t="s">
        <v>2668</v>
      </c>
      <c r="Q1257" s="4"/>
      <c r="R1257" s="4" t="s">
        <v>6620</v>
      </c>
      <c r="S1257" s="4" t="s">
        <v>6621</v>
      </c>
      <c r="T1257" s="4" t="s">
        <v>6622</v>
      </c>
      <c r="U1257" s="4" t="s">
        <v>6623</v>
      </c>
      <c r="V1257" s="4" t="s">
        <v>6624</v>
      </c>
      <c r="W1257" s="4" t="s">
        <v>6625</v>
      </c>
      <c r="X1257" s="4"/>
      <c r="Y1257" s="4"/>
      <c r="Z1257" s="4"/>
      <c r="AA1257" s="4">
        <v>1345.0</v>
      </c>
      <c r="AB1257" s="4" t="s">
        <v>49</v>
      </c>
      <c r="AC1257" s="4"/>
      <c r="AD1257" s="4"/>
      <c r="AE1257" s="4"/>
      <c r="AF1257" s="4"/>
      <c r="AG1257" s="4"/>
      <c r="AH1257" s="4"/>
      <c r="AI1257" s="4"/>
      <c r="AJ1257" s="4"/>
      <c r="AK1257" s="4"/>
      <c r="AL1257" s="4"/>
      <c r="AM1257" s="4"/>
      <c r="AN1257" s="4"/>
      <c r="AO1257" s="4"/>
      <c r="AP1257" s="4" t="str">
        <f>VLOOKUP(AA1258,[1]Trộn!AA1257:AB4249,2,FALSE)</f>
        <v>#ERROR!</v>
      </c>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c r="BM1257" s="4"/>
      <c r="BN1257" s="4"/>
      <c r="BO1257" s="4"/>
      <c r="BP1257" s="4"/>
      <c r="BQ1257" s="4"/>
      <c r="BR1257" s="4"/>
      <c r="BS1257" s="4"/>
      <c r="BT1257" s="4"/>
      <c r="BU1257" s="4"/>
      <c r="BV1257" s="4"/>
      <c r="BW1257" s="4"/>
      <c r="BX1257" s="4"/>
      <c r="BY1257" s="4"/>
      <c r="BZ1257" s="4"/>
      <c r="CA1257" s="4"/>
      <c r="CB1257" s="4"/>
      <c r="CC1257" s="4"/>
      <c r="CD1257" s="4"/>
      <c r="CE1257" s="4"/>
      <c r="CF1257" s="4"/>
      <c r="CG1257" s="4"/>
      <c r="CH1257" s="4"/>
      <c r="CI1257" s="4"/>
      <c r="CJ1257" s="4"/>
      <c r="CK1257" s="4"/>
      <c r="CL1257" s="4"/>
      <c r="CM1257" s="4"/>
    </row>
    <row r="1258" ht="14.25" customHeight="1">
      <c r="A1258" s="1" t="str">
        <f t="shared" si="248"/>
        <v/>
      </c>
      <c r="B1258" s="3" t="str">
        <f t="shared" si="249"/>
        <v>Tự do chọn</v>
      </c>
      <c r="C1258" s="4" t="s">
        <v>6612</v>
      </c>
      <c r="D1258" s="4" t="s">
        <v>6048</v>
      </c>
      <c r="E1258" s="4"/>
      <c r="F1258" s="4"/>
      <c r="G1258" s="4"/>
      <c r="H1258" s="4" t="s">
        <v>6613</v>
      </c>
      <c r="I1258" s="4"/>
      <c r="J1258" s="4"/>
      <c r="K1258" s="4"/>
      <c r="L1258" s="4"/>
      <c r="M1258" s="4" t="s">
        <v>48</v>
      </c>
      <c r="N1258" s="4" t="s">
        <v>9</v>
      </c>
      <c r="O1258" s="4"/>
      <c r="P1258" s="4"/>
      <c r="Q1258" s="4"/>
      <c r="R1258" s="4"/>
      <c r="S1258" s="4"/>
      <c r="T1258" s="4"/>
      <c r="U1258" s="4"/>
      <c r="V1258" s="4"/>
      <c r="W1258" s="4"/>
      <c r="X1258" s="4"/>
      <c r="Y1258" s="4"/>
      <c r="Z1258" s="4"/>
      <c r="AA1258" s="4">
        <v>1346.0</v>
      </c>
      <c r="AB1258" s="4" t="s">
        <v>48</v>
      </c>
      <c r="AC1258" s="4"/>
      <c r="AD1258" s="4"/>
      <c r="AE1258" s="4"/>
      <c r="AF1258" s="4"/>
      <c r="AG1258" s="4"/>
      <c r="AH1258" s="4"/>
      <c r="AI1258" s="4"/>
      <c r="AJ1258" s="4"/>
      <c r="AK1258" s="4"/>
      <c r="AL1258" s="4"/>
      <c r="AM1258" s="4"/>
      <c r="AN1258" s="4"/>
      <c r="AO1258" s="4"/>
      <c r="AP1258" s="4" t="str">
        <f>VLOOKUP(AA1259,[1]Trộn!AA1258:AB4250,2,FALSE)</f>
        <v>#ERROR!</v>
      </c>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c r="BM1258" s="4"/>
      <c r="BN1258" s="4"/>
      <c r="BO1258" s="4"/>
      <c r="BP1258" s="4"/>
      <c r="BQ1258" s="4"/>
      <c r="BR1258" s="4"/>
      <c r="BS1258" s="4"/>
      <c r="BT1258" s="4"/>
      <c r="BU1258" s="4"/>
      <c r="BV1258" s="4"/>
      <c r="BW1258" s="4"/>
      <c r="BX1258" s="4"/>
      <c r="BY1258" s="4"/>
      <c r="BZ1258" s="4"/>
      <c r="CA1258" s="4"/>
      <c r="CB1258" s="4"/>
      <c r="CC1258" s="4"/>
      <c r="CD1258" s="4"/>
      <c r="CE1258" s="4"/>
      <c r="CF1258" s="4"/>
      <c r="CG1258" s="4"/>
      <c r="CH1258" s="4"/>
      <c r="CI1258" s="4"/>
      <c r="CJ1258" s="4"/>
      <c r="CK1258" s="4"/>
      <c r="CL1258" s="4"/>
      <c r="CM1258" s="4"/>
    </row>
    <row r="1259" ht="14.25" customHeight="1">
      <c r="A1259" s="1" t="str">
        <f t="shared" si="248"/>
        <v>OK</v>
      </c>
      <c r="B1259" s="3" t="str">
        <f t="shared" si="249"/>
        <v>OK</v>
      </c>
      <c r="C1259" s="4" t="s">
        <v>6626</v>
      </c>
      <c r="D1259" s="4" t="s">
        <v>6048</v>
      </c>
      <c r="E1259" s="4"/>
      <c r="F1259" s="4"/>
      <c r="G1259" s="4"/>
      <c r="H1259" s="4" t="s">
        <v>6627</v>
      </c>
      <c r="I1259" s="4"/>
      <c r="J1259" s="4"/>
      <c r="K1259" s="4"/>
      <c r="L1259" s="4"/>
      <c r="M1259" s="4" t="s">
        <v>47</v>
      </c>
      <c r="N1259" s="4" t="s">
        <v>5</v>
      </c>
      <c r="O1259" s="4" t="s">
        <v>829</v>
      </c>
      <c r="P1259" s="4" t="s">
        <v>2442</v>
      </c>
      <c r="Q1259" s="4"/>
      <c r="R1259" s="4" t="s">
        <v>6628</v>
      </c>
      <c r="S1259" s="4" t="s">
        <v>6629</v>
      </c>
      <c r="T1259" s="4" t="s">
        <v>6630</v>
      </c>
      <c r="U1259" s="4" t="s">
        <v>6631</v>
      </c>
      <c r="V1259" s="4" t="s">
        <v>6632</v>
      </c>
      <c r="W1259" s="4" t="s">
        <v>6633</v>
      </c>
      <c r="X1259" s="4" t="s">
        <v>151</v>
      </c>
      <c r="Y1259" s="4" t="s">
        <v>6634</v>
      </c>
      <c r="Z1259" s="4"/>
      <c r="AA1259" s="4">
        <v>1347.0</v>
      </c>
      <c r="AB1259" s="4" t="s">
        <v>49</v>
      </c>
      <c r="AC1259" s="4"/>
      <c r="AD1259" s="4"/>
      <c r="AE1259" s="4"/>
      <c r="AF1259" s="4"/>
      <c r="AG1259" s="4"/>
      <c r="AH1259" s="4"/>
      <c r="AI1259" s="4"/>
      <c r="AJ1259" s="4"/>
      <c r="AK1259" s="4"/>
      <c r="AL1259" s="4"/>
      <c r="AM1259" s="4"/>
      <c r="AN1259" s="4"/>
      <c r="AO1259" s="4"/>
      <c r="AP1259" s="4" t="str">
        <f>VLOOKUP(AA1260,[1]Trộn!AA1259:AB4251,2,FALSE)</f>
        <v>#ERROR!</v>
      </c>
      <c r="AQ1259" s="4"/>
      <c r="AR1259" s="4"/>
      <c r="AS1259" s="4"/>
      <c r="AT1259" s="4"/>
      <c r="AU1259" s="4"/>
      <c r="AV1259" s="4"/>
      <c r="AW1259" s="4"/>
      <c r="AX1259" s="4"/>
      <c r="AY1259" s="4"/>
      <c r="AZ1259" s="4"/>
      <c r="BA1259" s="4"/>
      <c r="BB1259" s="4"/>
      <c r="BC1259" s="4"/>
      <c r="BD1259" s="4"/>
      <c r="BE1259" s="4"/>
      <c r="BF1259" s="4"/>
      <c r="BG1259" s="4"/>
      <c r="BH1259" s="4"/>
      <c r="BI1259" s="4"/>
      <c r="BJ1259" s="4"/>
      <c r="BK1259" s="4"/>
      <c r="BL1259" s="4"/>
      <c r="BM1259" s="4"/>
      <c r="BN1259" s="4"/>
      <c r="BO1259" s="4"/>
      <c r="BP1259" s="4"/>
      <c r="BQ1259" s="4"/>
      <c r="BR1259" s="4"/>
      <c r="BS1259" s="4"/>
      <c r="BT1259" s="4"/>
      <c r="BU1259" s="4"/>
      <c r="BV1259" s="4"/>
      <c r="BW1259" s="4"/>
      <c r="BX1259" s="4"/>
      <c r="BY1259" s="4"/>
      <c r="BZ1259" s="4"/>
      <c r="CA1259" s="4"/>
      <c r="CB1259" s="4"/>
      <c r="CC1259" s="4"/>
      <c r="CD1259" s="4"/>
      <c r="CE1259" s="4"/>
      <c r="CF1259" s="4"/>
      <c r="CG1259" s="4"/>
      <c r="CH1259" s="4"/>
      <c r="CI1259" s="4"/>
      <c r="CJ1259" s="4"/>
      <c r="CK1259" s="4"/>
      <c r="CL1259" s="4"/>
      <c r="CM1259" s="4"/>
    </row>
    <row r="1260" ht="14.25" customHeight="1">
      <c r="A1260" s="1" t="str">
        <f t="shared" si="248"/>
        <v>OK</v>
      </c>
      <c r="B1260" s="3" t="str">
        <f t="shared" si="249"/>
        <v>OK</v>
      </c>
      <c r="C1260" s="4" t="s">
        <v>6626</v>
      </c>
      <c r="D1260" s="4" t="s">
        <v>6048</v>
      </c>
      <c r="E1260" s="4"/>
      <c r="F1260" s="4"/>
      <c r="G1260" s="4"/>
      <c r="H1260" s="4" t="s">
        <v>6627</v>
      </c>
      <c r="I1260" s="4"/>
      <c r="J1260" s="4"/>
      <c r="K1260" s="4"/>
      <c r="L1260" s="4"/>
      <c r="M1260" s="4" t="s">
        <v>49</v>
      </c>
      <c r="N1260" s="4" t="s">
        <v>5</v>
      </c>
      <c r="O1260" s="4" t="s">
        <v>3302</v>
      </c>
      <c r="P1260" s="4" t="s">
        <v>4201</v>
      </c>
      <c r="Q1260" s="4"/>
      <c r="R1260" s="4" t="s">
        <v>6635</v>
      </c>
      <c r="S1260" s="4" t="s">
        <v>6636</v>
      </c>
      <c r="T1260" s="4" t="s">
        <v>6637</v>
      </c>
      <c r="U1260" s="4" t="s">
        <v>6638</v>
      </c>
      <c r="V1260" s="4" t="s">
        <v>6639</v>
      </c>
      <c r="W1260" s="4" t="s">
        <v>6640</v>
      </c>
      <c r="X1260" s="4"/>
      <c r="Y1260" s="4"/>
      <c r="Z1260" s="4"/>
      <c r="AA1260" s="4">
        <v>1348.0</v>
      </c>
      <c r="AB1260" s="4" t="s">
        <v>13</v>
      </c>
      <c r="AC1260" s="4"/>
      <c r="AD1260" s="4"/>
      <c r="AE1260" s="4"/>
      <c r="AF1260" s="4"/>
      <c r="AG1260" s="4"/>
      <c r="AH1260" s="4"/>
      <c r="AI1260" s="4"/>
      <c r="AJ1260" s="4"/>
      <c r="AK1260" s="4"/>
      <c r="AL1260" s="4"/>
      <c r="AM1260" s="4"/>
      <c r="AN1260" s="4"/>
      <c r="AO1260" s="4"/>
      <c r="AP1260" s="4" t="str">
        <f>VLOOKUP(AA1261,[1]Trộn!AA1260:AB4252,2,FALSE)</f>
        <v>#ERROR!</v>
      </c>
      <c r="AQ1260" s="4"/>
      <c r="AR1260" s="4"/>
      <c r="AS1260" s="4"/>
      <c r="AT1260" s="4"/>
      <c r="AU1260" s="4"/>
      <c r="AV1260" s="4"/>
      <c r="AW1260" s="4"/>
      <c r="AX1260" s="4"/>
      <c r="AY1260" s="4"/>
      <c r="AZ1260" s="4"/>
      <c r="BA1260" s="4"/>
      <c r="BB1260" s="4"/>
      <c r="BC1260" s="4"/>
      <c r="BD1260" s="4"/>
      <c r="BE1260" s="4"/>
      <c r="BF1260" s="4"/>
      <c r="BG1260" s="4"/>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c r="CD1260" s="4"/>
      <c r="CE1260" s="4"/>
      <c r="CF1260" s="4"/>
      <c r="CG1260" s="4"/>
      <c r="CH1260" s="4"/>
      <c r="CI1260" s="4"/>
      <c r="CJ1260" s="4"/>
      <c r="CK1260" s="4"/>
      <c r="CL1260" s="4"/>
      <c r="CM1260" s="4"/>
    </row>
    <row r="1261" ht="14.25" customHeight="1">
      <c r="A1261" s="1" t="str">
        <f t="shared" si="248"/>
        <v>OK</v>
      </c>
      <c r="B1261" s="3" t="str">
        <f t="shared" si="249"/>
        <v>OK</v>
      </c>
      <c r="C1261" s="4" t="s">
        <v>6626</v>
      </c>
      <c r="D1261" s="4" t="s">
        <v>6048</v>
      </c>
      <c r="E1261" s="4"/>
      <c r="F1261" s="4"/>
      <c r="G1261" s="4"/>
      <c r="H1261" s="4" t="s">
        <v>6627</v>
      </c>
      <c r="I1261" s="4"/>
      <c r="J1261" s="4"/>
      <c r="K1261" s="4"/>
      <c r="L1261" s="4"/>
      <c r="M1261" s="4" t="s">
        <v>49</v>
      </c>
      <c r="N1261" s="4" t="s">
        <v>8</v>
      </c>
      <c r="O1261" s="4" t="s">
        <v>3028</v>
      </c>
      <c r="P1261" s="4" t="s">
        <v>3365</v>
      </c>
      <c r="Q1261" s="4"/>
      <c r="R1261" s="4" t="s">
        <v>6641</v>
      </c>
      <c r="S1261" s="4" t="s">
        <v>6642</v>
      </c>
      <c r="T1261" s="4" t="s">
        <v>6643</v>
      </c>
      <c r="U1261" s="4" t="s">
        <v>6644</v>
      </c>
      <c r="V1261" s="4" t="s">
        <v>6645</v>
      </c>
      <c r="W1261" s="4" t="s">
        <v>6230</v>
      </c>
      <c r="X1261" s="4"/>
      <c r="Y1261" s="4"/>
      <c r="Z1261" s="4"/>
      <c r="AA1261" s="4">
        <v>1349.0</v>
      </c>
      <c r="AB1261" s="4" t="s">
        <v>13</v>
      </c>
      <c r="AC1261" s="4"/>
      <c r="AD1261" s="4"/>
      <c r="AE1261" s="4"/>
      <c r="AF1261" s="4"/>
      <c r="AG1261" s="4"/>
      <c r="AH1261" s="4"/>
      <c r="AI1261" s="4"/>
      <c r="AJ1261" s="4"/>
      <c r="AK1261" s="4"/>
      <c r="AL1261" s="4"/>
      <c r="AM1261" s="4"/>
      <c r="AN1261" s="4"/>
      <c r="AO1261" s="4"/>
      <c r="AP1261" s="4" t="str">
        <f>VLOOKUP(AA1262,[1]Trộn!AA1261:AB4253,2,FALSE)</f>
        <v>#ERROR!</v>
      </c>
      <c r="AQ1261" s="4"/>
      <c r="AR1261" s="4"/>
      <c r="AS1261" s="4"/>
      <c r="AT1261" s="4"/>
      <c r="AU1261" s="4"/>
      <c r="AV1261" s="4"/>
      <c r="AW1261" s="4"/>
      <c r="AX1261" s="4"/>
      <c r="AY1261" s="4"/>
      <c r="AZ1261" s="4"/>
      <c r="BA1261" s="4"/>
      <c r="BB1261" s="4"/>
      <c r="BC1261" s="4"/>
      <c r="BD1261" s="4"/>
      <c r="BE1261" s="4"/>
      <c r="BF1261" s="4"/>
      <c r="BG1261" s="4"/>
      <c r="BH1261" s="4"/>
      <c r="BI1261" s="4"/>
      <c r="BJ1261" s="4"/>
      <c r="BK1261" s="4"/>
      <c r="BL1261" s="4"/>
      <c r="BM1261" s="4"/>
      <c r="BN1261" s="4"/>
      <c r="BO1261" s="4"/>
      <c r="BP1261" s="4"/>
      <c r="BQ1261" s="4"/>
      <c r="BR1261" s="4"/>
      <c r="BS1261" s="4"/>
      <c r="BT1261" s="4"/>
      <c r="BU1261" s="4"/>
      <c r="BV1261" s="4"/>
      <c r="BW1261" s="4"/>
      <c r="BX1261" s="4"/>
      <c r="BY1261" s="4"/>
      <c r="BZ1261" s="4"/>
      <c r="CA1261" s="4"/>
      <c r="CB1261" s="4"/>
      <c r="CC1261" s="4"/>
      <c r="CD1261" s="4"/>
      <c r="CE1261" s="4"/>
      <c r="CF1261" s="4"/>
      <c r="CG1261" s="4"/>
      <c r="CH1261" s="4"/>
      <c r="CI1261" s="4"/>
      <c r="CJ1261" s="4"/>
      <c r="CK1261" s="4"/>
      <c r="CL1261" s="4"/>
      <c r="CM1261" s="4"/>
    </row>
    <row r="1262" ht="14.25" customHeight="1">
      <c r="A1262" s="1" t="str">
        <f t="shared" si="248"/>
        <v/>
      </c>
      <c r="B1262" s="3" t="str">
        <f t="shared" si="249"/>
        <v>Tự do chọn</v>
      </c>
      <c r="C1262" s="4" t="s">
        <v>6626</v>
      </c>
      <c r="D1262" s="4" t="s">
        <v>6048</v>
      </c>
      <c r="E1262" s="4"/>
      <c r="F1262" s="4"/>
      <c r="G1262" s="4"/>
      <c r="H1262" s="4" t="s">
        <v>6627</v>
      </c>
      <c r="I1262" s="4"/>
      <c r="J1262" s="4"/>
      <c r="K1262" s="4"/>
      <c r="L1262" s="4"/>
      <c r="M1262" s="4" t="s">
        <v>48</v>
      </c>
      <c r="N1262" s="4" t="s">
        <v>9</v>
      </c>
      <c r="O1262" s="4"/>
      <c r="P1262" s="4"/>
      <c r="Q1262" s="4"/>
      <c r="R1262" s="4"/>
      <c r="S1262" s="4"/>
      <c r="T1262" s="4"/>
      <c r="U1262" s="4"/>
      <c r="V1262" s="4"/>
      <c r="W1262" s="4"/>
      <c r="X1262" s="4"/>
      <c r="Y1262" s="4"/>
      <c r="Z1262" s="4"/>
      <c r="AA1262" s="4">
        <v>1350.0</v>
      </c>
      <c r="AB1262" s="4" t="s">
        <v>48</v>
      </c>
      <c r="AC1262" s="4"/>
      <c r="AD1262" s="4"/>
      <c r="AE1262" s="4"/>
      <c r="AF1262" s="4"/>
      <c r="AG1262" s="4"/>
      <c r="AH1262" s="4"/>
      <c r="AI1262" s="4"/>
      <c r="AJ1262" s="4"/>
      <c r="AK1262" s="4"/>
      <c r="AL1262" s="4"/>
      <c r="AM1262" s="4"/>
      <c r="AN1262" s="4"/>
      <c r="AO1262" s="4"/>
      <c r="AP1262" s="4" t="str">
        <f>VLOOKUP(AA1263,[1]Trộn!AA1262:AB4254,2,FALSE)</f>
        <v>#ERROR!</v>
      </c>
      <c r="AQ1262" s="4"/>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c r="CL1262" s="4"/>
      <c r="CM1262" s="4"/>
    </row>
    <row r="1263" ht="14.25" customHeight="1">
      <c r="A1263" s="1" t="str">
        <f t="shared" si="248"/>
        <v>OK</v>
      </c>
      <c r="B1263" s="3" t="str">
        <f t="shared" si="249"/>
        <v>OK</v>
      </c>
      <c r="C1263" s="4" t="s">
        <v>6646</v>
      </c>
      <c r="D1263" s="4" t="s">
        <v>6048</v>
      </c>
      <c r="E1263" s="4"/>
      <c r="F1263" s="4" t="s">
        <v>6647</v>
      </c>
      <c r="G1263" s="4"/>
      <c r="H1263" s="4"/>
      <c r="I1263" s="4"/>
      <c r="J1263" s="4"/>
      <c r="K1263" s="4"/>
      <c r="L1263" s="4"/>
      <c r="M1263" s="4" t="s">
        <v>49</v>
      </c>
      <c r="N1263" s="4" t="s">
        <v>5</v>
      </c>
      <c r="O1263" s="4" t="s">
        <v>2639</v>
      </c>
      <c r="P1263" s="4" t="s">
        <v>3190</v>
      </c>
      <c r="Q1263" s="4"/>
      <c r="R1263" s="4" t="s">
        <v>6648</v>
      </c>
      <c r="S1263" s="4" t="s">
        <v>6649</v>
      </c>
      <c r="T1263" s="4" t="s">
        <v>6650</v>
      </c>
      <c r="U1263" s="4" t="s">
        <v>6651</v>
      </c>
      <c r="V1263" s="4" t="s">
        <v>6652</v>
      </c>
      <c r="W1263" s="4" t="s">
        <v>1485</v>
      </c>
      <c r="X1263" s="4"/>
      <c r="Y1263" s="4"/>
      <c r="Z1263" s="4"/>
      <c r="AA1263" s="4">
        <v>1351.0</v>
      </c>
      <c r="AB1263" s="4" t="s">
        <v>13</v>
      </c>
      <c r="AC1263" s="4"/>
      <c r="AD1263" s="4"/>
      <c r="AE1263" s="4"/>
      <c r="AF1263" s="4"/>
      <c r="AG1263" s="4"/>
      <c r="AH1263" s="4"/>
      <c r="AI1263" s="4"/>
      <c r="AJ1263" s="4"/>
      <c r="AK1263" s="4"/>
      <c r="AL1263" s="4"/>
      <c r="AM1263" s="4"/>
      <c r="AN1263" s="4"/>
      <c r="AO1263" s="4"/>
      <c r="AP1263" s="4" t="str">
        <f>VLOOKUP(AA1264,[1]Trộn!AA1263:AB4255,2,FALSE)</f>
        <v>#ERROR!</v>
      </c>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row>
    <row r="1264" ht="14.25" customHeight="1">
      <c r="A1264" s="1" t="str">
        <f t="shared" si="248"/>
        <v>OK</v>
      </c>
      <c r="B1264" s="3" t="str">
        <f t="shared" si="249"/>
        <v>OK</v>
      </c>
      <c r="C1264" s="4" t="s">
        <v>6646</v>
      </c>
      <c r="D1264" s="4" t="s">
        <v>6048</v>
      </c>
      <c r="E1264" s="4"/>
      <c r="F1264" s="4"/>
      <c r="G1264" s="4"/>
      <c r="H1264" s="4"/>
      <c r="I1264" s="4"/>
      <c r="J1264" s="4"/>
      <c r="K1264" s="4"/>
      <c r="L1264" s="4"/>
      <c r="M1264" s="4" t="s">
        <v>49</v>
      </c>
      <c r="N1264" s="4" t="s">
        <v>5</v>
      </c>
      <c r="O1264" s="4" t="s">
        <v>2465</v>
      </c>
      <c r="P1264" s="4" t="s">
        <v>2562</v>
      </c>
      <c r="Q1264" s="4"/>
      <c r="R1264" s="4" t="s">
        <v>6653</v>
      </c>
      <c r="S1264" s="4" t="s">
        <v>6654</v>
      </c>
      <c r="T1264" s="4" t="s">
        <v>6655</v>
      </c>
      <c r="U1264" s="4" t="s">
        <v>6656</v>
      </c>
      <c r="V1264" s="4" t="s">
        <v>167</v>
      </c>
      <c r="W1264" s="4" t="s">
        <v>6657</v>
      </c>
      <c r="X1264" s="4"/>
      <c r="Y1264" s="4"/>
      <c r="Z1264" s="4"/>
      <c r="AA1264" s="4">
        <v>1352.0</v>
      </c>
      <c r="AB1264" s="4" t="s">
        <v>13</v>
      </c>
      <c r="AC1264" s="4"/>
      <c r="AD1264" s="4"/>
      <c r="AE1264" s="4"/>
      <c r="AF1264" s="4"/>
      <c r="AG1264" s="4"/>
      <c r="AH1264" s="4"/>
      <c r="AI1264" s="4"/>
      <c r="AJ1264" s="4"/>
      <c r="AK1264" s="4"/>
      <c r="AL1264" s="4"/>
      <c r="AM1264" s="4"/>
      <c r="AN1264" s="4"/>
      <c r="AO1264" s="4"/>
      <c r="AP1264" s="4" t="str">
        <f>VLOOKUP(AA1265,[1]Trộn!AA1264:AB4256,2,FALSE)</f>
        <v>#ERROR!</v>
      </c>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4"/>
      <c r="BY1264" s="4"/>
      <c r="BZ1264" s="4"/>
      <c r="CA1264" s="4"/>
      <c r="CB1264" s="4"/>
      <c r="CC1264" s="4"/>
      <c r="CD1264" s="4"/>
      <c r="CE1264" s="4"/>
      <c r="CF1264" s="4"/>
      <c r="CG1264" s="4"/>
      <c r="CH1264" s="4"/>
      <c r="CI1264" s="4"/>
      <c r="CJ1264" s="4"/>
      <c r="CK1264" s="4"/>
      <c r="CL1264" s="4"/>
      <c r="CM1264" s="4"/>
    </row>
    <row r="1265" ht="14.25" customHeight="1">
      <c r="A1265" s="1" t="str">
        <f t="shared" si="248"/>
        <v/>
      </c>
      <c r="B1265" s="3">
        <f t="shared" si="249"/>
        <v>0</v>
      </c>
      <c r="C1265" s="4" t="s">
        <v>6646</v>
      </c>
      <c r="D1265" s="4" t="s">
        <v>6048</v>
      </c>
      <c r="E1265" s="4"/>
      <c r="F1265" s="4" t="s">
        <v>6647</v>
      </c>
      <c r="G1265" s="4"/>
      <c r="H1265" s="4"/>
      <c r="I1265" s="4"/>
      <c r="J1265" s="4"/>
      <c r="K1265" s="4"/>
      <c r="L1265" s="4"/>
      <c r="M1265" s="4"/>
      <c r="N1265" s="4"/>
      <c r="O1265" s="4"/>
      <c r="P1265" s="4" t="s">
        <v>6658</v>
      </c>
      <c r="Q1265" s="4" t="s">
        <v>5</v>
      </c>
      <c r="R1265" s="4" t="s">
        <v>6659</v>
      </c>
      <c r="S1265" s="4" t="s">
        <v>6660</v>
      </c>
      <c r="T1265" s="4" t="s">
        <v>6661</v>
      </c>
      <c r="U1265" s="4" t="s">
        <v>6662</v>
      </c>
      <c r="V1265" s="4" t="s">
        <v>6663</v>
      </c>
      <c r="W1265" s="4" t="s">
        <v>6664</v>
      </c>
      <c r="X1265" s="4" t="s">
        <v>242</v>
      </c>
      <c r="Y1265" s="4"/>
      <c r="Z1265" s="4" t="s">
        <v>6665</v>
      </c>
      <c r="AA1265" s="4">
        <v>1353.0</v>
      </c>
      <c r="AB1265" s="4" t="s">
        <v>13</v>
      </c>
      <c r="AC1265" s="4"/>
      <c r="AD1265" s="4"/>
      <c r="AE1265" s="4"/>
      <c r="AF1265" s="4"/>
      <c r="AG1265" s="4"/>
      <c r="AH1265" s="4"/>
      <c r="AI1265" s="4"/>
      <c r="AJ1265" s="4"/>
      <c r="AK1265" s="4"/>
      <c r="AL1265" s="4"/>
      <c r="AM1265" s="4"/>
      <c r="AN1265" s="4"/>
      <c r="AO1265" s="4"/>
      <c r="AP1265" s="4" t="str">
        <f>VLOOKUP(AA1266,[1]Trộn!AA1265:AB4257,2,FALSE)</f>
        <v>#ERROR!</v>
      </c>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c r="CF1265" s="4"/>
      <c r="CG1265" s="4"/>
      <c r="CH1265" s="4"/>
      <c r="CI1265" s="4"/>
      <c r="CJ1265" s="4"/>
      <c r="CK1265" s="4"/>
      <c r="CL1265" s="4"/>
      <c r="CM1265" s="4"/>
    </row>
    <row r="1266" ht="14.25" customHeight="1">
      <c r="A1266" s="1" t="str">
        <f t="shared" si="248"/>
        <v/>
      </c>
      <c r="B1266" s="3">
        <f t="shared" si="249"/>
        <v>0</v>
      </c>
      <c r="C1266" s="4" t="s">
        <v>6646</v>
      </c>
      <c r="D1266" s="4" t="s">
        <v>6048</v>
      </c>
      <c r="E1266" s="4"/>
      <c r="F1266" s="4"/>
      <c r="G1266" s="4"/>
      <c r="H1266" s="4"/>
      <c r="I1266" s="4"/>
      <c r="J1266" s="4"/>
      <c r="K1266" s="4"/>
      <c r="L1266" s="4"/>
      <c r="M1266" s="4"/>
      <c r="N1266" s="4"/>
      <c r="O1266" s="4"/>
      <c r="P1266" s="4"/>
      <c r="Q1266" s="4" t="s">
        <v>5</v>
      </c>
      <c r="R1266" s="4" t="s">
        <v>6666</v>
      </c>
      <c r="S1266" s="4" t="s">
        <v>6667</v>
      </c>
      <c r="T1266" s="4" t="s">
        <v>6668</v>
      </c>
      <c r="U1266" s="4" t="s">
        <v>6669</v>
      </c>
      <c r="V1266" s="4" t="s">
        <v>6670</v>
      </c>
      <c r="W1266" s="4" t="s">
        <v>6671</v>
      </c>
      <c r="X1266" s="4"/>
      <c r="Y1266" s="4"/>
      <c r="Z1266" s="4" t="s">
        <v>6672</v>
      </c>
      <c r="AA1266" s="4">
        <v>1354.0</v>
      </c>
      <c r="AB1266" s="4" t="s">
        <v>49</v>
      </c>
      <c r="AC1266" s="4"/>
      <c r="AD1266" s="4"/>
      <c r="AE1266" s="4"/>
      <c r="AF1266" s="4"/>
      <c r="AG1266" s="4"/>
      <c r="AH1266" s="4"/>
      <c r="AI1266" s="4"/>
      <c r="AJ1266" s="4"/>
      <c r="AK1266" s="4"/>
      <c r="AL1266" s="4"/>
      <c r="AM1266" s="4"/>
      <c r="AN1266" s="4"/>
      <c r="AO1266" s="4"/>
      <c r="AP1266" s="4" t="str">
        <f>VLOOKUP(AA1267,[1]Trộn!AA1266:AB4258,2,FALSE)</f>
        <v>#ERROR!</v>
      </c>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c r="CL1266" s="4"/>
      <c r="CM1266" s="4"/>
    </row>
    <row r="1267" ht="14.25" customHeight="1">
      <c r="A1267" s="1" t="str">
        <f t="shared" si="248"/>
        <v/>
      </c>
      <c r="B1267" s="3">
        <f t="shared" si="249"/>
        <v>0</v>
      </c>
      <c r="C1267" s="4" t="s">
        <v>6673</v>
      </c>
      <c r="D1267" s="4" t="s">
        <v>6674</v>
      </c>
      <c r="E1267" s="4"/>
      <c r="F1267" s="4"/>
      <c r="G1267" s="4"/>
      <c r="H1267" s="4"/>
      <c r="I1267" s="4"/>
      <c r="J1267" s="4"/>
      <c r="K1267" s="4"/>
      <c r="L1267" s="4"/>
      <c r="M1267" s="4" t="s">
        <v>49</v>
      </c>
      <c r="N1267" s="4" t="s">
        <v>5</v>
      </c>
      <c r="O1267" s="4" t="s">
        <v>2465</v>
      </c>
      <c r="P1267" s="4" t="s">
        <v>2597</v>
      </c>
      <c r="Q1267" s="4" t="s">
        <v>5</v>
      </c>
      <c r="R1267" s="4" t="s">
        <v>6675</v>
      </c>
      <c r="S1267" s="4" t="s">
        <v>6676</v>
      </c>
      <c r="T1267" s="4" t="s">
        <v>6677</v>
      </c>
      <c r="U1267" s="4" t="s">
        <v>6678</v>
      </c>
      <c r="V1267" s="4" t="s">
        <v>6679</v>
      </c>
      <c r="W1267" s="4" t="s">
        <v>149</v>
      </c>
      <c r="X1267" s="4"/>
      <c r="Y1267" s="4"/>
      <c r="Z1267" s="4"/>
      <c r="AA1267" s="4">
        <v>1355.0</v>
      </c>
      <c r="AB1267" s="4" t="s">
        <v>49</v>
      </c>
      <c r="AC1267" s="4"/>
      <c r="AD1267" s="4"/>
      <c r="AE1267" s="4"/>
      <c r="AF1267" s="4"/>
      <c r="AG1267" s="4"/>
      <c r="AH1267" s="4"/>
      <c r="AI1267" s="4"/>
      <c r="AJ1267" s="4"/>
      <c r="AK1267" s="4"/>
      <c r="AL1267" s="4"/>
      <c r="AM1267" s="4"/>
      <c r="AN1267" s="4"/>
      <c r="AO1267" s="4"/>
      <c r="AP1267" s="4" t="str">
        <f>VLOOKUP(AA1268,[1]Trộn!AA1267:AB4259,2,FALSE)</f>
        <v>#ERROR!</v>
      </c>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c r="CL1267" s="4"/>
      <c r="CM1267" s="4"/>
    </row>
    <row r="1268" ht="14.25" customHeight="1">
      <c r="A1268" s="1" t="str">
        <f t="shared" si="248"/>
        <v/>
      </c>
      <c r="B1268" s="3" t="str">
        <f t="shared" si="249"/>
        <v>Tự do chọn</v>
      </c>
      <c r="C1268" s="4" t="s">
        <v>6673</v>
      </c>
      <c r="D1268" s="4" t="s">
        <v>6674</v>
      </c>
      <c r="E1268" s="4"/>
      <c r="F1268" s="4"/>
      <c r="G1268" s="4"/>
      <c r="H1268" s="4"/>
      <c r="I1268" s="4"/>
      <c r="J1268" s="4"/>
      <c r="K1268" s="4"/>
      <c r="L1268" s="4"/>
      <c r="M1268" s="4" t="s">
        <v>48</v>
      </c>
      <c r="N1268" s="4" t="s">
        <v>9</v>
      </c>
      <c r="O1268" s="4"/>
      <c r="P1268" s="4"/>
      <c r="Q1268" s="4"/>
      <c r="R1268" s="4"/>
      <c r="S1268" s="4"/>
      <c r="T1268" s="4"/>
      <c r="U1268" s="4"/>
      <c r="V1268" s="4"/>
      <c r="W1268" s="4"/>
      <c r="X1268" s="4"/>
      <c r="Y1268" s="4"/>
      <c r="Z1268" s="4"/>
      <c r="AA1268" s="4">
        <v>1356.0</v>
      </c>
      <c r="AB1268" s="4" t="s">
        <v>47</v>
      </c>
      <c r="AC1268" s="4"/>
      <c r="AD1268" s="20" t="s">
        <v>884</v>
      </c>
      <c r="AE1268" s="4"/>
      <c r="AF1268" s="4"/>
      <c r="AG1268" s="4"/>
      <c r="AH1268" s="4"/>
      <c r="AI1268" s="4"/>
      <c r="AJ1268" s="4"/>
      <c r="AK1268" s="4"/>
      <c r="AL1268" s="4"/>
      <c r="AM1268" s="4"/>
      <c r="AN1268" s="4"/>
      <c r="AO1268" s="4"/>
      <c r="AP1268" s="4" t="str">
        <f>VLOOKUP(AA1269,[1]Trộn!AA1268:AB4260,2,FALSE)</f>
        <v>#ERROR!</v>
      </c>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c r="CL1268" s="4"/>
      <c r="CM1268" s="4"/>
    </row>
    <row r="1269" ht="14.25" customHeight="1">
      <c r="A1269" s="1" t="str">
        <f t="shared" si="248"/>
        <v/>
      </c>
      <c r="B1269" s="3" t="str">
        <f t="shared" si="249"/>
        <v>Tự do chọn</v>
      </c>
      <c r="C1269" s="4" t="s">
        <v>6673</v>
      </c>
      <c r="D1269" s="4" t="s">
        <v>6674</v>
      </c>
      <c r="E1269" s="4"/>
      <c r="F1269" s="4"/>
      <c r="G1269" s="4"/>
      <c r="H1269" s="4"/>
      <c r="I1269" s="4"/>
      <c r="J1269" s="4"/>
      <c r="K1269" s="4"/>
      <c r="L1269" s="4"/>
      <c r="M1269" s="4" t="s">
        <v>48</v>
      </c>
      <c r="N1269" s="4" t="s">
        <v>9</v>
      </c>
      <c r="O1269" s="4"/>
      <c r="P1269" s="4"/>
      <c r="Q1269" s="4"/>
      <c r="R1269" s="4"/>
      <c r="S1269" s="4"/>
      <c r="T1269" s="4"/>
      <c r="U1269" s="4"/>
      <c r="V1269" s="4"/>
      <c r="W1269" s="4"/>
      <c r="X1269" s="4"/>
      <c r="Y1269" s="4"/>
      <c r="Z1269" s="4"/>
      <c r="AA1269" s="4">
        <v>1357.0</v>
      </c>
      <c r="AB1269" s="4" t="s">
        <v>47</v>
      </c>
      <c r="AC1269" s="4"/>
      <c r="AD1269" s="20" t="s">
        <v>3759</v>
      </c>
      <c r="AE1269" s="4"/>
      <c r="AF1269" s="4"/>
      <c r="AG1269" s="4"/>
      <c r="AH1269" s="4"/>
      <c r="AI1269" s="4"/>
      <c r="AJ1269" s="4"/>
      <c r="AK1269" s="4"/>
      <c r="AL1269" s="4"/>
      <c r="AM1269" s="4"/>
      <c r="AN1269" s="4"/>
      <c r="AO1269" s="4"/>
      <c r="AP1269" s="4" t="str">
        <f>VLOOKUP(AA1270,[1]Trộn!AA1269:AB4261,2,FALSE)</f>
        <v>#ERROR!</v>
      </c>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row>
    <row r="1270" ht="14.25" customHeight="1">
      <c r="A1270" s="1" t="str">
        <f t="shared" si="248"/>
        <v/>
      </c>
      <c r="B1270" s="3" t="str">
        <f t="shared" si="249"/>
        <v>Tự do chọn</v>
      </c>
      <c r="C1270" s="4" t="s">
        <v>6673</v>
      </c>
      <c r="D1270" s="4" t="s">
        <v>6674</v>
      </c>
      <c r="E1270" s="4"/>
      <c r="F1270" s="4"/>
      <c r="G1270" s="4"/>
      <c r="H1270" s="4"/>
      <c r="I1270" s="4"/>
      <c r="J1270" s="4"/>
      <c r="K1270" s="4"/>
      <c r="L1270" s="4"/>
      <c r="M1270" s="4" t="s">
        <v>48</v>
      </c>
      <c r="N1270" s="4" t="s">
        <v>9</v>
      </c>
      <c r="O1270" s="4"/>
      <c r="P1270" s="4"/>
      <c r="Q1270" s="4"/>
      <c r="R1270" s="4"/>
      <c r="S1270" s="4"/>
      <c r="T1270" s="4"/>
      <c r="U1270" s="4"/>
      <c r="V1270" s="4"/>
      <c r="W1270" s="4"/>
      <c r="X1270" s="4"/>
      <c r="Y1270" s="4"/>
      <c r="Z1270" s="4"/>
      <c r="AA1270" s="4">
        <v>1358.0</v>
      </c>
      <c r="AB1270" s="4" t="s">
        <v>47</v>
      </c>
      <c r="AC1270" s="4"/>
      <c r="AD1270" s="20" t="s">
        <v>1190</v>
      </c>
      <c r="AE1270" s="4"/>
      <c r="AF1270" s="4"/>
      <c r="AG1270" s="4"/>
      <c r="AH1270" s="4"/>
      <c r="AI1270" s="4"/>
      <c r="AJ1270" s="4"/>
      <c r="AK1270" s="4"/>
      <c r="AL1270" s="4"/>
      <c r="AM1270" s="4"/>
      <c r="AN1270" s="4"/>
      <c r="AO1270" s="4"/>
      <c r="AP1270" s="4" t="str">
        <f>VLOOKUP(AA1271,[1]Trộn!AA1270:AB4262,2,FALSE)</f>
        <v>#ERROR!</v>
      </c>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c r="CA1270" s="4"/>
      <c r="CB1270" s="4"/>
      <c r="CC1270" s="4"/>
      <c r="CD1270" s="4"/>
      <c r="CE1270" s="4"/>
      <c r="CF1270" s="4"/>
      <c r="CG1270" s="4"/>
      <c r="CH1270" s="4"/>
      <c r="CI1270" s="4"/>
      <c r="CJ1270" s="4"/>
      <c r="CK1270" s="4"/>
      <c r="CL1270" s="4"/>
      <c r="CM1270" s="4"/>
    </row>
    <row r="1271" ht="14.25" customHeight="1">
      <c r="A1271" s="1" t="str">
        <f t="shared" si="248"/>
        <v/>
      </c>
      <c r="B1271" s="3" t="str">
        <f t="shared" si="249"/>
        <v>Tự do chọn</v>
      </c>
      <c r="C1271" s="4" t="s">
        <v>6673</v>
      </c>
      <c r="D1271" s="4" t="s">
        <v>6674</v>
      </c>
      <c r="E1271" s="4"/>
      <c r="F1271" s="4"/>
      <c r="G1271" s="4"/>
      <c r="H1271" s="4"/>
      <c r="I1271" s="4"/>
      <c r="J1271" s="4"/>
      <c r="K1271" s="4"/>
      <c r="L1271" s="4"/>
      <c r="M1271" s="4" t="s">
        <v>48</v>
      </c>
      <c r="N1271" s="4" t="s">
        <v>9</v>
      </c>
      <c r="O1271" s="4"/>
      <c r="P1271" s="4"/>
      <c r="Q1271" s="4"/>
      <c r="R1271" s="4"/>
      <c r="S1271" s="4"/>
      <c r="T1271" s="4"/>
      <c r="U1271" s="4"/>
      <c r="V1271" s="4"/>
      <c r="W1271" s="4"/>
      <c r="X1271" s="4"/>
      <c r="Y1271" s="4"/>
      <c r="Z1271" s="4"/>
      <c r="AA1271" s="4">
        <v>1359.0</v>
      </c>
      <c r="AB1271" s="4" t="s">
        <v>47</v>
      </c>
      <c r="AC1271" s="4"/>
      <c r="AD1271" s="20" t="s">
        <v>2147</v>
      </c>
      <c r="AE1271" s="4"/>
      <c r="AF1271" s="4"/>
      <c r="AG1271" s="4"/>
      <c r="AH1271" s="4"/>
      <c r="AI1271" s="4"/>
      <c r="AJ1271" s="4"/>
      <c r="AK1271" s="4"/>
      <c r="AL1271" s="4"/>
      <c r="AM1271" s="4"/>
      <c r="AN1271" s="4"/>
      <c r="AO1271" s="4"/>
      <c r="AP1271" s="4" t="str">
        <f>VLOOKUP(AA1272,[1]Trộn!AA1271:AB4263,2,FALSE)</f>
        <v>#ERROR!</v>
      </c>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4"/>
      <c r="BY1271" s="4"/>
      <c r="BZ1271" s="4"/>
      <c r="CA1271" s="4"/>
      <c r="CB1271" s="4"/>
      <c r="CC1271" s="4"/>
      <c r="CD1271" s="4"/>
      <c r="CE1271" s="4"/>
      <c r="CF1271" s="4"/>
      <c r="CG1271" s="4"/>
      <c r="CH1271" s="4"/>
      <c r="CI1271" s="4"/>
      <c r="CJ1271" s="4"/>
      <c r="CK1271" s="4"/>
      <c r="CL1271" s="4"/>
      <c r="CM1271" s="4"/>
    </row>
    <row r="1272" ht="14.25" customHeight="1">
      <c r="A1272" s="1" t="str">
        <f t="shared" si="248"/>
        <v>OK</v>
      </c>
      <c r="B1272" s="3" t="str">
        <f t="shared" si="249"/>
        <v>OK</v>
      </c>
      <c r="C1272" s="4" t="s">
        <v>6673</v>
      </c>
      <c r="D1272" s="4" t="s">
        <v>6674</v>
      </c>
      <c r="E1272" s="4" t="s">
        <v>6680</v>
      </c>
      <c r="F1272" s="4" t="s">
        <v>6681</v>
      </c>
      <c r="G1272" s="4" t="s">
        <v>6682</v>
      </c>
      <c r="H1272" s="4"/>
      <c r="I1272" s="4"/>
      <c r="J1272" s="4"/>
      <c r="K1272" s="4"/>
      <c r="L1272" s="4"/>
      <c r="M1272" s="4" t="s">
        <v>48</v>
      </c>
      <c r="N1272" s="4" t="s">
        <v>9</v>
      </c>
      <c r="O1272" s="4" t="s">
        <v>681</v>
      </c>
      <c r="P1272" s="4" t="s">
        <v>1339</v>
      </c>
      <c r="Q1272" s="4"/>
      <c r="R1272" s="4" t="s">
        <v>6683</v>
      </c>
      <c r="S1272" s="4"/>
      <c r="T1272" s="4"/>
      <c r="U1272" s="4"/>
      <c r="V1272" s="4"/>
      <c r="W1272" s="4"/>
      <c r="X1272" s="4" t="s">
        <v>6684</v>
      </c>
      <c r="Y1272" s="4" t="s">
        <v>6685</v>
      </c>
      <c r="Z1272" s="4"/>
      <c r="AA1272" s="4">
        <v>1360.0</v>
      </c>
      <c r="AB1272" s="4" t="s">
        <v>47</v>
      </c>
      <c r="AC1272" s="4"/>
      <c r="AD1272" s="20" t="s">
        <v>1091</v>
      </c>
      <c r="AE1272" s="4"/>
      <c r="AF1272" s="4"/>
      <c r="AG1272" s="4"/>
      <c r="AH1272" s="4"/>
      <c r="AI1272" s="4"/>
      <c r="AJ1272" s="4"/>
      <c r="AK1272" s="4"/>
      <c r="AL1272" s="4"/>
      <c r="AM1272" s="4"/>
      <c r="AN1272" s="4"/>
      <c r="AO1272" s="4"/>
      <c r="AP1272" s="4" t="str">
        <f>VLOOKUP(AA1273,[1]Trộn!AA1272:AB4264,2,FALSE)</f>
        <v>#ERROR!</v>
      </c>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X1272" s="4"/>
      <c r="BY1272" s="4"/>
      <c r="BZ1272" s="4"/>
      <c r="CA1272" s="4"/>
      <c r="CB1272" s="4"/>
      <c r="CC1272" s="4"/>
      <c r="CD1272" s="4"/>
      <c r="CE1272" s="4"/>
      <c r="CF1272" s="4"/>
      <c r="CG1272" s="4"/>
      <c r="CH1272" s="4"/>
      <c r="CI1272" s="4"/>
      <c r="CJ1272" s="4"/>
      <c r="CK1272" s="4"/>
      <c r="CL1272" s="4"/>
      <c r="CM1272" s="4"/>
    </row>
    <row r="1273" ht="14.25" customHeight="1">
      <c r="A1273" s="1" t="str">
        <f t="shared" si="248"/>
        <v>OK</v>
      </c>
      <c r="B1273" s="3" t="str">
        <f t="shared" si="249"/>
        <v>OK</v>
      </c>
      <c r="C1273" s="4" t="s">
        <v>6673</v>
      </c>
      <c r="D1273" s="4" t="s">
        <v>6674</v>
      </c>
      <c r="E1273" s="4"/>
      <c r="F1273" s="4"/>
      <c r="G1273" s="4"/>
      <c r="H1273" s="4"/>
      <c r="I1273" s="4"/>
      <c r="J1273" s="4" t="s">
        <v>123</v>
      </c>
      <c r="K1273" s="4"/>
      <c r="L1273" s="4" t="s">
        <v>6686</v>
      </c>
      <c r="M1273" s="4" t="s">
        <v>48</v>
      </c>
      <c r="N1273" s="4" t="s">
        <v>9</v>
      </c>
      <c r="O1273" s="4" t="s">
        <v>125</v>
      </c>
      <c r="P1273" s="4" t="s">
        <v>126</v>
      </c>
      <c r="Q1273" s="4"/>
      <c r="R1273" s="4" t="s">
        <v>6687</v>
      </c>
      <c r="S1273" s="4"/>
      <c r="T1273" s="4"/>
      <c r="U1273" s="4"/>
      <c r="V1273" s="4"/>
      <c r="W1273" s="4"/>
      <c r="X1273" s="4" t="s">
        <v>6688</v>
      </c>
      <c r="Y1273" s="4" t="s">
        <v>6689</v>
      </c>
      <c r="Z1273" s="4"/>
      <c r="AA1273" s="4">
        <v>1361.0</v>
      </c>
      <c r="AB1273" s="4" t="s">
        <v>48</v>
      </c>
      <c r="AC1273" s="4"/>
      <c r="AD1273" s="4"/>
      <c r="AE1273" s="4"/>
      <c r="AF1273" s="4"/>
      <c r="AG1273" s="4"/>
      <c r="AH1273" s="4"/>
      <c r="AI1273" s="4"/>
      <c r="AJ1273" s="4"/>
      <c r="AK1273" s="4"/>
      <c r="AL1273" s="4"/>
      <c r="AM1273" s="4"/>
      <c r="AN1273" s="4"/>
      <c r="AO1273" s="4"/>
      <c r="AP1273" s="4" t="str">
        <f>VLOOKUP(AA1274,[1]Trộn!AA1273:AB4265,2,FALSE)</f>
        <v>#ERROR!</v>
      </c>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c r="CF1273" s="4"/>
      <c r="CG1273" s="4"/>
      <c r="CH1273" s="4"/>
      <c r="CI1273" s="4"/>
      <c r="CJ1273" s="4"/>
      <c r="CK1273" s="4"/>
      <c r="CL1273" s="4"/>
      <c r="CM1273" s="4"/>
    </row>
    <row r="1274" ht="14.25" customHeight="1">
      <c r="A1274" s="1" t="str">
        <f t="shared" si="248"/>
        <v>OK</v>
      </c>
      <c r="B1274" s="3" t="str">
        <f t="shared" si="249"/>
        <v>OK</v>
      </c>
      <c r="C1274" s="4" t="s">
        <v>6673</v>
      </c>
      <c r="D1274" s="4" t="s">
        <v>6674</v>
      </c>
      <c r="E1274" s="4"/>
      <c r="F1274" s="4"/>
      <c r="G1274" s="4"/>
      <c r="H1274" s="4"/>
      <c r="I1274" s="4"/>
      <c r="J1274" s="4"/>
      <c r="K1274" s="4"/>
      <c r="L1274" s="4"/>
      <c r="M1274" s="4" t="s">
        <v>48</v>
      </c>
      <c r="N1274" s="4" t="s">
        <v>9</v>
      </c>
      <c r="O1274" s="4" t="s">
        <v>125</v>
      </c>
      <c r="P1274" s="4" t="s">
        <v>126</v>
      </c>
      <c r="Q1274" s="4"/>
      <c r="R1274" s="4" t="s">
        <v>6691</v>
      </c>
      <c r="S1274" s="4"/>
      <c r="T1274" s="4"/>
      <c r="U1274" s="4"/>
      <c r="V1274" s="4"/>
      <c r="W1274" s="4"/>
      <c r="X1274" s="4"/>
      <c r="Y1274" s="4"/>
      <c r="Z1274" s="4"/>
      <c r="AA1274" s="4">
        <v>1362.0</v>
      </c>
      <c r="AB1274" s="4" t="s">
        <v>47</v>
      </c>
      <c r="AC1274" s="4"/>
      <c r="AD1274" s="20" t="s">
        <v>1875</v>
      </c>
      <c r="AE1274" s="4"/>
      <c r="AF1274" s="4"/>
      <c r="AG1274" s="4"/>
      <c r="AH1274" s="4"/>
      <c r="AI1274" s="4"/>
      <c r="AJ1274" s="4"/>
      <c r="AK1274" s="4"/>
      <c r="AL1274" s="4"/>
      <c r="AM1274" s="4"/>
      <c r="AN1274" s="4"/>
      <c r="AO1274" s="4"/>
      <c r="AP1274" s="4" t="str">
        <f>VLOOKUP(AA1275,[1]Trộn!AA1274:AB4266,2,FALSE)</f>
        <v>#ERROR!</v>
      </c>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X1274" s="4"/>
      <c r="BY1274" s="4"/>
      <c r="BZ1274" s="4"/>
      <c r="CA1274" s="4"/>
      <c r="CB1274" s="4"/>
      <c r="CC1274" s="4"/>
      <c r="CD1274" s="4"/>
      <c r="CE1274" s="4"/>
      <c r="CF1274" s="4"/>
      <c r="CG1274" s="4"/>
      <c r="CH1274" s="4"/>
      <c r="CI1274" s="4"/>
      <c r="CJ1274" s="4"/>
      <c r="CK1274" s="4"/>
      <c r="CL1274" s="4"/>
      <c r="CM1274" s="4"/>
    </row>
    <row r="1275" ht="14.25" customHeight="1">
      <c r="A1275" s="1" t="str">
        <f t="shared" si="248"/>
        <v/>
      </c>
      <c r="B1275" s="3" t="str">
        <f t="shared" si="249"/>
        <v>Tự do chọn</v>
      </c>
      <c r="C1275" s="4" t="s">
        <v>6673</v>
      </c>
      <c r="D1275" s="4" t="s">
        <v>6674</v>
      </c>
      <c r="E1275" s="4"/>
      <c r="F1275" s="4"/>
      <c r="G1275" s="4"/>
      <c r="H1275" s="4"/>
      <c r="I1275" s="4"/>
      <c r="J1275" s="4"/>
      <c r="K1275" s="4"/>
      <c r="L1275" s="4"/>
      <c r="M1275" s="4" t="s">
        <v>48</v>
      </c>
      <c r="N1275" s="4" t="s">
        <v>9</v>
      </c>
      <c r="O1275" s="4"/>
      <c r="P1275" s="4"/>
      <c r="Q1275" s="4"/>
      <c r="R1275" s="4"/>
      <c r="S1275" s="4"/>
      <c r="T1275" s="4"/>
      <c r="U1275" s="4"/>
      <c r="V1275" s="4"/>
      <c r="W1275" s="4"/>
      <c r="X1275" s="4"/>
      <c r="Y1275" s="4"/>
      <c r="Z1275" s="4"/>
      <c r="AA1275" s="4">
        <v>1363.0</v>
      </c>
      <c r="AB1275" s="4" t="s">
        <v>47</v>
      </c>
      <c r="AC1275" s="4"/>
      <c r="AD1275" s="20" t="s">
        <v>294</v>
      </c>
      <c r="AE1275" s="4"/>
      <c r="AF1275" s="4"/>
      <c r="AG1275" s="4"/>
      <c r="AH1275" s="4"/>
      <c r="AI1275" s="4"/>
      <c r="AJ1275" s="4"/>
      <c r="AK1275" s="4"/>
      <c r="AL1275" s="4"/>
      <c r="AM1275" s="4"/>
      <c r="AN1275" s="4"/>
      <c r="AO1275" s="4"/>
      <c r="AP1275" s="4" t="str">
        <f>VLOOKUP(AA1276,[1]Trộn!AA1275:AB4267,2,FALSE)</f>
        <v>#ERROR!</v>
      </c>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X1275" s="4"/>
      <c r="BY1275" s="4"/>
      <c r="BZ1275" s="4"/>
      <c r="CA1275" s="4"/>
      <c r="CB1275" s="4"/>
      <c r="CC1275" s="4"/>
      <c r="CD1275" s="4"/>
      <c r="CE1275" s="4"/>
      <c r="CF1275" s="4"/>
      <c r="CG1275" s="4"/>
      <c r="CH1275" s="4"/>
      <c r="CI1275" s="4"/>
      <c r="CJ1275" s="4"/>
      <c r="CK1275" s="4"/>
      <c r="CL1275" s="4"/>
      <c r="CM1275" s="4"/>
    </row>
    <row r="1276" ht="14.25" customHeight="1">
      <c r="A1276" s="1" t="str">
        <f t="shared" si="248"/>
        <v/>
      </c>
      <c r="B1276" s="3" t="str">
        <f t="shared" si="249"/>
        <v>Tự do chọn</v>
      </c>
      <c r="C1276" s="4" t="s">
        <v>6673</v>
      </c>
      <c r="D1276" s="4" t="s">
        <v>6674</v>
      </c>
      <c r="E1276" s="4"/>
      <c r="F1276" s="4"/>
      <c r="G1276" s="4"/>
      <c r="H1276" s="4"/>
      <c r="I1276" s="4"/>
      <c r="J1276" s="4"/>
      <c r="K1276" s="4"/>
      <c r="L1276" s="4"/>
      <c r="M1276" s="4" t="s">
        <v>48</v>
      </c>
      <c r="N1276" s="4" t="s">
        <v>9</v>
      </c>
      <c r="O1276" s="4"/>
      <c r="P1276" s="4"/>
      <c r="Q1276" s="4"/>
      <c r="R1276" s="4"/>
      <c r="S1276" s="4"/>
      <c r="T1276" s="4"/>
      <c r="U1276" s="4"/>
      <c r="V1276" s="4"/>
      <c r="W1276" s="4"/>
      <c r="X1276" s="4"/>
      <c r="Y1276" s="4"/>
      <c r="Z1276" s="4"/>
      <c r="AA1276" s="4">
        <v>1364.0</v>
      </c>
      <c r="AB1276" s="4" t="s">
        <v>47</v>
      </c>
      <c r="AC1276" s="4"/>
      <c r="AD1276" s="20" t="s">
        <v>980</v>
      </c>
      <c r="AE1276" s="4"/>
      <c r="AF1276" s="4"/>
      <c r="AG1276" s="4"/>
      <c r="AH1276" s="4"/>
      <c r="AI1276" s="4"/>
      <c r="AJ1276" s="4"/>
      <c r="AK1276" s="4"/>
      <c r="AL1276" s="4"/>
      <c r="AM1276" s="4"/>
      <c r="AN1276" s="4"/>
      <c r="AO1276" s="4"/>
      <c r="AP1276" s="4" t="str">
        <f>VLOOKUP(AA1277,[1]Trộn!AA1276:AB4268,2,FALSE)</f>
        <v>#ERROR!</v>
      </c>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4"/>
      <c r="BU1276" s="4"/>
      <c r="BV1276" s="4"/>
      <c r="BW1276" s="4"/>
      <c r="BX1276" s="4"/>
      <c r="BY1276" s="4"/>
      <c r="BZ1276" s="4"/>
      <c r="CA1276" s="4"/>
      <c r="CB1276" s="4"/>
      <c r="CC1276" s="4"/>
      <c r="CD1276" s="4"/>
      <c r="CE1276" s="4"/>
      <c r="CF1276" s="4"/>
      <c r="CG1276" s="4"/>
      <c r="CH1276" s="4"/>
      <c r="CI1276" s="4"/>
      <c r="CJ1276" s="4"/>
      <c r="CK1276" s="4"/>
      <c r="CL1276" s="4"/>
      <c r="CM1276" s="4"/>
    </row>
    <row r="1277" ht="14.25" customHeight="1">
      <c r="A1277" s="1" t="str">
        <f t="shared" si="248"/>
        <v>OK</v>
      </c>
      <c r="B1277" s="3" t="str">
        <f t="shared" si="249"/>
        <v>OK</v>
      </c>
      <c r="C1277" s="4" t="s">
        <v>6673</v>
      </c>
      <c r="D1277" s="4" t="s">
        <v>6674</v>
      </c>
      <c r="E1277" s="4"/>
      <c r="F1277" s="4"/>
      <c r="G1277" s="4"/>
      <c r="H1277" s="4"/>
      <c r="I1277" s="4"/>
      <c r="J1277" s="4"/>
      <c r="K1277" s="4"/>
      <c r="L1277" s="4"/>
      <c r="M1277" s="4" t="s">
        <v>48</v>
      </c>
      <c r="N1277" s="4" t="s">
        <v>5</v>
      </c>
      <c r="O1277" s="4" t="s">
        <v>681</v>
      </c>
      <c r="P1277" s="4" t="s">
        <v>1339</v>
      </c>
      <c r="Q1277" s="4"/>
      <c r="R1277" s="4" t="s">
        <v>6693</v>
      </c>
      <c r="S1277" s="4" t="s">
        <v>115</v>
      </c>
      <c r="T1277" s="4" t="s">
        <v>116</v>
      </c>
      <c r="U1277" s="4" t="s">
        <v>117</v>
      </c>
      <c r="V1277" s="4" t="s">
        <v>118</v>
      </c>
      <c r="W1277" s="4" t="s">
        <v>2722</v>
      </c>
      <c r="X1277" s="4" t="s">
        <v>99</v>
      </c>
      <c r="Y1277" s="4" t="s">
        <v>6694</v>
      </c>
      <c r="Z1277" s="4"/>
      <c r="AA1277" s="4">
        <v>1365.0</v>
      </c>
      <c r="AB1277" s="4" t="s">
        <v>47</v>
      </c>
      <c r="AC1277" s="4"/>
      <c r="AD1277" s="20" t="s">
        <v>265</v>
      </c>
      <c r="AE1277" s="4"/>
      <c r="AF1277" s="4"/>
      <c r="AG1277" s="4"/>
      <c r="AH1277" s="4"/>
      <c r="AI1277" s="4"/>
      <c r="AJ1277" s="4"/>
      <c r="AK1277" s="4"/>
      <c r="AL1277" s="4"/>
      <c r="AM1277" s="4"/>
      <c r="AN1277" s="4"/>
      <c r="AO1277" s="4"/>
      <c r="AP1277" s="4" t="str">
        <f>VLOOKUP(AA1278,[1]Trộn!AA1277:AB4269,2,FALSE)</f>
        <v>#ERROR!</v>
      </c>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4"/>
      <c r="BU1277" s="4"/>
      <c r="BV1277" s="4"/>
      <c r="BW1277" s="4"/>
      <c r="BX1277" s="4"/>
      <c r="BY1277" s="4"/>
      <c r="BZ1277" s="4"/>
      <c r="CA1277" s="4"/>
      <c r="CB1277" s="4"/>
      <c r="CC1277" s="4"/>
      <c r="CD1277" s="4"/>
      <c r="CE1277" s="4"/>
      <c r="CF1277" s="4"/>
      <c r="CG1277" s="4"/>
      <c r="CH1277" s="4"/>
      <c r="CI1277" s="4"/>
      <c r="CJ1277" s="4"/>
      <c r="CK1277" s="4"/>
      <c r="CL1277" s="4"/>
      <c r="CM1277" s="4"/>
    </row>
    <row r="1278" ht="14.25" customHeight="1">
      <c r="A1278" s="1" t="str">
        <f t="shared" si="248"/>
        <v>OK</v>
      </c>
      <c r="B1278" s="3" t="str">
        <f t="shared" si="249"/>
        <v>OK</v>
      </c>
      <c r="C1278" s="4" t="s">
        <v>6673</v>
      </c>
      <c r="D1278" s="4" t="s">
        <v>6674</v>
      </c>
      <c r="E1278" s="4"/>
      <c r="F1278" s="4"/>
      <c r="G1278" s="4"/>
      <c r="H1278" s="4"/>
      <c r="I1278" s="4"/>
      <c r="J1278" s="4"/>
      <c r="K1278" s="4"/>
      <c r="L1278" s="4"/>
      <c r="M1278" s="4" t="s">
        <v>48</v>
      </c>
      <c r="N1278" s="4" t="s">
        <v>5</v>
      </c>
      <c r="O1278" s="4" t="s">
        <v>102</v>
      </c>
      <c r="P1278" s="4" t="s">
        <v>1389</v>
      </c>
      <c r="Q1278" s="4"/>
      <c r="R1278" s="4" t="s">
        <v>6695</v>
      </c>
      <c r="S1278" s="4" t="s">
        <v>6696</v>
      </c>
      <c r="T1278" s="4" t="s">
        <v>6697</v>
      </c>
      <c r="U1278" s="4" t="s">
        <v>6698</v>
      </c>
      <c r="V1278" s="4" t="s">
        <v>6699</v>
      </c>
      <c r="W1278" s="4" t="s">
        <v>6700</v>
      </c>
      <c r="X1278" s="4" t="s">
        <v>171</v>
      </c>
      <c r="Y1278" s="4" t="s">
        <v>6701</v>
      </c>
      <c r="Z1278" s="4"/>
      <c r="AA1278" s="4">
        <v>1366.0</v>
      </c>
      <c r="AB1278" s="4" t="s">
        <v>47</v>
      </c>
      <c r="AC1278" s="4"/>
      <c r="AD1278" s="20" t="s">
        <v>270</v>
      </c>
      <c r="AE1278" s="4"/>
      <c r="AF1278" s="4"/>
      <c r="AG1278" s="4"/>
      <c r="AH1278" s="4"/>
      <c r="AI1278" s="4"/>
      <c r="AJ1278" s="4"/>
      <c r="AK1278" s="4"/>
      <c r="AL1278" s="4"/>
      <c r="AM1278" s="4"/>
      <c r="AN1278" s="4"/>
      <c r="AO1278" s="4"/>
      <c r="AP1278" s="4" t="str">
        <f>VLOOKUP(AA1279,[1]Trộn!AA1278:AB4270,2,FALSE)</f>
        <v>#ERROR!</v>
      </c>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X1278" s="4"/>
      <c r="BY1278" s="4"/>
      <c r="BZ1278" s="4"/>
      <c r="CA1278" s="4"/>
      <c r="CB1278" s="4"/>
      <c r="CC1278" s="4"/>
      <c r="CD1278" s="4"/>
      <c r="CE1278" s="4"/>
      <c r="CF1278" s="4"/>
      <c r="CG1278" s="4"/>
      <c r="CH1278" s="4"/>
      <c r="CI1278" s="4"/>
      <c r="CJ1278" s="4"/>
      <c r="CK1278" s="4"/>
      <c r="CL1278" s="4"/>
      <c r="CM1278" s="4"/>
    </row>
    <row r="1279" ht="14.25" customHeight="1">
      <c r="A1279" s="1" t="str">
        <f t="shared" si="248"/>
        <v>OK</v>
      </c>
      <c r="B1279" s="3" t="str">
        <f t="shared" si="249"/>
        <v>OK</v>
      </c>
      <c r="C1279" s="4" t="s">
        <v>6673</v>
      </c>
      <c r="D1279" s="4" t="s">
        <v>6674</v>
      </c>
      <c r="E1279" s="4"/>
      <c r="F1279" s="4"/>
      <c r="G1279" s="4"/>
      <c r="H1279" s="4"/>
      <c r="I1279" s="4"/>
      <c r="J1279" s="4"/>
      <c r="K1279" s="4"/>
      <c r="L1279" s="4"/>
      <c r="M1279" s="4" t="s">
        <v>48</v>
      </c>
      <c r="N1279" s="4" t="s">
        <v>9</v>
      </c>
      <c r="O1279" s="4" t="s">
        <v>135</v>
      </c>
      <c r="P1279" s="4" t="s">
        <v>4814</v>
      </c>
      <c r="Q1279" s="4"/>
      <c r="R1279" s="4" t="s">
        <v>6702</v>
      </c>
      <c r="S1279" s="4"/>
      <c r="T1279" s="4"/>
      <c r="U1279" s="4"/>
      <c r="V1279" s="4"/>
      <c r="W1279" s="4"/>
      <c r="X1279" s="4" t="s">
        <v>6703</v>
      </c>
      <c r="Y1279" s="4" t="s">
        <v>6704</v>
      </c>
      <c r="Z1279" s="4"/>
      <c r="AA1279" s="4">
        <v>1367.0</v>
      </c>
      <c r="AB1279" s="4" t="s">
        <v>47</v>
      </c>
      <c r="AC1279" s="4"/>
      <c r="AD1279" s="20" t="s">
        <v>236</v>
      </c>
      <c r="AE1279" s="4"/>
      <c r="AF1279" s="4"/>
      <c r="AG1279" s="4"/>
      <c r="AH1279" s="4"/>
      <c r="AI1279" s="4"/>
      <c r="AJ1279" s="4"/>
      <c r="AK1279" s="4"/>
      <c r="AL1279" s="4"/>
      <c r="AM1279" s="4"/>
      <c r="AN1279" s="4"/>
      <c r="AO1279" s="4"/>
      <c r="AP1279" s="4" t="str">
        <f>VLOOKUP(AA1280,[1]Trộn!AA1279:AB4271,2,FALSE)</f>
        <v>#ERROR!</v>
      </c>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X1279" s="4"/>
      <c r="BY1279" s="4"/>
      <c r="BZ1279" s="4"/>
      <c r="CA1279" s="4"/>
      <c r="CB1279" s="4"/>
      <c r="CC1279" s="4"/>
      <c r="CD1279" s="4"/>
      <c r="CE1279" s="4"/>
      <c r="CF1279" s="4"/>
      <c r="CG1279" s="4"/>
      <c r="CH1279" s="4"/>
      <c r="CI1279" s="4"/>
      <c r="CJ1279" s="4"/>
      <c r="CK1279" s="4"/>
      <c r="CL1279" s="4"/>
      <c r="CM1279" s="4"/>
    </row>
    <row r="1280" ht="14.25" customHeight="1">
      <c r="A1280" s="1" t="str">
        <f t="shared" si="248"/>
        <v>OK</v>
      </c>
      <c r="B1280" s="3" t="str">
        <f t="shared" si="249"/>
        <v>OK</v>
      </c>
      <c r="C1280" s="4" t="s">
        <v>6673</v>
      </c>
      <c r="D1280" s="4" t="s">
        <v>6674</v>
      </c>
      <c r="E1280" s="4"/>
      <c r="F1280" s="4"/>
      <c r="G1280" s="4"/>
      <c r="H1280" s="4"/>
      <c r="I1280" s="4"/>
      <c r="J1280" s="4"/>
      <c r="K1280" s="4"/>
      <c r="L1280" s="4"/>
      <c r="M1280" s="4" t="s">
        <v>48</v>
      </c>
      <c r="N1280" s="4" t="s">
        <v>5</v>
      </c>
      <c r="O1280" s="4" t="s">
        <v>681</v>
      </c>
      <c r="P1280" s="4" t="s">
        <v>4468</v>
      </c>
      <c r="Q1280" s="4"/>
      <c r="R1280" s="4" t="s">
        <v>6705</v>
      </c>
      <c r="S1280" s="4" t="s">
        <v>6706</v>
      </c>
      <c r="T1280" s="4" t="s">
        <v>6707</v>
      </c>
      <c r="U1280" s="4" t="s">
        <v>6708</v>
      </c>
      <c r="V1280" s="4" t="s">
        <v>6709</v>
      </c>
      <c r="W1280" s="4" t="s">
        <v>6710</v>
      </c>
      <c r="X1280" s="4" t="s">
        <v>151</v>
      </c>
      <c r="Y1280" s="4" t="s">
        <v>6711</v>
      </c>
      <c r="Z1280" s="4"/>
      <c r="AA1280" s="4">
        <v>1368.0</v>
      </c>
      <c r="AB1280" s="4" t="s">
        <v>47</v>
      </c>
      <c r="AC1280" s="4"/>
      <c r="AD1280" s="20" t="s">
        <v>294</v>
      </c>
      <c r="AE1280" s="4"/>
      <c r="AF1280" s="4"/>
      <c r="AG1280" s="4"/>
      <c r="AH1280" s="4"/>
      <c r="AI1280" s="4"/>
      <c r="AJ1280" s="4"/>
      <c r="AK1280" s="4"/>
      <c r="AL1280" s="4"/>
      <c r="AM1280" s="4"/>
      <c r="AN1280" s="4"/>
      <c r="AO1280" s="4"/>
      <c r="AP1280" s="4" t="str">
        <f>VLOOKUP(AA1281,[1]Trộn!AA1280:AB4272,2,FALSE)</f>
        <v>#ERROR!</v>
      </c>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4"/>
      <c r="CE1280" s="4"/>
      <c r="CF1280" s="4"/>
      <c r="CG1280" s="4"/>
      <c r="CH1280" s="4"/>
      <c r="CI1280" s="4"/>
      <c r="CJ1280" s="4"/>
      <c r="CK1280" s="4"/>
      <c r="CL1280" s="4"/>
      <c r="CM1280" s="4"/>
    </row>
    <row r="1281" ht="14.25" customHeight="1">
      <c r="A1281" s="1" t="str">
        <f t="shared" si="248"/>
        <v>OK</v>
      </c>
      <c r="B1281" s="3" t="str">
        <f t="shared" si="249"/>
        <v>OK</v>
      </c>
      <c r="C1281" s="4" t="s">
        <v>6673</v>
      </c>
      <c r="D1281" s="4" t="s">
        <v>6674</v>
      </c>
      <c r="E1281" s="4"/>
      <c r="F1281" s="4"/>
      <c r="G1281" s="4"/>
      <c r="H1281" s="4"/>
      <c r="I1281" s="4"/>
      <c r="J1281" s="4"/>
      <c r="K1281" s="4"/>
      <c r="L1281" s="4"/>
      <c r="M1281" s="4" t="s">
        <v>48</v>
      </c>
      <c r="N1281" s="4" t="s">
        <v>5</v>
      </c>
      <c r="O1281" s="4" t="s">
        <v>5436</v>
      </c>
      <c r="P1281" s="4" t="s">
        <v>5479</v>
      </c>
      <c r="Q1281" s="4"/>
      <c r="R1281" s="4" t="s">
        <v>6712</v>
      </c>
      <c r="S1281" s="4" t="s">
        <v>6713</v>
      </c>
      <c r="T1281" s="4" t="s">
        <v>6714</v>
      </c>
      <c r="U1281" s="4" t="s">
        <v>6715</v>
      </c>
      <c r="V1281" s="4" t="s">
        <v>6716</v>
      </c>
      <c r="W1281" s="4" t="s">
        <v>1124</v>
      </c>
      <c r="X1281" s="4" t="s">
        <v>202</v>
      </c>
      <c r="Y1281" s="4" t="s">
        <v>6717</v>
      </c>
      <c r="Z1281" s="4"/>
      <c r="AA1281" s="4">
        <v>1369.0</v>
      </c>
      <c r="AB1281" s="4" t="s">
        <v>47</v>
      </c>
      <c r="AC1281" s="4"/>
      <c r="AD1281" s="20" t="s">
        <v>540</v>
      </c>
      <c r="AE1281" s="4"/>
      <c r="AF1281" s="4"/>
      <c r="AG1281" s="4"/>
      <c r="AH1281" s="4"/>
      <c r="AI1281" s="4"/>
      <c r="AJ1281" s="4"/>
      <c r="AK1281" s="4"/>
      <c r="AL1281" s="4"/>
      <c r="AM1281" s="4"/>
      <c r="AN1281" s="4"/>
      <c r="AO1281" s="4"/>
      <c r="AP1281" s="4" t="str">
        <f>VLOOKUP(AA1282,[1]Trộn!AA1281:AB4273,2,FALSE)</f>
        <v>#ERROR!</v>
      </c>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c r="CF1281" s="4"/>
      <c r="CG1281" s="4"/>
      <c r="CH1281" s="4"/>
      <c r="CI1281" s="4"/>
      <c r="CJ1281" s="4"/>
      <c r="CK1281" s="4"/>
      <c r="CL1281" s="4"/>
      <c r="CM1281" s="4"/>
    </row>
    <row r="1282" ht="14.25" customHeight="1">
      <c r="A1282" s="1" t="str">
        <f t="shared" si="248"/>
        <v>OK</v>
      </c>
      <c r="B1282" s="3" t="str">
        <f t="shared" si="249"/>
        <v>OK</v>
      </c>
      <c r="C1282" s="4" t="s">
        <v>6673</v>
      </c>
      <c r="D1282" s="4" t="s">
        <v>6674</v>
      </c>
      <c r="E1282" s="4"/>
      <c r="F1282" s="4"/>
      <c r="G1282" s="4"/>
      <c r="H1282" s="4"/>
      <c r="I1282" s="4"/>
      <c r="J1282" s="4" t="s">
        <v>123</v>
      </c>
      <c r="K1282" s="4"/>
      <c r="L1282" s="4" t="s">
        <v>6718</v>
      </c>
      <c r="M1282" s="4" t="s">
        <v>48</v>
      </c>
      <c r="N1282" s="4" t="s">
        <v>5</v>
      </c>
      <c r="O1282" s="4" t="s">
        <v>1400</v>
      </c>
      <c r="P1282" s="4" t="s">
        <v>2120</v>
      </c>
      <c r="Q1282" s="4"/>
      <c r="R1282" s="4" t="s">
        <v>6719</v>
      </c>
      <c r="S1282" s="4" t="s">
        <v>6720</v>
      </c>
      <c r="T1282" s="4" t="s">
        <v>6721</v>
      </c>
      <c r="U1282" s="4" t="s">
        <v>6722</v>
      </c>
      <c r="V1282" s="4" t="s">
        <v>6723</v>
      </c>
      <c r="W1282" s="4" t="s">
        <v>179</v>
      </c>
      <c r="X1282" s="4" t="s">
        <v>110</v>
      </c>
      <c r="Y1282" s="4" t="s">
        <v>6724</v>
      </c>
      <c r="Z1282" s="4"/>
      <c r="AA1282" s="4">
        <v>1370.0</v>
      </c>
      <c r="AB1282" s="4" t="s">
        <v>48</v>
      </c>
      <c r="AC1282" s="4"/>
      <c r="AD1282" s="4"/>
      <c r="AE1282" s="4"/>
      <c r="AF1282" s="4"/>
      <c r="AG1282" s="4"/>
      <c r="AH1282" s="4"/>
      <c r="AI1282" s="4"/>
      <c r="AJ1282" s="4"/>
      <c r="AK1282" s="4"/>
      <c r="AL1282" s="4"/>
      <c r="AM1282" s="4"/>
      <c r="AN1282" s="4"/>
      <c r="AO1282" s="4"/>
      <c r="AP1282" s="4" t="str">
        <f>VLOOKUP(AA1283,[1]Trộn!AA1282:AB4274,2,FALSE)</f>
        <v>#ERROR!</v>
      </c>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4"/>
      <c r="BY1282" s="4"/>
      <c r="BZ1282" s="4"/>
      <c r="CA1282" s="4"/>
      <c r="CB1282" s="4"/>
      <c r="CC1282" s="4"/>
      <c r="CD1282" s="4"/>
      <c r="CE1282" s="4"/>
      <c r="CF1282" s="4"/>
      <c r="CG1282" s="4"/>
      <c r="CH1282" s="4"/>
      <c r="CI1282" s="4"/>
      <c r="CJ1282" s="4"/>
      <c r="CK1282" s="4"/>
      <c r="CL1282" s="4"/>
      <c r="CM1282" s="4"/>
    </row>
    <row r="1283" ht="14.25" customHeight="1">
      <c r="A1283" s="1" t="str">
        <f t="shared" si="248"/>
        <v/>
      </c>
      <c r="B1283" s="3">
        <f t="shared" si="249"/>
        <v>0</v>
      </c>
      <c r="C1283" s="4" t="s">
        <v>6673</v>
      </c>
      <c r="D1283" s="4" t="s">
        <v>6674</v>
      </c>
      <c r="E1283" s="4"/>
      <c r="F1283" s="4"/>
      <c r="G1283" s="4"/>
      <c r="H1283" s="4"/>
      <c r="I1283" s="4"/>
      <c r="J1283" s="4"/>
      <c r="K1283" s="4"/>
      <c r="L1283" s="4"/>
      <c r="M1283" s="4"/>
      <c r="N1283" s="4"/>
      <c r="O1283" s="4"/>
      <c r="P1283" s="4"/>
      <c r="Q1283" s="4" t="s">
        <v>5</v>
      </c>
      <c r="R1283" s="4" t="s">
        <v>6725</v>
      </c>
      <c r="S1283" s="4" t="s">
        <v>6726</v>
      </c>
      <c r="T1283" s="4" t="s">
        <v>6727</v>
      </c>
      <c r="U1283" s="4" t="s">
        <v>6728</v>
      </c>
      <c r="V1283" s="4" t="s">
        <v>4880</v>
      </c>
      <c r="W1283" s="4" t="s">
        <v>4875</v>
      </c>
      <c r="X1283" s="4" t="s">
        <v>150</v>
      </c>
      <c r="Y1283" s="4"/>
      <c r="Z1283" s="4" t="s">
        <v>6729</v>
      </c>
      <c r="AA1283" s="4">
        <v>1371.0</v>
      </c>
      <c r="AB1283" s="4" t="s">
        <v>49</v>
      </c>
      <c r="AC1283" s="4"/>
      <c r="AD1283" s="4"/>
      <c r="AE1283" s="4"/>
      <c r="AF1283" s="4"/>
      <c r="AG1283" s="4"/>
      <c r="AH1283" s="4"/>
      <c r="AI1283" s="4"/>
      <c r="AJ1283" s="4"/>
      <c r="AK1283" s="4"/>
      <c r="AL1283" s="4"/>
      <c r="AM1283" s="4"/>
      <c r="AN1283" s="4"/>
      <c r="AO1283" s="4"/>
      <c r="AP1283" s="4" t="str">
        <f>VLOOKUP(AA1284,[1]Trộn!AA1283:AB4275,2,FALSE)</f>
        <v>#ERROR!</v>
      </c>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4"/>
      <c r="CE1283" s="4"/>
      <c r="CF1283" s="4"/>
      <c r="CG1283" s="4"/>
      <c r="CH1283" s="4"/>
      <c r="CI1283" s="4"/>
      <c r="CJ1283" s="4"/>
      <c r="CK1283" s="4"/>
      <c r="CL1283" s="4"/>
      <c r="CM1283" s="4"/>
    </row>
    <row r="1284" ht="14.25" customHeight="1">
      <c r="A1284" s="1" t="str">
        <f t="shared" si="248"/>
        <v/>
      </c>
      <c r="B1284" s="3">
        <f t="shared" si="249"/>
        <v>0</v>
      </c>
      <c r="C1284" s="4" t="s">
        <v>6673</v>
      </c>
      <c r="D1284" s="4" t="s">
        <v>6674</v>
      </c>
      <c r="E1284" s="4" t="s">
        <v>6680</v>
      </c>
      <c r="F1284" s="4" t="s">
        <v>6681</v>
      </c>
      <c r="G1284" s="4" t="s">
        <v>6682</v>
      </c>
      <c r="H1284" s="4"/>
      <c r="I1284" s="4"/>
      <c r="J1284" s="4"/>
      <c r="K1284" s="4"/>
      <c r="L1284" s="4"/>
      <c r="M1284" s="4"/>
      <c r="N1284" s="4"/>
      <c r="O1284" s="4"/>
      <c r="P1284" s="4" t="s">
        <v>6731</v>
      </c>
      <c r="Q1284" s="4" t="s">
        <v>5</v>
      </c>
      <c r="R1284" s="4" t="s">
        <v>6732</v>
      </c>
      <c r="S1284" s="4" t="s">
        <v>6733</v>
      </c>
      <c r="T1284" s="4" t="s">
        <v>6734</v>
      </c>
      <c r="U1284" s="4" t="s">
        <v>6735</v>
      </c>
      <c r="V1284" s="4" t="s">
        <v>6736</v>
      </c>
      <c r="W1284" s="4" t="s">
        <v>6737</v>
      </c>
      <c r="X1284" s="4" t="s">
        <v>171</v>
      </c>
      <c r="Y1284" s="4"/>
      <c r="Z1284" s="4" t="s">
        <v>6738</v>
      </c>
      <c r="AA1284" s="4">
        <v>1372.0</v>
      </c>
      <c r="AB1284" s="4" t="s">
        <v>13</v>
      </c>
      <c r="AC1284" s="4"/>
      <c r="AD1284" s="4"/>
      <c r="AE1284" s="4"/>
      <c r="AF1284" s="4"/>
      <c r="AG1284" s="4"/>
      <c r="AH1284" s="4"/>
      <c r="AI1284" s="4"/>
      <c r="AJ1284" s="4"/>
      <c r="AK1284" s="4"/>
      <c r="AL1284" s="4"/>
      <c r="AM1284" s="4"/>
      <c r="AN1284" s="4"/>
      <c r="AO1284" s="4"/>
      <c r="AP1284" s="4" t="str">
        <f>VLOOKUP(AA1285,[1]Trộn!AA1284:AB4276,2,FALSE)</f>
        <v>#ERROR!</v>
      </c>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4"/>
      <c r="BU1284" s="4"/>
      <c r="BV1284" s="4"/>
      <c r="BW1284" s="4"/>
      <c r="BX1284" s="4"/>
      <c r="BY1284" s="4"/>
      <c r="BZ1284" s="4"/>
      <c r="CA1284" s="4"/>
      <c r="CB1284" s="4"/>
      <c r="CC1284" s="4"/>
      <c r="CD1284" s="4"/>
      <c r="CE1284" s="4"/>
      <c r="CF1284" s="4"/>
      <c r="CG1284" s="4"/>
      <c r="CH1284" s="4"/>
      <c r="CI1284" s="4"/>
      <c r="CJ1284" s="4"/>
      <c r="CK1284" s="4"/>
      <c r="CL1284" s="4"/>
      <c r="CM1284" s="4"/>
    </row>
    <row r="1285" ht="14.25" customHeight="1">
      <c r="A1285" s="1" t="str">
        <f t="shared" si="248"/>
        <v/>
      </c>
      <c r="B1285" s="3">
        <f t="shared" si="249"/>
        <v>0</v>
      </c>
      <c r="C1285" s="4" t="s">
        <v>6673</v>
      </c>
      <c r="D1285" s="4" t="s">
        <v>6674</v>
      </c>
      <c r="E1285" s="4"/>
      <c r="F1285" s="4"/>
      <c r="G1285" s="4"/>
      <c r="H1285" s="4"/>
      <c r="I1285" s="4"/>
      <c r="J1285" s="4" t="s">
        <v>123</v>
      </c>
      <c r="K1285" s="4"/>
      <c r="L1285" s="4" t="s">
        <v>6686</v>
      </c>
      <c r="M1285" s="4"/>
      <c r="N1285" s="4"/>
      <c r="O1285" s="4"/>
      <c r="P1285" s="4" t="s">
        <v>204</v>
      </c>
      <c r="Q1285" s="4" t="s">
        <v>9</v>
      </c>
      <c r="R1285" s="4" t="s">
        <v>6739</v>
      </c>
      <c r="S1285" s="4" t="s">
        <v>150</v>
      </c>
      <c r="T1285" s="4" t="s">
        <v>150</v>
      </c>
      <c r="U1285" s="4" t="s">
        <v>150</v>
      </c>
      <c r="V1285" s="4" t="s">
        <v>150</v>
      </c>
      <c r="W1285" s="4" t="s">
        <v>150</v>
      </c>
      <c r="X1285" s="4" t="s">
        <v>6740</v>
      </c>
      <c r="Y1285" s="4"/>
      <c r="Z1285" s="4" t="s">
        <v>6741</v>
      </c>
      <c r="AA1285" s="4">
        <v>1373.0</v>
      </c>
      <c r="AB1285" s="4" t="s">
        <v>13</v>
      </c>
      <c r="AC1285" s="4"/>
      <c r="AD1285" s="4"/>
      <c r="AE1285" s="4"/>
      <c r="AF1285" s="4"/>
      <c r="AG1285" s="4"/>
      <c r="AH1285" s="4"/>
      <c r="AI1285" s="4"/>
      <c r="AJ1285" s="4"/>
      <c r="AK1285" s="4"/>
      <c r="AL1285" s="4"/>
      <c r="AM1285" s="4"/>
      <c r="AN1285" s="4"/>
      <c r="AO1285" s="4"/>
      <c r="AP1285" s="4" t="str">
        <f>VLOOKUP(AA1286,[1]Trộn!AA1285:AB4277,2,FALSE)</f>
        <v>#ERROR!</v>
      </c>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X1285" s="4"/>
      <c r="BY1285" s="4"/>
      <c r="BZ1285" s="4"/>
      <c r="CA1285" s="4"/>
      <c r="CB1285" s="4"/>
      <c r="CC1285" s="4"/>
      <c r="CD1285" s="4"/>
      <c r="CE1285" s="4"/>
      <c r="CF1285" s="4"/>
      <c r="CG1285" s="4"/>
      <c r="CH1285" s="4"/>
      <c r="CI1285" s="4"/>
      <c r="CJ1285" s="4"/>
      <c r="CK1285" s="4"/>
      <c r="CL1285" s="4"/>
      <c r="CM1285" s="4"/>
    </row>
    <row r="1286" ht="14.25" customHeight="1">
      <c r="A1286" s="1"/>
      <c r="B1286" s="3"/>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X1286" s="4"/>
      <c r="BY1286" s="4"/>
      <c r="BZ1286" s="4"/>
      <c r="CA1286" s="4"/>
      <c r="CB1286" s="4"/>
      <c r="CC1286" s="4"/>
      <c r="CD1286" s="4"/>
      <c r="CE1286" s="4"/>
      <c r="CF1286" s="4"/>
      <c r="CG1286" s="4"/>
      <c r="CH1286" s="4"/>
      <c r="CI1286" s="4"/>
      <c r="CJ1286" s="4"/>
      <c r="CK1286" s="4"/>
      <c r="CL1286" s="4"/>
      <c r="CM1286" s="4"/>
    </row>
    <row r="1287" ht="14.25" customHeight="1">
      <c r="A1287" s="1" t="str">
        <f>SWITCH(B1287,"OK",IF(ISBLANK(R1287),IF(ISBLANK(P1287),"Giữ chỗ nhóm","Giữ chỗ"),"OK"),"Chưa làm",IF(P1287&lt;&gt;"","Giữ chỗ",""),0,IF(ISBLANK(R1287),"Thêm",""),"")</f>
        <v/>
      </c>
      <c r="B1287" s="3">
        <f>IF(Q1287&lt;&gt;"",0,IF(O1287="",IF(N1287="",,"Tự do chọn"),SWITCH(M1287,"KSTN",IF(LEFT(O1287,1)="A","OK","Sai lớp"),"CQ",IF(LEFT(O1287,1)="B","OK","Sai lớp"),"SIE",IF(LEFT(O1287,1)="C","OK","Sai lớp"),"VN",IF(LEFT(O1287,1)="D","OK","Sai lớp"),"VN-ICT",IF(LEFT(O1287,1)="D","OK","Sai lớp"),"Sai phân công")))</f>
        <v>0</v>
      </c>
      <c r="C1287" s="4" t="s">
        <v>6673</v>
      </c>
      <c r="D1287" s="4" t="s">
        <v>6674</v>
      </c>
      <c r="E1287" s="4"/>
      <c r="F1287" s="4"/>
      <c r="G1287" s="4"/>
      <c r="H1287" s="4"/>
      <c r="I1287" s="4"/>
      <c r="J1287" s="4"/>
      <c r="K1287" s="4"/>
      <c r="L1287" s="4"/>
      <c r="M1287" s="4"/>
      <c r="N1287" s="4"/>
      <c r="O1287" s="4"/>
      <c r="P1287" s="4"/>
      <c r="Q1287" s="4" t="s">
        <v>5</v>
      </c>
      <c r="R1287" s="4" t="s">
        <v>6742</v>
      </c>
      <c r="S1287" s="4" t="s">
        <v>6733</v>
      </c>
      <c r="T1287" s="4" t="s">
        <v>6734</v>
      </c>
      <c r="U1287" s="4" t="s">
        <v>6735</v>
      </c>
      <c r="V1287" s="4" t="s">
        <v>6736</v>
      </c>
      <c r="W1287" s="4" t="s">
        <v>6743</v>
      </c>
      <c r="X1287" s="4"/>
      <c r="Y1287" s="4"/>
      <c r="Z1287" s="4" t="s">
        <v>6744</v>
      </c>
      <c r="AA1287" s="4">
        <v>1375.0</v>
      </c>
      <c r="AB1287" s="4" t="s">
        <v>49</v>
      </c>
      <c r="AC1287" s="4"/>
      <c r="AD1287" s="4"/>
      <c r="AE1287" s="4"/>
      <c r="AF1287" s="4"/>
      <c r="AG1287" s="4"/>
      <c r="AH1287" s="4"/>
      <c r="AI1287" s="4"/>
      <c r="AJ1287" s="4"/>
      <c r="AK1287" s="4"/>
      <c r="AL1287" s="4"/>
      <c r="AM1287" s="4"/>
      <c r="AN1287" s="4"/>
      <c r="AO1287" s="4"/>
      <c r="AP1287" s="4" t="str">
        <f>VLOOKUP(AA1288,[1]Trộn!AA1287:AB4279,2,FALSE)</f>
        <v>#ERROR!</v>
      </c>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c r="CL1287" s="4"/>
      <c r="CM1287" s="4"/>
    </row>
    <row r="1288" ht="14.25" customHeight="1">
      <c r="A1288" s="1"/>
      <c r="B1288" s="3"/>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row>
    <row r="1289" ht="14.25" customHeight="1">
      <c r="A1289" s="1"/>
      <c r="B1289" s="3"/>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4"/>
      <c r="BU1289" s="4"/>
      <c r="BV1289" s="4"/>
      <c r="BW1289" s="4"/>
      <c r="BX1289" s="4"/>
      <c r="BY1289" s="4"/>
      <c r="BZ1289" s="4"/>
      <c r="CA1289" s="4"/>
      <c r="CB1289" s="4"/>
      <c r="CC1289" s="4"/>
      <c r="CD1289" s="4"/>
      <c r="CE1289" s="4"/>
      <c r="CF1289" s="4"/>
      <c r="CG1289" s="4"/>
      <c r="CH1289" s="4"/>
      <c r="CI1289" s="4"/>
      <c r="CJ1289" s="4"/>
      <c r="CK1289" s="4"/>
      <c r="CL1289" s="4"/>
      <c r="CM1289" s="4"/>
    </row>
    <row r="1290" ht="14.25" customHeight="1">
      <c r="A1290" s="1" t="str">
        <f>SWITCH(B1290,"OK",IF(ISBLANK(R1290),IF(ISBLANK(P1290),"Giữ chỗ nhóm","Giữ chỗ"),"OK"),"Chưa làm",IF(P1290&lt;&gt;"","Giữ chỗ",""),0,IF(ISBLANK(R1290),"Thêm",""),"")</f>
        <v/>
      </c>
      <c r="B1290" s="3">
        <f>IF(Q1290&lt;&gt;"",0,IF(O1290="",IF(N1290="",,"Tự do chọn"),SWITCH(M1290,"KSTN",IF(LEFT(O1290,1)="A","OK","Sai lớp"),"CQ",IF(LEFT(O1290,1)="B","OK","Sai lớp"),"SIE",IF(LEFT(O1290,1)="C","OK","Sai lớp"),"VN",IF(LEFT(O1290,1)="D","OK","Sai lớp"),"VN-ICT",IF(LEFT(O1290,1)="D","OK","Sai lớp"),"Sai phân công")))</f>
        <v>0</v>
      </c>
      <c r="C1290" s="4" t="s">
        <v>6673</v>
      </c>
      <c r="D1290" s="4" t="s">
        <v>6674</v>
      </c>
      <c r="E1290" s="4"/>
      <c r="F1290" s="4"/>
      <c r="G1290" s="4"/>
      <c r="H1290" s="4"/>
      <c r="I1290" s="4"/>
      <c r="J1290" s="4"/>
      <c r="K1290" s="4"/>
      <c r="L1290" s="4"/>
      <c r="M1290" s="4"/>
      <c r="N1290" s="4"/>
      <c r="O1290" s="4"/>
      <c r="P1290" s="4"/>
      <c r="Q1290" s="4" t="s">
        <v>5</v>
      </c>
      <c r="R1290" s="4" t="s">
        <v>6745</v>
      </c>
      <c r="S1290" s="4" t="s">
        <v>5912</v>
      </c>
      <c r="T1290" s="4" t="s">
        <v>5913</v>
      </c>
      <c r="U1290" s="4" t="s">
        <v>5914</v>
      </c>
      <c r="V1290" s="4" t="s">
        <v>5915</v>
      </c>
      <c r="W1290" s="4" t="s">
        <v>5916</v>
      </c>
      <c r="X1290" s="4"/>
      <c r="Y1290" s="4"/>
      <c r="Z1290" s="4" t="s">
        <v>6746</v>
      </c>
      <c r="AA1290" s="4">
        <v>1378.0</v>
      </c>
      <c r="AB1290" s="4" t="s">
        <v>49</v>
      </c>
      <c r="AC1290" s="4"/>
      <c r="AD1290" s="4"/>
      <c r="AE1290" s="4"/>
      <c r="AF1290" s="4"/>
      <c r="AG1290" s="4"/>
      <c r="AH1290" s="4"/>
      <c r="AI1290" s="4"/>
      <c r="AJ1290" s="4"/>
      <c r="AK1290" s="4"/>
      <c r="AL1290" s="4"/>
      <c r="AM1290" s="4"/>
      <c r="AN1290" s="4"/>
      <c r="AO1290" s="4"/>
      <c r="AP1290" s="4" t="str">
        <f>VLOOKUP(AA1291,[1]Trộn!AA1290:AB4282,2,FALSE)</f>
        <v>#ERROR!</v>
      </c>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c r="CL1290" s="4"/>
      <c r="CM1290" s="4"/>
    </row>
    <row r="1291" ht="14.25" customHeight="1">
      <c r="A1291" s="1"/>
      <c r="B1291" s="3"/>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c r="CD1291" s="4"/>
      <c r="CE1291" s="4"/>
      <c r="CF1291" s="4"/>
      <c r="CG1291" s="4"/>
      <c r="CH1291" s="4"/>
      <c r="CI1291" s="4"/>
      <c r="CJ1291" s="4"/>
      <c r="CK1291" s="4"/>
      <c r="CL1291" s="4"/>
      <c r="CM1291" s="4"/>
    </row>
    <row r="1292" ht="14.25" customHeight="1">
      <c r="A1292" s="1" t="str">
        <f t="shared" ref="A1292:A1302" si="250">SWITCH(B1292,"OK",IF(ISBLANK(R1292),IF(ISBLANK(P1292),"Giữ chỗ nhóm","Giữ chỗ"),"OK"),"Chưa làm",IF(P1292&lt;&gt;"","Giữ chỗ",""),0,IF(ISBLANK(R1292),"Thêm",""),"")</f>
        <v/>
      </c>
      <c r="B1292" s="3">
        <f t="shared" ref="B1292:B1302" si="251">IF(Q1292&lt;&gt;"",0,IF(O1292="",IF(N1292="",,"Tự do chọn"),SWITCH(M1292,"KSTN",IF(LEFT(O1292,1)="A","OK","Sai lớp"),"CQ",IF(LEFT(O1292,1)="B","OK","Sai lớp"),"SIE",IF(LEFT(O1292,1)="C","OK","Sai lớp"),"VN",IF(LEFT(O1292,1)="D","OK","Sai lớp"),"VN-ICT",IF(LEFT(O1292,1)="D","OK","Sai lớp"),"Sai phân công")))</f>
        <v>0</v>
      </c>
      <c r="C1292" s="4" t="s">
        <v>6673</v>
      </c>
      <c r="D1292" s="4" t="s">
        <v>6674</v>
      </c>
      <c r="E1292" s="4"/>
      <c r="F1292" s="4"/>
      <c r="G1292" s="4"/>
      <c r="H1292" s="4"/>
      <c r="I1292" s="4"/>
      <c r="J1292" s="4"/>
      <c r="K1292" s="4"/>
      <c r="L1292" s="4"/>
      <c r="M1292" s="4"/>
      <c r="N1292" s="4"/>
      <c r="O1292" s="4"/>
      <c r="P1292" s="4"/>
      <c r="Q1292" s="4" t="s">
        <v>9</v>
      </c>
      <c r="R1292" s="4" t="s">
        <v>6747</v>
      </c>
      <c r="S1292" s="4"/>
      <c r="T1292" s="4"/>
      <c r="U1292" s="4"/>
      <c r="V1292" s="4"/>
      <c r="W1292" s="4"/>
      <c r="X1292" s="4"/>
      <c r="Y1292" s="4"/>
      <c r="Z1292" s="4" t="s">
        <v>6748</v>
      </c>
      <c r="AA1292" s="4">
        <v>1380.0</v>
      </c>
      <c r="AB1292" s="4" t="s">
        <v>49</v>
      </c>
      <c r="AC1292" s="4"/>
      <c r="AD1292" s="4"/>
      <c r="AE1292" s="4"/>
      <c r="AF1292" s="4"/>
      <c r="AG1292" s="4"/>
      <c r="AH1292" s="4"/>
      <c r="AI1292" s="4"/>
      <c r="AJ1292" s="4"/>
      <c r="AK1292" s="4"/>
      <c r="AL1292" s="4"/>
      <c r="AM1292" s="4"/>
      <c r="AN1292" s="4"/>
      <c r="AO1292" s="4"/>
      <c r="AP1292" s="4" t="str">
        <f>VLOOKUP(AA1293,[1]Trộn!AA1292:AB4284,2,FALSE)</f>
        <v>#ERROR!</v>
      </c>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4"/>
      <c r="CE1292" s="4"/>
      <c r="CF1292" s="4"/>
      <c r="CG1292" s="4"/>
      <c r="CH1292" s="4"/>
      <c r="CI1292" s="4"/>
      <c r="CJ1292" s="4"/>
      <c r="CK1292" s="4"/>
      <c r="CL1292" s="4"/>
      <c r="CM1292" s="4"/>
    </row>
    <row r="1293" ht="14.25" customHeight="1">
      <c r="A1293" s="1" t="str">
        <f t="shared" si="250"/>
        <v/>
      </c>
      <c r="B1293" s="3">
        <f t="shared" si="251"/>
        <v>0</v>
      </c>
      <c r="C1293" s="4" t="s">
        <v>6673</v>
      </c>
      <c r="D1293" s="4" t="s">
        <v>6674</v>
      </c>
      <c r="E1293" s="4"/>
      <c r="F1293" s="4"/>
      <c r="G1293" s="4"/>
      <c r="H1293" s="4"/>
      <c r="I1293" s="4"/>
      <c r="J1293" s="4"/>
      <c r="K1293" s="4"/>
      <c r="L1293" s="4"/>
      <c r="M1293" s="4"/>
      <c r="N1293" s="4"/>
      <c r="O1293" s="4"/>
      <c r="P1293" s="4"/>
      <c r="Q1293" s="4" t="s">
        <v>9</v>
      </c>
      <c r="R1293" s="4" t="s">
        <v>6749</v>
      </c>
      <c r="S1293" s="4"/>
      <c r="T1293" s="4"/>
      <c r="U1293" s="4"/>
      <c r="V1293" s="4"/>
      <c r="W1293" s="4"/>
      <c r="X1293" s="4"/>
      <c r="Y1293" s="4"/>
      <c r="Z1293" s="4" t="s">
        <v>6750</v>
      </c>
      <c r="AA1293" s="4">
        <v>1381.0</v>
      </c>
      <c r="AB1293" s="4" t="s">
        <v>49</v>
      </c>
      <c r="AC1293" s="4"/>
      <c r="AD1293" s="4"/>
      <c r="AE1293" s="4"/>
      <c r="AF1293" s="4"/>
      <c r="AG1293" s="4"/>
      <c r="AH1293" s="4"/>
      <c r="AI1293" s="4"/>
      <c r="AJ1293" s="4"/>
      <c r="AK1293" s="4"/>
      <c r="AL1293" s="4"/>
      <c r="AM1293" s="4"/>
      <c r="AN1293" s="4"/>
      <c r="AO1293" s="4"/>
      <c r="AP1293" s="4" t="str">
        <f>VLOOKUP(AA1294,[1]Trộn!AA1293:AB4285,2,FALSE)</f>
        <v>#ERROR!</v>
      </c>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4"/>
      <c r="CE1293" s="4"/>
      <c r="CF1293" s="4"/>
      <c r="CG1293" s="4"/>
      <c r="CH1293" s="4"/>
      <c r="CI1293" s="4"/>
      <c r="CJ1293" s="4"/>
      <c r="CK1293" s="4"/>
      <c r="CL1293" s="4"/>
      <c r="CM1293" s="4"/>
    </row>
    <row r="1294" ht="14.25" customHeight="1">
      <c r="A1294" s="1" t="str">
        <f t="shared" si="250"/>
        <v/>
      </c>
      <c r="B1294" s="3">
        <f t="shared" si="251"/>
        <v>0</v>
      </c>
      <c r="C1294" s="4" t="s">
        <v>6673</v>
      </c>
      <c r="D1294" s="4" t="s">
        <v>6674</v>
      </c>
      <c r="E1294" s="4"/>
      <c r="F1294" s="4"/>
      <c r="G1294" s="4"/>
      <c r="H1294" s="4"/>
      <c r="I1294" s="4"/>
      <c r="J1294" s="4" t="s">
        <v>123</v>
      </c>
      <c r="K1294" s="4"/>
      <c r="L1294" s="4" t="s">
        <v>6718</v>
      </c>
      <c r="M1294" s="4"/>
      <c r="N1294" s="4"/>
      <c r="O1294" s="4"/>
      <c r="P1294" s="4" t="s">
        <v>6751</v>
      </c>
      <c r="Q1294" s="4" t="s">
        <v>9</v>
      </c>
      <c r="R1294" s="4" t="s">
        <v>6752</v>
      </c>
      <c r="S1294" s="4" t="s">
        <v>150</v>
      </c>
      <c r="T1294" s="4" t="s">
        <v>150</v>
      </c>
      <c r="U1294" s="4" t="s">
        <v>150</v>
      </c>
      <c r="V1294" s="4" t="s">
        <v>150</v>
      </c>
      <c r="W1294" s="4" t="s">
        <v>150</v>
      </c>
      <c r="X1294" s="4" t="s">
        <v>6753</v>
      </c>
      <c r="Y1294" s="4"/>
      <c r="Z1294" s="4" t="s">
        <v>6754</v>
      </c>
      <c r="AA1294" s="4">
        <v>1382.0</v>
      </c>
      <c r="AB1294" s="4" t="s">
        <v>13</v>
      </c>
      <c r="AC1294" s="4"/>
      <c r="AD1294" s="4"/>
      <c r="AE1294" s="4"/>
      <c r="AF1294" s="4"/>
      <c r="AG1294" s="4"/>
      <c r="AH1294" s="4"/>
      <c r="AI1294" s="4"/>
      <c r="AJ1294" s="4"/>
      <c r="AK1294" s="4"/>
      <c r="AL1294" s="4"/>
      <c r="AM1294" s="4"/>
      <c r="AN1294" s="4"/>
      <c r="AO1294" s="4"/>
      <c r="AP1294" s="4" t="str">
        <f>VLOOKUP(AA1295,[1]Trộn!AA1294:AB4286,2,FALSE)</f>
        <v>#ERROR!</v>
      </c>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c r="CL1294" s="4"/>
      <c r="CM1294" s="4"/>
    </row>
    <row r="1295" ht="14.25" customHeight="1">
      <c r="A1295" s="1" t="str">
        <f t="shared" si="250"/>
        <v>OK</v>
      </c>
      <c r="B1295" s="3" t="str">
        <f t="shared" si="251"/>
        <v>OK</v>
      </c>
      <c r="C1295" s="4" t="s">
        <v>6755</v>
      </c>
      <c r="D1295" s="4" t="s">
        <v>6674</v>
      </c>
      <c r="E1295" s="4"/>
      <c r="F1295" s="4"/>
      <c r="G1295" s="4" t="s">
        <v>6756</v>
      </c>
      <c r="H1295" s="4"/>
      <c r="I1295" s="4"/>
      <c r="J1295" s="4"/>
      <c r="K1295" s="4"/>
      <c r="L1295" s="4"/>
      <c r="M1295" s="4" t="s">
        <v>48</v>
      </c>
      <c r="N1295" s="4" t="s">
        <v>5</v>
      </c>
      <c r="O1295" s="4" t="s">
        <v>681</v>
      </c>
      <c r="P1295" s="4" t="s">
        <v>4468</v>
      </c>
      <c r="Q1295" s="4"/>
      <c r="R1295" s="4" t="s">
        <v>6757</v>
      </c>
      <c r="S1295" s="4" t="s">
        <v>6758</v>
      </c>
      <c r="T1295" s="4" t="s">
        <v>6759</v>
      </c>
      <c r="U1295" s="4" t="s">
        <v>6760</v>
      </c>
      <c r="V1295" s="4" t="s">
        <v>6761</v>
      </c>
      <c r="W1295" s="4" t="s">
        <v>5844</v>
      </c>
      <c r="X1295" s="4" t="s">
        <v>171</v>
      </c>
      <c r="Y1295" s="4" t="s">
        <v>6762</v>
      </c>
      <c r="Z1295" s="4"/>
      <c r="AA1295" s="4">
        <v>1383.0</v>
      </c>
      <c r="AB1295" s="4" t="s">
        <v>47</v>
      </c>
      <c r="AC1295" s="4"/>
      <c r="AD1295" s="20" t="s">
        <v>544</v>
      </c>
      <c r="AE1295" s="4"/>
      <c r="AF1295" s="4"/>
      <c r="AG1295" s="4"/>
      <c r="AH1295" s="4"/>
      <c r="AI1295" s="4"/>
      <c r="AJ1295" s="4"/>
      <c r="AK1295" s="4"/>
      <c r="AL1295" s="4"/>
      <c r="AM1295" s="4"/>
      <c r="AN1295" s="4"/>
      <c r="AO1295" s="4"/>
      <c r="AP1295" s="4" t="str">
        <f>VLOOKUP(AA1296,[1]Trộn!AA1295:AB4287,2,FALSE)</f>
        <v>#ERROR!</v>
      </c>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c r="CL1295" s="4"/>
      <c r="CM1295" s="4"/>
    </row>
    <row r="1296" ht="14.25" customHeight="1">
      <c r="A1296" s="1" t="str">
        <f t="shared" si="250"/>
        <v>OK</v>
      </c>
      <c r="B1296" s="3" t="str">
        <f t="shared" si="251"/>
        <v>OK</v>
      </c>
      <c r="C1296" s="4" t="s">
        <v>6755</v>
      </c>
      <c r="D1296" s="4" t="s">
        <v>6674</v>
      </c>
      <c r="E1296" s="4"/>
      <c r="F1296" s="4"/>
      <c r="G1296" s="4"/>
      <c r="H1296" s="4"/>
      <c r="I1296" s="4"/>
      <c r="J1296" s="4"/>
      <c r="K1296" s="4"/>
      <c r="L1296" s="4"/>
      <c r="M1296" s="4" t="s">
        <v>48</v>
      </c>
      <c r="N1296" s="4" t="s">
        <v>5</v>
      </c>
      <c r="O1296" s="4" t="s">
        <v>5436</v>
      </c>
      <c r="P1296" s="4" t="s">
        <v>5479</v>
      </c>
      <c r="Q1296" s="4"/>
      <c r="R1296" s="4" t="s">
        <v>6763</v>
      </c>
      <c r="S1296" s="4" t="s">
        <v>6764</v>
      </c>
      <c r="T1296" s="4" t="s">
        <v>6765</v>
      </c>
      <c r="U1296" s="4" t="s">
        <v>6766</v>
      </c>
      <c r="V1296" s="4" t="s">
        <v>6767</v>
      </c>
      <c r="W1296" s="4" t="s">
        <v>6768</v>
      </c>
      <c r="X1296" s="4" t="s">
        <v>2352</v>
      </c>
      <c r="Y1296" s="4" t="s">
        <v>6769</v>
      </c>
      <c r="Z1296" s="4"/>
      <c r="AA1296" s="4">
        <v>1384.0</v>
      </c>
      <c r="AB1296" s="4" t="s">
        <v>47</v>
      </c>
      <c r="AC1296" s="4"/>
      <c r="AD1296" s="20" t="s">
        <v>595</v>
      </c>
      <c r="AE1296" s="4"/>
      <c r="AF1296" s="4"/>
      <c r="AG1296" s="4"/>
      <c r="AH1296" s="4"/>
      <c r="AI1296" s="4"/>
      <c r="AJ1296" s="4"/>
      <c r="AK1296" s="4"/>
      <c r="AL1296" s="4"/>
      <c r="AM1296" s="4"/>
      <c r="AN1296" s="4"/>
      <c r="AO1296" s="4"/>
      <c r="AP1296" s="4" t="str">
        <f>VLOOKUP(AA1297,[1]Trộn!AA1296:AB4288,2,FALSE)</f>
        <v>#ERROR!</v>
      </c>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c r="CL1296" s="4"/>
      <c r="CM1296" s="4"/>
    </row>
    <row r="1297" ht="14.25" customHeight="1">
      <c r="A1297" s="1" t="str">
        <f t="shared" si="250"/>
        <v/>
      </c>
      <c r="B1297" s="3">
        <f t="shared" si="251"/>
        <v>0</v>
      </c>
      <c r="C1297" s="4" t="s">
        <v>6755</v>
      </c>
      <c r="D1297" s="4" t="s">
        <v>6674</v>
      </c>
      <c r="E1297" s="4"/>
      <c r="F1297" s="4"/>
      <c r="G1297" s="4" t="s">
        <v>6756</v>
      </c>
      <c r="H1297" s="4"/>
      <c r="I1297" s="4"/>
      <c r="J1297" s="4"/>
      <c r="K1297" s="4"/>
      <c r="L1297" s="4"/>
      <c r="M1297" s="4"/>
      <c r="N1297" s="4"/>
      <c r="O1297" s="4"/>
      <c r="P1297" s="4"/>
      <c r="Q1297" s="4" t="s">
        <v>5</v>
      </c>
      <c r="R1297" s="4" t="s">
        <v>6745</v>
      </c>
      <c r="S1297" s="4" t="s">
        <v>5912</v>
      </c>
      <c r="T1297" s="4" t="s">
        <v>5913</v>
      </c>
      <c r="U1297" s="4" t="s">
        <v>5914</v>
      </c>
      <c r="V1297" s="4" t="s">
        <v>5915</v>
      </c>
      <c r="W1297" s="4" t="s">
        <v>5916</v>
      </c>
      <c r="X1297" s="4"/>
      <c r="Y1297" s="4"/>
      <c r="Z1297" s="4" t="s">
        <v>6746</v>
      </c>
      <c r="AA1297" s="4">
        <v>1385.0</v>
      </c>
      <c r="AB1297" s="4" t="s">
        <v>49</v>
      </c>
      <c r="AC1297" s="4"/>
      <c r="AD1297" s="4"/>
      <c r="AE1297" s="4"/>
      <c r="AF1297" s="4"/>
      <c r="AG1297" s="4"/>
      <c r="AH1297" s="4"/>
      <c r="AI1297" s="4"/>
      <c r="AJ1297" s="4"/>
      <c r="AK1297" s="4"/>
      <c r="AL1297" s="4"/>
      <c r="AM1297" s="4"/>
      <c r="AN1297" s="4"/>
      <c r="AO1297" s="4"/>
      <c r="AP1297" s="4" t="str">
        <f>VLOOKUP(AA1298,[1]Trộn!AA1297:AB4289,2,FALSE)</f>
        <v>#ERROR!</v>
      </c>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X1297" s="4"/>
      <c r="BY1297" s="4"/>
      <c r="BZ1297" s="4"/>
      <c r="CA1297" s="4"/>
      <c r="CB1297" s="4"/>
      <c r="CC1297" s="4"/>
      <c r="CD1297" s="4"/>
      <c r="CE1297" s="4"/>
      <c r="CF1297" s="4"/>
      <c r="CG1297" s="4"/>
      <c r="CH1297" s="4"/>
      <c r="CI1297" s="4"/>
      <c r="CJ1297" s="4"/>
      <c r="CK1297" s="4"/>
      <c r="CL1297" s="4"/>
      <c r="CM1297" s="4"/>
    </row>
    <row r="1298" ht="14.25" customHeight="1">
      <c r="A1298" s="1" t="str">
        <f t="shared" si="250"/>
        <v/>
      </c>
      <c r="B1298" s="3">
        <f t="shared" si="251"/>
        <v>0</v>
      </c>
      <c r="C1298" s="4" t="s">
        <v>6755</v>
      </c>
      <c r="D1298" s="4" t="s">
        <v>6674</v>
      </c>
      <c r="E1298" s="4"/>
      <c r="F1298" s="4"/>
      <c r="G1298" s="4"/>
      <c r="H1298" s="4"/>
      <c r="I1298" s="4"/>
      <c r="J1298" s="4"/>
      <c r="K1298" s="4"/>
      <c r="L1298" s="4"/>
      <c r="M1298" s="4"/>
      <c r="N1298" s="4"/>
      <c r="O1298" s="4"/>
      <c r="P1298" s="4"/>
      <c r="Q1298" s="4" t="s">
        <v>144</v>
      </c>
      <c r="R1298" s="4" t="s">
        <v>6770</v>
      </c>
      <c r="S1298" s="4" t="s">
        <v>6771</v>
      </c>
      <c r="T1298" s="4" t="s">
        <v>6772</v>
      </c>
      <c r="U1298" s="4" t="s">
        <v>6773</v>
      </c>
      <c r="V1298" s="4" t="s">
        <v>2654</v>
      </c>
      <c r="W1298" s="4" t="s">
        <v>150</v>
      </c>
      <c r="X1298" s="4" t="s">
        <v>151</v>
      </c>
      <c r="Y1298" s="4"/>
      <c r="Z1298" s="4" t="s">
        <v>6774</v>
      </c>
      <c r="AA1298" s="4">
        <v>1386.0</v>
      </c>
      <c r="AB1298" s="4" t="s">
        <v>101</v>
      </c>
      <c r="AC1298" s="4"/>
      <c r="AD1298" s="4"/>
      <c r="AE1298" s="4"/>
      <c r="AF1298" s="4"/>
      <c r="AG1298" s="4"/>
      <c r="AH1298" s="4"/>
      <c r="AI1298" s="4"/>
      <c r="AJ1298" s="4"/>
      <c r="AK1298" s="4"/>
      <c r="AL1298" s="4"/>
      <c r="AM1298" s="4"/>
      <c r="AN1298" s="4"/>
      <c r="AO1298" s="4"/>
      <c r="AP1298" s="4" t="str">
        <f>VLOOKUP(AA1299,[1]Trộn!AA1298:AB4290,2,FALSE)</f>
        <v>#ERROR!</v>
      </c>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X1298" s="4"/>
      <c r="BY1298" s="4"/>
      <c r="BZ1298" s="4"/>
      <c r="CA1298" s="4"/>
      <c r="CB1298" s="4"/>
      <c r="CC1298" s="4"/>
      <c r="CD1298" s="4"/>
      <c r="CE1298" s="4"/>
      <c r="CF1298" s="4"/>
      <c r="CG1298" s="4"/>
      <c r="CH1298" s="4"/>
      <c r="CI1298" s="4"/>
      <c r="CJ1298" s="4"/>
      <c r="CK1298" s="4"/>
      <c r="CL1298" s="4"/>
      <c r="CM1298" s="4"/>
    </row>
    <row r="1299" ht="14.25" customHeight="1">
      <c r="A1299" s="1" t="str">
        <f t="shared" si="250"/>
        <v/>
      </c>
      <c r="B1299" s="3">
        <f t="shared" si="251"/>
        <v>0</v>
      </c>
      <c r="C1299" s="4" t="s">
        <v>6755</v>
      </c>
      <c r="D1299" s="4" t="s">
        <v>6674</v>
      </c>
      <c r="E1299" s="4"/>
      <c r="F1299" s="4"/>
      <c r="G1299" s="4"/>
      <c r="H1299" s="4"/>
      <c r="I1299" s="4"/>
      <c r="J1299" s="4"/>
      <c r="K1299" s="4"/>
      <c r="L1299" s="4"/>
      <c r="M1299" s="4"/>
      <c r="N1299" s="4"/>
      <c r="O1299" s="4"/>
      <c r="P1299" s="4" t="s">
        <v>6775</v>
      </c>
      <c r="Q1299" s="4" t="s">
        <v>9</v>
      </c>
      <c r="R1299" s="4" t="s">
        <v>6776</v>
      </c>
      <c r="S1299" s="4" t="s">
        <v>150</v>
      </c>
      <c r="T1299" s="4" t="s">
        <v>150</v>
      </c>
      <c r="U1299" s="4" t="s">
        <v>150</v>
      </c>
      <c r="V1299" s="4" t="s">
        <v>150</v>
      </c>
      <c r="W1299" s="4" t="s">
        <v>150</v>
      </c>
      <c r="X1299" s="4" t="s">
        <v>6777</v>
      </c>
      <c r="Y1299" s="4"/>
      <c r="Z1299" s="4" t="s">
        <v>6778</v>
      </c>
      <c r="AA1299" s="4">
        <v>1387.0</v>
      </c>
      <c r="AB1299" s="4" t="s">
        <v>49</v>
      </c>
      <c r="AC1299" s="4"/>
      <c r="AD1299" s="4"/>
      <c r="AE1299" s="4"/>
      <c r="AF1299" s="4"/>
      <c r="AG1299" s="4"/>
      <c r="AH1299" s="4"/>
      <c r="AI1299" s="4"/>
      <c r="AJ1299" s="4"/>
      <c r="AK1299" s="4"/>
      <c r="AL1299" s="4"/>
      <c r="AM1299" s="4"/>
      <c r="AN1299" s="4"/>
      <c r="AO1299" s="4"/>
      <c r="AP1299" s="4" t="str">
        <f>VLOOKUP(AA1300,[1]Trộn!AA1299:AB4291,2,FALSE)</f>
        <v>#ERROR!</v>
      </c>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c r="CD1299" s="4"/>
      <c r="CE1299" s="4"/>
      <c r="CF1299" s="4"/>
      <c r="CG1299" s="4"/>
      <c r="CH1299" s="4"/>
      <c r="CI1299" s="4"/>
      <c r="CJ1299" s="4"/>
      <c r="CK1299" s="4"/>
      <c r="CL1299" s="4"/>
      <c r="CM1299" s="4"/>
    </row>
    <row r="1300" ht="14.25" customHeight="1">
      <c r="A1300" s="1" t="str">
        <f t="shared" si="250"/>
        <v/>
      </c>
      <c r="B1300" s="3">
        <f t="shared" si="251"/>
        <v>0</v>
      </c>
      <c r="C1300" s="4" t="s">
        <v>6755</v>
      </c>
      <c r="D1300" s="4" t="s">
        <v>6674</v>
      </c>
      <c r="E1300" s="4"/>
      <c r="F1300" s="4"/>
      <c r="G1300" s="4"/>
      <c r="H1300" s="4"/>
      <c r="I1300" s="4"/>
      <c r="J1300" s="4"/>
      <c r="K1300" s="4"/>
      <c r="L1300" s="4"/>
      <c r="M1300" s="4"/>
      <c r="N1300" s="4"/>
      <c r="O1300" s="4"/>
      <c r="P1300" s="4"/>
      <c r="Q1300" s="4" t="s">
        <v>5</v>
      </c>
      <c r="R1300" s="4" t="s">
        <v>6779</v>
      </c>
      <c r="S1300" s="4" t="s">
        <v>4703</v>
      </c>
      <c r="T1300" s="4" t="s">
        <v>4704</v>
      </c>
      <c r="U1300" s="4" t="s">
        <v>4705</v>
      </c>
      <c r="V1300" s="4" t="s">
        <v>4706</v>
      </c>
      <c r="W1300" s="4" t="s">
        <v>4707</v>
      </c>
      <c r="X1300" s="4"/>
      <c r="Y1300" s="4"/>
      <c r="Z1300" s="4" t="s">
        <v>6780</v>
      </c>
      <c r="AA1300" s="4">
        <v>1388.0</v>
      </c>
      <c r="AB1300" s="4" t="s">
        <v>49</v>
      </c>
      <c r="AC1300" s="4"/>
      <c r="AD1300" s="4"/>
      <c r="AE1300" s="4"/>
      <c r="AF1300" s="4"/>
      <c r="AG1300" s="4"/>
      <c r="AH1300" s="4"/>
      <c r="AI1300" s="4"/>
      <c r="AJ1300" s="4"/>
      <c r="AK1300" s="4"/>
      <c r="AL1300" s="4"/>
      <c r="AM1300" s="4"/>
      <c r="AN1300" s="4"/>
      <c r="AO1300" s="4"/>
      <c r="AP1300" s="4" t="str">
        <f>VLOOKUP(AA1301,[1]Trộn!AA1300:AB4292,2,FALSE)</f>
        <v>#ERROR!</v>
      </c>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4"/>
      <c r="BU1300" s="4"/>
      <c r="BV1300" s="4"/>
      <c r="BW1300" s="4"/>
      <c r="BX1300" s="4"/>
      <c r="BY1300" s="4"/>
      <c r="BZ1300" s="4"/>
      <c r="CA1300" s="4"/>
      <c r="CB1300" s="4"/>
      <c r="CC1300" s="4"/>
      <c r="CD1300" s="4"/>
      <c r="CE1300" s="4"/>
      <c r="CF1300" s="4"/>
      <c r="CG1300" s="4"/>
      <c r="CH1300" s="4"/>
      <c r="CI1300" s="4"/>
      <c r="CJ1300" s="4"/>
      <c r="CK1300" s="4"/>
      <c r="CL1300" s="4"/>
      <c r="CM1300" s="4"/>
    </row>
    <row r="1301" ht="14.25" customHeight="1">
      <c r="A1301" s="1" t="str">
        <f t="shared" si="250"/>
        <v/>
      </c>
      <c r="B1301" s="3">
        <f t="shared" si="251"/>
        <v>0</v>
      </c>
      <c r="C1301" s="4" t="s">
        <v>6755</v>
      </c>
      <c r="D1301" s="4" t="s">
        <v>6674</v>
      </c>
      <c r="E1301" s="4"/>
      <c r="F1301" s="4"/>
      <c r="G1301" s="4"/>
      <c r="H1301" s="4"/>
      <c r="I1301" s="4"/>
      <c r="J1301" s="4"/>
      <c r="K1301" s="4"/>
      <c r="L1301" s="4"/>
      <c r="M1301" s="4"/>
      <c r="N1301" s="4"/>
      <c r="O1301" s="4"/>
      <c r="P1301" s="4"/>
      <c r="Q1301" s="4" t="s">
        <v>5</v>
      </c>
      <c r="R1301" s="4" t="s">
        <v>6781</v>
      </c>
      <c r="S1301" s="4" t="s">
        <v>6782</v>
      </c>
      <c r="T1301" s="4" t="s">
        <v>6783</v>
      </c>
      <c r="U1301" s="4" t="s">
        <v>6784</v>
      </c>
      <c r="V1301" s="4" t="s">
        <v>6785</v>
      </c>
      <c r="W1301" s="4" t="s">
        <v>4704</v>
      </c>
      <c r="X1301" s="4"/>
      <c r="Y1301" s="4"/>
      <c r="Z1301" s="4" t="s">
        <v>2225</v>
      </c>
      <c r="AA1301" s="4">
        <v>1389.0</v>
      </c>
      <c r="AB1301" s="4" t="s">
        <v>49</v>
      </c>
      <c r="AC1301" s="4"/>
      <c r="AD1301" s="4"/>
      <c r="AE1301" s="4"/>
      <c r="AF1301" s="4"/>
      <c r="AG1301" s="4"/>
      <c r="AH1301" s="4"/>
      <c r="AI1301" s="4"/>
      <c r="AJ1301" s="4"/>
      <c r="AK1301" s="4"/>
      <c r="AL1301" s="4"/>
      <c r="AM1301" s="4"/>
      <c r="AN1301" s="4"/>
      <c r="AO1301" s="4"/>
      <c r="AP1301" s="4" t="str">
        <f>VLOOKUP(AA1302,[1]Trộn!AA1301:AB4293,2,FALSE)</f>
        <v>#ERROR!</v>
      </c>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c r="CL1301" s="4"/>
      <c r="CM1301" s="4"/>
    </row>
    <row r="1302" ht="14.25" customHeight="1">
      <c r="A1302" s="1" t="str">
        <f t="shared" si="250"/>
        <v/>
      </c>
      <c r="B1302" s="3">
        <f t="shared" si="251"/>
        <v>0</v>
      </c>
      <c r="C1302" s="4" t="s">
        <v>6755</v>
      </c>
      <c r="D1302" s="4" t="s">
        <v>6674</v>
      </c>
      <c r="E1302" s="4"/>
      <c r="F1302" s="4"/>
      <c r="G1302" s="4"/>
      <c r="H1302" s="4"/>
      <c r="I1302" s="4"/>
      <c r="J1302" s="4"/>
      <c r="K1302" s="4"/>
      <c r="L1302" s="4"/>
      <c r="M1302" s="4"/>
      <c r="N1302" s="4"/>
      <c r="O1302" s="4"/>
      <c r="P1302" s="4"/>
      <c r="Q1302" s="4" t="s">
        <v>5</v>
      </c>
      <c r="R1302" s="4" t="s">
        <v>6786</v>
      </c>
      <c r="S1302" s="4" t="s">
        <v>6787</v>
      </c>
      <c r="T1302" s="4" t="s">
        <v>6788</v>
      </c>
      <c r="U1302" s="4" t="s">
        <v>6789</v>
      </c>
      <c r="V1302" s="4" t="s">
        <v>6790</v>
      </c>
      <c r="W1302" s="4" t="s">
        <v>6791</v>
      </c>
      <c r="X1302" s="4"/>
      <c r="Y1302" s="4"/>
      <c r="Z1302" s="4" t="s">
        <v>6792</v>
      </c>
      <c r="AA1302" s="4">
        <v>1390.0</v>
      </c>
      <c r="AB1302" s="4" t="s">
        <v>49</v>
      </c>
      <c r="AC1302" s="4"/>
      <c r="AD1302" s="4"/>
      <c r="AE1302" s="4"/>
      <c r="AF1302" s="4"/>
      <c r="AG1302" s="4"/>
      <c r="AH1302" s="4"/>
      <c r="AI1302" s="4"/>
      <c r="AJ1302" s="4"/>
      <c r="AK1302" s="4"/>
      <c r="AL1302" s="4"/>
      <c r="AM1302" s="4"/>
      <c r="AN1302" s="4"/>
      <c r="AO1302" s="4"/>
      <c r="AP1302" s="4" t="str">
        <f>VLOOKUP(AA1303,[1]Trộn!AA1302:AB4294,2,FALSE)</f>
        <v>#ERROR!</v>
      </c>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row>
    <row r="1303" ht="14.25" customHeight="1">
      <c r="A1303" s="1"/>
      <c r="B1303" s="3"/>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X1303" s="4"/>
      <c r="BY1303" s="4"/>
      <c r="BZ1303" s="4"/>
      <c r="CA1303" s="4"/>
      <c r="CB1303" s="4"/>
      <c r="CC1303" s="4"/>
      <c r="CD1303" s="4"/>
      <c r="CE1303" s="4"/>
      <c r="CF1303" s="4"/>
      <c r="CG1303" s="4"/>
      <c r="CH1303" s="4"/>
      <c r="CI1303" s="4"/>
      <c r="CJ1303" s="4"/>
      <c r="CK1303" s="4"/>
      <c r="CL1303" s="4"/>
      <c r="CM1303" s="4"/>
    </row>
    <row r="1304" ht="14.25" customHeight="1">
      <c r="A1304" s="1" t="str">
        <f t="shared" ref="A1304:A1365" si="252">SWITCH(B1304,"OK",IF(ISBLANK(R1304),IF(ISBLANK(P1304),"Giữ chỗ nhóm","Giữ chỗ"),"OK"),"Chưa làm",IF(P1304&lt;&gt;"","Giữ chỗ",""),0,IF(ISBLANK(R1304),"Thêm",""),"")</f>
        <v>OK</v>
      </c>
      <c r="B1304" s="3" t="str">
        <f t="shared" ref="B1304:B1365" si="253">IF(Q1304&lt;&gt;"",0,IF(O1304="",IF(N1304="",,"Tự do chọn"),SWITCH(M1304,"KSTN",IF(LEFT(O1304,1)="A","OK","Sai lớp"),"CQ",IF(LEFT(O1304,1)="B","OK","Sai lớp"),"SIE",IF(LEFT(O1304,1)="C","OK","Sai lớp"),"VN",IF(LEFT(O1304,1)="D","OK","Sai lớp"),"VN-ICT",IF(LEFT(O1304,1)="D","OK","Sai lớp"),"Sai phân công")))</f>
        <v>OK</v>
      </c>
      <c r="C1304" s="4" t="s">
        <v>6793</v>
      </c>
      <c r="D1304" s="4" t="s">
        <v>6674</v>
      </c>
      <c r="E1304" s="4"/>
      <c r="F1304" s="4"/>
      <c r="G1304" s="4"/>
      <c r="H1304" s="4"/>
      <c r="I1304" s="4"/>
      <c r="J1304" s="4"/>
      <c r="K1304" s="4"/>
      <c r="L1304" s="4"/>
      <c r="M1304" s="4" t="s">
        <v>49</v>
      </c>
      <c r="N1304" s="4" t="s">
        <v>5</v>
      </c>
      <c r="O1304" s="4" t="s">
        <v>3302</v>
      </c>
      <c r="P1304" s="4" t="s">
        <v>3303</v>
      </c>
      <c r="Q1304" s="4"/>
      <c r="R1304" s="4" t="s">
        <v>6794</v>
      </c>
      <c r="S1304" s="4" t="s">
        <v>387</v>
      </c>
      <c r="T1304" s="4" t="s">
        <v>6795</v>
      </c>
      <c r="U1304" s="4" t="s">
        <v>6796</v>
      </c>
      <c r="V1304" s="4" t="s">
        <v>6797</v>
      </c>
      <c r="W1304" s="4"/>
      <c r="X1304" s="4"/>
      <c r="Y1304" s="4"/>
      <c r="Z1304" s="4"/>
      <c r="AA1304" s="4">
        <v>1392.0</v>
      </c>
      <c r="AB1304" s="4" t="s">
        <v>49</v>
      </c>
      <c r="AC1304" s="4"/>
      <c r="AD1304" s="4"/>
      <c r="AE1304" s="4"/>
      <c r="AF1304" s="4"/>
      <c r="AG1304" s="4"/>
      <c r="AH1304" s="4"/>
      <c r="AI1304" s="4"/>
      <c r="AJ1304" s="4"/>
      <c r="AK1304" s="4"/>
      <c r="AL1304" s="4"/>
      <c r="AM1304" s="4"/>
      <c r="AN1304" s="4"/>
      <c r="AO1304" s="4"/>
      <c r="AP1304" s="4" t="str">
        <f>VLOOKUP(AA1305,[1]Trộn!AA1304:AB4296,2,FALSE)</f>
        <v>#ERROR!</v>
      </c>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c r="CF1304" s="4"/>
      <c r="CG1304" s="4"/>
      <c r="CH1304" s="4"/>
      <c r="CI1304" s="4"/>
      <c r="CJ1304" s="4"/>
      <c r="CK1304" s="4"/>
      <c r="CL1304" s="4"/>
      <c r="CM1304" s="4"/>
    </row>
    <row r="1305" ht="14.25" customHeight="1">
      <c r="A1305" s="1" t="str">
        <f t="shared" si="252"/>
        <v>OK</v>
      </c>
      <c r="B1305" s="3" t="str">
        <f t="shared" si="253"/>
        <v>OK</v>
      </c>
      <c r="C1305" s="4" t="s">
        <v>6793</v>
      </c>
      <c r="D1305" s="4" t="s">
        <v>6674</v>
      </c>
      <c r="E1305" s="4"/>
      <c r="F1305" s="4"/>
      <c r="G1305" s="4"/>
      <c r="H1305" s="4"/>
      <c r="I1305" s="4"/>
      <c r="J1305" s="4"/>
      <c r="K1305" s="4"/>
      <c r="L1305" s="4"/>
      <c r="M1305" s="4" t="s">
        <v>49</v>
      </c>
      <c r="N1305" s="4" t="s">
        <v>5</v>
      </c>
      <c r="O1305" s="4" t="s">
        <v>3767</v>
      </c>
      <c r="P1305" s="4" t="s">
        <v>3832</v>
      </c>
      <c r="Q1305" s="4"/>
      <c r="R1305" s="4" t="s">
        <v>6798</v>
      </c>
      <c r="S1305" s="4" t="s">
        <v>6799</v>
      </c>
      <c r="T1305" s="4" t="s">
        <v>6800</v>
      </c>
      <c r="U1305" s="4" t="s">
        <v>6801</v>
      </c>
      <c r="V1305" s="4" t="s">
        <v>1385</v>
      </c>
      <c r="W1305" s="4" t="s">
        <v>6802</v>
      </c>
      <c r="X1305" s="4"/>
      <c r="Y1305" s="4"/>
      <c r="Z1305" s="4"/>
      <c r="AA1305" s="4">
        <v>1393.0</v>
      </c>
      <c r="AB1305" s="4" t="s">
        <v>49</v>
      </c>
      <c r="AC1305" s="4"/>
      <c r="AD1305" s="4"/>
      <c r="AE1305" s="4"/>
      <c r="AF1305" s="4"/>
      <c r="AG1305" s="4"/>
      <c r="AH1305" s="4"/>
      <c r="AI1305" s="4"/>
      <c r="AJ1305" s="4"/>
      <c r="AK1305" s="4"/>
      <c r="AL1305" s="4"/>
      <c r="AM1305" s="4"/>
      <c r="AN1305" s="4"/>
      <c r="AO1305" s="4"/>
      <c r="AP1305" s="4" t="str">
        <f>VLOOKUP(AA1306,[1]Trộn!AA1305:AB4297,2,FALSE)</f>
        <v>#ERROR!</v>
      </c>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c r="CA1305" s="4"/>
      <c r="CB1305" s="4"/>
      <c r="CC1305" s="4"/>
      <c r="CD1305" s="4"/>
      <c r="CE1305" s="4"/>
      <c r="CF1305" s="4"/>
      <c r="CG1305" s="4"/>
      <c r="CH1305" s="4"/>
      <c r="CI1305" s="4"/>
      <c r="CJ1305" s="4"/>
      <c r="CK1305" s="4"/>
      <c r="CL1305" s="4"/>
      <c r="CM1305" s="4"/>
    </row>
    <row r="1306" ht="14.25" customHeight="1">
      <c r="A1306" s="1" t="str">
        <f t="shared" si="252"/>
        <v>Giữ chỗ</v>
      </c>
      <c r="B1306" s="3" t="str">
        <f t="shared" si="253"/>
        <v>OK</v>
      </c>
      <c r="C1306" s="4" t="s">
        <v>6793</v>
      </c>
      <c r="D1306" s="4" t="s">
        <v>6674</v>
      </c>
      <c r="E1306" s="4"/>
      <c r="F1306" s="4"/>
      <c r="G1306" s="4"/>
      <c r="H1306" s="4"/>
      <c r="I1306" s="4"/>
      <c r="J1306" s="4"/>
      <c r="K1306" s="4"/>
      <c r="L1306" s="4"/>
      <c r="M1306" s="4" t="s">
        <v>49</v>
      </c>
      <c r="N1306" s="4" t="s">
        <v>5</v>
      </c>
      <c r="O1306" s="4" t="s">
        <v>3275</v>
      </c>
      <c r="P1306" s="4" t="s">
        <v>3276</v>
      </c>
      <c r="Q1306" s="4"/>
      <c r="R1306" s="4"/>
      <c r="S1306" s="4"/>
      <c r="T1306" s="4"/>
      <c r="U1306" s="4"/>
      <c r="V1306" s="4"/>
      <c r="W1306" s="4"/>
      <c r="X1306" s="4"/>
      <c r="Y1306" s="4"/>
      <c r="Z1306" s="4"/>
      <c r="AA1306" s="4">
        <v>1394.0</v>
      </c>
      <c r="AB1306" s="4" t="s">
        <v>49</v>
      </c>
      <c r="AC1306" s="4"/>
      <c r="AD1306" s="4"/>
      <c r="AE1306" s="4"/>
      <c r="AF1306" s="4"/>
      <c r="AG1306" s="4"/>
      <c r="AH1306" s="4"/>
      <c r="AI1306" s="4"/>
      <c r="AJ1306" s="4"/>
      <c r="AK1306" s="4"/>
      <c r="AL1306" s="4"/>
      <c r="AM1306" s="4"/>
      <c r="AN1306" s="4"/>
      <c r="AO1306" s="4"/>
      <c r="AP1306" s="4" t="str">
        <f>VLOOKUP(AA1307,[1]Trộn!AA1306:AB4298,2,FALSE)</f>
        <v>#ERROR!</v>
      </c>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4"/>
      <c r="CE1306" s="4"/>
      <c r="CF1306" s="4"/>
      <c r="CG1306" s="4"/>
      <c r="CH1306" s="4"/>
      <c r="CI1306" s="4"/>
      <c r="CJ1306" s="4"/>
      <c r="CK1306" s="4"/>
      <c r="CL1306" s="4"/>
      <c r="CM1306" s="4"/>
    </row>
    <row r="1307" ht="14.25" customHeight="1">
      <c r="A1307" s="1" t="str">
        <f t="shared" si="252"/>
        <v/>
      </c>
      <c r="B1307" s="3">
        <f t="shared" si="253"/>
        <v>0</v>
      </c>
      <c r="C1307" s="4" t="s">
        <v>6793</v>
      </c>
      <c r="D1307" s="4" t="s">
        <v>6674</v>
      </c>
      <c r="E1307" s="4"/>
      <c r="F1307" s="4"/>
      <c r="G1307" s="4"/>
      <c r="H1307" s="4"/>
      <c r="I1307" s="4"/>
      <c r="J1307" s="4"/>
      <c r="K1307" s="4"/>
      <c r="L1307" s="4"/>
      <c r="M1307" s="4" t="s">
        <v>49</v>
      </c>
      <c r="N1307" s="4" t="s">
        <v>5</v>
      </c>
      <c r="O1307" s="4" t="s">
        <v>2969</v>
      </c>
      <c r="P1307" s="4" t="s">
        <v>3168</v>
      </c>
      <c r="Q1307" s="4" t="s">
        <v>5</v>
      </c>
      <c r="R1307" s="4" t="s">
        <v>6803</v>
      </c>
      <c r="S1307" s="4" t="s">
        <v>6804</v>
      </c>
      <c r="T1307" s="4" t="s">
        <v>6805</v>
      </c>
      <c r="U1307" s="4" t="s">
        <v>6806</v>
      </c>
      <c r="V1307" s="4" t="s">
        <v>6807</v>
      </c>
      <c r="W1307" s="4" t="s">
        <v>6808</v>
      </c>
      <c r="X1307" s="4"/>
      <c r="Y1307" s="4" t="s">
        <v>150</v>
      </c>
      <c r="Z1307" s="4"/>
      <c r="AA1307" s="4">
        <v>1395.0</v>
      </c>
      <c r="AB1307" s="4" t="s">
        <v>49</v>
      </c>
      <c r="AC1307" s="4"/>
      <c r="AD1307" s="4"/>
      <c r="AE1307" s="4"/>
      <c r="AF1307" s="4"/>
      <c r="AG1307" s="4"/>
      <c r="AH1307" s="4"/>
      <c r="AI1307" s="4"/>
      <c r="AJ1307" s="4"/>
      <c r="AK1307" s="4"/>
      <c r="AL1307" s="4"/>
      <c r="AM1307" s="4"/>
      <c r="AN1307" s="4"/>
      <c r="AO1307" s="4"/>
      <c r="AP1307" s="4" t="str">
        <f>VLOOKUP(AA1308,[1]Trộn!AA1307:AB4299,2,FALSE)</f>
        <v>#ERROR!</v>
      </c>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c r="CH1307" s="4"/>
      <c r="CI1307" s="4"/>
      <c r="CJ1307" s="4"/>
      <c r="CK1307" s="4"/>
      <c r="CL1307" s="4"/>
      <c r="CM1307" s="4"/>
    </row>
    <row r="1308" ht="14.25" customHeight="1">
      <c r="A1308" s="1" t="str">
        <f t="shared" si="252"/>
        <v/>
      </c>
      <c r="B1308" s="3">
        <f t="shared" si="253"/>
        <v>0</v>
      </c>
      <c r="C1308" s="4" t="s">
        <v>6793</v>
      </c>
      <c r="D1308" s="4" t="s">
        <v>6674</v>
      </c>
      <c r="E1308" s="4"/>
      <c r="F1308" s="4"/>
      <c r="G1308" s="4" t="s">
        <v>6809</v>
      </c>
      <c r="H1308" s="4" t="s">
        <v>6810</v>
      </c>
      <c r="I1308" s="4"/>
      <c r="J1308" s="4" t="s">
        <v>123</v>
      </c>
      <c r="K1308" s="4"/>
      <c r="L1308" s="4" t="s">
        <v>6811</v>
      </c>
      <c r="M1308" s="4" t="s">
        <v>49</v>
      </c>
      <c r="N1308" s="4" t="s">
        <v>9</v>
      </c>
      <c r="O1308" s="4" t="s">
        <v>3275</v>
      </c>
      <c r="P1308" s="4" t="s">
        <v>2985</v>
      </c>
      <c r="Q1308" s="4" t="s">
        <v>9</v>
      </c>
      <c r="R1308" s="4" t="s">
        <v>6812</v>
      </c>
      <c r="S1308" s="4"/>
      <c r="T1308" s="4"/>
      <c r="U1308" s="4"/>
      <c r="V1308" s="4"/>
      <c r="W1308" s="4"/>
      <c r="X1308" s="4"/>
      <c r="Y1308" s="4"/>
      <c r="Z1308" s="4"/>
      <c r="AA1308" s="4">
        <v>1396.0</v>
      </c>
      <c r="AB1308" s="4" t="s">
        <v>49</v>
      </c>
      <c r="AC1308" s="4"/>
      <c r="AD1308" s="4"/>
      <c r="AE1308" s="4"/>
      <c r="AF1308" s="4"/>
      <c r="AG1308" s="4"/>
      <c r="AH1308" s="4"/>
      <c r="AI1308" s="4"/>
      <c r="AJ1308" s="4"/>
      <c r="AK1308" s="4"/>
      <c r="AL1308" s="4"/>
      <c r="AM1308" s="4"/>
      <c r="AN1308" s="4"/>
      <c r="AO1308" s="4"/>
      <c r="AP1308" s="4" t="str">
        <f>VLOOKUP(AA1309,[1]Trộn!AA1308:AB4300,2,FALSE)</f>
        <v>#ERROR!</v>
      </c>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c r="CF1308" s="4"/>
      <c r="CG1308" s="4"/>
      <c r="CH1308" s="4"/>
      <c r="CI1308" s="4"/>
      <c r="CJ1308" s="4"/>
      <c r="CK1308" s="4"/>
      <c r="CL1308" s="4"/>
      <c r="CM1308" s="4"/>
    </row>
    <row r="1309" ht="14.25" customHeight="1">
      <c r="A1309" s="1" t="str">
        <f t="shared" si="252"/>
        <v>OK</v>
      </c>
      <c r="B1309" s="3" t="str">
        <f t="shared" si="253"/>
        <v>OK</v>
      </c>
      <c r="C1309" s="4" t="s">
        <v>6793</v>
      </c>
      <c r="D1309" s="4" t="s">
        <v>6674</v>
      </c>
      <c r="E1309" s="4"/>
      <c r="F1309" s="4"/>
      <c r="G1309" s="4"/>
      <c r="H1309" s="4"/>
      <c r="I1309" s="4"/>
      <c r="J1309" s="4"/>
      <c r="K1309" s="4"/>
      <c r="L1309" s="4"/>
      <c r="M1309" s="4" t="s">
        <v>49</v>
      </c>
      <c r="N1309" s="4" t="s">
        <v>9</v>
      </c>
      <c r="O1309" s="4" t="s">
        <v>2817</v>
      </c>
      <c r="P1309" s="4" t="s">
        <v>2910</v>
      </c>
      <c r="Q1309" s="4"/>
      <c r="R1309" s="4" t="s">
        <v>6813</v>
      </c>
      <c r="S1309" s="4"/>
      <c r="T1309" s="4"/>
      <c r="U1309" s="4"/>
      <c r="V1309" s="4"/>
      <c r="W1309" s="4"/>
      <c r="X1309" s="4"/>
      <c r="Y1309" s="4"/>
      <c r="Z1309" s="4"/>
      <c r="AA1309" s="4">
        <v>1397.0</v>
      </c>
      <c r="AB1309" s="4" t="s">
        <v>49</v>
      </c>
      <c r="AC1309" s="4"/>
      <c r="AD1309" s="4"/>
      <c r="AE1309" s="4"/>
      <c r="AF1309" s="4"/>
      <c r="AG1309" s="4"/>
      <c r="AH1309" s="4"/>
      <c r="AI1309" s="4"/>
      <c r="AJ1309" s="4"/>
      <c r="AK1309" s="4"/>
      <c r="AL1309" s="4"/>
      <c r="AM1309" s="4"/>
      <c r="AN1309" s="4"/>
      <c r="AO1309" s="4"/>
      <c r="AP1309" s="4" t="str">
        <f>VLOOKUP(AA1310,[1]Trộn!AA1309:AB4301,2,FALSE)</f>
        <v>#ERROR!</v>
      </c>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c r="CJ1309" s="4"/>
      <c r="CK1309" s="4"/>
      <c r="CL1309" s="4"/>
      <c r="CM1309" s="4"/>
    </row>
    <row r="1310" ht="14.25" customHeight="1">
      <c r="A1310" s="1" t="str">
        <f t="shared" si="252"/>
        <v/>
      </c>
      <c r="B1310" s="3">
        <f t="shared" si="253"/>
        <v>0</v>
      </c>
      <c r="C1310" s="4" t="s">
        <v>6793</v>
      </c>
      <c r="D1310" s="4" t="s">
        <v>6674</v>
      </c>
      <c r="E1310" s="4"/>
      <c r="F1310" s="4"/>
      <c r="G1310" s="4"/>
      <c r="H1310" s="4"/>
      <c r="I1310" s="4"/>
      <c r="J1310" s="4"/>
      <c r="K1310" s="4"/>
      <c r="L1310" s="4"/>
      <c r="M1310" s="4" t="s">
        <v>49</v>
      </c>
      <c r="N1310" s="4" t="s">
        <v>9</v>
      </c>
      <c r="O1310" s="4" t="s">
        <v>2631</v>
      </c>
      <c r="P1310" s="4" t="s">
        <v>3155</v>
      </c>
      <c r="Q1310" s="4" t="s">
        <v>9</v>
      </c>
      <c r="R1310" s="4" t="s">
        <v>6814</v>
      </c>
      <c r="S1310" s="4"/>
      <c r="T1310" s="4"/>
      <c r="U1310" s="4"/>
      <c r="V1310" s="4"/>
      <c r="W1310" s="4"/>
      <c r="X1310" s="4"/>
      <c r="Y1310" s="4"/>
      <c r="Z1310" s="4"/>
      <c r="AA1310" s="4">
        <v>1398.0</v>
      </c>
      <c r="AB1310" s="4" t="s">
        <v>47</v>
      </c>
      <c r="AC1310" s="4"/>
      <c r="AD1310" s="20" t="s">
        <v>595</v>
      </c>
      <c r="AE1310" s="4"/>
      <c r="AF1310" s="4"/>
      <c r="AG1310" s="4"/>
      <c r="AH1310" s="4"/>
      <c r="AI1310" s="4"/>
      <c r="AJ1310" s="4"/>
      <c r="AK1310" s="4"/>
      <c r="AL1310" s="4"/>
      <c r="AM1310" s="4"/>
      <c r="AN1310" s="4"/>
      <c r="AO1310" s="4"/>
      <c r="AP1310" s="4" t="str">
        <f>VLOOKUP(AA1311,[1]Trộn!AA1310:AB4302,2,FALSE)</f>
        <v>#ERROR!</v>
      </c>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4"/>
      <c r="CL1310" s="4"/>
      <c r="CM1310" s="4"/>
    </row>
    <row r="1311" ht="14.25" customHeight="1">
      <c r="A1311" s="1" t="str">
        <f t="shared" si="252"/>
        <v>OK</v>
      </c>
      <c r="B1311" s="3" t="str">
        <f t="shared" si="253"/>
        <v>OK</v>
      </c>
      <c r="C1311" s="4" t="s">
        <v>6793</v>
      </c>
      <c r="D1311" s="4" t="s">
        <v>6674</v>
      </c>
      <c r="E1311" s="4"/>
      <c r="F1311" s="4"/>
      <c r="G1311" s="4" t="s">
        <v>6809</v>
      </c>
      <c r="H1311" s="4" t="s">
        <v>6810</v>
      </c>
      <c r="I1311" s="4"/>
      <c r="J1311" s="4" t="s">
        <v>123</v>
      </c>
      <c r="K1311" s="4"/>
      <c r="L1311" s="4" t="s">
        <v>6811</v>
      </c>
      <c r="M1311" s="4" t="s">
        <v>101</v>
      </c>
      <c r="N1311" s="4" t="s">
        <v>8</v>
      </c>
      <c r="O1311" s="4" t="s">
        <v>681</v>
      </c>
      <c r="P1311" s="4" t="s">
        <v>4468</v>
      </c>
      <c r="Q1311" s="4"/>
      <c r="R1311" s="4" t="s">
        <v>6815</v>
      </c>
      <c r="S1311" s="4" t="s">
        <v>6816</v>
      </c>
      <c r="T1311" s="4" t="s">
        <v>6817</v>
      </c>
      <c r="U1311" s="4" t="s">
        <v>6818</v>
      </c>
      <c r="V1311" s="4" t="s">
        <v>6819</v>
      </c>
      <c r="W1311" s="4" t="s">
        <v>6820</v>
      </c>
      <c r="X1311" s="4" t="s">
        <v>171</v>
      </c>
      <c r="Y1311" s="4" t="s">
        <v>6821</v>
      </c>
      <c r="Z1311" s="4"/>
      <c r="AA1311" s="4">
        <v>1399.0</v>
      </c>
      <c r="AB1311" s="4" t="s">
        <v>48</v>
      </c>
      <c r="AC1311" s="4"/>
      <c r="AD1311" s="4"/>
      <c r="AE1311" s="4"/>
      <c r="AF1311" s="4"/>
      <c r="AG1311" s="4"/>
      <c r="AH1311" s="4"/>
      <c r="AI1311" s="4"/>
      <c r="AJ1311" s="4"/>
      <c r="AK1311" s="4"/>
      <c r="AL1311" s="4"/>
      <c r="AM1311" s="4"/>
      <c r="AN1311" s="4"/>
      <c r="AO1311" s="4"/>
      <c r="AP1311" s="4" t="str">
        <f>VLOOKUP(AA1312,[1]Trộn!AA1311:AB4303,2,FALSE)</f>
        <v>#ERROR!</v>
      </c>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c r="CJ1311" s="4"/>
      <c r="CK1311" s="4"/>
      <c r="CL1311" s="4"/>
      <c r="CM1311" s="4"/>
    </row>
    <row r="1312" ht="14.25" customHeight="1">
      <c r="A1312" s="1" t="str">
        <f t="shared" si="252"/>
        <v/>
      </c>
      <c r="B1312" s="3" t="str">
        <f t="shared" si="253"/>
        <v>Tự do chọn</v>
      </c>
      <c r="C1312" s="4" t="s">
        <v>6793</v>
      </c>
      <c r="D1312" s="4" t="s">
        <v>6674</v>
      </c>
      <c r="E1312" s="4"/>
      <c r="F1312" s="4"/>
      <c r="G1312" s="4"/>
      <c r="H1312" s="4"/>
      <c r="I1312" s="4"/>
      <c r="J1312" s="4"/>
      <c r="K1312" s="4"/>
      <c r="L1312" s="4"/>
      <c r="M1312" s="4" t="s">
        <v>48</v>
      </c>
      <c r="N1312" s="4" t="s">
        <v>9</v>
      </c>
      <c r="O1312" s="4"/>
      <c r="P1312" s="4" t="s">
        <v>4814</v>
      </c>
      <c r="Q1312" s="4"/>
      <c r="R1312" s="4" t="s">
        <v>6822</v>
      </c>
      <c r="S1312" s="4"/>
      <c r="T1312" s="4"/>
      <c r="U1312" s="4"/>
      <c r="V1312" s="4"/>
      <c r="W1312" s="4"/>
      <c r="X1312" s="4" t="s">
        <v>6823</v>
      </c>
      <c r="Y1312" s="4" t="s">
        <v>6824</v>
      </c>
      <c r="Z1312" s="4"/>
      <c r="AA1312" s="4">
        <v>1400.0</v>
      </c>
      <c r="AB1312" s="4" t="s">
        <v>47</v>
      </c>
      <c r="AC1312" s="4"/>
      <c r="AD1312" s="20" t="s">
        <v>211</v>
      </c>
      <c r="AE1312" s="4"/>
      <c r="AF1312" s="4"/>
      <c r="AG1312" s="4"/>
      <c r="AH1312" s="4"/>
      <c r="AI1312" s="4"/>
      <c r="AJ1312" s="4"/>
      <c r="AK1312" s="4"/>
      <c r="AL1312" s="4"/>
      <c r="AM1312" s="4"/>
      <c r="AN1312" s="4"/>
      <c r="AO1312" s="4"/>
      <c r="AP1312" s="4" t="str">
        <f>VLOOKUP(AA1313,[1]Trộn!AA1312:AB4304,2,FALSE)</f>
        <v>#ERROR!</v>
      </c>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c r="CL1312" s="4"/>
      <c r="CM1312" s="4"/>
    </row>
    <row r="1313" ht="14.25" customHeight="1">
      <c r="A1313" s="1" t="str">
        <f t="shared" si="252"/>
        <v>OK</v>
      </c>
      <c r="B1313" s="3" t="str">
        <f t="shared" si="253"/>
        <v>OK</v>
      </c>
      <c r="C1313" s="4" t="s">
        <v>6793</v>
      </c>
      <c r="D1313" s="4" t="s">
        <v>6674</v>
      </c>
      <c r="E1313" s="4"/>
      <c r="F1313" s="4"/>
      <c r="G1313" s="4"/>
      <c r="H1313" s="4"/>
      <c r="I1313" s="4"/>
      <c r="J1313" s="4"/>
      <c r="K1313" s="4"/>
      <c r="L1313" s="4"/>
      <c r="M1313" s="4" t="s">
        <v>48</v>
      </c>
      <c r="N1313" s="4" t="s">
        <v>9</v>
      </c>
      <c r="O1313" s="4" t="s">
        <v>125</v>
      </c>
      <c r="P1313" s="4" t="s">
        <v>2005</v>
      </c>
      <c r="Q1313" s="4"/>
      <c r="R1313" s="4" t="s">
        <v>6825</v>
      </c>
      <c r="S1313" s="4"/>
      <c r="T1313" s="4"/>
      <c r="U1313" s="4"/>
      <c r="V1313" s="4"/>
      <c r="W1313" s="4"/>
      <c r="X1313" s="4" t="s">
        <v>6826</v>
      </c>
      <c r="Y1313" s="4" t="s">
        <v>6827</v>
      </c>
      <c r="Z1313" s="4"/>
      <c r="AA1313" s="4">
        <v>1401.0</v>
      </c>
      <c r="AB1313" s="4" t="s">
        <v>47</v>
      </c>
      <c r="AC1313" s="4"/>
      <c r="AD1313" s="20" t="s">
        <v>215</v>
      </c>
      <c r="AE1313" s="4"/>
      <c r="AF1313" s="4"/>
      <c r="AG1313" s="4"/>
      <c r="AH1313" s="4"/>
      <c r="AI1313" s="4"/>
      <c r="AJ1313" s="4"/>
      <c r="AK1313" s="4"/>
      <c r="AL1313" s="4"/>
      <c r="AM1313" s="4"/>
      <c r="AN1313" s="4"/>
      <c r="AO1313" s="4"/>
      <c r="AP1313" s="4" t="str">
        <f>VLOOKUP(AA1314,[1]Trộn!AA1313:AB4305,2,FALSE)</f>
        <v>#ERROR!</v>
      </c>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c r="CL1313" s="4"/>
      <c r="CM1313" s="4"/>
    </row>
    <row r="1314" ht="14.25" customHeight="1">
      <c r="A1314" s="1" t="str">
        <f t="shared" si="252"/>
        <v>OK</v>
      </c>
      <c r="B1314" s="3" t="str">
        <f t="shared" si="253"/>
        <v>OK</v>
      </c>
      <c r="C1314" s="4" t="s">
        <v>6793</v>
      </c>
      <c r="D1314" s="4" t="s">
        <v>6674</v>
      </c>
      <c r="E1314" s="4"/>
      <c r="F1314" s="4"/>
      <c r="G1314" s="4" t="s">
        <v>6809</v>
      </c>
      <c r="H1314" s="4" t="s">
        <v>6810</v>
      </c>
      <c r="I1314" s="4"/>
      <c r="J1314" s="4" t="s">
        <v>123</v>
      </c>
      <c r="K1314" s="4"/>
      <c r="L1314" s="4" t="s">
        <v>6811</v>
      </c>
      <c r="M1314" s="4" t="s">
        <v>48</v>
      </c>
      <c r="N1314" s="4" t="s">
        <v>5</v>
      </c>
      <c r="O1314" s="4" t="s">
        <v>695</v>
      </c>
      <c r="P1314" s="4" t="s">
        <v>1602</v>
      </c>
      <c r="Q1314" s="4"/>
      <c r="R1314" s="4" t="s">
        <v>6828</v>
      </c>
      <c r="S1314" s="4" t="s">
        <v>6829</v>
      </c>
      <c r="T1314" s="4" t="s">
        <v>6830</v>
      </c>
      <c r="U1314" s="4" t="s">
        <v>6831</v>
      </c>
      <c r="V1314" s="4" t="s">
        <v>6832</v>
      </c>
      <c r="W1314" s="4" t="s">
        <v>6833</v>
      </c>
      <c r="X1314" s="4" t="s">
        <v>171</v>
      </c>
      <c r="Y1314" s="4" t="s">
        <v>6834</v>
      </c>
      <c r="Z1314" s="4"/>
      <c r="AA1314" s="4">
        <v>1402.0</v>
      </c>
      <c r="AB1314" s="4" t="s">
        <v>48</v>
      </c>
      <c r="AC1314" s="4"/>
      <c r="AD1314" s="4"/>
      <c r="AE1314" s="4"/>
      <c r="AF1314" s="4"/>
      <c r="AG1314" s="4"/>
      <c r="AH1314" s="4"/>
      <c r="AI1314" s="4"/>
      <c r="AJ1314" s="4"/>
      <c r="AK1314" s="4"/>
      <c r="AL1314" s="4"/>
      <c r="AM1314" s="4"/>
      <c r="AN1314" s="4"/>
      <c r="AO1314" s="4"/>
      <c r="AP1314" s="4" t="str">
        <f>VLOOKUP(AA1315,[1]Trộn!AA1314:AB4306,2,FALSE)</f>
        <v>#ERROR!</v>
      </c>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c r="BZ1314" s="4"/>
      <c r="CA1314" s="4"/>
      <c r="CB1314" s="4"/>
      <c r="CC1314" s="4"/>
      <c r="CD1314" s="4"/>
      <c r="CE1314" s="4"/>
      <c r="CF1314" s="4"/>
      <c r="CG1314" s="4"/>
      <c r="CH1314" s="4"/>
      <c r="CI1314" s="4"/>
      <c r="CJ1314" s="4"/>
      <c r="CK1314" s="4"/>
      <c r="CL1314" s="4"/>
      <c r="CM1314" s="4"/>
    </row>
    <row r="1315" ht="14.25" customHeight="1">
      <c r="A1315" s="1" t="str">
        <f t="shared" si="252"/>
        <v/>
      </c>
      <c r="B1315" s="3" t="str">
        <f t="shared" si="253"/>
        <v/>
      </c>
      <c r="C1315" s="4" t="s">
        <v>6793</v>
      </c>
      <c r="D1315" s="4" t="s">
        <v>6674</v>
      </c>
      <c r="E1315" s="4"/>
      <c r="F1315" s="4"/>
      <c r="G1315" s="4" t="s">
        <v>6809</v>
      </c>
      <c r="H1315" s="4" t="s">
        <v>6810</v>
      </c>
      <c r="I1315" s="4"/>
      <c r="J1315" s="4" t="s">
        <v>123</v>
      </c>
      <c r="K1315" s="4"/>
      <c r="L1315" s="4" t="s">
        <v>6811</v>
      </c>
      <c r="M1315" s="4"/>
      <c r="N1315" s="4"/>
      <c r="O1315" s="4"/>
      <c r="P1315" s="4"/>
      <c r="Q1315" s="4"/>
      <c r="R1315" s="4" t="s">
        <v>150</v>
      </c>
      <c r="S1315" s="4" t="s">
        <v>150</v>
      </c>
      <c r="T1315" s="4" t="s">
        <v>150</v>
      </c>
      <c r="U1315" s="4" t="s">
        <v>150</v>
      </c>
      <c r="V1315" s="4" t="s">
        <v>150</v>
      </c>
      <c r="W1315" s="4" t="s">
        <v>150</v>
      </c>
      <c r="X1315" s="4" t="s">
        <v>150</v>
      </c>
      <c r="Y1315" s="4"/>
      <c r="Z1315" s="4"/>
      <c r="AA1315" s="4">
        <v>1403.0</v>
      </c>
      <c r="AB1315" s="4" t="s">
        <v>47</v>
      </c>
      <c r="AC1315" s="4"/>
      <c r="AD1315" s="20" t="s">
        <v>671</v>
      </c>
      <c r="AE1315" s="4"/>
      <c r="AF1315" s="4"/>
      <c r="AG1315" s="4"/>
      <c r="AH1315" s="4"/>
      <c r="AI1315" s="4"/>
      <c r="AJ1315" s="4"/>
      <c r="AK1315" s="4"/>
      <c r="AL1315" s="4"/>
      <c r="AM1315" s="4"/>
      <c r="AN1315" s="4"/>
      <c r="AO1315" s="4"/>
      <c r="AP1315" s="4" t="str">
        <f>VLOOKUP(AA1316,[1]Trộn!AA1315:AB4307,2,FALSE)</f>
        <v>#ERROR!</v>
      </c>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c r="CH1315" s="4"/>
      <c r="CI1315" s="4"/>
      <c r="CJ1315" s="4"/>
      <c r="CK1315" s="4"/>
      <c r="CL1315" s="4"/>
      <c r="CM1315" s="4"/>
    </row>
    <row r="1316" ht="14.25" customHeight="1">
      <c r="A1316" s="1" t="str">
        <f t="shared" si="252"/>
        <v>Thêm</v>
      </c>
      <c r="B1316" s="3" t="str">
        <f t="shared" si="253"/>
        <v/>
      </c>
      <c r="C1316" s="4" t="s">
        <v>6793</v>
      </c>
      <c r="D1316" s="4" t="s">
        <v>6674</v>
      </c>
      <c r="E1316" s="4"/>
      <c r="F1316" s="4"/>
      <c r="G1316" s="4"/>
      <c r="H1316" s="4"/>
      <c r="I1316" s="4"/>
      <c r="J1316" s="4"/>
      <c r="K1316" s="4"/>
      <c r="L1316" s="4"/>
      <c r="M1316" s="4"/>
      <c r="N1316" s="4"/>
      <c r="O1316" s="4"/>
      <c r="P1316" s="4"/>
      <c r="Q1316" s="4"/>
      <c r="R1316" s="4"/>
      <c r="S1316" s="4"/>
      <c r="T1316" s="4"/>
      <c r="U1316" s="4"/>
      <c r="V1316" s="4"/>
      <c r="W1316" s="4"/>
      <c r="X1316" s="4"/>
      <c r="Y1316" s="4"/>
      <c r="Z1316" s="4"/>
      <c r="AA1316" s="4">
        <v>1404.0</v>
      </c>
      <c r="AB1316" s="4" t="s">
        <v>47</v>
      </c>
      <c r="AC1316" s="4"/>
      <c r="AD1316" s="20" t="s">
        <v>1024</v>
      </c>
      <c r="AE1316" s="4"/>
      <c r="AF1316" s="4"/>
      <c r="AG1316" s="4"/>
      <c r="AH1316" s="4"/>
      <c r="AI1316" s="4"/>
      <c r="AJ1316" s="4"/>
      <c r="AK1316" s="4"/>
      <c r="AL1316" s="4"/>
      <c r="AM1316" s="4"/>
      <c r="AN1316" s="4"/>
      <c r="AO1316" s="4"/>
      <c r="AP1316" s="4" t="str">
        <f>VLOOKUP(AA1317,[1]Trộn!AA1316:AB4308,2,FALSE)</f>
        <v>#ERROR!</v>
      </c>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c r="CF1316" s="4"/>
      <c r="CG1316" s="4"/>
      <c r="CH1316" s="4"/>
      <c r="CI1316" s="4"/>
      <c r="CJ1316" s="4"/>
      <c r="CK1316" s="4"/>
      <c r="CL1316" s="4"/>
      <c r="CM1316" s="4"/>
    </row>
    <row r="1317" ht="14.25" customHeight="1">
      <c r="A1317" s="1" t="str">
        <f t="shared" si="252"/>
        <v>Thêm</v>
      </c>
      <c r="B1317" s="3" t="str">
        <f t="shared" si="253"/>
        <v/>
      </c>
      <c r="C1317" s="4" t="s">
        <v>6793</v>
      </c>
      <c r="D1317" s="4" t="s">
        <v>6674</v>
      </c>
      <c r="E1317" s="4"/>
      <c r="F1317" s="4"/>
      <c r="G1317" s="4"/>
      <c r="H1317" s="4"/>
      <c r="I1317" s="4"/>
      <c r="J1317" s="4"/>
      <c r="K1317" s="4"/>
      <c r="L1317" s="4"/>
      <c r="M1317" s="4"/>
      <c r="N1317" s="4"/>
      <c r="O1317" s="4"/>
      <c r="P1317" s="4"/>
      <c r="Q1317" s="4"/>
      <c r="R1317" s="4"/>
      <c r="S1317" s="4"/>
      <c r="T1317" s="4"/>
      <c r="U1317" s="4"/>
      <c r="V1317" s="4"/>
      <c r="W1317" s="4"/>
      <c r="X1317" s="4"/>
      <c r="Y1317" s="4"/>
      <c r="Z1317" s="4"/>
      <c r="AA1317" s="4">
        <v>1405.0</v>
      </c>
      <c r="AB1317" s="4" t="s">
        <v>47</v>
      </c>
      <c r="AC1317" s="4"/>
      <c r="AD1317" s="20" t="s">
        <v>265</v>
      </c>
      <c r="AE1317" s="4"/>
      <c r="AF1317" s="4"/>
      <c r="AG1317" s="4"/>
      <c r="AH1317" s="4"/>
      <c r="AI1317" s="4"/>
      <c r="AJ1317" s="4"/>
      <c r="AK1317" s="4"/>
      <c r="AL1317" s="4"/>
      <c r="AM1317" s="4"/>
      <c r="AN1317" s="4"/>
      <c r="AO1317" s="4"/>
      <c r="AP1317" s="4" t="str">
        <f>VLOOKUP(AA1318,[1]Trộn!AA1317:AB4309,2,FALSE)</f>
        <v>#ERROR!</v>
      </c>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c r="CF1317" s="4"/>
      <c r="CG1317" s="4"/>
      <c r="CH1317" s="4"/>
      <c r="CI1317" s="4"/>
      <c r="CJ1317" s="4"/>
      <c r="CK1317" s="4"/>
      <c r="CL1317" s="4"/>
      <c r="CM1317" s="4"/>
    </row>
    <row r="1318" ht="14.25" customHeight="1">
      <c r="A1318" s="1" t="str">
        <f t="shared" si="252"/>
        <v/>
      </c>
      <c r="B1318" s="3">
        <f t="shared" si="253"/>
        <v>0</v>
      </c>
      <c r="C1318" s="4" t="s">
        <v>6793</v>
      </c>
      <c r="D1318" s="4" t="s">
        <v>6674</v>
      </c>
      <c r="E1318" s="4"/>
      <c r="F1318" s="4"/>
      <c r="G1318" s="4"/>
      <c r="H1318" s="4"/>
      <c r="I1318" s="4"/>
      <c r="J1318" s="4"/>
      <c r="K1318" s="4"/>
      <c r="L1318" s="4"/>
      <c r="M1318" s="4"/>
      <c r="N1318" s="4"/>
      <c r="O1318" s="4"/>
      <c r="P1318" s="4"/>
      <c r="Q1318" s="4" t="s">
        <v>9</v>
      </c>
      <c r="R1318" s="4" t="s">
        <v>6835</v>
      </c>
      <c r="S1318" s="4"/>
      <c r="T1318" s="4"/>
      <c r="U1318" s="4"/>
      <c r="V1318" s="4"/>
      <c r="W1318" s="4"/>
      <c r="X1318" s="4"/>
      <c r="Y1318" s="4"/>
      <c r="Z1318" s="4" t="s">
        <v>6836</v>
      </c>
      <c r="AA1318" s="4">
        <v>1406.0</v>
      </c>
      <c r="AB1318" s="4" t="s">
        <v>47</v>
      </c>
      <c r="AC1318" s="4"/>
      <c r="AD1318" s="20" t="s">
        <v>1060</v>
      </c>
      <c r="AE1318" s="4"/>
      <c r="AF1318" s="4"/>
      <c r="AG1318" s="4"/>
      <c r="AH1318" s="4"/>
      <c r="AI1318" s="4"/>
      <c r="AJ1318" s="4"/>
      <c r="AK1318" s="4"/>
      <c r="AL1318" s="4"/>
      <c r="AM1318" s="4"/>
      <c r="AN1318" s="4"/>
      <c r="AO1318" s="4"/>
      <c r="AP1318" s="4" t="str">
        <f>VLOOKUP(AA1319,[1]Trộn!AA1318:AB4310,2,FALSE)</f>
        <v>#ERROR!</v>
      </c>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row>
    <row r="1319" ht="14.25" customHeight="1">
      <c r="A1319" s="1" t="str">
        <f t="shared" si="252"/>
        <v/>
      </c>
      <c r="B1319" s="3">
        <f t="shared" si="253"/>
        <v>0</v>
      </c>
      <c r="C1319" s="4" t="s">
        <v>6793</v>
      </c>
      <c r="D1319" s="4" t="s">
        <v>6674</v>
      </c>
      <c r="E1319" s="4"/>
      <c r="F1319" s="4"/>
      <c r="G1319" s="4"/>
      <c r="H1319" s="4"/>
      <c r="I1319" s="4"/>
      <c r="J1319" s="4"/>
      <c r="K1319" s="4"/>
      <c r="L1319" s="4"/>
      <c r="M1319" s="4"/>
      <c r="N1319" s="4"/>
      <c r="O1319" s="4"/>
      <c r="P1319" s="4"/>
      <c r="Q1319" s="4" t="s">
        <v>9</v>
      </c>
      <c r="R1319" s="4" t="s">
        <v>6837</v>
      </c>
      <c r="S1319" s="4"/>
      <c r="T1319" s="4"/>
      <c r="U1319" s="4"/>
      <c r="V1319" s="4"/>
      <c r="W1319" s="4"/>
      <c r="X1319" s="4"/>
      <c r="Y1319" s="4"/>
      <c r="Z1319" s="4" t="s">
        <v>6838</v>
      </c>
      <c r="AA1319" s="4">
        <v>1407.0</v>
      </c>
      <c r="AB1319" s="4" t="s">
        <v>47</v>
      </c>
      <c r="AC1319" s="4"/>
      <c r="AD1319" s="20" t="s">
        <v>953</v>
      </c>
      <c r="AE1319" s="4"/>
      <c r="AF1319" s="4"/>
      <c r="AG1319" s="4"/>
      <c r="AH1319" s="4"/>
      <c r="AI1319" s="4"/>
      <c r="AJ1319" s="4"/>
      <c r="AK1319" s="4"/>
      <c r="AL1319" s="4"/>
      <c r="AM1319" s="4"/>
      <c r="AN1319" s="4"/>
      <c r="AO1319" s="4"/>
      <c r="AP1319" s="4" t="str">
        <f>VLOOKUP(AA1320,[1]Trộn!AA1319:AB4311,2,FALSE)</f>
        <v>#ERROR!</v>
      </c>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c r="CF1319" s="4"/>
      <c r="CG1319" s="4"/>
      <c r="CH1319" s="4"/>
      <c r="CI1319" s="4"/>
      <c r="CJ1319" s="4"/>
      <c r="CK1319" s="4"/>
      <c r="CL1319" s="4"/>
      <c r="CM1319" s="4"/>
    </row>
    <row r="1320" ht="14.25" customHeight="1">
      <c r="A1320" s="1" t="str">
        <f t="shared" si="252"/>
        <v>Giữ chỗ</v>
      </c>
      <c r="B1320" s="3" t="str">
        <f t="shared" si="253"/>
        <v>OK</v>
      </c>
      <c r="C1320" s="4" t="s">
        <v>6839</v>
      </c>
      <c r="D1320" s="4" t="s">
        <v>6674</v>
      </c>
      <c r="E1320" s="4"/>
      <c r="F1320" s="4"/>
      <c r="G1320" s="4"/>
      <c r="H1320" s="4" t="s">
        <v>6840</v>
      </c>
      <c r="I1320" s="4"/>
      <c r="J1320" s="4" t="s">
        <v>123</v>
      </c>
      <c r="K1320" s="4"/>
      <c r="L1320" s="4" t="s">
        <v>6841</v>
      </c>
      <c r="M1320" s="4" t="s">
        <v>49</v>
      </c>
      <c r="N1320" s="4" t="s">
        <v>5</v>
      </c>
      <c r="O1320" s="4" t="s">
        <v>3275</v>
      </c>
      <c r="P1320" s="4" t="s">
        <v>3276</v>
      </c>
      <c r="Q1320" s="4"/>
      <c r="R1320" s="4"/>
      <c r="S1320" s="4"/>
      <c r="T1320" s="4"/>
      <c r="U1320" s="4"/>
      <c r="V1320" s="4"/>
      <c r="W1320" s="4"/>
      <c r="X1320" s="4"/>
      <c r="Y1320" s="4"/>
      <c r="Z1320" s="4"/>
      <c r="AA1320" s="4">
        <v>1408.0</v>
      </c>
      <c r="AB1320" s="4" t="s">
        <v>47</v>
      </c>
      <c r="AC1320" s="4"/>
      <c r="AD1320" s="20" t="s">
        <v>671</v>
      </c>
      <c r="AE1320" s="4"/>
      <c r="AF1320" s="4"/>
      <c r="AG1320" s="4"/>
      <c r="AH1320" s="4"/>
      <c r="AI1320" s="4"/>
      <c r="AJ1320" s="4"/>
      <c r="AK1320" s="4"/>
      <c r="AL1320" s="4"/>
      <c r="AM1320" s="4"/>
      <c r="AN1320" s="4"/>
      <c r="AO1320" s="4"/>
      <c r="AP1320" s="4" t="str">
        <f>VLOOKUP(AA1321,[1]Trộn!AA1320:AB4312,2,FALSE)</f>
        <v>#ERROR!</v>
      </c>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c r="CA1320" s="4"/>
      <c r="CB1320" s="4"/>
      <c r="CC1320" s="4"/>
      <c r="CD1320" s="4"/>
      <c r="CE1320" s="4"/>
      <c r="CF1320" s="4"/>
      <c r="CG1320" s="4"/>
      <c r="CH1320" s="4"/>
      <c r="CI1320" s="4"/>
      <c r="CJ1320" s="4"/>
      <c r="CK1320" s="4"/>
      <c r="CL1320" s="4"/>
      <c r="CM1320" s="4"/>
    </row>
    <row r="1321" ht="14.25" customHeight="1">
      <c r="A1321" s="1" t="str">
        <f t="shared" si="252"/>
        <v>OK</v>
      </c>
      <c r="B1321" s="3" t="str">
        <f t="shared" si="253"/>
        <v>OK</v>
      </c>
      <c r="C1321" s="4" t="s">
        <v>6839</v>
      </c>
      <c r="D1321" s="4" t="s">
        <v>6674</v>
      </c>
      <c r="E1321" s="4"/>
      <c r="F1321" s="4"/>
      <c r="G1321" s="4"/>
      <c r="H1321" s="4"/>
      <c r="I1321" s="4"/>
      <c r="J1321" s="4"/>
      <c r="K1321" s="4"/>
      <c r="L1321" s="4"/>
      <c r="M1321" s="4" t="s">
        <v>49</v>
      </c>
      <c r="N1321" s="4" t="s">
        <v>5</v>
      </c>
      <c r="O1321" s="4" t="s">
        <v>3767</v>
      </c>
      <c r="P1321" s="4" t="s">
        <v>3861</v>
      </c>
      <c r="Q1321" s="4"/>
      <c r="R1321" s="4" t="s">
        <v>6842</v>
      </c>
      <c r="S1321" s="4" t="s">
        <v>6843</v>
      </c>
      <c r="T1321" s="4" t="s">
        <v>6844</v>
      </c>
      <c r="U1321" s="4" t="s">
        <v>6845</v>
      </c>
      <c r="V1321" s="4" t="s">
        <v>6846</v>
      </c>
      <c r="W1321" s="4" t="s">
        <v>6847</v>
      </c>
      <c r="X1321" s="4"/>
      <c r="Y1321" s="4"/>
      <c r="Z1321" s="4"/>
      <c r="AA1321" s="4">
        <v>1409.0</v>
      </c>
      <c r="AB1321" s="4" t="s">
        <v>47</v>
      </c>
      <c r="AC1321" s="4"/>
      <c r="AD1321" s="20" t="s">
        <v>953</v>
      </c>
      <c r="AE1321" s="4"/>
      <c r="AF1321" s="4"/>
      <c r="AG1321" s="4"/>
      <c r="AH1321" s="4"/>
      <c r="AI1321" s="4"/>
      <c r="AJ1321" s="4"/>
      <c r="AK1321" s="4"/>
      <c r="AL1321" s="4"/>
      <c r="AM1321" s="4"/>
      <c r="AN1321" s="4"/>
      <c r="AO1321" s="4"/>
      <c r="AP1321" s="4" t="str">
        <f>VLOOKUP(AA1322,[1]Trộn!AA1321:AB4313,2,FALSE)</f>
        <v>#ERROR!</v>
      </c>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c r="CK1321" s="4"/>
      <c r="CL1321" s="4"/>
      <c r="CM1321" s="4"/>
    </row>
    <row r="1322" ht="14.25" customHeight="1">
      <c r="A1322" s="1" t="str">
        <f t="shared" si="252"/>
        <v>OK</v>
      </c>
      <c r="B1322" s="3" t="str">
        <f t="shared" si="253"/>
        <v>OK</v>
      </c>
      <c r="C1322" s="4" t="s">
        <v>6839</v>
      </c>
      <c r="D1322" s="4" t="s">
        <v>6674</v>
      </c>
      <c r="E1322" s="4"/>
      <c r="F1322" s="4"/>
      <c r="G1322" s="4"/>
      <c r="H1322" s="4"/>
      <c r="I1322" s="4"/>
      <c r="J1322" s="4"/>
      <c r="K1322" s="4"/>
      <c r="L1322" s="4"/>
      <c r="M1322" s="4" t="s">
        <v>49</v>
      </c>
      <c r="N1322" s="4" t="s">
        <v>5</v>
      </c>
      <c r="O1322" s="4" t="s">
        <v>3767</v>
      </c>
      <c r="P1322" s="4" t="s">
        <v>3861</v>
      </c>
      <c r="Q1322" s="4"/>
      <c r="R1322" s="4" t="s">
        <v>6848</v>
      </c>
      <c r="S1322" s="4" t="s">
        <v>6849</v>
      </c>
      <c r="T1322" s="4" t="s">
        <v>6850</v>
      </c>
      <c r="U1322" s="4" t="s">
        <v>6851</v>
      </c>
      <c r="V1322" s="4" t="s">
        <v>6852</v>
      </c>
      <c r="W1322" s="4" t="s">
        <v>6853</v>
      </c>
      <c r="X1322" s="4"/>
      <c r="Y1322" s="4"/>
      <c r="Z1322" s="4"/>
      <c r="AA1322" s="4">
        <v>1410.0</v>
      </c>
      <c r="AB1322" s="4" t="s">
        <v>47</v>
      </c>
      <c r="AC1322" s="4"/>
      <c r="AD1322" s="20" t="s">
        <v>1011</v>
      </c>
      <c r="AE1322" s="4"/>
      <c r="AF1322" s="4"/>
      <c r="AG1322" s="4"/>
      <c r="AH1322" s="4"/>
      <c r="AI1322" s="4"/>
      <c r="AJ1322" s="4"/>
      <c r="AK1322" s="4"/>
      <c r="AL1322" s="4"/>
      <c r="AM1322" s="4"/>
      <c r="AN1322" s="4"/>
      <c r="AO1322" s="4"/>
      <c r="AP1322" s="4" t="str">
        <f>VLOOKUP(AA1323,[1]Trộn!AA1322:AB4314,2,FALSE)</f>
        <v>#ERROR!</v>
      </c>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c r="CA1322" s="4"/>
      <c r="CB1322" s="4"/>
      <c r="CC1322" s="4"/>
      <c r="CD1322" s="4"/>
      <c r="CE1322" s="4"/>
      <c r="CF1322" s="4"/>
      <c r="CG1322" s="4"/>
      <c r="CH1322" s="4"/>
      <c r="CI1322" s="4"/>
      <c r="CJ1322" s="4"/>
      <c r="CK1322" s="4"/>
      <c r="CL1322" s="4"/>
      <c r="CM1322" s="4"/>
    </row>
    <row r="1323" ht="14.25" customHeight="1">
      <c r="A1323" s="1" t="str">
        <f t="shared" si="252"/>
        <v>OK</v>
      </c>
      <c r="B1323" s="3" t="str">
        <f t="shared" si="253"/>
        <v>OK</v>
      </c>
      <c r="C1323" s="4" t="s">
        <v>6839</v>
      </c>
      <c r="D1323" s="4" t="s">
        <v>6674</v>
      </c>
      <c r="E1323" s="4"/>
      <c r="F1323" s="4"/>
      <c r="G1323" s="4"/>
      <c r="H1323" s="4" t="s">
        <v>6840</v>
      </c>
      <c r="I1323" s="4"/>
      <c r="J1323" s="4" t="s">
        <v>123</v>
      </c>
      <c r="K1323" s="4"/>
      <c r="L1323" s="4" t="s">
        <v>6841</v>
      </c>
      <c r="M1323" s="4" t="s">
        <v>49</v>
      </c>
      <c r="N1323" s="4" t="s">
        <v>9</v>
      </c>
      <c r="O1323" s="4" t="s">
        <v>3108</v>
      </c>
      <c r="P1323" s="4" t="s">
        <v>3277</v>
      </c>
      <c r="Q1323" s="4"/>
      <c r="R1323" s="4" t="s">
        <v>6854</v>
      </c>
      <c r="S1323" s="4"/>
      <c r="T1323" s="4"/>
      <c r="U1323" s="4"/>
      <c r="V1323" s="4"/>
      <c r="W1323" s="4"/>
      <c r="X1323" s="4"/>
      <c r="Y1323" s="4"/>
      <c r="Z1323" s="4"/>
      <c r="AA1323" s="4">
        <v>1411.0</v>
      </c>
      <c r="AB1323" s="4" t="s">
        <v>47</v>
      </c>
      <c r="AC1323" s="4"/>
      <c r="AD1323" s="20" t="s">
        <v>250</v>
      </c>
      <c r="AE1323" s="4"/>
      <c r="AF1323" s="4"/>
      <c r="AG1323" s="4"/>
      <c r="AH1323" s="4"/>
      <c r="AI1323" s="4"/>
      <c r="AJ1323" s="4"/>
      <c r="AK1323" s="4"/>
      <c r="AL1323" s="4"/>
      <c r="AM1323" s="4"/>
      <c r="AN1323" s="4"/>
      <c r="AO1323" s="4"/>
      <c r="AP1323" s="4" t="str">
        <f>VLOOKUP(AA1324,[1]Trộn!AA1323:AB4315,2,FALSE)</f>
        <v>#ERROR!</v>
      </c>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c r="CK1323" s="4"/>
      <c r="CL1323" s="4"/>
      <c r="CM1323" s="4"/>
    </row>
    <row r="1324" ht="14.25" customHeight="1">
      <c r="A1324" s="1" t="str">
        <f t="shared" si="252"/>
        <v>OK</v>
      </c>
      <c r="B1324" s="3" t="str">
        <f t="shared" si="253"/>
        <v>OK</v>
      </c>
      <c r="C1324" s="4" t="s">
        <v>6839</v>
      </c>
      <c r="D1324" s="4" t="s">
        <v>6674</v>
      </c>
      <c r="E1324" s="4"/>
      <c r="F1324" s="4"/>
      <c r="G1324" s="4"/>
      <c r="H1324" s="4" t="s">
        <v>6840</v>
      </c>
      <c r="I1324" s="4"/>
      <c r="J1324" s="4" t="s">
        <v>123</v>
      </c>
      <c r="K1324" s="4"/>
      <c r="L1324" s="4" t="s">
        <v>6841</v>
      </c>
      <c r="M1324" s="4" t="s">
        <v>101</v>
      </c>
      <c r="N1324" s="4" t="s">
        <v>8</v>
      </c>
      <c r="O1324" s="4" t="s">
        <v>681</v>
      </c>
      <c r="P1324" s="4" t="s">
        <v>4468</v>
      </c>
      <c r="Q1324" s="4"/>
      <c r="R1324" s="4" t="s">
        <v>6855</v>
      </c>
      <c r="S1324" s="4" t="s">
        <v>6818</v>
      </c>
      <c r="T1324" s="4" t="s">
        <v>6817</v>
      </c>
      <c r="U1324" s="4" t="s">
        <v>6816</v>
      </c>
      <c r="V1324" s="4" t="s">
        <v>6820</v>
      </c>
      <c r="W1324" s="4" t="s">
        <v>6819</v>
      </c>
      <c r="X1324" s="4" t="s">
        <v>171</v>
      </c>
      <c r="Y1324" s="4" t="s">
        <v>6856</v>
      </c>
      <c r="Z1324" s="4"/>
      <c r="AA1324" s="4">
        <v>1412.0</v>
      </c>
      <c r="AB1324" s="4" t="s">
        <v>47</v>
      </c>
      <c r="AC1324" s="4"/>
      <c r="AD1324" s="20" t="s">
        <v>980</v>
      </c>
      <c r="AE1324" s="4"/>
      <c r="AF1324" s="4"/>
      <c r="AG1324" s="4"/>
      <c r="AH1324" s="4"/>
      <c r="AI1324" s="4"/>
      <c r="AJ1324" s="4"/>
      <c r="AK1324" s="4"/>
      <c r="AL1324" s="4"/>
      <c r="AM1324" s="4"/>
      <c r="AN1324" s="4"/>
      <c r="AO1324" s="4"/>
      <c r="AP1324" s="4" t="str">
        <f>VLOOKUP(AA1325,[1]Trộn!AA1324:AB4316,2,FALSE)</f>
        <v>#ERROR!</v>
      </c>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c r="CF1324" s="4"/>
      <c r="CG1324" s="4"/>
      <c r="CH1324" s="4"/>
      <c r="CI1324" s="4"/>
      <c r="CJ1324" s="4"/>
      <c r="CK1324" s="4"/>
      <c r="CL1324" s="4"/>
      <c r="CM1324" s="4"/>
    </row>
    <row r="1325" ht="14.25" customHeight="1">
      <c r="A1325" s="1" t="str">
        <f t="shared" si="252"/>
        <v/>
      </c>
      <c r="B1325" s="3" t="str">
        <f t="shared" si="253"/>
        <v/>
      </c>
      <c r="C1325" s="4" t="s">
        <v>6839</v>
      </c>
      <c r="D1325" s="4" t="s">
        <v>6674</v>
      </c>
      <c r="E1325" s="4"/>
      <c r="F1325" s="4"/>
      <c r="G1325" s="4"/>
      <c r="H1325" s="4" t="s">
        <v>6840</v>
      </c>
      <c r="I1325" s="4"/>
      <c r="J1325" s="4" t="s">
        <v>123</v>
      </c>
      <c r="K1325" s="4"/>
      <c r="L1325" s="4" t="s">
        <v>6841</v>
      </c>
      <c r="M1325" s="4"/>
      <c r="N1325" s="4"/>
      <c r="O1325" s="4"/>
      <c r="P1325" s="4"/>
      <c r="Q1325" s="4"/>
      <c r="R1325" s="4" t="s">
        <v>150</v>
      </c>
      <c r="S1325" s="4" t="s">
        <v>150</v>
      </c>
      <c r="T1325" s="4" t="s">
        <v>150</v>
      </c>
      <c r="U1325" s="4" t="s">
        <v>150</v>
      </c>
      <c r="V1325" s="4" t="s">
        <v>150</v>
      </c>
      <c r="W1325" s="4" t="s">
        <v>150</v>
      </c>
      <c r="X1325" s="4" t="s">
        <v>150</v>
      </c>
      <c r="Y1325" s="4"/>
      <c r="Z1325" s="4"/>
      <c r="AA1325" s="4">
        <v>1413.0</v>
      </c>
      <c r="AB1325" s="4" t="s">
        <v>47</v>
      </c>
      <c r="AC1325" s="4"/>
      <c r="AD1325" s="20" t="s">
        <v>1177</v>
      </c>
      <c r="AE1325" s="4"/>
      <c r="AF1325" s="4"/>
      <c r="AG1325" s="4"/>
      <c r="AH1325" s="4"/>
      <c r="AI1325" s="4"/>
      <c r="AJ1325" s="4"/>
      <c r="AK1325" s="4"/>
      <c r="AL1325" s="4"/>
      <c r="AM1325" s="4"/>
      <c r="AN1325" s="4"/>
      <c r="AO1325" s="4"/>
      <c r="AP1325" s="4" t="str">
        <f>VLOOKUP(AA1326,[1]Trộn!AA1325:AB4317,2,FALSE)</f>
        <v>#ERROR!</v>
      </c>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c r="CF1325" s="4"/>
      <c r="CG1325" s="4"/>
      <c r="CH1325" s="4"/>
      <c r="CI1325" s="4"/>
      <c r="CJ1325" s="4"/>
      <c r="CK1325" s="4"/>
      <c r="CL1325" s="4"/>
      <c r="CM1325" s="4"/>
    </row>
    <row r="1326" ht="14.25" customHeight="1">
      <c r="A1326" s="1" t="str">
        <f t="shared" si="252"/>
        <v/>
      </c>
      <c r="B1326" s="3">
        <f t="shared" si="253"/>
        <v>0</v>
      </c>
      <c r="C1326" s="4" t="s">
        <v>6839</v>
      </c>
      <c r="D1326" s="4" t="s">
        <v>6674</v>
      </c>
      <c r="E1326" s="4"/>
      <c r="F1326" s="4"/>
      <c r="G1326" s="4"/>
      <c r="H1326" s="4"/>
      <c r="I1326" s="4"/>
      <c r="J1326" s="4"/>
      <c r="K1326" s="4"/>
      <c r="L1326" s="4"/>
      <c r="M1326" s="4"/>
      <c r="N1326" s="4"/>
      <c r="O1326" s="4"/>
      <c r="P1326" s="4"/>
      <c r="Q1326" s="4" t="s">
        <v>5</v>
      </c>
      <c r="R1326" s="4" t="s">
        <v>6857</v>
      </c>
      <c r="S1326" s="4" t="s">
        <v>6858</v>
      </c>
      <c r="T1326" s="4" t="s">
        <v>6859</v>
      </c>
      <c r="U1326" s="4" t="s">
        <v>6860</v>
      </c>
      <c r="V1326" s="4" t="s">
        <v>6861</v>
      </c>
      <c r="W1326" s="4" t="s">
        <v>6862</v>
      </c>
      <c r="X1326" s="4"/>
      <c r="Y1326" s="4"/>
      <c r="Z1326" s="4" t="s">
        <v>6863</v>
      </c>
      <c r="AA1326" s="4">
        <v>1414.0</v>
      </c>
      <c r="AB1326" s="4" t="s">
        <v>47</v>
      </c>
      <c r="AC1326" s="4"/>
      <c r="AD1326" s="20" t="s">
        <v>1147</v>
      </c>
      <c r="AE1326" s="4"/>
      <c r="AF1326" s="4"/>
      <c r="AG1326" s="4"/>
      <c r="AH1326" s="4"/>
      <c r="AI1326" s="4"/>
      <c r="AJ1326" s="4"/>
      <c r="AK1326" s="4"/>
      <c r="AL1326" s="4"/>
      <c r="AM1326" s="4"/>
      <c r="AN1326" s="4"/>
      <c r="AO1326" s="4"/>
      <c r="AP1326" s="4" t="str">
        <f>VLOOKUP(AA1327,[1]Trộn!AA1326:AB4318,2,FALSE)</f>
        <v>#ERROR!</v>
      </c>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c r="BZ1326" s="4"/>
      <c r="CA1326" s="4"/>
      <c r="CB1326" s="4"/>
      <c r="CC1326" s="4"/>
      <c r="CD1326" s="4"/>
      <c r="CE1326" s="4"/>
      <c r="CF1326" s="4"/>
      <c r="CG1326" s="4"/>
      <c r="CH1326" s="4"/>
      <c r="CI1326" s="4"/>
      <c r="CJ1326" s="4"/>
      <c r="CK1326" s="4"/>
      <c r="CL1326" s="4"/>
      <c r="CM1326" s="4"/>
    </row>
    <row r="1327" ht="14.25" customHeight="1">
      <c r="A1327" s="1" t="str">
        <f t="shared" si="252"/>
        <v/>
      </c>
      <c r="B1327" s="3">
        <f t="shared" si="253"/>
        <v>0</v>
      </c>
      <c r="C1327" s="4" t="s">
        <v>6839</v>
      </c>
      <c r="D1327" s="4" t="s">
        <v>6674</v>
      </c>
      <c r="E1327" s="4"/>
      <c r="F1327" s="4"/>
      <c r="G1327" s="4"/>
      <c r="H1327" s="4"/>
      <c r="I1327" s="4"/>
      <c r="J1327" s="4"/>
      <c r="K1327" s="4"/>
      <c r="L1327" s="4"/>
      <c r="M1327" s="4"/>
      <c r="N1327" s="4"/>
      <c r="O1327" s="4"/>
      <c r="P1327" s="4"/>
      <c r="Q1327" s="4" t="s">
        <v>9</v>
      </c>
      <c r="R1327" s="4" t="s">
        <v>6864</v>
      </c>
      <c r="S1327" s="4"/>
      <c r="T1327" s="4"/>
      <c r="U1327" s="4"/>
      <c r="V1327" s="4"/>
      <c r="W1327" s="4"/>
      <c r="X1327" s="4"/>
      <c r="Y1327" s="4"/>
      <c r="Z1327" s="4" t="s">
        <v>6865</v>
      </c>
      <c r="AA1327" s="4">
        <v>1415.0</v>
      </c>
      <c r="AB1327" s="4" t="s">
        <v>47</v>
      </c>
      <c r="AC1327" s="4"/>
      <c r="AD1327" s="20" t="s">
        <v>927</v>
      </c>
      <c r="AE1327" s="4"/>
      <c r="AF1327" s="4"/>
      <c r="AG1327" s="4"/>
      <c r="AH1327" s="4"/>
      <c r="AI1327" s="4"/>
      <c r="AJ1327" s="4"/>
      <c r="AK1327" s="4"/>
      <c r="AL1327" s="4"/>
      <c r="AM1327" s="4"/>
      <c r="AN1327" s="4"/>
      <c r="AO1327" s="4"/>
      <c r="AP1327" s="4" t="str">
        <f>VLOOKUP(AA1328,[1]Trộn!AA1327:AB4319,2,FALSE)</f>
        <v>#ERROR!</v>
      </c>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c r="CL1327" s="4"/>
      <c r="CM1327" s="4"/>
    </row>
    <row r="1328" ht="14.25" customHeight="1">
      <c r="A1328" s="1" t="str">
        <f t="shared" si="252"/>
        <v/>
      </c>
      <c r="B1328" s="3" t="str">
        <f t="shared" si="253"/>
        <v>Tự do chọn</v>
      </c>
      <c r="C1328" s="4" t="s">
        <v>6866</v>
      </c>
      <c r="D1328" s="4" t="s">
        <v>6674</v>
      </c>
      <c r="E1328" s="4"/>
      <c r="F1328" s="4"/>
      <c r="G1328" s="4"/>
      <c r="H1328" s="4" t="s">
        <v>6867</v>
      </c>
      <c r="I1328" s="4"/>
      <c r="J1328" s="4" t="s">
        <v>123</v>
      </c>
      <c r="K1328" s="4"/>
      <c r="L1328" s="4" t="s">
        <v>6868</v>
      </c>
      <c r="M1328" s="4" t="s">
        <v>49</v>
      </c>
      <c r="N1328" s="4" t="s">
        <v>5</v>
      </c>
      <c r="O1328" s="4"/>
      <c r="P1328" s="4"/>
      <c r="Q1328" s="4"/>
      <c r="R1328" s="4"/>
      <c r="S1328" s="4" t="s">
        <v>6869</v>
      </c>
      <c r="T1328" s="4" t="s">
        <v>6870</v>
      </c>
      <c r="U1328" s="4" t="s">
        <v>6871</v>
      </c>
      <c r="V1328" s="4" t="s">
        <v>6872</v>
      </c>
      <c r="W1328" s="4"/>
      <c r="X1328" s="4" t="s">
        <v>4749</v>
      </c>
      <c r="Y1328" s="4"/>
      <c r="Z1328" s="4"/>
      <c r="AA1328" s="4">
        <v>1416.0</v>
      </c>
      <c r="AB1328" s="4" t="s">
        <v>47</v>
      </c>
      <c r="AC1328" s="4"/>
      <c r="AD1328" s="20" t="s">
        <v>1024</v>
      </c>
      <c r="AE1328" s="4"/>
      <c r="AF1328" s="4"/>
      <c r="AG1328" s="4"/>
      <c r="AH1328" s="4"/>
      <c r="AI1328" s="4"/>
      <c r="AJ1328" s="4"/>
      <c r="AK1328" s="4"/>
      <c r="AL1328" s="4"/>
      <c r="AM1328" s="4"/>
      <c r="AN1328" s="4"/>
      <c r="AO1328" s="4"/>
      <c r="AP1328" s="4" t="str">
        <f>VLOOKUP(AA1329,[1]Trộn!AA1328:AB4320,2,FALSE)</f>
        <v>#ERROR!</v>
      </c>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c r="CL1328" s="4"/>
      <c r="CM1328" s="4"/>
    </row>
    <row r="1329" ht="14.25" customHeight="1">
      <c r="A1329" s="1" t="str">
        <f t="shared" si="252"/>
        <v/>
      </c>
      <c r="B1329" s="3">
        <f t="shared" si="253"/>
        <v>0</v>
      </c>
      <c r="C1329" s="4" t="s">
        <v>6866</v>
      </c>
      <c r="D1329" s="4" t="s">
        <v>6674</v>
      </c>
      <c r="E1329" s="4"/>
      <c r="F1329" s="4"/>
      <c r="G1329" s="4"/>
      <c r="H1329" s="4" t="s">
        <v>6867</v>
      </c>
      <c r="I1329" s="4"/>
      <c r="J1329" s="4" t="s">
        <v>123</v>
      </c>
      <c r="K1329" s="4"/>
      <c r="L1329" s="4" t="s">
        <v>6868</v>
      </c>
      <c r="M1329" s="4"/>
      <c r="N1329" s="4"/>
      <c r="O1329" s="4"/>
      <c r="P1329" s="4"/>
      <c r="Q1329" s="4" t="s">
        <v>5</v>
      </c>
      <c r="R1329" s="4" t="s">
        <v>6873</v>
      </c>
      <c r="S1329" s="4" t="s">
        <v>6782</v>
      </c>
      <c r="T1329" s="4" t="s">
        <v>6783</v>
      </c>
      <c r="U1329" s="4" t="s">
        <v>6784</v>
      </c>
      <c r="V1329" s="4" t="s">
        <v>6785</v>
      </c>
      <c r="W1329" s="4" t="s">
        <v>4704</v>
      </c>
      <c r="X1329" s="4"/>
      <c r="Y1329" s="4"/>
      <c r="Z1329" s="4" t="s">
        <v>2231</v>
      </c>
      <c r="AA1329" s="4">
        <v>1417.0</v>
      </c>
      <c r="AB1329" s="4" t="s">
        <v>47</v>
      </c>
      <c r="AC1329" s="4"/>
      <c r="AD1329" s="20" t="s">
        <v>215</v>
      </c>
      <c r="AE1329" s="4"/>
      <c r="AF1329" s="4"/>
      <c r="AG1329" s="4"/>
      <c r="AH1329" s="4"/>
      <c r="AI1329" s="4"/>
      <c r="AJ1329" s="4"/>
      <c r="AK1329" s="4"/>
      <c r="AL1329" s="4"/>
      <c r="AM1329" s="4"/>
      <c r="AN1329" s="4"/>
      <c r="AO1329" s="4"/>
      <c r="AP1329" s="4" t="str">
        <f>VLOOKUP(AA1330,[1]Trộn!AA1329:AB4321,2,FALSE)</f>
        <v>#ERROR!</v>
      </c>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c r="CF1329" s="4"/>
      <c r="CG1329" s="4"/>
      <c r="CH1329" s="4"/>
      <c r="CI1329" s="4"/>
      <c r="CJ1329" s="4"/>
      <c r="CK1329" s="4"/>
      <c r="CL1329" s="4"/>
      <c r="CM1329" s="4"/>
    </row>
    <row r="1330" ht="14.25" customHeight="1">
      <c r="A1330" s="1" t="str">
        <f t="shared" si="252"/>
        <v>OK</v>
      </c>
      <c r="B1330" s="3" t="str">
        <f t="shared" si="253"/>
        <v>OK</v>
      </c>
      <c r="C1330" s="4" t="s">
        <v>6874</v>
      </c>
      <c r="D1330" s="4" t="s">
        <v>6674</v>
      </c>
      <c r="E1330" s="4"/>
      <c r="F1330" s="4"/>
      <c r="G1330" s="4" t="s">
        <v>6875</v>
      </c>
      <c r="H1330" s="4"/>
      <c r="I1330" s="4"/>
      <c r="J1330" s="4"/>
      <c r="K1330" s="4"/>
      <c r="L1330" s="4"/>
      <c r="M1330" s="4" t="s">
        <v>49</v>
      </c>
      <c r="N1330" s="4" t="s">
        <v>5</v>
      </c>
      <c r="O1330" s="4" t="s">
        <v>3108</v>
      </c>
      <c r="P1330" s="4" t="s">
        <v>3277</v>
      </c>
      <c r="Q1330" s="4"/>
      <c r="R1330" s="4" t="s">
        <v>6876</v>
      </c>
      <c r="S1330" s="4" t="s">
        <v>6877</v>
      </c>
      <c r="T1330" s="4" t="s">
        <v>6878</v>
      </c>
      <c r="U1330" s="4" t="s">
        <v>6879</v>
      </c>
      <c r="V1330" s="4" t="s">
        <v>3658</v>
      </c>
      <c r="W1330" s="4" t="s">
        <v>6880</v>
      </c>
      <c r="X1330" s="4"/>
      <c r="Y1330" s="4"/>
      <c r="Z1330" s="4"/>
      <c r="AA1330" s="4">
        <v>1418.0</v>
      </c>
      <c r="AB1330" s="4" t="s">
        <v>47</v>
      </c>
      <c r="AC1330" s="4"/>
      <c r="AD1330" s="20" t="s">
        <v>1091</v>
      </c>
      <c r="AE1330" s="4"/>
      <c r="AF1330" s="4"/>
      <c r="AG1330" s="4"/>
      <c r="AH1330" s="4"/>
      <c r="AI1330" s="4"/>
      <c r="AJ1330" s="4"/>
      <c r="AK1330" s="4"/>
      <c r="AL1330" s="4"/>
      <c r="AM1330" s="4"/>
      <c r="AN1330" s="4"/>
      <c r="AO1330" s="4"/>
      <c r="AP1330" s="4" t="str">
        <f>VLOOKUP(AA1331,[1]Trộn!AA1330:AB4322,2,FALSE)</f>
        <v>#ERROR!</v>
      </c>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c r="CF1330" s="4"/>
      <c r="CG1330" s="4"/>
      <c r="CH1330" s="4"/>
      <c r="CI1330" s="4"/>
      <c r="CJ1330" s="4"/>
      <c r="CK1330" s="4"/>
      <c r="CL1330" s="4"/>
      <c r="CM1330" s="4"/>
    </row>
    <row r="1331" ht="14.25" customHeight="1">
      <c r="A1331" s="1" t="str">
        <f t="shared" si="252"/>
        <v>OK</v>
      </c>
      <c r="B1331" s="3" t="str">
        <f t="shared" si="253"/>
        <v>OK</v>
      </c>
      <c r="C1331" s="4" t="s">
        <v>6874</v>
      </c>
      <c r="D1331" s="4" t="s">
        <v>6674</v>
      </c>
      <c r="E1331" s="4"/>
      <c r="F1331" s="4"/>
      <c r="G1331" s="4"/>
      <c r="H1331" s="4"/>
      <c r="I1331" s="4"/>
      <c r="J1331" s="4"/>
      <c r="K1331" s="4"/>
      <c r="L1331" s="4"/>
      <c r="M1331" s="4" t="s">
        <v>49</v>
      </c>
      <c r="N1331" s="4" t="s">
        <v>5</v>
      </c>
      <c r="O1331" s="4" t="s">
        <v>3028</v>
      </c>
      <c r="P1331" s="4" t="s">
        <v>6881</v>
      </c>
      <c r="Q1331" s="4"/>
      <c r="R1331" s="4" t="s">
        <v>6882</v>
      </c>
      <c r="S1331" s="4" t="s">
        <v>6883</v>
      </c>
      <c r="T1331" s="4" t="s">
        <v>6884</v>
      </c>
      <c r="U1331" s="4" t="s">
        <v>6885</v>
      </c>
      <c r="V1331" s="4" t="s">
        <v>6886</v>
      </c>
      <c r="W1331" s="4" t="s">
        <v>6887</v>
      </c>
      <c r="X1331" s="4"/>
      <c r="Y1331" s="4"/>
      <c r="Z1331" s="4"/>
      <c r="AA1331" s="4">
        <v>1419.0</v>
      </c>
      <c r="AB1331" s="4" t="s">
        <v>47</v>
      </c>
      <c r="AC1331" s="4"/>
      <c r="AD1331" s="20" t="s">
        <v>1147</v>
      </c>
      <c r="AE1331" s="4"/>
      <c r="AF1331" s="4"/>
      <c r="AG1331" s="4"/>
      <c r="AH1331" s="4"/>
      <c r="AI1331" s="4"/>
      <c r="AJ1331" s="4"/>
      <c r="AK1331" s="4"/>
      <c r="AL1331" s="4"/>
      <c r="AM1331" s="4"/>
      <c r="AN1331" s="4"/>
      <c r="AO1331" s="4"/>
      <c r="AP1331" s="4" t="str">
        <f>VLOOKUP(AA1332,[1]Trộn!AA1331:AB4323,2,FALSE)</f>
        <v>#ERROR!</v>
      </c>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c r="CH1331" s="4"/>
      <c r="CI1331" s="4"/>
      <c r="CJ1331" s="4"/>
      <c r="CK1331" s="4"/>
      <c r="CL1331" s="4"/>
      <c r="CM1331" s="4"/>
    </row>
    <row r="1332" ht="14.25" customHeight="1">
      <c r="A1332" s="1" t="str">
        <f t="shared" si="252"/>
        <v>OK</v>
      </c>
      <c r="B1332" s="3" t="str">
        <f t="shared" si="253"/>
        <v>OK</v>
      </c>
      <c r="C1332" s="4" t="s">
        <v>6874</v>
      </c>
      <c r="D1332" s="4" t="s">
        <v>6674</v>
      </c>
      <c r="E1332" s="4"/>
      <c r="F1332" s="4"/>
      <c r="G1332" s="4" t="s">
        <v>6875</v>
      </c>
      <c r="H1332" s="4"/>
      <c r="I1332" s="4"/>
      <c r="J1332" s="4"/>
      <c r="K1332" s="4"/>
      <c r="L1332" s="4"/>
      <c r="M1332" s="4" t="s">
        <v>49</v>
      </c>
      <c r="N1332" s="4" t="s">
        <v>9</v>
      </c>
      <c r="O1332" s="4" t="s">
        <v>2625</v>
      </c>
      <c r="P1332" s="4" t="s">
        <v>2626</v>
      </c>
      <c r="Q1332" s="4"/>
      <c r="R1332" s="4" t="s">
        <v>6889</v>
      </c>
      <c r="S1332" s="4"/>
      <c r="T1332" s="4"/>
      <c r="U1332" s="4"/>
      <c r="V1332" s="4"/>
      <c r="W1332" s="4"/>
      <c r="X1332" s="4"/>
      <c r="Y1332" s="4"/>
      <c r="Z1332" s="4"/>
      <c r="AA1332" s="4">
        <v>1420.0</v>
      </c>
      <c r="AB1332" s="4" t="s">
        <v>47</v>
      </c>
      <c r="AC1332" s="4"/>
      <c r="AD1332" s="20" t="s">
        <v>254</v>
      </c>
      <c r="AE1332" s="4"/>
      <c r="AF1332" s="4"/>
      <c r="AG1332" s="4"/>
      <c r="AH1332" s="4"/>
      <c r="AI1332" s="4"/>
      <c r="AJ1332" s="4"/>
      <c r="AK1332" s="4"/>
      <c r="AL1332" s="4"/>
      <c r="AM1332" s="4"/>
      <c r="AN1332" s="4"/>
      <c r="AO1332" s="4"/>
      <c r="AP1332" s="4" t="str">
        <f>VLOOKUP(AA1333,[1]Trộn!AA1332:AB4324,2,FALSE)</f>
        <v>#ERROR!</v>
      </c>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c r="CF1332" s="4"/>
      <c r="CG1332" s="4"/>
      <c r="CH1332" s="4"/>
      <c r="CI1332" s="4"/>
      <c r="CJ1332" s="4"/>
      <c r="CK1332" s="4"/>
      <c r="CL1332" s="4"/>
      <c r="CM1332" s="4"/>
    </row>
    <row r="1333" ht="14.25" customHeight="1">
      <c r="A1333" s="1" t="str">
        <f t="shared" si="252"/>
        <v>OK</v>
      </c>
      <c r="B1333" s="3" t="str">
        <f t="shared" si="253"/>
        <v>OK</v>
      </c>
      <c r="C1333" s="4" t="s">
        <v>6874</v>
      </c>
      <c r="D1333" s="4" t="s">
        <v>6674</v>
      </c>
      <c r="E1333" s="4"/>
      <c r="F1333" s="4"/>
      <c r="G1333" s="4" t="s">
        <v>6875</v>
      </c>
      <c r="H1333" s="4"/>
      <c r="I1333" s="4"/>
      <c r="J1333" s="4"/>
      <c r="K1333" s="4"/>
      <c r="L1333" s="4"/>
      <c r="M1333" s="4" t="s">
        <v>48</v>
      </c>
      <c r="N1333" s="4" t="s">
        <v>9</v>
      </c>
      <c r="O1333" s="4" t="s">
        <v>125</v>
      </c>
      <c r="P1333" s="4" t="s">
        <v>2005</v>
      </c>
      <c r="Q1333" s="4"/>
      <c r="R1333" s="4" t="s">
        <v>6890</v>
      </c>
      <c r="S1333" s="4"/>
      <c r="T1333" s="4"/>
      <c r="U1333" s="4"/>
      <c r="V1333" s="4"/>
      <c r="W1333" s="4"/>
      <c r="X1333" s="4" t="s">
        <v>6891</v>
      </c>
      <c r="Y1333" s="4" t="s">
        <v>6892</v>
      </c>
      <c r="Z1333" s="4"/>
      <c r="AA1333" s="4">
        <v>1421.0</v>
      </c>
      <c r="AB1333" s="4" t="s">
        <v>47</v>
      </c>
      <c r="AC1333" s="4"/>
      <c r="AD1333" s="20" t="s">
        <v>265</v>
      </c>
      <c r="AE1333" s="4"/>
      <c r="AF1333" s="4"/>
      <c r="AG1333" s="4"/>
      <c r="AH1333" s="4"/>
      <c r="AI1333" s="4"/>
      <c r="AJ1333" s="4"/>
      <c r="AK1333" s="4"/>
      <c r="AL1333" s="4"/>
      <c r="AM1333" s="4"/>
      <c r="AN1333" s="4"/>
      <c r="AO1333" s="4"/>
      <c r="AP1333" s="4" t="str">
        <f>VLOOKUP(AA1334,[1]Trộn!AA1333:AB4325,2,FALSE)</f>
        <v>#ERROR!</v>
      </c>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4"/>
      <c r="CH1333" s="4"/>
      <c r="CI1333" s="4"/>
      <c r="CJ1333" s="4"/>
      <c r="CK1333" s="4"/>
      <c r="CL1333" s="4"/>
      <c r="CM1333" s="4"/>
    </row>
    <row r="1334" ht="14.25" customHeight="1">
      <c r="A1334" s="1" t="str">
        <f t="shared" si="252"/>
        <v>Thêm</v>
      </c>
      <c r="B1334" s="3" t="str">
        <f t="shared" si="253"/>
        <v/>
      </c>
      <c r="C1334" s="4" t="s">
        <v>6874</v>
      </c>
      <c r="D1334" s="4" t="s">
        <v>6674</v>
      </c>
      <c r="E1334" s="4"/>
      <c r="F1334" s="4"/>
      <c r="G1334" s="4" t="s">
        <v>6875</v>
      </c>
      <c r="H1334" s="4"/>
      <c r="I1334" s="4"/>
      <c r="J1334" s="4"/>
      <c r="K1334" s="4"/>
      <c r="L1334" s="4"/>
      <c r="M1334" s="4"/>
      <c r="N1334" s="4"/>
      <c r="O1334" s="4"/>
      <c r="P1334" s="4"/>
      <c r="Q1334" s="4"/>
      <c r="R1334" s="4"/>
      <c r="S1334" s="4"/>
      <c r="T1334" s="4"/>
      <c r="U1334" s="4"/>
      <c r="V1334" s="4"/>
      <c r="W1334" s="4"/>
      <c r="X1334" s="4"/>
      <c r="Y1334" s="4"/>
      <c r="Z1334" s="4"/>
      <c r="AA1334" s="4">
        <v>1422.0</v>
      </c>
      <c r="AB1334" s="4" t="s">
        <v>47</v>
      </c>
      <c r="AC1334" s="4"/>
      <c r="AD1334" s="20" t="s">
        <v>816</v>
      </c>
      <c r="AE1334" s="4"/>
      <c r="AF1334" s="4"/>
      <c r="AG1334" s="4"/>
      <c r="AH1334" s="4"/>
      <c r="AI1334" s="4"/>
      <c r="AJ1334" s="4"/>
      <c r="AK1334" s="4"/>
      <c r="AL1334" s="4"/>
      <c r="AM1334" s="4"/>
      <c r="AN1334" s="4"/>
      <c r="AO1334" s="4"/>
      <c r="AP1334" s="4" t="str">
        <f>VLOOKUP(AA1335,[1]Trộn!AA1334:AB4326,2,FALSE)</f>
        <v>#ERROR!</v>
      </c>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c r="CF1334" s="4"/>
      <c r="CG1334" s="4"/>
      <c r="CH1334" s="4"/>
      <c r="CI1334" s="4"/>
      <c r="CJ1334" s="4"/>
      <c r="CK1334" s="4"/>
      <c r="CL1334" s="4"/>
      <c r="CM1334" s="4"/>
    </row>
    <row r="1335" ht="14.25" customHeight="1">
      <c r="A1335" s="1" t="str">
        <f t="shared" si="252"/>
        <v/>
      </c>
      <c r="B1335" s="3">
        <f t="shared" si="253"/>
        <v>0</v>
      </c>
      <c r="C1335" s="4" t="s">
        <v>6874</v>
      </c>
      <c r="D1335" s="4" t="s">
        <v>6674</v>
      </c>
      <c r="E1335" s="4"/>
      <c r="F1335" s="4"/>
      <c r="G1335" s="4"/>
      <c r="H1335" s="4"/>
      <c r="I1335" s="4"/>
      <c r="J1335" s="4"/>
      <c r="K1335" s="4"/>
      <c r="L1335" s="4"/>
      <c r="M1335" s="4"/>
      <c r="N1335" s="4"/>
      <c r="O1335" s="4"/>
      <c r="P1335" s="4"/>
      <c r="Q1335" s="4" t="s">
        <v>9</v>
      </c>
      <c r="R1335" s="4" t="s">
        <v>6893</v>
      </c>
      <c r="S1335" s="4"/>
      <c r="T1335" s="4"/>
      <c r="U1335" s="4"/>
      <c r="V1335" s="4"/>
      <c r="W1335" s="4"/>
      <c r="X1335" s="4"/>
      <c r="Y1335" s="4"/>
      <c r="Z1335" s="4" t="s">
        <v>6894</v>
      </c>
      <c r="AA1335" s="4">
        <v>1423.0</v>
      </c>
      <c r="AB1335" s="4" t="s">
        <v>47</v>
      </c>
      <c r="AC1335" s="4"/>
      <c r="AD1335" s="20" t="s">
        <v>544</v>
      </c>
      <c r="AE1335" s="4"/>
      <c r="AF1335" s="4"/>
      <c r="AG1335" s="4"/>
      <c r="AH1335" s="4"/>
      <c r="AI1335" s="4"/>
      <c r="AJ1335" s="4"/>
      <c r="AK1335" s="4"/>
      <c r="AL1335" s="4"/>
      <c r="AM1335" s="4"/>
      <c r="AN1335" s="4"/>
      <c r="AO1335" s="4"/>
      <c r="AP1335" s="4" t="str">
        <f>VLOOKUP(AA1336,[1]Trộn!AA1335:AB4327,2,FALSE)</f>
        <v>#ERROR!</v>
      </c>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c r="CH1335" s="4"/>
      <c r="CI1335" s="4"/>
      <c r="CJ1335" s="4"/>
      <c r="CK1335" s="4"/>
      <c r="CL1335" s="4"/>
      <c r="CM1335" s="4"/>
    </row>
    <row r="1336" ht="14.25" customHeight="1">
      <c r="A1336" s="1" t="str">
        <f t="shared" si="252"/>
        <v>OK</v>
      </c>
      <c r="B1336" s="3" t="str">
        <f t="shared" si="253"/>
        <v>OK</v>
      </c>
      <c r="C1336" s="4" t="s">
        <v>6895</v>
      </c>
      <c r="D1336" s="4" t="s">
        <v>6674</v>
      </c>
      <c r="E1336" s="4"/>
      <c r="F1336" s="4"/>
      <c r="G1336" s="4" t="s">
        <v>6896</v>
      </c>
      <c r="H1336" s="4"/>
      <c r="I1336" s="4"/>
      <c r="J1336" s="4"/>
      <c r="K1336" s="4"/>
      <c r="L1336" s="4"/>
      <c r="M1336" s="4" t="s">
        <v>49</v>
      </c>
      <c r="N1336" s="4" t="s">
        <v>5</v>
      </c>
      <c r="O1336" s="4" t="s">
        <v>2598</v>
      </c>
      <c r="P1336" s="4" t="s">
        <v>2647</v>
      </c>
      <c r="Q1336" s="4"/>
      <c r="R1336" s="4" t="s">
        <v>6897</v>
      </c>
      <c r="S1336" s="4" t="s">
        <v>6898</v>
      </c>
      <c r="T1336" s="4" t="s">
        <v>6899</v>
      </c>
      <c r="U1336" s="4" t="s">
        <v>6900</v>
      </c>
      <c r="V1336" s="4" t="s">
        <v>6901</v>
      </c>
      <c r="W1336" s="4" t="s">
        <v>6902</v>
      </c>
      <c r="X1336" s="4"/>
      <c r="Y1336" s="4"/>
      <c r="Z1336" s="4"/>
      <c r="AA1336" s="4">
        <v>1424.0</v>
      </c>
      <c r="AB1336" s="4" t="s">
        <v>47</v>
      </c>
      <c r="AC1336" s="4"/>
      <c r="AD1336" s="20" t="s">
        <v>1177</v>
      </c>
      <c r="AE1336" s="4"/>
      <c r="AF1336" s="4"/>
      <c r="AG1336" s="4"/>
      <c r="AH1336" s="4"/>
      <c r="AI1336" s="4"/>
      <c r="AJ1336" s="4"/>
      <c r="AK1336" s="4"/>
      <c r="AL1336" s="4"/>
      <c r="AM1336" s="4"/>
      <c r="AN1336" s="4"/>
      <c r="AO1336" s="4"/>
      <c r="AP1336" s="4" t="str">
        <f>VLOOKUP(AA1337,[1]Trộn!AA1336:AB4328,2,FALSE)</f>
        <v>#ERROR!</v>
      </c>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4"/>
      <c r="CH1336" s="4"/>
      <c r="CI1336" s="4"/>
      <c r="CJ1336" s="4"/>
      <c r="CK1336" s="4"/>
      <c r="CL1336" s="4"/>
      <c r="CM1336" s="4"/>
    </row>
    <row r="1337" ht="14.25" customHeight="1">
      <c r="A1337" s="1" t="str">
        <f t="shared" si="252"/>
        <v>OK</v>
      </c>
      <c r="B1337" s="3" t="str">
        <f t="shared" si="253"/>
        <v>OK</v>
      </c>
      <c r="C1337" s="4" t="s">
        <v>6895</v>
      </c>
      <c r="D1337" s="4" t="s">
        <v>6674</v>
      </c>
      <c r="E1337" s="4"/>
      <c r="F1337" s="4"/>
      <c r="G1337" s="4" t="s">
        <v>6896</v>
      </c>
      <c r="H1337" s="4"/>
      <c r="I1337" s="4"/>
      <c r="J1337" s="4"/>
      <c r="K1337" s="4"/>
      <c r="L1337" s="4"/>
      <c r="M1337" s="4" t="s">
        <v>49</v>
      </c>
      <c r="N1337" s="4" t="s">
        <v>9</v>
      </c>
      <c r="O1337" s="4" t="s">
        <v>2897</v>
      </c>
      <c r="P1337" s="4" t="s">
        <v>4086</v>
      </c>
      <c r="Q1337" s="4"/>
      <c r="R1337" s="4" t="s">
        <v>6903</v>
      </c>
      <c r="S1337" s="4"/>
      <c r="T1337" s="4"/>
      <c r="U1337" s="4"/>
      <c r="V1337" s="4"/>
      <c r="W1337" s="4"/>
      <c r="X1337" s="4"/>
      <c r="Y1337" s="4"/>
      <c r="Z1337" s="4"/>
      <c r="AA1337" s="4">
        <v>1425.0</v>
      </c>
      <c r="AB1337" s="4" t="s">
        <v>47</v>
      </c>
      <c r="AC1337" s="4"/>
      <c r="AD1337" s="20" t="s">
        <v>270</v>
      </c>
      <c r="AE1337" s="4"/>
      <c r="AF1337" s="4"/>
      <c r="AG1337" s="4"/>
      <c r="AH1337" s="4"/>
      <c r="AI1337" s="4"/>
      <c r="AJ1337" s="4"/>
      <c r="AK1337" s="4"/>
      <c r="AL1337" s="4"/>
      <c r="AM1337" s="4"/>
      <c r="AN1337" s="4"/>
      <c r="AO1337" s="4"/>
      <c r="AP1337" s="4" t="str">
        <f>VLOOKUP(AA1338,[1]Trộn!AA1337:AB4329,2,FALSE)</f>
        <v>#ERROR!</v>
      </c>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c r="CH1337" s="4"/>
      <c r="CI1337" s="4"/>
      <c r="CJ1337" s="4"/>
      <c r="CK1337" s="4"/>
      <c r="CL1337" s="4"/>
      <c r="CM1337" s="4"/>
    </row>
    <row r="1338" ht="14.25" customHeight="1">
      <c r="A1338" s="1" t="str">
        <f t="shared" si="252"/>
        <v/>
      </c>
      <c r="B1338" s="3" t="str">
        <f t="shared" si="253"/>
        <v>Tự do chọn</v>
      </c>
      <c r="C1338" s="4" t="s">
        <v>6895</v>
      </c>
      <c r="D1338" s="4" t="s">
        <v>6674</v>
      </c>
      <c r="E1338" s="4"/>
      <c r="F1338" s="4"/>
      <c r="G1338" s="4" t="s">
        <v>6896</v>
      </c>
      <c r="H1338" s="4"/>
      <c r="I1338" s="4"/>
      <c r="J1338" s="4"/>
      <c r="K1338" s="4"/>
      <c r="L1338" s="4"/>
      <c r="M1338" s="4" t="s">
        <v>48</v>
      </c>
      <c r="N1338" s="4" t="s">
        <v>9</v>
      </c>
      <c r="O1338" s="4"/>
      <c r="P1338" s="4"/>
      <c r="Q1338" s="4"/>
      <c r="R1338" s="4"/>
      <c r="S1338" s="4"/>
      <c r="T1338" s="4"/>
      <c r="U1338" s="4"/>
      <c r="V1338" s="4"/>
      <c r="W1338" s="4"/>
      <c r="X1338" s="4"/>
      <c r="Y1338" s="4"/>
      <c r="Z1338" s="4"/>
      <c r="AA1338" s="4">
        <v>1426.0</v>
      </c>
      <c r="AB1338" s="4" t="s">
        <v>47</v>
      </c>
      <c r="AC1338" s="4"/>
      <c r="AD1338" s="20" t="s">
        <v>294</v>
      </c>
      <c r="AE1338" s="4"/>
      <c r="AF1338" s="4"/>
      <c r="AG1338" s="4"/>
      <c r="AH1338" s="4"/>
      <c r="AI1338" s="4"/>
      <c r="AJ1338" s="4"/>
      <c r="AK1338" s="4"/>
      <c r="AL1338" s="4"/>
      <c r="AM1338" s="4"/>
      <c r="AN1338" s="4"/>
      <c r="AO1338" s="4"/>
      <c r="AP1338" s="4" t="str">
        <f>VLOOKUP(AA1339,[1]Trộn!AA1338:AB4330,2,FALSE)</f>
        <v>#ERROR!</v>
      </c>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X1338" s="4"/>
      <c r="BY1338" s="4"/>
      <c r="BZ1338" s="4"/>
      <c r="CA1338" s="4"/>
      <c r="CB1338" s="4"/>
      <c r="CC1338" s="4"/>
      <c r="CD1338" s="4"/>
      <c r="CE1338" s="4"/>
      <c r="CF1338" s="4"/>
      <c r="CG1338" s="4"/>
      <c r="CH1338" s="4"/>
      <c r="CI1338" s="4"/>
      <c r="CJ1338" s="4"/>
      <c r="CK1338" s="4"/>
      <c r="CL1338" s="4"/>
      <c r="CM1338" s="4"/>
    </row>
    <row r="1339" ht="14.25" customHeight="1">
      <c r="A1339" s="1" t="str">
        <f t="shared" si="252"/>
        <v>Thêm</v>
      </c>
      <c r="B1339" s="3" t="str">
        <f t="shared" si="253"/>
        <v/>
      </c>
      <c r="C1339" s="4" t="s">
        <v>6895</v>
      </c>
      <c r="D1339" s="4" t="s">
        <v>6674</v>
      </c>
      <c r="E1339" s="4"/>
      <c r="F1339" s="4"/>
      <c r="G1339" s="4" t="s">
        <v>6896</v>
      </c>
      <c r="H1339" s="4"/>
      <c r="I1339" s="4"/>
      <c r="J1339" s="4"/>
      <c r="K1339" s="4"/>
      <c r="L1339" s="4"/>
      <c r="M1339" s="4"/>
      <c r="N1339" s="4"/>
      <c r="O1339" s="4"/>
      <c r="P1339" s="4"/>
      <c r="Q1339" s="4"/>
      <c r="R1339" s="4"/>
      <c r="S1339" s="4"/>
      <c r="T1339" s="4"/>
      <c r="U1339" s="4"/>
      <c r="V1339" s="4"/>
      <c r="W1339" s="4"/>
      <c r="X1339" s="4"/>
      <c r="Y1339" s="4"/>
      <c r="Z1339" s="4"/>
      <c r="AA1339" s="4">
        <v>1427.0</v>
      </c>
      <c r="AB1339" s="4" t="s">
        <v>47</v>
      </c>
      <c r="AC1339" s="4"/>
      <c r="AD1339" s="20" t="s">
        <v>489</v>
      </c>
      <c r="AE1339" s="4"/>
      <c r="AF1339" s="4"/>
      <c r="AG1339" s="4"/>
      <c r="AH1339" s="4"/>
      <c r="AI1339" s="4"/>
      <c r="AJ1339" s="4"/>
      <c r="AK1339" s="4"/>
      <c r="AL1339" s="4"/>
      <c r="AM1339" s="4"/>
      <c r="AN1339" s="4"/>
      <c r="AO1339" s="4"/>
      <c r="AP1339" s="4" t="str">
        <f>VLOOKUP(AA1340,[1]Trộn!AA1339:AB4331,2,FALSE)</f>
        <v>#ERROR!</v>
      </c>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c r="CH1339" s="4"/>
      <c r="CI1339" s="4"/>
      <c r="CJ1339" s="4"/>
      <c r="CK1339" s="4"/>
      <c r="CL1339" s="4"/>
      <c r="CM1339" s="4"/>
    </row>
    <row r="1340" ht="14.25" customHeight="1">
      <c r="A1340" s="1" t="str">
        <f t="shared" si="252"/>
        <v>OK</v>
      </c>
      <c r="B1340" s="3" t="str">
        <f t="shared" si="253"/>
        <v>OK</v>
      </c>
      <c r="C1340" s="4" t="s">
        <v>6904</v>
      </c>
      <c r="D1340" s="4" t="s">
        <v>6674</v>
      </c>
      <c r="E1340" s="4"/>
      <c r="F1340" s="4"/>
      <c r="G1340" s="4" t="s">
        <v>6905</v>
      </c>
      <c r="H1340" s="4"/>
      <c r="I1340" s="4"/>
      <c r="J1340" s="4"/>
      <c r="K1340" s="4"/>
      <c r="L1340" s="4"/>
      <c r="M1340" s="4" t="s">
        <v>49</v>
      </c>
      <c r="N1340" s="4" t="s">
        <v>5</v>
      </c>
      <c r="O1340" s="4" t="s">
        <v>3302</v>
      </c>
      <c r="P1340" s="4" t="s">
        <v>4201</v>
      </c>
      <c r="Q1340" s="4"/>
      <c r="R1340" s="4" t="s">
        <v>6906</v>
      </c>
      <c r="S1340" s="4" t="s">
        <v>6907</v>
      </c>
      <c r="T1340" s="4" t="s">
        <v>6908</v>
      </c>
      <c r="U1340" s="4" t="s">
        <v>6909</v>
      </c>
      <c r="V1340" s="4" t="s">
        <v>6910</v>
      </c>
      <c r="W1340" s="4" t="s">
        <v>6911</v>
      </c>
      <c r="X1340" s="4"/>
      <c r="Y1340" s="4"/>
      <c r="Z1340" s="4"/>
      <c r="AA1340" s="4">
        <v>1428.0</v>
      </c>
      <c r="AB1340" s="4" t="s">
        <v>47</v>
      </c>
      <c r="AC1340" s="4"/>
      <c r="AD1340" s="20" t="s">
        <v>265</v>
      </c>
      <c r="AE1340" s="4"/>
      <c r="AF1340" s="4"/>
      <c r="AG1340" s="4"/>
      <c r="AH1340" s="4"/>
      <c r="AI1340" s="4"/>
      <c r="AJ1340" s="4"/>
      <c r="AK1340" s="4"/>
      <c r="AL1340" s="4"/>
      <c r="AM1340" s="4"/>
      <c r="AN1340" s="4"/>
      <c r="AO1340" s="4"/>
      <c r="AP1340" s="4" t="str">
        <f>VLOOKUP(AA1341,[1]Trộn!AA1340:AB4332,2,FALSE)</f>
        <v>#ERROR!</v>
      </c>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c r="CF1340" s="4"/>
      <c r="CG1340" s="4"/>
      <c r="CH1340" s="4"/>
      <c r="CI1340" s="4"/>
      <c r="CJ1340" s="4"/>
      <c r="CK1340" s="4"/>
      <c r="CL1340" s="4"/>
      <c r="CM1340" s="4"/>
    </row>
    <row r="1341" ht="14.25" customHeight="1">
      <c r="A1341" s="1" t="str">
        <f t="shared" si="252"/>
        <v/>
      </c>
      <c r="B1341" s="3">
        <f t="shared" si="253"/>
        <v>0</v>
      </c>
      <c r="C1341" s="4" t="s">
        <v>6904</v>
      </c>
      <c r="D1341" s="4" t="s">
        <v>6674</v>
      </c>
      <c r="E1341" s="4"/>
      <c r="F1341" s="4"/>
      <c r="G1341" s="4"/>
      <c r="H1341" s="4"/>
      <c r="I1341" s="4"/>
      <c r="J1341" s="4"/>
      <c r="K1341" s="4"/>
      <c r="L1341" s="4"/>
      <c r="M1341" s="4" t="s">
        <v>49</v>
      </c>
      <c r="N1341" s="4"/>
      <c r="O1341" s="4"/>
      <c r="P1341" s="4"/>
      <c r="Q1341" s="4" t="s">
        <v>5</v>
      </c>
      <c r="R1341" s="4" t="s">
        <v>6912</v>
      </c>
      <c r="S1341" s="4" t="s">
        <v>6913</v>
      </c>
      <c r="T1341" s="4" t="s">
        <v>6914</v>
      </c>
      <c r="U1341" s="4" t="s">
        <v>6915</v>
      </c>
      <c r="V1341" s="4" t="s">
        <v>6916</v>
      </c>
      <c r="W1341" s="4" t="s">
        <v>6137</v>
      </c>
      <c r="X1341" s="4"/>
      <c r="Y1341" s="4"/>
      <c r="Z1341" s="4"/>
      <c r="AA1341" s="4">
        <v>1429.0</v>
      </c>
      <c r="AB1341" s="4" t="s">
        <v>47</v>
      </c>
      <c r="AC1341" s="4"/>
      <c r="AD1341" s="20" t="s">
        <v>494</v>
      </c>
      <c r="AE1341" s="4"/>
      <c r="AF1341" s="4"/>
      <c r="AG1341" s="4"/>
      <c r="AH1341" s="4"/>
      <c r="AI1341" s="4"/>
      <c r="AJ1341" s="4"/>
      <c r="AK1341" s="4"/>
      <c r="AL1341" s="4"/>
      <c r="AM1341" s="4"/>
      <c r="AN1341" s="4"/>
      <c r="AO1341" s="4"/>
      <c r="AP1341" s="4" t="str">
        <f>VLOOKUP(AA1342,[1]Trộn!AA1341:AB4333,2,FALSE)</f>
        <v>#ERROR!</v>
      </c>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c r="CL1341" s="4"/>
      <c r="CM1341" s="4"/>
    </row>
    <row r="1342" ht="14.25" customHeight="1">
      <c r="A1342" s="1" t="str">
        <f t="shared" si="252"/>
        <v/>
      </c>
      <c r="B1342" s="3">
        <f t="shared" si="253"/>
        <v>0</v>
      </c>
      <c r="C1342" s="4" t="s">
        <v>6904</v>
      </c>
      <c r="D1342" s="4" t="s">
        <v>6674</v>
      </c>
      <c r="E1342" s="4"/>
      <c r="F1342" s="4"/>
      <c r="G1342" s="4"/>
      <c r="H1342" s="4"/>
      <c r="I1342" s="4"/>
      <c r="J1342" s="4"/>
      <c r="K1342" s="4"/>
      <c r="L1342" s="4"/>
      <c r="M1342" s="4" t="s">
        <v>49</v>
      </c>
      <c r="N1342" s="4"/>
      <c r="O1342" s="4"/>
      <c r="P1342" s="4"/>
      <c r="Q1342" s="4" t="s">
        <v>5</v>
      </c>
      <c r="R1342" s="4" t="s">
        <v>6912</v>
      </c>
      <c r="S1342" s="4" t="s">
        <v>6913</v>
      </c>
      <c r="T1342" s="4" t="s">
        <v>6914</v>
      </c>
      <c r="U1342" s="4" t="s">
        <v>6915</v>
      </c>
      <c r="V1342" s="4" t="s">
        <v>6916</v>
      </c>
      <c r="W1342" s="4" t="s">
        <v>6137</v>
      </c>
      <c r="X1342" s="4" t="s">
        <v>951</v>
      </c>
      <c r="Y1342" s="4" t="s">
        <v>6917</v>
      </c>
      <c r="Z1342" s="4"/>
      <c r="AA1342" s="4">
        <v>1429.0</v>
      </c>
      <c r="AB1342" s="4" t="s">
        <v>47</v>
      </c>
      <c r="AC1342" s="4"/>
      <c r="AD1342" s="20" t="s">
        <v>490</v>
      </c>
      <c r="AE1342" s="4"/>
      <c r="AF1342" s="4"/>
      <c r="AG1342" s="4"/>
      <c r="AH1342" s="4"/>
      <c r="AI1342" s="4"/>
      <c r="AJ1342" s="4"/>
      <c r="AK1342" s="4"/>
      <c r="AL1342" s="4"/>
      <c r="AM1342" s="4"/>
      <c r="AN1342" s="4"/>
      <c r="AO1342" s="4"/>
      <c r="AP1342" s="4" t="str">
        <f>VLOOKUP(AA1343,[1]Trộn!AA1342:AB4334,2,FALSE)</f>
        <v>#ERROR!</v>
      </c>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c r="CL1342" s="4"/>
      <c r="CM1342" s="4"/>
    </row>
    <row r="1343" ht="14.25" customHeight="1">
      <c r="A1343" s="1" t="str">
        <f t="shared" si="252"/>
        <v/>
      </c>
      <c r="B1343" s="3">
        <f t="shared" si="253"/>
        <v>0</v>
      </c>
      <c r="C1343" s="4" t="s">
        <v>6904</v>
      </c>
      <c r="D1343" s="4" t="s">
        <v>6674</v>
      </c>
      <c r="E1343" s="4"/>
      <c r="F1343" s="4"/>
      <c r="G1343" s="4"/>
      <c r="H1343" s="4"/>
      <c r="I1343" s="4"/>
      <c r="J1343" s="4"/>
      <c r="K1343" s="4"/>
      <c r="L1343" s="4"/>
      <c r="M1343" s="4" t="s">
        <v>49</v>
      </c>
      <c r="N1343" s="4" t="s">
        <v>5</v>
      </c>
      <c r="O1343" s="4" t="s">
        <v>2969</v>
      </c>
      <c r="P1343" s="4" t="s">
        <v>2970</v>
      </c>
      <c r="Q1343" s="4" t="s">
        <v>5</v>
      </c>
      <c r="R1343" s="4" t="s">
        <v>6918</v>
      </c>
      <c r="S1343" s="4" t="s">
        <v>6919</v>
      </c>
      <c r="T1343" s="4" t="s">
        <v>6920</v>
      </c>
      <c r="U1343" s="4" t="s">
        <v>6921</v>
      </c>
      <c r="V1343" s="4" t="s">
        <v>6922</v>
      </c>
      <c r="W1343" s="4" t="s">
        <v>6923</v>
      </c>
      <c r="X1343" s="4"/>
      <c r="Y1343" s="4"/>
      <c r="Z1343" s="4"/>
      <c r="AA1343" s="4">
        <v>1430.0</v>
      </c>
      <c r="AB1343" s="4" t="s">
        <v>13</v>
      </c>
      <c r="AC1343" s="4"/>
      <c r="AD1343" s="4"/>
      <c r="AE1343" s="4"/>
      <c r="AF1343" s="4"/>
      <c r="AG1343" s="4"/>
      <c r="AH1343" s="4"/>
      <c r="AI1343" s="4"/>
      <c r="AJ1343" s="4"/>
      <c r="AK1343" s="4"/>
      <c r="AL1343" s="4"/>
      <c r="AM1343" s="4"/>
      <c r="AN1343" s="4"/>
      <c r="AO1343" s="4"/>
      <c r="AP1343" s="4" t="str">
        <f>VLOOKUP(AA1344,[1]Trộn!AA1343:AB4335,2,FALSE)</f>
        <v>#ERROR!</v>
      </c>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c r="CJ1343" s="4"/>
      <c r="CK1343" s="4"/>
      <c r="CL1343" s="4"/>
      <c r="CM1343" s="4"/>
    </row>
    <row r="1344" ht="14.25" customHeight="1">
      <c r="A1344" s="1" t="str">
        <f t="shared" si="252"/>
        <v>OK</v>
      </c>
      <c r="B1344" s="3" t="str">
        <f t="shared" si="253"/>
        <v>OK</v>
      </c>
      <c r="C1344" s="4" t="s">
        <v>6904</v>
      </c>
      <c r="D1344" s="4" t="s">
        <v>6674</v>
      </c>
      <c r="E1344" s="4"/>
      <c r="F1344" s="4"/>
      <c r="G1344" s="4"/>
      <c r="H1344" s="4"/>
      <c r="I1344" s="4"/>
      <c r="J1344" s="4"/>
      <c r="K1344" s="4"/>
      <c r="L1344" s="4"/>
      <c r="M1344" s="4" t="s">
        <v>49</v>
      </c>
      <c r="N1344" s="4" t="s">
        <v>5</v>
      </c>
      <c r="O1344" s="4" t="s">
        <v>2911</v>
      </c>
      <c r="P1344" s="4" t="s">
        <v>2941</v>
      </c>
      <c r="Q1344" s="4"/>
      <c r="R1344" s="4" t="s">
        <v>6912</v>
      </c>
      <c r="S1344" s="4" t="s">
        <v>6913</v>
      </c>
      <c r="T1344" s="4" t="s">
        <v>6914</v>
      </c>
      <c r="U1344" s="4" t="s">
        <v>6915</v>
      </c>
      <c r="V1344" s="4" t="s">
        <v>6916</v>
      </c>
      <c r="W1344" s="4" t="s">
        <v>6137</v>
      </c>
      <c r="X1344" s="4"/>
      <c r="Y1344" s="4"/>
      <c r="Z1344" s="4"/>
      <c r="AA1344" s="4">
        <v>1431.0</v>
      </c>
      <c r="AB1344" s="4" t="s">
        <v>47</v>
      </c>
      <c r="AC1344" s="4"/>
      <c r="AD1344" s="20" t="s">
        <v>980</v>
      </c>
      <c r="AE1344" s="4"/>
      <c r="AF1344" s="4"/>
      <c r="AG1344" s="4"/>
      <c r="AH1344" s="4"/>
      <c r="AI1344" s="4"/>
      <c r="AJ1344" s="4"/>
      <c r="AK1344" s="4"/>
      <c r="AL1344" s="4"/>
      <c r="AM1344" s="4"/>
      <c r="AN1344" s="4"/>
      <c r="AO1344" s="4"/>
      <c r="AP1344" s="4" t="str">
        <f>VLOOKUP(AA1345,[1]Trộn!AA1344:AB4336,2,FALSE)</f>
        <v>#ERROR!</v>
      </c>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c r="CF1344" s="4"/>
      <c r="CG1344" s="4"/>
      <c r="CH1344" s="4"/>
      <c r="CI1344" s="4"/>
      <c r="CJ1344" s="4"/>
      <c r="CK1344" s="4"/>
      <c r="CL1344" s="4"/>
      <c r="CM1344" s="4"/>
    </row>
    <row r="1345" ht="14.25" customHeight="1">
      <c r="A1345" s="1" t="str">
        <f t="shared" si="252"/>
        <v/>
      </c>
      <c r="B1345" s="3">
        <f t="shared" si="253"/>
        <v>0</v>
      </c>
      <c r="C1345" s="4" t="s">
        <v>6904</v>
      </c>
      <c r="D1345" s="4" t="s">
        <v>6674</v>
      </c>
      <c r="E1345" s="4"/>
      <c r="F1345" s="4"/>
      <c r="G1345" s="4"/>
      <c r="H1345" s="4"/>
      <c r="I1345" s="4"/>
      <c r="J1345" s="4"/>
      <c r="K1345" s="4"/>
      <c r="L1345" s="4"/>
      <c r="M1345" s="4" t="s">
        <v>49</v>
      </c>
      <c r="N1345" s="4" t="s">
        <v>5</v>
      </c>
      <c r="O1345" s="4" t="s">
        <v>3042</v>
      </c>
      <c r="P1345" s="4" t="s">
        <v>3043</v>
      </c>
      <c r="Q1345" s="4" t="s">
        <v>5</v>
      </c>
      <c r="R1345" s="4" t="s">
        <v>6924</v>
      </c>
      <c r="S1345" s="4" t="s">
        <v>6925</v>
      </c>
      <c r="T1345" s="4" t="s">
        <v>6926</v>
      </c>
      <c r="U1345" s="4" t="s">
        <v>6927</v>
      </c>
      <c r="V1345" s="4" t="s">
        <v>6928</v>
      </c>
      <c r="W1345" s="4" t="s">
        <v>6929</v>
      </c>
      <c r="X1345" s="4"/>
      <c r="Y1345" s="4"/>
      <c r="Z1345" s="4"/>
      <c r="AA1345" s="4">
        <v>1432.0</v>
      </c>
      <c r="AB1345" s="4" t="s">
        <v>47</v>
      </c>
      <c r="AC1345" s="4"/>
      <c r="AD1345" s="20" t="s">
        <v>1011</v>
      </c>
      <c r="AE1345" s="4"/>
      <c r="AF1345" s="4"/>
      <c r="AG1345" s="4"/>
      <c r="AH1345" s="4"/>
      <c r="AI1345" s="4"/>
      <c r="AJ1345" s="4"/>
      <c r="AK1345" s="4"/>
      <c r="AL1345" s="4"/>
      <c r="AM1345" s="4"/>
      <c r="AN1345" s="4"/>
      <c r="AO1345" s="4"/>
      <c r="AP1345" s="4" t="str">
        <f>VLOOKUP(AA1346,[1]Trộn!AA1345:AB4337,2,FALSE)</f>
        <v>#ERROR!</v>
      </c>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c r="CL1345" s="4"/>
      <c r="CM1345" s="4"/>
    </row>
    <row r="1346" ht="14.25" customHeight="1">
      <c r="A1346" s="1" t="str">
        <f t="shared" si="252"/>
        <v>OK</v>
      </c>
      <c r="B1346" s="3" t="str">
        <f t="shared" si="253"/>
        <v>OK</v>
      </c>
      <c r="C1346" s="4" t="s">
        <v>6904</v>
      </c>
      <c r="D1346" s="4" t="s">
        <v>6674</v>
      </c>
      <c r="E1346" s="4"/>
      <c r="F1346" s="4"/>
      <c r="G1346" s="4"/>
      <c r="H1346" s="4"/>
      <c r="I1346" s="4"/>
      <c r="J1346" s="4"/>
      <c r="K1346" s="4"/>
      <c r="L1346" s="4"/>
      <c r="M1346" s="4" t="s">
        <v>49</v>
      </c>
      <c r="N1346" s="4" t="s">
        <v>9</v>
      </c>
      <c r="O1346" s="4" t="s">
        <v>4078</v>
      </c>
      <c r="P1346" s="4" t="s">
        <v>4131</v>
      </c>
      <c r="Q1346" s="4"/>
      <c r="R1346" s="4" t="s">
        <v>6930</v>
      </c>
      <c r="S1346" s="4"/>
      <c r="T1346" s="4"/>
      <c r="U1346" s="4"/>
      <c r="V1346" s="4"/>
      <c r="W1346" s="4"/>
      <c r="X1346" s="4"/>
      <c r="Y1346" s="4"/>
      <c r="Z1346" s="4"/>
      <c r="AA1346" s="4">
        <v>1433.0</v>
      </c>
      <c r="AB1346" s="4" t="s">
        <v>47</v>
      </c>
      <c r="AC1346" s="4"/>
      <c r="AD1346" s="20" t="s">
        <v>540</v>
      </c>
      <c r="AE1346" s="4"/>
      <c r="AF1346" s="4"/>
      <c r="AG1346" s="4"/>
      <c r="AH1346" s="4"/>
      <c r="AI1346" s="4"/>
      <c r="AJ1346" s="4"/>
      <c r="AK1346" s="4"/>
      <c r="AL1346" s="4"/>
      <c r="AM1346" s="4"/>
      <c r="AN1346" s="4"/>
      <c r="AO1346" s="4"/>
      <c r="AP1346" s="4" t="str">
        <f>VLOOKUP(AA1347,[1]Trộn!AA1346:AB4338,2,FALSE)</f>
        <v>#ERROR!</v>
      </c>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c r="CL1346" s="4"/>
      <c r="CM1346" s="4"/>
    </row>
    <row r="1347" ht="14.25" customHeight="1">
      <c r="A1347" s="1" t="str">
        <f t="shared" si="252"/>
        <v/>
      </c>
      <c r="B1347" s="3" t="str">
        <f t="shared" si="253"/>
        <v>Tự do chọn</v>
      </c>
      <c r="C1347" s="4" t="s">
        <v>6904</v>
      </c>
      <c r="D1347" s="4" t="s">
        <v>6674</v>
      </c>
      <c r="E1347" s="4"/>
      <c r="F1347" s="4"/>
      <c r="G1347" s="4"/>
      <c r="H1347" s="4"/>
      <c r="I1347" s="4"/>
      <c r="J1347" s="4"/>
      <c r="K1347" s="4"/>
      <c r="L1347" s="4"/>
      <c r="M1347" s="4" t="s">
        <v>48</v>
      </c>
      <c r="N1347" s="4" t="s">
        <v>9</v>
      </c>
      <c r="O1347" s="4"/>
      <c r="P1347" s="4"/>
      <c r="Q1347" s="4"/>
      <c r="R1347" s="4"/>
      <c r="S1347" s="4"/>
      <c r="T1347" s="4"/>
      <c r="U1347" s="4"/>
      <c r="V1347" s="4"/>
      <c r="W1347" s="4"/>
      <c r="X1347" s="4"/>
      <c r="Y1347" s="4"/>
      <c r="Z1347" s="4"/>
      <c r="AA1347" s="4">
        <v>1434.0</v>
      </c>
      <c r="AB1347" s="4" t="s">
        <v>47</v>
      </c>
      <c r="AC1347" s="4"/>
      <c r="AD1347" s="20" t="s">
        <v>544</v>
      </c>
      <c r="AE1347" s="4"/>
      <c r="AF1347" s="4"/>
      <c r="AG1347" s="4"/>
      <c r="AH1347" s="4"/>
      <c r="AI1347" s="4"/>
      <c r="AJ1347" s="4"/>
      <c r="AK1347" s="4"/>
      <c r="AL1347" s="4"/>
      <c r="AM1347" s="4"/>
      <c r="AN1347" s="4"/>
      <c r="AO1347" s="4"/>
      <c r="AP1347" s="4" t="str">
        <f>VLOOKUP(AA1348,[1]Trộn!AA1347:AB4339,2,FALSE)</f>
        <v>#ERROR!</v>
      </c>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c r="CL1347" s="4"/>
      <c r="CM1347" s="4"/>
    </row>
    <row r="1348" ht="14.25" customHeight="1">
      <c r="A1348" s="1" t="str">
        <f t="shared" si="252"/>
        <v/>
      </c>
      <c r="B1348" s="3">
        <f t="shared" si="253"/>
        <v>0</v>
      </c>
      <c r="C1348" s="4" t="s">
        <v>6904</v>
      </c>
      <c r="D1348" s="4" t="s">
        <v>6674</v>
      </c>
      <c r="E1348" s="4"/>
      <c r="F1348" s="4"/>
      <c r="G1348" s="4" t="s">
        <v>6905</v>
      </c>
      <c r="H1348" s="4"/>
      <c r="I1348" s="4"/>
      <c r="J1348" s="4"/>
      <c r="K1348" s="4"/>
      <c r="L1348" s="4"/>
      <c r="M1348" s="4"/>
      <c r="N1348" s="4"/>
      <c r="O1348" s="4"/>
      <c r="P1348" s="4"/>
      <c r="Q1348" s="4" t="s">
        <v>5</v>
      </c>
      <c r="R1348" s="4" t="s">
        <v>6931</v>
      </c>
      <c r="S1348" s="4" t="s">
        <v>6787</v>
      </c>
      <c r="T1348" s="4" t="s">
        <v>6788</v>
      </c>
      <c r="U1348" s="4" t="s">
        <v>6789</v>
      </c>
      <c r="V1348" s="4" t="s">
        <v>6932</v>
      </c>
      <c r="W1348" s="4" t="s">
        <v>6791</v>
      </c>
      <c r="X1348" s="4"/>
      <c r="Y1348" s="4"/>
      <c r="Z1348" s="4" t="s">
        <v>6933</v>
      </c>
      <c r="AA1348" s="4">
        <v>1435.0</v>
      </c>
      <c r="AB1348" s="4" t="s">
        <v>47</v>
      </c>
      <c r="AC1348" s="4"/>
      <c r="AD1348" s="20" t="s">
        <v>1191</v>
      </c>
      <c r="AE1348" s="4"/>
      <c r="AF1348" s="4"/>
      <c r="AG1348" s="4"/>
      <c r="AH1348" s="4"/>
      <c r="AI1348" s="4"/>
      <c r="AJ1348" s="4"/>
      <c r="AK1348" s="4"/>
      <c r="AL1348" s="4"/>
      <c r="AM1348" s="4"/>
      <c r="AN1348" s="4"/>
      <c r="AO1348" s="4"/>
      <c r="AP1348" s="4" t="str">
        <f>VLOOKUP(AA1349,[1]Trộn!AA1348:AB4340,2,FALSE)</f>
        <v>#ERROR!</v>
      </c>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c r="CF1348" s="4"/>
      <c r="CG1348" s="4"/>
      <c r="CH1348" s="4"/>
      <c r="CI1348" s="4"/>
      <c r="CJ1348" s="4"/>
      <c r="CK1348" s="4"/>
      <c r="CL1348" s="4"/>
      <c r="CM1348" s="4"/>
    </row>
    <row r="1349" ht="14.25" customHeight="1">
      <c r="A1349" s="1" t="str">
        <f t="shared" si="252"/>
        <v/>
      </c>
      <c r="B1349" s="3">
        <f t="shared" si="253"/>
        <v>0</v>
      </c>
      <c r="C1349" s="4" t="s">
        <v>6904</v>
      </c>
      <c r="D1349" s="4" t="s">
        <v>6674</v>
      </c>
      <c r="E1349" s="4"/>
      <c r="F1349" s="4"/>
      <c r="G1349" s="4"/>
      <c r="H1349" s="4"/>
      <c r="I1349" s="4"/>
      <c r="J1349" s="4"/>
      <c r="K1349" s="4"/>
      <c r="L1349" s="4"/>
      <c r="M1349" s="4"/>
      <c r="N1349" s="4"/>
      <c r="O1349" s="4"/>
      <c r="P1349" s="4"/>
      <c r="Q1349" s="4" t="s">
        <v>9</v>
      </c>
      <c r="R1349" s="4" t="s">
        <v>6934</v>
      </c>
      <c r="S1349" s="4"/>
      <c r="T1349" s="4"/>
      <c r="U1349" s="4"/>
      <c r="V1349" s="4"/>
      <c r="W1349" s="4"/>
      <c r="X1349" s="4"/>
      <c r="Y1349" s="4"/>
      <c r="Z1349" s="4" t="s">
        <v>6935</v>
      </c>
      <c r="AA1349" s="4">
        <v>1436.0</v>
      </c>
      <c r="AB1349" s="4" t="s">
        <v>47</v>
      </c>
      <c r="AC1349" s="4"/>
      <c r="AD1349" s="4"/>
      <c r="AE1349" s="4"/>
      <c r="AF1349" s="4"/>
      <c r="AG1349" s="4"/>
      <c r="AH1349" s="4"/>
      <c r="AI1349" s="4"/>
      <c r="AJ1349" s="4"/>
      <c r="AK1349" s="4"/>
      <c r="AL1349" s="4"/>
      <c r="AM1349" s="4"/>
      <c r="AN1349" s="4"/>
      <c r="AO1349" s="4"/>
      <c r="AP1349" s="4" t="str">
        <f>VLOOKUP(AA1350,[1]Trộn!AA1349:AB4341,2,FALSE)</f>
        <v>#ERROR!</v>
      </c>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c r="CF1349" s="4"/>
      <c r="CG1349" s="4"/>
      <c r="CH1349" s="4"/>
      <c r="CI1349" s="4"/>
      <c r="CJ1349" s="4"/>
      <c r="CK1349" s="4"/>
      <c r="CL1349" s="4"/>
      <c r="CM1349" s="4"/>
    </row>
    <row r="1350" ht="14.25" customHeight="1">
      <c r="A1350" s="1" t="str">
        <f t="shared" si="252"/>
        <v>Thêm</v>
      </c>
      <c r="B1350" s="3" t="str">
        <f t="shared" si="253"/>
        <v/>
      </c>
      <c r="C1350" s="4" t="s">
        <v>6904</v>
      </c>
      <c r="D1350" s="4" t="s">
        <v>6674</v>
      </c>
      <c r="E1350" s="4"/>
      <c r="F1350" s="4"/>
      <c r="G1350" s="4"/>
      <c r="H1350" s="4"/>
      <c r="I1350" s="4"/>
      <c r="J1350" s="4"/>
      <c r="K1350" s="4"/>
      <c r="L1350" s="4"/>
      <c r="M1350" s="4"/>
      <c r="N1350" s="4"/>
      <c r="O1350" s="4"/>
      <c r="P1350" s="4"/>
      <c r="Q1350" s="4"/>
      <c r="R1350" s="4"/>
      <c r="S1350" s="4"/>
      <c r="T1350" s="4"/>
      <c r="U1350" s="4"/>
      <c r="V1350" s="4"/>
      <c r="W1350" s="4"/>
      <c r="X1350" s="4"/>
      <c r="Y1350" s="4"/>
      <c r="Z1350" s="4"/>
      <c r="AA1350" s="4">
        <v>1437.0</v>
      </c>
      <c r="AB1350" s="4" t="s">
        <v>47</v>
      </c>
      <c r="AC1350" s="4"/>
      <c r="AD1350" s="4"/>
      <c r="AE1350" s="4"/>
      <c r="AF1350" s="4"/>
      <c r="AG1350" s="4"/>
      <c r="AH1350" s="4"/>
      <c r="AI1350" s="4"/>
      <c r="AJ1350" s="4"/>
      <c r="AK1350" s="4"/>
      <c r="AL1350" s="4"/>
      <c r="AM1350" s="4"/>
      <c r="AN1350" s="4"/>
      <c r="AO1350" s="4"/>
      <c r="AP1350" s="4" t="str">
        <f>VLOOKUP(AA1351,[1]Trộn!AA1350:AB4342,2,FALSE)</f>
        <v>#ERROR!</v>
      </c>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c r="CF1350" s="4"/>
      <c r="CG1350" s="4"/>
      <c r="CH1350" s="4"/>
      <c r="CI1350" s="4"/>
      <c r="CJ1350" s="4"/>
      <c r="CK1350" s="4"/>
      <c r="CL1350" s="4"/>
      <c r="CM1350" s="4"/>
    </row>
    <row r="1351" ht="14.25" customHeight="1">
      <c r="A1351" s="1" t="str">
        <f t="shared" si="252"/>
        <v/>
      </c>
      <c r="B1351" s="3">
        <f t="shared" si="253"/>
        <v>0</v>
      </c>
      <c r="C1351" s="4" t="s">
        <v>6936</v>
      </c>
      <c r="D1351" s="4" t="s">
        <v>6674</v>
      </c>
      <c r="E1351" s="4"/>
      <c r="F1351" s="4"/>
      <c r="G1351" s="4" t="s">
        <v>6937</v>
      </c>
      <c r="H1351" s="4" t="s">
        <v>6938</v>
      </c>
      <c r="I1351" s="4"/>
      <c r="J1351" s="4"/>
      <c r="K1351" s="4"/>
      <c r="L1351" s="4"/>
      <c r="M1351" s="4"/>
      <c r="N1351" s="4"/>
      <c r="O1351" s="4"/>
      <c r="P1351" s="4"/>
      <c r="Q1351" s="4" t="s">
        <v>5</v>
      </c>
      <c r="R1351" s="4" t="s">
        <v>6939</v>
      </c>
      <c r="S1351" s="4"/>
      <c r="T1351" s="4"/>
      <c r="U1351" s="4"/>
      <c r="V1351" s="4"/>
      <c r="W1351" s="4"/>
      <c r="X1351" s="4" t="s">
        <v>6940</v>
      </c>
      <c r="Y1351" s="4" t="s">
        <v>6941</v>
      </c>
      <c r="Z1351" s="4"/>
      <c r="AA1351" s="4">
        <v>1438.0</v>
      </c>
      <c r="AB1351" s="4" t="s">
        <v>47</v>
      </c>
      <c r="AC1351" s="4"/>
      <c r="AD1351" s="20" t="s">
        <v>1810</v>
      </c>
      <c r="AE1351" s="4"/>
      <c r="AF1351" s="4"/>
      <c r="AG1351" s="4"/>
      <c r="AH1351" s="4"/>
      <c r="AI1351" s="4"/>
      <c r="AJ1351" s="4"/>
      <c r="AK1351" s="4"/>
      <c r="AL1351" s="4"/>
      <c r="AM1351" s="4"/>
      <c r="AN1351" s="4"/>
      <c r="AO1351" s="4"/>
      <c r="AP1351" s="4" t="str">
        <f>VLOOKUP(AA1352,[1]Trộn!AA1351:AB4343,2,FALSE)</f>
        <v>#ERROR!</v>
      </c>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c r="CH1351" s="4"/>
      <c r="CI1351" s="4"/>
      <c r="CJ1351" s="4"/>
      <c r="CK1351" s="4"/>
      <c r="CL1351" s="4"/>
      <c r="CM1351" s="4"/>
    </row>
    <row r="1352" ht="14.25" customHeight="1">
      <c r="A1352" s="1" t="str">
        <f t="shared" si="252"/>
        <v/>
      </c>
      <c r="B1352" s="3">
        <f t="shared" si="253"/>
        <v>0</v>
      </c>
      <c r="C1352" s="4" t="s">
        <v>6936</v>
      </c>
      <c r="D1352" s="4" t="s">
        <v>6674</v>
      </c>
      <c r="E1352" s="4"/>
      <c r="F1352" s="4"/>
      <c r="G1352" s="4" t="s">
        <v>6937</v>
      </c>
      <c r="H1352" s="4" t="s">
        <v>6938</v>
      </c>
      <c r="I1352" s="4"/>
      <c r="J1352" s="4"/>
      <c r="K1352" s="4"/>
      <c r="L1352" s="4"/>
      <c r="M1352" s="4" t="s">
        <v>49</v>
      </c>
      <c r="N1352" s="4"/>
      <c r="O1352" s="4"/>
      <c r="P1352" s="4"/>
      <c r="Q1352" s="4" t="s">
        <v>5</v>
      </c>
      <c r="R1352" s="4" t="s">
        <v>6939</v>
      </c>
      <c r="S1352" s="4"/>
      <c r="T1352" s="4"/>
      <c r="U1352" s="4"/>
      <c r="V1352" s="4"/>
      <c r="W1352" s="4"/>
      <c r="X1352" s="4"/>
      <c r="Y1352" s="4"/>
      <c r="Z1352" s="4"/>
      <c r="AA1352" s="4">
        <v>1439.0</v>
      </c>
      <c r="AB1352" s="4" t="s">
        <v>47</v>
      </c>
      <c r="AC1352" s="4"/>
      <c r="AD1352" s="20" t="s">
        <v>1965</v>
      </c>
      <c r="AE1352" s="4"/>
      <c r="AF1352" s="4"/>
      <c r="AG1352" s="4"/>
      <c r="AH1352" s="4"/>
      <c r="AI1352" s="4"/>
      <c r="AJ1352" s="4"/>
      <c r="AK1352" s="4"/>
      <c r="AL1352" s="4"/>
      <c r="AM1352" s="4"/>
      <c r="AN1352" s="4"/>
      <c r="AO1352" s="4"/>
      <c r="AP1352" s="4" t="str">
        <f>VLOOKUP(AA1353,[1]Trộn!AA1352:AB4344,2,FALSE)</f>
        <v>#ERROR!</v>
      </c>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c r="CF1352" s="4"/>
      <c r="CG1352" s="4"/>
      <c r="CH1352" s="4"/>
      <c r="CI1352" s="4"/>
      <c r="CJ1352" s="4"/>
      <c r="CK1352" s="4"/>
      <c r="CL1352" s="4"/>
      <c r="CM1352" s="4"/>
    </row>
    <row r="1353" ht="14.25" customHeight="1">
      <c r="A1353" s="1" t="str">
        <f t="shared" si="252"/>
        <v/>
      </c>
      <c r="B1353" s="3">
        <f t="shared" si="253"/>
        <v>0</v>
      </c>
      <c r="C1353" s="4" t="s">
        <v>6936</v>
      </c>
      <c r="D1353" s="4" t="s">
        <v>6674</v>
      </c>
      <c r="E1353" s="4"/>
      <c r="F1353" s="4"/>
      <c r="G1353" s="4" t="s">
        <v>6937</v>
      </c>
      <c r="H1353" s="4" t="s">
        <v>6938</v>
      </c>
      <c r="I1353" s="4"/>
      <c r="J1353" s="4"/>
      <c r="K1353" s="4"/>
      <c r="L1353" s="4"/>
      <c r="M1353" s="4" t="s">
        <v>49</v>
      </c>
      <c r="N1353" s="4"/>
      <c r="O1353" s="4"/>
      <c r="P1353" s="4"/>
      <c r="Q1353" s="4" t="s">
        <v>5</v>
      </c>
      <c r="R1353" s="4" t="s">
        <v>6939</v>
      </c>
      <c r="S1353" s="4"/>
      <c r="T1353" s="4"/>
      <c r="U1353" s="4"/>
      <c r="V1353" s="4"/>
      <c r="W1353" s="4"/>
      <c r="X1353" s="4" t="s">
        <v>6940</v>
      </c>
      <c r="Y1353" s="4" t="s">
        <v>6941</v>
      </c>
      <c r="Z1353" s="4"/>
      <c r="AA1353" s="4">
        <v>1439.0</v>
      </c>
      <c r="AB1353" s="4" t="s">
        <v>47</v>
      </c>
      <c r="AC1353" s="4"/>
      <c r="AD1353" s="20" t="s">
        <v>860</v>
      </c>
      <c r="AE1353" s="4"/>
      <c r="AF1353" s="4"/>
      <c r="AG1353" s="4"/>
      <c r="AH1353" s="4"/>
      <c r="AI1353" s="4"/>
      <c r="AJ1353" s="4"/>
      <c r="AK1353" s="4"/>
      <c r="AL1353" s="4"/>
      <c r="AM1353" s="4"/>
      <c r="AN1353" s="4"/>
      <c r="AO1353" s="4"/>
      <c r="AP1353" s="4" t="str">
        <f>VLOOKUP(AA1354,[1]Trộn!AA1353:AB4345,2,FALSE)</f>
        <v>#ERROR!</v>
      </c>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c r="CF1353" s="4"/>
      <c r="CG1353" s="4"/>
      <c r="CH1353" s="4"/>
      <c r="CI1353" s="4"/>
      <c r="CJ1353" s="4"/>
      <c r="CK1353" s="4"/>
      <c r="CL1353" s="4"/>
      <c r="CM1353" s="4"/>
    </row>
    <row r="1354" ht="14.25" customHeight="1">
      <c r="A1354" s="1" t="str">
        <f t="shared" si="252"/>
        <v>OK</v>
      </c>
      <c r="B1354" s="3" t="str">
        <f t="shared" si="253"/>
        <v>OK</v>
      </c>
      <c r="C1354" s="4" t="s">
        <v>6936</v>
      </c>
      <c r="D1354" s="4" t="s">
        <v>6674</v>
      </c>
      <c r="E1354" s="4"/>
      <c r="F1354" s="4"/>
      <c r="G1354" s="4" t="s">
        <v>6937</v>
      </c>
      <c r="H1354" s="4" t="s">
        <v>6938</v>
      </c>
      <c r="I1354" s="4"/>
      <c r="J1354" s="4"/>
      <c r="K1354" s="4"/>
      <c r="L1354" s="4"/>
      <c r="M1354" s="4" t="s">
        <v>49</v>
      </c>
      <c r="N1354" s="4" t="s">
        <v>5</v>
      </c>
      <c r="O1354" s="4" t="s">
        <v>3028</v>
      </c>
      <c r="P1354" s="4" t="s">
        <v>3029</v>
      </c>
      <c r="Q1354" s="4"/>
      <c r="R1354" s="4" t="s">
        <v>6942</v>
      </c>
      <c r="S1354" s="4" t="s">
        <v>6943</v>
      </c>
      <c r="T1354" s="4" t="s">
        <v>6944</v>
      </c>
      <c r="U1354" s="4" t="s">
        <v>6945</v>
      </c>
      <c r="V1354" s="4" t="s">
        <v>4429</v>
      </c>
      <c r="W1354" s="4" t="s">
        <v>6469</v>
      </c>
      <c r="X1354" s="4"/>
      <c r="Y1354" s="4"/>
      <c r="Z1354" s="4"/>
      <c r="AA1354" s="4">
        <v>1440.0</v>
      </c>
      <c r="AB1354" s="4" t="s">
        <v>13</v>
      </c>
      <c r="AC1354" s="4"/>
      <c r="AD1354" s="4"/>
      <c r="AE1354" s="4"/>
      <c r="AF1354" s="4"/>
      <c r="AG1354" s="4"/>
      <c r="AH1354" s="4"/>
      <c r="AI1354" s="4"/>
      <c r="AJ1354" s="4"/>
      <c r="AK1354" s="4"/>
      <c r="AL1354" s="4"/>
      <c r="AM1354" s="4"/>
      <c r="AN1354" s="4"/>
      <c r="AO1354" s="4"/>
      <c r="AP1354" s="4" t="str">
        <f>VLOOKUP(AA1355,[1]Trộn!AA1354:AB4346,2,FALSE)</f>
        <v>#ERROR!</v>
      </c>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c r="CF1354" s="4"/>
      <c r="CG1354" s="4"/>
      <c r="CH1354" s="4"/>
      <c r="CI1354" s="4"/>
      <c r="CJ1354" s="4"/>
      <c r="CK1354" s="4"/>
      <c r="CL1354" s="4"/>
      <c r="CM1354" s="4"/>
    </row>
    <row r="1355" ht="14.25" customHeight="1">
      <c r="A1355" s="1" t="str">
        <f t="shared" si="252"/>
        <v>OK</v>
      </c>
      <c r="B1355" s="3" t="str">
        <f t="shared" si="253"/>
        <v>OK</v>
      </c>
      <c r="C1355" s="4" t="s">
        <v>6936</v>
      </c>
      <c r="D1355" s="4" t="s">
        <v>6674</v>
      </c>
      <c r="E1355" s="4"/>
      <c r="F1355" s="4"/>
      <c r="G1355" s="4" t="s">
        <v>6937</v>
      </c>
      <c r="H1355" s="4" t="s">
        <v>6938</v>
      </c>
      <c r="I1355" s="4"/>
      <c r="J1355" s="4"/>
      <c r="K1355" s="4"/>
      <c r="L1355" s="4"/>
      <c r="M1355" s="4" t="s">
        <v>49</v>
      </c>
      <c r="N1355" s="4" t="s">
        <v>9</v>
      </c>
      <c r="O1355" s="4" t="s">
        <v>2625</v>
      </c>
      <c r="P1355" s="4" t="s">
        <v>2767</v>
      </c>
      <c r="Q1355" s="4"/>
      <c r="R1355" s="4" t="s">
        <v>6946</v>
      </c>
      <c r="S1355" s="4"/>
      <c r="T1355" s="4"/>
      <c r="U1355" s="4"/>
      <c r="V1355" s="4"/>
      <c r="W1355" s="4"/>
      <c r="X1355" s="4"/>
      <c r="Y1355" s="4"/>
      <c r="Z1355" s="4"/>
      <c r="AA1355" s="4">
        <v>1441.0</v>
      </c>
      <c r="AB1355" s="4" t="s">
        <v>49</v>
      </c>
      <c r="AC1355" s="4"/>
      <c r="AD1355" s="4"/>
      <c r="AE1355" s="4"/>
      <c r="AF1355" s="4"/>
      <c r="AG1355" s="4"/>
      <c r="AH1355" s="4"/>
      <c r="AI1355" s="4"/>
      <c r="AJ1355" s="4"/>
      <c r="AK1355" s="4"/>
      <c r="AL1355" s="4"/>
      <c r="AM1355" s="4"/>
      <c r="AN1355" s="4"/>
      <c r="AO1355" s="4"/>
      <c r="AP1355" s="4" t="str">
        <f>VLOOKUP(AA1356,[1]Trộn!AA1355:AB4347,2,FALSE)</f>
        <v>#ERROR!</v>
      </c>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row>
    <row r="1356" ht="14.25" customHeight="1">
      <c r="A1356" s="1" t="str">
        <f t="shared" si="252"/>
        <v>OK</v>
      </c>
      <c r="B1356" s="3" t="str">
        <f t="shared" si="253"/>
        <v>OK</v>
      </c>
      <c r="C1356" s="4" t="s">
        <v>6936</v>
      </c>
      <c r="D1356" s="4" t="s">
        <v>6674</v>
      </c>
      <c r="E1356" s="4"/>
      <c r="F1356" s="4"/>
      <c r="G1356" s="4" t="s">
        <v>6937</v>
      </c>
      <c r="H1356" s="4" t="s">
        <v>6938</v>
      </c>
      <c r="I1356" s="4"/>
      <c r="J1356" s="4"/>
      <c r="K1356" s="4"/>
      <c r="L1356" s="4"/>
      <c r="M1356" s="4" t="s">
        <v>48</v>
      </c>
      <c r="N1356" s="4" t="s">
        <v>9</v>
      </c>
      <c r="O1356" s="4" t="s">
        <v>125</v>
      </c>
      <c r="P1356" s="4" t="s">
        <v>2072</v>
      </c>
      <c r="Q1356" s="4"/>
      <c r="R1356" s="4" t="s">
        <v>6947</v>
      </c>
      <c r="S1356" s="4"/>
      <c r="T1356" s="4"/>
      <c r="U1356" s="4"/>
      <c r="V1356" s="4"/>
      <c r="W1356" s="4"/>
      <c r="X1356" s="4" t="s">
        <v>6948</v>
      </c>
      <c r="Y1356" s="4" t="s">
        <v>6949</v>
      </c>
      <c r="Z1356" s="4"/>
      <c r="AA1356" s="4">
        <v>1442.0</v>
      </c>
      <c r="AB1356" s="4" t="s">
        <v>47</v>
      </c>
      <c r="AC1356" s="4"/>
      <c r="AD1356" s="20" t="s">
        <v>595</v>
      </c>
      <c r="AE1356" s="4"/>
      <c r="AF1356" s="4"/>
      <c r="AG1356" s="4"/>
      <c r="AH1356" s="4"/>
      <c r="AI1356" s="4"/>
      <c r="AJ1356" s="4"/>
      <c r="AK1356" s="4"/>
      <c r="AL1356" s="4"/>
      <c r="AM1356" s="4"/>
      <c r="AN1356" s="4"/>
      <c r="AO1356" s="4"/>
      <c r="AP1356" s="4" t="str">
        <f>VLOOKUP(AA1357,[1]Trộn!AA1356:AB4348,2,FALSE)</f>
        <v>#ERROR!</v>
      </c>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c r="CL1356" s="4"/>
      <c r="CM1356" s="4"/>
    </row>
    <row r="1357" ht="14.25" customHeight="1">
      <c r="A1357" s="1" t="str">
        <f t="shared" si="252"/>
        <v>Thêm</v>
      </c>
      <c r="B1357" s="3" t="str">
        <f t="shared" si="253"/>
        <v/>
      </c>
      <c r="C1357" s="4" t="s">
        <v>6936</v>
      </c>
      <c r="D1357" s="4" t="s">
        <v>6674</v>
      </c>
      <c r="E1357" s="4"/>
      <c r="F1357" s="4"/>
      <c r="G1357" s="4" t="s">
        <v>6937</v>
      </c>
      <c r="H1357" s="4" t="s">
        <v>6938</v>
      </c>
      <c r="I1357" s="4"/>
      <c r="J1357" s="4"/>
      <c r="K1357" s="4"/>
      <c r="L1357" s="4"/>
      <c r="M1357" s="4"/>
      <c r="N1357" s="4"/>
      <c r="O1357" s="4"/>
      <c r="P1357" s="4"/>
      <c r="Q1357" s="4"/>
      <c r="R1357" s="4"/>
      <c r="S1357" s="4"/>
      <c r="T1357" s="4"/>
      <c r="U1357" s="4"/>
      <c r="V1357" s="4"/>
      <c r="W1357" s="4"/>
      <c r="X1357" s="4"/>
      <c r="Y1357" s="4"/>
      <c r="Z1357" s="4"/>
      <c r="AA1357" s="4">
        <v>1443.0</v>
      </c>
      <c r="AB1357" s="4" t="s">
        <v>47</v>
      </c>
      <c r="AC1357" s="4"/>
      <c r="AD1357" s="4"/>
      <c r="AE1357" s="4"/>
      <c r="AF1357" s="4"/>
      <c r="AG1357" s="4"/>
      <c r="AH1357" s="4"/>
      <c r="AI1357" s="4"/>
      <c r="AJ1357" s="4"/>
      <c r="AK1357" s="4"/>
      <c r="AL1357" s="4"/>
      <c r="AM1357" s="4"/>
      <c r="AN1357" s="4"/>
      <c r="AO1357" s="4"/>
      <c r="AP1357" s="4" t="str">
        <f>VLOOKUP(AA1358,[1]Trộn!AA1357:AB4349,2,FALSE)</f>
        <v>#ERROR!</v>
      </c>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c r="CF1357" s="4"/>
      <c r="CG1357" s="4"/>
      <c r="CH1357" s="4"/>
      <c r="CI1357" s="4"/>
      <c r="CJ1357" s="4"/>
      <c r="CK1357" s="4"/>
      <c r="CL1357" s="4"/>
      <c r="CM1357" s="4"/>
    </row>
    <row r="1358" ht="14.25" customHeight="1">
      <c r="A1358" s="1" t="str">
        <f t="shared" si="252"/>
        <v>Thêm</v>
      </c>
      <c r="B1358" s="3">
        <f t="shared" si="253"/>
        <v>0</v>
      </c>
      <c r="C1358" s="4" t="s">
        <v>6950</v>
      </c>
      <c r="D1358" s="4" t="s">
        <v>6674</v>
      </c>
      <c r="E1358" s="4"/>
      <c r="F1358" s="4"/>
      <c r="G1358" s="4"/>
      <c r="H1358" s="4" t="s">
        <v>6951</v>
      </c>
      <c r="I1358" s="4"/>
      <c r="J1358" s="4"/>
      <c r="K1358" s="4"/>
      <c r="L1358" s="4"/>
      <c r="M1358" s="4" t="s">
        <v>49</v>
      </c>
      <c r="N1358" s="4" t="s">
        <v>5</v>
      </c>
      <c r="O1358" s="4"/>
      <c r="P1358" s="4"/>
      <c r="Q1358" s="4" t="s">
        <v>9</v>
      </c>
      <c r="R1358" s="4"/>
      <c r="S1358" s="4"/>
      <c r="T1358" s="4"/>
      <c r="U1358" s="4"/>
      <c r="V1358" s="4"/>
      <c r="W1358" s="4"/>
      <c r="X1358" s="4"/>
      <c r="Y1358" s="4"/>
      <c r="Z1358" s="4"/>
      <c r="AA1358" s="4">
        <v>1444.0</v>
      </c>
      <c r="AB1358" s="4" t="s">
        <v>47</v>
      </c>
      <c r="AC1358" s="4"/>
      <c r="AD1358" s="20" t="s">
        <v>1239</v>
      </c>
      <c r="AE1358" s="4"/>
      <c r="AF1358" s="4"/>
      <c r="AG1358" s="4"/>
      <c r="AH1358" s="4"/>
      <c r="AI1358" s="4"/>
      <c r="AJ1358" s="4"/>
      <c r="AK1358" s="4"/>
      <c r="AL1358" s="4"/>
      <c r="AM1358" s="4"/>
      <c r="AN1358" s="4"/>
      <c r="AO1358" s="4"/>
      <c r="AP1358" s="4" t="str">
        <f>VLOOKUP(AA1359,[1]Trộn!AA1358:AB4350,2,FALSE)</f>
        <v>#ERROR!</v>
      </c>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4"/>
      <c r="CH1358" s="4"/>
      <c r="CI1358" s="4"/>
      <c r="CJ1358" s="4"/>
      <c r="CK1358" s="4"/>
      <c r="CL1358" s="4"/>
      <c r="CM1358" s="4"/>
    </row>
    <row r="1359" ht="14.25" customHeight="1">
      <c r="A1359" s="1" t="str">
        <f t="shared" si="252"/>
        <v/>
      </c>
      <c r="B1359" s="3">
        <f t="shared" si="253"/>
        <v>0</v>
      </c>
      <c r="C1359" s="4" t="s">
        <v>6950</v>
      </c>
      <c r="D1359" s="4" t="s">
        <v>6674</v>
      </c>
      <c r="E1359" s="4"/>
      <c r="F1359" s="4"/>
      <c r="G1359" s="4"/>
      <c r="H1359" s="4" t="s">
        <v>6951</v>
      </c>
      <c r="I1359" s="4"/>
      <c r="J1359" s="4"/>
      <c r="K1359" s="4"/>
      <c r="L1359" s="4"/>
      <c r="M1359" s="4" t="s">
        <v>49</v>
      </c>
      <c r="N1359" s="4" t="s">
        <v>9</v>
      </c>
      <c r="O1359" s="4" t="s">
        <v>3042</v>
      </c>
      <c r="P1359" s="4" t="s">
        <v>3043</v>
      </c>
      <c r="Q1359" s="4" t="s">
        <v>9</v>
      </c>
      <c r="R1359" s="4" t="s">
        <v>6952</v>
      </c>
      <c r="S1359" s="4"/>
      <c r="T1359" s="4"/>
      <c r="U1359" s="4"/>
      <c r="V1359" s="4"/>
      <c r="W1359" s="4"/>
      <c r="X1359" s="4"/>
      <c r="Y1359" s="4"/>
      <c r="Z1359" s="4"/>
      <c r="AA1359" s="4">
        <v>1445.0</v>
      </c>
      <c r="AB1359" s="4" t="s">
        <v>49</v>
      </c>
      <c r="AC1359" s="4"/>
      <c r="AD1359" s="4"/>
      <c r="AE1359" s="4"/>
      <c r="AF1359" s="4"/>
      <c r="AG1359" s="4"/>
      <c r="AH1359" s="4"/>
      <c r="AI1359" s="4"/>
      <c r="AJ1359" s="4"/>
      <c r="AK1359" s="4"/>
      <c r="AL1359" s="4"/>
      <c r="AM1359" s="4"/>
      <c r="AN1359" s="4"/>
      <c r="AO1359" s="4"/>
      <c r="AP1359" s="4" t="str">
        <f>VLOOKUP(AA1360,[1]Trộn!AA1359:AB4351,2,FALSE)</f>
        <v>#ERROR!</v>
      </c>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c r="CL1359" s="4"/>
      <c r="CM1359" s="4"/>
    </row>
    <row r="1360" ht="14.25" customHeight="1">
      <c r="A1360" s="1" t="str">
        <f t="shared" si="252"/>
        <v>OK</v>
      </c>
      <c r="B1360" s="3" t="str">
        <f t="shared" si="253"/>
        <v>OK</v>
      </c>
      <c r="C1360" s="4" t="s">
        <v>6950</v>
      </c>
      <c r="D1360" s="4" t="s">
        <v>6674</v>
      </c>
      <c r="E1360" s="4"/>
      <c r="F1360" s="4"/>
      <c r="G1360" s="4"/>
      <c r="H1360" s="4" t="s">
        <v>6951</v>
      </c>
      <c r="I1360" s="4"/>
      <c r="J1360" s="4"/>
      <c r="K1360" s="4"/>
      <c r="L1360" s="4"/>
      <c r="M1360" s="4" t="s">
        <v>48</v>
      </c>
      <c r="N1360" s="4" t="s">
        <v>9</v>
      </c>
      <c r="O1360" s="4" t="s">
        <v>125</v>
      </c>
      <c r="P1360" s="4" t="s">
        <v>2072</v>
      </c>
      <c r="Q1360" s="4"/>
      <c r="R1360" s="4" t="s">
        <v>6953</v>
      </c>
      <c r="S1360" s="4"/>
      <c r="T1360" s="4"/>
      <c r="U1360" s="4"/>
      <c r="V1360" s="4"/>
      <c r="W1360" s="4"/>
      <c r="X1360" s="4" t="s">
        <v>6954</v>
      </c>
      <c r="Y1360" s="4" t="s">
        <v>6955</v>
      </c>
      <c r="Z1360" s="4"/>
      <c r="AA1360" s="4">
        <v>1446.0</v>
      </c>
      <c r="AB1360" s="4" t="s">
        <v>47</v>
      </c>
      <c r="AC1360" s="4"/>
      <c r="AD1360" s="20" t="s">
        <v>671</v>
      </c>
      <c r="AE1360" s="4"/>
      <c r="AF1360" s="4"/>
      <c r="AG1360" s="4"/>
      <c r="AH1360" s="4"/>
      <c r="AI1360" s="4"/>
      <c r="AJ1360" s="4"/>
      <c r="AK1360" s="4"/>
      <c r="AL1360" s="4"/>
      <c r="AM1360" s="4"/>
      <c r="AN1360" s="4"/>
      <c r="AO1360" s="4"/>
      <c r="AP1360" s="4" t="str">
        <f>VLOOKUP(AA1361,[1]Trộn!AA1360:AB4352,2,FALSE)</f>
        <v>#ERROR!</v>
      </c>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c r="CL1360" s="4"/>
      <c r="CM1360" s="4"/>
    </row>
    <row r="1361" ht="14.25" customHeight="1">
      <c r="A1361" s="1" t="str">
        <f t="shared" si="252"/>
        <v>Thêm</v>
      </c>
      <c r="B1361" s="3" t="str">
        <f t="shared" si="253"/>
        <v/>
      </c>
      <c r="C1361" s="4" t="s">
        <v>6950</v>
      </c>
      <c r="D1361" s="4" t="s">
        <v>6674</v>
      </c>
      <c r="E1361" s="4"/>
      <c r="F1361" s="4"/>
      <c r="G1361" s="4"/>
      <c r="H1361" s="4" t="s">
        <v>6951</v>
      </c>
      <c r="I1361" s="4"/>
      <c r="J1361" s="4"/>
      <c r="K1361" s="4"/>
      <c r="L1361" s="4"/>
      <c r="M1361" s="4"/>
      <c r="N1361" s="4"/>
      <c r="O1361" s="4"/>
      <c r="P1361" s="4"/>
      <c r="Q1361" s="4"/>
      <c r="R1361" s="4"/>
      <c r="S1361" s="4"/>
      <c r="T1361" s="4"/>
      <c r="U1361" s="4"/>
      <c r="V1361" s="4"/>
      <c r="W1361" s="4"/>
      <c r="X1361" s="4"/>
      <c r="Y1361" s="4"/>
      <c r="Z1361" s="4"/>
      <c r="AA1361" s="4">
        <v>1447.0</v>
      </c>
      <c r="AB1361" s="4" t="s">
        <v>47</v>
      </c>
      <c r="AC1361" s="4"/>
      <c r="AD1361" s="4"/>
      <c r="AE1361" s="4"/>
      <c r="AF1361" s="4"/>
      <c r="AG1361" s="4"/>
      <c r="AH1361" s="4"/>
      <c r="AI1361" s="4"/>
      <c r="AJ1361" s="4"/>
      <c r="AK1361" s="4"/>
      <c r="AL1361" s="4"/>
      <c r="AM1361" s="4"/>
      <c r="AN1361" s="4"/>
      <c r="AO1361" s="4"/>
      <c r="AP1361" s="4" t="str">
        <f>VLOOKUP(AA1362,[1]Trộn!AA1361:AB4353,2,FALSE)</f>
        <v>#ERROR!</v>
      </c>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X1361" s="4"/>
      <c r="BY1361" s="4"/>
      <c r="BZ1361" s="4"/>
      <c r="CA1361" s="4"/>
      <c r="CB1361" s="4"/>
      <c r="CC1361" s="4"/>
      <c r="CD1361" s="4"/>
      <c r="CE1361" s="4"/>
      <c r="CF1361" s="4"/>
      <c r="CG1361" s="4"/>
      <c r="CH1361" s="4"/>
      <c r="CI1361" s="4"/>
      <c r="CJ1361" s="4"/>
      <c r="CK1361" s="4"/>
      <c r="CL1361" s="4"/>
      <c r="CM1361" s="4"/>
    </row>
    <row r="1362" ht="14.25" customHeight="1">
      <c r="A1362" s="1" t="str">
        <f t="shared" si="252"/>
        <v/>
      </c>
      <c r="B1362" s="3">
        <f t="shared" si="253"/>
        <v>0</v>
      </c>
      <c r="C1362" s="4" t="s">
        <v>6956</v>
      </c>
      <c r="D1362" s="4" t="s">
        <v>6674</v>
      </c>
      <c r="E1362" s="4" t="s">
        <v>6957</v>
      </c>
      <c r="F1362" s="4" t="s">
        <v>6958</v>
      </c>
      <c r="G1362" s="4" t="s">
        <v>6959</v>
      </c>
      <c r="H1362" s="4"/>
      <c r="I1362" s="4" t="s">
        <v>3580</v>
      </c>
      <c r="J1362" s="4" t="s">
        <v>123</v>
      </c>
      <c r="K1362" s="4"/>
      <c r="L1362" s="4" t="s">
        <v>6960</v>
      </c>
      <c r="M1362" s="4" t="s">
        <v>49</v>
      </c>
      <c r="N1362" s="4" t="s">
        <v>5</v>
      </c>
      <c r="O1362" s="4" t="s">
        <v>2969</v>
      </c>
      <c r="P1362" s="4" t="s">
        <v>3168</v>
      </c>
      <c r="Q1362" s="4" t="s">
        <v>5</v>
      </c>
      <c r="R1362" s="4" t="s">
        <v>6961</v>
      </c>
      <c r="S1362" s="4" t="s">
        <v>6962</v>
      </c>
      <c r="T1362" s="4" t="s">
        <v>6963</v>
      </c>
      <c r="U1362" s="4" t="s">
        <v>6964</v>
      </c>
      <c r="V1362" s="4" t="s">
        <v>6965</v>
      </c>
      <c r="W1362" s="4" t="s">
        <v>3174</v>
      </c>
      <c r="X1362" s="4"/>
      <c r="Y1362" s="4"/>
      <c r="Z1362" s="4"/>
      <c r="AA1362" s="4">
        <v>1448.0</v>
      </c>
      <c r="AB1362" s="4" t="s">
        <v>47</v>
      </c>
      <c r="AC1362" s="4"/>
      <c r="AD1362" s="20" t="s">
        <v>1262</v>
      </c>
      <c r="AE1362" s="4"/>
      <c r="AF1362" s="4"/>
      <c r="AG1362" s="4"/>
      <c r="AH1362" s="4"/>
      <c r="AI1362" s="4"/>
      <c r="AJ1362" s="4"/>
      <c r="AK1362" s="4"/>
      <c r="AL1362" s="4"/>
      <c r="AM1362" s="4"/>
      <c r="AN1362" s="4"/>
      <c r="AO1362" s="4"/>
      <c r="AP1362" s="4" t="str">
        <f>VLOOKUP(AA1363,[1]Trộn!AA1362:AB4354,2,FALSE)</f>
        <v>#ERROR!</v>
      </c>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c r="BZ1362" s="4"/>
      <c r="CA1362" s="4"/>
      <c r="CB1362" s="4"/>
      <c r="CC1362" s="4"/>
      <c r="CD1362" s="4"/>
      <c r="CE1362" s="4"/>
      <c r="CF1362" s="4"/>
      <c r="CG1362" s="4"/>
      <c r="CH1362" s="4"/>
      <c r="CI1362" s="4"/>
      <c r="CJ1362" s="4"/>
      <c r="CK1362" s="4"/>
      <c r="CL1362" s="4"/>
      <c r="CM1362" s="4"/>
    </row>
    <row r="1363" ht="14.25" customHeight="1">
      <c r="A1363" s="1" t="str">
        <f t="shared" si="252"/>
        <v>Thêm</v>
      </c>
      <c r="B1363" s="3">
        <f t="shared" si="253"/>
        <v>0</v>
      </c>
      <c r="C1363" s="4" t="s">
        <v>6956</v>
      </c>
      <c r="D1363" s="4" t="s">
        <v>6674</v>
      </c>
      <c r="E1363" s="4"/>
      <c r="F1363" s="4"/>
      <c r="G1363" s="4"/>
      <c r="H1363" s="4"/>
      <c r="I1363" s="4"/>
      <c r="J1363" s="4"/>
      <c r="K1363" s="4"/>
      <c r="L1363" s="4"/>
      <c r="M1363" s="4" t="s">
        <v>49</v>
      </c>
      <c r="N1363" s="4" t="s">
        <v>5</v>
      </c>
      <c r="O1363" s="4"/>
      <c r="P1363" s="4"/>
      <c r="Q1363" s="4" t="s">
        <v>5</v>
      </c>
      <c r="R1363" s="4"/>
      <c r="S1363" s="4"/>
      <c r="T1363" s="4"/>
      <c r="U1363" s="4"/>
      <c r="V1363" s="4"/>
      <c r="W1363" s="4"/>
      <c r="X1363" s="4"/>
      <c r="Y1363" s="4"/>
      <c r="Z1363" s="4"/>
      <c r="AA1363" s="4">
        <v>1449.0</v>
      </c>
      <c r="AB1363" s="4" t="s">
        <v>49</v>
      </c>
      <c r="AC1363" s="4"/>
      <c r="AD1363" s="4"/>
      <c r="AE1363" s="4"/>
      <c r="AF1363" s="4"/>
      <c r="AG1363" s="4"/>
      <c r="AH1363" s="4"/>
      <c r="AI1363" s="4"/>
      <c r="AJ1363" s="4"/>
      <c r="AK1363" s="4"/>
      <c r="AL1363" s="4"/>
      <c r="AM1363" s="4"/>
      <c r="AN1363" s="4"/>
      <c r="AO1363" s="4"/>
      <c r="AP1363" s="4" t="str">
        <f>VLOOKUP(AA1364,[1]Trộn!AA1363:AB4355,2,FALSE)</f>
        <v>#ERROR!</v>
      </c>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c r="CA1363" s="4"/>
      <c r="CB1363" s="4"/>
      <c r="CC1363" s="4"/>
      <c r="CD1363" s="4"/>
      <c r="CE1363" s="4"/>
      <c r="CF1363" s="4"/>
      <c r="CG1363" s="4"/>
      <c r="CH1363" s="4"/>
      <c r="CI1363" s="4"/>
      <c r="CJ1363" s="4"/>
      <c r="CK1363" s="4"/>
      <c r="CL1363" s="4"/>
      <c r="CM1363" s="4"/>
    </row>
    <row r="1364" ht="14.25" customHeight="1">
      <c r="A1364" s="1" t="str">
        <f t="shared" si="252"/>
        <v>OK</v>
      </c>
      <c r="B1364" s="3" t="str">
        <f t="shared" si="253"/>
        <v>OK</v>
      </c>
      <c r="C1364" s="4" t="s">
        <v>6956</v>
      </c>
      <c r="D1364" s="4" t="s">
        <v>6674</v>
      </c>
      <c r="E1364" s="4" t="s">
        <v>6957</v>
      </c>
      <c r="F1364" s="4" t="s">
        <v>6958</v>
      </c>
      <c r="G1364" s="4" t="s">
        <v>6959</v>
      </c>
      <c r="H1364" s="4"/>
      <c r="I1364" s="4" t="s">
        <v>3580</v>
      </c>
      <c r="J1364" s="4" t="s">
        <v>123</v>
      </c>
      <c r="K1364" s="4"/>
      <c r="L1364" s="4" t="s">
        <v>6960</v>
      </c>
      <c r="M1364" s="4" t="s">
        <v>49</v>
      </c>
      <c r="N1364" s="4" t="s">
        <v>9</v>
      </c>
      <c r="O1364" s="4" t="s">
        <v>3108</v>
      </c>
      <c r="P1364" s="4" t="s">
        <v>3277</v>
      </c>
      <c r="Q1364" s="4"/>
      <c r="R1364" s="4" t="s">
        <v>6966</v>
      </c>
      <c r="S1364" s="4"/>
      <c r="T1364" s="4"/>
      <c r="U1364" s="4"/>
      <c r="V1364" s="4"/>
      <c r="W1364" s="4"/>
      <c r="X1364" s="4"/>
      <c r="Y1364" s="4"/>
      <c r="Z1364" s="4"/>
      <c r="AA1364" s="4">
        <v>1450.0</v>
      </c>
      <c r="AB1364" s="4" t="s">
        <v>47</v>
      </c>
      <c r="AC1364" s="4"/>
      <c r="AD1364" s="20" t="s">
        <v>953</v>
      </c>
      <c r="AE1364" s="4"/>
      <c r="AF1364" s="4"/>
      <c r="AG1364" s="4"/>
      <c r="AH1364" s="4"/>
      <c r="AI1364" s="4"/>
      <c r="AJ1364" s="4"/>
      <c r="AK1364" s="4"/>
      <c r="AL1364" s="4"/>
      <c r="AM1364" s="4"/>
      <c r="AN1364" s="4"/>
      <c r="AO1364" s="4"/>
      <c r="AP1364" s="4" t="str">
        <f>VLOOKUP(AA1365,[1]Trộn!AA1364:AB4356,2,FALSE)</f>
        <v>#ERROR!</v>
      </c>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c r="CF1364" s="4"/>
      <c r="CG1364" s="4"/>
      <c r="CH1364" s="4"/>
      <c r="CI1364" s="4"/>
      <c r="CJ1364" s="4"/>
      <c r="CK1364" s="4"/>
      <c r="CL1364" s="4"/>
      <c r="CM1364" s="4"/>
    </row>
    <row r="1365" ht="14.25" customHeight="1">
      <c r="A1365" s="1" t="str">
        <f t="shared" si="252"/>
        <v>OK</v>
      </c>
      <c r="B1365" s="3" t="str">
        <f t="shared" si="253"/>
        <v>OK</v>
      </c>
      <c r="C1365" s="4" t="s">
        <v>6956</v>
      </c>
      <c r="D1365" s="4" t="s">
        <v>6674</v>
      </c>
      <c r="E1365" s="4" t="s">
        <v>6957</v>
      </c>
      <c r="F1365" s="4" t="s">
        <v>6958</v>
      </c>
      <c r="G1365" s="4" t="s">
        <v>6959</v>
      </c>
      <c r="H1365" s="4"/>
      <c r="I1365" s="4" t="s">
        <v>3580</v>
      </c>
      <c r="J1365" s="4" t="s">
        <v>123</v>
      </c>
      <c r="K1365" s="4"/>
      <c r="L1365" s="4" t="s">
        <v>6960</v>
      </c>
      <c r="M1365" s="4" t="s">
        <v>101</v>
      </c>
      <c r="N1365" s="4" t="s">
        <v>8</v>
      </c>
      <c r="O1365" s="4" t="s">
        <v>695</v>
      </c>
      <c r="P1365" s="4" t="s">
        <v>1380</v>
      </c>
      <c r="Q1365" s="4"/>
      <c r="R1365" s="4" t="s">
        <v>6967</v>
      </c>
      <c r="S1365" s="4" t="s">
        <v>6968</v>
      </c>
      <c r="T1365" s="4" t="s">
        <v>6969</v>
      </c>
      <c r="U1365" s="4" t="s">
        <v>5133</v>
      </c>
      <c r="V1365" s="4" t="s">
        <v>6970</v>
      </c>
      <c r="W1365" s="4" t="s">
        <v>6971</v>
      </c>
      <c r="X1365" s="4" t="s">
        <v>99</v>
      </c>
      <c r="Y1365" s="4" t="s">
        <v>6972</v>
      </c>
      <c r="Z1365" s="4"/>
      <c r="AA1365" s="4">
        <v>1451.0</v>
      </c>
      <c r="AB1365" s="4" t="s">
        <v>47</v>
      </c>
      <c r="AC1365" s="4"/>
      <c r="AD1365" s="20" t="s">
        <v>1011</v>
      </c>
      <c r="AE1365" s="4"/>
      <c r="AF1365" s="4"/>
      <c r="AG1365" s="4"/>
      <c r="AH1365" s="4"/>
      <c r="AI1365" s="4"/>
      <c r="AJ1365" s="4"/>
      <c r="AK1365" s="4"/>
      <c r="AL1365" s="4"/>
      <c r="AM1365" s="4"/>
      <c r="AN1365" s="4"/>
      <c r="AO1365" s="4"/>
      <c r="AP1365" s="4" t="str">
        <f>VLOOKUP(AA1366,[1]Trộn!AA1365:AB4357,2,FALSE)</f>
        <v>#ERROR!</v>
      </c>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4"/>
      <c r="CE1365" s="4"/>
      <c r="CF1365" s="4"/>
      <c r="CG1365" s="4"/>
      <c r="CH1365" s="4"/>
      <c r="CI1365" s="4"/>
      <c r="CJ1365" s="4"/>
      <c r="CK1365" s="4"/>
      <c r="CL1365" s="4"/>
      <c r="CM1365" s="4"/>
    </row>
    <row r="1366" ht="14.25" customHeight="1">
      <c r="A1366" s="1"/>
      <c r="B1366" s="3"/>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c r="CL1366" s="4"/>
      <c r="CM1366" s="4"/>
    </row>
    <row r="1367" ht="14.25" customHeight="1">
      <c r="A1367" s="1" t="str">
        <f t="shared" ref="A1367:A1370" si="254">SWITCH(B1367,"OK",IF(ISBLANK(R1367),IF(ISBLANK(P1367),"Giữ chỗ nhóm","Giữ chỗ"),"OK"),"Chưa làm",IF(P1367&lt;&gt;"","Giữ chỗ",""),0,IF(ISBLANK(R1367),"Thêm",""),"")</f>
        <v/>
      </c>
      <c r="B1367" s="3">
        <f t="shared" ref="B1367:B1370" si="255">IF(Q1367&lt;&gt;"",0,IF(O1367="",IF(N1367="",,"Tự do chọn"),SWITCH(M1367,"KSTN",IF(LEFT(O1367,1)="A","OK","Sai lớp"),"CQ",IF(LEFT(O1367,1)="B","OK","Sai lớp"),"SIE",IF(LEFT(O1367,1)="C","OK","Sai lớp"),"VN",IF(LEFT(O1367,1)="D","OK","Sai lớp"),"VN-ICT",IF(LEFT(O1367,1)="D","OK","Sai lớp"),"Sai phân công")))</f>
        <v>0</v>
      </c>
      <c r="C1367" s="4" t="s">
        <v>6956</v>
      </c>
      <c r="D1367" s="4" t="s">
        <v>6674</v>
      </c>
      <c r="E1367" s="4"/>
      <c r="F1367" s="4"/>
      <c r="G1367" s="4"/>
      <c r="H1367" s="4"/>
      <c r="I1367" s="4"/>
      <c r="J1367" s="4"/>
      <c r="K1367" s="4"/>
      <c r="L1367" s="4"/>
      <c r="M1367" s="4"/>
      <c r="N1367" s="4"/>
      <c r="O1367" s="4"/>
      <c r="P1367" s="4"/>
      <c r="Q1367" s="4" t="s">
        <v>9</v>
      </c>
      <c r="R1367" s="4" t="s">
        <v>6973</v>
      </c>
      <c r="S1367" s="4"/>
      <c r="T1367" s="4"/>
      <c r="U1367" s="4"/>
      <c r="V1367" s="4"/>
      <c r="W1367" s="4"/>
      <c r="X1367" s="4"/>
      <c r="Y1367" s="4"/>
      <c r="Z1367" s="4" t="s">
        <v>6974</v>
      </c>
      <c r="AA1367" s="4">
        <v>1453.0</v>
      </c>
      <c r="AB1367" s="4" t="s">
        <v>49</v>
      </c>
      <c r="AC1367" s="4"/>
      <c r="AD1367" s="4"/>
      <c r="AE1367" s="4"/>
      <c r="AF1367" s="4"/>
      <c r="AG1367" s="4"/>
      <c r="AH1367" s="4"/>
      <c r="AI1367" s="4"/>
      <c r="AJ1367" s="4"/>
      <c r="AK1367" s="4"/>
      <c r="AL1367" s="4"/>
      <c r="AM1367" s="4"/>
      <c r="AN1367" s="4"/>
      <c r="AO1367" s="4"/>
      <c r="AP1367" s="4" t="str">
        <f>VLOOKUP(AA1368,[1]Trộn!AA1367:AB4359,2,FALSE)</f>
        <v>#ERROR!</v>
      </c>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c r="CL1367" s="4"/>
      <c r="CM1367" s="4"/>
    </row>
    <row r="1368" ht="14.25" customHeight="1">
      <c r="A1368" s="1" t="str">
        <f t="shared" si="254"/>
        <v/>
      </c>
      <c r="B1368" s="3">
        <f t="shared" si="255"/>
        <v>0</v>
      </c>
      <c r="C1368" s="4" t="s">
        <v>6975</v>
      </c>
      <c r="D1368" s="4" t="s">
        <v>6674</v>
      </c>
      <c r="E1368" s="4"/>
      <c r="F1368" s="4"/>
      <c r="G1368" s="4" t="s">
        <v>6976</v>
      </c>
      <c r="H1368" s="4"/>
      <c r="I1368" s="4" t="s">
        <v>3580</v>
      </c>
      <c r="J1368" s="4" t="s">
        <v>123</v>
      </c>
      <c r="K1368" s="4"/>
      <c r="L1368" s="4" t="s">
        <v>6960</v>
      </c>
      <c r="M1368" s="4" t="s">
        <v>49</v>
      </c>
      <c r="N1368" s="4" t="s">
        <v>5</v>
      </c>
      <c r="O1368" s="4" t="s">
        <v>3275</v>
      </c>
      <c r="P1368" s="4" t="s">
        <v>2985</v>
      </c>
      <c r="Q1368" s="4" t="s">
        <v>5</v>
      </c>
      <c r="R1368" s="4" t="s">
        <v>6977</v>
      </c>
      <c r="S1368" s="4" t="s">
        <v>6978</v>
      </c>
      <c r="T1368" s="4" t="s">
        <v>6979</v>
      </c>
      <c r="U1368" s="4" t="s">
        <v>6980</v>
      </c>
      <c r="V1368" s="4" t="s">
        <v>6981</v>
      </c>
      <c r="W1368" s="4" t="s">
        <v>6982</v>
      </c>
      <c r="X1368" s="4"/>
      <c r="Y1368" s="4"/>
      <c r="Z1368" s="4"/>
      <c r="AA1368" s="4">
        <v>1454.0</v>
      </c>
      <c r="AB1368" s="4" t="s">
        <v>49</v>
      </c>
      <c r="AC1368" s="4"/>
      <c r="AD1368" s="4"/>
      <c r="AE1368" s="4"/>
      <c r="AF1368" s="4"/>
      <c r="AG1368" s="4"/>
      <c r="AH1368" s="4"/>
      <c r="AI1368" s="4"/>
      <c r="AJ1368" s="4"/>
      <c r="AK1368" s="4"/>
      <c r="AL1368" s="4"/>
      <c r="AM1368" s="4"/>
      <c r="AN1368" s="4"/>
      <c r="AO1368" s="4"/>
      <c r="AP1368" s="4" t="str">
        <f>VLOOKUP(AA1369,[1]Trộn!AA1368:AB4360,2,FALSE)</f>
        <v>#ERROR!</v>
      </c>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c r="CL1368" s="4"/>
      <c r="CM1368" s="4"/>
    </row>
    <row r="1369" ht="14.25" customHeight="1">
      <c r="A1369" s="1" t="str">
        <f t="shared" si="254"/>
        <v/>
      </c>
      <c r="B1369" s="3" t="str">
        <f t="shared" si="255"/>
        <v>Tự do chọn</v>
      </c>
      <c r="C1369" s="4" t="s">
        <v>6975</v>
      </c>
      <c r="D1369" s="4" t="s">
        <v>6674</v>
      </c>
      <c r="E1369" s="4"/>
      <c r="F1369" s="4"/>
      <c r="G1369" s="4" t="s">
        <v>6976</v>
      </c>
      <c r="H1369" s="4"/>
      <c r="I1369" s="4" t="s">
        <v>3580</v>
      </c>
      <c r="J1369" s="4" t="s">
        <v>123</v>
      </c>
      <c r="K1369" s="4"/>
      <c r="L1369" s="4" t="s">
        <v>6960</v>
      </c>
      <c r="M1369" s="4" t="s">
        <v>49</v>
      </c>
      <c r="N1369" s="4" t="s">
        <v>9</v>
      </c>
      <c r="O1369" s="4"/>
      <c r="P1369" s="4"/>
      <c r="Q1369" s="4"/>
      <c r="R1369" s="4"/>
      <c r="S1369" s="4"/>
      <c r="T1369" s="4"/>
      <c r="U1369" s="4"/>
      <c r="V1369" s="4"/>
      <c r="W1369" s="4"/>
      <c r="X1369" s="4"/>
      <c r="Y1369" s="4"/>
      <c r="Z1369" s="4"/>
      <c r="AA1369" s="4">
        <v>1455.0</v>
      </c>
      <c r="AB1369" s="4" t="s">
        <v>49</v>
      </c>
      <c r="AC1369" s="4"/>
      <c r="AD1369" s="4"/>
      <c r="AE1369" s="4"/>
      <c r="AF1369" s="4"/>
      <c r="AG1369" s="4"/>
      <c r="AH1369" s="4"/>
      <c r="AI1369" s="4"/>
      <c r="AJ1369" s="4"/>
      <c r="AK1369" s="4"/>
      <c r="AL1369" s="4"/>
      <c r="AM1369" s="4"/>
      <c r="AN1369" s="4"/>
      <c r="AO1369" s="4"/>
      <c r="AP1369" s="4" t="str">
        <f>VLOOKUP(AA1370,[1]Trộn!AA1369:AB4361,2,FALSE)</f>
        <v>#ERROR!</v>
      </c>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4"/>
      <c r="CH1369" s="4"/>
      <c r="CI1369" s="4"/>
      <c r="CJ1369" s="4"/>
      <c r="CK1369" s="4"/>
      <c r="CL1369" s="4"/>
      <c r="CM1369" s="4"/>
    </row>
    <row r="1370" ht="14.25" customHeight="1">
      <c r="A1370" s="1" t="str">
        <f t="shared" si="254"/>
        <v>OK</v>
      </c>
      <c r="B1370" s="3" t="str">
        <f t="shared" si="255"/>
        <v>OK</v>
      </c>
      <c r="C1370" s="4" t="s">
        <v>6975</v>
      </c>
      <c r="D1370" s="4" t="s">
        <v>6674</v>
      </c>
      <c r="E1370" s="4"/>
      <c r="F1370" s="4"/>
      <c r="G1370" s="4" t="s">
        <v>6976</v>
      </c>
      <c r="H1370" s="4"/>
      <c r="I1370" s="4" t="s">
        <v>3580</v>
      </c>
      <c r="J1370" s="4" t="s">
        <v>123</v>
      </c>
      <c r="K1370" s="4"/>
      <c r="L1370" s="4" t="s">
        <v>6960</v>
      </c>
      <c r="M1370" s="4" t="s">
        <v>101</v>
      </c>
      <c r="N1370" s="4" t="s">
        <v>8</v>
      </c>
      <c r="O1370" s="4" t="s">
        <v>135</v>
      </c>
      <c r="P1370" s="4" t="s">
        <v>4814</v>
      </c>
      <c r="Q1370" s="4"/>
      <c r="R1370" s="4" t="s">
        <v>6983</v>
      </c>
      <c r="S1370" s="4" t="s">
        <v>6984</v>
      </c>
      <c r="T1370" s="4" t="s">
        <v>6985</v>
      </c>
      <c r="U1370" s="4" t="s">
        <v>6986</v>
      </c>
      <c r="V1370" s="4" t="s">
        <v>6987</v>
      </c>
      <c r="W1370" s="4" t="s">
        <v>6988</v>
      </c>
      <c r="X1370" s="4" t="s">
        <v>301</v>
      </c>
      <c r="Y1370" s="4" t="s">
        <v>6989</v>
      </c>
      <c r="Z1370" s="4"/>
      <c r="AA1370" s="4">
        <v>1456.0</v>
      </c>
      <c r="AB1370" s="4" t="s">
        <v>48</v>
      </c>
      <c r="AC1370" s="4"/>
      <c r="AD1370" s="4"/>
      <c r="AE1370" s="4"/>
      <c r="AF1370" s="4"/>
      <c r="AG1370" s="4"/>
      <c r="AH1370" s="4"/>
      <c r="AI1370" s="4"/>
      <c r="AJ1370" s="4"/>
      <c r="AK1370" s="4"/>
      <c r="AL1370" s="4"/>
      <c r="AM1370" s="4"/>
      <c r="AN1370" s="4"/>
      <c r="AO1370" s="4"/>
      <c r="AP1370" s="4" t="str">
        <f>VLOOKUP(AA1371,[1]Trộn!AA1370:AB4362,2,FALSE)</f>
        <v>#ERROR!</v>
      </c>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c r="BZ1370" s="4"/>
      <c r="CA1370" s="4"/>
      <c r="CB1370" s="4"/>
      <c r="CC1370" s="4"/>
      <c r="CD1370" s="4"/>
      <c r="CE1370" s="4"/>
      <c r="CF1370" s="4"/>
      <c r="CG1370" s="4"/>
      <c r="CH1370" s="4"/>
      <c r="CI1370" s="4"/>
      <c r="CJ1370" s="4"/>
      <c r="CK1370" s="4"/>
      <c r="CL1370" s="4"/>
      <c r="CM1370" s="4"/>
    </row>
    <row r="1371" ht="14.25" customHeight="1">
      <c r="A1371" s="1"/>
      <c r="B1371" s="3"/>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X1371" s="4"/>
      <c r="BY1371" s="4"/>
      <c r="BZ1371" s="4"/>
      <c r="CA1371" s="4"/>
      <c r="CB1371" s="4"/>
      <c r="CC1371" s="4"/>
      <c r="CD1371" s="4"/>
      <c r="CE1371" s="4"/>
      <c r="CF1371" s="4"/>
      <c r="CG1371" s="4"/>
      <c r="CH1371" s="4"/>
      <c r="CI1371" s="4"/>
      <c r="CJ1371" s="4"/>
      <c r="CK1371" s="4"/>
      <c r="CL1371" s="4"/>
      <c r="CM1371" s="4"/>
    </row>
    <row r="1372" ht="14.25" customHeight="1">
      <c r="A1372" s="1" t="str">
        <f t="shared" ref="A1372:A1380" si="256">SWITCH(B1372,"OK",IF(ISBLANK(R1372),IF(ISBLANK(P1372),"Giữ chỗ nhóm","Giữ chỗ"),"OK"),"Chưa làm",IF(P1372&lt;&gt;"","Giữ chỗ",""),0,IF(ISBLANK(R1372),"Thêm",""),"")</f>
        <v/>
      </c>
      <c r="B1372" s="3" t="str">
        <f t="shared" ref="B1372:B1380" si="257">IF(Q1372&lt;&gt;"",0,IF(O1372="",IF(N1372="",,"Tự do chọn"),SWITCH(M1372,"KSTN",IF(LEFT(O1372,1)="A","OK","Sai lớp"),"CQ",IF(LEFT(O1372,1)="B","OK","Sai lớp"),"SIE",IF(LEFT(O1372,1)="C","OK","Sai lớp"),"VN",IF(LEFT(O1372,1)="D","OK","Sai lớp"),"VN-ICT",IF(LEFT(O1372,1)="D","OK","Sai lớp"),"Sai phân công")))</f>
        <v>Tự do chọn</v>
      </c>
      <c r="C1372" s="4" t="s">
        <v>6990</v>
      </c>
      <c r="D1372" s="4" t="s">
        <v>6674</v>
      </c>
      <c r="E1372" s="4"/>
      <c r="F1372" s="4" t="s">
        <v>6991</v>
      </c>
      <c r="G1372" s="4" t="s">
        <v>6992</v>
      </c>
      <c r="H1372" s="4" t="s">
        <v>6993</v>
      </c>
      <c r="I1372" s="4" t="s">
        <v>3580</v>
      </c>
      <c r="J1372" s="4" t="s">
        <v>123</v>
      </c>
      <c r="K1372" s="4"/>
      <c r="L1372" s="4" t="s">
        <v>6994</v>
      </c>
      <c r="M1372" s="4" t="s">
        <v>49</v>
      </c>
      <c r="N1372" s="4" t="s">
        <v>5</v>
      </c>
      <c r="O1372" s="4"/>
      <c r="P1372" s="4"/>
      <c r="Q1372" s="4"/>
      <c r="R1372" s="4"/>
      <c r="S1372" s="4"/>
      <c r="T1372" s="4"/>
      <c r="U1372" s="4"/>
      <c r="V1372" s="4"/>
      <c r="W1372" s="4"/>
      <c r="X1372" s="4"/>
      <c r="Y1372" s="4"/>
      <c r="Z1372" s="4"/>
      <c r="AA1372" s="4">
        <v>1458.0</v>
      </c>
      <c r="AB1372" s="4" t="s">
        <v>49</v>
      </c>
      <c r="AC1372" s="4"/>
      <c r="AD1372" s="4"/>
      <c r="AE1372" s="4"/>
      <c r="AF1372" s="4"/>
      <c r="AG1372" s="4"/>
      <c r="AH1372" s="4"/>
      <c r="AI1372" s="4"/>
      <c r="AJ1372" s="4"/>
      <c r="AK1372" s="4"/>
      <c r="AL1372" s="4"/>
      <c r="AM1372" s="4"/>
      <c r="AN1372" s="4"/>
      <c r="AO1372" s="4"/>
      <c r="AP1372" s="4" t="str">
        <f>VLOOKUP(AA1373,[1]Trộn!AA1372:AB4364,2,FALSE)</f>
        <v>#ERROR!</v>
      </c>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c r="CJ1372" s="4"/>
      <c r="CK1372" s="4"/>
      <c r="CL1372" s="4"/>
      <c r="CM1372" s="4"/>
    </row>
    <row r="1373" ht="14.25" customHeight="1">
      <c r="A1373" s="1" t="str">
        <f t="shared" si="256"/>
        <v>OK</v>
      </c>
      <c r="B1373" s="3" t="str">
        <f t="shared" si="257"/>
        <v>OK</v>
      </c>
      <c r="C1373" s="4" t="s">
        <v>6990</v>
      </c>
      <c r="D1373" s="4" t="s">
        <v>6674</v>
      </c>
      <c r="E1373" s="4"/>
      <c r="F1373" s="4"/>
      <c r="G1373" s="4"/>
      <c r="H1373" s="4"/>
      <c r="I1373" s="4"/>
      <c r="J1373" s="4"/>
      <c r="K1373" s="4"/>
      <c r="L1373" s="4"/>
      <c r="M1373" s="4" t="s">
        <v>49</v>
      </c>
      <c r="N1373" s="4" t="s">
        <v>5</v>
      </c>
      <c r="O1373" s="4" t="s">
        <v>3028</v>
      </c>
      <c r="P1373" s="4" t="s">
        <v>3391</v>
      </c>
      <c r="Q1373" s="4"/>
      <c r="R1373" s="4" t="s">
        <v>6995</v>
      </c>
      <c r="S1373" s="4" t="s">
        <v>6996</v>
      </c>
      <c r="T1373" s="4" t="s">
        <v>6997</v>
      </c>
      <c r="U1373" s="4" t="s">
        <v>6998</v>
      </c>
      <c r="V1373" s="4" t="s">
        <v>6999</v>
      </c>
      <c r="W1373" s="4" t="s">
        <v>7000</v>
      </c>
      <c r="X1373" s="4"/>
      <c r="Y1373" s="4"/>
      <c r="Z1373" s="4"/>
      <c r="AA1373" s="4">
        <v>1459.0</v>
      </c>
      <c r="AB1373" s="4" t="s">
        <v>49</v>
      </c>
      <c r="AC1373" s="4"/>
      <c r="AD1373" s="4"/>
      <c r="AE1373" s="4"/>
      <c r="AF1373" s="4"/>
      <c r="AG1373" s="4"/>
      <c r="AH1373" s="4"/>
      <c r="AI1373" s="4"/>
      <c r="AJ1373" s="4"/>
      <c r="AK1373" s="4"/>
      <c r="AL1373" s="4"/>
      <c r="AM1373" s="4"/>
      <c r="AN1373" s="4"/>
      <c r="AO1373" s="4"/>
      <c r="AP1373" s="4" t="str">
        <f>VLOOKUP(AA1374,[1]Trộn!AA1373:AB4365,2,FALSE)</f>
        <v>#ERROR!</v>
      </c>
      <c r="AQ1373" s="4"/>
      <c r="AR1373" s="4"/>
      <c r="AS1373" s="4"/>
      <c r="AT1373" s="4"/>
      <c r="AU1373" s="4"/>
      <c r="AV1373" s="4"/>
      <c r="AW1373" s="4"/>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4"/>
      <c r="BU1373" s="4"/>
      <c r="BV1373" s="4"/>
      <c r="BW1373" s="4"/>
      <c r="BX1373" s="4"/>
      <c r="BY1373" s="4"/>
      <c r="BZ1373" s="4"/>
      <c r="CA1373" s="4"/>
      <c r="CB1373" s="4"/>
      <c r="CC1373" s="4"/>
      <c r="CD1373" s="4"/>
      <c r="CE1373" s="4"/>
      <c r="CF1373" s="4"/>
      <c r="CG1373" s="4"/>
      <c r="CH1373" s="4"/>
      <c r="CI1373" s="4"/>
      <c r="CJ1373" s="4"/>
      <c r="CK1373" s="4"/>
      <c r="CL1373" s="4"/>
      <c r="CM1373" s="4"/>
    </row>
    <row r="1374" ht="14.25" customHeight="1">
      <c r="A1374" s="1" t="str">
        <f t="shared" si="256"/>
        <v>OK</v>
      </c>
      <c r="B1374" s="3" t="str">
        <f t="shared" si="257"/>
        <v>OK</v>
      </c>
      <c r="C1374" s="4" t="s">
        <v>6990</v>
      </c>
      <c r="D1374" s="4" t="s">
        <v>6674</v>
      </c>
      <c r="E1374" s="4"/>
      <c r="F1374" s="4"/>
      <c r="G1374" s="4"/>
      <c r="H1374" s="4"/>
      <c r="I1374" s="4"/>
      <c r="J1374" s="4"/>
      <c r="K1374" s="4"/>
      <c r="L1374" s="4"/>
      <c r="M1374" s="4" t="s">
        <v>49</v>
      </c>
      <c r="N1374" s="4" t="s">
        <v>5</v>
      </c>
      <c r="O1374" s="4" t="s">
        <v>3028</v>
      </c>
      <c r="P1374" s="4" t="s">
        <v>3391</v>
      </c>
      <c r="Q1374" s="4"/>
      <c r="R1374" s="4" t="s">
        <v>7001</v>
      </c>
      <c r="S1374" s="4" t="s">
        <v>7002</v>
      </c>
      <c r="T1374" s="4" t="s">
        <v>7003</v>
      </c>
      <c r="U1374" s="4" t="s">
        <v>7004</v>
      </c>
      <c r="V1374" s="4" t="s">
        <v>7005</v>
      </c>
      <c r="W1374" s="4" t="s">
        <v>7006</v>
      </c>
      <c r="X1374" s="4"/>
      <c r="Y1374" s="4"/>
      <c r="Z1374" s="4"/>
      <c r="AA1374" s="4">
        <v>1460.0</v>
      </c>
      <c r="AB1374" s="4" t="s">
        <v>49</v>
      </c>
      <c r="AC1374" s="4"/>
      <c r="AD1374" s="4"/>
      <c r="AE1374" s="4"/>
      <c r="AF1374" s="4"/>
      <c r="AG1374" s="4"/>
      <c r="AH1374" s="4"/>
      <c r="AI1374" s="4"/>
      <c r="AJ1374" s="4"/>
      <c r="AK1374" s="4"/>
      <c r="AL1374" s="4"/>
      <c r="AM1374" s="4"/>
      <c r="AN1374" s="4"/>
      <c r="AO1374" s="4"/>
      <c r="AP1374" s="4" t="str">
        <f>VLOOKUP(AA1375,[1]Trộn!AA1374:AB4366,2,FALSE)</f>
        <v>#ERROR!</v>
      </c>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c r="BZ1374" s="4"/>
      <c r="CA1374" s="4"/>
      <c r="CB1374" s="4"/>
      <c r="CC1374" s="4"/>
      <c r="CD1374" s="4"/>
      <c r="CE1374" s="4"/>
      <c r="CF1374" s="4"/>
      <c r="CG1374" s="4"/>
      <c r="CH1374" s="4"/>
      <c r="CI1374" s="4"/>
      <c r="CJ1374" s="4"/>
      <c r="CK1374" s="4"/>
      <c r="CL1374" s="4"/>
      <c r="CM1374" s="4"/>
    </row>
    <row r="1375" ht="14.25" customHeight="1">
      <c r="A1375" s="1" t="str">
        <f t="shared" si="256"/>
        <v/>
      </c>
      <c r="B1375" s="3">
        <f t="shared" si="257"/>
        <v>0</v>
      </c>
      <c r="C1375" s="4" t="s">
        <v>6990</v>
      </c>
      <c r="D1375" s="4" t="s">
        <v>6674</v>
      </c>
      <c r="E1375" s="4"/>
      <c r="F1375" s="4" t="s">
        <v>6991</v>
      </c>
      <c r="G1375" s="4" t="s">
        <v>6992</v>
      </c>
      <c r="H1375" s="4" t="s">
        <v>6993</v>
      </c>
      <c r="I1375" s="4" t="s">
        <v>3580</v>
      </c>
      <c r="J1375" s="4" t="s">
        <v>123</v>
      </c>
      <c r="K1375" s="4"/>
      <c r="L1375" s="4" t="s">
        <v>6994</v>
      </c>
      <c r="M1375" s="4"/>
      <c r="N1375" s="4"/>
      <c r="O1375" s="4"/>
      <c r="P1375" s="4"/>
      <c r="Q1375" s="4" t="s">
        <v>144</v>
      </c>
      <c r="R1375" s="4" t="s">
        <v>7007</v>
      </c>
      <c r="S1375" s="4" t="s">
        <v>7008</v>
      </c>
      <c r="T1375" s="4" t="s">
        <v>6155</v>
      </c>
      <c r="U1375" s="4" t="s">
        <v>7009</v>
      </c>
      <c r="V1375" s="4" t="s">
        <v>7010</v>
      </c>
      <c r="W1375" s="4" t="s">
        <v>150</v>
      </c>
      <c r="X1375" s="4" t="s">
        <v>99</v>
      </c>
      <c r="Y1375" s="4"/>
      <c r="Z1375" s="4" t="s">
        <v>385</v>
      </c>
      <c r="AA1375" s="4">
        <v>1461.0</v>
      </c>
      <c r="AB1375" s="4" t="s">
        <v>101</v>
      </c>
      <c r="AC1375" s="4"/>
      <c r="AD1375" s="4"/>
      <c r="AE1375" s="4"/>
      <c r="AF1375" s="4"/>
      <c r="AG1375" s="4"/>
      <c r="AH1375" s="4"/>
      <c r="AI1375" s="4"/>
      <c r="AJ1375" s="4"/>
      <c r="AK1375" s="4"/>
      <c r="AL1375" s="4"/>
      <c r="AM1375" s="4"/>
      <c r="AN1375" s="4"/>
      <c r="AO1375" s="4"/>
      <c r="AP1375" s="4" t="str">
        <f>VLOOKUP(AA1376,[1]Trộn!AA1375:AB4367,2,FALSE)</f>
        <v>#ERROR!</v>
      </c>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4"/>
      <c r="CE1375" s="4"/>
      <c r="CF1375" s="4"/>
      <c r="CG1375" s="4"/>
      <c r="CH1375" s="4"/>
      <c r="CI1375" s="4"/>
      <c r="CJ1375" s="4"/>
      <c r="CK1375" s="4"/>
      <c r="CL1375" s="4"/>
      <c r="CM1375" s="4"/>
    </row>
    <row r="1376" ht="14.25" customHeight="1">
      <c r="A1376" s="1" t="str">
        <f t="shared" si="256"/>
        <v/>
      </c>
      <c r="B1376" s="3">
        <f t="shared" si="257"/>
        <v>0</v>
      </c>
      <c r="C1376" s="4" t="s">
        <v>6990</v>
      </c>
      <c r="D1376" s="4" t="s">
        <v>6674</v>
      </c>
      <c r="E1376" s="4"/>
      <c r="F1376" s="4"/>
      <c r="G1376" s="4"/>
      <c r="H1376" s="4"/>
      <c r="I1376" s="4"/>
      <c r="J1376" s="4"/>
      <c r="K1376" s="4"/>
      <c r="L1376" s="4"/>
      <c r="M1376" s="4"/>
      <c r="N1376" s="4"/>
      <c r="O1376" s="4"/>
      <c r="P1376" s="4"/>
      <c r="Q1376" s="4" t="s">
        <v>144</v>
      </c>
      <c r="R1376" s="4" t="s">
        <v>7011</v>
      </c>
      <c r="S1376" s="4" t="s">
        <v>7012</v>
      </c>
      <c r="T1376" s="4" t="s">
        <v>7013</v>
      </c>
      <c r="U1376" s="4" t="s">
        <v>7014</v>
      </c>
      <c r="V1376" s="4" t="s">
        <v>7015</v>
      </c>
      <c r="W1376" s="4" t="s">
        <v>150</v>
      </c>
      <c r="X1376" s="4" t="s">
        <v>410</v>
      </c>
      <c r="Y1376" s="4"/>
      <c r="Z1376" s="4" t="s">
        <v>7016</v>
      </c>
      <c r="AA1376" s="4">
        <v>1462.0</v>
      </c>
      <c r="AB1376" s="4" t="s">
        <v>101</v>
      </c>
      <c r="AC1376" s="4"/>
      <c r="AD1376" s="4"/>
      <c r="AE1376" s="4"/>
      <c r="AF1376" s="4"/>
      <c r="AG1376" s="4"/>
      <c r="AH1376" s="4"/>
      <c r="AI1376" s="4"/>
      <c r="AJ1376" s="4"/>
      <c r="AK1376" s="4"/>
      <c r="AL1376" s="4"/>
      <c r="AM1376" s="4"/>
      <c r="AN1376" s="4"/>
      <c r="AO1376" s="4"/>
      <c r="AP1376" s="4" t="str">
        <f>VLOOKUP(AA1377,[1]Trộn!AA1376:AB4368,2,FALSE)</f>
        <v>#ERROR!</v>
      </c>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c r="CF1376" s="4"/>
      <c r="CG1376" s="4"/>
      <c r="CH1376" s="4"/>
      <c r="CI1376" s="4"/>
      <c r="CJ1376" s="4"/>
      <c r="CK1376" s="4"/>
      <c r="CL1376" s="4"/>
      <c r="CM1376" s="4"/>
    </row>
    <row r="1377" ht="14.25" customHeight="1">
      <c r="A1377" s="1" t="str">
        <f t="shared" si="256"/>
        <v/>
      </c>
      <c r="B1377" s="3">
        <f t="shared" si="257"/>
        <v>0</v>
      </c>
      <c r="C1377" s="4" t="s">
        <v>6990</v>
      </c>
      <c r="D1377" s="4" t="s">
        <v>6674</v>
      </c>
      <c r="E1377" s="4"/>
      <c r="F1377" s="4"/>
      <c r="G1377" s="4"/>
      <c r="H1377" s="4"/>
      <c r="I1377" s="4"/>
      <c r="J1377" s="4"/>
      <c r="K1377" s="4"/>
      <c r="L1377" s="4"/>
      <c r="M1377" s="4"/>
      <c r="N1377" s="4"/>
      <c r="O1377" s="4"/>
      <c r="P1377" s="4"/>
      <c r="Q1377" s="4" t="s">
        <v>9</v>
      </c>
      <c r="R1377" s="4" t="s">
        <v>7017</v>
      </c>
      <c r="S1377" s="4"/>
      <c r="T1377" s="4"/>
      <c r="U1377" s="4"/>
      <c r="V1377" s="4"/>
      <c r="W1377" s="4"/>
      <c r="X1377" s="4"/>
      <c r="Y1377" s="4"/>
      <c r="Z1377" s="4" t="s">
        <v>7018</v>
      </c>
      <c r="AA1377" s="4">
        <v>1463.0</v>
      </c>
      <c r="AB1377" s="4" t="s">
        <v>49</v>
      </c>
      <c r="AC1377" s="4"/>
      <c r="AD1377" s="4"/>
      <c r="AE1377" s="4"/>
      <c r="AF1377" s="4"/>
      <c r="AG1377" s="4"/>
      <c r="AH1377" s="4"/>
      <c r="AI1377" s="4"/>
      <c r="AJ1377" s="4"/>
      <c r="AK1377" s="4"/>
      <c r="AL1377" s="4"/>
      <c r="AM1377" s="4"/>
      <c r="AN1377" s="4"/>
      <c r="AO1377" s="4"/>
      <c r="AP1377" s="4" t="str">
        <f>VLOOKUP(AA1378,[1]Trộn!AA1377:AB4369,2,FALSE)</f>
        <v>#ERROR!</v>
      </c>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4"/>
      <c r="CE1377" s="4"/>
      <c r="CF1377" s="4"/>
      <c r="CG1377" s="4"/>
      <c r="CH1377" s="4"/>
      <c r="CI1377" s="4"/>
      <c r="CJ1377" s="4"/>
      <c r="CK1377" s="4"/>
      <c r="CL1377" s="4"/>
      <c r="CM1377" s="4"/>
    </row>
    <row r="1378" ht="14.25" customHeight="1">
      <c r="A1378" s="1" t="str">
        <f t="shared" si="256"/>
        <v>OK</v>
      </c>
      <c r="B1378" s="3" t="str">
        <f t="shared" si="257"/>
        <v>OK</v>
      </c>
      <c r="C1378" s="4" t="s">
        <v>7019</v>
      </c>
      <c r="D1378" s="4" t="s">
        <v>6674</v>
      </c>
      <c r="E1378" s="4"/>
      <c r="F1378" s="4"/>
      <c r="G1378" s="4"/>
      <c r="H1378" s="4" t="s">
        <v>7020</v>
      </c>
      <c r="I1378" s="4" t="s">
        <v>3580</v>
      </c>
      <c r="J1378" s="4" t="s">
        <v>123</v>
      </c>
      <c r="K1378" s="4"/>
      <c r="L1378" s="4" t="s">
        <v>6994</v>
      </c>
      <c r="M1378" s="4" t="s">
        <v>49</v>
      </c>
      <c r="N1378" s="4" t="s">
        <v>5</v>
      </c>
      <c r="O1378" s="4" t="s">
        <v>3028</v>
      </c>
      <c r="P1378" s="4" t="s">
        <v>3365</v>
      </c>
      <c r="Q1378" s="4"/>
      <c r="R1378" s="4" t="s">
        <v>7021</v>
      </c>
      <c r="S1378" s="4" t="s">
        <v>7022</v>
      </c>
      <c r="T1378" s="4" t="s">
        <v>7023</v>
      </c>
      <c r="U1378" s="4" t="s">
        <v>7024</v>
      </c>
      <c r="V1378" s="4" t="s">
        <v>7025</v>
      </c>
      <c r="W1378" s="4" t="s">
        <v>7026</v>
      </c>
      <c r="X1378" s="4"/>
      <c r="Y1378" s="4"/>
      <c r="Z1378" s="4"/>
      <c r="AA1378" s="4">
        <v>1464.0</v>
      </c>
      <c r="AB1378" s="4" t="s">
        <v>49</v>
      </c>
      <c r="AC1378" s="4"/>
      <c r="AD1378" s="4"/>
      <c r="AE1378" s="4"/>
      <c r="AF1378" s="4"/>
      <c r="AG1378" s="4"/>
      <c r="AH1378" s="4"/>
      <c r="AI1378" s="4"/>
      <c r="AJ1378" s="4"/>
      <c r="AK1378" s="4"/>
      <c r="AL1378" s="4"/>
      <c r="AM1378" s="4"/>
      <c r="AN1378" s="4"/>
      <c r="AO1378" s="4"/>
      <c r="AP1378" s="4" t="str">
        <f>VLOOKUP(AA1379,[1]Trộn!AA1378:AB4370,2,FALSE)</f>
        <v>#ERROR!</v>
      </c>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4"/>
      <c r="CE1378" s="4"/>
      <c r="CF1378" s="4"/>
      <c r="CG1378" s="4"/>
      <c r="CH1378" s="4"/>
      <c r="CI1378" s="4"/>
      <c r="CJ1378" s="4"/>
      <c r="CK1378" s="4"/>
      <c r="CL1378" s="4"/>
      <c r="CM1378" s="4"/>
    </row>
    <row r="1379" ht="14.25" customHeight="1">
      <c r="A1379" s="1" t="str">
        <f t="shared" si="256"/>
        <v>OK</v>
      </c>
      <c r="B1379" s="3" t="str">
        <f t="shared" si="257"/>
        <v>OK</v>
      </c>
      <c r="C1379" s="4" t="s">
        <v>7019</v>
      </c>
      <c r="D1379" s="4" t="s">
        <v>6674</v>
      </c>
      <c r="E1379" s="4"/>
      <c r="F1379" s="4"/>
      <c r="G1379" s="4"/>
      <c r="H1379" s="4" t="s">
        <v>7020</v>
      </c>
      <c r="I1379" s="4" t="s">
        <v>3580</v>
      </c>
      <c r="J1379" s="4" t="s">
        <v>123</v>
      </c>
      <c r="K1379" s="4"/>
      <c r="L1379" s="4" t="s">
        <v>6994</v>
      </c>
      <c r="M1379" s="4" t="s">
        <v>49</v>
      </c>
      <c r="N1379" s="4" t="s">
        <v>9</v>
      </c>
      <c r="O1379" s="4" t="s">
        <v>3767</v>
      </c>
      <c r="P1379" s="4" t="s">
        <v>3832</v>
      </c>
      <c r="Q1379" s="4"/>
      <c r="R1379" s="4" t="s">
        <v>7027</v>
      </c>
      <c r="S1379" s="4"/>
      <c r="T1379" s="4"/>
      <c r="U1379" s="4"/>
      <c r="V1379" s="4"/>
      <c r="W1379" s="4"/>
      <c r="X1379" s="4"/>
      <c r="Y1379" s="4"/>
      <c r="Z1379" s="4"/>
      <c r="AA1379" s="4">
        <v>1465.0</v>
      </c>
      <c r="AB1379" s="4" t="s">
        <v>49</v>
      </c>
      <c r="AC1379" s="4"/>
      <c r="AD1379" s="4"/>
      <c r="AE1379" s="4"/>
      <c r="AF1379" s="4"/>
      <c r="AG1379" s="4"/>
      <c r="AH1379" s="4"/>
      <c r="AI1379" s="4"/>
      <c r="AJ1379" s="4"/>
      <c r="AK1379" s="4"/>
      <c r="AL1379" s="4"/>
      <c r="AM1379" s="4"/>
      <c r="AN1379" s="4"/>
      <c r="AO1379" s="4"/>
      <c r="AP1379" s="4" t="str">
        <f>VLOOKUP(AA1380,[1]Trộn!AA1379:AB4371,2,FALSE)</f>
        <v>#ERROR!</v>
      </c>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c r="CD1379" s="4"/>
      <c r="CE1379" s="4"/>
      <c r="CF1379" s="4"/>
      <c r="CG1379" s="4"/>
      <c r="CH1379" s="4"/>
      <c r="CI1379" s="4"/>
      <c r="CJ1379" s="4"/>
      <c r="CK1379" s="4"/>
      <c r="CL1379" s="4"/>
      <c r="CM1379" s="4"/>
    </row>
    <row r="1380" ht="14.25" customHeight="1">
      <c r="A1380" s="1" t="str">
        <f t="shared" si="256"/>
        <v>OK</v>
      </c>
      <c r="B1380" s="3" t="str">
        <f t="shared" si="257"/>
        <v>OK</v>
      </c>
      <c r="C1380" s="4" t="s">
        <v>7019</v>
      </c>
      <c r="D1380" s="4" t="s">
        <v>6674</v>
      </c>
      <c r="E1380" s="4"/>
      <c r="F1380" s="4"/>
      <c r="G1380" s="4"/>
      <c r="H1380" s="4" t="s">
        <v>7020</v>
      </c>
      <c r="I1380" s="4" t="s">
        <v>3580</v>
      </c>
      <c r="J1380" s="4" t="s">
        <v>123</v>
      </c>
      <c r="K1380" s="4"/>
      <c r="L1380" s="4" t="s">
        <v>6994</v>
      </c>
      <c r="M1380" s="4" t="s">
        <v>101</v>
      </c>
      <c r="N1380" s="4" t="s">
        <v>8</v>
      </c>
      <c r="O1380" s="4" t="s">
        <v>135</v>
      </c>
      <c r="P1380" s="4" t="s">
        <v>4814</v>
      </c>
      <c r="Q1380" s="4"/>
      <c r="R1380" s="4" t="s">
        <v>7028</v>
      </c>
      <c r="S1380" s="4" t="s">
        <v>7029</v>
      </c>
      <c r="T1380" s="4" t="s">
        <v>7030</v>
      </c>
      <c r="U1380" s="4" t="s">
        <v>7031</v>
      </c>
      <c r="V1380" s="4" t="s">
        <v>7032</v>
      </c>
      <c r="W1380" s="4" t="s">
        <v>7033</v>
      </c>
      <c r="X1380" s="4" t="s">
        <v>132</v>
      </c>
      <c r="Y1380" s="4" t="s">
        <v>7034</v>
      </c>
      <c r="Z1380" s="4"/>
      <c r="AA1380" s="4">
        <v>1466.0</v>
      </c>
      <c r="AB1380" s="4" t="s">
        <v>48</v>
      </c>
      <c r="AC1380" s="4"/>
      <c r="AD1380" s="4"/>
      <c r="AE1380" s="4"/>
      <c r="AF1380" s="4"/>
      <c r="AG1380" s="4"/>
      <c r="AH1380" s="4"/>
      <c r="AI1380" s="4"/>
      <c r="AJ1380" s="4"/>
      <c r="AK1380" s="4"/>
      <c r="AL1380" s="4"/>
      <c r="AM1380" s="4"/>
      <c r="AN1380" s="4"/>
      <c r="AO1380" s="4"/>
      <c r="AP1380" s="4" t="str">
        <f>VLOOKUP(AA1381,[1]Trộn!AA1380:AB4372,2,FALSE)</f>
        <v>#ERROR!</v>
      </c>
      <c r="AQ1380" s="4"/>
      <c r="AR1380" s="4"/>
      <c r="AS1380" s="4"/>
      <c r="AT1380" s="4"/>
      <c r="AU1380" s="4"/>
      <c r="AV1380" s="4"/>
      <c r="AW1380" s="4"/>
      <c r="AX1380" s="4"/>
      <c r="AY1380" s="4"/>
      <c r="AZ1380" s="4"/>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c r="CL1380" s="4"/>
      <c r="CM1380" s="4"/>
    </row>
    <row r="1381" ht="14.25" customHeight="1">
      <c r="A1381" s="1"/>
      <c r="B1381" s="3"/>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4"/>
      <c r="BY1381" s="4"/>
      <c r="BZ1381" s="4"/>
      <c r="CA1381" s="4"/>
      <c r="CB1381" s="4"/>
      <c r="CC1381" s="4"/>
      <c r="CD1381" s="4"/>
      <c r="CE1381" s="4"/>
      <c r="CF1381" s="4"/>
      <c r="CG1381" s="4"/>
      <c r="CH1381" s="4"/>
      <c r="CI1381" s="4"/>
      <c r="CJ1381" s="4"/>
      <c r="CK1381" s="4"/>
      <c r="CL1381" s="4"/>
      <c r="CM1381" s="4"/>
    </row>
    <row r="1382" ht="14.25" customHeight="1">
      <c r="A1382" s="1" t="str">
        <f t="shared" ref="A1382:A1388" si="258">SWITCH(B1382,"OK",IF(ISBLANK(R1382),IF(ISBLANK(P1382),"Giữ chỗ nhóm","Giữ chỗ"),"OK"),"Chưa làm",IF(P1382&lt;&gt;"","Giữ chỗ",""),0,IF(ISBLANK(R1382),"Thêm",""),"")</f>
        <v/>
      </c>
      <c r="B1382" s="3" t="str">
        <f t="shared" ref="B1382:B1388" si="259">IF(Q1382&lt;&gt;"",0,IF(O1382="",IF(N1382="",,"Tự do chọn"),SWITCH(M1382,"KSTN",IF(LEFT(O1382,1)="A","OK","Sai lớp"),"CQ",IF(LEFT(O1382,1)="B","OK","Sai lớp"),"SIE",IF(LEFT(O1382,1)="C","OK","Sai lớp"),"VN",IF(LEFT(O1382,1)="D","OK","Sai lớp"),"VN-ICT",IF(LEFT(O1382,1)="D","OK","Sai lớp"),"Sai phân công")))</f>
        <v>Tự do chọn</v>
      </c>
      <c r="C1382" s="4" t="s">
        <v>7036</v>
      </c>
      <c r="D1382" s="4" t="s">
        <v>6674</v>
      </c>
      <c r="E1382" s="4"/>
      <c r="F1382" s="4"/>
      <c r="G1382" s="4" t="s">
        <v>7037</v>
      </c>
      <c r="H1382" s="4"/>
      <c r="I1382" s="4" t="s">
        <v>3580</v>
      </c>
      <c r="J1382" s="4" t="s">
        <v>123</v>
      </c>
      <c r="K1382" s="4"/>
      <c r="L1382" s="4" t="s">
        <v>7038</v>
      </c>
      <c r="M1382" s="4" t="s">
        <v>49</v>
      </c>
      <c r="N1382" s="4" t="s">
        <v>5</v>
      </c>
      <c r="O1382" s="4"/>
      <c r="P1382" s="4"/>
      <c r="Q1382" s="4"/>
      <c r="R1382" s="4"/>
      <c r="S1382" s="4"/>
      <c r="T1382" s="4"/>
      <c r="U1382" s="4"/>
      <c r="V1382" s="4"/>
      <c r="W1382" s="4"/>
      <c r="X1382" s="4"/>
      <c r="Y1382" s="4"/>
      <c r="Z1382" s="4"/>
      <c r="AA1382" s="4">
        <v>1468.0</v>
      </c>
      <c r="AB1382" s="4" t="s">
        <v>49</v>
      </c>
      <c r="AC1382" s="4"/>
      <c r="AD1382" s="4"/>
      <c r="AE1382" s="4"/>
      <c r="AF1382" s="4"/>
      <c r="AG1382" s="4"/>
      <c r="AH1382" s="4"/>
      <c r="AI1382" s="4"/>
      <c r="AJ1382" s="4"/>
      <c r="AK1382" s="4"/>
      <c r="AL1382" s="4"/>
      <c r="AM1382" s="4"/>
      <c r="AN1382" s="4"/>
      <c r="AO1382" s="4"/>
      <c r="AP1382" s="4" t="str">
        <f>VLOOKUP(AA1383,[1]Trộn!AA1382:AB4374,2,FALSE)</f>
        <v>#ERROR!</v>
      </c>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4"/>
      <c r="CB1382" s="4"/>
      <c r="CC1382" s="4"/>
      <c r="CD1382" s="4"/>
      <c r="CE1382" s="4"/>
      <c r="CF1382" s="4"/>
      <c r="CG1382" s="4"/>
      <c r="CH1382" s="4"/>
      <c r="CI1382" s="4"/>
      <c r="CJ1382" s="4"/>
      <c r="CK1382" s="4"/>
      <c r="CL1382" s="4"/>
      <c r="CM1382" s="4"/>
    </row>
    <row r="1383" ht="14.25" customHeight="1">
      <c r="A1383" s="1" t="str">
        <f t="shared" si="258"/>
        <v/>
      </c>
      <c r="B1383" s="3">
        <f t="shared" si="259"/>
        <v>0</v>
      </c>
      <c r="C1383" s="4" t="s">
        <v>7036</v>
      </c>
      <c r="D1383" s="4" t="s">
        <v>6674</v>
      </c>
      <c r="E1383" s="4"/>
      <c r="F1383" s="4"/>
      <c r="G1383" s="4"/>
      <c r="H1383" s="4"/>
      <c r="I1383" s="4"/>
      <c r="J1383" s="4"/>
      <c r="K1383" s="4"/>
      <c r="L1383" s="4"/>
      <c r="M1383" s="4" t="s">
        <v>49</v>
      </c>
      <c r="N1383" s="4" t="s">
        <v>5</v>
      </c>
      <c r="O1383" s="4" t="s">
        <v>3275</v>
      </c>
      <c r="P1383" s="4" t="s">
        <v>2985</v>
      </c>
      <c r="Q1383" s="4" t="s">
        <v>5</v>
      </c>
      <c r="R1383" s="4" t="s">
        <v>7039</v>
      </c>
      <c r="S1383" s="4" t="s">
        <v>7040</v>
      </c>
      <c r="T1383" s="4" t="s">
        <v>7041</v>
      </c>
      <c r="U1383" s="4" t="s">
        <v>7042</v>
      </c>
      <c r="V1383" s="4" t="s">
        <v>7043</v>
      </c>
      <c r="W1383" s="4" t="s">
        <v>4858</v>
      </c>
      <c r="X1383" s="4"/>
      <c r="Y1383" s="4"/>
      <c r="Z1383" s="4"/>
      <c r="AA1383" s="4">
        <v>1469.0</v>
      </c>
      <c r="AB1383" s="4" t="s">
        <v>49</v>
      </c>
      <c r="AC1383" s="4"/>
      <c r="AD1383" s="4"/>
      <c r="AE1383" s="4"/>
      <c r="AF1383" s="4"/>
      <c r="AG1383" s="4"/>
      <c r="AH1383" s="4"/>
      <c r="AI1383" s="4"/>
      <c r="AJ1383" s="4"/>
      <c r="AK1383" s="4"/>
      <c r="AL1383" s="4"/>
      <c r="AM1383" s="4"/>
      <c r="AN1383" s="4"/>
      <c r="AO1383" s="4"/>
      <c r="AP1383" s="4" t="str">
        <f>VLOOKUP(AA1384,[1]Trộn!AA1383:AB4375,2,FALSE)</f>
        <v>#ERROR!</v>
      </c>
      <c r="AQ1383" s="4"/>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4"/>
      <c r="CD1383" s="4"/>
      <c r="CE1383" s="4"/>
      <c r="CF1383" s="4"/>
      <c r="CG1383" s="4"/>
      <c r="CH1383" s="4"/>
      <c r="CI1383" s="4"/>
      <c r="CJ1383" s="4"/>
      <c r="CK1383" s="4"/>
      <c r="CL1383" s="4"/>
      <c r="CM1383" s="4"/>
    </row>
    <row r="1384" ht="14.25" customHeight="1">
      <c r="A1384" s="1" t="str">
        <f t="shared" si="258"/>
        <v/>
      </c>
      <c r="B1384" s="3">
        <f t="shared" si="259"/>
        <v>0</v>
      </c>
      <c r="C1384" s="4" t="s">
        <v>7036</v>
      </c>
      <c r="D1384" s="4" t="s">
        <v>6674</v>
      </c>
      <c r="E1384" s="4"/>
      <c r="F1384" s="4"/>
      <c r="G1384" s="4" t="s">
        <v>7037</v>
      </c>
      <c r="H1384" s="4"/>
      <c r="I1384" s="4" t="s">
        <v>3580</v>
      </c>
      <c r="J1384" s="4" t="s">
        <v>123</v>
      </c>
      <c r="K1384" s="4"/>
      <c r="L1384" s="4" t="s">
        <v>7038</v>
      </c>
      <c r="M1384" s="4"/>
      <c r="N1384" s="4"/>
      <c r="O1384" s="4"/>
      <c r="P1384" s="4"/>
      <c r="Q1384" s="4" t="s">
        <v>144</v>
      </c>
      <c r="R1384" s="4" t="s">
        <v>7044</v>
      </c>
      <c r="S1384" s="4" t="s">
        <v>7045</v>
      </c>
      <c r="T1384" s="4" t="s">
        <v>7046</v>
      </c>
      <c r="U1384" s="4" t="s">
        <v>7047</v>
      </c>
      <c r="V1384" s="4" t="s">
        <v>7048</v>
      </c>
      <c r="W1384" s="4" t="s">
        <v>916</v>
      </c>
      <c r="X1384" s="4" t="s">
        <v>242</v>
      </c>
      <c r="Y1384" s="4"/>
      <c r="Z1384" s="4" t="s">
        <v>5910</v>
      </c>
      <c r="AA1384" s="4">
        <v>1470.0</v>
      </c>
      <c r="AB1384" s="4" t="s">
        <v>101</v>
      </c>
      <c r="AC1384" s="4"/>
      <c r="AD1384" s="4"/>
      <c r="AE1384" s="4"/>
      <c r="AF1384" s="4"/>
      <c r="AG1384" s="4"/>
      <c r="AH1384" s="4"/>
      <c r="AI1384" s="4"/>
      <c r="AJ1384" s="4"/>
      <c r="AK1384" s="4"/>
      <c r="AL1384" s="4"/>
      <c r="AM1384" s="4"/>
      <c r="AN1384" s="4"/>
      <c r="AO1384" s="4"/>
      <c r="AP1384" s="4" t="str">
        <f>VLOOKUP(AA1385,[1]Trộn!AA1384:AB4376,2,FALSE)</f>
        <v>#ERROR!</v>
      </c>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4"/>
      <c r="BS1384" s="4"/>
      <c r="BT1384" s="4"/>
      <c r="BU1384" s="4"/>
      <c r="BV1384" s="4"/>
      <c r="BW1384" s="4"/>
      <c r="BX1384" s="4"/>
      <c r="BY1384" s="4"/>
      <c r="BZ1384" s="4"/>
      <c r="CA1384" s="4"/>
      <c r="CB1384" s="4"/>
      <c r="CC1384" s="4"/>
      <c r="CD1384" s="4"/>
      <c r="CE1384" s="4"/>
      <c r="CF1384" s="4"/>
      <c r="CG1384" s="4"/>
      <c r="CH1384" s="4"/>
      <c r="CI1384" s="4"/>
      <c r="CJ1384" s="4"/>
      <c r="CK1384" s="4"/>
      <c r="CL1384" s="4"/>
      <c r="CM1384" s="4"/>
    </row>
    <row r="1385" ht="14.25" customHeight="1">
      <c r="A1385" s="1" t="str">
        <f t="shared" si="258"/>
        <v/>
      </c>
      <c r="B1385" s="3">
        <f t="shared" si="259"/>
        <v>0</v>
      </c>
      <c r="C1385" s="4" t="s">
        <v>7036</v>
      </c>
      <c r="D1385" s="4" t="s">
        <v>6674</v>
      </c>
      <c r="E1385" s="4"/>
      <c r="F1385" s="4"/>
      <c r="G1385" s="4"/>
      <c r="H1385" s="4"/>
      <c r="I1385" s="4"/>
      <c r="J1385" s="4"/>
      <c r="K1385" s="4"/>
      <c r="L1385" s="4"/>
      <c r="M1385" s="4"/>
      <c r="N1385" s="4"/>
      <c r="O1385" s="4"/>
      <c r="P1385" s="4"/>
      <c r="Q1385" s="4" t="s">
        <v>144</v>
      </c>
      <c r="R1385" s="4" t="s">
        <v>7049</v>
      </c>
      <c r="S1385" s="4" t="s">
        <v>7050</v>
      </c>
      <c r="T1385" s="4" t="s">
        <v>7051</v>
      </c>
      <c r="U1385" s="4" t="s">
        <v>7052</v>
      </c>
      <c r="V1385" s="4" t="s">
        <v>7053</v>
      </c>
      <c r="W1385" s="4" t="s">
        <v>7054</v>
      </c>
      <c r="X1385" s="4" t="s">
        <v>151</v>
      </c>
      <c r="Y1385" s="4"/>
      <c r="Z1385" s="4" t="s">
        <v>1910</v>
      </c>
      <c r="AA1385" s="4">
        <v>1471.0</v>
      </c>
      <c r="AB1385" s="4" t="s">
        <v>101</v>
      </c>
      <c r="AC1385" s="4"/>
      <c r="AD1385" s="4"/>
      <c r="AE1385" s="4"/>
      <c r="AF1385" s="4"/>
      <c r="AG1385" s="4"/>
      <c r="AH1385" s="4"/>
      <c r="AI1385" s="4"/>
      <c r="AJ1385" s="4"/>
      <c r="AK1385" s="4"/>
      <c r="AL1385" s="4"/>
      <c r="AM1385" s="4"/>
      <c r="AN1385" s="4"/>
      <c r="AO1385" s="4"/>
      <c r="AP1385" s="4" t="str">
        <f>VLOOKUP(AA1386,[1]Trộn!AA1385:AB4377,2,FALSE)</f>
        <v>#ERROR!</v>
      </c>
      <c r="AQ1385" s="4"/>
      <c r="AR1385" s="4"/>
      <c r="AS1385" s="4"/>
      <c r="AT1385" s="4"/>
      <c r="AU1385" s="4"/>
      <c r="AV1385" s="4"/>
      <c r="AW1385" s="4"/>
      <c r="AX1385" s="4"/>
      <c r="AY1385" s="4"/>
      <c r="AZ1385" s="4"/>
      <c r="BA1385" s="4"/>
      <c r="BB1385" s="4"/>
      <c r="BC1385" s="4"/>
      <c r="BD1385" s="4"/>
      <c r="BE1385" s="4"/>
      <c r="BF1385" s="4"/>
      <c r="BG1385" s="4"/>
      <c r="BH1385" s="4"/>
      <c r="BI1385" s="4"/>
      <c r="BJ1385" s="4"/>
      <c r="BK1385" s="4"/>
      <c r="BL1385" s="4"/>
      <c r="BM1385" s="4"/>
      <c r="BN1385" s="4"/>
      <c r="BO1385" s="4"/>
      <c r="BP1385" s="4"/>
      <c r="BQ1385" s="4"/>
      <c r="BR1385" s="4"/>
      <c r="BS1385" s="4"/>
      <c r="BT1385" s="4"/>
      <c r="BU1385" s="4"/>
      <c r="BV1385" s="4"/>
      <c r="BW1385" s="4"/>
      <c r="BX1385" s="4"/>
      <c r="BY1385" s="4"/>
      <c r="BZ1385" s="4"/>
      <c r="CA1385" s="4"/>
      <c r="CB1385" s="4"/>
      <c r="CC1385" s="4"/>
      <c r="CD1385" s="4"/>
      <c r="CE1385" s="4"/>
      <c r="CF1385" s="4"/>
      <c r="CG1385" s="4"/>
      <c r="CH1385" s="4"/>
      <c r="CI1385" s="4"/>
      <c r="CJ1385" s="4"/>
      <c r="CK1385" s="4"/>
      <c r="CL1385" s="4"/>
      <c r="CM1385" s="4"/>
    </row>
    <row r="1386" ht="14.25" customHeight="1">
      <c r="A1386" s="1" t="str">
        <f t="shared" si="258"/>
        <v/>
      </c>
      <c r="B1386" s="3" t="str">
        <f t="shared" si="259"/>
        <v>Tự do chọn</v>
      </c>
      <c r="C1386" s="4" t="s">
        <v>7055</v>
      </c>
      <c r="D1386" s="4" t="s">
        <v>6674</v>
      </c>
      <c r="E1386" s="4"/>
      <c r="F1386" s="4"/>
      <c r="G1386" s="4" t="s">
        <v>7056</v>
      </c>
      <c r="H1386" s="4"/>
      <c r="I1386" s="4" t="s">
        <v>3580</v>
      </c>
      <c r="J1386" s="4" t="s">
        <v>123</v>
      </c>
      <c r="K1386" s="4"/>
      <c r="L1386" s="4" t="s">
        <v>7038</v>
      </c>
      <c r="M1386" s="4" t="s">
        <v>49</v>
      </c>
      <c r="N1386" s="4" t="s">
        <v>5</v>
      </c>
      <c r="O1386" s="4"/>
      <c r="P1386" s="4"/>
      <c r="Q1386" s="4"/>
      <c r="R1386" s="4"/>
      <c r="S1386" s="4"/>
      <c r="T1386" s="4"/>
      <c r="U1386" s="4"/>
      <c r="V1386" s="4"/>
      <c r="W1386" s="4"/>
      <c r="X1386" s="4"/>
      <c r="Y1386" s="4"/>
      <c r="Z1386" s="4"/>
      <c r="AA1386" s="4">
        <v>1472.0</v>
      </c>
      <c r="AB1386" s="4" t="s">
        <v>49</v>
      </c>
      <c r="AC1386" s="4"/>
      <c r="AD1386" s="4"/>
      <c r="AE1386" s="4"/>
      <c r="AF1386" s="4"/>
      <c r="AG1386" s="4"/>
      <c r="AH1386" s="4"/>
      <c r="AI1386" s="4"/>
      <c r="AJ1386" s="4"/>
      <c r="AK1386" s="4"/>
      <c r="AL1386" s="4"/>
      <c r="AM1386" s="4"/>
      <c r="AN1386" s="4"/>
      <c r="AO1386" s="4"/>
      <c r="AP1386" s="4" t="str">
        <f>VLOOKUP(AA1387,[1]Trộn!AA1386:AB4378,2,FALSE)</f>
        <v>#ERROR!</v>
      </c>
      <c r="AQ1386" s="4"/>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c r="BZ1386" s="4"/>
      <c r="CA1386" s="4"/>
      <c r="CB1386" s="4"/>
      <c r="CC1386" s="4"/>
      <c r="CD1386" s="4"/>
      <c r="CE1386" s="4"/>
      <c r="CF1386" s="4"/>
      <c r="CG1386" s="4"/>
      <c r="CH1386" s="4"/>
      <c r="CI1386" s="4"/>
      <c r="CJ1386" s="4"/>
      <c r="CK1386" s="4"/>
      <c r="CL1386" s="4"/>
      <c r="CM1386" s="4"/>
    </row>
    <row r="1387" ht="14.25" customHeight="1">
      <c r="A1387" s="1" t="str">
        <f t="shared" si="258"/>
        <v>OK</v>
      </c>
      <c r="B1387" s="3" t="str">
        <f t="shared" si="259"/>
        <v>OK</v>
      </c>
      <c r="C1387" s="4" t="s">
        <v>7055</v>
      </c>
      <c r="D1387" s="4" t="s">
        <v>6674</v>
      </c>
      <c r="E1387" s="4"/>
      <c r="F1387" s="4"/>
      <c r="G1387" s="4" t="s">
        <v>7056</v>
      </c>
      <c r="H1387" s="4"/>
      <c r="I1387" s="4" t="s">
        <v>3580</v>
      </c>
      <c r="J1387" s="4" t="s">
        <v>123</v>
      </c>
      <c r="K1387" s="4"/>
      <c r="L1387" s="4" t="s">
        <v>7038</v>
      </c>
      <c r="M1387" s="4" t="s">
        <v>49</v>
      </c>
      <c r="N1387" s="4" t="s">
        <v>9</v>
      </c>
      <c r="O1387" s="4" t="s">
        <v>3767</v>
      </c>
      <c r="P1387" s="4" t="s">
        <v>3832</v>
      </c>
      <c r="Q1387" s="4"/>
      <c r="R1387" s="4" t="s">
        <v>7057</v>
      </c>
      <c r="S1387" s="4"/>
      <c r="T1387" s="4"/>
      <c r="U1387" s="4"/>
      <c r="V1387" s="4"/>
      <c r="W1387" s="4"/>
      <c r="X1387" s="4"/>
      <c r="Y1387" s="4"/>
      <c r="Z1387" s="4"/>
      <c r="AA1387" s="4">
        <v>1473.0</v>
      </c>
      <c r="AB1387" s="4" t="s">
        <v>49</v>
      </c>
      <c r="AC1387" s="4"/>
      <c r="AD1387" s="4"/>
      <c r="AE1387" s="4"/>
      <c r="AF1387" s="4"/>
      <c r="AG1387" s="4"/>
      <c r="AH1387" s="4"/>
      <c r="AI1387" s="4"/>
      <c r="AJ1387" s="4"/>
      <c r="AK1387" s="4"/>
      <c r="AL1387" s="4"/>
      <c r="AM1387" s="4"/>
      <c r="AN1387" s="4"/>
      <c r="AO1387" s="4"/>
      <c r="AP1387" s="4" t="str">
        <f>VLOOKUP(AA1388,[1]Trộn!AA1387:AB4379,2,FALSE)</f>
        <v>#ERROR!</v>
      </c>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4"/>
      <c r="BU1387" s="4"/>
      <c r="BV1387" s="4"/>
      <c r="BW1387" s="4"/>
      <c r="BX1387" s="4"/>
      <c r="BY1387" s="4"/>
      <c r="BZ1387" s="4"/>
      <c r="CA1387" s="4"/>
      <c r="CB1387" s="4"/>
      <c r="CC1387" s="4"/>
      <c r="CD1387" s="4"/>
      <c r="CE1387" s="4"/>
      <c r="CF1387" s="4"/>
      <c r="CG1387" s="4"/>
      <c r="CH1387" s="4"/>
      <c r="CI1387" s="4"/>
      <c r="CJ1387" s="4"/>
      <c r="CK1387" s="4"/>
      <c r="CL1387" s="4"/>
      <c r="CM1387" s="4"/>
    </row>
    <row r="1388" ht="14.25" customHeight="1">
      <c r="A1388" s="1" t="str">
        <f t="shared" si="258"/>
        <v>OK</v>
      </c>
      <c r="B1388" s="3" t="str">
        <f t="shared" si="259"/>
        <v>OK</v>
      </c>
      <c r="C1388" s="4" t="s">
        <v>7055</v>
      </c>
      <c r="D1388" s="4" t="s">
        <v>6674</v>
      </c>
      <c r="E1388" s="4"/>
      <c r="F1388" s="4"/>
      <c r="G1388" s="4" t="s">
        <v>7056</v>
      </c>
      <c r="H1388" s="4"/>
      <c r="I1388" s="4" t="s">
        <v>3580</v>
      </c>
      <c r="J1388" s="4" t="s">
        <v>123</v>
      </c>
      <c r="K1388" s="4"/>
      <c r="L1388" s="4" t="s">
        <v>7038</v>
      </c>
      <c r="M1388" s="4" t="s">
        <v>101</v>
      </c>
      <c r="N1388" s="4" t="s">
        <v>8</v>
      </c>
      <c r="O1388" s="4" t="s">
        <v>1400</v>
      </c>
      <c r="P1388" s="4" t="s">
        <v>1401</v>
      </c>
      <c r="Q1388" s="4"/>
      <c r="R1388" s="4" t="s">
        <v>7058</v>
      </c>
      <c r="S1388" s="4" t="s">
        <v>7059</v>
      </c>
      <c r="T1388" s="4" t="s">
        <v>7060</v>
      </c>
      <c r="U1388" s="4" t="s">
        <v>7061</v>
      </c>
      <c r="V1388" s="4" t="s">
        <v>7062</v>
      </c>
      <c r="W1388" s="4" t="s">
        <v>7063</v>
      </c>
      <c r="X1388" s="4" t="s">
        <v>151</v>
      </c>
      <c r="Y1388" s="4" t="s">
        <v>7064</v>
      </c>
      <c r="Z1388" s="4"/>
      <c r="AA1388" s="4">
        <v>1474.0</v>
      </c>
      <c r="AB1388" s="4" t="s">
        <v>48</v>
      </c>
      <c r="AC1388" s="4"/>
      <c r="AD1388" s="4"/>
      <c r="AE1388" s="4"/>
      <c r="AF1388" s="4"/>
      <c r="AG1388" s="4"/>
      <c r="AH1388" s="4"/>
      <c r="AI1388" s="4"/>
      <c r="AJ1388" s="4"/>
      <c r="AK1388" s="4"/>
      <c r="AL1388" s="4"/>
      <c r="AM1388" s="4"/>
      <c r="AN1388" s="4"/>
      <c r="AO1388" s="4"/>
      <c r="AP1388" s="4" t="str">
        <f>VLOOKUP(AA1389,[1]Trộn!AA1388:AB4380,2,FALSE)</f>
        <v>#ERROR!</v>
      </c>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4"/>
      <c r="CE1388" s="4"/>
      <c r="CF1388" s="4"/>
      <c r="CG1388" s="4"/>
      <c r="CH1388" s="4"/>
      <c r="CI1388" s="4"/>
      <c r="CJ1388" s="4"/>
      <c r="CK1388" s="4"/>
      <c r="CL1388" s="4"/>
      <c r="CM1388" s="4"/>
    </row>
    <row r="1389" ht="14.25" customHeight="1">
      <c r="A1389" s="1"/>
      <c r="B1389" s="3"/>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4"/>
      <c r="CE1389" s="4"/>
      <c r="CF1389" s="4"/>
      <c r="CG1389" s="4"/>
      <c r="CH1389" s="4"/>
      <c r="CI1389" s="4"/>
      <c r="CJ1389" s="4"/>
      <c r="CK1389" s="4"/>
      <c r="CL1389" s="4"/>
      <c r="CM1389" s="4"/>
    </row>
    <row r="1390" ht="14.25" customHeight="1">
      <c r="A1390" s="1" t="str">
        <f t="shared" ref="A1390:A1392" si="260">SWITCH(B1390,"OK",IF(ISBLANK(R1390),IF(ISBLANK(P1390),"Giữ chỗ nhóm","Giữ chỗ"),"OK"),"Chưa làm",IF(P1390&lt;&gt;"","Giữ chỗ",""),0,IF(ISBLANK(R1390),"Thêm",""),"")</f>
        <v/>
      </c>
      <c r="B1390" s="3" t="str">
        <f t="shared" ref="B1390:B1392" si="261">IF(Q1390&lt;&gt;"",0,IF(O1390="",IF(N1390="",,"Tự do chọn"),SWITCH(M1390,"KSTN",IF(LEFT(O1390,1)="A","OK","Sai lớp"),"CQ",IF(LEFT(O1390,1)="B","OK","Sai lớp"),"SIE",IF(LEFT(O1390,1)="C","OK","Sai lớp"),"VN",IF(LEFT(O1390,1)="D","OK","Sai lớp"),"VN-ICT",IF(LEFT(O1390,1)="D","OK","Sai lớp"),"Sai phân công")))</f>
        <v>Tự do chọn</v>
      </c>
      <c r="C1390" s="4" t="s">
        <v>7065</v>
      </c>
      <c r="D1390" s="4" t="s">
        <v>6674</v>
      </c>
      <c r="E1390" s="4"/>
      <c r="F1390" s="4"/>
      <c r="G1390" s="4" t="s">
        <v>7066</v>
      </c>
      <c r="H1390" s="4" t="s">
        <v>7067</v>
      </c>
      <c r="I1390" s="4" t="s">
        <v>3580</v>
      </c>
      <c r="J1390" s="4" t="s">
        <v>123</v>
      </c>
      <c r="K1390" s="4"/>
      <c r="L1390" s="4" t="s">
        <v>7038</v>
      </c>
      <c r="M1390" s="4" t="s">
        <v>49</v>
      </c>
      <c r="N1390" s="4" t="s">
        <v>5</v>
      </c>
      <c r="O1390" s="4"/>
      <c r="P1390" s="4"/>
      <c r="Q1390" s="4"/>
      <c r="R1390" s="4"/>
      <c r="S1390" s="4"/>
      <c r="T1390" s="4"/>
      <c r="U1390" s="4"/>
      <c r="V1390" s="4"/>
      <c r="W1390" s="4"/>
      <c r="X1390" s="4"/>
      <c r="Y1390" s="4"/>
      <c r="Z1390" s="4"/>
      <c r="AA1390" s="4">
        <v>1476.0</v>
      </c>
      <c r="AB1390" s="4" t="s">
        <v>49</v>
      </c>
      <c r="AC1390" s="4"/>
      <c r="AD1390" s="4"/>
      <c r="AE1390" s="4"/>
      <c r="AF1390" s="4"/>
      <c r="AG1390" s="4"/>
      <c r="AH1390" s="4"/>
      <c r="AI1390" s="4"/>
      <c r="AJ1390" s="4"/>
      <c r="AK1390" s="4"/>
      <c r="AL1390" s="4"/>
      <c r="AM1390" s="4"/>
      <c r="AN1390" s="4"/>
      <c r="AO1390" s="4"/>
      <c r="AP1390" s="4" t="str">
        <f>VLOOKUP(AA1391,[1]Trộn!AA1390:AB4382,2,FALSE)</f>
        <v>#ERROR!</v>
      </c>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c r="CM1390" s="4"/>
    </row>
    <row r="1391" ht="14.25" customHeight="1">
      <c r="A1391" s="1" t="str">
        <f t="shared" si="260"/>
        <v/>
      </c>
      <c r="B1391" s="3" t="str">
        <f t="shared" si="261"/>
        <v>Tự do chọn</v>
      </c>
      <c r="C1391" s="4" t="s">
        <v>7065</v>
      </c>
      <c r="D1391" s="4" t="s">
        <v>6674</v>
      </c>
      <c r="E1391" s="4"/>
      <c r="F1391" s="4"/>
      <c r="G1391" s="4" t="s">
        <v>7066</v>
      </c>
      <c r="H1391" s="4" t="s">
        <v>7067</v>
      </c>
      <c r="I1391" s="4" t="s">
        <v>3580</v>
      </c>
      <c r="J1391" s="4" t="s">
        <v>123</v>
      </c>
      <c r="K1391" s="4"/>
      <c r="L1391" s="4" t="s">
        <v>7038</v>
      </c>
      <c r="M1391" s="4" t="s">
        <v>49</v>
      </c>
      <c r="N1391" s="4" t="s">
        <v>9</v>
      </c>
      <c r="O1391" s="4"/>
      <c r="P1391" s="4"/>
      <c r="Q1391" s="4"/>
      <c r="R1391" s="4"/>
      <c r="S1391" s="4"/>
      <c r="T1391" s="4"/>
      <c r="U1391" s="4"/>
      <c r="V1391" s="4"/>
      <c r="W1391" s="4"/>
      <c r="X1391" s="4"/>
      <c r="Y1391" s="4"/>
      <c r="Z1391" s="4"/>
      <c r="AA1391" s="4">
        <v>1477.0</v>
      </c>
      <c r="AB1391" s="4" t="s">
        <v>49</v>
      </c>
      <c r="AC1391" s="4"/>
      <c r="AD1391" s="4"/>
      <c r="AE1391" s="4"/>
      <c r="AF1391" s="4"/>
      <c r="AG1391" s="4"/>
      <c r="AH1391" s="4"/>
      <c r="AI1391" s="4"/>
      <c r="AJ1391" s="4"/>
      <c r="AK1391" s="4"/>
      <c r="AL1391" s="4"/>
      <c r="AM1391" s="4"/>
      <c r="AN1391" s="4"/>
      <c r="AO1391" s="4"/>
      <c r="AP1391" s="4" t="str">
        <f>VLOOKUP(AA1392,[1]Trộn!AA1391:AB4383,2,FALSE)</f>
        <v>#ERROR!</v>
      </c>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c r="CL1391" s="4"/>
      <c r="CM1391" s="4"/>
    </row>
    <row r="1392" ht="14.25" customHeight="1">
      <c r="A1392" s="1" t="str">
        <f t="shared" si="260"/>
        <v/>
      </c>
      <c r="B1392" s="3" t="str">
        <f t="shared" si="261"/>
        <v>Tự do chọn</v>
      </c>
      <c r="C1392" s="4" t="s">
        <v>7065</v>
      </c>
      <c r="D1392" s="4" t="s">
        <v>6674</v>
      </c>
      <c r="E1392" s="4"/>
      <c r="F1392" s="4"/>
      <c r="G1392" s="4" t="s">
        <v>7066</v>
      </c>
      <c r="H1392" s="4" t="s">
        <v>7067</v>
      </c>
      <c r="I1392" s="4" t="s">
        <v>3580</v>
      </c>
      <c r="J1392" s="4" t="s">
        <v>123</v>
      </c>
      <c r="K1392" s="4"/>
      <c r="L1392" s="4" t="s">
        <v>7038</v>
      </c>
      <c r="M1392" s="4" t="s">
        <v>101</v>
      </c>
      <c r="N1392" s="4" t="s">
        <v>8</v>
      </c>
      <c r="O1392" s="4"/>
      <c r="P1392" s="4"/>
      <c r="Q1392" s="4"/>
      <c r="R1392" s="4"/>
      <c r="S1392" s="4"/>
      <c r="T1392" s="4"/>
      <c r="U1392" s="4"/>
      <c r="V1392" s="4"/>
      <c r="W1392" s="4"/>
      <c r="X1392" s="4"/>
      <c r="Y1392" s="4"/>
      <c r="Z1392" s="4"/>
      <c r="AA1392" s="4">
        <v>1478.0</v>
      </c>
      <c r="AB1392" s="4" t="s">
        <v>48</v>
      </c>
      <c r="AC1392" s="4"/>
      <c r="AD1392" s="4"/>
      <c r="AE1392" s="4"/>
      <c r="AF1392" s="4"/>
      <c r="AG1392" s="4"/>
      <c r="AH1392" s="4"/>
      <c r="AI1392" s="4"/>
      <c r="AJ1392" s="4"/>
      <c r="AK1392" s="4"/>
      <c r="AL1392" s="4"/>
      <c r="AM1392" s="4"/>
      <c r="AN1392" s="4"/>
      <c r="AO1392" s="4"/>
      <c r="AP1392" s="4" t="str">
        <f>VLOOKUP(AA1393,[1]Trộn!AA1392:AB4384,2,FALSE)</f>
        <v>#ERROR!</v>
      </c>
      <c r="AQ1392" s="4"/>
      <c r="AR1392" s="4"/>
      <c r="AS1392" s="4"/>
      <c r="AT1392" s="4"/>
      <c r="AU1392" s="4"/>
      <c r="AV1392" s="4"/>
      <c r="AW1392" s="4"/>
      <c r="AX1392" s="4"/>
      <c r="AY1392" s="4"/>
      <c r="AZ1392" s="4"/>
      <c r="BA1392" s="4"/>
      <c r="BB1392" s="4"/>
      <c r="BC1392" s="4"/>
      <c r="BD1392" s="4"/>
      <c r="BE1392" s="4"/>
      <c r="BF1392" s="4"/>
      <c r="BG1392" s="4"/>
      <c r="BH1392" s="4"/>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c r="CL1392" s="4"/>
      <c r="CM1392" s="4"/>
    </row>
    <row r="1393" ht="14.25" customHeight="1">
      <c r="A1393" s="1"/>
      <c r="B1393" s="3"/>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c r="CL1393" s="4"/>
      <c r="CM1393" s="4"/>
    </row>
    <row r="1394" ht="14.25" customHeight="1">
      <c r="A1394" s="1" t="str">
        <f t="shared" ref="A1394:A1396" si="262">SWITCH(B1394,"OK",IF(ISBLANK(R1394),IF(ISBLANK(P1394),"Giữ chỗ nhóm","Giữ chỗ"),"OK"),"Chưa làm",IF(P1394&lt;&gt;"","Giữ chỗ",""),0,IF(ISBLANK(R1394),"Thêm",""),"")</f>
        <v>OK</v>
      </c>
      <c r="B1394" s="3" t="str">
        <f t="shared" ref="B1394:B1396" si="263">IF(Q1394&lt;&gt;"",0,IF(O1394="",IF(N1394="",,"Tự do chọn"),SWITCH(M1394,"KSTN",IF(LEFT(O1394,1)="A","OK","Sai lớp"),"CQ",IF(LEFT(O1394,1)="B","OK","Sai lớp"),"SIE",IF(LEFT(O1394,1)="C","OK","Sai lớp"),"VN",IF(LEFT(O1394,1)="D","OK","Sai lớp"),"VN-ICT",IF(LEFT(O1394,1)="D","OK","Sai lớp"),"Sai phân công")))</f>
        <v>OK</v>
      </c>
      <c r="C1394" s="4" t="s">
        <v>7068</v>
      </c>
      <c r="D1394" s="4" t="s">
        <v>6674</v>
      </c>
      <c r="E1394" s="4"/>
      <c r="F1394" s="4"/>
      <c r="G1394" s="4"/>
      <c r="H1394" s="4" t="s">
        <v>7069</v>
      </c>
      <c r="I1394" s="4" t="s">
        <v>3580</v>
      </c>
      <c r="J1394" s="4" t="s">
        <v>123</v>
      </c>
      <c r="K1394" s="4"/>
      <c r="L1394" s="4" t="s">
        <v>7038</v>
      </c>
      <c r="M1394" s="4" t="s">
        <v>49</v>
      </c>
      <c r="N1394" s="4" t="s">
        <v>5</v>
      </c>
      <c r="O1394" s="4" t="s">
        <v>3275</v>
      </c>
      <c r="P1394" s="4" t="s">
        <v>4285</v>
      </c>
      <c r="Q1394" s="4"/>
      <c r="R1394" s="4" t="s">
        <v>7070</v>
      </c>
      <c r="S1394" s="4" t="s">
        <v>7071</v>
      </c>
      <c r="T1394" s="4" t="s">
        <v>7072</v>
      </c>
      <c r="U1394" s="4" t="s">
        <v>7073</v>
      </c>
      <c r="V1394" s="4" t="s">
        <v>7074</v>
      </c>
      <c r="W1394" s="4" t="s">
        <v>7075</v>
      </c>
      <c r="X1394" s="4"/>
      <c r="Y1394" s="4"/>
      <c r="Z1394" s="4"/>
      <c r="AA1394" s="4">
        <v>1480.0</v>
      </c>
      <c r="AB1394" s="4" t="s">
        <v>49</v>
      </c>
      <c r="AC1394" s="4"/>
      <c r="AD1394" s="4"/>
      <c r="AE1394" s="4"/>
      <c r="AF1394" s="4"/>
      <c r="AG1394" s="4"/>
      <c r="AH1394" s="4"/>
      <c r="AI1394" s="4"/>
      <c r="AJ1394" s="4"/>
      <c r="AK1394" s="4"/>
      <c r="AL1394" s="4"/>
      <c r="AM1394" s="4"/>
      <c r="AN1394" s="4"/>
      <c r="AO1394" s="4"/>
      <c r="AP1394" s="4" t="str">
        <f>VLOOKUP(AA1395,[1]Trộn!AA1394:AB4386,2,FALSE)</f>
        <v>#ERROR!</v>
      </c>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4"/>
      <c r="CB1394" s="4"/>
      <c r="CC1394" s="4"/>
      <c r="CD1394" s="4"/>
      <c r="CE1394" s="4"/>
      <c r="CF1394" s="4"/>
      <c r="CG1394" s="4"/>
      <c r="CH1394" s="4"/>
      <c r="CI1394" s="4"/>
      <c r="CJ1394" s="4"/>
      <c r="CK1394" s="4"/>
      <c r="CL1394" s="4"/>
      <c r="CM1394" s="4"/>
    </row>
    <row r="1395" ht="14.25" customHeight="1">
      <c r="A1395" s="1" t="str">
        <f t="shared" si="262"/>
        <v/>
      </c>
      <c r="B1395" s="3" t="str">
        <f t="shared" si="263"/>
        <v>Tự do chọn</v>
      </c>
      <c r="C1395" s="4" t="s">
        <v>7068</v>
      </c>
      <c r="D1395" s="4" t="s">
        <v>6674</v>
      </c>
      <c r="E1395" s="4"/>
      <c r="F1395" s="4"/>
      <c r="G1395" s="4"/>
      <c r="H1395" s="4" t="s">
        <v>7069</v>
      </c>
      <c r="I1395" s="4" t="s">
        <v>3580</v>
      </c>
      <c r="J1395" s="4" t="s">
        <v>123</v>
      </c>
      <c r="K1395" s="4"/>
      <c r="L1395" s="4" t="s">
        <v>7038</v>
      </c>
      <c r="M1395" s="4" t="s">
        <v>49</v>
      </c>
      <c r="N1395" s="4" t="s">
        <v>9</v>
      </c>
      <c r="O1395" s="4"/>
      <c r="P1395" s="4"/>
      <c r="Q1395" s="4"/>
      <c r="R1395" s="4"/>
      <c r="S1395" s="4"/>
      <c r="T1395" s="4"/>
      <c r="U1395" s="4"/>
      <c r="V1395" s="4"/>
      <c r="W1395" s="4"/>
      <c r="X1395" s="4"/>
      <c r="Y1395" s="4"/>
      <c r="Z1395" s="4"/>
      <c r="AA1395" s="4">
        <v>1481.0</v>
      </c>
      <c r="AB1395" s="4" t="s">
        <v>49</v>
      </c>
      <c r="AC1395" s="4"/>
      <c r="AD1395" s="4"/>
      <c r="AE1395" s="4"/>
      <c r="AF1395" s="4"/>
      <c r="AG1395" s="4"/>
      <c r="AH1395" s="4"/>
      <c r="AI1395" s="4"/>
      <c r="AJ1395" s="4"/>
      <c r="AK1395" s="4"/>
      <c r="AL1395" s="4"/>
      <c r="AM1395" s="4"/>
      <c r="AN1395" s="4"/>
      <c r="AO1395" s="4"/>
      <c r="AP1395" s="4" t="str">
        <f>VLOOKUP(AA1396,[1]Trộn!AA1395:AB4387,2,FALSE)</f>
        <v>#ERROR!</v>
      </c>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c r="CL1395" s="4"/>
      <c r="CM1395" s="4"/>
    </row>
    <row r="1396" ht="14.25" customHeight="1">
      <c r="A1396" s="1" t="str">
        <f t="shared" si="262"/>
        <v/>
      </c>
      <c r="B1396" s="3" t="str">
        <f t="shared" si="263"/>
        <v>Tự do chọn</v>
      </c>
      <c r="C1396" s="4" t="s">
        <v>7068</v>
      </c>
      <c r="D1396" s="4" t="s">
        <v>6674</v>
      </c>
      <c r="E1396" s="4"/>
      <c r="F1396" s="4"/>
      <c r="G1396" s="4"/>
      <c r="H1396" s="4" t="s">
        <v>7069</v>
      </c>
      <c r="I1396" s="4" t="s">
        <v>3580</v>
      </c>
      <c r="J1396" s="4" t="s">
        <v>123</v>
      </c>
      <c r="K1396" s="4"/>
      <c r="L1396" s="4" t="s">
        <v>7038</v>
      </c>
      <c r="M1396" s="4" t="s">
        <v>101</v>
      </c>
      <c r="N1396" s="4" t="s">
        <v>8</v>
      </c>
      <c r="O1396" s="4"/>
      <c r="P1396" s="4"/>
      <c r="Q1396" s="4"/>
      <c r="R1396" s="4"/>
      <c r="S1396" s="4"/>
      <c r="T1396" s="4"/>
      <c r="U1396" s="4"/>
      <c r="V1396" s="4"/>
      <c r="W1396" s="4"/>
      <c r="X1396" s="4"/>
      <c r="Y1396" s="4"/>
      <c r="Z1396" s="4"/>
      <c r="AA1396" s="4">
        <v>1482.0</v>
      </c>
      <c r="AB1396" s="4" t="s">
        <v>48</v>
      </c>
      <c r="AC1396" s="4"/>
      <c r="AD1396" s="4"/>
      <c r="AE1396" s="4"/>
      <c r="AF1396" s="4"/>
      <c r="AG1396" s="4"/>
      <c r="AH1396" s="4"/>
      <c r="AI1396" s="4"/>
      <c r="AJ1396" s="4"/>
      <c r="AK1396" s="4"/>
      <c r="AL1396" s="4"/>
      <c r="AM1396" s="4"/>
      <c r="AN1396" s="4"/>
      <c r="AO1396" s="4"/>
      <c r="AP1396" s="4" t="str">
        <f>VLOOKUP(AA1397,[1]Trộn!AA1396:AB4388,2,FALSE)</f>
        <v>#ERROR!</v>
      </c>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c r="CL1396" s="4"/>
      <c r="CM1396" s="4"/>
    </row>
    <row r="1397" ht="14.25" customHeight="1">
      <c r="A1397" s="1"/>
      <c r="B1397" s="3"/>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c r="CJ1397" s="4"/>
      <c r="CK1397" s="4"/>
      <c r="CL1397" s="4"/>
      <c r="CM1397" s="4"/>
    </row>
    <row r="1398" ht="14.25" customHeight="1">
      <c r="A1398" s="1" t="str">
        <f t="shared" ref="A1398:A1400" si="264">SWITCH(B1398,"OK",IF(ISBLANK(R1398),IF(ISBLANK(P1398),"Giữ chỗ nhóm","Giữ chỗ"),"OK"),"Chưa làm",IF(P1398&lt;&gt;"","Giữ chỗ",""),0,IF(ISBLANK(R1398),"Thêm",""),"")</f>
        <v/>
      </c>
      <c r="B1398" s="3" t="str">
        <f t="shared" ref="B1398:B1400" si="265">IF(Q1398&lt;&gt;"",0,IF(O1398="",IF(N1398="",,"Tự do chọn"),SWITCH(M1398,"KSTN",IF(LEFT(O1398,1)="A","OK","Sai lớp"),"CQ",IF(LEFT(O1398,1)="B","OK","Sai lớp"),"SIE",IF(LEFT(O1398,1)="C","OK","Sai lớp"),"VN",IF(LEFT(O1398,1)="D","OK","Sai lớp"),"VN-ICT",IF(LEFT(O1398,1)="D","OK","Sai lớp"),"Sai phân công")))</f>
        <v>Tự do chọn</v>
      </c>
      <c r="C1398" s="4" t="s">
        <v>7076</v>
      </c>
      <c r="D1398" s="4" t="s">
        <v>6674</v>
      </c>
      <c r="E1398" s="4"/>
      <c r="F1398" s="4"/>
      <c r="G1398" s="4" t="s">
        <v>7077</v>
      </c>
      <c r="H1398" s="4" t="s">
        <v>7078</v>
      </c>
      <c r="I1398" s="4" t="s">
        <v>3580</v>
      </c>
      <c r="J1398" s="4" t="s">
        <v>123</v>
      </c>
      <c r="K1398" s="4"/>
      <c r="L1398" s="4" t="s">
        <v>7038</v>
      </c>
      <c r="M1398" s="4" t="s">
        <v>49</v>
      </c>
      <c r="N1398" s="4" t="s">
        <v>5</v>
      </c>
      <c r="O1398" s="4"/>
      <c r="P1398" s="4"/>
      <c r="Q1398" s="4"/>
      <c r="R1398" s="4"/>
      <c r="S1398" s="4"/>
      <c r="T1398" s="4"/>
      <c r="U1398" s="4"/>
      <c r="V1398" s="4"/>
      <c r="W1398" s="4"/>
      <c r="X1398" s="4"/>
      <c r="Y1398" s="4"/>
      <c r="Z1398" s="4"/>
      <c r="AA1398" s="4">
        <v>1484.0</v>
      </c>
      <c r="AB1398" s="4" t="s">
        <v>49</v>
      </c>
      <c r="AC1398" s="4"/>
      <c r="AD1398" s="4"/>
      <c r="AE1398" s="4"/>
      <c r="AF1398" s="4"/>
      <c r="AG1398" s="4"/>
      <c r="AH1398" s="4"/>
      <c r="AI1398" s="4"/>
      <c r="AJ1398" s="4"/>
      <c r="AK1398" s="4"/>
      <c r="AL1398" s="4"/>
      <c r="AM1398" s="4"/>
      <c r="AN1398" s="4"/>
      <c r="AO1398" s="4"/>
      <c r="AP1398" s="4" t="str">
        <f>VLOOKUP(AA1399,[1]Trộn!AA1398:AB4390,2,FALSE)</f>
        <v>#ERROR!</v>
      </c>
      <c r="AQ1398" s="4"/>
      <c r="AR1398" s="4"/>
      <c r="AS1398" s="4"/>
      <c r="AT1398" s="4"/>
      <c r="AU1398" s="4"/>
      <c r="AV1398" s="4"/>
      <c r="AW1398" s="4"/>
      <c r="AX1398" s="4"/>
      <c r="AY1398" s="4"/>
      <c r="AZ1398" s="4"/>
      <c r="BA1398" s="4"/>
      <c r="BB1398" s="4"/>
      <c r="BC1398" s="4"/>
      <c r="BD1398" s="4"/>
      <c r="BE1398" s="4"/>
      <c r="BF1398" s="4"/>
      <c r="BG1398" s="4"/>
      <c r="BH1398" s="4"/>
      <c r="BI1398" s="4"/>
      <c r="BJ1398" s="4"/>
      <c r="BK1398" s="4"/>
      <c r="BL1398" s="4"/>
      <c r="BM1398" s="4"/>
      <c r="BN1398" s="4"/>
      <c r="BO1398" s="4"/>
      <c r="BP1398" s="4"/>
      <c r="BQ1398" s="4"/>
      <c r="BR1398" s="4"/>
      <c r="BS1398" s="4"/>
      <c r="BT1398" s="4"/>
      <c r="BU1398" s="4"/>
      <c r="BV1398" s="4"/>
      <c r="BW1398" s="4"/>
      <c r="BX1398" s="4"/>
      <c r="BY1398" s="4"/>
      <c r="BZ1398" s="4"/>
      <c r="CA1398" s="4"/>
      <c r="CB1398" s="4"/>
      <c r="CC1398" s="4"/>
      <c r="CD1398" s="4"/>
      <c r="CE1398" s="4"/>
      <c r="CF1398" s="4"/>
      <c r="CG1398" s="4"/>
      <c r="CH1398" s="4"/>
      <c r="CI1398" s="4"/>
      <c r="CJ1398" s="4"/>
      <c r="CK1398" s="4"/>
      <c r="CL1398" s="4"/>
      <c r="CM1398" s="4"/>
    </row>
    <row r="1399" ht="14.25" customHeight="1">
      <c r="A1399" s="1" t="str">
        <f t="shared" si="264"/>
        <v>OK</v>
      </c>
      <c r="B1399" s="3" t="str">
        <f t="shared" si="265"/>
        <v>OK</v>
      </c>
      <c r="C1399" s="4" t="s">
        <v>7076</v>
      </c>
      <c r="D1399" s="4" t="s">
        <v>6674</v>
      </c>
      <c r="E1399" s="4"/>
      <c r="F1399" s="4"/>
      <c r="G1399" s="4" t="s">
        <v>7077</v>
      </c>
      <c r="H1399" s="4" t="s">
        <v>7078</v>
      </c>
      <c r="I1399" s="4" t="s">
        <v>3580</v>
      </c>
      <c r="J1399" s="4" t="s">
        <v>123</v>
      </c>
      <c r="K1399" s="4"/>
      <c r="L1399" s="4" t="s">
        <v>7038</v>
      </c>
      <c r="M1399" s="4" t="s">
        <v>49</v>
      </c>
      <c r="N1399" s="4" t="s">
        <v>9</v>
      </c>
      <c r="O1399" s="4" t="s">
        <v>3122</v>
      </c>
      <c r="P1399" s="4" t="s">
        <v>3674</v>
      </c>
      <c r="Q1399" s="4"/>
      <c r="R1399" s="4" t="s">
        <v>7079</v>
      </c>
      <c r="S1399" s="4"/>
      <c r="T1399" s="4"/>
      <c r="U1399" s="4"/>
      <c r="V1399" s="4"/>
      <c r="W1399" s="4"/>
      <c r="X1399" s="4"/>
      <c r="Y1399" s="4"/>
      <c r="Z1399" s="4"/>
      <c r="AA1399" s="4">
        <v>1485.0</v>
      </c>
      <c r="AB1399" s="4" t="s">
        <v>49</v>
      </c>
      <c r="AC1399" s="4"/>
      <c r="AD1399" s="4"/>
      <c r="AE1399" s="4"/>
      <c r="AF1399" s="4"/>
      <c r="AG1399" s="4"/>
      <c r="AH1399" s="4"/>
      <c r="AI1399" s="4"/>
      <c r="AJ1399" s="4"/>
      <c r="AK1399" s="4"/>
      <c r="AL1399" s="4"/>
      <c r="AM1399" s="4"/>
      <c r="AN1399" s="4"/>
      <c r="AO1399" s="4"/>
      <c r="AP1399" s="4" t="str">
        <f>VLOOKUP(AA1400,[1]Trộn!AA1399:AB4391,2,FALSE)</f>
        <v>#ERROR!</v>
      </c>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c r="CL1399" s="4"/>
      <c r="CM1399" s="4"/>
    </row>
    <row r="1400" ht="14.25" customHeight="1">
      <c r="A1400" s="1" t="str">
        <f t="shared" si="264"/>
        <v/>
      </c>
      <c r="B1400" s="3" t="str">
        <f t="shared" si="265"/>
        <v>Tự do chọn</v>
      </c>
      <c r="C1400" s="4" t="s">
        <v>7076</v>
      </c>
      <c r="D1400" s="4" t="s">
        <v>6674</v>
      </c>
      <c r="E1400" s="4"/>
      <c r="F1400" s="4"/>
      <c r="G1400" s="4" t="s">
        <v>7077</v>
      </c>
      <c r="H1400" s="4" t="s">
        <v>7078</v>
      </c>
      <c r="I1400" s="4" t="s">
        <v>3580</v>
      </c>
      <c r="J1400" s="4" t="s">
        <v>123</v>
      </c>
      <c r="K1400" s="4"/>
      <c r="L1400" s="4" t="s">
        <v>7038</v>
      </c>
      <c r="M1400" s="4" t="s">
        <v>101</v>
      </c>
      <c r="N1400" s="4" t="s">
        <v>8</v>
      </c>
      <c r="O1400" s="4"/>
      <c r="P1400" s="4"/>
      <c r="Q1400" s="4"/>
      <c r="R1400" s="4"/>
      <c r="S1400" s="4"/>
      <c r="T1400" s="4"/>
      <c r="U1400" s="4"/>
      <c r="V1400" s="4"/>
      <c r="W1400" s="4"/>
      <c r="X1400" s="4"/>
      <c r="Y1400" s="4"/>
      <c r="Z1400" s="4"/>
      <c r="AA1400" s="4">
        <v>1486.0</v>
      </c>
      <c r="AB1400" s="4" t="s">
        <v>48</v>
      </c>
      <c r="AC1400" s="4"/>
      <c r="AD1400" s="4"/>
      <c r="AE1400" s="4"/>
      <c r="AF1400" s="4"/>
      <c r="AG1400" s="4"/>
      <c r="AH1400" s="4"/>
      <c r="AI1400" s="4"/>
      <c r="AJ1400" s="4"/>
      <c r="AK1400" s="4"/>
      <c r="AL1400" s="4"/>
      <c r="AM1400" s="4"/>
      <c r="AN1400" s="4"/>
      <c r="AO1400" s="4"/>
      <c r="AP1400" s="4" t="str">
        <f>VLOOKUP(AA1401,[1]Trộn!AA1400:AB4392,2,FALSE)</f>
        <v>#ERROR!</v>
      </c>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4"/>
      <c r="CF1400" s="4"/>
      <c r="CG1400" s="4"/>
      <c r="CH1400" s="4"/>
      <c r="CI1400" s="4"/>
      <c r="CJ1400" s="4"/>
      <c r="CK1400" s="4"/>
      <c r="CL1400" s="4"/>
      <c r="CM1400" s="4"/>
    </row>
    <row r="1401" ht="14.25" customHeight="1">
      <c r="A1401" s="1"/>
      <c r="B1401" s="3"/>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c r="CF1401" s="4"/>
      <c r="CG1401" s="4"/>
      <c r="CH1401" s="4"/>
      <c r="CI1401" s="4"/>
      <c r="CJ1401" s="4"/>
      <c r="CK1401" s="4"/>
      <c r="CL1401" s="4"/>
      <c r="CM1401" s="4"/>
    </row>
    <row r="1402" ht="14.25" customHeight="1">
      <c r="A1402" s="1" t="str">
        <f t="shared" ref="A1402:A1404" si="266">SWITCH(B1402,"OK",IF(ISBLANK(R1402),IF(ISBLANK(P1402),"Giữ chỗ nhóm","Giữ chỗ"),"OK"),"Chưa làm",IF(P1402&lt;&gt;"","Giữ chỗ",""),0,IF(ISBLANK(R1402),"Thêm",""),"")</f>
        <v>OK</v>
      </c>
      <c r="B1402" s="3" t="str">
        <f t="shared" ref="B1402:B1404" si="267">IF(Q1402&lt;&gt;"",0,IF(O1402="",IF(N1402="",,"Tự do chọn"),SWITCH(M1402,"KSTN",IF(LEFT(O1402,1)="A","OK","Sai lớp"),"CQ",IF(LEFT(O1402,1)="B","OK","Sai lớp"),"SIE",IF(LEFT(O1402,1)="C","OK","Sai lớp"),"VN",IF(LEFT(O1402,1)="D","OK","Sai lớp"),"VN-ICT",IF(LEFT(O1402,1)="D","OK","Sai lớp"),"Sai phân công")))</f>
        <v>OK</v>
      </c>
      <c r="C1402" s="4" t="s">
        <v>7080</v>
      </c>
      <c r="D1402" s="4" t="s">
        <v>6674</v>
      </c>
      <c r="E1402" s="4"/>
      <c r="F1402" s="4"/>
      <c r="G1402" s="4"/>
      <c r="H1402" s="4" t="s">
        <v>7081</v>
      </c>
      <c r="I1402" s="4" t="s">
        <v>3580</v>
      </c>
      <c r="J1402" s="4" t="s">
        <v>123</v>
      </c>
      <c r="K1402" s="4"/>
      <c r="L1402" s="4" t="s">
        <v>7038</v>
      </c>
      <c r="M1402" s="4" t="s">
        <v>49</v>
      </c>
      <c r="N1402" s="4" t="s">
        <v>5</v>
      </c>
      <c r="O1402" s="4" t="s">
        <v>3122</v>
      </c>
      <c r="P1402" s="4" t="s">
        <v>3674</v>
      </c>
      <c r="Q1402" s="4"/>
      <c r="R1402" s="4" t="s">
        <v>7082</v>
      </c>
      <c r="S1402" s="4" t="s">
        <v>7083</v>
      </c>
      <c r="T1402" s="4" t="s">
        <v>7084</v>
      </c>
      <c r="U1402" s="4" t="s">
        <v>7085</v>
      </c>
      <c r="V1402" s="4" t="s">
        <v>7086</v>
      </c>
      <c r="W1402" s="4" t="s">
        <v>7087</v>
      </c>
      <c r="X1402" s="4"/>
      <c r="Y1402" s="4"/>
      <c r="Z1402" s="4"/>
      <c r="AA1402" s="4">
        <v>1488.0</v>
      </c>
      <c r="AB1402" s="4" t="s">
        <v>49</v>
      </c>
      <c r="AC1402" s="4"/>
      <c r="AD1402" s="4"/>
      <c r="AE1402" s="4"/>
      <c r="AF1402" s="4"/>
      <c r="AG1402" s="4"/>
      <c r="AH1402" s="4"/>
      <c r="AI1402" s="4"/>
      <c r="AJ1402" s="4"/>
      <c r="AK1402" s="4"/>
      <c r="AL1402" s="4"/>
      <c r="AM1402" s="4"/>
      <c r="AN1402" s="4"/>
      <c r="AO1402" s="4"/>
      <c r="AP1402" s="4" t="str">
        <f>VLOOKUP(AA1403,[1]Trộn!AA1402:AB4394,2,FALSE)</f>
        <v>#ERROR!</v>
      </c>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X1402" s="4"/>
      <c r="BY1402" s="4"/>
      <c r="BZ1402" s="4"/>
      <c r="CA1402" s="4"/>
      <c r="CB1402" s="4"/>
      <c r="CC1402" s="4"/>
      <c r="CD1402" s="4"/>
      <c r="CE1402" s="4"/>
      <c r="CF1402" s="4"/>
      <c r="CG1402" s="4"/>
      <c r="CH1402" s="4"/>
      <c r="CI1402" s="4"/>
      <c r="CJ1402" s="4"/>
      <c r="CK1402" s="4"/>
      <c r="CL1402" s="4"/>
      <c r="CM1402" s="4"/>
    </row>
    <row r="1403" ht="14.25" customHeight="1">
      <c r="A1403" s="1" t="str">
        <f t="shared" si="266"/>
        <v>OK</v>
      </c>
      <c r="B1403" s="3" t="str">
        <f t="shared" si="267"/>
        <v>OK</v>
      </c>
      <c r="C1403" s="4" t="s">
        <v>7080</v>
      </c>
      <c r="D1403" s="4" t="s">
        <v>6674</v>
      </c>
      <c r="E1403" s="4"/>
      <c r="F1403" s="4"/>
      <c r="G1403" s="4"/>
      <c r="H1403" s="4" t="s">
        <v>7081</v>
      </c>
      <c r="I1403" s="4" t="s">
        <v>3580</v>
      </c>
      <c r="J1403" s="4" t="s">
        <v>123</v>
      </c>
      <c r="K1403" s="4"/>
      <c r="L1403" s="4" t="s">
        <v>7038</v>
      </c>
      <c r="M1403" s="4" t="s">
        <v>49</v>
      </c>
      <c r="N1403" s="4" t="s">
        <v>9</v>
      </c>
      <c r="O1403" s="4" t="s">
        <v>3122</v>
      </c>
      <c r="P1403" s="4" t="s">
        <v>3674</v>
      </c>
      <c r="Q1403" s="4"/>
      <c r="R1403" s="4" t="s">
        <v>7088</v>
      </c>
      <c r="S1403" s="4"/>
      <c r="T1403" s="4"/>
      <c r="U1403" s="4"/>
      <c r="V1403" s="4"/>
      <c r="W1403" s="4"/>
      <c r="X1403" s="4"/>
      <c r="Y1403" s="4"/>
      <c r="Z1403" s="4"/>
      <c r="AA1403" s="4">
        <v>1489.0</v>
      </c>
      <c r="AB1403" s="4" t="s">
        <v>49</v>
      </c>
      <c r="AC1403" s="4"/>
      <c r="AD1403" s="4"/>
      <c r="AE1403" s="4"/>
      <c r="AF1403" s="4"/>
      <c r="AG1403" s="4"/>
      <c r="AH1403" s="4"/>
      <c r="AI1403" s="4"/>
      <c r="AJ1403" s="4"/>
      <c r="AK1403" s="4"/>
      <c r="AL1403" s="4"/>
      <c r="AM1403" s="4"/>
      <c r="AN1403" s="4"/>
      <c r="AO1403" s="4"/>
      <c r="AP1403" s="4" t="str">
        <f>VLOOKUP(AA1404,[1]Trộn!AA1403:AB4395,2,FALSE)</f>
        <v>#ERROR!</v>
      </c>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4"/>
      <c r="CE1403" s="4"/>
      <c r="CF1403" s="4"/>
      <c r="CG1403" s="4"/>
      <c r="CH1403" s="4"/>
      <c r="CI1403" s="4"/>
      <c r="CJ1403" s="4"/>
      <c r="CK1403" s="4"/>
      <c r="CL1403" s="4"/>
      <c r="CM1403" s="4"/>
    </row>
    <row r="1404" ht="14.25" customHeight="1">
      <c r="A1404" s="1" t="str">
        <f t="shared" si="266"/>
        <v/>
      </c>
      <c r="B1404" s="3" t="str">
        <f t="shared" si="267"/>
        <v>Tự do chọn</v>
      </c>
      <c r="C1404" s="4" t="s">
        <v>7080</v>
      </c>
      <c r="D1404" s="4" t="s">
        <v>6674</v>
      </c>
      <c r="E1404" s="4"/>
      <c r="F1404" s="4"/>
      <c r="G1404" s="4"/>
      <c r="H1404" s="4" t="s">
        <v>7089</v>
      </c>
      <c r="I1404" s="4" t="s">
        <v>3580</v>
      </c>
      <c r="J1404" s="4" t="s">
        <v>123</v>
      </c>
      <c r="K1404" s="4"/>
      <c r="L1404" s="4" t="s">
        <v>7038</v>
      </c>
      <c r="M1404" s="4" t="s">
        <v>101</v>
      </c>
      <c r="N1404" s="4" t="s">
        <v>8</v>
      </c>
      <c r="O1404" s="4"/>
      <c r="P1404" s="4"/>
      <c r="Q1404" s="4"/>
      <c r="R1404" s="4"/>
      <c r="S1404" s="4"/>
      <c r="T1404" s="4"/>
      <c r="U1404" s="4"/>
      <c r="V1404" s="4"/>
      <c r="W1404" s="4"/>
      <c r="X1404" s="4"/>
      <c r="Y1404" s="4"/>
      <c r="Z1404" s="4"/>
      <c r="AA1404" s="4">
        <v>1490.0</v>
      </c>
      <c r="AB1404" s="4" t="s">
        <v>48</v>
      </c>
      <c r="AC1404" s="4"/>
      <c r="AD1404" s="4"/>
      <c r="AE1404" s="4"/>
      <c r="AF1404" s="4"/>
      <c r="AG1404" s="4"/>
      <c r="AH1404" s="4"/>
      <c r="AI1404" s="4"/>
      <c r="AJ1404" s="4"/>
      <c r="AK1404" s="4"/>
      <c r="AL1404" s="4"/>
      <c r="AM1404" s="4"/>
      <c r="AN1404" s="4"/>
      <c r="AO1404" s="4"/>
      <c r="AP1404" s="4" t="str">
        <f>VLOOKUP(AA1405,[1]Trộn!AA1404:AB4396,2,FALSE)</f>
        <v>#ERROR!</v>
      </c>
      <c r="AQ1404" s="4"/>
      <c r="AR1404" s="4"/>
      <c r="AS1404" s="4"/>
      <c r="AT1404" s="4"/>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c r="CF1404" s="4"/>
      <c r="CG1404" s="4"/>
      <c r="CH1404" s="4"/>
      <c r="CI1404" s="4"/>
      <c r="CJ1404" s="4"/>
      <c r="CK1404" s="4"/>
      <c r="CL1404" s="4"/>
      <c r="CM1404" s="4"/>
    </row>
    <row r="1405" ht="14.25" customHeight="1">
      <c r="A1405" s="1"/>
      <c r="B1405" s="3"/>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c r="BW1405" s="4"/>
      <c r="BX1405" s="4"/>
      <c r="BY1405" s="4"/>
      <c r="BZ1405" s="4"/>
      <c r="CA1405" s="4"/>
      <c r="CB1405" s="4"/>
      <c r="CC1405" s="4"/>
      <c r="CD1405" s="4"/>
      <c r="CE1405" s="4"/>
      <c r="CF1405" s="4"/>
      <c r="CG1405" s="4"/>
      <c r="CH1405" s="4"/>
      <c r="CI1405" s="4"/>
      <c r="CJ1405" s="4"/>
      <c r="CK1405" s="4"/>
      <c r="CL1405" s="4"/>
      <c r="CM1405" s="4"/>
    </row>
    <row r="1406" ht="14.25" customHeight="1">
      <c r="A1406" s="1" t="str">
        <f t="shared" ref="A1406:A1408" si="268">SWITCH(B1406,"OK",IF(ISBLANK(R1406),IF(ISBLANK(P1406),"Giữ chỗ nhóm","Giữ chỗ"),"OK"),"Chưa làm",IF(P1406&lt;&gt;"","Giữ chỗ",""),0,IF(ISBLANK(R1406),"Thêm",""),"")</f>
        <v>OK</v>
      </c>
      <c r="B1406" s="3" t="str">
        <f t="shared" ref="B1406:B1408" si="269">IF(Q1406&lt;&gt;"",0,IF(O1406="",IF(N1406="",,"Tự do chọn"),SWITCH(M1406,"KSTN",IF(LEFT(O1406,1)="A","OK","Sai lớp"),"CQ",IF(LEFT(O1406,1)="B","OK","Sai lớp"),"SIE",IF(LEFT(O1406,1)="C","OK","Sai lớp"),"VN",IF(LEFT(O1406,1)="D","OK","Sai lớp"),"VN-ICT",IF(LEFT(O1406,1)="D","OK","Sai lớp"),"Sai phân công")))</f>
        <v>OK</v>
      </c>
      <c r="C1406" s="4" t="s">
        <v>7090</v>
      </c>
      <c r="D1406" s="4" t="s">
        <v>6674</v>
      </c>
      <c r="E1406" s="4"/>
      <c r="F1406" s="4"/>
      <c r="G1406" s="4"/>
      <c r="H1406" s="4" t="s">
        <v>7091</v>
      </c>
      <c r="I1406" s="4" t="s">
        <v>3580</v>
      </c>
      <c r="J1406" s="4" t="s">
        <v>123</v>
      </c>
      <c r="K1406" s="4"/>
      <c r="L1406" s="4" t="s">
        <v>7038</v>
      </c>
      <c r="M1406" s="4" t="s">
        <v>49</v>
      </c>
      <c r="N1406" s="4" t="s">
        <v>5</v>
      </c>
      <c r="O1406" s="4" t="s">
        <v>3122</v>
      </c>
      <c r="P1406" s="4" t="s">
        <v>3674</v>
      </c>
      <c r="Q1406" s="4"/>
      <c r="R1406" s="4" t="s">
        <v>7092</v>
      </c>
      <c r="S1406" s="4" t="s">
        <v>2628</v>
      </c>
      <c r="T1406" s="4" t="s">
        <v>227</v>
      </c>
      <c r="U1406" s="4" t="s">
        <v>114</v>
      </c>
      <c r="V1406" s="4" t="s">
        <v>115</v>
      </c>
      <c r="W1406" s="4" t="s">
        <v>116</v>
      </c>
      <c r="X1406" s="4"/>
      <c r="Y1406" s="4"/>
      <c r="Z1406" s="4"/>
      <c r="AA1406" s="4">
        <v>1492.0</v>
      </c>
      <c r="AB1406" s="4" t="s">
        <v>49</v>
      </c>
      <c r="AC1406" s="4"/>
      <c r="AD1406" s="4"/>
      <c r="AE1406" s="4"/>
      <c r="AF1406" s="4"/>
      <c r="AG1406" s="4"/>
      <c r="AH1406" s="4"/>
      <c r="AI1406" s="4"/>
      <c r="AJ1406" s="4"/>
      <c r="AK1406" s="4"/>
      <c r="AL1406" s="4"/>
      <c r="AM1406" s="4"/>
      <c r="AN1406" s="4"/>
      <c r="AO1406" s="4"/>
      <c r="AP1406" s="4" t="str">
        <f>VLOOKUP(AA1407,[1]Trộn!AA1406:AB4398,2,FALSE)</f>
        <v>#ERROR!</v>
      </c>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4"/>
      <c r="BU1406" s="4"/>
      <c r="BV1406" s="4"/>
      <c r="BW1406" s="4"/>
      <c r="BX1406" s="4"/>
      <c r="BY1406" s="4"/>
      <c r="BZ1406" s="4"/>
      <c r="CA1406" s="4"/>
      <c r="CB1406" s="4"/>
      <c r="CC1406" s="4"/>
      <c r="CD1406" s="4"/>
      <c r="CE1406" s="4"/>
      <c r="CF1406" s="4"/>
      <c r="CG1406" s="4"/>
      <c r="CH1406" s="4"/>
      <c r="CI1406" s="4"/>
      <c r="CJ1406" s="4"/>
      <c r="CK1406" s="4"/>
      <c r="CL1406" s="4"/>
      <c r="CM1406" s="4"/>
    </row>
    <row r="1407" ht="14.25" customHeight="1">
      <c r="A1407" s="1" t="str">
        <f t="shared" si="268"/>
        <v>OK</v>
      </c>
      <c r="B1407" s="3" t="str">
        <f t="shared" si="269"/>
        <v>OK</v>
      </c>
      <c r="C1407" s="4" t="s">
        <v>7090</v>
      </c>
      <c r="D1407" s="4" t="s">
        <v>6674</v>
      </c>
      <c r="E1407" s="4"/>
      <c r="F1407" s="4"/>
      <c r="G1407" s="4"/>
      <c r="H1407" s="4" t="s">
        <v>7091</v>
      </c>
      <c r="I1407" s="4" t="s">
        <v>3580</v>
      </c>
      <c r="J1407" s="4" t="s">
        <v>123</v>
      </c>
      <c r="K1407" s="4"/>
      <c r="L1407" s="4" t="s">
        <v>7038</v>
      </c>
      <c r="M1407" s="4" t="s">
        <v>49</v>
      </c>
      <c r="N1407" s="4" t="s">
        <v>9</v>
      </c>
      <c r="O1407" s="4" t="s">
        <v>3275</v>
      </c>
      <c r="P1407" s="4" t="s">
        <v>4285</v>
      </c>
      <c r="Q1407" s="4"/>
      <c r="R1407" s="4" t="s">
        <v>7093</v>
      </c>
      <c r="S1407" s="4"/>
      <c r="T1407" s="4"/>
      <c r="U1407" s="4"/>
      <c r="V1407" s="4"/>
      <c r="W1407" s="4"/>
      <c r="X1407" s="4"/>
      <c r="Y1407" s="4"/>
      <c r="Z1407" s="4"/>
      <c r="AA1407" s="4">
        <v>1493.0</v>
      </c>
      <c r="AB1407" s="4" t="s">
        <v>49</v>
      </c>
      <c r="AC1407" s="4"/>
      <c r="AD1407" s="4"/>
      <c r="AE1407" s="4"/>
      <c r="AF1407" s="4"/>
      <c r="AG1407" s="4"/>
      <c r="AH1407" s="4"/>
      <c r="AI1407" s="4"/>
      <c r="AJ1407" s="4"/>
      <c r="AK1407" s="4"/>
      <c r="AL1407" s="4"/>
      <c r="AM1407" s="4"/>
      <c r="AN1407" s="4"/>
      <c r="AO1407" s="4"/>
      <c r="AP1407" s="4" t="str">
        <f>VLOOKUP(AA1408,[1]Trộn!AA1407:AB4399,2,FALSE)</f>
        <v>#ERROR!</v>
      </c>
      <c r="AQ1407" s="4"/>
      <c r="AR1407" s="4"/>
      <c r="AS1407" s="4"/>
      <c r="AT1407" s="4"/>
      <c r="AU1407" s="4"/>
      <c r="AV1407" s="4"/>
      <c r="AW1407" s="4"/>
      <c r="AX1407" s="4"/>
      <c r="AY1407" s="4"/>
      <c r="AZ1407" s="4"/>
      <c r="BA1407" s="4"/>
      <c r="BB1407" s="4"/>
      <c r="BC1407" s="4"/>
      <c r="BD1407" s="4"/>
      <c r="BE1407" s="4"/>
      <c r="BF1407" s="4"/>
      <c r="BG1407" s="4"/>
      <c r="BH1407" s="4"/>
      <c r="BI1407" s="4"/>
      <c r="BJ1407" s="4"/>
      <c r="BK1407" s="4"/>
      <c r="BL1407" s="4"/>
      <c r="BM1407" s="4"/>
      <c r="BN1407" s="4"/>
      <c r="BO1407" s="4"/>
      <c r="BP1407" s="4"/>
      <c r="BQ1407" s="4"/>
      <c r="BR1407" s="4"/>
      <c r="BS1407" s="4"/>
      <c r="BT1407" s="4"/>
      <c r="BU1407" s="4"/>
      <c r="BV1407" s="4"/>
      <c r="BW1407" s="4"/>
      <c r="BX1407" s="4"/>
      <c r="BY1407" s="4"/>
      <c r="BZ1407" s="4"/>
      <c r="CA1407" s="4"/>
      <c r="CB1407" s="4"/>
      <c r="CC1407" s="4"/>
      <c r="CD1407" s="4"/>
      <c r="CE1407" s="4"/>
      <c r="CF1407" s="4"/>
      <c r="CG1407" s="4"/>
      <c r="CH1407" s="4"/>
      <c r="CI1407" s="4"/>
      <c r="CJ1407" s="4"/>
      <c r="CK1407" s="4"/>
      <c r="CL1407" s="4"/>
      <c r="CM1407" s="4"/>
    </row>
    <row r="1408" ht="14.25" customHeight="1">
      <c r="A1408" s="1" t="str">
        <f t="shared" si="268"/>
        <v/>
      </c>
      <c r="B1408" s="3" t="str">
        <f t="shared" si="269"/>
        <v>Tự do chọn</v>
      </c>
      <c r="C1408" s="4" t="s">
        <v>7090</v>
      </c>
      <c r="D1408" s="4" t="s">
        <v>6674</v>
      </c>
      <c r="E1408" s="4"/>
      <c r="F1408" s="4"/>
      <c r="G1408" s="4"/>
      <c r="H1408" s="4" t="s">
        <v>7094</v>
      </c>
      <c r="I1408" s="4" t="s">
        <v>3580</v>
      </c>
      <c r="J1408" s="4" t="s">
        <v>123</v>
      </c>
      <c r="K1408" s="4"/>
      <c r="L1408" s="4" t="s">
        <v>7038</v>
      </c>
      <c r="M1408" s="4" t="s">
        <v>101</v>
      </c>
      <c r="N1408" s="4" t="s">
        <v>8</v>
      </c>
      <c r="O1408" s="4"/>
      <c r="P1408" s="4"/>
      <c r="Q1408" s="4"/>
      <c r="R1408" s="4"/>
      <c r="S1408" s="4"/>
      <c r="T1408" s="4"/>
      <c r="U1408" s="4"/>
      <c r="V1408" s="4"/>
      <c r="W1408" s="4"/>
      <c r="X1408" s="4"/>
      <c r="Y1408" s="4"/>
      <c r="Z1408" s="4"/>
      <c r="AA1408" s="4">
        <v>1494.0</v>
      </c>
      <c r="AB1408" s="4" t="s">
        <v>48</v>
      </c>
      <c r="AC1408" s="4"/>
      <c r="AD1408" s="4"/>
      <c r="AE1408" s="4"/>
      <c r="AF1408" s="4"/>
      <c r="AG1408" s="4"/>
      <c r="AH1408" s="4"/>
      <c r="AI1408" s="4"/>
      <c r="AJ1408" s="4"/>
      <c r="AK1408" s="4"/>
      <c r="AL1408" s="4"/>
      <c r="AM1408" s="4"/>
      <c r="AN1408" s="4"/>
      <c r="AO1408" s="4"/>
      <c r="AP1408" s="4" t="str">
        <f>VLOOKUP(AA1409,[1]Trộn!AA1408:AB4400,2,FALSE)</f>
        <v>#ERROR!</v>
      </c>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c r="CL1408" s="4"/>
      <c r="CM1408" s="4"/>
    </row>
    <row r="1409" ht="14.25" customHeight="1">
      <c r="A1409" s="1"/>
      <c r="B1409" s="3"/>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4"/>
      <c r="BK1409" s="4"/>
      <c r="BL1409" s="4"/>
      <c r="BM1409" s="4"/>
      <c r="BN1409" s="4"/>
      <c r="BO1409" s="4"/>
      <c r="BP1409" s="4"/>
      <c r="BQ1409" s="4"/>
      <c r="BR1409" s="4"/>
      <c r="BS1409" s="4"/>
      <c r="BT1409" s="4"/>
      <c r="BU1409" s="4"/>
      <c r="BV1409" s="4"/>
      <c r="BW1409" s="4"/>
      <c r="BX1409" s="4"/>
      <c r="BY1409" s="4"/>
      <c r="BZ1409" s="4"/>
      <c r="CA1409" s="4"/>
      <c r="CB1409" s="4"/>
      <c r="CC1409" s="4"/>
      <c r="CD1409" s="4"/>
      <c r="CE1409" s="4"/>
      <c r="CF1409" s="4"/>
      <c r="CG1409" s="4"/>
      <c r="CH1409" s="4"/>
      <c r="CI1409" s="4"/>
      <c r="CJ1409" s="4"/>
      <c r="CK1409" s="4"/>
      <c r="CL1409" s="4"/>
      <c r="CM1409" s="4"/>
    </row>
    <row r="1410" ht="14.25" customHeight="1">
      <c r="A1410" s="1" t="str">
        <f t="shared" ref="A1410:A1416" si="270">SWITCH(B1410,"OK",IF(ISBLANK(R1410),IF(ISBLANK(P1410),"Giữ chỗ nhóm","Giữ chỗ"),"OK"),"Chưa làm",IF(P1410&lt;&gt;"","Giữ chỗ",""),0,IF(ISBLANK(R1410),"Thêm",""),"")</f>
        <v/>
      </c>
      <c r="B1410" s="3">
        <f t="shared" ref="B1410:B1416" si="271">IF(Q1410&lt;&gt;"",0,IF(O1410="",IF(N1410="",,"Tự do chọn"),SWITCH(M1410,"KSTN",IF(LEFT(O1410,1)="A","OK","Sai lớp"),"CQ",IF(LEFT(O1410,1)="B","OK","Sai lớp"),"SIE",IF(LEFT(O1410,1)="C","OK","Sai lớp"),"VN",IF(LEFT(O1410,1)="D","OK","Sai lớp"),"VN-ICT",IF(LEFT(O1410,1)="D","OK","Sai lớp"),"Sai phân công")))</f>
        <v>0</v>
      </c>
      <c r="C1410" s="4" t="s">
        <v>7095</v>
      </c>
      <c r="D1410" s="4" t="s">
        <v>6674</v>
      </c>
      <c r="E1410" s="4"/>
      <c r="F1410" s="4"/>
      <c r="G1410" s="4"/>
      <c r="H1410" s="4"/>
      <c r="I1410" s="4"/>
      <c r="J1410" s="4"/>
      <c r="K1410" s="4"/>
      <c r="L1410" s="4"/>
      <c r="M1410" s="4"/>
      <c r="N1410" s="4"/>
      <c r="O1410" s="4"/>
      <c r="P1410" s="4"/>
      <c r="Q1410" s="4" t="s">
        <v>5</v>
      </c>
      <c r="R1410" s="4" t="s">
        <v>7096</v>
      </c>
      <c r="S1410" s="4"/>
      <c r="T1410" s="4"/>
      <c r="U1410" s="4"/>
      <c r="V1410" s="4"/>
      <c r="W1410" s="4"/>
      <c r="X1410" s="4" t="s">
        <v>6940</v>
      </c>
      <c r="Y1410" s="4" t="s">
        <v>7097</v>
      </c>
      <c r="Z1410" s="4"/>
      <c r="AA1410" s="4">
        <v>1496.0</v>
      </c>
      <c r="AB1410" s="4" t="s">
        <v>49</v>
      </c>
      <c r="AC1410" s="4"/>
      <c r="AD1410" s="4"/>
      <c r="AE1410" s="4"/>
      <c r="AF1410" s="4"/>
      <c r="AG1410" s="4"/>
      <c r="AH1410" s="4"/>
      <c r="AI1410" s="4"/>
      <c r="AJ1410" s="4"/>
      <c r="AK1410" s="4"/>
      <c r="AL1410" s="4"/>
      <c r="AM1410" s="4"/>
      <c r="AN1410" s="4"/>
      <c r="AO1410" s="4"/>
      <c r="AP1410" s="4" t="str">
        <f>VLOOKUP(AA1411,[1]Trộn!AA1410:AB4402,2,FALSE)</f>
        <v>#ERROR!</v>
      </c>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4"/>
      <c r="BU1410" s="4"/>
      <c r="BV1410" s="4"/>
      <c r="BW1410" s="4"/>
      <c r="BX1410" s="4"/>
      <c r="BY1410" s="4"/>
      <c r="BZ1410" s="4"/>
      <c r="CA1410" s="4"/>
      <c r="CB1410" s="4"/>
      <c r="CC1410" s="4"/>
      <c r="CD1410" s="4"/>
      <c r="CE1410" s="4"/>
      <c r="CF1410" s="4"/>
      <c r="CG1410" s="4"/>
      <c r="CH1410" s="4"/>
      <c r="CI1410" s="4"/>
      <c r="CJ1410" s="4"/>
      <c r="CK1410" s="4"/>
      <c r="CL1410" s="4"/>
      <c r="CM1410" s="4"/>
    </row>
    <row r="1411" ht="14.25" customHeight="1">
      <c r="A1411" s="1" t="str">
        <f t="shared" si="270"/>
        <v/>
      </c>
      <c r="B1411" s="3">
        <f t="shared" si="271"/>
        <v>0</v>
      </c>
      <c r="C1411" s="4" t="s">
        <v>7095</v>
      </c>
      <c r="D1411" s="4" t="s">
        <v>6674</v>
      </c>
      <c r="E1411" s="4"/>
      <c r="F1411" s="4"/>
      <c r="G1411" s="4" t="s">
        <v>7098</v>
      </c>
      <c r="H1411" s="4"/>
      <c r="I1411" s="4" t="s">
        <v>3580</v>
      </c>
      <c r="J1411" s="4" t="s">
        <v>123</v>
      </c>
      <c r="K1411" s="4"/>
      <c r="L1411" s="4" t="s">
        <v>7038</v>
      </c>
      <c r="M1411" s="4" t="s">
        <v>49</v>
      </c>
      <c r="N1411" s="4" t="s">
        <v>9</v>
      </c>
      <c r="O1411" s="4" t="s">
        <v>2465</v>
      </c>
      <c r="P1411" s="4" t="s">
        <v>2516</v>
      </c>
      <c r="Q1411" s="4" t="s">
        <v>9</v>
      </c>
      <c r="R1411" s="4" t="s">
        <v>7099</v>
      </c>
      <c r="S1411" s="4" t="s">
        <v>7100</v>
      </c>
      <c r="T1411" s="4" t="s">
        <v>7100</v>
      </c>
      <c r="U1411" s="4" t="s">
        <v>7100</v>
      </c>
      <c r="V1411" s="4" t="s">
        <v>7100</v>
      </c>
      <c r="W1411" s="4" t="s">
        <v>7100</v>
      </c>
      <c r="X1411" s="4"/>
      <c r="Y1411" s="4"/>
      <c r="Z1411" s="4"/>
      <c r="AA1411" s="4">
        <v>1497.0</v>
      </c>
      <c r="AB1411" s="4" t="s">
        <v>49</v>
      </c>
      <c r="AC1411" s="4"/>
      <c r="AD1411" s="4"/>
      <c r="AE1411" s="4"/>
      <c r="AF1411" s="4"/>
      <c r="AG1411" s="4"/>
      <c r="AH1411" s="4"/>
      <c r="AI1411" s="4"/>
      <c r="AJ1411" s="4"/>
      <c r="AK1411" s="4"/>
      <c r="AL1411" s="4"/>
      <c r="AM1411" s="4"/>
      <c r="AN1411" s="4"/>
      <c r="AO1411" s="4"/>
      <c r="AP1411" s="4" t="str">
        <f>VLOOKUP(AA1412,[1]Trộn!AA1411:AB4403,2,FALSE)</f>
        <v>#ERROR!</v>
      </c>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4"/>
      <c r="BY1411" s="4"/>
      <c r="BZ1411" s="4"/>
      <c r="CA1411" s="4"/>
      <c r="CB1411" s="4"/>
      <c r="CC1411" s="4"/>
      <c r="CD1411" s="4"/>
      <c r="CE1411" s="4"/>
      <c r="CF1411" s="4"/>
      <c r="CG1411" s="4"/>
      <c r="CH1411" s="4"/>
      <c r="CI1411" s="4"/>
      <c r="CJ1411" s="4"/>
      <c r="CK1411" s="4"/>
      <c r="CL1411" s="4"/>
      <c r="CM1411" s="4"/>
    </row>
    <row r="1412" ht="14.25" customHeight="1">
      <c r="A1412" s="1" t="str">
        <f t="shared" si="270"/>
        <v/>
      </c>
      <c r="B1412" s="3">
        <f t="shared" si="271"/>
        <v>0</v>
      </c>
      <c r="C1412" s="4" t="s">
        <v>7095</v>
      </c>
      <c r="D1412" s="4" t="s">
        <v>6674</v>
      </c>
      <c r="E1412" s="4"/>
      <c r="F1412" s="4"/>
      <c r="G1412" s="4"/>
      <c r="H1412" s="4"/>
      <c r="I1412" s="4"/>
      <c r="J1412" s="4"/>
      <c r="K1412" s="4"/>
      <c r="L1412" s="4"/>
      <c r="M1412" s="4" t="s">
        <v>49</v>
      </c>
      <c r="N1412" s="4"/>
      <c r="O1412" s="4"/>
      <c r="P1412" s="4"/>
      <c r="Q1412" s="4" t="s">
        <v>5</v>
      </c>
      <c r="R1412" s="4" t="s">
        <v>7096</v>
      </c>
      <c r="S1412" s="4"/>
      <c r="T1412" s="4"/>
      <c r="U1412" s="4"/>
      <c r="V1412" s="4"/>
      <c r="W1412" s="4"/>
      <c r="X1412" s="4"/>
      <c r="Y1412" s="4"/>
      <c r="Z1412" s="4"/>
      <c r="AA1412" s="4">
        <v>1498.0</v>
      </c>
      <c r="AB1412" s="4" t="s">
        <v>49</v>
      </c>
      <c r="AC1412" s="4"/>
      <c r="AD1412" s="4"/>
      <c r="AE1412" s="4"/>
      <c r="AF1412" s="4"/>
      <c r="AG1412" s="4"/>
      <c r="AH1412" s="4"/>
      <c r="AI1412" s="4"/>
      <c r="AJ1412" s="4"/>
      <c r="AK1412" s="4"/>
      <c r="AL1412" s="4"/>
      <c r="AM1412" s="4"/>
      <c r="AN1412" s="4"/>
      <c r="AO1412" s="4"/>
      <c r="AP1412" s="4" t="str">
        <f>VLOOKUP(AA1413,[1]Trộn!AA1412:AB4404,2,FALSE)</f>
        <v>#ERROR!</v>
      </c>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4"/>
      <c r="CE1412" s="4"/>
      <c r="CF1412" s="4"/>
      <c r="CG1412" s="4"/>
      <c r="CH1412" s="4"/>
      <c r="CI1412" s="4"/>
      <c r="CJ1412" s="4"/>
      <c r="CK1412" s="4"/>
      <c r="CL1412" s="4"/>
      <c r="CM1412" s="4"/>
    </row>
    <row r="1413" ht="14.25" customHeight="1">
      <c r="A1413" s="1" t="str">
        <f t="shared" si="270"/>
        <v/>
      </c>
      <c r="B1413" s="3">
        <f t="shared" si="271"/>
        <v>0</v>
      </c>
      <c r="C1413" s="4" t="s">
        <v>7095</v>
      </c>
      <c r="D1413" s="4" t="s">
        <v>6674</v>
      </c>
      <c r="E1413" s="4"/>
      <c r="F1413" s="4"/>
      <c r="G1413" s="4"/>
      <c r="H1413" s="4"/>
      <c r="I1413" s="4"/>
      <c r="J1413" s="4"/>
      <c r="K1413" s="4"/>
      <c r="L1413" s="4"/>
      <c r="M1413" s="4" t="s">
        <v>49</v>
      </c>
      <c r="N1413" s="4"/>
      <c r="O1413" s="4"/>
      <c r="P1413" s="4"/>
      <c r="Q1413" s="4" t="s">
        <v>5</v>
      </c>
      <c r="R1413" s="4" t="s">
        <v>7096</v>
      </c>
      <c r="S1413" s="4"/>
      <c r="T1413" s="4"/>
      <c r="U1413" s="4"/>
      <c r="V1413" s="4"/>
      <c r="W1413" s="4"/>
      <c r="X1413" s="4" t="s">
        <v>6940</v>
      </c>
      <c r="Y1413" s="4" t="s">
        <v>7097</v>
      </c>
      <c r="Z1413" s="4"/>
      <c r="AA1413" s="4">
        <v>1498.0</v>
      </c>
      <c r="AB1413" s="4" t="s">
        <v>49</v>
      </c>
      <c r="AC1413" s="4"/>
      <c r="AD1413" s="4"/>
      <c r="AE1413" s="4"/>
      <c r="AF1413" s="4"/>
      <c r="AG1413" s="4"/>
      <c r="AH1413" s="4"/>
      <c r="AI1413" s="4"/>
      <c r="AJ1413" s="4"/>
      <c r="AK1413" s="4"/>
      <c r="AL1413" s="4"/>
      <c r="AM1413" s="4"/>
      <c r="AN1413" s="4"/>
      <c r="AO1413" s="4"/>
      <c r="AP1413" s="4" t="str">
        <f>VLOOKUP(AA1414,[1]Trộn!AA1413:AB4405,2,FALSE)</f>
        <v>#ERROR!</v>
      </c>
      <c r="AQ1413" s="4"/>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4"/>
      <c r="BU1413" s="4"/>
      <c r="BV1413" s="4"/>
      <c r="BW1413" s="4"/>
      <c r="BX1413" s="4"/>
      <c r="BY1413" s="4"/>
      <c r="BZ1413" s="4"/>
      <c r="CA1413" s="4"/>
      <c r="CB1413" s="4"/>
      <c r="CC1413" s="4"/>
      <c r="CD1413" s="4"/>
      <c r="CE1413" s="4"/>
      <c r="CF1413" s="4"/>
      <c r="CG1413" s="4"/>
      <c r="CH1413" s="4"/>
      <c r="CI1413" s="4"/>
      <c r="CJ1413" s="4"/>
      <c r="CK1413" s="4"/>
      <c r="CL1413" s="4"/>
      <c r="CM1413" s="4"/>
    </row>
    <row r="1414" ht="14.25" customHeight="1">
      <c r="A1414" s="1" t="str">
        <f t="shared" si="270"/>
        <v/>
      </c>
      <c r="B1414" s="3">
        <f t="shared" si="271"/>
        <v>0</v>
      </c>
      <c r="C1414" s="4" t="s">
        <v>7095</v>
      </c>
      <c r="D1414" s="4" t="s">
        <v>6674</v>
      </c>
      <c r="E1414" s="4"/>
      <c r="F1414" s="4"/>
      <c r="G1414" s="4"/>
      <c r="H1414" s="4"/>
      <c r="I1414" s="4"/>
      <c r="J1414" s="4"/>
      <c r="K1414" s="4"/>
      <c r="L1414" s="4"/>
      <c r="M1414" s="4" t="s">
        <v>49</v>
      </c>
      <c r="N1414" s="4" t="s">
        <v>5</v>
      </c>
      <c r="O1414" s="4" t="s">
        <v>2465</v>
      </c>
      <c r="P1414" s="4" t="s">
        <v>2516</v>
      </c>
      <c r="Q1414" s="4" t="s">
        <v>5</v>
      </c>
      <c r="R1414" s="4" t="s">
        <v>7101</v>
      </c>
      <c r="S1414" s="4" t="s">
        <v>7102</v>
      </c>
      <c r="T1414" s="4" t="s">
        <v>7103</v>
      </c>
      <c r="U1414" s="4" t="s">
        <v>7104</v>
      </c>
      <c r="V1414" s="4" t="s">
        <v>7105</v>
      </c>
      <c r="W1414" s="4" t="s">
        <v>7106</v>
      </c>
      <c r="X1414" s="4"/>
      <c r="Y1414" s="4"/>
      <c r="Z1414" s="4"/>
      <c r="AA1414" s="4">
        <v>1499.0</v>
      </c>
      <c r="AB1414" s="4" t="s">
        <v>47</v>
      </c>
      <c r="AC1414" s="4"/>
      <c r="AD1414" s="20" t="s">
        <v>671</v>
      </c>
      <c r="AE1414" s="4"/>
      <c r="AF1414" s="4"/>
      <c r="AG1414" s="4"/>
      <c r="AH1414" s="4"/>
      <c r="AI1414" s="4"/>
      <c r="AJ1414" s="4"/>
      <c r="AK1414" s="4"/>
      <c r="AL1414" s="4"/>
      <c r="AM1414" s="4"/>
      <c r="AN1414" s="4"/>
      <c r="AO1414" s="4"/>
      <c r="AP1414" s="4" t="str">
        <f>VLOOKUP(AA1415,[1]Trộn!AA1414:AB4406,2,FALSE)</f>
        <v>#ERROR!</v>
      </c>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4"/>
      <c r="CE1414" s="4"/>
      <c r="CF1414" s="4"/>
      <c r="CG1414" s="4"/>
      <c r="CH1414" s="4"/>
      <c r="CI1414" s="4"/>
      <c r="CJ1414" s="4"/>
      <c r="CK1414" s="4"/>
      <c r="CL1414" s="4"/>
      <c r="CM1414" s="4"/>
    </row>
    <row r="1415" ht="14.25" customHeight="1">
      <c r="A1415" s="1" t="str">
        <f t="shared" si="270"/>
        <v/>
      </c>
      <c r="B1415" s="3">
        <f t="shared" si="271"/>
        <v>0</v>
      </c>
      <c r="C1415" s="4" t="s">
        <v>7095</v>
      </c>
      <c r="D1415" s="4" t="s">
        <v>6674</v>
      </c>
      <c r="E1415" s="4"/>
      <c r="F1415" s="4"/>
      <c r="G1415" s="4" t="s">
        <v>7098</v>
      </c>
      <c r="H1415" s="4"/>
      <c r="I1415" s="4" t="s">
        <v>3580</v>
      </c>
      <c r="J1415" s="4" t="s">
        <v>123</v>
      </c>
      <c r="K1415" s="4"/>
      <c r="L1415" s="4" t="s">
        <v>7038</v>
      </c>
      <c r="M1415" s="4" t="s">
        <v>49</v>
      </c>
      <c r="N1415" s="4" t="s">
        <v>5</v>
      </c>
      <c r="O1415" s="4" t="s">
        <v>2817</v>
      </c>
      <c r="P1415" s="4" t="s">
        <v>2847</v>
      </c>
      <c r="Q1415" s="4" t="s">
        <v>5</v>
      </c>
      <c r="R1415" s="4" t="s">
        <v>7107</v>
      </c>
      <c r="S1415" s="4" t="s">
        <v>7108</v>
      </c>
      <c r="T1415" s="4" t="s">
        <v>7109</v>
      </c>
      <c r="U1415" s="4" t="s">
        <v>7110</v>
      </c>
      <c r="V1415" s="4" t="s">
        <v>7111</v>
      </c>
      <c r="W1415" s="4" t="s">
        <v>7112</v>
      </c>
      <c r="X1415" s="4"/>
      <c r="Y1415" s="4"/>
      <c r="Z1415" s="4"/>
      <c r="AA1415" s="4">
        <v>1500.0</v>
      </c>
      <c r="AB1415" s="4" t="s">
        <v>49</v>
      </c>
      <c r="AC1415" s="4"/>
      <c r="AD1415" s="4"/>
      <c r="AE1415" s="4"/>
      <c r="AF1415" s="4"/>
      <c r="AG1415" s="4"/>
      <c r="AH1415" s="4"/>
      <c r="AI1415" s="4"/>
      <c r="AJ1415" s="4"/>
      <c r="AK1415" s="4"/>
      <c r="AL1415" s="4"/>
      <c r="AM1415" s="4"/>
      <c r="AN1415" s="4"/>
      <c r="AO1415" s="4"/>
      <c r="AP1415" s="4" t="str">
        <f>VLOOKUP(AA1416,[1]Trộn!AA1415:AB4407,2,FALSE)</f>
        <v>#ERROR!</v>
      </c>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4"/>
      <c r="CE1415" s="4"/>
      <c r="CF1415" s="4"/>
      <c r="CG1415" s="4"/>
      <c r="CH1415" s="4"/>
      <c r="CI1415" s="4"/>
      <c r="CJ1415" s="4"/>
      <c r="CK1415" s="4"/>
      <c r="CL1415" s="4"/>
      <c r="CM1415" s="4"/>
    </row>
    <row r="1416" ht="14.25" customHeight="1">
      <c r="A1416" s="1" t="str">
        <f t="shared" si="270"/>
        <v>OK</v>
      </c>
      <c r="B1416" s="3" t="str">
        <f t="shared" si="271"/>
        <v>OK</v>
      </c>
      <c r="C1416" s="4" t="s">
        <v>7095</v>
      </c>
      <c r="D1416" s="4" t="s">
        <v>6674</v>
      </c>
      <c r="E1416" s="4"/>
      <c r="F1416" s="4"/>
      <c r="G1416" s="4" t="s">
        <v>7098</v>
      </c>
      <c r="H1416" s="4"/>
      <c r="I1416" s="4" t="s">
        <v>3580</v>
      </c>
      <c r="J1416" s="4" t="s">
        <v>123</v>
      </c>
      <c r="K1416" s="4"/>
      <c r="L1416" s="4" t="s">
        <v>7038</v>
      </c>
      <c r="M1416" s="4" t="s">
        <v>101</v>
      </c>
      <c r="N1416" s="4" t="s">
        <v>8</v>
      </c>
      <c r="O1416" s="4" t="s">
        <v>5436</v>
      </c>
      <c r="P1416" s="4" t="s">
        <v>5479</v>
      </c>
      <c r="Q1416" s="4"/>
      <c r="R1416" s="4" t="s">
        <v>7113</v>
      </c>
      <c r="S1416" s="4" t="s">
        <v>7114</v>
      </c>
      <c r="T1416" s="4" t="s">
        <v>7115</v>
      </c>
      <c r="U1416" s="4" t="s">
        <v>7116</v>
      </c>
      <c r="V1416" s="4" t="s">
        <v>1124</v>
      </c>
      <c r="W1416" s="4" t="s">
        <v>7117</v>
      </c>
      <c r="X1416" s="4" t="s">
        <v>151</v>
      </c>
      <c r="Y1416" s="4" t="s">
        <v>7118</v>
      </c>
      <c r="Z1416" s="4"/>
      <c r="AA1416" s="4">
        <v>1501.0</v>
      </c>
      <c r="AB1416" s="4" t="s">
        <v>48</v>
      </c>
      <c r="AC1416" s="4"/>
      <c r="AD1416" s="4"/>
      <c r="AE1416" s="4"/>
      <c r="AF1416" s="4"/>
      <c r="AG1416" s="4"/>
      <c r="AH1416" s="4"/>
      <c r="AI1416" s="4"/>
      <c r="AJ1416" s="4"/>
      <c r="AK1416" s="4"/>
      <c r="AL1416" s="4"/>
      <c r="AM1416" s="4"/>
      <c r="AN1416" s="4"/>
      <c r="AO1416" s="4"/>
      <c r="AP1416" s="4" t="str">
        <f>VLOOKUP(AA1417,[1]Trộn!AA1416:AB4408,2,FALSE)</f>
        <v>#ERROR!</v>
      </c>
      <c r="AQ1416" s="4"/>
      <c r="AR1416" s="4"/>
      <c r="AS1416" s="4"/>
      <c r="AT1416" s="4"/>
      <c r="AU1416" s="4"/>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c r="CF1416" s="4"/>
      <c r="CG1416" s="4"/>
      <c r="CH1416" s="4"/>
      <c r="CI1416" s="4"/>
      <c r="CJ1416" s="4"/>
      <c r="CK1416" s="4"/>
      <c r="CL1416" s="4"/>
      <c r="CM1416" s="4"/>
    </row>
    <row r="1417" ht="14.25" customHeight="1">
      <c r="A1417" s="1"/>
      <c r="B1417" s="3"/>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c r="BZ1417" s="4"/>
      <c r="CA1417" s="4"/>
      <c r="CB1417" s="4"/>
      <c r="CC1417" s="4"/>
      <c r="CD1417" s="4"/>
      <c r="CE1417" s="4"/>
      <c r="CF1417" s="4"/>
      <c r="CG1417" s="4"/>
      <c r="CH1417" s="4"/>
      <c r="CI1417" s="4"/>
      <c r="CJ1417" s="4"/>
      <c r="CK1417" s="4"/>
      <c r="CL1417" s="4"/>
      <c r="CM1417" s="4"/>
    </row>
    <row r="1418" ht="14.25" customHeight="1">
      <c r="A1418" s="1" t="str">
        <f t="shared" ref="A1418:A1421" si="272">SWITCH(B1418,"OK",IF(ISBLANK(R1418),IF(ISBLANK(P1418),"Giữ chỗ nhóm","Giữ chỗ"),"OK"),"Chưa làm",IF(P1418&lt;&gt;"","Giữ chỗ",""),0,IF(ISBLANK(R1418),"Thêm",""),"")</f>
        <v/>
      </c>
      <c r="B1418" s="3">
        <f t="shared" ref="B1418:B1421" si="273">IF(Q1418&lt;&gt;"",0,IF(O1418="",IF(N1418="",,"Tự do chọn"),SWITCH(M1418,"KSTN",IF(LEFT(O1418,1)="A","OK","Sai lớp"),"CQ",IF(LEFT(O1418,1)="B","OK","Sai lớp"),"SIE",IF(LEFT(O1418,1)="C","OK","Sai lớp"),"VN",IF(LEFT(O1418,1)="D","OK","Sai lớp"),"VN-ICT",IF(LEFT(O1418,1)="D","OK","Sai lớp"),"Sai phân công")))</f>
        <v>0</v>
      </c>
      <c r="C1418" s="4" t="s">
        <v>7095</v>
      </c>
      <c r="D1418" s="4" t="s">
        <v>6674</v>
      </c>
      <c r="E1418" s="4"/>
      <c r="F1418" s="4"/>
      <c r="G1418" s="4"/>
      <c r="H1418" s="4"/>
      <c r="I1418" s="4"/>
      <c r="J1418" s="4"/>
      <c r="K1418" s="4"/>
      <c r="L1418" s="4"/>
      <c r="M1418" s="4"/>
      <c r="N1418" s="4"/>
      <c r="O1418" s="4"/>
      <c r="P1418" s="4"/>
      <c r="Q1418" s="4" t="s">
        <v>5</v>
      </c>
      <c r="R1418" s="4" t="s">
        <v>7119</v>
      </c>
      <c r="S1418" s="4" t="s">
        <v>7120</v>
      </c>
      <c r="T1418" s="4" t="s">
        <v>7121</v>
      </c>
      <c r="U1418" s="4" t="s">
        <v>7122</v>
      </c>
      <c r="V1418" s="4" t="s">
        <v>7123</v>
      </c>
      <c r="W1418" s="4" t="s">
        <v>7124</v>
      </c>
      <c r="X1418" s="4"/>
      <c r="Y1418" s="4"/>
      <c r="Z1418" s="4" t="s">
        <v>7125</v>
      </c>
      <c r="AA1418" s="4">
        <v>1503.0</v>
      </c>
      <c r="AB1418" s="4" t="s">
        <v>49</v>
      </c>
      <c r="AC1418" s="4"/>
      <c r="AD1418" s="4"/>
      <c r="AE1418" s="4"/>
      <c r="AF1418" s="4"/>
      <c r="AG1418" s="4"/>
      <c r="AH1418" s="4"/>
      <c r="AI1418" s="4"/>
      <c r="AJ1418" s="4"/>
      <c r="AK1418" s="4"/>
      <c r="AL1418" s="4"/>
      <c r="AM1418" s="4"/>
      <c r="AN1418" s="4"/>
      <c r="AO1418" s="4"/>
      <c r="AP1418" s="4" t="str">
        <f>VLOOKUP(AA1419,[1]Trộn!AA1418:AB4410,2,FALSE)</f>
        <v>#ERROR!</v>
      </c>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4"/>
      <c r="BU1418" s="4"/>
      <c r="BV1418" s="4"/>
      <c r="BW1418" s="4"/>
      <c r="BX1418" s="4"/>
      <c r="BY1418" s="4"/>
      <c r="BZ1418" s="4"/>
      <c r="CA1418" s="4"/>
      <c r="CB1418" s="4"/>
      <c r="CC1418" s="4"/>
      <c r="CD1418" s="4"/>
      <c r="CE1418" s="4"/>
      <c r="CF1418" s="4"/>
      <c r="CG1418" s="4"/>
      <c r="CH1418" s="4"/>
      <c r="CI1418" s="4"/>
      <c r="CJ1418" s="4"/>
      <c r="CK1418" s="4"/>
      <c r="CL1418" s="4"/>
      <c r="CM1418" s="4"/>
    </row>
    <row r="1419" ht="14.25" customHeight="1">
      <c r="A1419" s="1" t="str">
        <f t="shared" si="272"/>
        <v/>
      </c>
      <c r="B1419" s="3" t="str">
        <f t="shared" si="273"/>
        <v>Sai lớp</v>
      </c>
      <c r="C1419" s="4" t="s">
        <v>7126</v>
      </c>
      <c r="D1419" s="4" t="s">
        <v>6674</v>
      </c>
      <c r="E1419" s="4"/>
      <c r="F1419" s="4"/>
      <c r="G1419" s="4" t="s">
        <v>7127</v>
      </c>
      <c r="H1419" s="4" t="s">
        <v>7128</v>
      </c>
      <c r="I1419" s="4" t="s">
        <v>3580</v>
      </c>
      <c r="J1419" s="4" t="s">
        <v>123</v>
      </c>
      <c r="K1419" s="4"/>
      <c r="L1419" s="4" t="s">
        <v>7038</v>
      </c>
      <c r="M1419" s="4" t="s">
        <v>49</v>
      </c>
      <c r="N1419" s="4" t="s">
        <v>5</v>
      </c>
      <c r="O1419" s="4" t="s">
        <v>42</v>
      </c>
      <c r="P1419" s="4"/>
      <c r="Q1419" s="4"/>
      <c r="R1419" s="4"/>
      <c r="S1419" s="4"/>
      <c r="T1419" s="4"/>
      <c r="U1419" s="4"/>
      <c r="V1419" s="4"/>
      <c r="W1419" s="4"/>
      <c r="X1419" s="4"/>
      <c r="Y1419" s="4"/>
      <c r="Z1419" s="4"/>
      <c r="AA1419" s="4">
        <v>1504.0</v>
      </c>
      <c r="AB1419" s="4" t="s">
        <v>49</v>
      </c>
      <c r="AC1419" s="4"/>
      <c r="AD1419" s="4"/>
      <c r="AE1419" s="4"/>
      <c r="AF1419" s="4"/>
      <c r="AG1419" s="4"/>
      <c r="AH1419" s="4"/>
      <c r="AI1419" s="4"/>
      <c r="AJ1419" s="4"/>
      <c r="AK1419" s="4"/>
      <c r="AL1419" s="4"/>
      <c r="AM1419" s="4"/>
      <c r="AN1419" s="4"/>
      <c r="AO1419" s="4"/>
      <c r="AP1419" s="4" t="str">
        <f>VLOOKUP(AA1420,[1]Trộn!AA1419:AB4411,2,FALSE)</f>
        <v>#ERROR!</v>
      </c>
      <c r="AQ1419" s="4"/>
      <c r="AR1419" s="4"/>
      <c r="AS1419" s="4"/>
      <c r="AT1419" s="4"/>
      <c r="AU1419" s="4"/>
      <c r="AV1419" s="4"/>
      <c r="AW1419" s="4"/>
      <c r="AX1419" s="4"/>
      <c r="AY1419" s="4"/>
      <c r="AZ1419" s="4"/>
      <c r="BA1419" s="4"/>
      <c r="BB1419" s="4"/>
      <c r="BC1419" s="4"/>
      <c r="BD1419" s="4"/>
      <c r="BE1419" s="4"/>
      <c r="BF1419" s="4"/>
      <c r="BG1419" s="4"/>
      <c r="BH1419" s="4"/>
      <c r="BI1419" s="4"/>
      <c r="BJ1419" s="4"/>
      <c r="BK1419" s="4"/>
      <c r="BL1419" s="4"/>
      <c r="BM1419" s="4"/>
      <c r="BN1419" s="4"/>
      <c r="BO1419" s="4"/>
      <c r="BP1419" s="4"/>
      <c r="BQ1419" s="4"/>
      <c r="BR1419" s="4"/>
      <c r="BS1419" s="4"/>
      <c r="BT1419" s="4"/>
      <c r="BU1419" s="4"/>
      <c r="BV1419" s="4"/>
      <c r="BW1419" s="4"/>
      <c r="BX1419" s="4"/>
      <c r="BY1419" s="4"/>
      <c r="BZ1419" s="4"/>
      <c r="CA1419" s="4"/>
      <c r="CB1419" s="4"/>
      <c r="CC1419" s="4"/>
      <c r="CD1419" s="4"/>
      <c r="CE1419" s="4"/>
      <c r="CF1419" s="4"/>
      <c r="CG1419" s="4"/>
      <c r="CH1419" s="4"/>
      <c r="CI1419" s="4"/>
      <c r="CJ1419" s="4"/>
      <c r="CK1419" s="4"/>
      <c r="CL1419" s="4"/>
      <c r="CM1419" s="4"/>
    </row>
    <row r="1420" ht="14.25" customHeight="1">
      <c r="A1420" s="1" t="str">
        <f t="shared" si="272"/>
        <v/>
      </c>
      <c r="B1420" s="3">
        <f t="shared" si="273"/>
        <v>0</v>
      </c>
      <c r="C1420" s="4" t="s">
        <v>7126</v>
      </c>
      <c r="D1420" s="4" t="s">
        <v>6674</v>
      </c>
      <c r="E1420" s="4"/>
      <c r="F1420" s="4"/>
      <c r="G1420" s="4" t="s">
        <v>7127</v>
      </c>
      <c r="H1420" s="4" t="s">
        <v>7128</v>
      </c>
      <c r="I1420" s="4" t="s">
        <v>3580</v>
      </c>
      <c r="J1420" s="4" t="s">
        <v>123</v>
      </c>
      <c r="K1420" s="4"/>
      <c r="L1420" s="4" t="s">
        <v>7038</v>
      </c>
      <c r="M1420" s="4" t="s">
        <v>49</v>
      </c>
      <c r="N1420" s="4" t="s">
        <v>9</v>
      </c>
      <c r="O1420" s="4" t="s">
        <v>4078</v>
      </c>
      <c r="P1420" s="4" t="s">
        <v>4413</v>
      </c>
      <c r="Q1420" s="4" t="s">
        <v>9</v>
      </c>
      <c r="R1420" s="4" t="s">
        <v>7129</v>
      </c>
      <c r="S1420" s="4" t="s">
        <v>7130</v>
      </c>
      <c r="T1420" s="4"/>
      <c r="U1420" s="4"/>
      <c r="V1420" s="4"/>
      <c r="W1420" s="4"/>
      <c r="X1420" s="4"/>
      <c r="Y1420" s="4"/>
      <c r="Z1420" s="4"/>
      <c r="AA1420" s="4">
        <v>1505.0</v>
      </c>
      <c r="AB1420" s="4" t="s">
        <v>49</v>
      </c>
      <c r="AC1420" s="4"/>
      <c r="AD1420" s="4"/>
      <c r="AE1420" s="4"/>
      <c r="AF1420" s="4"/>
      <c r="AG1420" s="4"/>
      <c r="AH1420" s="4"/>
      <c r="AI1420" s="4"/>
      <c r="AJ1420" s="4"/>
      <c r="AK1420" s="4"/>
      <c r="AL1420" s="4"/>
      <c r="AM1420" s="4"/>
      <c r="AN1420" s="4"/>
      <c r="AO1420" s="4"/>
      <c r="AP1420" s="4" t="str">
        <f>VLOOKUP(AA1421,[1]Trộn!AA1420:AB4412,2,FALSE)</f>
        <v>#ERROR!</v>
      </c>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4"/>
      <c r="BS1420" s="4"/>
      <c r="BT1420" s="4"/>
      <c r="BU1420" s="4"/>
      <c r="BV1420" s="4"/>
      <c r="BW1420" s="4"/>
      <c r="BX1420" s="4"/>
      <c r="BY1420" s="4"/>
      <c r="BZ1420" s="4"/>
      <c r="CA1420" s="4"/>
      <c r="CB1420" s="4"/>
      <c r="CC1420" s="4"/>
      <c r="CD1420" s="4"/>
      <c r="CE1420" s="4"/>
      <c r="CF1420" s="4"/>
      <c r="CG1420" s="4"/>
      <c r="CH1420" s="4"/>
      <c r="CI1420" s="4"/>
      <c r="CJ1420" s="4"/>
      <c r="CK1420" s="4"/>
      <c r="CL1420" s="4"/>
      <c r="CM1420" s="4"/>
    </row>
    <row r="1421" ht="14.25" customHeight="1">
      <c r="A1421" s="1" t="str">
        <f t="shared" si="272"/>
        <v>OK</v>
      </c>
      <c r="B1421" s="3" t="str">
        <f t="shared" si="273"/>
        <v>OK</v>
      </c>
      <c r="C1421" s="4" t="s">
        <v>7126</v>
      </c>
      <c r="D1421" s="4" t="s">
        <v>6674</v>
      </c>
      <c r="E1421" s="4"/>
      <c r="F1421" s="4"/>
      <c r="G1421" s="4" t="s">
        <v>7127</v>
      </c>
      <c r="H1421" s="4" t="s">
        <v>7128</v>
      </c>
      <c r="I1421" s="4" t="s">
        <v>3580</v>
      </c>
      <c r="J1421" s="4" t="s">
        <v>123</v>
      </c>
      <c r="K1421" s="4"/>
      <c r="L1421" s="4" t="s">
        <v>7038</v>
      </c>
      <c r="M1421" s="4" t="s">
        <v>101</v>
      </c>
      <c r="N1421" s="4" t="s">
        <v>8</v>
      </c>
      <c r="O1421" s="4" t="s">
        <v>5436</v>
      </c>
      <c r="P1421" s="4" t="s">
        <v>5479</v>
      </c>
      <c r="Q1421" s="4"/>
      <c r="R1421" s="4" t="s">
        <v>7131</v>
      </c>
      <c r="S1421" s="4" t="s">
        <v>7132</v>
      </c>
      <c r="T1421" s="4" t="s">
        <v>7133</v>
      </c>
      <c r="U1421" s="4" t="s">
        <v>7134</v>
      </c>
      <c r="V1421" s="4" t="s">
        <v>7135</v>
      </c>
      <c r="W1421" s="4" t="s">
        <v>7136</v>
      </c>
      <c r="X1421" s="4" t="s">
        <v>151</v>
      </c>
      <c r="Y1421" s="4" t="s">
        <v>7137</v>
      </c>
      <c r="Z1421" s="4"/>
      <c r="AA1421" s="4">
        <v>1506.0</v>
      </c>
      <c r="AB1421" s="4" t="s">
        <v>48</v>
      </c>
      <c r="AC1421" s="4"/>
      <c r="AD1421" s="4"/>
      <c r="AE1421" s="4"/>
      <c r="AF1421" s="4"/>
      <c r="AG1421" s="4"/>
      <c r="AH1421" s="4"/>
      <c r="AI1421" s="4"/>
      <c r="AJ1421" s="4"/>
      <c r="AK1421" s="4"/>
      <c r="AL1421" s="4"/>
      <c r="AM1421" s="4"/>
      <c r="AN1421" s="4"/>
      <c r="AO1421" s="4"/>
      <c r="AP1421" s="4" t="str">
        <f>VLOOKUP(AA1422,[1]Trộn!AA1421:AB4413,2,FALSE)</f>
        <v>#ERROR!</v>
      </c>
      <c r="AQ1421" s="4"/>
      <c r="AR1421" s="4"/>
      <c r="AS1421" s="4"/>
      <c r="AT1421" s="4"/>
      <c r="AU1421" s="4"/>
      <c r="AV1421" s="4"/>
      <c r="AW1421" s="4"/>
      <c r="AX1421" s="4"/>
      <c r="AY1421" s="4"/>
      <c r="AZ1421" s="4"/>
      <c r="BA1421" s="4"/>
      <c r="BB1421" s="4"/>
      <c r="BC1421" s="4"/>
      <c r="BD1421" s="4"/>
      <c r="BE1421" s="4"/>
      <c r="BF1421" s="4"/>
      <c r="BG1421" s="4"/>
      <c r="BH1421" s="4"/>
      <c r="BI1421" s="4"/>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4"/>
      <c r="CF1421" s="4"/>
      <c r="CG1421" s="4"/>
      <c r="CH1421" s="4"/>
      <c r="CI1421" s="4"/>
      <c r="CJ1421" s="4"/>
      <c r="CK1421" s="4"/>
      <c r="CL1421" s="4"/>
      <c r="CM1421" s="4"/>
    </row>
    <row r="1422" ht="14.25" customHeight="1">
      <c r="A1422" s="1"/>
      <c r="B1422" s="3"/>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row>
    <row r="1423" ht="14.25" customHeight="1">
      <c r="A1423" s="1" t="str">
        <f t="shared" ref="A1423:A1425" si="274">SWITCH(B1423,"OK",IF(ISBLANK(R1423),IF(ISBLANK(P1423),"Giữ chỗ nhóm","Giữ chỗ"),"OK"),"Chưa làm",IF(P1423&lt;&gt;"","Giữ chỗ",""),0,IF(ISBLANK(R1423),"Thêm",""),"")</f>
        <v>OK</v>
      </c>
      <c r="B1423" s="3" t="str">
        <f t="shared" ref="B1423:B1425" si="275">IF(Q1423&lt;&gt;"",0,IF(O1423="",IF(N1423="",,"Tự do chọn"),SWITCH(M1423,"KSTN",IF(LEFT(O1423,1)="A","OK","Sai lớp"),"CQ",IF(LEFT(O1423,1)="B","OK","Sai lớp"),"SIE",IF(LEFT(O1423,1)="C","OK","Sai lớp"),"VN",IF(LEFT(O1423,1)="D","OK","Sai lớp"),"VN-ICT",IF(LEFT(O1423,1)="D","OK","Sai lớp"),"Sai phân công")))</f>
        <v>OK</v>
      </c>
      <c r="C1423" s="4" t="s">
        <v>7138</v>
      </c>
      <c r="D1423" s="4" t="s">
        <v>6674</v>
      </c>
      <c r="E1423" s="4"/>
      <c r="F1423" s="4"/>
      <c r="G1423" s="4"/>
      <c r="H1423" s="4" t="s">
        <v>7139</v>
      </c>
      <c r="I1423" s="4" t="s">
        <v>3580</v>
      </c>
      <c r="J1423" s="4" t="s">
        <v>123</v>
      </c>
      <c r="K1423" s="4"/>
      <c r="L1423" s="4" t="s">
        <v>7038</v>
      </c>
      <c r="M1423" s="4" t="s">
        <v>47</v>
      </c>
      <c r="N1423" s="4" t="s">
        <v>9</v>
      </c>
      <c r="O1423" s="4" t="s">
        <v>1474</v>
      </c>
      <c r="P1423" s="4" t="s">
        <v>1239</v>
      </c>
      <c r="Q1423" s="4"/>
      <c r="R1423" s="4" t="s">
        <v>7140</v>
      </c>
      <c r="S1423" s="4"/>
      <c r="T1423" s="4"/>
      <c r="U1423" s="4"/>
      <c r="V1423" s="4"/>
      <c r="W1423" s="4"/>
      <c r="X1423" s="4" t="s">
        <v>7141</v>
      </c>
      <c r="Y1423" s="4" t="s">
        <v>7142</v>
      </c>
      <c r="Z1423" s="4"/>
      <c r="AA1423" s="4">
        <v>1508.0</v>
      </c>
      <c r="AB1423" s="4" t="s">
        <v>49</v>
      </c>
      <c r="AC1423" s="4"/>
      <c r="AD1423" s="4"/>
      <c r="AE1423" s="4"/>
      <c r="AF1423" s="4"/>
      <c r="AG1423" s="4"/>
      <c r="AH1423" s="4"/>
      <c r="AI1423" s="4"/>
      <c r="AJ1423" s="4"/>
      <c r="AK1423" s="4"/>
      <c r="AL1423" s="4"/>
      <c r="AM1423" s="4"/>
      <c r="AN1423" s="4"/>
      <c r="AO1423" s="4"/>
      <c r="AP1423" s="4" t="str">
        <f>VLOOKUP(AA1424,[1]Trộn!AA1423:AB4415,2,FALSE)</f>
        <v>#ERROR!</v>
      </c>
      <c r="AQ1423" s="4"/>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4"/>
      <c r="BU1423" s="4"/>
      <c r="BV1423" s="4"/>
      <c r="BW1423" s="4"/>
      <c r="BX1423" s="4"/>
      <c r="BY1423" s="4"/>
      <c r="BZ1423" s="4"/>
      <c r="CA1423" s="4"/>
      <c r="CB1423" s="4"/>
      <c r="CC1423" s="4"/>
      <c r="CD1423" s="4"/>
      <c r="CE1423" s="4"/>
      <c r="CF1423" s="4"/>
      <c r="CG1423" s="4"/>
      <c r="CH1423" s="4"/>
      <c r="CI1423" s="4"/>
      <c r="CJ1423" s="4"/>
      <c r="CK1423" s="4"/>
      <c r="CL1423" s="4"/>
      <c r="CM1423" s="4"/>
    </row>
    <row r="1424" ht="14.25" customHeight="1">
      <c r="A1424" s="1" t="str">
        <f t="shared" si="274"/>
        <v/>
      </c>
      <c r="B1424" s="3" t="str">
        <f t="shared" si="275"/>
        <v>Tự do chọn</v>
      </c>
      <c r="C1424" s="4" t="s">
        <v>7138</v>
      </c>
      <c r="D1424" s="4" t="s">
        <v>6674</v>
      </c>
      <c r="E1424" s="4"/>
      <c r="F1424" s="4"/>
      <c r="G1424" s="4"/>
      <c r="H1424" s="4" t="s">
        <v>7139</v>
      </c>
      <c r="I1424" s="4" t="s">
        <v>3580</v>
      </c>
      <c r="J1424" s="4" t="s">
        <v>123</v>
      </c>
      <c r="K1424" s="4"/>
      <c r="L1424" s="4" t="s">
        <v>7038</v>
      </c>
      <c r="M1424" s="4" t="s">
        <v>49</v>
      </c>
      <c r="N1424" s="4" t="s">
        <v>5</v>
      </c>
      <c r="O1424" s="4"/>
      <c r="P1424" s="4"/>
      <c r="Q1424" s="4"/>
      <c r="R1424" s="4"/>
      <c r="S1424" s="4"/>
      <c r="T1424" s="4"/>
      <c r="U1424" s="4"/>
      <c r="V1424" s="4"/>
      <c r="W1424" s="4"/>
      <c r="X1424" s="4"/>
      <c r="Y1424" s="4"/>
      <c r="Z1424" s="4"/>
      <c r="AA1424" s="4">
        <v>1509.0</v>
      </c>
      <c r="AB1424" s="4" t="s">
        <v>49</v>
      </c>
      <c r="AC1424" s="4"/>
      <c r="AD1424" s="4"/>
      <c r="AE1424" s="4"/>
      <c r="AF1424" s="4"/>
      <c r="AG1424" s="4"/>
      <c r="AH1424" s="4"/>
      <c r="AI1424" s="4"/>
      <c r="AJ1424" s="4"/>
      <c r="AK1424" s="4"/>
      <c r="AL1424" s="4"/>
      <c r="AM1424" s="4"/>
      <c r="AN1424" s="4"/>
      <c r="AO1424" s="4"/>
      <c r="AP1424" s="4" t="str">
        <f>VLOOKUP(AA1425,[1]Trộn!AA1424:AB4416,2,FALSE)</f>
        <v>#ERROR!</v>
      </c>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4"/>
      <c r="BU1424" s="4"/>
      <c r="BV1424" s="4"/>
      <c r="BW1424" s="4"/>
      <c r="BX1424" s="4"/>
      <c r="BY1424" s="4"/>
      <c r="BZ1424" s="4"/>
      <c r="CA1424" s="4"/>
      <c r="CB1424" s="4"/>
      <c r="CC1424" s="4"/>
      <c r="CD1424" s="4"/>
      <c r="CE1424" s="4"/>
      <c r="CF1424" s="4"/>
      <c r="CG1424" s="4"/>
      <c r="CH1424" s="4"/>
      <c r="CI1424" s="4"/>
      <c r="CJ1424" s="4"/>
      <c r="CK1424" s="4"/>
      <c r="CL1424" s="4"/>
      <c r="CM1424" s="4"/>
    </row>
    <row r="1425" ht="14.25" customHeight="1">
      <c r="A1425" s="1" t="str">
        <f t="shared" si="274"/>
        <v/>
      </c>
      <c r="B1425" s="3" t="str">
        <f t="shared" si="275"/>
        <v>Tự do chọn</v>
      </c>
      <c r="C1425" s="4" t="s">
        <v>7138</v>
      </c>
      <c r="D1425" s="4" t="s">
        <v>6674</v>
      </c>
      <c r="E1425" s="4"/>
      <c r="F1425" s="4"/>
      <c r="G1425" s="4"/>
      <c r="H1425" s="4" t="s">
        <v>7139</v>
      </c>
      <c r="I1425" s="4" t="s">
        <v>3580</v>
      </c>
      <c r="J1425" s="4" t="s">
        <v>123</v>
      </c>
      <c r="K1425" s="4"/>
      <c r="L1425" s="4" t="s">
        <v>7038</v>
      </c>
      <c r="M1425" s="4" t="s">
        <v>48</v>
      </c>
      <c r="N1425" s="4" t="s">
        <v>9</v>
      </c>
      <c r="O1425" s="4"/>
      <c r="P1425" s="4"/>
      <c r="Q1425" s="4"/>
      <c r="R1425" s="4"/>
      <c r="S1425" s="4"/>
      <c r="T1425" s="4"/>
      <c r="U1425" s="4"/>
      <c r="V1425" s="4"/>
      <c r="W1425" s="4"/>
      <c r="X1425" s="4"/>
      <c r="Y1425" s="4"/>
      <c r="Z1425" s="4"/>
      <c r="AA1425" s="4">
        <v>1510.0</v>
      </c>
      <c r="AB1425" s="4" t="s">
        <v>48</v>
      </c>
      <c r="AC1425" s="4"/>
      <c r="AD1425" s="4"/>
      <c r="AE1425" s="4"/>
      <c r="AF1425" s="4"/>
      <c r="AG1425" s="4"/>
      <c r="AH1425" s="4"/>
      <c r="AI1425" s="4"/>
      <c r="AJ1425" s="4"/>
      <c r="AK1425" s="4"/>
      <c r="AL1425" s="4"/>
      <c r="AM1425" s="4"/>
      <c r="AN1425" s="4"/>
      <c r="AO1425" s="4"/>
      <c r="AP1425" s="4" t="str">
        <f>VLOOKUP(AA1426,[1]Trộn!AA1425:AB4417,2,FALSE)</f>
        <v>#ERROR!</v>
      </c>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4"/>
      <c r="BU1425" s="4"/>
      <c r="BV1425" s="4"/>
      <c r="BW1425" s="4"/>
      <c r="BX1425" s="4"/>
      <c r="BY1425" s="4"/>
      <c r="BZ1425" s="4"/>
      <c r="CA1425" s="4"/>
      <c r="CB1425" s="4"/>
      <c r="CC1425" s="4"/>
      <c r="CD1425" s="4"/>
      <c r="CE1425" s="4"/>
      <c r="CF1425" s="4"/>
      <c r="CG1425" s="4"/>
      <c r="CH1425" s="4"/>
      <c r="CI1425" s="4"/>
      <c r="CJ1425" s="4"/>
      <c r="CK1425" s="4"/>
      <c r="CL1425" s="4"/>
      <c r="CM1425" s="4"/>
    </row>
    <row r="1426" ht="14.25" customHeight="1">
      <c r="A1426" s="1"/>
      <c r="B1426" s="3"/>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4"/>
      <c r="BU1426" s="4"/>
      <c r="BV1426" s="4"/>
      <c r="BW1426" s="4"/>
      <c r="BX1426" s="4"/>
      <c r="BY1426" s="4"/>
      <c r="BZ1426" s="4"/>
      <c r="CA1426" s="4"/>
      <c r="CB1426" s="4"/>
      <c r="CC1426" s="4"/>
      <c r="CD1426" s="4"/>
      <c r="CE1426" s="4"/>
      <c r="CF1426" s="4"/>
      <c r="CG1426" s="4"/>
      <c r="CH1426" s="4"/>
      <c r="CI1426" s="4"/>
      <c r="CJ1426" s="4"/>
      <c r="CK1426" s="4"/>
      <c r="CL1426" s="4"/>
      <c r="CM1426" s="4"/>
    </row>
    <row r="1427" ht="14.25" customHeight="1">
      <c r="A1427" s="1" t="str">
        <f t="shared" ref="A1427:A1429" si="276">SWITCH(B1427,"OK",IF(ISBLANK(R1427),IF(ISBLANK(P1427),"Giữ chỗ nhóm","Giữ chỗ"),"OK"),"Chưa làm",IF(P1427&lt;&gt;"","Giữ chỗ",""),0,IF(ISBLANK(R1427),"Thêm",""),"")</f>
        <v>OK</v>
      </c>
      <c r="B1427" s="3" t="str">
        <f t="shared" ref="B1427:B1429" si="277">IF(Q1427&lt;&gt;"",0,IF(O1427="",IF(N1427="",,"Tự do chọn"),SWITCH(M1427,"KSTN",IF(LEFT(O1427,1)="A","OK","Sai lớp"),"CQ",IF(LEFT(O1427,1)="B","OK","Sai lớp"),"SIE",IF(LEFT(O1427,1)="C","OK","Sai lớp"),"VN",IF(LEFT(O1427,1)="D","OK","Sai lớp"),"VN-ICT",IF(LEFT(O1427,1)="D","OK","Sai lớp"),"Sai phân công")))</f>
        <v>OK</v>
      </c>
      <c r="C1427" s="4" t="s">
        <v>7143</v>
      </c>
      <c r="D1427" s="4" t="s">
        <v>6674</v>
      </c>
      <c r="E1427" s="4"/>
      <c r="F1427" s="4"/>
      <c r="G1427" s="4"/>
      <c r="H1427" s="4" t="s">
        <v>7144</v>
      </c>
      <c r="I1427" s="4" t="s">
        <v>3580</v>
      </c>
      <c r="J1427" s="4" t="s">
        <v>123</v>
      </c>
      <c r="K1427" s="4"/>
      <c r="L1427" s="4" t="s">
        <v>7038</v>
      </c>
      <c r="M1427" s="4" t="s">
        <v>47</v>
      </c>
      <c r="N1427" s="4" t="s">
        <v>9</v>
      </c>
      <c r="O1427" s="4" t="s">
        <v>1474</v>
      </c>
      <c r="P1427" s="4" t="s">
        <v>294</v>
      </c>
      <c r="Q1427" s="4"/>
      <c r="R1427" s="4" t="s">
        <v>7145</v>
      </c>
      <c r="S1427" s="4"/>
      <c r="T1427" s="4"/>
      <c r="U1427" s="4"/>
      <c r="V1427" s="4"/>
      <c r="W1427" s="4"/>
      <c r="X1427" s="4" t="s">
        <v>7146</v>
      </c>
      <c r="Y1427" s="4" t="s">
        <v>7147</v>
      </c>
      <c r="Z1427" s="4"/>
      <c r="AA1427" s="4">
        <v>1512.0</v>
      </c>
      <c r="AB1427" s="4" t="s">
        <v>49</v>
      </c>
      <c r="AC1427" s="4"/>
      <c r="AD1427" s="4"/>
      <c r="AE1427" s="4"/>
      <c r="AF1427" s="4"/>
      <c r="AG1427" s="4"/>
      <c r="AH1427" s="4"/>
      <c r="AI1427" s="4"/>
      <c r="AJ1427" s="4"/>
      <c r="AK1427" s="4"/>
      <c r="AL1427" s="4"/>
      <c r="AM1427" s="4"/>
      <c r="AN1427" s="4"/>
      <c r="AO1427" s="4"/>
      <c r="AP1427" s="4" t="str">
        <f>VLOOKUP(AA1428,[1]Trộn!AA1427:AB4419,2,FALSE)</f>
        <v>#ERROR!</v>
      </c>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4"/>
      <c r="CE1427" s="4"/>
      <c r="CF1427" s="4"/>
      <c r="CG1427" s="4"/>
      <c r="CH1427" s="4"/>
      <c r="CI1427" s="4"/>
      <c r="CJ1427" s="4"/>
      <c r="CK1427" s="4"/>
      <c r="CL1427" s="4"/>
      <c r="CM1427" s="4"/>
    </row>
    <row r="1428" ht="14.25" customHeight="1">
      <c r="A1428" s="1" t="str">
        <f t="shared" si="276"/>
        <v/>
      </c>
      <c r="B1428" s="3" t="str">
        <f t="shared" si="277"/>
        <v>Tự do chọn</v>
      </c>
      <c r="C1428" s="4" t="s">
        <v>7143</v>
      </c>
      <c r="D1428" s="4" t="s">
        <v>6674</v>
      </c>
      <c r="E1428" s="4"/>
      <c r="F1428" s="4"/>
      <c r="G1428" s="4"/>
      <c r="H1428" s="4" t="s">
        <v>7144</v>
      </c>
      <c r="I1428" s="4" t="s">
        <v>3580</v>
      </c>
      <c r="J1428" s="4" t="s">
        <v>123</v>
      </c>
      <c r="K1428" s="4"/>
      <c r="L1428" s="4" t="s">
        <v>7038</v>
      </c>
      <c r="M1428" s="4" t="s">
        <v>49</v>
      </c>
      <c r="N1428" s="4" t="s">
        <v>5</v>
      </c>
      <c r="O1428" s="4"/>
      <c r="P1428" s="4"/>
      <c r="Q1428" s="4"/>
      <c r="R1428" s="4"/>
      <c r="S1428" s="4"/>
      <c r="T1428" s="4"/>
      <c r="U1428" s="4"/>
      <c r="V1428" s="4"/>
      <c r="W1428" s="4"/>
      <c r="X1428" s="4"/>
      <c r="Y1428" s="4"/>
      <c r="Z1428" s="4"/>
      <c r="AA1428" s="4">
        <v>1513.0</v>
      </c>
      <c r="AB1428" s="4" t="s">
        <v>49</v>
      </c>
      <c r="AC1428" s="4"/>
      <c r="AD1428" s="4"/>
      <c r="AE1428" s="4"/>
      <c r="AF1428" s="4"/>
      <c r="AG1428" s="4"/>
      <c r="AH1428" s="4"/>
      <c r="AI1428" s="4"/>
      <c r="AJ1428" s="4"/>
      <c r="AK1428" s="4"/>
      <c r="AL1428" s="4"/>
      <c r="AM1428" s="4"/>
      <c r="AN1428" s="4"/>
      <c r="AO1428" s="4"/>
      <c r="AP1428" s="4" t="str">
        <f>VLOOKUP(AA1429,[1]Trộn!AA1428:AB4420,2,FALSE)</f>
        <v>#ERROR!</v>
      </c>
      <c r="AQ1428" s="4"/>
      <c r="AR1428" s="4"/>
      <c r="AS1428" s="4"/>
      <c r="AT1428" s="4"/>
      <c r="AU1428" s="4"/>
      <c r="AV1428" s="4"/>
      <c r="AW1428" s="4"/>
      <c r="AX1428" s="4"/>
      <c r="AY1428" s="4"/>
      <c r="AZ1428" s="4"/>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c r="CL1428" s="4"/>
      <c r="CM1428" s="4"/>
    </row>
    <row r="1429" ht="14.25" customHeight="1">
      <c r="A1429" s="1" t="str">
        <f t="shared" si="276"/>
        <v/>
      </c>
      <c r="B1429" s="3" t="str">
        <f t="shared" si="277"/>
        <v>Tự do chọn</v>
      </c>
      <c r="C1429" s="4" t="s">
        <v>7143</v>
      </c>
      <c r="D1429" s="4" t="s">
        <v>6674</v>
      </c>
      <c r="E1429" s="4"/>
      <c r="F1429" s="4"/>
      <c r="G1429" s="4"/>
      <c r="H1429" s="4" t="s">
        <v>7144</v>
      </c>
      <c r="I1429" s="4" t="s">
        <v>3580</v>
      </c>
      <c r="J1429" s="4" t="s">
        <v>123</v>
      </c>
      <c r="K1429" s="4"/>
      <c r="L1429" s="4" t="s">
        <v>7038</v>
      </c>
      <c r="M1429" s="4" t="s">
        <v>48</v>
      </c>
      <c r="N1429" s="4" t="s">
        <v>9</v>
      </c>
      <c r="O1429" s="4"/>
      <c r="P1429" s="4"/>
      <c r="Q1429" s="4"/>
      <c r="R1429" s="4"/>
      <c r="S1429" s="4"/>
      <c r="T1429" s="4"/>
      <c r="U1429" s="4"/>
      <c r="V1429" s="4"/>
      <c r="W1429" s="4"/>
      <c r="X1429" s="4"/>
      <c r="Y1429" s="4"/>
      <c r="Z1429" s="4"/>
      <c r="AA1429" s="4">
        <v>1514.0</v>
      </c>
      <c r="AB1429" s="4" t="s">
        <v>48</v>
      </c>
      <c r="AC1429" s="4"/>
      <c r="AD1429" s="4"/>
      <c r="AE1429" s="4"/>
      <c r="AF1429" s="4"/>
      <c r="AG1429" s="4"/>
      <c r="AH1429" s="4"/>
      <c r="AI1429" s="4"/>
      <c r="AJ1429" s="4"/>
      <c r="AK1429" s="4"/>
      <c r="AL1429" s="4"/>
      <c r="AM1429" s="4"/>
      <c r="AN1429" s="4"/>
      <c r="AO1429" s="4"/>
      <c r="AP1429" s="4" t="str">
        <f>VLOOKUP(AA1430,[1]Trộn!AA1429:AB4421,2,FALSE)</f>
        <v>#ERROR!</v>
      </c>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c r="BZ1429" s="4"/>
      <c r="CA1429" s="4"/>
      <c r="CB1429" s="4"/>
      <c r="CC1429" s="4"/>
      <c r="CD1429" s="4"/>
      <c r="CE1429" s="4"/>
      <c r="CF1429" s="4"/>
      <c r="CG1429" s="4"/>
      <c r="CH1429" s="4"/>
      <c r="CI1429" s="4"/>
      <c r="CJ1429" s="4"/>
      <c r="CK1429" s="4"/>
      <c r="CL1429" s="4"/>
      <c r="CM1429" s="4"/>
    </row>
    <row r="1430" ht="14.25" customHeight="1">
      <c r="A1430" s="1"/>
      <c r="B1430" s="3"/>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4"/>
      <c r="BU1430" s="4"/>
      <c r="BV1430" s="4"/>
      <c r="BW1430" s="4"/>
      <c r="BX1430" s="4"/>
      <c r="BY1430" s="4"/>
      <c r="BZ1430" s="4"/>
      <c r="CA1430" s="4"/>
      <c r="CB1430" s="4"/>
      <c r="CC1430" s="4"/>
      <c r="CD1430" s="4"/>
      <c r="CE1430" s="4"/>
      <c r="CF1430" s="4"/>
      <c r="CG1430" s="4"/>
      <c r="CH1430" s="4"/>
      <c r="CI1430" s="4"/>
      <c r="CJ1430" s="4"/>
      <c r="CK1430" s="4"/>
      <c r="CL1430" s="4"/>
      <c r="CM1430" s="4"/>
    </row>
    <row r="1431" ht="14.25" customHeight="1">
      <c r="A1431" s="1" t="str">
        <f t="shared" ref="A1431:A1433" si="278">SWITCH(B1431,"OK",IF(ISBLANK(R1431),IF(ISBLANK(P1431),"Giữ chỗ nhóm","Giữ chỗ"),"OK"),"Chưa làm",IF(P1431&lt;&gt;"","Giữ chỗ",""),0,IF(ISBLANK(R1431),"Thêm",""),"")</f>
        <v>OK</v>
      </c>
      <c r="B1431" s="3" t="str">
        <f t="shared" ref="B1431:B1433" si="279">IF(Q1431&lt;&gt;"",0,IF(O1431="",IF(N1431="",,"Tự do chọn"),SWITCH(M1431,"KSTN",IF(LEFT(O1431,1)="A","OK","Sai lớp"),"CQ",IF(LEFT(O1431,1)="B","OK","Sai lớp"),"SIE",IF(LEFT(O1431,1)="C","OK","Sai lớp"),"VN",IF(LEFT(O1431,1)="D","OK","Sai lớp"),"VN-ICT",IF(LEFT(O1431,1)="D","OK","Sai lớp"),"Sai phân công")))</f>
        <v>OK</v>
      </c>
      <c r="C1431" s="4" t="s">
        <v>7148</v>
      </c>
      <c r="D1431" s="4" t="s">
        <v>6674</v>
      </c>
      <c r="E1431" s="4"/>
      <c r="F1431" s="4"/>
      <c r="G1431" s="4" t="s">
        <v>7149</v>
      </c>
      <c r="H1431" s="4" t="s">
        <v>7150</v>
      </c>
      <c r="I1431" s="4" t="s">
        <v>3580</v>
      </c>
      <c r="J1431" s="4" t="s">
        <v>123</v>
      </c>
      <c r="K1431" s="4"/>
      <c r="L1431" s="4" t="s">
        <v>7038</v>
      </c>
      <c r="M1431" s="4" t="s">
        <v>47</v>
      </c>
      <c r="N1431" s="4" t="s">
        <v>9</v>
      </c>
      <c r="O1431" s="4" t="s">
        <v>1474</v>
      </c>
      <c r="P1431" s="4" t="s">
        <v>1011</v>
      </c>
      <c r="Q1431" s="4"/>
      <c r="R1431" s="4" t="s">
        <v>7151</v>
      </c>
      <c r="S1431" s="4"/>
      <c r="T1431" s="4"/>
      <c r="U1431" s="4"/>
      <c r="V1431" s="4"/>
      <c r="W1431" s="4"/>
      <c r="X1431" s="4" t="s">
        <v>7152</v>
      </c>
      <c r="Y1431" s="4" t="s">
        <v>7153</v>
      </c>
      <c r="Z1431" s="4"/>
      <c r="AA1431" s="4">
        <v>1516.0</v>
      </c>
      <c r="AB1431" s="4" t="s">
        <v>49</v>
      </c>
      <c r="AC1431" s="4"/>
      <c r="AD1431" s="4"/>
      <c r="AE1431" s="4"/>
      <c r="AF1431" s="4"/>
      <c r="AG1431" s="4"/>
      <c r="AH1431" s="4"/>
      <c r="AI1431" s="4"/>
      <c r="AJ1431" s="4"/>
      <c r="AK1431" s="4"/>
      <c r="AL1431" s="4"/>
      <c r="AM1431" s="4"/>
      <c r="AN1431" s="4"/>
      <c r="AO1431" s="4"/>
      <c r="AP1431" s="4" t="str">
        <f>VLOOKUP(AA1432,[1]Trộn!AA1431:AB4423,2,FALSE)</f>
        <v>#ERROR!</v>
      </c>
      <c r="AQ1431" s="4"/>
      <c r="AR1431" s="4"/>
      <c r="AS1431" s="4"/>
      <c r="AT1431" s="4"/>
      <c r="AU1431" s="4"/>
      <c r="AV1431" s="4"/>
      <c r="AW1431" s="4"/>
      <c r="AX1431" s="4"/>
      <c r="AY1431" s="4"/>
      <c r="AZ1431" s="4"/>
      <c r="BA1431" s="4"/>
      <c r="BB1431" s="4"/>
      <c r="BC1431" s="4"/>
      <c r="BD1431" s="4"/>
      <c r="BE1431" s="4"/>
      <c r="BF1431" s="4"/>
      <c r="BG1431" s="4"/>
      <c r="BH1431" s="4"/>
      <c r="BI1431" s="4"/>
      <c r="BJ1431" s="4"/>
      <c r="BK1431" s="4"/>
      <c r="BL1431" s="4"/>
      <c r="BM1431" s="4"/>
      <c r="BN1431" s="4"/>
      <c r="BO1431" s="4"/>
      <c r="BP1431" s="4"/>
      <c r="BQ1431" s="4"/>
      <c r="BR1431" s="4"/>
      <c r="BS1431" s="4"/>
      <c r="BT1431" s="4"/>
      <c r="BU1431" s="4"/>
      <c r="BV1431" s="4"/>
      <c r="BW1431" s="4"/>
      <c r="BX1431" s="4"/>
      <c r="BY1431" s="4"/>
      <c r="BZ1431" s="4"/>
      <c r="CA1431" s="4"/>
      <c r="CB1431" s="4"/>
      <c r="CC1431" s="4"/>
      <c r="CD1431" s="4"/>
      <c r="CE1431" s="4"/>
      <c r="CF1431" s="4"/>
      <c r="CG1431" s="4"/>
      <c r="CH1431" s="4"/>
      <c r="CI1431" s="4"/>
      <c r="CJ1431" s="4"/>
      <c r="CK1431" s="4"/>
      <c r="CL1431" s="4"/>
      <c r="CM1431" s="4"/>
    </row>
    <row r="1432" ht="14.25" customHeight="1">
      <c r="A1432" s="1" t="str">
        <f t="shared" si="278"/>
        <v/>
      </c>
      <c r="B1432" s="3" t="str">
        <f t="shared" si="279"/>
        <v>Tự do chọn</v>
      </c>
      <c r="C1432" s="4" t="s">
        <v>7148</v>
      </c>
      <c r="D1432" s="4" t="s">
        <v>6674</v>
      </c>
      <c r="E1432" s="4"/>
      <c r="F1432" s="4"/>
      <c r="G1432" s="4" t="s">
        <v>7149</v>
      </c>
      <c r="H1432" s="4" t="s">
        <v>7150</v>
      </c>
      <c r="I1432" s="4" t="s">
        <v>3580</v>
      </c>
      <c r="J1432" s="4" t="s">
        <v>123</v>
      </c>
      <c r="K1432" s="4"/>
      <c r="L1432" s="4" t="s">
        <v>7038</v>
      </c>
      <c r="M1432" s="4" t="s">
        <v>49</v>
      </c>
      <c r="N1432" s="4" t="s">
        <v>5</v>
      </c>
      <c r="O1432" s="4"/>
      <c r="P1432" s="4"/>
      <c r="Q1432" s="4"/>
      <c r="R1432" s="4"/>
      <c r="S1432" s="4"/>
      <c r="T1432" s="4"/>
      <c r="U1432" s="4"/>
      <c r="V1432" s="4"/>
      <c r="W1432" s="4"/>
      <c r="X1432" s="4"/>
      <c r="Y1432" s="4"/>
      <c r="Z1432" s="4"/>
      <c r="AA1432" s="4">
        <v>1517.0</v>
      </c>
      <c r="AB1432" s="4" t="s">
        <v>49</v>
      </c>
      <c r="AC1432" s="4"/>
      <c r="AD1432" s="4"/>
      <c r="AE1432" s="4"/>
      <c r="AF1432" s="4"/>
      <c r="AG1432" s="4"/>
      <c r="AH1432" s="4"/>
      <c r="AI1432" s="4"/>
      <c r="AJ1432" s="4"/>
      <c r="AK1432" s="4"/>
      <c r="AL1432" s="4"/>
      <c r="AM1432" s="4"/>
      <c r="AN1432" s="4"/>
      <c r="AO1432" s="4"/>
      <c r="AP1432" s="4" t="str">
        <f>VLOOKUP(AA1433,[1]Trộn!AA1432:AB4424,2,FALSE)</f>
        <v>#ERROR!</v>
      </c>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4"/>
      <c r="BU1432" s="4"/>
      <c r="BV1432" s="4"/>
      <c r="BW1432" s="4"/>
      <c r="BX1432" s="4"/>
      <c r="BY1432" s="4"/>
      <c r="BZ1432" s="4"/>
      <c r="CA1432" s="4"/>
      <c r="CB1432" s="4"/>
      <c r="CC1432" s="4"/>
      <c r="CD1432" s="4"/>
      <c r="CE1432" s="4"/>
      <c r="CF1432" s="4"/>
      <c r="CG1432" s="4"/>
      <c r="CH1432" s="4"/>
      <c r="CI1432" s="4"/>
      <c r="CJ1432" s="4"/>
      <c r="CK1432" s="4"/>
      <c r="CL1432" s="4"/>
      <c r="CM1432" s="4"/>
    </row>
    <row r="1433" ht="14.25" customHeight="1">
      <c r="A1433" s="1" t="str">
        <f t="shared" si="278"/>
        <v/>
      </c>
      <c r="B1433" s="3" t="str">
        <f t="shared" si="279"/>
        <v>Tự do chọn</v>
      </c>
      <c r="C1433" s="4" t="s">
        <v>7148</v>
      </c>
      <c r="D1433" s="4" t="s">
        <v>6674</v>
      </c>
      <c r="E1433" s="4"/>
      <c r="F1433" s="4"/>
      <c r="G1433" s="4" t="s">
        <v>7149</v>
      </c>
      <c r="H1433" s="4" t="s">
        <v>7150</v>
      </c>
      <c r="I1433" s="4" t="s">
        <v>3580</v>
      </c>
      <c r="J1433" s="4" t="s">
        <v>123</v>
      </c>
      <c r="K1433" s="4"/>
      <c r="L1433" s="4" t="s">
        <v>7038</v>
      </c>
      <c r="M1433" s="4" t="s">
        <v>48</v>
      </c>
      <c r="N1433" s="4" t="s">
        <v>9</v>
      </c>
      <c r="O1433" s="4"/>
      <c r="P1433" s="4"/>
      <c r="Q1433" s="4"/>
      <c r="R1433" s="4"/>
      <c r="S1433" s="4"/>
      <c r="T1433" s="4"/>
      <c r="U1433" s="4"/>
      <c r="V1433" s="4"/>
      <c r="W1433" s="4"/>
      <c r="X1433" s="4"/>
      <c r="Y1433" s="4"/>
      <c r="Z1433" s="4"/>
      <c r="AA1433" s="4">
        <v>1518.0</v>
      </c>
      <c r="AB1433" s="4" t="s">
        <v>48</v>
      </c>
      <c r="AC1433" s="4"/>
      <c r="AD1433" s="4"/>
      <c r="AE1433" s="4"/>
      <c r="AF1433" s="4"/>
      <c r="AG1433" s="4"/>
      <c r="AH1433" s="4"/>
      <c r="AI1433" s="4"/>
      <c r="AJ1433" s="4"/>
      <c r="AK1433" s="4"/>
      <c r="AL1433" s="4"/>
      <c r="AM1433" s="4"/>
      <c r="AN1433" s="4"/>
      <c r="AO1433" s="4"/>
      <c r="AP1433" s="4" t="str">
        <f>VLOOKUP(AA1434,[1]Trộn!AA1433:AB4425,2,FALSE)</f>
        <v>#ERROR!</v>
      </c>
      <c r="AQ1433" s="4"/>
      <c r="AR1433" s="4"/>
      <c r="AS1433" s="4"/>
      <c r="AT1433" s="4"/>
      <c r="AU1433" s="4"/>
      <c r="AV1433" s="4"/>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4"/>
      <c r="CB1433" s="4"/>
      <c r="CC1433" s="4"/>
      <c r="CD1433" s="4"/>
      <c r="CE1433" s="4"/>
      <c r="CF1433" s="4"/>
      <c r="CG1433" s="4"/>
      <c r="CH1433" s="4"/>
      <c r="CI1433" s="4"/>
      <c r="CJ1433" s="4"/>
      <c r="CK1433" s="4"/>
      <c r="CL1433" s="4"/>
      <c r="CM1433" s="4"/>
    </row>
    <row r="1434" ht="14.25" customHeight="1">
      <c r="A1434" s="1"/>
      <c r="B1434" s="3"/>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c r="BZ1434" s="4"/>
      <c r="CA1434" s="4"/>
      <c r="CB1434" s="4"/>
      <c r="CC1434" s="4"/>
      <c r="CD1434" s="4"/>
      <c r="CE1434" s="4"/>
      <c r="CF1434" s="4"/>
      <c r="CG1434" s="4"/>
      <c r="CH1434" s="4"/>
      <c r="CI1434" s="4"/>
      <c r="CJ1434" s="4"/>
      <c r="CK1434" s="4"/>
      <c r="CL1434" s="4"/>
      <c r="CM1434" s="4"/>
    </row>
    <row r="1435" ht="14.25" customHeight="1">
      <c r="A1435" s="1" t="str">
        <f t="shared" ref="A1435:A1437" si="280">SWITCH(B1435,"OK",IF(ISBLANK(R1435),IF(ISBLANK(P1435),"Giữ chỗ nhóm","Giữ chỗ"),"OK"),"Chưa làm",IF(P1435&lt;&gt;"","Giữ chỗ",""),0,IF(ISBLANK(R1435),"Thêm",""),"")</f>
        <v>OK</v>
      </c>
      <c r="B1435" s="3" t="str">
        <f t="shared" ref="B1435:B1437" si="281">IF(Q1435&lt;&gt;"",0,IF(O1435="",IF(N1435="",,"Tự do chọn"),SWITCH(M1435,"KSTN",IF(LEFT(O1435,1)="A","OK","Sai lớp"),"CQ",IF(LEFT(O1435,1)="B","OK","Sai lớp"),"SIE",IF(LEFT(O1435,1)="C","OK","Sai lớp"),"VN",IF(LEFT(O1435,1)="D","OK","Sai lớp"),"VN-ICT",IF(LEFT(O1435,1)="D","OK","Sai lớp"),"Sai phân công")))</f>
        <v>OK</v>
      </c>
      <c r="C1435" s="4" t="s">
        <v>7154</v>
      </c>
      <c r="D1435" s="4" t="s">
        <v>6674</v>
      </c>
      <c r="E1435" s="4"/>
      <c r="F1435" s="4"/>
      <c r="G1435" s="4"/>
      <c r="H1435" s="4" t="s">
        <v>7155</v>
      </c>
      <c r="I1435" s="4" t="s">
        <v>3580</v>
      </c>
      <c r="J1435" s="4" t="s">
        <v>123</v>
      </c>
      <c r="K1435" s="4"/>
      <c r="L1435" s="4" t="s">
        <v>7038</v>
      </c>
      <c r="M1435" s="4" t="s">
        <v>47</v>
      </c>
      <c r="N1435" s="4" t="s">
        <v>9</v>
      </c>
      <c r="O1435" s="4" t="s">
        <v>1474</v>
      </c>
      <c r="P1435" s="4" t="s">
        <v>1011</v>
      </c>
      <c r="Q1435" s="4"/>
      <c r="R1435" s="4" t="s">
        <v>7156</v>
      </c>
      <c r="S1435" s="4"/>
      <c r="T1435" s="4"/>
      <c r="U1435" s="4"/>
      <c r="V1435" s="4"/>
      <c r="W1435" s="4"/>
      <c r="X1435" s="4" t="s">
        <v>7157</v>
      </c>
      <c r="Y1435" s="4" t="s">
        <v>7158</v>
      </c>
      <c r="Z1435" s="4"/>
      <c r="AA1435" s="4">
        <v>1520.0</v>
      </c>
      <c r="AB1435" s="4" t="s">
        <v>49</v>
      </c>
      <c r="AC1435" s="4"/>
      <c r="AD1435" s="4"/>
      <c r="AE1435" s="4"/>
      <c r="AF1435" s="4"/>
      <c r="AG1435" s="4"/>
      <c r="AH1435" s="4"/>
      <c r="AI1435" s="4"/>
      <c r="AJ1435" s="4"/>
      <c r="AK1435" s="4"/>
      <c r="AL1435" s="4"/>
      <c r="AM1435" s="4"/>
      <c r="AN1435" s="4"/>
      <c r="AO1435" s="4"/>
      <c r="AP1435" s="4" t="str">
        <f>VLOOKUP(AA1436,[1]Trộn!AA1435:AB4427,2,FALSE)</f>
        <v>#ERROR!</v>
      </c>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row>
    <row r="1436" ht="14.25" customHeight="1">
      <c r="A1436" s="1" t="str">
        <f t="shared" si="280"/>
        <v/>
      </c>
      <c r="B1436" s="3">
        <f t="shared" si="281"/>
        <v>0</v>
      </c>
      <c r="C1436" s="4" t="s">
        <v>7154</v>
      </c>
      <c r="D1436" s="4" t="s">
        <v>6674</v>
      </c>
      <c r="E1436" s="4"/>
      <c r="F1436" s="4"/>
      <c r="G1436" s="4"/>
      <c r="H1436" s="4" t="s">
        <v>7155</v>
      </c>
      <c r="I1436" s="4" t="s">
        <v>3580</v>
      </c>
      <c r="J1436" s="4" t="s">
        <v>123</v>
      </c>
      <c r="K1436" s="4"/>
      <c r="L1436" s="4" t="s">
        <v>7038</v>
      </c>
      <c r="M1436" s="4" t="s">
        <v>49</v>
      </c>
      <c r="N1436" s="4" t="s">
        <v>5</v>
      </c>
      <c r="O1436" s="4" t="s">
        <v>2969</v>
      </c>
      <c r="P1436" s="4" t="s">
        <v>2970</v>
      </c>
      <c r="Q1436" s="4" t="s">
        <v>5</v>
      </c>
      <c r="R1436" s="4" t="s">
        <v>7159</v>
      </c>
      <c r="S1436" s="4" t="s">
        <v>7160</v>
      </c>
      <c r="T1436" s="4" t="s">
        <v>7161</v>
      </c>
      <c r="U1436" s="4" t="s">
        <v>7162</v>
      </c>
      <c r="V1436" s="4" t="s">
        <v>7163</v>
      </c>
      <c r="W1436" s="4" t="s">
        <v>7164</v>
      </c>
      <c r="X1436" s="4"/>
      <c r="Y1436" s="4"/>
      <c r="Z1436" s="4"/>
      <c r="AA1436" s="4">
        <v>1521.0</v>
      </c>
      <c r="AB1436" s="4" t="s">
        <v>49</v>
      </c>
      <c r="AC1436" s="4"/>
      <c r="AD1436" s="4"/>
      <c r="AE1436" s="4"/>
      <c r="AF1436" s="4"/>
      <c r="AG1436" s="4"/>
      <c r="AH1436" s="4"/>
      <c r="AI1436" s="4"/>
      <c r="AJ1436" s="4"/>
      <c r="AK1436" s="4"/>
      <c r="AL1436" s="4"/>
      <c r="AM1436" s="4"/>
      <c r="AN1436" s="4"/>
      <c r="AO1436" s="4"/>
      <c r="AP1436" s="4" t="str">
        <f>VLOOKUP(AA1437,[1]Trộn!AA1436:AB4428,2,FALSE)</f>
        <v>#ERROR!</v>
      </c>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4"/>
      <c r="CE1436" s="4"/>
      <c r="CF1436" s="4"/>
      <c r="CG1436" s="4"/>
      <c r="CH1436" s="4"/>
      <c r="CI1436" s="4"/>
      <c r="CJ1436" s="4"/>
      <c r="CK1436" s="4"/>
      <c r="CL1436" s="4"/>
      <c r="CM1436" s="4"/>
    </row>
    <row r="1437" ht="14.25" customHeight="1">
      <c r="A1437" s="1" t="str">
        <f t="shared" si="280"/>
        <v/>
      </c>
      <c r="B1437" s="3" t="str">
        <f t="shared" si="281"/>
        <v>Tự do chọn</v>
      </c>
      <c r="C1437" s="4" t="s">
        <v>7154</v>
      </c>
      <c r="D1437" s="4" t="s">
        <v>6674</v>
      </c>
      <c r="E1437" s="4"/>
      <c r="F1437" s="4"/>
      <c r="G1437" s="4"/>
      <c r="H1437" s="4" t="s">
        <v>7155</v>
      </c>
      <c r="I1437" s="4" t="s">
        <v>3580</v>
      </c>
      <c r="J1437" s="4" t="s">
        <v>123</v>
      </c>
      <c r="K1437" s="4"/>
      <c r="L1437" s="4" t="s">
        <v>7038</v>
      </c>
      <c r="M1437" s="4" t="s">
        <v>48</v>
      </c>
      <c r="N1437" s="4" t="s">
        <v>9</v>
      </c>
      <c r="O1437" s="4"/>
      <c r="P1437" s="4"/>
      <c r="Q1437" s="4"/>
      <c r="R1437" s="4"/>
      <c r="S1437" s="4"/>
      <c r="T1437" s="4"/>
      <c r="U1437" s="4"/>
      <c r="V1437" s="4"/>
      <c r="W1437" s="4"/>
      <c r="X1437" s="4"/>
      <c r="Y1437" s="4"/>
      <c r="Z1437" s="4"/>
      <c r="AA1437" s="4">
        <v>1522.0</v>
      </c>
      <c r="AB1437" s="4" t="s">
        <v>48</v>
      </c>
      <c r="AC1437" s="4"/>
      <c r="AD1437" s="4"/>
      <c r="AE1437" s="4"/>
      <c r="AF1437" s="4"/>
      <c r="AG1437" s="4"/>
      <c r="AH1437" s="4"/>
      <c r="AI1437" s="4"/>
      <c r="AJ1437" s="4"/>
      <c r="AK1437" s="4"/>
      <c r="AL1437" s="4"/>
      <c r="AM1437" s="4"/>
      <c r="AN1437" s="4"/>
      <c r="AO1437" s="4"/>
      <c r="AP1437" s="4" t="str">
        <f>VLOOKUP(AA1438,[1]Trộn!AA1437:AB4429,2,FALSE)</f>
        <v>#ERROR!</v>
      </c>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X1437" s="4"/>
      <c r="BY1437" s="4"/>
      <c r="BZ1437" s="4"/>
      <c r="CA1437" s="4"/>
      <c r="CB1437" s="4"/>
      <c r="CC1437" s="4"/>
      <c r="CD1437" s="4"/>
      <c r="CE1437" s="4"/>
      <c r="CF1437" s="4"/>
      <c r="CG1437" s="4"/>
      <c r="CH1437" s="4"/>
      <c r="CI1437" s="4"/>
      <c r="CJ1437" s="4"/>
      <c r="CK1437" s="4"/>
      <c r="CL1437" s="4"/>
      <c r="CM1437" s="4"/>
    </row>
    <row r="1438" ht="14.25" customHeight="1">
      <c r="A1438" s="1"/>
      <c r="B1438" s="3"/>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4"/>
      <c r="BY1438" s="4"/>
      <c r="BZ1438" s="4"/>
      <c r="CA1438" s="4"/>
      <c r="CB1438" s="4"/>
      <c r="CC1438" s="4"/>
      <c r="CD1438" s="4"/>
      <c r="CE1438" s="4"/>
      <c r="CF1438" s="4"/>
      <c r="CG1438" s="4"/>
      <c r="CH1438" s="4"/>
      <c r="CI1438" s="4"/>
      <c r="CJ1438" s="4"/>
      <c r="CK1438" s="4"/>
      <c r="CL1438" s="4"/>
      <c r="CM1438" s="4"/>
    </row>
    <row r="1439" ht="14.25" customHeight="1">
      <c r="A1439" s="1" t="str">
        <f t="shared" ref="A1439:A1441" si="282">SWITCH(B1439,"OK",IF(ISBLANK(R1439),IF(ISBLANK(P1439),"Giữ chỗ nhóm","Giữ chỗ"),"OK"),"Chưa làm",IF(P1439&lt;&gt;"","Giữ chỗ",""),0,IF(ISBLANK(R1439),"Thêm",""),"")</f>
        <v>OK</v>
      </c>
      <c r="B1439" s="3" t="str">
        <f t="shared" ref="B1439:B1441" si="283">IF(Q1439&lt;&gt;"",0,IF(O1439="",IF(N1439="",,"Tự do chọn"),SWITCH(M1439,"KSTN",IF(LEFT(O1439,1)="A","OK","Sai lớp"),"CQ",IF(LEFT(O1439,1)="B","OK","Sai lớp"),"SIE",IF(LEFT(O1439,1)="C","OK","Sai lớp"),"VN",IF(LEFT(O1439,1)="D","OK","Sai lớp"),"VN-ICT",IF(LEFT(O1439,1)="D","OK","Sai lớp"),"Sai phân công")))</f>
        <v>OK</v>
      </c>
      <c r="C1439" s="4" t="s">
        <v>7165</v>
      </c>
      <c r="D1439" s="4" t="s">
        <v>6674</v>
      </c>
      <c r="E1439" s="4"/>
      <c r="F1439" s="4" t="s">
        <v>7166</v>
      </c>
      <c r="G1439" s="4"/>
      <c r="H1439" s="4"/>
      <c r="I1439" s="4" t="s">
        <v>3580</v>
      </c>
      <c r="J1439" s="4" t="s">
        <v>123</v>
      </c>
      <c r="K1439" s="4"/>
      <c r="L1439" s="4" t="s">
        <v>7167</v>
      </c>
      <c r="M1439" s="4" t="s">
        <v>47</v>
      </c>
      <c r="N1439" s="4" t="s">
        <v>9</v>
      </c>
      <c r="O1439" s="4" t="s">
        <v>1474</v>
      </c>
      <c r="P1439" s="4" t="s">
        <v>294</v>
      </c>
      <c r="Q1439" s="4"/>
      <c r="R1439" s="4" t="s">
        <v>7168</v>
      </c>
      <c r="S1439" s="4"/>
      <c r="T1439" s="4"/>
      <c r="U1439" s="4"/>
      <c r="V1439" s="4"/>
      <c r="W1439" s="4"/>
      <c r="X1439" s="4" t="s">
        <v>7169</v>
      </c>
      <c r="Y1439" s="4" t="s">
        <v>7170</v>
      </c>
      <c r="Z1439" s="4"/>
      <c r="AA1439" s="4">
        <v>1524.0</v>
      </c>
      <c r="AB1439" s="4" t="s">
        <v>49</v>
      </c>
      <c r="AC1439" s="4"/>
      <c r="AD1439" s="4"/>
      <c r="AE1439" s="4"/>
      <c r="AF1439" s="4"/>
      <c r="AG1439" s="4"/>
      <c r="AH1439" s="4"/>
      <c r="AI1439" s="4"/>
      <c r="AJ1439" s="4"/>
      <c r="AK1439" s="4"/>
      <c r="AL1439" s="4"/>
      <c r="AM1439" s="4"/>
      <c r="AN1439" s="4"/>
      <c r="AO1439" s="4"/>
      <c r="AP1439" s="4" t="str">
        <f>VLOOKUP(AA1440,[1]Trộn!AA1439:AB4431,2,FALSE)</f>
        <v>#ERROR!</v>
      </c>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4"/>
      <c r="BU1439" s="4"/>
      <c r="BV1439" s="4"/>
      <c r="BW1439" s="4"/>
      <c r="BX1439" s="4"/>
      <c r="BY1439" s="4"/>
      <c r="BZ1439" s="4"/>
      <c r="CA1439" s="4"/>
      <c r="CB1439" s="4"/>
      <c r="CC1439" s="4"/>
      <c r="CD1439" s="4"/>
      <c r="CE1439" s="4"/>
      <c r="CF1439" s="4"/>
      <c r="CG1439" s="4"/>
      <c r="CH1439" s="4"/>
      <c r="CI1439" s="4"/>
      <c r="CJ1439" s="4"/>
      <c r="CK1439" s="4"/>
      <c r="CL1439" s="4"/>
      <c r="CM1439" s="4"/>
    </row>
    <row r="1440" ht="14.25" customHeight="1">
      <c r="A1440" s="1" t="str">
        <f t="shared" si="282"/>
        <v>OK</v>
      </c>
      <c r="B1440" s="3" t="str">
        <f t="shared" si="283"/>
        <v>OK</v>
      </c>
      <c r="C1440" s="4" t="s">
        <v>7165</v>
      </c>
      <c r="D1440" s="4" t="s">
        <v>6674</v>
      </c>
      <c r="E1440" s="4"/>
      <c r="F1440" s="4" t="s">
        <v>7166</v>
      </c>
      <c r="G1440" s="4"/>
      <c r="H1440" s="4"/>
      <c r="I1440" s="4" t="s">
        <v>3580</v>
      </c>
      <c r="J1440" s="4" t="s">
        <v>123</v>
      </c>
      <c r="K1440" s="4"/>
      <c r="L1440" s="4" t="s">
        <v>7167</v>
      </c>
      <c r="M1440" s="4" t="s">
        <v>49</v>
      </c>
      <c r="N1440" s="4" t="s">
        <v>5</v>
      </c>
      <c r="O1440" s="4" t="s">
        <v>3275</v>
      </c>
      <c r="P1440" s="4" t="s">
        <v>4285</v>
      </c>
      <c r="Q1440" s="4"/>
      <c r="R1440" s="4" t="s">
        <v>7171</v>
      </c>
      <c r="S1440" s="4" t="s">
        <v>7172</v>
      </c>
      <c r="T1440" s="4" t="s">
        <v>7173</v>
      </c>
      <c r="U1440" s="4" t="s">
        <v>7174</v>
      </c>
      <c r="V1440" s="4" t="s">
        <v>7175</v>
      </c>
      <c r="W1440" s="4" t="s">
        <v>6155</v>
      </c>
      <c r="X1440" s="4"/>
      <c r="Y1440" s="4"/>
      <c r="Z1440" s="4"/>
      <c r="AA1440" s="4">
        <v>1525.0</v>
      </c>
      <c r="AB1440" s="4" t="s">
        <v>49</v>
      </c>
      <c r="AC1440" s="4"/>
      <c r="AD1440" s="4"/>
      <c r="AE1440" s="4"/>
      <c r="AF1440" s="4"/>
      <c r="AG1440" s="4"/>
      <c r="AH1440" s="4"/>
      <c r="AI1440" s="4"/>
      <c r="AJ1440" s="4"/>
      <c r="AK1440" s="4"/>
      <c r="AL1440" s="4"/>
      <c r="AM1440" s="4"/>
      <c r="AN1440" s="4"/>
      <c r="AO1440" s="4"/>
      <c r="AP1440" s="4" t="str">
        <f>VLOOKUP(AA1441,[1]Trộn!AA1440:AB4432,2,FALSE)</f>
        <v>#ERROR!</v>
      </c>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4"/>
      <c r="CB1440" s="4"/>
      <c r="CC1440" s="4"/>
      <c r="CD1440" s="4"/>
      <c r="CE1440" s="4"/>
      <c r="CF1440" s="4"/>
      <c r="CG1440" s="4"/>
      <c r="CH1440" s="4"/>
      <c r="CI1440" s="4"/>
      <c r="CJ1440" s="4"/>
      <c r="CK1440" s="4"/>
      <c r="CL1440" s="4"/>
      <c r="CM1440" s="4"/>
    </row>
    <row r="1441" ht="14.25" customHeight="1">
      <c r="A1441" s="1" t="str">
        <f t="shared" si="282"/>
        <v>OK</v>
      </c>
      <c r="B1441" s="3" t="str">
        <f t="shared" si="283"/>
        <v>OK</v>
      </c>
      <c r="C1441" s="4" t="s">
        <v>7165</v>
      </c>
      <c r="D1441" s="4" t="s">
        <v>6674</v>
      </c>
      <c r="E1441" s="4"/>
      <c r="F1441" s="4" t="s">
        <v>7166</v>
      </c>
      <c r="G1441" s="4"/>
      <c r="H1441" s="4"/>
      <c r="I1441" s="4" t="s">
        <v>3580</v>
      </c>
      <c r="J1441" s="4" t="s">
        <v>123</v>
      </c>
      <c r="K1441" s="4"/>
      <c r="L1441" s="4" t="s">
        <v>7167</v>
      </c>
      <c r="M1441" s="4" t="s">
        <v>48</v>
      </c>
      <c r="N1441" s="4" t="s">
        <v>9</v>
      </c>
      <c r="O1441" s="4" t="s">
        <v>125</v>
      </c>
      <c r="P1441" s="4" t="s">
        <v>126</v>
      </c>
      <c r="Q1441" s="4"/>
      <c r="R1441" s="4" t="s">
        <v>7176</v>
      </c>
      <c r="S1441" s="4"/>
      <c r="T1441" s="4"/>
      <c r="U1441" s="4"/>
      <c r="V1441" s="4"/>
      <c r="W1441" s="4"/>
      <c r="X1441" s="4" t="s">
        <v>7177</v>
      </c>
      <c r="Y1441" s="4" t="s">
        <v>7178</v>
      </c>
      <c r="Z1441" s="4"/>
      <c r="AA1441" s="4">
        <v>1526.0</v>
      </c>
      <c r="AB1441" s="4" t="s">
        <v>48</v>
      </c>
      <c r="AC1441" s="4"/>
      <c r="AD1441" s="4"/>
      <c r="AE1441" s="4"/>
      <c r="AF1441" s="4"/>
      <c r="AG1441" s="4"/>
      <c r="AH1441" s="4"/>
      <c r="AI1441" s="4"/>
      <c r="AJ1441" s="4"/>
      <c r="AK1441" s="4"/>
      <c r="AL1441" s="4"/>
      <c r="AM1441" s="4"/>
      <c r="AN1441" s="4"/>
      <c r="AO1441" s="4"/>
      <c r="AP1441" s="4" t="str">
        <f>VLOOKUP(AA1442,[1]Trộn!AA1441:AB4433,2,FALSE)</f>
        <v>#ERROR!</v>
      </c>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c r="CD1441" s="4"/>
      <c r="CE1441" s="4"/>
      <c r="CF1441" s="4"/>
      <c r="CG1441" s="4"/>
      <c r="CH1441" s="4"/>
      <c r="CI1441" s="4"/>
      <c r="CJ1441" s="4"/>
      <c r="CK1441" s="4"/>
      <c r="CL1441" s="4"/>
      <c r="CM1441" s="4"/>
    </row>
    <row r="1442" ht="14.25" customHeight="1">
      <c r="A1442" s="1"/>
      <c r="B1442" s="3"/>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c r="BI1442" s="4"/>
      <c r="BJ1442" s="4"/>
      <c r="BK1442" s="4"/>
      <c r="BL1442" s="4"/>
      <c r="BM1442" s="4"/>
      <c r="BN1442" s="4"/>
      <c r="BO1442" s="4"/>
      <c r="BP1442" s="4"/>
      <c r="BQ1442" s="4"/>
      <c r="BR1442" s="4"/>
      <c r="BS1442" s="4"/>
      <c r="BT1442" s="4"/>
      <c r="BU1442" s="4"/>
      <c r="BV1442" s="4"/>
      <c r="BW1442" s="4"/>
      <c r="BX1442" s="4"/>
      <c r="BY1442" s="4"/>
      <c r="BZ1442" s="4"/>
      <c r="CA1442" s="4"/>
      <c r="CB1442" s="4"/>
      <c r="CC1442" s="4"/>
      <c r="CD1442" s="4"/>
      <c r="CE1442" s="4"/>
      <c r="CF1442" s="4"/>
      <c r="CG1442" s="4"/>
      <c r="CH1442" s="4"/>
      <c r="CI1442" s="4"/>
      <c r="CJ1442" s="4"/>
      <c r="CK1442" s="4"/>
      <c r="CL1442" s="4"/>
      <c r="CM1442" s="4"/>
    </row>
    <row r="1443" ht="14.25" customHeight="1">
      <c r="A1443" s="1" t="str">
        <f t="shared" ref="A1443:A1445" si="284">SWITCH(B1443,"OK",IF(ISBLANK(R1443),IF(ISBLANK(P1443),"Giữ chỗ nhóm","Giữ chỗ"),"OK"),"Chưa làm",IF(P1443&lt;&gt;"","Giữ chỗ",""),0,IF(ISBLANK(R1443),"Thêm",""),"")</f>
        <v>OK</v>
      </c>
      <c r="B1443" s="3" t="str">
        <f t="shared" ref="B1443:B1445" si="285">IF(Q1443&lt;&gt;"",0,IF(O1443="",IF(N1443="",,"Tự do chọn"),SWITCH(M1443,"KSTN",IF(LEFT(O1443,1)="A","OK","Sai lớp"),"CQ",IF(LEFT(O1443,1)="B","OK","Sai lớp"),"SIE",IF(LEFT(O1443,1)="C","OK","Sai lớp"),"VN",IF(LEFT(O1443,1)="D","OK","Sai lớp"),"VN-ICT",IF(LEFT(O1443,1)="D","OK","Sai lớp"),"Sai phân công")))</f>
        <v>OK</v>
      </c>
      <c r="C1443" s="4" t="s">
        <v>7179</v>
      </c>
      <c r="D1443" s="4" t="s">
        <v>6674</v>
      </c>
      <c r="E1443" s="4" t="s">
        <v>7180</v>
      </c>
      <c r="F1443" s="4" t="s">
        <v>7181</v>
      </c>
      <c r="G1443" s="4" t="s">
        <v>7182</v>
      </c>
      <c r="H1443" s="4"/>
      <c r="I1443" s="4"/>
      <c r="J1443" s="4"/>
      <c r="K1443" s="4"/>
      <c r="L1443" s="4"/>
      <c r="M1443" s="4" t="s">
        <v>47</v>
      </c>
      <c r="N1443" s="4" t="s">
        <v>9</v>
      </c>
      <c r="O1443" s="4" t="s">
        <v>1009</v>
      </c>
      <c r="P1443" s="4" t="s">
        <v>1106</v>
      </c>
      <c r="Q1443" s="4"/>
      <c r="R1443" s="4" t="s">
        <v>7183</v>
      </c>
      <c r="S1443" s="4"/>
      <c r="T1443" s="4"/>
      <c r="U1443" s="4"/>
      <c r="V1443" s="4"/>
      <c r="W1443" s="4"/>
      <c r="X1443" s="4" t="s">
        <v>7184</v>
      </c>
      <c r="Y1443" s="4" t="s">
        <v>7185</v>
      </c>
      <c r="Z1443" s="4"/>
      <c r="AA1443" s="4">
        <v>1528.0</v>
      </c>
      <c r="AB1443" s="4" t="s">
        <v>49</v>
      </c>
      <c r="AC1443" s="4"/>
      <c r="AD1443" s="4"/>
      <c r="AE1443" s="4"/>
      <c r="AF1443" s="4"/>
      <c r="AG1443" s="4"/>
      <c r="AH1443" s="4"/>
      <c r="AI1443" s="4"/>
      <c r="AJ1443" s="4"/>
      <c r="AK1443" s="4"/>
      <c r="AL1443" s="4"/>
      <c r="AM1443" s="4"/>
      <c r="AN1443" s="4"/>
      <c r="AO1443" s="4"/>
      <c r="AP1443" s="4" t="str">
        <f>VLOOKUP(AA1444,[1]Trộn!AA1443:AB4435,2,FALSE)</f>
        <v>#ERROR!</v>
      </c>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c r="BW1443" s="4"/>
      <c r="BX1443" s="4"/>
      <c r="BY1443" s="4"/>
      <c r="BZ1443" s="4"/>
      <c r="CA1443" s="4"/>
      <c r="CB1443" s="4"/>
      <c r="CC1443" s="4"/>
      <c r="CD1443" s="4"/>
      <c r="CE1443" s="4"/>
      <c r="CF1443" s="4"/>
      <c r="CG1443" s="4"/>
      <c r="CH1443" s="4"/>
      <c r="CI1443" s="4"/>
      <c r="CJ1443" s="4"/>
      <c r="CK1443" s="4"/>
      <c r="CL1443" s="4"/>
      <c r="CM1443" s="4"/>
    </row>
    <row r="1444" ht="14.25" customHeight="1">
      <c r="A1444" s="1" t="str">
        <f t="shared" si="284"/>
        <v>OK</v>
      </c>
      <c r="B1444" s="3" t="str">
        <f t="shared" si="285"/>
        <v>OK</v>
      </c>
      <c r="C1444" s="4" t="s">
        <v>7179</v>
      </c>
      <c r="D1444" s="4" t="s">
        <v>6674</v>
      </c>
      <c r="E1444" s="4" t="s">
        <v>7180</v>
      </c>
      <c r="F1444" s="4" t="s">
        <v>7181</v>
      </c>
      <c r="G1444" s="4" t="s">
        <v>7182</v>
      </c>
      <c r="H1444" s="4"/>
      <c r="I1444" s="4"/>
      <c r="J1444" s="4"/>
      <c r="K1444" s="4"/>
      <c r="L1444" s="4"/>
      <c r="M1444" s="4" t="s">
        <v>47</v>
      </c>
      <c r="N1444" s="4" t="s">
        <v>9</v>
      </c>
      <c r="O1444" s="4" t="s">
        <v>1474</v>
      </c>
      <c r="P1444" s="4" t="s">
        <v>1239</v>
      </c>
      <c r="Q1444" s="4"/>
      <c r="R1444" s="4" t="s">
        <v>7186</v>
      </c>
      <c r="S1444" s="4"/>
      <c r="T1444" s="4"/>
      <c r="U1444" s="4"/>
      <c r="V1444" s="4"/>
      <c r="W1444" s="4"/>
      <c r="X1444" s="4" t="s">
        <v>7187</v>
      </c>
      <c r="Y1444" s="4" t="s">
        <v>7188</v>
      </c>
      <c r="Z1444" s="4"/>
      <c r="AA1444" s="4">
        <v>1529.0</v>
      </c>
      <c r="AB1444" s="4" t="s">
        <v>49</v>
      </c>
      <c r="AC1444" s="4"/>
      <c r="AD1444" s="4"/>
      <c r="AE1444" s="4"/>
      <c r="AF1444" s="4"/>
      <c r="AG1444" s="4"/>
      <c r="AH1444" s="4"/>
      <c r="AI1444" s="4"/>
      <c r="AJ1444" s="4"/>
      <c r="AK1444" s="4"/>
      <c r="AL1444" s="4"/>
      <c r="AM1444" s="4"/>
      <c r="AN1444" s="4"/>
      <c r="AO1444" s="4"/>
      <c r="AP1444" s="4" t="str">
        <f>VLOOKUP(AA1445,[1]Trộn!AA1444:AB4436,2,FALSE)</f>
        <v>#ERROR!</v>
      </c>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c r="CJ1444" s="4"/>
      <c r="CK1444" s="4"/>
      <c r="CL1444" s="4"/>
      <c r="CM1444" s="4"/>
    </row>
    <row r="1445" ht="14.25" customHeight="1">
      <c r="A1445" s="1" t="str">
        <f t="shared" si="284"/>
        <v/>
      </c>
      <c r="B1445" s="3" t="str">
        <f t="shared" si="285"/>
        <v>Sai lớp</v>
      </c>
      <c r="C1445" s="4" t="s">
        <v>7179</v>
      </c>
      <c r="D1445" s="4" t="s">
        <v>6674</v>
      </c>
      <c r="E1445" s="4" t="s">
        <v>7180</v>
      </c>
      <c r="F1445" s="4" t="s">
        <v>7181</v>
      </c>
      <c r="G1445" s="4" t="s">
        <v>7182</v>
      </c>
      <c r="H1445" s="4"/>
      <c r="I1445" s="4"/>
      <c r="J1445" s="4"/>
      <c r="K1445" s="4"/>
      <c r="L1445" s="4"/>
      <c r="M1445" s="4" t="s">
        <v>49</v>
      </c>
      <c r="N1445" s="4" t="s">
        <v>5</v>
      </c>
      <c r="O1445" s="4" t="s">
        <v>42</v>
      </c>
      <c r="P1445" s="4"/>
      <c r="Q1445" s="4"/>
      <c r="R1445" s="4"/>
      <c r="S1445" s="4"/>
      <c r="T1445" s="4"/>
      <c r="U1445" s="4"/>
      <c r="V1445" s="4"/>
      <c r="W1445" s="4"/>
      <c r="X1445" s="4"/>
      <c r="Y1445" s="4"/>
      <c r="Z1445" s="4"/>
      <c r="AA1445" s="4">
        <v>1530.0</v>
      </c>
      <c r="AB1445" s="4" t="s">
        <v>49</v>
      </c>
      <c r="AC1445" s="4"/>
      <c r="AD1445" s="4"/>
      <c r="AE1445" s="4"/>
      <c r="AF1445" s="4"/>
      <c r="AG1445" s="4"/>
      <c r="AH1445" s="4"/>
      <c r="AI1445" s="4"/>
      <c r="AJ1445" s="4"/>
      <c r="AK1445" s="4"/>
      <c r="AL1445" s="4"/>
      <c r="AM1445" s="4"/>
      <c r="AN1445" s="4"/>
      <c r="AO1445" s="4"/>
      <c r="AP1445" s="4" t="str">
        <f>VLOOKUP(AA1446,[1]Trộn!AA1445:AB4437,2,FALSE)</f>
        <v>#ERROR!</v>
      </c>
      <c r="AQ1445" s="4"/>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c r="CF1445" s="4"/>
      <c r="CG1445" s="4"/>
      <c r="CH1445" s="4"/>
      <c r="CI1445" s="4"/>
      <c r="CJ1445" s="4"/>
      <c r="CK1445" s="4"/>
      <c r="CL1445" s="4"/>
      <c r="CM1445" s="4"/>
    </row>
    <row r="1446" ht="14.25" customHeight="1">
      <c r="A1446" s="1"/>
      <c r="B1446" s="3"/>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4"/>
      <c r="BK1446" s="4"/>
      <c r="BL1446" s="4"/>
      <c r="BM1446" s="4"/>
      <c r="BN1446" s="4"/>
      <c r="BO1446" s="4"/>
      <c r="BP1446" s="4"/>
      <c r="BQ1446" s="4"/>
      <c r="BR1446" s="4"/>
      <c r="BS1446" s="4"/>
      <c r="BT1446" s="4"/>
      <c r="BU1446" s="4"/>
      <c r="BV1446" s="4"/>
      <c r="BW1446" s="4"/>
      <c r="BX1446" s="4"/>
      <c r="BY1446" s="4"/>
      <c r="BZ1446" s="4"/>
      <c r="CA1446" s="4"/>
      <c r="CB1446" s="4"/>
      <c r="CC1446" s="4"/>
      <c r="CD1446" s="4"/>
      <c r="CE1446" s="4"/>
      <c r="CF1446" s="4"/>
      <c r="CG1446" s="4"/>
      <c r="CH1446" s="4"/>
      <c r="CI1446" s="4"/>
      <c r="CJ1446" s="4"/>
      <c r="CK1446" s="4"/>
      <c r="CL1446" s="4"/>
      <c r="CM1446" s="4"/>
    </row>
    <row r="1447" ht="14.25" customHeight="1">
      <c r="A1447" s="1" t="str">
        <f t="shared" ref="A1447:A1449" si="286">SWITCH(B1447,"OK",IF(ISBLANK(R1447),IF(ISBLANK(P1447),"Giữ chỗ nhóm","Giữ chỗ"),"OK"),"Chưa làm",IF(P1447&lt;&gt;"","Giữ chỗ",""),0,IF(ISBLANK(R1447),"Thêm",""),"")</f>
        <v>OK</v>
      </c>
      <c r="B1447" s="3" t="str">
        <f t="shared" ref="B1447:B1449" si="287">IF(Q1447&lt;&gt;"",0,IF(O1447="",IF(N1447="",,"Tự do chọn"),SWITCH(M1447,"KSTN",IF(LEFT(O1447,1)="A","OK","Sai lớp"),"CQ",IF(LEFT(O1447,1)="B","OK","Sai lớp"),"SIE",IF(LEFT(O1447,1)="C","OK","Sai lớp"),"VN",IF(LEFT(O1447,1)="D","OK","Sai lớp"),"VN-ICT",IF(LEFT(O1447,1)="D","OK","Sai lớp"),"Sai phân công")))</f>
        <v>OK</v>
      </c>
      <c r="C1447" s="4" t="s">
        <v>7189</v>
      </c>
      <c r="D1447" s="4" t="s">
        <v>6674</v>
      </c>
      <c r="E1447" s="4"/>
      <c r="F1447" s="4"/>
      <c r="G1447" s="4" t="s">
        <v>7190</v>
      </c>
      <c r="H1447" s="4" t="s">
        <v>7191</v>
      </c>
      <c r="I1447" s="4"/>
      <c r="J1447" s="4"/>
      <c r="K1447" s="4"/>
      <c r="L1447" s="4"/>
      <c r="M1447" s="4" t="s">
        <v>47</v>
      </c>
      <c r="N1447" s="4" t="s">
        <v>9</v>
      </c>
      <c r="O1447" s="4" t="s">
        <v>1104</v>
      </c>
      <c r="P1447" s="4" t="s">
        <v>1105</v>
      </c>
      <c r="Q1447" s="4"/>
      <c r="R1447" s="4" t="s">
        <v>7192</v>
      </c>
      <c r="S1447" s="4"/>
      <c r="T1447" s="4"/>
      <c r="U1447" s="4"/>
      <c r="V1447" s="4"/>
      <c r="W1447" s="4"/>
      <c r="X1447" s="4" t="s">
        <v>7193</v>
      </c>
      <c r="Y1447" s="4" t="s">
        <v>7193</v>
      </c>
      <c r="Z1447" s="4"/>
      <c r="AA1447" s="4">
        <v>1532.0</v>
      </c>
      <c r="AB1447" s="4" t="s">
        <v>49</v>
      </c>
      <c r="AC1447" s="4"/>
      <c r="AD1447" s="4"/>
      <c r="AE1447" s="4"/>
      <c r="AF1447" s="4"/>
      <c r="AG1447" s="4"/>
      <c r="AH1447" s="4"/>
      <c r="AI1447" s="4"/>
      <c r="AJ1447" s="4"/>
      <c r="AK1447" s="4"/>
      <c r="AL1447" s="4"/>
      <c r="AM1447" s="4"/>
      <c r="AN1447" s="4"/>
      <c r="AO1447" s="4"/>
      <c r="AP1447" s="4" t="str">
        <f>VLOOKUP(AA1448,[1]Trộn!AA1447:AB4439,2,FALSE)</f>
        <v>#ERROR!</v>
      </c>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c r="CD1447" s="4"/>
      <c r="CE1447" s="4"/>
      <c r="CF1447" s="4"/>
      <c r="CG1447" s="4"/>
      <c r="CH1447" s="4"/>
      <c r="CI1447" s="4"/>
      <c r="CJ1447" s="4"/>
      <c r="CK1447" s="4"/>
      <c r="CL1447" s="4"/>
      <c r="CM1447" s="4"/>
    </row>
    <row r="1448" ht="14.25" customHeight="1">
      <c r="A1448" s="1" t="str">
        <f t="shared" si="286"/>
        <v>Giữ chỗ</v>
      </c>
      <c r="B1448" s="3" t="str">
        <f t="shared" si="287"/>
        <v>OK</v>
      </c>
      <c r="C1448" s="4" t="s">
        <v>7189</v>
      </c>
      <c r="D1448" s="4" t="s">
        <v>6674</v>
      </c>
      <c r="E1448" s="4"/>
      <c r="F1448" s="4"/>
      <c r="G1448" s="4" t="s">
        <v>7190</v>
      </c>
      <c r="H1448" s="4" t="s">
        <v>7191</v>
      </c>
      <c r="I1448" s="4"/>
      <c r="J1448" s="4"/>
      <c r="K1448" s="4"/>
      <c r="L1448" s="4"/>
      <c r="M1448" s="4" t="s">
        <v>47</v>
      </c>
      <c r="N1448" s="4" t="s">
        <v>9</v>
      </c>
      <c r="O1448" s="4" t="s">
        <v>224</v>
      </c>
      <c r="P1448" s="4" t="s">
        <v>3759</v>
      </c>
      <c r="Q1448" s="4"/>
      <c r="R1448" s="4"/>
      <c r="S1448" s="4"/>
      <c r="T1448" s="4"/>
      <c r="U1448" s="4"/>
      <c r="V1448" s="4"/>
      <c r="W1448" s="4"/>
      <c r="X1448" s="4"/>
      <c r="Y1448" s="4"/>
      <c r="Z1448" s="4"/>
      <c r="AA1448" s="4">
        <v>1533.0</v>
      </c>
      <c r="AB1448" s="4" t="s">
        <v>49</v>
      </c>
      <c r="AC1448" s="4"/>
      <c r="AD1448" s="4"/>
      <c r="AE1448" s="4"/>
      <c r="AF1448" s="4"/>
      <c r="AG1448" s="4"/>
      <c r="AH1448" s="4"/>
      <c r="AI1448" s="4"/>
      <c r="AJ1448" s="4"/>
      <c r="AK1448" s="4"/>
      <c r="AL1448" s="4"/>
      <c r="AM1448" s="4"/>
      <c r="AN1448" s="4"/>
      <c r="AO1448" s="4"/>
      <c r="AP1448" s="4" t="str">
        <f>VLOOKUP(AA1449,[1]Trộn!AA1448:AB4440,2,FALSE)</f>
        <v>#ERROR!</v>
      </c>
      <c r="AQ1448" s="4"/>
      <c r="AR1448" s="4"/>
      <c r="AS1448" s="4"/>
      <c r="AT1448" s="4"/>
      <c r="AU1448" s="4"/>
      <c r="AV1448" s="4"/>
      <c r="AW1448" s="4"/>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4"/>
      <c r="CB1448" s="4"/>
      <c r="CC1448" s="4"/>
      <c r="CD1448" s="4"/>
      <c r="CE1448" s="4"/>
      <c r="CF1448" s="4"/>
      <c r="CG1448" s="4"/>
      <c r="CH1448" s="4"/>
      <c r="CI1448" s="4"/>
      <c r="CJ1448" s="4"/>
      <c r="CK1448" s="4"/>
      <c r="CL1448" s="4"/>
      <c r="CM1448" s="4"/>
    </row>
    <row r="1449" ht="14.25" customHeight="1">
      <c r="A1449" s="1" t="str">
        <f t="shared" si="286"/>
        <v/>
      </c>
      <c r="B1449" s="3">
        <f t="shared" si="287"/>
        <v>0</v>
      </c>
      <c r="C1449" s="4" t="s">
        <v>7189</v>
      </c>
      <c r="D1449" s="4" t="s">
        <v>6674</v>
      </c>
      <c r="E1449" s="4"/>
      <c r="F1449" s="4"/>
      <c r="G1449" s="4" t="s">
        <v>7190</v>
      </c>
      <c r="H1449" s="4" t="s">
        <v>7191</v>
      </c>
      <c r="I1449" s="4"/>
      <c r="J1449" s="4"/>
      <c r="K1449" s="4"/>
      <c r="L1449" s="4"/>
      <c r="M1449" s="4" t="s">
        <v>49</v>
      </c>
      <c r="N1449" s="4" t="s">
        <v>5</v>
      </c>
      <c r="O1449" s="4" t="s">
        <v>2465</v>
      </c>
      <c r="P1449" s="4" t="s">
        <v>2516</v>
      </c>
      <c r="Q1449" s="4" t="s">
        <v>5</v>
      </c>
      <c r="R1449" s="4" t="s">
        <v>7194</v>
      </c>
      <c r="S1449" s="4" t="s">
        <v>7195</v>
      </c>
      <c r="T1449" s="4" t="s">
        <v>7196</v>
      </c>
      <c r="U1449" s="4" t="s">
        <v>7197</v>
      </c>
      <c r="V1449" s="4" t="s">
        <v>7198</v>
      </c>
      <c r="W1449" s="4" t="s">
        <v>4353</v>
      </c>
      <c r="X1449" s="4"/>
      <c r="Y1449" s="4"/>
      <c r="Z1449" s="4"/>
      <c r="AA1449" s="4">
        <v>1534.0</v>
      </c>
      <c r="AB1449" s="4" t="s">
        <v>49</v>
      </c>
      <c r="AC1449" s="4"/>
      <c r="AD1449" s="4"/>
      <c r="AE1449" s="4"/>
      <c r="AF1449" s="4"/>
      <c r="AG1449" s="4"/>
      <c r="AH1449" s="4"/>
      <c r="AI1449" s="4"/>
      <c r="AJ1449" s="4"/>
      <c r="AK1449" s="4"/>
      <c r="AL1449" s="4"/>
      <c r="AM1449" s="4"/>
      <c r="AN1449" s="4"/>
      <c r="AO1449" s="4"/>
      <c r="AP1449" s="4" t="str">
        <f>VLOOKUP(AA1450,[1]Trộn!AA1449:AB4441,2,FALSE)</f>
        <v>#ERROR!</v>
      </c>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c r="CL1449" s="4"/>
      <c r="CM1449" s="4"/>
    </row>
    <row r="1450" ht="14.25" customHeight="1">
      <c r="A1450" s="1"/>
      <c r="B1450" s="3"/>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c r="CL1450" s="4"/>
      <c r="CM1450" s="4"/>
    </row>
    <row r="1451" ht="14.25" customHeight="1">
      <c r="A1451" s="1" t="str">
        <f t="shared" ref="A1451:A1453" si="288">SWITCH(B1451,"OK",IF(ISBLANK(R1451),IF(ISBLANK(P1451),"Giữ chỗ nhóm","Giữ chỗ"),"OK"),"Chưa làm",IF(P1451&lt;&gt;"","Giữ chỗ",""),0,IF(ISBLANK(R1451),"Thêm",""),"")</f>
        <v>OK</v>
      </c>
      <c r="B1451" s="3" t="str">
        <f t="shared" ref="B1451:B1453" si="289">IF(Q1451&lt;&gt;"",0,IF(O1451="",IF(N1451="",,"Tự do chọn"),SWITCH(M1451,"KSTN",IF(LEFT(O1451,1)="A","OK","Sai lớp"),"CQ",IF(LEFT(O1451,1)="B","OK","Sai lớp"),"SIE",IF(LEFT(O1451,1)="C","OK","Sai lớp"),"VN",IF(LEFT(O1451,1)="D","OK","Sai lớp"),"VN-ICT",IF(LEFT(O1451,1)="D","OK","Sai lớp"),"Sai phân công")))</f>
        <v>OK</v>
      </c>
      <c r="C1451" s="4" t="s">
        <v>7199</v>
      </c>
      <c r="D1451" s="4" t="s">
        <v>6674</v>
      </c>
      <c r="E1451" s="4"/>
      <c r="F1451" s="4"/>
      <c r="G1451" s="4"/>
      <c r="H1451" s="4" t="s">
        <v>7200</v>
      </c>
      <c r="I1451" s="4"/>
      <c r="J1451" s="4"/>
      <c r="K1451" s="4"/>
      <c r="L1451" s="4"/>
      <c r="M1451" s="4" t="s">
        <v>47</v>
      </c>
      <c r="N1451" s="4" t="s">
        <v>9</v>
      </c>
      <c r="O1451" s="4" t="s">
        <v>1104</v>
      </c>
      <c r="P1451" s="4" t="s">
        <v>953</v>
      </c>
      <c r="Q1451" s="4"/>
      <c r="R1451" s="4" t="s">
        <v>7201</v>
      </c>
      <c r="S1451" s="4"/>
      <c r="T1451" s="4"/>
      <c r="U1451" s="4"/>
      <c r="V1451" s="4"/>
      <c r="W1451" s="4"/>
      <c r="X1451" s="4" t="s">
        <v>7202</v>
      </c>
      <c r="Y1451" s="4" t="s">
        <v>7203</v>
      </c>
      <c r="Z1451" s="4"/>
      <c r="AA1451" s="4">
        <v>1536.0</v>
      </c>
      <c r="AB1451" s="4" t="s">
        <v>49</v>
      </c>
      <c r="AC1451" s="4"/>
      <c r="AD1451" s="4"/>
      <c r="AE1451" s="4"/>
      <c r="AF1451" s="4"/>
      <c r="AG1451" s="4"/>
      <c r="AH1451" s="4"/>
      <c r="AI1451" s="4"/>
      <c r="AJ1451" s="4"/>
      <c r="AK1451" s="4"/>
      <c r="AL1451" s="4"/>
      <c r="AM1451" s="4"/>
      <c r="AN1451" s="4"/>
      <c r="AO1451" s="4"/>
      <c r="AP1451" s="4" t="str">
        <f>VLOOKUP(AA1452,[1]Trộn!AA1451:AB4443,2,FALSE)</f>
        <v>#ERROR!</v>
      </c>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c r="CL1451" s="4"/>
      <c r="CM1451" s="4"/>
    </row>
    <row r="1452" ht="14.25" customHeight="1">
      <c r="A1452" s="1" t="str">
        <f t="shared" si="288"/>
        <v>OK</v>
      </c>
      <c r="B1452" s="3" t="str">
        <f t="shared" si="289"/>
        <v>OK</v>
      </c>
      <c r="C1452" s="4" t="s">
        <v>7199</v>
      </c>
      <c r="D1452" s="4" t="s">
        <v>6674</v>
      </c>
      <c r="E1452" s="4"/>
      <c r="F1452" s="4"/>
      <c r="G1452" s="4"/>
      <c r="H1452" s="4" t="s">
        <v>7200</v>
      </c>
      <c r="I1452" s="4"/>
      <c r="J1452" s="4"/>
      <c r="K1452" s="4"/>
      <c r="L1452" s="4"/>
      <c r="M1452" s="4" t="s">
        <v>47</v>
      </c>
      <c r="N1452" s="4" t="s">
        <v>9</v>
      </c>
      <c r="O1452" s="4" t="s">
        <v>1905</v>
      </c>
      <c r="P1452" s="4" t="s">
        <v>1940</v>
      </c>
      <c r="Q1452" s="4"/>
      <c r="R1452" s="4" t="s">
        <v>7204</v>
      </c>
      <c r="S1452" s="4"/>
      <c r="T1452" s="4"/>
      <c r="U1452" s="4"/>
      <c r="V1452" s="4"/>
      <c r="W1452" s="4"/>
      <c r="X1452" s="4" t="s">
        <v>7205</v>
      </c>
      <c r="Y1452" s="4" t="s">
        <v>7206</v>
      </c>
      <c r="Z1452" s="4"/>
      <c r="AA1452" s="4">
        <v>1537.0</v>
      </c>
      <c r="AB1452" s="4" t="s">
        <v>49</v>
      </c>
      <c r="AC1452" s="4"/>
      <c r="AD1452" s="4"/>
      <c r="AE1452" s="4"/>
      <c r="AF1452" s="4"/>
      <c r="AG1452" s="4"/>
      <c r="AH1452" s="4"/>
      <c r="AI1452" s="4"/>
      <c r="AJ1452" s="4"/>
      <c r="AK1452" s="4"/>
      <c r="AL1452" s="4"/>
      <c r="AM1452" s="4"/>
      <c r="AN1452" s="4"/>
      <c r="AO1452" s="4"/>
      <c r="AP1452" s="4" t="str">
        <f>VLOOKUP(AA1453,[1]Trộn!AA1452:AB4444,2,FALSE)</f>
        <v>#ERROR!</v>
      </c>
      <c r="AQ1452" s="4"/>
      <c r="AR1452" s="4"/>
      <c r="AS1452" s="4"/>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row>
    <row r="1453" ht="14.25" customHeight="1">
      <c r="A1453" s="1" t="str">
        <f t="shared" si="288"/>
        <v/>
      </c>
      <c r="B1453" s="3" t="str">
        <f t="shared" si="289"/>
        <v>Tự do chọn</v>
      </c>
      <c r="C1453" s="4" t="s">
        <v>7199</v>
      </c>
      <c r="D1453" s="4" t="s">
        <v>6674</v>
      </c>
      <c r="E1453" s="4"/>
      <c r="F1453" s="4"/>
      <c r="G1453" s="4"/>
      <c r="H1453" s="4" t="s">
        <v>7200</v>
      </c>
      <c r="I1453" s="4"/>
      <c r="J1453" s="4"/>
      <c r="K1453" s="4"/>
      <c r="L1453" s="4"/>
      <c r="M1453" s="4" t="s">
        <v>49</v>
      </c>
      <c r="N1453" s="4" t="s">
        <v>5</v>
      </c>
      <c r="O1453" s="4"/>
      <c r="P1453" s="4"/>
      <c r="Q1453" s="4"/>
      <c r="R1453" s="4"/>
      <c r="S1453" s="4"/>
      <c r="T1453" s="4"/>
      <c r="U1453" s="4"/>
      <c r="V1453" s="4"/>
      <c r="W1453" s="4"/>
      <c r="X1453" s="4"/>
      <c r="Y1453" s="4"/>
      <c r="Z1453" s="4"/>
      <c r="AA1453" s="4">
        <v>1538.0</v>
      </c>
      <c r="AB1453" s="4" t="s">
        <v>49</v>
      </c>
      <c r="AC1453" s="4"/>
      <c r="AD1453" s="4"/>
      <c r="AE1453" s="4"/>
      <c r="AF1453" s="4"/>
      <c r="AG1453" s="4"/>
      <c r="AH1453" s="4"/>
      <c r="AI1453" s="4"/>
      <c r="AJ1453" s="4"/>
      <c r="AK1453" s="4"/>
      <c r="AL1453" s="4"/>
      <c r="AM1453" s="4"/>
      <c r="AN1453" s="4"/>
      <c r="AO1453" s="4"/>
      <c r="AP1453" s="4" t="str">
        <f>VLOOKUP(AA1454,[1]Trộn!AA1453:AB4445,2,FALSE)</f>
        <v>#ERROR!</v>
      </c>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row>
    <row r="1454" ht="14.25" customHeight="1">
      <c r="A1454" s="1"/>
      <c r="B1454" s="3"/>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c r="CL1454" s="4"/>
      <c r="CM1454" s="4"/>
    </row>
    <row r="1455" ht="14.25" customHeight="1">
      <c r="A1455" s="1" t="str">
        <f t="shared" ref="A1455:A1457" si="290">SWITCH(B1455,"OK",IF(ISBLANK(R1455),IF(ISBLANK(P1455),"Giữ chỗ nhóm","Giữ chỗ"),"OK"),"Chưa làm",IF(P1455&lt;&gt;"","Giữ chỗ",""),0,IF(ISBLANK(R1455),"Thêm",""),"")</f>
        <v>OK</v>
      </c>
      <c r="B1455" s="3" t="str">
        <f t="shared" ref="B1455:B1457" si="291">IF(Q1455&lt;&gt;"",0,IF(O1455="",IF(N1455="",,"Tự do chọn"),SWITCH(M1455,"KSTN",IF(LEFT(O1455,1)="A","OK","Sai lớp"),"CQ",IF(LEFT(O1455,1)="B","OK","Sai lớp"),"SIE",IF(LEFT(O1455,1)="C","OK","Sai lớp"),"VN",IF(LEFT(O1455,1)="D","OK","Sai lớp"),"VN-ICT",IF(LEFT(O1455,1)="D","OK","Sai lớp"),"Sai phân công")))</f>
        <v>OK</v>
      </c>
      <c r="C1455" s="4" t="s">
        <v>7207</v>
      </c>
      <c r="D1455" s="4" t="s">
        <v>6674</v>
      </c>
      <c r="E1455" s="4"/>
      <c r="F1455" s="4"/>
      <c r="G1455" s="4" t="s">
        <v>7208</v>
      </c>
      <c r="H1455" s="4"/>
      <c r="I1455" s="4"/>
      <c r="J1455" s="4"/>
      <c r="K1455" s="4"/>
      <c r="L1455" s="4"/>
      <c r="M1455" s="4" t="s">
        <v>47</v>
      </c>
      <c r="N1455" s="4" t="s">
        <v>9</v>
      </c>
      <c r="O1455" s="4" t="s">
        <v>1474</v>
      </c>
      <c r="P1455" s="4" t="s">
        <v>544</v>
      </c>
      <c r="Q1455" s="4"/>
      <c r="R1455" s="4" t="s">
        <v>7209</v>
      </c>
      <c r="S1455" s="4"/>
      <c r="T1455" s="4"/>
      <c r="U1455" s="4"/>
      <c r="V1455" s="4"/>
      <c r="W1455" s="4"/>
      <c r="X1455" s="4" t="s">
        <v>7210</v>
      </c>
      <c r="Y1455" s="4" t="s">
        <v>7211</v>
      </c>
      <c r="Z1455" s="4"/>
      <c r="AA1455" s="4">
        <v>1540.0</v>
      </c>
      <c r="AB1455" s="4" t="s">
        <v>49</v>
      </c>
      <c r="AC1455" s="4"/>
      <c r="AD1455" s="4"/>
      <c r="AE1455" s="4"/>
      <c r="AF1455" s="4"/>
      <c r="AG1455" s="4"/>
      <c r="AH1455" s="4"/>
      <c r="AI1455" s="4"/>
      <c r="AJ1455" s="4"/>
      <c r="AK1455" s="4"/>
      <c r="AL1455" s="4"/>
      <c r="AM1455" s="4"/>
      <c r="AN1455" s="4"/>
      <c r="AO1455" s="4"/>
      <c r="AP1455" s="4" t="str">
        <f>VLOOKUP(AA1456,[1]Trộn!AA1455:AB4447,2,FALSE)</f>
        <v>#ERROR!</v>
      </c>
      <c r="AQ1455" s="4"/>
      <c r="AR1455" s="4"/>
      <c r="AS1455" s="4"/>
      <c r="AT1455" s="4"/>
      <c r="AU1455" s="4"/>
      <c r="AV1455" s="4"/>
      <c r="AW1455" s="4"/>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X1455" s="4"/>
      <c r="BY1455" s="4"/>
      <c r="BZ1455" s="4"/>
      <c r="CA1455" s="4"/>
      <c r="CB1455" s="4"/>
      <c r="CC1455" s="4"/>
      <c r="CD1455" s="4"/>
      <c r="CE1455" s="4"/>
      <c r="CF1455" s="4"/>
      <c r="CG1455" s="4"/>
      <c r="CH1455" s="4"/>
      <c r="CI1455" s="4"/>
      <c r="CJ1455" s="4"/>
      <c r="CK1455" s="4"/>
      <c r="CL1455" s="4"/>
      <c r="CM1455" s="4"/>
    </row>
    <row r="1456" ht="14.25" customHeight="1">
      <c r="A1456" s="1" t="str">
        <f t="shared" si="290"/>
        <v>Giữ chỗ</v>
      </c>
      <c r="B1456" s="3" t="str">
        <f t="shared" si="291"/>
        <v>OK</v>
      </c>
      <c r="C1456" s="4" t="s">
        <v>7207</v>
      </c>
      <c r="D1456" s="4" t="s">
        <v>6674</v>
      </c>
      <c r="E1456" s="4"/>
      <c r="F1456" s="4"/>
      <c r="G1456" s="4" t="s">
        <v>7208</v>
      </c>
      <c r="H1456" s="4"/>
      <c r="I1456" s="4"/>
      <c r="J1456" s="4"/>
      <c r="K1456" s="4"/>
      <c r="L1456" s="4"/>
      <c r="M1456" s="4" t="s">
        <v>47</v>
      </c>
      <c r="N1456" s="4" t="s">
        <v>9</v>
      </c>
      <c r="O1456" s="4" t="s">
        <v>404</v>
      </c>
      <c r="P1456" s="4" t="s">
        <v>5</v>
      </c>
      <c r="Q1456" s="4"/>
      <c r="R1456" s="4"/>
      <c r="S1456" s="4"/>
      <c r="T1456" s="4"/>
      <c r="U1456" s="4"/>
      <c r="V1456" s="4"/>
      <c r="W1456" s="4"/>
      <c r="X1456" s="4"/>
      <c r="Y1456" s="4"/>
      <c r="Z1456" s="4"/>
      <c r="AA1456" s="4">
        <v>1541.0</v>
      </c>
      <c r="AB1456" s="4" t="s">
        <v>49</v>
      </c>
      <c r="AC1456" s="4"/>
      <c r="AD1456" s="4"/>
      <c r="AE1456" s="4"/>
      <c r="AF1456" s="4"/>
      <c r="AG1456" s="4"/>
      <c r="AH1456" s="4"/>
      <c r="AI1456" s="4"/>
      <c r="AJ1456" s="4"/>
      <c r="AK1456" s="4"/>
      <c r="AL1456" s="4"/>
      <c r="AM1456" s="4"/>
      <c r="AN1456" s="4"/>
      <c r="AO1456" s="4"/>
      <c r="AP1456" s="4" t="str">
        <f>VLOOKUP(AA1457,[1]Trộn!AA1456:AB4448,2,FALSE)</f>
        <v>#ERROR!</v>
      </c>
      <c r="AQ1456" s="4"/>
      <c r="AR1456" s="4"/>
      <c r="AS1456" s="4"/>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row>
    <row r="1457" ht="14.25" customHeight="1">
      <c r="A1457" s="1" t="str">
        <f t="shared" si="290"/>
        <v/>
      </c>
      <c r="B1457" s="3" t="str">
        <f t="shared" si="291"/>
        <v>Tự do chọn</v>
      </c>
      <c r="C1457" s="4" t="s">
        <v>7207</v>
      </c>
      <c r="D1457" s="4" t="s">
        <v>6674</v>
      </c>
      <c r="E1457" s="4"/>
      <c r="F1457" s="4"/>
      <c r="G1457" s="4" t="s">
        <v>7208</v>
      </c>
      <c r="H1457" s="4"/>
      <c r="I1457" s="4"/>
      <c r="J1457" s="4"/>
      <c r="K1457" s="4"/>
      <c r="L1457" s="4"/>
      <c r="M1457" s="4" t="s">
        <v>49</v>
      </c>
      <c r="N1457" s="4" t="s">
        <v>5</v>
      </c>
      <c r="O1457" s="4"/>
      <c r="P1457" s="4"/>
      <c r="Q1457" s="4"/>
      <c r="R1457" s="4"/>
      <c r="S1457" s="4"/>
      <c r="T1457" s="4"/>
      <c r="U1457" s="4"/>
      <c r="V1457" s="4"/>
      <c r="W1457" s="4"/>
      <c r="X1457" s="4"/>
      <c r="Y1457" s="4"/>
      <c r="Z1457" s="4"/>
      <c r="AA1457" s="4">
        <v>1542.0</v>
      </c>
      <c r="AB1457" s="4" t="s">
        <v>49</v>
      </c>
      <c r="AC1457" s="4"/>
      <c r="AD1457" s="4"/>
      <c r="AE1457" s="4"/>
      <c r="AF1457" s="4"/>
      <c r="AG1457" s="4"/>
      <c r="AH1457" s="4"/>
      <c r="AI1457" s="4"/>
      <c r="AJ1457" s="4"/>
      <c r="AK1457" s="4"/>
      <c r="AL1457" s="4"/>
      <c r="AM1457" s="4"/>
      <c r="AN1457" s="4"/>
      <c r="AO1457" s="4"/>
      <c r="AP1457" s="4" t="str">
        <f>VLOOKUP(AA1458,[1]Trộn!AA1457:AB4449,2,FALSE)</f>
        <v>#ERROR!</v>
      </c>
      <c r="AQ1457" s="4"/>
      <c r="AR1457" s="4"/>
      <c r="AS1457" s="4"/>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row>
    <row r="1458" ht="14.25" customHeight="1">
      <c r="A1458" s="1"/>
      <c r="B1458" s="3"/>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4"/>
      <c r="BK1458" s="4"/>
      <c r="BL1458" s="4"/>
      <c r="BM1458" s="4"/>
      <c r="BN1458" s="4"/>
      <c r="BO1458" s="4"/>
      <c r="BP1458" s="4"/>
      <c r="BQ1458" s="4"/>
      <c r="BR1458" s="4"/>
      <c r="BS1458" s="4"/>
      <c r="BT1458" s="4"/>
      <c r="BU1458" s="4"/>
      <c r="BV1458" s="4"/>
      <c r="BW1458" s="4"/>
      <c r="BX1458" s="4"/>
      <c r="BY1458" s="4"/>
      <c r="BZ1458" s="4"/>
      <c r="CA1458" s="4"/>
      <c r="CB1458" s="4"/>
      <c r="CC1458" s="4"/>
      <c r="CD1458" s="4"/>
      <c r="CE1458" s="4"/>
      <c r="CF1458" s="4"/>
      <c r="CG1458" s="4"/>
      <c r="CH1458" s="4"/>
      <c r="CI1458" s="4"/>
      <c r="CJ1458" s="4"/>
      <c r="CK1458" s="4"/>
      <c r="CL1458" s="4"/>
      <c r="CM1458" s="4"/>
    </row>
    <row r="1459" ht="14.25" customHeight="1">
      <c r="A1459" s="1" t="str">
        <f t="shared" ref="A1459:A1461" si="292">SWITCH(B1459,"OK",IF(ISBLANK(R1459),IF(ISBLANK(P1459),"Giữ chỗ nhóm","Giữ chỗ"),"OK"),"Chưa làm",IF(P1459&lt;&gt;"","Giữ chỗ",""),0,IF(ISBLANK(R1459),"Thêm",""),"")</f>
        <v>OK</v>
      </c>
      <c r="B1459" s="3" t="str">
        <f t="shared" ref="B1459:B1461" si="293">IF(Q1459&lt;&gt;"",0,IF(O1459="",IF(N1459="",,"Tự do chọn"),SWITCH(M1459,"KSTN",IF(LEFT(O1459,1)="A","OK","Sai lớp"),"CQ",IF(LEFT(O1459,1)="B","OK","Sai lớp"),"SIE",IF(LEFT(O1459,1)="C","OK","Sai lớp"),"VN",IF(LEFT(O1459,1)="D","OK","Sai lớp"),"VN-ICT",IF(LEFT(O1459,1)="D","OK","Sai lớp"),"Sai phân công")))</f>
        <v>OK</v>
      </c>
      <c r="C1459" s="4" t="s">
        <v>7212</v>
      </c>
      <c r="D1459" s="4" t="s">
        <v>6674</v>
      </c>
      <c r="E1459" s="4"/>
      <c r="F1459" s="4"/>
      <c r="G1459" s="4" t="s">
        <v>7213</v>
      </c>
      <c r="H1459" s="4"/>
      <c r="I1459" s="4"/>
      <c r="J1459" s="4"/>
      <c r="K1459" s="4"/>
      <c r="L1459" s="4"/>
      <c r="M1459" s="4" t="s">
        <v>47</v>
      </c>
      <c r="N1459" s="4" t="s">
        <v>9</v>
      </c>
      <c r="O1459" s="4" t="s">
        <v>1474</v>
      </c>
      <c r="P1459" s="4" t="s">
        <v>544</v>
      </c>
      <c r="Q1459" s="4"/>
      <c r="R1459" s="4" t="s">
        <v>7214</v>
      </c>
      <c r="S1459" s="4"/>
      <c r="T1459" s="4"/>
      <c r="U1459" s="4"/>
      <c r="V1459" s="4"/>
      <c r="W1459" s="4"/>
      <c r="X1459" s="4" t="s">
        <v>7215</v>
      </c>
      <c r="Y1459" s="4" t="s">
        <v>7216</v>
      </c>
      <c r="Z1459" s="4"/>
      <c r="AA1459" s="4">
        <v>1544.0</v>
      </c>
      <c r="AB1459" s="4" t="s">
        <v>49</v>
      </c>
      <c r="AC1459" s="4"/>
      <c r="AD1459" s="4"/>
      <c r="AE1459" s="4"/>
      <c r="AF1459" s="4"/>
      <c r="AG1459" s="4"/>
      <c r="AH1459" s="4"/>
      <c r="AI1459" s="4"/>
      <c r="AJ1459" s="4"/>
      <c r="AK1459" s="4"/>
      <c r="AL1459" s="4"/>
      <c r="AM1459" s="4"/>
      <c r="AN1459" s="4"/>
      <c r="AO1459" s="4"/>
      <c r="AP1459" s="4" t="str">
        <f>VLOOKUP(AA1460,[1]Trộn!AA1459:AB4451,2,FALSE)</f>
        <v>#ERROR!</v>
      </c>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c r="BZ1459" s="4"/>
      <c r="CA1459" s="4"/>
      <c r="CB1459" s="4"/>
      <c r="CC1459" s="4"/>
      <c r="CD1459" s="4"/>
      <c r="CE1459" s="4"/>
      <c r="CF1459" s="4"/>
      <c r="CG1459" s="4"/>
      <c r="CH1459" s="4"/>
      <c r="CI1459" s="4"/>
      <c r="CJ1459" s="4"/>
      <c r="CK1459" s="4"/>
      <c r="CL1459" s="4"/>
      <c r="CM1459" s="4"/>
    </row>
    <row r="1460" ht="14.25" customHeight="1">
      <c r="A1460" s="1" t="str">
        <f t="shared" si="292"/>
        <v/>
      </c>
      <c r="B1460" s="3">
        <f t="shared" si="293"/>
        <v>0</v>
      </c>
      <c r="C1460" s="4" t="s">
        <v>7212</v>
      </c>
      <c r="D1460" s="4" t="s">
        <v>6674</v>
      </c>
      <c r="E1460" s="4"/>
      <c r="F1460" s="4"/>
      <c r="G1460" s="4" t="s">
        <v>7213</v>
      </c>
      <c r="H1460" s="4"/>
      <c r="I1460" s="4"/>
      <c r="J1460" s="4"/>
      <c r="K1460" s="4"/>
      <c r="L1460" s="4"/>
      <c r="M1460" s="4" t="s">
        <v>47</v>
      </c>
      <c r="N1460" s="4" t="s">
        <v>9</v>
      </c>
      <c r="O1460" s="4" t="s">
        <v>404</v>
      </c>
      <c r="P1460" s="4" t="s">
        <v>1024</v>
      </c>
      <c r="Q1460" s="4" t="s">
        <v>9</v>
      </c>
      <c r="R1460" s="4" t="s">
        <v>7217</v>
      </c>
      <c r="S1460" s="4"/>
      <c r="T1460" s="4"/>
      <c r="U1460" s="4"/>
      <c r="V1460" s="4"/>
      <c r="W1460" s="4"/>
      <c r="X1460" s="4" t="s">
        <v>7218</v>
      </c>
      <c r="Y1460" s="4" t="s">
        <v>7218</v>
      </c>
      <c r="Z1460" s="4"/>
      <c r="AA1460" s="4">
        <v>1545.0</v>
      </c>
      <c r="AB1460" s="4" t="s">
        <v>49</v>
      </c>
      <c r="AC1460" s="4"/>
      <c r="AD1460" s="4"/>
      <c r="AE1460" s="4"/>
      <c r="AF1460" s="4"/>
      <c r="AG1460" s="4"/>
      <c r="AH1460" s="4"/>
      <c r="AI1460" s="4"/>
      <c r="AJ1460" s="4"/>
      <c r="AK1460" s="4"/>
      <c r="AL1460" s="4"/>
      <c r="AM1460" s="4"/>
      <c r="AN1460" s="4"/>
      <c r="AO1460" s="4"/>
      <c r="AP1460" s="4" t="str">
        <f>VLOOKUP(AA1461,[1]Trộn!AA1460:AB4452,2,FALSE)</f>
        <v>#ERROR!</v>
      </c>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c r="BM1460" s="4"/>
      <c r="BN1460" s="4"/>
      <c r="BO1460" s="4"/>
      <c r="BP1460" s="4"/>
      <c r="BQ1460" s="4"/>
      <c r="BR1460" s="4"/>
      <c r="BS1460" s="4"/>
      <c r="BT1460" s="4"/>
      <c r="BU1460" s="4"/>
      <c r="BV1460" s="4"/>
      <c r="BW1460" s="4"/>
      <c r="BX1460" s="4"/>
      <c r="BY1460" s="4"/>
      <c r="BZ1460" s="4"/>
      <c r="CA1460" s="4"/>
      <c r="CB1460" s="4"/>
      <c r="CC1460" s="4"/>
      <c r="CD1460" s="4"/>
      <c r="CE1460" s="4"/>
      <c r="CF1460" s="4"/>
      <c r="CG1460" s="4"/>
      <c r="CH1460" s="4"/>
      <c r="CI1460" s="4"/>
      <c r="CJ1460" s="4"/>
      <c r="CK1460" s="4"/>
      <c r="CL1460" s="4"/>
      <c r="CM1460" s="4"/>
    </row>
    <row r="1461" ht="14.25" customHeight="1">
      <c r="A1461" s="1" t="str">
        <f t="shared" si="292"/>
        <v/>
      </c>
      <c r="B1461" s="3" t="str">
        <f t="shared" si="293"/>
        <v>Tự do chọn</v>
      </c>
      <c r="C1461" s="4" t="s">
        <v>7212</v>
      </c>
      <c r="D1461" s="4" t="s">
        <v>6674</v>
      </c>
      <c r="E1461" s="4"/>
      <c r="F1461" s="4"/>
      <c r="G1461" s="4" t="s">
        <v>7213</v>
      </c>
      <c r="H1461" s="4"/>
      <c r="I1461" s="4"/>
      <c r="J1461" s="4"/>
      <c r="K1461" s="4"/>
      <c r="L1461" s="4"/>
      <c r="M1461" s="4" t="s">
        <v>49</v>
      </c>
      <c r="N1461" s="4" t="s">
        <v>5</v>
      </c>
      <c r="O1461" s="4"/>
      <c r="P1461" s="4"/>
      <c r="Q1461" s="4"/>
      <c r="R1461" s="4"/>
      <c r="S1461" s="4"/>
      <c r="T1461" s="4"/>
      <c r="U1461" s="4"/>
      <c r="V1461" s="4"/>
      <c r="W1461" s="4"/>
      <c r="X1461" s="4"/>
      <c r="Y1461" s="4"/>
      <c r="Z1461" s="4"/>
      <c r="AA1461" s="4">
        <v>1546.0</v>
      </c>
      <c r="AB1461" s="4" t="s">
        <v>49</v>
      </c>
      <c r="AC1461" s="4"/>
      <c r="AD1461" s="4"/>
      <c r="AE1461" s="4"/>
      <c r="AF1461" s="4"/>
      <c r="AG1461" s="4"/>
      <c r="AH1461" s="4"/>
      <c r="AI1461" s="4"/>
      <c r="AJ1461" s="4"/>
      <c r="AK1461" s="4"/>
      <c r="AL1461" s="4"/>
      <c r="AM1461" s="4"/>
      <c r="AN1461" s="4"/>
      <c r="AO1461" s="4"/>
      <c r="AP1461" s="4" t="str">
        <f>VLOOKUP(AA1462,[1]Trộn!AA1461:AB4453,2,FALSE)</f>
        <v>#ERROR!</v>
      </c>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c r="CJ1461" s="4"/>
      <c r="CK1461" s="4"/>
      <c r="CL1461" s="4"/>
      <c r="CM1461" s="4"/>
    </row>
    <row r="1462" ht="14.25" customHeight="1">
      <c r="A1462" s="1"/>
      <c r="B1462" s="3"/>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c r="CF1462" s="4"/>
      <c r="CG1462" s="4"/>
      <c r="CH1462" s="4"/>
      <c r="CI1462" s="4"/>
      <c r="CJ1462" s="4"/>
      <c r="CK1462" s="4"/>
      <c r="CL1462" s="4"/>
      <c r="CM1462" s="4"/>
    </row>
    <row r="1463" ht="14.25" customHeight="1">
      <c r="A1463" s="1" t="str">
        <f t="shared" ref="A1463:A1464" si="294">SWITCH(B1463,"OK",IF(ISBLANK(R1463),IF(ISBLANK(P1463),"Giữ chỗ nhóm","Giữ chỗ"),"OK"),"Chưa làm",IF(P1463&lt;&gt;"","Giữ chỗ",""),0,IF(ISBLANK(R1463),"Thêm",""),"")</f>
        <v/>
      </c>
      <c r="B1463" s="3" t="str">
        <f t="shared" ref="B1463:B1464" si="295">IF(Q1463&lt;&gt;"",0,IF(O1463="",IF(N1463="",,"Tự do chọn"),SWITCH(M1463,"KSTN",IF(LEFT(O1463,1)="A","OK","Sai lớp"),"CQ",IF(LEFT(O1463,1)="B","OK","Sai lớp"),"SIE",IF(LEFT(O1463,1)="C","OK","Sai lớp"),"VN",IF(LEFT(O1463,1)="D","OK","Sai lớp"),"VN-ICT",IF(LEFT(O1463,1)="D","OK","Sai lớp"),"Sai phân công")))</f>
        <v>Tự do chọn</v>
      </c>
      <c r="C1463" s="4" t="s">
        <v>7219</v>
      </c>
      <c r="D1463" s="4" t="s">
        <v>6674</v>
      </c>
      <c r="E1463" s="4"/>
      <c r="F1463" s="4" t="s">
        <v>7220</v>
      </c>
      <c r="G1463" s="4" t="s">
        <v>7221</v>
      </c>
      <c r="H1463" s="4"/>
      <c r="I1463" s="4"/>
      <c r="J1463" s="4"/>
      <c r="K1463" s="4"/>
      <c r="L1463" s="4"/>
      <c r="M1463" s="4" t="s">
        <v>47</v>
      </c>
      <c r="N1463" s="4" t="s">
        <v>9</v>
      </c>
      <c r="O1463" s="4"/>
      <c r="P1463" s="4"/>
      <c r="Q1463" s="4"/>
      <c r="R1463" s="4"/>
      <c r="S1463" s="4"/>
      <c r="T1463" s="4"/>
      <c r="U1463" s="4"/>
      <c r="V1463" s="4"/>
      <c r="W1463" s="4"/>
      <c r="X1463" s="4"/>
      <c r="Y1463" s="4"/>
      <c r="Z1463" s="4"/>
      <c r="AA1463" s="4">
        <v>1548.0</v>
      </c>
      <c r="AB1463" s="4" t="s">
        <v>49</v>
      </c>
      <c r="AC1463" s="4"/>
      <c r="AD1463" s="4"/>
      <c r="AE1463" s="4"/>
      <c r="AF1463" s="4"/>
      <c r="AG1463" s="4"/>
      <c r="AH1463" s="4"/>
      <c r="AI1463" s="4"/>
      <c r="AJ1463" s="4"/>
      <c r="AK1463" s="4"/>
      <c r="AL1463" s="4"/>
      <c r="AM1463" s="4"/>
      <c r="AN1463" s="4"/>
      <c r="AO1463" s="4"/>
      <c r="AP1463" s="4" t="str">
        <f>VLOOKUP(AA1464,[1]Trộn!AA1463:AB4455,2,FALSE)</f>
        <v>#ERROR!</v>
      </c>
      <c r="AQ1463" s="4"/>
      <c r="AR1463" s="4"/>
      <c r="AS1463" s="4"/>
      <c r="AT1463" s="4"/>
      <c r="AU1463" s="4"/>
      <c r="AV1463" s="4"/>
      <c r="AW1463" s="4"/>
      <c r="AX1463" s="4"/>
      <c r="AY1463" s="4"/>
      <c r="AZ1463" s="4"/>
      <c r="BA1463" s="4"/>
      <c r="BB1463" s="4"/>
      <c r="BC1463" s="4"/>
      <c r="BD1463" s="4"/>
      <c r="BE1463" s="4"/>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4"/>
      <c r="CB1463" s="4"/>
      <c r="CC1463" s="4"/>
      <c r="CD1463" s="4"/>
      <c r="CE1463" s="4"/>
      <c r="CF1463" s="4"/>
      <c r="CG1463" s="4"/>
      <c r="CH1463" s="4"/>
      <c r="CI1463" s="4"/>
      <c r="CJ1463" s="4"/>
      <c r="CK1463" s="4"/>
      <c r="CL1463" s="4"/>
      <c r="CM1463" s="4"/>
    </row>
    <row r="1464" ht="14.25" customHeight="1">
      <c r="A1464" s="1" t="str">
        <f t="shared" si="294"/>
        <v>OK</v>
      </c>
      <c r="B1464" s="3" t="str">
        <f t="shared" si="295"/>
        <v>OK</v>
      </c>
      <c r="C1464" s="4" t="s">
        <v>7219</v>
      </c>
      <c r="D1464" s="4" t="s">
        <v>6674</v>
      </c>
      <c r="E1464" s="4"/>
      <c r="F1464" s="4" t="s">
        <v>7220</v>
      </c>
      <c r="G1464" s="4" t="s">
        <v>7221</v>
      </c>
      <c r="H1464" s="4"/>
      <c r="I1464" s="4"/>
      <c r="J1464" s="4"/>
      <c r="K1464" s="4"/>
      <c r="L1464" s="4"/>
      <c r="M1464" s="4" t="s">
        <v>49</v>
      </c>
      <c r="N1464" s="4" t="s">
        <v>5</v>
      </c>
      <c r="O1464" s="4" t="s">
        <v>3485</v>
      </c>
      <c r="P1464" s="4" t="s">
        <v>3564</v>
      </c>
      <c r="Q1464" s="4"/>
      <c r="R1464" s="4" t="s">
        <v>7222</v>
      </c>
      <c r="S1464" s="4" t="s">
        <v>7223</v>
      </c>
      <c r="T1464" s="4" t="s">
        <v>7224</v>
      </c>
      <c r="U1464" s="4" t="s">
        <v>7225</v>
      </c>
      <c r="V1464" s="4" t="s">
        <v>7226</v>
      </c>
      <c r="W1464" s="4" t="s">
        <v>7227</v>
      </c>
      <c r="X1464" s="4"/>
      <c r="Y1464" s="4"/>
      <c r="Z1464" s="4"/>
      <c r="AA1464" s="4">
        <v>1549.0</v>
      </c>
      <c r="AB1464" s="4" t="s">
        <v>49</v>
      </c>
      <c r="AC1464" s="4"/>
      <c r="AD1464" s="4"/>
      <c r="AE1464" s="4"/>
      <c r="AF1464" s="4"/>
      <c r="AG1464" s="4"/>
      <c r="AH1464" s="4"/>
      <c r="AI1464" s="4"/>
      <c r="AJ1464" s="4"/>
      <c r="AK1464" s="4"/>
      <c r="AL1464" s="4"/>
      <c r="AM1464" s="4"/>
      <c r="AN1464" s="4"/>
      <c r="AO1464" s="4"/>
      <c r="AP1464" s="4" t="str">
        <f>VLOOKUP(AA1465,[1]Trộn!AA1464:AB4456,2,FALSE)</f>
        <v>#ERROR!</v>
      </c>
      <c r="AQ1464" s="4"/>
      <c r="AR1464" s="4"/>
      <c r="AS1464" s="4"/>
      <c r="AT1464" s="4"/>
      <c r="AU1464" s="4"/>
      <c r="AV1464" s="4"/>
      <c r="AW1464" s="4"/>
      <c r="AX1464" s="4"/>
      <c r="AY1464" s="4"/>
      <c r="AZ1464" s="4"/>
      <c r="BA1464" s="4"/>
      <c r="BB1464" s="4"/>
      <c r="BC1464" s="4"/>
      <c r="BD1464" s="4"/>
      <c r="BE1464" s="4"/>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c r="CD1464" s="4"/>
      <c r="CE1464" s="4"/>
      <c r="CF1464" s="4"/>
      <c r="CG1464" s="4"/>
      <c r="CH1464" s="4"/>
      <c r="CI1464" s="4"/>
      <c r="CJ1464" s="4"/>
      <c r="CK1464" s="4"/>
      <c r="CL1464" s="4"/>
      <c r="CM1464" s="4"/>
    </row>
    <row r="1465" ht="14.25" customHeight="1">
      <c r="A1465" s="1"/>
      <c r="B1465" s="3"/>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c r="CF1465" s="4"/>
      <c r="CG1465" s="4"/>
      <c r="CH1465" s="4"/>
      <c r="CI1465" s="4"/>
      <c r="CJ1465" s="4"/>
      <c r="CK1465" s="4"/>
      <c r="CL1465" s="4"/>
      <c r="CM1465" s="4"/>
    </row>
    <row r="1466" ht="14.25" customHeight="1">
      <c r="A1466" s="1" t="str">
        <f t="shared" ref="A1466:A1467" si="296">SWITCH(B1466,"OK",IF(ISBLANK(R1466),IF(ISBLANK(P1466),"Giữ chỗ nhóm","Giữ chỗ"),"OK"),"Chưa làm",IF(P1466&lt;&gt;"","Giữ chỗ",""),0,IF(ISBLANK(R1466),"Thêm",""),"")</f>
        <v/>
      </c>
      <c r="B1466" s="3">
        <f t="shared" ref="B1466:B1467" si="297">IF(Q1466&lt;&gt;"",0,IF(O1466="",IF(N1466="",,"Tự do chọn"),SWITCH(M1466,"KSTN",IF(LEFT(O1466,1)="A","OK","Sai lớp"),"CQ",IF(LEFT(O1466,1)="B","OK","Sai lớp"),"SIE",IF(LEFT(O1466,1)="C","OK","Sai lớp"),"VN",IF(LEFT(O1466,1)="D","OK","Sai lớp"),"VN-ICT",IF(LEFT(O1466,1)="D","OK","Sai lớp"),"Sai phân công")))</f>
        <v>0</v>
      </c>
      <c r="C1466" s="4" t="s">
        <v>7228</v>
      </c>
      <c r="D1466" s="4" t="s">
        <v>6674</v>
      </c>
      <c r="E1466" s="4"/>
      <c r="F1466" s="4"/>
      <c r="G1466" s="4" t="s">
        <v>7229</v>
      </c>
      <c r="H1466" s="4"/>
      <c r="I1466" s="4"/>
      <c r="J1466" s="4"/>
      <c r="K1466" s="4"/>
      <c r="L1466" s="4"/>
      <c r="M1466" s="4" t="s">
        <v>47</v>
      </c>
      <c r="N1466" s="4" t="s">
        <v>5</v>
      </c>
      <c r="O1466" s="4" t="s">
        <v>404</v>
      </c>
      <c r="P1466" s="4" t="s">
        <v>1024</v>
      </c>
      <c r="Q1466" s="4" t="s">
        <v>5</v>
      </c>
      <c r="R1466" s="4" t="s">
        <v>7230</v>
      </c>
      <c r="S1466" s="4" t="s">
        <v>7231</v>
      </c>
      <c r="T1466" s="4" t="s">
        <v>1751</v>
      </c>
      <c r="U1466" s="4" t="s">
        <v>7232</v>
      </c>
      <c r="V1466" s="4" t="s">
        <v>899</v>
      </c>
      <c r="W1466" s="4" t="s">
        <v>7233</v>
      </c>
      <c r="X1466" s="4" t="s">
        <v>171</v>
      </c>
      <c r="Y1466" s="4" t="s">
        <v>7234</v>
      </c>
      <c r="Z1466" s="4"/>
      <c r="AA1466" s="4">
        <v>1551.0</v>
      </c>
      <c r="AB1466" s="4" t="s">
        <v>49</v>
      </c>
      <c r="AC1466" s="4"/>
      <c r="AD1466" s="4"/>
      <c r="AE1466" s="4"/>
      <c r="AF1466" s="4"/>
      <c r="AG1466" s="4"/>
      <c r="AH1466" s="4"/>
      <c r="AI1466" s="4"/>
      <c r="AJ1466" s="4"/>
      <c r="AK1466" s="4"/>
      <c r="AL1466" s="4"/>
      <c r="AM1466" s="4"/>
      <c r="AN1466" s="4"/>
      <c r="AO1466" s="4"/>
      <c r="AP1466" s="4" t="str">
        <f>VLOOKUP(AA1467,[1]Trộn!AA1466:AB4458,2,FALSE)</f>
        <v>#ERROR!</v>
      </c>
      <c r="AQ1466" s="4"/>
      <c r="AR1466" s="4"/>
      <c r="AS1466" s="4"/>
      <c r="AT1466" s="4"/>
      <c r="AU1466" s="4"/>
      <c r="AV1466" s="4"/>
      <c r="AW1466" s="4"/>
      <c r="AX1466" s="4"/>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4"/>
      <c r="CE1466" s="4"/>
      <c r="CF1466" s="4"/>
      <c r="CG1466" s="4"/>
      <c r="CH1466" s="4"/>
      <c r="CI1466" s="4"/>
      <c r="CJ1466" s="4"/>
      <c r="CK1466" s="4"/>
      <c r="CL1466" s="4"/>
      <c r="CM1466" s="4"/>
    </row>
    <row r="1467" ht="14.25" customHeight="1">
      <c r="A1467" s="1" t="str">
        <f t="shared" si="296"/>
        <v/>
      </c>
      <c r="B1467" s="3" t="str">
        <f t="shared" si="297"/>
        <v>Tự do chọn</v>
      </c>
      <c r="C1467" s="4" t="s">
        <v>7228</v>
      </c>
      <c r="D1467" s="4" t="s">
        <v>6674</v>
      </c>
      <c r="E1467" s="4"/>
      <c r="F1467" s="4"/>
      <c r="G1467" s="4" t="s">
        <v>7229</v>
      </c>
      <c r="H1467" s="4"/>
      <c r="I1467" s="4"/>
      <c r="J1467" s="4"/>
      <c r="K1467" s="4"/>
      <c r="L1467" s="4"/>
      <c r="M1467" s="4" t="s">
        <v>49</v>
      </c>
      <c r="N1467" s="4" t="s">
        <v>5</v>
      </c>
      <c r="O1467" s="4"/>
      <c r="P1467" s="4"/>
      <c r="Q1467" s="4"/>
      <c r="R1467" s="4"/>
      <c r="S1467" s="4"/>
      <c r="T1467" s="4"/>
      <c r="U1467" s="4"/>
      <c r="V1467" s="4"/>
      <c r="W1467" s="4"/>
      <c r="X1467" s="4"/>
      <c r="Y1467" s="4"/>
      <c r="Z1467" s="4"/>
      <c r="AA1467" s="4">
        <v>1552.0</v>
      </c>
      <c r="AB1467" s="4" t="s">
        <v>49</v>
      </c>
      <c r="AC1467" s="4"/>
      <c r="AD1467" s="4"/>
      <c r="AE1467" s="4"/>
      <c r="AF1467" s="4"/>
      <c r="AG1467" s="4"/>
      <c r="AH1467" s="4"/>
      <c r="AI1467" s="4"/>
      <c r="AJ1467" s="4"/>
      <c r="AK1467" s="4"/>
      <c r="AL1467" s="4"/>
      <c r="AM1467" s="4"/>
      <c r="AN1467" s="4"/>
      <c r="AO1467" s="4"/>
      <c r="AP1467" s="4" t="str">
        <f>VLOOKUP(AA1468,[1]Trộn!AA1467:AB4459,2,FALSE)</f>
        <v>#ERROR!</v>
      </c>
      <c r="AQ1467" s="4"/>
      <c r="AR1467" s="4"/>
      <c r="AS1467" s="4"/>
      <c r="AT1467" s="4"/>
      <c r="AU1467" s="4"/>
      <c r="AV1467" s="4"/>
      <c r="AW1467" s="4"/>
      <c r="AX1467" s="4"/>
      <c r="AY1467" s="4"/>
      <c r="AZ1467" s="4"/>
      <c r="BA1467" s="4"/>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c r="CF1467" s="4"/>
      <c r="CG1467" s="4"/>
      <c r="CH1467" s="4"/>
      <c r="CI1467" s="4"/>
      <c r="CJ1467" s="4"/>
      <c r="CK1467" s="4"/>
      <c r="CL1467" s="4"/>
      <c r="CM1467" s="4"/>
    </row>
    <row r="1468" ht="14.25" customHeight="1">
      <c r="A1468" s="1"/>
      <c r="B1468" s="3"/>
      <c r="C1468" s="4"/>
      <c r="D1468" s="4"/>
      <c r="E1468" s="4"/>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4"/>
      <c r="CE1468" s="4"/>
      <c r="CF1468" s="4"/>
      <c r="CG1468" s="4"/>
      <c r="CH1468" s="4"/>
      <c r="CI1468" s="4"/>
      <c r="CJ1468" s="4"/>
      <c r="CK1468" s="4"/>
      <c r="CL1468" s="4"/>
      <c r="CM1468" s="4"/>
    </row>
    <row r="1469" ht="14.25" customHeight="1">
      <c r="A1469" s="1" t="str">
        <f t="shared" ref="A1469:A1471" si="298">SWITCH(B1469,"OK",IF(ISBLANK(R1469),IF(ISBLANK(P1469),"Giữ chỗ nhóm","Giữ chỗ"),"OK"),"Chưa làm",IF(P1469&lt;&gt;"","Giữ chỗ",""),0,IF(ISBLANK(R1469),"Thêm",""),"")</f>
        <v/>
      </c>
      <c r="B1469" s="3" t="str">
        <f t="shared" ref="B1469:B1471" si="299">IF(Q1469&lt;&gt;"",0,IF(O1469="",IF(N1469="",,"Tự do chọn"),SWITCH(M1469,"KSTN",IF(LEFT(O1469,1)="A","OK","Sai lớp"),"CQ",IF(LEFT(O1469,1)="B","OK","Sai lớp"),"SIE",IF(LEFT(O1469,1)="C","OK","Sai lớp"),"VN",IF(LEFT(O1469,1)="D","OK","Sai lớp"),"VN-ICT",IF(LEFT(O1469,1)="D","OK","Sai lớp"),"Sai phân công")))</f>
        <v>Tự do chọn</v>
      </c>
      <c r="C1469" s="4" t="s">
        <v>7235</v>
      </c>
      <c r="D1469" s="4" t="s">
        <v>6674</v>
      </c>
      <c r="E1469" s="4"/>
      <c r="F1469" s="4"/>
      <c r="G1469" s="4" t="s">
        <v>7236</v>
      </c>
      <c r="H1469" s="4"/>
      <c r="I1469" s="4"/>
      <c r="J1469" s="4"/>
      <c r="K1469" s="4"/>
      <c r="L1469" s="4"/>
      <c r="M1469" s="4" t="s">
        <v>47</v>
      </c>
      <c r="N1469" s="4" t="s">
        <v>5</v>
      </c>
      <c r="O1469" s="4"/>
      <c r="P1469" s="4"/>
      <c r="Q1469" s="4"/>
      <c r="R1469" s="4"/>
      <c r="S1469" s="4"/>
      <c r="T1469" s="4"/>
      <c r="U1469" s="4"/>
      <c r="V1469" s="4"/>
      <c r="W1469" s="4"/>
      <c r="X1469" s="4"/>
      <c r="Y1469" s="4"/>
      <c r="Z1469" s="4"/>
      <c r="AA1469" s="4">
        <v>1554.0</v>
      </c>
      <c r="AB1469" s="4" t="s">
        <v>49</v>
      </c>
      <c r="AC1469" s="4"/>
      <c r="AD1469" s="4"/>
      <c r="AE1469" s="4"/>
      <c r="AF1469" s="4"/>
      <c r="AG1469" s="4"/>
      <c r="AH1469" s="4"/>
      <c r="AI1469" s="4"/>
      <c r="AJ1469" s="4"/>
      <c r="AK1469" s="4"/>
      <c r="AL1469" s="4"/>
      <c r="AM1469" s="4"/>
      <c r="AN1469" s="4"/>
      <c r="AO1469" s="4"/>
      <c r="AP1469" s="4" t="str">
        <f>VLOOKUP(AA1470,[1]Trộn!AA1469:AB4461,2,FALSE)</f>
        <v>#ERROR!</v>
      </c>
      <c r="AQ1469" s="4"/>
      <c r="AR1469" s="4"/>
      <c r="AS1469" s="4"/>
      <c r="AT1469" s="4"/>
      <c r="AU1469" s="4"/>
      <c r="AV1469" s="4"/>
      <c r="AW1469" s="4"/>
      <c r="AX1469" s="4"/>
      <c r="AY1469" s="4"/>
      <c r="AZ1469" s="4"/>
      <c r="BA1469" s="4"/>
      <c r="BB1469" s="4"/>
      <c r="BC1469" s="4"/>
      <c r="BD1469" s="4"/>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c r="CL1469" s="4"/>
      <c r="CM1469" s="4"/>
    </row>
    <row r="1470" ht="14.25" customHeight="1">
      <c r="A1470" s="1" t="str">
        <f t="shared" si="298"/>
        <v/>
      </c>
      <c r="B1470" s="3" t="str">
        <f t="shared" si="299"/>
        <v>Tự do chọn</v>
      </c>
      <c r="C1470" s="4" t="s">
        <v>7235</v>
      </c>
      <c r="D1470" s="4" t="s">
        <v>6674</v>
      </c>
      <c r="E1470" s="4"/>
      <c r="F1470" s="4"/>
      <c r="G1470" s="4" t="s">
        <v>7236</v>
      </c>
      <c r="H1470" s="4"/>
      <c r="I1470" s="4"/>
      <c r="J1470" s="4"/>
      <c r="K1470" s="4"/>
      <c r="L1470" s="4"/>
      <c r="M1470" s="4" t="s">
        <v>49</v>
      </c>
      <c r="N1470" s="4" t="s">
        <v>5</v>
      </c>
      <c r="O1470" s="4"/>
      <c r="P1470" s="4"/>
      <c r="Q1470" s="4"/>
      <c r="R1470" s="4"/>
      <c r="S1470" s="4"/>
      <c r="T1470" s="4"/>
      <c r="U1470" s="4"/>
      <c r="V1470" s="4"/>
      <c r="W1470" s="4"/>
      <c r="X1470" s="4"/>
      <c r="Y1470" s="4"/>
      <c r="Z1470" s="4"/>
      <c r="AA1470" s="4">
        <v>1555.0</v>
      </c>
      <c r="AB1470" s="4" t="s">
        <v>49</v>
      </c>
      <c r="AC1470" s="4"/>
      <c r="AD1470" s="4"/>
      <c r="AE1470" s="4"/>
      <c r="AF1470" s="4"/>
      <c r="AG1470" s="4"/>
      <c r="AH1470" s="4"/>
      <c r="AI1470" s="4"/>
      <c r="AJ1470" s="4"/>
      <c r="AK1470" s="4"/>
      <c r="AL1470" s="4"/>
      <c r="AM1470" s="4"/>
      <c r="AN1470" s="4"/>
      <c r="AO1470" s="4"/>
      <c r="AP1470" s="4" t="str">
        <f>VLOOKUP(AA1471,[1]Trộn!AA1470:AB4462,2,FALSE)</f>
        <v>#ERROR!</v>
      </c>
      <c r="AQ1470" s="4"/>
      <c r="AR1470" s="4"/>
      <c r="AS1470" s="4"/>
      <c r="AT1470" s="4"/>
      <c r="AU1470" s="4"/>
      <c r="AV1470" s="4"/>
      <c r="AW1470" s="4"/>
      <c r="AX1470" s="4"/>
      <c r="AY1470" s="4"/>
      <c r="AZ1470" s="4"/>
      <c r="BA1470" s="4"/>
      <c r="BB1470" s="4"/>
      <c r="BC1470" s="4"/>
      <c r="BD1470" s="4"/>
      <c r="BE1470" s="4"/>
      <c r="BF1470" s="4"/>
      <c r="BG1470" s="4"/>
      <c r="BH1470" s="4"/>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c r="CL1470" s="4"/>
      <c r="CM1470" s="4"/>
    </row>
    <row r="1471" ht="14.25" customHeight="1">
      <c r="A1471" s="1" t="str">
        <f t="shared" si="298"/>
        <v/>
      </c>
      <c r="B1471" s="3" t="str">
        <f t="shared" si="299"/>
        <v>Tự do chọn</v>
      </c>
      <c r="C1471" s="4" t="s">
        <v>7235</v>
      </c>
      <c r="D1471" s="4" t="s">
        <v>6674</v>
      </c>
      <c r="E1471" s="4"/>
      <c r="F1471" s="4"/>
      <c r="G1471" s="4" t="s">
        <v>7236</v>
      </c>
      <c r="H1471" s="4"/>
      <c r="I1471" s="4"/>
      <c r="J1471" s="4"/>
      <c r="K1471" s="4"/>
      <c r="L1471" s="4"/>
      <c r="M1471" s="4" t="s">
        <v>49</v>
      </c>
      <c r="N1471" s="4" t="s">
        <v>5</v>
      </c>
      <c r="O1471" s="4"/>
      <c r="P1471" s="4"/>
      <c r="Q1471" s="4"/>
      <c r="R1471" s="4"/>
      <c r="S1471" s="4"/>
      <c r="T1471" s="4"/>
      <c r="U1471" s="4"/>
      <c r="V1471" s="4"/>
      <c r="W1471" s="4"/>
      <c r="X1471" s="4"/>
      <c r="Y1471" s="4"/>
      <c r="Z1471" s="4"/>
      <c r="AA1471" s="4">
        <v>1555.0</v>
      </c>
      <c r="AB1471" s="4" t="s">
        <v>49</v>
      </c>
      <c r="AC1471" s="4"/>
      <c r="AD1471" s="4"/>
      <c r="AE1471" s="4"/>
      <c r="AF1471" s="4"/>
      <c r="AG1471" s="4"/>
      <c r="AH1471" s="4"/>
      <c r="AI1471" s="4"/>
      <c r="AJ1471" s="4"/>
      <c r="AK1471" s="4"/>
      <c r="AL1471" s="4"/>
      <c r="AM1471" s="4"/>
      <c r="AN1471" s="4"/>
      <c r="AO1471" s="4"/>
      <c r="AP1471" s="4" t="str">
        <f>VLOOKUP(AA1472,[1]Trộn!AA1471:AB4463,2,FALSE)</f>
        <v>#ERROR!</v>
      </c>
      <c r="AQ1471" s="4"/>
      <c r="AR1471" s="4"/>
      <c r="AS1471" s="4"/>
      <c r="AT1471" s="4"/>
      <c r="AU1471" s="4"/>
      <c r="AV1471" s="4"/>
      <c r="AW1471" s="4"/>
      <c r="AX1471" s="4"/>
      <c r="AY1471" s="4"/>
      <c r="AZ1471" s="4"/>
      <c r="BA1471" s="4"/>
      <c r="BB1471" s="4"/>
      <c r="BC1471" s="4"/>
      <c r="BD1471" s="4"/>
      <c r="BE1471" s="4"/>
      <c r="BF1471" s="4"/>
      <c r="BG1471" s="4"/>
      <c r="BH1471" s="4"/>
      <c r="BI1471" s="4"/>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c r="CF1471" s="4"/>
      <c r="CG1471" s="4"/>
      <c r="CH1471" s="4"/>
      <c r="CI1471" s="4"/>
      <c r="CJ1471" s="4"/>
      <c r="CK1471" s="4"/>
      <c r="CL1471" s="4"/>
      <c r="CM1471" s="4"/>
    </row>
    <row r="1472" ht="14.25" customHeight="1">
      <c r="A1472" s="1"/>
      <c r="B1472" s="3"/>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c r="CL1472" s="4"/>
      <c r="CM1472" s="4"/>
    </row>
    <row r="1473" ht="14.25" customHeight="1">
      <c r="A1473" s="1" t="str">
        <f t="shared" ref="A1473:A1475" si="300">SWITCH(B1473,"OK",IF(ISBLANK(R1473),IF(ISBLANK(P1473),"Giữ chỗ nhóm","Giữ chỗ"),"OK"),"Chưa làm",IF(P1473&lt;&gt;"","Giữ chỗ",""),0,IF(ISBLANK(R1473),"Thêm",""),"")</f>
        <v>OK</v>
      </c>
      <c r="B1473" s="3" t="str">
        <f t="shared" ref="B1473:B1475" si="301">IF(Q1473&lt;&gt;"",0,IF(O1473="",IF(N1473="",,"Tự do chọn"),SWITCH(M1473,"KSTN",IF(LEFT(O1473,1)="A","OK","Sai lớp"),"CQ",IF(LEFT(O1473,1)="B","OK","Sai lớp"),"SIE",IF(LEFT(O1473,1)="C","OK","Sai lớp"),"VN",IF(LEFT(O1473,1)="D","OK","Sai lớp"),"VN-ICT",IF(LEFT(O1473,1)="D","OK","Sai lớp"),"Sai phân công")))</f>
        <v>OK</v>
      </c>
      <c r="C1473" s="4" t="s">
        <v>7237</v>
      </c>
      <c r="D1473" s="4" t="s">
        <v>6674</v>
      </c>
      <c r="E1473" s="4"/>
      <c r="F1473" s="4"/>
      <c r="G1473" s="4" t="s">
        <v>7238</v>
      </c>
      <c r="H1473" s="4"/>
      <c r="I1473" s="4"/>
      <c r="J1473" s="4"/>
      <c r="K1473" s="4"/>
      <c r="L1473" s="4"/>
      <c r="M1473" s="4" t="s">
        <v>47</v>
      </c>
      <c r="N1473" s="4" t="s">
        <v>5</v>
      </c>
      <c r="O1473" s="4" t="s">
        <v>1474</v>
      </c>
      <c r="P1473" s="4" t="s">
        <v>1011</v>
      </c>
      <c r="Q1473" s="4"/>
      <c r="R1473" s="4" t="s">
        <v>7239</v>
      </c>
      <c r="S1473" s="4" t="s">
        <v>7240</v>
      </c>
      <c r="T1473" s="4" t="s">
        <v>7241</v>
      </c>
      <c r="U1473" s="4" t="s">
        <v>7242</v>
      </c>
      <c r="V1473" s="4" t="s">
        <v>7243</v>
      </c>
      <c r="W1473" s="4" t="s">
        <v>4429</v>
      </c>
      <c r="X1473" s="4" t="s">
        <v>242</v>
      </c>
      <c r="Y1473" s="4" t="s">
        <v>7244</v>
      </c>
      <c r="Z1473" s="4"/>
      <c r="AA1473" s="4">
        <v>1557.0</v>
      </c>
      <c r="AB1473" s="4" t="s">
        <v>49</v>
      </c>
      <c r="AC1473" s="4"/>
      <c r="AD1473" s="4"/>
      <c r="AE1473" s="4"/>
      <c r="AF1473" s="4"/>
      <c r="AG1473" s="4"/>
      <c r="AH1473" s="4"/>
      <c r="AI1473" s="4"/>
      <c r="AJ1473" s="4"/>
      <c r="AK1473" s="4"/>
      <c r="AL1473" s="4"/>
      <c r="AM1473" s="4"/>
      <c r="AN1473" s="4"/>
      <c r="AO1473" s="4"/>
      <c r="AP1473" s="4" t="str">
        <f>VLOOKUP(AA1474,[1]Trộn!AA1473:AB4465,2,FALSE)</f>
        <v>#ERROR!</v>
      </c>
      <c r="AQ1473" s="4"/>
      <c r="AR1473" s="4"/>
      <c r="AS1473" s="4"/>
      <c r="AT1473" s="4"/>
      <c r="AU1473" s="4"/>
      <c r="AV1473" s="4"/>
      <c r="AW1473" s="4"/>
      <c r="AX1473" s="4"/>
      <c r="AY1473" s="4"/>
      <c r="AZ1473" s="4"/>
      <c r="BA1473" s="4"/>
      <c r="BB1473" s="4"/>
      <c r="BC1473" s="4"/>
      <c r="BD1473" s="4"/>
      <c r="BE1473" s="4"/>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4"/>
      <c r="CB1473" s="4"/>
      <c r="CC1473" s="4"/>
      <c r="CD1473" s="4"/>
      <c r="CE1473" s="4"/>
      <c r="CF1473" s="4"/>
      <c r="CG1473" s="4"/>
      <c r="CH1473" s="4"/>
      <c r="CI1473" s="4"/>
      <c r="CJ1473" s="4"/>
      <c r="CK1473" s="4"/>
      <c r="CL1473" s="4"/>
      <c r="CM1473" s="4"/>
    </row>
    <row r="1474" ht="14.25" customHeight="1">
      <c r="A1474" s="1" t="str">
        <f t="shared" si="300"/>
        <v/>
      </c>
      <c r="B1474" s="3" t="str">
        <f t="shared" si="301"/>
        <v>Tự do chọn</v>
      </c>
      <c r="C1474" s="4" t="s">
        <v>7237</v>
      </c>
      <c r="D1474" s="4" t="s">
        <v>6674</v>
      </c>
      <c r="E1474" s="4"/>
      <c r="F1474" s="4"/>
      <c r="G1474" s="4" t="s">
        <v>7238</v>
      </c>
      <c r="H1474" s="4"/>
      <c r="I1474" s="4"/>
      <c r="J1474" s="4"/>
      <c r="K1474" s="4"/>
      <c r="L1474" s="4"/>
      <c r="M1474" s="4" t="s">
        <v>49</v>
      </c>
      <c r="N1474" s="4" t="s">
        <v>5</v>
      </c>
      <c r="O1474" s="4"/>
      <c r="P1474" s="4"/>
      <c r="Q1474" s="4"/>
      <c r="R1474" s="4"/>
      <c r="S1474" s="4"/>
      <c r="T1474" s="4"/>
      <c r="U1474" s="4"/>
      <c r="V1474" s="4"/>
      <c r="W1474" s="4"/>
      <c r="X1474" s="4"/>
      <c r="Y1474" s="4"/>
      <c r="Z1474" s="4"/>
      <c r="AA1474" s="4">
        <v>1558.0</v>
      </c>
      <c r="AB1474" s="4" t="s">
        <v>49</v>
      </c>
      <c r="AC1474" s="4"/>
      <c r="AD1474" s="4"/>
      <c r="AE1474" s="4"/>
      <c r="AF1474" s="4"/>
      <c r="AG1474" s="4"/>
      <c r="AH1474" s="4"/>
      <c r="AI1474" s="4"/>
      <c r="AJ1474" s="4"/>
      <c r="AK1474" s="4"/>
      <c r="AL1474" s="4"/>
      <c r="AM1474" s="4"/>
      <c r="AN1474" s="4"/>
      <c r="AO1474" s="4"/>
      <c r="AP1474" s="4" t="str">
        <f>VLOOKUP(AA1475,[1]Trộn!AA1474:AB4466,2,FALSE)</f>
        <v>#ERROR!</v>
      </c>
      <c r="AQ1474" s="4"/>
      <c r="AR1474" s="4"/>
      <c r="AS1474" s="4"/>
      <c r="AT1474" s="4"/>
      <c r="AU1474" s="4"/>
      <c r="AV1474" s="4"/>
      <c r="AW1474" s="4"/>
      <c r="AX1474" s="4"/>
      <c r="AY1474" s="4"/>
      <c r="AZ1474" s="4"/>
      <c r="BA1474" s="4"/>
      <c r="BB1474" s="4"/>
      <c r="BC1474" s="4"/>
      <c r="BD1474" s="4"/>
      <c r="BE1474" s="4"/>
      <c r="BF1474" s="4"/>
      <c r="BG1474" s="4"/>
      <c r="BH1474" s="4"/>
      <c r="BI1474" s="4"/>
      <c r="BJ1474" s="4"/>
      <c r="BK1474" s="4"/>
      <c r="BL1474" s="4"/>
      <c r="BM1474" s="4"/>
      <c r="BN1474" s="4"/>
      <c r="BO1474" s="4"/>
      <c r="BP1474" s="4"/>
      <c r="BQ1474" s="4"/>
      <c r="BR1474" s="4"/>
      <c r="BS1474" s="4"/>
      <c r="BT1474" s="4"/>
      <c r="BU1474" s="4"/>
      <c r="BV1474" s="4"/>
      <c r="BW1474" s="4"/>
      <c r="BX1474" s="4"/>
      <c r="BY1474" s="4"/>
      <c r="BZ1474" s="4"/>
      <c r="CA1474" s="4"/>
      <c r="CB1474" s="4"/>
      <c r="CC1474" s="4"/>
      <c r="CD1474" s="4"/>
      <c r="CE1474" s="4"/>
      <c r="CF1474" s="4"/>
      <c r="CG1474" s="4"/>
      <c r="CH1474" s="4"/>
      <c r="CI1474" s="4"/>
      <c r="CJ1474" s="4"/>
      <c r="CK1474" s="4"/>
      <c r="CL1474" s="4"/>
      <c r="CM1474" s="4"/>
    </row>
    <row r="1475" ht="14.25" customHeight="1">
      <c r="A1475" s="1" t="str">
        <f t="shared" si="300"/>
        <v/>
      </c>
      <c r="B1475" s="3" t="str">
        <f t="shared" si="301"/>
        <v>Tự do chọn</v>
      </c>
      <c r="C1475" s="4" t="s">
        <v>7237</v>
      </c>
      <c r="D1475" s="4" t="s">
        <v>6674</v>
      </c>
      <c r="E1475" s="4"/>
      <c r="F1475" s="4"/>
      <c r="G1475" s="4" t="s">
        <v>7238</v>
      </c>
      <c r="H1475" s="4"/>
      <c r="I1475" s="4"/>
      <c r="J1475" s="4"/>
      <c r="K1475" s="4"/>
      <c r="L1475" s="4"/>
      <c r="M1475" s="4" t="s">
        <v>49</v>
      </c>
      <c r="N1475" s="4" t="s">
        <v>5</v>
      </c>
      <c r="O1475" s="4"/>
      <c r="P1475" s="4"/>
      <c r="Q1475" s="4"/>
      <c r="R1475" s="4"/>
      <c r="S1475" s="4"/>
      <c r="T1475" s="4"/>
      <c r="U1475" s="4"/>
      <c r="V1475" s="4"/>
      <c r="W1475" s="4"/>
      <c r="X1475" s="4"/>
      <c r="Y1475" s="4"/>
      <c r="Z1475" s="4"/>
      <c r="AA1475" s="4">
        <v>1558.0</v>
      </c>
      <c r="AB1475" s="4" t="s">
        <v>49</v>
      </c>
      <c r="AC1475" s="4"/>
      <c r="AD1475" s="4"/>
      <c r="AE1475" s="4"/>
      <c r="AF1475" s="4"/>
      <c r="AG1475" s="4"/>
      <c r="AH1475" s="4"/>
      <c r="AI1475" s="4"/>
      <c r="AJ1475" s="4"/>
      <c r="AK1475" s="4"/>
      <c r="AL1475" s="4"/>
      <c r="AM1475" s="4"/>
      <c r="AN1475" s="4"/>
      <c r="AO1475" s="4"/>
      <c r="AP1475" s="4" t="str">
        <f>VLOOKUP(AA1476,[1]Trộn!AA1475:AB4467,2,FALSE)</f>
        <v>#ERROR!</v>
      </c>
      <c r="AQ1475" s="4"/>
      <c r="AR1475" s="4"/>
      <c r="AS1475" s="4"/>
      <c r="AT1475" s="4"/>
      <c r="AU1475" s="4"/>
      <c r="AV1475" s="4"/>
      <c r="AW1475" s="4"/>
      <c r="AX1475" s="4"/>
      <c r="AY1475" s="4"/>
      <c r="AZ1475" s="4"/>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c r="CL1475" s="4"/>
      <c r="CM1475" s="4"/>
    </row>
    <row r="1476" ht="14.25" customHeight="1">
      <c r="A1476" s="1"/>
      <c r="B1476" s="3"/>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c r="BI1476" s="4"/>
      <c r="BJ1476" s="4"/>
      <c r="BK1476" s="4"/>
      <c r="BL1476" s="4"/>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c r="CL1476" s="4"/>
      <c r="CM1476" s="4"/>
    </row>
    <row r="1477" ht="14.25" customHeight="1">
      <c r="A1477" s="1" t="str">
        <f t="shared" ref="A1477:A1479" si="302">SWITCH(B1477,"OK",IF(ISBLANK(R1477),IF(ISBLANK(P1477),"Giữ chỗ nhóm","Giữ chỗ"),"OK"),"Chưa làm",IF(P1477&lt;&gt;"","Giữ chỗ",""),0,IF(ISBLANK(R1477),"Thêm",""),"")</f>
        <v>Giữ chỗ</v>
      </c>
      <c r="B1477" s="3" t="str">
        <f t="shared" ref="B1477:B1479" si="303">IF(Q1477&lt;&gt;"",0,IF(O1477="",IF(N1477="",,"Tự do chọn"),SWITCH(M1477,"KSTN",IF(LEFT(O1477,1)="A","OK","Sai lớp"),"CQ",IF(LEFT(O1477,1)="B","OK","Sai lớp"),"SIE",IF(LEFT(O1477,1)="C","OK","Sai lớp"),"VN",IF(LEFT(O1477,1)="D","OK","Sai lớp"),"VN-ICT",IF(LEFT(O1477,1)="D","OK","Sai lớp"),"Sai phân công")))</f>
        <v>OK</v>
      </c>
      <c r="C1477" s="4" t="s">
        <v>7245</v>
      </c>
      <c r="D1477" s="4" t="s">
        <v>6674</v>
      </c>
      <c r="E1477" s="4"/>
      <c r="F1477" s="4" t="s">
        <v>7246</v>
      </c>
      <c r="G1477" s="4" t="s">
        <v>7247</v>
      </c>
      <c r="H1477" s="4"/>
      <c r="I1477" s="4"/>
      <c r="J1477" s="4"/>
      <c r="K1477" s="4"/>
      <c r="L1477" s="4"/>
      <c r="M1477" s="4" t="s">
        <v>47</v>
      </c>
      <c r="N1477" s="4" t="s">
        <v>5</v>
      </c>
      <c r="O1477" s="4" t="s">
        <v>804</v>
      </c>
      <c r="P1477" s="4" t="s">
        <v>884</v>
      </c>
      <c r="Q1477" s="4"/>
      <c r="R1477" s="4"/>
      <c r="S1477" s="4"/>
      <c r="T1477" s="4"/>
      <c r="U1477" s="4"/>
      <c r="V1477" s="4"/>
      <c r="W1477" s="4"/>
      <c r="X1477" s="4"/>
      <c r="Y1477" s="4"/>
      <c r="Z1477" s="4"/>
      <c r="AA1477" s="4">
        <v>1560.0</v>
      </c>
      <c r="AB1477" s="4" t="s">
        <v>49</v>
      </c>
      <c r="AC1477" s="4"/>
      <c r="AD1477" s="4"/>
      <c r="AE1477" s="4"/>
      <c r="AF1477" s="4"/>
      <c r="AG1477" s="4"/>
      <c r="AH1477" s="4"/>
      <c r="AI1477" s="4"/>
      <c r="AJ1477" s="4"/>
      <c r="AK1477" s="4"/>
      <c r="AL1477" s="4"/>
      <c r="AM1477" s="4"/>
      <c r="AN1477" s="4"/>
      <c r="AO1477" s="4"/>
      <c r="AP1477" s="4" t="str">
        <f>VLOOKUP(AA1478,[1]Trộn!AA1477:AB4469,2,FALSE)</f>
        <v>#ERROR!</v>
      </c>
      <c r="AQ1477" s="4"/>
      <c r="AR1477" s="4"/>
      <c r="AS1477" s="4"/>
      <c r="AT1477" s="4"/>
      <c r="AU1477" s="4"/>
      <c r="AV1477" s="4"/>
      <c r="AW1477" s="4"/>
      <c r="AX1477" s="4"/>
      <c r="AY1477" s="4"/>
      <c r="AZ1477" s="4"/>
      <c r="BA1477" s="4"/>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c r="BX1477" s="4"/>
      <c r="BY1477" s="4"/>
      <c r="BZ1477" s="4"/>
      <c r="CA1477" s="4"/>
      <c r="CB1477" s="4"/>
      <c r="CC1477" s="4"/>
      <c r="CD1477" s="4"/>
      <c r="CE1477" s="4"/>
      <c r="CF1477" s="4"/>
      <c r="CG1477" s="4"/>
      <c r="CH1477" s="4"/>
      <c r="CI1477" s="4"/>
      <c r="CJ1477" s="4"/>
      <c r="CK1477" s="4"/>
      <c r="CL1477" s="4"/>
      <c r="CM1477" s="4"/>
    </row>
    <row r="1478" ht="14.25" customHeight="1">
      <c r="A1478" s="1" t="str">
        <f t="shared" si="302"/>
        <v/>
      </c>
      <c r="B1478" s="3" t="str">
        <f t="shared" si="303"/>
        <v>Tự do chọn</v>
      </c>
      <c r="C1478" s="4" t="s">
        <v>7245</v>
      </c>
      <c r="D1478" s="4" t="s">
        <v>6674</v>
      </c>
      <c r="E1478" s="4"/>
      <c r="F1478" s="4" t="s">
        <v>7246</v>
      </c>
      <c r="G1478" s="4" t="s">
        <v>7247</v>
      </c>
      <c r="H1478" s="4"/>
      <c r="I1478" s="4"/>
      <c r="J1478" s="4"/>
      <c r="K1478" s="4"/>
      <c r="L1478" s="4"/>
      <c r="M1478" s="4" t="s">
        <v>49</v>
      </c>
      <c r="N1478" s="4" t="s">
        <v>5</v>
      </c>
      <c r="O1478" s="4"/>
      <c r="P1478" s="4"/>
      <c r="Q1478" s="4"/>
      <c r="R1478" s="4"/>
      <c r="S1478" s="4"/>
      <c r="T1478" s="4"/>
      <c r="U1478" s="4"/>
      <c r="V1478" s="4"/>
      <c r="W1478" s="4"/>
      <c r="X1478" s="4"/>
      <c r="Y1478" s="4"/>
      <c r="Z1478" s="4"/>
      <c r="AA1478" s="4">
        <v>1561.0</v>
      </c>
      <c r="AB1478" s="4" t="s">
        <v>49</v>
      </c>
      <c r="AC1478" s="4"/>
      <c r="AD1478" s="4"/>
      <c r="AE1478" s="4"/>
      <c r="AF1478" s="4"/>
      <c r="AG1478" s="4"/>
      <c r="AH1478" s="4"/>
      <c r="AI1478" s="4"/>
      <c r="AJ1478" s="4"/>
      <c r="AK1478" s="4"/>
      <c r="AL1478" s="4"/>
      <c r="AM1478" s="4"/>
      <c r="AN1478" s="4"/>
      <c r="AO1478" s="4"/>
      <c r="AP1478" s="4" t="str">
        <f>VLOOKUP(AA1479,[1]Trộn!AA1478:AB4470,2,FALSE)</f>
        <v>#ERROR!</v>
      </c>
      <c r="AQ1478" s="4"/>
      <c r="AR1478" s="4"/>
      <c r="AS1478" s="4"/>
      <c r="AT1478" s="4"/>
      <c r="AU1478" s="4"/>
      <c r="AV1478" s="4"/>
      <c r="AW1478" s="4"/>
      <c r="AX1478" s="4"/>
      <c r="AY1478" s="4"/>
      <c r="AZ1478" s="4"/>
      <c r="BA1478" s="4"/>
      <c r="BB1478" s="4"/>
      <c r="BC1478" s="4"/>
      <c r="BD1478" s="4"/>
      <c r="BE1478" s="4"/>
      <c r="BF1478" s="4"/>
      <c r="BG1478" s="4"/>
      <c r="BH1478" s="4"/>
      <c r="BI1478" s="4"/>
      <c r="BJ1478" s="4"/>
      <c r="BK1478" s="4"/>
      <c r="BL1478" s="4"/>
      <c r="BM1478" s="4"/>
      <c r="BN1478" s="4"/>
      <c r="BO1478" s="4"/>
      <c r="BP1478" s="4"/>
      <c r="BQ1478" s="4"/>
      <c r="BR1478" s="4"/>
      <c r="BS1478" s="4"/>
      <c r="BT1478" s="4"/>
      <c r="BU1478" s="4"/>
      <c r="BV1478" s="4"/>
      <c r="BW1478" s="4"/>
      <c r="BX1478" s="4"/>
      <c r="BY1478" s="4"/>
      <c r="BZ1478" s="4"/>
      <c r="CA1478" s="4"/>
      <c r="CB1478" s="4"/>
      <c r="CC1478" s="4"/>
      <c r="CD1478" s="4"/>
      <c r="CE1478" s="4"/>
      <c r="CF1478" s="4"/>
      <c r="CG1478" s="4"/>
      <c r="CH1478" s="4"/>
      <c r="CI1478" s="4"/>
      <c r="CJ1478" s="4"/>
      <c r="CK1478" s="4"/>
      <c r="CL1478" s="4"/>
      <c r="CM1478" s="4"/>
    </row>
    <row r="1479" ht="14.25" customHeight="1">
      <c r="A1479" s="1" t="str">
        <f t="shared" si="302"/>
        <v/>
      </c>
      <c r="B1479" s="3" t="str">
        <f t="shared" si="303"/>
        <v>Tự do chọn</v>
      </c>
      <c r="C1479" s="4" t="s">
        <v>7245</v>
      </c>
      <c r="D1479" s="4" t="s">
        <v>6674</v>
      </c>
      <c r="E1479" s="4"/>
      <c r="F1479" s="4" t="s">
        <v>7246</v>
      </c>
      <c r="G1479" s="4" t="s">
        <v>7247</v>
      </c>
      <c r="H1479" s="4"/>
      <c r="I1479" s="4"/>
      <c r="J1479" s="4"/>
      <c r="K1479" s="4"/>
      <c r="L1479" s="4"/>
      <c r="M1479" s="4" t="s">
        <v>49</v>
      </c>
      <c r="N1479" s="4" t="s">
        <v>5</v>
      </c>
      <c r="O1479" s="4"/>
      <c r="P1479" s="4"/>
      <c r="Q1479" s="4"/>
      <c r="R1479" s="4"/>
      <c r="S1479" s="4"/>
      <c r="T1479" s="4"/>
      <c r="U1479" s="4"/>
      <c r="V1479" s="4"/>
      <c r="W1479" s="4"/>
      <c r="X1479" s="4"/>
      <c r="Y1479" s="4"/>
      <c r="Z1479" s="4"/>
      <c r="AA1479" s="4">
        <v>1561.0</v>
      </c>
      <c r="AB1479" s="4" t="s">
        <v>49</v>
      </c>
      <c r="AC1479" s="4"/>
      <c r="AD1479" s="4"/>
      <c r="AE1479" s="4"/>
      <c r="AF1479" s="4"/>
      <c r="AG1479" s="4"/>
      <c r="AH1479" s="4"/>
      <c r="AI1479" s="4"/>
      <c r="AJ1479" s="4"/>
      <c r="AK1479" s="4"/>
      <c r="AL1479" s="4"/>
      <c r="AM1479" s="4"/>
      <c r="AN1479" s="4"/>
      <c r="AO1479" s="4"/>
      <c r="AP1479" s="4" t="str">
        <f>VLOOKUP(AA1480,[1]Trộn!AA1479:AB4471,2,FALSE)</f>
        <v>#ERROR!</v>
      </c>
      <c r="AQ1479" s="4"/>
      <c r="AR1479" s="4"/>
      <c r="AS1479" s="4"/>
      <c r="AT1479" s="4"/>
      <c r="AU1479" s="4"/>
      <c r="AV1479" s="4"/>
      <c r="AW1479" s="4"/>
      <c r="AX1479" s="4"/>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c r="CJ1479" s="4"/>
      <c r="CK1479" s="4"/>
      <c r="CL1479" s="4"/>
      <c r="CM1479" s="4"/>
    </row>
    <row r="1480" ht="14.25" customHeight="1">
      <c r="A1480" s="1"/>
      <c r="B1480" s="3"/>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c r="BI1480" s="4"/>
      <c r="BJ1480" s="4"/>
      <c r="BK1480" s="4"/>
      <c r="BL1480" s="4"/>
      <c r="BM1480" s="4"/>
      <c r="BN1480" s="4"/>
      <c r="BO1480" s="4"/>
      <c r="BP1480" s="4"/>
      <c r="BQ1480" s="4"/>
      <c r="BR1480" s="4"/>
      <c r="BS1480" s="4"/>
      <c r="BT1480" s="4"/>
      <c r="BU1480" s="4"/>
      <c r="BV1480" s="4"/>
      <c r="BW1480" s="4"/>
      <c r="BX1480" s="4"/>
      <c r="BY1480" s="4"/>
      <c r="BZ1480" s="4"/>
      <c r="CA1480" s="4"/>
      <c r="CB1480" s="4"/>
      <c r="CC1480" s="4"/>
      <c r="CD1480" s="4"/>
      <c r="CE1480" s="4"/>
      <c r="CF1480" s="4"/>
      <c r="CG1480" s="4"/>
      <c r="CH1480" s="4"/>
      <c r="CI1480" s="4"/>
      <c r="CJ1480" s="4"/>
      <c r="CK1480" s="4"/>
      <c r="CL1480" s="4"/>
      <c r="CM1480" s="4"/>
    </row>
    <row r="1481" ht="14.25" customHeight="1">
      <c r="A1481" s="1" t="str">
        <f t="shared" ref="A1481:A1483" si="304">SWITCH(B1481,"OK",IF(ISBLANK(R1481),IF(ISBLANK(P1481),"Giữ chỗ nhóm","Giữ chỗ"),"OK"),"Chưa làm",IF(P1481&lt;&gt;"","Giữ chỗ",""),0,IF(ISBLANK(R1481),"Thêm",""),"")</f>
        <v>Giữ chỗ</v>
      </c>
      <c r="B1481" s="3" t="str">
        <f t="shared" ref="B1481:B1483" si="305">IF(Q1481&lt;&gt;"",0,IF(O1481="",IF(N1481="",,"Tự do chọn"),SWITCH(M1481,"KSTN",IF(LEFT(O1481,1)="A","OK","Sai lớp"),"CQ",IF(LEFT(O1481,1)="B","OK","Sai lớp"),"SIE",IF(LEFT(O1481,1)="C","OK","Sai lớp"),"VN",IF(LEFT(O1481,1)="D","OK","Sai lớp"),"VN-ICT",IF(LEFT(O1481,1)="D","OK","Sai lớp"),"Sai phân công")))</f>
        <v>OK</v>
      </c>
      <c r="C1481" s="4" t="s">
        <v>7248</v>
      </c>
      <c r="D1481" s="4" t="s">
        <v>6674</v>
      </c>
      <c r="E1481" s="4"/>
      <c r="F1481" s="4"/>
      <c r="G1481" s="4" t="s">
        <v>7249</v>
      </c>
      <c r="H1481" s="4"/>
      <c r="I1481" s="4"/>
      <c r="J1481" s="4"/>
      <c r="K1481" s="4"/>
      <c r="L1481" s="4"/>
      <c r="M1481" s="4" t="s">
        <v>47</v>
      </c>
      <c r="N1481" s="4" t="s">
        <v>5</v>
      </c>
      <c r="O1481" s="4" t="s">
        <v>804</v>
      </c>
      <c r="P1481" s="4" t="s">
        <v>884</v>
      </c>
      <c r="Q1481" s="4"/>
      <c r="R1481" s="4"/>
      <c r="S1481" s="4"/>
      <c r="T1481" s="4"/>
      <c r="U1481" s="4"/>
      <c r="V1481" s="4"/>
      <c r="W1481" s="4"/>
      <c r="X1481" s="4"/>
      <c r="Y1481" s="4"/>
      <c r="Z1481" s="4"/>
      <c r="AA1481" s="4">
        <v>1563.0</v>
      </c>
      <c r="AB1481" s="4" t="s">
        <v>49</v>
      </c>
      <c r="AC1481" s="4"/>
      <c r="AD1481" s="4"/>
      <c r="AE1481" s="4"/>
      <c r="AF1481" s="4"/>
      <c r="AG1481" s="4"/>
      <c r="AH1481" s="4"/>
      <c r="AI1481" s="4"/>
      <c r="AJ1481" s="4"/>
      <c r="AK1481" s="4"/>
      <c r="AL1481" s="4"/>
      <c r="AM1481" s="4"/>
      <c r="AN1481" s="4"/>
      <c r="AO1481" s="4"/>
      <c r="AP1481" s="4" t="str">
        <f>VLOOKUP(AA1482,[1]Trộn!AA1481:AB4473,2,FALSE)</f>
        <v>#ERROR!</v>
      </c>
      <c r="AQ1481" s="4"/>
      <c r="AR1481" s="4"/>
      <c r="AS1481" s="4"/>
      <c r="AT1481" s="4"/>
      <c r="AU1481" s="4"/>
      <c r="AV1481" s="4"/>
      <c r="AW1481" s="4"/>
      <c r="AX1481" s="4"/>
      <c r="AY1481" s="4"/>
      <c r="AZ1481" s="4"/>
      <c r="BA1481" s="4"/>
      <c r="BB1481" s="4"/>
      <c r="BC1481" s="4"/>
      <c r="BD1481" s="4"/>
      <c r="BE1481" s="4"/>
      <c r="BF1481" s="4"/>
      <c r="BG1481" s="4"/>
      <c r="BH1481" s="4"/>
      <c r="BI1481" s="4"/>
      <c r="BJ1481" s="4"/>
      <c r="BK1481" s="4"/>
      <c r="BL1481" s="4"/>
      <c r="BM1481" s="4"/>
      <c r="BN1481" s="4"/>
      <c r="BO1481" s="4"/>
      <c r="BP1481" s="4"/>
      <c r="BQ1481" s="4"/>
      <c r="BR1481" s="4"/>
      <c r="BS1481" s="4"/>
      <c r="BT1481" s="4"/>
      <c r="BU1481" s="4"/>
      <c r="BV1481" s="4"/>
      <c r="BW1481" s="4"/>
      <c r="BX1481" s="4"/>
      <c r="BY1481" s="4"/>
      <c r="BZ1481" s="4"/>
      <c r="CA1481" s="4"/>
      <c r="CB1481" s="4"/>
      <c r="CC1481" s="4"/>
      <c r="CD1481" s="4"/>
      <c r="CE1481" s="4"/>
      <c r="CF1481" s="4"/>
      <c r="CG1481" s="4"/>
      <c r="CH1481" s="4"/>
      <c r="CI1481" s="4"/>
      <c r="CJ1481" s="4"/>
      <c r="CK1481" s="4"/>
      <c r="CL1481" s="4"/>
      <c r="CM1481" s="4"/>
    </row>
    <row r="1482" ht="14.25" customHeight="1">
      <c r="A1482" s="1" t="str">
        <f t="shared" si="304"/>
        <v>OK</v>
      </c>
      <c r="B1482" s="3" t="str">
        <f t="shared" si="305"/>
        <v>OK</v>
      </c>
      <c r="C1482" s="4" t="s">
        <v>7248</v>
      </c>
      <c r="D1482" s="4" t="s">
        <v>6674</v>
      </c>
      <c r="E1482" s="4"/>
      <c r="F1482" s="4"/>
      <c r="G1482" s="4" t="s">
        <v>7249</v>
      </c>
      <c r="H1482" s="4"/>
      <c r="I1482" s="4"/>
      <c r="J1482" s="4"/>
      <c r="K1482" s="4"/>
      <c r="L1482" s="4"/>
      <c r="M1482" s="4" t="s">
        <v>49</v>
      </c>
      <c r="N1482" s="4" t="s">
        <v>5</v>
      </c>
      <c r="O1482" s="4" t="s">
        <v>3485</v>
      </c>
      <c r="P1482" s="4" t="s">
        <v>3564</v>
      </c>
      <c r="Q1482" s="4"/>
      <c r="R1482" s="4" t="s">
        <v>7250</v>
      </c>
      <c r="S1482" s="4" t="s">
        <v>2628</v>
      </c>
      <c r="T1482" s="4" t="s">
        <v>227</v>
      </c>
      <c r="U1482" s="4" t="s">
        <v>114</v>
      </c>
      <c r="V1482" s="4" t="s">
        <v>115</v>
      </c>
      <c r="W1482" s="4" t="s">
        <v>116</v>
      </c>
      <c r="X1482" s="4"/>
      <c r="Y1482" s="4"/>
      <c r="Z1482" s="4"/>
      <c r="AA1482" s="4">
        <v>1564.0</v>
      </c>
      <c r="AB1482" s="4" t="s">
        <v>49</v>
      </c>
      <c r="AC1482" s="4"/>
      <c r="AD1482" s="4"/>
      <c r="AE1482" s="4"/>
      <c r="AF1482" s="4"/>
      <c r="AG1482" s="4"/>
      <c r="AH1482" s="4"/>
      <c r="AI1482" s="4"/>
      <c r="AJ1482" s="4"/>
      <c r="AK1482" s="4"/>
      <c r="AL1482" s="4"/>
      <c r="AM1482" s="4"/>
      <c r="AN1482" s="4"/>
      <c r="AO1482" s="4"/>
      <c r="AP1482" s="4" t="str">
        <f>VLOOKUP(AA1483,[1]Trộn!AA1482:AB4474,2,FALSE)</f>
        <v>#ERROR!</v>
      </c>
      <c r="AQ1482" s="4"/>
      <c r="AR1482" s="4"/>
      <c r="AS1482" s="4"/>
      <c r="AT1482" s="4"/>
      <c r="AU1482" s="4"/>
      <c r="AV1482" s="4"/>
      <c r="AW1482" s="4"/>
      <c r="AX1482" s="4"/>
      <c r="AY1482" s="4"/>
      <c r="AZ1482" s="4"/>
      <c r="BA1482" s="4"/>
      <c r="BB1482" s="4"/>
      <c r="BC1482" s="4"/>
      <c r="BD1482" s="4"/>
      <c r="BE1482" s="4"/>
      <c r="BF1482" s="4"/>
      <c r="BG1482" s="4"/>
      <c r="BH1482" s="4"/>
      <c r="BI1482" s="4"/>
      <c r="BJ1482" s="4"/>
      <c r="BK1482" s="4"/>
      <c r="BL1482" s="4"/>
      <c r="BM1482" s="4"/>
      <c r="BN1482" s="4"/>
      <c r="BO1482" s="4"/>
      <c r="BP1482" s="4"/>
      <c r="BQ1482" s="4"/>
      <c r="BR1482" s="4"/>
      <c r="BS1482" s="4"/>
      <c r="BT1482" s="4"/>
      <c r="BU1482" s="4"/>
      <c r="BV1482" s="4"/>
      <c r="BW1482" s="4"/>
      <c r="BX1482" s="4"/>
      <c r="BY1482" s="4"/>
      <c r="BZ1482" s="4"/>
      <c r="CA1482" s="4"/>
      <c r="CB1482" s="4"/>
      <c r="CC1482" s="4"/>
      <c r="CD1482" s="4"/>
      <c r="CE1482" s="4"/>
      <c r="CF1482" s="4"/>
      <c r="CG1482" s="4"/>
      <c r="CH1482" s="4"/>
      <c r="CI1482" s="4"/>
      <c r="CJ1482" s="4"/>
      <c r="CK1482" s="4"/>
      <c r="CL1482" s="4"/>
      <c r="CM1482" s="4"/>
    </row>
    <row r="1483" ht="14.25" customHeight="1">
      <c r="A1483" s="1" t="str">
        <f t="shared" si="304"/>
        <v/>
      </c>
      <c r="B1483" s="3" t="str">
        <f t="shared" si="305"/>
        <v>Tự do chọn</v>
      </c>
      <c r="C1483" s="4" t="s">
        <v>7248</v>
      </c>
      <c r="D1483" s="4" t="s">
        <v>6674</v>
      </c>
      <c r="E1483" s="4"/>
      <c r="F1483" s="4"/>
      <c r="G1483" s="4" t="s">
        <v>7249</v>
      </c>
      <c r="H1483" s="4"/>
      <c r="I1483" s="4"/>
      <c r="J1483" s="4"/>
      <c r="K1483" s="4"/>
      <c r="L1483" s="4"/>
      <c r="M1483" s="4" t="s">
        <v>49</v>
      </c>
      <c r="N1483" s="4" t="s">
        <v>5</v>
      </c>
      <c r="O1483" s="4"/>
      <c r="P1483" s="4"/>
      <c r="Q1483" s="4"/>
      <c r="R1483" s="4"/>
      <c r="S1483" s="4"/>
      <c r="T1483" s="4"/>
      <c r="U1483" s="4"/>
      <c r="V1483" s="4"/>
      <c r="W1483" s="4"/>
      <c r="X1483" s="4"/>
      <c r="Y1483" s="4"/>
      <c r="Z1483" s="4"/>
      <c r="AA1483" s="4">
        <v>1564.0</v>
      </c>
      <c r="AB1483" s="4" t="s">
        <v>49</v>
      </c>
      <c r="AC1483" s="4"/>
      <c r="AD1483" s="4"/>
      <c r="AE1483" s="4"/>
      <c r="AF1483" s="4"/>
      <c r="AG1483" s="4"/>
      <c r="AH1483" s="4"/>
      <c r="AI1483" s="4"/>
      <c r="AJ1483" s="4"/>
      <c r="AK1483" s="4"/>
      <c r="AL1483" s="4"/>
      <c r="AM1483" s="4"/>
      <c r="AN1483" s="4"/>
      <c r="AO1483" s="4"/>
      <c r="AP1483" s="4" t="str">
        <f>VLOOKUP(AA1484,[1]Trộn!AA1483:AB4475,2,FALSE)</f>
        <v>#ERROR!</v>
      </c>
      <c r="AQ1483" s="4"/>
      <c r="AR1483" s="4"/>
      <c r="AS1483" s="4"/>
      <c r="AT1483" s="4"/>
      <c r="AU1483" s="4"/>
      <c r="AV1483" s="4"/>
      <c r="AW1483" s="4"/>
      <c r="AX1483" s="4"/>
      <c r="AY1483" s="4"/>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4"/>
      <c r="CB1483" s="4"/>
      <c r="CC1483" s="4"/>
      <c r="CD1483" s="4"/>
      <c r="CE1483" s="4"/>
      <c r="CF1483" s="4"/>
      <c r="CG1483" s="4"/>
      <c r="CH1483" s="4"/>
      <c r="CI1483" s="4"/>
      <c r="CJ1483" s="4"/>
      <c r="CK1483" s="4"/>
      <c r="CL1483" s="4"/>
      <c r="CM1483" s="4"/>
    </row>
    <row r="1484" ht="14.25" customHeight="1">
      <c r="A1484" s="1"/>
      <c r="B1484" s="3"/>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c r="BI1484" s="4"/>
      <c r="BJ1484" s="4"/>
      <c r="BK1484" s="4"/>
      <c r="BL1484" s="4"/>
      <c r="BM1484" s="4"/>
      <c r="BN1484" s="4"/>
      <c r="BO1484" s="4"/>
      <c r="BP1484" s="4"/>
      <c r="BQ1484" s="4"/>
      <c r="BR1484" s="4"/>
      <c r="BS1484" s="4"/>
      <c r="BT1484" s="4"/>
      <c r="BU1484" s="4"/>
      <c r="BV1484" s="4"/>
      <c r="BW1484" s="4"/>
      <c r="BX1484" s="4"/>
      <c r="BY1484" s="4"/>
      <c r="BZ1484" s="4"/>
      <c r="CA1484" s="4"/>
      <c r="CB1484" s="4"/>
      <c r="CC1484" s="4"/>
      <c r="CD1484" s="4"/>
      <c r="CE1484" s="4"/>
      <c r="CF1484" s="4"/>
      <c r="CG1484" s="4"/>
      <c r="CH1484" s="4"/>
      <c r="CI1484" s="4"/>
      <c r="CJ1484" s="4"/>
      <c r="CK1484" s="4"/>
      <c r="CL1484" s="4"/>
      <c r="CM1484" s="4"/>
    </row>
    <row r="1485" ht="14.25" customHeight="1">
      <c r="A1485" s="1" t="str">
        <f t="shared" ref="A1485:A1487" si="306">SWITCH(B1485,"OK",IF(ISBLANK(R1485),IF(ISBLANK(P1485),"Giữ chỗ nhóm","Giữ chỗ"),"OK"),"Chưa làm",IF(P1485&lt;&gt;"","Giữ chỗ",""),0,IF(ISBLANK(R1485),"Thêm",""),"")</f>
        <v>Giữ chỗ</v>
      </c>
      <c r="B1485" s="3" t="str">
        <f t="shared" ref="B1485:B1487" si="307">IF(Q1485&lt;&gt;"",0,IF(O1485="",IF(N1485="",,"Tự do chọn"),SWITCH(M1485,"KSTN",IF(LEFT(O1485,1)="A","OK","Sai lớp"),"CQ",IF(LEFT(O1485,1)="B","OK","Sai lớp"),"SIE",IF(LEFT(O1485,1)="C","OK","Sai lớp"),"VN",IF(LEFT(O1485,1)="D","OK","Sai lớp"),"VN-ICT",IF(LEFT(O1485,1)="D","OK","Sai lớp"),"Sai phân công")))</f>
        <v>OK</v>
      </c>
      <c r="C1485" s="4" t="s">
        <v>7251</v>
      </c>
      <c r="D1485" s="4" t="s">
        <v>6674</v>
      </c>
      <c r="E1485" s="4"/>
      <c r="F1485" s="4"/>
      <c r="G1485" s="4" t="s">
        <v>7252</v>
      </c>
      <c r="H1485" s="4" t="s">
        <v>7253</v>
      </c>
      <c r="I1485" s="4"/>
      <c r="J1485" s="4"/>
      <c r="K1485" s="4"/>
      <c r="L1485" s="4"/>
      <c r="M1485" s="4" t="s">
        <v>47</v>
      </c>
      <c r="N1485" s="4" t="s">
        <v>5</v>
      </c>
      <c r="O1485" s="4" t="s">
        <v>1189</v>
      </c>
      <c r="P1485" s="4" t="s">
        <v>1190</v>
      </c>
      <c r="Q1485" s="4"/>
      <c r="R1485" s="4"/>
      <c r="S1485" s="4"/>
      <c r="T1485" s="4"/>
      <c r="U1485" s="4"/>
      <c r="V1485" s="4"/>
      <c r="W1485" s="4"/>
      <c r="X1485" s="4"/>
      <c r="Y1485" s="4"/>
      <c r="Z1485" s="4"/>
      <c r="AA1485" s="4">
        <v>1566.0</v>
      </c>
      <c r="AB1485" s="4" t="s">
        <v>49</v>
      </c>
      <c r="AC1485" s="4"/>
      <c r="AD1485" s="4"/>
      <c r="AE1485" s="4"/>
      <c r="AF1485" s="4"/>
      <c r="AG1485" s="4"/>
      <c r="AH1485" s="4"/>
      <c r="AI1485" s="4"/>
      <c r="AJ1485" s="4"/>
      <c r="AK1485" s="4"/>
      <c r="AL1485" s="4"/>
      <c r="AM1485" s="4"/>
      <c r="AN1485" s="4"/>
      <c r="AO1485" s="4"/>
      <c r="AP1485" s="4" t="str">
        <f>VLOOKUP(AA1486,[1]Trộn!AA1485:AB4477,2,FALSE)</f>
        <v>#ERROR!</v>
      </c>
      <c r="AQ1485" s="4"/>
      <c r="AR1485" s="4"/>
      <c r="AS1485" s="4"/>
      <c r="AT1485" s="4"/>
      <c r="AU1485" s="4"/>
      <c r="AV1485" s="4"/>
      <c r="AW1485" s="4"/>
      <c r="AX1485" s="4"/>
      <c r="AY1485" s="4"/>
      <c r="AZ1485" s="4"/>
      <c r="BA1485" s="4"/>
      <c r="BB1485" s="4"/>
      <c r="BC1485" s="4"/>
      <c r="BD1485" s="4"/>
      <c r="BE1485" s="4"/>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4"/>
      <c r="CB1485" s="4"/>
      <c r="CC1485" s="4"/>
      <c r="CD1485" s="4"/>
      <c r="CE1485" s="4"/>
      <c r="CF1485" s="4"/>
      <c r="CG1485" s="4"/>
      <c r="CH1485" s="4"/>
      <c r="CI1485" s="4"/>
      <c r="CJ1485" s="4"/>
      <c r="CK1485" s="4"/>
      <c r="CL1485" s="4"/>
      <c r="CM1485" s="4"/>
    </row>
    <row r="1486" ht="14.25" customHeight="1">
      <c r="A1486" s="1" t="str">
        <f t="shared" si="306"/>
        <v/>
      </c>
      <c r="B1486" s="3" t="str">
        <f t="shared" si="307"/>
        <v>Tự do chọn</v>
      </c>
      <c r="C1486" s="4" t="s">
        <v>7251</v>
      </c>
      <c r="D1486" s="4" t="s">
        <v>6674</v>
      </c>
      <c r="E1486" s="4"/>
      <c r="F1486" s="4"/>
      <c r="G1486" s="4" t="s">
        <v>7252</v>
      </c>
      <c r="H1486" s="4" t="s">
        <v>7253</v>
      </c>
      <c r="I1486" s="4"/>
      <c r="J1486" s="4"/>
      <c r="K1486" s="4"/>
      <c r="L1486" s="4"/>
      <c r="M1486" s="4" t="s">
        <v>49</v>
      </c>
      <c r="N1486" s="4" t="s">
        <v>5</v>
      </c>
      <c r="O1486" s="4"/>
      <c r="P1486" s="4"/>
      <c r="Q1486" s="4"/>
      <c r="R1486" s="4"/>
      <c r="S1486" s="4"/>
      <c r="T1486" s="4"/>
      <c r="U1486" s="4"/>
      <c r="V1486" s="4"/>
      <c r="W1486" s="4"/>
      <c r="X1486" s="4"/>
      <c r="Y1486" s="4"/>
      <c r="Z1486" s="4"/>
      <c r="AA1486" s="4">
        <v>1567.0</v>
      </c>
      <c r="AB1486" s="4" t="s">
        <v>49</v>
      </c>
      <c r="AC1486" s="4"/>
      <c r="AD1486" s="4"/>
      <c r="AE1486" s="4"/>
      <c r="AF1486" s="4"/>
      <c r="AG1486" s="4"/>
      <c r="AH1486" s="4"/>
      <c r="AI1486" s="4"/>
      <c r="AJ1486" s="4"/>
      <c r="AK1486" s="4"/>
      <c r="AL1486" s="4"/>
      <c r="AM1486" s="4"/>
      <c r="AN1486" s="4"/>
      <c r="AO1486" s="4"/>
      <c r="AP1486" s="4" t="str">
        <f>VLOOKUP(AA1487,[1]Trộn!AA1486:AB4478,2,FALSE)</f>
        <v>#ERROR!</v>
      </c>
      <c r="AQ1486" s="4"/>
      <c r="AR1486" s="4"/>
      <c r="AS1486" s="4"/>
      <c r="AT1486" s="4"/>
      <c r="AU1486" s="4"/>
      <c r="AV1486" s="4"/>
      <c r="AW1486" s="4"/>
      <c r="AX1486" s="4"/>
      <c r="AY1486" s="4"/>
      <c r="AZ1486" s="4"/>
      <c r="BA1486" s="4"/>
      <c r="BB1486" s="4"/>
      <c r="BC1486" s="4"/>
      <c r="BD1486" s="4"/>
      <c r="BE1486" s="4"/>
      <c r="BF1486" s="4"/>
      <c r="BG1486" s="4"/>
      <c r="BH1486" s="4"/>
      <c r="BI1486" s="4"/>
      <c r="BJ1486" s="4"/>
      <c r="BK1486" s="4"/>
      <c r="BL1486" s="4"/>
      <c r="BM1486" s="4"/>
      <c r="BN1486" s="4"/>
      <c r="BO1486" s="4"/>
      <c r="BP1486" s="4"/>
      <c r="BQ1486" s="4"/>
      <c r="BR1486" s="4"/>
      <c r="BS1486" s="4"/>
      <c r="BT1486" s="4"/>
      <c r="BU1486" s="4"/>
      <c r="BV1486" s="4"/>
      <c r="BW1486" s="4"/>
      <c r="BX1486" s="4"/>
      <c r="BY1486" s="4"/>
      <c r="BZ1486" s="4"/>
      <c r="CA1486" s="4"/>
      <c r="CB1486" s="4"/>
      <c r="CC1486" s="4"/>
      <c r="CD1486" s="4"/>
      <c r="CE1486" s="4"/>
      <c r="CF1486" s="4"/>
      <c r="CG1486" s="4"/>
      <c r="CH1486" s="4"/>
      <c r="CI1486" s="4"/>
      <c r="CJ1486" s="4"/>
      <c r="CK1486" s="4"/>
      <c r="CL1486" s="4"/>
      <c r="CM1486" s="4"/>
    </row>
    <row r="1487" ht="14.25" customHeight="1">
      <c r="A1487" s="1" t="str">
        <f t="shared" si="306"/>
        <v/>
      </c>
      <c r="B1487" s="3" t="str">
        <f t="shared" si="307"/>
        <v>Tự do chọn</v>
      </c>
      <c r="C1487" s="4" t="s">
        <v>7251</v>
      </c>
      <c r="D1487" s="4" t="s">
        <v>6674</v>
      </c>
      <c r="E1487" s="4"/>
      <c r="F1487" s="4"/>
      <c r="G1487" s="4" t="s">
        <v>7252</v>
      </c>
      <c r="H1487" s="4" t="s">
        <v>7253</v>
      </c>
      <c r="I1487" s="4"/>
      <c r="J1487" s="4"/>
      <c r="K1487" s="4"/>
      <c r="L1487" s="4"/>
      <c r="M1487" s="4" t="s">
        <v>49</v>
      </c>
      <c r="N1487" s="4" t="s">
        <v>5</v>
      </c>
      <c r="O1487" s="4"/>
      <c r="P1487" s="4"/>
      <c r="Q1487" s="4"/>
      <c r="R1487" s="4"/>
      <c r="S1487" s="4"/>
      <c r="T1487" s="4"/>
      <c r="U1487" s="4"/>
      <c r="V1487" s="4"/>
      <c r="W1487" s="4"/>
      <c r="X1487" s="4"/>
      <c r="Y1487" s="4"/>
      <c r="Z1487" s="4"/>
      <c r="AA1487" s="4">
        <v>1567.0</v>
      </c>
      <c r="AB1487" s="4" t="s">
        <v>49</v>
      </c>
      <c r="AC1487" s="4"/>
      <c r="AD1487" s="4"/>
      <c r="AE1487" s="4"/>
      <c r="AF1487" s="4"/>
      <c r="AG1487" s="4"/>
      <c r="AH1487" s="4"/>
      <c r="AI1487" s="4"/>
      <c r="AJ1487" s="4"/>
      <c r="AK1487" s="4"/>
      <c r="AL1487" s="4"/>
      <c r="AM1487" s="4"/>
      <c r="AN1487" s="4"/>
      <c r="AO1487" s="4"/>
      <c r="AP1487" s="4" t="str">
        <f>VLOOKUP(AA1488,[1]Trộn!AA1487:AB4479,2,FALSE)</f>
        <v>#ERROR!</v>
      </c>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4"/>
      <c r="CB1487" s="4"/>
      <c r="CC1487" s="4"/>
      <c r="CD1487" s="4"/>
      <c r="CE1487" s="4"/>
      <c r="CF1487" s="4"/>
      <c r="CG1487" s="4"/>
      <c r="CH1487" s="4"/>
      <c r="CI1487" s="4"/>
      <c r="CJ1487" s="4"/>
      <c r="CK1487" s="4"/>
      <c r="CL1487" s="4"/>
      <c r="CM1487" s="4"/>
    </row>
    <row r="1488" ht="14.25" customHeight="1">
      <c r="A1488" s="1"/>
      <c r="B1488" s="3"/>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c r="BM1488" s="4"/>
      <c r="BN1488" s="4"/>
      <c r="BO1488" s="4"/>
      <c r="BP1488" s="4"/>
      <c r="BQ1488" s="4"/>
      <c r="BR1488" s="4"/>
      <c r="BS1488" s="4"/>
      <c r="BT1488" s="4"/>
      <c r="BU1488" s="4"/>
      <c r="BV1488" s="4"/>
      <c r="BW1488" s="4"/>
      <c r="BX1488" s="4"/>
      <c r="BY1488" s="4"/>
      <c r="BZ1488" s="4"/>
      <c r="CA1488" s="4"/>
      <c r="CB1488" s="4"/>
      <c r="CC1488" s="4"/>
      <c r="CD1488" s="4"/>
      <c r="CE1488" s="4"/>
      <c r="CF1488" s="4"/>
      <c r="CG1488" s="4"/>
      <c r="CH1488" s="4"/>
      <c r="CI1488" s="4"/>
      <c r="CJ1488" s="4"/>
      <c r="CK1488" s="4"/>
      <c r="CL1488" s="4"/>
      <c r="CM1488" s="4"/>
    </row>
    <row r="1489" ht="14.25" customHeight="1">
      <c r="A1489" s="1" t="str">
        <f t="shared" ref="A1489:A1491" si="308">SWITCH(B1489,"OK",IF(ISBLANK(R1489),IF(ISBLANK(P1489),"Giữ chỗ nhóm","Giữ chỗ"),"OK"),"Chưa làm",IF(P1489&lt;&gt;"","Giữ chỗ",""),0,IF(ISBLANK(R1489),"Thêm",""),"")</f>
        <v>Giữ chỗ</v>
      </c>
      <c r="B1489" s="3" t="str">
        <f t="shared" ref="B1489:B1491" si="309">IF(Q1489&lt;&gt;"",0,IF(O1489="",IF(N1489="",,"Tự do chọn"),SWITCH(M1489,"KSTN",IF(LEFT(O1489,1)="A","OK","Sai lớp"),"CQ",IF(LEFT(O1489,1)="B","OK","Sai lớp"),"SIE",IF(LEFT(O1489,1)="C","OK","Sai lớp"),"VN",IF(LEFT(O1489,1)="D","OK","Sai lớp"),"VN-ICT",IF(LEFT(O1489,1)="D","OK","Sai lớp"),"Sai phân công")))</f>
        <v>OK</v>
      </c>
      <c r="C1489" s="4" t="s">
        <v>7254</v>
      </c>
      <c r="D1489" s="4" t="s">
        <v>6674</v>
      </c>
      <c r="E1489" s="4"/>
      <c r="F1489" s="4"/>
      <c r="G1489" s="4"/>
      <c r="H1489" s="4" t="s">
        <v>7255</v>
      </c>
      <c r="I1489" s="4"/>
      <c r="J1489" s="4"/>
      <c r="K1489" s="4"/>
      <c r="L1489" s="4"/>
      <c r="M1489" s="4" t="s">
        <v>47</v>
      </c>
      <c r="N1489" s="4" t="s">
        <v>5</v>
      </c>
      <c r="O1489" s="4" t="s">
        <v>1189</v>
      </c>
      <c r="P1489" s="4" t="s">
        <v>1190</v>
      </c>
      <c r="Q1489" s="4"/>
      <c r="R1489" s="4"/>
      <c r="S1489" s="4"/>
      <c r="T1489" s="4"/>
      <c r="U1489" s="4"/>
      <c r="V1489" s="4"/>
      <c r="W1489" s="4"/>
      <c r="X1489" s="4"/>
      <c r="Y1489" s="4"/>
      <c r="Z1489" s="4"/>
      <c r="AA1489" s="4">
        <v>1569.0</v>
      </c>
      <c r="AB1489" s="4" t="s">
        <v>49</v>
      </c>
      <c r="AC1489" s="4"/>
      <c r="AD1489" s="4"/>
      <c r="AE1489" s="4"/>
      <c r="AF1489" s="4"/>
      <c r="AG1489" s="4"/>
      <c r="AH1489" s="4"/>
      <c r="AI1489" s="4"/>
      <c r="AJ1489" s="4"/>
      <c r="AK1489" s="4"/>
      <c r="AL1489" s="4"/>
      <c r="AM1489" s="4"/>
      <c r="AN1489" s="4"/>
      <c r="AO1489" s="4"/>
      <c r="AP1489" s="4" t="str">
        <f>VLOOKUP(AA1490,[1]Trộn!AA1489:AB4481,2,FALSE)</f>
        <v>#ERROR!</v>
      </c>
      <c r="AQ1489" s="4"/>
      <c r="AR1489" s="4"/>
      <c r="AS1489" s="4"/>
      <c r="AT1489" s="4"/>
      <c r="AU1489" s="4"/>
      <c r="AV1489" s="4"/>
      <c r="AW1489" s="4"/>
      <c r="AX1489" s="4"/>
      <c r="AY1489" s="4"/>
      <c r="AZ1489" s="4"/>
      <c r="BA1489" s="4"/>
      <c r="BB1489" s="4"/>
      <c r="BC1489" s="4"/>
      <c r="BD1489" s="4"/>
      <c r="BE1489" s="4"/>
      <c r="BF1489" s="4"/>
      <c r="BG1489" s="4"/>
      <c r="BH1489" s="4"/>
      <c r="BI1489" s="4"/>
      <c r="BJ1489" s="4"/>
      <c r="BK1489" s="4"/>
      <c r="BL1489" s="4"/>
      <c r="BM1489" s="4"/>
      <c r="BN1489" s="4"/>
      <c r="BO1489" s="4"/>
      <c r="BP1489" s="4"/>
      <c r="BQ1489" s="4"/>
      <c r="BR1489" s="4"/>
      <c r="BS1489" s="4"/>
      <c r="BT1489" s="4"/>
      <c r="BU1489" s="4"/>
      <c r="BV1489" s="4"/>
      <c r="BW1489" s="4"/>
      <c r="BX1489" s="4"/>
      <c r="BY1489" s="4"/>
      <c r="BZ1489" s="4"/>
      <c r="CA1489" s="4"/>
      <c r="CB1489" s="4"/>
      <c r="CC1489" s="4"/>
      <c r="CD1489" s="4"/>
      <c r="CE1489" s="4"/>
      <c r="CF1489" s="4"/>
      <c r="CG1489" s="4"/>
      <c r="CH1489" s="4"/>
      <c r="CI1489" s="4"/>
      <c r="CJ1489" s="4"/>
      <c r="CK1489" s="4"/>
      <c r="CL1489" s="4"/>
      <c r="CM1489" s="4"/>
    </row>
    <row r="1490" ht="14.25" customHeight="1">
      <c r="A1490" s="1" t="str">
        <f t="shared" si="308"/>
        <v/>
      </c>
      <c r="B1490" s="3" t="str">
        <f t="shared" si="309"/>
        <v>Tự do chọn</v>
      </c>
      <c r="C1490" s="4" t="s">
        <v>7254</v>
      </c>
      <c r="D1490" s="4" t="s">
        <v>6674</v>
      </c>
      <c r="E1490" s="4"/>
      <c r="F1490" s="4"/>
      <c r="G1490" s="4"/>
      <c r="H1490" s="4" t="s">
        <v>7255</v>
      </c>
      <c r="I1490" s="4"/>
      <c r="J1490" s="4"/>
      <c r="K1490" s="4"/>
      <c r="L1490" s="4"/>
      <c r="M1490" s="4" t="s">
        <v>49</v>
      </c>
      <c r="N1490" s="4" t="s">
        <v>5</v>
      </c>
      <c r="O1490" s="4"/>
      <c r="P1490" s="4"/>
      <c r="Q1490" s="4"/>
      <c r="R1490" s="4"/>
      <c r="S1490" s="4"/>
      <c r="T1490" s="4"/>
      <c r="U1490" s="4"/>
      <c r="V1490" s="4"/>
      <c r="W1490" s="4"/>
      <c r="X1490" s="4"/>
      <c r="Y1490" s="4"/>
      <c r="Z1490" s="4"/>
      <c r="AA1490" s="4">
        <v>1570.0</v>
      </c>
      <c r="AB1490" s="4" t="s">
        <v>49</v>
      </c>
      <c r="AC1490" s="4"/>
      <c r="AD1490" s="4"/>
      <c r="AE1490" s="4"/>
      <c r="AF1490" s="4"/>
      <c r="AG1490" s="4"/>
      <c r="AH1490" s="4"/>
      <c r="AI1490" s="4"/>
      <c r="AJ1490" s="4"/>
      <c r="AK1490" s="4"/>
      <c r="AL1490" s="4"/>
      <c r="AM1490" s="4"/>
      <c r="AN1490" s="4"/>
      <c r="AO1490" s="4"/>
      <c r="AP1490" s="4" t="str">
        <f>VLOOKUP(AA1491,[1]Trộn!AA1490:AB4482,2,FALSE)</f>
        <v>#ERROR!</v>
      </c>
      <c r="AQ1490" s="4"/>
      <c r="AR1490" s="4"/>
      <c r="AS1490" s="4"/>
      <c r="AT1490" s="4"/>
      <c r="AU1490" s="4"/>
      <c r="AV1490" s="4"/>
      <c r="AW1490" s="4"/>
      <c r="AX1490" s="4"/>
      <c r="AY1490" s="4"/>
      <c r="AZ1490" s="4"/>
      <c r="BA1490" s="4"/>
      <c r="BB1490" s="4"/>
      <c r="BC1490" s="4"/>
      <c r="BD1490" s="4"/>
      <c r="BE1490" s="4"/>
      <c r="BF1490" s="4"/>
      <c r="BG1490" s="4"/>
      <c r="BH1490" s="4"/>
      <c r="BI1490" s="4"/>
      <c r="BJ1490" s="4"/>
      <c r="BK1490" s="4"/>
      <c r="BL1490" s="4"/>
      <c r="BM1490" s="4"/>
      <c r="BN1490" s="4"/>
      <c r="BO1490" s="4"/>
      <c r="BP1490" s="4"/>
      <c r="BQ1490" s="4"/>
      <c r="BR1490" s="4"/>
      <c r="BS1490" s="4"/>
      <c r="BT1490" s="4"/>
      <c r="BU1490" s="4"/>
      <c r="BV1490" s="4"/>
      <c r="BW1490" s="4"/>
      <c r="BX1490" s="4"/>
      <c r="BY1490" s="4"/>
      <c r="BZ1490" s="4"/>
      <c r="CA1490" s="4"/>
      <c r="CB1490" s="4"/>
      <c r="CC1490" s="4"/>
      <c r="CD1490" s="4"/>
      <c r="CE1490" s="4"/>
      <c r="CF1490" s="4"/>
      <c r="CG1490" s="4"/>
      <c r="CH1490" s="4"/>
      <c r="CI1490" s="4"/>
      <c r="CJ1490" s="4"/>
      <c r="CK1490" s="4"/>
      <c r="CL1490" s="4"/>
      <c r="CM1490" s="4"/>
    </row>
    <row r="1491" ht="14.25" customHeight="1">
      <c r="A1491" s="1" t="str">
        <f t="shared" si="308"/>
        <v/>
      </c>
      <c r="B1491" s="3" t="str">
        <f t="shared" si="309"/>
        <v>Tự do chọn</v>
      </c>
      <c r="C1491" s="4" t="s">
        <v>7254</v>
      </c>
      <c r="D1491" s="4" t="s">
        <v>6674</v>
      </c>
      <c r="E1491" s="4"/>
      <c r="F1491" s="4"/>
      <c r="G1491" s="4"/>
      <c r="H1491" s="4" t="s">
        <v>7255</v>
      </c>
      <c r="I1491" s="4"/>
      <c r="J1491" s="4"/>
      <c r="K1491" s="4"/>
      <c r="L1491" s="4"/>
      <c r="M1491" s="4" t="s">
        <v>49</v>
      </c>
      <c r="N1491" s="4" t="s">
        <v>5</v>
      </c>
      <c r="O1491" s="4"/>
      <c r="P1491" s="4"/>
      <c r="Q1491" s="4"/>
      <c r="R1491" s="4"/>
      <c r="S1491" s="4"/>
      <c r="T1491" s="4"/>
      <c r="U1491" s="4"/>
      <c r="V1491" s="4"/>
      <c r="W1491" s="4"/>
      <c r="X1491" s="4"/>
      <c r="Y1491" s="4"/>
      <c r="Z1491" s="4"/>
      <c r="AA1491" s="4">
        <v>1570.0</v>
      </c>
      <c r="AB1491" s="4" t="s">
        <v>49</v>
      </c>
      <c r="AC1491" s="4"/>
      <c r="AD1491" s="4"/>
      <c r="AE1491" s="4"/>
      <c r="AF1491" s="4"/>
      <c r="AG1491" s="4"/>
      <c r="AH1491" s="4"/>
      <c r="AI1491" s="4"/>
      <c r="AJ1491" s="4"/>
      <c r="AK1491" s="4"/>
      <c r="AL1491" s="4"/>
      <c r="AM1491" s="4"/>
      <c r="AN1491" s="4"/>
      <c r="AO1491" s="4"/>
      <c r="AP1491" s="4" t="str">
        <f>VLOOKUP(AA1492,[1]Trộn!AA1491:AB4483,2,FALSE)</f>
        <v>#ERROR!</v>
      </c>
      <c r="AQ1491" s="4"/>
      <c r="AR1491" s="4"/>
      <c r="AS1491" s="4"/>
      <c r="AT1491" s="4"/>
      <c r="AU1491" s="4"/>
      <c r="AV1491" s="4"/>
      <c r="AW1491" s="4"/>
      <c r="AX1491" s="4"/>
      <c r="AY1491" s="4"/>
      <c r="AZ1491" s="4"/>
      <c r="BA1491" s="4"/>
      <c r="BB1491" s="4"/>
      <c r="BC1491" s="4"/>
      <c r="BD1491" s="4"/>
      <c r="BE1491" s="4"/>
      <c r="BF1491" s="4"/>
      <c r="BG1491" s="4"/>
      <c r="BH1491" s="4"/>
      <c r="BI1491" s="4"/>
      <c r="BJ1491" s="4"/>
      <c r="BK1491" s="4"/>
      <c r="BL1491" s="4"/>
      <c r="BM1491" s="4"/>
      <c r="BN1491" s="4"/>
      <c r="BO1491" s="4"/>
      <c r="BP1491" s="4"/>
      <c r="BQ1491" s="4"/>
      <c r="BR1491" s="4"/>
      <c r="BS1491" s="4"/>
      <c r="BT1491" s="4"/>
      <c r="BU1491" s="4"/>
      <c r="BV1491" s="4"/>
      <c r="BW1491" s="4"/>
      <c r="BX1491" s="4"/>
      <c r="BY1491" s="4"/>
      <c r="BZ1491" s="4"/>
      <c r="CA1491" s="4"/>
      <c r="CB1491" s="4"/>
      <c r="CC1491" s="4"/>
      <c r="CD1491" s="4"/>
      <c r="CE1491" s="4"/>
      <c r="CF1491" s="4"/>
      <c r="CG1491" s="4"/>
      <c r="CH1491" s="4"/>
      <c r="CI1491" s="4"/>
      <c r="CJ1491" s="4"/>
      <c r="CK1491" s="4"/>
      <c r="CL1491" s="4"/>
      <c r="CM1491" s="4"/>
    </row>
    <row r="1492" ht="14.25" customHeight="1">
      <c r="A1492" s="1"/>
      <c r="B1492" s="3"/>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c r="BI1492" s="4"/>
      <c r="BJ1492" s="4"/>
      <c r="BK1492" s="4"/>
      <c r="BL1492" s="4"/>
      <c r="BM1492" s="4"/>
      <c r="BN1492" s="4"/>
      <c r="BO1492" s="4"/>
      <c r="BP1492" s="4"/>
      <c r="BQ1492" s="4"/>
      <c r="BR1492" s="4"/>
      <c r="BS1492" s="4"/>
      <c r="BT1492" s="4"/>
      <c r="BU1492" s="4"/>
      <c r="BV1492" s="4"/>
      <c r="BW1492" s="4"/>
      <c r="BX1492" s="4"/>
      <c r="BY1492" s="4"/>
      <c r="BZ1492" s="4"/>
      <c r="CA1492" s="4"/>
      <c r="CB1492" s="4"/>
      <c r="CC1492" s="4"/>
      <c r="CD1492" s="4"/>
      <c r="CE1492" s="4"/>
      <c r="CF1492" s="4"/>
      <c r="CG1492" s="4"/>
      <c r="CH1492" s="4"/>
      <c r="CI1492" s="4"/>
      <c r="CJ1492" s="4"/>
      <c r="CK1492" s="4"/>
      <c r="CL1492" s="4"/>
      <c r="CM1492" s="4"/>
    </row>
    <row r="1493" ht="14.25" customHeight="1">
      <c r="A1493" s="1" t="str">
        <f t="shared" ref="A1493:A1495" si="310">SWITCH(B1493,"OK",IF(ISBLANK(R1493),IF(ISBLANK(P1493),"Giữ chỗ nhóm","Giữ chỗ"),"OK"),"Chưa làm",IF(P1493&lt;&gt;"","Giữ chỗ",""),0,IF(ISBLANK(R1493),"Thêm",""),"")</f>
        <v>OK</v>
      </c>
      <c r="B1493" s="3" t="str">
        <f t="shared" ref="B1493:B1495" si="311">IF(Q1493&lt;&gt;"",0,IF(O1493="",IF(N1493="",,"Tự do chọn"),SWITCH(M1493,"KSTN",IF(LEFT(O1493,1)="A","OK","Sai lớp"),"CQ",IF(LEFT(O1493,1)="B","OK","Sai lớp"),"SIE",IF(LEFT(O1493,1)="C","OK","Sai lớp"),"VN",IF(LEFT(O1493,1)="D","OK","Sai lớp"),"VN-ICT",IF(LEFT(O1493,1)="D","OK","Sai lớp"),"Sai phân công")))</f>
        <v>OK</v>
      </c>
      <c r="C1493" s="4" t="s">
        <v>7256</v>
      </c>
      <c r="D1493" s="4" t="s">
        <v>6674</v>
      </c>
      <c r="E1493" s="4"/>
      <c r="F1493" s="4"/>
      <c r="G1493" s="4"/>
      <c r="H1493" s="4" t="s">
        <v>7257</v>
      </c>
      <c r="I1493" s="4"/>
      <c r="J1493" s="4"/>
      <c r="K1493" s="4"/>
      <c r="L1493" s="4"/>
      <c r="M1493" s="4" t="s">
        <v>47</v>
      </c>
      <c r="N1493" s="4" t="s">
        <v>5</v>
      </c>
      <c r="O1493" s="4" t="s">
        <v>1474</v>
      </c>
      <c r="P1493" s="4" t="s">
        <v>1011</v>
      </c>
      <c r="Q1493" s="4"/>
      <c r="R1493" s="4" t="s">
        <v>7258</v>
      </c>
      <c r="S1493" s="4" t="s">
        <v>7259</v>
      </c>
      <c r="T1493" s="4" t="s">
        <v>7260</v>
      </c>
      <c r="U1493" s="4" t="s">
        <v>7261</v>
      </c>
      <c r="V1493" s="4" t="s">
        <v>4429</v>
      </c>
      <c r="W1493" s="4" t="s">
        <v>6469</v>
      </c>
      <c r="X1493" s="4" t="s">
        <v>151</v>
      </c>
      <c r="Y1493" s="4" t="s">
        <v>7262</v>
      </c>
      <c r="Z1493" s="4"/>
      <c r="AA1493" s="4">
        <v>1572.0</v>
      </c>
      <c r="AB1493" s="4" t="s">
        <v>49</v>
      </c>
      <c r="AC1493" s="4"/>
      <c r="AD1493" s="4"/>
      <c r="AE1493" s="4"/>
      <c r="AF1493" s="4"/>
      <c r="AG1493" s="4"/>
      <c r="AH1493" s="4"/>
      <c r="AI1493" s="4"/>
      <c r="AJ1493" s="4"/>
      <c r="AK1493" s="4"/>
      <c r="AL1493" s="4"/>
      <c r="AM1493" s="4"/>
      <c r="AN1493" s="4"/>
      <c r="AO1493" s="4"/>
      <c r="AP1493" s="4" t="str">
        <f>VLOOKUP(AA1494,[1]Trộn!AA1493:AB4485,2,FALSE)</f>
        <v>#ERROR!</v>
      </c>
      <c r="AQ1493" s="4"/>
      <c r="AR1493" s="4"/>
      <c r="AS1493" s="4"/>
      <c r="AT1493" s="4"/>
      <c r="AU1493" s="4"/>
      <c r="AV1493" s="4"/>
      <c r="AW1493" s="4"/>
      <c r="AX1493" s="4"/>
      <c r="AY1493" s="4"/>
      <c r="AZ1493" s="4"/>
      <c r="BA1493" s="4"/>
      <c r="BB1493" s="4"/>
      <c r="BC1493" s="4"/>
      <c r="BD1493" s="4"/>
      <c r="BE1493" s="4"/>
      <c r="BF1493" s="4"/>
      <c r="BG1493" s="4"/>
      <c r="BH1493" s="4"/>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c r="CM1493" s="4"/>
    </row>
    <row r="1494" ht="14.25" customHeight="1">
      <c r="A1494" s="1" t="str">
        <f t="shared" si="310"/>
        <v/>
      </c>
      <c r="B1494" s="3" t="str">
        <f t="shared" si="311"/>
        <v>Tự do chọn</v>
      </c>
      <c r="C1494" s="4" t="s">
        <v>7256</v>
      </c>
      <c r="D1494" s="4" t="s">
        <v>6674</v>
      </c>
      <c r="E1494" s="4"/>
      <c r="F1494" s="4"/>
      <c r="G1494" s="4"/>
      <c r="H1494" s="4" t="s">
        <v>7257</v>
      </c>
      <c r="I1494" s="4"/>
      <c r="J1494" s="4"/>
      <c r="K1494" s="4"/>
      <c r="L1494" s="4"/>
      <c r="M1494" s="4" t="s">
        <v>49</v>
      </c>
      <c r="N1494" s="4" t="s">
        <v>5</v>
      </c>
      <c r="O1494" s="4"/>
      <c r="P1494" s="4"/>
      <c r="Q1494" s="4"/>
      <c r="R1494" s="4"/>
      <c r="S1494" s="4"/>
      <c r="T1494" s="4"/>
      <c r="U1494" s="4"/>
      <c r="V1494" s="4"/>
      <c r="W1494" s="4"/>
      <c r="X1494" s="4"/>
      <c r="Y1494" s="4"/>
      <c r="Z1494" s="4"/>
      <c r="AA1494" s="4">
        <v>1573.0</v>
      </c>
      <c r="AB1494" s="4" t="s">
        <v>49</v>
      </c>
      <c r="AC1494" s="4"/>
      <c r="AD1494" s="4"/>
      <c r="AE1494" s="4"/>
      <c r="AF1494" s="4"/>
      <c r="AG1494" s="4"/>
      <c r="AH1494" s="4"/>
      <c r="AI1494" s="4"/>
      <c r="AJ1494" s="4"/>
      <c r="AK1494" s="4"/>
      <c r="AL1494" s="4"/>
      <c r="AM1494" s="4"/>
      <c r="AN1494" s="4"/>
      <c r="AO1494" s="4"/>
      <c r="AP1494" s="4" t="str">
        <f>VLOOKUP(AA1495,[1]Trộn!AA1494:AB4486,2,FALSE)</f>
        <v>#ERROR!</v>
      </c>
      <c r="AQ1494" s="4"/>
      <c r="AR1494" s="4"/>
      <c r="AS1494" s="4"/>
      <c r="AT1494" s="4"/>
      <c r="AU1494" s="4"/>
      <c r="AV1494" s="4"/>
      <c r="AW1494" s="4"/>
      <c r="AX1494" s="4"/>
      <c r="AY1494" s="4"/>
      <c r="AZ1494" s="4"/>
      <c r="BA1494" s="4"/>
      <c r="BB1494" s="4"/>
      <c r="BC1494" s="4"/>
      <c r="BD1494" s="4"/>
      <c r="BE1494" s="4"/>
      <c r="BF1494" s="4"/>
      <c r="BG1494" s="4"/>
      <c r="BH1494" s="4"/>
      <c r="BI1494" s="4"/>
      <c r="BJ1494" s="4"/>
      <c r="BK1494" s="4"/>
      <c r="BL1494" s="4"/>
      <c r="BM1494" s="4"/>
      <c r="BN1494" s="4"/>
      <c r="BO1494" s="4"/>
      <c r="BP1494" s="4"/>
      <c r="BQ1494" s="4"/>
      <c r="BR1494" s="4"/>
      <c r="BS1494" s="4"/>
      <c r="BT1494" s="4"/>
      <c r="BU1494" s="4"/>
      <c r="BV1494" s="4"/>
      <c r="BW1494" s="4"/>
      <c r="BX1494" s="4"/>
      <c r="BY1494" s="4"/>
      <c r="BZ1494" s="4"/>
      <c r="CA1494" s="4"/>
      <c r="CB1494" s="4"/>
      <c r="CC1494" s="4"/>
      <c r="CD1494" s="4"/>
      <c r="CE1494" s="4"/>
      <c r="CF1494" s="4"/>
      <c r="CG1494" s="4"/>
      <c r="CH1494" s="4"/>
      <c r="CI1494" s="4"/>
      <c r="CJ1494" s="4"/>
      <c r="CK1494" s="4"/>
      <c r="CL1494" s="4"/>
      <c r="CM1494" s="4"/>
    </row>
    <row r="1495" ht="14.25" customHeight="1">
      <c r="A1495" s="1" t="str">
        <f t="shared" si="310"/>
        <v/>
      </c>
      <c r="B1495" s="3" t="str">
        <f t="shared" si="311"/>
        <v>Tự do chọn</v>
      </c>
      <c r="C1495" s="4" t="s">
        <v>7256</v>
      </c>
      <c r="D1495" s="4" t="s">
        <v>6674</v>
      </c>
      <c r="E1495" s="4"/>
      <c r="F1495" s="4"/>
      <c r="G1495" s="4"/>
      <c r="H1495" s="4" t="s">
        <v>7257</v>
      </c>
      <c r="I1495" s="4"/>
      <c r="J1495" s="4"/>
      <c r="K1495" s="4"/>
      <c r="L1495" s="4"/>
      <c r="M1495" s="4" t="s">
        <v>49</v>
      </c>
      <c r="N1495" s="4" t="s">
        <v>5</v>
      </c>
      <c r="O1495" s="4"/>
      <c r="P1495" s="4"/>
      <c r="Q1495" s="4"/>
      <c r="R1495" s="4"/>
      <c r="S1495" s="4"/>
      <c r="T1495" s="4"/>
      <c r="U1495" s="4"/>
      <c r="V1495" s="4"/>
      <c r="W1495" s="4"/>
      <c r="X1495" s="4"/>
      <c r="Y1495" s="4"/>
      <c r="Z1495" s="4"/>
      <c r="AA1495" s="4">
        <v>1573.0</v>
      </c>
      <c r="AB1495" s="4" t="s">
        <v>49</v>
      </c>
      <c r="AC1495" s="4"/>
      <c r="AD1495" s="4"/>
      <c r="AE1495" s="4"/>
      <c r="AF1495" s="4"/>
      <c r="AG1495" s="4"/>
      <c r="AH1495" s="4"/>
      <c r="AI1495" s="4"/>
      <c r="AJ1495" s="4"/>
      <c r="AK1495" s="4"/>
      <c r="AL1495" s="4"/>
      <c r="AM1495" s="4"/>
      <c r="AN1495" s="4"/>
      <c r="AO1495" s="4"/>
      <c r="AP1495" s="4" t="str">
        <f>VLOOKUP(AA1496,[1]Trộn!AA1495:AB4487,2,FALSE)</f>
        <v>#ERROR!</v>
      </c>
      <c r="AQ1495" s="4"/>
      <c r="AR1495" s="4"/>
      <c r="AS1495" s="4"/>
      <c r="AT1495" s="4"/>
      <c r="AU1495" s="4"/>
      <c r="AV1495" s="4"/>
      <c r="AW1495" s="4"/>
      <c r="AX1495" s="4"/>
      <c r="AY1495" s="4"/>
      <c r="AZ1495" s="4"/>
      <c r="BA1495" s="4"/>
      <c r="BB1495" s="4"/>
      <c r="BC1495" s="4"/>
      <c r="BD1495" s="4"/>
      <c r="BE1495" s="4"/>
      <c r="BF1495" s="4"/>
      <c r="BG1495" s="4"/>
      <c r="BH1495" s="4"/>
      <c r="BI1495" s="4"/>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c r="CF1495" s="4"/>
      <c r="CG1495" s="4"/>
      <c r="CH1495" s="4"/>
      <c r="CI1495" s="4"/>
      <c r="CJ1495" s="4"/>
      <c r="CK1495" s="4"/>
      <c r="CL1495" s="4"/>
      <c r="CM1495" s="4"/>
    </row>
    <row r="1496" ht="14.25" customHeight="1">
      <c r="A1496" s="1"/>
      <c r="B1496" s="3"/>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c r="BI1496" s="4"/>
      <c r="BJ1496" s="4"/>
      <c r="BK1496" s="4"/>
      <c r="BL1496" s="4"/>
      <c r="BM1496" s="4"/>
      <c r="BN1496" s="4"/>
      <c r="BO1496" s="4"/>
      <c r="BP1496" s="4"/>
      <c r="BQ1496" s="4"/>
      <c r="BR1496" s="4"/>
      <c r="BS1496" s="4"/>
      <c r="BT1496" s="4"/>
      <c r="BU1496" s="4"/>
      <c r="BV1496" s="4"/>
      <c r="BW1496" s="4"/>
      <c r="BX1496" s="4"/>
      <c r="BY1496" s="4"/>
      <c r="BZ1496" s="4"/>
      <c r="CA1496" s="4"/>
      <c r="CB1496" s="4"/>
      <c r="CC1496" s="4"/>
      <c r="CD1496" s="4"/>
      <c r="CE1496" s="4"/>
      <c r="CF1496" s="4"/>
      <c r="CG1496" s="4"/>
      <c r="CH1496" s="4"/>
      <c r="CI1496" s="4"/>
      <c r="CJ1496" s="4"/>
      <c r="CK1496" s="4"/>
      <c r="CL1496" s="4"/>
      <c r="CM1496" s="4"/>
    </row>
    <row r="1497" ht="14.25" customHeight="1">
      <c r="A1497" s="1" t="str">
        <f t="shared" ref="A1497:A1530" si="312">SWITCH(B1497,"OK",IF(ISBLANK(R1497),IF(ISBLANK(P1497),"Giữ chỗ nhóm","Giữ chỗ"),"OK"),"Chưa làm",IF(P1497&lt;&gt;"","Giữ chỗ",""),0,IF(ISBLANK(R1497),"Thêm",""),"")</f>
        <v>OK</v>
      </c>
      <c r="B1497" s="3" t="str">
        <f t="shared" ref="B1497:B1530" si="313">IF(Q1497&lt;&gt;"",0,IF(O1497="",IF(N1497="",,"Tự do chọn"),SWITCH(M1497,"KSTN",IF(LEFT(O1497,1)="A","OK","Sai lớp"),"CQ",IF(LEFT(O1497,1)="B","OK","Sai lớp"),"SIE",IF(LEFT(O1497,1)="C","OK","Sai lớp"),"VN",IF(LEFT(O1497,1)="D","OK","Sai lớp"),"VN-ICT",IF(LEFT(O1497,1)="D","OK","Sai lớp"),"Sai phân công")))</f>
        <v>OK</v>
      </c>
      <c r="C1497" s="4" t="s">
        <v>7263</v>
      </c>
      <c r="D1497" s="4" t="s">
        <v>7264</v>
      </c>
      <c r="E1497" s="4" t="s">
        <v>7265</v>
      </c>
      <c r="F1497" s="4" t="s">
        <v>7266</v>
      </c>
      <c r="G1497" s="4"/>
      <c r="H1497" s="4"/>
      <c r="I1497" s="4"/>
      <c r="J1497" s="4" t="s">
        <v>123</v>
      </c>
      <c r="K1497" s="4"/>
      <c r="L1497" s="4" t="s">
        <v>7267</v>
      </c>
      <c r="M1497" s="4" t="s">
        <v>49</v>
      </c>
      <c r="N1497" s="4" t="s">
        <v>5</v>
      </c>
      <c r="O1497" s="4" t="s">
        <v>2911</v>
      </c>
      <c r="P1497" s="4" t="s">
        <v>3003</v>
      </c>
      <c r="Q1497" s="4"/>
      <c r="R1497" s="4" t="s">
        <v>7268</v>
      </c>
      <c r="S1497" s="4" t="s">
        <v>7269</v>
      </c>
      <c r="T1497" s="4" t="s">
        <v>7270</v>
      </c>
      <c r="U1497" s="4" t="s">
        <v>7271</v>
      </c>
      <c r="V1497" s="4" t="s">
        <v>7272</v>
      </c>
      <c r="W1497" s="4" t="s">
        <v>7273</v>
      </c>
      <c r="X1497" s="4"/>
      <c r="Y1497" s="4"/>
      <c r="Z1497" s="4"/>
      <c r="AA1497" s="4">
        <v>1575.0</v>
      </c>
      <c r="AB1497" s="4" t="s">
        <v>47</v>
      </c>
      <c r="AC1497" s="4"/>
      <c r="AD1497" s="20" t="s">
        <v>1024</v>
      </c>
      <c r="AE1497" s="4"/>
      <c r="AF1497" s="4"/>
      <c r="AG1497" s="4"/>
      <c r="AH1497" s="4"/>
      <c r="AI1497" s="4"/>
      <c r="AJ1497" s="4"/>
      <c r="AK1497" s="4"/>
      <c r="AL1497" s="4"/>
      <c r="AM1497" s="4"/>
      <c r="AN1497" s="4"/>
      <c r="AO1497" s="4"/>
      <c r="AP1497" s="4" t="str">
        <f>VLOOKUP(AA1498,[1]Trộn!AA1497:AB4489,2,FALSE)</f>
        <v>#ERROR!</v>
      </c>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c r="CF1497" s="4"/>
      <c r="CG1497" s="4"/>
      <c r="CH1497" s="4"/>
      <c r="CI1497" s="4"/>
      <c r="CJ1497" s="4"/>
      <c r="CK1497" s="4"/>
      <c r="CL1497" s="4"/>
      <c r="CM1497" s="4"/>
    </row>
    <row r="1498" ht="14.25" customHeight="1">
      <c r="A1498" s="1" t="str">
        <f t="shared" si="312"/>
        <v/>
      </c>
      <c r="B1498" s="3" t="str">
        <f t="shared" si="313"/>
        <v>Tự do chọn</v>
      </c>
      <c r="C1498" s="4" t="s">
        <v>7263</v>
      </c>
      <c r="D1498" s="4" t="s">
        <v>7264</v>
      </c>
      <c r="E1498" s="4" t="s">
        <v>7265</v>
      </c>
      <c r="F1498" s="4" t="s">
        <v>7266</v>
      </c>
      <c r="G1498" s="4"/>
      <c r="H1498" s="4"/>
      <c r="I1498" s="4"/>
      <c r="J1498" s="4" t="s">
        <v>123</v>
      </c>
      <c r="K1498" s="4"/>
      <c r="L1498" s="4" t="s">
        <v>7267</v>
      </c>
      <c r="M1498" s="4" t="s">
        <v>49</v>
      </c>
      <c r="N1498" s="4" t="s">
        <v>5</v>
      </c>
      <c r="O1498" s="4"/>
      <c r="P1498" s="4"/>
      <c r="Q1498" s="4"/>
      <c r="R1498" s="4"/>
      <c r="S1498" s="4"/>
      <c r="T1498" s="4"/>
      <c r="U1498" s="4"/>
      <c r="V1498" s="4"/>
      <c r="W1498" s="4"/>
      <c r="X1498" s="4"/>
      <c r="Y1498" s="4"/>
      <c r="Z1498" s="4"/>
      <c r="AA1498" s="4">
        <v>1575.0</v>
      </c>
      <c r="AB1498" s="4" t="s">
        <v>47</v>
      </c>
      <c r="AC1498" s="4"/>
      <c r="AD1498" s="20" t="s">
        <v>265</v>
      </c>
      <c r="AE1498" s="4"/>
      <c r="AF1498" s="4"/>
      <c r="AG1498" s="4"/>
      <c r="AH1498" s="4"/>
      <c r="AI1498" s="4"/>
      <c r="AJ1498" s="4"/>
      <c r="AK1498" s="4"/>
      <c r="AL1498" s="4"/>
      <c r="AM1498" s="4"/>
      <c r="AN1498" s="4"/>
      <c r="AO1498" s="4"/>
      <c r="AP1498" s="4" t="str">
        <f>VLOOKUP(AA1499,[1]Trộn!AA1498:AB4490,2,FALSE)</f>
        <v>#ERROR!</v>
      </c>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c r="BM1498" s="4"/>
      <c r="BN1498" s="4"/>
      <c r="BO1498" s="4"/>
      <c r="BP1498" s="4"/>
      <c r="BQ1498" s="4"/>
      <c r="BR1498" s="4"/>
      <c r="BS1498" s="4"/>
      <c r="BT1498" s="4"/>
      <c r="BU1498" s="4"/>
      <c r="BV1498" s="4"/>
      <c r="BW1498" s="4"/>
      <c r="BX1498" s="4"/>
      <c r="BY1498" s="4"/>
      <c r="BZ1498" s="4"/>
      <c r="CA1498" s="4"/>
      <c r="CB1498" s="4"/>
      <c r="CC1498" s="4"/>
      <c r="CD1498" s="4"/>
      <c r="CE1498" s="4"/>
      <c r="CF1498" s="4"/>
      <c r="CG1498" s="4"/>
      <c r="CH1498" s="4"/>
      <c r="CI1498" s="4"/>
      <c r="CJ1498" s="4"/>
      <c r="CK1498" s="4"/>
      <c r="CL1498" s="4"/>
      <c r="CM1498" s="4"/>
    </row>
    <row r="1499" ht="14.25" customHeight="1">
      <c r="A1499" s="1" t="str">
        <f t="shared" si="312"/>
        <v/>
      </c>
      <c r="B1499" s="3">
        <f t="shared" si="313"/>
        <v>0</v>
      </c>
      <c r="C1499" s="4" t="s">
        <v>7263</v>
      </c>
      <c r="D1499" s="4" t="s">
        <v>7264</v>
      </c>
      <c r="E1499" s="4"/>
      <c r="F1499" s="4"/>
      <c r="G1499" s="4"/>
      <c r="H1499" s="4"/>
      <c r="I1499" s="4"/>
      <c r="J1499" s="4"/>
      <c r="K1499" s="4"/>
      <c r="L1499" s="4"/>
      <c r="M1499" s="4" t="s">
        <v>49</v>
      </c>
      <c r="N1499" s="4" t="s">
        <v>5</v>
      </c>
      <c r="O1499" s="4" t="s">
        <v>2598</v>
      </c>
      <c r="P1499" s="4" t="s">
        <v>2647</v>
      </c>
      <c r="Q1499" s="4" t="s">
        <v>5</v>
      </c>
      <c r="R1499" s="4" t="s">
        <v>7274</v>
      </c>
      <c r="S1499" s="4" t="s">
        <v>7275</v>
      </c>
      <c r="T1499" s="4" t="s">
        <v>7276</v>
      </c>
      <c r="U1499" s="4" t="s">
        <v>7276</v>
      </c>
      <c r="V1499" s="4" t="s">
        <v>7277</v>
      </c>
      <c r="W1499" s="4" t="s">
        <v>7278</v>
      </c>
      <c r="X1499" s="4"/>
      <c r="Y1499" s="4"/>
      <c r="Z1499" s="4"/>
      <c r="AA1499" s="4">
        <v>1576.0</v>
      </c>
      <c r="AB1499" s="4" t="s">
        <v>47</v>
      </c>
      <c r="AC1499" s="4"/>
      <c r="AD1499" s="20" t="s">
        <v>1060</v>
      </c>
      <c r="AE1499" s="4"/>
      <c r="AF1499" s="4"/>
      <c r="AG1499" s="4"/>
      <c r="AH1499" s="4"/>
      <c r="AI1499" s="4"/>
      <c r="AJ1499" s="4"/>
      <c r="AK1499" s="4"/>
      <c r="AL1499" s="4"/>
      <c r="AM1499" s="4"/>
      <c r="AN1499" s="4"/>
      <c r="AO1499" s="4"/>
      <c r="AP1499" s="4" t="str">
        <f>VLOOKUP(AA1500,[1]Trộn!AA1499:AB4491,2,FALSE)</f>
        <v>#ERROR!</v>
      </c>
      <c r="AQ1499" s="4"/>
      <c r="AR1499" s="4"/>
      <c r="AS1499" s="4"/>
      <c r="AT1499" s="4"/>
      <c r="AU1499" s="4"/>
      <c r="AV1499" s="4"/>
      <c r="AW1499" s="4"/>
      <c r="AX1499" s="4"/>
      <c r="AY1499" s="4"/>
      <c r="AZ1499" s="4"/>
      <c r="BA1499" s="4"/>
      <c r="BB1499" s="4"/>
      <c r="BC1499" s="4"/>
      <c r="BD1499" s="4"/>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c r="CL1499" s="4"/>
      <c r="CM1499" s="4"/>
    </row>
    <row r="1500" ht="14.25" customHeight="1">
      <c r="A1500" s="1" t="str">
        <f t="shared" si="312"/>
        <v>Giữ chỗ</v>
      </c>
      <c r="B1500" s="3" t="str">
        <f t="shared" si="313"/>
        <v>OK</v>
      </c>
      <c r="C1500" s="4" t="s">
        <v>7263</v>
      </c>
      <c r="D1500" s="4" t="s">
        <v>7264</v>
      </c>
      <c r="E1500" s="4"/>
      <c r="F1500" s="4"/>
      <c r="G1500" s="4"/>
      <c r="H1500" s="4"/>
      <c r="I1500" s="4"/>
      <c r="J1500" s="4"/>
      <c r="K1500" s="4"/>
      <c r="L1500" s="4"/>
      <c r="M1500" s="4" t="s">
        <v>49</v>
      </c>
      <c r="N1500" s="4" t="s">
        <v>5</v>
      </c>
      <c r="O1500" s="4" t="s">
        <v>2598</v>
      </c>
      <c r="P1500" s="4" t="s">
        <v>2647</v>
      </c>
      <c r="Q1500" s="4"/>
      <c r="R1500" s="4"/>
      <c r="S1500" s="4"/>
      <c r="T1500" s="4"/>
      <c r="U1500" s="4"/>
      <c r="V1500" s="4"/>
      <c r="W1500" s="4"/>
      <c r="X1500" s="4"/>
      <c r="Y1500" s="4"/>
      <c r="Z1500" s="4"/>
      <c r="AA1500" s="4">
        <v>1576.0</v>
      </c>
      <c r="AB1500" s="4" t="s">
        <v>47</v>
      </c>
      <c r="AC1500" s="4"/>
      <c r="AD1500" s="20" t="s">
        <v>953</v>
      </c>
      <c r="AE1500" s="4"/>
      <c r="AF1500" s="4"/>
      <c r="AG1500" s="4"/>
      <c r="AH1500" s="4"/>
      <c r="AI1500" s="4"/>
      <c r="AJ1500" s="4"/>
      <c r="AK1500" s="4"/>
      <c r="AL1500" s="4"/>
      <c r="AM1500" s="4"/>
      <c r="AN1500" s="4"/>
      <c r="AO1500" s="4"/>
      <c r="AP1500" s="4" t="str">
        <f>VLOOKUP(AA1501,[1]Trộn!AA1500:AB4492,2,FALSE)</f>
        <v>#ERROR!</v>
      </c>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c r="CL1500" s="4"/>
      <c r="CM1500" s="4"/>
    </row>
    <row r="1501" ht="14.25" customHeight="1">
      <c r="A1501" s="1" t="str">
        <f t="shared" si="312"/>
        <v>OK</v>
      </c>
      <c r="B1501" s="3" t="str">
        <f t="shared" si="313"/>
        <v>OK</v>
      </c>
      <c r="C1501" s="4" t="s">
        <v>7263</v>
      </c>
      <c r="D1501" s="4" t="s">
        <v>7264</v>
      </c>
      <c r="E1501" s="4"/>
      <c r="F1501" s="4"/>
      <c r="G1501" s="4"/>
      <c r="H1501" s="4"/>
      <c r="I1501" s="4"/>
      <c r="J1501" s="4"/>
      <c r="K1501" s="4"/>
      <c r="L1501" s="4"/>
      <c r="M1501" s="4" t="s">
        <v>49</v>
      </c>
      <c r="N1501" s="4" t="s">
        <v>5</v>
      </c>
      <c r="O1501" s="4" t="s">
        <v>2897</v>
      </c>
      <c r="P1501" s="4" t="s">
        <v>3492</v>
      </c>
      <c r="Q1501" s="4"/>
      <c r="R1501" s="4" t="s">
        <v>7279</v>
      </c>
      <c r="S1501" s="4" t="s">
        <v>7280</v>
      </c>
      <c r="T1501" s="4" t="s">
        <v>7281</v>
      </c>
      <c r="U1501" s="4" t="s">
        <v>7282</v>
      </c>
      <c r="V1501" s="4" t="s">
        <v>7283</v>
      </c>
      <c r="W1501" s="4" t="s">
        <v>7284</v>
      </c>
      <c r="X1501" s="4"/>
      <c r="Y1501" s="4"/>
      <c r="Z1501" s="4"/>
      <c r="AA1501" s="4">
        <v>1577.0</v>
      </c>
      <c r="AB1501" s="4" t="s">
        <v>47</v>
      </c>
      <c r="AC1501" s="4"/>
      <c r="AD1501" s="20" t="s">
        <v>1177</v>
      </c>
      <c r="AE1501" s="4"/>
      <c r="AF1501" s="4"/>
      <c r="AG1501" s="4"/>
      <c r="AH1501" s="4"/>
      <c r="AI1501" s="4"/>
      <c r="AJ1501" s="4"/>
      <c r="AK1501" s="4"/>
      <c r="AL1501" s="4"/>
      <c r="AM1501" s="4"/>
      <c r="AN1501" s="4"/>
      <c r="AO1501" s="4"/>
      <c r="AP1501" s="4" t="str">
        <f>VLOOKUP(AA1502,[1]Trộn!AA1501:AB4493,2,FALSE)</f>
        <v>#ERROR!</v>
      </c>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c r="CM1501" s="4"/>
    </row>
    <row r="1502" ht="14.25" customHeight="1">
      <c r="A1502" s="1" t="str">
        <f t="shared" si="312"/>
        <v>OK</v>
      </c>
      <c r="B1502" s="3" t="str">
        <f t="shared" si="313"/>
        <v>OK</v>
      </c>
      <c r="C1502" s="4" t="s">
        <v>7263</v>
      </c>
      <c r="D1502" s="4" t="s">
        <v>7264</v>
      </c>
      <c r="E1502" s="4"/>
      <c r="F1502" s="4"/>
      <c r="G1502" s="4"/>
      <c r="H1502" s="4"/>
      <c r="I1502" s="4"/>
      <c r="J1502" s="4"/>
      <c r="K1502" s="4"/>
      <c r="L1502" s="4"/>
      <c r="M1502" s="4" t="s">
        <v>49</v>
      </c>
      <c r="N1502" s="4" t="s">
        <v>5</v>
      </c>
      <c r="O1502" s="4" t="s">
        <v>2897</v>
      </c>
      <c r="P1502" s="4" t="s">
        <v>7285</v>
      </c>
      <c r="Q1502" s="4"/>
      <c r="R1502" s="4" t="s">
        <v>7279</v>
      </c>
      <c r="S1502" s="4" t="s">
        <v>384</v>
      </c>
      <c r="T1502" s="4"/>
      <c r="U1502" s="4" t="s">
        <v>7286</v>
      </c>
      <c r="V1502" s="4"/>
      <c r="W1502" s="4" t="s">
        <v>436</v>
      </c>
      <c r="X1502" s="4" t="s">
        <v>201</v>
      </c>
      <c r="Y1502" s="4"/>
      <c r="Z1502" s="4"/>
      <c r="AA1502" s="4">
        <v>1577.0</v>
      </c>
      <c r="AB1502" s="4" t="s">
        <v>47</v>
      </c>
      <c r="AC1502" s="4"/>
      <c r="AD1502" s="20" t="s">
        <v>1147</v>
      </c>
      <c r="AE1502" s="4"/>
      <c r="AF1502" s="4"/>
      <c r="AG1502" s="4"/>
      <c r="AH1502" s="4"/>
      <c r="AI1502" s="4"/>
      <c r="AJ1502" s="4"/>
      <c r="AK1502" s="4"/>
      <c r="AL1502" s="4"/>
      <c r="AM1502" s="4"/>
      <c r="AN1502" s="4"/>
      <c r="AO1502" s="4"/>
      <c r="AP1502" s="4" t="str">
        <f>VLOOKUP(AA1503,[1]Trộn!AA1502:AB4494,2,FALSE)</f>
        <v>#ERROR!</v>
      </c>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c r="BM1502" s="4"/>
      <c r="BN1502" s="4"/>
      <c r="BO1502" s="4"/>
      <c r="BP1502" s="4"/>
      <c r="BQ1502" s="4"/>
      <c r="BR1502" s="4"/>
      <c r="BS1502" s="4"/>
      <c r="BT1502" s="4"/>
      <c r="BU1502" s="4"/>
      <c r="BV1502" s="4"/>
      <c r="BW1502" s="4"/>
      <c r="BX1502" s="4"/>
      <c r="BY1502" s="4"/>
      <c r="BZ1502" s="4"/>
      <c r="CA1502" s="4"/>
      <c r="CB1502" s="4"/>
      <c r="CC1502" s="4"/>
      <c r="CD1502" s="4"/>
      <c r="CE1502" s="4"/>
      <c r="CF1502" s="4"/>
      <c r="CG1502" s="4"/>
      <c r="CH1502" s="4"/>
      <c r="CI1502" s="4"/>
      <c r="CJ1502" s="4"/>
      <c r="CK1502" s="4"/>
      <c r="CL1502" s="4"/>
      <c r="CM1502" s="4"/>
    </row>
    <row r="1503" ht="14.25" customHeight="1">
      <c r="A1503" s="1" t="str">
        <f t="shared" si="312"/>
        <v/>
      </c>
      <c r="B1503" s="3">
        <f t="shared" si="313"/>
        <v>0</v>
      </c>
      <c r="C1503" s="4" t="s">
        <v>7263</v>
      </c>
      <c r="D1503" s="4" t="s">
        <v>7264</v>
      </c>
      <c r="E1503" s="4" t="s">
        <v>7265</v>
      </c>
      <c r="F1503" s="4" t="s">
        <v>7287</v>
      </c>
      <c r="G1503" s="4"/>
      <c r="H1503" s="4"/>
      <c r="I1503" s="4"/>
      <c r="J1503" s="4" t="s">
        <v>123</v>
      </c>
      <c r="K1503" s="4"/>
      <c r="L1503" s="4" t="s">
        <v>7267</v>
      </c>
      <c r="M1503" s="4"/>
      <c r="N1503" s="4"/>
      <c r="O1503" s="4"/>
      <c r="P1503" s="4" t="s">
        <v>7288</v>
      </c>
      <c r="Q1503" s="4" t="s">
        <v>5</v>
      </c>
      <c r="R1503" s="4" t="s">
        <v>7289</v>
      </c>
      <c r="S1503" s="4" t="s">
        <v>7290</v>
      </c>
      <c r="T1503" s="4" t="s">
        <v>7291</v>
      </c>
      <c r="U1503" s="4" t="s">
        <v>7292</v>
      </c>
      <c r="V1503" s="4" t="s">
        <v>7293</v>
      </c>
      <c r="W1503" s="4" t="s">
        <v>7294</v>
      </c>
      <c r="X1503" s="4" t="s">
        <v>171</v>
      </c>
      <c r="Y1503" s="4"/>
      <c r="Z1503" s="4" t="s">
        <v>7295</v>
      </c>
      <c r="AA1503" s="4">
        <v>1578.0</v>
      </c>
      <c r="AB1503" s="4" t="s">
        <v>13</v>
      </c>
      <c r="AC1503" s="4"/>
      <c r="AD1503" s="4"/>
      <c r="AE1503" s="4"/>
      <c r="AF1503" s="4"/>
      <c r="AG1503" s="4"/>
      <c r="AH1503" s="4"/>
      <c r="AI1503" s="4"/>
      <c r="AJ1503" s="4"/>
      <c r="AK1503" s="4"/>
      <c r="AL1503" s="4"/>
      <c r="AM1503" s="4"/>
      <c r="AN1503" s="4"/>
      <c r="AO1503" s="4"/>
      <c r="AP1503" s="4" t="str">
        <f>VLOOKUP(AA1504,[1]Trộn!AA1503:AB4495,2,FALSE)</f>
        <v>#ERROR!</v>
      </c>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c r="BM1503" s="4"/>
      <c r="BN1503" s="4"/>
      <c r="BO1503" s="4"/>
      <c r="BP1503" s="4"/>
      <c r="BQ1503" s="4"/>
      <c r="BR1503" s="4"/>
      <c r="BS1503" s="4"/>
      <c r="BT1503" s="4"/>
      <c r="BU1503" s="4"/>
      <c r="BV1503" s="4"/>
      <c r="BW1503" s="4"/>
      <c r="BX1503" s="4"/>
      <c r="BY1503" s="4"/>
      <c r="BZ1503" s="4"/>
      <c r="CA1503" s="4"/>
      <c r="CB1503" s="4"/>
      <c r="CC1503" s="4"/>
      <c r="CD1503" s="4"/>
      <c r="CE1503" s="4"/>
      <c r="CF1503" s="4"/>
      <c r="CG1503" s="4"/>
      <c r="CH1503" s="4"/>
      <c r="CI1503" s="4"/>
      <c r="CJ1503" s="4"/>
      <c r="CK1503" s="4"/>
      <c r="CL1503" s="4"/>
      <c r="CM1503" s="4"/>
    </row>
    <row r="1504" ht="14.25" customHeight="1">
      <c r="A1504" s="1" t="str">
        <f t="shared" si="312"/>
        <v/>
      </c>
      <c r="B1504" s="3">
        <f t="shared" si="313"/>
        <v>0</v>
      </c>
      <c r="C1504" s="4" t="s">
        <v>7263</v>
      </c>
      <c r="D1504" s="4" t="s">
        <v>7264</v>
      </c>
      <c r="E1504" s="4"/>
      <c r="F1504" s="4"/>
      <c r="G1504" s="4"/>
      <c r="H1504" s="4"/>
      <c r="I1504" s="4"/>
      <c r="J1504" s="4"/>
      <c r="K1504" s="4"/>
      <c r="L1504" s="4"/>
      <c r="M1504" s="4"/>
      <c r="N1504" s="4"/>
      <c r="O1504" s="4"/>
      <c r="P1504" s="4"/>
      <c r="Q1504" s="4" t="s">
        <v>5</v>
      </c>
      <c r="R1504" s="4" t="s">
        <v>7296</v>
      </c>
      <c r="S1504" s="4" t="s">
        <v>227</v>
      </c>
      <c r="T1504" s="4" t="s">
        <v>116</v>
      </c>
      <c r="U1504" s="4" t="s">
        <v>118</v>
      </c>
      <c r="V1504" s="4" t="s">
        <v>2722</v>
      </c>
      <c r="W1504" s="4" t="s">
        <v>219</v>
      </c>
      <c r="X1504" s="4" t="s">
        <v>150</v>
      </c>
      <c r="Y1504" s="4"/>
      <c r="Z1504" s="4" t="s">
        <v>5899</v>
      </c>
      <c r="AA1504" s="4">
        <v>1579.0</v>
      </c>
      <c r="AB1504" s="4" t="s">
        <v>49</v>
      </c>
      <c r="AC1504" s="4"/>
      <c r="AD1504" s="4"/>
      <c r="AE1504" s="4"/>
      <c r="AF1504" s="4"/>
      <c r="AG1504" s="4"/>
      <c r="AH1504" s="4"/>
      <c r="AI1504" s="4"/>
      <c r="AJ1504" s="4"/>
      <c r="AK1504" s="4"/>
      <c r="AL1504" s="4"/>
      <c r="AM1504" s="4"/>
      <c r="AN1504" s="4"/>
      <c r="AO1504" s="4"/>
      <c r="AP1504" s="4" t="str">
        <f>VLOOKUP(AA1505,[1]Trộn!AA1504:AB4496,2,FALSE)</f>
        <v>#ERROR!</v>
      </c>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c r="BM1504" s="4"/>
      <c r="BN1504" s="4"/>
      <c r="BO1504" s="4"/>
      <c r="BP1504" s="4"/>
      <c r="BQ1504" s="4"/>
      <c r="BR1504" s="4"/>
      <c r="BS1504" s="4"/>
      <c r="BT1504" s="4"/>
      <c r="BU1504" s="4"/>
      <c r="BV1504" s="4"/>
      <c r="BW1504" s="4"/>
      <c r="BX1504" s="4"/>
      <c r="BY1504" s="4"/>
      <c r="BZ1504" s="4"/>
      <c r="CA1504" s="4"/>
      <c r="CB1504" s="4"/>
      <c r="CC1504" s="4"/>
      <c r="CD1504" s="4"/>
      <c r="CE1504" s="4"/>
      <c r="CF1504" s="4"/>
      <c r="CG1504" s="4"/>
      <c r="CH1504" s="4"/>
      <c r="CI1504" s="4"/>
      <c r="CJ1504" s="4"/>
      <c r="CK1504" s="4"/>
      <c r="CL1504" s="4"/>
      <c r="CM1504" s="4"/>
    </row>
    <row r="1505" ht="14.25" customHeight="1">
      <c r="A1505" s="1" t="str">
        <f t="shared" si="312"/>
        <v/>
      </c>
      <c r="B1505" s="3">
        <f t="shared" si="313"/>
        <v>0</v>
      </c>
      <c r="C1505" s="4" t="s">
        <v>7263</v>
      </c>
      <c r="D1505" s="4" t="s">
        <v>7264</v>
      </c>
      <c r="E1505" s="4"/>
      <c r="F1505" s="4"/>
      <c r="G1505" s="4"/>
      <c r="H1505" s="4"/>
      <c r="I1505" s="4"/>
      <c r="J1505" s="4"/>
      <c r="K1505" s="4"/>
      <c r="L1505" s="4"/>
      <c r="M1505" s="4"/>
      <c r="N1505" s="4"/>
      <c r="O1505" s="4"/>
      <c r="P1505" s="4"/>
      <c r="Q1505" s="4" t="s">
        <v>5</v>
      </c>
      <c r="R1505" s="4" t="s">
        <v>7289</v>
      </c>
      <c r="S1505" s="4" t="s">
        <v>7297</v>
      </c>
      <c r="T1505" s="4" t="s">
        <v>7298</v>
      </c>
      <c r="U1505" s="4" t="s">
        <v>7299</v>
      </c>
      <c r="V1505" s="4" t="s">
        <v>7300</v>
      </c>
      <c r="W1505" s="4" t="s">
        <v>7301</v>
      </c>
      <c r="X1505" s="4"/>
      <c r="Y1505" s="4"/>
      <c r="Z1505" s="4" t="s">
        <v>7302</v>
      </c>
      <c r="AA1505" s="4">
        <v>1580.0</v>
      </c>
      <c r="AB1505" s="4" t="s">
        <v>49</v>
      </c>
      <c r="AC1505" s="4"/>
      <c r="AD1505" s="4"/>
      <c r="AE1505" s="4"/>
      <c r="AF1505" s="4"/>
      <c r="AG1505" s="4"/>
      <c r="AH1505" s="4"/>
      <c r="AI1505" s="4"/>
      <c r="AJ1505" s="4"/>
      <c r="AK1505" s="4"/>
      <c r="AL1505" s="4"/>
      <c r="AM1505" s="4"/>
      <c r="AN1505" s="4"/>
      <c r="AO1505" s="4"/>
      <c r="AP1505" s="4" t="str">
        <f>VLOOKUP(AA1506,[1]Trộn!AA1505:AB4497,2,FALSE)</f>
        <v>#ERROR!</v>
      </c>
      <c r="AQ1505" s="4"/>
      <c r="AR1505" s="4"/>
      <c r="AS1505" s="4"/>
      <c r="AT1505" s="4"/>
      <c r="AU1505" s="4"/>
      <c r="AV1505" s="4"/>
      <c r="AW1505" s="4"/>
      <c r="AX1505" s="4"/>
      <c r="AY1505" s="4"/>
      <c r="AZ1505" s="4"/>
      <c r="BA1505" s="4"/>
      <c r="BB1505" s="4"/>
      <c r="BC1505" s="4"/>
      <c r="BD1505" s="4"/>
      <c r="BE1505" s="4"/>
      <c r="BF1505" s="4"/>
      <c r="BG1505" s="4"/>
      <c r="BH1505" s="4"/>
      <c r="BI1505" s="4"/>
      <c r="BJ1505" s="4"/>
      <c r="BK1505" s="4"/>
      <c r="BL1505" s="4"/>
      <c r="BM1505" s="4"/>
      <c r="BN1505" s="4"/>
      <c r="BO1505" s="4"/>
      <c r="BP1505" s="4"/>
      <c r="BQ1505" s="4"/>
      <c r="BR1505" s="4"/>
      <c r="BS1505" s="4"/>
      <c r="BT1505" s="4"/>
      <c r="BU1505" s="4"/>
      <c r="BV1505" s="4"/>
      <c r="BW1505" s="4"/>
      <c r="BX1505" s="4"/>
      <c r="BY1505" s="4"/>
      <c r="BZ1505" s="4"/>
      <c r="CA1505" s="4"/>
      <c r="CB1505" s="4"/>
      <c r="CC1505" s="4"/>
      <c r="CD1505" s="4"/>
      <c r="CE1505" s="4"/>
      <c r="CF1505" s="4"/>
      <c r="CG1505" s="4"/>
      <c r="CH1505" s="4"/>
      <c r="CI1505" s="4"/>
      <c r="CJ1505" s="4"/>
      <c r="CK1505" s="4"/>
      <c r="CL1505" s="4"/>
      <c r="CM1505" s="4"/>
    </row>
    <row r="1506" ht="14.25" customHeight="1">
      <c r="A1506" s="1" t="str">
        <f t="shared" si="312"/>
        <v/>
      </c>
      <c r="B1506" s="3" t="str">
        <f t="shared" si="313"/>
        <v>Tự do chọn</v>
      </c>
      <c r="C1506" s="4" t="s">
        <v>7303</v>
      </c>
      <c r="D1506" s="4" t="s">
        <v>7264</v>
      </c>
      <c r="E1506" s="4"/>
      <c r="F1506" s="4"/>
      <c r="G1506" s="4"/>
      <c r="H1506" s="4"/>
      <c r="I1506" s="4"/>
      <c r="J1506" s="4"/>
      <c r="K1506" s="4"/>
      <c r="L1506" s="4"/>
      <c r="M1506" s="4" t="s">
        <v>49</v>
      </c>
      <c r="N1506" s="4" t="s">
        <v>5</v>
      </c>
      <c r="O1506" s="4"/>
      <c r="P1506" s="4"/>
      <c r="Q1506" s="4"/>
      <c r="R1506" s="4"/>
      <c r="S1506" s="4" t="s">
        <v>7304</v>
      </c>
      <c r="T1506" s="4" t="s">
        <v>7305</v>
      </c>
      <c r="U1506" s="4" t="s">
        <v>7306</v>
      </c>
      <c r="V1506" s="4" t="s">
        <v>7307</v>
      </c>
      <c r="W1506" s="4" t="s">
        <v>7308</v>
      </c>
      <c r="X1506" s="4"/>
      <c r="Y1506" s="4"/>
      <c r="Z1506" s="4"/>
      <c r="AA1506" s="4">
        <v>1581.0</v>
      </c>
      <c r="AB1506" s="4" t="s">
        <v>47</v>
      </c>
      <c r="AC1506" s="4"/>
      <c r="AD1506" s="20" t="s">
        <v>927</v>
      </c>
      <c r="AE1506" s="4"/>
      <c r="AF1506" s="4"/>
      <c r="AG1506" s="4"/>
      <c r="AH1506" s="4"/>
      <c r="AI1506" s="4"/>
      <c r="AJ1506" s="4"/>
      <c r="AK1506" s="4"/>
      <c r="AL1506" s="4"/>
      <c r="AM1506" s="4"/>
      <c r="AN1506" s="4"/>
      <c r="AO1506" s="4"/>
      <c r="AP1506" s="4" t="str">
        <f>VLOOKUP(AA1507,[1]Trộn!AA1506:AB4498,2,FALSE)</f>
        <v>#ERROR!</v>
      </c>
      <c r="AQ1506" s="4"/>
      <c r="AR1506" s="4"/>
      <c r="AS1506" s="4"/>
      <c r="AT1506" s="4"/>
      <c r="AU1506" s="4"/>
      <c r="AV1506" s="4"/>
      <c r="AW1506" s="4"/>
      <c r="AX1506" s="4"/>
      <c r="AY1506" s="4"/>
      <c r="AZ1506" s="4"/>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4"/>
      <c r="CE1506" s="4"/>
      <c r="CF1506" s="4"/>
      <c r="CG1506" s="4"/>
      <c r="CH1506" s="4"/>
      <c r="CI1506" s="4"/>
      <c r="CJ1506" s="4"/>
      <c r="CK1506" s="4"/>
      <c r="CL1506" s="4"/>
      <c r="CM1506" s="4"/>
    </row>
    <row r="1507" ht="14.25" customHeight="1">
      <c r="A1507" s="1" t="str">
        <f t="shared" si="312"/>
        <v/>
      </c>
      <c r="B1507" s="3" t="str">
        <f t="shared" si="313"/>
        <v>Tự do chọn</v>
      </c>
      <c r="C1507" s="4" t="s">
        <v>7303</v>
      </c>
      <c r="D1507" s="4" t="s">
        <v>7264</v>
      </c>
      <c r="E1507" s="4"/>
      <c r="F1507" s="4"/>
      <c r="G1507" s="4"/>
      <c r="H1507" s="4"/>
      <c r="I1507" s="4"/>
      <c r="J1507" s="4"/>
      <c r="K1507" s="4"/>
      <c r="L1507" s="4"/>
      <c r="M1507" s="4" t="s">
        <v>49</v>
      </c>
      <c r="N1507" s="4" t="s">
        <v>5</v>
      </c>
      <c r="O1507" s="4"/>
      <c r="P1507" s="4"/>
      <c r="Q1507" s="4"/>
      <c r="R1507" s="4"/>
      <c r="S1507" s="4" t="s">
        <v>7304</v>
      </c>
      <c r="T1507" s="4" t="s">
        <v>7305</v>
      </c>
      <c r="U1507" s="4" t="s">
        <v>7306</v>
      </c>
      <c r="V1507" s="4" t="s">
        <v>7307</v>
      </c>
      <c r="W1507" s="4" t="s">
        <v>7308</v>
      </c>
      <c r="X1507" s="4" t="s">
        <v>242</v>
      </c>
      <c r="Y1507" s="4"/>
      <c r="Z1507" s="4"/>
      <c r="AA1507" s="4">
        <v>1581.0</v>
      </c>
      <c r="AB1507" s="4" t="s">
        <v>47</v>
      </c>
      <c r="AC1507" s="4"/>
      <c r="AD1507" s="20" t="s">
        <v>215</v>
      </c>
      <c r="AE1507" s="4"/>
      <c r="AF1507" s="4"/>
      <c r="AG1507" s="4"/>
      <c r="AH1507" s="4"/>
      <c r="AI1507" s="4"/>
      <c r="AJ1507" s="4"/>
      <c r="AK1507" s="4"/>
      <c r="AL1507" s="4"/>
      <c r="AM1507" s="4"/>
      <c r="AN1507" s="4"/>
      <c r="AO1507" s="4"/>
      <c r="AP1507" s="4" t="str">
        <f>VLOOKUP(AA1508,[1]Trộn!AA1507:AB4499,2,FALSE)</f>
        <v>#ERROR!</v>
      </c>
      <c r="AQ1507" s="4"/>
      <c r="AR1507" s="4"/>
      <c r="AS1507" s="4"/>
      <c r="AT1507" s="4"/>
      <c r="AU1507" s="4"/>
      <c r="AV1507" s="4"/>
      <c r="AW1507" s="4"/>
      <c r="AX1507" s="4"/>
      <c r="AY1507" s="4"/>
      <c r="AZ1507" s="4"/>
      <c r="BA1507" s="4"/>
      <c r="BB1507" s="4"/>
      <c r="BC1507" s="4"/>
      <c r="BD1507" s="4"/>
      <c r="BE1507" s="4"/>
      <c r="BF1507" s="4"/>
      <c r="BG1507" s="4"/>
      <c r="BH1507" s="4"/>
      <c r="BI1507" s="4"/>
      <c r="BJ1507" s="4"/>
      <c r="BK1507" s="4"/>
      <c r="BL1507" s="4"/>
      <c r="BM1507" s="4"/>
      <c r="BN1507" s="4"/>
      <c r="BO1507" s="4"/>
      <c r="BP1507" s="4"/>
      <c r="BQ1507" s="4"/>
      <c r="BR1507" s="4"/>
      <c r="BS1507" s="4"/>
      <c r="BT1507" s="4"/>
      <c r="BU1507" s="4"/>
      <c r="BV1507" s="4"/>
      <c r="BW1507" s="4"/>
      <c r="BX1507" s="4"/>
      <c r="BY1507" s="4"/>
      <c r="BZ1507" s="4"/>
      <c r="CA1507" s="4"/>
      <c r="CB1507" s="4"/>
      <c r="CC1507" s="4"/>
      <c r="CD1507" s="4"/>
      <c r="CE1507" s="4"/>
      <c r="CF1507" s="4"/>
      <c r="CG1507" s="4"/>
      <c r="CH1507" s="4"/>
      <c r="CI1507" s="4"/>
      <c r="CJ1507" s="4"/>
      <c r="CK1507" s="4"/>
      <c r="CL1507" s="4"/>
      <c r="CM1507" s="4"/>
    </row>
    <row r="1508" ht="14.25" customHeight="1">
      <c r="A1508" s="1" t="str">
        <f t="shared" si="312"/>
        <v>OK</v>
      </c>
      <c r="B1508" s="3" t="str">
        <f t="shared" si="313"/>
        <v>OK</v>
      </c>
      <c r="C1508" s="4" t="s">
        <v>7303</v>
      </c>
      <c r="D1508" s="4" t="s">
        <v>7264</v>
      </c>
      <c r="E1508" s="4"/>
      <c r="F1508" s="4" t="s">
        <v>7309</v>
      </c>
      <c r="G1508" s="4"/>
      <c r="H1508" s="4"/>
      <c r="I1508" s="4"/>
      <c r="J1508" s="4" t="s">
        <v>123</v>
      </c>
      <c r="K1508" s="4"/>
      <c r="L1508" s="4" t="s">
        <v>7310</v>
      </c>
      <c r="M1508" s="4" t="s">
        <v>49</v>
      </c>
      <c r="N1508" s="4" t="s">
        <v>5</v>
      </c>
      <c r="O1508" s="4" t="s">
        <v>3767</v>
      </c>
      <c r="P1508" s="4" t="s">
        <v>3884</v>
      </c>
      <c r="Q1508" s="4"/>
      <c r="R1508" s="4" t="s">
        <v>7311</v>
      </c>
      <c r="S1508" s="4" t="s">
        <v>7304</v>
      </c>
      <c r="T1508" s="4" t="s">
        <v>7312</v>
      </c>
      <c r="U1508" s="4" t="s">
        <v>7313</v>
      </c>
      <c r="V1508" s="4" t="s">
        <v>7314</v>
      </c>
      <c r="W1508" s="4" t="s">
        <v>1124</v>
      </c>
      <c r="X1508" s="4"/>
      <c r="Y1508" s="4"/>
      <c r="Z1508" s="4"/>
      <c r="AA1508" s="4">
        <v>1582.0</v>
      </c>
      <c r="AB1508" s="4" t="s">
        <v>47</v>
      </c>
      <c r="AC1508" s="4"/>
      <c r="AD1508" s="20" t="s">
        <v>816</v>
      </c>
      <c r="AE1508" s="4"/>
      <c r="AF1508" s="4"/>
      <c r="AG1508" s="4"/>
      <c r="AH1508" s="4"/>
      <c r="AI1508" s="4"/>
      <c r="AJ1508" s="4"/>
      <c r="AK1508" s="4"/>
      <c r="AL1508" s="4"/>
      <c r="AM1508" s="4"/>
      <c r="AN1508" s="4"/>
      <c r="AO1508" s="4"/>
      <c r="AP1508" s="4" t="str">
        <f>VLOOKUP(AA1509,[1]Trộn!AA1508:AB4500,2,FALSE)</f>
        <v>#ERROR!</v>
      </c>
      <c r="AQ1508" s="4"/>
      <c r="AR1508" s="4"/>
      <c r="AS1508" s="4"/>
      <c r="AT1508" s="4"/>
      <c r="AU1508" s="4"/>
      <c r="AV1508" s="4"/>
      <c r="AW1508" s="4"/>
      <c r="AX1508" s="4"/>
      <c r="AY1508" s="4"/>
      <c r="AZ1508" s="4"/>
      <c r="BA1508" s="4"/>
      <c r="BB1508" s="4"/>
      <c r="BC1508" s="4"/>
      <c r="BD1508" s="4"/>
      <c r="BE1508" s="4"/>
      <c r="BF1508" s="4"/>
      <c r="BG1508" s="4"/>
      <c r="BH1508" s="4"/>
      <c r="BI1508" s="4"/>
      <c r="BJ1508" s="4"/>
      <c r="BK1508" s="4"/>
      <c r="BL1508" s="4"/>
      <c r="BM1508" s="4"/>
      <c r="BN1508" s="4"/>
      <c r="BO1508" s="4"/>
      <c r="BP1508" s="4"/>
      <c r="BQ1508" s="4"/>
      <c r="BR1508" s="4"/>
      <c r="BS1508" s="4"/>
      <c r="BT1508" s="4"/>
      <c r="BU1508" s="4"/>
      <c r="BV1508" s="4"/>
      <c r="BW1508" s="4"/>
      <c r="BX1508" s="4"/>
      <c r="BY1508" s="4"/>
      <c r="BZ1508" s="4"/>
      <c r="CA1508" s="4"/>
      <c r="CB1508" s="4"/>
      <c r="CC1508" s="4"/>
      <c r="CD1508" s="4"/>
      <c r="CE1508" s="4"/>
      <c r="CF1508" s="4"/>
      <c r="CG1508" s="4"/>
      <c r="CH1508" s="4"/>
      <c r="CI1508" s="4"/>
      <c r="CJ1508" s="4"/>
      <c r="CK1508" s="4"/>
      <c r="CL1508" s="4"/>
      <c r="CM1508" s="4"/>
    </row>
    <row r="1509" ht="14.25" customHeight="1">
      <c r="A1509" s="1" t="str">
        <f t="shared" si="312"/>
        <v>Giữ chỗ</v>
      </c>
      <c r="B1509" s="3" t="str">
        <f t="shared" si="313"/>
        <v>OK</v>
      </c>
      <c r="C1509" s="4" t="s">
        <v>7303</v>
      </c>
      <c r="D1509" s="4" t="s">
        <v>7264</v>
      </c>
      <c r="E1509" s="4"/>
      <c r="F1509" s="4" t="s">
        <v>7309</v>
      </c>
      <c r="G1509" s="4"/>
      <c r="H1509" s="4"/>
      <c r="I1509" s="4"/>
      <c r="J1509" s="4" t="s">
        <v>123</v>
      </c>
      <c r="K1509" s="4"/>
      <c r="L1509" s="4" t="s">
        <v>7310</v>
      </c>
      <c r="M1509" s="4" t="s">
        <v>49</v>
      </c>
      <c r="N1509" s="4" t="s">
        <v>5</v>
      </c>
      <c r="O1509" s="4" t="s">
        <v>3767</v>
      </c>
      <c r="P1509" s="4" t="s">
        <v>3884</v>
      </c>
      <c r="Q1509" s="4"/>
      <c r="R1509" s="4"/>
      <c r="S1509" s="4"/>
      <c r="T1509" s="4"/>
      <c r="U1509" s="4"/>
      <c r="V1509" s="4"/>
      <c r="W1509" s="4"/>
      <c r="X1509" s="4"/>
      <c r="Y1509" s="4"/>
      <c r="Z1509" s="4"/>
      <c r="AA1509" s="4">
        <v>1582.0</v>
      </c>
      <c r="AB1509" s="4" t="s">
        <v>47</v>
      </c>
      <c r="AC1509" s="4"/>
      <c r="AD1509" s="20" t="s">
        <v>544</v>
      </c>
      <c r="AE1509" s="4"/>
      <c r="AF1509" s="4"/>
      <c r="AG1509" s="4"/>
      <c r="AH1509" s="4"/>
      <c r="AI1509" s="4"/>
      <c r="AJ1509" s="4"/>
      <c r="AK1509" s="4"/>
      <c r="AL1509" s="4"/>
      <c r="AM1509" s="4"/>
      <c r="AN1509" s="4"/>
      <c r="AO1509" s="4"/>
      <c r="AP1509" s="4" t="str">
        <f>VLOOKUP(AA1510,[1]Trộn!AA1509:AB4501,2,FALSE)</f>
        <v>#ERROR!</v>
      </c>
      <c r="AQ1509" s="4"/>
      <c r="AR1509" s="4"/>
      <c r="AS1509" s="4"/>
      <c r="AT1509" s="4"/>
      <c r="AU1509" s="4"/>
      <c r="AV1509" s="4"/>
      <c r="AW1509" s="4"/>
      <c r="AX1509" s="4"/>
      <c r="AY1509" s="4"/>
      <c r="AZ1509" s="4"/>
      <c r="BA1509" s="4"/>
      <c r="BB1509" s="4"/>
      <c r="BC1509" s="4"/>
      <c r="BD1509" s="4"/>
      <c r="BE1509" s="4"/>
      <c r="BF1509" s="4"/>
      <c r="BG1509" s="4"/>
      <c r="BH1509" s="4"/>
      <c r="BI1509" s="4"/>
      <c r="BJ1509" s="4"/>
      <c r="BK1509" s="4"/>
      <c r="BL1509" s="4"/>
      <c r="BM1509" s="4"/>
      <c r="BN1509" s="4"/>
      <c r="BO1509" s="4"/>
      <c r="BP1509" s="4"/>
      <c r="BQ1509" s="4"/>
      <c r="BR1509" s="4"/>
      <c r="BS1509" s="4"/>
      <c r="BT1509" s="4"/>
      <c r="BU1509" s="4"/>
      <c r="BV1509" s="4"/>
      <c r="BW1509" s="4"/>
      <c r="BX1509" s="4"/>
      <c r="BY1509" s="4"/>
      <c r="BZ1509" s="4"/>
      <c r="CA1509" s="4"/>
      <c r="CB1509" s="4"/>
      <c r="CC1509" s="4"/>
      <c r="CD1509" s="4"/>
      <c r="CE1509" s="4"/>
      <c r="CF1509" s="4"/>
      <c r="CG1509" s="4"/>
      <c r="CH1509" s="4"/>
      <c r="CI1509" s="4"/>
      <c r="CJ1509" s="4"/>
      <c r="CK1509" s="4"/>
      <c r="CL1509" s="4"/>
      <c r="CM1509" s="4"/>
    </row>
    <row r="1510" ht="14.25" customHeight="1">
      <c r="A1510" s="1" t="str">
        <f t="shared" si="312"/>
        <v>OK</v>
      </c>
      <c r="B1510" s="3" t="str">
        <f t="shared" si="313"/>
        <v>OK</v>
      </c>
      <c r="C1510" s="4" t="s">
        <v>7303</v>
      </c>
      <c r="D1510" s="4" t="s">
        <v>7264</v>
      </c>
      <c r="E1510" s="4"/>
      <c r="F1510" s="4"/>
      <c r="G1510" s="4"/>
      <c r="H1510" s="4"/>
      <c r="I1510" s="4"/>
      <c r="J1510" s="4"/>
      <c r="K1510" s="4"/>
      <c r="L1510" s="4"/>
      <c r="M1510" s="4" t="s">
        <v>49</v>
      </c>
      <c r="N1510" s="4" t="s">
        <v>5</v>
      </c>
      <c r="O1510" s="4" t="s">
        <v>2817</v>
      </c>
      <c r="P1510" s="4" t="s">
        <v>2910</v>
      </c>
      <c r="Q1510" s="4"/>
      <c r="R1510" s="4" t="s">
        <v>7315</v>
      </c>
      <c r="S1510" s="4" t="s">
        <v>7316</v>
      </c>
      <c r="T1510" s="4" t="s">
        <v>7317</v>
      </c>
      <c r="U1510" s="4" t="s">
        <v>7318</v>
      </c>
      <c r="V1510" s="4" t="s">
        <v>7319</v>
      </c>
      <c r="W1510" s="4" t="s">
        <v>7320</v>
      </c>
      <c r="X1510" s="4"/>
      <c r="Y1510" s="4"/>
      <c r="Z1510" s="4"/>
      <c r="AA1510" s="4">
        <v>1583.0</v>
      </c>
      <c r="AB1510" s="4" t="s">
        <v>47</v>
      </c>
      <c r="AC1510" s="4"/>
      <c r="AD1510" s="20" t="s">
        <v>270</v>
      </c>
      <c r="AE1510" s="4"/>
      <c r="AF1510" s="4"/>
      <c r="AG1510" s="4"/>
      <c r="AH1510" s="4"/>
      <c r="AI1510" s="4"/>
      <c r="AJ1510" s="4"/>
      <c r="AK1510" s="4"/>
      <c r="AL1510" s="4"/>
      <c r="AM1510" s="4"/>
      <c r="AN1510" s="4"/>
      <c r="AO1510" s="4"/>
      <c r="AP1510" s="4" t="str">
        <f>VLOOKUP(AA1511,[1]Trộn!AA1510:AB4502,2,FALSE)</f>
        <v>#ERROR!</v>
      </c>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row>
    <row r="1511" ht="14.25" customHeight="1">
      <c r="A1511" s="1" t="str">
        <f t="shared" si="312"/>
        <v>Giữ chỗ</v>
      </c>
      <c r="B1511" s="3" t="str">
        <f t="shared" si="313"/>
        <v>OK</v>
      </c>
      <c r="C1511" s="4" t="s">
        <v>7303</v>
      </c>
      <c r="D1511" s="4" t="s">
        <v>7264</v>
      </c>
      <c r="E1511" s="4"/>
      <c r="F1511" s="4"/>
      <c r="G1511" s="4"/>
      <c r="H1511" s="4"/>
      <c r="I1511" s="4"/>
      <c r="J1511" s="4"/>
      <c r="K1511" s="4"/>
      <c r="L1511" s="4"/>
      <c r="M1511" s="4" t="s">
        <v>49</v>
      </c>
      <c r="N1511" s="4" t="s">
        <v>5</v>
      </c>
      <c r="O1511" s="4" t="s">
        <v>2817</v>
      </c>
      <c r="P1511" s="4" t="s">
        <v>2910</v>
      </c>
      <c r="Q1511" s="4"/>
      <c r="R1511" s="4"/>
      <c r="S1511" s="4"/>
      <c r="T1511" s="4"/>
      <c r="U1511" s="4"/>
      <c r="V1511" s="4"/>
      <c r="W1511" s="4"/>
      <c r="X1511" s="4"/>
      <c r="Y1511" s="4"/>
      <c r="Z1511" s="4"/>
      <c r="AA1511" s="4">
        <v>1583.0</v>
      </c>
      <c r="AB1511" s="4" t="s">
        <v>47</v>
      </c>
      <c r="AC1511" s="4"/>
      <c r="AD1511" s="20" t="s">
        <v>1060</v>
      </c>
      <c r="AE1511" s="4"/>
      <c r="AF1511" s="4"/>
      <c r="AG1511" s="4"/>
      <c r="AH1511" s="4"/>
      <c r="AI1511" s="4"/>
      <c r="AJ1511" s="4"/>
      <c r="AK1511" s="4"/>
      <c r="AL1511" s="4"/>
      <c r="AM1511" s="4"/>
      <c r="AN1511" s="4"/>
      <c r="AO1511" s="4"/>
      <c r="AP1511" s="4" t="str">
        <f>VLOOKUP(AA1512,[1]Trộn!AA1511:AB4503,2,FALSE)</f>
        <v>#ERROR!</v>
      </c>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row>
    <row r="1512" ht="14.25" customHeight="1">
      <c r="A1512" s="1" t="str">
        <f t="shared" si="312"/>
        <v/>
      </c>
      <c r="B1512" s="3">
        <f t="shared" si="313"/>
        <v>0</v>
      </c>
      <c r="C1512" s="4" t="s">
        <v>7303</v>
      </c>
      <c r="D1512" s="4" t="s">
        <v>7264</v>
      </c>
      <c r="E1512" s="4"/>
      <c r="F1512" s="4" t="s">
        <v>7309</v>
      </c>
      <c r="G1512" s="4"/>
      <c r="H1512" s="4"/>
      <c r="I1512" s="4"/>
      <c r="J1512" s="4" t="s">
        <v>123</v>
      </c>
      <c r="K1512" s="4"/>
      <c r="L1512" s="4" t="s">
        <v>7310</v>
      </c>
      <c r="M1512" s="4"/>
      <c r="N1512" s="4"/>
      <c r="O1512" s="4"/>
      <c r="P1512" s="4" t="s">
        <v>7321</v>
      </c>
      <c r="Q1512" s="4" t="s">
        <v>5</v>
      </c>
      <c r="R1512" s="4" t="s">
        <v>7322</v>
      </c>
      <c r="S1512" s="4" t="s">
        <v>7323</v>
      </c>
      <c r="T1512" s="4" t="s">
        <v>7324</v>
      </c>
      <c r="U1512" s="4" t="s">
        <v>7325</v>
      </c>
      <c r="V1512" s="4" t="s">
        <v>150</v>
      </c>
      <c r="W1512" s="4" t="s">
        <v>150</v>
      </c>
      <c r="X1512" s="4" t="s">
        <v>410</v>
      </c>
      <c r="Y1512" s="4"/>
      <c r="Z1512" s="4" t="s">
        <v>7326</v>
      </c>
      <c r="AA1512" s="4">
        <v>1584.0</v>
      </c>
      <c r="AB1512" s="4" t="s">
        <v>13</v>
      </c>
      <c r="AC1512" s="4"/>
      <c r="AD1512" s="4"/>
      <c r="AE1512" s="4"/>
      <c r="AF1512" s="4"/>
      <c r="AG1512" s="4"/>
      <c r="AH1512" s="4"/>
      <c r="AI1512" s="4"/>
      <c r="AJ1512" s="4"/>
      <c r="AK1512" s="4"/>
      <c r="AL1512" s="4"/>
      <c r="AM1512" s="4"/>
      <c r="AN1512" s="4"/>
      <c r="AO1512" s="4"/>
      <c r="AP1512" s="4" t="str">
        <f>VLOOKUP(AA1513,[1]Trộn!AA1512:AB4504,2,FALSE)</f>
        <v>#ERROR!</v>
      </c>
      <c r="AQ1512" s="4"/>
      <c r="AR1512" s="4"/>
      <c r="AS1512" s="4"/>
      <c r="AT1512" s="4"/>
      <c r="AU1512" s="4"/>
      <c r="AV1512" s="4"/>
      <c r="AW1512" s="4"/>
      <c r="AX1512" s="4"/>
      <c r="AY1512" s="4"/>
      <c r="AZ1512" s="4"/>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row>
    <row r="1513" ht="14.25" customHeight="1">
      <c r="A1513" s="1" t="str">
        <f t="shared" si="312"/>
        <v/>
      </c>
      <c r="B1513" s="3">
        <f t="shared" si="313"/>
        <v>0</v>
      </c>
      <c r="C1513" s="4" t="s">
        <v>7303</v>
      </c>
      <c r="D1513" s="4" t="s">
        <v>7264</v>
      </c>
      <c r="E1513" s="4"/>
      <c r="F1513" s="4"/>
      <c r="G1513" s="4"/>
      <c r="H1513" s="4"/>
      <c r="I1513" s="4"/>
      <c r="J1513" s="4"/>
      <c r="K1513" s="4"/>
      <c r="L1513" s="4"/>
      <c r="M1513" s="4"/>
      <c r="N1513" s="4"/>
      <c r="O1513" s="4"/>
      <c r="P1513" s="4" t="s">
        <v>7327</v>
      </c>
      <c r="Q1513" s="4" t="s">
        <v>9</v>
      </c>
      <c r="R1513" s="4" t="s">
        <v>7328</v>
      </c>
      <c r="S1513" s="4" t="s">
        <v>150</v>
      </c>
      <c r="T1513" s="4" t="s">
        <v>150</v>
      </c>
      <c r="U1513" s="4" t="s">
        <v>150</v>
      </c>
      <c r="V1513" s="4" t="s">
        <v>150</v>
      </c>
      <c r="W1513" s="4" t="s">
        <v>150</v>
      </c>
      <c r="X1513" s="4" t="s">
        <v>7329</v>
      </c>
      <c r="Y1513" s="4"/>
      <c r="Z1513" s="4" t="s">
        <v>7330</v>
      </c>
      <c r="AA1513" s="4">
        <v>1585.0</v>
      </c>
      <c r="AB1513" s="4" t="s">
        <v>13</v>
      </c>
      <c r="AC1513" s="4"/>
      <c r="AD1513" s="4"/>
      <c r="AE1513" s="4"/>
      <c r="AF1513" s="4"/>
      <c r="AG1513" s="4"/>
      <c r="AH1513" s="4"/>
      <c r="AI1513" s="4"/>
      <c r="AJ1513" s="4"/>
      <c r="AK1513" s="4"/>
      <c r="AL1513" s="4"/>
      <c r="AM1513" s="4"/>
      <c r="AN1513" s="4"/>
      <c r="AO1513" s="4"/>
      <c r="AP1513" s="4" t="str">
        <f>VLOOKUP(AA1514,[1]Trộn!AA1513:AB4505,2,FALSE)</f>
        <v>#ERROR!</v>
      </c>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c r="BP1513" s="4"/>
      <c r="BQ1513" s="4"/>
      <c r="BR1513" s="4"/>
      <c r="BS1513" s="4"/>
      <c r="BT1513" s="4"/>
      <c r="BU1513" s="4"/>
      <c r="BV1513" s="4"/>
      <c r="BW1513" s="4"/>
      <c r="BX1513" s="4"/>
      <c r="BY1513" s="4"/>
      <c r="BZ1513" s="4"/>
      <c r="CA1513" s="4"/>
      <c r="CB1513" s="4"/>
      <c r="CC1513" s="4"/>
      <c r="CD1513" s="4"/>
      <c r="CE1513" s="4"/>
      <c r="CF1513" s="4"/>
      <c r="CG1513" s="4"/>
      <c r="CH1513" s="4"/>
      <c r="CI1513" s="4"/>
      <c r="CJ1513" s="4"/>
      <c r="CK1513" s="4"/>
      <c r="CL1513" s="4"/>
      <c r="CM1513" s="4"/>
    </row>
    <row r="1514" ht="14.25" customHeight="1">
      <c r="A1514" s="1" t="str">
        <f t="shared" si="312"/>
        <v/>
      </c>
      <c r="B1514" s="3">
        <f t="shared" si="313"/>
        <v>0</v>
      </c>
      <c r="C1514" s="4" t="s">
        <v>7303</v>
      </c>
      <c r="D1514" s="4" t="s">
        <v>7264</v>
      </c>
      <c r="E1514" s="4"/>
      <c r="F1514" s="4"/>
      <c r="G1514" s="4"/>
      <c r="H1514" s="4"/>
      <c r="I1514" s="4"/>
      <c r="J1514" s="4"/>
      <c r="K1514" s="4"/>
      <c r="L1514" s="4"/>
      <c r="M1514" s="4"/>
      <c r="N1514" s="4"/>
      <c r="O1514" s="4"/>
      <c r="P1514" s="4"/>
      <c r="Q1514" s="4" t="s">
        <v>144</v>
      </c>
      <c r="R1514" s="4" t="s">
        <v>7331</v>
      </c>
      <c r="S1514" s="4" t="s">
        <v>7332</v>
      </c>
      <c r="T1514" s="4" t="s">
        <v>7333</v>
      </c>
      <c r="U1514" s="4" t="s">
        <v>7334</v>
      </c>
      <c r="V1514" s="4" t="s">
        <v>7335</v>
      </c>
      <c r="W1514" s="4" t="s">
        <v>150</v>
      </c>
      <c r="X1514" s="4" t="s">
        <v>99</v>
      </c>
      <c r="Y1514" s="4"/>
      <c r="Z1514" s="4" t="s">
        <v>5917</v>
      </c>
      <c r="AA1514" s="4">
        <v>1586.0</v>
      </c>
      <c r="AB1514" s="4" t="s">
        <v>101</v>
      </c>
      <c r="AC1514" s="4"/>
      <c r="AD1514" s="4"/>
      <c r="AE1514" s="4"/>
      <c r="AF1514" s="4"/>
      <c r="AG1514" s="4"/>
      <c r="AH1514" s="4"/>
      <c r="AI1514" s="4"/>
      <c r="AJ1514" s="4"/>
      <c r="AK1514" s="4"/>
      <c r="AL1514" s="4"/>
      <c r="AM1514" s="4"/>
      <c r="AN1514" s="4"/>
      <c r="AO1514" s="4"/>
      <c r="AP1514" s="4" t="str">
        <f>VLOOKUP(AA1515,[1]Trộn!AA1514:AB4506,2,FALSE)</f>
        <v>#ERROR!</v>
      </c>
      <c r="AQ1514" s="4"/>
      <c r="AR1514" s="4"/>
      <c r="AS1514" s="4"/>
      <c r="AT1514" s="4"/>
      <c r="AU1514" s="4"/>
      <c r="AV1514" s="4"/>
      <c r="AW1514" s="4"/>
      <c r="AX1514" s="4"/>
      <c r="AY1514" s="4"/>
      <c r="AZ1514" s="4"/>
      <c r="BA1514" s="4"/>
      <c r="BB1514" s="4"/>
      <c r="BC1514" s="4"/>
      <c r="BD1514" s="4"/>
      <c r="BE1514" s="4"/>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4"/>
      <c r="CB1514" s="4"/>
      <c r="CC1514" s="4"/>
      <c r="CD1514" s="4"/>
      <c r="CE1514" s="4"/>
      <c r="CF1514" s="4"/>
      <c r="CG1514" s="4"/>
      <c r="CH1514" s="4"/>
      <c r="CI1514" s="4"/>
      <c r="CJ1514" s="4"/>
      <c r="CK1514" s="4"/>
      <c r="CL1514" s="4"/>
      <c r="CM1514" s="4"/>
    </row>
    <row r="1515" ht="14.25" customHeight="1">
      <c r="A1515" s="1" t="str">
        <f t="shared" si="312"/>
        <v/>
      </c>
      <c r="B1515" s="3" t="str">
        <f t="shared" si="313"/>
        <v>Tự do chọn</v>
      </c>
      <c r="C1515" s="4" t="s">
        <v>7336</v>
      </c>
      <c r="D1515" s="4" t="s">
        <v>7264</v>
      </c>
      <c r="E1515" s="4"/>
      <c r="F1515" s="4"/>
      <c r="G1515" s="4"/>
      <c r="H1515" s="4"/>
      <c r="I1515" s="4"/>
      <c r="J1515" s="4"/>
      <c r="K1515" s="4"/>
      <c r="L1515" s="4"/>
      <c r="M1515" s="4" t="s">
        <v>49</v>
      </c>
      <c r="N1515" s="4" t="s">
        <v>5</v>
      </c>
      <c r="O1515" s="4"/>
      <c r="P1515" s="4"/>
      <c r="Q1515" s="4"/>
      <c r="R1515" s="4"/>
      <c r="S1515" s="4"/>
      <c r="T1515" s="4"/>
      <c r="U1515" s="4"/>
      <c r="V1515" s="4"/>
      <c r="W1515" s="4"/>
      <c r="X1515" s="4"/>
      <c r="Y1515" s="4"/>
      <c r="Z1515" s="4"/>
      <c r="AA1515" s="4">
        <v>1587.0</v>
      </c>
      <c r="AB1515" s="4" t="s">
        <v>47</v>
      </c>
      <c r="AC1515" s="4"/>
      <c r="AD1515" s="20" t="s">
        <v>816</v>
      </c>
      <c r="AE1515" s="4"/>
      <c r="AF1515" s="4"/>
      <c r="AG1515" s="4"/>
      <c r="AH1515" s="4"/>
      <c r="AI1515" s="4"/>
      <c r="AJ1515" s="4"/>
      <c r="AK1515" s="4"/>
      <c r="AL1515" s="4"/>
      <c r="AM1515" s="4"/>
      <c r="AN1515" s="4"/>
      <c r="AO1515" s="4"/>
      <c r="AP1515" s="4" t="str">
        <f>VLOOKUP(AA1516,[1]Trộn!AA1515:AB4507,2,FALSE)</f>
        <v>#ERROR!</v>
      </c>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c r="BM1515" s="4"/>
      <c r="BN1515" s="4"/>
      <c r="BO1515" s="4"/>
      <c r="BP1515" s="4"/>
      <c r="BQ1515" s="4"/>
      <c r="BR1515" s="4"/>
      <c r="BS1515" s="4"/>
      <c r="BT1515" s="4"/>
      <c r="BU1515" s="4"/>
      <c r="BV1515" s="4"/>
      <c r="BW1515" s="4"/>
      <c r="BX1515" s="4"/>
      <c r="BY1515" s="4"/>
      <c r="BZ1515" s="4"/>
      <c r="CA1515" s="4"/>
      <c r="CB1515" s="4"/>
      <c r="CC1515" s="4"/>
      <c r="CD1515" s="4"/>
      <c r="CE1515" s="4"/>
      <c r="CF1515" s="4"/>
      <c r="CG1515" s="4"/>
      <c r="CH1515" s="4"/>
      <c r="CI1515" s="4"/>
      <c r="CJ1515" s="4"/>
      <c r="CK1515" s="4"/>
      <c r="CL1515" s="4"/>
      <c r="CM1515" s="4"/>
    </row>
    <row r="1516" ht="14.25" customHeight="1">
      <c r="A1516" s="1" t="str">
        <f t="shared" si="312"/>
        <v/>
      </c>
      <c r="B1516" s="3" t="str">
        <f t="shared" si="313"/>
        <v>Tự do chọn</v>
      </c>
      <c r="C1516" s="4" t="s">
        <v>7336</v>
      </c>
      <c r="D1516" s="4" t="s">
        <v>7264</v>
      </c>
      <c r="E1516" s="4"/>
      <c r="F1516" s="4"/>
      <c r="G1516" s="4"/>
      <c r="H1516" s="4"/>
      <c r="I1516" s="4"/>
      <c r="J1516" s="4"/>
      <c r="K1516" s="4"/>
      <c r="L1516" s="4"/>
      <c r="M1516" s="4" t="s">
        <v>49</v>
      </c>
      <c r="N1516" s="4" t="s">
        <v>5</v>
      </c>
      <c r="O1516" s="4"/>
      <c r="P1516" s="4"/>
      <c r="Q1516" s="4"/>
      <c r="R1516" s="4"/>
      <c r="S1516" s="4"/>
      <c r="T1516" s="4"/>
      <c r="U1516" s="4"/>
      <c r="V1516" s="4"/>
      <c r="W1516" s="4"/>
      <c r="X1516" s="4"/>
      <c r="Y1516" s="4"/>
      <c r="Z1516" s="4"/>
      <c r="AA1516" s="4">
        <v>1587.0</v>
      </c>
      <c r="AB1516" s="4" t="s">
        <v>47</v>
      </c>
      <c r="AC1516" s="4"/>
      <c r="AD1516" s="20" t="s">
        <v>466</v>
      </c>
      <c r="AE1516" s="4"/>
      <c r="AF1516" s="4"/>
      <c r="AG1516" s="4"/>
      <c r="AH1516" s="4"/>
      <c r="AI1516" s="4"/>
      <c r="AJ1516" s="4"/>
      <c r="AK1516" s="4"/>
      <c r="AL1516" s="4"/>
      <c r="AM1516" s="4"/>
      <c r="AN1516" s="4"/>
      <c r="AO1516" s="4"/>
      <c r="AP1516" s="4" t="str">
        <f>VLOOKUP(AA1517,[1]Trộn!AA1516:AB4508,2,FALSE)</f>
        <v>#ERROR!</v>
      </c>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c r="CM1516" s="4"/>
    </row>
    <row r="1517" ht="14.25" customHeight="1">
      <c r="A1517" s="1" t="str">
        <f t="shared" si="312"/>
        <v>OK</v>
      </c>
      <c r="B1517" s="3" t="str">
        <f t="shared" si="313"/>
        <v>OK</v>
      </c>
      <c r="C1517" s="4" t="s">
        <v>7336</v>
      </c>
      <c r="D1517" s="4" t="s">
        <v>7264</v>
      </c>
      <c r="E1517" s="4"/>
      <c r="F1517" s="4" t="s">
        <v>7337</v>
      </c>
      <c r="G1517" s="4"/>
      <c r="H1517" s="4"/>
      <c r="I1517" s="4"/>
      <c r="J1517" s="4" t="s">
        <v>123</v>
      </c>
      <c r="K1517" s="4"/>
      <c r="L1517" s="4" t="s">
        <v>7338</v>
      </c>
      <c r="M1517" s="4" t="s">
        <v>49</v>
      </c>
      <c r="N1517" s="4" t="s">
        <v>5</v>
      </c>
      <c r="O1517" s="4" t="s">
        <v>3229</v>
      </c>
      <c r="P1517" s="4" t="s">
        <v>3766</v>
      </c>
      <c r="Q1517" s="4"/>
      <c r="R1517" s="4" t="s">
        <v>7339</v>
      </c>
      <c r="S1517" s="4" t="s">
        <v>7340</v>
      </c>
      <c r="T1517" s="4" t="s">
        <v>7341</v>
      </c>
      <c r="U1517" s="4" t="s">
        <v>7342</v>
      </c>
      <c r="V1517" s="4" t="s">
        <v>7343</v>
      </c>
      <c r="W1517" s="4" t="s">
        <v>7344</v>
      </c>
      <c r="X1517" s="4"/>
      <c r="Y1517" s="4"/>
      <c r="Z1517" s="4"/>
      <c r="AA1517" s="4">
        <v>1588.0</v>
      </c>
      <c r="AB1517" s="4" t="s">
        <v>47</v>
      </c>
      <c r="AC1517" s="4"/>
      <c r="AD1517" s="20" t="s">
        <v>485</v>
      </c>
      <c r="AE1517" s="4"/>
      <c r="AF1517" s="4"/>
      <c r="AG1517" s="4"/>
      <c r="AH1517" s="4"/>
      <c r="AI1517" s="4"/>
      <c r="AJ1517" s="4"/>
      <c r="AK1517" s="4"/>
      <c r="AL1517" s="4"/>
      <c r="AM1517" s="4"/>
      <c r="AN1517" s="4"/>
      <c r="AO1517" s="4"/>
      <c r="AP1517" s="4" t="str">
        <f>VLOOKUP(AA1518,[1]Trộn!AA1517:AB4509,2,FALSE)</f>
        <v>#ERROR!</v>
      </c>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c r="CL1517" s="4"/>
      <c r="CM1517" s="4"/>
    </row>
    <row r="1518" ht="14.25" customHeight="1">
      <c r="A1518" s="1" t="str">
        <f t="shared" si="312"/>
        <v>Giữ chỗ</v>
      </c>
      <c r="B1518" s="3" t="str">
        <f t="shared" si="313"/>
        <v>OK</v>
      </c>
      <c r="C1518" s="4" t="s">
        <v>7336</v>
      </c>
      <c r="D1518" s="4" t="s">
        <v>7264</v>
      </c>
      <c r="E1518" s="4"/>
      <c r="F1518" s="4" t="s">
        <v>7337</v>
      </c>
      <c r="G1518" s="4"/>
      <c r="H1518" s="4"/>
      <c r="I1518" s="4"/>
      <c r="J1518" s="4" t="s">
        <v>123</v>
      </c>
      <c r="K1518" s="4"/>
      <c r="L1518" s="4" t="s">
        <v>7338</v>
      </c>
      <c r="M1518" s="4" t="s">
        <v>49</v>
      </c>
      <c r="N1518" s="4" t="s">
        <v>5</v>
      </c>
      <c r="O1518" s="4" t="s">
        <v>3229</v>
      </c>
      <c r="P1518" s="4" t="s">
        <v>3766</v>
      </c>
      <c r="Q1518" s="4"/>
      <c r="R1518" s="4"/>
      <c r="S1518" s="4"/>
      <c r="T1518" s="4"/>
      <c r="U1518" s="4"/>
      <c r="V1518" s="4"/>
      <c r="W1518" s="4"/>
      <c r="X1518" s="4"/>
      <c r="Y1518" s="4"/>
      <c r="Z1518" s="4"/>
      <c r="AA1518" s="4">
        <v>1588.0</v>
      </c>
      <c r="AB1518" s="4" t="s">
        <v>47</v>
      </c>
      <c r="AC1518" s="4"/>
      <c r="AD1518" s="20" t="s">
        <v>489</v>
      </c>
      <c r="AE1518" s="4"/>
      <c r="AF1518" s="4"/>
      <c r="AG1518" s="4"/>
      <c r="AH1518" s="4"/>
      <c r="AI1518" s="4"/>
      <c r="AJ1518" s="4"/>
      <c r="AK1518" s="4"/>
      <c r="AL1518" s="4"/>
      <c r="AM1518" s="4"/>
      <c r="AN1518" s="4"/>
      <c r="AO1518" s="4"/>
      <c r="AP1518" s="4" t="str">
        <f>VLOOKUP(AA1519,[1]Trộn!AA1518:AB4510,2,FALSE)</f>
        <v>#ERROR!</v>
      </c>
      <c r="AQ1518" s="4"/>
      <c r="AR1518" s="4"/>
      <c r="AS1518" s="4"/>
      <c r="AT1518" s="4"/>
      <c r="AU1518" s="4"/>
      <c r="AV1518" s="4"/>
      <c r="AW1518" s="4"/>
      <c r="AX1518" s="4"/>
      <c r="AY1518" s="4"/>
      <c r="AZ1518" s="4"/>
      <c r="BA1518" s="4"/>
      <c r="BB1518" s="4"/>
      <c r="BC1518" s="4"/>
      <c r="BD1518" s="4"/>
      <c r="BE1518" s="4"/>
      <c r="BF1518" s="4"/>
      <c r="BG1518" s="4"/>
      <c r="BH1518" s="4"/>
      <c r="BI1518" s="4"/>
      <c r="BJ1518" s="4"/>
      <c r="BK1518" s="4"/>
      <c r="BL1518" s="4"/>
      <c r="BM1518" s="4"/>
      <c r="BN1518" s="4"/>
      <c r="BO1518" s="4"/>
      <c r="BP1518" s="4"/>
      <c r="BQ1518" s="4"/>
      <c r="BR1518" s="4"/>
      <c r="BS1518" s="4"/>
      <c r="BT1518" s="4"/>
      <c r="BU1518" s="4"/>
      <c r="BV1518" s="4"/>
      <c r="BW1518" s="4"/>
      <c r="BX1518" s="4"/>
      <c r="BY1518" s="4"/>
      <c r="BZ1518" s="4"/>
      <c r="CA1518" s="4"/>
      <c r="CB1518" s="4"/>
      <c r="CC1518" s="4"/>
      <c r="CD1518" s="4"/>
      <c r="CE1518" s="4"/>
      <c r="CF1518" s="4"/>
      <c r="CG1518" s="4"/>
      <c r="CH1518" s="4"/>
      <c r="CI1518" s="4"/>
      <c r="CJ1518" s="4"/>
      <c r="CK1518" s="4"/>
      <c r="CL1518" s="4"/>
      <c r="CM1518" s="4"/>
    </row>
    <row r="1519" ht="14.25" customHeight="1">
      <c r="A1519" s="1" t="str">
        <f t="shared" si="312"/>
        <v>OK</v>
      </c>
      <c r="B1519" s="3" t="str">
        <f t="shared" si="313"/>
        <v>OK</v>
      </c>
      <c r="C1519" s="4" t="s">
        <v>7336</v>
      </c>
      <c r="D1519" s="4" t="s">
        <v>7264</v>
      </c>
      <c r="E1519" s="4"/>
      <c r="F1519" s="4"/>
      <c r="G1519" s="4"/>
      <c r="H1519" s="4"/>
      <c r="I1519" s="4"/>
      <c r="J1519" s="4"/>
      <c r="K1519" s="4"/>
      <c r="L1519" s="4"/>
      <c r="M1519" s="4" t="s">
        <v>49</v>
      </c>
      <c r="N1519" s="4" t="s">
        <v>5</v>
      </c>
      <c r="O1519" s="4" t="s">
        <v>2625</v>
      </c>
      <c r="P1519" s="4" t="s">
        <v>2626</v>
      </c>
      <c r="Q1519" s="4"/>
      <c r="R1519" s="4" t="s">
        <v>7345</v>
      </c>
      <c r="S1519" s="4" t="s">
        <v>2628</v>
      </c>
      <c r="T1519" s="4" t="s">
        <v>227</v>
      </c>
      <c r="U1519" s="4" t="s">
        <v>114</v>
      </c>
      <c r="V1519" s="4" t="s">
        <v>115</v>
      </c>
      <c r="W1519" s="4" t="s">
        <v>116</v>
      </c>
      <c r="X1519" s="4"/>
      <c r="Y1519" s="4"/>
      <c r="Z1519" s="4"/>
      <c r="AA1519" s="4">
        <v>1589.0</v>
      </c>
      <c r="AB1519" s="4" t="s">
        <v>47</v>
      </c>
      <c r="AC1519" s="4"/>
      <c r="AD1519" s="20" t="s">
        <v>494</v>
      </c>
      <c r="AE1519" s="4"/>
      <c r="AF1519" s="4"/>
      <c r="AG1519" s="4"/>
      <c r="AH1519" s="4"/>
      <c r="AI1519" s="4"/>
      <c r="AJ1519" s="4"/>
      <c r="AK1519" s="4"/>
      <c r="AL1519" s="4"/>
      <c r="AM1519" s="4"/>
      <c r="AN1519" s="4"/>
      <c r="AO1519" s="4"/>
      <c r="AP1519" s="4" t="str">
        <f>VLOOKUP(AA1520,[1]Trộn!AA1519:AB4511,2,FALSE)</f>
        <v>#ERROR!</v>
      </c>
      <c r="AQ1519" s="4"/>
      <c r="AR1519" s="4"/>
      <c r="AS1519" s="4"/>
      <c r="AT1519" s="4"/>
      <c r="AU1519" s="4"/>
      <c r="AV1519" s="4"/>
      <c r="AW1519" s="4"/>
      <c r="AX1519" s="4"/>
      <c r="AY1519" s="4"/>
      <c r="AZ1519" s="4"/>
      <c r="BA1519" s="4"/>
      <c r="BB1519" s="4"/>
      <c r="BC1519" s="4"/>
      <c r="BD1519" s="4"/>
      <c r="BE1519" s="4"/>
      <c r="BF1519" s="4"/>
      <c r="BG1519" s="4"/>
      <c r="BH1519" s="4"/>
      <c r="BI1519" s="4"/>
      <c r="BJ1519" s="4"/>
      <c r="BK1519" s="4"/>
      <c r="BL1519" s="4"/>
      <c r="BM1519" s="4"/>
      <c r="BN1519" s="4"/>
      <c r="BO1519" s="4"/>
      <c r="BP1519" s="4"/>
      <c r="BQ1519" s="4"/>
      <c r="BR1519" s="4"/>
      <c r="BS1519" s="4"/>
      <c r="BT1519" s="4"/>
      <c r="BU1519" s="4"/>
      <c r="BV1519" s="4"/>
      <c r="BW1519" s="4"/>
      <c r="BX1519" s="4"/>
      <c r="BY1519" s="4"/>
      <c r="BZ1519" s="4"/>
      <c r="CA1519" s="4"/>
      <c r="CB1519" s="4"/>
      <c r="CC1519" s="4"/>
      <c r="CD1519" s="4"/>
      <c r="CE1519" s="4"/>
      <c r="CF1519" s="4"/>
      <c r="CG1519" s="4"/>
      <c r="CH1519" s="4"/>
      <c r="CI1519" s="4"/>
      <c r="CJ1519" s="4"/>
      <c r="CK1519" s="4"/>
      <c r="CL1519" s="4"/>
      <c r="CM1519" s="4"/>
    </row>
    <row r="1520" ht="14.25" customHeight="1">
      <c r="A1520" s="1" t="str">
        <f t="shared" si="312"/>
        <v>OK</v>
      </c>
      <c r="B1520" s="3" t="str">
        <f t="shared" si="313"/>
        <v>OK</v>
      </c>
      <c r="C1520" s="4" t="s">
        <v>7336</v>
      </c>
      <c r="D1520" s="4" t="s">
        <v>7264</v>
      </c>
      <c r="E1520" s="4"/>
      <c r="F1520" s="4"/>
      <c r="G1520" s="4"/>
      <c r="H1520" s="4"/>
      <c r="I1520" s="4"/>
      <c r="J1520" s="4"/>
      <c r="K1520" s="4"/>
      <c r="L1520" s="4"/>
      <c r="M1520" s="4" t="s">
        <v>49</v>
      </c>
      <c r="N1520" s="4" t="s">
        <v>5</v>
      </c>
      <c r="O1520" s="4" t="s">
        <v>2625</v>
      </c>
      <c r="P1520" s="4" t="s">
        <v>2626</v>
      </c>
      <c r="Q1520" s="4"/>
      <c r="R1520" s="4" t="s">
        <v>7345</v>
      </c>
      <c r="S1520" s="4" t="s">
        <v>2628</v>
      </c>
      <c r="T1520" s="4" t="s">
        <v>227</v>
      </c>
      <c r="U1520" s="4" t="s">
        <v>114</v>
      </c>
      <c r="V1520" s="4" t="s">
        <v>115</v>
      </c>
      <c r="W1520" s="4" t="s">
        <v>116</v>
      </c>
      <c r="X1520" s="4" t="s">
        <v>410</v>
      </c>
      <c r="Y1520" s="4" t="s">
        <v>7346</v>
      </c>
      <c r="Z1520" s="4"/>
      <c r="AA1520" s="4">
        <v>1589.0</v>
      </c>
      <c r="AB1520" s="4" t="s">
        <v>47</v>
      </c>
      <c r="AC1520" s="4"/>
      <c r="AD1520" s="20" t="s">
        <v>112</v>
      </c>
      <c r="AE1520" s="4"/>
      <c r="AF1520" s="4"/>
      <c r="AG1520" s="4"/>
      <c r="AH1520" s="4"/>
      <c r="AI1520" s="4"/>
      <c r="AJ1520" s="4"/>
      <c r="AK1520" s="4"/>
      <c r="AL1520" s="4"/>
      <c r="AM1520" s="4"/>
      <c r="AN1520" s="4"/>
      <c r="AO1520" s="4"/>
      <c r="AP1520" s="4" t="str">
        <f>VLOOKUP(AA1521,[1]Trộn!AA1520:AB4512,2,FALSE)</f>
        <v>#ERROR!</v>
      </c>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c r="CF1520" s="4"/>
      <c r="CG1520" s="4"/>
      <c r="CH1520" s="4"/>
      <c r="CI1520" s="4"/>
      <c r="CJ1520" s="4"/>
      <c r="CK1520" s="4"/>
      <c r="CL1520" s="4"/>
      <c r="CM1520" s="4"/>
    </row>
    <row r="1521" ht="14.25" customHeight="1">
      <c r="A1521" s="1" t="str">
        <f t="shared" si="312"/>
        <v/>
      </c>
      <c r="B1521" s="3">
        <f t="shared" si="313"/>
        <v>0</v>
      </c>
      <c r="C1521" s="4" t="s">
        <v>7336</v>
      </c>
      <c r="D1521" s="4" t="s">
        <v>7264</v>
      </c>
      <c r="E1521" s="4"/>
      <c r="F1521" s="4" t="s">
        <v>7337</v>
      </c>
      <c r="G1521" s="4"/>
      <c r="H1521" s="4"/>
      <c r="I1521" s="4"/>
      <c r="J1521" s="4" t="s">
        <v>123</v>
      </c>
      <c r="K1521" s="4"/>
      <c r="L1521" s="4" t="s">
        <v>7338</v>
      </c>
      <c r="M1521" s="4"/>
      <c r="N1521" s="4"/>
      <c r="O1521" s="4"/>
      <c r="P1521" s="4" t="s">
        <v>7347</v>
      </c>
      <c r="Q1521" s="4" t="s">
        <v>5</v>
      </c>
      <c r="R1521" s="4" t="s">
        <v>7348</v>
      </c>
      <c r="S1521" s="4" t="s">
        <v>7349</v>
      </c>
      <c r="T1521" s="4" t="s">
        <v>7350</v>
      </c>
      <c r="U1521" s="4" t="s">
        <v>7351</v>
      </c>
      <c r="V1521" s="4" t="s">
        <v>150</v>
      </c>
      <c r="W1521" s="4" t="s">
        <v>150</v>
      </c>
      <c r="X1521" s="4" t="s">
        <v>171</v>
      </c>
      <c r="Y1521" s="4"/>
      <c r="Z1521" s="4" t="s">
        <v>7352</v>
      </c>
      <c r="AA1521" s="4">
        <v>1590.0</v>
      </c>
      <c r="AB1521" s="4" t="s">
        <v>13</v>
      </c>
      <c r="AC1521" s="4"/>
      <c r="AD1521" s="4"/>
      <c r="AE1521" s="4"/>
      <c r="AF1521" s="4"/>
      <c r="AG1521" s="4"/>
      <c r="AH1521" s="4"/>
      <c r="AI1521" s="4"/>
      <c r="AJ1521" s="4"/>
      <c r="AK1521" s="4"/>
      <c r="AL1521" s="4"/>
      <c r="AM1521" s="4"/>
      <c r="AN1521" s="4"/>
      <c r="AO1521" s="4"/>
      <c r="AP1521" s="4" t="str">
        <f>VLOOKUP(AA1522,[1]Trộn!AA1521:AB4513,2,FALSE)</f>
        <v>#ERROR!</v>
      </c>
      <c r="AQ1521" s="4"/>
      <c r="AR1521" s="4"/>
      <c r="AS1521" s="4"/>
      <c r="AT1521" s="4"/>
      <c r="AU1521" s="4"/>
      <c r="AV1521" s="4"/>
      <c r="AW1521" s="4"/>
      <c r="AX1521" s="4"/>
      <c r="AY1521" s="4"/>
      <c r="AZ1521" s="4"/>
      <c r="BA1521" s="4"/>
      <c r="BB1521" s="4"/>
      <c r="BC1521" s="4"/>
      <c r="BD1521" s="4"/>
      <c r="BE1521" s="4"/>
      <c r="BF1521" s="4"/>
      <c r="BG1521" s="4"/>
      <c r="BH1521" s="4"/>
      <c r="BI1521" s="4"/>
      <c r="BJ1521" s="4"/>
      <c r="BK1521" s="4"/>
      <c r="BL1521" s="4"/>
      <c r="BM1521" s="4"/>
      <c r="BN1521" s="4"/>
      <c r="BO1521" s="4"/>
      <c r="BP1521" s="4"/>
      <c r="BQ1521" s="4"/>
      <c r="BR1521" s="4"/>
      <c r="BS1521" s="4"/>
      <c r="BT1521" s="4"/>
      <c r="BU1521" s="4"/>
      <c r="BV1521" s="4"/>
      <c r="BW1521" s="4"/>
      <c r="BX1521" s="4"/>
      <c r="BY1521" s="4"/>
      <c r="BZ1521" s="4"/>
      <c r="CA1521" s="4"/>
      <c r="CB1521" s="4"/>
      <c r="CC1521" s="4"/>
      <c r="CD1521" s="4"/>
      <c r="CE1521" s="4"/>
      <c r="CF1521" s="4"/>
      <c r="CG1521" s="4"/>
      <c r="CH1521" s="4"/>
      <c r="CI1521" s="4"/>
      <c r="CJ1521" s="4"/>
      <c r="CK1521" s="4"/>
      <c r="CL1521" s="4"/>
      <c r="CM1521" s="4"/>
    </row>
    <row r="1522" ht="14.25" customHeight="1">
      <c r="A1522" s="1" t="str">
        <f t="shared" si="312"/>
        <v/>
      </c>
      <c r="B1522" s="3">
        <f t="shared" si="313"/>
        <v>0</v>
      </c>
      <c r="C1522" s="4" t="s">
        <v>7336</v>
      </c>
      <c r="D1522" s="4" t="s">
        <v>7264</v>
      </c>
      <c r="E1522" s="4"/>
      <c r="F1522" s="4"/>
      <c r="G1522" s="4"/>
      <c r="H1522" s="4"/>
      <c r="I1522" s="4"/>
      <c r="J1522" s="4"/>
      <c r="K1522" s="4"/>
      <c r="L1522" s="4"/>
      <c r="M1522" s="4"/>
      <c r="N1522" s="4"/>
      <c r="O1522" s="4"/>
      <c r="P1522" s="4" t="s">
        <v>7353</v>
      </c>
      <c r="Q1522" s="4" t="s">
        <v>9</v>
      </c>
      <c r="R1522" s="4" t="s">
        <v>7354</v>
      </c>
      <c r="S1522" s="4" t="s">
        <v>150</v>
      </c>
      <c r="T1522" s="4" t="s">
        <v>150</v>
      </c>
      <c r="U1522" s="4" t="s">
        <v>150</v>
      </c>
      <c r="V1522" s="4" t="s">
        <v>150</v>
      </c>
      <c r="W1522" s="4" t="s">
        <v>150</v>
      </c>
      <c r="X1522" s="4" t="s">
        <v>7355</v>
      </c>
      <c r="Y1522" s="4"/>
      <c r="Z1522" s="4" t="s">
        <v>7356</v>
      </c>
      <c r="AA1522" s="4">
        <v>1591.0</v>
      </c>
      <c r="AB1522" s="4" t="s">
        <v>13</v>
      </c>
      <c r="AC1522" s="4"/>
      <c r="AD1522" s="4"/>
      <c r="AE1522" s="4"/>
      <c r="AF1522" s="4"/>
      <c r="AG1522" s="4"/>
      <c r="AH1522" s="4"/>
      <c r="AI1522" s="4"/>
      <c r="AJ1522" s="4"/>
      <c r="AK1522" s="4"/>
      <c r="AL1522" s="4"/>
      <c r="AM1522" s="4"/>
      <c r="AN1522" s="4"/>
      <c r="AO1522" s="4"/>
      <c r="AP1522" s="4" t="str">
        <f>VLOOKUP(AA1523,[1]Trộn!AA1522:AB4514,2,FALSE)</f>
        <v>#ERROR!</v>
      </c>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4"/>
      <c r="CE1522" s="4"/>
      <c r="CF1522" s="4"/>
      <c r="CG1522" s="4"/>
      <c r="CH1522" s="4"/>
      <c r="CI1522" s="4"/>
      <c r="CJ1522" s="4"/>
      <c r="CK1522" s="4"/>
      <c r="CL1522" s="4"/>
      <c r="CM1522" s="4"/>
    </row>
    <row r="1523" ht="14.25" customHeight="1">
      <c r="A1523" s="1" t="str">
        <f t="shared" si="312"/>
        <v/>
      </c>
      <c r="B1523" s="3">
        <f t="shared" si="313"/>
        <v>0</v>
      </c>
      <c r="C1523" s="4" t="s">
        <v>7336</v>
      </c>
      <c r="D1523" s="4" t="s">
        <v>7264</v>
      </c>
      <c r="E1523" s="4"/>
      <c r="F1523" s="4"/>
      <c r="G1523" s="4"/>
      <c r="H1523" s="4"/>
      <c r="I1523" s="4"/>
      <c r="J1523" s="4"/>
      <c r="K1523" s="4"/>
      <c r="L1523" s="4"/>
      <c r="M1523" s="4"/>
      <c r="N1523" s="4"/>
      <c r="O1523" s="4"/>
      <c r="P1523" s="4"/>
      <c r="Q1523" s="4" t="s">
        <v>144</v>
      </c>
      <c r="R1523" s="4" t="s">
        <v>7357</v>
      </c>
      <c r="S1523" s="4" t="s">
        <v>7358</v>
      </c>
      <c r="T1523" s="4" t="s">
        <v>7359</v>
      </c>
      <c r="U1523" s="4" t="s">
        <v>7360</v>
      </c>
      <c r="V1523" s="4" t="s">
        <v>7361</v>
      </c>
      <c r="W1523" s="4" t="s">
        <v>7362</v>
      </c>
      <c r="X1523" s="4" t="s">
        <v>151</v>
      </c>
      <c r="Y1523" s="4"/>
      <c r="Z1523" s="4" t="s">
        <v>1912</v>
      </c>
      <c r="AA1523" s="4">
        <v>1592.0</v>
      </c>
      <c r="AB1523" s="4" t="s">
        <v>101</v>
      </c>
      <c r="AC1523" s="4"/>
      <c r="AD1523" s="4"/>
      <c r="AE1523" s="4"/>
      <c r="AF1523" s="4"/>
      <c r="AG1523" s="4"/>
      <c r="AH1523" s="4"/>
      <c r="AI1523" s="4"/>
      <c r="AJ1523" s="4"/>
      <c r="AK1523" s="4"/>
      <c r="AL1523" s="4"/>
      <c r="AM1523" s="4"/>
      <c r="AN1523" s="4"/>
      <c r="AO1523" s="4"/>
      <c r="AP1523" s="4" t="str">
        <f>VLOOKUP(AA1524,[1]Trộn!AA1523:AB4515,2,FALSE)</f>
        <v>#ERROR!</v>
      </c>
      <c r="AQ1523" s="4"/>
      <c r="AR1523" s="4"/>
      <c r="AS1523" s="4"/>
      <c r="AT1523" s="4"/>
      <c r="AU1523" s="4"/>
      <c r="AV1523" s="4"/>
      <c r="AW1523" s="4"/>
      <c r="AX1523" s="4"/>
      <c r="AY1523" s="4"/>
      <c r="AZ1523" s="4"/>
      <c r="BA1523" s="4"/>
      <c r="BB1523" s="4"/>
      <c r="BC1523" s="4"/>
      <c r="BD1523" s="4"/>
      <c r="BE1523" s="4"/>
      <c r="BF1523" s="4"/>
      <c r="BG1523" s="4"/>
      <c r="BH1523" s="4"/>
      <c r="BI1523" s="4"/>
      <c r="BJ1523" s="4"/>
      <c r="BK1523" s="4"/>
      <c r="BL1523" s="4"/>
      <c r="BM1523" s="4"/>
      <c r="BN1523" s="4"/>
      <c r="BO1523" s="4"/>
      <c r="BP1523" s="4"/>
      <c r="BQ1523" s="4"/>
      <c r="BR1523" s="4"/>
      <c r="BS1523" s="4"/>
      <c r="BT1523" s="4"/>
      <c r="BU1523" s="4"/>
      <c r="BV1523" s="4"/>
      <c r="BW1523" s="4"/>
      <c r="BX1523" s="4"/>
      <c r="BY1523" s="4"/>
      <c r="BZ1523" s="4"/>
      <c r="CA1523" s="4"/>
      <c r="CB1523" s="4"/>
      <c r="CC1523" s="4"/>
      <c r="CD1523" s="4"/>
      <c r="CE1523" s="4"/>
      <c r="CF1523" s="4"/>
      <c r="CG1523" s="4"/>
      <c r="CH1523" s="4"/>
      <c r="CI1523" s="4"/>
      <c r="CJ1523" s="4"/>
      <c r="CK1523" s="4"/>
      <c r="CL1523" s="4"/>
      <c r="CM1523" s="4"/>
    </row>
    <row r="1524" ht="14.25" customHeight="1">
      <c r="A1524" s="1" t="str">
        <f t="shared" si="312"/>
        <v>OK</v>
      </c>
      <c r="B1524" s="3" t="str">
        <f t="shared" si="313"/>
        <v>OK</v>
      </c>
      <c r="C1524" s="4" t="s">
        <v>7363</v>
      </c>
      <c r="D1524" s="4" t="s">
        <v>7264</v>
      </c>
      <c r="E1524" s="4" t="s">
        <v>7364</v>
      </c>
      <c r="F1524" s="4" t="s">
        <v>7365</v>
      </c>
      <c r="G1524" s="4" t="s">
        <v>7366</v>
      </c>
      <c r="H1524" s="4"/>
      <c r="I1524" s="4"/>
      <c r="J1524" s="4"/>
      <c r="K1524" s="4"/>
      <c r="L1524" s="4"/>
      <c r="M1524" s="4" t="s">
        <v>49</v>
      </c>
      <c r="N1524" s="4" t="s">
        <v>5</v>
      </c>
      <c r="O1524" s="4" t="s">
        <v>3108</v>
      </c>
      <c r="P1524" s="4" t="s">
        <v>3244</v>
      </c>
      <c r="Q1524" s="4"/>
      <c r="R1524" s="4" t="s">
        <v>7367</v>
      </c>
      <c r="S1524" s="4" t="s">
        <v>7368</v>
      </c>
      <c r="T1524" s="4" t="s">
        <v>7369</v>
      </c>
      <c r="U1524" s="4" t="s">
        <v>7370</v>
      </c>
      <c r="V1524" s="4" t="s">
        <v>7371</v>
      </c>
      <c r="W1524" s="4" t="s">
        <v>5516</v>
      </c>
      <c r="X1524" s="4"/>
      <c r="Y1524" s="4"/>
      <c r="Z1524" s="4"/>
      <c r="AA1524" s="4">
        <v>1593.0</v>
      </c>
      <c r="AB1524" s="4" t="s">
        <v>47</v>
      </c>
      <c r="AC1524" s="4"/>
      <c r="AD1524" s="20" t="s">
        <v>534</v>
      </c>
      <c r="AE1524" s="4"/>
      <c r="AF1524" s="4"/>
      <c r="AG1524" s="4"/>
      <c r="AH1524" s="4"/>
      <c r="AI1524" s="4"/>
      <c r="AJ1524" s="4"/>
      <c r="AK1524" s="4"/>
      <c r="AL1524" s="4"/>
      <c r="AM1524" s="4"/>
      <c r="AN1524" s="4"/>
      <c r="AO1524" s="4"/>
      <c r="AP1524" s="4" t="str">
        <f>VLOOKUP(AA1525,[1]Trộn!AA1524:AB4516,2,FALSE)</f>
        <v>#ERROR!</v>
      </c>
      <c r="AQ1524" s="4"/>
      <c r="AR1524" s="4"/>
      <c r="AS1524" s="4"/>
      <c r="AT1524" s="4"/>
      <c r="AU1524" s="4"/>
      <c r="AV1524" s="4"/>
      <c r="AW1524" s="4"/>
      <c r="AX1524" s="4"/>
      <c r="AY1524" s="4"/>
      <c r="AZ1524" s="4"/>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row>
    <row r="1525" ht="14.25" customHeight="1">
      <c r="A1525" s="1" t="str">
        <f t="shared" si="312"/>
        <v>OK</v>
      </c>
      <c r="B1525" s="3" t="str">
        <f t="shared" si="313"/>
        <v>OK</v>
      </c>
      <c r="C1525" s="4" t="s">
        <v>7363</v>
      </c>
      <c r="D1525" s="4" t="s">
        <v>7264</v>
      </c>
      <c r="E1525" s="4" t="s">
        <v>7364</v>
      </c>
      <c r="F1525" s="4" t="s">
        <v>7365</v>
      </c>
      <c r="G1525" s="4" t="s">
        <v>7366</v>
      </c>
      <c r="H1525" s="4"/>
      <c r="I1525" s="4"/>
      <c r="J1525" s="4"/>
      <c r="K1525" s="4"/>
      <c r="L1525" s="4"/>
      <c r="M1525" s="4" t="s">
        <v>49</v>
      </c>
      <c r="N1525" s="4" t="s">
        <v>5</v>
      </c>
      <c r="O1525" s="4" t="s">
        <v>3108</v>
      </c>
      <c r="P1525" s="4" t="s">
        <v>3244</v>
      </c>
      <c r="Q1525" s="4"/>
      <c r="R1525" s="4" t="s">
        <v>7367</v>
      </c>
      <c r="S1525" s="4" t="s">
        <v>7368</v>
      </c>
      <c r="T1525" s="4" t="s">
        <v>7369</v>
      </c>
      <c r="U1525" s="4" t="s">
        <v>7370</v>
      </c>
      <c r="V1525" s="4" t="s">
        <v>7371</v>
      </c>
      <c r="W1525" s="4" t="s">
        <v>5516</v>
      </c>
      <c r="X1525" s="4" t="s">
        <v>171</v>
      </c>
      <c r="Y1525" s="4" t="s">
        <v>7372</v>
      </c>
      <c r="Z1525" s="4"/>
      <c r="AA1525" s="4">
        <v>1593.0</v>
      </c>
      <c r="AB1525" s="4" t="s">
        <v>47</v>
      </c>
      <c r="AC1525" s="4"/>
      <c r="AD1525" s="20" t="s">
        <v>615</v>
      </c>
      <c r="AE1525" s="4"/>
      <c r="AF1525" s="4"/>
      <c r="AG1525" s="4"/>
      <c r="AH1525" s="4"/>
      <c r="AI1525" s="4"/>
      <c r="AJ1525" s="4"/>
      <c r="AK1525" s="4"/>
      <c r="AL1525" s="4"/>
      <c r="AM1525" s="4"/>
      <c r="AN1525" s="4"/>
      <c r="AO1525" s="4"/>
      <c r="AP1525" s="4" t="str">
        <f>VLOOKUP(AA1526,[1]Trộn!AA1525:AB4517,2,FALSE)</f>
        <v>#ERROR!</v>
      </c>
      <c r="AQ1525" s="4"/>
      <c r="AR1525" s="4"/>
      <c r="AS1525" s="4"/>
      <c r="AT1525" s="4"/>
      <c r="AU1525" s="4"/>
      <c r="AV1525" s="4"/>
      <c r="AW1525" s="4"/>
      <c r="AX1525" s="4"/>
      <c r="AY1525" s="4"/>
      <c r="AZ1525" s="4"/>
      <c r="BA1525" s="4"/>
      <c r="BB1525" s="4"/>
      <c r="BC1525" s="4"/>
      <c r="BD1525" s="4"/>
      <c r="BE1525" s="4"/>
      <c r="BF1525" s="4"/>
      <c r="BG1525" s="4"/>
      <c r="BH1525" s="4"/>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c r="CM1525" s="4"/>
    </row>
    <row r="1526" ht="14.25" customHeight="1">
      <c r="A1526" s="1" t="str">
        <f t="shared" si="312"/>
        <v>OK</v>
      </c>
      <c r="B1526" s="3" t="str">
        <f t="shared" si="313"/>
        <v>OK</v>
      </c>
      <c r="C1526" s="4" t="s">
        <v>7363</v>
      </c>
      <c r="D1526" s="4" t="s">
        <v>7264</v>
      </c>
      <c r="E1526" s="4"/>
      <c r="F1526" s="4"/>
      <c r="G1526" s="4"/>
      <c r="H1526" s="4"/>
      <c r="I1526" s="4"/>
      <c r="J1526" s="4"/>
      <c r="K1526" s="4"/>
      <c r="L1526" s="4"/>
      <c r="M1526" s="4" t="s">
        <v>49</v>
      </c>
      <c r="N1526" s="4" t="s">
        <v>5</v>
      </c>
      <c r="O1526" s="4" t="s">
        <v>2631</v>
      </c>
      <c r="P1526" s="4" t="s">
        <v>3197</v>
      </c>
      <c r="Q1526" s="4"/>
      <c r="R1526" s="4" t="s">
        <v>7373</v>
      </c>
      <c r="S1526" s="4" t="s">
        <v>7374</v>
      </c>
      <c r="T1526" s="4" t="s">
        <v>7375</v>
      </c>
      <c r="U1526" s="4" t="s">
        <v>7376</v>
      </c>
      <c r="V1526" s="4" t="s">
        <v>3409</v>
      </c>
      <c r="W1526" s="4" t="s">
        <v>7377</v>
      </c>
      <c r="X1526" s="4"/>
      <c r="Y1526" s="4"/>
      <c r="Z1526" s="4"/>
      <c r="AA1526" s="4">
        <v>1594.0</v>
      </c>
      <c r="AB1526" s="4" t="s">
        <v>47</v>
      </c>
      <c r="AC1526" s="4"/>
      <c r="AD1526" s="20" t="s">
        <v>629</v>
      </c>
      <c r="AE1526" s="4"/>
      <c r="AF1526" s="4"/>
      <c r="AG1526" s="4"/>
      <c r="AH1526" s="4"/>
      <c r="AI1526" s="4"/>
      <c r="AJ1526" s="4"/>
      <c r="AK1526" s="4"/>
      <c r="AL1526" s="4"/>
      <c r="AM1526" s="4"/>
      <c r="AN1526" s="4"/>
      <c r="AO1526" s="4"/>
      <c r="AP1526" s="4" t="str">
        <f>VLOOKUP(AA1527,[1]Trộn!AA1526:AB4518,2,FALSE)</f>
        <v>#ERROR!</v>
      </c>
      <c r="AQ1526" s="4"/>
      <c r="AR1526" s="4"/>
      <c r="AS1526" s="4"/>
      <c r="AT1526" s="4"/>
      <c r="AU1526" s="4"/>
      <c r="AV1526" s="4"/>
      <c r="AW1526" s="4"/>
      <c r="AX1526" s="4"/>
      <c r="AY1526" s="4"/>
      <c r="AZ1526" s="4"/>
      <c r="BA1526" s="4"/>
      <c r="BB1526" s="4"/>
      <c r="BC1526" s="4"/>
      <c r="BD1526" s="4"/>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c r="CM1526" s="4"/>
    </row>
    <row r="1527" ht="14.25" customHeight="1">
      <c r="A1527" s="1" t="str">
        <f t="shared" si="312"/>
        <v>Giữ chỗ</v>
      </c>
      <c r="B1527" s="3" t="str">
        <f t="shared" si="313"/>
        <v>OK</v>
      </c>
      <c r="C1527" s="4" t="s">
        <v>7363</v>
      </c>
      <c r="D1527" s="4" t="s">
        <v>7264</v>
      </c>
      <c r="E1527" s="4"/>
      <c r="F1527" s="4"/>
      <c r="G1527" s="4"/>
      <c r="H1527" s="4"/>
      <c r="I1527" s="4"/>
      <c r="J1527" s="4"/>
      <c r="K1527" s="4"/>
      <c r="L1527" s="4"/>
      <c r="M1527" s="4" t="s">
        <v>49</v>
      </c>
      <c r="N1527" s="4" t="s">
        <v>5</v>
      </c>
      <c r="O1527" s="4" t="s">
        <v>2631</v>
      </c>
      <c r="P1527" s="4" t="s">
        <v>3197</v>
      </c>
      <c r="Q1527" s="4"/>
      <c r="R1527" s="4"/>
      <c r="S1527" s="4"/>
      <c r="T1527" s="4"/>
      <c r="U1527" s="4"/>
      <c r="V1527" s="4"/>
      <c r="W1527" s="4"/>
      <c r="X1527" s="4"/>
      <c r="Y1527" s="4"/>
      <c r="Z1527" s="4"/>
      <c r="AA1527" s="4">
        <v>1594.0</v>
      </c>
      <c r="AB1527" s="4" t="s">
        <v>47</v>
      </c>
      <c r="AC1527" s="4"/>
      <c r="AD1527" s="20" t="s">
        <v>646</v>
      </c>
      <c r="AE1527" s="4"/>
      <c r="AF1527" s="4"/>
      <c r="AG1527" s="4"/>
      <c r="AH1527" s="4"/>
      <c r="AI1527" s="4"/>
      <c r="AJ1527" s="4"/>
      <c r="AK1527" s="4"/>
      <c r="AL1527" s="4"/>
      <c r="AM1527" s="4"/>
      <c r="AN1527" s="4"/>
      <c r="AO1527" s="4"/>
      <c r="AP1527" s="4" t="str">
        <f>VLOOKUP(AA1528,[1]Trộn!AA1527:AB4519,2,FALSE)</f>
        <v>#ERROR!</v>
      </c>
      <c r="AQ1527" s="4"/>
      <c r="AR1527" s="4"/>
      <c r="AS1527" s="4"/>
      <c r="AT1527" s="4"/>
      <c r="AU1527" s="4"/>
      <c r="AV1527" s="4"/>
      <c r="AW1527" s="4"/>
      <c r="AX1527" s="4"/>
      <c r="AY1527" s="4"/>
      <c r="AZ1527" s="4"/>
      <c r="BA1527" s="4"/>
      <c r="BB1527" s="4"/>
      <c r="BC1527" s="4"/>
      <c r="BD1527" s="4"/>
      <c r="BE1527" s="4"/>
      <c r="BF1527" s="4"/>
      <c r="BG1527" s="4"/>
      <c r="BH1527" s="4"/>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c r="CL1527" s="4"/>
      <c r="CM1527" s="4"/>
    </row>
    <row r="1528" ht="14.25" customHeight="1">
      <c r="A1528" s="1" t="str">
        <f t="shared" si="312"/>
        <v>OK</v>
      </c>
      <c r="B1528" s="3" t="str">
        <f t="shared" si="313"/>
        <v>OK</v>
      </c>
      <c r="C1528" s="4" t="s">
        <v>7363</v>
      </c>
      <c r="D1528" s="4" t="s">
        <v>7264</v>
      </c>
      <c r="E1528" s="4"/>
      <c r="F1528" s="4"/>
      <c r="G1528" s="4"/>
      <c r="H1528" s="4"/>
      <c r="I1528" s="4"/>
      <c r="J1528" s="4"/>
      <c r="K1528" s="4"/>
      <c r="L1528" s="4"/>
      <c r="M1528" s="4" t="s">
        <v>49</v>
      </c>
      <c r="N1528" s="4" t="s">
        <v>5</v>
      </c>
      <c r="O1528" s="4" t="s">
        <v>3767</v>
      </c>
      <c r="P1528" s="4" t="s">
        <v>3884</v>
      </c>
      <c r="Q1528" s="4"/>
      <c r="R1528" s="4" t="s">
        <v>7378</v>
      </c>
      <c r="S1528" s="4" t="s">
        <v>7379</v>
      </c>
      <c r="T1528" s="4" t="s">
        <v>7380</v>
      </c>
      <c r="U1528" s="4" t="s">
        <v>7381</v>
      </c>
      <c r="V1528" s="4" t="s">
        <v>7382</v>
      </c>
      <c r="W1528" s="4" t="s">
        <v>3409</v>
      </c>
      <c r="X1528" s="4"/>
      <c r="Y1528" s="4"/>
      <c r="Z1528" s="4"/>
      <c r="AA1528" s="4">
        <v>1595.0</v>
      </c>
      <c r="AB1528" s="4" t="s">
        <v>47</v>
      </c>
      <c r="AC1528" s="4"/>
      <c r="AD1528" s="20" t="s">
        <v>1191</v>
      </c>
      <c r="AE1528" s="4"/>
      <c r="AF1528" s="4"/>
      <c r="AG1528" s="4"/>
      <c r="AH1528" s="4"/>
      <c r="AI1528" s="4"/>
      <c r="AJ1528" s="4"/>
      <c r="AK1528" s="4"/>
      <c r="AL1528" s="4"/>
      <c r="AM1528" s="4"/>
      <c r="AN1528" s="4"/>
      <c r="AO1528" s="4"/>
      <c r="AP1528" s="4" t="str">
        <f>VLOOKUP(AA1529,[1]Trộn!AA1528:AB4520,2,FALSE)</f>
        <v>#ERROR!</v>
      </c>
      <c r="AQ1528" s="4"/>
      <c r="AR1528" s="4"/>
      <c r="AS1528" s="4"/>
      <c r="AT1528" s="4"/>
      <c r="AU1528" s="4"/>
      <c r="AV1528" s="4"/>
      <c r="AW1528" s="4"/>
      <c r="AX1528" s="4"/>
      <c r="AY1528" s="4"/>
      <c r="AZ1528" s="4"/>
      <c r="BA1528" s="4"/>
      <c r="BB1528" s="4"/>
      <c r="BC1528" s="4"/>
      <c r="BD1528" s="4"/>
      <c r="BE1528" s="4"/>
      <c r="BF1528" s="4"/>
      <c r="BG1528" s="4"/>
      <c r="BH1528" s="4"/>
      <c r="BI1528" s="4"/>
      <c r="BJ1528" s="4"/>
      <c r="BK1528" s="4"/>
      <c r="BL1528" s="4"/>
      <c r="BM1528" s="4"/>
      <c r="BN1528" s="4"/>
      <c r="BO1528" s="4"/>
      <c r="BP1528" s="4"/>
      <c r="BQ1528" s="4"/>
      <c r="BR1528" s="4"/>
      <c r="BS1528" s="4"/>
      <c r="BT1528" s="4"/>
      <c r="BU1528" s="4"/>
      <c r="BV1528" s="4"/>
      <c r="BW1528" s="4"/>
      <c r="BX1528" s="4"/>
      <c r="BY1528" s="4"/>
      <c r="BZ1528" s="4"/>
      <c r="CA1528" s="4"/>
      <c r="CB1528" s="4"/>
      <c r="CC1528" s="4"/>
      <c r="CD1528" s="4"/>
      <c r="CE1528" s="4"/>
      <c r="CF1528" s="4"/>
      <c r="CG1528" s="4"/>
      <c r="CH1528" s="4"/>
      <c r="CI1528" s="4"/>
      <c r="CJ1528" s="4"/>
      <c r="CK1528" s="4"/>
      <c r="CL1528" s="4"/>
      <c r="CM1528" s="4"/>
    </row>
    <row r="1529" ht="14.25" customHeight="1">
      <c r="A1529" s="1" t="str">
        <f t="shared" si="312"/>
        <v>OK</v>
      </c>
      <c r="B1529" s="3" t="str">
        <f t="shared" si="313"/>
        <v>OK</v>
      </c>
      <c r="C1529" s="4" t="s">
        <v>7363</v>
      </c>
      <c r="D1529" s="4" t="s">
        <v>7264</v>
      </c>
      <c r="E1529" s="4"/>
      <c r="F1529" s="4"/>
      <c r="G1529" s="4"/>
      <c r="H1529" s="4"/>
      <c r="I1529" s="4"/>
      <c r="J1529" s="4"/>
      <c r="K1529" s="4"/>
      <c r="L1529" s="4"/>
      <c r="M1529" s="4" t="s">
        <v>49</v>
      </c>
      <c r="N1529" s="4" t="s">
        <v>5</v>
      </c>
      <c r="O1529" s="4" t="s">
        <v>3767</v>
      </c>
      <c r="P1529" s="4" t="s">
        <v>3884</v>
      </c>
      <c r="Q1529" s="4"/>
      <c r="R1529" s="4" t="s">
        <v>7378</v>
      </c>
      <c r="S1529" s="4" t="s">
        <v>7379</v>
      </c>
      <c r="T1529" s="4" t="s">
        <v>7380</v>
      </c>
      <c r="U1529" s="4" t="s">
        <v>7381</v>
      </c>
      <c r="V1529" s="4" t="s">
        <v>7382</v>
      </c>
      <c r="W1529" s="4" t="s">
        <v>3409</v>
      </c>
      <c r="X1529" s="4" t="s">
        <v>99</v>
      </c>
      <c r="Y1529" s="4" t="s">
        <v>7383</v>
      </c>
      <c r="Z1529" s="4"/>
      <c r="AA1529" s="4">
        <v>1595.0</v>
      </c>
      <c r="AB1529" s="4" t="s">
        <v>47</v>
      </c>
      <c r="AC1529" s="4"/>
      <c r="AD1529" s="20" t="s">
        <v>1165</v>
      </c>
      <c r="AE1529" s="4"/>
      <c r="AF1529" s="4"/>
      <c r="AG1529" s="4"/>
      <c r="AH1529" s="4"/>
      <c r="AI1529" s="4"/>
      <c r="AJ1529" s="4"/>
      <c r="AK1529" s="4"/>
      <c r="AL1529" s="4"/>
      <c r="AM1529" s="4"/>
      <c r="AN1529" s="4"/>
      <c r="AO1529" s="4"/>
      <c r="AP1529" s="4" t="str">
        <f>VLOOKUP(AA1530,[1]Trộn!AA1529:AB4521,2,FALSE)</f>
        <v>#ERROR!</v>
      </c>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4"/>
      <c r="CE1529" s="4"/>
      <c r="CF1529" s="4"/>
      <c r="CG1529" s="4"/>
      <c r="CH1529" s="4"/>
      <c r="CI1529" s="4"/>
      <c r="CJ1529" s="4"/>
      <c r="CK1529" s="4"/>
      <c r="CL1529" s="4"/>
      <c r="CM1529" s="4"/>
    </row>
    <row r="1530" ht="14.25" customHeight="1">
      <c r="A1530" s="1" t="str">
        <f t="shared" si="312"/>
        <v>OK</v>
      </c>
      <c r="B1530" s="3" t="str">
        <f t="shared" si="313"/>
        <v>OK</v>
      </c>
      <c r="C1530" s="4" t="s">
        <v>7363</v>
      </c>
      <c r="D1530" s="4" t="s">
        <v>7264</v>
      </c>
      <c r="E1530" s="4" t="s">
        <v>7364</v>
      </c>
      <c r="F1530" s="4" t="s">
        <v>7365</v>
      </c>
      <c r="G1530" s="4" t="s">
        <v>7366</v>
      </c>
      <c r="H1530" s="4"/>
      <c r="I1530" s="4"/>
      <c r="J1530" s="4"/>
      <c r="K1530" s="4"/>
      <c r="L1530" s="4"/>
      <c r="M1530" s="4" t="s">
        <v>48</v>
      </c>
      <c r="N1530" s="4" t="s">
        <v>5</v>
      </c>
      <c r="O1530" s="4" t="s">
        <v>125</v>
      </c>
      <c r="P1530" s="4" t="s">
        <v>2072</v>
      </c>
      <c r="Q1530" s="4"/>
      <c r="R1530" s="4" t="s">
        <v>7386</v>
      </c>
      <c r="S1530" s="4" t="s">
        <v>7387</v>
      </c>
      <c r="T1530" s="4" t="s">
        <v>743</v>
      </c>
      <c r="U1530" s="4" t="s">
        <v>7388</v>
      </c>
      <c r="V1530" s="4" t="s">
        <v>7389</v>
      </c>
      <c r="W1530" s="4" t="s">
        <v>5968</v>
      </c>
      <c r="X1530" s="4" t="s">
        <v>242</v>
      </c>
      <c r="Y1530" s="4" t="s">
        <v>7390</v>
      </c>
      <c r="Z1530" s="4"/>
      <c r="AA1530" s="4">
        <v>1596.0</v>
      </c>
      <c r="AB1530" s="4" t="s">
        <v>48</v>
      </c>
      <c r="AC1530" s="4"/>
      <c r="AD1530" s="4"/>
      <c r="AE1530" s="4"/>
      <c r="AF1530" s="4"/>
      <c r="AG1530" s="4"/>
      <c r="AH1530" s="4"/>
      <c r="AI1530" s="4"/>
      <c r="AJ1530" s="4"/>
      <c r="AK1530" s="4"/>
      <c r="AL1530" s="4"/>
      <c r="AM1530" s="4"/>
      <c r="AN1530" s="4"/>
      <c r="AO1530" s="4"/>
      <c r="AP1530" s="4" t="str">
        <f>VLOOKUP(AA1531,[1]Trộn!AA1530:AB4522,2,FALSE)</f>
        <v>#ERROR!</v>
      </c>
      <c r="AQ1530" s="4"/>
      <c r="AR1530" s="4"/>
      <c r="AS1530" s="4"/>
      <c r="AT1530" s="4"/>
      <c r="AU1530" s="4"/>
      <c r="AV1530" s="4"/>
      <c r="AW1530" s="4"/>
      <c r="AX1530" s="4"/>
      <c r="AY1530" s="4"/>
      <c r="AZ1530" s="4"/>
      <c r="BA1530" s="4"/>
      <c r="BB1530" s="4"/>
      <c r="BC1530" s="4"/>
      <c r="BD1530" s="4"/>
      <c r="BE1530" s="4"/>
      <c r="BF1530" s="4"/>
      <c r="BG1530" s="4"/>
      <c r="BH1530" s="4"/>
      <c r="BI1530" s="4"/>
      <c r="BJ1530" s="4"/>
      <c r="BK1530" s="4"/>
      <c r="BL1530" s="4"/>
      <c r="BM1530" s="4"/>
      <c r="BN1530" s="4"/>
      <c r="BO1530" s="4"/>
      <c r="BP1530" s="4"/>
      <c r="BQ1530" s="4"/>
      <c r="BR1530" s="4"/>
      <c r="BS1530" s="4"/>
      <c r="BT1530" s="4"/>
      <c r="BU1530" s="4"/>
      <c r="BV1530" s="4"/>
      <c r="BW1530" s="4"/>
      <c r="BX1530" s="4"/>
      <c r="BY1530" s="4"/>
      <c r="BZ1530" s="4"/>
      <c r="CA1530" s="4"/>
      <c r="CB1530" s="4"/>
      <c r="CC1530" s="4"/>
      <c r="CD1530" s="4"/>
      <c r="CE1530" s="4"/>
      <c r="CF1530" s="4"/>
      <c r="CG1530" s="4"/>
      <c r="CH1530" s="4"/>
      <c r="CI1530" s="4"/>
      <c r="CJ1530" s="4"/>
      <c r="CK1530" s="4"/>
      <c r="CL1530" s="4"/>
      <c r="CM1530" s="4"/>
    </row>
    <row r="1531" ht="14.25" customHeight="1">
      <c r="A1531" s="1"/>
      <c r="B1531" s="3"/>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c r="BI1531" s="4"/>
      <c r="BJ1531" s="4"/>
      <c r="BK1531" s="4"/>
      <c r="BL1531" s="4"/>
      <c r="BM1531" s="4"/>
      <c r="BN1531" s="4"/>
      <c r="BO1531" s="4"/>
      <c r="BP1531" s="4"/>
      <c r="BQ1531" s="4"/>
      <c r="BR1531" s="4"/>
      <c r="BS1531" s="4"/>
      <c r="BT1531" s="4"/>
      <c r="BU1531" s="4"/>
      <c r="BV1531" s="4"/>
      <c r="BW1531" s="4"/>
      <c r="BX1531" s="4"/>
      <c r="BY1531" s="4"/>
      <c r="BZ1531" s="4"/>
      <c r="CA1531" s="4"/>
      <c r="CB1531" s="4"/>
      <c r="CC1531" s="4"/>
      <c r="CD1531" s="4"/>
      <c r="CE1531" s="4"/>
      <c r="CF1531" s="4"/>
      <c r="CG1531" s="4"/>
      <c r="CH1531" s="4"/>
      <c r="CI1531" s="4"/>
      <c r="CJ1531" s="4"/>
      <c r="CK1531" s="4"/>
      <c r="CL1531" s="4"/>
      <c r="CM1531" s="4"/>
    </row>
    <row r="1532" ht="14.25" customHeight="1">
      <c r="A1532" s="1" t="str">
        <f t="shared" ref="A1532:A1546" si="314">SWITCH(B1532,"OK",IF(ISBLANK(R1532),IF(ISBLANK(P1532),"Giữ chỗ nhóm","Giữ chỗ"),"OK"),"Chưa làm",IF(P1532&lt;&gt;"","Giữ chỗ",""),0,IF(ISBLANK(R1532),"Thêm",""),"")</f>
        <v/>
      </c>
      <c r="B1532" s="3">
        <f t="shared" ref="B1532:B1546" si="315">IF(Q1532&lt;&gt;"",0,IF(O1532="",IF(N1532="",,"Tự do chọn"),SWITCH(M1532,"KSTN",IF(LEFT(O1532,1)="A","OK","Sai lớp"),"CQ",IF(LEFT(O1532,1)="B","OK","Sai lớp"),"SIE",IF(LEFT(O1532,1)="C","OK","Sai lớp"),"VN",IF(LEFT(O1532,1)="D","OK","Sai lớp"),"VN-ICT",IF(LEFT(O1532,1)="D","OK","Sai lớp"),"Sai phân công")))</f>
        <v>0</v>
      </c>
      <c r="C1532" s="4" t="s">
        <v>7363</v>
      </c>
      <c r="D1532" s="4" t="s">
        <v>7264</v>
      </c>
      <c r="E1532" s="4"/>
      <c r="F1532" s="4"/>
      <c r="G1532" s="4"/>
      <c r="H1532" s="4"/>
      <c r="I1532" s="4"/>
      <c r="J1532" s="4"/>
      <c r="K1532" s="4"/>
      <c r="L1532" s="4"/>
      <c r="M1532" s="4"/>
      <c r="N1532" s="4"/>
      <c r="O1532" s="4"/>
      <c r="P1532" s="4" t="s">
        <v>7405</v>
      </c>
      <c r="Q1532" s="4" t="s">
        <v>9</v>
      </c>
      <c r="R1532" s="4" t="s">
        <v>7406</v>
      </c>
      <c r="S1532" s="4" t="s">
        <v>150</v>
      </c>
      <c r="T1532" s="4" t="s">
        <v>150</v>
      </c>
      <c r="U1532" s="4" t="s">
        <v>150</v>
      </c>
      <c r="V1532" s="4" t="s">
        <v>150</v>
      </c>
      <c r="W1532" s="4" t="s">
        <v>150</v>
      </c>
      <c r="X1532" s="4" t="s">
        <v>7407</v>
      </c>
      <c r="Y1532" s="4"/>
      <c r="Z1532" s="4" t="s">
        <v>7408</v>
      </c>
      <c r="AA1532" s="4">
        <v>1598.0</v>
      </c>
      <c r="AB1532" s="4" t="s">
        <v>13</v>
      </c>
      <c r="AC1532" s="4"/>
      <c r="AD1532" s="4"/>
      <c r="AE1532" s="4"/>
      <c r="AF1532" s="4"/>
      <c r="AG1532" s="4"/>
      <c r="AH1532" s="4"/>
      <c r="AI1532" s="4"/>
      <c r="AJ1532" s="4"/>
      <c r="AK1532" s="4"/>
      <c r="AL1532" s="4"/>
      <c r="AM1532" s="4"/>
      <c r="AN1532" s="4"/>
      <c r="AO1532" s="4"/>
      <c r="AP1532" s="4" t="str">
        <f>VLOOKUP(AA1533,[1]Trộn!AA1532:AB4524,2,FALSE)</f>
        <v>#ERROR!</v>
      </c>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c r="BQ1532" s="4"/>
      <c r="BR1532" s="4"/>
      <c r="BS1532" s="4"/>
      <c r="BT1532" s="4"/>
      <c r="BU1532" s="4"/>
      <c r="BV1532" s="4"/>
      <c r="BW1532" s="4"/>
      <c r="BX1532" s="4"/>
      <c r="BY1532" s="4"/>
      <c r="BZ1532" s="4"/>
      <c r="CA1532" s="4"/>
      <c r="CB1532" s="4"/>
      <c r="CC1532" s="4"/>
      <c r="CD1532" s="4"/>
      <c r="CE1532" s="4"/>
      <c r="CF1532" s="4"/>
      <c r="CG1532" s="4"/>
      <c r="CH1532" s="4"/>
      <c r="CI1532" s="4"/>
      <c r="CJ1532" s="4"/>
      <c r="CK1532" s="4"/>
      <c r="CL1532" s="4"/>
      <c r="CM1532" s="4"/>
    </row>
    <row r="1533" ht="14.25" customHeight="1">
      <c r="A1533" s="1" t="str">
        <f t="shared" si="314"/>
        <v/>
      </c>
      <c r="B1533" s="3">
        <f t="shared" si="315"/>
        <v>0</v>
      </c>
      <c r="C1533" s="4" t="s">
        <v>7363</v>
      </c>
      <c r="D1533" s="4" t="s">
        <v>7264</v>
      </c>
      <c r="E1533" s="4"/>
      <c r="F1533" s="4"/>
      <c r="G1533" s="4"/>
      <c r="H1533" s="4"/>
      <c r="I1533" s="4"/>
      <c r="J1533" s="4"/>
      <c r="K1533" s="4"/>
      <c r="L1533" s="4"/>
      <c r="M1533" s="4"/>
      <c r="N1533" s="4"/>
      <c r="O1533" s="4"/>
      <c r="P1533" s="4"/>
      <c r="Q1533" s="4" t="s">
        <v>5</v>
      </c>
      <c r="R1533" s="4" t="s">
        <v>7411</v>
      </c>
      <c r="S1533" s="4" t="s">
        <v>7412</v>
      </c>
      <c r="T1533" s="4" t="s">
        <v>7413</v>
      </c>
      <c r="U1533" s="4" t="s">
        <v>7414</v>
      </c>
      <c r="V1533" s="4" t="s">
        <v>7415</v>
      </c>
      <c r="W1533" s="4" t="s">
        <v>739</v>
      </c>
      <c r="X1533" s="4" t="s">
        <v>150</v>
      </c>
      <c r="Y1533" s="4"/>
      <c r="Z1533" s="4" t="s">
        <v>7417</v>
      </c>
      <c r="AA1533" s="4">
        <v>1599.0</v>
      </c>
      <c r="AB1533" s="4" t="s">
        <v>49</v>
      </c>
      <c r="AC1533" s="4"/>
      <c r="AD1533" s="4"/>
      <c r="AE1533" s="4"/>
      <c r="AF1533" s="4"/>
      <c r="AG1533" s="4"/>
      <c r="AH1533" s="4"/>
      <c r="AI1533" s="4"/>
      <c r="AJ1533" s="4"/>
      <c r="AK1533" s="4"/>
      <c r="AL1533" s="4"/>
      <c r="AM1533" s="4"/>
      <c r="AN1533" s="4"/>
      <c r="AO1533" s="4"/>
      <c r="AP1533" s="4" t="str">
        <f>VLOOKUP(AA1534,[1]Trộn!AA1533:AB4525,2,FALSE)</f>
        <v>#ERROR!</v>
      </c>
      <c r="AQ1533" s="4"/>
      <c r="AR1533" s="4"/>
      <c r="AS1533" s="4"/>
      <c r="AT1533" s="4"/>
      <c r="AU1533" s="4"/>
      <c r="AV1533" s="4"/>
      <c r="AW1533" s="4"/>
      <c r="AX1533" s="4"/>
      <c r="AY1533" s="4"/>
      <c r="AZ1533" s="4"/>
      <c r="BA1533" s="4"/>
      <c r="BB1533" s="4"/>
      <c r="BC1533" s="4"/>
      <c r="BD1533" s="4"/>
      <c r="BE1533" s="4"/>
      <c r="BF1533" s="4"/>
      <c r="BG1533" s="4"/>
      <c r="BH1533" s="4"/>
      <c r="BI1533" s="4"/>
      <c r="BJ1533" s="4"/>
      <c r="BK1533" s="4"/>
      <c r="BL1533" s="4"/>
      <c r="BM1533" s="4"/>
      <c r="BN1533" s="4"/>
      <c r="BO1533" s="4"/>
      <c r="BP1533" s="4"/>
      <c r="BQ1533" s="4"/>
      <c r="BR1533" s="4"/>
      <c r="BS1533" s="4"/>
      <c r="BT1533" s="4"/>
      <c r="BU1533" s="4"/>
      <c r="BV1533" s="4"/>
      <c r="BW1533" s="4"/>
      <c r="BX1533" s="4"/>
      <c r="BY1533" s="4"/>
      <c r="BZ1533" s="4"/>
      <c r="CA1533" s="4"/>
      <c r="CB1533" s="4"/>
      <c r="CC1533" s="4"/>
      <c r="CD1533" s="4"/>
      <c r="CE1533" s="4"/>
      <c r="CF1533" s="4"/>
      <c r="CG1533" s="4"/>
      <c r="CH1533" s="4"/>
      <c r="CI1533" s="4"/>
      <c r="CJ1533" s="4"/>
      <c r="CK1533" s="4"/>
      <c r="CL1533" s="4"/>
      <c r="CM1533" s="4"/>
    </row>
    <row r="1534" ht="14.25" customHeight="1">
      <c r="A1534" s="1" t="str">
        <f t="shared" si="314"/>
        <v/>
      </c>
      <c r="B1534" s="3" t="str">
        <f t="shared" si="315"/>
        <v>Tự do chọn</v>
      </c>
      <c r="C1534" s="4" t="s">
        <v>7421</v>
      </c>
      <c r="D1534" s="4" t="s">
        <v>7264</v>
      </c>
      <c r="E1534" s="4"/>
      <c r="F1534" s="4"/>
      <c r="G1534" s="4" t="s">
        <v>7422</v>
      </c>
      <c r="H1534" s="4"/>
      <c r="I1534" s="4"/>
      <c r="J1534" s="4"/>
      <c r="K1534" s="4"/>
      <c r="L1534" s="4"/>
      <c r="M1534" s="4" t="s">
        <v>49</v>
      </c>
      <c r="N1534" s="4" t="s">
        <v>5</v>
      </c>
      <c r="O1534" s="4"/>
      <c r="P1534" s="4"/>
      <c r="Q1534" s="4"/>
      <c r="R1534" s="4"/>
      <c r="S1534" s="4"/>
      <c r="T1534" s="4"/>
      <c r="U1534" s="4"/>
      <c r="V1534" s="4"/>
      <c r="W1534" s="4"/>
      <c r="X1534" s="4"/>
      <c r="Y1534" s="4"/>
      <c r="Z1534" s="4"/>
      <c r="AA1534" s="4">
        <v>1600.0</v>
      </c>
      <c r="AB1534" s="4" t="s">
        <v>47</v>
      </c>
      <c r="AC1534" s="4"/>
      <c r="AD1534" s="20" t="s">
        <v>416</v>
      </c>
      <c r="AE1534" s="4"/>
      <c r="AF1534" s="4"/>
      <c r="AG1534" s="4"/>
      <c r="AH1534" s="4"/>
      <c r="AI1534" s="4"/>
      <c r="AJ1534" s="4"/>
      <c r="AK1534" s="4"/>
      <c r="AL1534" s="4"/>
      <c r="AM1534" s="4"/>
      <c r="AN1534" s="4"/>
      <c r="AO1534" s="4"/>
      <c r="AP1534" s="4" t="str">
        <f>VLOOKUP(AA1535,[1]Trộn!AA1534:AB4526,2,FALSE)</f>
        <v>#ERROR!</v>
      </c>
      <c r="AQ1534" s="4"/>
      <c r="AR1534" s="4"/>
      <c r="AS1534" s="4"/>
      <c r="AT1534" s="4"/>
      <c r="AU1534" s="4"/>
      <c r="AV1534" s="4"/>
      <c r="AW1534" s="4"/>
      <c r="AX1534" s="4"/>
      <c r="AY1534" s="4"/>
      <c r="AZ1534" s="4"/>
      <c r="BA1534" s="4"/>
      <c r="BB1534" s="4"/>
      <c r="BC1534" s="4"/>
      <c r="BD1534" s="4"/>
      <c r="BE1534" s="4"/>
      <c r="BF1534" s="4"/>
      <c r="BG1534" s="4"/>
      <c r="BH1534" s="4"/>
      <c r="BI1534" s="4"/>
      <c r="BJ1534" s="4"/>
      <c r="BK1534" s="4"/>
      <c r="BL1534" s="4"/>
      <c r="BM1534" s="4"/>
      <c r="BN1534" s="4"/>
      <c r="BO1534" s="4"/>
      <c r="BP1534" s="4"/>
      <c r="BQ1534" s="4"/>
      <c r="BR1534" s="4"/>
      <c r="BS1534" s="4"/>
      <c r="BT1534" s="4"/>
      <c r="BU1534" s="4"/>
      <c r="BV1534" s="4"/>
      <c r="BW1534" s="4"/>
      <c r="BX1534" s="4"/>
      <c r="BY1534" s="4"/>
      <c r="BZ1534" s="4"/>
      <c r="CA1534" s="4"/>
      <c r="CB1534" s="4"/>
      <c r="CC1534" s="4"/>
      <c r="CD1534" s="4"/>
      <c r="CE1534" s="4"/>
      <c r="CF1534" s="4"/>
      <c r="CG1534" s="4"/>
      <c r="CH1534" s="4"/>
      <c r="CI1534" s="4"/>
      <c r="CJ1534" s="4"/>
      <c r="CK1534" s="4"/>
      <c r="CL1534" s="4"/>
      <c r="CM1534" s="4"/>
    </row>
    <row r="1535" ht="14.25" customHeight="1">
      <c r="A1535" s="1" t="str">
        <f t="shared" si="314"/>
        <v/>
      </c>
      <c r="B1535" s="3" t="str">
        <f t="shared" si="315"/>
        <v>Tự do chọn</v>
      </c>
      <c r="C1535" s="4" t="s">
        <v>7421</v>
      </c>
      <c r="D1535" s="4" t="s">
        <v>7264</v>
      </c>
      <c r="E1535" s="4"/>
      <c r="F1535" s="4"/>
      <c r="G1535" s="4" t="s">
        <v>7422</v>
      </c>
      <c r="H1535" s="4"/>
      <c r="I1535" s="4"/>
      <c r="J1535" s="4"/>
      <c r="K1535" s="4"/>
      <c r="L1535" s="4"/>
      <c r="M1535" s="4" t="s">
        <v>49</v>
      </c>
      <c r="N1535" s="4" t="s">
        <v>5</v>
      </c>
      <c r="O1535" s="4"/>
      <c r="P1535" s="4"/>
      <c r="Q1535" s="4"/>
      <c r="R1535" s="4"/>
      <c r="S1535" s="4"/>
      <c r="T1535" s="4"/>
      <c r="U1535" s="4"/>
      <c r="V1535" s="4"/>
      <c r="W1535" s="4"/>
      <c r="X1535" s="4"/>
      <c r="Y1535" s="4"/>
      <c r="Z1535" s="4"/>
      <c r="AA1535" s="4">
        <v>1600.0</v>
      </c>
      <c r="AB1535" s="4" t="s">
        <v>47</v>
      </c>
      <c r="AC1535" s="4"/>
      <c r="AD1535" s="20" t="s">
        <v>421</v>
      </c>
      <c r="AE1535" s="4"/>
      <c r="AF1535" s="4"/>
      <c r="AG1535" s="4"/>
      <c r="AH1535" s="4"/>
      <c r="AI1535" s="4"/>
      <c r="AJ1535" s="4"/>
      <c r="AK1535" s="4"/>
      <c r="AL1535" s="4"/>
      <c r="AM1535" s="4"/>
      <c r="AN1535" s="4"/>
      <c r="AO1535" s="4"/>
      <c r="AP1535" s="4" t="str">
        <f>VLOOKUP(AA1536,[1]Trộn!AA1535:AB4527,2,FALSE)</f>
        <v>#ERROR!</v>
      </c>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4"/>
      <c r="BS1535" s="4"/>
      <c r="BT1535" s="4"/>
      <c r="BU1535" s="4"/>
      <c r="BV1535" s="4"/>
      <c r="BW1535" s="4"/>
      <c r="BX1535" s="4"/>
      <c r="BY1535" s="4"/>
      <c r="BZ1535" s="4"/>
      <c r="CA1535" s="4"/>
      <c r="CB1535" s="4"/>
      <c r="CC1535" s="4"/>
      <c r="CD1535" s="4"/>
      <c r="CE1535" s="4"/>
      <c r="CF1535" s="4"/>
      <c r="CG1535" s="4"/>
      <c r="CH1535" s="4"/>
      <c r="CI1535" s="4"/>
      <c r="CJ1535" s="4"/>
      <c r="CK1535" s="4"/>
      <c r="CL1535" s="4"/>
      <c r="CM1535" s="4"/>
    </row>
    <row r="1536" ht="14.25" customHeight="1">
      <c r="A1536" s="1" t="str">
        <f t="shared" si="314"/>
        <v/>
      </c>
      <c r="B1536" s="3">
        <f t="shared" si="315"/>
        <v>0</v>
      </c>
      <c r="C1536" s="4" t="s">
        <v>7421</v>
      </c>
      <c r="D1536" s="4" t="s">
        <v>7264</v>
      </c>
      <c r="E1536" s="4"/>
      <c r="F1536" s="4"/>
      <c r="G1536" s="4" t="s">
        <v>7422</v>
      </c>
      <c r="H1536" s="4"/>
      <c r="I1536" s="4"/>
      <c r="J1536" s="4"/>
      <c r="K1536" s="4"/>
      <c r="L1536" s="4"/>
      <c r="M1536" s="4"/>
      <c r="N1536" s="4"/>
      <c r="O1536" s="4"/>
      <c r="P1536" s="4" t="s">
        <v>7347</v>
      </c>
      <c r="Q1536" s="4" t="s">
        <v>5</v>
      </c>
      <c r="R1536" s="4" t="s">
        <v>7433</v>
      </c>
      <c r="S1536" s="4" t="s">
        <v>7436</v>
      </c>
      <c r="T1536" s="4" t="s">
        <v>7437</v>
      </c>
      <c r="U1536" s="4" t="s">
        <v>7439</v>
      </c>
      <c r="V1536" s="4" t="s">
        <v>7441</v>
      </c>
      <c r="W1536" s="4" t="s">
        <v>150</v>
      </c>
      <c r="X1536" s="4" t="s">
        <v>171</v>
      </c>
      <c r="Y1536" s="4"/>
      <c r="Z1536" s="4" t="s">
        <v>7443</v>
      </c>
      <c r="AA1536" s="4">
        <v>1601.0</v>
      </c>
      <c r="AB1536" s="4" t="s">
        <v>13</v>
      </c>
      <c r="AC1536" s="4"/>
      <c r="AD1536" s="4"/>
      <c r="AE1536" s="4"/>
      <c r="AF1536" s="4"/>
      <c r="AG1536" s="4"/>
      <c r="AH1536" s="4"/>
      <c r="AI1536" s="4"/>
      <c r="AJ1536" s="4"/>
      <c r="AK1536" s="4"/>
      <c r="AL1536" s="4"/>
      <c r="AM1536" s="4"/>
      <c r="AN1536" s="4"/>
      <c r="AO1536" s="4"/>
      <c r="AP1536" s="4" t="str">
        <f>VLOOKUP(AA1537,[1]Trộn!AA1536:AB4528,2,FALSE)</f>
        <v>#ERROR!</v>
      </c>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c r="BM1536" s="4"/>
      <c r="BN1536" s="4"/>
      <c r="BO1536" s="4"/>
      <c r="BP1536" s="4"/>
      <c r="BQ1536" s="4"/>
      <c r="BR1536" s="4"/>
      <c r="BS1536" s="4"/>
      <c r="BT1536" s="4"/>
      <c r="BU1536" s="4"/>
      <c r="BV1536" s="4"/>
      <c r="BW1536" s="4"/>
      <c r="BX1536" s="4"/>
      <c r="BY1536" s="4"/>
      <c r="BZ1536" s="4"/>
      <c r="CA1536" s="4"/>
      <c r="CB1536" s="4"/>
      <c r="CC1536" s="4"/>
      <c r="CD1536" s="4"/>
      <c r="CE1536" s="4"/>
      <c r="CF1536" s="4"/>
      <c r="CG1536" s="4"/>
      <c r="CH1536" s="4"/>
      <c r="CI1536" s="4"/>
      <c r="CJ1536" s="4"/>
      <c r="CK1536" s="4"/>
      <c r="CL1536" s="4"/>
      <c r="CM1536" s="4"/>
    </row>
    <row r="1537" ht="14.25" customHeight="1">
      <c r="A1537" s="1" t="str">
        <f t="shared" si="314"/>
        <v/>
      </c>
      <c r="B1537" s="3" t="str">
        <f t="shared" si="315"/>
        <v>Tự do chọn</v>
      </c>
      <c r="C1537" s="4" t="s">
        <v>7384</v>
      </c>
      <c r="D1537" s="4" t="s">
        <v>7264</v>
      </c>
      <c r="E1537" s="4"/>
      <c r="F1537" s="4"/>
      <c r="G1537" s="4" t="s">
        <v>7385</v>
      </c>
      <c r="H1537" s="4"/>
      <c r="I1537" s="4"/>
      <c r="J1537" s="4"/>
      <c r="K1537" s="4"/>
      <c r="L1537" s="4"/>
      <c r="M1537" s="4" t="s">
        <v>47</v>
      </c>
      <c r="N1537" s="4" t="s">
        <v>8</v>
      </c>
      <c r="O1537" s="4"/>
      <c r="P1537" s="4"/>
      <c r="Q1537" s="4"/>
      <c r="R1537" s="4"/>
      <c r="S1537" s="4"/>
      <c r="T1537" s="4"/>
      <c r="U1537" s="4"/>
      <c r="V1537" s="4"/>
      <c r="W1537" s="4"/>
      <c r="X1537" s="4"/>
      <c r="Y1537" s="4"/>
      <c r="Z1537" s="4"/>
      <c r="AA1537" s="4">
        <v>1602.0</v>
      </c>
      <c r="AB1537" s="4" t="s">
        <v>47</v>
      </c>
      <c r="AC1537" s="4"/>
      <c r="AD1537" s="20" t="s">
        <v>1239</v>
      </c>
      <c r="AE1537" s="4"/>
      <c r="AF1537" s="4"/>
      <c r="AG1537" s="4"/>
      <c r="AH1537" s="4"/>
      <c r="AI1537" s="4"/>
      <c r="AJ1537" s="4"/>
      <c r="AK1537" s="4"/>
      <c r="AL1537" s="4"/>
      <c r="AM1537" s="4"/>
      <c r="AN1537" s="4"/>
      <c r="AO1537" s="4"/>
      <c r="AP1537" s="4" t="str">
        <f>VLOOKUP(AA1538,[1]Trộn!AA1537:AB4529,2,FALSE)</f>
        <v>#ERROR!</v>
      </c>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4"/>
      <c r="CE1537" s="4"/>
      <c r="CF1537" s="4"/>
      <c r="CG1537" s="4"/>
      <c r="CH1537" s="4"/>
      <c r="CI1537" s="4"/>
      <c r="CJ1537" s="4"/>
      <c r="CK1537" s="4"/>
      <c r="CL1537" s="4"/>
      <c r="CM1537" s="4"/>
    </row>
    <row r="1538" ht="14.25" customHeight="1">
      <c r="A1538" s="1" t="str">
        <f t="shared" si="314"/>
        <v>OK</v>
      </c>
      <c r="B1538" s="3" t="str">
        <f t="shared" si="315"/>
        <v>OK</v>
      </c>
      <c r="C1538" s="4" t="s">
        <v>7384</v>
      </c>
      <c r="D1538" s="4" t="s">
        <v>7264</v>
      </c>
      <c r="E1538" s="4"/>
      <c r="F1538" s="4"/>
      <c r="G1538" s="4"/>
      <c r="H1538" s="4"/>
      <c r="I1538" s="4"/>
      <c r="J1538" s="4"/>
      <c r="K1538" s="4"/>
      <c r="L1538" s="4"/>
      <c r="M1538" s="4" t="s">
        <v>47</v>
      </c>
      <c r="N1538" s="4" t="s">
        <v>8</v>
      </c>
      <c r="O1538" s="4" t="s">
        <v>1474</v>
      </c>
      <c r="P1538" s="4" t="s">
        <v>1011</v>
      </c>
      <c r="Q1538" s="4"/>
      <c r="R1538" s="4" t="s">
        <v>7391</v>
      </c>
      <c r="S1538" s="4" t="s">
        <v>7392</v>
      </c>
      <c r="T1538" s="4" t="s">
        <v>7393</v>
      </c>
      <c r="U1538" s="4" t="s">
        <v>7394</v>
      </c>
      <c r="V1538" s="4" t="s">
        <v>4429</v>
      </c>
      <c r="W1538" s="4" t="s">
        <v>6469</v>
      </c>
      <c r="X1538" s="4" t="s">
        <v>151</v>
      </c>
      <c r="Y1538" s="4" t="s">
        <v>7395</v>
      </c>
      <c r="Z1538" s="4"/>
      <c r="AA1538" s="4">
        <v>1603.0</v>
      </c>
      <c r="AB1538" s="4" t="s">
        <v>47</v>
      </c>
      <c r="AC1538" s="4"/>
      <c r="AD1538" s="20" t="s">
        <v>1262</v>
      </c>
      <c r="AE1538" s="4"/>
      <c r="AF1538" s="4"/>
      <c r="AG1538" s="4"/>
      <c r="AH1538" s="4"/>
      <c r="AI1538" s="4"/>
      <c r="AJ1538" s="4"/>
      <c r="AK1538" s="4"/>
      <c r="AL1538" s="4"/>
      <c r="AM1538" s="4"/>
      <c r="AN1538" s="4"/>
      <c r="AO1538" s="4"/>
      <c r="AP1538" s="4" t="str">
        <f>VLOOKUP(AA1539,[1]Trộn!AA1538:AB4530,2,FALSE)</f>
        <v>#ERROR!</v>
      </c>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4"/>
      <c r="CE1538" s="4"/>
      <c r="CF1538" s="4"/>
      <c r="CG1538" s="4"/>
      <c r="CH1538" s="4"/>
      <c r="CI1538" s="4"/>
      <c r="CJ1538" s="4"/>
      <c r="CK1538" s="4"/>
      <c r="CL1538" s="4"/>
      <c r="CM1538" s="4"/>
    </row>
    <row r="1539" ht="14.25" customHeight="1">
      <c r="A1539" s="1" t="str">
        <f t="shared" si="314"/>
        <v/>
      </c>
      <c r="B1539" s="3">
        <f t="shared" si="315"/>
        <v>0</v>
      </c>
      <c r="C1539" s="4" t="s">
        <v>7384</v>
      </c>
      <c r="D1539" s="4" t="s">
        <v>7264</v>
      </c>
      <c r="E1539" s="4"/>
      <c r="F1539" s="4"/>
      <c r="G1539" s="4" t="s">
        <v>7385</v>
      </c>
      <c r="H1539" s="4"/>
      <c r="I1539" s="4"/>
      <c r="J1539" s="4"/>
      <c r="K1539" s="4"/>
      <c r="L1539" s="4"/>
      <c r="M1539" s="4"/>
      <c r="N1539" s="4"/>
      <c r="O1539" s="4"/>
      <c r="P1539" s="4" t="s">
        <v>7353</v>
      </c>
      <c r="Q1539" s="4" t="s">
        <v>5</v>
      </c>
      <c r="R1539" s="4" t="s">
        <v>7463</v>
      </c>
      <c r="S1539" s="4" t="s">
        <v>7464</v>
      </c>
      <c r="T1539" s="4" t="s">
        <v>7465</v>
      </c>
      <c r="U1539" s="4" t="s">
        <v>7466</v>
      </c>
      <c r="V1539" s="4" t="s">
        <v>7467</v>
      </c>
      <c r="W1539" s="4" t="s">
        <v>7468</v>
      </c>
      <c r="X1539" s="4" t="s">
        <v>410</v>
      </c>
      <c r="Y1539" s="4"/>
      <c r="Z1539" s="4" t="s">
        <v>7469</v>
      </c>
      <c r="AA1539" s="4">
        <v>1604.0</v>
      </c>
      <c r="AB1539" s="4" t="s">
        <v>13</v>
      </c>
      <c r="AC1539" s="4"/>
      <c r="AD1539" s="4"/>
      <c r="AE1539" s="4"/>
      <c r="AF1539" s="4"/>
      <c r="AG1539" s="4"/>
      <c r="AH1539" s="4"/>
      <c r="AI1539" s="4"/>
      <c r="AJ1539" s="4"/>
      <c r="AK1539" s="4"/>
      <c r="AL1539" s="4"/>
      <c r="AM1539" s="4"/>
      <c r="AN1539" s="4"/>
      <c r="AO1539" s="4"/>
      <c r="AP1539" s="4" t="str">
        <f>VLOOKUP(AA1540,[1]Trộn!AA1539:AB4531,2,FALSE)</f>
        <v>#ERROR!</v>
      </c>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c r="CL1539" s="4"/>
      <c r="CM1539" s="4"/>
    </row>
    <row r="1540" ht="14.25" customHeight="1">
      <c r="A1540" s="1" t="str">
        <f t="shared" si="314"/>
        <v/>
      </c>
      <c r="B1540" s="3">
        <f t="shared" si="315"/>
        <v>0</v>
      </c>
      <c r="C1540" s="4" t="s">
        <v>7384</v>
      </c>
      <c r="D1540" s="4" t="s">
        <v>7264</v>
      </c>
      <c r="E1540" s="4"/>
      <c r="F1540" s="4"/>
      <c r="G1540" s="4"/>
      <c r="H1540" s="4"/>
      <c r="I1540" s="4"/>
      <c r="J1540" s="4"/>
      <c r="K1540" s="4"/>
      <c r="L1540" s="4"/>
      <c r="M1540" s="4"/>
      <c r="N1540" s="4"/>
      <c r="O1540" s="4"/>
      <c r="P1540" s="4" t="s">
        <v>7405</v>
      </c>
      <c r="Q1540" s="4" t="s">
        <v>9</v>
      </c>
      <c r="R1540" s="4" t="s">
        <v>7470</v>
      </c>
      <c r="S1540" s="4" t="s">
        <v>150</v>
      </c>
      <c r="T1540" s="4" t="s">
        <v>150</v>
      </c>
      <c r="U1540" s="4" t="s">
        <v>150</v>
      </c>
      <c r="V1540" s="4" t="s">
        <v>150</v>
      </c>
      <c r="W1540" s="4" t="s">
        <v>150</v>
      </c>
      <c r="X1540" s="4" t="s">
        <v>7476</v>
      </c>
      <c r="Y1540" s="4"/>
      <c r="Z1540" s="4" t="s">
        <v>7477</v>
      </c>
      <c r="AA1540" s="4">
        <v>1605.0</v>
      </c>
      <c r="AB1540" s="4" t="s">
        <v>13</v>
      </c>
      <c r="AC1540" s="4"/>
      <c r="AD1540" s="4"/>
      <c r="AE1540" s="4"/>
      <c r="AF1540" s="4"/>
      <c r="AG1540" s="4"/>
      <c r="AH1540" s="4"/>
      <c r="AI1540" s="4"/>
      <c r="AJ1540" s="4"/>
      <c r="AK1540" s="4"/>
      <c r="AL1540" s="4"/>
      <c r="AM1540" s="4"/>
      <c r="AN1540" s="4"/>
      <c r="AO1540" s="4"/>
      <c r="AP1540" s="4" t="str">
        <f>VLOOKUP(AA1541,[1]Trộn!AA1540:AB4532,2,FALSE)</f>
        <v>#ERROR!</v>
      </c>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X1540" s="4"/>
      <c r="BY1540" s="4"/>
      <c r="BZ1540" s="4"/>
      <c r="CA1540" s="4"/>
      <c r="CB1540" s="4"/>
      <c r="CC1540" s="4"/>
      <c r="CD1540" s="4"/>
      <c r="CE1540" s="4"/>
      <c r="CF1540" s="4"/>
      <c r="CG1540" s="4"/>
      <c r="CH1540" s="4"/>
      <c r="CI1540" s="4"/>
      <c r="CJ1540" s="4"/>
      <c r="CK1540" s="4"/>
      <c r="CL1540" s="4"/>
      <c r="CM1540" s="4"/>
    </row>
    <row r="1541" ht="14.25" customHeight="1">
      <c r="A1541" s="1" t="str">
        <f t="shared" si="314"/>
        <v>OK</v>
      </c>
      <c r="B1541" s="3" t="str">
        <f t="shared" si="315"/>
        <v>OK</v>
      </c>
      <c r="C1541" s="4" t="s">
        <v>7396</v>
      </c>
      <c r="D1541" s="4" t="s">
        <v>7264</v>
      </c>
      <c r="E1541" s="4"/>
      <c r="F1541" s="4"/>
      <c r="G1541" s="4" t="s">
        <v>7397</v>
      </c>
      <c r="H1541" s="4"/>
      <c r="I1541" s="4"/>
      <c r="J1541" s="4"/>
      <c r="K1541" s="4"/>
      <c r="L1541" s="4"/>
      <c r="M1541" s="4" t="s">
        <v>47</v>
      </c>
      <c r="N1541" s="4" t="s">
        <v>8</v>
      </c>
      <c r="O1541" s="4" t="s">
        <v>829</v>
      </c>
      <c r="P1541" s="4" t="s">
        <v>494</v>
      </c>
      <c r="Q1541" s="4"/>
      <c r="R1541" s="4" t="s">
        <v>7398</v>
      </c>
      <c r="S1541" s="4" t="s">
        <v>7399</v>
      </c>
      <c r="T1541" s="4" t="s">
        <v>7400</v>
      </c>
      <c r="U1541" s="4" t="s">
        <v>7401</v>
      </c>
      <c r="V1541" s="4" t="s">
        <v>7402</v>
      </c>
      <c r="W1541" s="4" t="s">
        <v>7403</v>
      </c>
      <c r="X1541" s="4" t="s">
        <v>71</v>
      </c>
      <c r="Y1541" s="4" t="s">
        <v>7404</v>
      </c>
      <c r="Z1541" s="4"/>
      <c r="AA1541" s="4">
        <v>1606.0</v>
      </c>
      <c r="AB1541" s="4" t="s">
        <v>49</v>
      </c>
      <c r="AC1541" s="4"/>
      <c r="AD1541" s="4"/>
      <c r="AE1541" s="4"/>
      <c r="AF1541" s="4"/>
      <c r="AG1541" s="4"/>
      <c r="AH1541" s="4"/>
      <c r="AI1541" s="4"/>
      <c r="AJ1541" s="4"/>
      <c r="AK1541" s="4"/>
      <c r="AL1541" s="4"/>
      <c r="AM1541" s="4"/>
      <c r="AN1541" s="4"/>
      <c r="AO1541" s="4"/>
      <c r="AP1541" s="4" t="str">
        <f>VLOOKUP(AA1542,[1]Trộn!AA1541:AB4533,2,FALSE)</f>
        <v>#ERROR!</v>
      </c>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c r="CE1541" s="4"/>
      <c r="CF1541" s="4"/>
      <c r="CG1541" s="4"/>
      <c r="CH1541" s="4"/>
      <c r="CI1541" s="4"/>
      <c r="CJ1541" s="4"/>
      <c r="CK1541" s="4"/>
      <c r="CL1541" s="4"/>
      <c r="CM1541" s="4"/>
    </row>
    <row r="1542" ht="14.25" customHeight="1">
      <c r="A1542" s="1" t="str">
        <f t="shared" si="314"/>
        <v/>
      </c>
      <c r="B1542" s="3">
        <f t="shared" si="315"/>
        <v>0</v>
      </c>
      <c r="C1542" s="4" t="s">
        <v>7396</v>
      </c>
      <c r="D1542" s="4" t="s">
        <v>7264</v>
      </c>
      <c r="E1542" s="4"/>
      <c r="F1542" s="4"/>
      <c r="G1542" s="4" t="s">
        <v>7397</v>
      </c>
      <c r="H1542" s="4"/>
      <c r="I1542" s="4"/>
      <c r="J1542" s="4"/>
      <c r="K1542" s="4"/>
      <c r="L1542" s="4"/>
      <c r="M1542" s="4"/>
      <c r="N1542" s="4"/>
      <c r="O1542" s="4"/>
      <c r="P1542" s="4" t="s">
        <v>7478</v>
      </c>
      <c r="Q1542" s="4" t="s">
        <v>5</v>
      </c>
      <c r="R1542" s="4" t="s">
        <v>7479</v>
      </c>
      <c r="S1542" s="4" t="s">
        <v>3419</v>
      </c>
      <c r="T1542" s="4" t="s">
        <v>3420</v>
      </c>
      <c r="U1542" s="4" t="s">
        <v>7480</v>
      </c>
      <c r="V1542" s="4" t="s">
        <v>7481</v>
      </c>
      <c r="W1542" s="4" t="s">
        <v>150</v>
      </c>
      <c r="X1542" s="4" t="s">
        <v>171</v>
      </c>
      <c r="Y1542" s="4"/>
      <c r="Z1542" s="4" t="s">
        <v>7482</v>
      </c>
      <c r="AA1542" s="4">
        <v>1607.0</v>
      </c>
      <c r="AB1542" s="4" t="s">
        <v>13</v>
      </c>
      <c r="AC1542" s="4"/>
      <c r="AD1542" s="4"/>
      <c r="AE1542" s="4"/>
      <c r="AF1542" s="4"/>
      <c r="AG1542" s="4"/>
      <c r="AH1542" s="4"/>
      <c r="AI1542" s="4"/>
      <c r="AJ1542" s="4"/>
      <c r="AK1542" s="4"/>
      <c r="AL1542" s="4"/>
      <c r="AM1542" s="4"/>
      <c r="AN1542" s="4"/>
      <c r="AO1542" s="4"/>
      <c r="AP1542" s="4" t="str">
        <f>VLOOKUP(AA1543,[1]Trộn!AA1542:AB4534,2,FALSE)</f>
        <v>#ERROR!</v>
      </c>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c r="CE1542" s="4"/>
      <c r="CF1542" s="4"/>
      <c r="CG1542" s="4"/>
      <c r="CH1542" s="4"/>
      <c r="CI1542" s="4"/>
      <c r="CJ1542" s="4"/>
      <c r="CK1542" s="4"/>
      <c r="CL1542" s="4"/>
      <c r="CM1542" s="4"/>
    </row>
    <row r="1543" ht="14.25" customHeight="1">
      <c r="A1543" s="1" t="str">
        <f t="shared" si="314"/>
        <v>OK</v>
      </c>
      <c r="B1543" s="3" t="str">
        <f t="shared" si="315"/>
        <v>OK</v>
      </c>
      <c r="C1543" s="4" t="s">
        <v>7409</v>
      </c>
      <c r="D1543" s="4" t="s">
        <v>7264</v>
      </c>
      <c r="E1543" s="4"/>
      <c r="F1543" s="4"/>
      <c r="G1543" s="4" t="s">
        <v>7410</v>
      </c>
      <c r="H1543" s="4"/>
      <c r="I1543" s="4"/>
      <c r="J1543" s="4"/>
      <c r="K1543" s="4"/>
      <c r="L1543" s="4"/>
      <c r="M1543" s="4" t="s">
        <v>47</v>
      </c>
      <c r="N1543" s="4" t="s">
        <v>8</v>
      </c>
      <c r="O1543" s="4" t="s">
        <v>1474</v>
      </c>
      <c r="P1543" s="4" t="s">
        <v>1011</v>
      </c>
      <c r="Q1543" s="4"/>
      <c r="R1543" s="4" t="s">
        <v>7416</v>
      </c>
      <c r="S1543" s="4" t="s">
        <v>105</v>
      </c>
      <c r="T1543" s="4" t="s">
        <v>7418</v>
      </c>
      <c r="U1543" s="4" t="s">
        <v>7419</v>
      </c>
      <c r="V1543" s="4" t="s">
        <v>6469</v>
      </c>
      <c r="W1543" s="4" t="s">
        <v>4429</v>
      </c>
      <c r="X1543" s="4" t="s">
        <v>242</v>
      </c>
      <c r="Y1543" s="4" t="s">
        <v>7420</v>
      </c>
      <c r="Z1543" s="4"/>
      <c r="AA1543" s="4">
        <v>1608.0</v>
      </c>
      <c r="AB1543" s="4" t="s">
        <v>49</v>
      </c>
      <c r="AC1543" s="4"/>
      <c r="AD1543" s="4"/>
      <c r="AE1543" s="4"/>
      <c r="AF1543" s="4"/>
      <c r="AG1543" s="4"/>
      <c r="AH1543" s="4"/>
      <c r="AI1543" s="4"/>
      <c r="AJ1543" s="4"/>
      <c r="AK1543" s="4"/>
      <c r="AL1543" s="4"/>
      <c r="AM1543" s="4"/>
      <c r="AN1543" s="4"/>
      <c r="AO1543" s="4"/>
      <c r="AP1543" s="4" t="str">
        <f>VLOOKUP(AA1544,[1]Trộn!AA1543:AB4535,2,FALSE)</f>
        <v>#ERROR!</v>
      </c>
      <c r="AQ1543" s="4"/>
      <c r="AR1543" s="4"/>
      <c r="AS1543" s="4"/>
      <c r="AT1543" s="4"/>
      <c r="AU1543" s="4"/>
      <c r="AV1543" s="4"/>
      <c r="AW1543" s="4"/>
      <c r="AX1543" s="4"/>
      <c r="AY1543" s="4"/>
      <c r="AZ1543" s="4"/>
      <c r="BA1543" s="4"/>
      <c r="BB1543" s="4"/>
      <c r="BC1543" s="4"/>
      <c r="BD1543" s="4"/>
      <c r="BE1543" s="4"/>
      <c r="BF1543" s="4"/>
      <c r="BG1543" s="4"/>
      <c r="BH1543" s="4"/>
      <c r="BI1543" s="4"/>
      <c r="BJ1543" s="4"/>
      <c r="BK1543" s="4"/>
      <c r="BL1543" s="4"/>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c r="CL1543" s="4"/>
      <c r="CM1543" s="4"/>
    </row>
    <row r="1544" ht="14.25" customHeight="1">
      <c r="A1544" s="1" t="str">
        <f t="shared" si="314"/>
        <v>OK</v>
      </c>
      <c r="B1544" s="3" t="str">
        <f t="shared" si="315"/>
        <v>OK</v>
      </c>
      <c r="C1544" s="4" t="s">
        <v>7409</v>
      </c>
      <c r="D1544" s="4" t="s">
        <v>7264</v>
      </c>
      <c r="E1544" s="4"/>
      <c r="F1544" s="4"/>
      <c r="G1544" s="4"/>
      <c r="H1544" s="4"/>
      <c r="I1544" s="4"/>
      <c r="J1544" s="4"/>
      <c r="K1544" s="4"/>
      <c r="L1544" s="4"/>
      <c r="M1544" s="4" t="s">
        <v>47</v>
      </c>
      <c r="N1544" s="4" t="s">
        <v>8</v>
      </c>
      <c r="O1544" s="4" t="s">
        <v>1104</v>
      </c>
      <c r="P1544" s="4" t="s">
        <v>953</v>
      </c>
      <c r="Q1544" s="4"/>
      <c r="R1544" s="4" t="s">
        <v>7423</v>
      </c>
      <c r="S1544" s="4" t="s">
        <v>7424</v>
      </c>
      <c r="T1544" s="4" t="s">
        <v>7425</v>
      </c>
      <c r="U1544" s="4" t="s">
        <v>7426</v>
      </c>
      <c r="V1544" s="4" t="s">
        <v>7427</v>
      </c>
      <c r="W1544" s="4" t="s">
        <v>7428</v>
      </c>
      <c r="X1544" s="4" t="s">
        <v>99</v>
      </c>
      <c r="Y1544" s="4" t="s">
        <v>7429</v>
      </c>
      <c r="Z1544" s="4"/>
      <c r="AA1544" s="4">
        <v>1609.0</v>
      </c>
      <c r="AB1544" s="4" t="s">
        <v>49</v>
      </c>
      <c r="AC1544" s="4"/>
      <c r="AD1544" s="4"/>
      <c r="AE1544" s="4"/>
      <c r="AF1544" s="4"/>
      <c r="AG1544" s="4"/>
      <c r="AH1544" s="4"/>
      <c r="AI1544" s="4"/>
      <c r="AJ1544" s="4"/>
      <c r="AK1544" s="4"/>
      <c r="AL1544" s="4"/>
      <c r="AM1544" s="4"/>
      <c r="AN1544" s="4"/>
      <c r="AO1544" s="4"/>
      <c r="AP1544" s="4" t="str">
        <f>VLOOKUP(AA1545,[1]Trộn!AA1544:AB4536,2,FALSE)</f>
        <v>#ERROR!</v>
      </c>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c r="CL1544" s="4"/>
      <c r="CM1544" s="4"/>
    </row>
    <row r="1545" ht="14.25" customHeight="1">
      <c r="A1545" s="1" t="str">
        <f t="shared" si="314"/>
        <v>OK</v>
      </c>
      <c r="B1545" s="3" t="str">
        <f t="shared" si="315"/>
        <v>OK</v>
      </c>
      <c r="C1545" s="4" t="s">
        <v>7409</v>
      </c>
      <c r="D1545" s="4" t="s">
        <v>7264</v>
      </c>
      <c r="E1545" s="4"/>
      <c r="F1545" s="4"/>
      <c r="G1545" s="4" t="s">
        <v>7410</v>
      </c>
      <c r="H1545" s="4"/>
      <c r="I1545" s="4"/>
      <c r="J1545" s="4"/>
      <c r="K1545" s="4"/>
      <c r="L1545" s="4"/>
      <c r="M1545" s="4" t="s">
        <v>48</v>
      </c>
      <c r="N1545" s="4" t="s">
        <v>5</v>
      </c>
      <c r="O1545" s="4" t="s">
        <v>125</v>
      </c>
      <c r="P1545" s="4" t="s">
        <v>2005</v>
      </c>
      <c r="Q1545" s="4"/>
      <c r="R1545" s="4" t="s">
        <v>7498</v>
      </c>
      <c r="S1545" s="4" t="s">
        <v>7499</v>
      </c>
      <c r="T1545" s="4" t="s">
        <v>105</v>
      </c>
      <c r="U1545" s="4" t="s">
        <v>7500</v>
      </c>
      <c r="V1545" s="4" t="s">
        <v>7501</v>
      </c>
      <c r="W1545" s="4" t="s">
        <v>7502</v>
      </c>
      <c r="X1545" s="4" t="s">
        <v>925</v>
      </c>
      <c r="Y1545" s="4" t="s">
        <v>7503</v>
      </c>
      <c r="Z1545" s="4"/>
      <c r="AA1545" s="4">
        <v>1610.0</v>
      </c>
      <c r="AB1545" s="4" t="e">
        <v>#NAME?</v>
      </c>
      <c r="AC1545" s="4"/>
      <c r="AD1545" s="4"/>
      <c r="AE1545" s="4"/>
      <c r="AF1545" s="4"/>
      <c r="AG1545" s="4"/>
      <c r="AH1545" s="4"/>
      <c r="AI1545" s="4"/>
      <c r="AJ1545" s="4"/>
      <c r="AK1545" s="4"/>
      <c r="AL1545" s="4"/>
      <c r="AM1545" s="4"/>
      <c r="AN1545" s="4"/>
      <c r="AO1545" s="4"/>
      <c r="AP1545" s="4" t="str">
        <f>VLOOKUP(AA1546,[1]Trộn!AA1545:AB4537,2,FALSE)</f>
        <v>#ERROR!</v>
      </c>
      <c r="AQ1545" s="4"/>
      <c r="AR1545" s="4"/>
      <c r="AS1545" s="4"/>
      <c r="AT1545" s="4"/>
      <c r="AU1545" s="4"/>
      <c r="AV1545" s="4"/>
      <c r="AW1545" s="4"/>
      <c r="AX1545" s="4"/>
      <c r="AY1545" s="4"/>
      <c r="AZ1545" s="4"/>
      <c r="BA1545" s="4"/>
      <c r="BB1545" s="4"/>
      <c r="BC1545" s="4"/>
      <c r="BD1545" s="4"/>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4"/>
      <c r="CE1545" s="4"/>
      <c r="CF1545" s="4"/>
      <c r="CG1545" s="4"/>
      <c r="CH1545" s="4"/>
      <c r="CI1545" s="4"/>
      <c r="CJ1545" s="4"/>
      <c r="CK1545" s="4"/>
      <c r="CL1545" s="4"/>
      <c r="CM1545" s="4"/>
    </row>
    <row r="1546" ht="14.25" customHeight="1">
      <c r="A1546" s="1" t="str">
        <f t="shared" si="314"/>
        <v>Thêm</v>
      </c>
      <c r="B1546" s="3">
        <f t="shared" si="315"/>
        <v>0</v>
      </c>
      <c r="C1546" s="4" t="s">
        <v>7409</v>
      </c>
      <c r="D1546" s="4" t="s">
        <v>7264</v>
      </c>
      <c r="E1546" s="4"/>
      <c r="F1546" s="4"/>
      <c r="G1546" s="4" t="s">
        <v>7410</v>
      </c>
      <c r="H1546" s="4"/>
      <c r="I1546" s="4"/>
      <c r="J1546" s="4"/>
      <c r="K1546" s="4"/>
      <c r="L1546" s="4"/>
      <c r="M1546" s="4"/>
      <c r="N1546" s="4"/>
      <c r="O1546" s="4"/>
      <c r="P1546" s="4"/>
      <c r="Q1546" s="4" t="s">
        <v>5</v>
      </c>
      <c r="R1546" s="4"/>
      <c r="S1546" s="4"/>
      <c r="T1546" s="4"/>
      <c r="U1546" s="4"/>
      <c r="V1546" s="4"/>
      <c r="W1546" s="4"/>
      <c r="X1546" s="4"/>
      <c r="Y1546" s="4"/>
      <c r="Z1546" s="4"/>
      <c r="AA1546" s="4">
        <v>1611.0</v>
      </c>
      <c r="AB1546" s="4" t="s">
        <v>48</v>
      </c>
      <c r="AC1546" s="4"/>
      <c r="AD1546" s="4"/>
      <c r="AE1546" s="4"/>
      <c r="AF1546" s="4"/>
      <c r="AG1546" s="4"/>
      <c r="AH1546" s="4"/>
      <c r="AI1546" s="4"/>
      <c r="AJ1546" s="4"/>
      <c r="AK1546" s="4"/>
      <c r="AL1546" s="4"/>
      <c r="AM1546" s="4"/>
      <c r="AN1546" s="4"/>
      <c r="AO1546" s="4"/>
      <c r="AP1546" s="4" t="str">
        <f>VLOOKUP(AA1547,[1]Trộn!AA1546:AB4538,2,FALSE)</f>
        <v>#ERROR!</v>
      </c>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c r="CL1546" s="4"/>
      <c r="CM1546" s="4"/>
    </row>
    <row r="1547" ht="14.25" customHeight="1">
      <c r="A1547" s="1"/>
      <c r="B1547" s="3"/>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4"/>
      <c r="CE1547" s="4"/>
      <c r="CF1547" s="4"/>
      <c r="CG1547" s="4"/>
      <c r="CH1547" s="4"/>
      <c r="CI1547" s="4"/>
      <c r="CJ1547" s="4"/>
      <c r="CK1547" s="4"/>
      <c r="CL1547" s="4"/>
      <c r="CM1547" s="4"/>
    </row>
    <row r="1548" ht="14.25" customHeight="1">
      <c r="A1548" s="1" t="str">
        <f t="shared" ref="A1548:A1565" si="316">SWITCH(B1548,"OK",IF(ISBLANK(R1548),IF(ISBLANK(P1548),"Giữ chỗ nhóm","Giữ chỗ"),"OK"),"Chưa làm",IF(P1548&lt;&gt;"","Giữ chỗ",""),0,IF(ISBLANK(R1548),"Thêm",""),"")</f>
        <v/>
      </c>
      <c r="B1548" s="3">
        <f t="shared" ref="B1548:B1565" si="317">IF(Q1548&lt;&gt;"",0,IF(O1548="",IF(N1548="",,"Tự do chọn"),SWITCH(M1548,"KSTN",IF(LEFT(O1548,1)="A","OK","Sai lớp"),"CQ",IF(LEFT(O1548,1)="B","OK","Sai lớp"),"SIE",IF(LEFT(O1548,1)="C","OK","Sai lớp"),"VN",IF(LEFT(O1548,1)="D","OK","Sai lớp"),"VN-ICT",IF(LEFT(O1548,1)="D","OK","Sai lớp"),"Sai phân công")))</f>
        <v>0</v>
      </c>
      <c r="C1548" s="4" t="s">
        <v>7409</v>
      </c>
      <c r="D1548" s="4" t="s">
        <v>7264</v>
      </c>
      <c r="E1548" s="4"/>
      <c r="F1548" s="4"/>
      <c r="G1548" s="4"/>
      <c r="H1548" s="4"/>
      <c r="I1548" s="4"/>
      <c r="J1548" s="4"/>
      <c r="K1548" s="4"/>
      <c r="L1548" s="4"/>
      <c r="M1548" s="4"/>
      <c r="N1548" s="4"/>
      <c r="O1548" s="4"/>
      <c r="P1548" s="4" t="s">
        <v>7521</v>
      </c>
      <c r="Q1548" s="4" t="s">
        <v>9</v>
      </c>
      <c r="R1548" s="4" t="s">
        <v>7522</v>
      </c>
      <c r="S1548" s="4" t="s">
        <v>150</v>
      </c>
      <c r="T1548" s="4" t="s">
        <v>150</v>
      </c>
      <c r="U1548" s="4" t="s">
        <v>150</v>
      </c>
      <c r="V1548" s="4" t="s">
        <v>150</v>
      </c>
      <c r="W1548" s="4" t="s">
        <v>150</v>
      </c>
      <c r="X1548" s="4" t="s">
        <v>7523</v>
      </c>
      <c r="Y1548" s="4"/>
      <c r="Z1548" s="4" t="s">
        <v>7524</v>
      </c>
      <c r="AA1548" s="4">
        <v>1613.0</v>
      </c>
      <c r="AB1548" s="4" t="s">
        <v>13</v>
      </c>
      <c r="AC1548" s="4"/>
      <c r="AD1548" s="4"/>
      <c r="AE1548" s="4"/>
      <c r="AF1548" s="4"/>
      <c r="AG1548" s="4"/>
      <c r="AH1548" s="4"/>
      <c r="AI1548" s="4"/>
      <c r="AJ1548" s="4"/>
      <c r="AK1548" s="4"/>
      <c r="AL1548" s="4"/>
      <c r="AM1548" s="4"/>
      <c r="AN1548" s="4"/>
      <c r="AO1548" s="4"/>
      <c r="AP1548" s="4" t="str">
        <f>VLOOKUP(AA1549,[1]Trộn!AA1548:AB4540,2,FALSE)</f>
        <v>#ERROR!</v>
      </c>
      <c r="AQ1548" s="4"/>
      <c r="AR1548" s="4"/>
      <c r="AS1548" s="4"/>
      <c r="AT1548" s="4"/>
      <c r="AU1548" s="4"/>
      <c r="AV1548" s="4"/>
      <c r="AW1548" s="4"/>
      <c r="AX1548" s="4"/>
      <c r="AY1548" s="4"/>
      <c r="AZ1548" s="4"/>
      <c r="BA1548" s="4"/>
      <c r="BB1548" s="4"/>
      <c r="BC1548" s="4"/>
      <c r="BD1548" s="4"/>
      <c r="BE1548" s="4"/>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4"/>
      <c r="CB1548" s="4"/>
      <c r="CC1548" s="4"/>
      <c r="CD1548" s="4"/>
      <c r="CE1548" s="4"/>
      <c r="CF1548" s="4"/>
      <c r="CG1548" s="4"/>
      <c r="CH1548" s="4"/>
      <c r="CI1548" s="4"/>
      <c r="CJ1548" s="4"/>
      <c r="CK1548" s="4"/>
      <c r="CL1548" s="4"/>
      <c r="CM1548" s="4"/>
    </row>
    <row r="1549" ht="14.25" customHeight="1">
      <c r="A1549" s="1" t="str">
        <f t="shared" si="316"/>
        <v>OK</v>
      </c>
      <c r="B1549" s="3" t="str">
        <f t="shared" si="317"/>
        <v>OK</v>
      </c>
      <c r="C1549" s="4" t="s">
        <v>7430</v>
      </c>
      <c r="D1549" s="4" t="s">
        <v>7264</v>
      </c>
      <c r="E1549" s="4"/>
      <c r="F1549" s="4" t="s">
        <v>7431</v>
      </c>
      <c r="G1549" s="4"/>
      <c r="H1549" s="4"/>
      <c r="I1549" s="4"/>
      <c r="J1549" s="4" t="s">
        <v>123</v>
      </c>
      <c r="K1549" s="4"/>
      <c r="L1549" s="4" t="s">
        <v>7432</v>
      </c>
      <c r="M1549" s="4" t="s">
        <v>47</v>
      </c>
      <c r="N1549" s="4" t="s">
        <v>8</v>
      </c>
      <c r="O1549" s="4" t="s">
        <v>1027</v>
      </c>
      <c r="P1549" s="4" t="s">
        <v>1473</v>
      </c>
      <c r="Q1549" s="4"/>
      <c r="R1549" s="4" t="s">
        <v>7434</v>
      </c>
      <c r="S1549" s="4" t="s">
        <v>7435</v>
      </c>
      <c r="T1549" s="4" t="s">
        <v>7438</v>
      </c>
      <c r="U1549" s="4" t="s">
        <v>7440</v>
      </c>
      <c r="V1549" s="4" t="s">
        <v>7442</v>
      </c>
      <c r="W1549" s="4" t="s">
        <v>7444</v>
      </c>
      <c r="X1549" s="4" t="s">
        <v>301</v>
      </c>
      <c r="Y1549" s="4" t="s">
        <v>7445</v>
      </c>
      <c r="Z1549" s="4"/>
      <c r="AA1549" s="4">
        <v>1614.0</v>
      </c>
      <c r="AB1549" s="4" t="s">
        <v>49</v>
      </c>
      <c r="AC1549" s="4"/>
      <c r="AD1549" s="4"/>
      <c r="AE1549" s="4"/>
      <c r="AF1549" s="4"/>
      <c r="AG1549" s="4"/>
      <c r="AH1549" s="4"/>
      <c r="AI1549" s="4"/>
      <c r="AJ1549" s="4"/>
      <c r="AK1549" s="4"/>
      <c r="AL1549" s="4"/>
      <c r="AM1549" s="4"/>
      <c r="AN1549" s="4"/>
      <c r="AO1549" s="4"/>
      <c r="AP1549" s="4" t="str">
        <f>VLOOKUP(AA1550,[1]Trộn!AA1549:AB4541,2,FALSE)</f>
        <v>#ERROR!</v>
      </c>
      <c r="AQ1549" s="4"/>
      <c r="AR1549" s="4"/>
      <c r="AS1549" s="4"/>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row>
    <row r="1550" ht="14.25" customHeight="1">
      <c r="A1550" s="1" t="str">
        <f t="shared" si="316"/>
        <v>OK</v>
      </c>
      <c r="B1550" s="3" t="str">
        <f t="shared" si="317"/>
        <v>OK</v>
      </c>
      <c r="C1550" s="4" t="s">
        <v>7430</v>
      </c>
      <c r="D1550" s="4" t="s">
        <v>7264</v>
      </c>
      <c r="E1550" s="4"/>
      <c r="F1550" s="4"/>
      <c r="G1550" s="4"/>
      <c r="H1550" s="4"/>
      <c r="I1550" s="4"/>
      <c r="J1550" s="4"/>
      <c r="K1550" s="4"/>
      <c r="L1550" s="4"/>
      <c r="M1550" s="4" t="s">
        <v>47</v>
      </c>
      <c r="N1550" s="4" t="s">
        <v>8</v>
      </c>
      <c r="O1550" s="4" t="s">
        <v>347</v>
      </c>
      <c r="P1550" s="4" t="s">
        <v>980</v>
      </c>
      <c r="Q1550" s="4"/>
      <c r="R1550" s="4" t="s">
        <v>7446</v>
      </c>
      <c r="S1550" s="4" t="s">
        <v>7447</v>
      </c>
      <c r="T1550" s="4" t="s">
        <v>7448</v>
      </c>
      <c r="U1550" s="4" t="s">
        <v>7449</v>
      </c>
      <c r="V1550" s="4" t="s">
        <v>7450</v>
      </c>
      <c r="W1550" s="4" t="s">
        <v>7451</v>
      </c>
      <c r="X1550" s="4" t="s">
        <v>1057</v>
      </c>
      <c r="Y1550" s="4" t="s">
        <v>7452</v>
      </c>
      <c r="Z1550" s="4"/>
      <c r="AA1550" s="4">
        <v>1615.0</v>
      </c>
      <c r="AB1550" s="4" t="s">
        <v>49</v>
      </c>
      <c r="AC1550" s="4"/>
      <c r="AD1550" s="4"/>
      <c r="AE1550" s="4"/>
      <c r="AF1550" s="4"/>
      <c r="AG1550" s="4"/>
      <c r="AH1550" s="4"/>
      <c r="AI1550" s="4"/>
      <c r="AJ1550" s="4"/>
      <c r="AK1550" s="4"/>
      <c r="AL1550" s="4"/>
      <c r="AM1550" s="4"/>
      <c r="AN1550" s="4"/>
      <c r="AO1550" s="4"/>
      <c r="AP1550" s="4" t="str">
        <f>VLOOKUP(AA1551,[1]Trộn!AA1550:AB4542,2,FALSE)</f>
        <v>#ERROR!</v>
      </c>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c r="CL1550" s="4"/>
      <c r="CM1550" s="4"/>
    </row>
    <row r="1551" ht="14.25" customHeight="1">
      <c r="A1551" s="1" t="str">
        <f t="shared" si="316"/>
        <v/>
      </c>
      <c r="B1551" s="3">
        <f t="shared" si="317"/>
        <v>0</v>
      </c>
      <c r="C1551" s="4" t="s">
        <v>7430</v>
      </c>
      <c r="D1551" s="4" t="s">
        <v>7264</v>
      </c>
      <c r="E1551" s="4"/>
      <c r="F1551" s="4" t="s">
        <v>7431</v>
      </c>
      <c r="G1551" s="4"/>
      <c r="H1551" s="4"/>
      <c r="I1551" s="4"/>
      <c r="J1551" s="4" t="s">
        <v>123</v>
      </c>
      <c r="K1551" s="4"/>
      <c r="L1551" s="4" t="s">
        <v>7432</v>
      </c>
      <c r="M1551" s="4"/>
      <c r="N1551" s="4"/>
      <c r="O1551" s="4"/>
      <c r="P1551" s="4" t="s">
        <v>7478</v>
      </c>
      <c r="Q1551" s="4" t="s">
        <v>5</v>
      </c>
      <c r="R1551" s="4" t="s">
        <v>7536</v>
      </c>
      <c r="S1551" s="4" t="s">
        <v>7537</v>
      </c>
      <c r="T1551" s="4" t="s">
        <v>7538</v>
      </c>
      <c r="U1551" s="4" t="s">
        <v>1772</v>
      </c>
      <c r="V1551" s="4" t="s">
        <v>368</v>
      </c>
      <c r="W1551" s="4" t="s">
        <v>150</v>
      </c>
      <c r="X1551" s="4" t="s">
        <v>410</v>
      </c>
      <c r="Y1551" s="4"/>
      <c r="Z1551" s="4" t="s">
        <v>7539</v>
      </c>
      <c r="AA1551" s="4">
        <v>1616.0</v>
      </c>
      <c r="AB1551" s="4" t="s">
        <v>13</v>
      </c>
      <c r="AC1551" s="4"/>
      <c r="AD1551" s="4"/>
      <c r="AE1551" s="4"/>
      <c r="AF1551" s="4"/>
      <c r="AG1551" s="4"/>
      <c r="AH1551" s="4"/>
      <c r="AI1551" s="4"/>
      <c r="AJ1551" s="4"/>
      <c r="AK1551" s="4"/>
      <c r="AL1551" s="4"/>
      <c r="AM1551" s="4"/>
      <c r="AN1551" s="4"/>
      <c r="AO1551" s="4"/>
      <c r="AP1551" s="4" t="str">
        <f>VLOOKUP(AA1552,[1]Trộn!AA1551:AB4543,2,FALSE)</f>
        <v>#ERROR!</v>
      </c>
      <c r="AQ1551" s="4"/>
      <c r="AR1551" s="4"/>
      <c r="AS1551" s="4"/>
      <c r="AT1551" s="4"/>
      <c r="AU1551" s="4"/>
      <c r="AV1551" s="4"/>
      <c r="AW1551" s="4"/>
      <c r="AX1551" s="4"/>
      <c r="AY1551" s="4"/>
      <c r="AZ1551" s="4"/>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c r="CL1551" s="4"/>
      <c r="CM1551" s="4"/>
    </row>
    <row r="1552" ht="14.25" customHeight="1">
      <c r="A1552" s="1" t="str">
        <f t="shared" si="316"/>
        <v/>
      </c>
      <c r="B1552" s="3">
        <f t="shared" si="317"/>
        <v>0</v>
      </c>
      <c r="C1552" s="4" t="s">
        <v>7430</v>
      </c>
      <c r="D1552" s="4" t="s">
        <v>7264</v>
      </c>
      <c r="E1552" s="4"/>
      <c r="F1552" s="4"/>
      <c r="G1552" s="4"/>
      <c r="H1552" s="4"/>
      <c r="I1552" s="4"/>
      <c r="J1552" s="4"/>
      <c r="K1552" s="4"/>
      <c r="L1552" s="4"/>
      <c r="M1552" s="4"/>
      <c r="N1552" s="4"/>
      <c r="O1552" s="4"/>
      <c r="P1552" s="4"/>
      <c r="Q1552" s="4" t="s">
        <v>9</v>
      </c>
      <c r="R1552" s="4" t="s">
        <v>7545</v>
      </c>
      <c r="S1552" s="4"/>
      <c r="T1552" s="4"/>
      <c r="U1552" s="4"/>
      <c r="V1552" s="4"/>
      <c r="W1552" s="4"/>
      <c r="X1552" s="4"/>
      <c r="Y1552" s="4"/>
      <c r="Z1552" s="4" t="s">
        <v>7547</v>
      </c>
      <c r="AA1552" s="4">
        <v>1617.0</v>
      </c>
      <c r="AB1552" s="4" t="s">
        <v>49</v>
      </c>
      <c r="AC1552" s="4"/>
      <c r="AD1552" s="4"/>
      <c r="AE1552" s="4"/>
      <c r="AF1552" s="4"/>
      <c r="AG1552" s="4"/>
      <c r="AH1552" s="4"/>
      <c r="AI1552" s="4"/>
      <c r="AJ1552" s="4"/>
      <c r="AK1552" s="4"/>
      <c r="AL1552" s="4"/>
      <c r="AM1552" s="4"/>
      <c r="AN1552" s="4"/>
      <c r="AO1552" s="4"/>
      <c r="AP1552" s="4" t="str">
        <f>VLOOKUP(AA1553,[1]Trộn!AA1552:AB4544,2,FALSE)</f>
        <v>#ERROR!</v>
      </c>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X1552" s="4"/>
      <c r="BY1552" s="4"/>
      <c r="BZ1552" s="4"/>
      <c r="CA1552" s="4"/>
      <c r="CB1552" s="4"/>
      <c r="CC1552" s="4"/>
      <c r="CD1552" s="4"/>
      <c r="CE1552" s="4"/>
      <c r="CF1552" s="4"/>
      <c r="CG1552" s="4"/>
      <c r="CH1552" s="4"/>
      <c r="CI1552" s="4"/>
      <c r="CJ1552" s="4"/>
      <c r="CK1552" s="4"/>
      <c r="CL1552" s="4"/>
      <c r="CM1552" s="4"/>
    </row>
    <row r="1553" ht="14.25" customHeight="1">
      <c r="A1553" s="1" t="str">
        <f t="shared" si="316"/>
        <v>OK</v>
      </c>
      <c r="B1553" s="3" t="str">
        <f t="shared" si="317"/>
        <v>OK</v>
      </c>
      <c r="C1553" s="4" t="s">
        <v>7453</v>
      </c>
      <c r="D1553" s="4" t="s">
        <v>7264</v>
      </c>
      <c r="E1553" s="4"/>
      <c r="F1553" s="4" t="s">
        <v>7454</v>
      </c>
      <c r="G1553" s="4" t="s">
        <v>7455</v>
      </c>
      <c r="H1553" s="4"/>
      <c r="I1553" s="4"/>
      <c r="J1553" s="4"/>
      <c r="K1553" s="4"/>
      <c r="L1553" s="4"/>
      <c r="M1553" s="4" t="s">
        <v>47</v>
      </c>
      <c r="N1553" s="4" t="s">
        <v>8</v>
      </c>
      <c r="O1553" s="4" t="s">
        <v>1104</v>
      </c>
      <c r="P1553" s="4" t="s">
        <v>953</v>
      </c>
      <c r="Q1553" s="4"/>
      <c r="R1553" s="4" t="s">
        <v>7456</v>
      </c>
      <c r="S1553" s="4" t="s">
        <v>7457</v>
      </c>
      <c r="T1553" s="4" t="s">
        <v>7458</v>
      </c>
      <c r="U1553" s="4" t="s">
        <v>7459</v>
      </c>
      <c r="V1553" s="4" t="s">
        <v>7460</v>
      </c>
      <c r="W1553" s="4" t="s">
        <v>7461</v>
      </c>
      <c r="X1553" s="4" t="s">
        <v>4353</v>
      </c>
      <c r="Y1553" s="4" t="s">
        <v>7462</v>
      </c>
      <c r="Z1553" s="4"/>
      <c r="AA1553" s="4">
        <v>1618.0</v>
      </c>
      <c r="AB1553" s="4" t="s">
        <v>49</v>
      </c>
      <c r="AC1553" s="4"/>
      <c r="AD1553" s="4"/>
      <c r="AE1553" s="4"/>
      <c r="AF1553" s="4"/>
      <c r="AG1553" s="4"/>
      <c r="AH1553" s="4"/>
      <c r="AI1553" s="4"/>
      <c r="AJ1553" s="4"/>
      <c r="AK1553" s="4"/>
      <c r="AL1553" s="4"/>
      <c r="AM1553" s="4"/>
      <c r="AN1553" s="4"/>
      <c r="AO1553" s="4"/>
      <c r="AP1553" s="4" t="str">
        <f>VLOOKUP(AA1554,[1]Trộn!AA1553:AB4545,2,FALSE)</f>
        <v>#ERROR!</v>
      </c>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c r="CF1553" s="4"/>
      <c r="CG1553" s="4"/>
      <c r="CH1553" s="4"/>
      <c r="CI1553" s="4"/>
      <c r="CJ1553" s="4"/>
      <c r="CK1553" s="4"/>
      <c r="CL1553" s="4"/>
      <c r="CM1553" s="4"/>
    </row>
    <row r="1554" ht="14.25" customHeight="1">
      <c r="A1554" s="1" t="str">
        <f t="shared" si="316"/>
        <v>OK</v>
      </c>
      <c r="B1554" s="3" t="str">
        <f t="shared" si="317"/>
        <v>OK</v>
      </c>
      <c r="C1554" s="4" t="s">
        <v>7453</v>
      </c>
      <c r="D1554" s="4" t="s">
        <v>7264</v>
      </c>
      <c r="E1554" s="4"/>
      <c r="F1554" s="4"/>
      <c r="G1554" s="4"/>
      <c r="H1554" s="4"/>
      <c r="I1554" s="4"/>
      <c r="J1554" s="4"/>
      <c r="K1554" s="4"/>
      <c r="L1554" s="4"/>
      <c r="M1554" s="4" t="s">
        <v>47</v>
      </c>
      <c r="N1554" s="4" t="s">
        <v>8</v>
      </c>
      <c r="O1554" s="4" t="s">
        <v>1246</v>
      </c>
      <c r="P1554" s="4" t="s">
        <v>250</v>
      </c>
      <c r="Q1554" s="4"/>
      <c r="R1554" s="4" t="s">
        <v>7471</v>
      </c>
      <c r="S1554" s="4" t="s">
        <v>7472</v>
      </c>
      <c r="T1554" s="4" t="s">
        <v>7473</v>
      </c>
      <c r="U1554" s="4" t="s">
        <v>7474</v>
      </c>
      <c r="V1554" s="4" t="s">
        <v>7475</v>
      </c>
      <c r="W1554" s="4" t="s">
        <v>110</v>
      </c>
      <c r="X1554" s="4" t="s">
        <v>171</v>
      </c>
      <c r="Y1554" s="4"/>
      <c r="Z1554" s="4"/>
      <c r="AA1554" s="4">
        <v>1619.0</v>
      </c>
      <c r="AB1554" s="4" t="s">
        <v>49</v>
      </c>
      <c r="AC1554" s="4"/>
      <c r="AD1554" s="4"/>
      <c r="AE1554" s="4"/>
      <c r="AF1554" s="4"/>
      <c r="AG1554" s="4"/>
      <c r="AH1554" s="4"/>
      <c r="AI1554" s="4"/>
      <c r="AJ1554" s="4"/>
      <c r="AK1554" s="4"/>
      <c r="AL1554" s="4"/>
      <c r="AM1554" s="4"/>
      <c r="AN1554" s="4"/>
      <c r="AO1554" s="4"/>
      <c r="AP1554" s="4" t="str">
        <f>VLOOKUP(AA1555,[1]Trộn!AA1554:AB4546,2,FALSE)</f>
        <v>#ERROR!</v>
      </c>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4"/>
      <c r="CF1554" s="4"/>
      <c r="CG1554" s="4"/>
      <c r="CH1554" s="4"/>
      <c r="CI1554" s="4"/>
      <c r="CJ1554" s="4"/>
      <c r="CK1554" s="4"/>
      <c r="CL1554" s="4"/>
      <c r="CM1554" s="4"/>
    </row>
    <row r="1555" ht="14.25" customHeight="1">
      <c r="A1555" s="1" t="str">
        <f t="shared" si="316"/>
        <v/>
      </c>
      <c r="B1555" s="3" t="str">
        <f t="shared" si="317"/>
        <v>Tự do chọn</v>
      </c>
      <c r="C1555" s="4" t="s">
        <v>7453</v>
      </c>
      <c r="D1555" s="4" t="s">
        <v>7264</v>
      </c>
      <c r="E1555" s="4"/>
      <c r="F1555" s="4"/>
      <c r="G1555" s="4"/>
      <c r="H1555" s="4"/>
      <c r="I1555" s="4"/>
      <c r="J1555" s="4"/>
      <c r="K1555" s="4"/>
      <c r="L1555" s="4"/>
      <c r="M1555" s="4" t="s">
        <v>47</v>
      </c>
      <c r="N1555" s="4" t="s">
        <v>8</v>
      </c>
      <c r="O1555" s="4"/>
      <c r="P1555" s="4"/>
      <c r="Q1555" s="4"/>
      <c r="R1555" s="4"/>
      <c r="S1555" s="4"/>
      <c r="T1555" s="4"/>
      <c r="U1555" s="4"/>
      <c r="V1555" s="4"/>
      <c r="W1555" s="4"/>
      <c r="X1555" s="4"/>
      <c r="Y1555" s="4"/>
      <c r="Z1555" s="4"/>
      <c r="AA1555" s="4">
        <v>1620.0</v>
      </c>
      <c r="AB1555" s="4" t="s">
        <v>49</v>
      </c>
      <c r="AC1555" s="4"/>
      <c r="AD1555" s="4"/>
      <c r="AE1555" s="4"/>
      <c r="AF1555" s="4"/>
      <c r="AG1555" s="4"/>
      <c r="AH1555" s="4"/>
      <c r="AI1555" s="4"/>
      <c r="AJ1555" s="4"/>
      <c r="AK1555" s="4"/>
      <c r="AL1555" s="4"/>
      <c r="AM1555" s="4"/>
      <c r="AN1555" s="4"/>
      <c r="AO1555" s="4"/>
      <c r="AP1555" s="4" t="str">
        <f>VLOOKUP(AA1556,[1]Trộn!AA1555:AB4547,2,FALSE)</f>
        <v>#ERROR!</v>
      </c>
      <c r="AQ1555" s="4"/>
      <c r="AR1555" s="4"/>
      <c r="AS1555" s="4"/>
      <c r="AT1555" s="4"/>
      <c r="AU1555" s="4"/>
      <c r="AV1555" s="4"/>
      <c r="AW1555" s="4"/>
      <c r="AX1555" s="4"/>
      <c r="AY1555" s="4"/>
      <c r="AZ1555" s="4"/>
      <c r="BA1555" s="4"/>
      <c r="BB1555" s="4"/>
      <c r="BC1555" s="4"/>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4"/>
      <c r="CE1555" s="4"/>
      <c r="CF1555" s="4"/>
      <c r="CG1555" s="4"/>
      <c r="CH1555" s="4"/>
      <c r="CI1555" s="4"/>
      <c r="CJ1555" s="4"/>
      <c r="CK1555" s="4"/>
      <c r="CL1555" s="4"/>
      <c r="CM1555" s="4"/>
    </row>
    <row r="1556" ht="14.25" customHeight="1">
      <c r="A1556" s="1" t="str">
        <f t="shared" si="316"/>
        <v>OK</v>
      </c>
      <c r="B1556" s="3" t="str">
        <f t="shared" si="317"/>
        <v>OK</v>
      </c>
      <c r="C1556" s="4" t="s">
        <v>7453</v>
      </c>
      <c r="D1556" s="4" t="s">
        <v>7264</v>
      </c>
      <c r="E1556" s="4"/>
      <c r="F1556" s="4"/>
      <c r="G1556" s="4"/>
      <c r="H1556" s="4"/>
      <c r="I1556" s="4"/>
      <c r="J1556" s="4"/>
      <c r="K1556" s="4"/>
      <c r="L1556" s="4"/>
      <c r="M1556" s="4" t="s">
        <v>47</v>
      </c>
      <c r="N1556" s="4" t="s">
        <v>8</v>
      </c>
      <c r="O1556" s="4" t="s">
        <v>404</v>
      </c>
      <c r="P1556" s="4" t="s">
        <v>1366</v>
      </c>
      <c r="Q1556" s="4"/>
      <c r="R1556" s="4" t="s">
        <v>7483</v>
      </c>
      <c r="S1556" s="4" t="s">
        <v>7484</v>
      </c>
      <c r="T1556" s="4" t="s">
        <v>7485</v>
      </c>
      <c r="U1556" s="4" t="s">
        <v>7486</v>
      </c>
      <c r="V1556" s="4" t="s">
        <v>7487</v>
      </c>
      <c r="W1556" s="4" t="s">
        <v>7488</v>
      </c>
      <c r="X1556" s="4" t="s">
        <v>171</v>
      </c>
      <c r="Y1556" s="4" t="s">
        <v>7489</v>
      </c>
      <c r="Z1556" s="4"/>
      <c r="AA1556" s="4">
        <v>1621.0</v>
      </c>
      <c r="AB1556" s="4" t="s">
        <v>49</v>
      </c>
      <c r="AC1556" s="4"/>
      <c r="AD1556" s="4"/>
      <c r="AE1556" s="4"/>
      <c r="AF1556" s="4"/>
      <c r="AG1556" s="4"/>
      <c r="AH1556" s="4"/>
      <c r="AI1556" s="4"/>
      <c r="AJ1556" s="4"/>
      <c r="AK1556" s="4"/>
      <c r="AL1556" s="4"/>
      <c r="AM1556" s="4"/>
      <c r="AN1556" s="4"/>
      <c r="AO1556" s="4"/>
      <c r="AP1556" s="4" t="str">
        <f>VLOOKUP(AA1557,[1]Trộn!AA1556:AB4548,2,FALSE)</f>
        <v>#ERROR!</v>
      </c>
      <c r="AQ1556" s="4"/>
      <c r="AR1556" s="4"/>
      <c r="AS1556" s="4"/>
      <c r="AT1556" s="4"/>
      <c r="AU1556" s="4"/>
      <c r="AV1556" s="4"/>
      <c r="AW1556" s="4"/>
      <c r="AX1556" s="4"/>
      <c r="AY1556" s="4"/>
      <c r="AZ1556" s="4"/>
      <c r="BA1556" s="4"/>
      <c r="BB1556" s="4"/>
      <c r="BC1556" s="4"/>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4"/>
      <c r="CE1556" s="4"/>
      <c r="CF1556" s="4"/>
      <c r="CG1556" s="4"/>
      <c r="CH1556" s="4"/>
      <c r="CI1556" s="4"/>
      <c r="CJ1556" s="4"/>
      <c r="CK1556" s="4"/>
      <c r="CL1556" s="4"/>
      <c r="CM1556" s="4"/>
    </row>
    <row r="1557" ht="14.25" customHeight="1">
      <c r="A1557" s="1" t="str">
        <f t="shared" si="316"/>
        <v>OK</v>
      </c>
      <c r="B1557" s="3" t="str">
        <f t="shared" si="317"/>
        <v>OK</v>
      </c>
      <c r="C1557" s="4" t="s">
        <v>7453</v>
      </c>
      <c r="D1557" s="4" t="s">
        <v>7264</v>
      </c>
      <c r="E1557" s="4"/>
      <c r="F1557" s="4"/>
      <c r="G1557" s="4"/>
      <c r="H1557" s="4"/>
      <c r="I1557" s="4"/>
      <c r="J1557" s="4"/>
      <c r="K1557" s="4"/>
      <c r="L1557" s="4"/>
      <c r="M1557" s="4" t="s">
        <v>47</v>
      </c>
      <c r="N1557" s="4" t="s">
        <v>8</v>
      </c>
      <c r="O1557" s="4" t="s">
        <v>404</v>
      </c>
      <c r="P1557" s="4" t="s">
        <v>1366</v>
      </c>
      <c r="Q1557" s="4"/>
      <c r="R1557" s="4" t="s">
        <v>7490</v>
      </c>
      <c r="S1557" s="4" t="s">
        <v>7491</v>
      </c>
      <c r="T1557" s="4" t="s">
        <v>7492</v>
      </c>
      <c r="U1557" s="4" t="s">
        <v>7493</v>
      </c>
      <c r="V1557" s="4" t="s">
        <v>7494</v>
      </c>
      <c r="W1557" s="4" t="s">
        <v>4858</v>
      </c>
      <c r="X1557" s="4" t="s">
        <v>151</v>
      </c>
      <c r="Y1557" s="4" t="s">
        <v>7495</v>
      </c>
      <c r="Z1557" s="4"/>
      <c r="AA1557" s="4">
        <v>1622.0</v>
      </c>
      <c r="AB1557" s="4" t="s">
        <v>49</v>
      </c>
      <c r="AC1557" s="4"/>
      <c r="AD1557" s="4"/>
      <c r="AE1557" s="4"/>
      <c r="AF1557" s="4"/>
      <c r="AG1557" s="4"/>
      <c r="AH1557" s="4"/>
      <c r="AI1557" s="4"/>
      <c r="AJ1557" s="4"/>
      <c r="AK1557" s="4"/>
      <c r="AL1557" s="4"/>
      <c r="AM1557" s="4"/>
      <c r="AN1557" s="4"/>
      <c r="AO1557" s="4"/>
      <c r="AP1557" s="4" t="str">
        <f>VLOOKUP(AA1558,[1]Trộn!AA1557:AB4549,2,FALSE)</f>
        <v>#ERROR!</v>
      </c>
      <c r="AQ1557" s="4"/>
      <c r="AR1557" s="4"/>
      <c r="AS1557" s="4"/>
      <c r="AT1557" s="4"/>
      <c r="AU1557" s="4"/>
      <c r="AV1557" s="4"/>
      <c r="AW1557" s="4"/>
      <c r="AX1557" s="4"/>
      <c r="AY1557" s="4"/>
      <c r="AZ1557" s="4"/>
      <c r="BA1557" s="4"/>
      <c r="BB1557" s="4"/>
      <c r="BC1557" s="4"/>
      <c r="BD1557" s="4"/>
      <c r="BE1557" s="4"/>
      <c r="BF1557" s="4"/>
      <c r="BG1557" s="4"/>
      <c r="BH1557" s="4"/>
      <c r="BI1557" s="4"/>
      <c r="BJ1557" s="4"/>
      <c r="BK1557" s="4"/>
      <c r="BL1557" s="4"/>
      <c r="BM1557" s="4"/>
      <c r="BN1557" s="4"/>
      <c r="BO1557" s="4"/>
      <c r="BP1557" s="4"/>
      <c r="BQ1557" s="4"/>
      <c r="BR1557" s="4"/>
      <c r="BS1557" s="4"/>
      <c r="BT1557" s="4"/>
      <c r="BU1557" s="4"/>
      <c r="BV1557" s="4"/>
      <c r="BW1557" s="4"/>
      <c r="BX1557" s="4"/>
      <c r="BY1557" s="4"/>
      <c r="BZ1557" s="4"/>
      <c r="CA1557" s="4"/>
      <c r="CB1557" s="4"/>
      <c r="CC1557" s="4"/>
      <c r="CD1557" s="4"/>
      <c r="CE1557" s="4"/>
      <c r="CF1557" s="4"/>
      <c r="CG1557" s="4"/>
      <c r="CH1557" s="4"/>
      <c r="CI1557" s="4"/>
      <c r="CJ1557" s="4"/>
      <c r="CK1557" s="4"/>
      <c r="CL1557" s="4"/>
      <c r="CM1557" s="4"/>
    </row>
    <row r="1558" ht="14.25" customHeight="1">
      <c r="A1558" s="1" t="str">
        <f t="shared" si="316"/>
        <v/>
      </c>
      <c r="B1558" s="3">
        <f t="shared" si="317"/>
        <v>0</v>
      </c>
      <c r="C1558" s="4" t="s">
        <v>7453</v>
      </c>
      <c r="D1558" s="4" t="s">
        <v>7264</v>
      </c>
      <c r="E1558" s="4"/>
      <c r="F1558" s="4" t="s">
        <v>7454</v>
      </c>
      <c r="G1558" s="4" t="s">
        <v>7455</v>
      </c>
      <c r="H1558" s="4"/>
      <c r="I1558" s="4"/>
      <c r="J1558" s="4"/>
      <c r="K1558" s="4"/>
      <c r="L1558" s="4"/>
      <c r="M1558" s="4"/>
      <c r="N1558" s="4"/>
      <c r="O1558" s="4"/>
      <c r="P1558" s="4" t="s">
        <v>7521</v>
      </c>
      <c r="Q1558" s="4" t="s">
        <v>5</v>
      </c>
      <c r="R1558" s="4" t="s">
        <v>7572</v>
      </c>
      <c r="S1558" s="4" t="s">
        <v>7573</v>
      </c>
      <c r="T1558" s="4" t="s">
        <v>7574</v>
      </c>
      <c r="U1558" s="4" t="s">
        <v>7575</v>
      </c>
      <c r="V1558" s="4" t="s">
        <v>899</v>
      </c>
      <c r="W1558" s="4" t="s">
        <v>150</v>
      </c>
      <c r="X1558" s="4" t="s">
        <v>151</v>
      </c>
      <c r="Y1558" s="4"/>
      <c r="Z1558" s="4" t="s">
        <v>7576</v>
      </c>
      <c r="AA1558" s="4">
        <v>1623.0</v>
      </c>
      <c r="AB1558" s="4" t="s">
        <v>13</v>
      </c>
      <c r="AC1558" s="4"/>
      <c r="AD1558" s="4"/>
      <c r="AE1558" s="4"/>
      <c r="AF1558" s="4"/>
      <c r="AG1558" s="4"/>
      <c r="AH1558" s="4"/>
      <c r="AI1558" s="4"/>
      <c r="AJ1558" s="4"/>
      <c r="AK1558" s="4"/>
      <c r="AL1558" s="4"/>
      <c r="AM1558" s="4"/>
      <c r="AN1558" s="4"/>
      <c r="AO1558" s="4"/>
      <c r="AP1558" s="4" t="str">
        <f>VLOOKUP(AA1559,[1]Trộn!AA1558:AB4550,2,FALSE)</f>
        <v>#ERROR!</v>
      </c>
      <c r="AQ1558" s="4"/>
      <c r="AR1558" s="4"/>
      <c r="AS1558" s="4"/>
      <c r="AT1558" s="4"/>
      <c r="AU1558" s="4"/>
      <c r="AV1558" s="4"/>
      <c r="AW1558" s="4"/>
      <c r="AX1558" s="4"/>
      <c r="AY1558" s="4"/>
      <c r="AZ1558" s="4"/>
      <c r="BA1558" s="4"/>
      <c r="BB1558" s="4"/>
      <c r="BC1558" s="4"/>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4"/>
      <c r="CE1558" s="4"/>
      <c r="CF1558" s="4"/>
      <c r="CG1558" s="4"/>
      <c r="CH1558" s="4"/>
      <c r="CI1558" s="4"/>
      <c r="CJ1558" s="4"/>
      <c r="CK1558" s="4"/>
      <c r="CL1558" s="4"/>
      <c r="CM1558" s="4"/>
    </row>
    <row r="1559" ht="14.25" customHeight="1">
      <c r="A1559" s="1" t="str">
        <f t="shared" si="316"/>
        <v/>
      </c>
      <c r="B1559" s="3">
        <f t="shared" si="317"/>
        <v>0</v>
      </c>
      <c r="C1559" s="4" t="s">
        <v>7453</v>
      </c>
      <c r="D1559" s="4" t="s">
        <v>7264</v>
      </c>
      <c r="E1559" s="4"/>
      <c r="F1559" s="4"/>
      <c r="G1559" s="4"/>
      <c r="H1559" s="4"/>
      <c r="I1559" s="4"/>
      <c r="J1559" s="4"/>
      <c r="K1559" s="4"/>
      <c r="L1559" s="4"/>
      <c r="M1559" s="4"/>
      <c r="N1559" s="4"/>
      <c r="O1559" s="4"/>
      <c r="P1559" s="4" t="s">
        <v>7577</v>
      </c>
      <c r="Q1559" s="4" t="s">
        <v>9</v>
      </c>
      <c r="R1559" s="4" t="s">
        <v>7579</v>
      </c>
      <c r="S1559" s="4" t="s">
        <v>150</v>
      </c>
      <c r="T1559" s="4" t="s">
        <v>150</v>
      </c>
      <c r="U1559" s="4" t="s">
        <v>150</v>
      </c>
      <c r="V1559" s="4" t="s">
        <v>150</v>
      </c>
      <c r="W1559" s="4" t="s">
        <v>150</v>
      </c>
      <c r="X1559" s="4" t="s">
        <v>7585</v>
      </c>
      <c r="Y1559" s="4"/>
      <c r="Z1559" s="4" t="s">
        <v>7587</v>
      </c>
      <c r="AA1559" s="4">
        <v>1624.0</v>
      </c>
      <c r="AB1559" s="4" t="s">
        <v>13</v>
      </c>
      <c r="AC1559" s="4"/>
      <c r="AD1559" s="4"/>
      <c r="AE1559" s="4"/>
      <c r="AF1559" s="4"/>
      <c r="AG1559" s="4"/>
      <c r="AH1559" s="4"/>
      <c r="AI1559" s="4"/>
      <c r="AJ1559" s="4"/>
      <c r="AK1559" s="4"/>
      <c r="AL1559" s="4"/>
      <c r="AM1559" s="4"/>
      <c r="AN1559" s="4"/>
      <c r="AO1559" s="4"/>
      <c r="AP1559" s="4" t="str">
        <f>VLOOKUP(AA1560,[1]Trộn!AA1559:AB4551,2,FALSE)</f>
        <v>#ERROR!</v>
      </c>
      <c r="AQ1559" s="4"/>
      <c r="AR1559" s="4"/>
      <c r="AS1559" s="4"/>
      <c r="AT1559" s="4"/>
      <c r="AU1559" s="4"/>
      <c r="AV1559" s="4"/>
      <c r="AW1559" s="4"/>
      <c r="AX1559" s="4"/>
      <c r="AY1559" s="4"/>
      <c r="AZ1559" s="4"/>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c r="CL1559" s="4"/>
      <c r="CM1559" s="4"/>
    </row>
    <row r="1560" ht="14.25" customHeight="1">
      <c r="A1560" s="1" t="str">
        <f t="shared" si="316"/>
        <v/>
      </c>
      <c r="B1560" s="3">
        <f t="shared" si="317"/>
        <v>0</v>
      </c>
      <c r="C1560" s="4" t="s">
        <v>7453</v>
      </c>
      <c r="D1560" s="4" t="s">
        <v>7264</v>
      </c>
      <c r="E1560" s="4"/>
      <c r="F1560" s="4"/>
      <c r="G1560" s="4"/>
      <c r="H1560" s="4"/>
      <c r="I1560" s="4"/>
      <c r="J1560" s="4"/>
      <c r="K1560" s="4"/>
      <c r="L1560" s="4"/>
      <c r="M1560" s="4"/>
      <c r="N1560" s="4"/>
      <c r="O1560" s="4"/>
      <c r="P1560" s="4"/>
      <c r="Q1560" s="4" t="s">
        <v>5</v>
      </c>
      <c r="R1560" s="4" t="s">
        <v>7590</v>
      </c>
      <c r="S1560" s="4" t="s">
        <v>7592</v>
      </c>
      <c r="T1560" s="4" t="s">
        <v>7574</v>
      </c>
      <c r="U1560" s="4" t="s">
        <v>7575</v>
      </c>
      <c r="V1560" s="4" t="s">
        <v>741</v>
      </c>
      <c r="W1560" s="4" t="s">
        <v>739</v>
      </c>
      <c r="X1560" s="4" t="s">
        <v>150</v>
      </c>
      <c r="Y1560" s="4"/>
      <c r="Z1560" s="4" t="s">
        <v>7593</v>
      </c>
      <c r="AA1560" s="4">
        <v>1625.0</v>
      </c>
      <c r="AB1560" s="4" t="s">
        <v>49</v>
      </c>
      <c r="AC1560" s="4"/>
      <c r="AD1560" s="4"/>
      <c r="AE1560" s="4"/>
      <c r="AF1560" s="4"/>
      <c r="AG1560" s="4"/>
      <c r="AH1560" s="4"/>
      <c r="AI1560" s="4"/>
      <c r="AJ1560" s="4"/>
      <c r="AK1560" s="4"/>
      <c r="AL1560" s="4"/>
      <c r="AM1560" s="4"/>
      <c r="AN1560" s="4"/>
      <c r="AO1560" s="4"/>
      <c r="AP1560" s="4" t="str">
        <f>VLOOKUP(AA1561,[1]Trộn!AA1560:AB4552,2,FALSE)</f>
        <v>#ERROR!</v>
      </c>
      <c r="AQ1560" s="4"/>
      <c r="AR1560" s="4"/>
      <c r="AS1560" s="4"/>
      <c r="AT1560" s="4"/>
      <c r="AU1560" s="4"/>
      <c r="AV1560" s="4"/>
      <c r="AW1560" s="4"/>
      <c r="AX1560" s="4"/>
      <c r="AY1560" s="4"/>
      <c r="AZ1560" s="4"/>
      <c r="BA1560" s="4"/>
      <c r="BB1560" s="4"/>
      <c r="BC1560" s="4"/>
      <c r="BD1560" s="4"/>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4"/>
      <c r="CE1560" s="4"/>
      <c r="CF1560" s="4"/>
      <c r="CG1560" s="4"/>
      <c r="CH1560" s="4"/>
      <c r="CI1560" s="4"/>
      <c r="CJ1560" s="4"/>
      <c r="CK1560" s="4"/>
      <c r="CL1560" s="4"/>
      <c r="CM1560" s="4"/>
    </row>
    <row r="1561" ht="14.25" customHeight="1">
      <c r="A1561" s="1" t="str">
        <f t="shared" si="316"/>
        <v/>
      </c>
      <c r="B1561" s="3">
        <f t="shared" si="317"/>
        <v>0</v>
      </c>
      <c r="C1561" s="4" t="s">
        <v>7453</v>
      </c>
      <c r="D1561" s="4" t="s">
        <v>7264</v>
      </c>
      <c r="E1561" s="4"/>
      <c r="F1561" s="4"/>
      <c r="G1561" s="4"/>
      <c r="H1561" s="4"/>
      <c r="I1561" s="4"/>
      <c r="J1561" s="4"/>
      <c r="K1561" s="4"/>
      <c r="L1561" s="4"/>
      <c r="M1561" s="4"/>
      <c r="N1561" s="4"/>
      <c r="O1561" s="4"/>
      <c r="P1561" s="4"/>
      <c r="Q1561" s="4" t="s">
        <v>9</v>
      </c>
      <c r="R1561" s="4" t="s">
        <v>7594</v>
      </c>
      <c r="S1561" s="4"/>
      <c r="T1561" s="4"/>
      <c r="U1561" s="4"/>
      <c r="V1561" s="4"/>
      <c r="W1561" s="4"/>
      <c r="X1561" s="4"/>
      <c r="Y1561" s="4"/>
      <c r="Z1561" s="4" t="s">
        <v>7595</v>
      </c>
      <c r="AA1561" s="4">
        <v>1626.0</v>
      </c>
      <c r="AB1561" s="4" t="s">
        <v>49</v>
      </c>
      <c r="AC1561" s="4"/>
      <c r="AD1561" s="4"/>
      <c r="AE1561" s="4"/>
      <c r="AF1561" s="4"/>
      <c r="AG1561" s="4"/>
      <c r="AH1561" s="4"/>
      <c r="AI1561" s="4"/>
      <c r="AJ1561" s="4"/>
      <c r="AK1561" s="4"/>
      <c r="AL1561" s="4"/>
      <c r="AM1561" s="4"/>
      <c r="AN1561" s="4"/>
      <c r="AO1561" s="4"/>
      <c r="AP1561" s="4" t="str">
        <f>VLOOKUP(AA1562,[1]Trộn!AA1561:AB4553,2,FALSE)</f>
        <v>#ERROR!</v>
      </c>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4"/>
      <c r="CE1561" s="4"/>
      <c r="CF1561" s="4"/>
      <c r="CG1561" s="4"/>
      <c r="CH1561" s="4"/>
      <c r="CI1561" s="4"/>
      <c r="CJ1561" s="4"/>
      <c r="CK1561" s="4"/>
      <c r="CL1561" s="4"/>
      <c r="CM1561" s="4"/>
    </row>
    <row r="1562" ht="14.25" customHeight="1">
      <c r="A1562" s="1" t="str">
        <f t="shared" si="316"/>
        <v/>
      </c>
      <c r="B1562" s="3">
        <f t="shared" si="317"/>
        <v>0</v>
      </c>
      <c r="C1562" s="4" t="s">
        <v>7453</v>
      </c>
      <c r="D1562" s="4" t="s">
        <v>7264</v>
      </c>
      <c r="E1562" s="4"/>
      <c r="F1562" s="4"/>
      <c r="G1562" s="4"/>
      <c r="H1562" s="4"/>
      <c r="I1562" s="4"/>
      <c r="J1562" s="4"/>
      <c r="K1562" s="4"/>
      <c r="L1562" s="4"/>
      <c r="M1562" s="4"/>
      <c r="N1562" s="4"/>
      <c r="O1562" s="4"/>
      <c r="P1562" s="4"/>
      <c r="Q1562" s="4" t="s">
        <v>9</v>
      </c>
      <c r="R1562" s="4" t="s">
        <v>7603</v>
      </c>
      <c r="S1562" s="4"/>
      <c r="T1562" s="4"/>
      <c r="U1562" s="4"/>
      <c r="V1562" s="4"/>
      <c r="W1562" s="4"/>
      <c r="X1562" s="4"/>
      <c r="Y1562" s="4"/>
      <c r="Z1562" s="4" t="s">
        <v>7604</v>
      </c>
      <c r="AA1562" s="4">
        <v>1627.0</v>
      </c>
      <c r="AB1562" s="4" t="s">
        <v>49</v>
      </c>
      <c r="AC1562" s="4"/>
      <c r="AD1562" s="4"/>
      <c r="AE1562" s="4"/>
      <c r="AF1562" s="4"/>
      <c r="AG1562" s="4"/>
      <c r="AH1562" s="4"/>
      <c r="AI1562" s="4"/>
      <c r="AJ1562" s="4"/>
      <c r="AK1562" s="4"/>
      <c r="AL1562" s="4"/>
      <c r="AM1562" s="4"/>
      <c r="AN1562" s="4"/>
      <c r="AO1562" s="4"/>
      <c r="AP1562" s="4" t="str">
        <f>VLOOKUP(AA1563,[1]Trộn!AA1562:AB4554,2,FALSE)</f>
        <v>#ERROR!</v>
      </c>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c r="BM1562" s="4"/>
      <c r="BN1562" s="4"/>
      <c r="BO1562" s="4"/>
      <c r="BP1562" s="4"/>
      <c r="BQ1562" s="4"/>
      <c r="BR1562" s="4"/>
      <c r="BS1562" s="4"/>
      <c r="BT1562" s="4"/>
      <c r="BU1562" s="4"/>
      <c r="BV1562" s="4"/>
      <c r="BW1562" s="4"/>
      <c r="BX1562" s="4"/>
      <c r="BY1562" s="4"/>
      <c r="BZ1562" s="4"/>
      <c r="CA1562" s="4"/>
      <c r="CB1562" s="4"/>
      <c r="CC1562" s="4"/>
      <c r="CD1562" s="4"/>
      <c r="CE1562" s="4"/>
      <c r="CF1562" s="4"/>
      <c r="CG1562" s="4"/>
      <c r="CH1562" s="4"/>
      <c r="CI1562" s="4"/>
      <c r="CJ1562" s="4"/>
      <c r="CK1562" s="4"/>
      <c r="CL1562" s="4"/>
      <c r="CM1562" s="4"/>
    </row>
    <row r="1563" ht="14.25" customHeight="1">
      <c r="A1563" s="1" t="str">
        <f t="shared" si="316"/>
        <v/>
      </c>
      <c r="B1563" s="3">
        <f t="shared" si="317"/>
        <v>0</v>
      </c>
      <c r="C1563" s="4" t="s">
        <v>7496</v>
      </c>
      <c r="D1563" s="4" t="s">
        <v>7264</v>
      </c>
      <c r="E1563" s="4"/>
      <c r="F1563" s="4"/>
      <c r="G1563" s="4" t="s">
        <v>7497</v>
      </c>
      <c r="H1563" s="4"/>
      <c r="I1563" s="4"/>
      <c r="J1563" s="4"/>
      <c r="K1563" s="4"/>
      <c r="L1563" s="4"/>
      <c r="M1563" s="4" t="s">
        <v>47</v>
      </c>
      <c r="N1563" s="4" t="s">
        <v>8</v>
      </c>
      <c r="O1563" s="4" t="s">
        <v>404</v>
      </c>
      <c r="P1563" s="4" t="s">
        <v>1024</v>
      </c>
      <c r="Q1563" s="4" t="s">
        <v>8</v>
      </c>
      <c r="R1563" s="4" t="s">
        <v>7504</v>
      </c>
      <c r="S1563" s="4" t="s">
        <v>7505</v>
      </c>
      <c r="T1563" s="4" t="s">
        <v>7506</v>
      </c>
      <c r="U1563" s="4" t="s">
        <v>7507</v>
      </c>
      <c r="V1563" s="4" t="s">
        <v>7508</v>
      </c>
      <c r="W1563" s="4" t="s">
        <v>7509</v>
      </c>
      <c r="X1563" s="4" t="s">
        <v>473</v>
      </c>
      <c r="Y1563" s="4" t="s">
        <v>7510</v>
      </c>
      <c r="Z1563" s="4"/>
      <c r="AA1563" s="4">
        <v>1628.0</v>
      </c>
      <c r="AB1563" s="4" t="s">
        <v>49</v>
      </c>
      <c r="AC1563" s="4"/>
      <c r="AD1563" s="4"/>
      <c r="AE1563" s="4"/>
      <c r="AF1563" s="4"/>
      <c r="AG1563" s="4"/>
      <c r="AH1563" s="4"/>
      <c r="AI1563" s="4"/>
      <c r="AJ1563" s="4"/>
      <c r="AK1563" s="4"/>
      <c r="AL1563" s="4"/>
      <c r="AM1563" s="4"/>
      <c r="AN1563" s="4"/>
      <c r="AO1563" s="4"/>
      <c r="AP1563" s="4" t="str">
        <f>VLOOKUP(AA1564,[1]Trộn!AA1563:AB4555,2,FALSE)</f>
        <v>#ERROR!</v>
      </c>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c r="BM1563" s="4"/>
      <c r="BN1563" s="4"/>
      <c r="BO1563" s="4"/>
      <c r="BP1563" s="4"/>
      <c r="BQ1563" s="4"/>
      <c r="BR1563" s="4"/>
      <c r="BS1563" s="4"/>
      <c r="BT1563" s="4"/>
      <c r="BU1563" s="4"/>
      <c r="BV1563" s="4"/>
      <c r="BW1563" s="4"/>
      <c r="BX1563" s="4"/>
      <c r="BY1563" s="4"/>
      <c r="BZ1563" s="4"/>
      <c r="CA1563" s="4"/>
      <c r="CB1563" s="4"/>
      <c r="CC1563" s="4"/>
      <c r="CD1563" s="4"/>
      <c r="CE1563" s="4"/>
      <c r="CF1563" s="4"/>
      <c r="CG1563" s="4"/>
      <c r="CH1563" s="4"/>
      <c r="CI1563" s="4"/>
      <c r="CJ1563" s="4"/>
      <c r="CK1563" s="4"/>
      <c r="CL1563" s="4"/>
      <c r="CM1563" s="4"/>
    </row>
    <row r="1564" ht="14.25" customHeight="1">
      <c r="A1564" s="1" t="str">
        <f t="shared" si="316"/>
        <v>Giữ chỗ</v>
      </c>
      <c r="B1564" s="3" t="str">
        <f t="shared" si="317"/>
        <v>OK</v>
      </c>
      <c r="C1564" s="4" t="s">
        <v>7496</v>
      </c>
      <c r="D1564" s="4" t="s">
        <v>7264</v>
      </c>
      <c r="E1564" s="4"/>
      <c r="F1564" s="4"/>
      <c r="G1564" s="4"/>
      <c r="H1564" s="4"/>
      <c r="I1564" s="4"/>
      <c r="J1564" s="4"/>
      <c r="K1564" s="4"/>
      <c r="L1564" s="4"/>
      <c r="M1564" s="4" t="s">
        <v>47</v>
      </c>
      <c r="N1564" s="4" t="s">
        <v>8</v>
      </c>
      <c r="O1564" s="4" t="s">
        <v>804</v>
      </c>
      <c r="P1564" s="4" t="s">
        <v>860</v>
      </c>
      <c r="Q1564" s="4"/>
      <c r="R1564" s="4"/>
      <c r="S1564" s="4"/>
      <c r="T1564" s="4"/>
      <c r="U1564" s="4"/>
      <c r="V1564" s="4"/>
      <c r="W1564" s="4"/>
      <c r="X1564" s="4"/>
      <c r="Y1564" s="4"/>
      <c r="Z1564" s="4"/>
      <c r="AA1564" s="4">
        <v>1629.0</v>
      </c>
      <c r="AB1564" s="4" t="s">
        <v>49</v>
      </c>
      <c r="AC1564" s="4"/>
      <c r="AD1564" s="4"/>
      <c r="AE1564" s="4"/>
      <c r="AF1564" s="4"/>
      <c r="AG1564" s="4"/>
      <c r="AH1564" s="4"/>
      <c r="AI1564" s="4"/>
      <c r="AJ1564" s="4"/>
      <c r="AK1564" s="4"/>
      <c r="AL1564" s="4"/>
      <c r="AM1564" s="4"/>
      <c r="AN1564" s="4"/>
      <c r="AO1564" s="4"/>
      <c r="AP1564" s="4" t="str">
        <f>VLOOKUP(AA1565,[1]Trộn!AA1564:AB4556,2,FALSE)</f>
        <v>#ERROR!</v>
      </c>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4"/>
      <c r="CE1564" s="4"/>
      <c r="CF1564" s="4"/>
      <c r="CG1564" s="4"/>
      <c r="CH1564" s="4"/>
      <c r="CI1564" s="4"/>
      <c r="CJ1564" s="4"/>
      <c r="CK1564" s="4"/>
      <c r="CL1564" s="4"/>
      <c r="CM1564" s="4"/>
    </row>
    <row r="1565" ht="14.25" customHeight="1">
      <c r="A1565" s="1" t="str">
        <f t="shared" si="316"/>
        <v>OK</v>
      </c>
      <c r="B1565" s="3" t="str">
        <f t="shared" si="317"/>
        <v>OK</v>
      </c>
      <c r="C1565" s="4" t="s">
        <v>7496</v>
      </c>
      <c r="D1565" s="4" t="s">
        <v>7264</v>
      </c>
      <c r="E1565" s="4"/>
      <c r="F1565" s="4"/>
      <c r="G1565" s="4" t="s">
        <v>7497</v>
      </c>
      <c r="H1565" s="4"/>
      <c r="I1565" s="4"/>
      <c r="J1565" s="4"/>
      <c r="K1565" s="4"/>
      <c r="L1565" s="4"/>
      <c r="M1565" s="4" t="s">
        <v>48</v>
      </c>
      <c r="N1565" s="4" t="s">
        <v>5</v>
      </c>
      <c r="O1565" s="4" t="s">
        <v>125</v>
      </c>
      <c r="P1565" s="4" t="s">
        <v>2072</v>
      </c>
      <c r="Q1565" s="4"/>
      <c r="R1565" s="4" t="s">
        <v>7611</v>
      </c>
      <c r="S1565" s="4" t="s">
        <v>227</v>
      </c>
      <c r="T1565" s="4" t="s">
        <v>114</v>
      </c>
      <c r="U1565" s="4" t="s">
        <v>115</v>
      </c>
      <c r="V1565" s="4" t="s">
        <v>116</v>
      </c>
      <c r="W1565" s="4" t="s">
        <v>117</v>
      </c>
      <c r="X1565" s="4" t="s">
        <v>410</v>
      </c>
      <c r="Y1565" s="4" t="s">
        <v>7614</v>
      </c>
      <c r="Z1565" s="4"/>
      <c r="AA1565" s="4">
        <v>1630.0</v>
      </c>
      <c r="AB1565" s="4" t="s">
        <v>48</v>
      </c>
      <c r="AC1565" s="4"/>
      <c r="AD1565" s="4"/>
      <c r="AE1565" s="4"/>
      <c r="AF1565" s="4"/>
      <c r="AG1565" s="4"/>
      <c r="AH1565" s="4"/>
      <c r="AI1565" s="4"/>
      <c r="AJ1565" s="4"/>
      <c r="AK1565" s="4"/>
      <c r="AL1565" s="4"/>
      <c r="AM1565" s="4"/>
      <c r="AN1565" s="4"/>
      <c r="AO1565" s="4"/>
      <c r="AP1565" s="4" t="str">
        <f>VLOOKUP(AA1566,[1]Trộn!AA1565:AB4557,2,FALSE)</f>
        <v>#ERROR!</v>
      </c>
      <c r="AQ1565" s="4"/>
      <c r="AR1565" s="4"/>
      <c r="AS1565" s="4"/>
      <c r="AT1565" s="4"/>
      <c r="AU1565" s="4"/>
      <c r="AV1565" s="4"/>
      <c r="AW1565" s="4"/>
      <c r="AX1565" s="4"/>
      <c r="AY1565" s="4"/>
      <c r="AZ1565" s="4"/>
      <c r="BA1565" s="4"/>
      <c r="BB1565" s="4"/>
      <c r="BC1565" s="4"/>
      <c r="BD1565" s="4"/>
      <c r="BE1565" s="4"/>
      <c r="BF1565" s="4"/>
      <c r="BG1565" s="4"/>
      <c r="BH1565" s="4"/>
      <c r="BI1565" s="4"/>
      <c r="BJ1565" s="4"/>
      <c r="BK1565" s="4"/>
      <c r="BL1565" s="4"/>
      <c r="BM1565" s="4"/>
      <c r="BN1565" s="4"/>
      <c r="BO1565" s="4"/>
      <c r="BP1565" s="4"/>
      <c r="BQ1565" s="4"/>
      <c r="BR1565" s="4"/>
      <c r="BS1565" s="4"/>
      <c r="BT1565" s="4"/>
      <c r="BU1565" s="4"/>
      <c r="BV1565" s="4"/>
      <c r="BW1565" s="4"/>
      <c r="BX1565" s="4"/>
      <c r="BY1565" s="4"/>
      <c r="BZ1565" s="4"/>
      <c r="CA1565" s="4"/>
      <c r="CB1565" s="4"/>
      <c r="CC1565" s="4"/>
      <c r="CD1565" s="4"/>
      <c r="CE1565" s="4"/>
      <c r="CF1565" s="4"/>
      <c r="CG1565" s="4"/>
      <c r="CH1565" s="4"/>
      <c r="CI1565" s="4"/>
      <c r="CJ1565" s="4"/>
      <c r="CK1565" s="4"/>
      <c r="CL1565" s="4"/>
      <c r="CM1565" s="4"/>
    </row>
    <row r="1566" ht="14.25" customHeight="1">
      <c r="A1566" s="1"/>
      <c r="B1566" s="3"/>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c r="CF1566" s="4"/>
      <c r="CG1566" s="4"/>
      <c r="CH1566" s="4"/>
      <c r="CI1566" s="4"/>
      <c r="CJ1566" s="4"/>
      <c r="CK1566" s="4"/>
      <c r="CL1566" s="4"/>
      <c r="CM1566" s="4"/>
    </row>
    <row r="1567" ht="14.25" customHeight="1">
      <c r="A1567" s="1" t="str">
        <f t="shared" ref="A1567:A1572" si="318">SWITCH(B1567,"OK",IF(ISBLANK(R1567),IF(ISBLANK(P1567),"Giữ chỗ nhóm","Giữ chỗ"),"OK"),"Chưa làm",IF(P1567&lt;&gt;"","Giữ chỗ",""),0,IF(ISBLANK(R1567),"Thêm",""),"")</f>
        <v/>
      </c>
      <c r="B1567" s="3">
        <f t="shared" ref="B1567:B1572" si="319">IF(Q1567&lt;&gt;"",0,IF(O1567="",IF(N1567="",,"Tự do chọn"),SWITCH(M1567,"KSTN",IF(LEFT(O1567,1)="A","OK","Sai lớp"),"CQ",IF(LEFT(O1567,1)="B","OK","Sai lớp"),"SIE",IF(LEFT(O1567,1)="C","OK","Sai lớp"),"VN",IF(LEFT(O1567,1)="D","OK","Sai lớp"),"VN-ICT",IF(LEFT(O1567,1)="D","OK","Sai lớp"),"Sai phân công")))</f>
        <v>0</v>
      </c>
      <c r="C1567" s="4" t="s">
        <v>7496</v>
      </c>
      <c r="D1567" s="4" t="s">
        <v>7264</v>
      </c>
      <c r="E1567" s="4"/>
      <c r="F1567" s="4"/>
      <c r="G1567" s="4"/>
      <c r="H1567" s="4"/>
      <c r="I1567" s="4"/>
      <c r="J1567" s="4"/>
      <c r="K1567" s="4"/>
      <c r="L1567" s="4"/>
      <c r="M1567" s="4"/>
      <c r="N1567" s="4"/>
      <c r="O1567" s="4"/>
      <c r="P1567" s="4"/>
      <c r="Q1567" s="4" t="s">
        <v>9</v>
      </c>
      <c r="R1567" s="4" t="s">
        <v>7629</v>
      </c>
      <c r="S1567" s="4" t="s">
        <v>150</v>
      </c>
      <c r="T1567" s="4" t="s">
        <v>150</v>
      </c>
      <c r="U1567" s="4" t="s">
        <v>150</v>
      </c>
      <c r="V1567" s="4" t="s">
        <v>150</v>
      </c>
      <c r="W1567" s="4" t="s">
        <v>150</v>
      </c>
      <c r="X1567" s="4" t="s">
        <v>7630</v>
      </c>
      <c r="Y1567" s="4"/>
      <c r="Z1567" s="4" t="s">
        <v>7631</v>
      </c>
      <c r="AA1567" s="4">
        <v>1632.0</v>
      </c>
      <c r="AB1567" s="4" t="s">
        <v>13</v>
      </c>
      <c r="AC1567" s="4"/>
      <c r="AD1567" s="4"/>
      <c r="AE1567" s="4"/>
      <c r="AF1567" s="4"/>
      <c r="AG1567" s="4"/>
      <c r="AH1567" s="4"/>
      <c r="AI1567" s="4"/>
      <c r="AJ1567" s="4"/>
      <c r="AK1567" s="4"/>
      <c r="AL1567" s="4"/>
      <c r="AM1567" s="4"/>
      <c r="AN1567" s="4"/>
      <c r="AO1567" s="4"/>
      <c r="AP1567" s="4" t="str">
        <f>VLOOKUP(AA1568,[1]Trộn!AA1567:AB4559,2,FALSE)</f>
        <v>#ERROR!</v>
      </c>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4"/>
      <c r="CE1567" s="4"/>
      <c r="CF1567" s="4"/>
      <c r="CG1567" s="4"/>
      <c r="CH1567" s="4"/>
      <c r="CI1567" s="4"/>
      <c r="CJ1567" s="4"/>
      <c r="CK1567" s="4"/>
      <c r="CL1567" s="4"/>
      <c r="CM1567" s="4"/>
    </row>
    <row r="1568" ht="14.25" customHeight="1">
      <c r="A1568" s="1" t="str">
        <f t="shared" si="318"/>
        <v/>
      </c>
      <c r="B1568" s="3">
        <f t="shared" si="319"/>
        <v>0</v>
      </c>
      <c r="C1568" s="4" t="s">
        <v>7511</v>
      </c>
      <c r="D1568" s="4" t="s">
        <v>7264</v>
      </c>
      <c r="E1568" s="4"/>
      <c r="F1568" s="4" t="s">
        <v>7512</v>
      </c>
      <c r="G1568" s="4" t="s">
        <v>7513</v>
      </c>
      <c r="H1568" s="4"/>
      <c r="I1568" s="4"/>
      <c r="J1568" s="4"/>
      <c r="K1568" s="4"/>
      <c r="L1568" s="4"/>
      <c r="M1568" s="4" t="s">
        <v>47</v>
      </c>
      <c r="N1568" s="4" t="s">
        <v>8</v>
      </c>
      <c r="O1568" s="4" t="s">
        <v>404</v>
      </c>
      <c r="P1568" s="4" t="s">
        <v>1024</v>
      </c>
      <c r="Q1568" s="4" t="s">
        <v>8</v>
      </c>
      <c r="R1568" s="4" t="s">
        <v>7514</v>
      </c>
      <c r="S1568" s="4" t="s">
        <v>7515</v>
      </c>
      <c r="T1568" s="4" t="s">
        <v>7516</v>
      </c>
      <c r="U1568" s="4" t="s">
        <v>7517</v>
      </c>
      <c r="V1568" s="4" t="s">
        <v>7518</v>
      </c>
      <c r="W1568" s="4" t="s">
        <v>7519</v>
      </c>
      <c r="X1568" s="4" t="s">
        <v>242</v>
      </c>
      <c r="Y1568" s="4" t="s">
        <v>7520</v>
      </c>
      <c r="Z1568" s="4"/>
      <c r="AA1568" s="4">
        <v>1633.0</v>
      </c>
      <c r="AB1568" s="4" t="s">
        <v>49</v>
      </c>
      <c r="AC1568" s="4"/>
      <c r="AD1568" s="4"/>
      <c r="AE1568" s="4"/>
      <c r="AF1568" s="4"/>
      <c r="AG1568" s="4"/>
      <c r="AH1568" s="4"/>
      <c r="AI1568" s="4"/>
      <c r="AJ1568" s="4"/>
      <c r="AK1568" s="4"/>
      <c r="AL1568" s="4"/>
      <c r="AM1568" s="4"/>
      <c r="AN1568" s="4"/>
      <c r="AO1568" s="4"/>
      <c r="AP1568" s="4" t="str">
        <f>VLOOKUP(AA1569,[1]Trộn!AA1568:AB4560,2,FALSE)</f>
        <v>#ERROR!</v>
      </c>
      <c r="AQ1568" s="4"/>
      <c r="AR1568" s="4"/>
      <c r="AS1568" s="4"/>
      <c r="AT1568" s="4"/>
      <c r="AU1568" s="4"/>
      <c r="AV1568" s="4"/>
      <c r="AW1568" s="4"/>
      <c r="AX1568" s="4"/>
      <c r="AY1568" s="4"/>
      <c r="AZ1568" s="4"/>
      <c r="BA1568" s="4"/>
      <c r="BB1568" s="4"/>
      <c r="BC1568" s="4"/>
      <c r="BD1568" s="4"/>
      <c r="BE1568" s="4"/>
      <c r="BF1568" s="4"/>
      <c r="BG1568" s="4"/>
      <c r="BH1568" s="4"/>
      <c r="BI1568" s="4"/>
      <c r="BJ1568" s="4"/>
      <c r="BK1568" s="4"/>
      <c r="BL1568" s="4"/>
      <c r="BM1568" s="4"/>
      <c r="BN1568" s="4"/>
      <c r="BO1568" s="4"/>
      <c r="BP1568" s="4"/>
      <c r="BQ1568" s="4"/>
      <c r="BR1568" s="4"/>
      <c r="BS1568" s="4"/>
      <c r="BT1568" s="4"/>
      <c r="BU1568" s="4"/>
      <c r="BV1568" s="4"/>
      <c r="BW1568" s="4"/>
      <c r="BX1568" s="4"/>
      <c r="BY1568" s="4"/>
      <c r="BZ1568" s="4"/>
      <c r="CA1568" s="4"/>
      <c r="CB1568" s="4"/>
      <c r="CC1568" s="4"/>
      <c r="CD1568" s="4"/>
      <c r="CE1568" s="4"/>
      <c r="CF1568" s="4"/>
      <c r="CG1568" s="4"/>
      <c r="CH1568" s="4"/>
      <c r="CI1568" s="4"/>
      <c r="CJ1568" s="4"/>
      <c r="CK1568" s="4"/>
      <c r="CL1568" s="4"/>
      <c r="CM1568" s="4"/>
    </row>
    <row r="1569" ht="14.25" customHeight="1">
      <c r="A1569" s="1" t="str">
        <f t="shared" si="318"/>
        <v/>
      </c>
      <c r="B1569" s="3">
        <f t="shared" si="319"/>
        <v>0</v>
      </c>
      <c r="C1569" s="4" t="s">
        <v>7511</v>
      </c>
      <c r="D1569" s="4" t="s">
        <v>7264</v>
      </c>
      <c r="E1569" s="4"/>
      <c r="F1569" s="4" t="s">
        <v>7512</v>
      </c>
      <c r="G1569" s="4" t="s">
        <v>7513</v>
      </c>
      <c r="H1569" s="4"/>
      <c r="I1569" s="4"/>
      <c r="J1569" s="4"/>
      <c r="K1569" s="4"/>
      <c r="L1569" s="4"/>
      <c r="M1569" s="4"/>
      <c r="N1569" s="4"/>
      <c r="O1569" s="4"/>
      <c r="P1569" s="4" t="s">
        <v>7577</v>
      </c>
      <c r="Q1569" s="4" t="s">
        <v>5</v>
      </c>
      <c r="R1569" s="4" t="s">
        <v>7648</v>
      </c>
      <c r="S1569" s="4" t="s">
        <v>7573</v>
      </c>
      <c r="T1569" s="4" t="s">
        <v>7575</v>
      </c>
      <c r="U1569" s="4" t="s">
        <v>7574</v>
      </c>
      <c r="V1569" s="4" t="s">
        <v>3658</v>
      </c>
      <c r="W1569" s="4" t="s">
        <v>7649</v>
      </c>
      <c r="X1569" s="4" t="s">
        <v>410</v>
      </c>
      <c r="Y1569" s="4"/>
      <c r="Z1569" s="4" t="s">
        <v>7650</v>
      </c>
      <c r="AA1569" s="4">
        <v>1634.0</v>
      </c>
      <c r="AB1569" s="4" t="s">
        <v>13</v>
      </c>
      <c r="AC1569" s="4"/>
      <c r="AD1569" s="4"/>
      <c r="AE1569" s="4"/>
      <c r="AF1569" s="4"/>
      <c r="AG1569" s="4"/>
      <c r="AH1569" s="4"/>
      <c r="AI1569" s="4"/>
      <c r="AJ1569" s="4"/>
      <c r="AK1569" s="4"/>
      <c r="AL1569" s="4"/>
      <c r="AM1569" s="4"/>
      <c r="AN1569" s="4"/>
      <c r="AO1569" s="4"/>
      <c r="AP1569" s="4" t="str">
        <f>VLOOKUP(AA1570,[1]Trộn!AA1569:AB4561,2,FALSE)</f>
        <v>#ERROR!</v>
      </c>
      <c r="AQ1569" s="4"/>
      <c r="AR1569" s="4"/>
      <c r="AS1569" s="4"/>
      <c r="AT1569" s="4"/>
      <c r="AU1569" s="4"/>
      <c r="AV1569" s="4"/>
      <c r="AW1569" s="4"/>
      <c r="AX1569" s="4"/>
      <c r="AY1569" s="4"/>
      <c r="AZ1569" s="4"/>
      <c r="BA1569" s="4"/>
      <c r="BB1569" s="4"/>
      <c r="BC1569" s="4"/>
      <c r="BD1569" s="4"/>
      <c r="BE1569" s="4"/>
      <c r="BF1569" s="4"/>
      <c r="BG1569" s="4"/>
      <c r="BH1569" s="4"/>
      <c r="BI1569" s="4"/>
      <c r="BJ1569" s="4"/>
      <c r="BK1569" s="4"/>
      <c r="BL1569" s="4"/>
      <c r="BM1569" s="4"/>
      <c r="BN1569" s="4"/>
      <c r="BO1569" s="4"/>
      <c r="BP1569" s="4"/>
      <c r="BQ1569" s="4"/>
      <c r="BR1569" s="4"/>
      <c r="BS1569" s="4"/>
      <c r="BT1569" s="4"/>
      <c r="BU1569" s="4"/>
      <c r="BV1569" s="4"/>
      <c r="BW1569" s="4"/>
      <c r="BX1569" s="4"/>
      <c r="BY1569" s="4"/>
      <c r="BZ1569" s="4"/>
      <c r="CA1569" s="4"/>
      <c r="CB1569" s="4"/>
      <c r="CC1569" s="4"/>
      <c r="CD1569" s="4"/>
      <c r="CE1569" s="4"/>
      <c r="CF1569" s="4"/>
      <c r="CG1569" s="4"/>
      <c r="CH1569" s="4"/>
      <c r="CI1569" s="4"/>
      <c r="CJ1569" s="4"/>
      <c r="CK1569" s="4"/>
      <c r="CL1569" s="4"/>
      <c r="CM1569" s="4"/>
    </row>
    <row r="1570" ht="14.25" customHeight="1">
      <c r="A1570" s="1" t="str">
        <f t="shared" si="318"/>
        <v>Giữ chỗ</v>
      </c>
      <c r="B1570" s="3" t="str">
        <f t="shared" si="319"/>
        <v>OK</v>
      </c>
      <c r="C1570" s="4" t="s">
        <v>7525</v>
      </c>
      <c r="D1570" s="4" t="s">
        <v>7264</v>
      </c>
      <c r="E1570" s="4"/>
      <c r="F1570" s="4"/>
      <c r="G1570" s="4" t="s">
        <v>7526</v>
      </c>
      <c r="H1570" s="4"/>
      <c r="I1570" s="4"/>
      <c r="J1570" s="4"/>
      <c r="K1570" s="4"/>
      <c r="L1570" s="4"/>
      <c r="M1570" s="4" t="s">
        <v>47</v>
      </c>
      <c r="N1570" s="4" t="s">
        <v>8</v>
      </c>
      <c r="O1570" s="4" t="s">
        <v>1189</v>
      </c>
      <c r="P1570" s="4" t="s">
        <v>1875</v>
      </c>
      <c r="Q1570" s="4"/>
      <c r="R1570" s="4"/>
      <c r="S1570" s="4"/>
      <c r="T1570" s="4"/>
      <c r="U1570" s="4"/>
      <c r="V1570" s="4"/>
      <c r="W1570" s="4"/>
      <c r="X1570" s="4"/>
      <c r="Y1570" s="4"/>
      <c r="Z1570" s="4"/>
      <c r="AA1570" s="4">
        <v>1635.0</v>
      </c>
      <c r="AB1570" s="4" t="s">
        <v>49</v>
      </c>
      <c r="AC1570" s="4"/>
      <c r="AD1570" s="4"/>
      <c r="AE1570" s="4"/>
      <c r="AF1570" s="4"/>
      <c r="AG1570" s="4"/>
      <c r="AH1570" s="4"/>
      <c r="AI1570" s="4"/>
      <c r="AJ1570" s="4"/>
      <c r="AK1570" s="4"/>
      <c r="AL1570" s="4"/>
      <c r="AM1570" s="4"/>
      <c r="AN1570" s="4"/>
      <c r="AO1570" s="4"/>
      <c r="AP1570" s="4" t="str">
        <f>VLOOKUP(AA1571,[1]Trộn!AA1570:AB4562,2,FALSE)</f>
        <v>#ERROR!</v>
      </c>
      <c r="AQ1570" s="4"/>
      <c r="AR1570" s="4"/>
      <c r="AS1570" s="4"/>
      <c r="AT1570" s="4"/>
      <c r="AU1570" s="4"/>
      <c r="AV1570" s="4"/>
      <c r="AW1570" s="4"/>
      <c r="AX1570" s="4"/>
      <c r="AY1570" s="4"/>
      <c r="AZ1570" s="4"/>
      <c r="BA1570" s="4"/>
      <c r="BB1570" s="4"/>
      <c r="BC1570" s="4"/>
      <c r="BD1570" s="4"/>
      <c r="BE1570" s="4"/>
      <c r="BF1570" s="4"/>
      <c r="BG1570" s="4"/>
      <c r="BH1570" s="4"/>
      <c r="BI1570" s="4"/>
      <c r="BJ1570" s="4"/>
      <c r="BK1570" s="4"/>
      <c r="BL1570" s="4"/>
      <c r="BM1570" s="4"/>
      <c r="BN1570" s="4"/>
      <c r="BO1570" s="4"/>
      <c r="BP1570" s="4"/>
      <c r="BQ1570" s="4"/>
      <c r="BR1570" s="4"/>
      <c r="BS1570" s="4"/>
      <c r="BT1570" s="4"/>
      <c r="BU1570" s="4"/>
      <c r="BV1570" s="4"/>
      <c r="BW1570" s="4"/>
      <c r="BX1570" s="4"/>
      <c r="BY1570" s="4"/>
      <c r="BZ1570" s="4"/>
      <c r="CA1570" s="4"/>
      <c r="CB1570" s="4"/>
      <c r="CC1570" s="4"/>
      <c r="CD1570" s="4"/>
      <c r="CE1570" s="4"/>
      <c r="CF1570" s="4"/>
      <c r="CG1570" s="4"/>
      <c r="CH1570" s="4"/>
      <c r="CI1570" s="4"/>
      <c r="CJ1570" s="4"/>
      <c r="CK1570" s="4"/>
      <c r="CL1570" s="4"/>
      <c r="CM1570" s="4"/>
    </row>
    <row r="1571" ht="14.25" customHeight="1">
      <c r="A1571" s="1" t="str">
        <f t="shared" si="318"/>
        <v>Giữ chỗ nhóm</v>
      </c>
      <c r="B1571" s="3" t="str">
        <f t="shared" si="319"/>
        <v>OK</v>
      </c>
      <c r="C1571" s="4" t="s">
        <v>7525</v>
      </c>
      <c r="D1571" s="4" t="s">
        <v>7264</v>
      </c>
      <c r="E1571" s="4"/>
      <c r="F1571" s="4"/>
      <c r="G1571" s="4"/>
      <c r="H1571" s="4"/>
      <c r="I1571" s="4"/>
      <c r="J1571" s="4"/>
      <c r="K1571" s="4"/>
      <c r="L1571" s="4"/>
      <c r="M1571" s="4" t="s">
        <v>47</v>
      </c>
      <c r="N1571" s="4" t="s">
        <v>8</v>
      </c>
      <c r="O1571" s="4" t="s">
        <v>1104</v>
      </c>
      <c r="P1571" s="4"/>
      <c r="Q1571" s="4"/>
      <c r="R1571" s="4"/>
      <c r="S1571" s="4"/>
      <c r="T1571" s="4"/>
      <c r="U1571" s="4"/>
      <c r="V1571" s="4"/>
      <c r="W1571" s="4"/>
      <c r="X1571" s="4"/>
      <c r="Y1571" s="4"/>
      <c r="Z1571" s="4"/>
      <c r="AA1571" s="4">
        <v>1636.0</v>
      </c>
      <c r="AB1571" s="4" t="s">
        <v>49</v>
      </c>
      <c r="AC1571" s="4"/>
      <c r="AD1571" s="4"/>
      <c r="AE1571" s="4"/>
      <c r="AF1571" s="4"/>
      <c r="AG1571" s="4"/>
      <c r="AH1571" s="4"/>
      <c r="AI1571" s="4"/>
      <c r="AJ1571" s="4"/>
      <c r="AK1571" s="4"/>
      <c r="AL1571" s="4"/>
      <c r="AM1571" s="4"/>
      <c r="AN1571" s="4"/>
      <c r="AO1571" s="4"/>
      <c r="AP1571" s="4" t="str">
        <f>VLOOKUP(AA1572,[1]Trộn!AA1571:AB4563,2,FALSE)</f>
        <v>#ERROR!</v>
      </c>
      <c r="AQ1571" s="4"/>
      <c r="AR1571" s="4"/>
      <c r="AS1571" s="4"/>
      <c r="AT1571" s="4"/>
      <c r="AU1571" s="4"/>
      <c r="AV1571" s="4"/>
      <c r="AW1571" s="4"/>
      <c r="AX1571" s="4"/>
      <c r="AY1571" s="4"/>
      <c r="AZ1571" s="4"/>
      <c r="BA1571" s="4"/>
      <c r="BB1571" s="4"/>
      <c r="BC1571" s="4"/>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4"/>
      <c r="CE1571" s="4"/>
      <c r="CF1571" s="4"/>
      <c r="CG1571" s="4"/>
      <c r="CH1571" s="4"/>
      <c r="CI1571" s="4"/>
      <c r="CJ1571" s="4"/>
      <c r="CK1571" s="4"/>
      <c r="CL1571" s="4"/>
      <c r="CM1571" s="4"/>
    </row>
    <row r="1572" ht="14.25" customHeight="1">
      <c r="A1572" s="1" t="str">
        <f t="shared" si="318"/>
        <v/>
      </c>
      <c r="B1572" s="3" t="str">
        <f t="shared" si="319"/>
        <v>Tự do chọn</v>
      </c>
      <c r="C1572" s="4" t="s">
        <v>7525</v>
      </c>
      <c r="D1572" s="4" t="s">
        <v>7264</v>
      </c>
      <c r="E1572" s="4"/>
      <c r="F1572" s="4"/>
      <c r="G1572" s="4" t="s">
        <v>7526</v>
      </c>
      <c r="H1572" s="4"/>
      <c r="I1572" s="4"/>
      <c r="J1572" s="4"/>
      <c r="K1572" s="4"/>
      <c r="L1572" s="4"/>
      <c r="M1572" s="4" t="s">
        <v>48</v>
      </c>
      <c r="N1572" s="4" t="s">
        <v>5</v>
      </c>
      <c r="O1572" s="4"/>
      <c r="P1572" s="4"/>
      <c r="Q1572" s="4"/>
      <c r="R1572" s="4"/>
      <c r="S1572" s="4"/>
      <c r="T1572" s="4"/>
      <c r="U1572" s="4"/>
      <c r="V1572" s="4"/>
      <c r="W1572" s="4"/>
      <c r="X1572" s="4"/>
      <c r="Y1572" s="4"/>
      <c r="Z1572" s="4"/>
      <c r="AA1572" s="4">
        <v>1637.0</v>
      </c>
      <c r="AB1572" s="4" t="s">
        <v>48</v>
      </c>
      <c r="AC1572" s="4"/>
      <c r="AD1572" s="4"/>
      <c r="AE1572" s="4"/>
      <c r="AF1572" s="4"/>
      <c r="AG1572" s="4"/>
      <c r="AH1572" s="4"/>
      <c r="AI1572" s="4"/>
      <c r="AJ1572" s="4"/>
      <c r="AK1572" s="4"/>
      <c r="AL1572" s="4"/>
      <c r="AM1572" s="4"/>
      <c r="AN1572" s="4"/>
      <c r="AO1572" s="4"/>
      <c r="AP1572" s="4" t="str">
        <f>VLOOKUP(AA1573,[1]Trộn!AA1572:AB4564,2,FALSE)</f>
        <v>#ERROR!</v>
      </c>
      <c r="AQ1572" s="4"/>
      <c r="AR1572" s="4"/>
      <c r="AS1572" s="4"/>
      <c r="AT1572" s="4"/>
      <c r="AU1572" s="4"/>
      <c r="AV1572" s="4"/>
      <c r="AW1572" s="4"/>
      <c r="AX1572" s="4"/>
      <c r="AY1572" s="4"/>
      <c r="AZ1572" s="4"/>
      <c r="BA1572" s="4"/>
      <c r="BB1572" s="4"/>
      <c r="BC1572" s="4"/>
      <c r="BD1572" s="4"/>
      <c r="BE1572" s="4"/>
      <c r="BF1572" s="4"/>
      <c r="BG1572" s="4"/>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4"/>
      <c r="CE1572" s="4"/>
      <c r="CF1572" s="4"/>
      <c r="CG1572" s="4"/>
      <c r="CH1572" s="4"/>
      <c r="CI1572" s="4"/>
      <c r="CJ1572" s="4"/>
      <c r="CK1572" s="4"/>
      <c r="CL1572" s="4"/>
      <c r="CM1572" s="4"/>
    </row>
    <row r="1573" ht="14.25" customHeight="1">
      <c r="A1573" s="1"/>
      <c r="B1573" s="3"/>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c r="BI1573" s="4"/>
      <c r="BJ1573" s="4"/>
      <c r="BK1573" s="4"/>
      <c r="BL1573" s="4"/>
      <c r="BM1573" s="4"/>
      <c r="BN1573" s="4"/>
      <c r="BO1573" s="4"/>
      <c r="BP1573" s="4"/>
      <c r="BQ1573" s="4"/>
      <c r="BR1573" s="4"/>
      <c r="BS1573" s="4"/>
      <c r="BT1573" s="4"/>
      <c r="BU1573" s="4"/>
      <c r="BV1573" s="4"/>
      <c r="BW1573" s="4"/>
      <c r="BX1573" s="4"/>
      <c r="BY1573" s="4"/>
      <c r="BZ1573" s="4"/>
      <c r="CA1573" s="4"/>
      <c r="CB1573" s="4"/>
      <c r="CC1573" s="4"/>
      <c r="CD1573" s="4"/>
      <c r="CE1573" s="4"/>
      <c r="CF1573" s="4"/>
      <c r="CG1573" s="4"/>
      <c r="CH1573" s="4"/>
      <c r="CI1573" s="4"/>
      <c r="CJ1573" s="4"/>
      <c r="CK1573" s="4"/>
      <c r="CL1573" s="4"/>
      <c r="CM1573" s="4"/>
    </row>
    <row r="1574" ht="14.25" customHeight="1">
      <c r="A1574" s="1" t="str">
        <f t="shared" ref="A1574:A1589" si="320">SWITCH(B1574,"OK",IF(ISBLANK(R1574),IF(ISBLANK(P1574),"Giữ chỗ nhóm","Giữ chỗ"),"OK"),"Chưa làm",IF(P1574&lt;&gt;"","Giữ chỗ",""),0,IF(ISBLANK(R1574),"Thêm",""),"")</f>
        <v/>
      </c>
      <c r="B1574" s="3">
        <f t="shared" ref="B1574:B1589" si="321">IF(Q1574&lt;&gt;"",0,IF(O1574="",IF(N1574="",,"Tự do chọn"),SWITCH(M1574,"KSTN",IF(LEFT(O1574,1)="A","OK","Sai lớp"),"CQ",IF(LEFT(O1574,1)="B","OK","Sai lớp"),"SIE",IF(LEFT(O1574,1)="C","OK","Sai lớp"),"VN",IF(LEFT(O1574,1)="D","OK","Sai lớp"),"VN-ICT",IF(LEFT(O1574,1)="D","OK","Sai lớp"),"Sai phân công")))</f>
        <v>0</v>
      </c>
      <c r="C1574" s="4" t="s">
        <v>7525</v>
      </c>
      <c r="D1574" s="4" t="s">
        <v>7264</v>
      </c>
      <c r="E1574" s="4"/>
      <c r="F1574" s="4"/>
      <c r="G1574" s="4"/>
      <c r="H1574" s="4"/>
      <c r="I1574" s="4"/>
      <c r="J1574" s="4"/>
      <c r="K1574" s="4"/>
      <c r="L1574" s="4"/>
      <c r="M1574" s="4"/>
      <c r="N1574" s="4"/>
      <c r="O1574" s="4"/>
      <c r="P1574" s="4"/>
      <c r="Q1574" s="4" t="s">
        <v>9</v>
      </c>
      <c r="R1574" s="4" t="s">
        <v>7667</v>
      </c>
      <c r="S1574" s="4" t="s">
        <v>150</v>
      </c>
      <c r="T1574" s="4" t="s">
        <v>150</v>
      </c>
      <c r="U1574" s="4" t="s">
        <v>150</v>
      </c>
      <c r="V1574" s="4" t="s">
        <v>150</v>
      </c>
      <c r="W1574" s="4" t="s">
        <v>150</v>
      </c>
      <c r="X1574" s="4" t="s">
        <v>7668</v>
      </c>
      <c r="Y1574" s="4"/>
      <c r="Z1574" s="4" t="s">
        <v>7670</v>
      </c>
      <c r="AA1574" s="4">
        <v>1639.0</v>
      </c>
      <c r="AB1574" s="4" t="s">
        <v>13</v>
      </c>
      <c r="AC1574" s="4"/>
      <c r="AD1574" s="4"/>
      <c r="AE1574" s="4"/>
      <c r="AF1574" s="4"/>
      <c r="AG1574" s="4"/>
      <c r="AH1574" s="4"/>
      <c r="AI1574" s="4"/>
      <c r="AJ1574" s="4"/>
      <c r="AK1574" s="4"/>
      <c r="AL1574" s="4"/>
      <c r="AM1574" s="4"/>
      <c r="AN1574" s="4"/>
      <c r="AO1574" s="4"/>
      <c r="AP1574" s="4" t="str">
        <f>VLOOKUP(AA1575,[1]Trộn!AA1574:AB4566,2,FALSE)</f>
        <v>#ERROR!</v>
      </c>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c r="CI1574" s="4"/>
      <c r="CJ1574" s="4"/>
      <c r="CK1574" s="4"/>
      <c r="CL1574" s="4"/>
      <c r="CM1574" s="4"/>
    </row>
    <row r="1575" ht="14.25" customHeight="1">
      <c r="A1575" s="1" t="str">
        <f t="shared" si="320"/>
        <v>OK</v>
      </c>
      <c r="B1575" s="3" t="str">
        <f t="shared" si="321"/>
        <v>OK</v>
      </c>
      <c r="C1575" s="4" t="s">
        <v>7527</v>
      </c>
      <c r="D1575" s="4" t="s">
        <v>7264</v>
      </c>
      <c r="E1575" s="4"/>
      <c r="F1575" s="4" t="s">
        <v>7528</v>
      </c>
      <c r="G1575" s="4"/>
      <c r="H1575" s="4"/>
      <c r="I1575" s="4"/>
      <c r="J1575" s="4"/>
      <c r="K1575" s="4"/>
      <c r="L1575" s="4"/>
      <c r="M1575" s="4" t="s">
        <v>47</v>
      </c>
      <c r="N1575" s="4" t="s">
        <v>8</v>
      </c>
      <c r="O1575" s="4" t="s">
        <v>347</v>
      </c>
      <c r="P1575" s="4" t="s">
        <v>980</v>
      </c>
      <c r="Q1575" s="4"/>
      <c r="R1575" s="4" t="s">
        <v>7529</v>
      </c>
      <c r="S1575" s="4" t="s">
        <v>7530</v>
      </c>
      <c r="T1575" s="4" t="s">
        <v>7531</v>
      </c>
      <c r="U1575" s="4" t="s">
        <v>7532</v>
      </c>
      <c r="V1575" s="4" t="s">
        <v>7533</v>
      </c>
      <c r="W1575" s="4" t="s">
        <v>7534</v>
      </c>
      <c r="X1575" s="4" t="s">
        <v>99</v>
      </c>
      <c r="Y1575" s="4" t="s">
        <v>7535</v>
      </c>
      <c r="Z1575" s="4"/>
      <c r="AA1575" s="4">
        <v>1640.0</v>
      </c>
      <c r="AB1575" s="4" t="s">
        <v>49</v>
      </c>
      <c r="AC1575" s="4"/>
      <c r="AD1575" s="4"/>
      <c r="AE1575" s="4"/>
      <c r="AF1575" s="4"/>
      <c r="AG1575" s="4"/>
      <c r="AH1575" s="4"/>
      <c r="AI1575" s="4"/>
      <c r="AJ1575" s="4"/>
      <c r="AK1575" s="4"/>
      <c r="AL1575" s="4"/>
      <c r="AM1575" s="4"/>
      <c r="AN1575" s="4"/>
      <c r="AO1575" s="4"/>
      <c r="AP1575" s="4" t="str">
        <f>VLOOKUP(AA1576,[1]Trộn!AA1575:AB4567,2,FALSE)</f>
        <v>#ERROR!</v>
      </c>
      <c r="AQ1575" s="4"/>
      <c r="AR1575" s="4"/>
      <c r="AS1575" s="4"/>
      <c r="AT1575" s="4"/>
      <c r="AU1575" s="4"/>
      <c r="AV1575" s="4"/>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4"/>
      <c r="CE1575" s="4"/>
      <c r="CF1575" s="4"/>
      <c r="CG1575" s="4"/>
      <c r="CH1575" s="4"/>
      <c r="CI1575" s="4"/>
      <c r="CJ1575" s="4"/>
      <c r="CK1575" s="4"/>
      <c r="CL1575" s="4"/>
      <c r="CM1575" s="4"/>
    </row>
    <row r="1576" ht="14.25" customHeight="1">
      <c r="A1576" s="1" t="str">
        <f t="shared" si="320"/>
        <v>OK</v>
      </c>
      <c r="B1576" s="3" t="str">
        <f t="shared" si="321"/>
        <v>OK</v>
      </c>
      <c r="C1576" s="4" t="s">
        <v>7527</v>
      </c>
      <c r="D1576" s="4" t="s">
        <v>7264</v>
      </c>
      <c r="E1576" s="4"/>
      <c r="F1576" s="4"/>
      <c r="G1576" s="4"/>
      <c r="H1576" s="4"/>
      <c r="I1576" s="4"/>
      <c r="J1576" s="4"/>
      <c r="K1576" s="4"/>
      <c r="L1576" s="4"/>
      <c r="M1576" s="4" t="s">
        <v>47</v>
      </c>
      <c r="N1576" s="4" t="s">
        <v>8</v>
      </c>
      <c r="O1576" s="4" t="s">
        <v>1474</v>
      </c>
      <c r="P1576" s="4" t="s">
        <v>544</v>
      </c>
      <c r="Q1576" s="4"/>
      <c r="R1576" s="4" t="s">
        <v>7540</v>
      </c>
      <c r="S1576" s="4" t="s">
        <v>7541</v>
      </c>
      <c r="T1576" s="4" t="s">
        <v>7542</v>
      </c>
      <c r="U1576" s="4" t="s">
        <v>7543</v>
      </c>
      <c r="V1576" s="4" t="s">
        <v>3409</v>
      </c>
      <c r="W1576" s="4" t="s">
        <v>7544</v>
      </c>
      <c r="X1576" s="4" t="s">
        <v>151</v>
      </c>
      <c r="Y1576" s="4" t="s">
        <v>7546</v>
      </c>
      <c r="Z1576" s="4"/>
      <c r="AA1576" s="4">
        <v>1641.0</v>
      </c>
      <c r="AB1576" s="4" t="s">
        <v>49</v>
      </c>
      <c r="AC1576" s="4"/>
      <c r="AD1576" s="4"/>
      <c r="AE1576" s="4"/>
      <c r="AF1576" s="4"/>
      <c r="AG1576" s="4"/>
      <c r="AH1576" s="4"/>
      <c r="AI1576" s="4"/>
      <c r="AJ1576" s="4"/>
      <c r="AK1576" s="4"/>
      <c r="AL1576" s="4"/>
      <c r="AM1576" s="4"/>
      <c r="AN1576" s="4"/>
      <c r="AO1576" s="4"/>
      <c r="AP1576" s="4" t="str">
        <f>VLOOKUP(AA1577,[1]Trộn!AA1576:AB4568,2,FALSE)</f>
        <v>#ERROR!</v>
      </c>
      <c r="AQ1576" s="4"/>
      <c r="AR1576" s="4"/>
      <c r="AS1576" s="4"/>
      <c r="AT1576" s="4"/>
      <c r="AU1576" s="4"/>
      <c r="AV1576" s="4"/>
      <c r="AW1576" s="4"/>
      <c r="AX1576" s="4"/>
      <c r="AY1576" s="4"/>
      <c r="AZ1576" s="4"/>
      <c r="BA1576" s="4"/>
      <c r="BB1576" s="4"/>
      <c r="BC1576" s="4"/>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4"/>
      <c r="CE1576" s="4"/>
      <c r="CF1576" s="4"/>
      <c r="CG1576" s="4"/>
      <c r="CH1576" s="4"/>
      <c r="CI1576" s="4"/>
      <c r="CJ1576" s="4"/>
      <c r="CK1576" s="4"/>
      <c r="CL1576" s="4"/>
      <c r="CM1576" s="4"/>
    </row>
    <row r="1577" ht="14.25" customHeight="1">
      <c r="A1577" s="1" t="str">
        <f t="shared" si="320"/>
        <v>OK</v>
      </c>
      <c r="B1577" s="3" t="str">
        <f t="shared" si="321"/>
        <v>OK</v>
      </c>
      <c r="C1577" s="4" t="s">
        <v>7527</v>
      </c>
      <c r="D1577" s="4" t="s">
        <v>7264</v>
      </c>
      <c r="E1577" s="4"/>
      <c r="F1577" s="4"/>
      <c r="G1577" s="4"/>
      <c r="H1577" s="4"/>
      <c r="I1577" s="4"/>
      <c r="J1577" s="4"/>
      <c r="K1577" s="4"/>
      <c r="L1577" s="4"/>
      <c r="M1577" s="4" t="s">
        <v>47</v>
      </c>
      <c r="N1577" s="4" t="s">
        <v>8</v>
      </c>
      <c r="O1577" s="4" t="s">
        <v>1905</v>
      </c>
      <c r="P1577" s="4" t="s">
        <v>1940</v>
      </c>
      <c r="Q1577" s="4"/>
      <c r="R1577" s="4" t="s">
        <v>7548</v>
      </c>
      <c r="S1577" s="4" t="s">
        <v>7549</v>
      </c>
      <c r="T1577" s="4" t="s">
        <v>7550</v>
      </c>
      <c r="U1577" s="4" t="s">
        <v>7551</v>
      </c>
      <c r="V1577" s="4" t="s">
        <v>899</v>
      </c>
      <c r="W1577" s="4" t="s">
        <v>7552</v>
      </c>
      <c r="X1577" s="4" t="s">
        <v>151</v>
      </c>
      <c r="Y1577" s="4" t="s">
        <v>7553</v>
      </c>
      <c r="Z1577" s="4"/>
      <c r="AA1577" s="4">
        <v>1642.0</v>
      </c>
      <c r="AB1577" s="4" t="s">
        <v>49</v>
      </c>
      <c r="AC1577" s="4"/>
      <c r="AD1577" s="4"/>
      <c r="AE1577" s="4"/>
      <c r="AF1577" s="4"/>
      <c r="AG1577" s="4"/>
      <c r="AH1577" s="4"/>
      <c r="AI1577" s="4"/>
      <c r="AJ1577" s="4"/>
      <c r="AK1577" s="4"/>
      <c r="AL1577" s="4"/>
      <c r="AM1577" s="4"/>
      <c r="AN1577" s="4"/>
      <c r="AO1577" s="4"/>
      <c r="AP1577" s="4" t="str">
        <f>VLOOKUP(AA1578,[1]Trộn!AA1577:AB4569,2,FALSE)</f>
        <v>#ERROR!</v>
      </c>
      <c r="AQ1577" s="4"/>
      <c r="AR1577" s="4"/>
      <c r="AS1577" s="4"/>
      <c r="AT1577" s="4"/>
      <c r="AU1577" s="4"/>
      <c r="AV1577" s="4"/>
      <c r="AW1577" s="4"/>
      <c r="AX1577" s="4"/>
      <c r="AY1577" s="4"/>
      <c r="AZ1577" s="4"/>
      <c r="BA1577" s="4"/>
      <c r="BB1577" s="4"/>
      <c r="BC1577" s="4"/>
      <c r="BD1577" s="4"/>
      <c r="BE1577" s="4"/>
      <c r="BF1577" s="4"/>
      <c r="BG1577" s="4"/>
      <c r="BH1577" s="4"/>
      <c r="BI1577" s="4"/>
      <c r="BJ1577" s="4"/>
      <c r="BK1577" s="4"/>
      <c r="BL1577" s="4"/>
      <c r="BM1577" s="4"/>
      <c r="BN1577" s="4"/>
      <c r="BO1577" s="4"/>
      <c r="BP1577" s="4"/>
      <c r="BQ1577" s="4"/>
      <c r="BR1577" s="4"/>
      <c r="BS1577" s="4"/>
      <c r="BT1577" s="4"/>
      <c r="BU1577" s="4"/>
      <c r="BV1577" s="4"/>
      <c r="BW1577" s="4"/>
      <c r="BX1577" s="4"/>
      <c r="BY1577" s="4"/>
      <c r="BZ1577" s="4"/>
      <c r="CA1577" s="4"/>
      <c r="CB1577" s="4"/>
      <c r="CC1577" s="4"/>
      <c r="CD1577" s="4"/>
      <c r="CE1577" s="4"/>
      <c r="CF1577" s="4"/>
      <c r="CG1577" s="4"/>
      <c r="CH1577" s="4"/>
      <c r="CI1577" s="4"/>
      <c r="CJ1577" s="4"/>
      <c r="CK1577" s="4"/>
      <c r="CL1577" s="4"/>
      <c r="CM1577" s="4"/>
    </row>
    <row r="1578" ht="14.25" customHeight="1">
      <c r="A1578" s="1" t="str">
        <f t="shared" si="320"/>
        <v/>
      </c>
      <c r="B1578" s="3">
        <f t="shared" si="321"/>
        <v>0</v>
      </c>
      <c r="C1578" s="4" t="s">
        <v>7527</v>
      </c>
      <c r="D1578" s="4" t="s">
        <v>7264</v>
      </c>
      <c r="E1578" s="4"/>
      <c r="F1578" s="4" t="s">
        <v>7528</v>
      </c>
      <c r="G1578" s="4"/>
      <c r="H1578" s="4"/>
      <c r="I1578" s="4"/>
      <c r="J1578" s="4"/>
      <c r="K1578" s="4"/>
      <c r="L1578" s="4"/>
      <c r="M1578" s="4"/>
      <c r="N1578" s="4"/>
      <c r="O1578" s="4"/>
      <c r="P1578" s="4" t="s">
        <v>7685</v>
      </c>
      <c r="Q1578" s="4" t="s">
        <v>5</v>
      </c>
      <c r="R1578" s="4" t="s">
        <v>7686</v>
      </c>
      <c r="S1578" s="4" t="s">
        <v>742</v>
      </c>
      <c r="T1578" s="4" t="s">
        <v>7687</v>
      </c>
      <c r="U1578" s="4" t="s">
        <v>1749</v>
      </c>
      <c r="V1578" s="4" t="s">
        <v>7688</v>
      </c>
      <c r="W1578" s="4" t="s">
        <v>7689</v>
      </c>
      <c r="X1578" s="4" t="s">
        <v>242</v>
      </c>
      <c r="Y1578" s="4"/>
      <c r="Z1578" s="4" t="s">
        <v>7690</v>
      </c>
      <c r="AA1578" s="4">
        <v>1643.0</v>
      </c>
      <c r="AB1578" s="4" t="s">
        <v>49</v>
      </c>
      <c r="AC1578" s="4"/>
      <c r="AD1578" s="4"/>
      <c r="AE1578" s="4"/>
      <c r="AF1578" s="4"/>
      <c r="AG1578" s="4"/>
      <c r="AH1578" s="4"/>
      <c r="AI1578" s="4"/>
      <c r="AJ1578" s="4"/>
      <c r="AK1578" s="4"/>
      <c r="AL1578" s="4"/>
      <c r="AM1578" s="4"/>
      <c r="AN1578" s="4"/>
      <c r="AO1578" s="4"/>
      <c r="AP1578" s="4" t="str">
        <f>VLOOKUP(AA1579,[1]Trộn!AA1578:AB4570,2,FALSE)</f>
        <v>#ERROR!</v>
      </c>
      <c r="AQ1578" s="4"/>
      <c r="AR1578" s="4"/>
      <c r="AS1578" s="4"/>
      <c r="AT1578" s="4"/>
      <c r="AU1578" s="4"/>
      <c r="AV1578" s="4"/>
      <c r="AW1578" s="4"/>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c r="BT1578" s="4"/>
      <c r="BU1578" s="4"/>
      <c r="BV1578" s="4"/>
      <c r="BW1578" s="4"/>
      <c r="BX1578" s="4"/>
      <c r="BY1578" s="4"/>
      <c r="BZ1578" s="4"/>
      <c r="CA1578" s="4"/>
      <c r="CB1578" s="4"/>
      <c r="CC1578" s="4"/>
      <c r="CD1578" s="4"/>
      <c r="CE1578" s="4"/>
      <c r="CF1578" s="4"/>
      <c r="CG1578" s="4"/>
      <c r="CH1578" s="4"/>
      <c r="CI1578" s="4"/>
      <c r="CJ1578" s="4"/>
      <c r="CK1578" s="4"/>
      <c r="CL1578" s="4"/>
      <c r="CM1578" s="4"/>
    </row>
    <row r="1579" ht="14.25" customHeight="1">
      <c r="A1579" s="1" t="str">
        <f t="shared" si="320"/>
        <v/>
      </c>
      <c r="B1579" s="3">
        <f t="shared" si="321"/>
        <v>0</v>
      </c>
      <c r="C1579" s="4" t="s">
        <v>7527</v>
      </c>
      <c r="D1579" s="4" t="s">
        <v>7264</v>
      </c>
      <c r="E1579" s="4"/>
      <c r="F1579" s="4"/>
      <c r="G1579" s="4"/>
      <c r="H1579" s="4"/>
      <c r="I1579" s="4"/>
      <c r="J1579" s="4"/>
      <c r="K1579" s="4"/>
      <c r="L1579" s="4"/>
      <c r="M1579" s="4"/>
      <c r="N1579" s="4"/>
      <c r="O1579" s="4"/>
      <c r="P1579" s="4"/>
      <c r="Q1579" s="4" t="s">
        <v>5</v>
      </c>
      <c r="R1579" s="4" t="s">
        <v>7697</v>
      </c>
      <c r="S1579" s="4" t="s">
        <v>742</v>
      </c>
      <c r="T1579" s="4" t="s">
        <v>7687</v>
      </c>
      <c r="U1579" s="4" t="s">
        <v>1749</v>
      </c>
      <c r="V1579" s="4" t="s">
        <v>7698</v>
      </c>
      <c r="W1579" s="4" t="s">
        <v>1750</v>
      </c>
      <c r="X1579" s="4" t="s">
        <v>150</v>
      </c>
      <c r="Y1579" s="4"/>
      <c r="Z1579" s="4" t="s">
        <v>2237</v>
      </c>
      <c r="AA1579" s="4">
        <v>1644.0</v>
      </c>
      <c r="AB1579" s="4" t="s">
        <v>49</v>
      </c>
      <c r="AC1579" s="4"/>
      <c r="AD1579" s="4"/>
      <c r="AE1579" s="4"/>
      <c r="AF1579" s="4"/>
      <c r="AG1579" s="4"/>
      <c r="AH1579" s="4"/>
      <c r="AI1579" s="4"/>
      <c r="AJ1579" s="4"/>
      <c r="AK1579" s="4"/>
      <c r="AL1579" s="4"/>
      <c r="AM1579" s="4"/>
      <c r="AN1579" s="4"/>
      <c r="AO1579" s="4"/>
      <c r="AP1579" s="4" t="str">
        <f>VLOOKUP(AA1580,[1]Trộn!AA1579:AB4571,2,FALSE)</f>
        <v>#ERROR!</v>
      </c>
      <c r="AQ1579" s="4"/>
      <c r="AR1579" s="4"/>
      <c r="AS1579" s="4"/>
      <c r="AT1579" s="4"/>
      <c r="AU1579" s="4"/>
      <c r="AV1579" s="4"/>
      <c r="AW1579" s="4"/>
      <c r="AX1579" s="4"/>
      <c r="AY1579" s="4"/>
      <c r="AZ1579" s="4"/>
      <c r="BA1579" s="4"/>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c r="BX1579" s="4"/>
      <c r="BY1579" s="4"/>
      <c r="BZ1579" s="4"/>
      <c r="CA1579" s="4"/>
      <c r="CB1579" s="4"/>
      <c r="CC1579" s="4"/>
      <c r="CD1579" s="4"/>
      <c r="CE1579" s="4"/>
      <c r="CF1579" s="4"/>
      <c r="CG1579" s="4"/>
      <c r="CH1579" s="4"/>
      <c r="CI1579" s="4"/>
      <c r="CJ1579" s="4"/>
      <c r="CK1579" s="4"/>
      <c r="CL1579" s="4"/>
      <c r="CM1579" s="4"/>
    </row>
    <row r="1580" ht="14.25" customHeight="1">
      <c r="A1580" s="1" t="str">
        <f t="shared" si="320"/>
        <v/>
      </c>
      <c r="B1580" s="3">
        <f t="shared" si="321"/>
        <v>0</v>
      </c>
      <c r="C1580" s="4" t="s">
        <v>7527</v>
      </c>
      <c r="D1580" s="4" t="s">
        <v>7264</v>
      </c>
      <c r="E1580" s="4"/>
      <c r="F1580" s="4"/>
      <c r="G1580" s="4"/>
      <c r="H1580" s="4"/>
      <c r="I1580" s="4"/>
      <c r="J1580" s="4"/>
      <c r="K1580" s="4"/>
      <c r="L1580" s="4"/>
      <c r="M1580" s="4"/>
      <c r="N1580" s="4"/>
      <c r="O1580" s="4"/>
      <c r="P1580" s="4"/>
      <c r="Q1580" s="4" t="s">
        <v>5</v>
      </c>
      <c r="R1580" s="4" t="s">
        <v>7710</v>
      </c>
      <c r="S1580" s="4" t="s">
        <v>742</v>
      </c>
      <c r="T1580" s="4" t="s">
        <v>7687</v>
      </c>
      <c r="U1580" s="4" t="s">
        <v>1751</v>
      </c>
      <c r="V1580" s="4" t="s">
        <v>7698</v>
      </c>
      <c r="W1580" s="4" t="s">
        <v>1750</v>
      </c>
      <c r="X1580" s="4" t="s">
        <v>150</v>
      </c>
      <c r="Y1580" s="4"/>
      <c r="Z1580" s="4" t="s">
        <v>1438</v>
      </c>
      <c r="AA1580" s="4">
        <v>1645.0</v>
      </c>
      <c r="AB1580" s="4" t="s">
        <v>49</v>
      </c>
      <c r="AC1580" s="4"/>
      <c r="AD1580" s="4"/>
      <c r="AE1580" s="4"/>
      <c r="AF1580" s="4"/>
      <c r="AG1580" s="4"/>
      <c r="AH1580" s="4"/>
      <c r="AI1580" s="4"/>
      <c r="AJ1580" s="4"/>
      <c r="AK1580" s="4"/>
      <c r="AL1580" s="4"/>
      <c r="AM1580" s="4"/>
      <c r="AN1580" s="4"/>
      <c r="AO1580" s="4"/>
      <c r="AP1580" s="4" t="str">
        <f>VLOOKUP(AA1581,[1]Trộn!AA1580:AB4572,2,FALSE)</f>
        <v>#ERROR!</v>
      </c>
      <c r="AQ1580" s="4"/>
      <c r="AR1580" s="4"/>
      <c r="AS1580" s="4"/>
      <c r="AT1580" s="4"/>
      <c r="AU1580" s="4"/>
      <c r="AV1580" s="4"/>
      <c r="AW1580" s="4"/>
      <c r="AX1580" s="4"/>
      <c r="AY1580" s="4"/>
      <c r="AZ1580" s="4"/>
      <c r="BA1580" s="4"/>
      <c r="BB1580" s="4"/>
      <c r="BC1580" s="4"/>
      <c r="BD1580" s="4"/>
      <c r="BE1580" s="4"/>
      <c r="BF1580" s="4"/>
      <c r="BG1580" s="4"/>
      <c r="BH1580" s="4"/>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4"/>
      <c r="CE1580" s="4"/>
      <c r="CF1580" s="4"/>
      <c r="CG1580" s="4"/>
      <c r="CH1580" s="4"/>
      <c r="CI1580" s="4"/>
      <c r="CJ1580" s="4"/>
      <c r="CK1580" s="4"/>
      <c r="CL1580" s="4"/>
      <c r="CM1580" s="4"/>
    </row>
    <row r="1581" ht="14.25" customHeight="1">
      <c r="A1581" s="1" t="str">
        <f t="shared" si="320"/>
        <v/>
      </c>
      <c r="B1581" s="3" t="str">
        <f t="shared" si="321"/>
        <v>Tự do chọn</v>
      </c>
      <c r="C1581" s="4" t="s">
        <v>7554</v>
      </c>
      <c r="D1581" s="4" t="s">
        <v>7264</v>
      </c>
      <c r="E1581" s="4"/>
      <c r="F1581" s="4" t="s">
        <v>7555</v>
      </c>
      <c r="G1581" s="4"/>
      <c r="H1581" s="4"/>
      <c r="I1581" s="4"/>
      <c r="J1581" s="4"/>
      <c r="K1581" s="4"/>
      <c r="L1581" s="4"/>
      <c r="M1581" s="4" t="s">
        <v>47</v>
      </c>
      <c r="N1581" s="4" t="s">
        <v>8</v>
      </c>
      <c r="O1581" s="4"/>
      <c r="P1581" s="4"/>
      <c r="Q1581" s="4"/>
      <c r="R1581" s="4"/>
      <c r="S1581" s="4"/>
      <c r="T1581" s="4"/>
      <c r="U1581" s="4"/>
      <c r="V1581" s="4"/>
      <c r="W1581" s="4"/>
      <c r="X1581" s="4"/>
      <c r="Y1581" s="4"/>
      <c r="Z1581" s="4"/>
      <c r="AA1581" s="4">
        <v>1646.0</v>
      </c>
      <c r="AB1581" s="4" t="s">
        <v>49</v>
      </c>
      <c r="AC1581" s="4"/>
      <c r="AD1581" s="4"/>
      <c r="AE1581" s="4"/>
      <c r="AF1581" s="4"/>
      <c r="AG1581" s="4"/>
      <c r="AH1581" s="4"/>
      <c r="AI1581" s="4"/>
      <c r="AJ1581" s="4"/>
      <c r="AK1581" s="4"/>
      <c r="AL1581" s="4"/>
      <c r="AM1581" s="4"/>
      <c r="AN1581" s="4"/>
      <c r="AO1581" s="4"/>
      <c r="AP1581" s="4" t="str">
        <f>VLOOKUP(AA1582,[1]Trộn!AA1581:AB4573,2,FALSE)</f>
        <v>#ERROR!</v>
      </c>
      <c r="AQ1581" s="4"/>
      <c r="AR1581" s="4"/>
      <c r="AS1581" s="4"/>
      <c r="AT1581" s="4"/>
      <c r="AU1581" s="4"/>
      <c r="AV1581" s="4"/>
      <c r="AW1581" s="4"/>
      <c r="AX1581" s="4"/>
      <c r="AY1581" s="4"/>
      <c r="AZ1581" s="4"/>
      <c r="BA1581" s="4"/>
      <c r="BB1581" s="4"/>
      <c r="BC1581" s="4"/>
      <c r="BD1581" s="4"/>
      <c r="BE1581" s="4"/>
      <c r="BF1581" s="4"/>
      <c r="BG1581" s="4"/>
      <c r="BH1581" s="4"/>
      <c r="BI1581" s="4"/>
      <c r="BJ1581" s="4"/>
      <c r="BK1581" s="4"/>
      <c r="BL1581" s="4"/>
      <c r="BM1581" s="4"/>
      <c r="BN1581" s="4"/>
      <c r="BO1581" s="4"/>
      <c r="BP1581" s="4"/>
      <c r="BQ1581" s="4"/>
      <c r="BR1581" s="4"/>
      <c r="BS1581" s="4"/>
      <c r="BT1581" s="4"/>
      <c r="BU1581" s="4"/>
      <c r="BV1581" s="4"/>
      <c r="BW1581" s="4"/>
      <c r="BX1581" s="4"/>
      <c r="BY1581" s="4"/>
      <c r="BZ1581" s="4"/>
      <c r="CA1581" s="4"/>
      <c r="CB1581" s="4"/>
      <c r="CC1581" s="4"/>
      <c r="CD1581" s="4"/>
      <c r="CE1581" s="4"/>
      <c r="CF1581" s="4"/>
      <c r="CG1581" s="4"/>
      <c r="CH1581" s="4"/>
      <c r="CI1581" s="4"/>
      <c r="CJ1581" s="4"/>
      <c r="CK1581" s="4"/>
      <c r="CL1581" s="4"/>
      <c r="CM1581" s="4"/>
    </row>
    <row r="1582" ht="14.25" customHeight="1">
      <c r="A1582" s="1" t="str">
        <f t="shared" si="320"/>
        <v>OK</v>
      </c>
      <c r="B1582" s="3" t="str">
        <f t="shared" si="321"/>
        <v>OK</v>
      </c>
      <c r="C1582" s="4" t="s">
        <v>7554</v>
      </c>
      <c r="D1582" s="4" t="s">
        <v>7264</v>
      </c>
      <c r="E1582" s="4"/>
      <c r="F1582" s="4"/>
      <c r="G1582" s="4"/>
      <c r="H1582" s="4"/>
      <c r="I1582" s="4"/>
      <c r="J1582" s="4"/>
      <c r="K1582" s="4"/>
      <c r="L1582" s="4"/>
      <c r="M1582" s="4" t="s">
        <v>47</v>
      </c>
      <c r="N1582" s="4" t="s">
        <v>8</v>
      </c>
      <c r="O1582" s="4" t="s">
        <v>1246</v>
      </c>
      <c r="P1582" s="4" t="s">
        <v>250</v>
      </c>
      <c r="Q1582" s="4"/>
      <c r="R1582" s="4" t="s">
        <v>7556</v>
      </c>
      <c r="S1582" s="4" t="s">
        <v>7557</v>
      </c>
      <c r="T1582" s="4" t="s">
        <v>7558</v>
      </c>
      <c r="U1582" s="4" t="s">
        <v>7559</v>
      </c>
      <c r="V1582" s="4" t="s">
        <v>7560</v>
      </c>
      <c r="W1582" s="4" t="s">
        <v>7561</v>
      </c>
      <c r="X1582" s="4" t="s">
        <v>6522</v>
      </c>
      <c r="Y1582" s="4" t="s">
        <v>7562</v>
      </c>
      <c r="Z1582" s="4"/>
      <c r="AA1582" s="4">
        <v>1647.0</v>
      </c>
      <c r="AB1582" s="4" t="s">
        <v>49</v>
      </c>
      <c r="AC1582" s="4"/>
      <c r="AD1582" s="4"/>
      <c r="AE1582" s="4"/>
      <c r="AF1582" s="4"/>
      <c r="AG1582" s="4"/>
      <c r="AH1582" s="4"/>
      <c r="AI1582" s="4"/>
      <c r="AJ1582" s="4"/>
      <c r="AK1582" s="4"/>
      <c r="AL1582" s="4"/>
      <c r="AM1582" s="4"/>
      <c r="AN1582" s="4"/>
      <c r="AO1582" s="4"/>
      <c r="AP1582" s="4" t="str">
        <f>VLOOKUP(AA1583,[1]Trộn!AA1582:AB4574,2,FALSE)</f>
        <v>#ERROR!</v>
      </c>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4"/>
      <c r="CE1582" s="4"/>
      <c r="CF1582" s="4"/>
      <c r="CG1582" s="4"/>
      <c r="CH1582" s="4"/>
      <c r="CI1582" s="4"/>
      <c r="CJ1582" s="4"/>
      <c r="CK1582" s="4"/>
      <c r="CL1582" s="4"/>
      <c r="CM1582" s="4"/>
    </row>
    <row r="1583" ht="14.25" customHeight="1">
      <c r="A1583" s="1" t="str">
        <f t="shared" si="320"/>
        <v>OK</v>
      </c>
      <c r="B1583" s="3" t="str">
        <f t="shared" si="321"/>
        <v>OK</v>
      </c>
      <c r="C1583" s="4" t="s">
        <v>7554</v>
      </c>
      <c r="D1583" s="4" t="s">
        <v>7264</v>
      </c>
      <c r="E1583" s="4"/>
      <c r="F1583" s="4"/>
      <c r="G1583" s="4"/>
      <c r="H1583" s="4"/>
      <c r="I1583" s="4"/>
      <c r="J1583" s="4"/>
      <c r="K1583" s="4"/>
      <c r="L1583" s="4"/>
      <c r="M1583" s="4" t="s">
        <v>47</v>
      </c>
      <c r="N1583" s="4" t="s">
        <v>8</v>
      </c>
      <c r="O1583" s="4" t="s">
        <v>1189</v>
      </c>
      <c r="P1583" s="4" t="s">
        <v>1262</v>
      </c>
      <c r="Q1583" s="4"/>
      <c r="R1583" s="4" t="s">
        <v>7563</v>
      </c>
      <c r="S1583" s="4" t="s">
        <v>7564</v>
      </c>
      <c r="T1583" s="4" t="s">
        <v>7565</v>
      </c>
      <c r="U1583" s="4" t="s">
        <v>7566</v>
      </c>
      <c r="V1583" s="4" t="s">
        <v>7567</v>
      </c>
      <c r="W1583" s="4" t="s">
        <v>7568</v>
      </c>
      <c r="X1583" s="4" t="s">
        <v>7565</v>
      </c>
      <c r="Y1583" s="4" t="s">
        <v>7569</v>
      </c>
      <c r="Z1583" s="4"/>
      <c r="AA1583" s="4">
        <v>1648.0</v>
      </c>
      <c r="AB1583" s="4" t="s">
        <v>49</v>
      </c>
      <c r="AC1583" s="4"/>
      <c r="AD1583" s="4"/>
      <c r="AE1583" s="4"/>
      <c r="AF1583" s="4"/>
      <c r="AG1583" s="4"/>
      <c r="AH1583" s="4"/>
      <c r="AI1583" s="4"/>
      <c r="AJ1583" s="4"/>
      <c r="AK1583" s="4"/>
      <c r="AL1583" s="4"/>
      <c r="AM1583" s="4"/>
      <c r="AN1583" s="4"/>
      <c r="AO1583" s="4"/>
      <c r="AP1583" s="4" t="str">
        <f>VLOOKUP(AA1584,[1]Trộn!AA1583:AB4575,2,FALSE)</f>
        <v>#ERROR!</v>
      </c>
      <c r="AQ1583" s="4"/>
      <c r="AR1583" s="4"/>
      <c r="AS1583" s="4"/>
      <c r="AT1583" s="4"/>
      <c r="AU1583" s="4"/>
      <c r="AV1583" s="4"/>
      <c r="AW1583" s="4"/>
      <c r="AX1583" s="4"/>
      <c r="AY1583" s="4"/>
      <c r="AZ1583" s="4"/>
      <c r="BA1583" s="4"/>
      <c r="BB1583" s="4"/>
      <c r="BC1583" s="4"/>
      <c r="BD1583" s="4"/>
      <c r="BE1583" s="4"/>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4"/>
      <c r="CE1583" s="4"/>
      <c r="CF1583" s="4"/>
      <c r="CG1583" s="4"/>
      <c r="CH1583" s="4"/>
      <c r="CI1583" s="4"/>
      <c r="CJ1583" s="4"/>
      <c r="CK1583" s="4"/>
      <c r="CL1583" s="4"/>
      <c r="CM1583" s="4"/>
    </row>
    <row r="1584" ht="14.25" customHeight="1">
      <c r="A1584" s="1" t="str">
        <f t="shared" si="320"/>
        <v/>
      </c>
      <c r="B1584" s="3">
        <f t="shared" si="321"/>
        <v>0</v>
      </c>
      <c r="C1584" s="4" t="s">
        <v>7554</v>
      </c>
      <c r="D1584" s="4" t="s">
        <v>7264</v>
      </c>
      <c r="E1584" s="4"/>
      <c r="F1584" s="4" t="s">
        <v>7555</v>
      </c>
      <c r="G1584" s="4"/>
      <c r="H1584" s="4"/>
      <c r="I1584" s="4"/>
      <c r="J1584" s="4"/>
      <c r="K1584" s="4"/>
      <c r="L1584" s="4"/>
      <c r="M1584" s="4"/>
      <c r="N1584" s="4"/>
      <c r="O1584" s="4"/>
      <c r="P1584" s="4" t="s">
        <v>7720</v>
      </c>
      <c r="Q1584" s="4" t="s">
        <v>5</v>
      </c>
      <c r="R1584" s="4" t="s">
        <v>7721</v>
      </c>
      <c r="S1584" s="4" t="s">
        <v>7722</v>
      </c>
      <c r="T1584" s="4" t="s">
        <v>7723</v>
      </c>
      <c r="U1584" s="4" t="s">
        <v>7724</v>
      </c>
      <c r="V1584" s="4" t="s">
        <v>899</v>
      </c>
      <c r="W1584" s="4" t="s">
        <v>150</v>
      </c>
      <c r="X1584" s="4" t="s">
        <v>151</v>
      </c>
      <c r="Y1584" s="4"/>
      <c r="Z1584" s="4" t="s">
        <v>7725</v>
      </c>
      <c r="AA1584" s="4">
        <v>1649.0</v>
      </c>
      <c r="AB1584" s="4" t="s">
        <v>49</v>
      </c>
      <c r="AC1584" s="4"/>
      <c r="AD1584" s="4"/>
      <c r="AE1584" s="4"/>
      <c r="AF1584" s="4"/>
      <c r="AG1584" s="4"/>
      <c r="AH1584" s="4"/>
      <c r="AI1584" s="4"/>
      <c r="AJ1584" s="4"/>
      <c r="AK1584" s="4"/>
      <c r="AL1584" s="4"/>
      <c r="AM1584" s="4"/>
      <c r="AN1584" s="4"/>
      <c r="AO1584" s="4"/>
      <c r="AP1584" s="4" t="str">
        <f>VLOOKUP(AA1585,[1]Trộn!AA1584:AB4576,2,FALSE)</f>
        <v>#ERROR!</v>
      </c>
      <c r="AQ1584" s="4"/>
      <c r="AR1584" s="4"/>
      <c r="AS1584" s="4"/>
      <c r="AT1584" s="4"/>
      <c r="AU1584" s="4"/>
      <c r="AV1584" s="4"/>
      <c r="AW1584" s="4"/>
      <c r="AX1584" s="4"/>
      <c r="AY1584" s="4"/>
      <c r="AZ1584" s="4"/>
      <c r="BA1584" s="4"/>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c r="CF1584" s="4"/>
      <c r="CG1584" s="4"/>
      <c r="CH1584" s="4"/>
      <c r="CI1584" s="4"/>
      <c r="CJ1584" s="4"/>
      <c r="CK1584" s="4"/>
      <c r="CL1584" s="4"/>
      <c r="CM1584" s="4"/>
    </row>
    <row r="1585" ht="14.25" customHeight="1">
      <c r="A1585" s="1" t="str">
        <f t="shared" si="320"/>
        <v/>
      </c>
      <c r="B1585" s="3">
        <f t="shared" si="321"/>
        <v>0</v>
      </c>
      <c r="C1585" s="4" t="s">
        <v>7554</v>
      </c>
      <c r="D1585" s="4" t="s">
        <v>7264</v>
      </c>
      <c r="E1585" s="4"/>
      <c r="F1585" s="4"/>
      <c r="G1585" s="4"/>
      <c r="H1585" s="4"/>
      <c r="I1585" s="4"/>
      <c r="J1585" s="4"/>
      <c r="K1585" s="4"/>
      <c r="L1585" s="4"/>
      <c r="M1585" s="4"/>
      <c r="N1585" s="4"/>
      <c r="O1585" s="4"/>
      <c r="P1585" s="4" t="s">
        <v>7736</v>
      </c>
      <c r="Q1585" s="4" t="s">
        <v>9</v>
      </c>
      <c r="R1585" s="4" t="s">
        <v>7737</v>
      </c>
      <c r="S1585" s="4" t="s">
        <v>150</v>
      </c>
      <c r="T1585" s="4" t="s">
        <v>150</v>
      </c>
      <c r="U1585" s="4" t="s">
        <v>150</v>
      </c>
      <c r="V1585" s="4" t="s">
        <v>150</v>
      </c>
      <c r="W1585" s="4" t="s">
        <v>150</v>
      </c>
      <c r="X1585" s="4" t="s">
        <v>7738</v>
      </c>
      <c r="Y1585" s="4"/>
      <c r="Z1585" s="4" t="s">
        <v>7739</v>
      </c>
      <c r="AA1585" s="4">
        <v>1650.0</v>
      </c>
      <c r="AB1585" s="4" t="s">
        <v>49</v>
      </c>
      <c r="AC1585" s="4"/>
      <c r="AD1585" s="4"/>
      <c r="AE1585" s="4"/>
      <c r="AF1585" s="4"/>
      <c r="AG1585" s="4"/>
      <c r="AH1585" s="4"/>
      <c r="AI1585" s="4"/>
      <c r="AJ1585" s="4"/>
      <c r="AK1585" s="4"/>
      <c r="AL1585" s="4"/>
      <c r="AM1585" s="4"/>
      <c r="AN1585" s="4"/>
      <c r="AO1585" s="4"/>
      <c r="AP1585" s="4" t="str">
        <f>VLOOKUP(AA1586,[1]Trộn!AA1585:AB4577,2,FALSE)</f>
        <v>#ERROR!</v>
      </c>
      <c r="AQ1585" s="4"/>
      <c r="AR1585" s="4"/>
      <c r="AS1585" s="4"/>
      <c r="AT1585" s="4"/>
      <c r="AU1585" s="4"/>
      <c r="AV1585" s="4"/>
      <c r="AW1585" s="4"/>
      <c r="AX1585" s="4"/>
      <c r="AY1585" s="4"/>
      <c r="AZ1585" s="4"/>
      <c r="BA1585" s="4"/>
      <c r="BB1585" s="4"/>
      <c r="BC1585" s="4"/>
      <c r="BD1585" s="4"/>
      <c r="BE1585" s="4"/>
      <c r="BF1585" s="4"/>
      <c r="BG1585" s="4"/>
      <c r="BH1585" s="4"/>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4"/>
      <c r="CE1585" s="4"/>
      <c r="CF1585" s="4"/>
      <c r="CG1585" s="4"/>
      <c r="CH1585" s="4"/>
      <c r="CI1585" s="4"/>
      <c r="CJ1585" s="4"/>
      <c r="CK1585" s="4"/>
      <c r="CL1585" s="4"/>
      <c r="CM1585" s="4"/>
    </row>
    <row r="1586" ht="14.25" customHeight="1">
      <c r="A1586" s="1" t="str">
        <f t="shared" si="320"/>
        <v/>
      </c>
      <c r="B1586" s="3">
        <f t="shared" si="321"/>
        <v>0</v>
      </c>
      <c r="C1586" s="4" t="s">
        <v>7554</v>
      </c>
      <c r="D1586" s="4" t="s">
        <v>7264</v>
      </c>
      <c r="E1586" s="4"/>
      <c r="F1586" s="4"/>
      <c r="G1586" s="4"/>
      <c r="H1586" s="4"/>
      <c r="I1586" s="4"/>
      <c r="J1586" s="4"/>
      <c r="K1586" s="4"/>
      <c r="L1586" s="4"/>
      <c r="M1586" s="4"/>
      <c r="N1586" s="4"/>
      <c r="O1586" s="4"/>
      <c r="P1586" s="4"/>
      <c r="Q1586" s="4" t="s">
        <v>5</v>
      </c>
      <c r="R1586" s="4" t="s">
        <v>7742</v>
      </c>
      <c r="S1586" s="4" t="s">
        <v>7722</v>
      </c>
      <c r="T1586" s="4" t="s">
        <v>7723</v>
      </c>
      <c r="U1586" s="4" t="s">
        <v>7724</v>
      </c>
      <c r="V1586" s="4" t="s">
        <v>7743</v>
      </c>
      <c r="W1586" s="4" t="s">
        <v>7744</v>
      </c>
      <c r="X1586" s="4"/>
      <c r="Y1586" s="4"/>
      <c r="Z1586" s="4" t="s">
        <v>7745</v>
      </c>
      <c r="AA1586" s="4">
        <v>1651.0</v>
      </c>
      <c r="AB1586" s="4" t="s">
        <v>49</v>
      </c>
      <c r="AC1586" s="4"/>
      <c r="AD1586" s="4"/>
      <c r="AE1586" s="4"/>
      <c r="AF1586" s="4"/>
      <c r="AG1586" s="4"/>
      <c r="AH1586" s="4"/>
      <c r="AI1586" s="4"/>
      <c r="AJ1586" s="4"/>
      <c r="AK1586" s="4"/>
      <c r="AL1586" s="4"/>
      <c r="AM1586" s="4"/>
      <c r="AN1586" s="4"/>
      <c r="AO1586" s="4"/>
      <c r="AP1586" s="4" t="str">
        <f>VLOOKUP(AA1587,[1]Trộn!AA1586:AB4578,2,FALSE)</f>
        <v>#ERROR!</v>
      </c>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c r="BX1586" s="4"/>
      <c r="BY1586" s="4"/>
      <c r="BZ1586" s="4"/>
      <c r="CA1586" s="4"/>
      <c r="CB1586" s="4"/>
      <c r="CC1586" s="4"/>
      <c r="CD1586" s="4"/>
      <c r="CE1586" s="4"/>
      <c r="CF1586" s="4"/>
      <c r="CG1586" s="4"/>
      <c r="CH1586" s="4"/>
      <c r="CI1586" s="4"/>
      <c r="CJ1586" s="4"/>
      <c r="CK1586" s="4"/>
      <c r="CL1586" s="4"/>
      <c r="CM1586" s="4"/>
    </row>
    <row r="1587" ht="14.25" customHeight="1">
      <c r="A1587" s="1" t="str">
        <f t="shared" si="320"/>
        <v>Giữ chỗ</v>
      </c>
      <c r="B1587" s="3" t="str">
        <f t="shared" si="321"/>
        <v>OK</v>
      </c>
      <c r="C1587" s="4" t="s">
        <v>7570</v>
      </c>
      <c r="D1587" s="4" t="s">
        <v>7264</v>
      </c>
      <c r="E1587" s="4"/>
      <c r="F1587" s="4" t="s">
        <v>7571</v>
      </c>
      <c r="G1587" s="4"/>
      <c r="H1587" s="4"/>
      <c r="I1587" s="4"/>
      <c r="J1587" s="4"/>
      <c r="K1587" s="4"/>
      <c r="L1587" s="4"/>
      <c r="M1587" s="4" t="s">
        <v>47</v>
      </c>
      <c r="N1587" s="4" t="s">
        <v>8</v>
      </c>
      <c r="O1587" s="4" t="s">
        <v>1189</v>
      </c>
      <c r="P1587" s="4" t="s">
        <v>1262</v>
      </c>
      <c r="Q1587" s="4"/>
      <c r="R1587" s="4"/>
      <c r="S1587" s="4"/>
      <c r="T1587" s="4"/>
      <c r="U1587" s="4"/>
      <c r="V1587" s="4"/>
      <c r="W1587" s="4"/>
      <c r="X1587" s="4"/>
      <c r="Y1587" s="4"/>
      <c r="Z1587" s="4"/>
      <c r="AA1587" s="4">
        <v>1652.0</v>
      </c>
      <c r="AB1587" s="4" t="s">
        <v>49</v>
      </c>
      <c r="AC1587" s="4"/>
      <c r="AD1587" s="4"/>
      <c r="AE1587" s="4"/>
      <c r="AF1587" s="4"/>
      <c r="AG1587" s="4"/>
      <c r="AH1587" s="4"/>
      <c r="AI1587" s="4"/>
      <c r="AJ1587" s="4"/>
      <c r="AK1587" s="4"/>
      <c r="AL1587" s="4"/>
      <c r="AM1587" s="4"/>
      <c r="AN1587" s="4"/>
      <c r="AO1587" s="4"/>
      <c r="AP1587" s="4" t="str">
        <f>VLOOKUP(AA1588,[1]Trộn!AA1587:AB4579,2,FALSE)</f>
        <v>#ERROR!</v>
      </c>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row>
    <row r="1588" ht="14.25" customHeight="1">
      <c r="A1588" s="1" t="str">
        <f t="shared" si="320"/>
        <v>OK</v>
      </c>
      <c r="B1588" s="3" t="str">
        <f t="shared" si="321"/>
        <v>OK</v>
      </c>
      <c r="C1588" s="4" t="s">
        <v>7570</v>
      </c>
      <c r="D1588" s="4" t="s">
        <v>7264</v>
      </c>
      <c r="E1588" s="4"/>
      <c r="F1588" s="4"/>
      <c r="G1588" s="4"/>
      <c r="H1588" s="4"/>
      <c r="I1588" s="4"/>
      <c r="J1588" s="4"/>
      <c r="K1588" s="4"/>
      <c r="L1588" s="4"/>
      <c r="M1588" s="4" t="s">
        <v>47</v>
      </c>
      <c r="N1588" s="4" t="s">
        <v>8</v>
      </c>
      <c r="O1588" s="4" t="s">
        <v>829</v>
      </c>
      <c r="P1588" s="4" t="s">
        <v>494</v>
      </c>
      <c r="Q1588" s="4"/>
      <c r="R1588" s="4" t="s">
        <v>7578</v>
      </c>
      <c r="S1588" s="4" t="s">
        <v>7580</v>
      </c>
      <c r="T1588" s="4" t="s">
        <v>7581</v>
      </c>
      <c r="U1588" s="4" t="s">
        <v>7582</v>
      </c>
      <c r="V1588" s="4" t="s">
        <v>7583</v>
      </c>
      <c r="W1588" s="4" t="s">
        <v>7584</v>
      </c>
      <c r="X1588" s="4" t="s">
        <v>78</v>
      </c>
      <c r="Y1588" s="4" t="s">
        <v>7586</v>
      </c>
      <c r="Z1588" s="4"/>
      <c r="AA1588" s="4">
        <v>1653.0</v>
      </c>
      <c r="AB1588" s="4" t="s">
        <v>49</v>
      </c>
      <c r="AC1588" s="4"/>
      <c r="AD1588" s="4"/>
      <c r="AE1588" s="4"/>
      <c r="AF1588" s="4"/>
      <c r="AG1588" s="4"/>
      <c r="AH1588" s="4"/>
      <c r="AI1588" s="4"/>
      <c r="AJ1588" s="4"/>
      <c r="AK1588" s="4"/>
      <c r="AL1588" s="4"/>
      <c r="AM1588" s="4"/>
      <c r="AN1588" s="4"/>
      <c r="AO1588" s="4"/>
      <c r="AP1588" s="4" t="str">
        <f>VLOOKUP(AA1589,[1]Trộn!AA1588:AB4580,2,FALSE)</f>
        <v>#ERROR!</v>
      </c>
      <c r="AQ1588" s="4"/>
      <c r="AR1588" s="4"/>
      <c r="AS1588" s="4"/>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row>
    <row r="1589" ht="14.25" customHeight="1">
      <c r="A1589" s="1" t="str">
        <f t="shared" si="320"/>
        <v>OK</v>
      </c>
      <c r="B1589" s="3" t="str">
        <f t="shared" si="321"/>
        <v>OK</v>
      </c>
      <c r="C1589" s="4" t="s">
        <v>7570</v>
      </c>
      <c r="D1589" s="4" t="s">
        <v>7264</v>
      </c>
      <c r="E1589" s="4"/>
      <c r="F1589" s="4" t="s">
        <v>7571</v>
      </c>
      <c r="G1589" s="4"/>
      <c r="H1589" s="4"/>
      <c r="I1589" s="4"/>
      <c r="J1589" s="4"/>
      <c r="K1589" s="4"/>
      <c r="L1589" s="4"/>
      <c r="M1589" s="4" t="s">
        <v>48</v>
      </c>
      <c r="N1589" s="4" t="s">
        <v>8</v>
      </c>
      <c r="O1589" s="4" t="s">
        <v>102</v>
      </c>
      <c r="P1589" s="4" t="s">
        <v>103</v>
      </c>
      <c r="Q1589" s="4"/>
      <c r="R1589" s="4" t="s">
        <v>7768</v>
      </c>
      <c r="S1589" s="4" t="s">
        <v>7769</v>
      </c>
      <c r="T1589" s="4" t="s">
        <v>7771</v>
      </c>
      <c r="U1589" s="4" t="s">
        <v>7772</v>
      </c>
      <c r="V1589" s="4" t="s">
        <v>7773</v>
      </c>
      <c r="W1589" s="4" t="s">
        <v>7774</v>
      </c>
      <c r="X1589" s="4" t="s">
        <v>4405</v>
      </c>
      <c r="Y1589" s="4" t="s">
        <v>7775</v>
      </c>
      <c r="Z1589" s="4"/>
      <c r="AA1589" s="4">
        <v>1654.0</v>
      </c>
      <c r="AB1589" s="4" t="s">
        <v>48</v>
      </c>
      <c r="AC1589" s="4"/>
      <c r="AD1589" s="4"/>
      <c r="AE1589" s="4"/>
      <c r="AF1589" s="4"/>
      <c r="AG1589" s="4"/>
      <c r="AH1589" s="4"/>
      <c r="AI1589" s="4"/>
      <c r="AJ1589" s="4"/>
      <c r="AK1589" s="4"/>
      <c r="AL1589" s="4"/>
      <c r="AM1589" s="4"/>
      <c r="AN1589" s="4"/>
      <c r="AO1589" s="4"/>
      <c r="AP1589" s="4" t="str">
        <f>VLOOKUP(AA1590,[1]Trộn!AA1589:AB4581,2,FALSE)</f>
        <v>#ERROR!</v>
      </c>
      <c r="AQ1589" s="4"/>
      <c r="AR1589" s="4"/>
      <c r="AS1589" s="4"/>
      <c r="AT1589" s="4"/>
      <c r="AU1589" s="4"/>
      <c r="AV1589" s="4"/>
      <c r="AW1589" s="4"/>
      <c r="AX1589" s="4"/>
      <c r="AY1589" s="4"/>
      <c r="AZ1589" s="4"/>
      <c r="BA1589" s="4"/>
      <c r="BB1589" s="4"/>
      <c r="BC1589" s="4"/>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c r="CF1589" s="4"/>
      <c r="CG1589" s="4"/>
      <c r="CH1589" s="4"/>
      <c r="CI1589" s="4"/>
      <c r="CJ1589" s="4"/>
      <c r="CK1589" s="4"/>
      <c r="CL1589" s="4"/>
      <c r="CM1589" s="4"/>
    </row>
    <row r="1590" ht="14.25" customHeight="1">
      <c r="A1590" s="1"/>
      <c r="B1590" s="3"/>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c r="BI1590" s="4"/>
      <c r="BJ1590" s="4"/>
      <c r="BK1590" s="4"/>
      <c r="BL1590" s="4"/>
      <c r="BM1590" s="4"/>
      <c r="BN1590" s="4"/>
      <c r="BO1590" s="4"/>
      <c r="BP1590" s="4"/>
      <c r="BQ1590" s="4"/>
      <c r="BR1590" s="4"/>
      <c r="BS1590" s="4"/>
      <c r="BT1590" s="4"/>
      <c r="BU1590" s="4"/>
      <c r="BV1590" s="4"/>
      <c r="BW1590" s="4"/>
      <c r="BX1590" s="4"/>
      <c r="BY1590" s="4"/>
      <c r="BZ1590" s="4"/>
      <c r="CA1590" s="4"/>
      <c r="CB1590" s="4"/>
      <c r="CC1590" s="4"/>
      <c r="CD1590" s="4"/>
      <c r="CE1590" s="4"/>
      <c r="CF1590" s="4"/>
      <c r="CG1590" s="4"/>
      <c r="CH1590" s="4"/>
      <c r="CI1590" s="4"/>
      <c r="CJ1590" s="4"/>
      <c r="CK1590" s="4"/>
      <c r="CL1590" s="4"/>
      <c r="CM1590" s="4"/>
    </row>
    <row r="1591" ht="14.25" customHeight="1">
      <c r="A1591" s="1" t="str">
        <f t="shared" ref="A1591:A1594" si="322">SWITCH(B1591,"OK",IF(ISBLANK(R1591),IF(ISBLANK(P1591),"Giữ chỗ nhóm","Giữ chỗ"),"OK"),"Chưa làm",IF(P1591&lt;&gt;"","Giữ chỗ",""),0,IF(ISBLANK(R1591),"Thêm",""),"")</f>
        <v/>
      </c>
      <c r="B1591" s="3">
        <f t="shared" ref="B1591:B1594" si="323">IF(Q1591&lt;&gt;"",0,IF(O1591="",IF(N1591="",,"Tự do chọn"),SWITCH(M1591,"KSTN",IF(LEFT(O1591,1)="A","OK","Sai lớp"),"CQ",IF(LEFT(O1591,1)="B","OK","Sai lớp"),"SIE",IF(LEFT(O1591,1)="C","OK","Sai lớp"),"VN",IF(LEFT(O1591,1)="D","OK","Sai lớp"),"VN-ICT",IF(LEFT(O1591,1)="D","OK","Sai lớp"),"Sai phân công")))</f>
        <v>0</v>
      </c>
      <c r="C1591" s="4" t="s">
        <v>7570</v>
      </c>
      <c r="D1591" s="4" t="s">
        <v>7264</v>
      </c>
      <c r="E1591" s="4"/>
      <c r="F1591" s="4"/>
      <c r="G1591" s="4"/>
      <c r="H1591" s="4"/>
      <c r="I1591" s="4"/>
      <c r="J1591" s="4"/>
      <c r="K1591" s="4"/>
      <c r="L1591" s="4"/>
      <c r="M1591" s="4"/>
      <c r="N1591" s="4"/>
      <c r="O1591" s="4"/>
      <c r="P1591" s="4" t="s">
        <v>7784</v>
      </c>
      <c r="Q1591" s="4" t="s">
        <v>9</v>
      </c>
      <c r="R1591" s="4" t="s">
        <v>7785</v>
      </c>
      <c r="S1591" s="4" t="s">
        <v>150</v>
      </c>
      <c r="T1591" s="4" t="s">
        <v>150</v>
      </c>
      <c r="U1591" s="4" t="s">
        <v>150</v>
      </c>
      <c r="V1591" s="4" t="s">
        <v>150</v>
      </c>
      <c r="W1591" s="4" t="s">
        <v>150</v>
      </c>
      <c r="X1591" s="4" t="s">
        <v>7788</v>
      </c>
      <c r="Y1591" s="4"/>
      <c r="Z1591" s="4" t="s">
        <v>7789</v>
      </c>
      <c r="AA1591" s="4">
        <v>1656.0</v>
      </c>
      <c r="AB1591" s="4" t="s">
        <v>49</v>
      </c>
      <c r="AC1591" s="4"/>
      <c r="AD1591" s="4"/>
      <c r="AE1591" s="4"/>
      <c r="AF1591" s="4"/>
      <c r="AG1591" s="4"/>
      <c r="AH1591" s="4"/>
      <c r="AI1591" s="4"/>
      <c r="AJ1591" s="4"/>
      <c r="AK1591" s="4"/>
      <c r="AL1591" s="4"/>
      <c r="AM1591" s="4"/>
      <c r="AN1591" s="4"/>
      <c r="AO1591" s="4"/>
      <c r="AP1591" s="4" t="str">
        <f>VLOOKUP(AA1592,[1]Trộn!AA1591:AB4583,2,FALSE)</f>
        <v>#ERROR!</v>
      </c>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4"/>
      <c r="CE1591" s="4"/>
      <c r="CF1591" s="4"/>
      <c r="CG1591" s="4"/>
      <c r="CH1591" s="4"/>
      <c r="CI1591" s="4"/>
      <c r="CJ1591" s="4"/>
      <c r="CK1591" s="4"/>
      <c r="CL1591" s="4"/>
      <c r="CM1591" s="4"/>
    </row>
    <row r="1592" ht="14.25" customHeight="1">
      <c r="A1592" s="1" t="str">
        <f t="shared" si="322"/>
        <v/>
      </c>
      <c r="B1592" s="3">
        <f t="shared" si="323"/>
        <v>0</v>
      </c>
      <c r="C1592" s="4" t="s">
        <v>7588</v>
      </c>
      <c r="D1592" s="4" t="s">
        <v>7264</v>
      </c>
      <c r="E1592" s="4" t="s">
        <v>7589</v>
      </c>
      <c r="F1592" s="4" t="s">
        <v>7591</v>
      </c>
      <c r="G1592" s="4"/>
      <c r="H1592" s="4"/>
      <c r="I1592" s="4"/>
      <c r="J1592" s="4"/>
      <c r="K1592" s="4"/>
      <c r="L1592" s="4"/>
      <c r="M1592" s="4" t="s">
        <v>47</v>
      </c>
      <c r="N1592" s="4" t="s">
        <v>8</v>
      </c>
      <c r="O1592" s="4" t="s">
        <v>829</v>
      </c>
      <c r="P1592" s="4" t="s">
        <v>2442</v>
      </c>
      <c r="Q1592" s="4" t="s">
        <v>8</v>
      </c>
      <c r="R1592" s="4" t="s">
        <v>7596</v>
      </c>
      <c r="S1592" s="4" t="s">
        <v>7597</v>
      </c>
      <c r="T1592" s="4" t="s">
        <v>7598</v>
      </c>
      <c r="U1592" s="4" t="s">
        <v>7599</v>
      </c>
      <c r="V1592" s="4" t="s">
        <v>7600</v>
      </c>
      <c r="W1592" s="4" t="s">
        <v>7601</v>
      </c>
      <c r="X1592" s="4" t="s">
        <v>7599</v>
      </c>
      <c r="Y1592" s="4" t="s">
        <v>7602</v>
      </c>
      <c r="Z1592" s="4"/>
      <c r="AA1592" s="4">
        <v>1657.0</v>
      </c>
      <c r="AB1592" s="4" t="s">
        <v>49</v>
      </c>
      <c r="AC1592" s="4"/>
      <c r="AD1592" s="4"/>
      <c r="AE1592" s="4"/>
      <c r="AF1592" s="4"/>
      <c r="AG1592" s="4"/>
      <c r="AH1592" s="4"/>
      <c r="AI1592" s="4"/>
      <c r="AJ1592" s="4"/>
      <c r="AK1592" s="4"/>
      <c r="AL1592" s="4"/>
      <c r="AM1592" s="4"/>
      <c r="AN1592" s="4"/>
      <c r="AO1592" s="4"/>
      <c r="AP1592" s="4" t="str">
        <f>VLOOKUP(AA1593,[1]Trộn!AA1592:AB4584,2,FALSE)</f>
        <v>#ERROR!</v>
      </c>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X1592" s="4"/>
      <c r="BY1592" s="4"/>
      <c r="BZ1592" s="4"/>
      <c r="CA1592" s="4"/>
      <c r="CB1592" s="4"/>
      <c r="CC1592" s="4"/>
      <c r="CD1592" s="4"/>
      <c r="CE1592" s="4"/>
      <c r="CF1592" s="4"/>
      <c r="CG1592" s="4"/>
      <c r="CH1592" s="4"/>
      <c r="CI1592" s="4"/>
      <c r="CJ1592" s="4"/>
      <c r="CK1592" s="4"/>
      <c r="CL1592" s="4"/>
      <c r="CM1592" s="4"/>
    </row>
    <row r="1593" ht="14.25" customHeight="1">
      <c r="A1593" s="1" t="str">
        <f t="shared" si="322"/>
        <v>Giữ chỗ</v>
      </c>
      <c r="B1593" s="3" t="str">
        <f t="shared" si="323"/>
        <v>OK</v>
      </c>
      <c r="C1593" s="4" t="s">
        <v>7588</v>
      </c>
      <c r="D1593" s="4" t="s">
        <v>7264</v>
      </c>
      <c r="E1593" s="4"/>
      <c r="F1593" s="4"/>
      <c r="G1593" s="4"/>
      <c r="H1593" s="4"/>
      <c r="I1593" s="4"/>
      <c r="J1593" s="4"/>
      <c r="K1593" s="4"/>
      <c r="L1593" s="4"/>
      <c r="M1593" s="4" t="s">
        <v>47</v>
      </c>
      <c r="N1593" s="4" t="s">
        <v>8</v>
      </c>
      <c r="O1593" s="4" t="s">
        <v>804</v>
      </c>
      <c r="P1593" s="4" t="s">
        <v>860</v>
      </c>
      <c r="Q1593" s="4"/>
      <c r="R1593" s="4"/>
      <c r="S1593" s="4"/>
      <c r="T1593" s="4"/>
      <c r="U1593" s="4"/>
      <c r="V1593" s="4"/>
      <c r="W1593" s="4"/>
      <c r="X1593" s="4"/>
      <c r="Y1593" s="4"/>
      <c r="Z1593" s="4"/>
      <c r="AA1593" s="4">
        <v>1658.0</v>
      </c>
      <c r="AB1593" s="4" t="s">
        <v>49</v>
      </c>
      <c r="AC1593" s="4"/>
      <c r="AD1593" s="4"/>
      <c r="AE1593" s="4"/>
      <c r="AF1593" s="4"/>
      <c r="AG1593" s="4"/>
      <c r="AH1593" s="4"/>
      <c r="AI1593" s="4"/>
      <c r="AJ1593" s="4"/>
      <c r="AK1593" s="4"/>
      <c r="AL1593" s="4"/>
      <c r="AM1593" s="4"/>
      <c r="AN1593" s="4"/>
      <c r="AO1593" s="4"/>
      <c r="AP1593" s="4" t="str">
        <f>VLOOKUP(AA1594,[1]Trộn!AA1593:AB4585,2,FALSE)</f>
        <v>#ERROR!</v>
      </c>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4"/>
      <c r="CE1593" s="4"/>
      <c r="CF1593" s="4"/>
      <c r="CG1593" s="4"/>
      <c r="CH1593" s="4"/>
      <c r="CI1593" s="4"/>
      <c r="CJ1593" s="4"/>
      <c r="CK1593" s="4"/>
      <c r="CL1593" s="4"/>
      <c r="CM1593" s="4"/>
    </row>
    <row r="1594" ht="14.25" customHeight="1">
      <c r="A1594" s="1" t="str">
        <f t="shared" si="322"/>
        <v>OK</v>
      </c>
      <c r="B1594" s="3" t="str">
        <f t="shared" si="323"/>
        <v>OK</v>
      </c>
      <c r="C1594" s="4" t="s">
        <v>7588</v>
      </c>
      <c r="D1594" s="4" t="s">
        <v>7264</v>
      </c>
      <c r="E1594" s="4" t="s">
        <v>7589</v>
      </c>
      <c r="F1594" s="4" t="s">
        <v>7591</v>
      </c>
      <c r="G1594" s="4"/>
      <c r="H1594" s="4"/>
      <c r="I1594" s="4"/>
      <c r="J1594" s="4"/>
      <c r="K1594" s="4"/>
      <c r="L1594" s="4"/>
      <c r="M1594" s="4" t="s">
        <v>48</v>
      </c>
      <c r="N1594" s="4" t="s">
        <v>8</v>
      </c>
      <c r="O1594" s="4" t="s">
        <v>102</v>
      </c>
      <c r="P1594" s="4" t="s">
        <v>1389</v>
      </c>
      <c r="Q1594" s="4"/>
      <c r="R1594" s="4" t="s">
        <v>7819</v>
      </c>
      <c r="S1594" s="4" t="s">
        <v>7820</v>
      </c>
      <c r="T1594" s="4" t="s">
        <v>7821</v>
      </c>
      <c r="U1594" s="4" t="s">
        <v>7822</v>
      </c>
      <c r="V1594" s="4" t="s">
        <v>7823</v>
      </c>
      <c r="W1594" s="4" t="s">
        <v>7824</v>
      </c>
      <c r="X1594" s="4" t="s">
        <v>242</v>
      </c>
      <c r="Y1594" s="4" t="s">
        <v>7825</v>
      </c>
      <c r="Z1594" s="4"/>
      <c r="AA1594" s="4">
        <v>1659.0</v>
      </c>
      <c r="AB1594" s="4" t="s">
        <v>48</v>
      </c>
      <c r="AC1594" s="4"/>
      <c r="AD1594" s="4"/>
      <c r="AE1594" s="4"/>
      <c r="AF1594" s="4"/>
      <c r="AG1594" s="4"/>
      <c r="AH1594" s="4"/>
      <c r="AI1594" s="4"/>
      <c r="AJ1594" s="4"/>
      <c r="AK1594" s="4"/>
      <c r="AL1594" s="4"/>
      <c r="AM1594" s="4"/>
      <c r="AN1594" s="4"/>
      <c r="AO1594" s="4"/>
      <c r="AP1594" s="4" t="str">
        <f>VLOOKUP(AA1595,[1]Trộn!AA1594:AB4586,2,FALSE)</f>
        <v>#ERROR!</v>
      </c>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4"/>
      <c r="BY1594" s="4"/>
      <c r="BZ1594" s="4"/>
      <c r="CA1594" s="4"/>
      <c r="CB1594" s="4"/>
      <c r="CC1594" s="4"/>
      <c r="CD1594" s="4"/>
      <c r="CE1594" s="4"/>
      <c r="CF1594" s="4"/>
      <c r="CG1594" s="4"/>
      <c r="CH1594" s="4"/>
      <c r="CI1594" s="4"/>
      <c r="CJ1594" s="4"/>
      <c r="CK1594" s="4"/>
      <c r="CL1594" s="4"/>
      <c r="CM1594" s="4"/>
    </row>
    <row r="1595" ht="14.25" customHeight="1">
      <c r="A1595" s="1"/>
      <c r="B1595" s="3"/>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4"/>
      <c r="CE1595" s="4"/>
      <c r="CF1595" s="4"/>
      <c r="CG1595" s="4"/>
      <c r="CH1595" s="4"/>
      <c r="CI1595" s="4"/>
      <c r="CJ1595" s="4"/>
      <c r="CK1595" s="4"/>
      <c r="CL1595" s="4"/>
      <c r="CM1595" s="4"/>
    </row>
    <row r="1596" ht="14.25" customHeight="1">
      <c r="A1596" s="1" t="str">
        <f t="shared" ref="A1596:A1603" si="324">SWITCH(B1596,"OK",IF(ISBLANK(R1596),IF(ISBLANK(P1596),"Giữ chỗ nhóm","Giữ chỗ"),"OK"),"Chưa làm",IF(P1596&lt;&gt;"","Giữ chỗ",""),0,IF(ISBLANK(R1596),"Thêm",""),"")</f>
        <v/>
      </c>
      <c r="B1596" s="3">
        <f t="shared" ref="B1596:B1603" si="325">IF(Q1596&lt;&gt;"",0,IF(O1596="",IF(N1596="",,"Tự do chọn"),SWITCH(M1596,"KSTN",IF(LEFT(O1596,1)="A","OK","Sai lớp"),"CQ",IF(LEFT(O1596,1)="B","OK","Sai lớp"),"SIE",IF(LEFT(O1596,1)="C","OK","Sai lớp"),"VN",IF(LEFT(O1596,1)="D","OK","Sai lớp"),"VN-ICT",IF(LEFT(O1596,1)="D","OK","Sai lớp"),"Sai phân công")))</f>
        <v>0</v>
      </c>
      <c r="C1596" s="4" t="s">
        <v>7588</v>
      </c>
      <c r="D1596" s="4" t="s">
        <v>7264</v>
      </c>
      <c r="E1596" s="4"/>
      <c r="F1596" s="4"/>
      <c r="G1596" s="4"/>
      <c r="H1596" s="4"/>
      <c r="I1596" s="4"/>
      <c r="J1596" s="4"/>
      <c r="K1596" s="4"/>
      <c r="L1596" s="4"/>
      <c r="M1596" s="4"/>
      <c r="N1596" s="4"/>
      <c r="O1596" s="4"/>
      <c r="P1596" s="4" t="s">
        <v>7848</v>
      </c>
      <c r="Q1596" s="4" t="s">
        <v>9</v>
      </c>
      <c r="R1596" s="4" t="s">
        <v>7849</v>
      </c>
      <c r="S1596" s="4" t="s">
        <v>150</v>
      </c>
      <c r="T1596" s="4" t="s">
        <v>150</v>
      </c>
      <c r="U1596" s="4" t="s">
        <v>150</v>
      </c>
      <c r="V1596" s="4" t="s">
        <v>150</v>
      </c>
      <c r="W1596" s="4" t="s">
        <v>150</v>
      </c>
      <c r="X1596" s="4" t="s">
        <v>7850</v>
      </c>
      <c r="Y1596" s="4"/>
      <c r="Z1596" s="4" t="s">
        <v>7851</v>
      </c>
      <c r="AA1596" s="4">
        <v>1661.0</v>
      </c>
      <c r="AB1596" s="4" t="s">
        <v>49</v>
      </c>
      <c r="AC1596" s="4"/>
      <c r="AD1596" s="4"/>
      <c r="AE1596" s="4"/>
      <c r="AF1596" s="4"/>
      <c r="AG1596" s="4"/>
      <c r="AH1596" s="4"/>
      <c r="AI1596" s="4"/>
      <c r="AJ1596" s="4"/>
      <c r="AK1596" s="4"/>
      <c r="AL1596" s="4"/>
      <c r="AM1596" s="4"/>
      <c r="AN1596" s="4"/>
      <c r="AO1596" s="4"/>
      <c r="AP1596" s="4" t="str">
        <f>VLOOKUP(AA1597,[1]Trộn!AA1596:AB4588,2,FALSE)</f>
        <v>#ERROR!</v>
      </c>
      <c r="AQ1596" s="4"/>
      <c r="AR1596" s="4"/>
      <c r="AS1596" s="4"/>
      <c r="AT1596" s="4"/>
      <c r="AU1596" s="4"/>
      <c r="AV1596" s="4"/>
      <c r="AW1596" s="4"/>
      <c r="AX1596" s="4"/>
      <c r="AY1596" s="4"/>
      <c r="AZ1596" s="4"/>
      <c r="BA1596" s="4"/>
      <c r="BB1596" s="4"/>
      <c r="BC1596" s="4"/>
      <c r="BD1596" s="4"/>
      <c r="BE1596" s="4"/>
      <c r="BF1596" s="4"/>
      <c r="BG1596" s="4"/>
      <c r="BH1596" s="4"/>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c r="CL1596" s="4"/>
      <c r="CM1596" s="4"/>
    </row>
    <row r="1597" ht="14.25" customHeight="1">
      <c r="A1597" s="1" t="str">
        <f t="shared" si="324"/>
        <v/>
      </c>
      <c r="B1597" s="3">
        <f t="shared" si="325"/>
        <v>0</v>
      </c>
      <c r="C1597" s="4" t="s">
        <v>7605</v>
      </c>
      <c r="D1597" s="4" t="s">
        <v>7264</v>
      </c>
      <c r="E1597" s="4"/>
      <c r="F1597" s="4"/>
      <c r="G1597" s="4"/>
      <c r="H1597" s="4"/>
      <c r="I1597" s="4"/>
      <c r="J1597" s="4"/>
      <c r="K1597" s="4"/>
      <c r="L1597" s="4"/>
      <c r="M1597" s="4" t="s">
        <v>47</v>
      </c>
      <c r="N1597" s="4" t="s">
        <v>8</v>
      </c>
      <c r="O1597" s="4" t="s">
        <v>404</v>
      </c>
      <c r="P1597" s="4" t="s">
        <v>816</v>
      </c>
      <c r="Q1597" s="4" t="s">
        <v>8</v>
      </c>
      <c r="R1597" s="4" t="s">
        <v>7606</v>
      </c>
      <c r="S1597" s="4" t="s">
        <v>7607</v>
      </c>
      <c r="T1597" s="4" t="s">
        <v>7608</v>
      </c>
      <c r="U1597" s="4" t="s">
        <v>7401</v>
      </c>
      <c r="V1597" s="4" t="s">
        <v>7609</v>
      </c>
      <c r="W1597" s="4" t="s">
        <v>7601</v>
      </c>
      <c r="X1597" s="4" t="s">
        <v>7401</v>
      </c>
      <c r="Y1597" s="4" t="s">
        <v>7610</v>
      </c>
      <c r="Z1597" s="4"/>
      <c r="AA1597" s="4">
        <v>1662.0</v>
      </c>
      <c r="AB1597" s="4" t="s">
        <v>49</v>
      </c>
      <c r="AC1597" s="4"/>
      <c r="AD1597" s="4"/>
      <c r="AE1597" s="4"/>
      <c r="AF1597" s="4"/>
      <c r="AG1597" s="4"/>
      <c r="AH1597" s="4"/>
      <c r="AI1597" s="4"/>
      <c r="AJ1597" s="4"/>
      <c r="AK1597" s="4"/>
      <c r="AL1597" s="4"/>
      <c r="AM1597" s="4"/>
      <c r="AN1597" s="4"/>
      <c r="AO1597" s="4"/>
      <c r="AP1597" s="4" t="str">
        <f>VLOOKUP(AA1598,[1]Trộn!AA1597:AB4589,2,FALSE)</f>
        <v>#ERROR!</v>
      </c>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c r="CL1597" s="4"/>
      <c r="CM1597" s="4"/>
    </row>
    <row r="1598" ht="14.25" customHeight="1">
      <c r="A1598" s="1" t="str">
        <f t="shared" si="324"/>
        <v>OK</v>
      </c>
      <c r="B1598" s="3" t="str">
        <f t="shared" si="325"/>
        <v>OK</v>
      </c>
      <c r="C1598" s="4" t="s">
        <v>7605</v>
      </c>
      <c r="D1598" s="4" t="s">
        <v>7264</v>
      </c>
      <c r="E1598" s="4"/>
      <c r="F1598" s="4"/>
      <c r="G1598" s="4"/>
      <c r="H1598" s="4"/>
      <c r="I1598" s="4"/>
      <c r="J1598" s="4"/>
      <c r="K1598" s="4"/>
      <c r="L1598" s="4"/>
      <c r="M1598" s="4" t="s">
        <v>47</v>
      </c>
      <c r="N1598" s="4" t="s">
        <v>8</v>
      </c>
      <c r="O1598" s="4" t="s">
        <v>1027</v>
      </c>
      <c r="P1598" s="4" t="s">
        <v>1245</v>
      </c>
      <c r="Q1598" s="4"/>
      <c r="R1598" s="4" t="s">
        <v>7612</v>
      </c>
      <c r="S1598" s="4" t="s">
        <v>7613</v>
      </c>
      <c r="T1598" s="4" t="s">
        <v>7615</v>
      </c>
      <c r="U1598" s="4" t="s">
        <v>7616</v>
      </c>
      <c r="V1598" s="4" t="s">
        <v>7617</v>
      </c>
      <c r="W1598" s="4" t="s">
        <v>7618</v>
      </c>
      <c r="X1598" s="4" t="s">
        <v>67</v>
      </c>
      <c r="Y1598" s="4" t="s">
        <v>7619</v>
      </c>
      <c r="Z1598" s="4"/>
      <c r="AA1598" s="4">
        <v>1663.0</v>
      </c>
      <c r="AB1598" s="4" t="s">
        <v>49</v>
      </c>
      <c r="AC1598" s="4"/>
      <c r="AD1598" s="4"/>
      <c r="AE1598" s="4"/>
      <c r="AF1598" s="4"/>
      <c r="AG1598" s="4"/>
      <c r="AH1598" s="4"/>
      <c r="AI1598" s="4"/>
      <c r="AJ1598" s="4"/>
      <c r="AK1598" s="4"/>
      <c r="AL1598" s="4"/>
      <c r="AM1598" s="4"/>
      <c r="AN1598" s="4"/>
      <c r="AO1598" s="4"/>
      <c r="AP1598" s="4" t="str">
        <f>VLOOKUP(AA1599,[1]Trộn!AA1598:AB4590,2,FALSE)</f>
        <v>#ERROR!</v>
      </c>
      <c r="AQ1598" s="4"/>
      <c r="AR1598" s="4"/>
      <c r="AS1598" s="4"/>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row>
    <row r="1599" ht="14.25" customHeight="1">
      <c r="A1599" s="1" t="str">
        <f t="shared" si="324"/>
        <v/>
      </c>
      <c r="B1599" s="3" t="str">
        <f t="shared" si="325"/>
        <v>Tự do chọn</v>
      </c>
      <c r="C1599" s="4" t="s">
        <v>7605</v>
      </c>
      <c r="D1599" s="4" t="s">
        <v>7264</v>
      </c>
      <c r="E1599" s="4"/>
      <c r="F1599" s="4"/>
      <c r="G1599" s="4"/>
      <c r="H1599" s="4"/>
      <c r="I1599" s="4"/>
      <c r="J1599" s="4"/>
      <c r="K1599" s="4"/>
      <c r="L1599" s="4"/>
      <c r="M1599" s="4" t="s">
        <v>47</v>
      </c>
      <c r="N1599" s="4" t="s">
        <v>8</v>
      </c>
      <c r="O1599" s="4"/>
      <c r="P1599" s="4"/>
      <c r="Q1599" s="4"/>
      <c r="R1599" s="4"/>
      <c r="S1599" s="4"/>
      <c r="T1599" s="4"/>
      <c r="U1599" s="4"/>
      <c r="V1599" s="4"/>
      <c r="W1599" s="4"/>
      <c r="X1599" s="4"/>
      <c r="Y1599" s="4"/>
      <c r="Z1599" s="4"/>
      <c r="AA1599" s="4">
        <v>1664.0</v>
      </c>
      <c r="AB1599" s="4" t="s">
        <v>49</v>
      </c>
      <c r="AC1599" s="4"/>
      <c r="AD1599" s="4"/>
      <c r="AE1599" s="4"/>
      <c r="AF1599" s="4"/>
      <c r="AG1599" s="4"/>
      <c r="AH1599" s="4"/>
      <c r="AI1599" s="4"/>
      <c r="AJ1599" s="4"/>
      <c r="AK1599" s="4"/>
      <c r="AL1599" s="4"/>
      <c r="AM1599" s="4"/>
      <c r="AN1599" s="4"/>
      <c r="AO1599" s="4"/>
      <c r="AP1599" s="4" t="str">
        <f>VLOOKUP(AA1600,[1]Trộn!AA1599:AB4591,2,FALSE)</f>
        <v>#ERROR!</v>
      </c>
      <c r="AQ1599" s="4"/>
      <c r="AR1599" s="4"/>
      <c r="AS1599" s="4"/>
      <c r="AT1599" s="4"/>
      <c r="AU1599" s="4"/>
      <c r="AV1599" s="4"/>
      <c r="AW1599" s="4"/>
      <c r="AX1599" s="4"/>
      <c r="AY1599" s="4"/>
      <c r="AZ1599" s="4"/>
      <c r="BA1599" s="4"/>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c r="CL1599" s="4"/>
      <c r="CM1599" s="4"/>
    </row>
    <row r="1600" ht="14.25" customHeight="1">
      <c r="A1600" s="1" t="str">
        <f t="shared" si="324"/>
        <v>OK</v>
      </c>
      <c r="B1600" s="3" t="str">
        <f t="shared" si="325"/>
        <v>OK</v>
      </c>
      <c r="C1600" s="4" t="s">
        <v>7605</v>
      </c>
      <c r="D1600" s="4" t="s">
        <v>7264</v>
      </c>
      <c r="E1600" s="4"/>
      <c r="F1600" s="4" t="s">
        <v>7620</v>
      </c>
      <c r="G1600" s="4" t="s">
        <v>7621</v>
      </c>
      <c r="H1600" s="4"/>
      <c r="I1600" s="4"/>
      <c r="J1600" s="4" t="s">
        <v>3099</v>
      </c>
      <c r="K1600" s="4"/>
      <c r="L1600" s="4"/>
      <c r="M1600" s="4" t="s">
        <v>47</v>
      </c>
      <c r="N1600" s="4" t="s">
        <v>5</v>
      </c>
      <c r="O1600" s="4" t="s">
        <v>1905</v>
      </c>
      <c r="P1600" s="4" t="s">
        <v>1940</v>
      </c>
      <c r="Q1600" s="4"/>
      <c r="R1600" s="4" t="s">
        <v>7622</v>
      </c>
      <c r="S1600" s="4" t="s">
        <v>7623</v>
      </c>
      <c r="T1600" s="4" t="s">
        <v>7624</v>
      </c>
      <c r="U1600" s="4" t="s">
        <v>7625</v>
      </c>
      <c r="V1600" s="4" t="s">
        <v>7626</v>
      </c>
      <c r="W1600" s="4" t="s">
        <v>7627</v>
      </c>
      <c r="X1600" s="4" t="s">
        <v>473</v>
      </c>
      <c r="Y1600" s="4" t="s">
        <v>7628</v>
      </c>
      <c r="Z1600" s="4"/>
      <c r="AA1600" s="4">
        <v>1665.0</v>
      </c>
      <c r="AB1600" s="4" t="s">
        <v>49</v>
      </c>
      <c r="AC1600" s="4"/>
      <c r="AD1600" s="4"/>
      <c r="AE1600" s="4"/>
      <c r="AF1600" s="4"/>
      <c r="AG1600" s="4"/>
      <c r="AH1600" s="4"/>
      <c r="AI1600" s="4"/>
      <c r="AJ1600" s="4"/>
      <c r="AK1600" s="4"/>
      <c r="AL1600" s="4"/>
      <c r="AM1600" s="4"/>
      <c r="AN1600" s="4"/>
      <c r="AO1600" s="4"/>
      <c r="AP1600" s="4" t="str">
        <f>VLOOKUP(AA1601,[1]Trộn!AA1600:AB4592,2,FALSE)</f>
        <v>#ERROR!</v>
      </c>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X1600" s="4"/>
      <c r="BY1600" s="4"/>
      <c r="BZ1600" s="4"/>
      <c r="CA1600" s="4"/>
      <c r="CB1600" s="4"/>
      <c r="CC1600" s="4"/>
      <c r="CD1600" s="4"/>
      <c r="CE1600" s="4"/>
      <c r="CF1600" s="4"/>
      <c r="CG1600" s="4"/>
      <c r="CH1600" s="4"/>
      <c r="CI1600" s="4"/>
      <c r="CJ1600" s="4"/>
      <c r="CK1600" s="4"/>
      <c r="CL1600" s="4"/>
      <c r="CM1600" s="4"/>
    </row>
    <row r="1601" ht="14.25" customHeight="1">
      <c r="A1601" s="1" t="str">
        <f t="shared" si="324"/>
        <v>Giữ chỗ</v>
      </c>
      <c r="B1601" s="3" t="str">
        <f t="shared" si="325"/>
        <v>OK</v>
      </c>
      <c r="C1601" s="4" t="s">
        <v>7605</v>
      </c>
      <c r="D1601" s="4" t="s">
        <v>7264</v>
      </c>
      <c r="E1601" s="4"/>
      <c r="F1601" s="4" t="s">
        <v>7620</v>
      </c>
      <c r="G1601" s="4" t="s">
        <v>7621</v>
      </c>
      <c r="H1601" s="4"/>
      <c r="I1601" s="4"/>
      <c r="J1601" s="4" t="s">
        <v>3099</v>
      </c>
      <c r="K1601" s="4"/>
      <c r="L1601" s="4"/>
      <c r="M1601" s="4" t="s">
        <v>47</v>
      </c>
      <c r="N1601" s="4" t="s">
        <v>8</v>
      </c>
      <c r="O1601" s="4" t="s">
        <v>224</v>
      </c>
      <c r="P1601" s="4" t="s">
        <v>3759</v>
      </c>
      <c r="Q1601" s="4"/>
      <c r="R1601" s="4"/>
      <c r="S1601" s="4"/>
      <c r="T1601" s="4"/>
      <c r="U1601" s="4"/>
      <c r="V1601" s="4"/>
      <c r="W1601" s="4"/>
      <c r="X1601" s="4"/>
      <c r="Y1601" s="4"/>
      <c r="Z1601" s="4"/>
      <c r="AA1601" s="4">
        <v>1666.0</v>
      </c>
      <c r="AB1601" s="4" t="s">
        <v>49</v>
      </c>
      <c r="AC1601" s="4"/>
      <c r="AD1601" s="4"/>
      <c r="AE1601" s="4"/>
      <c r="AF1601" s="4"/>
      <c r="AG1601" s="4"/>
      <c r="AH1601" s="4"/>
      <c r="AI1601" s="4"/>
      <c r="AJ1601" s="4"/>
      <c r="AK1601" s="4"/>
      <c r="AL1601" s="4"/>
      <c r="AM1601" s="4"/>
      <c r="AN1601" s="4"/>
      <c r="AO1601" s="4"/>
      <c r="AP1601" s="4" t="str">
        <f>VLOOKUP(AA1602,[1]Trộn!AA1601:AB4593,2,FALSE)</f>
        <v>#ERROR!</v>
      </c>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c r="CF1601" s="4"/>
      <c r="CG1601" s="4"/>
      <c r="CH1601" s="4"/>
      <c r="CI1601" s="4"/>
      <c r="CJ1601" s="4"/>
      <c r="CK1601" s="4"/>
      <c r="CL1601" s="4"/>
      <c r="CM1601" s="4"/>
    </row>
    <row r="1602" ht="14.25" customHeight="1">
      <c r="A1602" s="1" t="str">
        <f t="shared" si="324"/>
        <v/>
      </c>
      <c r="B1602" s="3" t="str">
        <f t="shared" si="325"/>
        <v>Tự do chọn</v>
      </c>
      <c r="C1602" s="4" t="s">
        <v>7605</v>
      </c>
      <c r="D1602" s="4" t="s">
        <v>7264</v>
      </c>
      <c r="E1602" s="4"/>
      <c r="F1602" s="4" t="s">
        <v>7620</v>
      </c>
      <c r="G1602" s="4" t="s">
        <v>7621</v>
      </c>
      <c r="H1602" s="4"/>
      <c r="I1602" s="4"/>
      <c r="J1602" s="4" t="s">
        <v>3099</v>
      </c>
      <c r="K1602" s="4"/>
      <c r="L1602" s="4"/>
      <c r="M1602" s="4" t="s">
        <v>49</v>
      </c>
      <c r="N1602" s="4" t="s">
        <v>8</v>
      </c>
      <c r="O1602" s="4"/>
      <c r="P1602" s="4"/>
      <c r="Q1602" s="4"/>
      <c r="R1602" s="4"/>
      <c r="S1602" s="4" t="s">
        <v>7886</v>
      </c>
      <c r="T1602" s="4" t="s">
        <v>7887</v>
      </c>
      <c r="U1602" s="4" t="s">
        <v>7888</v>
      </c>
      <c r="V1602" s="4" t="s">
        <v>7889</v>
      </c>
      <c r="W1602" s="4" t="s">
        <v>7890</v>
      </c>
      <c r="X1602" s="4"/>
      <c r="Y1602" s="4"/>
      <c r="Z1602" s="4"/>
      <c r="AA1602" s="4">
        <v>1667.0</v>
      </c>
      <c r="AB1602" s="4" t="s">
        <v>47</v>
      </c>
      <c r="AC1602" s="4"/>
      <c r="AD1602" s="20" t="s">
        <v>671</v>
      </c>
      <c r="AE1602" s="4"/>
      <c r="AF1602" s="4"/>
      <c r="AG1602" s="4"/>
      <c r="AH1602" s="4"/>
      <c r="AI1602" s="4"/>
      <c r="AJ1602" s="4"/>
      <c r="AK1602" s="4"/>
      <c r="AL1602" s="4"/>
      <c r="AM1602" s="4"/>
      <c r="AN1602" s="4"/>
      <c r="AO1602" s="4"/>
      <c r="AP1602" s="4" t="str">
        <f>VLOOKUP(AA1603,[1]Trộn!AA1602:AB4594,2,FALSE)</f>
        <v>#ERROR!</v>
      </c>
      <c r="AQ1602" s="4"/>
      <c r="AR1602" s="4"/>
      <c r="AS1602" s="4"/>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row>
    <row r="1603" ht="14.25" customHeight="1">
      <c r="A1603" s="1" t="str">
        <f t="shared" si="324"/>
        <v>Giữ chỗ</v>
      </c>
      <c r="B1603" s="3" t="str">
        <f t="shared" si="325"/>
        <v>OK</v>
      </c>
      <c r="C1603" s="4" t="s">
        <v>7605</v>
      </c>
      <c r="D1603" s="4" t="s">
        <v>7264</v>
      </c>
      <c r="E1603" s="4"/>
      <c r="F1603" s="4" t="s">
        <v>7620</v>
      </c>
      <c r="G1603" s="4" t="s">
        <v>7621</v>
      </c>
      <c r="H1603" s="4"/>
      <c r="I1603" s="4"/>
      <c r="J1603" s="4" t="s">
        <v>3099</v>
      </c>
      <c r="K1603" s="4"/>
      <c r="L1603" s="4"/>
      <c r="M1603" s="4" t="s">
        <v>49</v>
      </c>
      <c r="N1603" s="4" t="s">
        <v>8</v>
      </c>
      <c r="O1603" s="4" t="s">
        <v>3028</v>
      </c>
      <c r="P1603" s="4" t="s">
        <v>6881</v>
      </c>
      <c r="Q1603" s="4"/>
      <c r="R1603" s="4"/>
      <c r="S1603" s="4"/>
      <c r="T1603" s="4"/>
      <c r="U1603" s="4"/>
      <c r="V1603" s="4"/>
      <c r="W1603" s="4"/>
      <c r="X1603" s="4"/>
      <c r="Y1603" s="4"/>
      <c r="Z1603" s="4"/>
      <c r="AA1603" s="4">
        <v>1667.0</v>
      </c>
      <c r="AB1603" s="4" t="s">
        <v>47</v>
      </c>
      <c r="AC1603" s="4"/>
      <c r="AD1603" s="20" t="s">
        <v>1024</v>
      </c>
      <c r="AE1603" s="4"/>
      <c r="AF1603" s="4"/>
      <c r="AG1603" s="4"/>
      <c r="AH1603" s="4"/>
      <c r="AI1603" s="4"/>
      <c r="AJ1603" s="4"/>
      <c r="AK1603" s="4"/>
      <c r="AL1603" s="4"/>
      <c r="AM1603" s="4"/>
      <c r="AN1603" s="4"/>
      <c r="AO1603" s="4"/>
      <c r="AP1603" s="4" t="str">
        <f>VLOOKUP(AA1604,[1]Trộn!AA1603:AB4595,2,FALSE)</f>
        <v>#ERROR!</v>
      </c>
      <c r="AQ1603" s="4"/>
      <c r="AR1603" s="4"/>
      <c r="AS1603" s="4"/>
      <c r="AT1603" s="4"/>
      <c r="AU1603" s="4"/>
      <c r="AV1603" s="4"/>
      <c r="AW1603" s="4"/>
      <c r="AX1603" s="4"/>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X1603" s="4"/>
      <c r="BY1603" s="4"/>
      <c r="BZ1603" s="4"/>
      <c r="CA1603" s="4"/>
      <c r="CB1603" s="4"/>
      <c r="CC1603" s="4"/>
      <c r="CD1603" s="4"/>
      <c r="CE1603" s="4"/>
      <c r="CF1603" s="4"/>
      <c r="CG1603" s="4"/>
      <c r="CH1603" s="4"/>
      <c r="CI1603" s="4"/>
      <c r="CJ1603" s="4"/>
      <c r="CK1603" s="4"/>
      <c r="CL1603" s="4"/>
      <c r="CM1603" s="4"/>
    </row>
    <row r="1604" ht="14.25" customHeight="1">
      <c r="A1604" s="1"/>
      <c r="B1604" s="3"/>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c r="BI1604" s="4"/>
      <c r="BJ1604" s="4"/>
      <c r="BK1604" s="4"/>
      <c r="BL1604" s="4"/>
      <c r="BM1604" s="4"/>
      <c r="BN1604" s="4"/>
      <c r="BO1604" s="4"/>
      <c r="BP1604" s="4"/>
      <c r="BQ1604" s="4"/>
      <c r="BR1604" s="4"/>
      <c r="BS1604" s="4"/>
      <c r="BT1604" s="4"/>
      <c r="BU1604" s="4"/>
      <c r="BV1604" s="4"/>
      <c r="BW1604" s="4"/>
      <c r="BX1604" s="4"/>
      <c r="BY1604" s="4"/>
      <c r="BZ1604" s="4"/>
      <c r="CA1604" s="4"/>
      <c r="CB1604" s="4"/>
      <c r="CC1604" s="4"/>
      <c r="CD1604" s="4"/>
      <c r="CE1604" s="4"/>
      <c r="CF1604" s="4"/>
      <c r="CG1604" s="4"/>
      <c r="CH1604" s="4"/>
      <c r="CI1604" s="4"/>
      <c r="CJ1604" s="4"/>
      <c r="CK1604" s="4"/>
      <c r="CL1604" s="4"/>
      <c r="CM1604" s="4"/>
    </row>
    <row r="1605" ht="14.25" customHeight="1">
      <c r="A1605" s="1" t="str">
        <f t="shared" ref="A1605:A1625" si="326">SWITCH(B1605,"OK",IF(ISBLANK(R1605),IF(ISBLANK(P1605),"Giữ chỗ nhóm","Giữ chỗ"),"OK"),"Chưa làm",IF(P1605&lt;&gt;"","Giữ chỗ",""),0,IF(ISBLANK(R1605),"Thêm",""),"")</f>
        <v/>
      </c>
      <c r="B1605" s="3">
        <f t="shared" ref="B1605:B1625" si="327">IF(Q1605&lt;&gt;"",0,IF(O1605="",IF(N1605="",,"Tự do chọn"),SWITCH(M1605,"KSTN",IF(LEFT(O1605,1)="A","OK","Sai lớp"),"CQ",IF(LEFT(O1605,1)="B","OK","Sai lớp"),"SIE",IF(LEFT(O1605,1)="C","OK","Sai lớp"),"VN",IF(LEFT(O1605,1)="D","OK","Sai lớp"),"VN-ICT",IF(LEFT(O1605,1)="D","OK","Sai lớp"),"Sai phân công")))</f>
        <v>0</v>
      </c>
      <c r="C1605" s="4" t="s">
        <v>7605</v>
      </c>
      <c r="D1605" s="4" t="s">
        <v>7264</v>
      </c>
      <c r="E1605" s="4"/>
      <c r="F1605" s="4"/>
      <c r="G1605" s="4"/>
      <c r="H1605" s="4"/>
      <c r="I1605" s="4"/>
      <c r="J1605" s="4"/>
      <c r="K1605" s="4"/>
      <c r="L1605" s="4"/>
      <c r="M1605" s="4"/>
      <c r="N1605" s="4"/>
      <c r="O1605" s="4"/>
      <c r="P1605" s="4" t="s">
        <v>7903</v>
      </c>
      <c r="Q1605" s="4" t="s">
        <v>9</v>
      </c>
      <c r="R1605" s="4" t="s">
        <v>7849</v>
      </c>
      <c r="S1605" s="4" t="s">
        <v>150</v>
      </c>
      <c r="T1605" s="4" t="s">
        <v>150</v>
      </c>
      <c r="U1605" s="4" t="s">
        <v>150</v>
      </c>
      <c r="V1605" s="4" t="s">
        <v>150</v>
      </c>
      <c r="W1605" s="4" t="s">
        <v>150</v>
      </c>
      <c r="X1605" s="4" t="s">
        <v>7850</v>
      </c>
      <c r="Y1605" s="4"/>
      <c r="Z1605" s="4" t="s">
        <v>7904</v>
      </c>
      <c r="AA1605" s="4">
        <v>1669.0</v>
      </c>
      <c r="AB1605" s="4" t="s">
        <v>49</v>
      </c>
      <c r="AC1605" s="4"/>
      <c r="AD1605" s="4"/>
      <c r="AE1605" s="4"/>
      <c r="AF1605" s="4"/>
      <c r="AG1605" s="4"/>
      <c r="AH1605" s="4"/>
      <c r="AI1605" s="4"/>
      <c r="AJ1605" s="4"/>
      <c r="AK1605" s="4"/>
      <c r="AL1605" s="4"/>
      <c r="AM1605" s="4"/>
      <c r="AN1605" s="4"/>
      <c r="AO1605" s="4"/>
      <c r="AP1605" s="4" t="str">
        <f>VLOOKUP(AA1606,[1]Trộn!AA1605:AB4597,2,FALSE)</f>
        <v>#ERROR!</v>
      </c>
      <c r="AQ1605" s="4"/>
      <c r="AR1605" s="4"/>
      <c r="AS1605" s="4"/>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row>
    <row r="1606" ht="14.25" customHeight="1">
      <c r="A1606" s="1" t="str">
        <f t="shared" si="326"/>
        <v/>
      </c>
      <c r="B1606" s="3">
        <f t="shared" si="327"/>
        <v>0</v>
      </c>
      <c r="C1606" s="4" t="s">
        <v>7605</v>
      </c>
      <c r="D1606" s="4" t="s">
        <v>7264</v>
      </c>
      <c r="E1606" s="4"/>
      <c r="F1606" s="4"/>
      <c r="G1606" s="4"/>
      <c r="H1606" s="4"/>
      <c r="I1606" s="4"/>
      <c r="J1606" s="4"/>
      <c r="K1606" s="4"/>
      <c r="L1606" s="4"/>
      <c r="M1606" s="4"/>
      <c r="N1606" s="4"/>
      <c r="O1606" s="4"/>
      <c r="P1606" s="4"/>
      <c r="Q1606" s="4" t="s">
        <v>5</v>
      </c>
      <c r="R1606" s="4" t="s">
        <v>7905</v>
      </c>
      <c r="S1606" s="4" t="s">
        <v>7906</v>
      </c>
      <c r="T1606" s="4" t="s">
        <v>7907</v>
      </c>
      <c r="U1606" s="4" t="s">
        <v>1751</v>
      </c>
      <c r="V1606" s="4" t="s">
        <v>7908</v>
      </c>
      <c r="W1606" s="4" t="s">
        <v>7909</v>
      </c>
      <c r="X1606" s="4"/>
      <c r="Y1606" s="4"/>
      <c r="Z1606" s="4" t="s">
        <v>7910</v>
      </c>
      <c r="AA1606" s="4">
        <v>1670.0</v>
      </c>
      <c r="AB1606" s="4" t="s">
        <v>49</v>
      </c>
      <c r="AC1606" s="4"/>
      <c r="AD1606" s="4"/>
      <c r="AE1606" s="4"/>
      <c r="AF1606" s="4"/>
      <c r="AG1606" s="4"/>
      <c r="AH1606" s="4"/>
      <c r="AI1606" s="4"/>
      <c r="AJ1606" s="4"/>
      <c r="AK1606" s="4"/>
      <c r="AL1606" s="4"/>
      <c r="AM1606" s="4"/>
      <c r="AN1606" s="4"/>
      <c r="AO1606" s="4"/>
      <c r="AP1606" s="4" t="str">
        <f>VLOOKUP(AA1607,[1]Trộn!AA1606:AB4598,2,FALSE)</f>
        <v>#ERROR!</v>
      </c>
      <c r="AQ1606" s="4"/>
      <c r="AR1606" s="4"/>
      <c r="AS1606" s="4"/>
      <c r="AT1606" s="4"/>
      <c r="AU1606" s="4"/>
      <c r="AV1606" s="4"/>
      <c r="AW1606" s="4"/>
      <c r="AX1606" s="4"/>
      <c r="AY1606" s="4"/>
      <c r="AZ1606" s="4"/>
      <c r="BA1606" s="4"/>
      <c r="BB1606" s="4"/>
      <c r="BC1606" s="4"/>
      <c r="BD1606" s="4"/>
      <c r="BE1606" s="4"/>
      <c r="BF1606" s="4"/>
      <c r="BG1606" s="4"/>
      <c r="BH1606" s="4"/>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c r="CL1606" s="4"/>
      <c r="CM1606" s="4"/>
    </row>
    <row r="1607" ht="14.25" customHeight="1">
      <c r="A1607" s="1" t="str">
        <f t="shared" si="326"/>
        <v/>
      </c>
      <c r="B1607" s="3">
        <f t="shared" si="327"/>
        <v>0</v>
      </c>
      <c r="C1607" s="4" t="s">
        <v>7605</v>
      </c>
      <c r="D1607" s="4" t="s">
        <v>7264</v>
      </c>
      <c r="E1607" s="4"/>
      <c r="F1607" s="4"/>
      <c r="G1607" s="4"/>
      <c r="H1607" s="4"/>
      <c r="I1607" s="4"/>
      <c r="J1607" s="4"/>
      <c r="K1607" s="4"/>
      <c r="L1607" s="4"/>
      <c r="M1607" s="4"/>
      <c r="N1607" s="4"/>
      <c r="O1607" s="4"/>
      <c r="P1607" s="4"/>
      <c r="Q1607" s="4" t="s">
        <v>9</v>
      </c>
      <c r="R1607" s="4" t="s">
        <v>7915</v>
      </c>
      <c r="S1607" s="4"/>
      <c r="T1607" s="4"/>
      <c r="U1607" s="4"/>
      <c r="V1607" s="4"/>
      <c r="W1607" s="4"/>
      <c r="X1607" s="4"/>
      <c r="Y1607" s="4"/>
      <c r="Z1607" s="4" t="s">
        <v>7916</v>
      </c>
      <c r="AA1607" s="4">
        <v>1671.0</v>
      </c>
      <c r="AB1607" s="4" t="s">
        <v>49</v>
      </c>
      <c r="AC1607" s="4"/>
      <c r="AD1607" s="4"/>
      <c r="AE1607" s="4"/>
      <c r="AF1607" s="4"/>
      <c r="AG1607" s="4"/>
      <c r="AH1607" s="4"/>
      <c r="AI1607" s="4"/>
      <c r="AJ1607" s="4"/>
      <c r="AK1607" s="4"/>
      <c r="AL1607" s="4"/>
      <c r="AM1607" s="4"/>
      <c r="AN1607" s="4"/>
      <c r="AO1607" s="4"/>
      <c r="AP1607" s="4" t="str">
        <f>VLOOKUP(AA1608,[1]Trộn!AA1607:AB4599,2,FALSE)</f>
        <v>#ERROR!</v>
      </c>
      <c r="AQ1607" s="4"/>
      <c r="AR1607" s="4"/>
      <c r="AS1607" s="4"/>
      <c r="AT1607" s="4"/>
      <c r="AU1607" s="4"/>
      <c r="AV1607" s="4"/>
      <c r="AW1607" s="4"/>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4"/>
      <c r="CB1607" s="4"/>
      <c r="CC1607" s="4"/>
      <c r="CD1607" s="4"/>
      <c r="CE1607" s="4"/>
      <c r="CF1607" s="4"/>
      <c r="CG1607" s="4"/>
      <c r="CH1607" s="4"/>
      <c r="CI1607" s="4"/>
      <c r="CJ1607" s="4"/>
      <c r="CK1607" s="4"/>
      <c r="CL1607" s="4"/>
      <c r="CM1607" s="4"/>
    </row>
    <row r="1608" ht="14.25" customHeight="1">
      <c r="A1608" s="1" t="str">
        <f t="shared" si="326"/>
        <v>OK</v>
      </c>
      <c r="B1608" s="3" t="str">
        <f t="shared" si="327"/>
        <v>OK</v>
      </c>
      <c r="C1608" s="4" t="s">
        <v>7632</v>
      </c>
      <c r="D1608" s="4" t="s">
        <v>7264</v>
      </c>
      <c r="E1608" s="4"/>
      <c r="F1608" s="4"/>
      <c r="G1608" s="4"/>
      <c r="H1608" s="4"/>
      <c r="I1608" s="4"/>
      <c r="J1608" s="4"/>
      <c r="K1608" s="4"/>
      <c r="L1608" s="4"/>
      <c r="M1608" s="4" t="s">
        <v>47</v>
      </c>
      <c r="N1608" s="4" t="s">
        <v>8</v>
      </c>
      <c r="O1608" s="4" t="s">
        <v>1104</v>
      </c>
      <c r="P1608" s="4" t="s">
        <v>1105</v>
      </c>
      <c r="Q1608" s="4"/>
      <c r="R1608" s="4" t="s">
        <v>7633</v>
      </c>
      <c r="S1608" s="4" t="s">
        <v>7634</v>
      </c>
      <c r="T1608" s="4" t="s">
        <v>7635</v>
      </c>
      <c r="U1608" s="4" t="s">
        <v>7636</v>
      </c>
      <c r="V1608" s="4" t="s">
        <v>7637</v>
      </c>
      <c r="W1608" s="4" t="s">
        <v>7638</v>
      </c>
      <c r="X1608" s="4" t="s">
        <v>1114</v>
      </c>
      <c r="Y1608" s="4" t="s">
        <v>7639</v>
      </c>
      <c r="Z1608" s="4"/>
      <c r="AA1608" s="4">
        <v>1672.0</v>
      </c>
      <c r="AB1608" s="4" t="s">
        <v>49</v>
      </c>
      <c r="AC1608" s="4"/>
      <c r="AD1608" s="4"/>
      <c r="AE1608" s="4"/>
      <c r="AF1608" s="4"/>
      <c r="AG1608" s="4"/>
      <c r="AH1608" s="4"/>
      <c r="AI1608" s="4"/>
      <c r="AJ1608" s="4"/>
      <c r="AK1608" s="4"/>
      <c r="AL1608" s="4"/>
      <c r="AM1608" s="4"/>
      <c r="AN1608" s="4"/>
      <c r="AO1608" s="4"/>
      <c r="AP1608" s="4" t="str">
        <f>VLOOKUP(AA1609,[1]Trộn!AA1608:AB4600,2,FALSE)</f>
        <v>#ERROR!</v>
      </c>
      <c r="AQ1608" s="4"/>
      <c r="AR1608" s="4"/>
      <c r="AS1608" s="4"/>
      <c r="AT1608" s="4"/>
      <c r="AU1608" s="4"/>
      <c r="AV1608" s="4"/>
      <c r="AW1608" s="4"/>
      <c r="AX1608" s="4"/>
      <c r="AY1608" s="4"/>
      <c r="AZ1608" s="4"/>
      <c r="BA1608" s="4"/>
      <c r="BB1608" s="4"/>
      <c r="BC1608" s="4"/>
      <c r="BD1608" s="4"/>
      <c r="BE1608" s="4"/>
      <c r="BF1608" s="4"/>
      <c r="BG1608" s="4"/>
      <c r="BH1608" s="4"/>
      <c r="BI1608" s="4"/>
      <c r="BJ1608" s="4"/>
      <c r="BK1608" s="4"/>
      <c r="BL1608" s="4"/>
      <c r="BM1608" s="4"/>
      <c r="BN1608" s="4"/>
      <c r="BO1608" s="4"/>
      <c r="BP1608" s="4"/>
      <c r="BQ1608" s="4"/>
      <c r="BR1608" s="4"/>
      <c r="BS1608" s="4"/>
      <c r="BT1608" s="4"/>
      <c r="BU1608" s="4"/>
      <c r="BV1608" s="4"/>
      <c r="BW1608" s="4"/>
      <c r="BX1608" s="4"/>
      <c r="BY1608" s="4"/>
      <c r="BZ1608" s="4"/>
      <c r="CA1608" s="4"/>
      <c r="CB1608" s="4"/>
      <c r="CC1608" s="4"/>
      <c r="CD1608" s="4"/>
      <c r="CE1608" s="4"/>
      <c r="CF1608" s="4"/>
      <c r="CG1608" s="4"/>
      <c r="CH1608" s="4"/>
      <c r="CI1608" s="4"/>
      <c r="CJ1608" s="4"/>
      <c r="CK1608" s="4"/>
      <c r="CL1608" s="4"/>
      <c r="CM1608" s="4"/>
    </row>
    <row r="1609" ht="14.25" customHeight="1">
      <c r="A1609" s="1" t="str">
        <f t="shared" si="326"/>
        <v>OK</v>
      </c>
      <c r="B1609" s="3" t="str">
        <f t="shared" si="327"/>
        <v>OK</v>
      </c>
      <c r="C1609" s="4" t="s">
        <v>7632</v>
      </c>
      <c r="D1609" s="4" t="s">
        <v>7264</v>
      </c>
      <c r="E1609" s="4"/>
      <c r="F1609" s="4"/>
      <c r="G1609" s="4"/>
      <c r="H1609" s="4"/>
      <c r="I1609" s="4"/>
      <c r="J1609" s="4"/>
      <c r="K1609" s="4"/>
      <c r="L1609" s="4"/>
      <c r="M1609" s="4" t="s">
        <v>47</v>
      </c>
      <c r="N1609" s="4" t="s">
        <v>8</v>
      </c>
      <c r="O1609" s="67" t="s">
        <v>1189</v>
      </c>
      <c r="P1609" s="67" t="s">
        <v>265</v>
      </c>
      <c r="Q1609" s="4"/>
      <c r="R1609" s="67" t="s">
        <v>7918</v>
      </c>
      <c r="S1609" s="67" t="s">
        <v>7919</v>
      </c>
      <c r="T1609" s="67" t="s">
        <v>7920</v>
      </c>
      <c r="U1609" s="67" t="s">
        <v>7921</v>
      </c>
      <c r="V1609" s="67" t="s">
        <v>7922</v>
      </c>
      <c r="W1609" s="67" t="s">
        <v>7923</v>
      </c>
      <c r="X1609" s="67" t="s">
        <v>171</v>
      </c>
      <c r="Y1609" s="67" t="s">
        <v>7924</v>
      </c>
      <c r="Z1609" s="4"/>
      <c r="AA1609" s="4">
        <v>1673.0</v>
      </c>
      <c r="AB1609" s="4" t="s">
        <v>49</v>
      </c>
      <c r="AC1609" s="4"/>
      <c r="AD1609" s="4"/>
      <c r="AE1609" s="4"/>
      <c r="AF1609" s="4"/>
      <c r="AG1609" s="4"/>
      <c r="AH1609" s="4"/>
      <c r="AI1609" s="4"/>
      <c r="AJ1609" s="4"/>
      <c r="AK1609" s="4"/>
      <c r="AL1609" s="4"/>
      <c r="AM1609" s="4"/>
      <c r="AN1609" s="4"/>
      <c r="AO1609" s="4"/>
      <c r="AP1609" s="4" t="str">
        <f>VLOOKUP(AA1610,[1]Trộn!AA1609:AB4601,2,FALSE)</f>
        <v>#ERROR!</v>
      </c>
      <c r="AQ1609" s="4"/>
      <c r="AR1609" s="4"/>
      <c r="AS1609" s="4"/>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row>
    <row r="1610" ht="14.25" customHeight="1">
      <c r="A1610" s="1" t="str">
        <f t="shared" si="326"/>
        <v>OK</v>
      </c>
      <c r="B1610" s="3" t="str">
        <f t="shared" si="327"/>
        <v>OK</v>
      </c>
      <c r="C1610" s="4" t="s">
        <v>7632</v>
      </c>
      <c r="D1610" s="4" t="s">
        <v>7264</v>
      </c>
      <c r="E1610" s="4"/>
      <c r="F1610" s="4"/>
      <c r="G1610" s="4" t="s">
        <v>7640</v>
      </c>
      <c r="H1610" s="4"/>
      <c r="I1610" s="4"/>
      <c r="J1610" s="4"/>
      <c r="K1610" s="4"/>
      <c r="L1610" s="4"/>
      <c r="M1610" s="4" t="s">
        <v>47</v>
      </c>
      <c r="N1610" s="4" t="s">
        <v>8</v>
      </c>
      <c r="O1610" s="4" t="s">
        <v>1905</v>
      </c>
      <c r="P1610" s="4" t="s">
        <v>1940</v>
      </c>
      <c r="Q1610" s="4"/>
      <c r="R1610" s="4" t="s">
        <v>7641</v>
      </c>
      <c r="S1610" s="4" t="s">
        <v>7642</v>
      </c>
      <c r="T1610" s="4" t="s">
        <v>7643</v>
      </c>
      <c r="U1610" s="4" t="s">
        <v>7644</v>
      </c>
      <c r="V1610" s="4" t="s">
        <v>7645</v>
      </c>
      <c r="W1610" s="4" t="s">
        <v>7646</v>
      </c>
      <c r="X1610" s="4" t="s">
        <v>2249</v>
      </c>
      <c r="Y1610" s="4" t="s">
        <v>7647</v>
      </c>
      <c r="Z1610" s="4"/>
      <c r="AA1610" s="4">
        <v>1674.0</v>
      </c>
      <c r="AB1610" s="4" t="s">
        <v>49</v>
      </c>
      <c r="AC1610" s="4"/>
      <c r="AD1610" s="4"/>
      <c r="AE1610" s="4"/>
      <c r="AF1610" s="4"/>
      <c r="AG1610" s="4"/>
      <c r="AH1610" s="4"/>
      <c r="AI1610" s="4"/>
      <c r="AJ1610" s="4"/>
      <c r="AK1610" s="4"/>
      <c r="AL1610" s="4"/>
      <c r="AM1610" s="4"/>
      <c r="AN1610" s="4"/>
      <c r="AO1610" s="4"/>
      <c r="AP1610" s="4" t="str">
        <f>VLOOKUP(AA1611,[1]Trộn!AA1610:AB4602,2,FALSE)</f>
        <v>#ERROR!</v>
      </c>
      <c r="AQ1610" s="4"/>
      <c r="AR1610" s="4"/>
      <c r="AS1610" s="4"/>
      <c r="AT1610" s="4"/>
      <c r="AU1610" s="4"/>
      <c r="AV1610" s="4"/>
      <c r="AW1610" s="4"/>
      <c r="AX1610" s="4"/>
      <c r="AY1610" s="4"/>
      <c r="AZ1610" s="4"/>
      <c r="BA1610" s="4"/>
      <c r="BB1610" s="4"/>
      <c r="BC1610" s="4"/>
      <c r="BD1610" s="4"/>
      <c r="BE1610" s="4"/>
      <c r="BF1610" s="4"/>
      <c r="BG1610" s="4"/>
      <c r="BH1610" s="4"/>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c r="CL1610" s="4"/>
      <c r="CM1610" s="4"/>
    </row>
    <row r="1611" ht="14.25" customHeight="1">
      <c r="A1611" s="1" t="str">
        <f t="shared" si="326"/>
        <v>OK</v>
      </c>
      <c r="B1611" s="3" t="str">
        <f t="shared" si="327"/>
        <v>OK</v>
      </c>
      <c r="C1611" s="4" t="s">
        <v>7632</v>
      </c>
      <c r="D1611" s="4" t="s">
        <v>7264</v>
      </c>
      <c r="E1611" s="4"/>
      <c r="F1611" s="4"/>
      <c r="G1611" s="4"/>
      <c r="H1611" s="4"/>
      <c r="I1611" s="4"/>
      <c r="J1611" s="4"/>
      <c r="K1611" s="4"/>
      <c r="L1611" s="4"/>
      <c r="M1611" s="4" t="s">
        <v>47</v>
      </c>
      <c r="N1611" s="4" t="s">
        <v>8</v>
      </c>
      <c r="O1611" s="4" t="s">
        <v>829</v>
      </c>
      <c r="P1611" s="4" t="s">
        <v>2442</v>
      </c>
      <c r="Q1611" s="4"/>
      <c r="R1611" s="4" t="s">
        <v>7651</v>
      </c>
      <c r="S1611" s="4" t="s">
        <v>117</v>
      </c>
      <c r="T1611" s="4" t="s">
        <v>118</v>
      </c>
      <c r="U1611" s="4" t="s">
        <v>2722</v>
      </c>
      <c r="V1611" s="4" t="s">
        <v>5695</v>
      </c>
      <c r="W1611" s="4" t="s">
        <v>7929</v>
      </c>
      <c r="X1611" s="4" t="s">
        <v>7652</v>
      </c>
      <c r="Y1611" s="4" t="s">
        <v>7653</v>
      </c>
      <c r="Z1611" s="4"/>
      <c r="AA1611" s="4">
        <v>1675.0</v>
      </c>
      <c r="AB1611" s="4" t="s">
        <v>49</v>
      </c>
      <c r="AC1611" s="4"/>
      <c r="AD1611" s="4"/>
      <c r="AE1611" s="4"/>
      <c r="AF1611" s="4"/>
      <c r="AG1611" s="4"/>
      <c r="AH1611" s="4"/>
      <c r="AI1611" s="4"/>
      <c r="AJ1611" s="4"/>
      <c r="AK1611" s="4"/>
      <c r="AL1611" s="4"/>
      <c r="AM1611" s="4"/>
      <c r="AN1611" s="4"/>
      <c r="AO1611" s="4"/>
      <c r="AP1611" s="4" t="str">
        <f>VLOOKUP(AA1612,[1]Trộn!AA1611:AB4603,2,FALSE)</f>
        <v>#ERROR!</v>
      </c>
      <c r="AQ1611" s="4"/>
      <c r="AR1611" s="4"/>
      <c r="AS1611" s="4"/>
      <c r="AT1611" s="4"/>
      <c r="AU1611" s="4"/>
      <c r="AV1611" s="4"/>
      <c r="AW1611" s="4"/>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c r="CL1611" s="4"/>
      <c r="CM1611" s="4"/>
    </row>
    <row r="1612" ht="14.25" customHeight="1">
      <c r="A1612" s="1" t="str">
        <f t="shared" si="326"/>
        <v>OK</v>
      </c>
      <c r="B1612" s="3" t="str">
        <f t="shared" si="327"/>
        <v>OK</v>
      </c>
      <c r="C1612" s="4" t="s">
        <v>7632</v>
      </c>
      <c r="D1612" s="4" t="s">
        <v>7264</v>
      </c>
      <c r="E1612" s="4"/>
      <c r="F1612" s="4"/>
      <c r="G1612" s="4"/>
      <c r="H1612" s="4"/>
      <c r="I1612" s="4"/>
      <c r="J1612" s="4"/>
      <c r="K1612" s="4"/>
      <c r="L1612" s="4"/>
      <c r="M1612" s="4" t="s">
        <v>47</v>
      </c>
      <c r="N1612" s="67" t="s">
        <v>9</v>
      </c>
      <c r="O1612" s="67" t="s">
        <v>1189</v>
      </c>
      <c r="P1612" s="67" t="s">
        <v>265</v>
      </c>
      <c r="Q1612" s="4"/>
      <c r="R1612" s="67" t="s">
        <v>7931</v>
      </c>
      <c r="S1612" s="4"/>
      <c r="T1612" s="4"/>
      <c r="U1612" s="4"/>
      <c r="V1612" s="4"/>
      <c r="W1612" s="4"/>
      <c r="X1612" s="67" t="s">
        <v>7932</v>
      </c>
      <c r="Y1612" s="67" t="s">
        <v>7933</v>
      </c>
      <c r="Z1612" s="4"/>
      <c r="AA1612" s="4">
        <v>1676.0</v>
      </c>
      <c r="AB1612" s="4" t="s">
        <v>49</v>
      </c>
      <c r="AC1612" s="4"/>
      <c r="AD1612" s="4"/>
      <c r="AE1612" s="4"/>
      <c r="AF1612" s="4"/>
      <c r="AG1612" s="4"/>
      <c r="AH1612" s="4"/>
      <c r="AI1612" s="4"/>
      <c r="AJ1612" s="4"/>
      <c r="AK1612" s="4"/>
      <c r="AL1612" s="4"/>
      <c r="AM1612" s="4"/>
      <c r="AN1612" s="4"/>
      <c r="AO1612" s="4"/>
      <c r="AP1612" s="4" t="str">
        <f>VLOOKUP(AA1613,[1]Trộn!AA1612:AB4604,2,FALSE)</f>
        <v>#ERROR!</v>
      </c>
      <c r="AQ1612" s="4"/>
      <c r="AR1612" s="4"/>
      <c r="AS1612" s="4"/>
      <c r="AT1612" s="4"/>
      <c r="AU1612" s="4"/>
      <c r="AV1612" s="4"/>
      <c r="AW1612" s="4"/>
      <c r="AX1612" s="4"/>
      <c r="AY1612" s="4"/>
      <c r="AZ1612" s="4"/>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c r="CL1612" s="4"/>
      <c r="CM1612" s="4"/>
    </row>
    <row r="1613" ht="14.25" customHeight="1">
      <c r="A1613" s="1" t="str">
        <f t="shared" si="326"/>
        <v>OK</v>
      </c>
      <c r="B1613" s="3" t="str">
        <f t="shared" si="327"/>
        <v>OK</v>
      </c>
      <c r="C1613" s="4" t="s">
        <v>7632</v>
      </c>
      <c r="D1613" s="4" t="s">
        <v>7264</v>
      </c>
      <c r="E1613" s="4"/>
      <c r="F1613" s="4"/>
      <c r="G1613" s="4"/>
      <c r="H1613" s="4"/>
      <c r="I1613" s="4"/>
      <c r="J1613" s="4"/>
      <c r="K1613" s="4"/>
      <c r="L1613" s="4"/>
      <c r="M1613" s="4" t="s">
        <v>49</v>
      </c>
      <c r="N1613" s="4" t="s">
        <v>8</v>
      </c>
      <c r="O1613" s="4" t="s">
        <v>3042</v>
      </c>
      <c r="P1613" s="4"/>
      <c r="Q1613" s="4"/>
      <c r="R1613" s="4" t="s">
        <v>7935</v>
      </c>
      <c r="S1613" s="4" t="s">
        <v>7936</v>
      </c>
      <c r="T1613" s="4" t="s">
        <v>7937</v>
      </c>
      <c r="U1613" s="4" t="s">
        <v>7652</v>
      </c>
      <c r="V1613" s="4" t="s">
        <v>7938</v>
      </c>
      <c r="W1613" s="4" t="s">
        <v>7939</v>
      </c>
      <c r="X1613" s="4"/>
      <c r="Y1613" s="4"/>
      <c r="Z1613" s="4"/>
      <c r="AA1613" s="4">
        <v>1677.0</v>
      </c>
      <c r="AB1613" s="4" t="s">
        <v>47</v>
      </c>
      <c r="AC1613" s="4"/>
      <c r="AD1613" s="20" t="s">
        <v>265</v>
      </c>
      <c r="AE1613" s="4"/>
      <c r="AF1613" s="4"/>
      <c r="AG1613" s="4"/>
      <c r="AH1613" s="4"/>
      <c r="AI1613" s="4"/>
      <c r="AJ1613" s="4"/>
      <c r="AK1613" s="4"/>
      <c r="AL1613" s="4"/>
      <c r="AM1613" s="4"/>
      <c r="AN1613" s="4"/>
      <c r="AO1613" s="4"/>
      <c r="AP1613" s="4" t="str">
        <f>VLOOKUP(AA1614,[1]Trộn!AA1613:AB4605,2,FALSE)</f>
        <v>#ERROR!</v>
      </c>
      <c r="AQ1613" s="4"/>
      <c r="AR1613" s="4"/>
      <c r="AS1613" s="4"/>
      <c r="AT1613" s="4"/>
      <c r="AU1613" s="4"/>
      <c r="AV1613" s="4"/>
      <c r="AW1613" s="4"/>
      <c r="AX1613" s="4"/>
      <c r="AY1613" s="4"/>
      <c r="AZ1613" s="4"/>
      <c r="BA1613" s="4"/>
      <c r="BB1613" s="4"/>
      <c r="BC1613" s="4"/>
      <c r="BD1613" s="4"/>
      <c r="BE1613" s="4"/>
      <c r="BF1613" s="4"/>
      <c r="BG1613" s="4"/>
      <c r="BH1613" s="4"/>
      <c r="BI1613" s="4"/>
      <c r="BJ1613" s="4"/>
      <c r="BK1613" s="4"/>
      <c r="BL1613" s="4"/>
      <c r="BM1613" s="4"/>
      <c r="BN1613" s="4"/>
      <c r="BO1613" s="4"/>
      <c r="BP1613" s="4"/>
      <c r="BQ1613" s="4"/>
      <c r="BR1613" s="4"/>
      <c r="BS1613" s="4"/>
      <c r="BT1613" s="4"/>
      <c r="BU1613" s="4"/>
      <c r="BV1613" s="4"/>
      <c r="BW1613" s="4"/>
      <c r="BX1613" s="4"/>
      <c r="BY1613" s="4"/>
      <c r="BZ1613" s="4"/>
      <c r="CA1613" s="4"/>
      <c r="CB1613" s="4"/>
      <c r="CC1613" s="4"/>
      <c r="CD1613" s="4"/>
      <c r="CE1613" s="4"/>
      <c r="CF1613" s="4"/>
      <c r="CG1613" s="4"/>
      <c r="CH1613" s="4"/>
      <c r="CI1613" s="4"/>
      <c r="CJ1613" s="4"/>
      <c r="CK1613" s="4"/>
      <c r="CL1613" s="4"/>
      <c r="CM1613" s="4"/>
    </row>
    <row r="1614" ht="14.25" customHeight="1">
      <c r="A1614" s="1" t="str">
        <f t="shared" si="326"/>
        <v>Giữ chỗ</v>
      </c>
      <c r="B1614" s="3" t="str">
        <f t="shared" si="327"/>
        <v>OK</v>
      </c>
      <c r="C1614" s="4" t="s">
        <v>7632</v>
      </c>
      <c r="D1614" s="4" t="s">
        <v>7264</v>
      </c>
      <c r="E1614" s="4"/>
      <c r="F1614" s="4"/>
      <c r="G1614" s="4"/>
      <c r="H1614" s="4"/>
      <c r="I1614" s="4"/>
      <c r="J1614" s="4"/>
      <c r="K1614" s="4"/>
      <c r="L1614" s="4"/>
      <c r="M1614" s="4" t="s">
        <v>49</v>
      </c>
      <c r="N1614" s="4" t="s">
        <v>8</v>
      </c>
      <c r="O1614" s="4" t="s">
        <v>3042</v>
      </c>
      <c r="P1614" s="4" t="s">
        <v>3043</v>
      </c>
      <c r="Q1614" s="4"/>
      <c r="R1614" s="4"/>
      <c r="S1614" s="4"/>
      <c r="T1614" s="4"/>
      <c r="U1614" s="4"/>
      <c r="V1614" s="4"/>
      <c r="W1614" s="4"/>
      <c r="X1614" s="4"/>
      <c r="Y1614" s="4"/>
      <c r="Z1614" s="4"/>
      <c r="AA1614" s="4">
        <v>1677.0</v>
      </c>
      <c r="AB1614" s="4" t="s">
        <v>47</v>
      </c>
      <c r="AC1614" s="4"/>
      <c r="AD1614" s="20" t="s">
        <v>1060</v>
      </c>
      <c r="AE1614" s="4"/>
      <c r="AF1614" s="4"/>
      <c r="AG1614" s="4"/>
      <c r="AH1614" s="4"/>
      <c r="AI1614" s="4"/>
      <c r="AJ1614" s="4"/>
      <c r="AK1614" s="4"/>
      <c r="AL1614" s="4"/>
      <c r="AM1614" s="4"/>
      <c r="AN1614" s="4"/>
      <c r="AO1614" s="4"/>
      <c r="AP1614" s="4" t="str">
        <f>VLOOKUP(AA1615,[1]Trộn!AA1614:AB4606,2,FALSE)</f>
        <v>#ERROR!</v>
      </c>
      <c r="AQ1614" s="4"/>
      <c r="AR1614" s="4"/>
      <c r="AS1614" s="4"/>
      <c r="AT1614" s="4"/>
      <c r="AU1614" s="4"/>
      <c r="AV1614" s="4"/>
      <c r="AW1614" s="4"/>
      <c r="AX1614" s="4"/>
      <c r="AY1614" s="4"/>
      <c r="AZ1614" s="4"/>
      <c r="BA1614" s="4"/>
      <c r="BB1614" s="4"/>
      <c r="BC1614" s="4"/>
      <c r="BD1614" s="4"/>
      <c r="BE1614" s="4"/>
      <c r="BF1614" s="4"/>
      <c r="BG1614" s="4"/>
      <c r="BH1614" s="4"/>
      <c r="BI1614" s="4"/>
      <c r="BJ1614" s="4"/>
      <c r="BK1614" s="4"/>
      <c r="BL1614" s="4"/>
      <c r="BM1614" s="4"/>
      <c r="BN1614" s="4"/>
      <c r="BO1614" s="4"/>
      <c r="BP1614" s="4"/>
      <c r="BQ1614" s="4"/>
      <c r="BR1614" s="4"/>
      <c r="BS1614" s="4"/>
      <c r="BT1614" s="4"/>
      <c r="BU1614" s="4"/>
      <c r="BV1614" s="4"/>
      <c r="BW1614" s="4"/>
      <c r="BX1614" s="4"/>
      <c r="BY1614" s="4"/>
      <c r="BZ1614" s="4"/>
      <c r="CA1614" s="4"/>
      <c r="CB1614" s="4"/>
      <c r="CC1614" s="4"/>
      <c r="CD1614" s="4"/>
      <c r="CE1614" s="4"/>
      <c r="CF1614" s="4"/>
      <c r="CG1614" s="4"/>
      <c r="CH1614" s="4"/>
      <c r="CI1614" s="4"/>
      <c r="CJ1614" s="4"/>
      <c r="CK1614" s="4"/>
      <c r="CL1614" s="4"/>
      <c r="CM1614" s="4"/>
    </row>
    <row r="1615" ht="14.25" customHeight="1">
      <c r="A1615" s="1" t="str">
        <f t="shared" si="326"/>
        <v/>
      </c>
      <c r="B1615" s="3">
        <f t="shared" si="327"/>
        <v>0</v>
      </c>
      <c r="C1615" s="4" t="s">
        <v>7632</v>
      </c>
      <c r="D1615" s="4" t="s">
        <v>7264</v>
      </c>
      <c r="E1615" s="4"/>
      <c r="F1615" s="4"/>
      <c r="G1615" s="4" t="s">
        <v>7640</v>
      </c>
      <c r="H1615" s="4"/>
      <c r="I1615" s="4"/>
      <c r="J1615" s="4"/>
      <c r="K1615" s="4"/>
      <c r="L1615" s="4"/>
      <c r="M1615" s="4"/>
      <c r="N1615" s="4"/>
      <c r="O1615" s="4"/>
      <c r="P1615" s="4" t="s">
        <v>7940</v>
      </c>
      <c r="Q1615" s="4" t="s">
        <v>5</v>
      </c>
      <c r="R1615" s="4" t="s">
        <v>7918</v>
      </c>
      <c r="S1615" s="4" t="s">
        <v>7919</v>
      </c>
      <c r="T1615" s="4" t="s">
        <v>7920</v>
      </c>
      <c r="U1615" s="4" t="s">
        <v>7921</v>
      </c>
      <c r="V1615" s="4" t="s">
        <v>7922</v>
      </c>
      <c r="W1615" s="4" t="s">
        <v>7923</v>
      </c>
      <c r="X1615" s="4" t="s">
        <v>171</v>
      </c>
      <c r="Y1615" s="4"/>
      <c r="Z1615" s="4" t="s">
        <v>7941</v>
      </c>
      <c r="AA1615" s="4">
        <v>1678.0</v>
      </c>
      <c r="AB1615" s="4" t="s">
        <v>49</v>
      </c>
      <c r="AC1615" s="4"/>
      <c r="AD1615" s="4"/>
      <c r="AE1615" s="4"/>
      <c r="AF1615" s="4"/>
      <c r="AG1615" s="4"/>
      <c r="AH1615" s="4"/>
      <c r="AI1615" s="4"/>
      <c r="AJ1615" s="4"/>
      <c r="AK1615" s="4"/>
      <c r="AL1615" s="4"/>
      <c r="AM1615" s="4"/>
      <c r="AN1615" s="4"/>
      <c r="AO1615" s="4"/>
      <c r="AP1615" s="4" t="str">
        <f>VLOOKUP(AA1616,[1]Trộn!AA1615:AB4607,2,FALSE)</f>
        <v>#ERROR!</v>
      </c>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4"/>
      <c r="CE1615" s="4"/>
      <c r="CF1615" s="4"/>
      <c r="CG1615" s="4"/>
      <c r="CH1615" s="4"/>
      <c r="CI1615" s="4"/>
      <c r="CJ1615" s="4"/>
      <c r="CK1615" s="4"/>
      <c r="CL1615" s="4"/>
      <c r="CM1615" s="4"/>
    </row>
    <row r="1616" ht="14.25" customHeight="1">
      <c r="A1616" s="1" t="str">
        <f t="shared" si="326"/>
        <v/>
      </c>
      <c r="B1616" s="3">
        <f t="shared" si="327"/>
        <v>0</v>
      </c>
      <c r="C1616" s="4" t="s">
        <v>7632</v>
      </c>
      <c r="D1616" s="4" t="s">
        <v>7264</v>
      </c>
      <c r="E1616" s="4"/>
      <c r="F1616" s="4"/>
      <c r="G1616" s="4"/>
      <c r="H1616" s="4"/>
      <c r="I1616" s="4"/>
      <c r="J1616" s="4"/>
      <c r="K1616" s="4"/>
      <c r="L1616" s="4"/>
      <c r="M1616" s="4"/>
      <c r="N1616" s="4"/>
      <c r="O1616" s="4"/>
      <c r="P1616" s="4"/>
      <c r="Q1616" s="4" t="s">
        <v>5</v>
      </c>
      <c r="R1616" s="4" t="s">
        <v>7942</v>
      </c>
      <c r="S1616" s="4" t="s">
        <v>7943</v>
      </c>
      <c r="T1616" s="4" t="s">
        <v>7920</v>
      </c>
      <c r="U1616" s="4" t="s">
        <v>7921</v>
      </c>
      <c r="V1616" s="4" t="s">
        <v>7922</v>
      </c>
      <c r="W1616" s="4" t="s">
        <v>7923</v>
      </c>
      <c r="X1616" s="4"/>
      <c r="Y1616" s="4"/>
      <c r="Z1616" s="4" t="s">
        <v>7944</v>
      </c>
      <c r="AA1616" s="4">
        <v>1679.0</v>
      </c>
      <c r="AB1616" s="4" t="s">
        <v>49</v>
      </c>
      <c r="AC1616" s="4"/>
      <c r="AD1616" s="4"/>
      <c r="AE1616" s="4"/>
      <c r="AF1616" s="4"/>
      <c r="AG1616" s="4"/>
      <c r="AH1616" s="4"/>
      <c r="AI1616" s="4"/>
      <c r="AJ1616" s="4"/>
      <c r="AK1616" s="4"/>
      <c r="AL1616" s="4"/>
      <c r="AM1616" s="4"/>
      <c r="AN1616" s="4"/>
      <c r="AO1616" s="4"/>
      <c r="AP1616" s="4" t="str">
        <f>VLOOKUP(AA1617,[1]Trộn!AA1616:AB4608,2,FALSE)</f>
        <v>#ERROR!</v>
      </c>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X1616" s="4"/>
      <c r="BY1616" s="4"/>
      <c r="BZ1616" s="4"/>
      <c r="CA1616" s="4"/>
      <c r="CB1616" s="4"/>
      <c r="CC1616" s="4"/>
      <c r="CD1616" s="4"/>
      <c r="CE1616" s="4"/>
      <c r="CF1616" s="4"/>
      <c r="CG1616" s="4"/>
      <c r="CH1616" s="4"/>
      <c r="CI1616" s="4"/>
      <c r="CJ1616" s="4"/>
      <c r="CK1616" s="4"/>
      <c r="CL1616" s="4"/>
      <c r="CM1616" s="4"/>
    </row>
    <row r="1617" ht="14.25" customHeight="1">
      <c r="A1617" s="1" t="str">
        <f t="shared" si="326"/>
        <v/>
      </c>
      <c r="B1617" s="3">
        <f t="shared" si="327"/>
        <v>0</v>
      </c>
      <c r="C1617" s="4" t="s">
        <v>7632</v>
      </c>
      <c r="D1617" s="4" t="s">
        <v>7264</v>
      </c>
      <c r="E1617" s="4"/>
      <c r="F1617" s="4"/>
      <c r="G1617" s="4"/>
      <c r="H1617" s="4"/>
      <c r="I1617" s="4"/>
      <c r="J1617" s="4"/>
      <c r="K1617" s="4"/>
      <c r="L1617" s="4"/>
      <c r="M1617" s="4"/>
      <c r="N1617" s="4"/>
      <c r="O1617" s="4"/>
      <c r="P1617" s="4"/>
      <c r="Q1617" s="4" t="s">
        <v>5</v>
      </c>
      <c r="R1617" s="4" t="s">
        <v>7945</v>
      </c>
      <c r="S1617" s="4" t="s">
        <v>227</v>
      </c>
      <c r="T1617" s="4" t="s">
        <v>116</v>
      </c>
      <c r="U1617" s="4" t="s">
        <v>118</v>
      </c>
      <c r="V1617" s="4" t="s">
        <v>2722</v>
      </c>
      <c r="W1617" s="4" t="s">
        <v>219</v>
      </c>
      <c r="X1617" s="4" t="s">
        <v>150</v>
      </c>
      <c r="Y1617" s="4"/>
      <c r="Z1617" s="4" t="s">
        <v>5700</v>
      </c>
      <c r="AA1617" s="4">
        <v>1680.0</v>
      </c>
      <c r="AB1617" s="4" t="s">
        <v>49</v>
      </c>
      <c r="AC1617" s="4"/>
      <c r="AD1617" s="4"/>
      <c r="AE1617" s="4"/>
      <c r="AF1617" s="4"/>
      <c r="AG1617" s="4"/>
      <c r="AH1617" s="4"/>
      <c r="AI1617" s="4"/>
      <c r="AJ1617" s="4"/>
      <c r="AK1617" s="4"/>
      <c r="AL1617" s="4"/>
      <c r="AM1617" s="4"/>
      <c r="AN1617" s="4"/>
      <c r="AO1617" s="4"/>
      <c r="AP1617" s="4" t="str">
        <f>VLOOKUP(AA1618,[1]Trộn!AA1617:AB4609,2,FALSE)</f>
        <v>#ERROR!</v>
      </c>
      <c r="AQ1617" s="4"/>
      <c r="AR1617" s="4"/>
      <c r="AS1617" s="4"/>
      <c r="AT1617" s="4"/>
      <c r="AU1617" s="4"/>
      <c r="AV1617" s="4"/>
      <c r="AW1617" s="4"/>
      <c r="AX1617" s="4"/>
      <c r="AY1617" s="4"/>
      <c r="AZ1617" s="4"/>
      <c r="BA1617" s="4"/>
      <c r="BB1617" s="4"/>
      <c r="BC1617" s="4"/>
      <c r="BD1617" s="4"/>
      <c r="BE1617" s="4"/>
      <c r="BF1617" s="4"/>
      <c r="BG1617" s="4"/>
      <c r="BH1617" s="4"/>
      <c r="BI1617" s="4"/>
      <c r="BJ1617" s="4"/>
      <c r="BK1617" s="4"/>
      <c r="BL1617" s="4"/>
      <c r="BM1617" s="4"/>
      <c r="BN1617" s="4"/>
      <c r="BO1617" s="4"/>
      <c r="BP1617" s="4"/>
      <c r="BQ1617" s="4"/>
      <c r="BR1617" s="4"/>
      <c r="BS1617" s="4"/>
      <c r="BT1617" s="4"/>
      <c r="BU1617" s="4"/>
      <c r="BV1617" s="4"/>
      <c r="BW1617" s="4"/>
      <c r="BX1617" s="4"/>
      <c r="BY1617" s="4"/>
      <c r="BZ1617" s="4"/>
      <c r="CA1617" s="4"/>
      <c r="CB1617" s="4"/>
      <c r="CC1617" s="4"/>
      <c r="CD1617" s="4"/>
      <c r="CE1617" s="4"/>
      <c r="CF1617" s="4"/>
      <c r="CG1617" s="4"/>
      <c r="CH1617" s="4"/>
      <c r="CI1617" s="4"/>
      <c r="CJ1617" s="4"/>
      <c r="CK1617" s="4"/>
      <c r="CL1617" s="4"/>
      <c r="CM1617" s="4"/>
    </row>
    <row r="1618" ht="14.25" customHeight="1">
      <c r="A1618" s="1" t="str">
        <f t="shared" si="326"/>
        <v/>
      </c>
      <c r="B1618" s="3">
        <f t="shared" si="327"/>
        <v>0</v>
      </c>
      <c r="C1618" s="4" t="s">
        <v>7632</v>
      </c>
      <c r="D1618" s="4" t="s">
        <v>7264</v>
      </c>
      <c r="E1618" s="4"/>
      <c r="F1618" s="4"/>
      <c r="G1618" s="4"/>
      <c r="H1618" s="4"/>
      <c r="I1618" s="4"/>
      <c r="J1618" s="4"/>
      <c r="K1618" s="4"/>
      <c r="L1618" s="4"/>
      <c r="M1618" s="4"/>
      <c r="N1618" s="4"/>
      <c r="O1618" s="4"/>
      <c r="P1618" s="4"/>
      <c r="Q1618" s="4" t="s">
        <v>5</v>
      </c>
      <c r="R1618" s="4" t="s">
        <v>7946</v>
      </c>
      <c r="S1618" s="4" t="s">
        <v>7943</v>
      </c>
      <c r="T1618" s="4" t="s">
        <v>7947</v>
      </c>
      <c r="U1618" s="4" t="s">
        <v>7948</v>
      </c>
      <c r="V1618" s="4" t="s">
        <v>7949</v>
      </c>
      <c r="W1618" s="4" t="s">
        <v>7950</v>
      </c>
      <c r="X1618" s="4"/>
      <c r="Y1618" s="4"/>
      <c r="Z1618" s="4" t="s">
        <v>7951</v>
      </c>
      <c r="AA1618" s="4">
        <v>1681.0</v>
      </c>
      <c r="AB1618" s="4" t="s">
        <v>49</v>
      </c>
      <c r="AC1618" s="4"/>
      <c r="AD1618" s="4"/>
      <c r="AE1618" s="4"/>
      <c r="AF1618" s="4"/>
      <c r="AG1618" s="4"/>
      <c r="AH1618" s="4"/>
      <c r="AI1618" s="4"/>
      <c r="AJ1618" s="4"/>
      <c r="AK1618" s="4"/>
      <c r="AL1618" s="4"/>
      <c r="AM1618" s="4"/>
      <c r="AN1618" s="4"/>
      <c r="AO1618" s="4"/>
      <c r="AP1618" s="4" t="str">
        <f>VLOOKUP(AA1619,[1]Trộn!AA1618:AB4610,2,FALSE)</f>
        <v>#ERROR!</v>
      </c>
      <c r="AQ1618" s="4"/>
      <c r="AR1618" s="4"/>
      <c r="AS1618" s="4"/>
      <c r="AT1618" s="4"/>
      <c r="AU1618" s="4"/>
      <c r="AV1618" s="4"/>
      <c r="AW1618" s="4"/>
      <c r="AX1618" s="4"/>
      <c r="AY1618" s="4"/>
      <c r="AZ1618" s="4"/>
      <c r="BA1618" s="4"/>
      <c r="BB1618" s="4"/>
      <c r="BC1618" s="4"/>
      <c r="BD1618" s="4"/>
      <c r="BE1618" s="4"/>
      <c r="BF1618" s="4"/>
      <c r="BG1618" s="4"/>
      <c r="BH1618" s="4"/>
      <c r="BI1618" s="4"/>
      <c r="BJ1618" s="4"/>
      <c r="BK1618" s="4"/>
      <c r="BL1618" s="4"/>
      <c r="BM1618" s="4"/>
      <c r="BN1618" s="4"/>
      <c r="BO1618" s="4"/>
      <c r="BP1618" s="4"/>
      <c r="BQ1618" s="4"/>
      <c r="BR1618" s="4"/>
      <c r="BS1618" s="4"/>
      <c r="BT1618" s="4"/>
      <c r="BU1618" s="4"/>
      <c r="BV1618" s="4"/>
      <c r="BW1618" s="4"/>
      <c r="BX1618" s="4"/>
      <c r="BY1618" s="4"/>
      <c r="BZ1618" s="4"/>
      <c r="CA1618" s="4"/>
      <c r="CB1618" s="4"/>
      <c r="CC1618" s="4"/>
      <c r="CD1618" s="4"/>
      <c r="CE1618" s="4"/>
      <c r="CF1618" s="4"/>
      <c r="CG1618" s="4"/>
      <c r="CH1618" s="4"/>
      <c r="CI1618" s="4"/>
      <c r="CJ1618" s="4"/>
      <c r="CK1618" s="4"/>
      <c r="CL1618" s="4"/>
      <c r="CM1618" s="4"/>
    </row>
    <row r="1619" ht="14.25" customHeight="1">
      <c r="A1619" s="1" t="str">
        <f t="shared" si="326"/>
        <v/>
      </c>
      <c r="B1619" s="3">
        <f t="shared" si="327"/>
        <v>0</v>
      </c>
      <c r="C1619" s="4" t="s">
        <v>7632</v>
      </c>
      <c r="D1619" s="4" t="s">
        <v>7264</v>
      </c>
      <c r="E1619" s="4"/>
      <c r="F1619" s="4"/>
      <c r="G1619" s="4"/>
      <c r="H1619" s="4"/>
      <c r="I1619" s="4"/>
      <c r="J1619" s="4"/>
      <c r="K1619" s="4"/>
      <c r="L1619" s="4"/>
      <c r="M1619" s="4"/>
      <c r="N1619" s="4"/>
      <c r="O1619" s="4"/>
      <c r="P1619" s="4"/>
      <c r="Q1619" s="4" t="s">
        <v>5</v>
      </c>
      <c r="R1619" s="4" t="s">
        <v>7952</v>
      </c>
      <c r="S1619" s="4" t="s">
        <v>1751</v>
      </c>
      <c r="T1619" s="4" t="s">
        <v>7907</v>
      </c>
      <c r="U1619" s="4" t="s">
        <v>7953</v>
      </c>
      <c r="V1619" s="4" t="s">
        <v>7232</v>
      </c>
      <c r="W1619" s="4" t="s">
        <v>7954</v>
      </c>
      <c r="X1619" s="4" t="s">
        <v>150</v>
      </c>
      <c r="Y1619" s="4"/>
      <c r="Z1619" s="4" t="s">
        <v>7955</v>
      </c>
      <c r="AA1619" s="4">
        <v>1682.0</v>
      </c>
      <c r="AB1619" s="4" t="s">
        <v>49</v>
      </c>
      <c r="AC1619" s="4"/>
      <c r="AD1619" s="4"/>
      <c r="AE1619" s="4"/>
      <c r="AF1619" s="4"/>
      <c r="AG1619" s="4"/>
      <c r="AH1619" s="4"/>
      <c r="AI1619" s="4"/>
      <c r="AJ1619" s="4"/>
      <c r="AK1619" s="4"/>
      <c r="AL1619" s="4"/>
      <c r="AM1619" s="4"/>
      <c r="AN1619" s="4"/>
      <c r="AO1619" s="4"/>
      <c r="AP1619" s="4" t="str">
        <f>VLOOKUP(AA1620,[1]Trộn!AA1619:AB4611,2,FALSE)</f>
        <v>#ERROR!</v>
      </c>
      <c r="AQ1619" s="4"/>
      <c r="AR1619" s="4"/>
      <c r="AS1619" s="4"/>
      <c r="AT1619" s="4"/>
      <c r="AU1619" s="4"/>
      <c r="AV1619" s="4"/>
      <c r="AW1619" s="4"/>
      <c r="AX1619" s="4"/>
      <c r="AY1619" s="4"/>
      <c r="AZ1619" s="4"/>
      <c r="BA1619" s="4"/>
      <c r="BB1619" s="4"/>
      <c r="BC1619" s="4"/>
      <c r="BD1619" s="4"/>
      <c r="BE1619" s="4"/>
      <c r="BF1619" s="4"/>
      <c r="BG1619" s="4"/>
      <c r="BH1619" s="4"/>
      <c r="BI1619" s="4"/>
      <c r="BJ1619" s="4"/>
      <c r="BK1619" s="4"/>
      <c r="BL1619" s="4"/>
      <c r="BM1619" s="4"/>
      <c r="BN1619" s="4"/>
      <c r="BO1619" s="4"/>
      <c r="BP1619" s="4"/>
      <c r="BQ1619" s="4"/>
      <c r="BR1619" s="4"/>
      <c r="BS1619" s="4"/>
      <c r="BT1619" s="4"/>
      <c r="BU1619" s="4"/>
      <c r="BV1619" s="4"/>
      <c r="BW1619" s="4"/>
      <c r="BX1619" s="4"/>
      <c r="BY1619" s="4"/>
      <c r="BZ1619" s="4"/>
      <c r="CA1619" s="4"/>
      <c r="CB1619" s="4"/>
      <c r="CC1619" s="4"/>
      <c r="CD1619" s="4"/>
      <c r="CE1619" s="4"/>
      <c r="CF1619" s="4"/>
      <c r="CG1619" s="4"/>
      <c r="CH1619" s="4"/>
      <c r="CI1619" s="4"/>
      <c r="CJ1619" s="4"/>
      <c r="CK1619" s="4"/>
      <c r="CL1619" s="4"/>
      <c r="CM1619" s="4"/>
    </row>
    <row r="1620" ht="14.25" customHeight="1">
      <c r="A1620" s="1" t="str">
        <f t="shared" si="326"/>
        <v/>
      </c>
      <c r="B1620" s="3">
        <f t="shared" si="327"/>
        <v>0</v>
      </c>
      <c r="C1620" s="4" t="s">
        <v>7632</v>
      </c>
      <c r="D1620" s="4" t="s">
        <v>7264</v>
      </c>
      <c r="E1620" s="4"/>
      <c r="F1620" s="4"/>
      <c r="G1620" s="4"/>
      <c r="H1620" s="4"/>
      <c r="I1620" s="4"/>
      <c r="J1620" s="4"/>
      <c r="K1620" s="4"/>
      <c r="L1620" s="4"/>
      <c r="M1620" s="4"/>
      <c r="N1620" s="4"/>
      <c r="O1620" s="4"/>
      <c r="P1620" s="4"/>
      <c r="Q1620" s="4" t="s">
        <v>9</v>
      </c>
      <c r="R1620" s="4" t="s">
        <v>7956</v>
      </c>
      <c r="S1620" s="4"/>
      <c r="T1620" s="4"/>
      <c r="U1620" s="4"/>
      <c r="V1620" s="4"/>
      <c r="W1620" s="4"/>
      <c r="X1620" s="4"/>
      <c r="Y1620" s="4"/>
      <c r="Z1620" s="4" t="s">
        <v>7957</v>
      </c>
      <c r="AA1620" s="4">
        <v>1683.0</v>
      </c>
      <c r="AB1620" s="4" t="s">
        <v>49</v>
      </c>
      <c r="AC1620" s="4"/>
      <c r="AD1620" s="4"/>
      <c r="AE1620" s="4"/>
      <c r="AF1620" s="4"/>
      <c r="AG1620" s="4"/>
      <c r="AH1620" s="4"/>
      <c r="AI1620" s="4"/>
      <c r="AJ1620" s="4"/>
      <c r="AK1620" s="4"/>
      <c r="AL1620" s="4"/>
      <c r="AM1620" s="4"/>
      <c r="AN1620" s="4"/>
      <c r="AO1620" s="4"/>
      <c r="AP1620" s="4" t="str">
        <f>VLOOKUP(AA1621,[1]Trộn!AA1620:AB4612,2,FALSE)</f>
        <v>#ERROR!</v>
      </c>
      <c r="AQ1620" s="4"/>
      <c r="AR1620" s="4"/>
      <c r="AS1620" s="4"/>
      <c r="AT1620" s="4"/>
      <c r="AU1620" s="4"/>
      <c r="AV1620" s="4"/>
      <c r="AW1620" s="4"/>
      <c r="AX1620" s="4"/>
      <c r="AY1620" s="4"/>
      <c r="AZ1620" s="4"/>
      <c r="BA1620" s="4"/>
      <c r="BB1620" s="4"/>
      <c r="BC1620" s="4"/>
      <c r="BD1620" s="4"/>
      <c r="BE1620" s="4"/>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4"/>
      <c r="CE1620" s="4"/>
      <c r="CF1620" s="4"/>
      <c r="CG1620" s="4"/>
      <c r="CH1620" s="4"/>
      <c r="CI1620" s="4"/>
      <c r="CJ1620" s="4"/>
      <c r="CK1620" s="4"/>
      <c r="CL1620" s="4"/>
      <c r="CM1620" s="4"/>
    </row>
    <row r="1621" ht="14.25" customHeight="1">
      <c r="A1621" s="1" t="str">
        <f t="shared" si="326"/>
        <v/>
      </c>
      <c r="B1621" s="3" t="str">
        <f t="shared" si="327"/>
        <v>Tự do chọn</v>
      </c>
      <c r="C1621" s="4" t="s">
        <v>7958</v>
      </c>
      <c r="D1621" s="4" t="s">
        <v>7264</v>
      </c>
      <c r="E1621" s="4"/>
      <c r="F1621" s="4"/>
      <c r="G1621" s="4" t="s">
        <v>7959</v>
      </c>
      <c r="H1621" s="4"/>
      <c r="I1621" s="4"/>
      <c r="J1621" s="4"/>
      <c r="K1621" s="4"/>
      <c r="L1621" s="4"/>
      <c r="M1621" s="4" t="s">
        <v>49</v>
      </c>
      <c r="N1621" s="4" t="s">
        <v>8</v>
      </c>
      <c r="O1621" s="4"/>
      <c r="P1621" s="4"/>
      <c r="Q1621" s="4"/>
      <c r="R1621" s="4"/>
      <c r="S1621" s="4"/>
      <c r="T1621" s="4"/>
      <c r="U1621" s="4"/>
      <c r="V1621" s="4"/>
      <c r="W1621" s="4"/>
      <c r="X1621" s="4"/>
      <c r="Y1621" s="4"/>
      <c r="Z1621" s="4"/>
      <c r="AA1621" s="4">
        <v>1684.0</v>
      </c>
      <c r="AB1621" s="4" t="s">
        <v>47</v>
      </c>
      <c r="AC1621" s="4"/>
      <c r="AD1621" s="20" t="s">
        <v>953</v>
      </c>
      <c r="AE1621" s="4"/>
      <c r="AF1621" s="4"/>
      <c r="AG1621" s="4"/>
      <c r="AH1621" s="4"/>
      <c r="AI1621" s="4"/>
      <c r="AJ1621" s="4"/>
      <c r="AK1621" s="4"/>
      <c r="AL1621" s="4"/>
      <c r="AM1621" s="4"/>
      <c r="AN1621" s="4"/>
      <c r="AO1621" s="4"/>
      <c r="AP1621" s="4" t="str">
        <f>VLOOKUP(AA1622,[1]Trộn!AA1621:AB4613,2,FALSE)</f>
        <v>#ERROR!</v>
      </c>
      <c r="AQ1621" s="4"/>
      <c r="AR1621" s="4"/>
      <c r="AS1621" s="4"/>
      <c r="AT1621" s="4"/>
      <c r="AU1621" s="4"/>
      <c r="AV1621" s="4"/>
      <c r="AW1621" s="4"/>
      <c r="AX1621" s="4"/>
      <c r="AY1621" s="4"/>
      <c r="AZ1621" s="4"/>
      <c r="BA1621" s="4"/>
      <c r="BB1621" s="4"/>
      <c r="BC1621" s="4"/>
      <c r="BD1621" s="4"/>
      <c r="BE1621" s="4"/>
      <c r="BF1621" s="4"/>
      <c r="BG1621" s="4"/>
      <c r="BH1621" s="4"/>
      <c r="BI1621" s="4"/>
      <c r="BJ1621" s="4"/>
      <c r="BK1621" s="4"/>
      <c r="BL1621" s="4"/>
      <c r="BM1621" s="4"/>
      <c r="BN1621" s="4"/>
      <c r="BO1621" s="4"/>
      <c r="BP1621" s="4"/>
      <c r="BQ1621" s="4"/>
      <c r="BR1621" s="4"/>
      <c r="BS1621" s="4"/>
      <c r="BT1621" s="4"/>
      <c r="BU1621" s="4"/>
      <c r="BV1621" s="4"/>
      <c r="BW1621" s="4"/>
      <c r="BX1621" s="4"/>
      <c r="BY1621" s="4"/>
      <c r="BZ1621" s="4"/>
      <c r="CA1621" s="4"/>
      <c r="CB1621" s="4"/>
      <c r="CC1621" s="4"/>
      <c r="CD1621" s="4"/>
      <c r="CE1621" s="4"/>
      <c r="CF1621" s="4"/>
      <c r="CG1621" s="4"/>
      <c r="CH1621" s="4"/>
      <c r="CI1621" s="4"/>
      <c r="CJ1621" s="4"/>
      <c r="CK1621" s="4"/>
      <c r="CL1621" s="4"/>
      <c r="CM1621" s="4"/>
    </row>
    <row r="1622" ht="14.25" customHeight="1">
      <c r="A1622" s="1" t="str">
        <f t="shared" si="326"/>
        <v/>
      </c>
      <c r="B1622" s="3" t="str">
        <f t="shared" si="327"/>
        <v>Tự do chọn</v>
      </c>
      <c r="C1622" s="4" t="s">
        <v>7958</v>
      </c>
      <c r="D1622" s="4" t="s">
        <v>7264</v>
      </c>
      <c r="E1622" s="4"/>
      <c r="F1622" s="4"/>
      <c r="G1622" s="4" t="s">
        <v>7959</v>
      </c>
      <c r="H1622" s="4"/>
      <c r="I1622" s="4"/>
      <c r="J1622" s="4"/>
      <c r="K1622" s="4"/>
      <c r="L1622" s="4"/>
      <c r="M1622" s="4" t="s">
        <v>49</v>
      </c>
      <c r="N1622" s="4" t="s">
        <v>8</v>
      </c>
      <c r="O1622" s="4"/>
      <c r="P1622" s="4"/>
      <c r="Q1622" s="4"/>
      <c r="R1622" s="4"/>
      <c r="S1622" s="4"/>
      <c r="T1622" s="4"/>
      <c r="U1622" s="4"/>
      <c r="V1622" s="4"/>
      <c r="W1622" s="4"/>
      <c r="X1622" s="4"/>
      <c r="Y1622" s="4"/>
      <c r="Z1622" s="4"/>
      <c r="AA1622" s="4">
        <v>1684.0</v>
      </c>
      <c r="AB1622" s="4" t="s">
        <v>47</v>
      </c>
      <c r="AC1622" s="4"/>
      <c r="AD1622" s="20" t="s">
        <v>1177</v>
      </c>
      <c r="AE1622" s="4"/>
      <c r="AF1622" s="4"/>
      <c r="AG1622" s="4"/>
      <c r="AH1622" s="4"/>
      <c r="AI1622" s="4"/>
      <c r="AJ1622" s="4"/>
      <c r="AK1622" s="4"/>
      <c r="AL1622" s="4"/>
      <c r="AM1622" s="4"/>
      <c r="AN1622" s="4"/>
      <c r="AO1622" s="4"/>
      <c r="AP1622" s="4" t="str">
        <f>VLOOKUP(AA1623,[1]Trộn!AA1622:AB4614,2,FALSE)</f>
        <v>#ERROR!</v>
      </c>
      <c r="AQ1622" s="4"/>
      <c r="AR1622" s="4"/>
      <c r="AS1622" s="4"/>
      <c r="AT1622" s="4"/>
      <c r="AU1622" s="4"/>
      <c r="AV1622" s="4"/>
      <c r="AW1622" s="4"/>
      <c r="AX1622" s="4"/>
      <c r="AY1622" s="4"/>
      <c r="AZ1622" s="4"/>
      <c r="BA1622" s="4"/>
      <c r="BB1622" s="4"/>
      <c r="BC1622" s="4"/>
      <c r="BD1622" s="4"/>
      <c r="BE1622" s="4"/>
      <c r="BF1622" s="4"/>
      <c r="BG1622" s="4"/>
      <c r="BH1622" s="4"/>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4"/>
      <c r="CE1622" s="4"/>
      <c r="CF1622" s="4"/>
      <c r="CG1622" s="4"/>
      <c r="CH1622" s="4"/>
      <c r="CI1622" s="4"/>
      <c r="CJ1622" s="4"/>
      <c r="CK1622" s="4"/>
      <c r="CL1622" s="4"/>
      <c r="CM1622" s="4"/>
    </row>
    <row r="1623" ht="14.25" customHeight="1">
      <c r="A1623" s="1" t="str">
        <f t="shared" si="326"/>
        <v/>
      </c>
      <c r="B1623" s="3">
        <f t="shared" si="327"/>
        <v>0</v>
      </c>
      <c r="C1623" s="4" t="s">
        <v>7958</v>
      </c>
      <c r="D1623" s="4" t="s">
        <v>7264</v>
      </c>
      <c r="E1623" s="4"/>
      <c r="F1623" s="4"/>
      <c r="G1623" s="4"/>
      <c r="H1623" s="4"/>
      <c r="I1623" s="4"/>
      <c r="J1623" s="4"/>
      <c r="K1623" s="4"/>
      <c r="L1623" s="4"/>
      <c r="M1623" s="4" t="s">
        <v>49</v>
      </c>
      <c r="N1623" s="4" t="s">
        <v>8</v>
      </c>
      <c r="O1623" s="4"/>
      <c r="P1623" s="4" t="s">
        <v>3674</v>
      </c>
      <c r="Q1623" s="4" t="s">
        <v>8</v>
      </c>
      <c r="R1623" s="4" t="s">
        <v>7960</v>
      </c>
      <c r="S1623" s="4" t="s">
        <v>7961</v>
      </c>
      <c r="T1623" s="4" t="s">
        <v>7962</v>
      </c>
      <c r="U1623" s="4" t="s">
        <v>7963</v>
      </c>
      <c r="V1623" s="4" t="s">
        <v>7964</v>
      </c>
      <c r="W1623" s="4" t="s">
        <v>7965</v>
      </c>
      <c r="X1623" s="4"/>
      <c r="Y1623" s="4"/>
      <c r="Z1623" s="4"/>
      <c r="AA1623" s="4">
        <v>1685.0</v>
      </c>
      <c r="AB1623" s="4" t="s">
        <v>47</v>
      </c>
      <c r="AC1623" s="4"/>
      <c r="AD1623" s="20" t="s">
        <v>1147</v>
      </c>
      <c r="AE1623" s="4"/>
      <c r="AF1623" s="4"/>
      <c r="AG1623" s="4"/>
      <c r="AH1623" s="4"/>
      <c r="AI1623" s="4"/>
      <c r="AJ1623" s="4"/>
      <c r="AK1623" s="4"/>
      <c r="AL1623" s="4"/>
      <c r="AM1623" s="4"/>
      <c r="AN1623" s="4"/>
      <c r="AO1623" s="4"/>
      <c r="AP1623" s="4" t="str">
        <f>VLOOKUP(AA1624,[1]Trộn!AA1623:AB4615,2,FALSE)</f>
        <v>#ERROR!</v>
      </c>
      <c r="AQ1623" s="4"/>
      <c r="AR1623" s="4"/>
      <c r="AS1623" s="4"/>
      <c r="AT1623" s="4"/>
      <c r="AU1623" s="4"/>
      <c r="AV1623" s="4"/>
      <c r="AW1623" s="4"/>
      <c r="AX1623" s="4"/>
      <c r="AY1623" s="4"/>
      <c r="AZ1623" s="4"/>
      <c r="BA1623" s="4"/>
      <c r="BB1623" s="4"/>
      <c r="BC1623" s="4"/>
      <c r="BD1623" s="4"/>
      <c r="BE1623" s="4"/>
      <c r="BF1623" s="4"/>
      <c r="BG1623" s="4"/>
      <c r="BH1623" s="4"/>
      <c r="BI1623" s="4"/>
      <c r="BJ1623" s="4"/>
      <c r="BK1623" s="4"/>
      <c r="BL1623" s="4"/>
      <c r="BM1623" s="4"/>
      <c r="BN1623" s="4"/>
      <c r="BO1623" s="4"/>
      <c r="BP1623" s="4"/>
      <c r="BQ1623" s="4"/>
      <c r="BR1623" s="4"/>
      <c r="BS1623" s="4"/>
      <c r="BT1623" s="4"/>
      <c r="BU1623" s="4"/>
      <c r="BV1623" s="4"/>
      <c r="BW1623" s="4"/>
      <c r="BX1623" s="4"/>
      <c r="BY1623" s="4"/>
      <c r="BZ1623" s="4"/>
      <c r="CA1623" s="4"/>
      <c r="CB1623" s="4"/>
      <c r="CC1623" s="4"/>
      <c r="CD1623" s="4"/>
      <c r="CE1623" s="4"/>
      <c r="CF1623" s="4"/>
      <c r="CG1623" s="4"/>
      <c r="CH1623" s="4"/>
      <c r="CI1623" s="4"/>
      <c r="CJ1623" s="4"/>
      <c r="CK1623" s="4"/>
      <c r="CL1623" s="4"/>
      <c r="CM1623" s="4"/>
    </row>
    <row r="1624" ht="14.25" customHeight="1">
      <c r="A1624" s="1" t="str">
        <f t="shared" si="326"/>
        <v/>
      </c>
      <c r="B1624" s="3" t="str">
        <f t="shared" si="327"/>
        <v>Tự do chọn</v>
      </c>
      <c r="C1624" s="4" t="s">
        <v>7958</v>
      </c>
      <c r="D1624" s="4" t="s">
        <v>7264</v>
      </c>
      <c r="E1624" s="4"/>
      <c r="F1624" s="4"/>
      <c r="G1624" s="4"/>
      <c r="H1624" s="4"/>
      <c r="I1624" s="4"/>
      <c r="J1624" s="4"/>
      <c r="K1624" s="4"/>
      <c r="L1624" s="4"/>
      <c r="M1624" s="4" t="s">
        <v>49</v>
      </c>
      <c r="N1624" s="4" t="s">
        <v>8</v>
      </c>
      <c r="O1624" s="4"/>
      <c r="P1624" s="4"/>
      <c r="Q1624" s="4"/>
      <c r="R1624" s="4"/>
      <c r="S1624" s="4"/>
      <c r="T1624" s="4"/>
      <c r="U1624" s="4"/>
      <c r="V1624" s="4"/>
      <c r="W1624" s="4"/>
      <c r="X1624" s="4"/>
      <c r="Y1624" s="4"/>
      <c r="Z1624" s="4"/>
      <c r="AA1624" s="4">
        <v>1685.0</v>
      </c>
      <c r="AB1624" s="4" t="s">
        <v>47</v>
      </c>
      <c r="AC1624" s="4"/>
      <c r="AD1624" s="20" t="s">
        <v>927</v>
      </c>
      <c r="AE1624" s="4"/>
      <c r="AF1624" s="4"/>
      <c r="AG1624" s="4"/>
      <c r="AH1624" s="4"/>
      <c r="AI1624" s="4"/>
      <c r="AJ1624" s="4"/>
      <c r="AK1624" s="4"/>
      <c r="AL1624" s="4"/>
      <c r="AM1624" s="4"/>
      <c r="AN1624" s="4"/>
      <c r="AO1624" s="4"/>
      <c r="AP1624" s="4" t="str">
        <f>VLOOKUP(AA1625,[1]Trộn!AA1624:AB4616,2,FALSE)</f>
        <v>#ERROR!</v>
      </c>
      <c r="AQ1624" s="4"/>
      <c r="AR1624" s="4"/>
      <c r="AS1624" s="4"/>
      <c r="AT1624" s="4"/>
      <c r="AU1624" s="4"/>
      <c r="AV1624" s="4"/>
      <c r="AW1624" s="4"/>
      <c r="AX1624" s="4"/>
      <c r="AY1624" s="4"/>
      <c r="AZ1624" s="4"/>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c r="CL1624" s="4"/>
      <c r="CM1624" s="4"/>
    </row>
    <row r="1625" ht="14.25" customHeight="1">
      <c r="A1625" s="1" t="str">
        <f t="shared" si="326"/>
        <v>OK</v>
      </c>
      <c r="B1625" s="3" t="str">
        <f t="shared" si="327"/>
        <v>OK</v>
      </c>
      <c r="C1625" s="4" t="s">
        <v>7958</v>
      </c>
      <c r="D1625" s="4" t="s">
        <v>7264</v>
      </c>
      <c r="E1625" s="4"/>
      <c r="F1625" s="4"/>
      <c r="G1625" s="4" t="s">
        <v>7959</v>
      </c>
      <c r="H1625" s="4"/>
      <c r="I1625" s="4"/>
      <c r="J1625" s="4"/>
      <c r="K1625" s="4"/>
      <c r="L1625" s="4"/>
      <c r="M1625" s="4" t="s">
        <v>48</v>
      </c>
      <c r="N1625" s="4" t="s">
        <v>8</v>
      </c>
      <c r="O1625" s="4" t="s">
        <v>102</v>
      </c>
      <c r="P1625" s="4" t="s">
        <v>103</v>
      </c>
      <c r="Q1625" s="4"/>
      <c r="R1625" s="4" t="s">
        <v>7966</v>
      </c>
      <c r="S1625" s="4" t="s">
        <v>7967</v>
      </c>
      <c r="T1625" s="4" t="s">
        <v>7968</v>
      </c>
      <c r="U1625" s="4" t="s">
        <v>7969</v>
      </c>
      <c r="V1625" s="4" t="s">
        <v>7970</v>
      </c>
      <c r="W1625" s="4" t="s">
        <v>7971</v>
      </c>
      <c r="X1625" s="4" t="s">
        <v>1100</v>
      </c>
      <c r="Y1625" s="4" t="s">
        <v>7972</v>
      </c>
      <c r="Z1625" s="4"/>
      <c r="AA1625" s="4">
        <v>1686.0</v>
      </c>
      <c r="AB1625" s="4" t="s">
        <v>48</v>
      </c>
      <c r="AC1625" s="4"/>
      <c r="AD1625" s="4"/>
      <c r="AE1625" s="4"/>
      <c r="AF1625" s="4"/>
      <c r="AG1625" s="4"/>
      <c r="AH1625" s="4"/>
      <c r="AI1625" s="4"/>
      <c r="AJ1625" s="4"/>
      <c r="AK1625" s="4"/>
      <c r="AL1625" s="4"/>
      <c r="AM1625" s="4"/>
      <c r="AN1625" s="4"/>
      <c r="AO1625" s="4"/>
      <c r="AP1625" s="4" t="str">
        <f>VLOOKUP(AA1626,[1]Trộn!AA1625:AB4617,2,FALSE)</f>
        <v>#ERROR!</v>
      </c>
      <c r="AQ1625" s="4"/>
      <c r="AR1625" s="4"/>
      <c r="AS1625" s="4"/>
      <c r="AT1625" s="4"/>
      <c r="AU1625" s="4"/>
      <c r="AV1625" s="4"/>
      <c r="AW1625" s="4"/>
      <c r="AX1625" s="4"/>
      <c r="AY1625" s="4"/>
      <c r="AZ1625" s="4"/>
      <c r="BA1625" s="4"/>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c r="CL1625" s="4"/>
      <c r="CM1625" s="4"/>
    </row>
    <row r="1626" ht="14.25" customHeight="1">
      <c r="A1626" s="1"/>
      <c r="B1626" s="3"/>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c r="BI1626" s="4"/>
      <c r="BJ1626" s="4"/>
      <c r="BK1626" s="4"/>
      <c r="BL1626" s="4"/>
      <c r="BM1626" s="4"/>
      <c r="BN1626" s="4"/>
      <c r="BO1626" s="4"/>
      <c r="BP1626" s="4"/>
      <c r="BQ1626" s="4"/>
      <c r="BR1626" s="4"/>
      <c r="BS1626" s="4"/>
      <c r="BT1626" s="4"/>
      <c r="BU1626" s="4"/>
      <c r="BV1626" s="4"/>
      <c r="BW1626" s="4"/>
      <c r="BX1626" s="4"/>
      <c r="BY1626" s="4"/>
      <c r="BZ1626" s="4"/>
      <c r="CA1626" s="4"/>
      <c r="CB1626" s="4"/>
      <c r="CC1626" s="4"/>
      <c r="CD1626" s="4"/>
      <c r="CE1626" s="4"/>
      <c r="CF1626" s="4"/>
      <c r="CG1626" s="4"/>
      <c r="CH1626" s="4"/>
      <c r="CI1626" s="4"/>
      <c r="CJ1626" s="4"/>
      <c r="CK1626" s="4"/>
      <c r="CL1626" s="4"/>
      <c r="CM1626" s="4"/>
    </row>
    <row r="1627" ht="14.25" customHeight="1">
      <c r="A1627" s="1" t="str">
        <f t="shared" ref="A1627:A1681" si="328">SWITCH(B1627,"OK",IF(ISBLANK(R1627),IF(ISBLANK(P1627),"Giữ chỗ nhóm","Giữ chỗ"),"OK"),"Chưa làm",IF(P1627&lt;&gt;"","Giữ chỗ",""),0,IF(ISBLANK(R1627),"Thêm",""),"")</f>
        <v/>
      </c>
      <c r="B1627" s="3">
        <f t="shared" ref="B1627:B1681" si="329">IF(Q1627&lt;&gt;"",0,IF(O1627="",IF(N1627="",,"Tự do chọn"),SWITCH(M1627,"KSTN",IF(LEFT(O1627,1)="A","OK","Sai lớp"),"CQ",IF(LEFT(O1627,1)="B","OK","Sai lớp"),"SIE",IF(LEFT(O1627,1)="C","OK","Sai lớp"),"VN",IF(LEFT(O1627,1)="D","OK","Sai lớp"),"VN-ICT",IF(LEFT(O1627,1)="D","OK","Sai lớp"),"Sai phân công")))</f>
        <v>0</v>
      </c>
      <c r="C1627" s="4" t="s">
        <v>7958</v>
      </c>
      <c r="D1627" s="4" t="s">
        <v>7264</v>
      </c>
      <c r="E1627" s="4"/>
      <c r="F1627" s="4"/>
      <c r="G1627" s="4"/>
      <c r="H1627" s="4"/>
      <c r="I1627" s="4"/>
      <c r="J1627" s="4"/>
      <c r="K1627" s="4"/>
      <c r="L1627" s="4"/>
      <c r="M1627" s="4"/>
      <c r="N1627" s="4"/>
      <c r="O1627" s="4"/>
      <c r="P1627" s="4" t="s">
        <v>1989</v>
      </c>
      <c r="Q1627" s="4" t="s">
        <v>9</v>
      </c>
      <c r="R1627" s="4" t="s">
        <v>7931</v>
      </c>
      <c r="S1627" s="4" t="s">
        <v>150</v>
      </c>
      <c r="T1627" s="4" t="s">
        <v>150</v>
      </c>
      <c r="U1627" s="4" t="s">
        <v>150</v>
      </c>
      <c r="V1627" s="4" t="s">
        <v>150</v>
      </c>
      <c r="W1627" s="4" t="s">
        <v>150</v>
      </c>
      <c r="X1627" s="4" t="s">
        <v>7973</v>
      </c>
      <c r="Y1627" s="4"/>
      <c r="Z1627" s="4" t="s">
        <v>7974</v>
      </c>
      <c r="AA1627" s="4">
        <v>1688.0</v>
      </c>
      <c r="AB1627" s="4" t="s">
        <v>49</v>
      </c>
      <c r="AC1627" s="4"/>
      <c r="AD1627" s="4"/>
      <c r="AE1627" s="4"/>
      <c r="AF1627" s="4"/>
      <c r="AG1627" s="4"/>
      <c r="AH1627" s="4"/>
      <c r="AI1627" s="4"/>
      <c r="AJ1627" s="4"/>
      <c r="AK1627" s="4"/>
      <c r="AL1627" s="4"/>
      <c r="AM1627" s="4"/>
      <c r="AN1627" s="4"/>
      <c r="AO1627" s="4"/>
      <c r="AP1627" s="4" t="str">
        <f>VLOOKUP(AA1628,[1]Trộn!AA1627:AB4619,2,FALSE)</f>
        <v>#ERROR!</v>
      </c>
      <c r="AQ1627" s="4"/>
      <c r="AR1627" s="4"/>
      <c r="AS1627" s="4"/>
      <c r="AT1627" s="4"/>
      <c r="AU1627" s="4"/>
      <c r="AV1627" s="4"/>
      <c r="AW1627" s="4"/>
      <c r="AX1627" s="4"/>
      <c r="AY1627" s="4"/>
      <c r="AZ1627" s="4"/>
      <c r="BA1627" s="4"/>
      <c r="BB1627" s="4"/>
      <c r="BC1627" s="4"/>
      <c r="BD1627" s="4"/>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c r="CL1627" s="4"/>
      <c r="CM1627" s="4"/>
    </row>
    <row r="1628" ht="14.25" customHeight="1">
      <c r="A1628" s="1" t="str">
        <f t="shared" si="328"/>
        <v/>
      </c>
      <c r="B1628" s="3">
        <f t="shared" si="329"/>
        <v>0</v>
      </c>
      <c r="C1628" s="4" t="s">
        <v>7975</v>
      </c>
      <c r="D1628" s="4" t="s">
        <v>7264</v>
      </c>
      <c r="E1628" s="4"/>
      <c r="F1628" s="4" t="s">
        <v>7976</v>
      </c>
      <c r="G1628" s="4" t="s">
        <v>7977</v>
      </c>
      <c r="H1628" s="4"/>
      <c r="I1628" s="4"/>
      <c r="J1628" s="4" t="s">
        <v>3099</v>
      </c>
      <c r="K1628" s="4"/>
      <c r="L1628" s="4"/>
      <c r="M1628" s="4" t="s">
        <v>49</v>
      </c>
      <c r="N1628" s="4" t="s">
        <v>8</v>
      </c>
      <c r="O1628" s="4" t="s">
        <v>4078</v>
      </c>
      <c r="P1628" s="4" t="s">
        <v>4388</v>
      </c>
      <c r="Q1628" s="4" t="s">
        <v>8</v>
      </c>
      <c r="R1628" s="4" t="s">
        <v>7978</v>
      </c>
      <c r="S1628" s="4" t="s">
        <v>2628</v>
      </c>
      <c r="T1628" s="4" t="s">
        <v>227</v>
      </c>
      <c r="U1628" s="4" t="s">
        <v>114</v>
      </c>
      <c r="V1628" s="4" t="s">
        <v>115</v>
      </c>
      <c r="W1628" s="4" t="s">
        <v>116</v>
      </c>
      <c r="X1628" s="4"/>
      <c r="Y1628" s="4"/>
      <c r="Z1628" s="4"/>
      <c r="AA1628" s="4">
        <v>1689.0</v>
      </c>
      <c r="AB1628" s="4" t="s">
        <v>47</v>
      </c>
      <c r="AC1628" s="4"/>
      <c r="AD1628" s="20" t="s">
        <v>215</v>
      </c>
      <c r="AE1628" s="4"/>
      <c r="AF1628" s="4"/>
      <c r="AG1628" s="4"/>
      <c r="AH1628" s="4"/>
      <c r="AI1628" s="4"/>
      <c r="AJ1628" s="4"/>
      <c r="AK1628" s="4"/>
      <c r="AL1628" s="4"/>
      <c r="AM1628" s="4"/>
      <c r="AN1628" s="4"/>
      <c r="AO1628" s="4"/>
      <c r="AP1628" s="4" t="str">
        <f>VLOOKUP(AA1629,[1]Trộn!AA1628:AB4620,2,FALSE)</f>
        <v>#ERROR!</v>
      </c>
      <c r="AQ1628" s="4"/>
      <c r="AR1628" s="4"/>
      <c r="AS1628" s="4"/>
      <c r="AT1628" s="4"/>
      <c r="AU1628" s="4"/>
      <c r="AV1628" s="4"/>
      <c r="AW1628" s="4"/>
      <c r="AX1628" s="4"/>
      <c r="AY1628" s="4"/>
      <c r="AZ1628" s="4"/>
      <c r="BA1628" s="4"/>
      <c r="BB1628" s="4"/>
      <c r="BC1628" s="4"/>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c r="CL1628" s="4"/>
      <c r="CM1628" s="4"/>
    </row>
    <row r="1629" ht="14.25" customHeight="1">
      <c r="A1629" s="1" t="str">
        <f t="shared" si="328"/>
        <v>Giữ chỗ</v>
      </c>
      <c r="B1629" s="3" t="str">
        <f t="shared" si="329"/>
        <v>OK</v>
      </c>
      <c r="C1629" s="4" t="s">
        <v>7975</v>
      </c>
      <c r="D1629" s="4" t="s">
        <v>7264</v>
      </c>
      <c r="E1629" s="4"/>
      <c r="F1629" s="4" t="s">
        <v>7976</v>
      </c>
      <c r="G1629" s="4" t="s">
        <v>7977</v>
      </c>
      <c r="H1629" s="4"/>
      <c r="I1629" s="4"/>
      <c r="J1629" s="4" t="s">
        <v>3099</v>
      </c>
      <c r="K1629" s="4"/>
      <c r="L1629" s="4"/>
      <c r="M1629" s="4" t="s">
        <v>49</v>
      </c>
      <c r="N1629" s="4" t="s">
        <v>8</v>
      </c>
      <c r="O1629" s="4" t="s">
        <v>4078</v>
      </c>
      <c r="P1629" s="4" t="s">
        <v>4388</v>
      </c>
      <c r="Q1629" s="4"/>
      <c r="R1629" s="4"/>
      <c r="S1629" s="4"/>
      <c r="T1629" s="4"/>
      <c r="U1629" s="4"/>
      <c r="V1629" s="4"/>
      <c r="W1629" s="4"/>
      <c r="X1629" s="4"/>
      <c r="Y1629" s="4"/>
      <c r="Z1629" s="4"/>
      <c r="AA1629" s="4">
        <v>1689.0</v>
      </c>
      <c r="AB1629" s="4" t="s">
        <v>47</v>
      </c>
      <c r="AC1629" s="4"/>
      <c r="AD1629" s="20" t="s">
        <v>816</v>
      </c>
      <c r="AE1629" s="4"/>
      <c r="AF1629" s="4"/>
      <c r="AG1629" s="4"/>
      <c r="AH1629" s="4"/>
      <c r="AI1629" s="4"/>
      <c r="AJ1629" s="4"/>
      <c r="AK1629" s="4"/>
      <c r="AL1629" s="4"/>
      <c r="AM1629" s="4"/>
      <c r="AN1629" s="4"/>
      <c r="AO1629" s="4"/>
      <c r="AP1629" s="4" t="str">
        <f>VLOOKUP(AA1630,[1]Trộn!AA1629:AB4621,2,FALSE)</f>
        <v>#ERROR!</v>
      </c>
      <c r="AQ1629" s="4"/>
      <c r="AR1629" s="4"/>
      <c r="AS1629" s="4"/>
      <c r="AT1629" s="4"/>
      <c r="AU1629" s="4"/>
      <c r="AV1629" s="4"/>
      <c r="AW1629" s="4"/>
      <c r="AX1629" s="4"/>
      <c r="AY1629" s="4"/>
      <c r="AZ1629" s="4"/>
      <c r="BA1629" s="4"/>
      <c r="BB1629" s="4"/>
      <c r="BC1629" s="4"/>
      <c r="BD1629" s="4"/>
      <c r="BE1629" s="4"/>
      <c r="BF1629" s="4"/>
      <c r="BG1629" s="4"/>
      <c r="BH1629" s="4"/>
      <c r="BI1629" s="4"/>
      <c r="BJ1629" s="4"/>
      <c r="BK1629" s="4"/>
      <c r="BL1629" s="4"/>
      <c r="BM1629" s="4"/>
      <c r="BN1629" s="4"/>
      <c r="BO1629" s="4"/>
      <c r="BP1629" s="4"/>
      <c r="BQ1629" s="4"/>
      <c r="BR1629" s="4"/>
      <c r="BS1629" s="4"/>
      <c r="BT1629" s="4"/>
      <c r="BU1629" s="4"/>
      <c r="BV1629" s="4"/>
      <c r="BW1629" s="4"/>
      <c r="BX1629" s="4"/>
      <c r="BY1629" s="4"/>
      <c r="BZ1629" s="4"/>
      <c r="CA1629" s="4"/>
      <c r="CB1629" s="4"/>
      <c r="CC1629" s="4"/>
      <c r="CD1629" s="4"/>
      <c r="CE1629" s="4"/>
      <c r="CF1629" s="4"/>
      <c r="CG1629" s="4"/>
      <c r="CH1629" s="4"/>
      <c r="CI1629" s="4"/>
      <c r="CJ1629" s="4"/>
      <c r="CK1629" s="4"/>
      <c r="CL1629" s="4"/>
      <c r="CM1629" s="4"/>
    </row>
    <row r="1630" ht="14.25" customHeight="1">
      <c r="A1630" s="1" t="str">
        <f t="shared" si="328"/>
        <v>OK</v>
      </c>
      <c r="B1630" s="3" t="str">
        <f t="shared" si="329"/>
        <v>OK</v>
      </c>
      <c r="C1630" s="4" t="s">
        <v>7975</v>
      </c>
      <c r="D1630" s="4" t="s">
        <v>7264</v>
      </c>
      <c r="E1630" s="4"/>
      <c r="F1630" s="4"/>
      <c r="G1630" s="4"/>
      <c r="H1630" s="4"/>
      <c r="I1630" s="4"/>
      <c r="J1630" s="4"/>
      <c r="K1630" s="4"/>
      <c r="L1630" s="4"/>
      <c r="M1630" s="4" t="s">
        <v>49</v>
      </c>
      <c r="N1630" s="4" t="s">
        <v>8</v>
      </c>
      <c r="O1630" s="4" t="s">
        <v>3275</v>
      </c>
      <c r="P1630" s="4" t="s">
        <v>4285</v>
      </c>
      <c r="Q1630" s="4"/>
      <c r="R1630" s="4" t="s">
        <v>7979</v>
      </c>
      <c r="S1630" s="4" t="s">
        <v>7980</v>
      </c>
      <c r="T1630" s="4" t="s">
        <v>7981</v>
      </c>
      <c r="U1630" s="4" t="s">
        <v>7982</v>
      </c>
      <c r="V1630" s="4" t="s">
        <v>7983</v>
      </c>
      <c r="W1630" s="4" t="s">
        <v>7984</v>
      </c>
      <c r="X1630" s="4"/>
      <c r="Y1630" s="4"/>
      <c r="Z1630" s="4"/>
      <c r="AA1630" s="4">
        <v>1690.0</v>
      </c>
      <c r="AB1630" s="4" t="s">
        <v>47</v>
      </c>
      <c r="AC1630" s="4"/>
      <c r="AD1630" s="20" t="s">
        <v>544</v>
      </c>
      <c r="AE1630" s="4"/>
      <c r="AF1630" s="4"/>
      <c r="AG1630" s="4"/>
      <c r="AH1630" s="4"/>
      <c r="AI1630" s="4"/>
      <c r="AJ1630" s="4"/>
      <c r="AK1630" s="4"/>
      <c r="AL1630" s="4"/>
      <c r="AM1630" s="4"/>
      <c r="AN1630" s="4"/>
      <c r="AO1630" s="4"/>
      <c r="AP1630" s="4" t="str">
        <f>VLOOKUP(AA1631,[1]Trộn!AA1630:AB4622,2,FALSE)</f>
        <v>#ERROR!</v>
      </c>
      <c r="AQ1630" s="4"/>
      <c r="AR1630" s="4"/>
      <c r="AS1630" s="4"/>
      <c r="AT1630" s="4"/>
      <c r="AU1630" s="4"/>
      <c r="AV1630" s="4"/>
      <c r="AW1630" s="4"/>
      <c r="AX1630" s="4"/>
      <c r="AY1630" s="4"/>
      <c r="AZ1630" s="4"/>
      <c r="BA1630" s="4"/>
      <c r="BB1630" s="4"/>
      <c r="BC1630" s="4"/>
      <c r="BD1630" s="4"/>
      <c r="BE1630" s="4"/>
      <c r="BF1630" s="4"/>
      <c r="BG1630" s="4"/>
      <c r="BH1630" s="4"/>
      <c r="BI1630" s="4"/>
      <c r="BJ1630" s="4"/>
      <c r="BK1630" s="4"/>
      <c r="BL1630" s="4"/>
      <c r="BM1630" s="4"/>
      <c r="BN1630" s="4"/>
      <c r="BO1630" s="4"/>
      <c r="BP1630" s="4"/>
      <c r="BQ1630" s="4"/>
      <c r="BR1630" s="4"/>
      <c r="BS1630" s="4"/>
      <c r="BT1630" s="4"/>
      <c r="BU1630" s="4"/>
      <c r="BV1630" s="4"/>
      <c r="BW1630" s="4"/>
      <c r="BX1630" s="4"/>
      <c r="BY1630" s="4"/>
      <c r="BZ1630" s="4"/>
      <c r="CA1630" s="4"/>
      <c r="CB1630" s="4"/>
      <c r="CC1630" s="4"/>
      <c r="CD1630" s="4"/>
      <c r="CE1630" s="4"/>
      <c r="CF1630" s="4"/>
      <c r="CG1630" s="4"/>
      <c r="CH1630" s="4"/>
      <c r="CI1630" s="4"/>
      <c r="CJ1630" s="4"/>
      <c r="CK1630" s="4"/>
      <c r="CL1630" s="4"/>
      <c r="CM1630" s="4"/>
    </row>
    <row r="1631" ht="14.25" customHeight="1">
      <c r="A1631" s="1" t="str">
        <f t="shared" si="328"/>
        <v>Giữ chỗ</v>
      </c>
      <c r="B1631" s="3" t="str">
        <f t="shared" si="329"/>
        <v>OK</v>
      </c>
      <c r="C1631" s="4" t="s">
        <v>7975</v>
      </c>
      <c r="D1631" s="4" t="s">
        <v>7264</v>
      </c>
      <c r="E1631" s="4"/>
      <c r="F1631" s="4"/>
      <c r="G1631" s="4"/>
      <c r="H1631" s="4"/>
      <c r="I1631" s="4"/>
      <c r="J1631" s="4"/>
      <c r="K1631" s="4"/>
      <c r="L1631" s="4"/>
      <c r="M1631" s="4" t="s">
        <v>49</v>
      </c>
      <c r="N1631" s="4" t="s">
        <v>8</v>
      </c>
      <c r="O1631" s="4" t="s">
        <v>3275</v>
      </c>
      <c r="P1631" s="4" t="s">
        <v>4285</v>
      </c>
      <c r="Q1631" s="4"/>
      <c r="R1631" s="4"/>
      <c r="S1631" s="4"/>
      <c r="T1631" s="4"/>
      <c r="U1631" s="4"/>
      <c r="V1631" s="4"/>
      <c r="W1631" s="4"/>
      <c r="X1631" s="4"/>
      <c r="Y1631" s="4"/>
      <c r="Z1631" s="4"/>
      <c r="AA1631" s="4">
        <v>1690.0</v>
      </c>
      <c r="AB1631" s="4" t="s">
        <v>47</v>
      </c>
      <c r="AC1631" s="4"/>
      <c r="AD1631" s="20" t="s">
        <v>270</v>
      </c>
      <c r="AE1631" s="4"/>
      <c r="AF1631" s="4"/>
      <c r="AG1631" s="4"/>
      <c r="AH1631" s="4"/>
      <c r="AI1631" s="4"/>
      <c r="AJ1631" s="4"/>
      <c r="AK1631" s="4"/>
      <c r="AL1631" s="4"/>
      <c r="AM1631" s="4"/>
      <c r="AN1631" s="4"/>
      <c r="AO1631" s="4"/>
      <c r="AP1631" s="4" t="str">
        <f>VLOOKUP(AA1632,[1]Trộn!AA1631:AB4623,2,FALSE)</f>
        <v>#ERROR!</v>
      </c>
      <c r="AQ1631" s="4"/>
      <c r="AR1631" s="4"/>
      <c r="AS1631" s="4"/>
      <c r="AT1631" s="4"/>
      <c r="AU1631" s="4"/>
      <c r="AV1631" s="4"/>
      <c r="AW1631" s="4"/>
      <c r="AX1631" s="4"/>
      <c r="AY1631" s="4"/>
      <c r="AZ1631" s="4"/>
      <c r="BA1631" s="4"/>
      <c r="BB1631" s="4"/>
      <c r="BC1631" s="4"/>
      <c r="BD1631" s="4"/>
      <c r="BE1631" s="4"/>
      <c r="BF1631" s="4"/>
      <c r="BG1631" s="4"/>
      <c r="BH1631" s="4"/>
      <c r="BI1631" s="4"/>
      <c r="BJ1631" s="4"/>
      <c r="BK1631" s="4"/>
      <c r="BL1631" s="4"/>
      <c r="BM1631" s="4"/>
      <c r="BN1631" s="4"/>
      <c r="BO1631" s="4"/>
      <c r="BP1631" s="4"/>
      <c r="BQ1631" s="4"/>
      <c r="BR1631" s="4"/>
      <c r="BS1631" s="4"/>
      <c r="BT1631" s="4"/>
      <c r="BU1631" s="4"/>
      <c r="BV1631" s="4"/>
      <c r="BW1631" s="4"/>
      <c r="BX1631" s="4"/>
      <c r="BY1631" s="4"/>
      <c r="BZ1631" s="4"/>
      <c r="CA1631" s="4"/>
      <c r="CB1631" s="4"/>
      <c r="CC1631" s="4"/>
      <c r="CD1631" s="4"/>
      <c r="CE1631" s="4"/>
      <c r="CF1631" s="4"/>
      <c r="CG1631" s="4"/>
      <c r="CH1631" s="4"/>
      <c r="CI1631" s="4"/>
      <c r="CJ1631" s="4"/>
      <c r="CK1631" s="4"/>
      <c r="CL1631" s="4"/>
      <c r="CM1631" s="4"/>
    </row>
    <row r="1632" ht="14.25" customHeight="1">
      <c r="A1632" s="1" t="str">
        <f t="shared" si="328"/>
        <v>OK</v>
      </c>
      <c r="B1632" s="3" t="str">
        <f t="shared" si="329"/>
        <v>OK</v>
      </c>
      <c r="C1632" s="4" t="s">
        <v>7975</v>
      </c>
      <c r="D1632" s="4" t="s">
        <v>7264</v>
      </c>
      <c r="E1632" s="4"/>
      <c r="F1632" s="4"/>
      <c r="G1632" s="4"/>
      <c r="H1632" s="4"/>
      <c r="I1632" s="4"/>
      <c r="J1632" s="4"/>
      <c r="K1632" s="4"/>
      <c r="L1632" s="4"/>
      <c r="M1632" s="4" t="s">
        <v>49</v>
      </c>
      <c r="N1632" s="4" t="s">
        <v>8</v>
      </c>
      <c r="O1632" s="4" t="s">
        <v>4078</v>
      </c>
      <c r="P1632" s="4" t="s">
        <v>4388</v>
      </c>
      <c r="Q1632" s="4"/>
      <c r="R1632" s="4" t="s">
        <v>7985</v>
      </c>
      <c r="S1632" s="4" t="s">
        <v>2628</v>
      </c>
      <c r="T1632" s="4" t="s">
        <v>227</v>
      </c>
      <c r="U1632" s="4" t="s">
        <v>114</v>
      </c>
      <c r="V1632" s="4" t="s">
        <v>115</v>
      </c>
      <c r="W1632" s="4" t="s">
        <v>116</v>
      </c>
      <c r="X1632" s="4"/>
      <c r="Y1632" s="4"/>
      <c r="Z1632" s="4"/>
      <c r="AA1632" s="4">
        <v>1691.0</v>
      </c>
      <c r="AB1632" s="4" t="s">
        <v>47</v>
      </c>
      <c r="AC1632" s="4"/>
      <c r="AD1632" s="20" t="s">
        <v>1060</v>
      </c>
      <c r="AE1632" s="4"/>
      <c r="AF1632" s="4"/>
      <c r="AG1632" s="4"/>
      <c r="AH1632" s="4"/>
      <c r="AI1632" s="4"/>
      <c r="AJ1632" s="4"/>
      <c r="AK1632" s="4"/>
      <c r="AL1632" s="4"/>
      <c r="AM1632" s="4"/>
      <c r="AN1632" s="4"/>
      <c r="AO1632" s="4"/>
      <c r="AP1632" s="4" t="str">
        <f>VLOOKUP(AA1633,[1]Trộn!AA1632:AB4624,2,FALSE)</f>
        <v>#ERROR!</v>
      </c>
      <c r="AQ1632" s="4"/>
      <c r="AR1632" s="4"/>
      <c r="AS1632" s="4"/>
      <c r="AT1632" s="4"/>
      <c r="AU1632" s="4"/>
      <c r="AV1632" s="4"/>
      <c r="AW1632" s="4"/>
      <c r="AX1632" s="4"/>
      <c r="AY1632" s="4"/>
      <c r="AZ1632" s="4"/>
      <c r="BA1632" s="4"/>
      <c r="BB1632" s="4"/>
      <c r="BC1632" s="4"/>
      <c r="BD1632" s="4"/>
      <c r="BE1632" s="4"/>
      <c r="BF1632" s="4"/>
      <c r="BG1632" s="4"/>
      <c r="BH1632" s="4"/>
      <c r="BI1632" s="4"/>
      <c r="BJ1632" s="4"/>
      <c r="BK1632" s="4"/>
      <c r="BL1632" s="4"/>
      <c r="BM1632" s="4"/>
      <c r="BN1632" s="4"/>
      <c r="BO1632" s="4"/>
      <c r="BP1632" s="4"/>
      <c r="BQ1632" s="4"/>
      <c r="BR1632" s="4"/>
      <c r="BS1632" s="4"/>
      <c r="BT1632" s="4"/>
      <c r="BU1632" s="4"/>
      <c r="BV1632" s="4"/>
      <c r="BW1632" s="4"/>
      <c r="BX1632" s="4"/>
      <c r="BY1632" s="4"/>
      <c r="BZ1632" s="4"/>
      <c r="CA1632" s="4"/>
      <c r="CB1632" s="4"/>
      <c r="CC1632" s="4"/>
      <c r="CD1632" s="4"/>
      <c r="CE1632" s="4"/>
      <c r="CF1632" s="4"/>
      <c r="CG1632" s="4"/>
      <c r="CH1632" s="4"/>
      <c r="CI1632" s="4"/>
      <c r="CJ1632" s="4"/>
      <c r="CK1632" s="4"/>
      <c r="CL1632" s="4"/>
      <c r="CM1632" s="4"/>
    </row>
    <row r="1633" ht="14.25" customHeight="1">
      <c r="A1633" s="1" t="str">
        <f t="shared" si="328"/>
        <v>Giữ chỗ</v>
      </c>
      <c r="B1633" s="3" t="str">
        <f t="shared" si="329"/>
        <v>OK</v>
      </c>
      <c r="C1633" s="4" t="s">
        <v>7975</v>
      </c>
      <c r="D1633" s="4" t="s">
        <v>7264</v>
      </c>
      <c r="E1633" s="4"/>
      <c r="F1633" s="4"/>
      <c r="G1633" s="4"/>
      <c r="H1633" s="4"/>
      <c r="I1633" s="4"/>
      <c r="J1633" s="4"/>
      <c r="K1633" s="4"/>
      <c r="L1633" s="4"/>
      <c r="M1633" s="4" t="s">
        <v>49</v>
      </c>
      <c r="N1633" s="4" t="s">
        <v>8</v>
      </c>
      <c r="O1633" s="4" t="s">
        <v>3028</v>
      </c>
      <c r="P1633" s="4" t="s">
        <v>6881</v>
      </c>
      <c r="Q1633" s="4"/>
      <c r="R1633" s="4"/>
      <c r="S1633" s="4"/>
      <c r="T1633" s="4"/>
      <c r="U1633" s="4"/>
      <c r="V1633" s="4"/>
      <c r="W1633" s="4"/>
      <c r="X1633" s="4"/>
      <c r="Y1633" s="4"/>
      <c r="Z1633" s="4"/>
      <c r="AA1633" s="4">
        <v>1691.0</v>
      </c>
      <c r="AB1633" s="4" t="s">
        <v>47</v>
      </c>
      <c r="AC1633" s="4"/>
      <c r="AD1633" s="20" t="s">
        <v>816</v>
      </c>
      <c r="AE1633" s="4"/>
      <c r="AF1633" s="4"/>
      <c r="AG1633" s="4"/>
      <c r="AH1633" s="4"/>
      <c r="AI1633" s="4"/>
      <c r="AJ1633" s="4"/>
      <c r="AK1633" s="4"/>
      <c r="AL1633" s="4"/>
      <c r="AM1633" s="4"/>
      <c r="AN1633" s="4"/>
      <c r="AO1633" s="4"/>
      <c r="AP1633" s="4" t="str">
        <f>VLOOKUP(AA1634,[1]Trộn!AA1633:AB4625,2,FALSE)</f>
        <v>#ERROR!</v>
      </c>
      <c r="AQ1633" s="4"/>
      <c r="AR1633" s="4"/>
      <c r="AS1633" s="4"/>
      <c r="AT1633" s="4"/>
      <c r="AU1633" s="4"/>
      <c r="AV1633" s="4"/>
      <c r="AW1633" s="4"/>
      <c r="AX1633" s="4"/>
      <c r="AY1633" s="4"/>
      <c r="AZ1633" s="4"/>
      <c r="BA1633" s="4"/>
      <c r="BB1633" s="4"/>
      <c r="BC1633" s="4"/>
      <c r="BD1633" s="4"/>
      <c r="BE1633" s="4"/>
      <c r="BF1633" s="4"/>
      <c r="BG1633" s="4"/>
      <c r="BH1633" s="4"/>
      <c r="BI1633" s="4"/>
      <c r="BJ1633" s="4"/>
      <c r="BK1633" s="4"/>
      <c r="BL1633" s="4"/>
      <c r="BM1633" s="4"/>
      <c r="BN1633" s="4"/>
      <c r="BO1633" s="4"/>
      <c r="BP1633" s="4"/>
      <c r="BQ1633" s="4"/>
      <c r="BR1633" s="4"/>
      <c r="BS1633" s="4"/>
      <c r="BT1633" s="4"/>
      <c r="BU1633" s="4"/>
      <c r="BV1633" s="4"/>
      <c r="BW1633" s="4"/>
      <c r="BX1633" s="4"/>
      <c r="BY1633" s="4"/>
      <c r="BZ1633" s="4"/>
      <c r="CA1633" s="4"/>
      <c r="CB1633" s="4"/>
      <c r="CC1633" s="4"/>
      <c r="CD1633" s="4"/>
      <c r="CE1633" s="4"/>
      <c r="CF1633" s="4"/>
      <c r="CG1633" s="4"/>
      <c r="CH1633" s="4"/>
      <c r="CI1633" s="4"/>
      <c r="CJ1633" s="4"/>
      <c r="CK1633" s="4"/>
      <c r="CL1633" s="4"/>
      <c r="CM1633" s="4"/>
    </row>
    <row r="1634" ht="14.25" customHeight="1">
      <c r="A1634" s="1" t="str">
        <f t="shared" si="328"/>
        <v/>
      </c>
      <c r="B1634" s="3">
        <f t="shared" si="329"/>
        <v>0</v>
      </c>
      <c r="C1634" s="4" t="s">
        <v>7975</v>
      </c>
      <c r="D1634" s="4" t="s">
        <v>7264</v>
      </c>
      <c r="E1634" s="4"/>
      <c r="F1634" s="4" t="s">
        <v>7976</v>
      </c>
      <c r="G1634" s="4" t="s">
        <v>7977</v>
      </c>
      <c r="H1634" s="4"/>
      <c r="I1634" s="4"/>
      <c r="J1634" s="4" t="s">
        <v>3099</v>
      </c>
      <c r="K1634" s="4"/>
      <c r="L1634" s="4"/>
      <c r="M1634" s="4"/>
      <c r="N1634" s="4"/>
      <c r="O1634" s="4"/>
      <c r="P1634" s="4" t="s">
        <v>7784</v>
      </c>
      <c r="Q1634" s="4" t="s">
        <v>8</v>
      </c>
      <c r="R1634" s="4" t="s">
        <v>7986</v>
      </c>
      <c r="S1634" s="4" t="s">
        <v>7987</v>
      </c>
      <c r="T1634" s="4" t="s">
        <v>7988</v>
      </c>
      <c r="U1634" s="4" t="s">
        <v>7989</v>
      </c>
      <c r="V1634" s="4" t="s">
        <v>7681</v>
      </c>
      <c r="W1634" s="4" t="s">
        <v>150</v>
      </c>
      <c r="X1634" s="4" t="s">
        <v>171</v>
      </c>
      <c r="Y1634" s="4"/>
      <c r="Z1634" s="4" t="s">
        <v>7990</v>
      </c>
      <c r="AA1634" s="4">
        <v>1692.0</v>
      </c>
      <c r="AB1634" s="4" t="s">
        <v>49</v>
      </c>
      <c r="AC1634" s="4"/>
      <c r="AD1634" s="4"/>
      <c r="AE1634" s="4"/>
      <c r="AF1634" s="4"/>
      <c r="AG1634" s="4"/>
      <c r="AH1634" s="4"/>
      <c r="AI1634" s="4"/>
      <c r="AJ1634" s="4"/>
      <c r="AK1634" s="4"/>
      <c r="AL1634" s="4"/>
      <c r="AM1634" s="4"/>
      <c r="AN1634" s="4"/>
      <c r="AO1634" s="4"/>
      <c r="AP1634" s="4" t="str">
        <f>VLOOKUP(AA1635,[1]Trộn!AA1634:AB4626,2,FALSE)</f>
        <v>#ERROR!</v>
      </c>
      <c r="AQ1634" s="4"/>
      <c r="AR1634" s="4"/>
      <c r="AS1634" s="4"/>
      <c r="AT1634" s="4"/>
      <c r="AU1634" s="4"/>
      <c r="AV1634" s="4"/>
      <c r="AW1634" s="4"/>
      <c r="AX1634" s="4"/>
      <c r="AY1634" s="4"/>
      <c r="AZ1634" s="4"/>
      <c r="BA1634" s="4"/>
      <c r="BB1634" s="4"/>
      <c r="BC1634" s="4"/>
      <c r="BD1634" s="4"/>
      <c r="BE1634" s="4"/>
      <c r="BF1634" s="4"/>
      <c r="BG1634" s="4"/>
      <c r="BH1634" s="4"/>
      <c r="BI1634" s="4"/>
      <c r="BJ1634" s="4"/>
      <c r="BK1634" s="4"/>
      <c r="BL1634" s="4"/>
      <c r="BM1634" s="4"/>
      <c r="BN1634" s="4"/>
      <c r="BO1634" s="4"/>
      <c r="BP1634" s="4"/>
      <c r="BQ1634" s="4"/>
      <c r="BR1634" s="4"/>
      <c r="BS1634" s="4"/>
      <c r="BT1634" s="4"/>
      <c r="BU1634" s="4"/>
      <c r="BV1634" s="4"/>
      <c r="BW1634" s="4"/>
      <c r="BX1634" s="4"/>
      <c r="BY1634" s="4"/>
      <c r="BZ1634" s="4"/>
      <c r="CA1634" s="4"/>
      <c r="CB1634" s="4"/>
      <c r="CC1634" s="4"/>
      <c r="CD1634" s="4"/>
      <c r="CE1634" s="4"/>
      <c r="CF1634" s="4"/>
      <c r="CG1634" s="4"/>
      <c r="CH1634" s="4"/>
      <c r="CI1634" s="4"/>
      <c r="CJ1634" s="4"/>
      <c r="CK1634" s="4"/>
      <c r="CL1634" s="4"/>
      <c r="CM1634" s="4"/>
    </row>
    <row r="1635" ht="14.25" customHeight="1">
      <c r="A1635" s="1" t="str">
        <f t="shared" si="328"/>
        <v/>
      </c>
      <c r="B1635" s="3">
        <f t="shared" si="329"/>
        <v>0</v>
      </c>
      <c r="C1635" s="4" t="s">
        <v>7975</v>
      </c>
      <c r="D1635" s="4" t="s">
        <v>7264</v>
      </c>
      <c r="E1635" s="4"/>
      <c r="F1635" s="4"/>
      <c r="G1635" s="4"/>
      <c r="H1635" s="4"/>
      <c r="I1635" s="4"/>
      <c r="J1635" s="4"/>
      <c r="K1635" s="4"/>
      <c r="L1635" s="4"/>
      <c r="M1635" s="4"/>
      <c r="N1635" s="4"/>
      <c r="O1635" s="4"/>
      <c r="P1635" s="4"/>
      <c r="Q1635" s="4" t="s">
        <v>5</v>
      </c>
      <c r="R1635" s="4" t="s">
        <v>7991</v>
      </c>
      <c r="S1635" s="4" t="s">
        <v>7992</v>
      </c>
      <c r="T1635" s="4" t="s">
        <v>7993</v>
      </c>
      <c r="U1635" s="4" t="s">
        <v>7992</v>
      </c>
      <c r="V1635" s="4" t="s">
        <v>7994</v>
      </c>
      <c r="W1635" s="4" t="s">
        <v>7995</v>
      </c>
      <c r="X1635" s="4"/>
      <c r="Y1635" s="4"/>
      <c r="Z1635" s="4" t="s">
        <v>722</v>
      </c>
      <c r="AA1635" s="4">
        <v>1693.0</v>
      </c>
      <c r="AB1635" s="4" t="s">
        <v>49</v>
      </c>
      <c r="AC1635" s="4"/>
      <c r="AD1635" s="4"/>
      <c r="AE1635" s="4"/>
      <c r="AF1635" s="4"/>
      <c r="AG1635" s="4"/>
      <c r="AH1635" s="4"/>
      <c r="AI1635" s="4"/>
      <c r="AJ1635" s="4"/>
      <c r="AK1635" s="4"/>
      <c r="AL1635" s="4"/>
      <c r="AM1635" s="4"/>
      <c r="AN1635" s="4"/>
      <c r="AO1635" s="4"/>
      <c r="AP1635" s="4" t="str">
        <f>VLOOKUP(AA1636,[1]Trộn!AA1635:AB4627,2,FALSE)</f>
        <v>#ERROR!</v>
      </c>
      <c r="AQ1635" s="4"/>
      <c r="AR1635" s="4"/>
      <c r="AS1635" s="4"/>
      <c r="AT1635" s="4"/>
      <c r="AU1635" s="4"/>
      <c r="AV1635" s="4"/>
      <c r="AW1635" s="4"/>
      <c r="AX1635" s="4"/>
      <c r="AY1635" s="4"/>
      <c r="AZ1635" s="4"/>
      <c r="BA1635" s="4"/>
      <c r="BB1635" s="4"/>
      <c r="BC1635" s="4"/>
      <c r="BD1635" s="4"/>
      <c r="BE1635" s="4"/>
      <c r="BF1635" s="4"/>
      <c r="BG1635" s="4"/>
      <c r="BH1635" s="4"/>
      <c r="BI1635" s="4"/>
      <c r="BJ1635" s="4"/>
      <c r="BK1635" s="4"/>
      <c r="BL1635" s="4"/>
      <c r="BM1635" s="4"/>
      <c r="BN1635" s="4"/>
      <c r="BO1635" s="4"/>
      <c r="BP1635" s="4"/>
      <c r="BQ1635" s="4"/>
      <c r="BR1635" s="4"/>
      <c r="BS1635" s="4"/>
      <c r="BT1635" s="4"/>
      <c r="BU1635" s="4"/>
      <c r="BV1635" s="4"/>
      <c r="BW1635" s="4"/>
      <c r="BX1635" s="4"/>
      <c r="BY1635" s="4"/>
      <c r="BZ1635" s="4"/>
      <c r="CA1635" s="4"/>
      <c r="CB1635" s="4"/>
      <c r="CC1635" s="4"/>
      <c r="CD1635" s="4"/>
      <c r="CE1635" s="4"/>
      <c r="CF1635" s="4"/>
      <c r="CG1635" s="4"/>
      <c r="CH1635" s="4"/>
      <c r="CI1635" s="4"/>
      <c r="CJ1635" s="4"/>
      <c r="CK1635" s="4"/>
      <c r="CL1635" s="4"/>
      <c r="CM1635" s="4"/>
    </row>
    <row r="1636" ht="14.25" customHeight="1">
      <c r="A1636" s="1" t="str">
        <f t="shared" si="328"/>
        <v/>
      </c>
      <c r="B1636" s="3">
        <f t="shared" si="329"/>
        <v>0</v>
      </c>
      <c r="C1636" s="4" t="s">
        <v>7975</v>
      </c>
      <c r="D1636" s="4" t="s">
        <v>7264</v>
      </c>
      <c r="E1636" s="4"/>
      <c r="F1636" s="4"/>
      <c r="G1636" s="4"/>
      <c r="H1636" s="4"/>
      <c r="I1636" s="4"/>
      <c r="J1636" s="4"/>
      <c r="K1636" s="4"/>
      <c r="L1636" s="4"/>
      <c r="M1636" s="4"/>
      <c r="N1636" s="4"/>
      <c r="O1636" s="4"/>
      <c r="P1636" s="4"/>
      <c r="Q1636" s="4" t="s">
        <v>9</v>
      </c>
      <c r="R1636" s="4" t="s">
        <v>7996</v>
      </c>
      <c r="S1636" s="4"/>
      <c r="T1636" s="4"/>
      <c r="U1636" s="4"/>
      <c r="V1636" s="4"/>
      <c r="W1636" s="4"/>
      <c r="X1636" s="4"/>
      <c r="Y1636" s="4"/>
      <c r="Z1636" s="4" t="s">
        <v>7997</v>
      </c>
      <c r="AA1636" s="4">
        <v>1694.0</v>
      </c>
      <c r="AB1636" s="4" t="s">
        <v>49</v>
      </c>
      <c r="AC1636" s="4"/>
      <c r="AD1636" s="4"/>
      <c r="AE1636" s="4"/>
      <c r="AF1636" s="4"/>
      <c r="AG1636" s="4"/>
      <c r="AH1636" s="4"/>
      <c r="AI1636" s="4"/>
      <c r="AJ1636" s="4"/>
      <c r="AK1636" s="4"/>
      <c r="AL1636" s="4"/>
      <c r="AM1636" s="4"/>
      <c r="AN1636" s="4"/>
      <c r="AO1636" s="4"/>
      <c r="AP1636" s="4" t="str">
        <f>VLOOKUP(AA1637,[1]Trộn!AA1636:AB4628,2,FALSE)</f>
        <v>#ERROR!</v>
      </c>
      <c r="AQ1636" s="4"/>
      <c r="AR1636" s="4"/>
      <c r="AS1636" s="4"/>
      <c r="AT1636" s="4"/>
      <c r="AU1636" s="4"/>
      <c r="AV1636" s="4"/>
      <c r="AW1636" s="4"/>
      <c r="AX1636" s="4"/>
      <c r="AY1636" s="4"/>
      <c r="AZ1636" s="4"/>
      <c r="BA1636" s="4"/>
      <c r="BB1636" s="4"/>
      <c r="BC1636" s="4"/>
      <c r="BD1636" s="4"/>
      <c r="BE1636" s="4"/>
      <c r="BF1636" s="4"/>
      <c r="BG1636" s="4"/>
      <c r="BH1636" s="4"/>
      <c r="BI1636" s="4"/>
      <c r="BJ1636" s="4"/>
      <c r="BK1636" s="4"/>
      <c r="BL1636" s="4"/>
      <c r="BM1636" s="4"/>
      <c r="BN1636" s="4"/>
      <c r="BO1636" s="4"/>
      <c r="BP1636" s="4"/>
      <c r="BQ1636" s="4"/>
      <c r="BR1636" s="4"/>
      <c r="BS1636" s="4"/>
      <c r="BT1636" s="4"/>
      <c r="BU1636" s="4"/>
      <c r="BV1636" s="4"/>
      <c r="BW1636" s="4"/>
      <c r="BX1636" s="4"/>
      <c r="BY1636" s="4"/>
      <c r="BZ1636" s="4"/>
      <c r="CA1636" s="4"/>
      <c r="CB1636" s="4"/>
      <c r="CC1636" s="4"/>
      <c r="CD1636" s="4"/>
      <c r="CE1636" s="4"/>
      <c r="CF1636" s="4"/>
      <c r="CG1636" s="4"/>
      <c r="CH1636" s="4"/>
      <c r="CI1636" s="4"/>
      <c r="CJ1636" s="4"/>
      <c r="CK1636" s="4"/>
      <c r="CL1636" s="4"/>
      <c r="CM1636" s="4"/>
    </row>
    <row r="1637" ht="14.25" customHeight="1">
      <c r="A1637" s="1" t="str">
        <f t="shared" si="328"/>
        <v>OK</v>
      </c>
      <c r="B1637" s="3" t="str">
        <f t="shared" si="329"/>
        <v>OK</v>
      </c>
      <c r="C1637" s="4" t="s">
        <v>7998</v>
      </c>
      <c r="D1637" s="4" t="s">
        <v>7264</v>
      </c>
      <c r="E1637" s="4"/>
      <c r="F1637" s="4"/>
      <c r="G1637" s="4"/>
      <c r="H1637" s="4"/>
      <c r="I1637" s="4"/>
      <c r="J1637" s="4"/>
      <c r="K1637" s="4"/>
      <c r="L1637" s="4"/>
      <c r="M1637" s="4" t="s">
        <v>49</v>
      </c>
      <c r="N1637" s="4" t="s">
        <v>8</v>
      </c>
      <c r="O1637" s="4" t="s">
        <v>3485</v>
      </c>
      <c r="P1637" s="4" t="s">
        <v>3564</v>
      </c>
      <c r="Q1637" s="4"/>
      <c r="R1637" s="4" t="s">
        <v>7999</v>
      </c>
      <c r="S1637" s="4" t="s">
        <v>8000</v>
      </c>
      <c r="T1637" s="4" t="s">
        <v>8001</v>
      </c>
      <c r="U1637" s="4" t="s">
        <v>8002</v>
      </c>
      <c r="V1637" s="4" t="s">
        <v>8003</v>
      </c>
      <c r="W1637" s="4" t="s">
        <v>8004</v>
      </c>
      <c r="X1637" s="4"/>
      <c r="Y1637" s="4"/>
      <c r="Z1637" s="4"/>
      <c r="AA1637" s="4">
        <v>1695.0</v>
      </c>
      <c r="AB1637" s="4" t="s">
        <v>47</v>
      </c>
      <c r="AC1637" s="4"/>
      <c r="AD1637" s="20" t="s">
        <v>466</v>
      </c>
      <c r="AE1637" s="4"/>
      <c r="AF1637" s="4"/>
      <c r="AG1637" s="4"/>
      <c r="AH1637" s="4"/>
      <c r="AI1637" s="4"/>
      <c r="AJ1637" s="4"/>
      <c r="AK1637" s="4"/>
      <c r="AL1637" s="4"/>
      <c r="AM1637" s="4"/>
      <c r="AN1637" s="4"/>
      <c r="AO1637" s="4"/>
      <c r="AP1637" s="4" t="str">
        <f>VLOOKUP(AA1638,[1]Trộn!AA1637:AB4629,2,FALSE)</f>
        <v>#ERROR!</v>
      </c>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c r="CK1637" s="4"/>
      <c r="CL1637" s="4"/>
      <c r="CM1637" s="4"/>
    </row>
    <row r="1638" ht="14.25" customHeight="1">
      <c r="A1638" s="1" t="str">
        <f t="shared" si="328"/>
        <v/>
      </c>
      <c r="B1638" s="3" t="str">
        <f t="shared" si="329"/>
        <v>Tự do chọn</v>
      </c>
      <c r="C1638" s="4" t="s">
        <v>7998</v>
      </c>
      <c r="D1638" s="4" t="s">
        <v>7264</v>
      </c>
      <c r="E1638" s="4"/>
      <c r="F1638" s="4"/>
      <c r="G1638" s="4"/>
      <c r="H1638" s="4"/>
      <c r="I1638" s="4"/>
      <c r="J1638" s="4"/>
      <c r="K1638" s="4"/>
      <c r="L1638" s="4"/>
      <c r="M1638" s="4" t="s">
        <v>49</v>
      </c>
      <c r="N1638" s="4" t="s">
        <v>8</v>
      </c>
      <c r="O1638" s="4"/>
      <c r="P1638" s="4"/>
      <c r="Q1638" s="4"/>
      <c r="R1638" s="4"/>
      <c r="S1638" s="4"/>
      <c r="T1638" s="4"/>
      <c r="U1638" s="4"/>
      <c r="V1638" s="4"/>
      <c r="W1638" s="4"/>
      <c r="X1638" s="4"/>
      <c r="Y1638" s="4"/>
      <c r="Z1638" s="4"/>
      <c r="AA1638" s="4">
        <v>1695.0</v>
      </c>
      <c r="AB1638" s="4" t="s">
        <v>47</v>
      </c>
      <c r="AC1638" s="4"/>
      <c r="AD1638" s="20" t="s">
        <v>485</v>
      </c>
      <c r="AE1638" s="4"/>
      <c r="AF1638" s="4"/>
      <c r="AG1638" s="4"/>
      <c r="AH1638" s="4"/>
      <c r="AI1638" s="4"/>
      <c r="AJ1638" s="4"/>
      <c r="AK1638" s="4"/>
      <c r="AL1638" s="4"/>
      <c r="AM1638" s="4"/>
      <c r="AN1638" s="4"/>
      <c r="AO1638" s="4"/>
      <c r="AP1638" s="4" t="str">
        <f>VLOOKUP(AA1639,[1]Trộn!AA1638:AB4630,2,FALSE)</f>
        <v>#ERROR!</v>
      </c>
      <c r="AQ1638" s="4"/>
      <c r="AR1638" s="4"/>
      <c r="AS1638" s="4"/>
      <c r="AT1638" s="4"/>
      <c r="AU1638" s="4"/>
      <c r="AV1638" s="4"/>
      <c r="AW1638" s="4"/>
      <c r="AX1638" s="4"/>
      <c r="AY1638" s="4"/>
      <c r="AZ1638" s="4"/>
      <c r="BA1638" s="4"/>
      <c r="BB1638" s="4"/>
      <c r="BC1638" s="4"/>
      <c r="BD1638" s="4"/>
      <c r="BE1638" s="4"/>
      <c r="BF1638" s="4"/>
      <c r="BG1638" s="4"/>
      <c r="BH1638" s="4"/>
      <c r="BI1638" s="4"/>
      <c r="BJ1638" s="4"/>
      <c r="BK1638" s="4"/>
      <c r="BL1638" s="4"/>
      <c r="BM1638" s="4"/>
      <c r="BN1638" s="4"/>
      <c r="BO1638" s="4"/>
      <c r="BP1638" s="4"/>
      <c r="BQ1638" s="4"/>
      <c r="BR1638" s="4"/>
      <c r="BS1638" s="4"/>
      <c r="BT1638" s="4"/>
      <c r="BU1638" s="4"/>
      <c r="BV1638" s="4"/>
      <c r="BW1638" s="4"/>
      <c r="BX1638" s="4"/>
      <c r="BY1638" s="4"/>
      <c r="BZ1638" s="4"/>
      <c r="CA1638" s="4"/>
      <c r="CB1638" s="4"/>
      <c r="CC1638" s="4"/>
      <c r="CD1638" s="4"/>
      <c r="CE1638" s="4"/>
      <c r="CF1638" s="4"/>
      <c r="CG1638" s="4"/>
      <c r="CH1638" s="4"/>
      <c r="CI1638" s="4"/>
      <c r="CJ1638" s="4"/>
      <c r="CK1638" s="4"/>
      <c r="CL1638" s="4"/>
      <c r="CM1638" s="4"/>
    </row>
    <row r="1639" ht="14.25" customHeight="1">
      <c r="A1639" s="1" t="str">
        <f t="shared" si="328"/>
        <v>OK</v>
      </c>
      <c r="B1639" s="3" t="str">
        <f t="shared" si="329"/>
        <v>OK</v>
      </c>
      <c r="C1639" s="4" t="s">
        <v>7998</v>
      </c>
      <c r="D1639" s="4" t="s">
        <v>7264</v>
      </c>
      <c r="E1639" s="4"/>
      <c r="F1639" s="4"/>
      <c r="G1639" s="4"/>
      <c r="H1639" s="4"/>
      <c r="I1639" s="4"/>
      <c r="J1639" s="4"/>
      <c r="K1639" s="4"/>
      <c r="L1639" s="4"/>
      <c r="M1639" s="4" t="s">
        <v>49</v>
      </c>
      <c r="N1639" s="4" t="s">
        <v>8</v>
      </c>
      <c r="O1639" s="4" t="s">
        <v>3302</v>
      </c>
      <c r="P1639" s="4" t="s">
        <v>3303</v>
      </c>
      <c r="Q1639" s="4"/>
      <c r="R1639" s="4" t="s">
        <v>8005</v>
      </c>
      <c r="S1639" s="4" t="s">
        <v>8006</v>
      </c>
      <c r="T1639" s="4" t="s">
        <v>8007</v>
      </c>
      <c r="U1639" s="4" t="s">
        <v>8008</v>
      </c>
      <c r="V1639" s="4" t="s">
        <v>8009</v>
      </c>
      <c r="W1639" s="4"/>
      <c r="X1639" s="4"/>
      <c r="Y1639" s="4"/>
      <c r="Z1639" s="4"/>
      <c r="AA1639" s="4">
        <v>1696.0</v>
      </c>
      <c r="AB1639" s="4" t="s">
        <v>47</v>
      </c>
      <c r="AC1639" s="4"/>
      <c r="AD1639" s="20" t="s">
        <v>489</v>
      </c>
      <c r="AE1639" s="4"/>
      <c r="AF1639" s="4"/>
      <c r="AG1639" s="4"/>
      <c r="AH1639" s="4"/>
      <c r="AI1639" s="4"/>
      <c r="AJ1639" s="4"/>
      <c r="AK1639" s="4"/>
      <c r="AL1639" s="4"/>
      <c r="AM1639" s="4"/>
      <c r="AN1639" s="4"/>
      <c r="AO1639" s="4"/>
      <c r="AP1639" s="4" t="str">
        <f>VLOOKUP(AA1640,[1]Trộn!AA1639:AB4631,2,FALSE)</f>
        <v>#ERROR!</v>
      </c>
      <c r="AQ1639" s="4"/>
      <c r="AR1639" s="4"/>
      <c r="AS1639" s="4"/>
      <c r="AT1639" s="4"/>
      <c r="AU1639" s="4"/>
      <c r="AV1639" s="4"/>
      <c r="AW1639" s="4"/>
      <c r="AX1639" s="4"/>
      <c r="AY1639" s="4"/>
      <c r="AZ1639" s="4"/>
      <c r="BA1639" s="4"/>
      <c r="BB1639" s="4"/>
      <c r="BC1639" s="4"/>
      <c r="BD1639" s="4"/>
      <c r="BE1639" s="4"/>
      <c r="BF1639" s="4"/>
      <c r="BG1639" s="4"/>
      <c r="BH1639" s="4"/>
      <c r="BI1639" s="4"/>
      <c r="BJ1639" s="4"/>
      <c r="BK1639" s="4"/>
      <c r="BL1639" s="4"/>
      <c r="BM1639" s="4"/>
      <c r="BN1639" s="4"/>
      <c r="BO1639" s="4"/>
      <c r="BP1639" s="4"/>
      <c r="BQ1639" s="4"/>
      <c r="BR1639" s="4"/>
      <c r="BS1639" s="4"/>
      <c r="BT1639" s="4"/>
      <c r="BU1639" s="4"/>
      <c r="BV1639" s="4"/>
      <c r="BW1639" s="4"/>
      <c r="BX1639" s="4"/>
      <c r="BY1639" s="4"/>
      <c r="BZ1639" s="4"/>
      <c r="CA1639" s="4"/>
      <c r="CB1639" s="4"/>
      <c r="CC1639" s="4"/>
      <c r="CD1639" s="4"/>
      <c r="CE1639" s="4"/>
      <c r="CF1639" s="4"/>
      <c r="CG1639" s="4"/>
      <c r="CH1639" s="4"/>
      <c r="CI1639" s="4"/>
      <c r="CJ1639" s="4"/>
      <c r="CK1639" s="4"/>
      <c r="CL1639" s="4"/>
      <c r="CM1639" s="4"/>
    </row>
    <row r="1640" ht="14.25" customHeight="1">
      <c r="A1640" s="1" t="str">
        <f t="shared" si="328"/>
        <v/>
      </c>
      <c r="B1640" s="3" t="str">
        <f t="shared" si="329"/>
        <v>Tự do chọn</v>
      </c>
      <c r="C1640" s="4" t="s">
        <v>7998</v>
      </c>
      <c r="D1640" s="4" t="s">
        <v>7264</v>
      </c>
      <c r="E1640" s="4"/>
      <c r="F1640" s="4"/>
      <c r="G1640" s="4"/>
      <c r="H1640" s="4"/>
      <c r="I1640" s="4"/>
      <c r="J1640" s="4"/>
      <c r="K1640" s="4"/>
      <c r="L1640" s="4"/>
      <c r="M1640" s="4" t="s">
        <v>49</v>
      </c>
      <c r="N1640" s="4" t="s">
        <v>8</v>
      </c>
      <c r="O1640" s="4"/>
      <c r="P1640" s="4"/>
      <c r="Q1640" s="4"/>
      <c r="R1640" s="4"/>
      <c r="S1640" s="4"/>
      <c r="T1640" s="4"/>
      <c r="U1640" s="4"/>
      <c r="V1640" s="4"/>
      <c r="W1640" s="4"/>
      <c r="X1640" s="4"/>
      <c r="Y1640" s="4"/>
      <c r="Z1640" s="4"/>
      <c r="AA1640" s="4">
        <v>1696.0</v>
      </c>
      <c r="AB1640" s="4" t="s">
        <v>47</v>
      </c>
      <c r="AC1640" s="4"/>
      <c r="AD1640" s="20" t="s">
        <v>494</v>
      </c>
      <c r="AE1640" s="4"/>
      <c r="AF1640" s="4"/>
      <c r="AG1640" s="4"/>
      <c r="AH1640" s="4"/>
      <c r="AI1640" s="4"/>
      <c r="AJ1640" s="4"/>
      <c r="AK1640" s="4"/>
      <c r="AL1640" s="4"/>
      <c r="AM1640" s="4"/>
      <c r="AN1640" s="4"/>
      <c r="AO1640" s="4"/>
      <c r="AP1640" s="4" t="str">
        <f>VLOOKUP(AA1641,[1]Trộn!AA1640:AB4632,2,FALSE)</f>
        <v>#ERROR!</v>
      </c>
      <c r="AQ1640" s="4"/>
      <c r="AR1640" s="4"/>
      <c r="AS1640" s="4"/>
      <c r="AT1640" s="4"/>
      <c r="AU1640" s="4"/>
      <c r="AV1640" s="4"/>
      <c r="AW1640" s="4"/>
      <c r="AX1640" s="4"/>
      <c r="AY1640" s="4"/>
      <c r="AZ1640" s="4"/>
      <c r="BA1640" s="4"/>
      <c r="BB1640" s="4"/>
      <c r="BC1640" s="4"/>
      <c r="BD1640" s="4"/>
      <c r="BE1640" s="4"/>
      <c r="BF1640" s="4"/>
      <c r="BG1640" s="4"/>
      <c r="BH1640" s="4"/>
      <c r="BI1640" s="4"/>
      <c r="BJ1640" s="4"/>
      <c r="BK1640" s="4"/>
      <c r="BL1640" s="4"/>
      <c r="BM1640" s="4"/>
      <c r="BN1640" s="4"/>
      <c r="BO1640" s="4"/>
      <c r="BP1640" s="4"/>
      <c r="BQ1640" s="4"/>
      <c r="BR1640" s="4"/>
      <c r="BS1640" s="4"/>
      <c r="BT1640" s="4"/>
      <c r="BU1640" s="4"/>
      <c r="BV1640" s="4"/>
      <c r="BW1640" s="4"/>
      <c r="BX1640" s="4"/>
      <c r="BY1640" s="4"/>
      <c r="BZ1640" s="4"/>
      <c r="CA1640" s="4"/>
      <c r="CB1640" s="4"/>
      <c r="CC1640" s="4"/>
      <c r="CD1640" s="4"/>
      <c r="CE1640" s="4"/>
      <c r="CF1640" s="4"/>
      <c r="CG1640" s="4"/>
      <c r="CH1640" s="4"/>
      <c r="CI1640" s="4"/>
      <c r="CJ1640" s="4"/>
      <c r="CK1640" s="4"/>
      <c r="CL1640" s="4"/>
      <c r="CM1640" s="4"/>
    </row>
    <row r="1641" ht="14.25" customHeight="1">
      <c r="A1641" s="1" t="str">
        <f t="shared" si="328"/>
        <v/>
      </c>
      <c r="B1641" s="3">
        <f t="shared" si="329"/>
        <v>0</v>
      </c>
      <c r="C1641" s="4" t="s">
        <v>7998</v>
      </c>
      <c r="D1641" s="4" t="s">
        <v>7264</v>
      </c>
      <c r="E1641" s="4"/>
      <c r="F1641" s="4"/>
      <c r="G1641" s="4" t="s">
        <v>8010</v>
      </c>
      <c r="H1641" s="4"/>
      <c r="I1641" s="4"/>
      <c r="J1641" s="4"/>
      <c r="K1641" s="4"/>
      <c r="L1641" s="4"/>
      <c r="M1641" s="4" t="s">
        <v>49</v>
      </c>
      <c r="N1641" s="4" t="s">
        <v>8</v>
      </c>
      <c r="O1641" s="4" t="s">
        <v>2631</v>
      </c>
      <c r="P1641" s="4" t="s">
        <v>3197</v>
      </c>
      <c r="Q1641" s="4" t="s">
        <v>8</v>
      </c>
      <c r="R1641" s="4" t="s">
        <v>8011</v>
      </c>
      <c r="S1641" s="4" t="s">
        <v>8012</v>
      </c>
      <c r="T1641" s="4" t="s">
        <v>8013</v>
      </c>
      <c r="U1641" s="4" t="s">
        <v>8014</v>
      </c>
      <c r="V1641" s="4" t="s">
        <v>8015</v>
      </c>
      <c r="W1641" s="4" t="s">
        <v>8016</v>
      </c>
      <c r="X1641" s="4"/>
      <c r="Y1641" s="4"/>
      <c r="Z1641" s="4"/>
      <c r="AA1641" s="4">
        <v>1697.0</v>
      </c>
      <c r="AB1641" s="4" t="s">
        <v>47</v>
      </c>
      <c r="AC1641" s="4"/>
      <c r="AD1641" s="20" t="s">
        <v>466</v>
      </c>
      <c r="AE1641" s="4"/>
      <c r="AF1641" s="4"/>
      <c r="AG1641" s="4"/>
      <c r="AH1641" s="4"/>
      <c r="AI1641" s="4"/>
      <c r="AJ1641" s="4"/>
      <c r="AK1641" s="4"/>
      <c r="AL1641" s="4"/>
      <c r="AM1641" s="4"/>
      <c r="AN1641" s="4"/>
      <c r="AO1641" s="4"/>
      <c r="AP1641" s="4" t="str">
        <f>VLOOKUP(AA1642,[1]Trộn!AA1641:AB4633,2,FALSE)</f>
        <v>#ERROR!</v>
      </c>
      <c r="AQ1641" s="4"/>
      <c r="AR1641" s="4"/>
      <c r="AS1641" s="4"/>
      <c r="AT1641" s="4"/>
      <c r="AU1641" s="4"/>
      <c r="AV1641" s="4"/>
      <c r="AW1641" s="4"/>
      <c r="AX1641" s="4"/>
      <c r="AY1641" s="4"/>
      <c r="AZ1641" s="4"/>
      <c r="BA1641" s="4"/>
      <c r="BB1641" s="4"/>
      <c r="BC1641" s="4"/>
      <c r="BD1641" s="4"/>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c r="CL1641" s="4"/>
      <c r="CM1641" s="4"/>
    </row>
    <row r="1642" ht="14.25" customHeight="1">
      <c r="A1642" s="1" t="str">
        <f t="shared" si="328"/>
        <v/>
      </c>
      <c r="B1642" s="3" t="str">
        <f t="shared" si="329"/>
        <v>Tự do chọn</v>
      </c>
      <c r="C1642" s="4" t="s">
        <v>7998</v>
      </c>
      <c r="D1642" s="4" t="s">
        <v>7264</v>
      </c>
      <c r="E1642" s="4"/>
      <c r="F1642" s="4"/>
      <c r="G1642" s="4" t="s">
        <v>8010</v>
      </c>
      <c r="H1642" s="4"/>
      <c r="I1642" s="4"/>
      <c r="J1642" s="4"/>
      <c r="K1642" s="4"/>
      <c r="L1642" s="4"/>
      <c r="M1642" s="4" t="s">
        <v>49</v>
      </c>
      <c r="N1642" s="4" t="s">
        <v>8</v>
      </c>
      <c r="O1642" s="4"/>
      <c r="P1642" s="4"/>
      <c r="Q1642" s="4"/>
      <c r="R1642" s="4"/>
      <c r="S1642" s="4"/>
      <c r="T1642" s="4"/>
      <c r="U1642" s="4"/>
      <c r="V1642" s="4"/>
      <c r="W1642" s="4"/>
      <c r="X1642" s="4"/>
      <c r="Y1642" s="4"/>
      <c r="Z1642" s="4"/>
      <c r="AA1642" s="4">
        <v>1697.0</v>
      </c>
      <c r="AB1642" s="4" t="s">
        <v>47</v>
      </c>
      <c r="AC1642" s="4"/>
      <c r="AD1642" s="20" t="s">
        <v>485</v>
      </c>
      <c r="AE1642" s="4"/>
      <c r="AF1642" s="4"/>
      <c r="AG1642" s="4"/>
      <c r="AH1642" s="4"/>
      <c r="AI1642" s="4"/>
      <c r="AJ1642" s="4"/>
      <c r="AK1642" s="4"/>
      <c r="AL1642" s="4"/>
      <c r="AM1642" s="4"/>
      <c r="AN1642" s="4"/>
      <c r="AO1642" s="4"/>
      <c r="AP1642" s="4" t="str">
        <f>VLOOKUP(AA1643,[1]Trộn!AA1642:AB4634,2,FALSE)</f>
        <v>#ERROR!</v>
      </c>
      <c r="AQ1642" s="4"/>
      <c r="AR1642" s="4"/>
      <c r="AS1642" s="4"/>
      <c r="AT1642" s="4"/>
      <c r="AU1642" s="4"/>
      <c r="AV1642" s="4"/>
      <c r="AW1642" s="4"/>
      <c r="AX1642" s="4"/>
      <c r="AY1642" s="4"/>
      <c r="AZ1642" s="4"/>
      <c r="BA1642" s="4"/>
      <c r="BB1642" s="4"/>
      <c r="BC1642" s="4"/>
      <c r="BD1642" s="4"/>
      <c r="BE1642" s="4"/>
      <c r="BF1642" s="4"/>
      <c r="BG1642" s="4"/>
      <c r="BH1642" s="4"/>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c r="CL1642" s="4"/>
      <c r="CM1642" s="4"/>
    </row>
    <row r="1643" ht="14.25" customHeight="1">
      <c r="A1643" s="1" t="str">
        <f t="shared" si="328"/>
        <v>Giữ chỗ</v>
      </c>
      <c r="B1643" s="3" t="str">
        <f t="shared" si="329"/>
        <v>OK</v>
      </c>
      <c r="C1643" s="4" t="s">
        <v>7998</v>
      </c>
      <c r="D1643" s="4" t="s">
        <v>7264</v>
      </c>
      <c r="E1643" s="4"/>
      <c r="F1643" s="4"/>
      <c r="G1643" s="4"/>
      <c r="H1643" s="4"/>
      <c r="I1643" s="4"/>
      <c r="J1643" s="4"/>
      <c r="K1643" s="4"/>
      <c r="L1643" s="4"/>
      <c r="M1643" s="4" t="s">
        <v>49</v>
      </c>
      <c r="N1643" s="4" t="s">
        <v>8</v>
      </c>
      <c r="O1643" s="4" t="s">
        <v>2625</v>
      </c>
      <c r="P1643" s="4" t="s">
        <v>2816</v>
      </c>
      <c r="Q1643" s="4"/>
      <c r="R1643" s="4"/>
      <c r="S1643" s="4"/>
      <c r="T1643" s="4"/>
      <c r="U1643" s="4"/>
      <c r="V1643" s="4"/>
      <c r="W1643" s="4"/>
      <c r="X1643" s="4"/>
      <c r="Y1643" s="4"/>
      <c r="Z1643" s="4"/>
      <c r="AA1643" s="4">
        <v>1698.0</v>
      </c>
      <c r="AB1643" s="4" t="s">
        <v>47</v>
      </c>
      <c r="AC1643" s="4"/>
      <c r="AD1643" s="20" t="s">
        <v>489</v>
      </c>
      <c r="AE1643" s="4"/>
      <c r="AF1643" s="4"/>
      <c r="AG1643" s="4"/>
      <c r="AH1643" s="4"/>
      <c r="AI1643" s="4"/>
      <c r="AJ1643" s="4"/>
      <c r="AK1643" s="4"/>
      <c r="AL1643" s="4"/>
      <c r="AM1643" s="4"/>
      <c r="AN1643" s="4"/>
      <c r="AO1643" s="4"/>
      <c r="AP1643" s="4" t="str">
        <f>VLOOKUP(AA1644,[1]Trộn!AA1643:AB4635,2,FALSE)</f>
        <v>#ERROR!</v>
      </c>
      <c r="AQ1643" s="4"/>
      <c r="AR1643" s="4"/>
      <c r="AS1643" s="4"/>
      <c r="AT1643" s="4"/>
      <c r="AU1643" s="4"/>
      <c r="AV1643" s="4"/>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row>
    <row r="1644" ht="14.25" customHeight="1">
      <c r="A1644" s="1" t="str">
        <f t="shared" si="328"/>
        <v>Giữ chỗ</v>
      </c>
      <c r="B1644" s="3" t="str">
        <f t="shared" si="329"/>
        <v>OK</v>
      </c>
      <c r="C1644" s="4" t="s">
        <v>7998</v>
      </c>
      <c r="D1644" s="4" t="s">
        <v>7264</v>
      </c>
      <c r="E1644" s="4"/>
      <c r="F1644" s="4"/>
      <c r="G1644" s="4"/>
      <c r="H1644" s="4"/>
      <c r="I1644" s="4"/>
      <c r="J1644" s="4"/>
      <c r="K1644" s="4"/>
      <c r="L1644" s="4"/>
      <c r="M1644" s="4" t="s">
        <v>49</v>
      </c>
      <c r="N1644" s="4" t="s">
        <v>8</v>
      </c>
      <c r="O1644" s="4" t="s">
        <v>2625</v>
      </c>
      <c r="P1644" s="4" t="s">
        <v>2816</v>
      </c>
      <c r="Q1644" s="4"/>
      <c r="R1644" s="4"/>
      <c r="S1644" s="4"/>
      <c r="T1644" s="4"/>
      <c r="U1644" s="4"/>
      <c r="V1644" s="4"/>
      <c r="W1644" s="4"/>
      <c r="X1644" s="4"/>
      <c r="Y1644" s="4"/>
      <c r="Z1644" s="4"/>
      <c r="AA1644" s="4">
        <v>1698.0</v>
      </c>
      <c r="AB1644" s="4" t="s">
        <v>47</v>
      </c>
      <c r="AC1644" s="4"/>
      <c r="AD1644" s="20" t="s">
        <v>494</v>
      </c>
      <c r="AE1644" s="4"/>
      <c r="AF1644" s="4"/>
      <c r="AG1644" s="4"/>
      <c r="AH1644" s="4"/>
      <c r="AI1644" s="4"/>
      <c r="AJ1644" s="4"/>
      <c r="AK1644" s="4"/>
      <c r="AL1644" s="4"/>
      <c r="AM1644" s="4"/>
      <c r="AN1644" s="4"/>
      <c r="AO1644" s="4"/>
      <c r="AP1644" s="4" t="str">
        <f>VLOOKUP(AA1645,[1]Trộn!AA1644:AB4636,2,FALSE)</f>
        <v>#ERROR!</v>
      </c>
      <c r="AQ1644" s="4"/>
      <c r="AR1644" s="4"/>
      <c r="AS1644" s="4"/>
      <c r="AT1644" s="4"/>
      <c r="AU1644" s="4"/>
      <c r="AV1644" s="4"/>
      <c r="AW1644" s="4"/>
      <c r="AX1644" s="4"/>
      <c r="AY1644" s="4"/>
      <c r="AZ1644" s="4"/>
      <c r="BA1644" s="4"/>
      <c r="BB1644" s="4"/>
      <c r="BC1644" s="4"/>
      <c r="BD1644" s="4"/>
      <c r="BE1644" s="4"/>
      <c r="BF1644" s="4"/>
      <c r="BG1644" s="4"/>
      <c r="BH1644" s="4"/>
      <c r="BI1644" s="4"/>
      <c r="BJ1644" s="4"/>
      <c r="BK1644" s="4"/>
      <c r="BL1644" s="4"/>
      <c r="BM1644" s="4"/>
      <c r="BN1644" s="4"/>
      <c r="BO1644" s="4"/>
      <c r="BP1644" s="4"/>
      <c r="BQ1644" s="4"/>
      <c r="BR1644" s="4"/>
      <c r="BS1644" s="4"/>
      <c r="BT1644" s="4"/>
      <c r="BU1644" s="4"/>
      <c r="BV1644" s="4"/>
      <c r="BW1644" s="4"/>
      <c r="BX1644" s="4"/>
      <c r="BY1644" s="4"/>
      <c r="BZ1644" s="4"/>
      <c r="CA1644" s="4"/>
      <c r="CB1644" s="4"/>
      <c r="CC1644" s="4"/>
      <c r="CD1644" s="4"/>
      <c r="CE1644" s="4"/>
      <c r="CF1644" s="4"/>
      <c r="CG1644" s="4"/>
      <c r="CH1644" s="4"/>
      <c r="CI1644" s="4"/>
      <c r="CJ1644" s="4"/>
      <c r="CK1644" s="4"/>
      <c r="CL1644" s="4"/>
      <c r="CM1644" s="4"/>
    </row>
    <row r="1645" ht="14.25" customHeight="1">
      <c r="A1645" s="1" t="str">
        <f t="shared" si="328"/>
        <v>OK</v>
      </c>
      <c r="B1645" s="3" t="str">
        <f t="shared" si="329"/>
        <v>OK</v>
      </c>
      <c r="C1645" s="4" t="s">
        <v>7998</v>
      </c>
      <c r="D1645" s="4" t="s">
        <v>7264</v>
      </c>
      <c r="E1645" s="4"/>
      <c r="F1645" s="4"/>
      <c r="G1645" s="4"/>
      <c r="H1645" s="4"/>
      <c r="I1645" s="4"/>
      <c r="J1645" s="4"/>
      <c r="K1645" s="4"/>
      <c r="L1645" s="4"/>
      <c r="M1645" s="4" t="s">
        <v>49</v>
      </c>
      <c r="N1645" s="4" t="s">
        <v>8</v>
      </c>
      <c r="O1645" s="4" t="s">
        <v>2598</v>
      </c>
      <c r="P1645" s="4" t="s">
        <v>2647</v>
      </c>
      <c r="Q1645" s="4"/>
      <c r="R1645" s="4" t="s">
        <v>8027</v>
      </c>
      <c r="S1645" s="4" t="s">
        <v>8028</v>
      </c>
      <c r="T1645" s="4" t="s">
        <v>8029</v>
      </c>
      <c r="U1645" s="4" t="s">
        <v>8030</v>
      </c>
      <c r="V1645" s="4" t="s">
        <v>8031</v>
      </c>
      <c r="W1645" s="4" t="s">
        <v>8032</v>
      </c>
      <c r="X1645" s="4"/>
      <c r="Y1645" s="4"/>
      <c r="Z1645" s="4"/>
      <c r="AA1645" s="4">
        <v>1699.0</v>
      </c>
      <c r="AB1645" s="4" t="s">
        <v>47</v>
      </c>
      <c r="AC1645" s="4"/>
      <c r="AD1645" s="20" t="s">
        <v>254</v>
      </c>
      <c r="AE1645" s="4"/>
      <c r="AF1645" s="4"/>
      <c r="AG1645" s="4"/>
      <c r="AH1645" s="4"/>
      <c r="AI1645" s="4"/>
      <c r="AJ1645" s="4"/>
      <c r="AK1645" s="4"/>
      <c r="AL1645" s="4"/>
      <c r="AM1645" s="4"/>
      <c r="AN1645" s="4"/>
      <c r="AO1645" s="4"/>
      <c r="AP1645" s="4" t="str">
        <f>VLOOKUP(AA1646,[1]Trộn!AA1645:AB4637,2,FALSE)</f>
        <v>#ERROR!</v>
      </c>
      <c r="AQ1645" s="4"/>
      <c r="AR1645" s="4"/>
      <c r="AS1645" s="4"/>
      <c r="AT1645" s="4"/>
      <c r="AU1645" s="4"/>
      <c r="AV1645" s="4"/>
      <c r="AW1645" s="4"/>
      <c r="AX1645" s="4"/>
      <c r="AY1645" s="4"/>
      <c r="AZ1645" s="4"/>
      <c r="BA1645" s="4"/>
      <c r="BB1645" s="4"/>
      <c r="BC1645" s="4"/>
      <c r="BD1645" s="4"/>
      <c r="BE1645" s="4"/>
      <c r="BF1645" s="4"/>
      <c r="BG1645" s="4"/>
      <c r="BH1645" s="4"/>
      <c r="BI1645" s="4"/>
      <c r="BJ1645" s="4"/>
      <c r="BK1645" s="4"/>
      <c r="BL1645" s="4"/>
      <c r="BM1645" s="4"/>
      <c r="BN1645" s="4"/>
      <c r="BO1645" s="4"/>
      <c r="BP1645" s="4"/>
      <c r="BQ1645" s="4"/>
      <c r="BR1645" s="4"/>
      <c r="BS1645" s="4"/>
      <c r="BT1645" s="4"/>
      <c r="BU1645" s="4"/>
      <c r="BV1645" s="4"/>
      <c r="BW1645" s="4"/>
      <c r="BX1645" s="4"/>
      <c r="BY1645" s="4"/>
      <c r="BZ1645" s="4"/>
      <c r="CA1645" s="4"/>
      <c r="CB1645" s="4"/>
      <c r="CC1645" s="4"/>
      <c r="CD1645" s="4"/>
      <c r="CE1645" s="4"/>
      <c r="CF1645" s="4"/>
      <c r="CG1645" s="4"/>
      <c r="CH1645" s="4"/>
      <c r="CI1645" s="4"/>
      <c r="CJ1645" s="4"/>
      <c r="CK1645" s="4"/>
      <c r="CL1645" s="4"/>
      <c r="CM1645" s="4"/>
    </row>
    <row r="1646" ht="14.25" customHeight="1">
      <c r="A1646" s="1" t="str">
        <f t="shared" si="328"/>
        <v>Giữ chỗ</v>
      </c>
      <c r="B1646" s="3" t="str">
        <f t="shared" si="329"/>
        <v>OK</v>
      </c>
      <c r="C1646" s="4" t="s">
        <v>7998</v>
      </c>
      <c r="D1646" s="4" t="s">
        <v>7264</v>
      </c>
      <c r="E1646" s="4"/>
      <c r="F1646" s="4"/>
      <c r="G1646" s="4"/>
      <c r="H1646" s="4"/>
      <c r="I1646" s="4"/>
      <c r="J1646" s="4"/>
      <c r="K1646" s="4"/>
      <c r="L1646" s="4"/>
      <c r="M1646" s="4" t="s">
        <v>49</v>
      </c>
      <c r="N1646" s="4" t="s">
        <v>8</v>
      </c>
      <c r="O1646" s="4" t="s">
        <v>2598</v>
      </c>
      <c r="P1646" s="4" t="s">
        <v>2647</v>
      </c>
      <c r="Q1646" s="4"/>
      <c r="R1646" s="4"/>
      <c r="S1646" s="4"/>
      <c r="T1646" s="4"/>
      <c r="U1646" s="4"/>
      <c r="V1646" s="4"/>
      <c r="W1646" s="4"/>
      <c r="X1646" s="4"/>
      <c r="Y1646" s="4"/>
      <c r="Z1646" s="4"/>
      <c r="AA1646" s="4">
        <v>1699.0</v>
      </c>
      <c r="AB1646" s="4" t="s">
        <v>47</v>
      </c>
      <c r="AC1646" s="4"/>
      <c r="AD1646" s="20" t="s">
        <v>1927</v>
      </c>
      <c r="AE1646" s="4"/>
      <c r="AF1646" s="4"/>
      <c r="AG1646" s="4"/>
      <c r="AH1646" s="4"/>
      <c r="AI1646" s="4"/>
      <c r="AJ1646" s="4"/>
      <c r="AK1646" s="4"/>
      <c r="AL1646" s="4"/>
      <c r="AM1646" s="4"/>
      <c r="AN1646" s="4"/>
      <c r="AO1646" s="4"/>
      <c r="AP1646" s="4" t="str">
        <f>VLOOKUP(AA1647,[1]Trộn!AA1646:AB4638,2,FALSE)</f>
        <v>#ERROR!</v>
      </c>
      <c r="AQ1646" s="4"/>
      <c r="AR1646" s="4"/>
      <c r="AS1646" s="4"/>
      <c r="AT1646" s="4"/>
      <c r="AU1646" s="4"/>
      <c r="AV1646" s="4"/>
      <c r="AW1646" s="4"/>
      <c r="AX1646" s="4"/>
      <c r="AY1646" s="4"/>
      <c r="AZ1646" s="4"/>
      <c r="BA1646" s="4"/>
      <c r="BB1646" s="4"/>
      <c r="BC1646" s="4"/>
      <c r="BD1646" s="4"/>
      <c r="BE1646" s="4"/>
      <c r="BF1646" s="4"/>
      <c r="BG1646" s="4"/>
      <c r="BH1646" s="4"/>
      <c r="BI1646" s="4"/>
      <c r="BJ1646" s="4"/>
      <c r="BK1646" s="4"/>
      <c r="BL1646" s="4"/>
      <c r="BM1646" s="4"/>
      <c r="BN1646" s="4"/>
      <c r="BO1646" s="4"/>
      <c r="BP1646" s="4"/>
      <c r="BQ1646" s="4"/>
      <c r="BR1646" s="4"/>
      <c r="BS1646" s="4"/>
      <c r="BT1646" s="4"/>
      <c r="BU1646" s="4"/>
      <c r="BV1646" s="4"/>
      <c r="BW1646" s="4"/>
      <c r="BX1646" s="4"/>
      <c r="BY1646" s="4"/>
      <c r="BZ1646" s="4"/>
      <c r="CA1646" s="4"/>
      <c r="CB1646" s="4"/>
      <c r="CC1646" s="4"/>
      <c r="CD1646" s="4"/>
      <c r="CE1646" s="4"/>
      <c r="CF1646" s="4"/>
      <c r="CG1646" s="4"/>
      <c r="CH1646" s="4"/>
      <c r="CI1646" s="4"/>
      <c r="CJ1646" s="4"/>
      <c r="CK1646" s="4"/>
      <c r="CL1646" s="4"/>
      <c r="CM1646" s="4"/>
    </row>
    <row r="1647" ht="14.25" customHeight="1">
      <c r="A1647" s="1" t="str">
        <f t="shared" si="328"/>
        <v>OK</v>
      </c>
      <c r="B1647" s="3" t="str">
        <f t="shared" si="329"/>
        <v>OK</v>
      </c>
      <c r="C1647" s="4" t="s">
        <v>7998</v>
      </c>
      <c r="D1647" s="4" t="s">
        <v>7264</v>
      </c>
      <c r="E1647" s="4"/>
      <c r="F1647" s="4"/>
      <c r="G1647" s="4"/>
      <c r="H1647" s="4"/>
      <c r="I1647" s="4"/>
      <c r="J1647" s="4"/>
      <c r="K1647" s="4"/>
      <c r="L1647" s="4"/>
      <c r="M1647" s="4" t="s">
        <v>49</v>
      </c>
      <c r="N1647" s="4" t="s">
        <v>8</v>
      </c>
      <c r="O1647" s="4" t="s">
        <v>3024</v>
      </c>
      <c r="P1647" s="4" t="s">
        <v>3073</v>
      </c>
      <c r="Q1647" s="4"/>
      <c r="R1647" s="4" t="s">
        <v>8017</v>
      </c>
      <c r="S1647" s="4" t="s">
        <v>115</v>
      </c>
      <c r="T1647" s="4" t="s">
        <v>116</v>
      </c>
      <c r="U1647" s="4" t="s">
        <v>117</v>
      </c>
      <c r="V1647" s="4" t="s">
        <v>118</v>
      </c>
      <c r="W1647" s="4" t="s">
        <v>2722</v>
      </c>
      <c r="X1647" s="4"/>
      <c r="Y1647" s="4"/>
      <c r="Z1647" s="4"/>
      <c r="AA1647" s="4">
        <v>1700.0</v>
      </c>
      <c r="AB1647" s="4" t="s">
        <v>47</v>
      </c>
      <c r="AC1647" s="4"/>
      <c r="AD1647" s="20" t="s">
        <v>395</v>
      </c>
      <c r="AE1647" s="4"/>
      <c r="AF1647" s="4"/>
      <c r="AG1647" s="4"/>
      <c r="AH1647" s="4"/>
      <c r="AI1647" s="4"/>
      <c r="AJ1647" s="4"/>
      <c r="AK1647" s="4"/>
      <c r="AL1647" s="4"/>
      <c r="AM1647" s="4"/>
      <c r="AN1647" s="4"/>
      <c r="AO1647" s="4"/>
      <c r="AP1647" s="4" t="str">
        <f>VLOOKUP(AA1648,[1]Trộn!AA1647:AB4639,2,FALSE)</f>
        <v>#ERROR!</v>
      </c>
      <c r="AQ1647" s="4"/>
      <c r="AR1647" s="4"/>
      <c r="AS1647" s="4"/>
      <c r="AT1647" s="4"/>
      <c r="AU1647" s="4"/>
      <c r="AV1647" s="4"/>
      <c r="AW1647" s="4"/>
      <c r="AX1647" s="4"/>
      <c r="AY1647" s="4"/>
      <c r="AZ1647" s="4"/>
      <c r="BA1647" s="4"/>
      <c r="BB1647" s="4"/>
      <c r="BC1647" s="4"/>
      <c r="BD1647" s="4"/>
      <c r="BE1647" s="4"/>
      <c r="BF1647" s="4"/>
      <c r="BG1647" s="4"/>
      <c r="BH1647" s="4"/>
      <c r="BI1647" s="4"/>
      <c r="BJ1647" s="4"/>
      <c r="BK1647" s="4"/>
      <c r="BL1647" s="4"/>
      <c r="BM1647" s="4"/>
      <c r="BN1647" s="4"/>
      <c r="BO1647" s="4"/>
      <c r="BP1647" s="4"/>
      <c r="BQ1647" s="4"/>
      <c r="BR1647" s="4"/>
      <c r="BS1647" s="4"/>
      <c r="BT1647" s="4"/>
      <c r="BU1647" s="4"/>
      <c r="BV1647" s="4"/>
      <c r="BW1647" s="4"/>
      <c r="BX1647" s="4"/>
      <c r="BY1647" s="4"/>
      <c r="BZ1647" s="4"/>
      <c r="CA1647" s="4"/>
      <c r="CB1647" s="4"/>
      <c r="CC1647" s="4"/>
      <c r="CD1647" s="4"/>
      <c r="CE1647" s="4"/>
      <c r="CF1647" s="4"/>
      <c r="CG1647" s="4"/>
      <c r="CH1647" s="4"/>
      <c r="CI1647" s="4"/>
      <c r="CJ1647" s="4"/>
      <c r="CK1647" s="4"/>
      <c r="CL1647" s="4"/>
      <c r="CM1647" s="4"/>
    </row>
    <row r="1648" ht="14.25" customHeight="1">
      <c r="A1648" s="1" t="str">
        <f t="shared" si="328"/>
        <v>OK</v>
      </c>
      <c r="B1648" s="3" t="str">
        <f t="shared" si="329"/>
        <v>OK</v>
      </c>
      <c r="C1648" s="4" t="s">
        <v>7998</v>
      </c>
      <c r="D1648" s="4" t="s">
        <v>7264</v>
      </c>
      <c r="E1648" s="4"/>
      <c r="F1648" s="4"/>
      <c r="G1648" s="4"/>
      <c r="H1648" s="4"/>
      <c r="I1648" s="4"/>
      <c r="J1648" s="4"/>
      <c r="K1648" s="4"/>
      <c r="L1648" s="4"/>
      <c r="M1648" s="4" t="s">
        <v>49</v>
      </c>
      <c r="N1648" s="4" t="s">
        <v>8</v>
      </c>
      <c r="O1648" s="4" t="s">
        <v>3024</v>
      </c>
      <c r="P1648" s="4" t="s">
        <v>3073</v>
      </c>
      <c r="Q1648" s="4"/>
      <c r="R1648" s="4" t="s">
        <v>8017</v>
      </c>
      <c r="S1648" s="4" t="s">
        <v>115</v>
      </c>
      <c r="T1648" s="4" t="s">
        <v>116</v>
      </c>
      <c r="U1648" s="4" t="s">
        <v>117</v>
      </c>
      <c r="V1648" s="4" t="s">
        <v>118</v>
      </c>
      <c r="W1648" s="4" t="s">
        <v>2722</v>
      </c>
      <c r="X1648" s="4" t="s">
        <v>561</v>
      </c>
      <c r="Y1648" s="4"/>
      <c r="Z1648" s="4"/>
      <c r="AA1648" s="4">
        <v>1700.0</v>
      </c>
      <c r="AB1648" s="4" t="s">
        <v>47</v>
      </c>
      <c r="AC1648" s="4"/>
      <c r="AD1648" s="20" t="s">
        <v>1037</v>
      </c>
      <c r="AE1648" s="4"/>
      <c r="AF1648" s="4"/>
      <c r="AG1648" s="4"/>
      <c r="AH1648" s="4"/>
      <c r="AI1648" s="4"/>
      <c r="AJ1648" s="4"/>
      <c r="AK1648" s="4"/>
      <c r="AL1648" s="4"/>
      <c r="AM1648" s="4"/>
      <c r="AN1648" s="4"/>
      <c r="AO1648" s="4"/>
      <c r="AP1648" s="4" t="str">
        <f>VLOOKUP(AA1649,[1]Trộn!AA1648:AB4640,2,FALSE)</f>
        <v>#ERROR!</v>
      </c>
      <c r="AQ1648" s="4"/>
      <c r="AR1648" s="4"/>
      <c r="AS1648" s="4"/>
      <c r="AT1648" s="4"/>
      <c r="AU1648" s="4"/>
      <c r="AV1648" s="4"/>
      <c r="AW1648" s="4"/>
      <c r="AX1648" s="4"/>
      <c r="AY1648" s="4"/>
      <c r="AZ1648" s="4"/>
      <c r="BA1648" s="4"/>
      <c r="BB1648" s="4"/>
      <c r="BC1648" s="4"/>
      <c r="BD1648" s="4"/>
      <c r="BE1648" s="4"/>
      <c r="BF1648" s="4"/>
      <c r="BG1648" s="4"/>
      <c r="BH1648" s="4"/>
      <c r="BI1648" s="4"/>
      <c r="BJ1648" s="4"/>
      <c r="BK1648" s="4"/>
      <c r="BL1648" s="4"/>
      <c r="BM1648" s="4"/>
      <c r="BN1648" s="4"/>
      <c r="BO1648" s="4"/>
      <c r="BP1648" s="4"/>
      <c r="BQ1648" s="4"/>
      <c r="BR1648" s="4"/>
      <c r="BS1648" s="4"/>
      <c r="BT1648" s="4"/>
      <c r="BU1648" s="4"/>
      <c r="BV1648" s="4"/>
      <c r="BW1648" s="4"/>
      <c r="BX1648" s="4"/>
      <c r="BY1648" s="4"/>
      <c r="BZ1648" s="4"/>
      <c r="CA1648" s="4"/>
      <c r="CB1648" s="4"/>
      <c r="CC1648" s="4"/>
      <c r="CD1648" s="4"/>
      <c r="CE1648" s="4"/>
      <c r="CF1648" s="4"/>
      <c r="CG1648" s="4"/>
      <c r="CH1648" s="4"/>
      <c r="CI1648" s="4"/>
      <c r="CJ1648" s="4"/>
      <c r="CK1648" s="4"/>
      <c r="CL1648" s="4"/>
      <c r="CM1648" s="4"/>
    </row>
    <row r="1649" ht="14.25" customHeight="1">
      <c r="A1649" s="1" t="str">
        <f t="shared" si="328"/>
        <v>OK</v>
      </c>
      <c r="B1649" s="3" t="str">
        <f t="shared" si="329"/>
        <v>OK</v>
      </c>
      <c r="C1649" s="4" t="s">
        <v>7998</v>
      </c>
      <c r="D1649" s="4" t="s">
        <v>7264</v>
      </c>
      <c r="E1649" s="4"/>
      <c r="F1649" s="4"/>
      <c r="G1649" s="4"/>
      <c r="H1649" s="4"/>
      <c r="I1649" s="4"/>
      <c r="J1649" s="4"/>
      <c r="K1649" s="4"/>
      <c r="L1649" s="4"/>
      <c r="M1649" s="4" t="s">
        <v>49</v>
      </c>
      <c r="N1649" s="4" t="s">
        <v>8</v>
      </c>
      <c r="O1649" s="4" t="s">
        <v>2465</v>
      </c>
      <c r="P1649" s="4" t="s">
        <v>2562</v>
      </c>
      <c r="Q1649" s="4"/>
      <c r="R1649" s="4" t="s">
        <v>8042</v>
      </c>
      <c r="S1649" s="4" t="s">
        <v>8019</v>
      </c>
      <c r="T1649" s="4" t="s">
        <v>8020</v>
      </c>
      <c r="U1649" s="4" t="s">
        <v>8021</v>
      </c>
      <c r="V1649" s="4" t="s">
        <v>8022</v>
      </c>
      <c r="W1649" s="4" t="s">
        <v>8023</v>
      </c>
      <c r="X1649" s="4"/>
      <c r="Y1649" s="4"/>
      <c r="Z1649" s="4"/>
      <c r="AA1649" s="4">
        <v>1701.0</v>
      </c>
      <c r="AB1649" s="4" t="s">
        <v>47</v>
      </c>
      <c r="AC1649" s="4"/>
      <c r="AD1649" s="20" t="s">
        <v>250</v>
      </c>
      <c r="AE1649" s="4"/>
      <c r="AF1649" s="4"/>
      <c r="AG1649" s="4"/>
      <c r="AH1649" s="4"/>
      <c r="AI1649" s="4"/>
      <c r="AJ1649" s="4"/>
      <c r="AK1649" s="4"/>
      <c r="AL1649" s="4"/>
      <c r="AM1649" s="4"/>
      <c r="AN1649" s="4"/>
      <c r="AO1649" s="4"/>
      <c r="AP1649" s="4" t="str">
        <f>VLOOKUP(AA1650,[1]Trộn!AA1649:AB4641,2,FALSE)</f>
        <v>#ERROR!</v>
      </c>
      <c r="AQ1649" s="4"/>
      <c r="AR1649" s="4"/>
      <c r="AS1649" s="4"/>
      <c r="AT1649" s="4"/>
      <c r="AU1649" s="4"/>
      <c r="AV1649" s="4"/>
      <c r="AW1649" s="4"/>
      <c r="AX1649" s="4"/>
      <c r="AY1649" s="4"/>
      <c r="AZ1649" s="4"/>
      <c r="BA1649" s="4"/>
      <c r="BB1649" s="4"/>
      <c r="BC1649" s="4"/>
      <c r="BD1649" s="4"/>
      <c r="BE1649" s="4"/>
      <c r="BF1649" s="4"/>
      <c r="BG1649" s="4"/>
      <c r="BH1649" s="4"/>
      <c r="BI1649" s="4"/>
      <c r="BJ1649" s="4"/>
      <c r="BK1649" s="4"/>
      <c r="BL1649" s="4"/>
      <c r="BM1649" s="4"/>
      <c r="BN1649" s="4"/>
      <c r="BO1649" s="4"/>
      <c r="BP1649" s="4"/>
      <c r="BQ1649" s="4"/>
      <c r="BR1649" s="4"/>
      <c r="BS1649" s="4"/>
      <c r="BT1649" s="4"/>
      <c r="BU1649" s="4"/>
      <c r="BV1649" s="4"/>
      <c r="BW1649" s="4"/>
      <c r="BX1649" s="4"/>
      <c r="BY1649" s="4"/>
      <c r="BZ1649" s="4"/>
      <c r="CA1649" s="4"/>
      <c r="CB1649" s="4"/>
      <c r="CC1649" s="4"/>
      <c r="CD1649" s="4"/>
      <c r="CE1649" s="4"/>
      <c r="CF1649" s="4"/>
      <c r="CG1649" s="4"/>
      <c r="CH1649" s="4"/>
      <c r="CI1649" s="4"/>
      <c r="CJ1649" s="4"/>
      <c r="CK1649" s="4"/>
      <c r="CL1649" s="4"/>
      <c r="CM1649" s="4"/>
    </row>
    <row r="1650" ht="14.25" customHeight="1">
      <c r="A1650" s="1" t="str">
        <f t="shared" si="328"/>
        <v>OK</v>
      </c>
      <c r="B1650" s="3" t="str">
        <f t="shared" si="329"/>
        <v>OK</v>
      </c>
      <c r="C1650" s="4" t="s">
        <v>7998</v>
      </c>
      <c r="D1650" s="4" t="s">
        <v>7264</v>
      </c>
      <c r="E1650" s="4"/>
      <c r="F1650" s="4"/>
      <c r="G1650" s="4"/>
      <c r="H1650" s="4"/>
      <c r="I1650" s="4"/>
      <c r="J1650" s="4"/>
      <c r="K1650" s="4"/>
      <c r="L1650" s="4"/>
      <c r="M1650" s="4" t="s">
        <v>49</v>
      </c>
      <c r="N1650" s="4" t="s">
        <v>8</v>
      </c>
      <c r="O1650" s="4" t="s">
        <v>2465</v>
      </c>
      <c r="P1650" s="4" t="s">
        <v>2562</v>
      </c>
      <c r="Q1650" s="4"/>
      <c r="R1650" s="4" t="s">
        <v>8018</v>
      </c>
      <c r="S1650" s="4" t="s">
        <v>8019</v>
      </c>
      <c r="T1650" s="4" t="s">
        <v>8020</v>
      </c>
      <c r="U1650" s="4" t="s">
        <v>8021</v>
      </c>
      <c r="V1650" s="4" t="s">
        <v>8022</v>
      </c>
      <c r="W1650" s="4" t="s">
        <v>8023</v>
      </c>
      <c r="X1650" s="4" t="s">
        <v>410</v>
      </c>
      <c r="Y1650" s="4"/>
      <c r="Z1650" s="4"/>
      <c r="AA1650" s="4">
        <v>1701.0</v>
      </c>
      <c r="AB1650" s="4" t="s">
        <v>47</v>
      </c>
      <c r="AC1650" s="4"/>
      <c r="AD1650" s="20" t="s">
        <v>1105</v>
      </c>
      <c r="AE1650" s="4"/>
      <c r="AF1650" s="4"/>
      <c r="AG1650" s="4"/>
      <c r="AH1650" s="4"/>
      <c r="AI1650" s="4"/>
      <c r="AJ1650" s="4"/>
      <c r="AK1650" s="4"/>
      <c r="AL1650" s="4"/>
      <c r="AM1650" s="4"/>
      <c r="AN1650" s="4"/>
      <c r="AO1650" s="4"/>
      <c r="AP1650" s="4" t="str">
        <f>VLOOKUP(AA1651,[1]Trộn!AA1650:AB4642,2,FALSE)</f>
        <v>#ERROR!</v>
      </c>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c r="BM1650" s="4"/>
      <c r="BN1650" s="4"/>
      <c r="BO1650" s="4"/>
      <c r="BP1650" s="4"/>
      <c r="BQ1650" s="4"/>
      <c r="BR1650" s="4"/>
      <c r="BS1650" s="4"/>
      <c r="BT1650" s="4"/>
      <c r="BU1650" s="4"/>
      <c r="BV1650" s="4"/>
      <c r="BW1650" s="4"/>
      <c r="BX1650" s="4"/>
      <c r="BY1650" s="4"/>
      <c r="BZ1650" s="4"/>
      <c r="CA1650" s="4"/>
      <c r="CB1650" s="4"/>
      <c r="CC1650" s="4"/>
      <c r="CD1650" s="4"/>
      <c r="CE1650" s="4"/>
      <c r="CF1650" s="4"/>
      <c r="CG1650" s="4"/>
      <c r="CH1650" s="4"/>
      <c r="CI1650" s="4"/>
      <c r="CJ1650" s="4"/>
      <c r="CK1650" s="4"/>
      <c r="CL1650" s="4"/>
      <c r="CM1650" s="4"/>
    </row>
    <row r="1651" ht="14.25" customHeight="1">
      <c r="A1651" s="1" t="str">
        <f t="shared" si="328"/>
        <v>OK</v>
      </c>
      <c r="B1651" s="3" t="str">
        <f t="shared" si="329"/>
        <v>OK</v>
      </c>
      <c r="C1651" s="4" t="s">
        <v>7998</v>
      </c>
      <c r="D1651" s="4" t="s">
        <v>7264</v>
      </c>
      <c r="E1651" s="4"/>
      <c r="F1651" s="4"/>
      <c r="G1651" s="4" t="s">
        <v>8010</v>
      </c>
      <c r="H1651" s="4"/>
      <c r="I1651" s="4"/>
      <c r="J1651" s="4"/>
      <c r="K1651" s="4"/>
      <c r="L1651" s="4"/>
      <c r="M1651" s="4" t="s">
        <v>48</v>
      </c>
      <c r="N1651" s="4" t="s">
        <v>8</v>
      </c>
      <c r="O1651" s="4" t="s">
        <v>102</v>
      </c>
      <c r="P1651" s="4" t="s">
        <v>3396</v>
      </c>
      <c r="Q1651" s="4"/>
      <c r="R1651" s="4" t="s">
        <v>8047</v>
      </c>
      <c r="S1651" s="4" t="s">
        <v>8048</v>
      </c>
      <c r="T1651" s="4" t="s">
        <v>8049</v>
      </c>
      <c r="U1651" s="4" t="s">
        <v>8050</v>
      </c>
      <c r="V1651" s="4" t="s">
        <v>8051</v>
      </c>
      <c r="W1651" s="4" t="s">
        <v>8052</v>
      </c>
      <c r="X1651" s="4" t="s">
        <v>242</v>
      </c>
      <c r="Y1651" s="4" t="s">
        <v>8053</v>
      </c>
      <c r="Z1651" s="4"/>
      <c r="AA1651" s="4">
        <v>1702.0</v>
      </c>
      <c r="AB1651" s="4" t="s">
        <v>48</v>
      </c>
      <c r="AC1651" s="4"/>
      <c r="AD1651" s="4"/>
      <c r="AE1651" s="4"/>
      <c r="AF1651" s="4"/>
      <c r="AG1651" s="4"/>
      <c r="AH1651" s="4"/>
      <c r="AI1651" s="4"/>
      <c r="AJ1651" s="4"/>
      <c r="AK1651" s="4"/>
      <c r="AL1651" s="4"/>
      <c r="AM1651" s="4"/>
      <c r="AN1651" s="4"/>
      <c r="AO1651" s="4"/>
      <c r="AP1651" s="4" t="str">
        <f>VLOOKUP(AA1652,[1]Trộn!AA1651:AB4643,2,FALSE)</f>
        <v>#ERROR!</v>
      </c>
      <c r="AQ1651" s="4"/>
      <c r="AR1651" s="4"/>
      <c r="AS1651" s="4"/>
      <c r="AT1651" s="4"/>
      <c r="AU1651" s="4"/>
      <c r="AV1651" s="4"/>
      <c r="AW1651" s="4"/>
      <c r="AX1651" s="4"/>
      <c r="AY1651" s="4"/>
      <c r="AZ1651" s="4"/>
      <c r="BA1651" s="4"/>
      <c r="BB1651" s="4"/>
      <c r="BC1651" s="4"/>
      <c r="BD1651" s="4"/>
      <c r="BE1651" s="4"/>
      <c r="BF1651" s="4"/>
      <c r="BG1651" s="4"/>
      <c r="BH1651" s="4"/>
      <c r="BI1651" s="4"/>
      <c r="BJ1651" s="4"/>
      <c r="BK1651" s="4"/>
      <c r="BL1651" s="4"/>
      <c r="BM1651" s="4"/>
      <c r="BN1651" s="4"/>
      <c r="BO1651" s="4"/>
      <c r="BP1651" s="4"/>
      <c r="BQ1651" s="4"/>
      <c r="BR1651" s="4"/>
      <c r="BS1651" s="4"/>
      <c r="BT1651" s="4"/>
      <c r="BU1651" s="4"/>
      <c r="BV1651" s="4"/>
      <c r="BW1651" s="4"/>
      <c r="BX1651" s="4"/>
      <c r="BY1651" s="4"/>
      <c r="BZ1651" s="4"/>
      <c r="CA1651" s="4"/>
      <c r="CB1651" s="4"/>
      <c r="CC1651" s="4"/>
      <c r="CD1651" s="4"/>
      <c r="CE1651" s="4"/>
      <c r="CF1651" s="4"/>
      <c r="CG1651" s="4"/>
      <c r="CH1651" s="4"/>
      <c r="CI1651" s="4"/>
      <c r="CJ1651" s="4"/>
      <c r="CK1651" s="4"/>
      <c r="CL1651" s="4"/>
      <c r="CM1651" s="4"/>
    </row>
    <row r="1652" ht="14.25" customHeight="1">
      <c r="A1652" s="1" t="str">
        <f t="shared" si="328"/>
        <v/>
      </c>
      <c r="B1652" s="3">
        <f t="shared" si="329"/>
        <v>0</v>
      </c>
      <c r="C1652" s="4" t="s">
        <v>7998</v>
      </c>
      <c r="D1652" s="4" t="s">
        <v>7264</v>
      </c>
      <c r="E1652" s="4"/>
      <c r="F1652" s="4"/>
      <c r="G1652" s="4"/>
      <c r="H1652" s="4"/>
      <c r="I1652" s="4"/>
      <c r="J1652" s="4"/>
      <c r="K1652" s="4"/>
      <c r="L1652" s="4"/>
      <c r="M1652" s="4"/>
      <c r="N1652" s="4"/>
      <c r="O1652" s="4"/>
      <c r="P1652" s="4"/>
      <c r="Q1652" s="4" t="s">
        <v>9</v>
      </c>
      <c r="R1652" s="4" t="s">
        <v>8054</v>
      </c>
      <c r="S1652" s="4" t="s">
        <v>150</v>
      </c>
      <c r="T1652" s="4" t="s">
        <v>150</v>
      </c>
      <c r="U1652" s="4" t="s">
        <v>150</v>
      </c>
      <c r="V1652" s="4" t="s">
        <v>150</v>
      </c>
      <c r="W1652" s="4" t="s">
        <v>150</v>
      </c>
      <c r="X1652" s="4" t="s">
        <v>8055</v>
      </c>
      <c r="Y1652" s="4"/>
      <c r="Z1652" s="4" t="s">
        <v>8056</v>
      </c>
      <c r="AA1652" s="4">
        <v>1703.0</v>
      </c>
      <c r="AB1652" s="4" t="s">
        <v>49</v>
      </c>
      <c r="AC1652" s="4"/>
      <c r="AD1652" s="4"/>
      <c r="AE1652" s="4"/>
      <c r="AF1652" s="4"/>
      <c r="AG1652" s="4"/>
      <c r="AH1652" s="4"/>
      <c r="AI1652" s="4"/>
      <c r="AJ1652" s="4"/>
      <c r="AK1652" s="4"/>
      <c r="AL1652" s="4"/>
      <c r="AM1652" s="4"/>
      <c r="AN1652" s="4"/>
      <c r="AO1652" s="4"/>
      <c r="AP1652" s="4" t="str">
        <f>VLOOKUP(AA1653,[1]Trộn!AA1652:AB4644,2,FALSE)</f>
        <v>#ERROR!</v>
      </c>
      <c r="AQ1652" s="4"/>
      <c r="AR1652" s="4"/>
      <c r="AS1652" s="4"/>
      <c r="AT1652" s="4"/>
      <c r="AU1652" s="4"/>
      <c r="AV1652" s="4"/>
      <c r="AW1652" s="4"/>
      <c r="AX1652" s="4"/>
      <c r="AY1652" s="4"/>
      <c r="AZ1652" s="4"/>
      <c r="BA1652" s="4"/>
      <c r="BB1652" s="4"/>
      <c r="BC1652" s="4"/>
      <c r="BD1652" s="4"/>
      <c r="BE1652" s="4"/>
      <c r="BF1652" s="4"/>
      <c r="BG1652" s="4"/>
      <c r="BH1652" s="4"/>
      <c r="BI1652" s="4"/>
      <c r="BJ1652" s="4"/>
      <c r="BK1652" s="4"/>
      <c r="BL1652" s="4"/>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row>
    <row r="1653" ht="14.25" customHeight="1">
      <c r="A1653" s="1" t="str">
        <f t="shared" si="328"/>
        <v/>
      </c>
      <c r="B1653" s="3">
        <f t="shared" si="329"/>
        <v>0</v>
      </c>
      <c r="C1653" s="4" t="s">
        <v>7998</v>
      </c>
      <c r="D1653" s="4" t="s">
        <v>7264</v>
      </c>
      <c r="E1653" s="4"/>
      <c r="F1653" s="4"/>
      <c r="G1653" s="4"/>
      <c r="H1653" s="4"/>
      <c r="I1653" s="4"/>
      <c r="J1653" s="4"/>
      <c r="K1653" s="4"/>
      <c r="L1653" s="4"/>
      <c r="M1653" s="4"/>
      <c r="N1653" s="4"/>
      <c r="O1653" s="4"/>
      <c r="P1653" s="4"/>
      <c r="Q1653" s="4" t="s">
        <v>5</v>
      </c>
      <c r="R1653" s="4" t="s">
        <v>7991</v>
      </c>
      <c r="S1653" s="4" t="s">
        <v>7950</v>
      </c>
      <c r="T1653" s="4" t="s">
        <v>7922</v>
      </c>
      <c r="U1653" s="4" t="s">
        <v>8057</v>
      </c>
      <c r="V1653" s="4" t="s">
        <v>8058</v>
      </c>
      <c r="W1653" s="4" t="s">
        <v>8059</v>
      </c>
      <c r="X1653" s="4"/>
      <c r="Y1653" s="4"/>
      <c r="Z1653" s="4" t="s">
        <v>5979</v>
      </c>
      <c r="AA1653" s="4">
        <v>1704.0</v>
      </c>
      <c r="AB1653" s="4" t="s">
        <v>49</v>
      </c>
      <c r="AC1653" s="4"/>
      <c r="AD1653" s="4"/>
      <c r="AE1653" s="4"/>
      <c r="AF1653" s="4"/>
      <c r="AG1653" s="4"/>
      <c r="AH1653" s="4"/>
      <c r="AI1653" s="4"/>
      <c r="AJ1653" s="4"/>
      <c r="AK1653" s="4"/>
      <c r="AL1653" s="4"/>
      <c r="AM1653" s="4"/>
      <c r="AN1653" s="4"/>
      <c r="AO1653" s="4"/>
      <c r="AP1653" s="4" t="str">
        <f>VLOOKUP(AA1654,[1]Trộn!AA1653:AB4645,2,FALSE)</f>
        <v>#ERROR!</v>
      </c>
      <c r="AQ1653" s="4"/>
      <c r="AR1653" s="4"/>
      <c r="AS1653" s="4"/>
      <c r="AT1653" s="4"/>
      <c r="AU1653" s="4"/>
      <c r="AV1653" s="4"/>
      <c r="AW1653" s="4"/>
      <c r="AX1653" s="4"/>
      <c r="AY1653" s="4"/>
      <c r="AZ1653" s="4"/>
      <c r="BA1653" s="4"/>
      <c r="BB1653" s="4"/>
      <c r="BC1653" s="4"/>
      <c r="BD1653" s="4"/>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c r="CL1653" s="4"/>
      <c r="CM1653" s="4"/>
    </row>
    <row r="1654" ht="14.25" customHeight="1">
      <c r="A1654" s="1" t="str">
        <f t="shared" si="328"/>
        <v/>
      </c>
      <c r="B1654" s="3">
        <f t="shared" si="329"/>
        <v>0</v>
      </c>
      <c r="C1654" s="4" t="s">
        <v>7998</v>
      </c>
      <c r="D1654" s="4" t="s">
        <v>7264</v>
      </c>
      <c r="E1654" s="4"/>
      <c r="F1654" s="4"/>
      <c r="G1654" s="4"/>
      <c r="H1654" s="4"/>
      <c r="I1654" s="4"/>
      <c r="J1654" s="4"/>
      <c r="K1654" s="4"/>
      <c r="L1654" s="4"/>
      <c r="M1654" s="4"/>
      <c r="N1654" s="4"/>
      <c r="O1654" s="4"/>
      <c r="P1654" s="4"/>
      <c r="Q1654" s="4" t="s">
        <v>5</v>
      </c>
      <c r="R1654" s="4" t="s">
        <v>8061</v>
      </c>
      <c r="S1654" s="4" t="s">
        <v>8063</v>
      </c>
      <c r="T1654" s="4" t="s">
        <v>7995</v>
      </c>
      <c r="U1654" s="4" t="s">
        <v>8064</v>
      </c>
      <c r="V1654" s="4" t="s">
        <v>7992</v>
      </c>
      <c r="W1654" s="4" t="s">
        <v>7994</v>
      </c>
      <c r="X1654" s="4"/>
      <c r="Y1654" s="4"/>
      <c r="Z1654" s="4" t="s">
        <v>8066</v>
      </c>
      <c r="AA1654" s="4">
        <v>1705.0</v>
      </c>
      <c r="AB1654" s="4" t="s">
        <v>49</v>
      </c>
      <c r="AC1654" s="4"/>
      <c r="AD1654" s="4"/>
      <c r="AE1654" s="4"/>
      <c r="AF1654" s="4"/>
      <c r="AG1654" s="4"/>
      <c r="AH1654" s="4"/>
      <c r="AI1654" s="4"/>
      <c r="AJ1654" s="4"/>
      <c r="AK1654" s="4"/>
      <c r="AL1654" s="4"/>
      <c r="AM1654" s="4"/>
      <c r="AN1654" s="4"/>
      <c r="AO1654" s="4"/>
      <c r="AP1654" s="4" t="str">
        <f>VLOOKUP(AA1655,[1]Trộn!AA1654:AB4646,2,FALSE)</f>
        <v>#ERROR!</v>
      </c>
      <c r="AQ1654" s="4"/>
      <c r="AR1654" s="4"/>
      <c r="AS1654" s="4"/>
      <c r="AT1654" s="4"/>
      <c r="AU1654" s="4"/>
      <c r="AV1654" s="4"/>
      <c r="AW1654" s="4"/>
      <c r="AX1654" s="4"/>
      <c r="AY1654" s="4"/>
      <c r="AZ1654" s="4"/>
      <c r="BA1654" s="4"/>
      <c r="BB1654" s="4"/>
      <c r="BC1654" s="4"/>
      <c r="BD1654" s="4"/>
      <c r="BE1654" s="4"/>
      <c r="BF1654" s="4"/>
      <c r="BG1654" s="4"/>
      <c r="BH1654" s="4"/>
      <c r="BI1654" s="4"/>
      <c r="BJ1654" s="4"/>
      <c r="BK1654" s="4"/>
      <c r="BL1654" s="4"/>
      <c r="BM1654" s="4"/>
      <c r="BN1654" s="4"/>
      <c r="BO1654" s="4"/>
      <c r="BP1654" s="4"/>
      <c r="BQ1654" s="4"/>
      <c r="BR1654" s="4"/>
      <c r="BS1654" s="4"/>
      <c r="BT1654" s="4"/>
      <c r="BU1654" s="4"/>
      <c r="BV1654" s="4"/>
      <c r="BW1654" s="4"/>
      <c r="BX1654" s="4"/>
      <c r="BY1654" s="4"/>
      <c r="BZ1654" s="4"/>
      <c r="CA1654" s="4"/>
      <c r="CB1654" s="4"/>
      <c r="CC1654" s="4"/>
      <c r="CD1654" s="4"/>
      <c r="CE1654" s="4"/>
      <c r="CF1654" s="4"/>
      <c r="CG1654" s="4"/>
      <c r="CH1654" s="4"/>
      <c r="CI1654" s="4"/>
      <c r="CJ1654" s="4"/>
      <c r="CK1654" s="4"/>
      <c r="CL1654" s="4"/>
      <c r="CM1654" s="4"/>
    </row>
    <row r="1655" ht="14.25" customHeight="1">
      <c r="A1655" s="1" t="str">
        <f t="shared" si="328"/>
        <v/>
      </c>
      <c r="B1655" s="3">
        <f t="shared" si="329"/>
        <v>0</v>
      </c>
      <c r="C1655" s="4" t="s">
        <v>7998</v>
      </c>
      <c r="D1655" s="4" t="s">
        <v>7264</v>
      </c>
      <c r="E1655" s="4"/>
      <c r="F1655" s="4"/>
      <c r="G1655" s="4"/>
      <c r="H1655" s="4"/>
      <c r="I1655" s="4"/>
      <c r="J1655" s="4"/>
      <c r="K1655" s="4"/>
      <c r="L1655" s="4"/>
      <c r="M1655" s="4"/>
      <c r="N1655" s="4"/>
      <c r="O1655" s="4"/>
      <c r="P1655" s="4"/>
      <c r="Q1655" s="4" t="s">
        <v>5</v>
      </c>
      <c r="R1655" s="4" t="s">
        <v>8061</v>
      </c>
      <c r="S1655" s="4" t="s">
        <v>8069</v>
      </c>
      <c r="T1655" s="4" t="s">
        <v>8058</v>
      </c>
      <c r="U1655" s="4" t="s">
        <v>8059</v>
      </c>
      <c r="V1655" s="4" t="s">
        <v>7920</v>
      </c>
      <c r="W1655" s="4" t="s">
        <v>8070</v>
      </c>
      <c r="X1655" s="4"/>
      <c r="Y1655" s="4"/>
      <c r="Z1655" s="4" t="s">
        <v>8071</v>
      </c>
      <c r="AA1655" s="4">
        <v>1706.0</v>
      </c>
      <c r="AB1655" s="4" t="s">
        <v>49</v>
      </c>
      <c r="AC1655" s="4"/>
      <c r="AD1655" s="4"/>
      <c r="AE1655" s="4"/>
      <c r="AF1655" s="4"/>
      <c r="AG1655" s="4"/>
      <c r="AH1655" s="4"/>
      <c r="AI1655" s="4"/>
      <c r="AJ1655" s="4"/>
      <c r="AK1655" s="4"/>
      <c r="AL1655" s="4"/>
      <c r="AM1655" s="4"/>
      <c r="AN1655" s="4"/>
      <c r="AO1655" s="4"/>
      <c r="AP1655" s="4" t="str">
        <f>VLOOKUP(AA1656,[1]Trộn!AA1655:AB4647,2,FALSE)</f>
        <v>#ERROR!</v>
      </c>
      <c r="AQ1655" s="4"/>
      <c r="AR1655" s="4"/>
      <c r="AS1655" s="4"/>
      <c r="AT1655" s="4"/>
      <c r="AU1655" s="4"/>
      <c r="AV1655" s="4"/>
      <c r="AW1655" s="4"/>
      <c r="AX1655" s="4"/>
      <c r="AY1655" s="4"/>
      <c r="AZ1655" s="4"/>
      <c r="BA1655" s="4"/>
      <c r="BB1655" s="4"/>
      <c r="BC1655" s="4"/>
      <c r="BD1655" s="4"/>
      <c r="BE1655" s="4"/>
      <c r="BF1655" s="4"/>
      <c r="BG1655" s="4"/>
      <c r="BH1655" s="4"/>
      <c r="BI1655" s="4"/>
      <c r="BJ1655" s="4"/>
      <c r="BK1655" s="4"/>
      <c r="BL1655" s="4"/>
      <c r="BM1655" s="4"/>
      <c r="BN1655" s="4"/>
      <c r="BO1655" s="4"/>
      <c r="BP1655" s="4"/>
      <c r="BQ1655" s="4"/>
      <c r="BR1655" s="4"/>
      <c r="BS1655" s="4"/>
      <c r="BT1655" s="4"/>
      <c r="BU1655" s="4"/>
      <c r="BV1655" s="4"/>
      <c r="BW1655" s="4"/>
      <c r="BX1655" s="4"/>
      <c r="BY1655" s="4"/>
      <c r="BZ1655" s="4"/>
      <c r="CA1655" s="4"/>
      <c r="CB1655" s="4"/>
      <c r="CC1655" s="4"/>
      <c r="CD1655" s="4"/>
      <c r="CE1655" s="4"/>
      <c r="CF1655" s="4"/>
      <c r="CG1655" s="4"/>
      <c r="CH1655" s="4"/>
      <c r="CI1655" s="4"/>
      <c r="CJ1655" s="4"/>
      <c r="CK1655" s="4"/>
      <c r="CL1655" s="4"/>
      <c r="CM1655" s="4"/>
    </row>
    <row r="1656" ht="14.25" customHeight="1">
      <c r="A1656" s="1" t="str">
        <f t="shared" si="328"/>
        <v/>
      </c>
      <c r="B1656" s="3">
        <f t="shared" si="329"/>
        <v>0</v>
      </c>
      <c r="C1656" s="4" t="s">
        <v>7998</v>
      </c>
      <c r="D1656" s="4" t="s">
        <v>7264</v>
      </c>
      <c r="E1656" s="4"/>
      <c r="F1656" s="4"/>
      <c r="G1656" s="4"/>
      <c r="H1656" s="4"/>
      <c r="I1656" s="4"/>
      <c r="J1656" s="4"/>
      <c r="K1656" s="4"/>
      <c r="L1656" s="4"/>
      <c r="M1656" s="4"/>
      <c r="N1656" s="4"/>
      <c r="O1656" s="4"/>
      <c r="P1656" s="4"/>
      <c r="Q1656" s="4" t="s">
        <v>5</v>
      </c>
      <c r="R1656" s="4" t="s">
        <v>8061</v>
      </c>
      <c r="S1656" s="4" t="s">
        <v>7947</v>
      </c>
      <c r="T1656" s="4" t="s">
        <v>8072</v>
      </c>
      <c r="U1656" s="4" t="s">
        <v>7922</v>
      </c>
      <c r="V1656" s="4" t="s">
        <v>8057</v>
      </c>
      <c r="W1656" s="4" t="s">
        <v>8073</v>
      </c>
      <c r="X1656" s="4"/>
      <c r="Y1656" s="4"/>
      <c r="Z1656" s="4" t="s">
        <v>5980</v>
      </c>
      <c r="AA1656" s="4">
        <v>1707.0</v>
      </c>
      <c r="AB1656" s="4" t="s">
        <v>49</v>
      </c>
      <c r="AC1656" s="4"/>
      <c r="AD1656" s="4"/>
      <c r="AE1656" s="4"/>
      <c r="AF1656" s="4"/>
      <c r="AG1656" s="4"/>
      <c r="AH1656" s="4"/>
      <c r="AI1656" s="4"/>
      <c r="AJ1656" s="4"/>
      <c r="AK1656" s="4"/>
      <c r="AL1656" s="4"/>
      <c r="AM1656" s="4"/>
      <c r="AN1656" s="4"/>
      <c r="AO1656" s="4"/>
      <c r="AP1656" s="4" t="str">
        <f>VLOOKUP(AA1657,[1]Trộn!AA1656:AB4648,2,FALSE)</f>
        <v>#ERROR!</v>
      </c>
      <c r="AQ1656" s="4"/>
      <c r="AR1656" s="4"/>
      <c r="AS1656" s="4"/>
      <c r="AT1656" s="4"/>
      <c r="AU1656" s="4"/>
      <c r="AV1656" s="4"/>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row>
    <row r="1657" ht="14.25" customHeight="1">
      <c r="A1657" s="1" t="str">
        <f t="shared" si="328"/>
        <v/>
      </c>
      <c r="B1657" s="3">
        <f t="shared" si="329"/>
        <v>0</v>
      </c>
      <c r="C1657" s="4" t="s">
        <v>7998</v>
      </c>
      <c r="D1657" s="4" t="s">
        <v>7264</v>
      </c>
      <c r="E1657" s="4"/>
      <c r="F1657" s="4"/>
      <c r="G1657" s="4"/>
      <c r="H1657" s="4"/>
      <c r="I1657" s="4"/>
      <c r="J1657" s="4"/>
      <c r="K1657" s="4"/>
      <c r="L1657" s="4"/>
      <c r="M1657" s="4"/>
      <c r="N1657" s="4"/>
      <c r="O1657" s="4"/>
      <c r="P1657" s="4"/>
      <c r="Q1657" s="4" t="s">
        <v>5</v>
      </c>
      <c r="R1657" s="4" t="s">
        <v>8061</v>
      </c>
      <c r="S1657" s="4" t="s">
        <v>7995</v>
      </c>
      <c r="T1657" s="4" t="s">
        <v>7992</v>
      </c>
      <c r="U1657" s="4" t="s">
        <v>7994</v>
      </c>
      <c r="V1657" s="4" t="s">
        <v>7922</v>
      </c>
      <c r="W1657" s="4" t="s">
        <v>8075</v>
      </c>
      <c r="X1657" s="4"/>
      <c r="Y1657" s="4"/>
      <c r="Z1657" s="4" t="s">
        <v>812</v>
      </c>
      <c r="AA1657" s="4">
        <v>1708.0</v>
      </c>
      <c r="AB1657" s="4" t="s">
        <v>49</v>
      </c>
      <c r="AC1657" s="4"/>
      <c r="AD1657" s="4"/>
      <c r="AE1657" s="4"/>
      <c r="AF1657" s="4"/>
      <c r="AG1657" s="4"/>
      <c r="AH1657" s="4"/>
      <c r="AI1657" s="4"/>
      <c r="AJ1657" s="4"/>
      <c r="AK1657" s="4"/>
      <c r="AL1657" s="4"/>
      <c r="AM1657" s="4"/>
      <c r="AN1657" s="4"/>
      <c r="AO1657" s="4"/>
      <c r="AP1657" s="4" t="str">
        <f>VLOOKUP(AA1658,[1]Trộn!AA1657:AB4649,2,FALSE)</f>
        <v>#ERROR!</v>
      </c>
      <c r="AQ1657" s="4"/>
      <c r="AR1657" s="4"/>
      <c r="AS1657" s="4"/>
      <c r="AT1657" s="4"/>
      <c r="AU1657" s="4"/>
      <c r="AV1657" s="4"/>
      <c r="AW1657" s="4"/>
      <c r="AX1657" s="4"/>
      <c r="AY1657" s="4"/>
      <c r="AZ1657" s="4"/>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c r="CL1657" s="4"/>
      <c r="CM1657" s="4"/>
    </row>
    <row r="1658" ht="14.25" customHeight="1">
      <c r="A1658" s="1" t="str">
        <f t="shared" si="328"/>
        <v/>
      </c>
      <c r="B1658" s="3">
        <f t="shared" si="329"/>
        <v>0</v>
      </c>
      <c r="C1658" s="4" t="s">
        <v>7998</v>
      </c>
      <c r="D1658" s="4" t="s">
        <v>7264</v>
      </c>
      <c r="E1658" s="4"/>
      <c r="F1658" s="4"/>
      <c r="G1658" s="4" t="s">
        <v>8010</v>
      </c>
      <c r="H1658" s="4"/>
      <c r="I1658" s="4"/>
      <c r="J1658" s="4"/>
      <c r="K1658" s="4"/>
      <c r="L1658" s="4"/>
      <c r="M1658" s="4"/>
      <c r="N1658" s="4"/>
      <c r="O1658" s="4"/>
      <c r="P1658" s="4"/>
      <c r="Q1658" s="4" t="s">
        <v>5</v>
      </c>
      <c r="R1658" s="4" t="s">
        <v>8076</v>
      </c>
      <c r="S1658" s="4" t="s">
        <v>8077</v>
      </c>
      <c r="T1658" s="4" t="s">
        <v>8078</v>
      </c>
      <c r="U1658" s="4" t="s">
        <v>8079</v>
      </c>
      <c r="V1658" s="4" t="s">
        <v>8080</v>
      </c>
      <c r="W1658" s="4" t="s">
        <v>8081</v>
      </c>
      <c r="X1658" s="4" t="s">
        <v>8082</v>
      </c>
      <c r="Y1658" s="4"/>
      <c r="Z1658" s="4"/>
      <c r="AA1658" s="4">
        <v>1709.0</v>
      </c>
      <c r="AB1658" s="4" t="s">
        <v>13</v>
      </c>
      <c r="AC1658" s="4"/>
      <c r="AD1658" s="4"/>
      <c r="AE1658" s="4"/>
      <c r="AF1658" s="4"/>
      <c r="AG1658" s="4"/>
      <c r="AH1658" s="4"/>
      <c r="AI1658" s="4"/>
      <c r="AJ1658" s="4"/>
      <c r="AK1658" s="4"/>
      <c r="AL1658" s="4"/>
      <c r="AM1658" s="4"/>
      <c r="AN1658" s="4"/>
      <c r="AO1658" s="4"/>
      <c r="AP1658" s="4" t="str">
        <f>VLOOKUP(AA1659,[1]Trộn!AA1658:AB4650,2,FALSE)</f>
        <v>#ERROR!</v>
      </c>
      <c r="AQ1658" s="4"/>
      <c r="AR1658" s="4"/>
      <c r="AS1658" s="4"/>
      <c r="AT1658" s="4"/>
      <c r="AU1658" s="4"/>
      <c r="AV1658" s="4"/>
      <c r="AW1658" s="4"/>
      <c r="AX1658" s="4"/>
      <c r="AY1658" s="4"/>
      <c r="AZ1658" s="4"/>
      <c r="BA1658" s="4"/>
      <c r="BB1658" s="4"/>
      <c r="BC1658" s="4"/>
      <c r="BD1658" s="4"/>
      <c r="BE1658" s="4"/>
      <c r="BF1658" s="4"/>
      <c r="BG1658" s="4"/>
      <c r="BH1658" s="4"/>
      <c r="BI1658" s="4"/>
      <c r="BJ1658" s="4"/>
      <c r="BK1658" s="4"/>
      <c r="BL1658" s="4"/>
      <c r="BM1658" s="4"/>
      <c r="BN1658" s="4"/>
      <c r="BO1658" s="4"/>
      <c r="BP1658" s="4"/>
      <c r="BQ1658" s="4"/>
      <c r="BR1658" s="4"/>
      <c r="BS1658" s="4"/>
      <c r="BT1658" s="4"/>
      <c r="BU1658" s="4"/>
      <c r="BV1658" s="4"/>
      <c r="BW1658" s="4"/>
      <c r="BX1658" s="4"/>
      <c r="BY1658" s="4"/>
      <c r="BZ1658" s="4"/>
      <c r="CA1658" s="4"/>
      <c r="CB1658" s="4"/>
      <c r="CC1658" s="4"/>
      <c r="CD1658" s="4"/>
      <c r="CE1658" s="4"/>
      <c r="CF1658" s="4"/>
      <c r="CG1658" s="4"/>
      <c r="CH1658" s="4"/>
      <c r="CI1658" s="4"/>
      <c r="CJ1658" s="4"/>
      <c r="CK1658" s="4"/>
      <c r="CL1658" s="4"/>
      <c r="CM1658" s="4"/>
    </row>
    <row r="1659" ht="14.25" customHeight="1">
      <c r="A1659" s="1" t="str">
        <f t="shared" si="328"/>
        <v>OK</v>
      </c>
      <c r="B1659" s="3" t="str">
        <f t="shared" si="329"/>
        <v>OK</v>
      </c>
      <c r="C1659" s="4" t="s">
        <v>8024</v>
      </c>
      <c r="D1659" s="4" t="s">
        <v>7264</v>
      </c>
      <c r="E1659" s="4"/>
      <c r="F1659" s="4" t="s">
        <v>8025</v>
      </c>
      <c r="G1659" s="4" t="s">
        <v>8026</v>
      </c>
      <c r="H1659" s="4"/>
      <c r="I1659" s="4"/>
      <c r="J1659" s="4" t="s">
        <v>3099</v>
      </c>
      <c r="K1659" s="4"/>
      <c r="L1659" s="4"/>
      <c r="M1659" s="4" t="s">
        <v>49</v>
      </c>
      <c r="N1659" s="4" t="s">
        <v>8</v>
      </c>
      <c r="O1659" s="4" t="s">
        <v>3767</v>
      </c>
      <c r="P1659" s="4" t="s">
        <v>3884</v>
      </c>
      <c r="Q1659" s="4"/>
      <c r="R1659" s="4" t="s">
        <v>8087</v>
      </c>
      <c r="S1659" s="4" t="s">
        <v>8088</v>
      </c>
      <c r="T1659" s="4" t="s">
        <v>8089</v>
      </c>
      <c r="U1659" s="4" t="s">
        <v>8090</v>
      </c>
      <c r="V1659" s="4" t="s">
        <v>8091</v>
      </c>
      <c r="W1659" s="4" t="s">
        <v>8092</v>
      </c>
      <c r="X1659" s="4"/>
      <c r="Y1659" s="4"/>
      <c r="Z1659" s="4"/>
      <c r="AA1659" s="4">
        <v>1710.0</v>
      </c>
      <c r="AB1659" s="4" t="s">
        <v>47</v>
      </c>
      <c r="AC1659" s="4"/>
      <c r="AD1659" s="20" t="s">
        <v>2243</v>
      </c>
      <c r="AE1659" s="4"/>
      <c r="AF1659" s="4"/>
      <c r="AG1659" s="4"/>
      <c r="AH1659" s="4"/>
      <c r="AI1659" s="4"/>
      <c r="AJ1659" s="4"/>
      <c r="AK1659" s="4"/>
      <c r="AL1659" s="4"/>
      <c r="AM1659" s="4"/>
      <c r="AN1659" s="4"/>
      <c r="AO1659" s="4"/>
      <c r="AP1659" s="4" t="str">
        <f>VLOOKUP(AA1660,[1]Trộn!AA1659:AB4651,2,FALSE)</f>
        <v>#ERROR!</v>
      </c>
      <c r="AQ1659" s="4"/>
      <c r="AR1659" s="4"/>
      <c r="AS1659" s="4"/>
      <c r="AT1659" s="4"/>
      <c r="AU1659" s="4"/>
      <c r="AV1659" s="4"/>
      <c r="AW1659" s="4"/>
      <c r="AX1659" s="4"/>
      <c r="AY1659" s="4"/>
      <c r="AZ1659" s="4"/>
      <c r="BA1659" s="4"/>
      <c r="BB1659" s="4"/>
      <c r="BC1659" s="4"/>
      <c r="BD1659" s="4"/>
      <c r="BE1659" s="4"/>
      <c r="BF1659" s="4"/>
      <c r="BG1659" s="4"/>
      <c r="BH1659" s="4"/>
      <c r="BI1659" s="4"/>
      <c r="BJ1659" s="4"/>
      <c r="BK1659" s="4"/>
      <c r="BL1659" s="4"/>
      <c r="BM1659" s="4"/>
      <c r="BN1659" s="4"/>
      <c r="BO1659" s="4"/>
      <c r="BP1659" s="4"/>
      <c r="BQ1659" s="4"/>
      <c r="BR1659" s="4"/>
      <c r="BS1659" s="4"/>
      <c r="BT1659" s="4"/>
      <c r="BU1659" s="4"/>
      <c r="BV1659" s="4"/>
      <c r="BW1659" s="4"/>
      <c r="BX1659" s="4"/>
      <c r="BY1659" s="4"/>
      <c r="BZ1659" s="4"/>
      <c r="CA1659" s="4"/>
      <c r="CB1659" s="4"/>
      <c r="CC1659" s="4"/>
      <c r="CD1659" s="4"/>
      <c r="CE1659" s="4"/>
      <c r="CF1659" s="4"/>
      <c r="CG1659" s="4"/>
      <c r="CH1659" s="4"/>
      <c r="CI1659" s="4"/>
      <c r="CJ1659" s="4"/>
      <c r="CK1659" s="4"/>
      <c r="CL1659" s="4"/>
      <c r="CM1659" s="4"/>
    </row>
    <row r="1660" ht="14.25" customHeight="1">
      <c r="A1660" s="1" t="str">
        <f t="shared" si="328"/>
        <v>Giữ chỗ</v>
      </c>
      <c r="B1660" s="3" t="str">
        <f t="shared" si="329"/>
        <v>OK</v>
      </c>
      <c r="C1660" s="4" t="s">
        <v>8024</v>
      </c>
      <c r="D1660" s="4" t="s">
        <v>7264</v>
      </c>
      <c r="E1660" s="4"/>
      <c r="F1660" s="4" t="s">
        <v>8025</v>
      </c>
      <c r="G1660" s="4" t="s">
        <v>8026</v>
      </c>
      <c r="H1660" s="4"/>
      <c r="I1660" s="4"/>
      <c r="J1660" s="4" t="s">
        <v>3099</v>
      </c>
      <c r="K1660" s="4"/>
      <c r="L1660" s="4"/>
      <c r="M1660" s="4" t="s">
        <v>49</v>
      </c>
      <c r="N1660" s="4" t="s">
        <v>8</v>
      </c>
      <c r="O1660" s="4" t="s">
        <v>3767</v>
      </c>
      <c r="P1660" s="4" t="s">
        <v>3884</v>
      </c>
      <c r="Q1660" s="4"/>
      <c r="R1660" s="4"/>
      <c r="S1660" s="4"/>
      <c r="T1660" s="4"/>
      <c r="U1660" s="4"/>
      <c r="V1660" s="4"/>
      <c r="W1660" s="4"/>
      <c r="X1660" s="4"/>
      <c r="Y1660" s="4"/>
      <c r="Z1660" s="4"/>
      <c r="AA1660" s="4">
        <v>1710.0</v>
      </c>
      <c r="AB1660" s="4" t="s">
        <v>47</v>
      </c>
      <c r="AC1660" s="4"/>
      <c r="AD1660" s="20" t="s">
        <v>1106</v>
      </c>
      <c r="AE1660" s="4"/>
      <c r="AF1660" s="4"/>
      <c r="AG1660" s="4"/>
      <c r="AH1660" s="4"/>
      <c r="AI1660" s="4"/>
      <c r="AJ1660" s="4"/>
      <c r="AK1660" s="4"/>
      <c r="AL1660" s="4"/>
      <c r="AM1660" s="4"/>
      <c r="AN1660" s="4"/>
      <c r="AO1660" s="4"/>
      <c r="AP1660" s="4" t="str">
        <f>VLOOKUP(AA1661,[1]Trộn!AA1660:AB4652,2,FALSE)</f>
        <v>#ERROR!</v>
      </c>
      <c r="AQ1660" s="4"/>
      <c r="AR1660" s="4"/>
      <c r="AS1660" s="4"/>
      <c r="AT1660" s="4"/>
      <c r="AU1660" s="4"/>
      <c r="AV1660" s="4"/>
      <c r="AW1660" s="4"/>
      <c r="AX1660" s="4"/>
      <c r="AY1660" s="4"/>
      <c r="AZ1660" s="4"/>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c r="CL1660" s="4"/>
      <c r="CM1660" s="4"/>
    </row>
    <row r="1661" ht="14.25" customHeight="1">
      <c r="A1661" s="1" t="str">
        <f t="shared" si="328"/>
        <v>OK</v>
      </c>
      <c r="B1661" s="3" t="str">
        <f t="shared" si="329"/>
        <v>OK</v>
      </c>
      <c r="C1661" s="4" t="s">
        <v>8024</v>
      </c>
      <c r="D1661" s="4" t="s">
        <v>7264</v>
      </c>
      <c r="E1661" s="4"/>
      <c r="F1661" s="4"/>
      <c r="G1661" s="4"/>
      <c r="H1661" s="4"/>
      <c r="I1661" s="4"/>
      <c r="J1661" s="4"/>
      <c r="K1661" s="4"/>
      <c r="L1661" s="4"/>
      <c r="M1661" s="4" t="s">
        <v>49</v>
      </c>
      <c r="N1661" s="4" t="s">
        <v>9</v>
      </c>
      <c r="O1661" s="4" t="s">
        <v>3275</v>
      </c>
      <c r="P1661" s="4" t="s">
        <v>4285</v>
      </c>
      <c r="Q1661" s="4"/>
      <c r="R1661" s="4" t="s">
        <v>8093</v>
      </c>
      <c r="S1661" s="4"/>
      <c r="T1661" s="4"/>
      <c r="U1661" s="4"/>
      <c r="V1661" s="4"/>
      <c r="W1661" s="4"/>
      <c r="X1661" s="4"/>
      <c r="Y1661" s="4"/>
      <c r="Z1661" s="4"/>
      <c r="AA1661" s="4">
        <v>1711.0</v>
      </c>
      <c r="AB1661" s="4" t="s">
        <v>47</v>
      </c>
      <c r="AC1661" s="4"/>
      <c r="AD1661" s="20" t="s">
        <v>1011</v>
      </c>
      <c r="AE1661" s="4"/>
      <c r="AF1661" s="4"/>
      <c r="AG1661" s="4"/>
      <c r="AH1661" s="4"/>
      <c r="AI1661" s="4"/>
      <c r="AJ1661" s="4"/>
      <c r="AK1661" s="4"/>
      <c r="AL1661" s="4"/>
      <c r="AM1661" s="4"/>
      <c r="AN1661" s="4"/>
      <c r="AO1661" s="4"/>
      <c r="AP1661" s="4" t="str">
        <f>VLOOKUP(AA1662,[1]Trộn!AA1661:AB4653,2,FALSE)</f>
        <v>#ERROR!</v>
      </c>
      <c r="AQ1661" s="4"/>
      <c r="AR1661" s="4"/>
      <c r="AS1661" s="4"/>
      <c r="AT1661" s="4"/>
      <c r="AU1661" s="4"/>
      <c r="AV1661" s="4"/>
      <c r="AW1661" s="4"/>
      <c r="AX1661" s="4"/>
      <c r="AY1661" s="4"/>
      <c r="AZ1661" s="4"/>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row>
    <row r="1662" ht="14.25" customHeight="1">
      <c r="A1662" s="1" t="str">
        <f t="shared" si="328"/>
        <v>Giữ chỗ</v>
      </c>
      <c r="B1662" s="3" t="str">
        <f t="shared" si="329"/>
        <v>OK</v>
      </c>
      <c r="C1662" s="4" t="s">
        <v>8024</v>
      </c>
      <c r="D1662" s="4" t="s">
        <v>7264</v>
      </c>
      <c r="E1662" s="4"/>
      <c r="F1662" s="4"/>
      <c r="G1662" s="4"/>
      <c r="H1662" s="4"/>
      <c r="I1662" s="4"/>
      <c r="J1662" s="4"/>
      <c r="K1662" s="4"/>
      <c r="L1662" s="4"/>
      <c r="M1662" s="4" t="s">
        <v>49</v>
      </c>
      <c r="N1662" s="4" t="s">
        <v>9</v>
      </c>
      <c r="O1662" s="4" t="s">
        <v>3275</v>
      </c>
      <c r="P1662" s="4" t="s">
        <v>4285</v>
      </c>
      <c r="Q1662" s="4"/>
      <c r="R1662" s="4"/>
      <c r="S1662" s="4"/>
      <c r="T1662" s="4"/>
      <c r="U1662" s="4"/>
      <c r="V1662" s="4"/>
      <c r="W1662" s="4"/>
      <c r="X1662" s="4"/>
      <c r="Y1662" s="4"/>
      <c r="Z1662" s="4"/>
      <c r="AA1662" s="4">
        <v>1711.0</v>
      </c>
      <c r="AB1662" s="4" t="s">
        <v>47</v>
      </c>
      <c r="AC1662" s="4"/>
      <c r="AD1662" s="20" t="s">
        <v>1024</v>
      </c>
      <c r="AE1662" s="4"/>
      <c r="AF1662" s="4"/>
      <c r="AG1662" s="4"/>
      <c r="AH1662" s="4"/>
      <c r="AI1662" s="4"/>
      <c r="AJ1662" s="4"/>
      <c r="AK1662" s="4"/>
      <c r="AL1662" s="4"/>
      <c r="AM1662" s="4"/>
      <c r="AN1662" s="4"/>
      <c r="AO1662" s="4"/>
      <c r="AP1662" s="4" t="str">
        <f>VLOOKUP(AA1663,[1]Trộn!AA1662:AB4654,2,FALSE)</f>
        <v>#ERROR!</v>
      </c>
      <c r="AQ1662" s="4"/>
      <c r="AR1662" s="4"/>
      <c r="AS1662" s="4"/>
      <c r="AT1662" s="4"/>
      <c r="AU1662" s="4"/>
      <c r="AV1662" s="4"/>
      <c r="AW1662" s="4"/>
      <c r="AX1662" s="4"/>
      <c r="AY1662" s="4"/>
      <c r="AZ1662" s="4"/>
      <c r="BA1662" s="4"/>
      <c r="BB1662" s="4"/>
      <c r="BC1662" s="4"/>
      <c r="BD1662" s="4"/>
      <c r="BE1662" s="4"/>
      <c r="BF1662" s="4"/>
      <c r="BG1662" s="4"/>
      <c r="BH1662" s="4"/>
      <c r="BI1662" s="4"/>
      <c r="BJ1662" s="4"/>
      <c r="BK1662" s="4"/>
      <c r="BL1662" s="4"/>
      <c r="BM1662" s="4"/>
      <c r="BN1662" s="4"/>
      <c r="BO1662" s="4"/>
      <c r="BP1662" s="4"/>
      <c r="BQ1662" s="4"/>
      <c r="BR1662" s="4"/>
      <c r="BS1662" s="4"/>
      <c r="BT1662" s="4"/>
      <c r="BU1662" s="4"/>
      <c r="BV1662" s="4"/>
      <c r="BW1662" s="4"/>
      <c r="BX1662" s="4"/>
      <c r="BY1662" s="4"/>
      <c r="BZ1662" s="4"/>
      <c r="CA1662" s="4"/>
      <c r="CB1662" s="4"/>
      <c r="CC1662" s="4"/>
      <c r="CD1662" s="4"/>
      <c r="CE1662" s="4"/>
      <c r="CF1662" s="4"/>
      <c r="CG1662" s="4"/>
      <c r="CH1662" s="4"/>
      <c r="CI1662" s="4"/>
      <c r="CJ1662" s="4"/>
      <c r="CK1662" s="4"/>
      <c r="CL1662" s="4"/>
      <c r="CM1662" s="4"/>
    </row>
    <row r="1663" ht="14.25" customHeight="1">
      <c r="A1663" s="1" t="str">
        <f t="shared" si="328"/>
        <v>OK</v>
      </c>
      <c r="B1663" s="3" t="str">
        <f t="shared" si="329"/>
        <v>OK</v>
      </c>
      <c r="C1663" s="4" t="s">
        <v>8024</v>
      </c>
      <c r="D1663" s="4" t="s">
        <v>7264</v>
      </c>
      <c r="E1663" s="4"/>
      <c r="F1663" s="4"/>
      <c r="G1663" s="4"/>
      <c r="H1663" s="4"/>
      <c r="I1663" s="4"/>
      <c r="J1663" s="4"/>
      <c r="K1663" s="4"/>
      <c r="L1663" s="4"/>
      <c r="M1663" s="4" t="s">
        <v>49</v>
      </c>
      <c r="N1663" s="4" t="s">
        <v>9</v>
      </c>
      <c r="O1663" s="4" t="s">
        <v>2897</v>
      </c>
      <c r="P1663" s="4" t="s">
        <v>4086</v>
      </c>
      <c r="Q1663" s="4"/>
      <c r="R1663" s="4" t="s">
        <v>8033</v>
      </c>
      <c r="S1663" s="4"/>
      <c r="T1663" s="4"/>
      <c r="U1663" s="4"/>
      <c r="V1663" s="4"/>
      <c r="W1663" s="4"/>
      <c r="X1663" s="4"/>
      <c r="Y1663" s="4"/>
      <c r="Z1663" s="4"/>
      <c r="AA1663" s="4">
        <v>1712.0</v>
      </c>
      <c r="AB1663" s="4" t="s">
        <v>47</v>
      </c>
      <c r="AC1663" s="4"/>
      <c r="AD1663" s="20" t="s">
        <v>1091</v>
      </c>
      <c r="AE1663" s="4"/>
      <c r="AF1663" s="4"/>
      <c r="AG1663" s="4"/>
      <c r="AH1663" s="4"/>
      <c r="AI1663" s="4"/>
      <c r="AJ1663" s="4"/>
      <c r="AK1663" s="4"/>
      <c r="AL1663" s="4"/>
      <c r="AM1663" s="4"/>
      <c r="AN1663" s="4"/>
      <c r="AO1663" s="4"/>
      <c r="AP1663" s="4" t="str">
        <f>VLOOKUP(AA1664,[1]Trộn!AA1663:AB4655,2,FALSE)</f>
        <v>#ERROR!</v>
      </c>
      <c r="AQ1663" s="4"/>
      <c r="AR1663" s="4"/>
      <c r="AS1663" s="4"/>
      <c r="AT1663" s="4"/>
      <c r="AU1663" s="4"/>
      <c r="AV1663" s="4"/>
      <c r="AW1663" s="4"/>
      <c r="AX1663" s="4"/>
      <c r="AY1663" s="4"/>
      <c r="AZ1663" s="4"/>
      <c r="BA1663" s="4"/>
      <c r="BB1663" s="4"/>
      <c r="BC1663" s="4"/>
      <c r="BD1663" s="4"/>
      <c r="BE1663" s="4"/>
      <c r="BF1663" s="4"/>
      <c r="BG1663" s="4"/>
      <c r="BH1663" s="4"/>
      <c r="BI1663" s="4"/>
      <c r="BJ1663" s="4"/>
      <c r="BK1663" s="4"/>
      <c r="BL1663" s="4"/>
      <c r="BM1663" s="4"/>
      <c r="BN1663" s="4"/>
      <c r="BO1663" s="4"/>
      <c r="BP1663" s="4"/>
      <c r="BQ1663" s="4"/>
      <c r="BR1663" s="4"/>
      <c r="BS1663" s="4"/>
      <c r="BT1663" s="4"/>
      <c r="BU1663" s="4"/>
      <c r="BV1663" s="4"/>
      <c r="BW1663" s="4"/>
      <c r="BX1663" s="4"/>
      <c r="BY1663" s="4"/>
      <c r="BZ1663" s="4"/>
      <c r="CA1663" s="4"/>
      <c r="CB1663" s="4"/>
      <c r="CC1663" s="4"/>
      <c r="CD1663" s="4"/>
      <c r="CE1663" s="4"/>
      <c r="CF1663" s="4"/>
      <c r="CG1663" s="4"/>
      <c r="CH1663" s="4"/>
      <c r="CI1663" s="4"/>
      <c r="CJ1663" s="4"/>
      <c r="CK1663" s="4"/>
      <c r="CL1663" s="4"/>
      <c r="CM1663" s="4"/>
    </row>
    <row r="1664" ht="14.25" customHeight="1">
      <c r="A1664" s="1" t="str">
        <f t="shared" si="328"/>
        <v>OK</v>
      </c>
      <c r="B1664" s="3" t="str">
        <f t="shared" si="329"/>
        <v>OK</v>
      </c>
      <c r="C1664" s="4" t="s">
        <v>8024</v>
      </c>
      <c r="D1664" s="4" t="s">
        <v>7264</v>
      </c>
      <c r="E1664" s="4"/>
      <c r="F1664" s="4"/>
      <c r="G1664" s="4"/>
      <c r="H1664" s="4"/>
      <c r="I1664" s="4"/>
      <c r="J1664" s="4"/>
      <c r="K1664" s="4"/>
      <c r="L1664" s="4"/>
      <c r="M1664" s="4" t="s">
        <v>49</v>
      </c>
      <c r="N1664" s="4" t="s">
        <v>9</v>
      </c>
      <c r="O1664" s="4" t="s">
        <v>2897</v>
      </c>
      <c r="P1664" s="4" t="s">
        <v>4086</v>
      </c>
      <c r="Q1664" s="4"/>
      <c r="R1664" s="4" t="s">
        <v>8033</v>
      </c>
      <c r="S1664" s="4"/>
      <c r="T1664" s="4"/>
      <c r="U1664" s="4"/>
      <c r="V1664" s="4"/>
      <c r="W1664" s="4"/>
      <c r="X1664" s="4" t="s">
        <v>8034</v>
      </c>
      <c r="Y1664" s="4"/>
      <c r="Z1664" s="4"/>
      <c r="AA1664" s="4">
        <v>1712.0</v>
      </c>
      <c r="AB1664" s="4" t="s">
        <v>47</v>
      </c>
      <c r="AC1664" s="4"/>
      <c r="AD1664" s="20" t="s">
        <v>1147</v>
      </c>
      <c r="AE1664" s="4"/>
      <c r="AF1664" s="4"/>
      <c r="AG1664" s="4"/>
      <c r="AH1664" s="4"/>
      <c r="AI1664" s="4"/>
      <c r="AJ1664" s="4"/>
      <c r="AK1664" s="4"/>
      <c r="AL1664" s="4"/>
      <c r="AM1664" s="4"/>
      <c r="AN1664" s="4"/>
      <c r="AO1664" s="4"/>
      <c r="AP1664" s="4" t="str">
        <f>VLOOKUP(AA1665,[1]Trộn!AA1664:AB4656,2,FALSE)</f>
        <v>#ERROR!</v>
      </c>
      <c r="AQ1664" s="4"/>
      <c r="AR1664" s="4"/>
      <c r="AS1664" s="4"/>
      <c r="AT1664" s="4"/>
      <c r="AU1664" s="4"/>
      <c r="AV1664" s="4"/>
      <c r="AW1664" s="4"/>
      <c r="AX1664" s="4"/>
      <c r="AY1664" s="4"/>
      <c r="AZ1664" s="4"/>
      <c r="BA1664" s="4"/>
      <c r="BB1664" s="4"/>
      <c r="BC1664" s="4"/>
      <c r="BD1664" s="4"/>
      <c r="BE1664" s="4"/>
      <c r="BF1664" s="4"/>
      <c r="BG1664" s="4"/>
      <c r="BH1664" s="4"/>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c r="CL1664" s="4"/>
      <c r="CM1664" s="4"/>
    </row>
    <row r="1665" ht="14.25" customHeight="1">
      <c r="A1665" s="1" t="str">
        <f t="shared" si="328"/>
        <v/>
      </c>
      <c r="B1665" s="3">
        <f t="shared" si="329"/>
        <v>0</v>
      </c>
      <c r="C1665" s="4" t="s">
        <v>8024</v>
      </c>
      <c r="D1665" s="4" t="s">
        <v>7264</v>
      </c>
      <c r="E1665" s="4"/>
      <c r="F1665" s="4"/>
      <c r="G1665" s="4"/>
      <c r="H1665" s="4"/>
      <c r="I1665" s="4"/>
      <c r="J1665" s="4"/>
      <c r="K1665" s="4"/>
      <c r="L1665" s="4"/>
      <c r="M1665" s="4" t="s">
        <v>49</v>
      </c>
      <c r="N1665" s="4" t="s">
        <v>9</v>
      </c>
      <c r="O1665" s="4" t="s">
        <v>4078</v>
      </c>
      <c r="P1665" s="4" t="s">
        <v>4388</v>
      </c>
      <c r="Q1665" s="4" t="s">
        <v>9</v>
      </c>
      <c r="R1665" s="4" t="s">
        <v>8035</v>
      </c>
      <c r="S1665" s="4"/>
      <c r="T1665" s="4"/>
      <c r="U1665" s="4"/>
      <c r="V1665" s="4"/>
      <c r="W1665" s="4"/>
      <c r="X1665" s="4"/>
      <c r="Y1665" s="4"/>
      <c r="Z1665" s="4"/>
      <c r="AA1665" s="4">
        <v>1713.0</v>
      </c>
      <c r="AB1665" s="4" t="s">
        <v>47</v>
      </c>
      <c r="AC1665" s="4"/>
      <c r="AD1665" s="20" t="s">
        <v>1177</v>
      </c>
      <c r="AE1665" s="4"/>
      <c r="AF1665" s="4"/>
      <c r="AG1665" s="4"/>
      <c r="AH1665" s="4"/>
      <c r="AI1665" s="4"/>
      <c r="AJ1665" s="4"/>
      <c r="AK1665" s="4"/>
      <c r="AL1665" s="4"/>
      <c r="AM1665" s="4"/>
      <c r="AN1665" s="4"/>
      <c r="AO1665" s="4"/>
      <c r="AP1665" s="4" t="str">
        <f>VLOOKUP(AA1666,[1]Trộn!AA1665:AB4657,2,FALSE)</f>
        <v>#ERROR!</v>
      </c>
      <c r="AQ1665" s="4"/>
      <c r="AR1665" s="4"/>
      <c r="AS1665" s="4"/>
      <c r="AT1665" s="4"/>
      <c r="AU1665" s="4"/>
      <c r="AV1665" s="4"/>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row>
    <row r="1666" ht="14.25" customHeight="1">
      <c r="A1666" s="1" t="str">
        <f t="shared" si="328"/>
        <v>OK</v>
      </c>
      <c r="B1666" s="3" t="str">
        <f t="shared" si="329"/>
        <v>OK</v>
      </c>
      <c r="C1666" s="4" t="s">
        <v>8024</v>
      </c>
      <c r="D1666" s="4" t="s">
        <v>7264</v>
      </c>
      <c r="E1666" s="4"/>
      <c r="F1666" s="4"/>
      <c r="G1666" s="4"/>
      <c r="H1666" s="4"/>
      <c r="I1666" s="4"/>
      <c r="J1666" s="4"/>
      <c r="K1666" s="4"/>
      <c r="L1666" s="4"/>
      <c r="M1666" s="4" t="s">
        <v>49</v>
      </c>
      <c r="N1666" s="4" t="s">
        <v>9</v>
      </c>
      <c r="O1666" s="4" t="s">
        <v>4078</v>
      </c>
      <c r="P1666" s="4" t="s">
        <v>4388</v>
      </c>
      <c r="Q1666" s="4"/>
      <c r="R1666" s="4" t="s">
        <v>8035</v>
      </c>
      <c r="S1666" s="4"/>
      <c r="T1666" s="4"/>
      <c r="U1666" s="4"/>
      <c r="V1666" s="4"/>
      <c r="W1666" s="4"/>
      <c r="X1666" s="4" t="s">
        <v>8036</v>
      </c>
      <c r="Y1666" s="4"/>
      <c r="Z1666" s="4"/>
      <c r="AA1666" s="4">
        <v>1713.0</v>
      </c>
      <c r="AB1666" s="4" t="s">
        <v>47</v>
      </c>
      <c r="AC1666" s="4"/>
      <c r="AD1666" s="20" t="s">
        <v>265</v>
      </c>
      <c r="AE1666" s="4"/>
      <c r="AF1666" s="4"/>
      <c r="AG1666" s="4"/>
      <c r="AH1666" s="4"/>
      <c r="AI1666" s="4"/>
      <c r="AJ1666" s="4"/>
      <c r="AK1666" s="4"/>
      <c r="AL1666" s="4"/>
      <c r="AM1666" s="4"/>
      <c r="AN1666" s="4"/>
      <c r="AO1666" s="4"/>
      <c r="AP1666" s="4" t="str">
        <f>VLOOKUP(AA1667,[1]Trộn!AA1666:AB4658,2,FALSE)</f>
        <v>#ERROR!</v>
      </c>
      <c r="AQ1666" s="4"/>
      <c r="AR1666" s="4"/>
      <c r="AS1666" s="4"/>
      <c r="AT1666" s="4"/>
      <c r="AU1666" s="4"/>
      <c r="AV1666" s="4"/>
      <c r="AW1666" s="4"/>
      <c r="AX1666" s="4"/>
      <c r="AY1666" s="4"/>
      <c r="AZ1666" s="4"/>
      <c r="BA1666" s="4"/>
      <c r="BB1666" s="4"/>
      <c r="BC1666" s="4"/>
      <c r="BD1666" s="4"/>
      <c r="BE1666" s="4"/>
      <c r="BF1666" s="4"/>
      <c r="BG1666" s="4"/>
      <c r="BH1666" s="4"/>
      <c r="BI1666" s="4"/>
      <c r="BJ1666" s="4"/>
      <c r="BK1666" s="4"/>
      <c r="BL1666" s="4"/>
      <c r="BM1666" s="4"/>
      <c r="BN1666" s="4"/>
      <c r="BO1666" s="4"/>
      <c r="BP1666" s="4"/>
      <c r="BQ1666" s="4"/>
      <c r="BR1666" s="4"/>
      <c r="BS1666" s="4"/>
      <c r="BT1666" s="4"/>
      <c r="BU1666" s="4"/>
      <c r="BV1666" s="4"/>
      <c r="BW1666" s="4"/>
      <c r="BX1666" s="4"/>
      <c r="BY1666" s="4"/>
      <c r="BZ1666" s="4"/>
      <c r="CA1666" s="4"/>
      <c r="CB1666" s="4"/>
      <c r="CC1666" s="4"/>
      <c r="CD1666" s="4"/>
      <c r="CE1666" s="4"/>
      <c r="CF1666" s="4"/>
      <c r="CG1666" s="4"/>
      <c r="CH1666" s="4"/>
      <c r="CI1666" s="4"/>
      <c r="CJ1666" s="4"/>
      <c r="CK1666" s="4"/>
      <c r="CL1666" s="4"/>
      <c r="CM1666" s="4"/>
    </row>
    <row r="1667" ht="14.25" customHeight="1">
      <c r="A1667" s="1" t="str">
        <f t="shared" si="328"/>
        <v/>
      </c>
      <c r="B1667" s="3">
        <f t="shared" si="329"/>
        <v>0</v>
      </c>
      <c r="C1667" s="4" t="s">
        <v>8024</v>
      </c>
      <c r="D1667" s="4" t="s">
        <v>7264</v>
      </c>
      <c r="E1667" s="4"/>
      <c r="F1667" s="4"/>
      <c r="G1667" s="4"/>
      <c r="H1667" s="4"/>
      <c r="I1667" s="4"/>
      <c r="J1667" s="4"/>
      <c r="K1667" s="4"/>
      <c r="L1667" s="4"/>
      <c r="M1667" s="4" t="s">
        <v>49</v>
      </c>
      <c r="N1667" s="4" t="s">
        <v>9</v>
      </c>
      <c r="O1667" s="4" t="s">
        <v>4078</v>
      </c>
      <c r="P1667" s="4" t="s">
        <v>4388</v>
      </c>
      <c r="Q1667" s="4" t="s">
        <v>9</v>
      </c>
      <c r="R1667" s="4" t="s">
        <v>8037</v>
      </c>
      <c r="S1667" s="4"/>
      <c r="T1667" s="4"/>
      <c r="U1667" s="4"/>
      <c r="V1667" s="4"/>
      <c r="W1667" s="4"/>
      <c r="X1667" s="4"/>
      <c r="Y1667" s="4"/>
      <c r="Z1667" s="4"/>
      <c r="AA1667" s="4">
        <v>1714.0</v>
      </c>
      <c r="AB1667" s="4" t="s">
        <v>47</v>
      </c>
      <c r="AC1667" s="4"/>
      <c r="AD1667" s="20" t="s">
        <v>980</v>
      </c>
      <c r="AE1667" s="4"/>
      <c r="AF1667" s="4"/>
      <c r="AG1667" s="4"/>
      <c r="AH1667" s="4"/>
      <c r="AI1667" s="4"/>
      <c r="AJ1667" s="4"/>
      <c r="AK1667" s="4"/>
      <c r="AL1667" s="4"/>
      <c r="AM1667" s="4"/>
      <c r="AN1667" s="4"/>
      <c r="AO1667" s="4"/>
      <c r="AP1667" s="4" t="str">
        <f>VLOOKUP(AA1668,[1]Trộn!AA1667:AB4659,2,FALSE)</f>
        <v>#ERROR!</v>
      </c>
      <c r="AQ1667" s="4"/>
      <c r="AR1667" s="4"/>
      <c r="AS1667" s="4"/>
      <c r="AT1667" s="4"/>
      <c r="AU1667" s="4"/>
      <c r="AV1667" s="4"/>
      <c r="AW1667" s="4"/>
      <c r="AX1667" s="4"/>
      <c r="AY1667" s="4"/>
      <c r="AZ1667" s="4"/>
      <c r="BA1667" s="4"/>
      <c r="BB1667" s="4"/>
      <c r="BC1667" s="4"/>
      <c r="BD1667" s="4"/>
      <c r="BE1667" s="4"/>
      <c r="BF1667" s="4"/>
      <c r="BG1667" s="4"/>
      <c r="BH1667" s="4"/>
      <c r="BI1667" s="4"/>
      <c r="BJ1667" s="4"/>
      <c r="BK1667" s="4"/>
      <c r="BL1667" s="4"/>
      <c r="BM1667" s="4"/>
      <c r="BN1667" s="4"/>
      <c r="BO1667" s="4"/>
      <c r="BP1667" s="4"/>
      <c r="BQ1667" s="4"/>
      <c r="BR1667" s="4"/>
      <c r="BS1667" s="4"/>
      <c r="BT1667" s="4"/>
      <c r="BU1667" s="4"/>
      <c r="BV1667" s="4"/>
      <c r="BW1667" s="4"/>
      <c r="BX1667" s="4"/>
      <c r="BY1667" s="4"/>
      <c r="BZ1667" s="4"/>
      <c r="CA1667" s="4"/>
      <c r="CB1667" s="4"/>
      <c r="CC1667" s="4"/>
      <c r="CD1667" s="4"/>
      <c r="CE1667" s="4"/>
      <c r="CF1667" s="4"/>
      <c r="CG1667" s="4"/>
      <c r="CH1667" s="4"/>
      <c r="CI1667" s="4"/>
      <c r="CJ1667" s="4"/>
      <c r="CK1667" s="4"/>
      <c r="CL1667" s="4"/>
      <c r="CM1667" s="4"/>
    </row>
    <row r="1668" ht="14.25" customHeight="1">
      <c r="A1668" s="1" t="str">
        <f t="shared" si="328"/>
        <v>OK</v>
      </c>
      <c r="B1668" s="3" t="str">
        <f t="shared" si="329"/>
        <v>OK</v>
      </c>
      <c r="C1668" s="4" t="s">
        <v>8024</v>
      </c>
      <c r="D1668" s="4" t="s">
        <v>7264</v>
      </c>
      <c r="E1668" s="4"/>
      <c r="F1668" s="4"/>
      <c r="G1668" s="4"/>
      <c r="H1668" s="4"/>
      <c r="I1668" s="4"/>
      <c r="J1668" s="4"/>
      <c r="K1668" s="4"/>
      <c r="L1668" s="4"/>
      <c r="M1668" s="4" t="s">
        <v>49</v>
      </c>
      <c r="N1668" s="4" t="s">
        <v>9</v>
      </c>
      <c r="O1668" s="4" t="s">
        <v>4078</v>
      </c>
      <c r="P1668" s="4" t="s">
        <v>4388</v>
      </c>
      <c r="Q1668" s="4"/>
      <c r="R1668" s="4" t="s">
        <v>8037</v>
      </c>
      <c r="S1668" s="4"/>
      <c r="T1668" s="4"/>
      <c r="U1668" s="4"/>
      <c r="V1668" s="4"/>
      <c r="W1668" s="4"/>
      <c r="X1668" s="4" t="s">
        <v>8038</v>
      </c>
      <c r="Y1668" s="4"/>
      <c r="Z1668" s="4"/>
      <c r="AA1668" s="4">
        <v>1714.0</v>
      </c>
      <c r="AB1668" s="4" t="s">
        <v>47</v>
      </c>
      <c r="AC1668" s="4"/>
      <c r="AD1668" s="20" t="s">
        <v>1011</v>
      </c>
      <c r="AE1668" s="4"/>
      <c r="AF1668" s="4"/>
      <c r="AG1668" s="4"/>
      <c r="AH1668" s="4"/>
      <c r="AI1668" s="4"/>
      <c r="AJ1668" s="4"/>
      <c r="AK1668" s="4"/>
      <c r="AL1668" s="4"/>
      <c r="AM1668" s="4"/>
      <c r="AN1668" s="4"/>
      <c r="AO1668" s="4"/>
      <c r="AP1668" s="4" t="str">
        <f>VLOOKUP(AA1669,[1]Trộn!AA1668:AB4660,2,FALSE)</f>
        <v>#ERROR!</v>
      </c>
      <c r="AQ1668" s="4"/>
      <c r="AR1668" s="4"/>
      <c r="AS1668" s="4"/>
      <c r="AT1668" s="4"/>
      <c r="AU1668" s="4"/>
      <c r="AV1668" s="4"/>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row>
    <row r="1669" ht="14.25" customHeight="1">
      <c r="A1669" s="1" t="str">
        <f t="shared" si="328"/>
        <v>OK</v>
      </c>
      <c r="B1669" s="3" t="str">
        <f t="shared" si="329"/>
        <v>OK</v>
      </c>
      <c r="C1669" s="4" t="s">
        <v>8024</v>
      </c>
      <c r="D1669" s="4" t="s">
        <v>7264</v>
      </c>
      <c r="E1669" s="4"/>
      <c r="F1669" s="4"/>
      <c r="G1669" s="4"/>
      <c r="H1669" s="4"/>
      <c r="I1669" s="4"/>
      <c r="J1669" s="4"/>
      <c r="K1669" s="4"/>
      <c r="L1669" s="4"/>
      <c r="M1669" s="4" t="s">
        <v>49</v>
      </c>
      <c r="N1669" s="4" t="s">
        <v>9</v>
      </c>
      <c r="O1669" s="4" t="s">
        <v>3108</v>
      </c>
      <c r="P1669" s="4" t="s">
        <v>3298</v>
      </c>
      <c r="Q1669" s="4"/>
      <c r="R1669" s="4" t="s">
        <v>8039</v>
      </c>
      <c r="S1669" s="4"/>
      <c r="T1669" s="4"/>
      <c r="U1669" s="4"/>
      <c r="V1669" s="4"/>
      <c r="W1669" s="4"/>
      <c r="X1669" s="4"/>
      <c r="Y1669" s="4"/>
      <c r="Z1669" s="4"/>
      <c r="AA1669" s="4">
        <v>1715.0</v>
      </c>
      <c r="AB1669" s="4" t="s">
        <v>47</v>
      </c>
      <c r="AC1669" s="4"/>
      <c r="AD1669" s="20" t="s">
        <v>1239</v>
      </c>
      <c r="AE1669" s="4"/>
      <c r="AF1669" s="4"/>
      <c r="AG1669" s="4"/>
      <c r="AH1669" s="4"/>
      <c r="AI1669" s="4"/>
      <c r="AJ1669" s="4"/>
      <c r="AK1669" s="4"/>
      <c r="AL1669" s="4"/>
      <c r="AM1669" s="4"/>
      <c r="AN1669" s="4"/>
      <c r="AO1669" s="4"/>
      <c r="AP1669" s="4" t="str">
        <f>VLOOKUP(AA1670,[1]Trộn!AA1669:AB4661,2,FALSE)</f>
        <v>#ERROR!</v>
      </c>
      <c r="AQ1669" s="4"/>
      <c r="AR1669" s="4"/>
      <c r="AS1669" s="4"/>
      <c r="AT1669" s="4"/>
      <c r="AU1669" s="4"/>
      <c r="AV1669" s="4"/>
      <c r="AW1669" s="4"/>
      <c r="AX1669" s="4"/>
      <c r="AY1669" s="4"/>
      <c r="AZ1669" s="4"/>
      <c r="BA1669" s="4"/>
      <c r="BB1669" s="4"/>
      <c r="BC1669" s="4"/>
      <c r="BD1669" s="4"/>
      <c r="BE1669" s="4"/>
      <c r="BF1669" s="4"/>
      <c r="BG1669" s="4"/>
      <c r="BH1669" s="4"/>
      <c r="BI1669" s="4"/>
      <c r="BJ1669" s="4"/>
      <c r="BK1669" s="4"/>
      <c r="BL1669" s="4"/>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c r="CL1669" s="4"/>
      <c r="CM1669" s="4"/>
    </row>
    <row r="1670" ht="14.25" customHeight="1">
      <c r="A1670" s="1" t="str">
        <f t="shared" si="328"/>
        <v>OK</v>
      </c>
      <c r="B1670" s="3" t="str">
        <f t="shared" si="329"/>
        <v>OK</v>
      </c>
      <c r="C1670" s="4" t="s">
        <v>8024</v>
      </c>
      <c r="D1670" s="4" t="s">
        <v>7264</v>
      </c>
      <c r="E1670" s="4"/>
      <c r="F1670" s="4"/>
      <c r="G1670" s="4"/>
      <c r="H1670" s="4"/>
      <c r="I1670" s="4"/>
      <c r="J1670" s="4"/>
      <c r="K1670" s="4"/>
      <c r="L1670" s="4"/>
      <c r="M1670" s="4" t="s">
        <v>49</v>
      </c>
      <c r="N1670" s="4" t="s">
        <v>9</v>
      </c>
      <c r="O1670" s="4" t="s">
        <v>3108</v>
      </c>
      <c r="P1670" s="4" t="s">
        <v>3298</v>
      </c>
      <c r="Q1670" s="4"/>
      <c r="R1670" s="4" t="s">
        <v>8039</v>
      </c>
      <c r="S1670" s="4"/>
      <c r="T1670" s="4"/>
      <c r="U1670" s="4"/>
      <c r="V1670" s="4"/>
      <c r="W1670" s="4"/>
      <c r="X1670" s="4" t="s">
        <v>8040</v>
      </c>
      <c r="Y1670" s="4"/>
      <c r="Z1670" s="4"/>
      <c r="AA1670" s="4">
        <v>1715.0</v>
      </c>
      <c r="AB1670" s="4" t="s">
        <v>47</v>
      </c>
      <c r="AC1670" s="4"/>
      <c r="AD1670" s="20" t="s">
        <v>1262</v>
      </c>
      <c r="AE1670" s="4"/>
      <c r="AF1670" s="4"/>
      <c r="AG1670" s="4"/>
      <c r="AH1670" s="4"/>
      <c r="AI1670" s="4"/>
      <c r="AJ1670" s="4"/>
      <c r="AK1670" s="4"/>
      <c r="AL1670" s="4"/>
      <c r="AM1670" s="4"/>
      <c r="AN1670" s="4"/>
      <c r="AO1670" s="4"/>
      <c r="AP1670" s="4" t="str">
        <f>VLOOKUP(AA1671,[1]Trộn!AA1670:AB4662,2,FALSE)</f>
        <v>#ERROR!</v>
      </c>
      <c r="AQ1670" s="4"/>
      <c r="AR1670" s="4"/>
      <c r="AS1670" s="4"/>
      <c r="AT1670" s="4"/>
      <c r="AU1670" s="4"/>
      <c r="AV1670" s="4"/>
      <c r="AW1670" s="4"/>
      <c r="AX1670" s="4"/>
      <c r="AY1670" s="4"/>
      <c r="AZ1670" s="4"/>
      <c r="BA1670" s="4"/>
      <c r="BB1670" s="4"/>
      <c r="BC1670" s="4"/>
      <c r="BD1670" s="4"/>
      <c r="BE1670" s="4"/>
      <c r="BF1670" s="4"/>
      <c r="BG1670" s="4"/>
      <c r="BH1670" s="4"/>
      <c r="BI1670" s="4"/>
      <c r="BJ1670" s="4"/>
      <c r="BK1670" s="4"/>
      <c r="BL1670" s="4"/>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row>
    <row r="1671" ht="14.25" customHeight="1">
      <c r="A1671" s="1" t="str">
        <f t="shared" si="328"/>
        <v/>
      </c>
      <c r="B1671" s="3">
        <f t="shared" si="329"/>
        <v>0</v>
      </c>
      <c r="C1671" s="4" t="s">
        <v>8024</v>
      </c>
      <c r="D1671" s="4" t="s">
        <v>7264</v>
      </c>
      <c r="E1671" s="4"/>
      <c r="F1671" s="4" t="s">
        <v>8025</v>
      </c>
      <c r="G1671" s="4" t="s">
        <v>8026</v>
      </c>
      <c r="H1671" s="4"/>
      <c r="I1671" s="4"/>
      <c r="J1671" s="4" t="s">
        <v>3099</v>
      </c>
      <c r="K1671" s="4"/>
      <c r="L1671" s="4"/>
      <c r="M1671" s="4"/>
      <c r="N1671" s="4"/>
      <c r="O1671" s="4"/>
      <c r="P1671" s="4" t="s">
        <v>7848</v>
      </c>
      <c r="Q1671" s="4" t="s">
        <v>8</v>
      </c>
      <c r="R1671" s="4" t="s">
        <v>8116</v>
      </c>
      <c r="S1671" s="4" t="s">
        <v>8117</v>
      </c>
      <c r="T1671" s="4" t="s">
        <v>8118</v>
      </c>
      <c r="U1671" s="4" t="s">
        <v>8119</v>
      </c>
      <c r="V1671" s="4" t="s">
        <v>8120</v>
      </c>
      <c r="W1671" s="4" t="s">
        <v>8121</v>
      </c>
      <c r="X1671" s="4" t="s">
        <v>8122</v>
      </c>
      <c r="Y1671" s="4"/>
      <c r="Z1671" s="4" t="s">
        <v>8123</v>
      </c>
      <c r="AA1671" s="4">
        <v>1716.0</v>
      </c>
      <c r="AB1671" s="4" t="s">
        <v>49</v>
      </c>
      <c r="AC1671" s="4"/>
      <c r="AD1671" s="4"/>
      <c r="AE1671" s="4"/>
      <c r="AF1671" s="4"/>
      <c r="AG1671" s="4"/>
      <c r="AH1671" s="4"/>
      <c r="AI1671" s="4"/>
      <c r="AJ1671" s="4"/>
      <c r="AK1671" s="4"/>
      <c r="AL1671" s="4"/>
      <c r="AM1671" s="4"/>
      <c r="AN1671" s="4"/>
      <c r="AO1671" s="4"/>
      <c r="AP1671" s="4" t="str">
        <f>VLOOKUP(AA1672,[1]Trộn!AA1671:AB4663,2,FALSE)</f>
        <v>#ERROR!</v>
      </c>
      <c r="AQ1671" s="4"/>
      <c r="AR1671" s="4"/>
      <c r="AS1671" s="4"/>
      <c r="AT1671" s="4"/>
      <c r="AU1671" s="4"/>
      <c r="AV1671" s="4"/>
      <c r="AW1671" s="4"/>
      <c r="AX1671" s="4"/>
      <c r="AY1671" s="4"/>
      <c r="AZ1671" s="4"/>
      <c r="BA1671" s="4"/>
      <c r="BB1671" s="4"/>
      <c r="BC1671" s="4"/>
      <c r="BD1671" s="4"/>
      <c r="BE1671" s="4"/>
      <c r="BF1671" s="4"/>
      <c r="BG1671" s="4"/>
      <c r="BH1671" s="4"/>
      <c r="BI1671" s="4"/>
      <c r="BJ1671" s="4"/>
      <c r="BK1671" s="4"/>
      <c r="BL1671" s="4"/>
      <c r="BM1671" s="4"/>
      <c r="BN1671" s="4"/>
      <c r="BO1671" s="4"/>
      <c r="BP1671" s="4"/>
      <c r="BQ1671" s="4"/>
      <c r="BR1671" s="4"/>
      <c r="BS1671" s="4"/>
      <c r="BT1671" s="4"/>
      <c r="BU1671" s="4"/>
      <c r="BV1671" s="4"/>
      <c r="BW1671" s="4"/>
      <c r="BX1671" s="4"/>
      <c r="BY1671" s="4"/>
      <c r="BZ1671" s="4"/>
      <c r="CA1671" s="4"/>
      <c r="CB1671" s="4"/>
      <c r="CC1671" s="4"/>
      <c r="CD1671" s="4"/>
      <c r="CE1671" s="4"/>
      <c r="CF1671" s="4"/>
      <c r="CG1671" s="4"/>
      <c r="CH1671" s="4"/>
      <c r="CI1671" s="4"/>
      <c r="CJ1671" s="4"/>
      <c r="CK1671" s="4"/>
      <c r="CL1671" s="4"/>
      <c r="CM1671" s="4"/>
    </row>
    <row r="1672" ht="14.25" customHeight="1">
      <c r="A1672" s="1" t="str">
        <f t="shared" si="328"/>
        <v/>
      </c>
      <c r="B1672" s="3">
        <f t="shared" si="329"/>
        <v>0</v>
      </c>
      <c r="C1672" s="4" t="s">
        <v>8024</v>
      </c>
      <c r="D1672" s="4" t="s">
        <v>7264</v>
      </c>
      <c r="E1672" s="4"/>
      <c r="F1672" s="4"/>
      <c r="G1672" s="4"/>
      <c r="H1672" s="4"/>
      <c r="I1672" s="4"/>
      <c r="J1672" s="4"/>
      <c r="K1672" s="4"/>
      <c r="L1672" s="4"/>
      <c r="M1672" s="4"/>
      <c r="N1672" s="4"/>
      <c r="O1672" s="4"/>
      <c r="P1672" s="4"/>
      <c r="Q1672" s="4" t="s">
        <v>5</v>
      </c>
      <c r="R1672" s="4" t="s">
        <v>8131</v>
      </c>
      <c r="S1672" s="4" t="s">
        <v>7995</v>
      </c>
      <c r="T1672" s="4" t="s">
        <v>8058</v>
      </c>
      <c r="U1672" s="4" t="s">
        <v>8059</v>
      </c>
      <c r="V1672" s="4" t="s">
        <v>7920</v>
      </c>
      <c r="W1672" s="4" t="s">
        <v>8070</v>
      </c>
      <c r="X1672" s="4"/>
      <c r="Y1672" s="4"/>
      <c r="Z1672" s="4" t="s">
        <v>161</v>
      </c>
      <c r="AA1672" s="4">
        <v>1717.0</v>
      </c>
      <c r="AB1672" s="4" t="s">
        <v>49</v>
      </c>
      <c r="AC1672" s="4"/>
      <c r="AD1672" s="4"/>
      <c r="AE1672" s="4"/>
      <c r="AF1672" s="4"/>
      <c r="AG1672" s="4"/>
      <c r="AH1672" s="4"/>
      <c r="AI1672" s="4"/>
      <c r="AJ1672" s="4"/>
      <c r="AK1672" s="4"/>
      <c r="AL1672" s="4"/>
      <c r="AM1672" s="4"/>
      <c r="AN1672" s="4"/>
      <c r="AO1672" s="4"/>
      <c r="AP1672" s="4" t="str">
        <f>VLOOKUP(AA1673,[1]Trộn!AA1672:AB4664,2,FALSE)</f>
        <v>#ERROR!</v>
      </c>
      <c r="AQ1672" s="4"/>
      <c r="AR1672" s="4"/>
      <c r="AS1672" s="4"/>
      <c r="AT1672" s="4"/>
      <c r="AU1672" s="4"/>
      <c r="AV1672" s="4"/>
      <c r="AW1672" s="4"/>
      <c r="AX1672" s="4"/>
      <c r="AY1672" s="4"/>
      <c r="AZ1672" s="4"/>
      <c r="BA1672" s="4"/>
      <c r="BB1672" s="4"/>
      <c r="BC1672" s="4"/>
      <c r="BD1672" s="4"/>
      <c r="BE1672" s="4"/>
      <c r="BF1672" s="4"/>
      <c r="BG1672" s="4"/>
      <c r="BH1672" s="4"/>
      <c r="BI1672" s="4"/>
      <c r="BJ1672" s="4"/>
      <c r="BK1672" s="4"/>
      <c r="BL1672" s="4"/>
      <c r="BM1672" s="4"/>
      <c r="BN1672" s="4"/>
      <c r="BO1672" s="4"/>
      <c r="BP1672" s="4"/>
      <c r="BQ1672" s="4"/>
      <c r="BR1672" s="4"/>
      <c r="BS1672" s="4"/>
      <c r="BT1672" s="4"/>
      <c r="BU1672" s="4"/>
      <c r="BV1672" s="4"/>
      <c r="BW1672" s="4"/>
      <c r="BX1672" s="4"/>
      <c r="BY1672" s="4"/>
      <c r="BZ1672" s="4"/>
      <c r="CA1672" s="4"/>
      <c r="CB1672" s="4"/>
      <c r="CC1672" s="4"/>
      <c r="CD1672" s="4"/>
      <c r="CE1672" s="4"/>
      <c r="CF1672" s="4"/>
      <c r="CG1672" s="4"/>
      <c r="CH1672" s="4"/>
      <c r="CI1672" s="4"/>
      <c r="CJ1672" s="4"/>
      <c r="CK1672" s="4"/>
      <c r="CL1672" s="4"/>
      <c r="CM1672" s="4"/>
    </row>
    <row r="1673" ht="14.25" customHeight="1">
      <c r="A1673" s="1" t="str">
        <f t="shared" si="328"/>
        <v/>
      </c>
      <c r="B1673" s="3">
        <f t="shared" si="329"/>
        <v>0</v>
      </c>
      <c r="C1673" s="4" t="s">
        <v>8024</v>
      </c>
      <c r="D1673" s="4" t="s">
        <v>7264</v>
      </c>
      <c r="E1673" s="4"/>
      <c r="F1673" s="4"/>
      <c r="G1673" s="4"/>
      <c r="H1673" s="4"/>
      <c r="I1673" s="4"/>
      <c r="J1673" s="4"/>
      <c r="K1673" s="4"/>
      <c r="L1673" s="4"/>
      <c r="M1673" s="4"/>
      <c r="N1673" s="4"/>
      <c r="O1673" s="4"/>
      <c r="P1673" s="4"/>
      <c r="Q1673" s="4" t="s">
        <v>5</v>
      </c>
      <c r="R1673" s="4" t="s">
        <v>8139</v>
      </c>
      <c r="S1673" s="4" t="s">
        <v>7994</v>
      </c>
      <c r="T1673" s="4" t="s">
        <v>8063</v>
      </c>
      <c r="U1673" s="4" t="s">
        <v>7995</v>
      </c>
      <c r="V1673" s="4" t="s">
        <v>8064</v>
      </c>
      <c r="W1673" s="4" t="s">
        <v>7992</v>
      </c>
      <c r="X1673" s="4"/>
      <c r="Y1673" s="4"/>
      <c r="Z1673" s="4" t="s">
        <v>8140</v>
      </c>
      <c r="AA1673" s="4">
        <v>1718.0</v>
      </c>
      <c r="AB1673" s="4" t="s">
        <v>49</v>
      </c>
      <c r="AC1673" s="4"/>
      <c r="AD1673" s="4"/>
      <c r="AE1673" s="4"/>
      <c r="AF1673" s="4"/>
      <c r="AG1673" s="4"/>
      <c r="AH1673" s="4"/>
      <c r="AI1673" s="4"/>
      <c r="AJ1673" s="4"/>
      <c r="AK1673" s="4"/>
      <c r="AL1673" s="4"/>
      <c r="AM1673" s="4"/>
      <c r="AN1673" s="4"/>
      <c r="AO1673" s="4"/>
      <c r="AP1673" s="4" t="str">
        <f>VLOOKUP(AA1674,[1]Trộn!AA1673:AB4665,2,FALSE)</f>
        <v>#ERROR!</v>
      </c>
      <c r="AQ1673" s="4"/>
      <c r="AR1673" s="4"/>
      <c r="AS1673" s="4"/>
      <c r="AT1673" s="4"/>
      <c r="AU1673" s="4"/>
      <c r="AV1673" s="4"/>
      <c r="AW1673" s="4"/>
      <c r="AX1673" s="4"/>
      <c r="AY1673" s="4"/>
      <c r="AZ1673" s="4"/>
      <c r="BA1673" s="4"/>
      <c r="BB1673" s="4"/>
      <c r="BC1673" s="4"/>
      <c r="BD1673" s="4"/>
      <c r="BE1673" s="4"/>
      <c r="BF1673" s="4"/>
      <c r="BG1673" s="4"/>
      <c r="BH1673" s="4"/>
      <c r="BI1673" s="4"/>
      <c r="BJ1673" s="4"/>
      <c r="BK1673" s="4"/>
      <c r="BL1673" s="4"/>
      <c r="BM1673" s="4"/>
      <c r="BN1673" s="4"/>
      <c r="BO1673" s="4"/>
      <c r="BP1673" s="4"/>
      <c r="BQ1673" s="4"/>
      <c r="BR1673" s="4"/>
      <c r="BS1673" s="4"/>
      <c r="BT1673" s="4"/>
      <c r="BU1673" s="4"/>
      <c r="BV1673" s="4"/>
      <c r="BW1673" s="4"/>
      <c r="BX1673" s="4"/>
      <c r="BY1673" s="4"/>
      <c r="BZ1673" s="4"/>
      <c r="CA1673" s="4"/>
      <c r="CB1673" s="4"/>
      <c r="CC1673" s="4"/>
      <c r="CD1673" s="4"/>
      <c r="CE1673" s="4"/>
      <c r="CF1673" s="4"/>
      <c r="CG1673" s="4"/>
      <c r="CH1673" s="4"/>
      <c r="CI1673" s="4"/>
      <c r="CJ1673" s="4"/>
      <c r="CK1673" s="4"/>
      <c r="CL1673" s="4"/>
      <c r="CM1673" s="4"/>
    </row>
    <row r="1674" ht="14.25" customHeight="1">
      <c r="A1674" s="1" t="str">
        <f t="shared" si="328"/>
        <v/>
      </c>
      <c r="B1674" s="3">
        <f t="shared" si="329"/>
        <v>0</v>
      </c>
      <c r="C1674" s="4" t="s">
        <v>8024</v>
      </c>
      <c r="D1674" s="4" t="s">
        <v>7264</v>
      </c>
      <c r="E1674" s="4"/>
      <c r="F1674" s="4"/>
      <c r="G1674" s="4"/>
      <c r="H1674" s="4"/>
      <c r="I1674" s="4"/>
      <c r="J1674" s="4"/>
      <c r="K1674" s="4"/>
      <c r="L1674" s="4"/>
      <c r="M1674" s="4"/>
      <c r="N1674" s="4"/>
      <c r="O1674" s="4"/>
      <c r="P1674" s="4"/>
      <c r="Q1674" s="4" t="s">
        <v>5</v>
      </c>
      <c r="R1674" s="4" t="s">
        <v>8143</v>
      </c>
      <c r="S1674" s="4" t="s">
        <v>1825</v>
      </c>
      <c r="T1674" s="4" t="s">
        <v>1829</v>
      </c>
      <c r="U1674" s="4" t="s">
        <v>1830</v>
      </c>
      <c r="V1674" s="4" t="s">
        <v>1831</v>
      </c>
      <c r="W1674" s="4" t="s">
        <v>8144</v>
      </c>
      <c r="X1674" s="4"/>
      <c r="Y1674" s="4"/>
      <c r="Z1674" s="4" t="s">
        <v>8145</v>
      </c>
      <c r="AA1674" s="4">
        <v>1719.0</v>
      </c>
      <c r="AB1674" s="4" t="s">
        <v>49</v>
      </c>
      <c r="AC1674" s="4"/>
      <c r="AD1674" s="4"/>
      <c r="AE1674" s="4"/>
      <c r="AF1674" s="4"/>
      <c r="AG1674" s="4"/>
      <c r="AH1674" s="4"/>
      <c r="AI1674" s="4"/>
      <c r="AJ1674" s="4"/>
      <c r="AK1674" s="4"/>
      <c r="AL1674" s="4"/>
      <c r="AM1674" s="4"/>
      <c r="AN1674" s="4"/>
      <c r="AO1674" s="4"/>
      <c r="AP1674" s="4" t="str">
        <f>VLOOKUP(AA1675,[1]Trộn!AA1674:AB4666,2,FALSE)</f>
        <v>#ERROR!</v>
      </c>
      <c r="AQ1674" s="4"/>
      <c r="AR1674" s="4"/>
      <c r="AS1674" s="4"/>
      <c r="AT1674" s="4"/>
      <c r="AU1674" s="4"/>
      <c r="AV1674" s="4"/>
      <c r="AW1674" s="4"/>
      <c r="AX1674" s="4"/>
      <c r="AY1674" s="4"/>
      <c r="AZ1674" s="4"/>
      <c r="BA1674" s="4"/>
      <c r="BB1674" s="4"/>
      <c r="BC1674" s="4"/>
      <c r="BD1674" s="4"/>
      <c r="BE1674" s="4"/>
      <c r="BF1674" s="4"/>
      <c r="BG1674" s="4"/>
      <c r="BH1674" s="4"/>
      <c r="BI1674" s="4"/>
      <c r="BJ1674" s="4"/>
      <c r="BK1674" s="4"/>
      <c r="BL1674" s="4"/>
      <c r="BM1674" s="4"/>
      <c r="BN1674" s="4"/>
      <c r="BO1674" s="4"/>
      <c r="BP1674" s="4"/>
      <c r="BQ1674" s="4"/>
      <c r="BR1674" s="4"/>
      <c r="BS1674" s="4"/>
      <c r="BT1674" s="4"/>
      <c r="BU1674" s="4"/>
      <c r="BV1674" s="4"/>
      <c r="BW1674" s="4"/>
      <c r="BX1674" s="4"/>
      <c r="BY1674" s="4"/>
      <c r="BZ1674" s="4"/>
      <c r="CA1674" s="4"/>
      <c r="CB1674" s="4"/>
      <c r="CC1674" s="4"/>
      <c r="CD1674" s="4"/>
      <c r="CE1674" s="4"/>
      <c r="CF1674" s="4"/>
      <c r="CG1674" s="4"/>
      <c r="CH1674" s="4"/>
      <c r="CI1674" s="4"/>
      <c r="CJ1674" s="4"/>
      <c r="CK1674" s="4"/>
      <c r="CL1674" s="4"/>
      <c r="CM1674" s="4"/>
    </row>
    <row r="1675" ht="14.25" customHeight="1">
      <c r="A1675" s="1" t="str">
        <f t="shared" si="328"/>
        <v/>
      </c>
      <c r="B1675" s="3">
        <f t="shared" si="329"/>
        <v>0</v>
      </c>
      <c r="C1675" s="4" t="s">
        <v>8024</v>
      </c>
      <c r="D1675" s="4" t="s">
        <v>7264</v>
      </c>
      <c r="E1675" s="4"/>
      <c r="F1675" s="4"/>
      <c r="G1675" s="4"/>
      <c r="H1675" s="4"/>
      <c r="I1675" s="4"/>
      <c r="J1675" s="4"/>
      <c r="K1675" s="4"/>
      <c r="L1675" s="4"/>
      <c r="M1675" s="4"/>
      <c r="N1675" s="4"/>
      <c r="O1675" s="4"/>
      <c r="P1675" s="4"/>
      <c r="Q1675" s="4" t="s">
        <v>5</v>
      </c>
      <c r="R1675" s="4" t="s">
        <v>8146</v>
      </c>
      <c r="S1675" s="4" t="s">
        <v>8117</v>
      </c>
      <c r="T1675" s="4" t="s">
        <v>8118</v>
      </c>
      <c r="U1675" s="4" t="s">
        <v>8147</v>
      </c>
      <c r="V1675" s="4" t="s">
        <v>8120</v>
      </c>
      <c r="W1675" s="4" t="s">
        <v>8121</v>
      </c>
      <c r="X1675" s="4"/>
      <c r="Y1675" s="4"/>
      <c r="Z1675" s="4" t="s">
        <v>8148</v>
      </c>
      <c r="AA1675" s="4">
        <v>1720.0</v>
      </c>
      <c r="AB1675" s="4" t="s">
        <v>49</v>
      </c>
      <c r="AC1675" s="4"/>
      <c r="AD1675" s="4"/>
      <c r="AE1675" s="4"/>
      <c r="AF1675" s="4"/>
      <c r="AG1675" s="4"/>
      <c r="AH1675" s="4"/>
      <c r="AI1675" s="4"/>
      <c r="AJ1675" s="4"/>
      <c r="AK1675" s="4"/>
      <c r="AL1675" s="4"/>
      <c r="AM1675" s="4"/>
      <c r="AN1675" s="4"/>
      <c r="AO1675" s="4"/>
      <c r="AP1675" s="4" t="str">
        <f>VLOOKUP(AA1676,[1]Trộn!AA1675:AB4667,2,FALSE)</f>
        <v>#ERROR!</v>
      </c>
      <c r="AQ1675" s="4"/>
      <c r="AR1675" s="4"/>
      <c r="AS1675" s="4"/>
      <c r="AT1675" s="4"/>
      <c r="AU1675" s="4"/>
      <c r="AV1675" s="4"/>
      <c r="AW1675" s="4"/>
      <c r="AX1675" s="4"/>
      <c r="AY1675" s="4"/>
      <c r="AZ1675" s="4"/>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c r="CL1675" s="4"/>
      <c r="CM1675" s="4"/>
    </row>
    <row r="1676" ht="14.25" customHeight="1">
      <c r="A1676" s="1" t="str">
        <f t="shared" si="328"/>
        <v/>
      </c>
      <c r="B1676" s="3">
        <f t="shared" si="329"/>
        <v>0</v>
      </c>
      <c r="C1676" s="4" t="s">
        <v>8024</v>
      </c>
      <c r="D1676" s="4" t="s">
        <v>7264</v>
      </c>
      <c r="E1676" s="4"/>
      <c r="F1676" s="4"/>
      <c r="G1676" s="4"/>
      <c r="H1676" s="4"/>
      <c r="I1676" s="4"/>
      <c r="J1676" s="4"/>
      <c r="K1676" s="4"/>
      <c r="L1676" s="4"/>
      <c r="M1676" s="4"/>
      <c r="N1676" s="4"/>
      <c r="O1676" s="4"/>
      <c r="P1676" s="4"/>
      <c r="Q1676" s="4" t="s">
        <v>9</v>
      </c>
      <c r="R1676" s="4" t="s">
        <v>8152</v>
      </c>
      <c r="S1676" s="4"/>
      <c r="T1676" s="4"/>
      <c r="U1676" s="4"/>
      <c r="V1676" s="4"/>
      <c r="W1676" s="4"/>
      <c r="X1676" s="4"/>
      <c r="Y1676" s="4"/>
      <c r="Z1676" s="4" t="s">
        <v>8153</v>
      </c>
      <c r="AA1676" s="4">
        <v>1721.0</v>
      </c>
      <c r="AB1676" s="4" t="s">
        <v>49</v>
      </c>
      <c r="AC1676" s="4"/>
      <c r="AD1676" s="4"/>
      <c r="AE1676" s="4"/>
      <c r="AF1676" s="4"/>
      <c r="AG1676" s="4"/>
      <c r="AH1676" s="4"/>
      <c r="AI1676" s="4"/>
      <c r="AJ1676" s="4"/>
      <c r="AK1676" s="4"/>
      <c r="AL1676" s="4"/>
      <c r="AM1676" s="4"/>
      <c r="AN1676" s="4"/>
      <c r="AO1676" s="4"/>
      <c r="AP1676" s="4" t="str">
        <f>VLOOKUP(AA1677,[1]Trộn!AA1676:AB4668,2,FALSE)</f>
        <v>#ERROR!</v>
      </c>
      <c r="AQ1676" s="4"/>
      <c r="AR1676" s="4"/>
      <c r="AS1676" s="4"/>
      <c r="AT1676" s="4"/>
      <c r="AU1676" s="4"/>
      <c r="AV1676" s="4"/>
      <c r="AW1676" s="4"/>
      <c r="AX1676" s="4"/>
      <c r="AY1676" s="4"/>
      <c r="AZ1676" s="4"/>
      <c r="BA1676" s="4"/>
      <c r="BB1676" s="4"/>
      <c r="BC1676" s="4"/>
      <c r="BD1676" s="4"/>
      <c r="BE1676" s="4"/>
      <c r="BF1676" s="4"/>
      <c r="BG1676" s="4"/>
      <c r="BH1676" s="4"/>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row>
    <row r="1677" ht="14.25" customHeight="1">
      <c r="A1677" s="1" t="str">
        <f t="shared" si="328"/>
        <v>OK</v>
      </c>
      <c r="B1677" s="3" t="str">
        <f t="shared" si="329"/>
        <v>OK</v>
      </c>
      <c r="C1677" s="4" t="s">
        <v>8041</v>
      </c>
      <c r="D1677" s="4" t="s">
        <v>7264</v>
      </c>
      <c r="E1677" s="4"/>
      <c r="F1677" s="4"/>
      <c r="G1677" s="4"/>
      <c r="H1677" s="4"/>
      <c r="I1677" s="4"/>
      <c r="J1677" s="4"/>
      <c r="K1677" s="4"/>
      <c r="L1677" s="4"/>
      <c r="M1677" s="4" t="s">
        <v>49</v>
      </c>
      <c r="N1677" s="4" t="s">
        <v>9</v>
      </c>
      <c r="O1677" s="4" t="s">
        <v>3302</v>
      </c>
      <c r="P1677" s="4" t="s">
        <v>3303</v>
      </c>
      <c r="Q1677" s="4"/>
      <c r="R1677" s="4" t="s">
        <v>8156</v>
      </c>
      <c r="S1677" s="4"/>
      <c r="T1677" s="4"/>
      <c r="U1677" s="4"/>
      <c r="V1677" s="4"/>
      <c r="W1677" s="4"/>
      <c r="X1677" s="4"/>
      <c r="Y1677" s="4"/>
      <c r="Z1677" s="4"/>
      <c r="AA1677" s="4">
        <v>1722.0</v>
      </c>
      <c r="AB1677" s="4" t="s">
        <v>47</v>
      </c>
      <c r="AC1677" s="4"/>
      <c r="AD1677" s="20" t="s">
        <v>671</v>
      </c>
      <c r="AE1677" s="4"/>
      <c r="AF1677" s="4"/>
      <c r="AG1677" s="4"/>
      <c r="AH1677" s="4"/>
      <c r="AI1677" s="4"/>
      <c r="AJ1677" s="4"/>
      <c r="AK1677" s="4"/>
      <c r="AL1677" s="4"/>
      <c r="AM1677" s="4"/>
      <c r="AN1677" s="4"/>
      <c r="AO1677" s="4"/>
      <c r="AP1677" s="4" t="str">
        <f>VLOOKUP(AA1678,[1]Trộn!AA1677:AB4669,2,FALSE)</f>
        <v>#ERROR!</v>
      </c>
      <c r="AQ1677" s="4"/>
      <c r="AR1677" s="4"/>
      <c r="AS1677" s="4"/>
      <c r="AT1677" s="4"/>
      <c r="AU1677" s="4"/>
      <c r="AV1677" s="4"/>
      <c r="AW1677" s="4"/>
      <c r="AX1677" s="4"/>
      <c r="AY1677" s="4"/>
      <c r="AZ1677" s="4"/>
      <c r="BA1677" s="4"/>
      <c r="BB1677" s="4"/>
      <c r="BC1677" s="4"/>
      <c r="BD1677" s="4"/>
      <c r="BE1677" s="4"/>
      <c r="BF1677" s="4"/>
      <c r="BG1677" s="4"/>
      <c r="BH1677" s="4"/>
      <c r="BI1677" s="4"/>
      <c r="BJ1677" s="4"/>
      <c r="BK1677" s="4"/>
      <c r="BL1677" s="4"/>
      <c r="BM1677" s="4"/>
      <c r="BN1677" s="4"/>
      <c r="BO1677" s="4"/>
      <c r="BP1677" s="4"/>
      <c r="BQ1677" s="4"/>
      <c r="BR1677" s="4"/>
      <c r="BS1677" s="4"/>
      <c r="BT1677" s="4"/>
      <c r="BU1677" s="4"/>
      <c r="BV1677" s="4"/>
      <c r="BW1677" s="4"/>
      <c r="BX1677" s="4"/>
      <c r="BY1677" s="4"/>
      <c r="BZ1677" s="4"/>
      <c r="CA1677" s="4"/>
      <c r="CB1677" s="4"/>
      <c r="CC1677" s="4"/>
      <c r="CD1677" s="4"/>
      <c r="CE1677" s="4"/>
      <c r="CF1677" s="4"/>
      <c r="CG1677" s="4"/>
      <c r="CH1677" s="4"/>
      <c r="CI1677" s="4"/>
      <c r="CJ1677" s="4"/>
      <c r="CK1677" s="4"/>
      <c r="CL1677" s="4"/>
      <c r="CM1677" s="4"/>
    </row>
    <row r="1678" ht="14.25" customHeight="1">
      <c r="A1678" s="1" t="str">
        <f t="shared" si="328"/>
        <v/>
      </c>
      <c r="B1678" s="3" t="str">
        <f t="shared" si="329"/>
        <v>Tự do chọn</v>
      </c>
      <c r="C1678" s="4" t="s">
        <v>8041</v>
      </c>
      <c r="D1678" s="4" t="s">
        <v>7264</v>
      </c>
      <c r="E1678" s="4"/>
      <c r="F1678" s="4"/>
      <c r="G1678" s="4"/>
      <c r="H1678" s="4"/>
      <c r="I1678" s="4"/>
      <c r="J1678" s="4"/>
      <c r="K1678" s="4"/>
      <c r="L1678" s="4"/>
      <c r="M1678" s="4" t="s">
        <v>49</v>
      </c>
      <c r="N1678" s="4" t="s">
        <v>9</v>
      </c>
      <c r="O1678" s="4"/>
      <c r="P1678" s="4"/>
      <c r="Q1678" s="4"/>
      <c r="R1678" s="4"/>
      <c r="S1678" s="4"/>
      <c r="T1678" s="4"/>
      <c r="U1678" s="4"/>
      <c r="V1678" s="4"/>
      <c r="W1678" s="4"/>
      <c r="X1678" s="4"/>
      <c r="Y1678" s="4"/>
      <c r="Z1678" s="4"/>
      <c r="AA1678" s="4">
        <v>1722.0</v>
      </c>
      <c r="AB1678" s="4" t="s">
        <v>47</v>
      </c>
      <c r="AC1678" s="4"/>
      <c r="AD1678" s="20" t="s">
        <v>1024</v>
      </c>
      <c r="AE1678" s="4"/>
      <c r="AF1678" s="4"/>
      <c r="AG1678" s="4"/>
      <c r="AH1678" s="4"/>
      <c r="AI1678" s="4"/>
      <c r="AJ1678" s="4"/>
      <c r="AK1678" s="4"/>
      <c r="AL1678" s="4"/>
      <c r="AM1678" s="4"/>
      <c r="AN1678" s="4"/>
      <c r="AO1678" s="4"/>
      <c r="AP1678" s="4" t="str">
        <f>VLOOKUP(AA1679,[1]Trộn!AA1678:AB4670,2,FALSE)</f>
        <v>#ERROR!</v>
      </c>
      <c r="AQ1678" s="4"/>
      <c r="AR1678" s="4"/>
      <c r="AS1678" s="4"/>
      <c r="AT1678" s="4"/>
      <c r="AU1678" s="4"/>
      <c r="AV1678" s="4"/>
      <c r="AW1678" s="4"/>
      <c r="AX1678" s="4"/>
      <c r="AY1678" s="4"/>
      <c r="AZ1678" s="4"/>
      <c r="BA1678" s="4"/>
      <c r="BB1678" s="4"/>
      <c r="BC1678" s="4"/>
      <c r="BD1678" s="4"/>
      <c r="BE1678" s="4"/>
      <c r="BF1678" s="4"/>
      <c r="BG1678" s="4"/>
      <c r="BH1678" s="4"/>
      <c r="BI1678" s="4"/>
      <c r="BJ1678" s="4"/>
      <c r="BK1678" s="4"/>
      <c r="BL1678" s="4"/>
      <c r="BM1678" s="4"/>
      <c r="BN1678" s="4"/>
      <c r="BO1678" s="4"/>
      <c r="BP1678" s="4"/>
      <c r="BQ1678" s="4"/>
      <c r="BR1678" s="4"/>
      <c r="BS1678" s="4"/>
      <c r="BT1678" s="4"/>
      <c r="BU1678" s="4"/>
      <c r="BV1678" s="4"/>
      <c r="BW1678" s="4"/>
      <c r="BX1678" s="4"/>
      <c r="BY1678" s="4"/>
      <c r="BZ1678" s="4"/>
      <c r="CA1678" s="4"/>
      <c r="CB1678" s="4"/>
      <c r="CC1678" s="4"/>
      <c r="CD1678" s="4"/>
      <c r="CE1678" s="4"/>
      <c r="CF1678" s="4"/>
      <c r="CG1678" s="4"/>
      <c r="CH1678" s="4"/>
      <c r="CI1678" s="4"/>
      <c r="CJ1678" s="4"/>
      <c r="CK1678" s="4"/>
      <c r="CL1678" s="4"/>
      <c r="CM1678" s="4"/>
    </row>
    <row r="1679" ht="14.25" customHeight="1">
      <c r="A1679" s="1" t="str">
        <f t="shared" si="328"/>
        <v>OK</v>
      </c>
      <c r="B1679" s="3" t="str">
        <f t="shared" si="329"/>
        <v>OK</v>
      </c>
      <c r="C1679" s="4" t="s">
        <v>8041</v>
      </c>
      <c r="D1679" s="4" t="s">
        <v>7264</v>
      </c>
      <c r="E1679" s="4"/>
      <c r="F1679" s="4"/>
      <c r="G1679" s="4" t="s">
        <v>8043</v>
      </c>
      <c r="H1679" s="4"/>
      <c r="I1679" s="4"/>
      <c r="J1679" s="4"/>
      <c r="K1679" s="4"/>
      <c r="L1679" s="4"/>
      <c r="M1679" s="4" t="s">
        <v>49</v>
      </c>
      <c r="N1679" s="4" t="s">
        <v>9</v>
      </c>
      <c r="O1679" s="4" t="s">
        <v>3229</v>
      </c>
      <c r="P1679" s="4" t="s">
        <v>3702</v>
      </c>
      <c r="Q1679" s="4"/>
      <c r="R1679" s="4" t="s">
        <v>8044</v>
      </c>
      <c r="S1679" s="4"/>
      <c r="T1679" s="4"/>
      <c r="U1679" s="4"/>
      <c r="V1679" s="4"/>
      <c r="W1679" s="4"/>
      <c r="X1679" s="4"/>
      <c r="Y1679" s="4"/>
      <c r="Z1679" s="4"/>
      <c r="AA1679" s="4">
        <v>1723.0</v>
      </c>
      <c r="AB1679" s="4" t="s">
        <v>47</v>
      </c>
      <c r="AC1679" s="4"/>
      <c r="AD1679" s="20" t="s">
        <v>265</v>
      </c>
      <c r="AE1679" s="4"/>
      <c r="AF1679" s="4"/>
      <c r="AG1679" s="4"/>
      <c r="AH1679" s="4"/>
      <c r="AI1679" s="4"/>
      <c r="AJ1679" s="4"/>
      <c r="AK1679" s="4"/>
      <c r="AL1679" s="4"/>
      <c r="AM1679" s="4"/>
      <c r="AN1679" s="4"/>
      <c r="AO1679" s="4"/>
      <c r="AP1679" s="4" t="str">
        <f>VLOOKUP(AA1680,[1]Trộn!AA1679:AB4671,2,FALSE)</f>
        <v>#ERROR!</v>
      </c>
      <c r="AQ1679" s="4"/>
      <c r="AR1679" s="4"/>
      <c r="AS1679" s="4"/>
      <c r="AT1679" s="4"/>
      <c r="AU1679" s="4"/>
      <c r="AV1679" s="4"/>
      <c r="AW1679" s="4"/>
      <c r="AX1679" s="4"/>
      <c r="AY1679" s="4"/>
      <c r="AZ1679" s="4"/>
      <c r="BA1679" s="4"/>
      <c r="BB1679" s="4"/>
      <c r="BC1679" s="4"/>
      <c r="BD1679" s="4"/>
      <c r="BE1679" s="4"/>
      <c r="BF1679" s="4"/>
      <c r="BG1679" s="4"/>
      <c r="BH1679" s="4"/>
      <c r="BI1679" s="4"/>
      <c r="BJ1679" s="4"/>
      <c r="BK1679" s="4"/>
      <c r="BL1679" s="4"/>
      <c r="BM1679" s="4"/>
      <c r="BN1679" s="4"/>
      <c r="BO1679" s="4"/>
      <c r="BP1679" s="4"/>
      <c r="BQ1679" s="4"/>
      <c r="BR1679" s="4"/>
      <c r="BS1679" s="4"/>
      <c r="BT1679" s="4"/>
      <c r="BU1679" s="4"/>
      <c r="BV1679" s="4"/>
      <c r="BW1679" s="4"/>
      <c r="BX1679" s="4"/>
      <c r="BY1679" s="4"/>
      <c r="BZ1679" s="4"/>
      <c r="CA1679" s="4"/>
      <c r="CB1679" s="4"/>
      <c r="CC1679" s="4"/>
      <c r="CD1679" s="4"/>
      <c r="CE1679" s="4"/>
      <c r="CF1679" s="4"/>
      <c r="CG1679" s="4"/>
      <c r="CH1679" s="4"/>
      <c r="CI1679" s="4"/>
      <c r="CJ1679" s="4"/>
      <c r="CK1679" s="4"/>
      <c r="CL1679" s="4"/>
      <c r="CM1679" s="4"/>
    </row>
    <row r="1680" ht="14.25" customHeight="1">
      <c r="A1680" s="1" t="str">
        <f t="shared" si="328"/>
        <v>OK</v>
      </c>
      <c r="B1680" s="3" t="str">
        <f t="shared" si="329"/>
        <v>OK</v>
      </c>
      <c r="C1680" s="4" t="s">
        <v>8041</v>
      </c>
      <c r="D1680" s="4" t="s">
        <v>7264</v>
      </c>
      <c r="E1680" s="4"/>
      <c r="F1680" s="4"/>
      <c r="G1680" s="4" t="s">
        <v>8043</v>
      </c>
      <c r="H1680" s="4"/>
      <c r="I1680" s="4"/>
      <c r="J1680" s="4"/>
      <c r="K1680" s="4"/>
      <c r="L1680" s="4"/>
      <c r="M1680" s="4" t="s">
        <v>49</v>
      </c>
      <c r="N1680" s="4" t="s">
        <v>9</v>
      </c>
      <c r="O1680" s="4" t="s">
        <v>3229</v>
      </c>
      <c r="P1680" s="4" t="s">
        <v>3702</v>
      </c>
      <c r="Q1680" s="4"/>
      <c r="R1680" s="4" t="s">
        <v>8044</v>
      </c>
      <c r="S1680" s="4"/>
      <c r="T1680" s="4"/>
      <c r="U1680" s="4"/>
      <c r="V1680" s="4"/>
      <c r="W1680" s="4"/>
      <c r="X1680" s="4" t="s">
        <v>8045</v>
      </c>
      <c r="Y1680" s="4" t="s">
        <v>8046</v>
      </c>
      <c r="Z1680" s="4"/>
      <c r="AA1680" s="4">
        <v>1723.0</v>
      </c>
      <c r="AB1680" s="4" t="s">
        <v>47</v>
      </c>
      <c r="AC1680" s="4"/>
      <c r="AD1680" s="20" t="s">
        <v>1060</v>
      </c>
      <c r="AE1680" s="4"/>
      <c r="AF1680" s="4"/>
      <c r="AG1680" s="4"/>
      <c r="AH1680" s="4"/>
      <c r="AI1680" s="4"/>
      <c r="AJ1680" s="4"/>
      <c r="AK1680" s="4"/>
      <c r="AL1680" s="4"/>
      <c r="AM1680" s="4"/>
      <c r="AN1680" s="4"/>
      <c r="AO1680" s="4"/>
      <c r="AP1680" s="4" t="str">
        <f>VLOOKUP(AA1681,[1]Trộn!AA1680:AB4672,2,FALSE)</f>
        <v>#ERROR!</v>
      </c>
      <c r="AQ1680" s="4"/>
      <c r="AR1680" s="4"/>
      <c r="AS1680" s="4"/>
      <c r="AT1680" s="4"/>
      <c r="AU1680" s="4"/>
      <c r="AV1680" s="4"/>
      <c r="AW1680" s="4"/>
      <c r="AX1680" s="4"/>
      <c r="AY1680" s="4"/>
      <c r="AZ1680" s="4"/>
      <c r="BA1680" s="4"/>
      <c r="BB1680" s="4"/>
      <c r="BC1680" s="4"/>
      <c r="BD1680" s="4"/>
      <c r="BE1680" s="4"/>
      <c r="BF1680" s="4"/>
      <c r="BG1680" s="4"/>
      <c r="BH1680" s="4"/>
      <c r="BI1680" s="4"/>
      <c r="BJ1680" s="4"/>
      <c r="BK1680" s="4"/>
      <c r="BL1680" s="4"/>
      <c r="BM1680" s="4"/>
      <c r="BN1680" s="4"/>
      <c r="BO1680" s="4"/>
      <c r="BP1680" s="4"/>
      <c r="BQ1680" s="4"/>
      <c r="BR1680" s="4"/>
      <c r="BS1680" s="4"/>
      <c r="BT1680" s="4"/>
      <c r="BU1680" s="4"/>
      <c r="BV1680" s="4"/>
      <c r="BW1680" s="4"/>
      <c r="BX1680" s="4"/>
      <c r="BY1680" s="4"/>
      <c r="BZ1680" s="4"/>
      <c r="CA1680" s="4"/>
      <c r="CB1680" s="4"/>
      <c r="CC1680" s="4"/>
      <c r="CD1680" s="4"/>
      <c r="CE1680" s="4"/>
      <c r="CF1680" s="4"/>
      <c r="CG1680" s="4"/>
      <c r="CH1680" s="4"/>
      <c r="CI1680" s="4"/>
      <c r="CJ1680" s="4"/>
      <c r="CK1680" s="4"/>
      <c r="CL1680" s="4"/>
      <c r="CM1680" s="4"/>
    </row>
    <row r="1681" ht="14.25" customHeight="1">
      <c r="A1681" s="1" t="str">
        <f t="shared" si="328"/>
        <v>OK</v>
      </c>
      <c r="B1681" s="3" t="str">
        <f t="shared" si="329"/>
        <v>OK</v>
      </c>
      <c r="C1681" s="4" t="s">
        <v>8041</v>
      </c>
      <c r="D1681" s="4" t="s">
        <v>7264</v>
      </c>
      <c r="E1681" s="4"/>
      <c r="F1681" s="4"/>
      <c r="G1681" s="4" t="s">
        <v>8043</v>
      </c>
      <c r="H1681" s="4"/>
      <c r="I1681" s="4"/>
      <c r="J1681" s="4"/>
      <c r="K1681" s="4"/>
      <c r="L1681" s="4"/>
      <c r="M1681" s="4" t="s">
        <v>48</v>
      </c>
      <c r="N1681" s="4" t="s">
        <v>8</v>
      </c>
      <c r="O1681" s="4" t="s">
        <v>135</v>
      </c>
      <c r="P1681" s="4" t="s">
        <v>136</v>
      </c>
      <c r="Q1681" s="4"/>
      <c r="R1681" s="4" t="s">
        <v>8157</v>
      </c>
      <c r="S1681" s="4" t="s">
        <v>8158</v>
      </c>
      <c r="T1681" s="4" t="s">
        <v>8159</v>
      </c>
      <c r="U1681" s="4" t="s">
        <v>8160</v>
      </c>
      <c r="V1681" s="4" t="s">
        <v>8161</v>
      </c>
      <c r="W1681" s="4" t="s">
        <v>8162</v>
      </c>
      <c r="X1681" s="4" t="s">
        <v>410</v>
      </c>
      <c r="Y1681" s="4" t="s">
        <v>8163</v>
      </c>
      <c r="Z1681" s="4"/>
      <c r="AA1681" s="4">
        <v>1724.0</v>
      </c>
      <c r="AB1681" s="4" t="s">
        <v>48</v>
      </c>
      <c r="AC1681" s="4"/>
      <c r="AD1681" s="4"/>
      <c r="AE1681" s="4"/>
      <c r="AF1681" s="4"/>
      <c r="AG1681" s="4"/>
      <c r="AH1681" s="4"/>
      <c r="AI1681" s="4"/>
      <c r="AJ1681" s="4"/>
      <c r="AK1681" s="4"/>
      <c r="AL1681" s="4"/>
      <c r="AM1681" s="4"/>
      <c r="AN1681" s="4"/>
      <c r="AO1681" s="4"/>
      <c r="AP1681" s="4" t="str">
        <f>VLOOKUP(AA1682,[1]Trộn!AA1681:AB4673,2,FALSE)</f>
        <v>#ERROR!</v>
      </c>
      <c r="AQ1681" s="4"/>
      <c r="AR1681" s="4"/>
      <c r="AS1681" s="4"/>
      <c r="AT1681" s="4"/>
      <c r="AU1681" s="4"/>
      <c r="AV1681" s="4"/>
      <c r="AW1681" s="4"/>
      <c r="AX1681" s="4"/>
      <c r="AY1681" s="4"/>
      <c r="AZ1681" s="4"/>
      <c r="BA1681" s="4"/>
      <c r="BB1681" s="4"/>
      <c r="BC1681" s="4"/>
      <c r="BD1681" s="4"/>
      <c r="BE1681" s="4"/>
      <c r="BF1681" s="4"/>
      <c r="BG1681" s="4"/>
      <c r="BH1681" s="4"/>
      <c r="BI1681" s="4"/>
      <c r="BJ1681" s="4"/>
      <c r="BK1681" s="4"/>
      <c r="BL1681" s="4"/>
      <c r="BM1681" s="4"/>
      <c r="BN1681" s="4"/>
      <c r="BO1681" s="4"/>
      <c r="BP1681" s="4"/>
      <c r="BQ1681" s="4"/>
      <c r="BR1681" s="4"/>
      <c r="BS1681" s="4"/>
      <c r="BT1681" s="4"/>
      <c r="BU1681" s="4"/>
      <c r="BV1681" s="4"/>
      <c r="BW1681" s="4"/>
      <c r="BX1681" s="4"/>
      <c r="BY1681" s="4"/>
      <c r="BZ1681" s="4"/>
      <c r="CA1681" s="4"/>
      <c r="CB1681" s="4"/>
      <c r="CC1681" s="4"/>
      <c r="CD1681" s="4"/>
      <c r="CE1681" s="4"/>
      <c r="CF1681" s="4"/>
      <c r="CG1681" s="4"/>
      <c r="CH1681" s="4"/>
      <c r="CI1681" s="4"/>
      <c r="CJ1681" s="4"/>
      <c r="CK1681" s="4"/>
      <c r="CL1681" s="4"/>
      <c r="CM1681" s="4"/>
    </row>
    <row r="1682" ht="14.25" customHeight="1">
      <c r="A1682" s="1"/>
      <c r="B1682" s="3"/>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c r="BI1682" s="4"/>
      <c r="BJ1682" s="4"/>
      <c r="BK1682" s="4"/>
      <c r="BL1682" s="4"/>
      <c r="BM1682" s="4"/>
      <c r="BN1682" s="4"/>
      <c r="BO1682" s="4"/>
      <c r="BP1682" s="4"/>
      <c r="BQ1682" s="4"/>
      <c r="BR1682" s="4"/>
      <c r="BS1682" s="4"/>
      <c r="BT1682" s="4"/>
      <c r="BU1682" s="4"/>
      <c r="BV1682" s="4"/>
      <c r="BW1682" s="4"/>
      <c r="BX1682" s="4"/>
      <c r="BY1682" s="4"/>
      <c r="BZ1682" s="4"/>
      <c r="CA1682" s="4"/>
      <c r="CB1682" s="4"/>
      <c r="CC1682" s="4"/>
      <c r="CD1682" s="4"/>
      <c r="CE1682" s="4"/>
      <c r="CF1682" s="4"/>
      <c r="CG1682" s="4"/>
      <c r="CH1682" s="4"/>
      <c r="CI1682" s="4"/>
      <c r="CJ1682" s="4"/>
      <c r="CK1682" s="4"/>
      <c r="CL1682" s="4"/>
      <c r="CM1682" s="4"/>
    </row>
    <row r="1683" ht="14.25" customHeight="1">
      <c r="A1683" s="1" t="str">
        <f t="shared" ref="A1683:A1691" si="330">SWITCH(B1683,"OK",IF(ISBLANK(R1683),IF(ISBLANK(P1683),"Giữ chỗ nhóm","Giữ chỗ"),"OK"),"Chưa làm",IF(P1683&lt;&gt;"","Giữ chỗ",""),0,IF(ISBLANK(R1683),"Thêm",""),"")</f>
        <v/>
      </c>
      <c r="B1683" s="3">
        <f t="shared" ref="B1683:B1691" si="331">IF(Q1683&lt;&gt;"",0,IF(O1683="",IF(N1683="",,"Tự do chọn"),SWITCH(M1683,"KSTN",IF(LEFT(O1683,1)="A","OK","Sai lớp"),"CQ",IF(LEFT(O1683,1)="B","OK","Sai lớp"),"SIE",IF(LEFT(O1683,1)="C","OK","Sai lớp"),"VN",IF(LEFT(O1683,1)="D","OK","Sai lớp"),"VN-ICT",IF(LEFT(O1683,1)="D","OK","Sai lớp"),"Sai phân công")))</f>
        <v>0</v>
      </c>
      <c r="C1683" s="4" t="s">
        <v>8041</v>
      </c>
      <c r="D1683" s="4" t="s">
        <v>7264</v>
      </c>
      <c r="E1683" s="4"/>
      <c r="F1683" s="4"/>
      <c r="G1683" s="4"/>
      <c r="H1683" s="4"/>
      <c r="I1683" s="4"/>
      <c r="J1683" s="4"/>
      <c r="K1683" s="4"/>
      <c r="L1683" s="4"/>
      <c r="M1683" s="4"/>
      <c r="N1683" s="4"/>
      <c r="O1683" s="4"/>
      <c r="P1683" s="4" t="s">
        <v>7848</v>
      </c>
      <c r="Q1683" s="4" t="s">
        <v>9</v>
      </c>
      <c r="R1683" s="4" t="s">
        <v>8168</v>
      </c>
      <c r="S1683" s="4" t="s">
        <v>150</v>
      </c>
      <c r="T1683" s="4" t="s">
        <v>150</v>
      </c>
      <c r="U1683" s="4" t="s">
        <v>150</v>
      </c>
      <c r="V1683" s="4" t="s">
        <v>150</v>
      </c>
      <c r="W1683" s="4" t="s">
        <v>150</v>
      </c>
      <c r="X1683" s="4" t="s">
        <v>8169</v>
      </c>
      <c r="Y1683" s="4"/>
      <c r="Z1683" s="4" t="s">
        <v>8170</v>
      </c>
      <c r="AA1683" s="4">
        <v>1726.0</v>
      </c>
      <c r="AB1683" s="4" t="s">
        <v>49</v>
      </c>
      <c r="AC1683" s="4"/>
      <c r="AD1683" s="4"/>
      <c r="AE1683" s="4"/>
      <c r="AF1683" s="4"/>
      <c r="AG1683" s="4"/>
      <c r="AH1683" s="4"/>
      <c r="AI1683" s="4"/>
      <c r="AJ1683" s="4"/>
      <c r="AK1683" s="4"/>
      <c r="AL1683" s="4"/>
      <c r="AM1683" s="4"/>
      <c r="AN1683" s="4"/>
      <c r="AO1683" s="4"/>
      <c r="AP1683" s="4" t="str">
        <f>VLOOKUP(AA1684,[1]Trộn!AA1683:AB4675,2,FALSE)</f>
        <v>#ERROR!</v>
      </c>
      <c r="AQ1683" s="4"/>
      <c r="AR1683" s="4"/>
      <c r="AS1683" s="4"/>
      <c r="AT1683" s="4"/>
      <c r="AU1683" s="4"/>
      <c r="AV1683" s="4"/>
      <c r="AW1683" s="4"/>
      <c r="AX1683" s="4"/>
      <c r="AY1683" s="4"/>
      <c r="AZ1683" s="4"/>
      <c r="BA1683" s="4"/>
      <c r="BB1683" s="4"/>
      <c r="BC1683" s="4"/>
      <c r="BD1683" s="4"/>
      <c r="BE1683" s="4"/>
      <c r="BF1683" s="4"/>
      <c r="BG1683" s="4"/>
      <c r="BH1683" s="4"/>
      <c r="BI1683" s="4"/>
      <c r="BJ1683" s="4"/>
      <c r="BK1683" s="4"/>
      <c r="BL1683" s="4"/>
      <c r="BM1683" s="4"/>
      <c r="BN1683" s="4"/>
      <c r="BO1683" s="4"/>
      <c r="BP1683" s="4"/>
      <c r="BQ1683" s="4"/>
      <c r="BR1683" s="4"/>
      <c r="BS1683" s="4"/>
      <c r="BT1683" s="4"/>
      <c r="BU1683" s="4"/>
      <c r="BV1683" s="4"/>
      <c r="BW1683" s="4"/>
      <c r="BX1683" s="4"/>
      <c r="BY1683" s="4"/>
      <c r="BZ1683" s="4"/>
      <c r="CA1683" s="4"/>
      <c r="CB1683" s="4"/>
      <c r="CC1683" s="4"/>
      <c r="CD1683" s="4"/>
      <c r="CE1683" s="4"/>
      <c r="CF1683" s="4"/>
      <c r="CG1683" s="4"/>
      <c r="CH1683" s="4"/>
      <c r="CI1683" s="4"/>
      <c r="CJ1683" s="4"/>
      <c r="CK1683" s="4"/>
      <c r="CL1683" s="4"/>
      <c r="CM1683" s="4"/>
    </row>
    <row r="1684" ht="14.25" customHeight="1">
      <c r="A1684" s="1" t="str">
        <f t="shared" si="330"/>
        <v>OK</v>
      </c>
      <c r="B1684" s="3" t="str">
        <f t="shared" si="331"/>
        <v>OK</v>
      </c>
      <c r="C1684" s="4" t="s">
        <v>7654</v>
      </c>
      <c r="D1684" s="4" t="s">
        <v>7264</v>
      </c>
      <c r="E1684" s="4"/>
      <c r="F1684" s="4" t="s">
        <v>7655</v>
      </c>
      <c r="G1684" s="4" t="s">
        <v>7656</v>
      </c>
      <c r="H1684" s="4"/>
      <c r="I1684" s="4"/>
      <c r="J1684" s="4" t="s">
        <v>3099</v>
      </c>
      <c r="K1684" s="4"/>
      <c r="L1684" s="4"/>
      <c r="M1684" s="4" t="s">
        <v>47</v>
      </c>
      <c r="N1684" s="4" t="s">
        <v>9</v>
      </c>
      <c r="O1684" s="4" t="s">
        <v>1905</v>
      </c>
      <c r="P1684" s="4" t="s">
        <v>1940</v>
      </c>
      <c r="Q1684" s="4"/>
      <c r="R1684" s="4" t="s">
        <v>7657</v>
      </c>
      <c r="S1684" s="4"/>
      <c r="T1684" s="4"/>
      <c r="U1684" s="4"/>
      <c r="V1684" s="4"/>
      <c r="W1684" s="4"/>
      <c r="X1684" s="4" t="s">
        <v>7658</v>
      </c>
      <c r="Y1684" s="4" t="s">
        <v>7659</v>
      </c>
      <c r="Z1684" s="4"/>
      <c r="AA1684" s="4">
        <v>1727.0</v>
      </c>
      <c r="AB1684" s="4" t="s">
        <v>49</v>
      </c>
      <c r="AC1684" s="4"/>
      <c r="AD1684" s="4"/>
      <c r="AE1684" s="4"/>
      <c r="AF1684" s="4"/>
      <c r="AG1684" s="4"/>
      <c r="AH1684" s="4"/>
      <c r="AI1684" s="4"/>
      <c r="AJ1684" s="4"/>
      <c r="AK1684" s="4"/>
      <c r="AL1684" s="4"/>
      <c r="AM1684" s="4"/>
      <c r="AN1684" s="4"/>
      <c r="AO1684" s="4"/>
      <c r="AP1684" s="4" t="str">
        <f>VLOOKUP(AA1685,[1]Trộn!AA1684:AB4676,2,FALSE)</f>
        <v>#ERROR!</v>
      </c>
      <c r="AQ1684" s="4"/>
      <c r="AR1684" s="4"/>
      <c r="AS1684" s="4"/>
      <c r="AT1684" s="4"/>
      <c r="AU1684" s="4"/>
      <c r="AV1684" s="4"/>
      <c r="AW1684" s="4"/>
      <c r="AX1684" s="4"/>
      <c r="AY1684" s="4"/>
      <c r="AZ1684" s="4"/>
      <c r="BA1684" s="4"/>
      <c r="BB1684" s="4"/>
      <c r="BC1684" s="4"/>
      <c r="BD1684" s="4"/>
      <c r="BE1684" s="4"/>
      <c r="BF1684" s="4"/>
      <c r="BG1684" s="4"/>
      <c r="BH1684" s="4"/>
      <c r="BI1684" s="4"/>
      <c r="BJ1684" s="4"/>
      <c r="BK1684" s="4"/>
      <c r="BL1684" s="4"/>
      <c r="BM1684" s="4"/>
      <c r="BN1684" s="4"/>
      <c r="BO1684" s="4"/>
      <c r="BP1684" s="4"/>
      <c r="BQ1684" s="4"/>
      <c r="BR1684" s="4"/>
      <c r="BS1684" s="4"/>
      <c r="BT1684" s="4"/>
      <c r="BU1684" s="4"/>
      <c r="BV1684" s="4"/>
      <c r="BW1684" s="4"/>
      <c r="BX1684" s="4"/>
      <c r="BY1684" s="4"/>
      <c r="BZ1684" s="4"/>
      <c r="CA1684" s="4"/>
      <c r="CB1684" s="4"/>
      <c r="CC1684" s="4"/>
      <c r="CD1684" s="4"/>
      <c r="CE1684" s="4"/>
      <c r="CF1684" s="4"/>
      <c r="CG1684" s="4"/>
      <c r="CH1684" s="4"/>
      <c r="CI1684" s="4"/>
      <c r="CJ1684" s="4"/>
      <c r="CK1684" s="4"/>
      <c r="CL1684" s="4"/>
      <c r="CM1684" s="4"/>
    </row>
    <row r="1685" ht="14.25" customHeight="1">
      <c r="A1685" s="1" t="str">
        <f t="shared" si="330"/>
        <v>Giữ chỗ</v>
      </c>
      <c r="B1685" s="3" t="str">
        <f t="shared" si="331"/>
        <v>OK</v>
      </c>
      <c r="C1685" s="4" t="s">
        <v>7654</v>
      </c>
      <c r="D1685" s="4" t="s">
        <v>7264</v>
      </c>
      <c r="E1685" s="4"/>
      <c r="F1685" s="4"/>
      <c r="G1685" s="4"/>
      <c r="H1685" s="4"/>
      <c r="I1685" s="4"/>
      <c r="J1685" s="4"/>
      <c r="K1685" s="4"/>
      <c r="L1685" s="4"/>
      <c r="M1685" s="4" t="s">
        <v>47</v>
      </c>
      <c r="N1685" s="4" t="s">
        <v>9</v>
      </c>
      <c r="O1685" s="4" t="s">
        <v>804</v>
      </c>
      <c r="P1685" s="4" t="s">
        <v>860</v>
      </c>
      <c r="Q1685" s="4"/>
      <c r="R1685" s="4"/>
      <c r="S1685" s="4"/>
      <c r="T1685" s="4"/>
      <c r="U1685" s="4"/>
      <c r="V1685" s="4"/>
      <c r="W1685" s="4"/>
      <c r="X1685" s="4"/>
      <c r="Y1685" s="4"/>
      <c r="Z1685" s="4"/>
      <c r="AA1685" s="4">
        <v>1728.0</v>
      </c>
      <c r="AB1685" s="4" t="s">
        <v>49</v>
      </c>
      <c r="AC1685" s="4"/>
      <c r="AD1685" s="4"/>
      <c r="AE1685" s="4"/>
      <c r="AF1685" s="4"/>
      <c r="AG1685" s="4"/>
      <c r="AH1685" s="4"/>
      <c r="AI1685" s="4"/>
      <c r="AJ1685" s="4"/>
      <c r="AK1685" s="4"/>
      <c r="AL1685" s="4"/>
      <c r="AM1685" s="4"/>
      <c r="AN1685" s="4"/>
      <c r="AO1685" s="4"/>
      <c r="AP1685" s="4" t="str">
        <f>VLOOKUP(AA1686,[1]Trộn!AA1685:AB4677,2,FALSE)</f>
        <v>#ERROR!</v>
      </c>
      <c r="AQ1685" s="4"/>
      <c r="AR1685" s="4"/>
      <c r="AS1685" s="4"/>
      <c r="AT1685" s="4"/>
      <c r="AU1685" s="4"/>
      <c r="AV1685" s="4"/>
      <c r="AW1685" s="4"/>
      <c r="AX1685" s="4"/>
      <c r="AY1685" s="4"/>
      <c r="AZ1685" s="4"/>
      <c r="BA1685" s="4"/>
      <c r="BB1685" s="4"/>
      <c r="BC1685" s="4"/>
      <c r="BD1685" s="4"/>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c r="CL1685" s="4"/>
      <c r="CM1685" s="4"/>
    </row>
    <row r="1686" ht="14.25" customHeight="1">
      <c r="A1686" s="1" t="str">
        <f t="shared" si="330"/>
        <v/>
      </c>
      <c r="B1686" s="3">
        <f t="shared" si="331"/>
        <v>0</v>
      </c>
      <c r="C1686" s="4" t="s">
        <v>7654</v>
      </c>
      <c r="D1686" s="4" t="s">
        <v>7264</v>
      </c>
      <c r="E1686" s="4"/>
      <c r="F1686" s="4" t="s">
        <v>7655</v>
      </c>
      <c r="G1686" s="4" t="s">
        <v>7656</v>
      </c>
      <c r="H1686" s="4"/>
      <c r="I1686" s="4"/>
      <c r="J1686" s="4" t="s">
        <v>3099</v>
      </c>
      <c r="K1686" s="4"/>
      <c r="L1686" s="4"/>
      <c r="M1686" s="4"/>
      <c r="N1686" s="4"/>
      <c r="O1686" s="4"/>
      <c r="P1686" s="4" t="s">
        <v>7903</v>
      </c>
      <c r="Q1686" s="4" t="s">
        <v>8</v>
      </c>
      <c r="R1686" s="4" t="s">
        <v>8175</v>
      </c>
      <c r="S1686" s="4" t="s">
        <v>8176</v>
      </c>
      <c r="T1686" s="4" t="s">
        <v>8177</v>
      </c>
      <c r="U1686" s="4" t="s">
        <v>8178</v>
      </c>
      <c r="V1686" s="4" t="s">
        <v>8179</v>
      </c>
      <c r="W1686" s="4" t="s">
        <v>8180</v>
      </c>
      <c r="X1686" s="4" t="s">
        <v>99</v>
      </c>
      <c r="Y1686" s="4"/>
      <c r="Z1686" s="4" t="s">
        <v>8181</v>
      </c>
      <c r="AA1686" s="4">
        <v>1729.0</v>
      </c>
      <c r="AB1686" s="4" t="s">
        <v>49</v>
      </c>
      <c r="AC1686" s="4"/>
      <c r="AD1686" s="4"/>
      <c r="AE1686" s="4"/>
      <c r="AF1686" s="4"/>
      <c r="AG1686" s="4"/>
      <c r="AH1686" s="4"/>
      <c r="AI1686" s="4"/>
      <c r="AJ1686" s="4"/>
      <c r="AK1686" s="4"/>
      <c r="AL1686" s="4"/>
      <c r="AM1686" s="4"/>
      <c r="AN1686" s="4"/>
      <c r="AO1686" s="4"/>
      <c r="AP1686" s="4" t="str">
        <f>VLOOKUP(AA1687,[1]Trộn!AA1686:AB4678,2,FALSE)</f>
        <v>#ERROR!</v>
      </c>
      <c r="AQ1686" s="4"/>
      <c r="AR1686" s="4"/>
      <c r="AS1686" s="4"/>
      <c r="AT1686" s="4"/>
      <c r="AU1686" s="4"/>
      <c r="AV1686" s="4"/>
      <c r="AW1686" s="4"/>
      <c r="AX1686" s="4"/>
      <c r="AY1686" s="4"/>
      <c r="AZ1686" s="4"/>
      <c r="BA1686" s="4"/>
      <c r="BB1686" s="4"/>
      <c r="BC1686" s="4"/>
      <c r="BD1686" s="4"/>
      <c r="BE1686" s="4"/>
      <c r="BF1686" s="4"/>
      <c r="BG1686" s="4"/>
      <c r="BH1686" s="4"/>
      <c r="BI1686" s="4"/>
      <c r="BJ1686" s="4"/>
      <c r="BK1686" s="4"/>
      <c r="BL1686" s="4"/>
      <c r="BM1686" s="4"/>
      <c r="BN1686" s="4"/>
      <c r="BO1686" s="4"/>
      <c r="BP1686" s="4"/>
      <c r="BQ1686" s="4"/>
      <c r="BR1686" s="4"/>
      <c r="BS1686" s="4"/>
      <c r="BT1686" s="4"/>
      <c r="BU1686" s="4"/>
      <c r="BV1686" s="4"/>
      <c r="BW1686" s="4"/>
      <c r="BX1686" s="4"/>
      <c r="BY1686" s="4"/>
      <c r="BZ1686" s="4"/>
      <c r="CA1686" s="4"/>
      <c r="CB1686" s="4"/>
      <c r="CC1686" s="4"/>
      <c r="CD1686" s="4"/>
      <c r="CE1686" s="4"/>
      <c r="CF1686" s="4"/>
      <c r="CG1686" s="4"/>
      <c r="CH1686" s="4"/>
      <c r="CI1686" s="4"/>
      <c r="CJ1686" s="4"/>
      <c r="CK1686" s="4"/>
      <c r="CL1686" s="4"/>
      <c r="CM1686" s="4"/>
    </row>
    <row r="1687" ht="14.25" customHeight="1">
      <c r="A1687" s="1" t="str">
        <f t="shared" si="330"/>
        <v/>
      </c>
      <c r="B1687" s="3">
        <f t="shared" si="331"/>
        <v>0</v>
      </c>
      <c r="C1687" s="4" t="s">
        <v>7654</v>
      </c>
      <c r="D1687" s="4" t="s">
        <v>7264</v>
      </c>
      <c r="E1687" s="4"/>
      <c r="F1687" s="4"/>
      <c r="G1687" s="4"/>
      <c r="H1687" s="4"/>
      <c r="I1687" s="4"/>
      <c r="J1687" s="4"/>
      <c r="K1687" s="4"/>
      <c r="L1687" s="4"/>
      <c r="M1687" s="4"/>
      <c r="N1687" s="4"/>
      <c r="O1687" s="4"/>
      <c r="P1687" s="4"/>
      <c r="Q1687" s="4" t="s">
        <v>5</v>
      </c>
      <c r="R1687" s="4" t="s">
        <v>8189</v>
      </c>
      <c r="S1687" s="4" t="s">
        <v>8176</v>
      </c>
      <c r="T1687" s="4" t="s">
        <v>8190</v>
      </c>
      <c r="U1687" s="4" t="s">
        <v>8178</v>
      </c>
      <c r="V1687" s="4" t="s">
        <v>8191</v>
      </c>
      <c r="W1687" s="4" t="s">
        <v>8192</v>
      </c>
      <c r="X1687" s="4"/>
      <c r="Y1687" s="4"/>
      <c r="Z1687" s="4" t="s">
        <v>8193</v>
      </c>
      <c r="AA1687" s="4">
        <v>1730.0</v>
      </c>
      <c r="AB1687" s="4" t="s">
        <v>49</v>
      </c>
      <c r="AC1687" s="4"/>
      <c r="AD1687" s="4"/>
      <c r="AE1687" s="4"/>
      <c r="AF1687" s="4"/>
      <c r="AG1687" s="4"/>
      <c r="AH1687" s="4"/>
      <c r="AI1687" s="4"/>
      <c r="AJ1687" s="4"/>
      <c r="AK1687" s="4"/>
      <c r="AL1687" s="4"/>
      <c r="AM1687" s="4"/>
      <c r="AN1687" s="4"/>
      <c r="AO1687" s="4"/>
      <c r="AP1687" s="4" t="str">
        <f>VLOOKUP(AA1688,[1]Trộn!AA1687:AB4679,2,FALSE)</f>
        <v>#ERROR!</v>
      </c>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c r="BM1687" s="4"/>
      <c r="BN1687" s="4"/>
      <c r="BO1687" s="4"/>
      <c r="BP1687" s="4"/>
      <c r="BQ1687" s="4"/>
      <c r="BR1687" s="4"/>
      <c r="BS1687" s="4"/>
      <c r="BT1687" s="4"/>
      <c r="BU1687" s="4"/>
      <c r="BV1687" s="4"/>
      <c r="BW1687" s="4"/>
      <c r="BX1687" s="4"/>
      <c r="BY1687" s="4"/>
      <c r="BZ1687" s="4"/>
      <c r="CA1687" s="4"/>
      <c r="CB1687" s="4"/>
      <c r="CC1687" s="4"/>
      <c r="CD1687" s="4"/>
      <c r="CE1687" s="4"/>
      <c r="CF1687" s="4"/>
      <c r="CG1687" s="4"/>
      <c r="CH1687" s="4"/>
      <c r="CI1687" s="4"/>
      <c r="CJ1687" s="4"/>
      <c r="CK1687" s="4"/>
      <c r="CL1687" s="4"/>
      <c r="CM1687" s="4"/>
    </row>
    <row r="1688" ht="14.25" customHeight="1">
      <c r="A1688" s="1" t="str">
        <f t="shared" si="330"/>
        <v>OK</v>
      </c>
      <c r="B1688" s="3" t="str">
        <f t="shared" si="331"/>
        <v>OK</v>
      </c>
      <c r="C1688" s="4" t="s">
        <v>7660</v>
      </c>
      <c r="D1688" s="4" t="s">
        <v>7264</v>
      </c>
      <c r="E1688" s="4"/>
      <c r="F1688" s="4" t="s">
        <v>7655</v>
      </c>
      <c r="G1688" s="4" t="s">
        <v>7661</v>
      </c>
      <c r="H1688" s="4"/>
      <c r="I1688" s="4"/>
      <c r="J1688" s="4" t="s">
        <v>3099</v>
      </c>
      <c r="K1688" s="4"/>
      <c r="L1688" s="4"/>
      <c r="M1688" s="4" t="s">
        <v>47</v>
      </c>
      <c r="N1688" s="4" t="s">
        <v>5</v>
      </c>
      <c r="O1688" s="4" t="s">
        <v>347</v>
      </c>
      <c r="P1688" s="4" t="s">
        <v>980</v>
      </c>
      <c r="Q1688" s="4"/>
      <c r="R1688" s="4" t="s">
        <v>7662</v>
      </c>
      <c r="S1688" s="4" t="s">
        <v>227</v>
      </c>
      <c r="T1688" s="4" t="s">
        <v>114</v>
      </c>
      <c r="U1688" s="4" t="s">
        <v>115</v>
      </c>
      <c r="V1688" s="4" t="s">
        <v>116</v>
      </c>
      <c r="W1688" s="4" t="s">
        <v>117</v>
      </c>
      <c r="X1688" s="4" t="s">
        <v>151</v>
      </c>
      <c r="Y1688" s="4" t="s">
        <v>7663</v>
      </c>
      <c r="Z1688" s="4"/>
      <c r="AA1688" s="4">
        <v>1731.0</v>
      </c>
      <c r="AB1688" s="4" t="s">
        <v>49</v>
      </c>
      <c r="AC1688" s="4"/>
      <c r="AD1688" s="4"/>
      <c r="AE1688" s="4"/>
      <c r="AF1688" s="4"/>
      <c r="AG1688" s="4"/>
      <c r="AH1688" s="4"/>
      <c r="AI1688" s="4"/>
      <c r="AJ1688" s="4"/>
      <c r="AK1688" s="4"/>
      <c r="AL1688" s="4"/>
      <c r="AM1688" s="4"/>
      <c r="AN1688" s="4"/>
      <c r="AO1688" s="4"/>
      <c r="AP1688" s="4" t="str">
        <f>VLOOKUP(AA1689,[1]Trộn!AA1688:AB4680,2,FALSE)</f>
        <v>#ERROR!</v>
      </c>
      <c r="AQ1688" s="4"/>
      <c r="AR1688" s="4"/>
      <c r="AS1688" s="4"/>
      <c r="AT1688" s="4"/>
      <c r="AU1688" s="4"/>
      <c r="AV1688" s="4"/>
      <c r="AW1688" s="4"/>
      <c r="AX1688" s="4"/>
      <c r="AY1688" s="4"/>
      <c r="AZ1688" s="4"/>
      <c r="BA1688" s="4"/>
      <c r="BB1688" s="4"/>
      <c r="BC1688" s="4"/>
      <c r="BD1688" s="4"/>
      <c r="BE1688" s="4"/>
      <c r="BF1688" s="4"/>
      <c r="BG1688" s="4"/>
      <c r="BH1688" s="4"/>
      <c r="BI1688" s="4"/>
      <c r="BJ1688" s="4"/>
      <c r="BK1688" s="4"/>
      <c r="BL1688" s="4"/>
      <c r="BM1688" s="4"/>
      <c r="BN1688" s="4"/>
      <c r="BO1688" s="4"/>
      <c r="BP1688" s="4"/>
      <c r="BQ1688" s="4"/>
      <c r="BR1688" s="4"/>
      <c r="BS1688" s="4"/>
      <c r="BT1688" s="4"/>
      <c r="BU1688" s="4"/>
      <c r="BV1688" s="4"/>
      <c r="BW1688" s="4"/>
      <c r="BX1688" s="4"/>
      <c r="BY1688" s="4"/>
      <c r="BZ1688" s="4"/>
      <c r="CA1688" s="4"/>
      <c r="CB1688" s="4"/>
      <c r="CC1688" s="4"/>
      <c r="CD1688" s="4"/>
      <c r="CE1688" s="4"/>
      <c r="CF1688" s="4"/>
      <c r="CG1688" s="4"/>
      <c r="CH1688" s="4"/>
      <c r="CI1688" s="4"/>
      <c r="CJ1688" s="4"/>
      <c r="CK1688" s="4"/>
      <c r="CL1688" s="4"/>
      <c r="CM1688" s="4"/>
    </row>
    <row r="1689" ht="14.25" customHeight="1">
      <c r="A1689" s="1" t="str">
        <f t="shared" si="330"/>
        <v>Giữ chỗ</v>
      </c>
      <c r="B1689" s="3" t="str">
        <f t="shared" si="331"/>
        <v>OK</v>
      </c>
      <c r="C1689" s="4" t="s">
        <v>7660</v>
      </c>
      <c r="D1689" s="4" t="s">
        <v>7264</v>
      </c>
      <c r="E1689" s="4"/>
      <c r="F1689" s="4" t="s">
        <v>7655</v>
      </c>
      <c r="G1689" s="4" t="s">
        <v>7661</v>
      </c>
      <c r="H1689" s="4"/>
      <c r="I1689" s="4"/>
      <c r="J1689" s="4" t="s">
        <v>3099</v>
      </c>
      <c r="K1689" s="4"/>
      <c r="L1689" s="4"/>
      <c r="M1689" s="4" t="s">
        <v>47</v>
      </c>
      <c r="N1689" s="4" t="s">
        <v>9</v>
      </c>
      <c r="O1689" s="4" t="s">
        <v>804</v>
      </c>
      <c r="P1689" s="4" t="s">
        <v>860</v>
      </c>
      <c r="Q1689" s="4"/>
      <c r="R1689" s="4"/>
      <c r="S1689" s="4"/>
      <c r="T1689" s="4"/>
      <c r="U1689" s="4"/>
      <c r="V1689" s="4"/>
      <c r="W1689" s="4"/>
      <c r="X1689" s="4"/>
      <c r="Y1689" s="4"/>
      <c r="Z1689" s="4"/>
      <c r="AA1689" s="4">
        <v>1732.0</v>
      </c>
      <c r="AB1689" s="4" t="s">
        <v>49</v>
      </c>
      <c r="AC1689" s="4"/>
      <c r="AD1689" s="4"/>
      <c r="AE1689" s="4"/>
      <c r="AF1689" s="4"/>
      <c r="AG1689" s="4"/>
      <c r="AH1689" s="4"/>
      <c r="AI1689" s="4"/>
      <c r="AJ1689" s="4"/>
      <c r="AK1689" s="4"/>
      <c r="AL1689" s="4"/>
      <c r="AM1689" s="4"/>
      <c r="AN1689" s="4"/>
      <c r="AO1689" s="4"/>
      <c r="AP1689" s="4" t="str">
        <f>VLOOKUP(AA1690,[1]Trộn!AA1689:AB4681,2,FALSE)</f>
        <v>#ERROR!</v>
      </c>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c r="CL1689" s="4"/>
      <c r="CM1689" s="4"/>
    </row>
    <row r="1690" ht="14.25" customHeight="1">
      <c r="A1690" s="1" t="str">
        <f t="shared" si="330"/>
        <v>OK</v>
      </c>
      <c r="B1690" s="3" t="str">
        <f t="shared" si="331"/>
        <v>OK</v>
      </c>
      <c r="C1690" s="4" t="s">
        <v>7660</v>
      </c>
      <c r="D1690" s="4" t="s">
        <v>7264</v>
      </c>
      <c r="E1690" s="4"/>
      <c r="F1690" s="4" t="s">
        <v>7655</v>
      </c>
      <c r="G1690" s="4" t="s">
        <v>7661</v>
      </c>
      <c r="H1690" s="4"/>
      <c r="I1690" s="4"/>
      <c r="J1690" s="4" t="s">
        <v>3099</v>
      </c>
      <c r="K1690" s="4"/>
      <c r="L1690" s="4"/>
      <c r="M1690" s="4" t="s">
        <v>49</v>
      </c>
      <c r="N1690" s="4" t="s">
        <v>8</v>
      </c>
      <c r="O1690" s="4" t="s">
        <v>2465</v>
      </c>
      <c r="P1690" s="4" t="s">
        <v>2562</v>
      </c>
      <c r="Q1690" s="4"/>
      <c r="R1690" s="4" t="s">
        <v>8042</v>
      </c>
      <c r="S1690" s="4" t="s">
        <v>115</v>
      </c>
      <c r="T1690" s="4" t="s">
        <v>116</v>
      </c>
      <c r="U1690" s="4" t="s">
        <v>117</v>
      </c>
      <c r="V1690" s="4" t="s">
        <v>118</v>
      </c>
      <c r="W1690" s="4" t="s">
        <v>2722</v>
      </c>
      <c r="X1690" s="4"/>
      <c r="Y1690" s="4"/>
      <c r="Z1690" s="4"/>
      <c r="AA1690" s="4">
        <v>1733.0</v>
      </c>
      <c r="AB1690" s="4" t="s">
        <v>47</v>
      </c>
      <c r="AC1690" s="4"/>
      <c r="AD1690" s="20" t="s">
        <v>1940</v>
      </c>
      <c r="AE1690" s="4"/>
      <c r="AF1690" s="4"/>
      <c r="AG1690" s="4"/>
      <c r="AH1690" s="4"/>
      <c r="AI1690" s="4"/>
      <c r="AJ1690" s="4"/>
      <c r="AK1690" s="4"/>
      <c r="AL1690" s="4"/>
      <c r="AM1690" s="4"/>
      <c r="AN1690" s="4"/>
      <c r="AO1690" s="4"/>
      <c r="AP1690" s="4" t="str">
        <f>VLOOKUP(AA1691,[1]Trộn!AA1690:AB4682,2,FALSE)</f>
        <v>#ERROR!</v>
      </c>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c r="CL1690" s="4"/>
      <c r="CM1690" s="4"/>
    </row>
    <row r="1691" ht="14.25" customHeight="1">
      <c r="A1691" s="1" t="str">
        <f t="shared" si="330"/>
        <v>OK</v>
      </c>
      <c r="B1691" s="3" t="str">
        <f t="shared" si="331"/>
        <v>OK</v>
      </c>
      <c r="C1691" s="4" t="s">
        <v>7660</v>
      </c>
      <c r="D1691" s="4" t="s">
        <v>7264</v>
      </c>
      <c r="E1691" s="4"/>
      <c r="F1691" s="4" t="s">
        <v>7655</v>
      </c>
      <c r="G1691" s="4" t="s">
        <v>7661</v>
      </c>
      <c r="H1691" s="4"/>
      <c r="I1691" s="4"/>
      <c r="J1691" s="4" t="s">
        <v>3099</v>
      </c>
      <c r="K1691" s="4"/>
      <c r="L1691" s="4"/>
      <c r="M1691" s="4" t="s">
        <v>49</v>
      </c>
      <c r="N1691" s="4" t="s">
        <v>8</v>
      </c>
      <c r="O1691" s="4" t="s">
        <v>2465</v>
      </c>
      <c r="P1691" s="4" t="s">
        <v>2562</v>
      </c>
      <c r="Q1691" s="4"/>
      <c r="R1691" s="4" t="s">
        <v>8042</v>
      </c>
      <c r="S1691" s="4" t="s">
        <v>115</v>
      </c>
      <c r="T1691" s="4" t="s">
        <v>116</v>
      </c>
      <c r="U1691" s="4" t="s">
        <v>117</v>
      </c>
      <c r="V1691" s="4" t="s">
        <v>118</v>
      </c>
      <c r="W1691" s="4" t="s">
        <v>2722</v>
      </c>
      <c r="X1691" s="4" t="s">
        <v>99</v>
      </c>
      <c r="Y1691" s="4"/>
      <c r="Z1691" s="4"/>
      <c r="AA1691" s="4">
        <v>1733.0</v>
      </c>
      <c r="AB1691" s="4" t="s">
        <v>47</v>
      </c>
      <c r="AC1691" s="4"/>
      <c r="AD1691" s="20" t="s">
        <v>395</v>
      </c>
      <c r="AE1691" s="4"/>
      <c r="AF1691" s="4"/>
      <c r="AG1691" s="4"/>
      <c r="AH1691" s="4"/>
      <c r="AI1691" s="4"/>
      <c r="AJ1691" s="4"/>
      <c r="AK1691" s="4"/>
      <c r="AL1691" s="4"/>
      <c r="AM1691" s="4"/>
      <c r="AN1691" s="4"/>
      <c r="AO1691" s="4"/>
      <c r="AP1691" s="4" t="str">
        <f>VLOOKUP(AA1692,[1]Trộn!AA1691:AB4683,2,FALSE)</f>
        <v>#ERROR!</v>
      </c>
      <c r="AQ1691" s="4"/>
      <c r="AR1691" s="4"/>
      <c r="AS1691" s="4"/>
      <c r="AT1691" s="4"/>
      <c r="AU1691" s="4"/>
      <c r="AV1691" s="4"/>
      <c r="AW1691" s="4"/>
      <c r="AX1691" s="4"/>
      <c r="AY1691" s="4"/>
      <c r="AZ1691" s="4"/>
      <c r="BA1691" s="4"/>
      <c r="BB1691" s="4"/>
      <c r="BC1691" s="4"/>
      <c r="BD1691" s="4"/>
      <c r="BE1691" s="4"/>
      <c r="BF1691" s="4"/>
      <c r="BG1691" s="4"/>
      <c r="BH1691" s="4"/>
      <c r="BI1691" s="4"/>
      <c r="BJ1691" s="4"/>
      <c r="BK1691" s="4"/>
      <c r="BL1691" s="4"/>
      <c r="BM1691" s="4"/>
      <c r="BN1691" s="4"/>
      <c r="BO1691" s="4"/>
      <c r="BP1691" s="4"/>
      <c r="BQ1691" s="4"/>
      <c r="BR1691" s="4"/>
      <c r="BS1691" s="4"/>
      <c r="BT1691" s="4"/>
      <c r="BU1691" s="4"/>
      <c r="BV1691" s="4"/>
      <c r="BW1691" s="4"/>
      <c r="BX1691" s="4"/>
      <c r="BY1691" s="4"/>
      <c r="BZ1691" s="4"/>
      <c r="CA1691" s="4"/>
      <c r="CB1691" s="4"/>
      <c r="CC1691" s="4"/>
      <c r="CD1691" s="4"/>
      <c r="CE1691" s="4"/>
      <c r="CF1691" s="4"/>
      <c r="CG1691" s="4"/>
      <c r="CH1691" s="4"/>
      <c r="CI1691" s="4"/>
      <c r="CJ1691" s="4"/>
      <c r="CK1691" s="4"/>
      <c r="CL1691" s="4"/>
      <c r="CM1691" s="4"/>
    </row>
    <row r="1692" ht="14.25" customHeight="1">
      <c r="A1692" s="1"/>
      <c r="B1692" s="3"/>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c r="BI1692" s="4"/>
      <c r="BJ1692" s="4"/>
      <c r="BK1692" s="4"/>
      <c r="BL1692" s="4"/>
      <c r="BM1692" s="4"/>
      <c r="BN1692" s="4"/>
      <c r="BO1692" s="4"/>
      <c r="BP1692" s="4"/>
      <c r="BQ1692" s="4"/>
      <c r="BR1692" s="4"/>
      <c r="BS1692" s="4"/>
      <c r="BT1692" s="4"/>
      <c r="BU1692" s="4"/>
      <c r="BV1692" s="4"/>
      <c r="BW1692" s="4"/>
      <c r="BX1692" s="4"/>
      <c r="BY1692" s="4"/>
      <c r="BZ1692" s="4"/>
      <c r="CA1692" s="4"/>
      <c r="CB1692" s="4"/>
      <c r="CC1692" s="4"/>
      <c r="CD1692" s="4"/>
      <c r="CE1692" s="4"/>
      <c r="CF1692" s="4"/>
      <c r="CG1692" s="4"/>
      <c r="CH1692" s="4"/>
      <c r="CI1692" s="4"/>
      <c r="CJ1692" s="4"/>
      <c r="CK1692" s="4"/>
      <c r="CL1692" s="4"/>
      <c r="CM1692" s="4"/>
    </row>
    <row r="1693" ht="14.25" customHeight="1">
      <c r="A1693" s="1" t="str">
        <f t="shared" ref="A1693:A1702" si="332">SWITCH(B1693,"OK",IF(ISBLANK(R1693),IF(ISBLANK(P1693),"Giữ chỗ nhóm","Giữ chỗ"),"OK"),"Chưa làm",IF(P1693&lt;&gt;"","Giữ chỗ",""),0,IF(ISBLANK(R1693),"Thêm",""),"")</f>
        <v>OK</v>
      </c>
      <c r="B1693" s="3" t="str">
        <f t="shared" ref="B1693:B1702" si="333">IF(Q1693&lt;&gt;"",0,IF(O1693="",IF(N1693="",,"Tự do chọn"),SWITCH(M1693,"KSTN",IF(LEFT(O1693,1)="A","OK","Sai lớp"),"CQ",IF(LEFT(O1693,1)="B","OK","Sai lớp"),"SIE",IF(LEFT(O1693,1)="C","OK","Sai lớp"),"VN",IF(LEFT(O1693,1)="D","OK","Sai lớp"),"VN-ICT",IF(LEFT(O1693,1)="D","OK","Sai lớp"),"Sai phân công")))</f>
        <v>OK</v>
      </c>
      <c r="C1693" s="4" t="s">
        <v>7664</v>
      </c>
      <c r="D1693" s="4" t="s">
        <v>7264</v>
      </c>
      <c r="E1693" s="4"/>
      <c r="F1693" s="4" t="s">
        <v>7665</v>
      </c>
      <c r="G1693" s="4" t="s">
        <v>7666</v>
      </c>
      <c r="H1693" s="4"/>
      <c r="I1693" s="4"/>
      <c r="J1693" s="4" t="s">
        <v>3099</v>
      </c>
      <c r="K1693" s="4"/>
      <c r="L1693" s="4"/>
      <c r="M1693" s="4" t="s">
        <v>47</v>
      </c>
      <c r="N1693" s="4" t="s">
        <v>9</v>
      </c>
      <c r="O1693" s="4" t="s">
        <v>404</v>
      </c>
      <c r="P1693" s="4" t="s">
        <v>211</v>
      </c>
      <c r="Q1693" s="4"/>
      <c r="R1693" s="4" t="s">
        <v>7669</v>
      </c>
      <c r="S1693" s="4"/>
      <c r="T1693" s="4"/>
      <c r="U1693" s="4"/>
      <c r="V1693" s="4"/>
      <c r="W1693" s="4"/>
      <c r="X1693" s="4" t="s">
        <v>7671</v>
      </c>
      <c r="Y1693" s="4" t="s">
        <v>7671</v>
      </c>
      <c r="Z1693" s="4"/>
      <c r="AA1693" s="4">
        <v>1735.0</v>
      </c>
      <c r="AB1693" s="4" t="s">
        <v>49</v>
      </c>
      <c r="AC1693" s="4"/>
      <c r="AD1693" s="4"/>
      <c r="AE1693" s="4"/>
      <c r="AF1693" s="4"/>
      <c r="AG1693" s="4"/>
      <c r="AH1693" s="4"/>
      <c r="AI1693" s="4"/>
      <c r="AJ1693" s="4"/>
      <c r="AK1693" s="4"/>
      <c r="AL1693" s="4"/>
      <c r="AM1693" s="4"/>
      <c r="AN1693" s="4"/>
      <c r="AO1693" s="4"/>
      <c r="AP1693" s="4" t="str">
        <f>VLOOKUP(AA1694,[1]Trộn!AA1693:AB4685,2,FALSE)</f>
        <v>#ERROR!</v>
      </c>
      <c r="AQ1693" s="4"/>
      <c r="AR1693" s="4"/>
      <c r="AS1693" s="4"/>
      <c r="AT1693" s="4"/>
      <c r="AU1693" s="4"/>
      <c r="AV1693" s="4"/>
      <c r="AW1693" s="4"/>
      <c r="AX1693" s="4"/>
      <c r="AY1693" s="4"/>
      <c r="AZ1693" s="4"/>
      <c r="BA1693" s="4"/>
      <c r="BB1693" s="4"/>
      <c r="BC1693" s="4"/>
      <c r="BD1693" s="4"/>
      <c r="BE1693" s="4"/>
      <c r="BF1693" s="4"/>
      <c r="BG1693" s="4"/>
      <c r="BH1693" s="4"/>
      <c r="BI1693" s="4"/>
      <c r="BJ1693" s="4"/>
      <c r="BK1693" s="4"/>
      <c r="BL1693" s="4"/>
      <c r="BM1693" s="4"/>
      <c r="BN1693" s="4"/>
      <c r="BO1693" s="4"/>
      <c r="BP1693" s="4"/>
      <c r="BQ1693" s="4"/>
      <c r="BR1693" s="4"/>
      <c r="BS1693" s="4"/>
      <c r="BT1693" s="4"/>
      <c r="BU1693" s="4"/>
      <c r="BV1693" s="4"/>
      <c r="BW1693" s="4"/>
      <c r="BX1693" s="4"/>
      <c r="BY1693" s="4"/>
      <c r="BZ1693" s="4"/>
      <c r="CA1693" s="4"/>
      <c r="CB1693" s="4"/>
      <c r="CC1693" s="4"/>
      <c r="CD1693" s="4"/>
      <c r="CE1693" s="4"/>
      <c r="CF1693" s="4"/>
      <c r="CG1693" s="4"/>
      <c r="CH1693" s="4"/>
      <c r="CI1693" s="4"/>
      <c r="CJ1693" s="4"/>
      <c r="CK1693" s="4"/>
      <c r="CL1693" s="4"/>
      <c r="CM1693" s="4"/>
    </row>
    <row r="1694" ht="14.25" customHeight="1">
      <c r="A1694" s="1" t="str">
        <f t="shared" si="332"/>
        <v/>
      </c>
      <c r="B1694" s="3" t="str">
        <f t="shared" si="333"/>
        <v>Tự do chọn</v>
      </c>
      <c r="C1694" s="4" t="s">
        <v>7664</v>
      </c>
      <c r="D1694" s="4" t="s">
        <v>7264</v>
      </c>
      <c r="E1694" s="4"/>
      <c r="F1694" s="4"/>
      <c r="G1694" s="4"/>
      <c r="H1694" s="4"/>
      <c r="I1694" s="4"/>
      <c r="J1694" s="4"/>
      <c r="K1694" s="4"/>
      <c r="L1694" s="4"/>
      <c r="M1694" s="4" t="s">
        <v>47</v>
      </c>
      <c r="N1694" s="4" t="s">
        <v>9</v>
      </c>
      <c r="O1694" s="4"/>
      <c r="P1694" s="4"/>
      <c r="Q1694" s="4"/>
      <c r="R1694" s="4"/>
      <c r="S1694" s="4"/>
      <c r="T1694" s="4"/>
      <c r="U1694" s="4"/>
      <c r="V1694" s="4"/>
      <c r="W1694" s="4"/>
      <c r="X1694" s="4"/>
      <c r="Y1694" s="4"/>
      <c r="Z1694" s="4"/>
      <c r="AA1694" s="4">
        <v>1736.0</v>
      </c>
      <c r="AB1694" s="4" t="s">
        <v>49</v>
      </c>
      <c r="AC1694" s="4"/>
      <c r="AD1694" s="4"/>
      <c r="AE1694" s="4"/>
      <c r="AF1694" s="4"/>
      <c r="AG1694" s="4"/>
      <c r="AH1694" s="4"/>
      <c r="AI1694" s="4"/>
      <c r="AJ1694" s="4"/>
      <c r="AK1694" s="4"/>
      <c r="AL1694" s="4"/>
      <c r="AM1694" s="4"/>
      <c r="AN1694" s="4"/>
      <c r="AO1694" s="4"/>
      <c r="AP1694" s="4" t="str">
        <f>VLOOKUP(AA1695,[1]Trộn!AA1694:AB4686,2,FALSE)</f>
        <v>#ERROR!</v>
      </c>
      <c r="AQ1694" s="4"/>
      <c r="AR1694" s="4"/>
      <c r="AS1694" s="4"/>
      <c r="AT1694" s="4"/>
      <c r="AU1694" s="4"/>
      <c r="AV1694" s="4"/>
      <c r="AW1694" s="4"/>
      <c r="AX1694" s="4"/>
      <c r="AY1694" s="4"/>
      <c r="AZ1694" s="4"/>
      <c r="BA1694" s="4"/>
      <c r="BB1694" s="4"/>
      <c r="BC1694" s="4"/>
      <c r="BD1694" s="4"/>
      <c r="BE1694" s="4"/>
      <c r="BF1694" s="4"/>
      <c r="BG1694" s="4"/>
      <c r="BH1694" s="4"/>
      <c r="BI1694" s="4"/>
      <c r="BJ1694" s="4"/>
      <c r="BK1694" s="4"/>
      <c r="BL1694" s="4"/>
      <c r="BM1694" s="4"/>
      <c r="BN1694" s="4"/>
      <c r="BO1694" s="4"/>
      <c r="BP1694" s="4"/>
      <c r="BQ1694" s="4"/>
      <c r="BR1694" s="4"/>
      <c r="BS1694" s="4"/>
      <c r="BT1694" s="4"/>
      <c r="BU1694" s="4"/>
      <c r="BV1694" s="4"/>
      <c r="BW1694" s="4"/>
      <c r="BX1694" s="4"/>
      <c r="BY1694" s="4"/>
      <c r="BZ1694" s="4"/>
      <c r="CA1694" s="4"/>
      <c r="CB1694" s="4"/>
      <c r="CC1694" s="4"/>
      <c r="CD1694" s="4"/>
      <c r="CE1694" s="4"/>
      <c r="CF1694" s="4"/>
      <c r="CG1694" s="4"/>
      <c r="CH1694" s="4"/>
      <c r="CI1694" s="4"/>
      <c r="CJ1694" s="4"/>
      <c r="CK1694" s="4"/>
      <c r="CL1694" s="4"/>
      <c r="CM1694" s="4"/>
    </row>
    <row r="1695" ht="14.25" customHeight="1">
      <c r="A1695" s="1" t="str">
        <f t="shared" si="332"/>
        <v>OK</v>
      </c>
      <c r="B1695" s="3" t="str">
        <f t="shared" si="333"/>
        <v>OK</v>
      </c>
      <c r="C1695" s="4" t="s">
        <v>7664</v>
      </c>
      <c r="D1695" s="4" t="s">
        <v>7264</v>
      </c>
      <c r="E1695" s="4"/>
      <c r="F1695" s="4"/>
      <c r="G1695" s="4"/>
      <c r="H1695" s="4"/>
      <c r="I1695" s="4"/>
      <c r="J1695" s="4"/>
      <c r="K1695" s="4"/>
      <c r="L1695" s="4"/>
      <c r="M1695" s="4" t="s">
        <v>47</v>
      </c>
      <c r="N1695" s="4" t="s">
        <v>9</v>
      </c>
      <c r="O1695" s="4" t="s">
        <v>347</v>
      </c>
      <c r="P1695" s="4" t="s">
        <v>980</v>
      </c>
      <c r="Q1695" s="4"/>
      <c r="R1695" s="4" t="s">
        <v>7672</v>
      </c>
      <c r="S1695" s="4"/>
      <c r="T1695" s="4"/>
      <c r="U1695" s="4"/>
      <c r="V1695" s="4"/>
      <c r="W1695" s="4"/>
      <c r="X1695" s="4" t="s">
        <v>7673</v>
      </c>
      <c r="Y1695" s="4" t="s">
        <v>7674</v>
      </c>
      <c r="Z1695" s="4"/>
      <c r="AA1695" s="4">
        <v>1737.0</v>
      </c>
      <c r="AB1695" s="4" t="s">
        <v>49</v>
      </c>
      <c r="AC1695" s="4"/>
      <c r="AD1695" s="4"/>
      <c r="AE1695" s="4"/>
      <c r="AF1695" s="4"/>
      <c r="AG1695" s="4"/>
      <c r="AH1695" s="4"/>
      <c r="AI1695" s="4"/>
      <c r="AJ1695" s="4"/>
      <c r="AK1695" s="4"/>
      <c r="AL1695" s="4"/>
      <c r="AM1695" s="4"/>
      <c r="AN1695" s="4"/>
      <c r="AO1695" s="4"/>
      <c r="AP1695" s="4" t="str">
        <f>VLOOKUP(AA1696,[1]Trộn!AA1695:AB4687,2,FALSE)</f>
        <v>#ERROR!</v>
      </c>
      <c r="AQ1695" s="4"/>
      <c r="AR1695" s="4"/>
      <c r="AS1695" s="4"/>
      <c r="AT1695" s="4"/>
      <c r="AU1695" s="4"/>
      <c r="AV1695" s="4"/>
      <c r="AW1695" s="4"/>
      <c r="AX1695" s="4"/>
      <c r="AY1695" s="4"/>
      <c r="AZ1695" s="4"/>
      <c r="BA1695" s="4"/>
      <c r="BB1695" s="4"/>
      <c r="BC1695" s="4"/>
      <c r="BD1695" s="4"/>
      <c r="BE1695" s="4"/>
      <c r="BF1695" s="4"/>
      <c r="BG1695" s="4"/>
      <c r="BH1695" s="4"/>
      <c r="BI1695" s="4"/>
      <c r="BJ1695" s="4"/>
      <c r="BK1695" s="4"/>
      <c r="BL1695" s="4"/>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c r="CL1695" s="4"/>
      <c r="CM1695" s="4"/>
    </row>
    <row r="1696" ht="14.25" customHeight="1">
      <c r="A1696" s="1" t="str">
        <f t="shared" si="332"/>
        <v/>
      </c>
      <c r="B1696" s="3">
        <f t="shared" si="333"/>
        <v>0</v>
      </c>
      <c r="C1696" s="4" t="s">
        <v>7664</v>
      </c>
      <c r="D1696" s="4" t="s">
        <v>7264</v>
      </c>
      <c r="E1696" s="4"/>
      <c r="F1696" s="4" t="s">
        <v>7665</v>
      </c>
      <c r="G1696" s="4" t="s">
        <v>7666</v>
      </c>
      <c r="H1696" s="4"/>
      <c r="I1696" s="4"/>
      <c r="J1696" s="4" t="s">
        <v>3099</v>
      </c>
      <c r="K1696" s="4"/>
      <c r="L1696" s="4"/>
      <c r="M1696" s="4"/>
      <c r="N1696" s="4"/>
      <c r="O1696" s="4"/>
      <c r="P1696" s="4" t="s">
        <v>7940</v>
      </c>
      <c r="Q1696" s="4" t="s">
        <v>5</v>
      </c>
      <c r="R1696" s="4" t="s">
        <v>8197</v>
      </c>
      <c r="S1696" s="4" t="s">
        <v>8198</v>
      </c>
      <c r="T1696" s="4" t="s">
        <v>8199</v>
      </c>
      <c r="U1696" s="4" t="s">
        <v>8200</v>
      </c>
      <c r="V1696" s="4" t="s">
        <v>4429</v>
      </c>
      <c r="W1696" s="4" t="s">
        <v>150</v>
      </c>
      <c r="X1696" s="4" t="s">
        <v>151</v>
      </c>
      <c r="Y1696" s="4"/>
      <c r="Z1696" s="4" t="s">
        <v>8201</v>
      </c>
      <c r="AA1696" s="4">
        <v>1738.0</v>
      </c>
      <c r="AB1696" s="4" t="s">
        <v>49</v>
      </c>
      <c r="AC1696" s="4"/>
      <c r="AD1696" s="4"/>
      <c r="AE1696" s="4"/>
      <c r="AF1696" s="4"/>
      <c r="AG1696" s="4"/>
      <c r="AH1696" s="4"/>
      <c r="AI1696" s="4"/>
      <c r="AJ1696" s="4"/>
      <c r="AK1696" s="4"/>
      <c r="AL1696" s="4"/>
      <c r="AM1696" s="4"/>
      <c r="AN1696" s="4"/>
      <c r="AO1696" s="4"/>
      <c r="AP1696" s="4" t="str">
        <f>VLOOKUP(AA1697,[1]Trộn!AA1696:AB4688,2,FALSE)</f>
        <v>#ERROR!</v>
      </c>
      <c r="AQ1696" s="4"/>
      <c r="AR1696" s="4"/>
      <c r="AS1696" s="4"/>
      <c r="AT1696" s="4"/>
      <c r="AU1696" s="4"/>
      <c r="AV1696" s="4"/>
      <c r="AW1696" s="4"/>
      <c r="AX1696" s="4"/>
      <c r="AY1696" s="4"/>
      <c r="AZ1696" s="4"/>
      <c r="BA1696" s="4"/>
      <c r="BB1696" s="4"/>
      <c r="BC1696" s="4"/>
      <c r="BD1696" s="4"/>
      <c r="BE1696" s="4"/>
      <c r="BF1696" s="4"/>
      <c r="BG1696" s="4"/>
      <c r="BH1696" s="4"/>
      <c r="BI1696" s="4"/>
      <c r="BJ1696" s="4"/>
      <c r="BK1696" s="4"/>
      <c r="BL1696" s="4"/>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c r="CL1696" s="4"/>
      <c r="CM1696" s="4"/>
    </row>
    <row r="1697" ht="14.25" customHeight="1">
      <c r="A1697" s="1" t="str">
        <f t="shared" si="332"/>
        <v/>
      </c>
      <c r="B1697" s="3">
        <f t="shared" si="333"/>
        <v>0</v>
      </c>
      <c r="C1697" s="4" t="s">
        <v>7664</v>
      </c>
      <c r="D1697" s="4" t="s">
        <v>7264</v>
      </c>
      <c r="E1697" s="4"/>
      <c r="F1697" s="4"/>
      <c r="G1697" s="4"/>
      <c r="H1697" s="4"/>
      <c r="I1697" s="4"/>
      <c r="J1697" s="4"/>
      <c r="K1697" s="4"/>
      <c r="L1697" s="4"/>
      <c r="M1697" s="4"/>
      <c r="N1697" s="4"/>
      <c r="O1697" s="4"/>
      <c r="P1697" s="4"/>
      <c r="Q1697" s="4" t="s">
        <v>5</v>
      </c>
      <c r="R1697" s="4" t="s">
        <v>8202</v>
      </c>
      <c r="S1697" s="4" t="s">
        <v>8203</v>
      </c>
      <c r="T1697" s="4" t="s">
        <v>8204</v>
      </c>
      <c r="U1697" s="4" t="s">
        <v>8205</v>
      </c>
      <c r="V1697" s="4" t="s">
        <v>8206</v>
      </c>
      <c r="W1697" s="4" t="s">
        <v>8207</v>
      </c>
      <c r="X1697" s="4"/>
      <c r="Y1697" s="4"/>
      <c r="Z1697" s="4" t="s">
        <v>8208</v>
      </c>
      <c r="AA1697" s="4">
        <v>1739.0</v>
      </c>
      <c r="AB1697" s="4" t="s">
        <v>49</v>
      </c>
      <c r="AC1697" s="4"/>
      <c r="AD1697" s="4"/>
      <c r="AE1697" s="4"/>
      <c r="AF1697" s="4"/>
      <c r="AG1697" s="4"/>
      <c r="AH1697" s="4"/>
      <c r="AI1697" s="4"/>
      <c r="AJ1697" s="4"/>
      <c r="AK1697" s="4"/>
      <c r="AL1697" s="4"/>
      <c r="AM1697" s="4"/>
      <c r="AN1697" s="4"/>
      <c r="AO1697" s="4"/>
      <c r="AP1697" s="4" t="str">
        <f>VLOOKUP(AA1698,[1]Trộn!AA1697:AB4689,2,FALSE)</f>
        <v>#ERROR!</v>
      </c>
      <c r="AQ1697" s="4"/>
      <c r="AR1697" s="4"/>
      <c r="AS1697" s="4"/>
      <c r="AT1697" s="4"/>
      <c r="AU1697" s="4"/>
      <c r="AV1697" s="4"/>
      <c r="AW1697" s="4"/>
      <c r="AX1697" s="4"/>
      <c r="AY1697" s="4"/>
      <c r="AZ1697" s="4"/>
      <c r="BA1697" s="4"/>
      <c r="BB1697" s="4"/>
      <c r="BC1697" s="4"/>
      <c r="BD1697" s="4"/>
      <c r="BE1697" s="4"/>
      <c r="BF1697" s="4"/>
      <c r="BG1697" s="4"/>
      <c r="BH1697" s="4"/>
      <c r="BI1697" s="4"/>
      <c r="BJ1697" s="4"/>
      <c r="BK1697" s="4"/>
      <c r="BL1697" s="4"/>
      <c r="BM1697" s="4"/>
      <c r="BN1697" s="4"/>
      <c r="BO1697" s="4"/>
      <c r="BP1697" s="4"/>
      <c r="BQ1697" s="4"/>
      <c r="BR1697" s="4"/>
      <c r="BS1697" s="4"/>
      <c r="BT1697" s="4"/>
      <c r="BU1697" s="4"/>
      <c r="BV1697" s="4"/>
      <c r="BW1697" s="4"/>
      <c r="BX1697" s="4"/>
      <c r="BY1697" s="4"/>
      <c r="BZ1697" s="4"/>
      <c r="CA1697" s="4"/>
      <c r="CB1697" s="4"/>
      <c r="CC1697" s="4"/>
      <c r="CD1697" s="4"/>
      <c r="CE1697" s="4"/>
      <c r="CF1697" s="4"/>
      <c r="CG1697" s="4"/>
      <c r="CH1697" s="4"/>
      <c r="CI1697" s="4"/>
      <c r="CJ1697" s="4"/>
      <c r="CK1697" s="4"/>
      <c r="CL1697" s="4"/>
      <c r="CM1697" s="4"/>
    </row>
    <row r="1698" ht="14.25" customHeight="1">
      <c r="A1698" s="1" t="str">
        <f t="shared" si="332"/>
        <v/>
      </c>
      <c r="B1698" s="3">
        <f t="shared" si="333"/>
        <v>0</v>
      </c>
      <c r="C1698" s="4" t="s">
        <v>7664</v>
      </c>
      <c r="D1698" s="4" t="s">
        <v>7264</v>
      </c>
      <c r="E1698" s="4"/>
      <c r="F1698" s="4"/>
      <c r="G1698" s="4"/>
      <c r="H1698" s="4"/>
      <c r="I1698" s="4"/>
      <c r="J1698" s="4"/>
      <c r="K1698" s="4"/>
      <c r="L1698" s="4"/>
      <c r="M1698" s="4"/>
      <c r="N1698" s="4"/>
      <c r="O1698" s="4"/>
      <c r="P1698" s="4"/>
      <c r="Q1698" s="4" t="s">
        <v>9</v>
      </c>
      <c r="R1698" s="4" t="s">
        <v>8209</v>
      </c>
      <c r="S1698" s="4"/>
      <c r="T1698" s="4"/>
      <c r="U1698" s="4"/>
      <c r="V1698" s="4"/>
      <c r="W1698" s="4"/>
      <c r="X1698" s="4"/>
      <c r="Y1698" s="4"/>
      <c r="Z1698" s="4" t="s">
        <v>8210</v>
      </c>
      <c r="AA1698" s="4">
        <v>1740.0</v>
      </c>
      <c r="AB1698" s="4" t="s">
        <v>49</v>
      </c>
      <c r="AC1698" s="4"/>
      <c r="AD1698" s="4"/>
      <c r="AE1698" s="4"/>
      <c r="AF1698" s="4"/>
      <c r="AG1698" s="4"/>
      <c r="AH1698" s="4"/>
      <c r="AI1698" s="4"/>
      <c r="AJ1698" s="4"/>
      <c r="AK1698" s="4"/>
      <c r="AL1698" s="4"/>
      <c r="AM1698" s="4"/>
      <c r="AN1698" s="4"/>
      <c r="AO1698" s="4"/>
      <c r="AP1698" s="4" t="str">
        <f>VLOOKUP(AA1699,[1]Trộn!AA1698:AB4690,2,FALSE)</f>
        <v>#ERROR!</v>
      </c>
      <c r="AQ1698" s="4"/>
      <c r="AR1698" s="4"/>
      <c r="AS1698" s="4"/>
      <c r="AT1698" s="4"/>
      <c r="AU1698" s="4"/>
      <c r="AV1698" s="4"/>
      <c r="AW1698" s="4"/>
      <c r="AX1698" s="4"/>
      <c r="AY1698" s="4"/>
      <c r="AZ1698" s="4"/>
      <c r="BA1698" s="4"/>
      <c r="BB1698" s="4"/>
      <c r="BC1698" s="4"/>
      <c r="BD1698" s="4"/>
      <c r="BE1698" s="4"/>
      <c r="BF1698" s="4"/>
      <c r="BG1698" s="4"/>
      <c r="BH1698" s="4"/>
      <c r="BI1698" s="4"/>
      <c r="BJ1698" s="4"/>
      <c r="BK1698" s="4"/>
      <c r="BL1698" s="4"/>
      <c r="BM1698" s="4"/>
      <c r="BN1698" s="4"/>
      <c r="BO1698" s="4"/>
      <c r="BP1698" s="4"/>
      <c r="BQ1698" s="4"/>
      <c r="BR1698" s="4"/>
      <c r="BS1698" s="4"/>
      <c r="BT1698" s="4"/>
      <c r="BU1698" s="4"/>
      <c r="BV1698" s="4"/>
      <c r="BW1698" s="4"/>
      <c r="BX1698" s="4"/>
      <c r="BY1698" s="4"/>
      <c r="BZ1698" s="4"/>
      <c r="CA1698" s="4"/>
      <c r="CB1698" s="4"/>
      <c r="CC1698" s="4"/>
      <c r="CD1698" s="4"/>
      <c r="CE1698" s="4"/>
      <c r="CF1698" s="4"/>
      <c r="CG1698" s="4"/>
      <c r="CH1698" s="4"/>
      <c r="CI1698" s="4"/>
      <c r="CJ1698" s="4"/>
      <c r="CK1698" s="4"/>
      <c r="CL1698" s="4"/>
      <c r="CM1698" s="4"/>
    </row>
    <row r="1699" ht="14.25" customHeight="1">
      <c r="A1699" s="1" t="str">
        <f t="shared" si="332"/>
        <v>OK</v>
      </c>
      <c r="B1699" s="3" t="str">
        <f t="shared" si="333"/>
        <v>OK</v>
      </c>
      <c r="C1699" s="4" t="s">
        <v>7675</v>
      </c>
      <c r="D1699" s="4" t="s">
        <v>7264</v>
      </c>
      <c r="E1699" s="4"/>
      <c r="F1699" s="4" t="s">
        <v>7665</v>
      </c>
      <c r="G1699" s="4" t="s">
        <v>7676</v>
      </c>
      <c r="H1699" s="4"/>
      <c r="I1699" s="4"/>
      <c r="J1699" s="4" t="s">
        <v>3099</v>
      </c>
      <c r="K1699" s="4"/>
      <c r="L1699" s="4"/>
      <c r="M1699" s="4" t="s">
        <v>47</v>
      </c>
      <c r="N1699" s="4" t="s">
        <v>9</v>
      </c>
      <c r="O1699" s="4" t="s">
        <v>1009</v>
      </c>
      <c r="P1699" s="4" t="s">
        <v>1037</v>
      </c>
      <c r="Q1699" s="4"/>
      <c r="R1699" s="4" t="s">
        <v>7677</v>
      </c>
      <c r="S1699" s="4"/>
      <c r="T1699" s="4"/>
      <c r="U1699" s="4"/>
      <c r="V1699" s="4"/>
      <c r="W1699" s="4"/>
      <c r="X1699" s="4" t="s">
        <v>7678</v>
      </c>
      <c r="Y1699" s="4" t="s">
        <v>7678</v>
      </c>
      <c r="Z1699" s="4" t="s">
        <v>8211</v>
      </c>
      <c r="AA1699" s="4">
        <v>1741.0</v>
      </c>
      <c r="AB1699" s="4" t="s">
        <v>49</v>
      </c>
      <c r="AC1699" s="4"/>
      <c r="AD1699" s="4"/>
      <c r="AE1699" s="4"/>
      <c r="AF1699" s="4"/>
      <c r="AG1699" s="4"/>
      <c r="AH1699" s="4"/>
      <c r="AI1699" s="4"/>
      <c r="AJ1699" s="4"/>
      <c r="AK1699" s="4"/>
      <c r="AL1699" s="4"/>
      <c r="AM1699" s="4"/>
      <c r="AN1699" s="4"/>
      <c r="AO1699" s="4"/>
      <c r="AP1699" s="4" t="str">
        <f>VLOOKUP(AA1700,[1]Trộn!AA1699:AB4691,2,FALSE)</f>
        <v>#ERROR!</v>
      </c>
      <c r="AQ1699" s="4"/>
      <c r="AR1699" s="4"/>
      <c r="AS1699" s="4"/>
      <c r="AT1699" s="4"/>
      <c r="AU1699" s="4"/>
      <c r="AV1699" s="4"/>
      <c r="AW1699" s="4"/>
      <c r="AX1699" s="4"/>
      <c r="AY1699" s="4"/>
      <c r="AZ1699" s="4"/>
      <c r="BA1699" s="4"/>
      <c r="BB1699" s="4"/>
      <c r="BC1699" s="4"/>
      <c r="BD1699" s="4"/>
      <c r="BE1699" s="4"/>
      <c r="BF1699" s="4"/>
      <c r="BG1699" s="4"/>
      <c r="BH1699" s="4"/>
      <c r="BI1699" s="4"/>
      <c r="BJ1699" s="4"/>
      <c r="BK1699" s="4"/>
      <c r="BL1699" s="4"/>
      <c r="BM1699" s="4"/>
      <c r="BN1699" s="4"/>
      <c r="BO1699" s="4"/>
      <c r="BP1699" s="4"/>
      <c r="BQ1699" s="4"/>
      <c r="BR1699" s="4"/>
      <c r="BS1699" s="4"/>
      <c r="BT1699" s="4"/>
      <c r="BU1699" s="4"/>
      <c r="BV1699" s="4"/>
      <c r="BW1699" s="4"/>
      <c r="BX1699" s="4"/>
      <c r="BY1699" s="4"/>
      <c r="BZ1699" s="4"/>
      <c r="CA1699" s="4"/>
      <c r="CB1699" s="4"/>
      <c r="CC1699" s="4"/>
      <c r="CD1699" s="4"/>
      <c r="CE1699" s="4"/>
      <c r="CF1699" s="4"/>
      <c r="CG1699" s="4"/>
      <c r="CH1699" s="4"/>
      <c r="CI1699" s="4"/>
      <c r="CJ1699" s="4"/>
      <c r="CK1699" s="4"/>
      <c r="CL1699" s="4"/>
      <c r="CM1699" s="4"/>
    </row>
    <row r="1700" ht="14.25" customHeight="1">
      <c r="A1700" s="1" t="str">
        <f t="shared" si="332"/>
        <v>OK</v>
      </c>
      <c r="B1700" s="3" t="str">
        <f t="shared" si="333"/>
        <v>OK</v>
      </c>
      <c r="C1700" s="4" t="s">
        <v>7675</v>
      </c>
      <c r="D1700" s="4" t="s">
        <v>7264</v>
      </c>
      <c r="E1700" s="4"/>
      <c r="F1700" s="4" t="s">
        <v>7665</v>
      </c>
      <c r="G1700" s="4" t="s">
        <v>7676</v>
      </c>
      <c r="H1700" s="4"/>
      <c r="I1700" s="4"/>
      <c r="J1700" s="4" t="s">
        <v>3099</v>
      </c>
      <c r="K1700" s="4"/>
      <c r="L1700" s="4"/>
      <c r="M1700" s="4" t="s">
        <v>47</v>
      </c>
      <c r="N1700" s="4" t="s">
        <v>5</v>
      </c>
      <c r="O1700" s="4" t="s">
        <v>829</v>
      </c>
      <c r="P1700" s="4" t="s">
        <v>830</v>
      </c>
      <c r="Q1700" s="4"/>
      <c r="R1700" s="4" t="s">
        <v>7680</v>
      </c>
      <c r="S1700" s="4" t="s">
        <v>7681</v>
      </c>
      <c r="T1700" s="4" t="s">
        <v>7682</v>
      </c>
      <c r="U1700" s="4" t="s">
        <v>7683</v>
      </c>
      <c r="V1700" s="4" t="s">
        <v>1408</v>
      </c>
      <c r="W1700" s="4" t="s">
        <v>4353</v>
      </c>
      <c r="X1700" s="4" t="s">
        <v>410</v>
      </c>
      <c r="Y1700" s="4" t="s">
        <v>7684</v>
      </c>
      <c r="Z1700" s="4"/>
      <c r="AA1700" s="4">
        <v>1742.0</v>
      </c>
      <c r="AB1700" s="4" t="s">
        <v>49</v>
      </c>
      <c r="AC1700" s="4"/>
      <c r="AD1700" s="4"/>
      <c r="AE1700" s="4"/>
      <c r="AF1700" s="4"/>
      <c r="AG1700" s="4"/>
      <c r="AH1700" s="4"/>
      <c r="AI1700" s="4"/>
      <c r="AJ1700" s="4"/>
      <c r="AK1700" s="4"/>
      <c r="AL1700" s="4"/>
      <c r="AM1700" s="4"/>
      <c r="AN1700" s="4"/>
      <c r="AO1700" s="4"/>
      <c r="AP1700" s="4" t="str">
        <f>VLOOKUP(AA1701,[1]Trộn!AA1700:AB4692,2,FALSE)</f>
        <v>#ERROR!</v>
      </c>
      <c r="AQ1700" s="4"/>
      <c r="AR1700" s="4"/>
      <c r="AS1700" s="4"/>
      <c r="AT1700" s="4"/>
      <c r="AU1700" s="4"/>
      <c r="AV1700" s="4"/>
      <c r="AW1700" s="4"/>
      <c r="AX1700" s="4"/>
      <c r="AY1700" s="4"/>
      <c r="AZ1700" s="4"/>
      <c r="BA1700" s="4"/>
      <c r="BB1700" s="4"/>
      <c r="BC1700" s="4"/>
      <c r="BD1700" s="4"/>
      <c r="BE1700" s="4"/>
      <c r="BF1700" s="4"/>
      <c r="BG1700" s="4"/>
      <c r="BH1700" s="4"/>
      <c r="BI1700" s="4"/>
      <c r="BJ1700" s="4"/>
      <c r="BK1700" s="4"/>
      <c r="BL1700" s="4"/>
      <c r="BM1700" s="4"/>
      <c r="BN1700" s="4"/>
      <c r="BO1700" s="4"/>
      <c r="BP1700" s="4"/>
      <c r="BQ1700" s="4"/>
      <c r="BR1700" s="4"/>
      <c r="BS1700" s="4"/>
      <c r="BT1700" s="4"/>
      <c r="BU1700" s="4"/>
      <c r="BV1700" s="4"/>
      <c r="BW1700" s="4"/>
      <c r="BX1700" s="4"/>
      <c r="BY1700" s="4"/>
      <c r="BZ1700" s="4"/>
      <c r="CA1700" s="4"/>
      <c r="CB1700" s="4"/>
      <c r="CC1700" s="4"/>
      <c r="CD1700" s="4"/>
      <c r="CE1700" s="4"/>
      <c r="CF1700" s="4"/>
      <c r="CG1700" s="4"/>
      <c r="CH1700" s="4"/>
      <c r="CI1700" s="4"/>
      <c r="CJ1700" s="4"/>
      <c r="CK1700" s="4"/>
      <c r="CL1700" s="4"/>
      <c r="CM1700" s="4"/>
    </row>
    <row r="1701" ht="14.25" customHeight="1">
      <c r="A1701" s="1" t="str">
        <f t="shared" si="332"/>
        <v>OK</v>
      </c>
      <c r="B1701" s="3" t="str">
        <f t="shared" si="333"/>
        <v>OK</v>
      </c>
      <c r="C1701" s="4" t="s">
        <v>7675</v>
      </c>
      <c r="D1701" s="4" t="s">
        <v>7264</v>
      </c>
      <c r="E1701" s="4"/>
      <c r="F1701" s="4" t="s">
        <v>7665</v>
      </c>
      <c r="G1701" s="4" t="s">
        <v>7676</v>
      </c>
      <c r="H1701" s="4"/>
      <c r="I1701" s="4"/>
      <c r="J1701" s="4" t="s">
        <v>3099</v>
      </c>
      <c r="K1701" s="4"/>
      <c r="L1701" s="4"/>
      <c r="M1701" s="4" t="s">
        <v>49</v>
      </c>
      <c r="N1701" s="4" t="s">
        <v>8</v>
      </c>
      <c r="O1701" s="4" t="s">
        <v>3767</v>
      </c>
      <c r="P1701" s="4" t="s">
        <v>3884</v>
      </c>
      <c r="Q1701" s="4"/>
      <c r="R1701" s="4" t="s">
        <v>8212</v>
      </c>
      <c r="S1701" s="4" t="s">
        <v>115</v>
      </c>
      <c r="T1701" s="4" t="s">
        <v>116</v>
      </c>
      <c r="U1701" s="4" t="s">
        <v>117</v>
      </c>
      <c r="V1701" s="4" t="s">
        <v>118</v>
      </c>
      <c r="W1701" s="4" t="s">
        <v>2722</v>
      </c>
      <c r="X1701" s="4"/>
      <c r="Y1701" s="4"/>
      <c r="Z1701" s="4"/>
      <c r="AA1701" s="4">
        <v>1743.0</v>
      </c>
      <c r="AB1701" s="4" t="s">
        <v>47</v>
      </c>
      <c r="AC1701" s="4"/>
      <c r="AD1701" s="20" t="s">
        <v>884</v>
      </c>
      <c r="AE1701" s="4"/>
      <c r="AF1701" s="4"/>
      <c r="AG1701" s="4"/>
      <c r="AH1701" s="4"/>
      <c r="AI1701" s="4"/>
      <c r="AJ1701" s="4"/>
      <c r="AK1701" s="4"/>
      <c r="AL1701" s="4"/>
      <c r="AM1701" s="4"/>
      <c r="AN1701" s="4"/>
      <c r="AO1701" s="4"/>
      <c r="AP1701" s="4" t="str">
        <f>VLOOKUP(AA1702,[1]Trộn!AA1701:AB4693,2,FALSE)</f>
        <v>#ERROR!</v>
      </c>
      <c r="AQ1701" s="4"/>
      <c r="AR1701" s="4"/>
      <c r="AS1701" s="4"/>
      <c r="AT1701" s="4"/>
      <c r="AU1701" s="4"/>
      <c r="AV1701" s="4"/>
      <c r="AW1701" s="4"/>
      <c r="AX1701" s="4"/>
      <c r="AY1701" s="4"/>
      <c r="AZ1701" s="4"/>
      <c r="BA1701" s="4"/>
      <c r="BB1701" s="4"/>
      <c r="BC1701" s="4"/>
      <c r="BD1701" s="4"/>
      <c r="BE1701" s="4"/>
      <c r="BF1701" s="4"/>
      <c r="BG1701" s="4"/>
      <c r="BH1701" s="4"/>
      <c r="BI1701" s="4"/>
      <c r="BJ1701" s="4"/>
      <c r="BK1701" s="4"/>
      <c r="BL1701" s="4"/>
      <c r="BM1701" s="4"/>
      <c r="BN1701" s="4"/>
      <c r="BO1701" s="4"/>
      <c r="BP1701" s="4"/>
      <c r="BQ1701" s="4"/>
      <c r="BR1701" s="4"/>
      <c r="BS1701" s="4"/>
      <c r="BT1701" s="4"/>
      <c r="BU1701" s="4"/>
      <c r="BV1701" s="4"/>
      <c r="BW1701" s="4"/>
      <c r="BX1701" s="4"/>
      <c r="BY1701" s="4"/>
      <c r="BZ1701" s="4"/>
      <c r="CA1701" s="4"/>
      <c r="CB1701" s="4"/>
      <c r="CC1701" s="4"/>
      <c r="CD1701" s="4"/>
      <c r="CE1701" s="4"/>
      <c r="CF1701" s="4"/>
      <c r="CG1701" s="4"/>
      <c r="CH1701" s="4"/>
      <c r="CI1701" s="4"/>
      <c r="CJ1701" s="4"/>
      <c r="CK1701" s="4"/>
      <c r="CL1701" s="4"/>
      <c r="CM1701" s="4"/>
    </row>
    <row r="1702" ht="14.25" customHeight="1">
      <c r="A1702" s="1" t="str">
        <f t="shared" si="332"/>
        <v>Giữ chỗ</v>
      </c>
      <c r="B1702" s="3" t="str">
        <f t="shared" si="333"/>
        <v>OK</v>
      </c>
      <c r="C1702" s="4" t="s">
        <v>7675</v>
      </c>
      <c r="D1702" s="4" t="s">
        <v>7264</v>
      </c>
      <c r="E1702" s="4"/>
      <c r="F1702" s="4" t="s">
        <v>7665</v>
      </c>
      <c r="G1702" s="4" t="s">
        <v>7676</v>
      </c>
      <c r="H1702" s="4"/>
      <c r="I1702" s="4"/>
      <c r="J1702" s="4" t="s">
        <v>3099</v>
      </c>
      <c r="K1702" s="4"/>
      <c r="L1702" s="4"/>
      <c r="M1702" s="4" t="s">
        <v>49</v>
      </c>
      <c r="N1702" s="4" t="s">
        <v>8</v>
      </c>
      <c r="O1702" s="4" t="s">
        <v>3767</v>
      </c>
      <c r="P1702" s="4" t="s">
        <v>3884</v>
      </c>
      <c r="Q1702" s="4"/>
      <c r="R1702" s="4"/>
      <c r="S1702" s="4"/>
      <c r="T1702" s="4"/>
      <c r="U1702" s="4"/>
      <c r="V1702" s="4"/>
      <c r="W1702" s="4"/>
      <c r="X1702" s="4"/>
      <c r="Y1702" s="4"/>
      <c r="Z1702" s="4"/>
      <c r="AA1702" s="4">
        <v>1743.0</v>
      </c>
      <c r="AB1702" s="4" t="s">
        <v>47</v>
      </c>
      <c r="AC1702" s="4"/>
      <c r="AD1702" s="20" t="s">
        <v>2243</v>
      </c>
      <c r="AE1702" s="4"/>
      <c r="AF1702" s="4"/>
      <c r="AG1702" s="4"/>
      <c r="AH1702" s="4"/>
      <c r="AI1702" s="4"/>
      <c r="AJ1702" s="4"/>
      <c r="AK1702" s="4"/>
      <c r="AL1702" s="4"/>
      <c r="AM1702" s="4"/>
      <c r="AN1702" s="4"/>
      <c r="AO1702" s="4"/>
      <c r="AP1702" s="4" t="str">
        <f>VLOOKUP(AA1703,[1]Trộn!AA1702:AB4694,2,FALSE)</f>
        <v>#ERROR!</v>
      </c>
      <c r="AQ1702" s="4"/>
      <c r="AR1702" s="4"/>
      <c r="AS1702" s="4"/>
      <c r="AT1702" s="4"/>
      <c r="AU1702" s="4"/>
      <c r="AV1702" s="4"/>
      <c r="AW1702" s="4"/>
      <c r="AX1702" s="4"/>
      <c r="AY1702" s="4"/>
      <c r="AZ1702" s="4"/>
      <c r="BA1702" s="4"/>
      <c r="BB1702" s="4"/>
      <c r="BC1702" s="4"/>
      <c r="BD1702" s="4"/>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c r="CL1702" s="4"/>
      <c r="CM1702" s="4"/>
    </row>
    <row r="1703" ht="14.25" customHeight="1">
      <c r="A1703" s="1"/>
      <c r="B1703" s="3"/>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4"/>
      <c r="BH1703" s="4"/>
      <c r="BI1703" s="4"/>
      <c r="BJ1703" s="4"/>
      <c r="BK1703" s="4"/>
      <c r="BL1703" s="4"/>
      <c r="BM1703" s="4"/>
      <c r="BN1703" s="4"/>
      <c r="BO1703" s="4"/>
      <c r="BP1703" s="4"/>
      <c r="BQ1703" s="4"/>
      <c r="BR1703" s="4"/>
      <c r="BS1703" s="4"/>
      <c r="BT1703" s="4"/>
      <c r="BU1703" s="4"/>
      <c r="BV1703" s="4"/>
      <c r="BW1703" s="4"/>
      <c r="BX1703" s="4"/>
      <c r="BY1703" s="4"/>
      <c r="BZ1703" s="4"/>
      <c r="CA1703" s="4"/>
      <c r="CB1703" s="4"/>
      <c r="CC1703" s="4"/>
      <c r="CD1703" s="4"/>
      <c r="CE1703" s="4"/>
      <c r="CF1703" s="4"/>
      <c r="CG1703" s="4"/>
      <c r="CH1703" s="4"/>
      <c r="CI1703" s="4"/>
      <c r="CJ1703" s="4"/>
      <c r="CK1703" s="4"/>
      <c r="CL1703" s="4"/>
      <c r="CM1703" s="4"/>
    </row>
    <row r="1704" ht="14.25" customHeight="1">
      <c r="A1704" s="1" t="str">
        <f t="shared" ref="A1704:A1712" si="334">SWITCH(B1704,"OK",IF(ISBLANK(R1704),IF(ISBLANK(P1704),"Giữ chỗ nhóm","Giữ chỗ"),"OK"),"Chưa làm",IF(P1704&lt;&gt;"","Giữ chỗ",""),0,IF(ISBLANK(R1704),"Thêm",""),"")</f>
        <v>OK</v>
      </c>
      <c r="B1704" s="3" t="str">
        <f t="shared" ref="B1704:B1712" si="335">IF(Q1704&lt;&gt;"",0,IF(O1704="",IF(N1704="",,"Tự do chọn"),SWITCH(M1704,"KSTN",IF(LEFT(O1704,1)="A","OK","Sai lớp"),"CQ",IF(LEFT(O1704,1)="B","OK","Sai lớp"),"SIE",IF(LEFT(O1704,1)="C","OK","Sai lớp"),"VN",IF(LEFT(O1704,1)="D","OK","Sai lớp"),"VN-ICT",IF(LEFT(O1704,1)="D","OK","Sai lớp"),"Sai phân công")))</f>
        <v>OK</v>
      </c>
      <c r="C1704" s="4" t="s">
        <v>7691</v>
      </c>
      <c r="D1704" s="4" t="s">
        <v>7264</v>
      </c>
      <c r="E1704" s="4" t="s">
        <v>7692</v>
      </c>
      <c r="F1704" s="4" t="s">
        <v>7693</v>
      </c>
      <c r="G1704" s="4"/>
      <c r="H1704" s="4"/>
      <c r="I1704" s="4"/>
      <c r="J1704" s="4"/>
      <c r="K1704" s="4"/>
      <c r="L1704" s="4"/>
      <c r="M1704" s="4" t="s">
        <v>47</v>
      </c>
      <c r="N1704" s="4" t="s">
        <v>9</v>
      </c>
      <c r="O1704" s="4" t="s">
        <v>347</v>
      </c>
      <c r="P1704" s="4" t="s">
        <v>980</v>
      </c>
      <c r="Q1704" s="4"/>
      <c r="R1704" s="4" t="s">
        <v>7694</v>
      </c>
      <c r="S1704" s="4"/>
      <c r="T1704" s="4"/>
      <c r="U1704" s="4"/>
      <c r="V1704" s="4"/>
      <c r="W1704" s="4"/>
      <c r="X1704" s="4" t="s">
        <v>7695</v>
      </c>
      <c r="Y1704" s="4" t="s">
        <v>7696</v>
      </c>
      <c r="Z1704" s="4"/>
      <c r="AA1704" s="4">
        <v>1745.0</v>
      </c>
      <c r="AB1704" s="4" t="s">
        <v>49</v>
      </c>
      <c r="AC1704" s="4"/>
      <c r="AD1704" s="4"/>
      <c r="AE1704" s="4"/>
      <c r="AF1704" s="4"/>
      <c r="AG1704" s="4"/>
      <c r="AH1704" s="4"/>
      <c r="AI1704" s="4"/>
      <c r="AJ1704" s="4"/>
      <c r="AK1704" s="4"/>
      <c r="AL1704" s="4"/>
      <c r="AM1704" s="4"/>
      <c r="AN1704" s="4"/>
      <c r="AO1704" s="4"/>
      <c r="AP1704" s="4" t="str">
        <f>VLOOKUP(AA1705,[1]Trộn!AA1704:AB4696,2,FALSE)</f>
        <v>#ERROR!</v>
      </c>
      <c r="AQ1704" s="4"/>
      <c r="AR1704" s="4"/>
      <c r="AS1704" s="4"/>
      <c r="AT1704" s="4"/>
      <c r="AU1704" s="4"/>
      <c r="AV1704" s="4"/>
      <c r="AW1704" s="4"/>
      <c r="AX1704" s="4"/>
      <c r="AY1704" s="4"/>
      <c r="AZ1704" s="4"/>
      <c r="BA1704" s="4"/>
      <c r="BB1704" s="4"/>
      <c r="BC1704" s="4"/>
      <c r="BD1704" s="4"/>
      <c r="BE1704" s="4"/>
      <c r="BF1704" s="4"/>
      <c r="BG1704" s="4"/>
      <c r="BH1704" s="4"/>
      <c r="BI1704" s="4"/>
      <c r="BJ1704" s="4"/>
      <c r="BK1704" s="4"/>
      <c r="BL1704" s="4"/>
      <c r="BM1704" s="4"/>
      <c r="BN1704" s="4"/>
      <c r="BO1704" s="4"/>
      <c r="BP1704" s="4"/>
      <c r="BQ1704" s="4"/>
      <c r="BR1704" s="4"/>
      <c r="BS1704" s="4"/>
      <c r="BT1704" s="4"/>
      <c r="BU1704" s="4"/>
      <c r="BV1704" s="4"/>
      <c r="BW1704" s="4"/>
      <c r="BX1704" s="4"/>
      <c r="BY1704" s="4"/>
      <c r="BZ1704" s="4"/>
      <c r="CA1704" s="4"/>
      <c r="CB1704" s="4"/>
      <c r="CC1704" s="4"/>
      <c r="CD1704" s="4"/>
      <c r="CE1704" s="4"/>
      <c r="CF1704" s="4"/>
      <c r="CG1704" s="4"/>
      <c r="CH1704" s="4"/>
      <c r="CI1704" s="4"/>
      <c r="CJ1704" s="4"/>
      <c r="CK1704" s="4"/>
      <c r="CL1704" s="4"/>
      <c r="CM1704" s="4"/>
    </row>
    <row r="1705" ht="14.25" customHeight="1">
      <c r="A1705" s="1" t="str">
        <f t="shared" si="334"/>
        <v>OK</v>
      </c>
      <c r="B1705" s="3" t="str">
        <f t="shared" si="335"/>
        <v>OK</v>
      </c>
      <c r="C1705" s="4" t="s">
        <v>7691</v>
      </c>
      <c r="D1705" s="4" t="s">
        <v>7264</v>
      </c>
      <c r="E1705" s="4"/>
      <c r="F1705" s="4"/>
      <c r="G1705" s="4"/>
      <c r="H1705" s="4"/>
      <c r="I1705" s="4"/>
      <c r="J1705" s="4"/>
      <c r="K1705" s="4"/>
      <c r="L1705" s="4"/>
      <c r="M1705" s="4" t="s">
        <v>49</v>
      </c>
      <c r="N1705" s="4" t="s">
        <v>9</v>
      </c>
      <c r="O1705" s="4" t="s">
        <v>2598</v>
      </c>
      <c r="P1705" s="4" t="s">
        <v>2647</v>
      </c>
      <c r="Q1705" s="4"/>
      <c r="R1705" s="4" t="s">
        <v>8213</v>
      </c>
      <c r="S1705" s="4"/>
      <c r="T1705" s="4"/>
      <c r="U1705" s="4"/>
      <c r="V1705" s="4"/>
      <c r="W1705" s="4"/>
      <c r="X1705" s="4"/>
      <c r="Y1705" s="4"/>
      <c r="Z1705" s="4"/>
      <c r="AA1705" s="4">
        <v>1746.0</v>
      </c>
      <c r="AB1705" s="4" t="s">
        <v>47</v>
      </c>
      <c r="AC1705" s="4"/>
      <c r="AD1705" s="20" t="s">
        <v>953</v>
      </c>
      <c r="AE1705" s="4"/>
      <c r="AF1705" s="4"/>
      <c r="AG1705" s="4"/>
      <c r="AH1705" s="4"/>
      <c r="AI1705" s="4"/>
      <c r="AJ1705" s="4"/>
      <c r="AK1705" s="4"/>
      <c r="AL1705" s="4"/>
      <c r="AM1705" s="4"/>
      <c r="AN1705" s="4"/>
      <c r="AO1705" s="4"/>
      <c r="AP1705" s="4" t="str">
        <f>VLOOKUP(AA1706,[1]Trộn!AA1705:AB4697,2,FALSE)</f>
        <v>#ERROR!</v>
      </c>
      <c r="AQ1705" s="4"/>
      <c r="AR1705" s="4"/>
      <c r="AS1705" s="4"/>
      <c r="AT1705" s="4"/>
      <c r="AU1705" s="4"/>
      <c r="AV1705" s="4"/>
      <c r="AW1705" s="4"/>
      <c r="AX1705" s="4"/>
      <c r="AY1705" s="4"/>
      <c r="AZ1705" s="4"/>
      <c r="BA1705" s="4"/>
      <c r="BB1705" s="4"/>
      <c r="BC1705" s="4"/>
      <c r="BD1705" s="4"/>
      <c r="BE1705" s="4"/>
      <c r="BF1705" s="4"/>
      <c r="BG1705" s="4"/>
      <c r="BH1705" s="4"/>
      <c r="BI1705" s="4"/>
      <c r="BJ1705" s="4"/>
      <c r="BK1705" s="4"/>
      <c r="BL1705" s="4"/>
      <c r="BM1705" s="4"/>
      <c r="BN1705" s="4"/>
      <c r="BO1705" s="4"/>
      <c r="BP1705" s="4"/>
      <c r="BQ1705" s="4"/>
      <c r="BR1705" s="4"/>
      <c r="BS1705" s="4"/>
      <c r="BT1705" s="4"/>
      <c r="BU1705" s="4"/>
      <c r="BV1705" s="4"/>
      <c r="BW1705" s="4"/>
      <c r="BX1705" s="4"/>
      <c r="BY1705" s="4"/>
      <c r="BZ1705" s="4"/>
      <c r="CA1705" s="4"/>
      <c r="CB1705" s="4"/>
      <c r="CC1705" s="4"/>
      <c r="CD1705" s="4"/>
      <c r="CE1705" s="4"/>
      <c r="CF1705" s="4"/>
      <c r="CG1705" s="4"/>
      <c r="CH1705" s="4"/>
      <c r="CI1705" s="4"/>
      <c r="CJ1705" s="4"/>
      <c r="CK1705" s="4"/>
      <c r="CL1705" s="4"/>
      <c r="CM1705" s="4"/>
    </row>
    <row r="1706" ht="14.25" customHeight="1">
      <c r="A1706" s="1" t="str">
        <f t="shared" si="334"/>
        <v>Giữ chỗ</v>
      </c>
      <c r="B1706" s="3" t="str">
        <f t="shared" si="335"/>
        <v>OK</v>
      </c>
      <c r="C1706" s="4" t="s">
        <v>7691</v>
      </c>
      <c r="D1706" s="4" t="s">
        <v>7264</v>
      </c>
      <c r="E1706" s="4"/>
      <c r="F1706" s="4"/>
      <c r="G1706" s="4"/>
      <c r="H1706" s="4"/>
      <c r="I1706" s="4"/>
      <c r="J1706" s="4"/>
      <c r="K1706" s="4"/>
      <c r="L1706" s="4"/>
      <c r="M1706" s="4" t="s">
        <v>49</v>
      </c>
      <c r="N1706" s="4" t="s">
        <v>9</v>
      </c>
      <c r="O1706" s="4" t="s">
        <v>2598</v>
      </c>
      <c r="P1706" s="4" t="s">
        <v>2647</v>
      </c>
      <c r="Q1706" s="4"/>
      <c r="R1706" s="4"/>
      <c r="S1706" s="4"/>
      <c r="T1706" s="4"/>
      <c r="U1706" s="4"/>
      <c r="V1706" s="4"/>
      <c r="W1706" s="4"/>
      <c r="X1706" s="4"/>
      <c r="Y1706" s="4"/>
      <c r="Z1706" s="4"/>
      <c r="AA1706" s="4">
        <v>1746.0</v>
      </c>
      <c r="AB1706" s="4" t="s">
        <v>47</v>
      </c>
      <c r="AC1706" s="4"/>
      <c r="AD1706" s="20" t="s">
        <v>1177</v>
      </c>
      <c r="AE1706" s="4"/>
      <c r="AF1706" s="4"/>
      <c r="AG1706" s="4"/>
      <c r="AH1706" s="4"/>
      <c r="AI1706" s="4"/>
      <c r="AJ1706" s="4"/>
      <c r="AK1706" s="4"/>
      <c r="AL1706" s="4"/>
      <c r="AM1706" s="4"/>
      <c r="AN1706" s="4"/>
      <c r="AO1706" s="4"/>
      <c r="AP1706" s="4" t="str">
        <f>VLOOKUP(AA1707,[1]Trộn!AA1706:AB4698,2,FALSE)</f>
        <v>#ERROR!</v>
      </c>
      <c r="AQ1706" s="4"/>
      <c r="AR1706" s="4"/>
      <c r="AS1706" s="4"/>
      <c r="AT1706" s="4"/>
      <c r="AU1706" s="4"/>
      <c r="AV1706" s="4"/>
      <c r="AW1706" s="4"/>
      <c r="AX1706" s="4"/>
      <c r="AY1706" s="4"/>
      <c r="AZ1706" s="4"/>
      <c r="BA1706" s="4"/>
      <c r="BB1706" s="4"/>
      <c r="BC1706" s="4"/>
      <c r="BD1706" s="4"/>
      <c r="BE1706" s="4"/>
      <c r="BF1706" s="4"/>
      <c r="BG1706" s="4"/>
      <c r="BH1706" s="4"/>
      <c r="BI1706" s="4"/>
      <c r="BJ1706" s="4"/>
      <c r="BK1706" s="4"/>
      <c r="BL1706" s="4"/>
      <c r="BM1706" s="4"/>
      <c r="BN1706" s="4"/>
      <c r="BO1706" s="4"/>
      <c r="BP1706" s="4"/>
      <c r="BQ1706" s="4"/>
      <c r="BR1706" s="4"/>
      <c r="BS1706" s="4"/>
      <c r="BT1706" s="4"/>
      <c r="BU1706" s="4"/>
      <c r="BV1706" s="4"/>
      <c r="BW1706" s="4"/>
      <c r="BX1706" s="4"/>
      <c r="BY1706" s="4"/>
      <c r="BZ1706" s="4"/>
      <c r="CA1706" s="4"/>
      <c r="CB1706" s="4"/>
      <c r="CC1706" s="4"/>
      <c r="CD1706" s="4"/>
      <c r="CE1706" s="4"/>
      <c r="CF1706" s="4"/>
      <c r="CG1706" s="4"/>
      <c r="CH1706" s="4"/>
      <c r="CI1706" s="4"/>
      <c r="CJ1706" s="4"/>
      <c r="CK1706" s="4"/>
      <c r="CL1706" s="4"/>
      <c r="CM1706" s="4"/>
    </row>
    <row r="1707" ht="14.25" customHeight="1">
      <c r="A1707" s="1" t="str">
        <f t="shared" si="334"/>
        <v>OK</v>
      </c>
      <c r="B1707" s="3" t="str">
        <f t="shared" si="335"/>
        <v>OK</v>
      </c>
      <c r="C1707" s="4" t="s">
        <v>7691</v>
      </c>
      <c r="D1707" s="4" t="s">
        <v>7264</v>
      </c>
      <c r="E1707" s="4"/>
      <c r="F1707" s="4"/>
      <c r="G1707" s="4"/>
      <c r="H1707" s="4"/>
      <c r="I1707" s="4"/>
      <c r="J1707" s="4"/>
      <c r="K1707" s="4"/>
      <c r="L1707" s="4"/>
      <c r="M1707" s="4" t="s">
        <v>49</v>
      </c>
      <c r="N1707" s="4" t="s">
        <v>9</v>
      </c>
      <c r="O1707" s="4" t="s">
        <v>3767</v>
      </c>
      <c r="P1707" s="4" t="s">
        <v>3884</v>
      </c>
      <c r="Q1707" s="4"/>
      <c r="R1707" s="4" t="s">
        <v>8214</v>
      </c>
      <c r="S1707" s="4"/>
      <c r="T1707" s="4"/>
      <c r="U1707" s="4"/>
      <c r="V1707" s="4"/>
      <c r="W1707" s="4"/>
      <c r="X1707" s="4"/>
      <c r="Y1707" s="4"/>
      <c r="Z1707" s="4"/>
      <c r="AA1707" s="4">
        <v>1747.0</v>
      </c>
      <c r="AB1707" s="4" t="s">
        <v>47</v>
      </c>
      <c r="AC1707" s="4"/>
      <c r="AD1707" s="20" t="s">
        <v>1147</v>
      </c>
      <c r="AE1707" s="4"/>
      <c r="AF1707" s="4"/>
      <c r="AG1707" s="4"/>
      <c r="AH1707" s="4"/>
      <c r="AI1707" s="4"/>
      <c r="AJ1707" s="4"/>
      <c r="AK1707" s="4"/>
      <c r="AL1707" s="4"/>
      <c r="AM1707" s="4"/>
      <c r="AN1707" s="4"/>
      <c r="AO1707" s="4"/>
      <c r="AP1707" s="4" t="str">
        <f>VLOOKUP(AA1708,[1]Trộn!AA1707:AB4699,2,FALSE)</f>
        <v>#ERROR!</v>
      </c>
      <c r="AQ1707" s="4"/>
      <c r="AR1707" s="4"/>
      <c r="AS1707" s="4"/>
      <c r="AT1707" s="4"/>
      <c r="AU1707" s="4"/>
      <c r="AV1707" s="4"/>
      <c r="AW1707" s="4"/>
      <c r="AX1707" s="4"/>
      <c r="AY1707" s="4"/>
      <c r="AZ1707" s="4"/>
      <c r="BA1707" s="4"/>
      <c r="BB1707" s="4"/>
      <c r="BC1707" s="4"/>
      <c r="BD1707" s="4"/>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c r="CL1707" s="4"/>
      <c r="CM1707" s="4"/>
    </row>
    <row r="1708" ht="14.25" customHeight="1">
      <c r="A1708" s="1" t="str">
        <f t="shared" si="334"/>
        <v>Giữ chỗ</v>
      </c>
      <c r="B1708" s="3" t="str">
        <f t="shared" si="335"/>
        <v>OK</v>
      </c>
      <c r="C1708" s="4" t="s">
        <v>7691</v>
      </c>
      <c r="D1708" s="4" t="s">
        <v>7264</v>
      </c>
      <c r="E1708" s="4"/>
      <c r="F1708" s="4"/>
      <c r="G1708" s="4"/>
      <c r="H1708" s="4"/>
      <c r="I1708" s="4"/>
      <c r="J1708" s="4"/>
      <c r="K1708" s="4"/>
      <c r="L1708" s="4"/>
      <c r="M1708" s="4" t="s">
        <v>49</v>
      </c>
      <c r="N1708" s="4" t="s">
        <v>9</v>
      </c>
      <c r="O1708" s="4" t="s">
        <v>3767</v>
      </c>
      <c r="P1708" s="4" t="s">
        <v>3884</v>
      </c>
      <c r="Q1708" s="4"/>
      <c r="R1708" s="4"/>
      <c r="S1708" s="4"/>
      <c r="T1708" s="4"/>
      <c r="U1708" s="4"/>
      <c r="V1708" s="4"/>
      <c r="W1708" s="4"/>
      <c r="X1708" s="4"/>
      <c r="Y1708" s="4"/>
      <c r="Z1708" s="4"/>
      <c r="AA1708" s="4">
        <v>1747.0</v>
      </c>
      <c r="AB1708" s="4" t="s">
        <v>47</v>
      </c>
      <c r="AC1708" s="4"/>
      <c r="AD1708" s="20" t="s">
        <v>927</v>
      </c>
      <c r="AE1708" s="4"/>
      <c r="AF1708" s="4"/>
      <c r="AG1708" s="4"/>
      <c r="AH1708" s="4"/>
      <c r="AI1708" s="4"/>
      <c r="AJ1708" s="4"/>
      <c r="AK1708" s="4"/>
      <c r="AL1708" s="4"/>
      <c r="AM1708" s="4"/>
      <c r="AN1708" s="4"/>
      <c r="AO1708" s="4"/>
      <c r="AP1708" s="4" t="str">
        <f>VLOOKUP(AA1709,[1]Trộn!AA1708:AB4700,2,FALSE)</f>
        <v>#ERROR!</v>
      </c>
      <c r="AQ1708" s="4"/>
      <c r="AR1708" s="4"/>
      <c r="AS1708" s="4"/>
      <c r="AT1708" s="4"/>
      <c r="AU1708" s="4"/>
      <c r="AV1708" s="4"/>
      <c r="AW1708" s="4"/>
      <c r="AX1708" s="4"/>
      <c r="AY1708" s="4"/>
      <c r="AZ1708" s="4"/>
      <c r="BA1708" s="4"/>
      <c r="BB1708" s="4"/>
      <c r="BC1708" s="4"/>
      <c r="BD1708" s="4"/>
      <c r="BE1708" s="4"/>
      <c r="BF1708" s="4"/>
      <c r="BG1708" s="4"/>
      <c r="BH1708" s="4"/>
      <c r="BI1708" s="4"/>
      <c r="BJ1708" s="4"/>
      <c r="BK1708" s="4"/>
      <c r="BL1708" s="4"/>
      <c r="BM1708" s="4"/>
      <c r="BN1708" s="4"/>
      <c r="BO1708" s="4"/>
      <c r="BP1708" s="4"/>
      <c r="BQ1708" s="4"/>
      <c r="BR1708" s="4"/>
      <c r="BS1708" s="4"/>
      <c r="BT1708" s="4"/>
      <c r="BU1708" s="4"/>
      <c r="BV1708" s="4"/>
      <c r="BW1708" s="4"/>
      <c r="BX1708" s="4"/>
      <c r="BY1708" s="4"/>
      <c r="BZ1708" s="4"/>
      <c r="CA1708" s="4"/>
      <c r="CB1708" s="4"/>
      <c r="CC1708" s="4"/>
      <c r="CD1708" s="4"/>
      <c r="CE1708" s="4"/>
      <c r="CF1708" s="4"/>
      <c r="CG1708" s="4"/>
      <c r="CH1708" s="4"/>
      <c r="CI1708" s="4"/>
      <c r="CJ1708" s="4"/>
      <c r="CK1708" s="4"/>
      <c r="CL1708" s="4"/>
      <c r="CM1708" s="4"/>
    </row>
    <row r="1709" ht="14.25" customHeight="1">
      <c r="A1709" s="1" t="str">
        <f t="shared" si="334"/>
        <v>OK</v>
      </c>
      <c r="B1709" s="3" t="str">
        <f t="shared" si="335"/>
        <v>OK</v>
      </c>
      <c r="C1709" s="4" t="s">
        <v>7691</v>
      </c>
      <c r="D1709" s="4" t="s">
        <v>7264</v>
      </c>
      <c r="E1709" s="4"/>
      <c r="F1709" s="4"/>
      <c r="G1709" s="4"/>
      <c r="H1709" s="4"/>
      <c r="I1709" s="4"/>
      <c r="J1709" s="4"/>
      <c r="K1709" s="4"/>
      <c r="L1709" s="4"/>
      <c r="M1709" s="4" t="s">
        <v>49</v>
      </c>
      <c r="N1709" s="4" t="s">
        <v>9</v>
      </c>
      <c r="O1709" s="4" t="s">
        <v>2639</v>
      </c>
      <c r="P1709" s="4" t="s">
        <v>3994</v>
      </c>
      <c r="Q1709" s="4"/>
      <c r="R1709" s="4" t="s">
        <v>8060</v>
      </c>
      <c r="S1709" s="4"/>
      <c r="T1709" s="4"/>
      <c r="U1709" s="4"/>
      <c r="V1709" s="4"/>
      <c r="W1709" s="4"/>
      <c r="X1709" s="4"/>
      <c r="Y1709" s="4"/>
      <c r="Z1709" s="4"/>
      <c r="AA1709" s="4">
        <v>1748.0</v>
      </c>
      <c r="AB1709" s="4" t="s">
        <v>47</v>
      </c>
      <c r="AC1709" s="4"/>
      <c r="AD1709" s="20" t="s">
        <v>215</v>
      </c>
      <c r="AE1709" s="4"/>
      <c r="AF1709" s="4"/>
      <c r="AG1709" s="4"/>
      <c r="AH1709" s="4"/>
      <c r="AI1709" s="4"/>
      <c r="AJ1709" s="4"/>
      <c r="AK1709" s="4"/>
      <c r="AL1709" s="4"/>
      <c r="AM1709" s="4"/>
      <c r="AN1709" s="4"/>
      <c r="AO1709" s="4"/>
      <c r="AP1709" s="4" t="str">
        <f>VLOOKUP(AA1710,[1]Trộn!AA1709:AB4701,2,FALSE)</f>
        <v>#ERROR!</v>
      </c>
      <c r="AQ1709" s="4"/>
      <c r="AR1709" s="4"/>
      <c r="AS1709" s="4"/>
      <c r="AT1709" s="4"/>
      <c r="AU1709" s="4"/>
      <c r="AV1709" s="4"/>
      <c r="AW1709" s="4"/>
      <c r="AX1709" s="4"/>
      <c r="AY1709" s="4"/>
      <c r="AZ1709" s="4"/>
      <c r="BA1709" s="4"/>
      <c r="BB1709" s="4"/>
      <c r="BC1709" s="4"/>
      <c r="BD1709" s="4"/>
      <c r="BE1709" s="4"/>
      <c r="BF1709" s="4"/>
      <c r="BG1709" s="4"/>
      <c r="BH1709" s="4"/>
      <c r="BI1709" s="4"/>
      <c r="BJ1709" s="4"/>
      <c r="BK1709" s="4"/>
      <c r="BL1709" s="4"/>
      <c r="BM1709" s="4"/>
      <c r="BN1709" s="4"/>
      <c r="BO1709" s="4"/>
      <c r="BP1709" s="4"/>
      <c r="BQ1709" s="4"/>
      <c r="BR1709" s="4"/>
      <c r="BS1709" s="4"/>
      <c r="BT1709" s="4"/>
      <c r="BU1709" s="4"/>
      <c r="BV1709" s="4"/>
      <c r="BW1709" s="4"/>
      <c r="BX1709" s="4"/>
      <c r="BY1709" s="4"/>
      <c r="BZ1709" s="4"/>
      <c r="CA1709" s="4"/>
      <c r="CB1709" s="4"/>
      <c r="CC1709" s="4"/>
      <c r="CD1709" s="4"/>
      <c r="CE1709" s="4"/>
      <c r="CF1709" s="4"/>
      <c r="CG1709" s="4"/>
      <c r="CH1709" s="4"/>
      <c r="CI1709" s="4"/>
      <c r="CJ1709" s="4"/>
      <c r="CK1709" s="4"/>
      <c r="CL1709" s="4"/>
      <c r="CM1709" s="4"/>
    </row>
    <row r="1710" ht="14.25" customHeight="1">
      <c r="A1710" s="1" t="str">
        <f t="shared" si="334"/>
        <v>OK</v>
      </c>
      <c r="B1710" s="3" t="str">
        <f t="shared" si="335"/>
        <v>OK</v>
      </c>
      <c r="C1710" s="4" t="s">
        <v>7691</v>
      </c>
      <c r="D1710" s="4" t="s">
        <v>7264</v>
      </c>
      <c r="E1710" s="4"/>
      <c r="F1710" s="4"/>
      <c r="G1710" s="4"/>
      <c r="H1710" s="4"/>
      <c r="I1710" s="4"/>
      <c r="J1710" s="4"/>
      <c r="K1710" s="4"/>
      <c r="L1710" s="4"/>
      <c r="M1710" s="4" t="s">
        <v>49</v>
      </c>
      <c r="N1710" s="4" t="s">
        <v>9</v>
      </c>
      <c r="O1710" s="4" t="s">
        <v>2639</v>
      </c>
      <c r="P1710" s="4" t="s">
        <v>3994</v>
      </c>
      <c r="Q1710" s="4"/>
      <c r="R1710" s="4" t="s">
        <v>8060</v>
      </c>
      <c r="S1710" s="4"/>
      <c r="T1710" s="4"/>
      <c r="U1710" s="4"/>
      <c r="V1710" s="4"/>
      <c r="W1710" s="4"/>
      <c r="X1710" s="4" t="s">
        <v>8062</v>
      </c>
      <c r="Y1710" s="4" t="s">
        <v>8065</v>
      </c>
      <c r="Z1710" s="4"/>
      <c r="AA1710" s="4">
        <v>1748.0</v>
      </c>
      <c r="AB1710" s="4" t="s">
        <v>47</v>
      </c>
      <c r="AC1710" s="4"/>
      <c r="AD1710" s="20" t="s">
        <v>816</v>
      </c>
      <c r="AE1710" s="4"/>
      <c r="AF1710" s="4"/>
      <c r="AG1710" s="4"/>
      <c r="AH1710" s="4"/>
      <c r="AI1710" s="4"/>
      <c r="AJ1710" s="4"/>
      <c r="AK1710" s="4"/>
      <c r="AL1710" s="4"/>
      <c r="AM1710" s="4"/>
      <c r="AN1710" s="4"/>
      <c r="AO1710" s="4"/>
      <c r="AP1710" s="4" t="str">
        <f>VLOOKUP(AA1711,[1]Trộn!AA1710:AB4702,2,FALSE)</f>
        <v>#ERROR!</v>
      </c>
      <c r="AQ1710" s="4"/>
      <c r="AR1710" s="4"/>
      <c r="AS1710" s="4"/>
      <c r="AT1710" s="4"/>
      <c r="AU1710" s="4"/>
      <c r="AV1710" s="4"/>
      <c r="AW1710" s="4"/>
      <c r="AX1710" s="4"/>
      <c r="AY1710" s="4"/>
      <c r="AZ1710" s="4"/>
      <c r="BA1710" s="4"/>
      <c r="BB1710" s="4"/>
      <c r="BC1710" s="4"/>
      <c r="BD1710" s="4"/>
      <c r="BE1710" s="4"/>
      <c r="BF1710" s="4"/>
      <c r="BG1710" s="4"/>
      <c r="BH1710" s="4"/>
      <c r="BI1710" s="4"/>
      <c r="BJ1710" s="4"/>
      <c r="BK1710" s="4"/>
      <c r="BL1710" s="4"/>
      <c r="BM1710" s="4"/>
      <c r="BN1710" s="4"/>
      <c r="BO1710" s="4"/>
      <c r="BP1710" s="4"/>
      <c r="BQ1710" s="4"/>
      <c r="BR1710" s="4"/>
      <c r="BS1710" s="4"/>
      <c r="BT1710" s="4"/>
      <c r="BU1710" s="4"/>
      <c r="BV1710" s="4"/>
      <c r="BW1710" s="4"/>
      <c r="BX1710" s="4"/>
      <c r="BY1710" s="4"/>
      <c r="BZ1710" s="4"/>
      <c r="CA1710" s="4"/>
      <c r="CB1710" s="4"/>
      <c r="CC1710" s="4"/>
      <c r="CD1710" s="4"/>
      <c r="CE1710" s="4"/>
      <c r="CF1710" s="4"/>
      <c r="CG1710" s="4"/>
      <c r="CH1710" s="4"/>
      <c r="CI1710" s="4"/>
      <c r="CJ1710" s="4"/>
      <c r="CK1710" s="4"/>
      <c r="CL1710" s="4"/>
      <c r="CM1710" s="4"/>
    </row>
    <row r="1711" ht="14.25" customHeight="1">
      <c r="A1711" s="1" t="str">
        <f t="shared" si="334"/>
        <v>OK</v>
      </c>
      <c r="B1711" s="3" t="str">
        <f t="shared" si="335"/>
        <v>OK</v>
      </c>
      <c r="C1711" s="4" t="s">
        <v>7691</v>
      </c>
      <c r="D1711" s="4" t="s">
        <v>7264</v>
      </c>
      <c r="E1711" s="4" t="s">
        <v>7692</v>
      </c>
      <c r="F1711" s="4" t="s">
        <v>7693</v>
      </c>
      <c r="G1711" s="4"/>
      <c r="H1711" s="4"/>
      <c r="I1711" s="4"/>
      <c r="J1711" s="4"/>
      <c r="K1711" s="4"/>
      <c r="L1711" s="4"/>
      <c r="M1711" s="4" t="s">
        <v>48</v>
      </c>
      <c r="N1711" s="4" t="s">
        <v>8</v>
      </c>
      <c r="O1711" s="4" t="s">
        <v>125</v>
      </c>
      <c r="P1711" s="4" t="s">
        <v>2072</v>
      </c>
      <c r="Q1711" s="4"/>
      <c r="R1711" s="4" t="s">
        <v>8215</v>
      </c>
      <c r="S1711" s="4" t="s">
        <v>8216</v>
      </c>
      <c r="T1711" s="4" t="s">
        <v>8217</v>
      </c>
      <c r="U1711" s="4" t="s">
        <v>8218</v>
      </c>
      <c r="V1711" s="4" t="s">
        <v>8219</v>
      </c>
      <c r="W1711" s="4" t="s">
        <v>8220</v>
      </c>
      <c r="X1711" s="4" t="s">
        <v>2204</v>
      </c>
      <c r="Y1711" s="4" t="s">
        <v>8221</v>
      </c>
      <c r="Z1711" s="4"/>
      <c r="AA1711" s="4">
        <v>1749.0</v>
      </c>
      <c r="AB1711" s="4" t="e">
        <v>#NAME?</v>
      </c>
      <c r="AC1711" s="4"/>
      <c r="AD1711" s="4"/>
      <c r="AE1711" s="4"/>
      <c r="AF1711" s="4"/>
      <c r="AG1711" s="4"/>
      <c r="AH1711" s="4"/>
      <c r="AI1711" s="4"/>
      <c r="AJ1711" s="4"/>
      <c r="AK1711" s="4"/>
      <c r="AL1711" s="4"/>
      <c r="AM1711" s="4"/>
      <c r="AN1711" s="4"/>
      <c r="AO1711" s="4"/>
      <c r="AP1711" s="4" t="str">
        <f>VLOOKUP(AA1712,[1]Trộn!AA1711:AB4703,2,FALSE)</f>
        <v>#ERROR!</v>
      </c>
      <c r="AQ1711" s="4"/>
      <c r="AR1711" s="4"/>
      <c r="AS1711" s="4"/>
      <c r="AT1711" s="4"/>
      <c r="AU1711" s="4"/>
      <c r="AV1711" s="4"/>
      <c r="AW1711" s="4"/>
      <c r="AX1711" s="4"/>
      <c r="AY1711" s="4"/>
      <c r="AZ1711" s="4"/>
      <c r="BA1711" s="4"/>
      <c r="BB1711" s="4"/>
      <c r="BC1711" s="4"/>
      <c r="BD1711" s="4"/>
      <c r="BE1711" s="4"/>
      <c r="BF1711" s="4"/>
      <c r="BG1711" s="4"/>
      <c r="BH1711" s="4"/>
      <c r="BI1711" s="4"/>
      <c r="BJ1711" s="4"/>
      <c r="BK1711" s="4"/>
      <c r="BL1711" s="4"/>
      <c r="BM1711" s="4"/>
      <c r="BN1711" s="4"/>
      <c r="BO1711" s="4"/>
      <c r="BP1711" s="4"/>
      <c r="BQ1711" s="4"/>
      <c r="BR1711" s="4"/>
      <c r="BS1711" s="4"/>
      <c r="BT1711" s="4"/>
      <c r="BU1711" s="4"/>
      <c r="BV1711" s="4"/>
      <c r="BW1711" s="4"/>
      <c r="BX1711" s="4"/>
      <c r="BY1711" s="4"/>
      <c r="BZ1711" s="4"/>
      <c r="CA1711" s="4"/>
      <c r="CB1711" s="4"/>
      <c r="CC1711" s="4"/>
      <c r="CD1711" s="4"/>
      <c r="CE1711" s="4"/>
      <c r="CF1711" s="4"/>
      <c r="CG1711" s="4"/>
      <c r="CH1711" s="4"/>
      <c r="CI1711" s="4"/>
      <c r="CJ1711" s="4"/>
      <c r="CK1711" s="4"/>
      <c r="CL1711" s="4"/>
      <c r="CM1711" s="4"/>
    </row>
    <row r="1712" ht="14.25" customHeight="1">
      <c r="A1712" s="1" t="str">
        <f t="shared" si="334"/>
        <v>Thêm</v>
      </c>
      <c r="B1712" s="3">
        <f t="shared" si="335"/>
        <v>0</v>
      </c>
      <c r="C1712" s="4" t="s">
        <v>7691</v>
      </c>
      <c r="D1712" s="4" t="s">
        <v>7264</v>
      </c>
      <c r="E1712" s="4" t="s">
        <v>7692</v>
      </c>
      <c r="F1712" s="4" t="s">
        <v>7693</v>
      </c>
      <c r="G1712" s="4"/>
      <c r="H1712" s="4"/>
      <c r="I1712" s="4"/>
      <c r="J1712" s="4"/>
      <c r="K1712" s="4"/>
      <c r="L1712" s="4"/>
      <c r="M1712" s="4"/>
      <c r="N1712" s="4"/>
      <c r="O1712" s="4"/>
      <c r="P1712" s="4"/>
      <c r="Q1712" s="4" t="s">
        <v>8</v>
      </c>
      <c r="R1712" s="4"/>
      <c r="S1712" s="4"/>
      <c r="T1712" s="4"/>
      <c r="U1712" s="4"/>
      <c r="V1712" s="4"/>
      <c r="W1712" s="4"/>
      <c r="X1712" s="4"/>
      <c r="Y1712" s="4"/>
      <c r="Z1712" s="4"/>
      <c r="AA1712" s="4">
        <v>1750.0</v>
      </c>
      <c r="AB1712" s="4" t="s">
        <v>48</v>
      </c>
      <c r="AC1712" s="4"/>
      <c r="AD1712" s="4"/>
      <c r="AE1712" s="4"/>
      <c r="AF1712" s="4"/>
      <c r="AG1712" s="4"/>
      <c r="AH1712" s="4"/>
      <c r="AI1712" s="4"/>
      <c r="AJ1712" s="4"/>
      <c r="AK1712" s="4"/>
      <c r="AL1712" s="4"/>
      <c r="AM1712" s="4"/>
      <c r="AN1712" s="4"/>
      <c r="AO1712" s="4"/>
      <c r="AP1712" s="4" t="str">
        <f>VLOOKUP(AA1713,[1]Trộn!AA1712:AB4704,2,FALSE)</f>
        <v>#ERROR!</v>
      </c>
      <c r="AQ1712" s="4"/>
      <c r="AR1712" s="4"/>
      <c r="AS1712" s="4"/>
      <c r="AT1712" s="4"/>
      <c r="AU1712" s="4"/>
      <c r="AV1712" s="4"/>
      <c r="AW1712" s="4"/>
      <c r="AX1712" s="4"/>
      <c r="AY1712" s="4"/>
      <c r="AZ1712" s="4"/>
      <c r="BA1712" s="4"/>
      <c r="BB1712" s="4"/>
      <c r="BC1712" s="4"/>
      <c r="BD1712" s="4"/>
      <c r="BE1712" s="4"/>
      <c r="BF1712" s="4"/>
      <c r="BG1712" s="4"/>
      <c r="BH1712" s="4"/>
      <c r="BI1712" s="4"/>
      <c r="BJ1712" s="4"/>
      <c r="BK1712" s="4"/>
      <c r="BL1712" s="4"/>
      <c r="BM1712" s="4"/>
      <c r="BN1712" s="4"/>
      <c r="BO1712" s="4"/>
      <c r="BP1712" s="4"/>
      <c r="BQ1712" s="4"/>
      <c r="BR1712" s="4"/>
      <c r="BS1712" s="4"/>
      <c r="BT1712" s="4"/>
      <c r="BU1712" s="4"/>
      <c r="BV1712" s="4"/>
      <c r="BW1712" s="4"/>
      <c r="BX1712" s="4"/>
      <c r="BY1712" s="4"/>
      <c r="BZ1712" s="4"/>
      <c r="CA1712" s="4"/>
      <c r="CB1712" s="4"/>
      <c r="CC1712" s="4"/>
      <c r="CD1712" s="4"/>
      <c r="CE1712" s="4"/>
      <c r="CF1712" s="4"/>
      <c r="CG1712" s="4"/>
      <c r="CH1712" s="4"/>
      <c r="CI1712" s="4"/>
      <c r="CJ1712" s="4"/>
      <c r="CK1712" s="4"/>
      <c r="CL1712" s="4"/>
      <c r="CM1712" s="4"/>
    </row>
    <row r="1713" ht="14.25" customHeight="1">
      <c r="A1713" s="1"/>
      <c r="B1713" s="3"/>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c r="BK1713" s="4"/>
      <c r="BL1713" s="4"/>
      <c r="BM1713" s="4"/>
      <c r="BN1713" s="4"/>
      <c r="BO1713" s="4"/>
      <c r="BP1713" s="4"/>
      <c r="BQ1713" s="4"/>
      <c r="BR1713" s="4"/>
      <c r="BS1713" s="4"/>
      <c r="BT1713" s="4"/>
      <c r="BU1713" s="4"/>
      <c r="BV1713" s="4"/>
      <c r="BW1713" s="4"/>
      <c r="BX1713" s="4"/>
      <c r="BY1713" s="4"/>
      <c r="BZ1713" s="4"/>
      <c r="CA1713" s="4"/>
      <c r="CB1713" s="4"/>
      <c r="CC1713" s="4"/>
      <c r="CD1713" s="4"/>
      <c r="CE1713" s="4"/>
      <c r="CF1713" s="4"/>
      <c r="CG1713" s="4"/>
      <c r="CH1713" s="4"/>
      <c r="CI1713" s="4"/>
      <c r="CJ1713" s="4"/>
      <c r="CK1713" s="4"/>
      <c r="CL1713" s="4"/>
      <c r="CM1713" s="4"/>
    </row>
    <row r="1714" ht="14.25" customHeight="1">
      <c r="A1714" s="1" t="str">
        <f t="shared" ref="A1714:A1730" si="336">SWITCH(B1714,"OK",IF(ISBLANK(R1714),IF(ISBLANK(P1714),"Giữ chỗ nhóm","Giữ chỗ"),"OK"),"Chưa làm",IF(P1714&lt;&gt;"","Giữ chỗ",""),0,IF(ISBLANK(R1714),"Thêm",""),"")</f>
        <v/>
      </c>
      <c r="B1714" s="3">
        <f t="shared" ref="B1714:B1730" si="337">IF(Q1714&lt;&gt;"",0,IF(O1714="",IF(N1714="",,"Tự do chọn"),SWITCH(M1714,"KSTN",IF(LEFT(O1714,1)="A","OK","Sai lớp"),"CQ",IF(LEFT(O1714,1)="B","OK","Sai lớp"),"SIE",IF(LEFT(O1714,1)="C","OK","Sai lớp"),"VN",IF(LEFT(O1714,1)="D","OK","Sai lớp"),"VN-ICT",IF(LEFT(O1714,1)="D","OK","Sai lớp"),"Sai phân công")))</f>
        <v>0</v>
      </c>
      <c r="C1714" s="4" t="s">
        <v>7691</v>
      </c>
      <c r="D1714" s="4" t="s">
        <v>7264</v>
      </c>
      <c r="E1714" s="4"/>
      <c r="F1714" s="4"/>
      <c r="G1714" s="4"/>
      <c r="H1714" s="4"/>
      <c r="I1714" s="4"/>
      <c r="J1714" s="4"/>
      <c r="K1714" s="4"/>
      <c r="L1714" s="4"/>
      <c r="M1714" s="4"/>
      <c r="N1714" s="4"/>
      <c r="O1714" s="4"/>
      <c r="P1714" s="4" t="s">
        <v>1989</v>
      </c>
      <c r="Q1714" s="4" t="s">
        <v>9</v>
      </c>
      <c r="R1714" s="4" t="s">
        <v>8223</v>
      </c>
      <c r="S1714" s="4" t="s">
        <v>150</v>
      </c>
      <c r="T1714" s="4" t="s">
        <v>150</v>
      </c>
      <c r="U1714" s="4" t="s">
        <v>150</v>
      </c>
      <c r="V1714" s="4" t="s">
        <v>150</v>
      </c>
      <c r="W1714" s="4" t="s">
        <v>150</v>
      </c>
      <c r="X1714" s="4" t="s">
        <v>8224</v>
      </c>
      <c r="Y1714" s="4"/>
      <c r="Z1714" s="4" t="s">
        <v>8225</v>
      </c>
      <c r="AA1714" s="4">
        <v>1752.0</v>
      </c>
      <c r="AB1714" s="4" t="s">
        <v>49</v>
      </c>
      <c r="AC1714" s="4"/>
      <c r="AD1714" s="4"/>
      <c r="AE1714" s="4"/>
      <c r="AF1714" s="4"/>
      <c r="AG1714" s="4"/>
      <c r="AH1714" s="4"/>
      <c r="AI1714" s="4"/>
      <c r="AJ1714" s="4"/>
      <c r="AK1714" s="4"/>
      <c r="AL1714" s="4"/>
      <c r="AM1714" s="4"/>
      <c r="AN1714" s="4"/>
      <c r="AO1714" s="4"/>
      <c r="AP1714" s="4" t="str">
        <f>VLOOKUP(AA1715,[1]Trộn!AA1714:AB4706,2,FALSE)</f>
        <v>#ERROR!</v>
      </c>
      <c r="AQ1714" s="4"/>
      <c r="AR1714" s="4"/>
      <c r="AS1714" s="4"/>
      <c r="AT1714" s="4"/>
      <c r="AU1714" s="4"/>
      <c r="AV1714" s="4"/>
      <c r="AW1714" s="4"/>
      <c r="AX1714" s="4"/>
      <c r="AY1714" s="4"/>
      <c r="AZ1714" s="4"/>
      <c r="BA1714" s="4"/>
      <c r="BB1714" s="4"/>
      <c r="BC1714" s="4"/>
      <c r="BD1714" s="4"/>
      <c r="BE1714" s="4"/>
      <c r="BF1714" s="4"/>
      <c r="BG1714" s="4"/>
      <c r="BH1714" s="4"/>
      <c r="BI1714" s="4"/>
      <c r="BJ1714" s="4"/>
      <c r="BK1714" s="4"/>
      <c r="BL1714" s="4"/>
      <c r="BM1714" s="4"/>
      <c r="BN1714" s="4"/>
      <c r="BO1714" s="4"/>
      <c r="BP1714" s="4"/>
      <c r="BQ1714" s="4"/>
      <c r="BR1714" s="4"/>
      <c r="BS1714" s="4"/>
      <c r="BT1714" s="4"/>
      <c r="BU1714" s="4"/>
      <c r="BV1714" s="4"/>
      <c r="BW1714" s="4"/>
      <c r="BX1714" s="4"/>
      <c r="BY1714" s="4"/>
      <c r="BZ1714" s="4"/>
      <c r="CA1714" s="4"/>
      <c r="CB1714" s="4"/>
      <c r="CC1714" s="4"/>
      <c r="CD1714" s="4"/>
      <c r="CE1714" s="4"/>
      <c r="CF1714" s="4"/>
      <c r="CG1714" s="4"/>
      <c r="CH1714" s="4"/>
      <c r="CI1714" s="4"/>
      <c r="CJ1714" s="4"/>
      <c r="CK1714" s="4"/>
      <c r="CL1714" s="4"/>
      <c r="CM1714" s="4"/>
    </row>
    <row r="1715" ht="14.25" customHeight="1">
      <c r="A1715" s="1" t="str">
        <f t="shared" si="336"/>
        <v/>
      </c>
      <c r="B1715" s="3">
        <f t="shared" si="337"/>
        <v>0</v>
      </c>
      <c r="C1715" s="4" t="s">
        <v>7691</v>
      </c>
      <c r="D1715" s="4" t="s">
        <v>7264</v>
      </c>
      <c r="E1715" s="4"/>
      <c r="F1715" s="4"/>
      <c r="G1715" s="4"/>
      <c r="H1715" s="4"/>
      <c r="I1715" s="4"/>
      <c r="J1715" s="4"/>
      <c r="K1715" s="4"/>
      <c r="L1715" s="4"/>
      <c r="M1715" s="4"/>
      <c r="N1715" s="4"/>
      <c r="O1715" s="4"/>
      <c r="P1715" s="4"/>
      <c r="Q1715" s="4" t="s">
        <v>5</v>
      </c>
      <c r="R1715" s="4" t="s">
        <v>1775</v>
      </c>
      <c r="S1715" s="4" t="s">
        <v>1627</v>
      </c>
      <c r="T1715" s="4" t="s">
        <v>1628</v>
      </c>
      <c r="U1715" s="4" t="s">
        <v>1629</v>
      </c>
      <c r="V1715" s="4" t="s">
        <v>1630</v>
      </c>
      <c r="W1715" s="4" t="s">
        <v>1631</v>
      </c>
      <c r="X1715" s="4"/>
      <c r="Y1715" s="4"/>
      <c r="Z1715" s="4" t="s">
        <v>1776</v>
      </c>
      <c r="AA1715" s="4">
        <v>1753.0</v>
      </c>
      <c r="AB1715" s="4" t="s">
        <v>49</v>
      </c>
      <c r="AC1715" s="4"/>
      <c r="AD1715" s="4"/>
      <c r="AE1715" s="4"/>
      <c r="AF1715" s="4"/>
      <c r="AG1715" s="4"/>
      <c r="AH1715" s="4"/>
      <c r="AI1715" s="4"/>
      <c r="AJ1715" s="4"/>
      <c r="AK1715" s="4"/>
      <c r="AL1715" s="4"/>
      <c r="AM1715" s="4"/>
      <c r="AN1715" s="4"/>
      <c r="AO1715" s="4"/>
      <c r="AP1715" s="4" t="str">
        <f>VLOOKUP(AA1716,[1]Trộn!AA1715:AB4707,2,FALSE)</f>
        <v>#ERROR!</v>
      </c>
      <c r="AQ1715" s="4"/>
      <c r="AR1715" s="4"/>
      <c r="AS1715" s="4"/>
      <c r="AT1715" s="4"/>
      <c r="AU1715" s="4"/>
      <c r="AV1715" s="4"/>
      <c r="AW1715" s="4"/>
      <c r="AX1715" s="4"/>
      <c r="AY1715" s="4"/>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4"/>
      <c r="CE1715" s="4"/>
      <c r="CF1715" s="4"/>
      <c r="CG1715" s="4"/>
      <c r="CH1715" s="4"/>
      <c r="CI1715" s="4"/>
      <c r="CJ1715" s="4"/>
      <c r="CK1715" s="4"/>
      <c r="CL1715" s="4"/>
      <c r="CM1715" s="4"/>
    </row>
    <row r="1716" ht="14.25" customHeight="1">
      <c r="A1716" s="1" t="str">
        <f t="shared" si="336"/>
        <v/>
      </c>
      <c r="B1716" s="3">
        <f t="shared" si="337"/>
        <v>0</v>
      </c>
      <c r="C1716" s="4" t="s">
        <v>7691</v>
      </c>
      <c r="D1716" s="4" t="s">
        <v>7264</v>
      </c>
      <c r="E1716" s="4"/>
      <c r="F1716" s="4"/>
      <c r="G1716" s="4"/>
      <c r="H1716" s="4"/>
      <c r="I1716" s="4"/>
      <c r="J1716" s="4"/>
      <c r="K1716" s="4"/>
      <c r="L1716" s="4"/>
      <c r="M1716" s="4"/>
      <c r="N1716" s="4"/>
      <c r="O1716" s="4"/>
      <c r="P1716" s="4"/>
      <c r="Q1716" s="4" t="s">
        <v>5</v>
      </c>
      <c r="R1716" s="4" t="s">
        <v>8226</v>
      </c>
      <c r="S1716" s="4" t="s">
        <v>8227</v>
      </c>
      <c r="T1716" s="4" t="s">
        <v>8228</v>
      </c>
      <c r="U1716" s="4" t="s">
        <v>8229</v>
      </c>
      <c r="V1716" s="4" t="s">
        <v>7796</v>
      </c>
      <c r="W1716" s="4" t="s">
        <v>7797</v>
      </c>
      <c r="X1716" s="4" t="s">
        <v>150</v>
      </c>
      <c r="Y1716" s="4"/>
      <c r="Z1716" s="4" t="s">
        <v>8230</v>
      </c>
      <c r="AA1716" s="4">
        <v>1754.0</v>
      </c>
      <c r="AB1716" s="4" t="s">
        <v>49</v>
      </c>
      <c r="AC1716" s="4"/>
      <c r="AD1716" s="4"/>
      <c r="AE1716" s="4"/>
      <c r="AF1716" s="4"/>
      <c r="AG1716" s="4"/>
      <c r="AH1716" s="4"/>
      <c r="AI1716" s="4"/>
      <c r="AJ1716" s="4"/>
      <c r="AK1716" s="4"/>
      <c r="AL1716" s="4"/>
      <c r="AM1716" s="4"/>
      <c r="AN1716" s="4"/>
      <c r="AO1716" s="4"/>
      <c r="AP1716" s="4" t="str">
        <f>VLOOKUP(AA1717,[1]Trộn!AA1716:AB4708,2,FALSE)</f>
        <v>#ERROR!</v>
      </c>
      <c r="AQ1716" s="4"/>
      <c r="AR1716" s="4"/>
      <c r="AS1716" s="4"/>
      <c r="AT1716" s="4"/>
      <c r="AU1716" s="4"/>
      <c r="AV1716" s="4"/>
      <c r="AW1716" s="4"/>
      <c r="AX1716" s="4"/>
      <c r="AY1716" s="4"/>
      <c r="AZ1716" s="4"/>
      <c r="BA1716" s="4"/>
      <c r="BB1716" s="4"/>
      <c r="BC1716" s="4"/>
      <c r="BD1716" s="4"/>
      <c r="BE1716" s="4"/>
      <c r="BF1716" s="4"/>
      <c r="BG1716" s="4"/>
      <c r="BH1716" s="4"/>
      <c r="BI1716" s="4"/>
      <c r="BJ1716" s="4"/>
      <c r="BK1716" s="4"/>
      <c r="BL1716" s="4"/>
      <c r="BM1716" s="4"/>
      <c r="BN1716" s="4"/>
      <c r="BO1716" s="4"/>
      <c r="BP1716" s="4"/>
      <c r="BQ1716" s="4"/>
      <c r="BR1716" s="4"/>
      <c r="BS1716" s="4"/>
      <c r="BT1716" s="4"/>
      <c r="BU1716" s="4"/>
      <c r="BV1716" s="4"/>
      <c r="BW1716" s="4"/>
      <c r="BX1716" s="4"/>
      <c r="BY1716" s="4"/>
      <c r="BZ1716" s="4"/>
      <c r="CA1716" s="4"/>
      <c r="CB1716" s="4"/>
      <c r="CC1716" s="4"/>
      <c r="CD1716" s="4"/>
      <c r="CE1716" s="4"/>
      <c r="CF1716" s="4"/>
      <c r="CG1716" s="4"/>
      <c r="CH1716" s="4"/>
      <c r="CI1716" s="4"/>
      <c r="CJ1716" s="4"/>
      <c r="CK1716" s="4"/>
      <c r="CL1716" s="4"/>
      <c r="CM1716" s="4"/>
    </row>
    <row r="1717" ht="14.25" customHeight="1">
      <c r="A1717" s="1" t="str">
        <f t="shared" si="336"/>
        <v>OK</v>
      </c>
      <c r="B1717" s="3" t="str">
        <f t="shared" si="337"/>
        <v>OK</v>
      </c>
      <c r="C1717" s="4" t="s">
        <v>8067</v>
      </c>
      <c r="D1717" s="4" t="s">
        <v>7264</v>
      </c>
      <c r="E1717" s="4"/>
      <c r="F1717" s="4" t="s">
        <v>8068</v>
      </c>
      <c r="G1717" s="4"/>
      <c r="H1717" s="4"/>
      <c r="I1717" s="4"/>
      <c r="J1717" s="4"/>
      <c r="K1717" s="4"/>
      <c r="L1717" s="4"/>
      <c r="M1717" s="4" t="s">
        <v>49</v>
      </c>
      <c r="N1717" s="4" t="s">
        <v>9</v>
      </c>
      <c r="O1717" s="4" t="s">
        <v>2911</v>
      </c>
      <c r="P1717" s="4" t="s">
        <v>2941</v>
      </c>
      <c r="Q1717" s="4"/>
      <c r="R1717" s="4" t="s">
        <v>8231</v>
      </c>
      <c r="S1717" s="4"/>
      <c r="T1717" s="4"/>
      <c r="U1717" s="4"/>
      <c r="V1717" s="4"/>
      <c r="W1717" s="4"/>
      <c r="X1717" s="4"/>
      <c r="Y1717" s="4"/>
      <c r="Z1717" s="4"/>
      <c r="AA1717" s="4">
        <v>1755.0</v>
      </c>
      <c r="AB1717" s="4" t="s">
        <v>47</v>
      </c>
      <c r="AC1717" s="4"/>
      <c r="AD1717" s="20" t="s">
        <v>544</v>
      </c>
      <c r="AE1717" s="4"/>
      <c r="AF1717" s="4"/>
      <c r="AG1717" s="4"/>
      <c r="AH1717" s="4"/>
      <c r="AI1717" s="4"/>
      <c r="AJ1717" s="4"/>
      <c r="AK1717" s="4"/>
      <c r="AL1717" s="4"/>
      <c r="AM1717" s="4"/>
      <c r="AN1717" s="4"/>
      <c r="AO1717" s="4"/>
      <c r="AP1717" s="4" t="str">
        <f>VLOOKUP(AA1718,[1]Trộn!AA1717:AB4709,2,FALSE)</f>
        <v>#ERROR!</v>
      </c>
      <c r="AQ1717" s="4"/>
      <c r="AR1717" s="4"/>
      <c r="AS1717" s="4"/>
      <c r="AT1717" s="4"/>
      <c r="AU1717" s="4"/>
      <c r="AV1717" s="4"/>
      <c r="AW1717" s="4"/>
      <c r="AX1717" s="4"/>
      <c r="AY1717" s="4"/>
      <c r="AZ1717" s="4"/>
      <c r="BA1717" s="4"/>
      <c r="BB1717" s="4"/>
      <c r="BC1717" s="4"/>
      <c r="BD1717" s="4"/>
      <c r="BE1717" s="4"/>
      <c r="BF1717" s="4"/>
      <c r="BG1717" s="4"/>
      <c r="BH1717" s="4"/>
      <c r="BI1717" s="4"/>
      <c r="BJ1717" s="4"/>
      <c r="BK1717" s="4"/>
      <c r="BL1717" s="4"/>
      <c r="BM1717" s="4"/>
      <c r="BN1717" s="4"/>
      <c r="BO1717" s="4"/>
      <c r="BP1717" s="4"/>
      <c r="BQ1717" s="4"/>
      <c r="BR1717" s="4"/>
      <c r="BS1717" s="4"/>
      <c r="BT1717" s="4"/>
      <c r="BU1717" s="4"/>
      <c r="BV1717" s="4"/>
      <c r="BW1717" s="4"/>
      <c r="BX1717" s="4"/>
      <c r="BY1717" s="4"/>
      <c r="BZ1717" s="4"/>
      <c r="CA1717" s="4"/>
      <c r="CB1717" s="4"/>
      <c r="CC1717" s="4"/>
      <c r="CD1717" s="4"/>
      <c r="CE1717" s="4"/>
      <c r="CF1717" s="4"/>
      <c r="CG1717" s="4"/>
      <c r="CH1717" s="4"/>
      <c r="CI1717" s="4"/>
      <c r="CJ1717" s="4"/>
      <c r="CK1717" s="4"/>
      <c r="CL1717" s="4"/>
      <c r="CM1717" s="4"/>
    </row>
    <row r="1718" ht="14.25" customHeight="1">
      <c r="A1718" s="1" t="str">
        <f t="shared" si="336"/>
        <v/>
      </c>
      <c r="B1718" s="3" t="str">
        <f t="shared" si="337"/>
        <v>Tự do chọn</v>
      </c>
      <c r="C1718" s="4" t="s">
        <v>8067</v>
      </c>
      <c r="D1718" s="4" t="s">
        <v>7264</v>
      </c>
      <c r="E1718" s="4"/>
      <c r="F1718" s="4" t="s">
        <v>8068</v>
      </c>
      <c r="G1718" s="4"/>
      <c r="H1718" s="4"/>
      <c r="I1718" s="4"/>
      <c r="J1718" s="4"/>
      <c r="K1718" s="4"/>
      <c r="L1718" s="4"/>
      <c r="M1718" s="4" t="s">
        <v>49</v>
      </c>
      <c r="N1718" s="4" t="s">
        <v>9</v>
      </c>
      <c r="O1718" s="4"/>
      <c r="P1718" s="4"/>
      <c r="Q1718" s="4"/>
      <c r="R1718" s="4"/>
      <c r="S1718" s="4"/>
      <c r="T1718" s="4"/>
      <c r="U1718" s="4"/>
      <c r="V1718" s="4"/>
      <c r="W1718" s="4"/>
      <c r="X1718" s="4"/>
      <c r="Y1718" s="4"/>
      <c r="Z1718" s="4"/>
      <c r="AA1718" s="4">
        <v>1755.0</v>
      </c>
      <c r="AB1718" s="4" t="s">
        <v>47</v>
      </c>
      <c r="AC1718" s="4"/>
      <c r="AD1718" s="20" t="s">
        <v>270</v>
      </c>
      <c r="AE1718" s="4"/>
      <c r="AF1718" s="4"/>
      <c r="AG1718" s="4"/>
      <c r="AH1718" s="4"/>
      <c r="AI1718" s="4"/>
      <c r="AJ1718" s="4"/>
      <c r="AK1718" s="4"/>
      <c r="AL1718" s="4"/>
      <c r="AM1718" s="4"/>
      <c r="AN1718" s="4"/>
      <c r="AO1718" s="4"/>
      <c r="AP1718" s="4" t="str">
        <f>VLOOKUP(AA1719,[1]Trộn!AA1718:AB4710,2,FALSE)</f>
        <v>#ERROR!</v>
      </c>
      <c r="AQ1718" s="4"/>
      <c r="AR1718" s="4"/>
      <c r="AS1718" s="4"/>
      <c r="AT1718" s="4"/>
      <c r="AU1718" s="4"/>
      <c r="AV1718" s="4"/>
      <c r="AW1718" s="4"/>
      <c r="AX1718" s="4"/>
      <c r="AY1718" s="4"/>
      <c r="AZ1718" s="4"/>
      <c r="BA1718" s="4"/>
      <c r="BB1718" s="4"/>
      <c r="BC1718" s="4"/>
      <c r="BD1718" s="4"/>
      <c r="BE1718" s="4"/>
      <c r="BF1718" s="4"/>
      <c r="BG1718" s="4"/>
      <c r="BH1718" s="4"/>
      <c r="BI1718" s="4"/>
      <c r="BJ1718" s="4"/>
      <c r="BK1718" s="4"/>
      <c r="BL1718" s="4"/>
      <c r="BM1718" s="4"/>
      <c r="BN1718" s="4"/>
      <c r="BO1718" s="4"/>
      <c r="BP1718" s="4"/>
      <c r="BQ1718" s="4"/>
      <c r="BR1718" s="4"/>
      <c r="BS1718" s="4"/>
      <c r="BT1718" s="4"/>
      <c r="BU1718" s="4"/>
      <c r="BV1718" s="4"/>
      <c r="BW1718" s="4"/>
      <c r="BX1718" s="4"/>
      <c r="BY1718" s="4"/>
      <c r="BZ1718" s="4"/>
      <c r="CA1718" s="4"/>
      <c r="CB1718" s="4"/>
      <c r="CC1718" s="4"/>
      <c r="CD1718" s="4"/>
      <c r="CE1718" s="4"/>
      <c r="CF1718" s="4"/>
      <c r="CG1718" s="4"/>
      <c r="CH1718" s="4"/>
      <c r="CI1718" s="4"/>
      <c r="CJ1718" s="4"/>
      <c r="CK1718" s="4"/>
      <c r="CL1718" s="4"/>
      <c r="CM1718" s="4"/>
    </row>
    <row r="1719" ht="14.25" customHeight="1">
      <c r="A1719" s="1" t="str">
        <f t="shared" si="336"/>
        <v/>
      </c>
      <c r="B1719" s="3">
        <f t="shared" si="337"/>
        <v>0</v>
      </c>
      <c r="C1719" s="4" t="s">
        <v>8067</v>
      </c>
      <c r="D1719" s="4" t="s">
        <v>7264</v>
      </c>
      <c r="E1719" s="4"/>
      <c r="F1719" s="4"/>
      <c r="G1719" s="4"/>
      <c r="H1719" s="4"/>
      <c r="I1719" s="4"/>
      <c r="J1719" s="4"/>
      <c r="K1719" s="4"/>
      <c r="L1719" s="4"/>
      <c r="M1719" s="4" t="s">
        <v>49</v>
      </c>
      <c r="N1719" s="4" t="s">
        <v>9</v>
      </c>
      <c r="O1719" s="4" t="s">
        <v>2465</v>
      </c>
      <c r="P1719" s="4" t="s">
        <v>2516</v>
      </c>
      <c r="Q1719" s="4" t="s">
        <v>9</v>
      </c>
      <c r="R1719" s="4" t="s">
        <v>8235</v>
      </c>
      <c r="S1719" s="4"/>
      <c r="T1719" s="4"/>
      <c r="U1719" s="4"/>
      <c r="V1719" s="4"/>
      <c r="W1719" s="4"/>
      <c r="X1719" s="4"/>
      <c r="Y1719" s="4"/>
      <c r="Z1719" s="4"/>
      <c r="AA1719" s="4">
        <v>1756.0</v>
      </c>
      <c r="AB1719" s="4" t="s">
        <v>47</v>
      </c>
      <c r="AC1719" s="4"/>
      <c r="AD1719" s="20" t="s">
        <v>1060</v>
      </c>
      <c r="AE1719" s="4"/>
      <c r="AF1719" s="4"/>
      <c r="AG1719" s="4"/>
      <c r="AH1719" s="4"/>
      <c r="AI1719" s="4"/>
      <c r="AJ1719" s="4"/>
      <c r="AK1719" s="4"/>
      <c r="AL1719" s="4"/>
      <c r="AM1719" s="4"/>
      <c r="AN1719" s="4"/>
      <c r="AO1719" s="4"/>
      <c r="AP1719" s="4" t="str">
        <f>VLOOKUP(AA1720,[1]Trộn!AA1719:AB4711,2,FALSE)</f>
        <v>#ERROR!</v>
      </c>
      <c r="AQ1719" s="4"/>
      <c r="AR1719" s="4"/>
      <c r="AS1719" s="4"/>
      <c r="AT1719" s="4"/>
      <c r="AU1719" s="4"/>
      <c r="AV1719" s="4"/>
      <c r="AW1719" s="4"/>
      <c r="AX1719" s="4"/>
      <c r="AY1719" s="4"/>
      <c r="AZ1719" s="4"/>
      <c r="BA1719" s="4"/>
      <c r="BB1719" s="4"/>
      <c r="BC1719" s="4"/>
      <c r="BD1719" s="4"/>
      <c r="BE1719" s="4"/>
      <c r="BF1719" s="4"/>
      <c r="BG1719" s="4"/>
      <c r="BH1719" s="4"/>
      <c r="BI1719" s="4"/>
      <c r="BJ1719" s="4"/>
      <c r="BK1719" s="4"/>
      <c r="BL1719" s="4"/>
      <c r="BM1719" s="4"/>
      <c r="BN1719" s="4"/>
      <c r="BO1719" s="4"/>
      <c r="BP1719" s="4"/>
      <c r="BQ1719" s="4"/>
      <c r="BR1719" s="4"/>
      <c r="BS1719" s="4"/>
      <c r="BT1719" s="4"/>
      <c r="BU1719" s="4"/>
      <c r="BV1719" s="4"/>
      <c r="BW1719" s="4"/>
      <c r="BX1719" s="4"/>
      <c r="BY1719" s="4"/>
      <c r="BZ1719" s="4"/>
      <c r="CA1719" s="4"/>
      <c r="CB1719" s="4"/>
      <c r="CC1719" s="4"/>
      <c r="CD1719" s="4"/>
      <c r="CE1719" s="4"/>
      <c r="CF1719" s="4"/>
      <c r="CG1719" s="4"/>
      <c r="CH1719" s="4"/>
      <c r="CI1719" s="4"/>
      <c r="CJ1719" s="4"/>
      <c r="CK1719" s="4"/>
      <c r="CL1719" s="4"/>
      <c r="CM1719" s="4"/>
    </row>
    <row r="1720" ht="14.25" customHeight="1">
      <c r="A1720" s="1" t="str">
        <f t="shared" si="336"/>
        <v/>
      </c>
      <c r="B1720" s="3" t="str">
        <f t="shared" si="337"/>
        <v>Tự do chọn</v>
      </c>
      <c r="C1720" s="4" t="s">
        <v>8067</v>
      </c>
      <c r="D1720" s="4" t="s">
        <v>7264</v>
      </c>
      <c r="E1720" s="4"/>
      <c r="F1720" s="4"/>
      <c r="G1720" s="4"/>
      <c r="H1720" s="4"/>
      <c r="I1720" s="4"/>
      <c r="J1720" s="4"/>
      <c r="K1720" s="4"/>
      <c r="L1720" s="4"/>
      <c r="M1720" s="4" t="s">
        <v>49</v>
      </c>
      <c r="N1720" s="4" t="s">
        <v>9</v>
      </c>
      <c r="O1720" s="4"/>
      <c r="P1720" s="4"/>
      <c r="Q1720" s="4"/>
      <c r="R1720" s="4"/>
      <c r="S1720" s="4"/>
      <c r="T1720" s="4"/>
      <c r="U1720" s="4"/>
      <c r="V1720" s="4"/>
      <c r="W1720" s="4"/>
      <c r="X1720" s="4"/>
      <c r="Y1720" s="4"/>
      <c r="Z1720" s="4"/>
      <c r="AA1720" s="4">
        <v>1756.0</v>
      </c>
      <c r="AB1720" s="4" t="s">
        <v>47</v>
      </c>
      <c r="AC1720" s="4"/>
      <c r="AD1720" s="20" t="s">
        <v>816</v>
      </c>
      <c r="AE1720" s="4"/>
      <c r="AF1720" s="4"/>
      <c r="AG1720" s="4"/>
      <c r="AH1720" s="4"/>
      <c r="AI1720" s="4"/>
      <c r="AJ1720" s="4"/>
      <c r="AK1720" s="4"/>
      <c r="AL1720" s="4"/>
      <c r="AM1720" s="4"/>
      <c r="AN1720" s="4"/>
      <c r="AO1720" s="4"/>
      <c r="AP1720" s="4" t="str">
        <f>VLOOKUP(AA1721,[1]Trộn!AA1720:AB4712,2,FALSE)</f>
        <v>#ERROR!</v>
      </c>
      <c r="AQ1720" s="4"/>
      <c r="AR1720" s="4"/>
      <c r="AS1720" s="4"/>
      <c r="AT1720" s="4"/>
      <c r="AU1720" s="4"/>
      <c r="AV1720" s="4"/>
      <c r="AW1720" s="4"/>
      <c r="AX1720" s="4"/>
      <c r="AY1720" s="4"/>
      <c r="AZ1720" s="4"/>
      <c r="BA1720" s="4"/>
      <c r="BB1720" s="4"/>
      <c r="BC1720" s="4"/>
      <c r="BD1720" s="4"/>
      <c r="BE1720" s="4"/>
      <c r="BF1720" s="4"/>
      <c r="BG1720" s="4"/>
      <c r="BH1720" s="4"/>
      <c r="BI1720" s="4"/>
      <c r="BJ1720" s="4"/>
      <c r="BK1720" s="4"/>
      <c r="BL1720" s="4"/>
      <c r="BM1720" s="4"/>
      <c r="BN1720" s="4"/>
      <c r="BO1720" s="4"/>
      <c r="BP1720" s="4"/>
      <c r="BQ1720" s="4"/>
      <c r="BR1720" s="4"/>
      <c r="BS1720" s="4"/>
      <c r="BT1720" s="4"/>
      <c r="BU1720" s="4"/>
      <c r="BV1720" s="4"/>
      <c r="BW1720" s="4"/>
      <c r="BX1720" s="4"/>
      <c r="BY1720" s="4"/>
      <c r="BZ1720" s="4"/>
      <c r="CA1720" s="4"/>
      <c r="CB1720" s="4"/>
      <c r="CC1720" s="4"/>
      <c r="CD1720" s="4"/>
      <c r="CE1720" s="4"/>
      <c r="CF1720" s="4"/>
      <c r="CG1720" s="4"/>
      <c r="CH1720" s="4"/>
      <c r="CI1720" s="4"/>
      <c r="CJ1720" s="4"/>
      <c r="CK1720" s="4"/>
      <c r="CL1720" s="4"/>
      <c r="CM1720" s="4"/>
    </row>
    <row r="1721" ht="14.25" customHeight="1">
      <c r="A1721" s="1" t="str">
        <f t="shared" si="336"/>
        <v/>
      </c>
      <c r="B1721" s="3">
        <f t="shared" si="337"/>
        <v>0</v>
      </c>
      <c r="C1721" s="4" t="s">
        <v>8067</v>
      </c>
      <c r="D1721" s="4" t="s">
        <v>7264</v>
      </c>
      <c r="E1721" s="4"/>
      <c r="F1721" s="4"/>
      <c r="G1721" s="4"/>
      <c r="H1721" s="4"/>
      <c r="I1721" s="4"/>
      <c r="J1721" s="4"/>
      <c r="K1721" s="4"/>
      <c r="L1721" s="4"/>
      <c r="M1721" s="4" t="s">
        <v>49</v>
      </c>
      <c r="N1721" s="4" t="s">
        <v>9</v>
      </c>
      <c r="O1721" s="4" t="s">
        <v>2465</v>
      </c>
      <c r="P1721" s="4" t="s">
        <v>2597</v>
      </c>
      <c r="Q1721" s="4" t="s">
        <v>9</v>
      </c>
      <c r="R1721" s="4" t="s">
        <v>8236</v>
      </c>
      <c r="S1721" s="4"/>
      <c r="T1721" s="4"/>
      <c r="U1721" s="4"/>
      <c r="V1721" s="4"/>
      <c r="W1721" s="4"/>
      <c r="X1721" s="4"/>
      <c r="Y1721" s="4"/>
      <c r="Z1721" s="4"/>
      <c r="AA1721" s="4">
        <v>1757.0</v>
      </c>
      <c r="AB1721" s="4" t="s">
        <v>47</v>
      </c>
      <c r="AC1721" s="4"/>
      <c r="AD1721" s="20" t="s">
        <v>466</v>
      </c>
      <c r="AE1721" s="4"/>
      <c r="AF1721" s="4"/>
      <c r="AG1721" s="4"/>
      <c r="AH1721" s="4"/>
      <c r="AI1721" s="4"/>
      <c r="AJ1721" s="4"/>
      <c r="AK1721" s="4"/>
      <c r="AL1721" s="4"/>
      <c r="AM1721" s="4"/>
      <c r="AN1721" s="4"/>
      <c r="AO1721" s="4"/>
      <c r="AP1721" s="4" t="str">
        <f>VLOOKUP(AA1722,[1]Trộn!AA1721:AB4713,2,FALSE)</f>
        <v>#ERROR!</v>
      </c>
      <c r="AQ1721" s="4"/>
      <c r="AR1721" s="4"/>
      <c r="AS1721" s="4"/>
      <c r="AT1721" s="4"/>
      <c r="AU1721" s="4"/>
      <c r="AV1721" s="4"/>
      <c r="AW1721" s="4"/>
      <c r="AX1721" s="4"/>
      <c r="AY1721" s="4"/>
      <c r="AZ1721" s="4"/>
      <c r="BA1721" s="4"/>
      <c r="BB1721" s="4"/>
      <c r="BC1721" s="4"/>
      <c r="BD1721" s="4"/>
      <c r="BE1721" s="4"/>
      <c r="BF1721" s="4"/>
      <c r="BG1721" s="4"/>
      <c r="BH1721" s="4"/>
      <c r="BI1721" s="4"/>
      <c r="BJ1721" s="4"/>
      <c r="BK1721" s="4"/>
      <c r="BL1721" s="4"/>
      <c r="BM1721" s="4"/>
      <c r="BN1721" s="4"/>
      <c r="BO1721" s="4"/>
      <c r="BP1721" s="4"/>
      <c r="BQ1721" s="4"/>
      <c r="BR1721" s="4"/>
      <c r="BS1721" s="4"/>
      <c r="BT1721" s="4"/>
      <c r="BU1721" s="4"/>
      <c r="BV1721" s="4"/>
      <c r="BW1721" s="4"/>
      <c r="BX1721" s="4"/>
      <c r="BY1721" s="4"/>
      <c r="BZ1721" s="4"/>
      <c r="CA1721" s="4"/>
      <c r="CB1721" s="4"/>
      <c r="CC1721" s="4"/>
      <c r="CD1721" s="4"/>
      <c r="CE1721" s="4"/>
      <c r="CF1721" s="4"/>
      <c r="CG1721" s="4"/>
      <c r="CH1721" s="4"/>
      <c r="CI1721" s="4"/>
      <c r="CJ1721" s="4"/>
      <c r="CK1721" s="4"/>
      <c r="CL1721" s="4"/>
      <c r="CM1721" s="4"/>
    </row>
    <row r="1722" ht="14.25" customHeight="1">
      <c r="A1722" s="1" t="str">
        <f t="shared" si="336"/>
        <v/>
      </c>
      <c r="B1722" s="3" t="str">
        <f t="shared" si="337"/>
        <v>Tự do chọn</v>
      </c>
      <c r="C1722" s="4" t="s">
        <v>8067</v>
      </c>
      <c r="D1722" s="4" t="s">
        <v>7264</v>
      </c>
      <c r="E1722" s="4"/>
      <c r="F1722" s="4"/>
      <c r="G1722" s="4"/>
      <c r="H1722" s="4"/>
      <c r="I1722" s="4"/>
      <c r="J1722" s="4"/>
      <c r="K1722" s="4"/>
      <c r="L1722" s="4"/>
      <c r="M1722" s="4" t="s">
        <v>49</v>
      </c>
      <c r="N1722" s="4" t="s">
        <v>9</v>
      </c>
      <c r="O1722" s="4"/>
      <c r="P1722" s="4"/>
      <c r="Q1722" s="4"/>
      <c r="R1722" s="4"/>
      <c r="S1722" s="4"/>
      <c r="T1722" s="4"/>
      <c r="U1722" s="4"/>
      <c r="V1722" s="4"/>
      <c r="W1722" s="4"/>
      <c r="X1722" s="4"/>
      <c r="Y1722" s="4"/>
      <c r="Z1722" s="4"/>
      <c r="AA1722" s="4">
        <v>1757.0</v>
      </c>
      <c r="AB1722" s="4" t="s">
        <v>47</v>
      </c>
      <c r="AC1722" s="4"/>
      <c r="AD1722" s="20" t="s">
        <v>485</v>
      </c>
      <c r="AE1722" s="4"/>
      <c r="AF1722" s="4"/>
      <c r="AG1722" s="4"/>
      <c r="AH1722" s="4"/>
      <c r="AI1722" s="4"/>
      <c r="AJ1722" s="4"/>
      <c r="AK1722" s="4"/>
      <c r="AL1722" s="4"/>
      <c r="AM1722" s="4"/>
      <c r="AN1722" s="4"/>
      <c r="AO1722" s="4"/>
      <c r="AP1722" s="4" t="str">
        <f>VLOOKUP(AA1723,[1]Trộn!AA1722:AB4714,2,FALSE)</f>
        <v>#ERROR!</v>
      </c>
      <c r="AQ1722" s="4"/>
      <c r="AR1722" s="4"/>
      <c r="AS1722" s="4"/>
      <c r="AT1722" s="4"/>
      <c r="AU1722" s="4"/>
      <c r="AV1722" s="4"/>
      <c r="AW1722" s="4"/>
      <c r="AX1722" s="4"/>
      <c r="AY1722" s="4"/>
      <c r="AZ1722" s="4"/>
      <c r="BA1722" s="4"/>
      <c r="BB1722" s="4"/>
      <c r="BC1722" s="4"/>
      <c r="BD1722" s="4"/>
      <c r="BE1722" s="4"/>
      <c r="BF1722" s="4"/>
      <c r="BG1722" s="4"/>
      <c r="BH1722" s="4"/>
      <c r="BI1722" s="4"/>
      <c r="BJ1722" s="4"/>
      <c r="BK1722" s="4"/>
      <c r="BL1722" s="4"/>
      <c r="BM1722" s="4"/>
      <c r="BN1722" s="4"/>
      <c r="BO1722" s="4"/>
      <c r="BP1722" s="4"/>
      <c r="BQ1722" s="4"/>
      <c r="BR1722" s="4"/>
      <c r="BS1722" s="4"/>
      <c r="BT1722" s="4"/>
      <c r="BU1722" s="4"/>
      <c r="BV1722" s="4"/>
      <c r="BW1722" s="4"/>
      <c r="BX1722" s="4"/>
      <c r="BY1722" s="4"/>
      <c r="BZ1722" s="4"/>
      <c r="CA1722" s="4"/>
      <c r="CB1722" s="4"/>
      <c r="CC1722" s="4"/>
      <c r="CD1722" s="4"/>
      <c r="CE1722" s="4"/>
      <c r="CF1722" s="4"/>
      <c r="CG1722" s="4"/>
      <c r="CH1722" s="4"/>
      <c r="CI1722" s="4"/>
      <c r="CJ1722" s="4"/>
      <c r="CK1722" s="4"/>
      <c r="CL1722" s="4"/>
      <c r="CM1722" s="4"/>
    </row>
    <row r="1723" ht="14.25" customHeight="1">
      <c r="A1723" s="1" t="str">
        <f t="shared" si="336"/>
        <v/>
      </c>
      <c r="B1723" s="3">
        <f t="shared" si="337"/>
        <v>0</v>
      </c>
      <c r="C1723" s="4" t="s">
        <v>8067</v>
      </c>
      <c r="D1723" s="4" t="s">
        <v>7264</v>
      </c>
      <c r="E1723" s="4"/>
      <c r="F1723" s="4" t="s">
        <v>8068</v>
      </c>
      <c r="G1723" s="4"/>
      <c r="H1723" s="4"/>
      <c r="I1723" s="4"/>
      <c r="J1723" s="4"/>
      <c r="K1723" s="4"/>
      <c r="L1723" s="4"/>
      <c r="M1723" s="4"/>
      <c r="N1723" s="4"/>
      <c r="O1723" s="4"/>
      <c r="P1723" s="4" t="s">
        <v>1989</v>
      </c>
      <c r="Q1723" s="4" t="s">
        <v>8</v>
      </c>
      <c r="R1723" s="4" t="s">
        <v>8237</v>
      </c>
      <c r="S1723" s="4" t="s">
        <v>2628</v>
      </c>
      <c r="T1723" s="4" t="s">
        <v>227</v>
      </c>
      <c r="U1723" s="4" t="s">
        <v>114</v>
      </c>
      <c r="V1723" s="4" t="s">
        <v>115</v>
      </c>
      <c r="W1723" s="4" t="s">
        <v>116</v>
      </c>
      <c r="X1723" s="4" t="s">
        <v>99</v>
      </c>
      <c r="Y1723" s="4"/>
      <c r="Z1723" s="4" t="s">
        <v>8238</v>
      </c>
      <c r="AA1723" s="4">
        <v>1758.0</v>
      </c>
      <c r="AB1723" s="4" t="s">
        <v>49</v>
      </c>
      <c r="AC1723" s="4"/>
      <c r="AD1723" s="4"/>
      <c r="AE1723" s="4"/>
      <c r="AF1723" s="4"/>
      <c r="AG1723" s="4"/>
      <c r="AH1723" s="4"/>
      <c r="AI1723" s="4"/>
      <c r="AJ1723" s="4"/>
      <c r="AK1723" s="4"/>
      <c r="AL1723" s="4"/>
      <c r="AM1723" s="4"/>
      <c r="AN1723" s="4"/>
      <c r="AO1723" s="4"/>
      <c r="AP1723" s="4" t="str">
        <f>VLOOKUP(AA1724,[1]Trộn!AA1723:AB4715,2,FALSE)</f>
        <v>#ERROR!</v>
      </c>
      <c r="AQ1723" s="4"/>
      <c r="AR1723" s="4"/>
      <c r="AS1723" s="4"/>
      <c r="AT1723" s="4"/>
      <c r="AU1723" s="4"/>
      <c r="AV1723" s="4"/>
      <c r="AW1723" s="4"/>
      <c r="AX1723" s="4"/>
      <c r="AY1723" s="4"/>
      <c r="AZ1723" s="4"/>
      <c r="BA1723" s="4"/>
      <c r="BB1723" s="4"/>
      <c r="BC1723" s="4"/>
      <c r="BD1723" s="4"/>
      <c r="BE1723" s="4"/>
      <c r="BF1723" s="4"/>
      <c r="BG1723" s="4"/>
      <c r="BH1723" s="4"/>
      <c r="BI1723" s="4"/>
      <c r="BJ1723" s="4"/>
      <c r="BK1723" s="4"/>
      <c r="BL1723" s="4"/>
      <c r="BM1723" s="4"/>
      <c r="BN1723" s="4"/>
      <c r="BO1723" s="4"/>
      <c r="BP1723" s="4"/>
      <c r="BQ1723" s="4"/>
      <c r="BR1723" s="4"/>
      <c r="BS1723" s="4"/>
      <c r="BT1723" s="4"/>
      <c r="BU1723" s="4"/>
      <c r="BV1723" s="4"/>
      <c r="BW1723" s="4"/>
      <c r="BX1723" s="4"/>
      <c r="BY1723" s="4"/>
      <c r="BZ1723" s="4"/>
      <c r="CA1723" s="4"/>
      <c r="CB1723" s="4"/>
      <c r="CC1723" s="4"/>
      <c r="CD1723" s="4"/>
      <c r="CE1723" s="4"/>
      <c r="CF1723" s="4"/>
      <c r="CG1723" s="4"/>
      <c r="CH1723" s="4"/>
      <c r="CI1723" s="4"/>
      <c r="CJ1723" s="4"/>
      <c r="CK1723" s="4"/>
      <c r="CL1723" s="4"/>
      <c r="CM1723" s="4"/>
    </row>
    <row r="1724" ht="14.25" customHeight="1">
      <c r="A1724" s="1" t="str">
        <f t="shared" si="336"/>
        <v/>
      </c>
      <c r="B1724" s="3">
        <f t="shared" si="337"/>
        <v>0</v>
      </c>
      <c r="C1724" s="4" t="s">
        <v>8067</v>
      </c>
      <c r="D1724" s="4" t="s">
        <v>7264</v>
      </c>
      <c r="E1724" s="4"/>
      <c r="F1724" s="4"/>
      <c r="G1724" s="4"/>
      <c r="H1724" s="4"/>
      <c r="I1724" s="4"/>
      <c r="J1724" s="4"/>
      <c r="K1724" s="4"/>
      <c r="L1724" s="4"/>
      <c r="M1724" s="4"/>
      <c r="N1724" s="4"/>
      <c r="O1724" s="4"/>
      <c r="P1724" s="4"/>
      <c r="Q1724" s="4" t="s">
        <v>9</v>
      </c>
      <c r="R1724" s="4" t="s">
        <v>8239</v>
      </c>
      <c r="S1724" s="4" t="s">
        <v>150</v>
      </c>
      <c r="T1724" s="4" t="s">
        <v>150</v>
      </c>
      <c r="U1724" s="4" t="s">
        <v>150</v>
      </c>
      <c r="V1724" s="4" t="s">
        <v>150</v>
      </c>
      <c r="W1724" s="4" t="s">
        <v>150</v>
      </c>
      <c r="X1724" s="4" t="s">
        <v>8240</v>
      </c>
      <c r="Y1724" s="4"/>
      <c r="Z1724" s="4" t="s">
        <v>8241</v>
      </c>
      <c r="AA1724" s="4">
        <v>1759.0</v>
      </c>
      <c r="AB1724" s="4" t="s">
        <v>49</v>
      </c>
      <c r="AC1724" s="4"/>
      <c r="AD1724" s="4"/>
      <c r="AE1724" s="4"/>
      <c r="AF1724" s="4"/>
      <c r="AG1724" s="4"/>
      <c r="AH1724" s="4"/>
      <c r="AI1724" s="4"/>
      <c r="AJ1724" s="4"/>
      <c r="AK1724" s="4"/>
      <c r="AL1724" s="4"/>
      <c r="AM1724" s="4"/>
      <c r="AN1724" s="4"/>
      <c r="AO1724" s="4"/>
      <c r="AP1724" s="4" t="str">
        <f>VLOOKUP(AA1725,[1]Trộn!AA1724:AB4716,2,FALSE)</f>
        <v>#ERROR!</v>
      </c>
      <c r="AQ1724" s="4"/>
      <c r="AR1724" s="4"/>
      <c r="AS1724" s="4"/>
      <c r="AT1724" s="4"/>
      <c r="AU1724" s="4"/>
      <c r="AV1724" s="4"/>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c r="CL1724" s="4"/>
      <c r="CM1724" s="4"/>
    </row>
    <row r="1725" ht="14.25" customHeight="1">
      <c r="A1725" s="1" t="str">
        <f t="shared" si="336"/>
        <v/>
      </c>
      <c r="B1725" s="3">
        <f t="shared" si="337"/>
        <v>0</v>
      </c>
      <c r="C1725" s="4" t="s">
        <v>8067</v>
      </c>
      <c r="D1725" s="4" t="s">
        <v>7264</v>
      </c>
      <c r="E1725" s="4"/>
      <c r="F1725" s="4"/>
      <c r="G1725" s="4"/>
      <c r="H1725" s="4"/>
      <c r="I1725" s="4"/>
      <c r="J1725" s="4"/>
      <c r="K1725" s="4"/>
      <c r="L1725" s="4"/>
      <c r="M1725" s="4"/>
      <c r="N1725" s="4"/>
      <c r="O1725" s="4"/>
      <c r="P1725" s="4"/>
      <c r="Q1725" s="4" t="s">
        <v>5</v>
      </c>
      <c r="R1725" s="4" t="s">
        <v>8242</v>
      </c>
      <c r="S1725" s="4" t="s">
        <v>8243</v>
      </c>
      <c r="T1725" s="4" t="s">
        <v>8244</v>
      </c>
      <c r="U1725" s="4" t="s">
        <v>8245</v>
      </c>
      <c r="V1725" s="4" t="s">
        <v>8246</v>
      </c>
      <c r="W1725" s="4" t="s">
        <v>8247</v>
      </c>
      <c r="X1725" s="4"/>
      <c r="Y1725" s="4"/>
      <c r="Z1725" s="4" t="s">
        <v>118</v>
      </c>
      <c r="AA1725" s="4">
        <v>1760.0</v>
      </c>
      <c r="AB1725" s="4" t="s">
        <v>49</v>
      </c>
      <c r="AC1725" s="4"/>
      <c r="AD1725" s="4"/>
      <c r="AE1725" s="4"/>
      <c r="AF1725" s="4"/>
      <c r="AG1725" s="4"/>
      <c r="AH1725" s="4"/>
      <c r="AI1725" s="4"/>
      <c r="AJ1725" s="4"/>
      <c r="AK1725" s="4"/>
      <c r="AL1725" s="4"/>
      <c r="AM1725" s="4"/>
      <c r="AN1725" s="4"/>
      <c r="AO1725" s="4"/>
      <c r="AP1725" s="4" t="str">
        <f>VLOOKUP(AA1726,[1]Trộn!AA1725:AB4717,2,FALSE)</f>
        <v>#ERROR!</v>
      </c>
      <c r="AQ1725" s="4"/>
      <c r="AR1725" s="4"/>
      <c r="AS1725" s="4"/>
      <c r="AT1725" s="4"/>
      <c r="AU1725" s="4"/>
      <c r="AV1725" s="4"/>
      <c r="AW1725" s="4"/>
      <c r="AX1725" s="4"/>
      <c r="AY1725" s="4"/>
      <c r="AZ1725" s="4"/>
      <c r="BA1725" s="4"/>
      <c r="BB1725" s="4"/>
      <c r="BC1725" s="4"/>
      <c r="BD1725" s="4"/>
      <c r="BE1725" s="4"/>
      <c r="BF1725" s="4"/>
      <c r="BG1725" s="4"/>
      <c r="BH1725" s="4"/>
      <c r="BI1725" s="4"/>
      <c r="BJ1725" s="4"/>
      <c r="BK1725" s="4"/>
      <c r="BL1725" s="4"/>
      <c r="BM1725" s="4"/>
      <c r="BN1725" s="4"/>
      <c r="BO1725" s="4"/>
      <c r="BP1725" s="4"/>
      <c r="BQ1725" s="4"/>
      <c r="BR1725" s="4"/>
      <c r="BS1725" s="4"/>
      <c r="BT1725" s="4"/>
      <c r="BU1725" s="4"/>
      <c r="BV1725" s="4"/>
      <c r="BW1725" s="4"/>
      <c r="BX1725" s="4"/>
      <c r="BY1725" s="4"/>
      <c r="BZ1725" s="4"/>
      <c r="CA1725" s="4"/>
      <c r="CB1725" s="4"/>
      <c r="CC1725" s="4"/>
      <c r="CD1725" s="4"/>
      <c r="CE1725" s="4"/>
      <c r="CF1725" s="4"/>
      <c r="CG1725" s="4"/>
      <c r="CH1725" s="4"/>
      <c r="CI1725" s="4"/>
      <c r="CJ1725" s="4"/>
      <c r="CK1725" s="4"/>
      <c r="CL1725" s="4"/>
      <c r="CM1725" s="4"/>
    </row>
    <row r="1726" ht="14.25" customHeight="1">
      <c r="A1726" s="1" t="str">
        <f t="shared" si="336"/>
        <v/>
      </c>
      <c r="B1726" s="3">
        <f t="shared" si="337"/>
        <v>0</v>
      </c>
      <c r="C1726" s="4" t="s">
        <v>8074</v>
      </c>
      <c r="D1726" s="4" t="s">
        <v>7264</v>
      </c>
      <c r="E1726" s="4"/>
      <c r="F1726" s="4"/>
      <c r="G1726" s="4"/>
      <c r="H1726" s="4"/>
      <c r="I1726" s="4"/>
      <c r="J1726" s="4"/>
      <c r="K1726" s="4"/>
      <c r="L1726" s="4"/>
      <c r="M1726" s="4" t="s">
        <v>49</v>
      </c>
      <c r="N1726" s="4" t="s">
        <v>9</v>
      </c>
      <c r="O1726" s="4" t="s">
        <v>2465</v>
      </c>
      <c r="P1726" s="4" t="s">
        <v>2597</v>
      </c>
      <c r="Q1726" s="4" t="s">
        <v>9</v>
      </c>
      <c r="R1726" s="4" t="s">
        <v>8252</v>
      </c>
      <c r="S1726" s="4"/>
      <c r="T1726" s="4"/>
      <c r="U1726" s="4"/>
      <c r="V1726" s="4"/>
      <c r="W1726" s="4"/>
      <c r="X1726" s="4"/>
      <c r="Y1726" s="4"/>
      <c r="Z1726" s="4"/>
      <c r="AA1726" s="4">
        <v>1761.0</v>
      </c>
      <c r="AB1726" s="4" t="s">
        <v>47</v>
      </c>
      <c r="AC1726" s="4"/>
      <c r="AD1726" s="20" t="s">
        <v>489</v>
      </c>
      <c r="AE1726" s="4"/>
      <c r="AF1726" s="4"/>
      <c r="AG1726" s="4"/>
      <c r="AH1726" s="4"/>
      <c r="AI1726" s="4"/>
      <c r="AJ1726" s="4"/>
      <c r="AK1726" s="4"/>
      <c r="AL1726" s="4"/>
      <c r="AM1726" s="4"/>
      <c r="AN1726" s="4"/>
      <c r="AO1726" s="4"/>
      <c r="AP1726" s="4" t="str">
        <f>VLOOKUP(AA1727,[1]Trộn!AA1726:AB4718,2,FALSE)</f>
        <v>#ERROR!</v>
      </c>
      <c r="AQ1726" s="4"/>
      <c r="AR1726" s="4"/>
      <c r="AS1726" s="4"/>
      <c r="AT1726" s="4"/>
      <c r="AU1726" s="4"/>
      <c r="AV1726" s="4"/>
      <c r="AW1726" s="4"/>
      <c r="AX1726" s="4"/>
      <c r="AY1726" s="4"/>
      <c r="AZ1726" s="4"/>
      <c r="BA1726" s="4"/>
      <c r="BB1726" s="4"/>
      <c r="BC1726" s="4"/>
      <c r="BD1726" s="4"/>
      <c r="BE1726" s="4"/>
      <c r="BF1726" s="4"/>
      <c r="BG1726" s="4"/>
      <c r="BH1726" s="4"/>
      <c r="BI1726" s="4"/>
      <c r="BJ1726" s="4"/>
      <c r="BK1726" s="4"/>
      <c r="BL1726" s="4"/>
      <c r="BM1726" s="4"/>
      <c r="BN1726" s="4"/>
      <c r="BO1726" s="4"/>
      <c r="BP1726" s="4"/>
      <c r="BQ1726" s="4"/>
      <c r="BR1726" s="4"/>
      <c r="BS1726" s="4"/>
      <c r="BT1726" s="4"/>
      <c r="BU1726" s="4"/>
      <c r="BV1726" s="4"/>
      <c r="BW1726" s="4"/>
      <c r="BX1726" s="4"/>
      <c r="BY1726" s="4"/>
      <c r="BZ1726" s="4"/>
      <c r="CA1726" s="4"/>
      <c r="CB1726" s="4"/>
      <c r="CC1726" s="4"/>
      <c r="CD1726" s="4"/>
      <c r="CE1726" s="4"/>
      <c r="CF1726" s="4"/>
      <c r="CG1726" s="4"/>
      <c r="CH1726" s="4"/>
      <c r="CI1726" s="4"/>
      <c r="CJ1726" s="4"/>
      <c r="CK1726" s="4"/>
      <c r="CL1726" s="4"/>
      <c r="CM1726" s="4"/>
    </row>
    <row r="1727" ht="14.25" customHeight="1">
      <c r="A1727" s="1" t="str">
        <f t="shared" si="336"/>
        <v/>
      </c>
      <c r="B1727" s="3" t="str">
        <f t="shared" si="337"/>
        <v>Tự do chọn</v>
      </c>
      <c r="C1727" s="4" t="s">
        <v>8074</v>
      </c>
      <c r="D1727" s="4" t="s">
        <v>7264</v>
      </c>
      <c r="E1727" s="4"/>
      <c r="F1727" s="4"/>
      <c r="G1727" s="4"/>
      <c r="H1727" s="4"/>
      <c r="I1727" s="4"/>
      <c r="J1727" s="4"/>
      <c r="K1727" s="4"/>
      <c r="L1727" s="4"/>
      <c r="M1727" s="4" t="s">
        <v>49</v>
      </c>
      <c r="N1727" s="4" t="s">
        <v>9</v>
      </c>
      <c r="O1727" s="4"/>
      <c r="P1727" s="4"/>
      <c r="Q1727" s="4"/>
      <c r="R1727" s="4"/>
      <c r="S1727" s="4"/>
      <c r="T1727" s="4"/>
      <c r="U1727" s="4"/>
      <c r="V1727" s="4"/>
      <c r="W1727" s="4"/>
      <c r="X1727" s="4"/>
      <c r="Y1727" s="4"/>
      <c r="Z1727" s="4"/>
      <c r="AA1727" s="4">
        <v>1761.0</v>
      </c>
      <c r="AB1727" s="4" t="s">
        <v>47</v>
      </c>
      <c r="AC1727" s="4"/>
      <c r="AD1727" s="20" t="s">
        <v>494</v>
      </c>
      <c r="AE1727" s="4"/>
      <c r="AF1727" s="4"/>
      <c r="AG1727" s="4"/>
      <c r="AH1727" s="4"/>
      <c r="AI1727" s="4"/>
      <c r="AJ1727" s="4"/>
      <c r="AK1727" s="4"/>
      <c r="AL1727" s="4"/>
      <c r="AM1727" s="4"/>
      <c r="AN1727" s="4"/>
      <c r="AO1727" s="4"/>
      <c r="AP1727" s="4" t="str">
        <f>VLOOKUP(AA1728,[1]Trộn!AA1727:AB4719,2,FALSE)</f>
        <v>#ERROR!</v>
      </c>
      <c r="AQ1727" s="4"/>
      <c r="AR1727" s="4"/>
      <c r="AS1727" s="4"/>
      <c r="AT1727" s="4"/>
      <c r="AU1727" s="4"/>
      <c r="AV1727" s="4"/>
      <c r="AW1727" s="4"/>
      <c r="AX1727" s="4"/>
      <c r="AY1727" s="4"/>
      <c r="AZ1727" s="4"/>
      <c r="BA1727" s="4"/>
      <c r="BB1727" s="4"/>
      <c r="BC1727" s="4"/>
      <c r="BD1727" s="4"/>
      <c r="BE1727" s="4"/>
      <c r="BF1727" s="4"/>
      <c r="BG1727" s="4"/>
      <c r="BH1727" s="4"/>
      <c r="BI1727" s="4"/>
      <c r="BJ1727" s="4"/>
      <c r="BK1727" s="4"/>
      <c r="BL1727" s="4"/>
      <c r="BM1727" s="4"/>
      <c r="BN1727" s="4"/>
      <c r="BO1727" s="4"/>
      <c r="BP1727" s="4"/>
      <c r="BQ1727" s="4"/>
      <c r="BR1727" s="4"/>
      <c r="BS1727" s="4"/>
      <c r="BT1727" s="4"/>
      <c r="BU1727" s="4"/>
      <c r="BV1727" s="4"/>
      <c r="BW1727" s="4"/>
      <c r="BX1727" s="4"/>
      <c r="BY1727" s="4"/>
      <c r="BZ1727" s="4"/>
      <c r="CA1727" s="4"/>
      <c r="CB1727" s="4"/>
      <c r="CC1727" s="4"/>
      <c r="CD1727" s="4"/>
      <c r="CE1727" s="4"/>
      <c r="CF1727" s="4"/>
      <c r="CG1727" s="4"/>
      <c r="CH1727" s="4"/>
      <c r="CI1727" s="4"/>
      <c r="CJ1727" s="4"/>
      <c r="CK1727" s="4"/>
      <c r="CL1727" s="4"/>
      <c r="CM1727" s="4"/>
    </row>
    <row r="1728" ht="14.25" customHeight="1">
      <c r="A1728" s="1" t="str">
        <f t="shared" si="336"/>
        <v>OK</v>
      </c>
      <c r="B1728" s="3" t="str">
        <f t="shared" si="337"/>
        <v>OK</v>
      </c>
      <c r="C1728" s="4" t="s">
        <v>8074</v>
      </c>
      <c r="D1728" s="4" t="s">
        <v>7264</v>
      </c>
      <c r="E1728" s="4"/>
      <c r="F1728" s="4" t="s">
        <v>8083</v>
      </c>
      <c r="G1728" s="4"/>
      <c r="H1728" s="4"/>
      <c r="I1728" s="4"/>
      <c r="J1728" s="4"/>
      <c r="K1728" s="4"/>
      <c r="L1728" s="4"/>
      <c r="M1728" s="4" t="s">
        <v>49</v>
      </c>
      <c r="N1728" s="4" t="s">
        <v>9</v>
      </c>
      <c r="O1728" s="4" t="s">
        <v>2639</v>
      </c>
      <c r="P1728" s="4" t="s">
        <v>3190</v>
      </c>
      <c r="Q1728" s="4"/>
      <c r="R1728" s="4" t="s">
        <v>8084</v>
      </c>
      <c r="S1728" s="4"/>
      <c r="T1728" s="4"/>
      <c r="U1728" s="4"/>
      <c r="V1728" s="4"/>
      <c r="W1728" s="4"/>
      <c r="X1728" s="4"/>
      <c r="Y1728" s="4"/>
      <c r="Z1728" s="4"/>
      <c r="AA1728" s="4">
        <v>1762.0</v>
      </c>
      <c r="AB1728" s="4" t="s">
        <v>47</v>
      </c>
      <c r="AC1728" s="4"/>
      <c r="AD1728" s="20" t="s">
        <v>1245</v>
      </c>
      <c r="AE1728" s="4"/>
      <c r="AF1728" s="4"/>
      <c r="AG1728" s="4"/>
      <c r="AH1728" s="4"/>
      <c r="AI1728" s="4"/>
      <c r="AJ1728" s="4"/>
      <c r="AK1728" s="4"/>
      <c r="AL1728" s="4"/>
      <c r="AM1728" s="4"/>
      <c r="AN1728" s="4"/>
      <c r="AO1728" s="4"/>
      <c r="AP1728" s="4" t="str">
        <f>VLOOKUP(AA1729,[1]Trộn!AA1728:AB4720,2,FALSE)</f>
        <v>#ERROR!</v>
      </c>
      <c r="AQ1728" s="4"/>
      <c r="AR1728" s="4"/>
      <c r="AS1728" s="4"/>
      <c r="AT1728" s="4"/>
      <c r="AU1728" s="4"/>
      <c r="AV1728" s="4"/>
      <c r="AW1728" s="4"/>
      <c r="AX1728" s="4"/>
      <c r="AY1728" s="4"/>
      <c r="AZ1728" s="4"/>
      <c r="BA1728" s="4"/>
      <c r="BB1728" s="4"/>
      <c r="BC1728" s="4"/>
      <c r="BD1728" s="4"/>
      <c r="BE1728" s="4"/>
      <c r="BF1728" s="4"/>
      <c r="BG1728" s="4"/>
      <c r="BH1728" s="4"/>
      <c r="BI1728" s="4"/>
      <c r="BJ1728" s="4"/>
      <c r="BK1728" s="4"/>
      <c r="BL1728" s="4"/>
      <c r="BM1728" s="4"/>
      <c r="BN1728" s="4"/>
      <c r="BO1728" s="4"/>
      <c r="BP1728" s="4"/>
      <c r="BQ1728" s="4"/>
      <c r="BR1728" s="4"/>
      <c r="BS1728" s="4"/>
      <c r="BT1728" s="4"/>
      <c r="BU1728" s="4"/>
      <c r="BV1728" s="4"/>
      <c r="BW1728" s="4"/>
      <c r="BX1728" s="4"/>
      <c r="BY1728" s="4"/>
      <c r="BZ1728" s="4"/>
      <c r="CA1728" s="4"/>
      <c r="CB1728" s="4"/>
      <c r="CC1728" s="4"/>
      <c r="CD1728" s="4"/>
      <c r="CE1728" s="4"/>
      <c r="CF1728" s="4"/>
      <c r="CG1728" s="4"/>
      <c r="CH1728" s="4"/>
      <c r="CI1728" s="4"/>
      <c r="CJ1728" s="4"/>
      <c r="CK1728" s="4"/>
      <c r="CL1728" s="4"/>
      <c r="CM1728" s="4"/>
    </row>
    <row r="1729" ht="14.25" customHeight="1">
      <c r="A1729" s="1" t="str">
        <f t="shared" si="336"/>
        <v>OK</v>
      </c>
      <c r="B1729" s="3" t="str">
        <f t="shared" si="337"/>
        <v>OK</v>
      </c>
      <c r="C1729" s="4" t="s">
        <v>8074</v>
      </c>
      <c r="D1729" s="4" t="s">
        <v>7264</v>
      </c>
      <c r="E1729" s="4"/>
      <c r="F1729" s="4" t="s">
        <v>8083</v>
      </c>
      <c r="G1729" s="4"/>
      <c r="H1729" s="4"/>
      <c r="I1729" s="4"/>
      <c r="J1729" s="4"/>
      <c r="K1729" s="4"/>
      <c r="L1729" s="4"/>
      <c r="M1729" s="4" t="s">
        <v>49</v>
      </c>
      <c r="N1729" s="4" t="s">
        <v>9</v>
      </c>
      <c r="O1729" s="4" t="s">
        <v>2639</v>
      </c>
      <c r="P1729" s="4" t="s">
        <v>3190</v>
      </c>
      <c r="Q1729" s="4"/>
      <c r="R1729" s="4" t="s">
        <v>8084</v>
      </c>
      <c r="S1729" s="4"/>
      <c r="T1729" s="4"/>
      <c r="U1729" s="4"/>
      <c r="V1729" s="4"/>
      <c r="W1729" s="4"/>
      <c r="X1729" s="4" t="s">
        <v>8085</v>
      </c>
      <c r="Y1729" s="4" t="s">
        <v>8086</v>
      </c>
      <c r="Z1729" s="4"/>
      <c r="AA1729" s="4">
        <v>1762.0</v>
      </c>
      <c r="AB1729" s="4" t="s">
        <v>47</v>
      </c>
      <c r="AC1729" s="4"/>
      <c r="AD1729" s="20" t="s">
        <v>112</v>
      </c>
      <c r="AE1729" s="4"/>
      <c r="AF1729" s="4"/>
      <c r="AG1729" s="4"/>
      <c r="AH1729" s="4"/>
      <c r="AI1729" s="4"/>
      <c r="AJ1729" s="4"/>
      <c r="AK1729" s="4"/>
      <c r="AL1729" s="4"/>
      <c r="AM1729" s="4"/>
      <c r="AN1729" s="4"/>
      <c r="AO1729" s="4"/>
      <c r="AP1729" s="4" t="str">
        <f>VLOOKUP(AA1730,[1]Trộn!AA1729:AB4721,2,FALSE)</f>
        <v>#ERROR!</v>
      </c>
      <c r="AQ1729" s="4"/>
      <c r="AR1729" s="4"/>
      <c r="AS1729" s="4"/>
      <c r="AT1729" s="4"/>
      <c r="AU1729" s="4"/>
      <c r="AV1729" s="4"/>
      <c r="AW1729" s="4"/>
      <c r="AX1729" s="4"/>
      <c r="AY1729" s="4"/>
      <c r="AZ1729" s="4"/>
      <c r="BA1729" s="4"/>
      <c r="BB1729" s="4"/>
      <c r="BC1729" s="4"/>
      <c r="BD1729" s="4"/>
      <c r="BE1729" s="4"/>
      <c r="BF1729" s="4"/>
      <c r="BG1729" s="4"/>
      <c r="BH1729" s="4"/>
      <c r="BI1729" s="4"/>
      <c r="BJ1729" s="4"/>
      <c r="BK1729" s="4"/>
      <c r="BL1729" s="4"/>
      <c r="BM1729" s="4"/>
      <c r="BN1729" s="4"/>
      <c r="BO1729" s="4"/>
      <c r="BP1729" s="4"/>
      <c r="BQ1729" s="4"/>
      <c r="BR1729" s="4"/>
      <c r="BS1729" s="4"/>
      <c r="BT1729" s="4"/>
      <c r="BU1729" s="4"/>
      <c r="BV1729" s="4"/>
      <c r="BW1729" s="4"/>
      <c r="BX1729" s="4"/>
      <c r="BY1729" s="4"/>
      <c r="BZ1729" s="4"/>
      <c r="CA1729" s="4"/>
      <c r="CB1729" s="4"/>
      <c r="CC1729" s="4"/>
      <c r="CD1729" s="4"/>
      <c r="CE1729" s="4"/>
      <c r="CF1729" s="4"/>
      <c r="CG1729" s="4"/>
      <c r="CH1729" s="4"/>
      <c r="CI1729" s="4"/>
      <c r="CJ1729" s="4"/>
      <c r="CK1729" s="4"/>
      <c r="CL1729" s="4"/>
      <c r="CM1729" s="4"/>
    </row>
    <row r="1730" ht="14.25" customHeight="1">
      <c r="A1730" s="1" t="str">
        <f t="shared" si="336"/>
        <v/>
      </c>
      <c r="B1730" s="3" t="str">
        <f t="shared" si="337"/>
        <v>Tự do chọn</v>
      </c>
      <c r="C1730" s="4" t="s">
        <v>8074</v>
      </c>
      <c r="D1730" s="4" t="s">
        <v>7264</v>
      </c>
      <c r="E1730" s="4"/>
      <c r="F1730" s="4" t="s">
        <v>8259</v>
      </c>
      <c r="G1730" s="4"/>
      <c r="H1730" s="4"/>
      <c r="I1730" s="4"/>
      <c r="J1730" s="4"/>
      <c r="K1730" s="4"/>
      <c r="L1730" s="4"/>
      <c r="M1730" s="4" t="s">
        <v>48</v>
      </c>
      <c r="N1730" s="4" t="s">
        <v>8</v>
      </c>
      <c r="O1730" s="4"/>
      <c r="P1730" s="4"/>
      <c r="Q1730" s="4"/>
      <c r="R1730" s="4"/>
      <c r="S1730" s="4"/>
      <c r="T1730" s="4"/>
      <c r="U1730" s="4"/>
      <c r="V1730" s="4"/>
      <c r="W1730" s="4"/>
      <c r="X1730" s="4"/>
      <c r="Y1730" s="4"/>
      <c r="Z1730" s="4"/>
      <c r="AA1730" s="4">
        <v>1763.0</v>
      </c>
      <c r="AB1730" s="4" t="s">
        <v>48</v>
      </c>
      <c r="AC1730" s="4"/>
      <c r="AD1730" s="4"/>
      <c r="AE1730" s="4"/>
      <c r="AF1730" s="4"/>
      <c r="AG1730" s="4"/>
      <c r="AH1730" s="4"/>
      <c r="AI1730" s="4"/>
      <c r="AJ1730" s="4"/>
      <c r="AK1730" s="4"/>
      <c r="AL1730" s="4"/>
      <c r="AM1730" s="4"/>
      <c r="AN1730" s="4"/>
      <c r="AO1730" s="4"/>
      <c r="AP1730" s="4" t="str">
        <f>VLOOKUP(AA1731,[1]Trộn!AA1730:AB4722,2,FALSE)</f>
        <v>#ERROR!</v>
      </c>
      <c r="AQ1730" s="4"/>
      <c r="AR1730" s="4"/>
      <c r="AS1730" s="4"/>
      <c r="AT1730" s="4"/>
      <c r="AU1730" s="4"/>
      <c r="AV1730" s="4"/>
      <c r="AW1730" s="4"/>
      <c r="AX1730" s="4"/>
      <c r="AY1730" s="4"/>
      <c r="AZ1730" s="4"/>
      <c r="BA1730" s="4"/>
      <c r="BB1730" s="4"/>
      <c r="BC1730" s="4"/>
      <c r="BD1730" s="4"/>
      <c r="BE1730" s="4"/>
      <c r="BF1730" s="4"/>
      <c r="BG1730" s="4"/>
      <c r="BH1730" s="4"/>
      <c r="BI1730" s="4"/>
      <c r="BJ1730" s="4"/>
      <c r="BK1730" s="4"/>
      <c r="BL1730" s="4"/>
      <c r="BM1730" s="4"/>
      <c r="BN1730" s="4"/>
      <c r="BO1730" s="4"/>
      <c r="BP1730" s="4"/>
      <c r="BQ1730" s="4"/>
      <c r="BR1730" s="4"/>
      <c r="BS1730" s="4"/>
      <c r="BT1730" s="4"/>
      <c r="BU1730" s="4"/>
      <c r="BV1730" s="4"/>
      <c r="BW1730" s="4"/>
      <c r="BX1730" s="4"/>
      <c r="BY1730" s="4"/>
      <c r="BZ1730" s="4"/>
      <c r="CA1730" s="4"/>
      <c r="CB1730" s="4"/>
      <c r="CC1730" s="4"/>
      <c r="CD1730" s="4"/>
      <c r="CE1730" s="4"/>
      <c r="CF1730" s="4"/>
      <c r="CG1730" s="4"/>
      <c r="CH1730" s="4"/>
      <c r="CI1730" s="4"/>
      <c r="CJ1730" s="4"/>
      <c r="CK1730" s="4"/>
      <c r="CL1730" s="4"/>
      <c r="CM1730" s="4"/>
    </row>
    <row r="1731" ht="14.25" customHeight="1">
      <c r="A1731" s="1"/>
      <c r="B1731" s="3"/>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c r="BI1731" s="4"/>
      <c r="BJ1731" s="4"/>
      <c r="BK1731" s="4"/>
      <c r="BL1731" s="4"/>
      <c r="BM1731" s="4"/>
      <c r="BN1731" s="4"/>
      <c r="BO1731" s="4"/>
      <c r="BP1731" s="4"/>
      <c r="BQ1731" s="4"/>
      <c r="BR1731" s="4"/>
      <c r="BS1731" s="4"/>
      <c r="BT1731" s="4"/>
      <c r="BU1731" s="4"/>
      <c r="BV1731" s="4"/>
      <c r="BW1731" s="4"/>
      <c r="BX1731" s="4"/>
      <c r="BY1731" s="4"/>
      <c r="BZ1731" s="4"/>
      <c r="CA1731" s="4"/>
      <c r="CB1731" s="4"/>
      <c r="CC1731" s="4"/>
      <c r="CD1731" s="4"/>
      <c r="CE1731" s="4"/>
      <c r="CF1731" s="4"/>
      <c r="CG1731" s="4"/>
      <c r="CH1731" s="4"/>
      <c r="CI1731" s="4"/>
      <c r="CJ1731" s="4"/>
      <c r="CK1731" s="4"/>
      <c r="CL1731" s="4"/>
      <c r="CM1731" s="4"/>
    </row>
    <row r="1732" ht="14.25" customHeight="1">
      <c r="A1732" s="1" t="str">
        <f t="shared" ref="A1732:A1752" si="338">SWITCH(B1732,"OK",IF(ISBLANK(R1732),IF(ISBLANK(P1732),"Giữ chỗ nhóm","Giữ chỗ"),"OK"),"Chưa làm",IF(P1732&lt;&gt;"","Giữ chỗ",""),0,IF(ISBLANK(R1732),"Thêm",""),"")</f>
        <v/>
      </c>
      <c r="B1732" s="3">
        <f t="shared" ref="B1732:B1752" si="339">IF(Q1732&lt;&gt;"",0,IF(O1732="",IF(N1732="",,"Tự do chọn"),SWITCH(M1732,"KSTN",IF(LEFT(O1732,1)="A","OK","Sai lớp"),"CQ",IF(LEFT(O1732,1)="B","OK","Sai lớp"),"SIE",IF(LEFT(O1732,1)="C","OK","Sai lớp"),"VN",IF(LEFT(O1732,1)="D","OK","Sai lớp"),"VN-ICT",IF(LEFT(O1732,1)="D","OK","Sai lớp"),"Sai phân công")))</f>
        <v>0</v>
      </c>
      <c r="C1732" s="4" t="s">
        <v>8074</v>
      </c>
      <c r="D1732" s="4" t="s">
        <v>7264</v>
      </c>
      <c r="E1732" s="4"/>
      <c r="F1732" s="4"/>
      <c r="G1732" s="4"/>
      <c r="H1732" s="4"/>
      <c r="I1732" s="4"/>
      <c r="J1732" s="4"/>
      <c r="K1732" s="4"/>
      <c r="L1732" s="4"/>
      <c r="M1732" s="4"/>
      <c r="N1732" s="4"/>
      <c r="O1732" s="4"/>
      <c r="P1732" s="4"/>
      <c r="Q1732" s="4" t="s">
        <v>9</v>
      </c>
      <c r="R1732" s="4" t="s">
        <v>8265</v>
      </c>
      <c r="S1732" s="4" t="s">
        <v>150</v>
      </c>
      <c r="T1732" s="4" t="s">
        <v>150</v>
      </c>
      <c r="U1732" s="4" t="s">
        <v>150</v>
      </c>
      <c r="V1732" s="4" t="s">
        <v>150</v>
      </c>
      <c r="W1732" s="4" t="s">
        <v>150</v>
      </c>
      <c r="X1732" s="4" t="s">
        <v>8266</v>
      </c>
      <c r="Y1732" s="4"/>
      <c r="Z1732" s="4" t="s">
        <v>8267</v>
      </c>
      <c r="AA1732" s="4">
        <v>1765.0</v>
      </c>
      <c r="AB1732" s="4" t="s">
        <v>49</v>
      </c>
      <c r="AC1732" s="4"/>
      <c r="AD1732" s="4"/>
      <c r="AE1732" s="4"/>
      <c r="AF1732" s="4"/>
      <c r="AG1732" s="4"/>
      <c r="AH1732" s="4"/>
      <c r="AI1732" s="4"/>
      <c r="AJ1732" s="4"/>
      <c r="AK1732" s="4"/>
      <c r="AL1732" s="4"/>
      <c r="AM1732" s="4"/>
      <c r="AN1732" s="4"/>
      <c r="AO1732" s="4"/>
      <c r="AP1732" s="4" t="str">
        <f>VLOOKUP(AA1733,[1]Trộn!AA1732:AB4724,2,FALSE)</f>
        <v>#ERROR!</v>
      </c>
      <c r="AQ1732" s="4"/>
      <c r="AR1732" s="4"/>
      <c r="AS1732" s="4"/>
      <c r="AT1732" s="4"/>
      <c r="AU1732" s="4"/>
      <c r="AV1732" s="4"/>
      <c r="AW1732" s="4"/>
      <c r="AX1732" s="4"/>
      <c r="AY1732" s="4"/>
      <c r="AZ1732" s="4"/>
      <c r="BA1732" s="4"/>
      <c r="BB1732" s="4"/>
      <c r="BC1732" s="4"/>
      <c r="BD1732" s="4"/>
      <c r="BE1732" s="4"/>
      <c r="BF1732" s="4"/>
      <c r="BG1732" s="4"/>
      <c r="BH1732" s="4"/>
      <c r="BI1732" s="4"/>
      <c r="BJ1732" s="4"/>
      <c r="BK1732" s="4"/>
      <c r="BL1732" s="4"/>
      <c r="BM1732" s="4"/>
      <c r="BN1732" s="4"/>
      <c r="BO1732" s="4"/>
      <c r="BP1732" s="4"/>
      <c r="BQ1732" s="4"/>
      <c r="BR1732" s="4"/>
      <c r="BS1732" s="4"/>
      <c r="BT1732" s="4"/>
      <c r="BU1732" s="4"/>
      <c r="BV1732" s="4"/>
      <c r="BW1732" s="4"/>
      <c r="BX1732" s="4"/>
      <c r="BY1732" s="4"/>
      <c r="BZ1732" s="4"/>
      <c r="CA1732" s="4"/>
      <c r="CB1732" s="4"/>
      <c r="CC1732" s="4"/>
      <c r="CD1732" s="4"/>
      <c r="CE1732" s="4"/>
      <c r="CF1732" s="4"/>
      <c r="CG1732" s="4"/>
      <c r="CH1732" s="4"/>
      <c r="CI1732" s="4"/>
      <c r="CJ1732" s="4"/>
      <c r="CK1732" s="4"/>
      <c r="CL1732" s="4"/>
      <c r="CM1732" s="4"/>
    </row>
    <row r="1733" ht="14.25" customHeight="1">
      <c r="A1733" s="1" t="str">
        <f t="shared" si="338"/>
        <v>OK</v>
      </c>
      <c r="B1733" s="3" t="str">
        <f t="shared" si="339"/>
        <v>OK</v>
      </c>
      <c r="C1733" s="4" t="s">
        <v>7699</v>
      </c>
      <c r="D1733" s="4" t="s">
        <v>7700</v>
      </c>
      <c r="E1733" s="4" t="s">
        <v>7701</v>
      </c>
      <c r="F1733" s="4" t="s">
        <v>7702</v>
      </c>
      <c r="G1733" s="4"/>
      <c r="H1733" s="4"/>
      <c r="I1733" s="4"/>
      <c r="J1733" s="4" t="s">
        <v>123</v>
      </c>
      <c r="K1733" s="4"/>
      <c r="L1733" s="4" t="s">
        <v>7703</v>
      </c>
      <c r="M1733" s="4" t="s">
        <v>47</v>
      </c>
      <c r="N1733" s="4" t="s">
        <v>8</v>
      </c>
      <c r="O1733" s="67" t="s">
        <v>1189</v>
      </c>
      <c r="P1733" s="67" t="s">
        <v>265</v>
      </c>
      <c r="Q1733" s="4"/>
      <c r="R1733" s="67" t="s">
        <v>8272</v>
      </c>
      <c r="S1733" s="67" t="s">
        <v>8273</v>
      </c>
      <c r="T1733" s="67" t="s">
        <v>8274</v>
      </c>
      <c r="U1733" s="67" t="s">
        <v>8275</v>
      </c>
      <c r="V1733" s="67" t="s">
        <v>8276</v>
      </c>
      <c r="W1733" s="67" t="s">
        <v>1705</v>
      </c>
      <c r="X1733" s="67" t="s">
        <v>1938</v>
      </c>
      <c r="Y1733" s="67" t="s">
        <v>8277</v>
      </c>
      <c r="Z1733" s="4"/>
      <c r="AA1733" s="4">
        <v>1766.0</v>
      </c>
      <c r="AB1733" s="4" t="s">
        <v>49</v>
      </c>
      <c r="AC1733" s="4"/>
      <c r="AD1733" s="4"/>
      <c r="AE1733" s="4"/>
      <c r="AF1733" s="4"/>
      <c r="AG1733" s="4"/>
      <c r="AH1733" s="4"/>
      <c r="AI1733" s="4"/>
      <c r="AJ1733" s="4"/>
      <c r="AK1733" s="4"/>
      <c r="AL1733" s="4"/>
      <c r="AM1733" s="4"/>
      <c r="AN1733" s="4"/>
      <c r="AO1733" s="4"/>
      <c r="AP1733" s="4" t="str">
        <f>VLOOKUP(AA1734,[1]Trộn!AA1733:AB4725,2,FALSE)</f>
        <v>#ERROR!</v>
      </c>
      <c r="AQ1733" s="4"/>
      <c r="AR1733" s="4"/>
      <c r="AS1733" s="4"/>
      <c r="AT1733" s="4"/>
      <c r="AU1733" s="4"/>
      <c r="AV1733" s="4"/>
      <c r="AW1733" s="4"/>
      <c r="AX1733" s="4"/>
      <c r="AY1733" s="4"/>
      <c r="AZ1733" s="4"/>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c r="CL1733" s="4"/>
      <c r="CM1733" s="4"/>
    </row>
    <row r="1734" ht="14.25" customHeight="1">
      <c r="A1734" s="1" t="str">
        <f t="shared" si="338"/>
        <v/>
      </c>
      <c r="B1734" s="3">
        <f t="shared" si="339"/>
        <v>0</v>
      </c>
      <c r="C1734" s="4" t="s">
        <v>7699</v>
      </c>
      <c r="D1734" s="4"/>
      <c r="E1734" s="4"/>
      <c r="F1734" s="4"/>
      <c r="G1734" s="4"/>
      <c r="H1734" s="4"/>
      <c r="I1734" s="4"/>
      <c r="J1734" s="4"/>
      <c r="K1734" s="4"/>
      <c r="L1734" s="4"/>
      <c r="M1734" s="4" t="s">
        <v>47</v>
      </c>
      <c r="N1734" s="4" t="s">
        <v>8</v>
      </c>
      <c r="O1734" s="4" t="s">
        <v>1246</v>
      </c>
      <c r="P1734" s="4" t="s">
        <v>2147</v>
      </c>
      <c r="Q1734" s="4" t="s">
        <v>8</v>
      </c>
      <c r="R1734" s="4" t="s">
        <v>7704</v>
      </c>
      <c r="S1734" s="4" t="s">
        <v>7705</v>
      </c>
      <c r="T1734" s="4" t="s">
        <v>7706</v>
      </c>
      <c r="U1734" s="4" t="s">
        <v>7707</v>
      </c>
      <c r="V1734" s="4" t="s">
        <v>7708</v>
      </c>
      <c r="W1734" s="4" t="s">
        <v>7709</v>
      </c>
      <c r="X1734" s="4" t="s">
        <v>7711</v>
      </c>
      <c r="Y1734" s="4" t="s">
        <v>7712</v>
      </c>
      <c r="Z1734" s="4"/>
      <c r="AA1734" s="4">
        <v>1767.0</v>
      </c>
      <c r="AB1734" s="4" t="s">
        <v>49</v>
      </c>
      <c r="AC1734" s="4"/>
      <c r="AD1734" s="4"/>
      <c r="AE1734" s="4"/>
      <c r="AF1734" s="4"/>
      <c r="AG1734" s="4"/>
      <c r="AH1734" s="4"/>
      <c r="AI1734" s="4"/>
      <c r="AJ1734" s="4"/>
      <c r="AK1734" s="4"/>
      <c r="AL1734" s="4"/>
      <c r="AM1734" s="4"/>
      <c r="AN1734" s="4"/>
      <c r="AO1734" s="4"/>
      <c r="AP1734" s="4" t="str">
        <f>VLOOKUP(AA1735,[1]Trộn!AA1734:AB4726,2,FALSE)</f>
        <v>#ERROR!</v>
      </c>
      <c r="AQ1734" s="4"/>
      <c r="AR1734" s="4"/>
      <c r="AS1734" s="4"/>
      <c r="AT1734" s="4"/>
      <c r="AU1734" s="4"/>
      <c r="AV1734" s="4"/>
      <c r="AW1734" s="4"/>
      <c r="AX1734" s="4"/>
      <c r="AY1734" s="4"/>
      <c r="AZ1734" s="4"/>
      <c r="BA1734" s="4"/>
      <c r="BB1734" s="4"/>
      <c r="BC1734" s="4"/>
      <c r="BD1734" s="4"/>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c r="CL1734" s="4"/>
      <c r="CM1734" s="4"/>
    </row>
    <row r="1735" ht="14.25" customHeight="1">
      <c r="A1735" s="1" t="str">
        <f t="shared" si="338"/>
        <v>OK</v>
      </c>
      <c r="B1735" s="3" t="str">
        <f t="shared" si="339"/>
        <v>OK</v>
      </c>
      <c r="C1735" s="4" t="s">
        <v>7699</v>
      </c>
      <c r="D1735" s="4"/>
      <c r="E1735" s="4"/>
      <c r="F1735" s="4"/>
      <c r="G1735" s="4"/>
      <c r="H1735" s="4"/>
      <c r="I1735" s="4"/>
      <c r="J1735" s="4"/>
      <c r="K1735" s="4"/>
      <c r="L1735" s="4"/>
      <c r="M1735" s="4" t="s">
        <v>47</v>
      </c>
      <c r="N1735" s="4" t="s">
        <v>8</v>
      </c>
      <c r="O1735" s="4" t="s">
        <v>1009</v>
      </c>
      <c r="P1735" s="4" t="s">
        <v>1037</v>
      </c>
      <c r="Q1735" s="4"/>
      <c r="R1735" s="4" t="s">
        <v>7713</v>
      </c>
      <c r="S1735" s="4" t="s">
        <v>2628</v>
      </c>
      <c r="T1735" s="4" t="s">
        <v>227</v>
      </c>
      <c r="U1735" s="4" t="s">
        <v>114</v>
      </c>
      <c r="V1735" s="4" t="s">
        <v>115</v>
      </c>
      <c r="W1735" s="4" t="s">
        <v>116</v>
      </c>
      <c r="X1735" s="4" t="s">
        <v>7714</v>
      </c>
      <c r="Y1735" s="4" t="s">
        <v>8283</v>
      </c>
      <c r="Z1735" s="4"/>
      <c r="AA1735" s="4">
        <v>1768.0</v>
      </c>
      <c r="AB1735" s="4" t="s">
        <v>49</v>
      </c>
      <c r="AC1735" s="4"/>
      <c r="AD1735" s="4"/>
      <c r="AE1735" s="4"/>
      <c r="AF1735" s="4"/>
      <c r="AG1735" s="4"/>
      <c r="AH1735" s="4"/>
      <c r="AI1735" s="4"/>
      <c r="AJ1735" s="4"/>
      <c r="AK1735" s="4"/>
      <c r="AL1735" s="4"/>
      <c r="AM1735" s="4"/>
      <c r="AN1735" s="4"/>
      <c r="AO1735" s="4"/>
      <c r="AP1735" s="4" t="str">
        <f>VLOOKUP(AA1736,[1]Trộn!AA1735:AB4727,2,FALSE)</f>
        <v>#ERROR!</v>
      </c>
      <c r="AQ1735" s="4"/>
      <c r="AR1735" s="4"/>
      <c r="AS1735" s="4"/>
      <c r="AT1735" s="4"/>
      <c r="AU1735" s="4"/>
      <c r="AV1735" s="4"/>
      <c r="AW1735" s="4"/>
      <c r="AX1735" s="4"/>
      <c r="AY1735" s="4"/>
      <c r="AZ1735" s="4"/>
      <c r="BA1735" s="4"/>
      <c r="BB1735" s="4"/>
      <c r="BC1735" s="4"/>
      <c r="BD1735" s="4"/>
      <c r="BE1735" s="4"/>
      <c r="BF1735" s="4"/>
      <c r="BG1735" s="4"/>
      <c r="BH1735" s="4"/>
      <c r="BI1735" s="4"/>
      <c r="BJ1735" s="4"/>
      <c r="BK1735" s="4"/>
      <c r="BL1735" s="4"/>
      <c r="BM1735" s="4"/>
      <c r="BN1735" s="4"/>
      <c r="BO1735" s="4"/>
      <c r="BP1735" s="4"/>
      <c r="BQ1735" s="4"/>
      <c r="BR1735" s="4"/>
      <c r="BS1735" s="4"/>
      <c r="BT1735" s="4"/>
      <c r="BU1735" s="4"/>
      <c r="BV1735" s="4"/>
      <c r="BW1735" s="4"/>
      <c r="BX1735" s="4"/>
      <c r="BY1735" s="4"/>
      <c r="BZ1735" s="4"/>
      <c r="CA1735" s="4"/>
      <c r="CB1735" s="4"/>
      <c r="CC1735" s="4"/>
      <c r="CD1735" s="4"/>
      <c r="CE1735" s="4"/>
      <c r="CF1735" s="4"/>
      <c r="CG1735" s="4"/>
      <c r="CH1735" s="4"/>
      <c r="CI1735" s="4"/>
      <c r="CJ1735" s="4"/>
      <c r="CK1735" s="4"/>
      <c r="CL1735" s="4"/>
      <c r="CM1735" s="4"/>
    </row>
    <row r="1736" ht="14.25" customHeight="1">
      <c r="A1736" s="1" t="str">
        <f t="shared" si="338"/>
        <v>Giữ chỗ</v>
      </c>
      <c r="B1736" s="3" t="str">
        <f t="shared" si="339"/>
        <v>OK</v>
      </c>
      <c r="C1736" s="4" t="s">
        <v>7699</v>
      </c>
      <c r="D1736" s="4"/>
      <c r="E1736" s="4"/>
      <c r="F1736" s="4"/>
      <c r="G1736" s="4"/>
      <c r="H1736" s="4"/>
      <c r="I1736" s="4"/>
      <c r="J1736" s="4"/>
      <c r="K1736" s="4"/>
      <c r="L1736" s="4"/>
      <c r="M1736" s="4" t="s">
        <v>47</v>
      </c>
      <c r="N1736" s="4" t="s">
        <v>8</v>
      </c>
      <c r="O1736" s="4" t="s">
        <v>224</v>
      </c>
      <c r="P1736" s="4" t="s">
        <v>3759</v>
      </c>
      <c r="Q1736" s="4"/>
      <c r="R1736" s="4"/>
      <c r="S1736" s="4"/>
      <c r="T1736" s="4"/>
      <c r="U1736" s="4"/>
      <c r="V1736" s="4"/>
      <c r="W1736" s="4"/>
      <c r="X1736" s="4"/>
      <c r="Y1736" s="4"/>
      <c r="Z1736" s="4"/>
      <c r="AA1736" s="4">
        <v>1769.0</v>
      </c>
      <c r="AB1736" s="4" t="s">
        <v>49</v>
      </c>
      <c r="AC1736" s="4"/>
      <c r="AD1736" s="4"/>
      <c r="AE1736" s="4"/>
      <c r="AF1736" s="4"/>
      <c r="AG1736" s="4"/>
      <c r="AH1736" s="4"/>
      <c r="AI1736" s="4"/>
      <c r="AJ1736" s="4"/>
      <c r="AK1736" s="4"/>
      <c r="AL1736" s="4"/>
      <c r="AM1736" s="4"/>
      <c r="AN1736" s="4"/>
      <c r="AO1736" s="4"/>
      <c r="AP1736" s="4" t="str">
        <f>VLOOKUP(AA1737,[1]Trộn!AA1736:AB4728,2,FALSE)</f>
        <v>#ERROR!</v>
      </c>
      <c r="AQ1736" s="4"/>
      <c r="AR1736" s="4"/>
      <c r="AS1736" s="4"/>
      <c r="AT1736" s="4"/>
      <c r="AU1736" s="4"/>
      <c r="AV1736" s="4"/>
      <c r="AW1736" s="4"/>
      <c r="AX1736" s="4"/>
      <c r="AY1736" s="4"/>
      <c r="AZ1736" s="4"/>
      <c r="BA1736" s="4"/>
      <c r="BB1736" s="4"/>
      <c r="BC1736" s="4"/>
      <c r="BD1736" s="4"/>
      <c r="BE1736" s="4"/>
      <c r="BF1736" s="4"/>
      <c r="BG1736" s="4"/>
      <c r="BH1736" s="4"/>
      <c r="BI1736" s="4"/>
      <c r="BJ1736" s="4"/>
      <c r="BK1736" s="4"/>
      <c r="BL1736" s="4"/>
      <c r="BM1736" s="4"/>
      <c r="BN1736" s="4"/>
      <c r="BO1736" s="4"/>
      <c r="BP1736" s="4"/>
      <c r="BQ1736" s="4"/>
      <c r="BR1736" s="4"/>
      <c r="BS1736" s="4"/>
      <c r="BT1736" s="4"/>
      <c r="BU1736" s="4"/>
      <c r="BV1736" s="4"/>
      <c r="BW1736" s="4"/>
      <c r="BX1736" s="4"/>
      <c r="BY1736" s="4"/>
      <c r="BZ1736" s="4"/>
      <c r="CA1736" s="4"/>
      <c r="CB1736" s="4"/>
      <c r="CC1736" s="4"/>
      <c r="CD1736" s="4"/>
      <c r="CE1736" s="4"/>
      <c r="CF1736" s="4"/>
      <c r="CG1736" s="4"/>
      <c r="CH1736" s="4"/>
      <c r="CI1736" s="4"/>
      <c r="CJ1736" s="4"/>
      <c r="CK1736" s="4"/>
      <c r="CL1736" s="4"/>
      <c r="CM1736" s="4"/>
    </row>
    <row r="1737" ht="14.25" customHeight="1">
      <c r="A1737" s="1" t="str">
        <f t="shared" si="338"/>
        <v/>
      </c>
      <c r="B1737" s="3">
        <f t="shared" si="339"/>
        <v>0</v>
      </c>
      <c r="C1737" s="4" t="s">
        <v>7699</v>
      </c>
      <c r="D1737" s="4" t="s">
        <v>7700</v>
      </c>
      <c r="E1737" s="4" t="s">
        <v>7701</v>
      </c>
      <c r="F1737" s="4" t="s">
        <v>7702</v>
      </c>
      <c r="G1737" s="4"/>
      <c r="H1737" s="4"/>
      <c r="I1737" s="4"/>
      <c r="J1737" s="4" t="s">
        <v>123</v>
      </c>
      <c r="K1737" s="4"/>
      <c r="L1737" s="4" t="s">
        <v>7703</v>
      </c>
      <c r="M1737" s="4"/>
      <c r="N1737" s="4"/>
      <c r="O1737" s="4"/>
      <c r="P1737" s="4" t="s">
        <v>8284</v>
      </c>
      <c r="Q1737" s="4" t="s">
        <v>8</v>
      </c>
      <c r="R1737" s="4" t="s">
        <v>8272</v>
      </c>
      <c r="S1737" s="4" t="s">
        <v>8285</v>
      </c>
      <c r="T1737" s="4" t="s">
        <v>8286</v>
      </c>
      <c r="U1737" s="4" t="s">
        <v>8287</v>
      </c>
      <c r="V1737" s="4" t="s">
        <v>6469</v>
      </c>
      <c r="W1737" s="4" t="s">
        <v>3658</v>
      </c>
      <c r="X1737" s="4" t="s">
        <v>4429</v>
      </c>
      <c r="Y1737" s="4"/>
      <c r="Z1737" s="4" t="s">
        <v>8289</v>
      </c>
      <c r="AA1737" s="4">
        <v>1770.0</v>
      </c>
      <c r="AB1737" s="4" t="s">
        <v>49</v>
      </c>
      <c r="AC1737" s="4"/>
      <c r="AD1737" s="4"/>
      <c r="AE1737" s="4"/>
      <c r="AF1737" s="4"/>
      <c r="AG1737" s="4"/>
      <c r="AH1737" s="4"/>
      <c r="AI1737" s="4"/>
      <c r="AJ1737" s="4"/>
      <c r="AK1737" s="4"/>
      <c r="AL1737" s="4"/>
      <c r="AM1737" s="4"/>
      <c r="AN1737" s="4"/>
      <c r="AO1737" s="4"/>
      <c r="AP1737" s="4" t="str">
        <f>VLOOKUP(AA1738,[1]Trộn!AA1737:AB4729,2,FALSE)</f>
        <v>#ERROR!</v>
      </c>
      <c r="AQ1737" s="4"/>
      <c r="AR1737" s="4"/>
      <c r="AS1737" s="4"/>
      <c r="AT1737" s="4"/>
      <c r="AU1737" s="4"/>
      <c r="AV1737" s="4"/>
      <c r="AW1737" s="4"/>
      <c r="AX1737" s="4"/>
      <c r="AY1737" s="4"/>
      <c r="AZ1737" s="4"/>
      <c r="BA1737" s="4"/>
      <c r="BB1737" s="4"/>
      <c r="BC1737" s="4"/>
      <c r="BD1737" s="4"/>
      <c r="BE1737" s="4"/>
      <c r="BF1737" s="4"/>
      <c r="BG1737" s="4"/>
      <c r="BH1737" s="4"/>
      <c r="BI1737" s="4"/>
      <c r="BJ1737" s="4"/>
      <c r="BK1737" s="4"/>
      <c r="BL1737" s="4"/>
      <c r="BM1737" s="4"/>
      <c r="BN1737" s="4"/>
      <c r="BO1737" s="4"/>
      <c r="BP1737" s="4"/>
      <c r="BQ1737" s="4"/>
      <c r="BR1737" s="4"/>
      <c r="BS1737" s="4"/>
      <c r="BT1737" s="4"/>
      <c r="BU1737" s="4"/>
      <c r="BV1737" s="4"/>
      <c r="BW1737" s="4"/>
      <c r="BX1737" s="4"/>
      <c r="BY1737" s="4"/>
      <c r="BZ1737" s="4"/>
      <c r="CA1737" s="4"/>
      <c r="CB1737" s="4"/>
      <c r="CC1737" s="4"/>
      <c r="CD1737" s="4"/>
      <c r="CE1737" s="4"/>
      <c r="CF1737" s="4"/>
      <c r="CG1737" s="4"/>
      <c r="CH1737" s="4"/>
      <c r="CI1737" s="4"/>
      <c r="CJ1737" s="4"/>
      <c r="CK1737" s="4"/>
      <c r="CL1737" s="4"/>
      <c r="CM1737" s="4"/>
    </row>
    <row r="1738" ht="14.25" customHeight="1">
      <c r="A1738" s="1" t="str">
        <f t="shared" si="338"/>
        <v/>
      </c>
      <c r="B1738" s="3">
        <f t="shared" si="339"/>
        <v>0</v>
      </c>
      <c r="C1738" s="4" t="s">
        <v>7699</v>
      </c>
      <c r="D1738" s="4"/>
      <c r="E1738" s="4"/>
      <c r="F1738" s="4"/>
      <c r="G1738" s="4"/>
      <c r="H1738" s="4"/>
      <c r="I1738" s="4"/>
      <c r="J1738" s="4"/>
      <c r="K1738" s="4"/>
      <c r="L1738" s="4"/>
      <c r="M1738" s="4"/>
      <c r="N1738" s="4"/>
      <c r="O1738" s="4"/>
      <c r="P1738" s="4"/>
      <c r="Q1738" s="4" t="s">
        <v>144</v>
      </c>
      <c r="R1738" s="4" t="s">
        <v>8296</v>
      </c>
      <c r="S1738" s="4" t="s">
        <v>8297</v>
      </c>
      <c r="T1738" s="4" t="s">
        <v>8298</v>
      </c>
      <c r="U1738" s="4" t="s">
        <v>8299</v>
      </c>
      <c r="V1738" s="4" t="s">
        <v>150</v>
      </c>
      <c r="W1738" s="4" t="s">
        <v>150</v>
      </c>
      <c r="X1738" s="4" t="s">
        <v>410</v>
      </c>
      <c r="Y1738" s="4"/>
      <c r="Z1738" s="4" t="s">
        <v>7417</v>
      </c>
      <c r="AA1738" s="4">
        <v>1771.0</v>
      </c>
      <c r="AB1738" s="4" t="s">
        <v>101</v>
      </c>
      <c r="AC1738" s="4"/>
      <c r="AD1738" s="4"/>
      <c r="AE1738" s="4"/>
      <c r="AF1738" s="4"/>
      <c r="AG1738" s="4"/>
      <c r="AH1738" s="4"/>
      <c r="AI1738" s="4"/>
      <c r="AJ1738" s="4"/>
      <c r="AK1738" s="4"/>
      <c r="AL1738" s="4"/>
      <c r="AM1738" s="4"/>
      <c r="AN1738" s="4"/>
      <c r="AO1738" s="4"/>
      <c r="AP1738" s="4" t="str">
        <f>VLOOKUP(AA1739,[1]Trộn!AA1738:AB4730,2,FALSE)</f>
        <v>#ERROR!</v>
      </c>
      <c r="AQ1738" s="4"/>
      <c r="AR1738" s="4"/>
      <c r="AS1738" s="4"/>
      <c r="AT1738" s="4"/>
      <c r="AU1738" s="4"/>
      <c r="AV1738" s="4"/>
      <c r="AW1738" s="4"/>
      <c r="AX1738" s="4"/>
      <c r="AY1738" s="4"/>
      <c r="AZ1738" s="4"/>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c r="CL1738" s="4"/>
      <c r="CM1738" s="4"/>
    </row>
    <row r="1739" ht="14.25" customHeight="1">
      <c r="A1739" s="1" t="str">
        <f t="shared" si="338"/>
        <v/>
      </c>
      <c r="B1739" s="3">
        <f t="shared" si="339"/>
        <v>0</v>
      </c>
      <c r="C1739" s="4" t="s">
        <v>7699</v>
      </c>
      <c r="D1739" s="4"/>
      <c r="E1739" s="4"/>
      <c r="F1739" s="4"/>
      <c r="G1739" s="4"/>
      <c r="H1739" s="4"/>
      <c r="I1739" s="4"/>
      <c r="J1739" s="4"/>
      <c r="K1739" s="4"/>
      <c r="L1739" s="4"/>
      <c r="M1739" s="4"/>
      <c r="N1739" s="4"/>
      <c r="O1739" s="4"/>
      <c r="P1739" s="4"/>
      <c r="Q1739" s="4" t="s">
        <v>144</v>
      </c>
      <c r="R1739" s="4" t="s">
        <v>8300</v>
      </c>
      <c r="S1739" s="4" t="s">
        <v>8301</v>
      </c>
      <c r="T1739" s="4" t="s">
        <v>8302</v>
      </c>
      <c r="U1739" s="4" t="s">
        <v>8303</v>
      </c>
      <c r="V1739" s="4" t="s">
        <v>150</v>
      </c>
      <c r="W1739" s="4" t="s">
        <v>150</v>
      </c>
      <c r="X1739" s="4" t="s">
        <v>410</v>
      </c>
      <c r="Y1739" s="4"/>
      <c r="Z1739" s="4" t="s">
        <v>8304</v>
      </c>
      <c r="AA1739" s="4">
        <v>1772.0</v>
      </c>
      <c r="AB1739" s="4" t="s">
        <v>101</v>
      </c>
      <c r="AC1739" s="4"/>
      <c r="AD1739" s="4"/>
      <c r="AE1739" s="4"/>
      <c r="AF1739" s="4"/>
      <c r="AG1739" s="4"/>
      <c r="AH1739" s="4"/>
      <c r="AI1739" s="4"/>
      <c r="AJ1739" s="4"/>
      <c r="AK1739" s="4"/>
      <c r="AL1739" s="4"/>
      <c r="AM1739" s="4"/>
      <c r="AN1739" s="4"/>
      <c r="AO1739" s="4"/>
      <c r="AP1739" s="4" t="str">
        <f>VLOOKUP(AA1740,[1]Trộn!AA1739:AB4731,2,FALSE)</f>
        <v>#ERROR!</v>
      </c>
      <c r="AQ1739" s="4"/>
      <c r="AR1739" s="4"/>
      <c r="AS1739" s="4"/>
      <c r="AT1739" s="4"/>
      <c r="AU1739" s="4"/>
      <c r="AV1739" s="4"/>
      <c r="AW1739" s="4"/>
      <c r="AX1739" s="4"/>
      <c r="AY1739" s="4"/>
      <c r="AZ1739" s="4"/>
      <c r="BA1739" s="4"/>
      <c r="BB1739" s="4"/>
      <c r="BC1739" s="4"/>
      <c r="BD1739" s="4"/>
      <c r="BE1739" s="4"/>
      <c r="BF1739" s="4"/>
      <c r="BG1739" s="4"/>
      <c r="BH1739" s="4"/>
      <c r="BI1739" s="4"/>
      <c r="BJ1739" s="4"/>
      <c r="BK1739" s="4"/>
      <c r="BL1739" s="4"/>
      <c r="BM1739" s="4"/>
      <c r="BN1739" s="4"/>
      <c r="BO1739" s="4"/>
      <c r="BP1739" s="4"/>
      <c r="BQ1739" s="4"/>
      <c r="BR1739" s="4"/>
      <c r="BS1739" s="4"/>
      <c r="BT1739" s="4"/>
      <c r="BU1739" s="4"/>
      <c r="BV1739" s="4"/>
      <c r="BW1739" s="4"/>
      <c r="BX1739" s="4"/>
      <c r="BY1739" s="4"/>
      <c r="BZ1739" s="4"/>
      <c r="CA1739" s="4"/>
      <c r="CB1739" s="4"/>
      <c r="CC1739" s="4"/>
      <c r="CD1739" s="4"/>
      <c r="CE1739" s="4"/>
      <c r="CF1739" s="4"/>
      <c r="CG1739" s="4"/>
      <c r="CH1739" s="4"/>
      <c r="CI1739" s="4"/>
      <c r="CJ1739" s="4"/>
      <c r="CK1739" s="4"/>
      <c r="CL1739" s="4"/>
      <c r="CM1739" s="4"/>
    </row>
    <row r="1740" ht="14.25" customHeight="1">
      <c r="A1740" s="1" t="str">
        <f t="shared" si="338"/>
        <v/>
      </c>
      <c r="B1740" s="3">
        <f t="shared" si="339"/>
        <v>0</v>
      </c>
      <c r="C1740" s="4" t="s">
        <v>7699</v>
      </c>
      <c r="D1740" s="4"/>
      <c r="E1740" s="4"/>
      <c r="F1740" s="4"/>
      <c r="G1740" s="4"/>
      <c r="H1740" s="4"/>
      <c r="I1740" s="4"/>
      <c r="J1740" s="4"/>
      <c r="K1740" s="4"/>
      <c r="L1740" s="4"/>
      <c r="M1740" s="4"/>
      <c r="N1740" s="4"/>
      <c r="O1740" s="4"/>
      <c r="P1740" s="4"/>
      <c r="Q1740" s="4" t="s">
        <v>144</v>
      </c>
      <c r="R1740" s="4" t="s">
        <v>8305</v>
      </c>
      <c r="S1740" s="4" t="s">
        <v>8306</v>
      </c>
      <c r="T1740" s="4" t="s">
        <v>8307</v>
      </c>
      <c r="U1740" s="4" t="s">
        <v>8308</v>
      </c>
      <c r="V1740" s="4" t="s">
        <v>8309</v>
      </c>
      <c r="W1740" s="4" t="s">
        <v>150</v>
      </c>
      <c r="X1740" s="4" t="s">
        <v>410</v>
      </c>
      <c r="Y1740" s="4"/>
      <c r="Z1740" s="4" t="s">
        <v>7302</v>
      </c>
      <c r="AA1740" s="4">
        <v>1773.0</v>
      </c>
      <c r="AB1740" s="4" t="s">
        <v>101</v>
      </c>
      <c r="AC1740" s="4"/>
      <c r="AD1740" s="4"/>
      <c r="AE1740" s="4"/>
      <c r="AF1740" s="4"/>
      <c r="AG1740" s="4"/>
      <c r="AH1740" s="4"/>
      <c r="AI1740" s="4"/>
      <c r="AJ1740" s="4"/>
      <c r="AK1740" s="4"/>
      <c r="AL1740" s="4"/>
      <c r="AM1740" s="4"/>
      <c r="AN1740" s="4"/>
      <c r="AO1740" s="4"/>
      <c r="AP1740" s="4" t="str">
        <f>VLOOKUP(AA1741,[1]Trộn!AA1740:AB4732,2,FALSE)</f>
        <v>#ERROR!</v>
      </c>
      <c r="AQ1740" s="4"/>
      <c r="AR1740" s="4"/>
      <c r="AS1740" s="4"/>
      <c r="AT1740" s="4"/>
      <c r="AU1740" s="4"/>
      <c r="AV1740" s="4"/>
      <c r="AW1740" s="4"/>
      <c r="AX1740" s="4"/>
      <c r="AY1740" s="4"/>
      <c r="AZ1740" s="4"/>
      <c r="BA1740" s="4"/>
      <c r="BB1740" s="4"/>
      <c r="BC1740" s="4"/>
      <c r="BD1740" s="4"/>
      <c r="BE1740" s="4"/>
      <c r="BF1740" s="4"/>
      <c r="BG1740" s="4"/>
      <c r="BH1740" s="4"/>
      <c r="BI1740" s="4"/>
      <c r="BJ1740" s="4"/>
      <c r="BK1740" s="4"/>
      <c r="BL1740" s="4"/>
      <c r="BM1740" s="4"/>
      <c r="BN1740" s="4"/>
      <c r="BO1740" s="4"/>
      <c r="BP1740" s="4"/>
      <c r="BQ1740" s="4"/>
      <c r="BR1740" s="4"/>
      <c r="BS1740" s="4"/>
      <c r="BT1740" s="4"/>
      <c r="BU1740" s="4"/>
      <c r="BV1740" s="4"/>
      <c r="BW1740" s="4"/>
      <c r="BX1740" s="4"/>
      <c r="BY1740" s="4"/>
      <c r="BZ1740" s="4"/>
      <c r="CA1740" s="4"/>
      <c r="CB1740" s="4"/>
      <c r="CC1740" s="4"/>
      <c r="CD1740" s="4"/>
      <c r="CE1740" s="4"/>
      <c r="CF1740" s="4"/>
      <c r="CG1740" s="4"/>
      <c r="CH1740" s="4"/>
      <c r="CI1740" s="4"/>
      <c r="CJ1740" s="4"/>
      <c r="CK1740" s="4"/>
      <c r="CL1740" s="4"/>
      <c r="CM1740" s="4"/>
    </row>
    <row r="1741" ht="14.25" customHeight="1">
      <c r="A1741" s="1" t="str">
        <f t="shared" si="338"/>
        <v>Giữ chỗ</v>
      </c>
      <c r="B1741" s="3" t="str">
        <f t="shared" si="339"/>
        <v>OK</v>
      </c>
      <c r="C1741" s="4" t="s">
        <v>7716</v>
      </c>
      <c r="D1741" s="4"/>
      <c r="E1741" s="4"/>
      <c r="F1741" s="4" t="s">
        <v>7717</v>
      </c>
      <c r="G1741" s="4"/>
      <c r="H1741" s="4"/>
      <c r="I1741" s="4"/>
      <c r="J1741" s="4"/>
      <c r="K1741" s="4"/>
      <c r="L1741" s="4"/>
      <c r="M1741" s="4" t="s">
        <v>47</v>
      </c>
      <c r="N1741" s="4" t="s">
        <v>8</v>
      </c>
      <c r="O1741" s="4" t="s">
        <v>1189</v>
      </c>
      <c r="P1741" s="4" t="s">
        <v>1190</v>
      </c>
      <c r="Q1741" s="4"/>
      <c r="R1741" s="4"/>
      <c r="S1741" s="4"/>
      <c r="T1741" s="4"/>
      <c r="U1741" s="4"/>
      <c r="V1741" s="4"/>
      <c r="W1741" s="4"/>
      <c r="X1741" s="4"/>
      <c r="Y1741" s="4"/>
      <c r="Z1741" s="4"/>
      <c r="AA1741" s="4">
        <v>1774.0</v>
      </c>
      <c r="AB1741" s="4" t="s">
        <v>49</v>
      </c>
      <c r="AC1741" s="4"/>
      <c r="AD1741" s="4"/>
      <c r="AE1741" s="4"/>
      <c r="AF1741" s="4"/>
      <c r="AG1741" s="4"/>
      <c r="AH1741" s="4"/>
      <c r="AI1741" s="4"/>
      <c r="AJ1741" s="4"/>
      <c r="AK1741" s="4"/>
      <c r="AL1741" s="4"/>
      <c r="AM1741" s="4"/>
      <c r="AN1741" s="4"/>
      <c r="AO1741" s="4"/>
      <c r="AP1741" s="4" t="str">
        <f>VLOOKUP(AA1742,[1]Trộn!AA1741:AB4733,2,FALSE)</f>
        <v>#ERROR!</v>
      </c>
      <c r="AQ1741" s="4"/>
      <c r="AR1741" s="4"/>
      <c r="AS1741" s="4"/>
      <c r="AT1741" s="4"/>
      <c r="AU1741" s="4"/>
      <c r="AV1741" s="4"/>
      <c r="AW1741" s="4"/>
      <c r="AX1741" s="4"/>
      <c r="AY1741" s="4"/>
      <c r="AZ1741" s="4"/>
      <c r="BA1741" s="4"/>
      <c r="BB1741" s="4"/>
      <c r="BC1741" s="4"/>
      <c r="BD1741" s="4"/>
      <c r="BE1741" s="4"/>
      <c r="BF1741" s="4"/>
      <c r="BG1741" s="4"/>
      <c r="BH1741" s="4"/>
      <c r="BI1741" s="4"/>
      <c r="BJ1741" s="4"/>
      <c r="BK1741" s="4"/>
      <c r="BL1741" s="4"/>
      <c r="BM1741" s="4"/>
      <c r="BN1741" s="4"/>
      <c r="BO1741" s="4"/>
      <c r="BP1741" s="4"/>
      <c r="BQ1741" s="4"/>
      <c r="BR1741" s="4"/>
      <c r="BS1741" s="4"/>
      <c r="BT1741" s="4"/>
      <c r="BU1741" s="4"/>
      <c r="BV1741" s="4"/>
      <c r="BW1741" s="4"/>
      <c r="BX1741" s="4"/>
      <c r="BY1741" s="4"/>
      <c r="BZ1741" s="4"/>
      <c r="CA1741" s="4"/>
      <c r="CB1741" s="4"/>
      <c r="CC1741" s="4"/>
      <c r="CD1741" s="4"/>
      <c r="CE1741" s="4"/>
      <c r="CF1741" s="4"/>
      <c r="CG1741" s="4"/>
      <c r="CH1741" s="4"/>
      <c r="CI1741" s="4"/>
      <c r="CJ1741" s="4"/>
      <c r="CK1741" s="4"/>
      <c r="CL1741" s="4"/>
      <c r="CM1741" s="4"/>
    </row>
    <row r="1742" ht="14.25" customHeight="1">
      <c r="A1742" s="1" t="str">
        <f t="shared" si="338"/>
        <v>Giữ chỗ</v>
      </c>
      <c r="B1742" s="3" t="str">
        <f t="shared" si="339"/>
        <v>OK</v>
      </c>
      <c r="C1742" s="4" t="s">
        <v>7716</v>
      </c>
      <c r="D1742" s="4"/>
      <c r="E1742" s="4"/>
      <c r="F1742" s="4"/>
      <c r="G1742" s="4"/>
      <c r="H1742" s="4"/>
      <c r="I1742" s="4"/>
      <c r="J1742" s="4"/>
      <c r="K1742" s="4"/>
      <c r="L1742" s="4"/>
      <c r="M1742" s="4" t="s">
        <v>47</v>
      </c>
      <c r="N1742" s="4" t="s">
        <v>8</v>
      </c>
      <c r="O1742" s="4" t="s">
        <v>1189</v>
      </c>
      <c r="P1742" s="4" t="s">
        <v>1190</v>
      </c>
      <c r="Q1742" s="4"/>
      <c r="R1742" s="4"/>
      <c r="S1742" s="4"/>
      <c r="T1742" s="4"/>
      <c r="U1742" s="4"/>
      <c r="V1742" s="4"/>
      <c r="W1742" s="4"/>
      <c r="X1742" s="4"/>
      <c r="Y1742" s="4"/>
      <c r="Z1742" s="4"/>
      <c r="AA1742" s="4">
        <v>1775.0</v>
      </c>
      <c r="AB1742" s="4" t="s">
        <v>49</v>
      </c>
      <c r="AC1742" s="4"/>
      <c r="AD1742" s="4"/>
      <c r="AE1742" s="4"/>
      <c r="AF1742" s="4"/>
      <c r="AG1742" s="4"/>
      <c r="AH1742" s="4"/>
      <c r="AI1742" s="4"/>
      <c r="AJ1742" s="4"/>
      <c r="AK1742" s="4"/>
      <c r="AL1742" s="4"/>
      <c r="AM1742" s="4"/>
      <c r="AN1742" s="4"/>
      <c r="AO1742" s="4"/>
      <c r="AP1742" s="4" t="str">
        <f>VLOOKUP(AA1743,[1]Trộn!AA1742:AB4734,2,FALSE)</f>
        <v>#ERROR!</v>
      </c>
      <c r="AQ1742" s="4"/>
      <c r="AR1742" s="4"/>
      <c r="AS1742" s="4"/>
      <c r="AT1742" s="4"/>
      <c r="AU1742" s="4"/>
      <c r="AV1742" s="4"/>
      <c r="AW1742" s="4"/>
      <c r="AX1742" s="4"/>
      <c r="AY1742" s="4"/>
      <c r="AZ1742" s="4"/>
      <c r="BA1742" s="4"/>
      <c r="BB1742" s="4"/>
      <c r="BC1742" s="4"/>
      <c r="BD1742" s="4"/>
      <c r="BE1742" s="4"/>
      <c r="BF1742" s="4"/>
      <c r="BG1742" s="4"/>
      <c r="BH1742" s="4"/>
      <c r="BI1742" s="4"/>
      <c r="BJ1742" s="4"/>
      <c r="BK1742" s="4"/>
      <c r="BL1742" s="4"/>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c r="CL1742" s="4"/>
      <c r="CM1742" s="4"/>
    </row>
    <row r="1743" ht="14.25" customHeight="1">
      <c r="A1743" s="1" t="str">
        <f t="shared" si="338"/>
        <v/>
      </c>
      <c r="B1743" s="3">
        <f t="shared" si="339"/>
        <v>0</v>
      </c>
      <c r="C1743" s="4" t="s">
        <v>7716</v>
      </c>
      <c r="D1743" s="4"/>
      <c r="E1743" s="4"/>
      <c r="F1743" s="4" t="s">
        <v>7717</v>
      </c>
      <c r="G1743" s="4"/>
      <c r="H1743" s="4"/>
      <c r="I1743" s="4"/>
      <c r="J1743" s="4"/>
      <c r="K1743" s="4"/>
      <c r="L1743" s="4"/>
      <c r="M1743" s="4"/>
      <c r="N1743" s="4"/>
      <c r="O1743" s="4"/>
      <c r="P1743" s="4" t="s">
        <v>8310</v>
      </c>
      <c r="Q1743" s="4" t="s">
        <v>8</v>
      </c>
      <c r="R1743" s="4" t="s">
        <v>8311</v>
      </c>
      <c r="S1743" s="4" t="s">
        <v>8312</v>
      </c>
      <c r="T1743" s="4" t="s">
        <v>8313</v>
      </c>
      <c r="U1743" s="4" t="s">
        <v>8314</v>
      </c>
      <c r="V1743" s="4" t="s">
        <v>8315</v>
      </c>
      <c r="W1743" s="4" t="s">
        <v>8316</v>
      </c>
      <c r="X1743" s="4" t="s">
        <v>151</v>
      </c>
      <c r="Y1743" s="4"/>
      <c r="Z1743" s="4" t="s">
        <v>8317</v>
      </c>
      <c r="AA1743" s="4">
        <v>1776.0</v>
      </c>
      <c r="AB1743" s="4" t="s">
        <v>49</v>
      </c>
      <c r="AC1743" s="4"/>
      <c r="AD1743" s="4"/>
      <c r="AE1743" s="4"/>
      <c r="AF1743" s="4"/>
      <c r="AG1743" s="4"/>
      <c r="AH1743" s="4"/>
      <c r="AI1743" s="4"/>
      <c r="AJ1743" s="4"/>
      <c r="AK1743" s="4"/>
      <c r="AL1743" s="4"/>
      <c r="AM1743" s="4"/>
      <c r="AN1743" s="4"/>
      <c r="AO1743" s="4"/>
      <c r="AP1743" s="4" t="str">
        <f>VLOOKUP(AA1744,[1]Trộn!AA1743:AB4735,2,FALSE)</f>
        <v>#ERROR!</v>
      </c>
      <c r="AQ1743" s="4"/>
      <c r="AR1743" s="4"/>
      <c r="AS1743" s="4"/>
      <c r="AT1743" s="4"/>
      <c r="AU1743" s="4"/>
      <c r="AV1743" s="4"/>
      <c r="AW1743" s="4"/>
      <c r="AX1743" s="4"/>
      <c r="AY1743" s="4"/>
      <c r="AZ1743" s="4"/>
      <c r="BA1743" s="4"/>
      <c r="BB1743" s="4"/>
      <c r="BC1743" s="4"/>
      <c r="BD1743" s="4"/>
      <c r="BE1743" s="4"/>
      <c r="BF1743" s="4"/>
      <c r="BG1743" s="4"/>
      <c r="BH1743" s="4"/>
      <c r="BI1743" s="4"/>
      <c r="BJ1743" s="4"/>
      <c r="BK1743" s="4"/>
      <c r="BL1743" s="4"/>
      <c r="BM1743" s="4"/>
      <c r="BN1743" s="4"/>
      <c r="BO1743" s="4"/>
      <c r="BP1743" s="4"/>
      <c r="BQ1743" s="4"/>
      <c r="BR1743" s="4"/>
      <c r="BS1743" s="4"/>
      <c r="BT1743" s="4"/>
      <c r="BU1743" s="4"/>
      <c r="BV1743" s="4"/>
      <c r="BW1743" s="4"/>
      <c r="BX1743" s="4"/>
      <c r="BY1743" s="4"/>
      <c r="BZ1743" s="4"/>
      <c r="CA1743" s="4"/>
      <c r="CB1743" s="4"/>
      <c r="CC1743" s="4"/>
      <c r="CD1743" s="4"/>
      <c r="CE1743" s="4"/>
      <c r="CF1743" s="4"/>
      <c r="CG1743" s="4"/>
      <c r="CH1743" s="4"/>
      <c r="CI1743" s="4"/>
      <c r="CJ1743" s="4"/>
      <c r="CK1743" s="4"/>
      <c r="CL1743" s="4"/>
      <c r="CM1743" s="4"/>
    </row>
    <row r="1744" ht="14.25" customHeight="1">
      <c r="A1744" s="1" t="str">
        <f t="shared" si="338"/>
        <v/>
      </c>
      <c r="B1744" s="3">
        <f t="shared" si="339"/>
        <v>0</v>
      </c>
      <c r="C1744" s="4" t="s">
        <v>7716</v>
      </c>
      <c r="D1744" s="4"/>
      <c r="E1744" s="4"/>
      <c r="F1744" s="4"/>
      <c r="G1744" s="4"/>
      <c r="H1744" s="4"/>
      <c r="I1744" s="4"/>
      <c r="J1744" s="4"/>
      <c r="K1744" s="4"/>
      <c r="L1744" s="4"/>
      <c r="M1744" s="4"/>
      <c r="N1744" s="4"/>
      <c r="O1744" s="4"/>
      <c r="P1744" s="4"/>
      <c r="Q1744" s="4" t="s">
        <v>9</v>
      </c>
      <c r="R1744" s="4" t="s">
        <v>8318</v>
      </c>
      <c r="S1744" s="4"/>
      <c r="T1744" s="4"/>
      <c r="U1744" s="4"/>
      <c r="V1744" s="4"/>
      <c r="W1744" s="4"/>
      <c r="X1744" s="4"/>
      <c r="Y1744" s="4"/>
      <c r="Z1744" s="4" t="s">
        <v>8319</v>
      </c>
      <c r="AA1744" s="4">
        <v>1777.0</v>
      </c>
      <c r="AB1744" s="4" t="s">
        <v>49</v>
      </c>
      <c r="AC1744" s="4"/>
      <c r="AD1744" s="4"/>
      <c r="AE1744" s="4"/>
      <c r="AF1744" s="4"/>
      <c r="AG1744" s="4"/>
      <c r="AH1744" s="4"/>
      <c r="AI1744" s="4"/>
      <c r="AJ1744" s="4"/>
      <c r="AK1744" s="4"/>
      <c r="AL1744" s="4"/>
      <c r="AM1744" s="4"/>
      <c r="AN1744" s="4"/>
      <c r="AO1744" s="4"/>
      <c r="AP1744" s="4" t="str">
        <f>VLOOKUP(AA1745,[1]Trộn!AA1744:AB4736,2,FALSE)</f>
        <v>#ERROR!</v>
      </c>
      <c r="AQ1744" s="4"/>
      <c r="AR1744" s="4"/>
      <c r="AS1744" s="4"/>
      <c r="AT1744" s="4"/>
      <c r="AU1744" s="4"/>
      <c r="AV1744" s="4"/>
      <c r="AW1744" s="4"/>
      <c r="AX1744" s="4"/>
      <c r="AY1744" s="4"/>
      <c r="AZ1744" s="4"/>
      <c r="BA1744" s="4"/>
      <c r="BB1744" s="4"/>
      <c r="BC1744" s="4"/>
      <c r="BD1744" s="4"/>
      <c r="BE1744" s="4"/>
      <c r="BF1744" s="4"/>
      <c r="BG1744" s="4"/>
      <c r="BH1744" s="4"/>
      <c r="BI1744" s="4"/>
      <c r="BJ1744" s="4"/>
      <c r="BK1744" s="4"/>
      <c r="BL1744" s="4"/>
      <c r="BM1744" s="4"/>
      <c r="BN1744" s="4"/>
      <c r="BO1744" s="4"/>
      <c r="BP1744" s="4"/>
      <c r="BQ1744" s="4"/>
      <c r="BR1744" s="4"/>
      <c r="BS1744" s="4"/>
      <c r="BT1744" s="4"/>
      <c r="BU1744" s="4"/>
      <c r="BV1744" s="4"/>
      <c r="BW1744" s="4"/>
      <c r="BX1744" s="4"/>
      <c r="BY1744" s="4"/>
      <c r="BZ1744" s="4"/>
      <c r="CA1744" s="4"/>
      <c r="CB1744" s="4"/>
      <c r="CC1744" s="4"/>
      <c r="CD1744" s="4"/>
      <c r="CE1744" s="4"/>
      <c r="CF1744" s="4"/>
      <c r="CG1744" s="4"/>
      <c r="CH1744" s="4"/>
      <c r="CI1744" s="4"/>
      <c r="CJ1744" s="4"/>
      <c r="CK1744" s="4"/>
      <c r="CL1744" s="4"/>
      <c r="CM1744" s="4"/>
    </row>
    <row r="1745" ht="14.25" customHeight="1">
      <c r="A1745" s="1" t="str">
        <f t="shared" si="338"/>
        <v>Giữ chỗ</v>
      </c>
      <c r="B1745" s="3" t="str">
        <f t="shared" si="339"/>
        <v>OK</v>
      </c>
      <c r="C1745" s="4" t="s">
        <v>7718</v>
      </c>
      <c r="D1745" s="4"/>
      <c r="E1745" s="4"/>
      <c r="F1745" s="4" t="s">
        <v>7719</v>
      </c>
      <c r="G1745" s="4"/>
      <c r="H1745" s="4"/>
      <c r="I1745" s="4"/>
      <c r="J1745" s="4"/>
      <c r="K1745" s="4"/>
      <c r="L1745" s="4"/>
      <c r="M1745" s="4" t="s">
        <v>47</v>
      </c>
      <c r="N1745" s="4" t="s">
        <v>8</v>
      </c>
      <c r="O1745" s="4" t="s">
        <v>804</v>
      </c>
      <c r="P1745" s="4" t="s">
        <v>884</v>
      </c>
      <c r="Q1745" s="4"/>
      <c r="R1745" s="4"/>
      <c r="S1745" s="4"/>
      <c r="T1745" s="4"/>
      <c r="U1745" s="4"/>
      <c r="V1745" s="4"/>
      <c r="W1745" s="4"/>
      <c r="X1745" s="4"/>
      <c r="Y1745" s="4"/>
      <c r="Z1745" s="4"/>
      <c r="AA1745" s="4">
        <v>1778.0</v>
      </c>
      <c r="AB1745" s="4" t="s">
        <v>49</v>
      </c>
      <c r="AC1745" s="4"/>
      <c r="AD1745" s="4"/>
      <c r="AE1745" s="4"/>
      <c r="AF1745" s="4"/>
      <c r="AG1745" s="4"/>
      <c r="AH1745" s="4"/>
      <c r="AI1745" s="4"/>
      <c r="AJ1745" s="4"/>
      <c r="AK1745" s="4"/>
      <c r="AL1745" s="4"/>
      <c r="AM1745" s="4"/>
      <c r="AN1745" s="4"/>
      <c r="AO1745" s="4"/>
      <c r="AP1745" s="4" t="str">
        <f>VLOOKUP(AA1746,[1]Trộn!AA1745:AB4737,2,FALSE)</f>
        <v>#ERROR!</v>
      </c>
      <c r="AQ1745" s="4"/>
      <c r="AR1745" s="4"/>
      <c r="AS1745" s="4"/>
      <c r="AT1745" s="4"/>
      <c r="AU1745" s="4"/>
      <c r="AV1745" s="4"/>
      <c r="AW1745" s="4"/>
      <c r="AX1745" s="4"/>
      <c r="AY1745" s="4"/>
      <c r="AZ1745" s="4"/>
      <c r="BA1745" s="4"/>
      <c r="BB1745" s="4"/>
      <c r="BC1745" s="4"/>
      <c r="BD1745" s="4"/>
      <c r="BE1745" s="4"/>
      <c r="BF1745" s="4"/>
      <c r="BG1745" s="4"/>
      <c r="BH1745" s="4"/>
      <c r="BI1745" s="4"/>
      <c r="BJ1745" s="4"/>
      <c r="BK1745" s="4"/>
      <c r="BL1745" s="4"/>
      <c r="BM1745" s="4"/>
      <c r="BN1745" s="4"/>
      <c r="BO1745" s="4"/>
      <c r="BP1745" s="4"/>
      <c r="BQ1745" s="4"/>
      <c r="BR1745" s="4"/>
      <c r="BS1745" s="4"/>
      <c r="BT1745" s="4"/>
      <c r="BU1745" s="4"/>
      <c r="BV1745" s="4"/>
      <c r="BW1745" s="4"/>
      <c r="BX1745" s="4"/>
      <c r="BY1745" s="4"/>
      <c r="BZ1745" s="4"/>
      <c r="CA1745" s="4"/>
      <c r="CB1745" s="4"/>
      <c r="CC1745" s="4"/>
      <c r="CD1745" s="4"/>
      <c r="CE1745" s="4"/>
      <c r="CF1745" s="4"/>
      <c r="CG1745" s="4"/>
      <c r="CH1745" s="4"/>
      <c r="CI1745" s="4"/>
      <c r="CJ1745" s="4"/>
      <c r="CK1745" s="4"/>
      <c r="CL1745" s="4"/>
      <c r="CM1745" s="4"/>
    </row>
    <row r="1746" ht="14.25" customHeight="1">
      <c r="A1746" s="1" t="str">
        <f t="shared" si="338"/>
        <v>Giữ chỗ</v>
      </c>
      <c r="B1746" s="3" t="str">
        <f t="shared" si="339"/>
        <v>OK</v>
      </c>
      <c r="C1746" s="4" t="s">
        <v>7718</v>
      </c>
      <c r="D1746" s="4"/>
      <c r="E1746" s="4"/>
      <c r="F1746" s="4"/>
      <c r="G1746" s="4"/>
      <c r="H1746" s="4"/>
      <c r="I1746" s="4"/>
      <c r="J1746" s="4"/>
      <c r="K1746" s="4"/>
      <c r="L1746" s="4"/>
      <c r="M1746" s="4" t="s">
        <v>47</v>
      </c>
      <c r="N1746" s="4" t="s">
        <v>8</v>
      </c>
      <c r="O1746" s="4" t="s">
        <v>804</v>
      </c>
      <c r="P1746" s="4" t="s">
        <v>884</v>
      </c>
      <c r="Q1746" s="4"/>
      <c r="R1746" s="4"/>
      <c r="S1746" s="4"/>
      <c r="T1746" s="4"/>
      <c r="U1746" s="4"/>
      <c r="V1746" s="4"/>
      <c r="W1746" s="4"/>
      <c r="X1746" s="4"/>
      <c r="Y1746" s="4"/>
      <c r="Z1746" s="4"/>
      <c r="AA1746" s="4">
        <v>1779.0</v>
      </c>
      <c r="AB1746" s="4" t="s">
        <v>49</v>
      </c>
      <c r="AC1746" s="4"/>
      <c r="AD1746" s="4"/>
      <c r="AE1746" s="4"/>
      <c r="AF1746" s="4"/>
      <c r="AG1746" s="4"/>
      <c r="AH1746" s="4"/>
      <c r="AI1746" s="4"/>
      <c r="AJ1746" s="4"/>
      <c r="AK1746" s="4"/>
      <c r="AL1746" s="4"/>
      <c r="AM1746" s="4"/>
      <c r="AN1746" s="4"/>
      <c r="AO1746" s="4"/>
      <c r="AP1746" s="4" t="str">
        <f>VLOOKUP(AA1747,[1]Trộn!AA1746:AB4738,2,FALSE)</f>
        <v>#ERROR!</v>
      </c>
      <c r="AQ1746" s="4"/>
      <c r="AR1746" s="4"/>
      <c r="AS1746" s="4"/>
      <c r="AT1746" s="4"/>
      <c r="AU1746" s="4"/>
      <c r="AV1746" s="4"/>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row>
    <row r="1747" ht="14.25" customHeight="1">
      <c r="A1747" s="1" t="str">
        <f t="shared" si="338"/>
        <v/>
      </c>
      <c r="B1747" s="3">
        <f t="shared" si="339"/>
        <v>0</v>
      </c>
      <c r="C1747" s="4" t="s">
        <v>7718</v>
      </c>
      <c r="D1747" s="4"/>
      <c r="E1747" s="4"/>
      <c r="F1747" s="4" t="s">
        <v>7719</v>
      </c>
      <c r="G1747" s="4"/>
      <c r="H1747" s="4"/>
      <c r="I1747" s="4"/>
      <c r="J1747" s="4"/>
      <c r="K1747" s="4"/>
      <c r="L1747" s="4"/>
      <c r="M1747" s="4"/>
      <c r="N1747" s="4"/>
      <c r="O1747" s="4"/>
      <c r="P1747" s="4" t="s">
        <v>8320</v>
      </c>
      <c r="Q1747" s="4" t="s">
        <v>5</v>
      </c>
      <c r="R1747" s="4" t="s">
        <v>8321</v>
      </c>
      <c r="S1747" s="4" t="s">
        <v>114</v>
      </c>
      <c r="T1747" s="4" t="s">
        <v>115</v>
      </c>
      <c r="U1747" s="4" t="s">
        <v>116</v>
      </c>
      <c r="V1747" s="4" t="s">
        <v>117</v>
      </c>
      <c r="W1747" s="4" t="s">
        <v>118</v>
      </c>
      <c r="X1747" s="4" t="s">
        <v>242</v>
      </c>
      <c r="Y1747" s="4"/>
      <c r="Z1747" s="4" t="s">
        <v>8322</v>
      </c>
      <c r="AA1747" s="4">
        <v>1780.0</v>
      </c>
      <c r="AB1747" s="4" t="s">
        <v>49</v>
      </c>
      <c r="AC1747" s="4"/>
      <c r="AD1747" s="4"/>
      <c r="AE1747" s="4"/>
      <c r="AF1747" s="4"/>
      <c r="AG1747" s="4"/>
      <c r="AH1747" s="4"/>
      <c r="AI1747" s="4"/>
      <c r="AJ1747" s="4"/>
      <c r="AK1747" s="4"/>
      <c r="AL1747" s="4"/>
      <c r="AM1747" s="4"/>
      <c r="AN1747" s="4"/>
      <c r="AO1747" s="4"/>
      <c r="AP1747" s="4" t="str">
        <f>VLOOKUP(AA1748,[1]Trộn!AA1747:AB4739,2,FALSE)</f>
        <v>#ERROR!</v>
      </c>
      <c r="AQ1747" s="4"/>
      <c r="AR1747" s="4"/>
      <c r="AS1747" s="4"/>
      <c r="AT1747" s="4"/>
      <c r="AU1747" s="4"/>
      <c r="AV1747" s="4"/>
      <c r="AW1747" s="4"/>
      <c r="AX1747" s="4"/>
      <c r="AY1747" s="4"/>
      <c r="AZ1747" s="4"/>
      <c r="BA1747" s="4"/>
      <c r="BB1747" s="4"/>
      <c r="BC1747" s="4"/>
      <c r="BD1747" s="4"/>
      <c r="BE1747" s="4"/>
      <c r="BF1747" s="4"/>
      <c r="BG1747" s="4"/>
      <c r="BH1747" s="4"/>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c r="CL1747" s="4"/>
      <c r="CM1747" s="4"/>
    </row>
    <row r="1748" ht="14.25" customHeight="1">
      <c r="A1748" s="1" t="str">
        <f t="shared" si="338"/>
        <v/>
      </c>
      <c r="B1748" s="3">
        <f t="shared" si="339"/>
        <v>0</v>
      </c>
      <c r="C1748" s="4" t="s">
        <v>7718</v>
      </c>
      <c r="D1748" s="4"/>
      <c r="E1748" s="4"/>
      <c r="F1748" s="4"/>
      <c r="G1748" s="4"/>
      <c r="H1748" s="4"/>
      <c r="I1748" s="4"/>
      <c r="J1748" s="4"/>
      <c r="K1748" s="4"/>
      <c r="L1748" s="4"/>
      <c r="M1748" s="4"/>
      <c r="N1748" s="4"/>
      <c r="O1748" s="4"/>
      <c r="P1748" s="4"/>
      <c r="Q1748" s="4" t="s">
        <v>5</v>
      </c>
      <c r="R1748" s="4" t="s">
        <v>8323</v>
      </c>
      <c r="S1748" s="4" t="s">
        <v>114</v>
      </c>
      <c r="T1748" s="4" t="s">
        <v>115</v>
      </c>
      <c r="U1748" s="4" t="s">
        <v>116</v>
      </c>
      <c r="V1748" s="4" t="s">
        <v>117</v>
      </c>
      <c r="W1748" s="4" t="s">
        <v>118</v>
      </c>
      <c r="X1748" s="4" t="s">
        <v>150</v>
      </c>
      <c r="Y1748" s="4"/>
      <c r="Z1748" s="4" t="s">
        <v>8324</v>
      </c>
      <c r="AA1748" s="4">
        <v>1781.0</v>
      </c>
      <c r="AB1748" s="4" t="s">
        <v>49</v>
      </c>
      <c r="AC1748" s="4"/>
      <c r="AD1748" s="4"/>
      <c r="AE1748" s="4"/>
      <c r="AF1748" s="4"/>
      <c r="AG1748" s="4"/>
      <c r="AH1748" s="4"/>
      <c r="AI1748" s="4"/>
      <c r="AJ1748" s="4"/>
      <c r="AK1748" s="4"/>
      <c r="AL1748" s="4"/>
      <c r="AM1748" s="4"/>
      <c r="AN1748" s="4"/>
      <c r="AO1748" s="4"/>
      <c r="AP1748" s="4" t="str">
        <f>VLOOKUP(AA1749,[1]Trộn!AA1748:AB4740,2,FALSE)</f>
        <v>#ERROR!</v>
      </c>
      <c r="AQ1748" s="4"/>
      <c r="AR1748" s="4"/>
      <c r="AS1748" s="4"/>
      <c r="AT1748" s="4"/>
      <c r="AU1748" s="4"/>
      <c r="AV1748" s="4"/>
      <c r="AW1748" s="4"/>
      <c r="AX1748" s="4"/>
      <c r="AY1748" s="4"/>
      <c r="AZ1748" s="4"/>
      <c r="BA1748" s="4"/>
      <c r="BB1748" s="4"/>
      <c r="BC1748" s="4"/>
      <c r="BD1748" s="4"/>
      <c r="BE1748" s="4"/>
      <c r="BF1748" s="4"/>
      <c r="BG1748" s="4"/>
      <c r="BH1748" s="4"/>
      <c r="BI1748" s="4"/>
      <c r="BJ1748" s="4"/>
      <c r="BK1748" s="4"/>
      <c r="BL1748" s="4"/>
      <c r="BM1748" s="4"/>
      <c r="BN1748" s="4"/>
      <c r="BO1748" s="4"/>
      <c r="BP1748" s="4"/>
      <c r="BQ1748" s="4"/>
      <c r="BR1748" s="4"/>
      <c r="BS1748" s="4"/>
      <c r="BT1748" s="4"/>
      <c r="BU1748" s="4"/>
      <c r="BV1748" s="4"/>
      <c r="BW1748" s="4"/>
      <c r="BX1748" s="4"/>
      <c r="BY1748" s="4"/>
      <c r="BZ1748" s="4"/>
      <c r="CA1748" s="4"/>
      <c r="CB1748" s="4"/>
      <c r="CC1748" s="4"/>
      <c r="CD1748" s="4"/>
      <c r="CE1748" s="4"/>
      <c r="CF1748" s="4"/>
      <c r="CG1748" s="4"/>
      <c r="CH1748" s="4"/>
      <c r="CI1748" s="4"/>
      <c r="CJ1748" s="4"/>
      <c r="CK1748" s="4"/>
      <c r="CL1748" s="4"/>
      <c r="CM1748" s="4"/>
    </row>
    <row r="1749" ht="14.25" customHeight="1">
      <c r="A1749" s="1" t="str">
        <f t="shared" si="338"/>
        <v>OK</v>
      </c>
      <c r="B1749" s="3" t="str">
        <f t="shared" si="339"/>
        <v>OK</v>
      </c>
      <c r="C1749" s="4" t="s">
        <v>7726</v>
      </c>
      <c r="D1749" s="4"/>
      <c r="E1749" s="4"/>
      <c r="F1749" s="4" t="s">
        <v>7727</v>
      </c>
      <c r="G1749" s="4" t="s">
        <v>7728</v>
      </c>
      <c r="H1749" s="4"/>
      <c r="I1749" s="4"/>
      <c r="J1749" s="4"/>
      <c r="K1749" s="4"/>
      <c r="L1749" s="4"/>
      <c r="M1749" s="4" t="s">
        <v>47</v>
      </c>
      <c r="N1749" s="4" t="s">
        <v>8</v>
      </c>
      <c r="O1749" s="4" t="s">
        <v>1905</v>
      </c>
      <c r="P1749" s="4" t="s">
        <v>1927</v>
      </c>
      <c r="Q1749" s="4"/>
      <c r="R1749" s="4" t="s">
        <v>7729</v>
      </c>
      <c r="S1749" s="4" t="s">
        <v>7730</v>
      </c>
      <c r="T1749" s="4" t="s">
        <v>7731</v>
      </c>
      <c r="U1749" s="4" t="s">
        <v>7732</v>
      </c>
      <c r="V1749" s="4" t="s">
        <v>7733</v>
      </c>
      <c r="W1749" s="4" t="s">
        <v>7734</v>
      </c>
      <c r="X1749" s="4" t="s">
        <v>242</v>
      </c>
      <c r="Y1749" s="4" t="s">
        <v>7735</v>
      </c>
      <c r="Z1749" s="4"/>
      <c r="AA1749" s="4">
        <v>1782.0</v>
      </c>
      <c r="AB1749" s="4" t="s">
        <v>49</v>
      </c>
      <c r="AC1749" s="4"/>
      <c r="AD1749" s="4"/>
      <c r="AE1749" s="4"/>
      <c r="AF1749" s="4"/>
      <c r="AG1749" s="4"/>
      <c r="AH1749" s="4"/>
      <c r="AI1749" s="4"/>
      <c r="AJ1749" s="4"/>
      <c r="AK1749" s="4"/>
      <c r="AL1749" s="4"/>
      <c r="AM1749" s="4"/>
      <c r="AN1749" s="4"/>
      <c r="AO1749" s="4"/>
      <c r="AP1749" s="4" t="str">
        <f>VLOOKUP(AA1750,[1]Trộn!AA1749:AB4741,2,FALSE)</f>
        <v>#ERROR!</v>
      </c>
      <c r="AQ1749" s="4"/>
      <c r="AR1749" s="4"/>
      <c r="AS1749" s="4"/>
      <c r="AT1749" s="4"/>
      <c r="AU1749" s="4"/>
      <c r="AV1749" s="4"/>
      <c r="AW1749" s="4"/>
      <c r="AX1749" s="4"/>
      <c r="AY1749" s="4"/>
      <c r="AZ1749" s="4"/>
      <c r="BA1749" s="4"/>
      <c r="BB1749" s="4"/>
      <c r="BC1749" s="4"/>
      <c r="BD1749" s="4"/>
      <c r="BE1749" s="4"/>
      <c r="BF1749" s="4"/>
      <c r="BG1749" s="4"/>
      <c r="BH1749" s="4"/>
      <c r="BI1749" s="4"/>
      <c r="BJ1749" s="4"/>
      <c r="BK1749" s="4"/>
      <c r="BL1749" s="4"/>
      <c r="BM1749" s="4"/>
      <c r="BN1749" s="4"/>
      <c r="BO1749" s="4"/>
      <c r="BP1749" s="4"/>
      <c r="BQ1749" s="4"/>
      <c r="BR1749" s="4"/>
      <c r="BS1749" s="4"/>
      <c r="BT1749" s="4"/>
      <c r="BU1749" s="4"/>
      <c r="BV1749" s="4"/>
      <c r="BW1749" s="4"/>
      <c r="BX1749" s="4"/>
      <c r="BY1749" s="4"/>
      <c r="BZ1749" s="4"/>
      <c r="CA1749" s="4"/>
      <c r="CB1749" s="4"/>
      <c r="CC1749" s="4"/>
      <c r="CD1749" s="4"/>
      <c r="CE1749" s="4"/>
      <c r="CF1749" s="4"/>
      <c r="CG1749" s="4"/>
      <c r="CH1749" s="4"/>
      <c r="CI1749" s="4"/>
      <c r="CJ1749" s="4"/>
      <c r="CK1749" s="4"/>
      <c r="CL1749" s="4"/>
      <c r="CM1749" s="4"/>
    </row>
    <row r="1750" ht="14.25" customHeight="1">
      <c r="A1750" s="1" t="str">
        <f t="shared" si="338"/>
        <v/>
      </c>
      <c r="B1750" s="3" t="str">
        <f t="shared" si="339"/>
        <v>Tự do chọn</v>
      </c>
      <c r="C1750" s="4" t="s">
        <v>7726</v>
      </c>
      <c r="D1750" s="4"/>
      <c r="E1750" s="4"/>
      <c r="F1750" s="4" t="s">
        <v>7727</v>
      </c>
      <c r="G1750" s="4" t="s">
        <v>7728</v>
      </c>
      <c r="H1750" s="4"/>
      <c r="I1750" s="4"/>
      <c r="J1750" s="4"/>
      <c r="K1750" s="4"/>
      <c r="L1750" s="4"/>
      <c r="M1750" s="4" t="s">
        <v>49</v>
      </c>
      <c r="N1750" s="4" t="s">
        <v>8</v>
      </c>
      <c r="O1750" s="4"/>
      <c r="P1750" s="4"/>
      <c r="Q1750" s="4"/>
      <c r="R1750" s="4"/>
      <c r="S1750" s="4"/>
      <c r="T1750" s="4"/>
      <c r="U1750" s="4"/>
      <c r="V1750" s="4"/>
      <c r="W1750" s="4"/>
      <c r="X1750" s="4"/>
      <c r="Y1750" s="4"/>
      <c r="Z1750" s="4"/>
      <c r="AA1750" s="4">
        <v>1783.0</v>
      </c>
      <c r="AB1750" s="4" t="s">
        <v>47</v>
      </c>
      <c r="AC1750" s="4"/>
      <c r="AD1750" s="20" t="s">
        <v>1190</v>
      </c>
      <c r="AE1750" s="4"/>
      <c r="AF1750" s="4"/>
      <c r="AG1750" s="4"/>
      <c r="AH1750" s="4"/>
      <c r="AI1750" s="4"/>
      <c r="AJ1750" s="4"/>
      <c r="AK1750" s="4"/>
      <c r="AL1750" s="4"/>
      <c r="AM1750" s="4"/>
      <c r="AN1750" s="4"/>
      <c r="AO1750" s="4"/>
      <c r="AP1750" s="4" t="str">
        <f>VLOOKUP(AA1751,[1]Trộn!AA1750:AB4742,2,FALSE)</f>
        <v>#ERROR!</v>
      </c>
      <c r="AQ1750" s="4"/>
      <c r="AR1750" s="4"/>
      <c r="AS1750" s="4"/>
      <c r="AT1750" s="4"/>
      <c r="AU1750" s="4"/>
      <c r="AV1750" s="4"/>
      <c r="AW1750" s="4"/>
      <c r="AX1750" s="4"/>
      <c r="AY1750" s="4"/>
      <c r="AZ1750" s="4"/>
      <c r="BA1750" s="4"/>
      <c r="BB1750" s="4"/>
      <c r="BC1750" s="4"/>
      <c r="BD1750" s="4"/>
      <c r="BE1750" s="4"/>
      <c r="BF1750" s="4"/>
      <c r="BG1750" s="4"/>
      <c r="BH1750" s="4"/>
      <c r="BI1750" s="4"/>
      <c r="BJ1750" s="4"/>
      <c r="BK1750" s="4"/>
      <c r="BL1750" s="4"/>
      <c r="BM1750" s="4"/>
      <c r="BN1750" s="4"/>
      <c r="BO1750" s="4"/>
      <c r="BP1750" s="4"/>
      <c r="BQ1750" s="4"/>
      <c r="BR1750" s="4"/>
      <c r="BS1750" s="4"/>
      <c r="BT1750" s="4"/>
      <c r="BU1750" s="4"/>
      <c r="BV1750" s="4"/>
      <c r="BW1750" s="4"/>
      <c r="BX1750" s="4"/>
      <c r="BY1750" s="4"/>
      <c r="BZ1750" s="4"/>
      <c r="CA1750" s="4"/>
      <c r="CB1750" s="4"/>
      <c r="CC1750" s="4"/>
      <c r="CD1750" s="4"/>
      <c r="CE1750" s="4"/>
      <c r="CF1750" s="4"/>
      <c r="CG1750" s="4"/>
      <c r="CH1750" s="4"/>
      <c r="CI1750" s="4"/>
      <c r="CJ1750" s="4"/>
      <c r="CK1750" s="4"/>
      <c r="CL1750" s="4"/>
      <c r="CM1750" s="4"/>
    </row>
    <row r="1751" ht="14.25" customHeight="1">
      <c r="A1751" s="1" t="str">
        <f t="shared" si="338"/>
        <v/>
      </c>
      <c r="B1751" s="3" t="str">
        <f t="shared" si="339"/>
        <v>Tự do chọn</v>
      </c>
      <c r="C1751" s="4" t="s">
        <v>7726</v>
      </c>
      <c r="D1751" s="4"/>
      <c r="E1751" s="4"/>
      <c r="F1751" s="4" t="s">
        <v>7727</v>
      </c>
      <c r="G1751" s="4" t="s">
        <v>7728</v>
      </c>
      <c r="H1751" s="4"/>
      <c r="I1751" s="4"/>
      <c r="J1751" s="4"/>
      <c r="K1751" s="4"/>
      <c r="L1751" s="4"/>
      <c r="M1751" s="4" t="s">
        <v>49</v>
      </c>
      <c r="N1751" s="4" t="s">
        <v>8</v>
      </c>
      <c r="O1751" s="4"/>
      <c r="P1751" s="4"/>
      <c r="Q1751" s="4"/>
      <c r="R1751" s="4"/>
      <c r="S1751" s="4"/>
      <c r="T1751" s="4"/>
      <c r="U1751" s="4"/>
      <c r="V1751" s="4"/>
      <c r="W1751" s="4"/>
      <c r="X1751" s="4"/>
      <c r="Y1751" s="4"/>
      <c r="Z1751" s="4"/>
      <c r="AA1751" s="4">
        <v>1783.0</v>
      </c>
      <c r="AB1751" s="4" t="s">
        <v>47</v>
      </c>
      <c r="AC1751" s="4"/>
      <c r="AD1751" s="20" t="s">
        <v>1037</v>
      </c>
      <c r="AE1751" s="4"/>
      <c r="AF1751" s="4"/>
      <c r="AG1751" s="4"/>
      <c r="AH1751" s="4"/>
      <c r="AI1751" s="4"/>
      <c r="AJ1751" s="4"/>
      <c r="AK1751" s="4"/>
      <c r="AL1751" s="4"/>
      <c r="AM1751" s="4"/>
      <c r="AN1751" s="4"/>
      <c r="AO1751" s="4"/>
      <c r="AP1751" s="4" t="str">
        <f>VLOOKUP(AA1752,[1]Trộn!AA1751:AB4743,2,FALSE)</f>
        <v>#ERROR!</v>
      </c>
      <c r="AQ1751" s="4"/>
      <c r="AR1751" s="4"/>
      <c r="AS1751" s="4"/>
      <c r="AT1751" s="4"/>
      <c r="AU1751" s="4"/>
      <c r="AV1751" s="4"/>
      <c r="AW1751" s="4"/>
      <c r="AX1751" s="4"/>
      <c r="AY1751" s="4"/>
      <c r="AZ1751" s="4"/>
      <c r="BA1751" s="4"/>
      <c r="BB1751" s="4"/>
      <c r="BC1751" s="4"/>
      <c r="BD1751" s="4"/>
      <c r="BE1751" s="4"/>
      <c r="BF1751" s="4"/>
      <c r="BG1751" s="4"/>
      <c r="BH1751" s="4"/>
      <c r="BI1751" s="4"/>
      <c r="BJ1751" s="4"/>
      <c r="BK1751" s="4"/>
      <c r="BL1751" s="4"/>
      <c r="BM1751" s="4"/>
      <c r="BN1751" s="4"/>
      <c r="BO1751" s="4"/>
      <c r="BP1751" s="4"/>
      <c r="BQ1751" s="4"/>
      <c r="BR1751" s="4"/>
      <c r="BS1751" s="4"/>
      <c r="BT1751" s="4"/>
      <c r="BU1751" s="4"/>
      <c r="BV1751" s="4"/>
      <c r="BW1751" s="4"/>
      <c r="BX1751" s="4"/>
      <c r="BY1751" s="4"/>
      <c r="BZ1751" s="4"/>
      <c r="CA1751" s="4"/>
      <c r="CB1751" s="4"/>
      <c r="CC1751" s="4"/>
      <c r="CD1751" s="4"/>
      <c r="CE1751" s="4"/>
      <c r="CF1751" s="4"/>
      <c r="CG1751" s="4"/>
      <c r="CH1751" s="4"/>
      <c r="CI1751" s="4"/>
      <c r="CJ1751" s="4"/>
      <c r="CK1751" s="4"/>
      <c r="CL1751" s="4"/>
      <c r="CM1751" s="4"/>
    </row>
    <row r="1752" ht="14.25" customHeight="1">
      <c r="A1752" s="1" t="str">
        <f t="shared" si="338"/>
        <v/>
      </c>
      <c r="B1752" s="3" t="str">
        <f t="shared" si="339"/>
        <v>Tự do chọn</v>
      </c>
      <c r="C1752" s="4" t="s">
        <v>7726</v>
      </c>
      <c r="D1752" s="4"/>
      <c r="E1752" s="4"/>
      <c r="F1752" s="4" t="s">
        <v>7727</v>
      </c>
      <c r="G1752" s="4" t="s">
        <v>7728</v>
      </c>
      <c r="H1752" s="4"/>
      <c r="I1752" s="4"/>
      <c r="J1752" s="4"/>
      <c r="K1752" s="4"/>
      <c r="L1752" s="4"/>
      <c r="M1752" s="4" t="s">
        <v>48</v>
      </c>
      <c r="N1752" s="4" t="s">
        <v>8</v>
      </c>
      <c r="O1752" s="4"/>
      <c r="P1752" s="4"/>
      <c r="Q1752" s="4"/>
      <c r="R1752" s="4"/>
      <c r="S1752" s="4"/>
      <c r="T1752" s="4"/>
      <c r="U1752" s="4"/>
      <c r="V1752" s="4"/>
      <c r="W1752" s="4"/>
      <c r="X1752" s="4"/>
      <c r="Y1752" s="4"/>
      <c r="Z1752" s="4"/>
      <c r="AA1752" s="4">
        <v>1784.0</v>
      </c>
      <c r="AB1752" s="4" t="s">
        <v>48</v>
      </c>
      <c r="AC1752" s="4"/>
      <c r="AD1752" s="4"/>
      <c r="AE1752" s="4"/>
      <c r="AF1752" s="4"/>
      <c r="AG1752" s="4"/>
      <c r="AH1752" s="4"/>
      <c r="AI1752" s="4"/>
      <c r="AJ1752" s="4"/>
      <c r="AK1752" s="4"/>
      <c r="AL1752" s="4"/>
      <c r="AM1752" s="4"/>
      <c r="AN1752" s="4"/>
      <c r="AO1752" s="4"/>
      <c r="AP1752" s="4" t="str">
        <f>VLOOKUP(AA1753,[1]Trộn!AA1752:AB4744,2,FALSE)</f>
        <v>#ERROR!</v>
      </c>
      <c r="AQ1752" s="4"/>
      <c r="AR1752" s="4"/>
      <c r="AS1752" s="4"/>
      <c r="AT1752" s="4"/>
      <c r="AU1752" s="4"/>
      <c r="AV1752" s="4"/>
      <c r="AW1752" s="4"/>
      <c r="AX1752" s="4"/>
      <c r="AY1752" s="4"/>
      <c r="AZ1752" s="4"/>
      <c r="BA1752" s="4"/>
      <c r="BB1752" s="4"/>
      <c r="BC1752" s="4"/>
      <c r="BD1752" s="4"/>
      <c r="BE1752" s="4"/>
      <c r="BF1752" s="4"/>
      <c r="BG1752" s="4"/>
      <c r="BH1752" s="4"/>
      <c r="BI1752" s="4"/>
      <c r="BJ1752" s="4"/>
      <c r="BK1752" s="4"/>
      <c r="BL1752" s="4"/>
      <c r="BM1752" s="4"/>
      <c r="BN1752" s="4"/>
      <c r="BO1752" s="4"/>
      <c r="BP1752" s="4"/>
      <c r="BQ1752" s="4"/>
      <c r="BR1752" s="4"/>
      <c r="BS1752" s="4"/>
      <c r="BT1752" s="4"/>
      <c r="BU1752" s="4"/>
      <c r="BV1752" s="4"/>
      <c r="BW1752" s="4"/>
      <c r="BX1752" s="4"/>
      <c r="BY1752" s="4"/>
      <c r="BZ1752" s="4"/>
      <c r="CA1752" s="4"/>
      <c r="CB1752" s="4"/>
      <c r="CC1752" s="4"/>
      <c r="CD1752" s="4"/>
      <c r="CE1752" s="4"/>
      <c r="CF1752" s="4"/>
      <c r="CG1752" s="4"/>
      <c r="CH1752" s="4"/>
      <c r="CI1752" s="4"/>
      <c r="CJ1752" s="4"/>
      <c r="CK1752" s="4"/>
      <c r="CL1752" s="4"/>
      <c r="CM1752" s="4"/>
    </row>
    <row r="1753" ht="14.25" customHeight="1">
      <c r="A1753" s="1"/>
      <c r="B1753" s="3"/>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4"/>
      <c r="BH1753" s="4"/>
      <c r="BI1753" s="4"/>
      <c r="BJ1753" s="4"/>
      <c r="BK1753" s="4"/>
      <c r="BL1753" s="4"/>
      <c r="BM1753" s="4"/>
      <c r="BN1753" s="4"/>
      <c r="BO1753" s="4"/>
      <c r="BP1753" s="4"/>
      <c r="BQ1753" s="4"/>
      <c r="BR1753" s="4"/>
      <c r="BS1753" s="4"/>
      <c r="BT1753" s="4"/>
      <c r="BU1753" s="4"/>
      <c r="BV1753" s="4"/>
      <c r="BW1753" s="4"/>
      <c r="BX1753" s="4"/>
      <c r="BY1753" s="4"/>
      <c r="BZ1753" s="4"/>
      <c r="CA1753" s="4"/>
      <c r="CB1753" s="4"/>
      <c r="CC1753" s="4"/>
      <c r="CD1753" s="4"/>
      <c r="CE1753" s="4"/>
      <c r="CF1753" s="4"/>
      <c r="CG1753" s="4"/>
      <c r="CH1753" s="4"/>
      <c r="CI1753" s="4"/>
      <c r="CJ1753" s="4"/>
      <c r="CK1753" s="4"/>
      <c r="CL1753" s="4"/>
      <c r="CM1753" s="4"/>
    </row>
    <row r="1754" ht="14.25" customHeight="1">
      <c r="A1754" s="1" t="str">
        <f t="shared" ref="A1754:A1757" si="340">SWITCH(B1754,"OK",IF(ISBLANK(R1754),IF(ISBLANK(P1754),"Giữ chỗ nhóm","Giữ chỗ"),"OK"),"Chưa làm",IF(P1754&lt;&gt;"","Giữ chỗ",""),0,IF(ISBLANK(R1754),"Thêm",""),"")</f>
        <v>Giữ chỗ</v>
      </c>
      <c r="B1754" s="3" t="str">
        <f t="shared" ref="B1754:B1757" si="341">IF(Q1754&lt;&gt;"",0,IF(O1754="",IF(N1754="",,"Tự do chọn"),SWITCH(M1754,"KSTN",IF(LEFT(O1754,1)="A","OK","Sai lớp"),"CQ",IF(LEFT(O1754,1)="B","OK","Sai lớp"),"SIE",IF(LEFT(O1754,1)="C","OK","Sai lớp"),"VN",IF(LEFT(O1754,1)="D","OK","Sai lớp"),"VN-ICT",IF(LEFT(O1754,1)="D","OK","Sai lớp"),"Sai phân công")))</f>
        <v>OK</v>
      </c>
      <c r="C1754" s="4" t="s">
        <v>7740</v>
      </c>
      <c r="D1754" s="4"/>
      <c r="E1754" s="4"/>
      <c r="F1754" s="4"/>
      <c r="G1754" s="4" t="s">
        <v>7741</v>
      </c>
      <c r="H1754" s="4"/>
      <c r="I1754" s="4"/>
      <c r="J1754" s="4"/>
      <c r="K1754" s="4"/>
      <c r="L1754" s="4"/>
      <c r="M1754" s="4" t="s">
        <v>47</v>
      </c>
      <c r="N1754" s="4" t="s">
        <v>8</v>
      </c>
      <c r="O1754" s="4" t="s">
        <v>414</v>
      </c>
      <c r="P1754" s="4" t="s">
        <v>1810</v>
      </c>
      <c r="Q1754" s="4"/>
      <c r="R1754" s="4"/>
      <c r="S1754" s="4"/>
      <c r="T1754" s="4"/>
      <c r="U1754" s="4"/>
      <c r="V1754" s="4"/>
      <c r="W1754" s="4"/>
      <c r="X1754" s="4"/>
      <c r="Y1754" s="4"/>
      <c r="Z1754" s="4"/>
      <c r="AA1754" s="4">
        <v>1786.0</v>
      </c>
      <c r="AB1754" s="4" t="s">
        <v>49</v>
      </c>
      <c r="AC1754" s="4"/>
      <c r="AD1754" s="4"/>
      <c r="AE1754" s="4"/>
      <c r="AF1754" s="4"/>
      <c r="AG1754" s="4"/>
      <c r="AH1754" s="4"/>
      <c r="AI1754" s="4"/>
      <c r="AJ1754" s="4"/>
      <c r="AK1754" s="4"/>
      <c r="AL1754" s="4"/>
      <c r="AM1754" s="4"/>
      <c r="AN1754" s="4"/>
      <c r="AO1754" s="4"/>
      <c r="AP1754" s="4" t="str">
        <f>VLOOKUP(AA1755,[1]Trộn!AA1754:AB4746,2,FALSE)</f>
        <v>#ERROR!</v>
      </c>
      <c r="AQ1754" s="4"/>
      <c r="AR1754" s="4"/>
      <c r="AS1754" s="4"/>
      <c r="AT1754" s="4"/>
      <c r="AU1754" s="4"/>
      <c r="AV1754" s="4"/>
      <c r="AW1754" s="4"/>
      <c r="AX1754" s="4"/>
      <c r="AY1754" s="4"/>
      <c r="AZ1754" s="4"/>
      <c r="BA1754" s="4"/>
      <c r="BB1754" s="4"/>
      <c r="BC1754" s="4"/>
      <c r="BD1754" s="4"/>
      <c r="BE1754" s="4"/>
      <c r="BF1754" s="4"/>
      <c r="BG1754" s="4"/>
      <c r="BH1754" s="4"/>
      <c r="BI1754" s="4"/>
      <c r="BJ1754" s="4"/>
      <c r="BK1754" s="4"/>
      <c r="BL1754" s="4"/>
      <c r="BM1754" s="4"/>
      <c r="BN1754" s="4"/>
      <c r="BO1754" s="4"/>
      <c r="BP1754" s="4"/>
      <c r="BQ1754" s="4"/>
      <c r="BR1754" s="4"/>
      <c r="BS1754" s="4"/>
      <c r="BT1754" s="4"/>
      <c r="BU1754" s="4"/>
      <c r="BV1754" s="4"/>
      <c r="BW1754" s="4"/>
      <c r="BX1754" s="4"/>
      <c r="BY1754" s="4"/>
      <c r="BZ1754" s="4"/>
      <c r="CA1754" s="4"/>
      <c r="CB1754" s="4"/>
      <c r="CC1754" s="4"/>
      <c r="CD1754" s="4"/>
      <c r="CE1754" s="4"/>
      <c r="CF1754" s="4"/>
      <c r="CG1754" s="4"/>
      <c r="CH1754" s="4"/>
      <c r="CI1754" s="4"/>
      <c r="CJ1754" s="4"/>
      <c r="CK1754" s="4"/>
      <c r="CL1754" s="4"/>
      <c r="CM1754" s="4"/>
    </row>
    <row r="1755" ht="14.25" customHeight="1">
      <c r="A1755" s="1" t="str">
        <f t="shared" si="340"/>
        <v>OK</v>
      </c>
      <c r="B1755" s="3" t="str">
        <f t="shared" si="341"/>
        <v>OK</v>
      </c>
      <c r="C1755" s="4" t="s">
        <v>7740</v>
      </c>
      <c r="D1755" s="4"/>
      <c r="E1755" s="4"/>
      <c r="F1755" s="4"/>
      <c r="G1755" s="4" t="s">
        <v>7741</v>
      </c>
      <c r="H1755" s="4"/>
      <c r="I1755" s="4"/>
      <c r="J1755" s="4"/>
      <c r="K1755" s="4"/>
      <c r="L1755" s="4"/>
      <c r="M1755" s="4" t="s">
        <v>49</v>
      </c>
      <c r="N1755" s="4" t="s">
        <v>8</v>
      </c>
      <c r="O1755" s="4" t="s">
        <v>3028</v>
      </c>
      <c r="P1755" s="4" t="s">
        <v>3391</v>
      </c>
      <c r="Q1755" s="4"/>
      <c r="R1755" s="4" t="s">
        <v>8325</v>
      </c>
      <c r="S1755" s="4" t="s">
        <v>8326</v>
      </c>
      <c r="T1755" s="4" t="s">
        <v>8327</v>
      </c>
      <c r="U1755" s="4" t="s">
        <v>8328</v>
      </c>
      <c r="V1755" s="4" t="s">
        <v>8329</v>
      </c>
      <c r="W1755" s="4" t="s">
        <v>8330</v>
      </c>
      <c r="X1755" s="4"/>
      <c r="Y1755" s="4"/>
      <c r="Z1755" s="4"/>
      <c r="AA1755" s="4">
        <v>1787.0</v>
      </c>
      <c r="AB1755" s="4" t="s">
        <v>47</v>
      </c>
      <c r="AC1755" s="4"/>
      <c r="AD1755" s="20" t="s">
        <v>1940</v>
      </c>
      <c r="AE1755" s="4"/>
      <c r="AF1755" s="4"/>
      <c r="AG1755" s="4"/>
      <c r="AH1755" s="4"/>
      <c r="AI1755" s="4"/>
      <c r="AJ1755" s="4"/>
      <c r="AK1755" s="4"/>
      <c r="AL1755" s="4"/>
      <c r="AM1755" s="4"/>
      <c r="AN1755" s="4"/>
      <c r="AO1755" s="4"/>
      <c r="AP1755" s="4" t="str">
        <f>VLOOKUP(AA1756,[1]Trộn!AA1755:AB4747,2,FALSE)</f>
        <v>#ERROR!</v>
      </c>
      <c r="AQ1755" s="4"/>
      <c r="AR1755" s="4"/>
      <c r="AS1755" s="4"/>
      <c r="AT1755" s="4"/>
      <c r="AU1755" s="4"/>
      <c r="AV1755" s="4"/>
      <c r="AW1755" s="4"/>
      <c r="AX1755" s="4"/>
      <c r="AY1755" s="4"/>
      <c r="AZ1755" s="4"/>
      <c r="BA1755" s="4"/>
      <c r="BB1755" s="4"/>
      <c r="BC1755" s="4"/>
      <c r="BD1755" s="4"/>
      <c r="BE1755" s="4"/>
      <c r="BF1755" s="4"/>
      <c r="BG1755" s="4"/>
      <c r="BH1755" s="4"/>
      <c r="BI1755" s="4"/>
      <c r="BJ1755" s="4"/>
      <c r="BK1755" s="4"/>
      <c r="BL1755" s="4"/>
      <c r="BM1755" s="4"/>
      <c r="BN1755" s="4"/>
      <c r="BO1755" s="4"/>
      <c r="BP1755" s="4"/>
      <c r="BQ1755" s="4"/>
      <c r="BR1755" s="4"/>
      <c r="BS1755" s="4"/>
      <c r="BT1755" s="4"/>
      <c r="BU1755" s="4"/>
      <c r="BV1755" s="4"/>
      <c r="BW1755" s="4"/>
      <c r="BX1755" s="4"/>
      <c r="BY1755" s="4"/>
      <c r="BZ1755" s="4"/>
      <c r="CA1755" s="4"/>
      <c r="CB1755" s="4"/>
      <c r="CC1755" s="4"/>
      <c r="CD1755" s="4"/>
      <c r="CE1755" s="4"/>
      <c r="CF1755" s="4"/>
      <c r="CG1755" s="4"/>
      <c r="CH1755" s="4"/>
      <c r="CI1755" s="4"/>
      <c r="CJ1755" s="4"/>
      <c r="CK1755" s="4"/>
      <c r="CL1755" s="4"/>
      <c r="CM1755" s="4"/>
    </row>
    <row r="1756" ht="14.25" customHeight="1">
      <c r="A1756" s="1" t="str">
        <f t="shared" si="340"/>
        <v/>
      </c>
      <c r="B1756" s="3" t="str">
        <f t="shared" si="341"/>
        <v>Tự do chọn</v>
      </c>
      <c r="C1756" s="4" t="s">
        <v>7740</v>
      </c>
      <c r="D1756" s="4"/>
      <c r="E1756" s="4"/>
      <c r="F1756" s="4"/>
      <c r="G1756" s="4" t="s">
        <v>7741</v>
      </c>
      <c r="H1756" s="4"/>
      <c r="I1756" s="4"/>
      <c r="J1756" s="4"/>
      <c r="K1756" s="4"/>
      <c r="L1756" s="4"/>
      <c r="M1756" s="4" t="s">
        <v>49</v>
      </c>
      <c r="N1756" s="4" t="s">
        <v>8</v>
      </c>
      <c r="O1756" s="4"/>
      <c r="P1756" s="4"/>
      <c r="Q1756" s="4"/>
      <c r="R1756" s="4"/>
      <c r="S1756" s="4"/>
      <c r="T1756" s="4"/>
      <c r="U1756" s="4"/>
      <c r="V1756" s="4"/>
      <c r="W1756" s="4"/>
      <c r="X1756" s="4"/>
      <c r="Y1756" s="4"/>
      <c r="Z1756" s="4"/>
      <c r="AA1756" s="4">
        <v>1787.0</v>
      </c>
      <c r="AB1756" s="4" t="s">
        <v>47</v>
      </c>
      <c r="AC1756" s="4"/>
      <c r="AD1756" s="20" t="s">
        <v>236</v>
      </c>
      <c r="AE1756" s="4"/>
      <c r="AF1756" s="4"/>
      <c r="AG1756" s="4"/>
      <c r="AH1756" s="4"/>
      <c r="AI1756" s="4"/>
      <c r="AJ1756" s="4"/>
      <c r="AK1756" s="4"/>
      <c r="AL1756" s="4"/>
      <c r="AM1756" s="4"/>
      <c r="AN1756" s="4"/>
      <c r="AO1756" s="4"/>
      <c r="AP1756" s="4" t="str">
        <f>VLOOKUP(AA1757,[1]Trộn!AA1756:AB4748,2,FALSE)</f>
        <v>#ERROR!</v>
      </c>
      <c r="AQ1756" s="4"/>
      <c r="AR1756" s="4"/>
      <c r="AS1756" s="4"/>
      <c r="AT1756" s="4"/>
      <c r="AU1756" s="4"/>
      <c r="AV1756" s="4"/>
      <c r="AW1756" s="4"/>
      <c r="AX1756" s="4"/>
      <c r="AY1756" s="4"/>
      <c r="AZ1756" s="4"/>
      <c r="BA1756" s="4"/>
      <c r="BB1756" s="4"/>
      <c r="BC1756" s="4"/>
      <c r="BD1756" s="4"/>
      <c r="BE1756" s="4"/>
      <c r="BF1756" s="4"/>
      <c r="BG1756" s="4"/>
      <c r="BH1756" s="4"/>
      <c r="BI1756" s="4"/>
      <c r="BJ1756" s="4"/>
      <c r="BK1756" s="4"/>
      <c r="BL1756" s="4"/>
      <c r="BM1756" s="4"/>
      <c r="BN1756" s="4"/>
      <c r="BO1756" s="4"/>
      <c r="BP1756" s="4"/>
      <c r="BQ1756" s="4"/>
      <c r="BR1756" s="4"/>
      <c r="BS1756" s="4"/>
      <c r="BT1756" s="4"/>
      <c r="BU1756" s="4"/>
      <c r="BV1756" s="4"/>
      <c r="BW1756" s="4"/>
      <c r="BX1756" s="4"/>
      <c r="BY1756" s="4"/>
      <c r="BZ1756" s="4"/>
      <c r="CA1756" s="4"/>
      <c r="CB1756" s="4"/>
      <c r="CC1756" s="4"/>
      <c r="CD1756" s="4"/>
      <c r="CE1756" s="4"/>
      <c r="CF1756" s="4"/>
      <c r="CG1756" s="4"/>
      <c r="CH1756" s="4"/>
      <c r="CI1756" s="4"/>
      <c r="CJ1756" s="4"/>
      <c r="CK1756" s="4"/>
      <c r="CL1756" s="4"/>
      <c r="CM1756" s="4"/>
    </row>
    <row r="1757" ht="14.25" customHeight="1">
      <c r="A1757" s="1" t="str">
        <f t="shared" si="340"/>
        <v/>
      </c>
      <c r="B1757" s="3" t="str">
        <f t="shared" si="341"/>
        <v>Tự do chọn</v>
      </c>
      <c r="C1757" s="4" t="s">
        <v>7740</v>
      </c>
      <c r="D1757" s="4"/>
      <c r="E1757" s="4"/>
      <c r="F1757" s="4"/>
      <c r="G1757" s="4" t="s">
        <v>7741</v>
      </c>
      <c r="H1757" s="4"/>
      <c r="I1757" s="4"/>
      <c r="J1757" s="4"/>
      <c r="K1757" s="4"/>
      <c r="L1757" s="4"/>
      <c r="M1757" s="4" t="s">
        <v>48</v>
      </c>
      <c r="N1757" s="4" t="s">
        <v>8</v>
      </c>
      <c r="O1757" s="4"/>
      <c r="P1757" s="4"/>
      <c r="Q1757" s="4"/>
      <c r="R1757" s="4"/>
      <c r="S1757" s="4"/>
      <c r="T1757" s="4"/>
      <c r="U1757" s="4"/>
      <c r="V1757" s="4"/>
      <c r="W1757" s="4"/>
      <c r="X1757" s="4"/>
      <c r="Y1757" s="4"/>
      <c r="Z1757" s="4"/>
      <c r="AA1757" s="4">
        <v>1788.0</v>
      </c>
      <c r="AB1757" s="4" t="s">
        <v>48</v>
      </c>
      <c r="AC1757" s="4"/>
      <c r="AD1757" s="4"/>
      <c r="AE1757" s="4"/>
      <c r="AF1757" s="4"/>
      <c r="AG1757" s="4"/>
      <c r="AH1757" s="4"/>
      <c r="AI1757" s="4"/>
      <c r="AJ1757" s="4"/>
      <c r="AK1757" s="4"/>
      <c r="AL1757" s="4"/>
      <c r="AM1757" s="4"/>
      <c r="AN1757" s="4"/>
      <c r="AO1757" s="4"/>
      <c r="AP1757" s="4" t="str">
        <f>VLOOKUP(AA1758,[1]Trộn!AA1757:AB4749,2,FALSE)</f>
        <v>#ERROR!</v>
      </c>
      <c r="AQ1757" s="4"/>
      <c r="AR1757" s="4"/>
      <c r="AS1757" s="4"/>
      <c r="AT1757" s="4"/>
      <c r="AU1757" s="4"/>
      <c r="AV1757" s="4"/>
      <c r="AW1757" s="4"/>
      <c r="AX1757" s="4"/>
      <c r="AY1757" s="4"/>
      <c r="AZ1757" s="4"/>
      <c r="BA1757" s="4"/>
      <c r="BB1757" s="4"/>
      <c r="BC1757" s="4"/>
      <c r="BD1757" s="4"/>
      <c r="BE1757" s="4"/>
      <c r="BF1757" s="4"/>
      <c r="BG1757" s="4"/>
      <c r="BH1757" s="4"/>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c r="CL1757" s="4"/>
      <c r="CM1757" s="4"/>
    </row>
    <row r="1758" ht="14.25" customHeight="1">
      <c r="A1758" s="1"/>
      <c r="B1758" s="3"/>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4"/>
      <c r="BH1758" s="4"/>
      <c r="BI1758" s="4"/>
      <c r="BJ1758" s="4"/>
      <c r="BK1758" s="4"/>
      <c r="BL1758" s="4"/>
      <c r="BM1758" s="4"/>
      <c r="BN1758" s="4"/>
      <c r="BO1758" s="4"/>
      <c r="BP1758" s="4"/>
      <c r="BQ1758" s="4"/>
      <c r="BR1758" s="4"/>
      <c r="BS1758" s="4"/>
      <c r="BT1758" s="4"/>
      <c r="BU1758" s="4"/>
      <c r="BV1758" s="4"/>
      <c r="BW1758" s="4"/>
      <c r="BX1758" s="4"/>
      <c r="BY1758" s="4"/>
      <c r="BZ1758" s="4"/>
      <c r="CA1758" s="4"/>
      <c r="CB1758" s="4"/>
      <c r="CC1758" s="4"/>
      <c r="CD1758" s="4"/>
      <c r="CE1758" s="4"/>
      <c r="CF1758" s="4"/>
      <c r="CG1758" s="4"/>
      <c r="CH1758" s="4"/>
      <c r="CI1758" s="4"/>
      <c r="CJ1758" s="4"/>
      <c r="CK1758" s="4"/>
      <c r="CL1758" s="4"/>
      <c r="CM1758" s="4"/>
    </row>
    <row r="1759" ht="14.25" customHeight="1">
      <c r="A1759" s="1" t="str">
        <f t="shared" ref="A1759:A1762" si="342">SWITCH(B1759,"OK",IF(ISBLANK(R1759),IF(ISBLANK(P1759),"Giữ chỗ nhóm","Giữ chỗ"),"OK"),"Chưa làm",IF(P1759&lt;&gt;"","Giữ chỗ",""),0,IF(ISBLANK(R1759),"Thêm",""),"")</f>
        <v>OK</v>
      </c>
      <c r="B1759" s="3" t="str">
        <f t="shared" ref="B1759:B1762" si="343">IF(Q1759&lt;&gt;"",0,IF(O1759="",IF(N1759="",,"Tự do chọn"),SWITCH(M1759,"KSTN",IF(LEFT(O1759,1)="A","OK","Sai lớp"),"CQ",IF(LEFT(O1759,1)="B","OK","Sai lớp"),"SIE",IF(LEFT(O1759,1)="C","OK","Sai lớp"),"VN",IF(LEFT(O1759,1)="D","OK","Sai lớp"),"VN-ICT",IF(LEFT(O1759,1)="D","OK","Sai lớp"),"Sai phân công")))</f>
        <v>OK</v>
      </c>
      <c r="C1759" s="4" t="s">
        <v>7746</v>
      </c>
      <c r="D1759" s="4"/>
      <c r="E1759" s="4"/>
      <c r="F1759" s="4"/>
      <c r="G1759" s="4" t="s">
        <v>7747</v>
      </c>
      <c r="H1759" s="4"/>
      <c r="I1759" s="4"/>
      <c r="J1759" s="4"/>
      <c r="K1759" s="4"/>
      <c r="L1759" s="4"/>
      <c r="M1759" s="4" t="s">
        <v>47</v>
      </c>
      <c r="N1759" s="4" t="s">
        <v>8</v>
      </c>
      <c r="O1759" s="4" t="s">
        <v>1905</v>
      </c>
      <c r="P1759" s="4" t="s">
        <v>1927</v>
      </c>
      <c r="Q1759" s="4"/>
      <c r="R1759" s="4" t="s">
        <v>7748</v>
      </c>
      <c r="S1759" s="4" t="s">
        <v>7749</v>
      </c>
      <c r="T1759" s="4" t="s">
        <v>7750</v>
      </c>
      <c r="U1759" s="4" t="s">
        <v>7751</v>
      </c>
      <c r="V1759" s="4" t="s">
        <v>7752</v>
      </c>
      <c r="W1759" s="4" t="s">
        <v>7753</v>
      </c>
      <c r="X1759" s="4" t="s">
        <v>151</v>
      </c>
      <c r="Y1759" s="4" t="s">
        <v>7754</v>
      </c>
      <c r="Z1759" s="4"/>
      <c r="AA1759" s="4">
        <v>1790.0</v>
      </c>
      <c r="AB1759" s="4" t="s">
        <v>49</v>
      </c>
      <c r="AC1759" s="4"/>
      <c r="AD1759" s="4"/>
      <c r="AE1759" s="4"/>
      <c r="AF1759" s="4"/>
      <c r="AG1759" s="4"/>
      <c r="AH1759" s="4"/>
      <c r="AI1759" s="4"/>
      <c r="AJ1759" s="4"/>
      <c r="AK1759" s="4"/>
      <c r="AL1759" s="4"/>
      <c r="AM1759" s="4"/>
      <c r="AN1759" s="4"/>
      <c r="AO1759" s="4"/>
      <c r="AP1759" s="4" t="str">
        <f>VLOOKUP(AA1760,[1]Trộn!AA1759:AB4751,2,FALSE)</f>
        <v>#ERROR!</v>
      </c>
      <c r="AQ1759" s="4"/>
      <c r="AR1759" s="4"/>
      <c r="AS1759" s="4"/>
      <c r="AT1759" s="4"/>
      <c r="AU1759" s="4"/>
      <c r="AV1759" s="4"/>
      <c r="AW1759" s="4"/>
      <c r="AX1759" s="4"/>
      <c r="AY1759" s="4"/>
      <c r="AZ1759" s="4"/>
      <c r="BA1759" s="4"/>
      <c r="BB1759" s="4"/>
      <c r="BC1759" s="4"/>
      <c r="BD1759" s="4"/>
      <c r="BE1759" s="4"/>
      <c r="BF1759" s="4"/>
      <c r="BG1759" s="4"/>
      <c r="BH1759" s="4"/>
      <c r="BI1759" s="4"/>
      <c r="BJ1759" s="4"/>
      <c r="BK1759" s="4"/>
      <c r="BL1759" s="4"/>
      <c r="BM1759" s="4"/>
      <c r="BN1759" s="4"/>
      <c r="BO1759" s="4"/>
      <c r="BP1759" s="4"/>
      <c r="BQ1759" s="4"/>
      <c r="BR1759" s="4"/>
      <c r="BS1759" s="4"/>
      <c r="BT1759" s="4"/>
      <c r="BU1759" s="4"/>
      <c r="BV1759" s="4"/>
      <c r="BW1759" s="4"/>
      <c r="BX1759" s="4"/>
      <c r="BY1759" s="4"/>
      <c r="BZ1759" s="4"/>
      <c r="CA1759" s="4"/>
      <c r="CB1759" s="4"/>
      <c r="CC1759" s="4"/>
      <c r="CD1759" s="4"/>
      <c r="CE1759" s="4"/>
      <c r="CF1759" s="4"/>
      <c r="CG1759" s="4"/>
      <c r="CH1759" s="4"/>
      <c r="CI1759" s="4"/>
      <c r="CJ1759" s="4"/>
      <c r="CK1759" s="4"/>
      <c r="CL1759" s="4"/>
      <c r="CM1759" s="4"/>
    </row>
    <row r="1760" ht="14.25" customHeight="1">
      <c r="A1760" s="1" t="str">
        <f t="shared" si="342"/>
        <v/>
      </c>
      <c r="B1760" s="3" t="str">
        <f t="shared" si="343"/>
        <v>Tự do chọn</v>
      </c>
      <c r="C1760" s="4" t="s">
        <v>7746</v>
      </c>
      <c r="D1760" s="4"/>
      <c r="E1760" s="4"/>
      <c r="F1760" s="4"/>
      <c r="G1760" s="4" t="s">
        <v>7747</v>
      </c>
      <c r="H1760" s="4"/>
      <c r="I1760" s="4"/>
      <c r="J1760" s="4"/>
      <c r="K1760" s="4"/>
      <c r="L1760" s="4"/>
      <c r="M1760" s="4" t="s">
        <v>49</v>
      </c>
      <c r="N1760" s="4" t="s">
        <v>8</v>
      </c>
      <c r="O1760" s="4"/>
      <c r="P1760" s="4"/>
      <c r="Q1760" s="4"/>
      <c r="R1760" s="4"/>
      <c r="S1760" s="4"/>
      <c r="T1760" s="4"/>
      <c r="U1760" s="4"/>
      <c r="V1760" s="4"/>
      <c r="W1760" s="4"/>
      <c r="X1760" s="4"/>
      <c r="Y1760" s="4"/>
      <c r="Z1760" s="4"/>
      <c r="AA1760" s="4">
        <v>1791.0</v>
      </c>
      <c r="AB1760" s="4" t="s">
        <v>47</v>
      </c>
      <c r="AC1760" s="4"/>
      <c r="AD1760" s="20" t="s">
        <v>927</v>
      </c>
      <c r="AE1760" s="4"/>
      <c r="AF1760" s="4"/>
      <c r="AG1760" s="4"/>
      <c r="AH1760" s="4"/>
      <c r="AI1760" s="4"/>
      <c r="AJ1760" s="4"/>
      <c r="AK1760" s="4"/>
      <c r="AL1760" s="4"/>
      <c r="AM1760" s="4"/>
      <c r="AN1760" s="4"/>
      <c r="AO1760" s="4"/>
      <c r="AP1760" s="4" t="str">
        <f>VLOOKUP(AA1761,[1]Trộn!AA1760:AB4752,2,FALSE)</f>
        <v>#ERROR!</v>
      </c>
      <c r="AQ1760" s="4"/>
      <c r="AR1760" s="4"/>
      <c r="AS1760" s="4"/>
      <c r="AT1760" s="4"/>
      <c r="AU1760" s="4"/>
      <c r="AV1760" s="4"/>
      <c r="AW1760" s="4"/>
      <c r="AX1760" s="4"/>
      <c r="AY1760" s="4"/>
      <c r="AZ1760" s="4"/>
      <c r="BA1760" s="4"/>
      <c r="BB1760" s="4"/>
      <c r="BC1760" s="4"/>
      <c r="BD1760" s="4"/>
      <c r="BE1760" s="4"/>
      <c r="BF1760" s="4"/>
      <c r="BG1760" s="4"/>
      <c r="BH1760" s="4"/>
      <c r="BI1760" s="4"/>
      <c r="BJ1760" s="4"/>
      <c r="BK1760" s="4"/>
      <c r="BL1760" s="4"/>
      <c r="BM1760" s="4"/>
      <c r="BN1760" s="4"/>
      <c r="BO1760" s="4"/>
      <c r="BP1760" s="4"/>
      <c r="BQ1760" s="4"/>
      <c r="BR1760" s="4"/>
      <c r="BS1760" s="4"/>
      <c r="BT1760" s="4"/>
      <c r="BU1760" s="4"/>
      <c r="BV1760" s="4"/>
      <c r="BW1760" s="4"/>
      <c r="BX1760" s="4"/>
      <c r="BY1760" s="4"/>
      <c r="BZ1760" s="4"/>
      <c r="CA1760" s="4"/>
      <c r="CB1760" s="4"/>
      <c r="CC1760" s="4"/>
      <c r="CD1760" s="4"/>
      <c r="CE1760" s="4"/>
      <c r="CF1760" s="4"/>
      <c r="CG1760" s="4"/>
      <c r="CH1760" s="4"/>
      <c r="CI1760" s="4"/>
      <c r="CJ1760" s="4"/>
      <c r="CK1760" s="4"/>
      <c r="CL1760" s="4"/>
      <c r="CM1760" s="4"/>
    </row>
    <row r="1761" ht="14.25" customHeight="1">
      <c r="A1761" s="1" t="str">
        <f t="shared" si="342"/>
        <v>Giữ chỗ</v>
      </c>
      <c r="B1761" s="3" t="str">
        <f t="shared" si="343"/>
        <v>OK</v>
      </c>
      <c r="C1761" s="4" t="s">
        <v>7746</v>
      </c>
      <c r="D1761" s="4"/>
      <c r="E1761" s="4"/>
      <c r="F1761" s="4"/>
      <c r="G1761" s="4" t="s">
        <v>7747</v>
      </c>
      <c r="H1761" s="4"/>
      <c r="I1761" s="4"/>
      <c r="J1761" s="4"/>
      <c r="K1761" s="4"/>
      <c r="L1761" s="4"/>
      <c r="M1761" s="4" t="s">
        <v>49</v>
      </c>
      <c r="N1761" s="4" t="s">
        <v>8</v>
      </c>
      <c r="O1761" s="4" t="s">
        <v>2631</v>
      </c>
      <c r="P1761" s="4" t="s">
        <v>3197</v>
      </c>
      <c r="Q1761" s="4"/>
      <c r="R1761" s="4"/>
      <c r="S1761" s="4"/>
      <c r="T1761" s="4"/>
      <c r="U1761" s="4"/>
      <c r="V1761" s="4"/>
      <c r="W1761" s="4"/>
      <c r="X1761" s="4"/>
      <c r="Y1761" s="4"/>
      <c r="Z1761" s="4"/>
      <c r="AA1761" s="4">
        <v>1791.0</v>
      </c>
      <c r="AB1761" s="4" t="s">
        <v>47</v>
      </c>
      <c r="AC1761" s="4"/>
      <c r="AD1761" s="20" t="s">
        <v>1262</v>
      </c>
      <c r="AE1761" s="4"/>
      <c r="AF1761" s="4"/>
      <c r="AG1761" s="4"/>
      <c r="AH1761" s="4"/>
      <c r="AI1761" s="4"/>
      <c r="AJ1761" s="4"/>
      <c r="AK1761" s="4"/>
      <c r="AL1761" s="4"/>
      <c r="AM1761" s="4"/>
      <c r="AN1761" s="4"/>
      <c r="AO1761" s="4"/>
      <c r="AP1761" s="4" t="str">
        <f>VLOOKUP(AA1762,[1]Trộn!AA1761:AB4753,2,FALSE)</f>
        <v>#ERROR!</v>
      </c>
      <c r="AQ1761" s="4"/>
      <c r="AR1761" s="4"/>
      <c r="AS1761" s="4"/>
      <c r="AT1761" s="4"/>
      <c r="AU1761" s="4"/>
      <c r="AV1761" s="4"/>
      <c r="AW1761" s="4"/>
      <c r="AX1761" s="4"/>
      <c r="AY1761" s="4"/>
      <c r="AZ1761" s="4"/>
      <c r="BA1761" s="4"/>
      <c r="BB1761" s="4"/>
      <c r="BC1761" s="4"/>
      <c r="BD1761" s="4"/>
      <c r="BE1761" s="4"/>
      <c r="BF1761" s="4"/>
      <c r="BG1761" s="4"/>
      <c r="BH1761" s="4"/>
      <c r="BI1761" s="4"/>
      <c r="BJ1761" s="4"/>
      <c r="BK1761" s="4"/>
      <c r="BL1761" s="4"/>
      <c r="BM1761" s="4"/>
      <c r="BN1761" s="4"/>
      <c r="BO1761" s="4"/>
      <c r="BP1761" s="4"/>
      <c r="BQ1761" s="4"/>
      <c r="BR1761" s="4"/>
      <c r="BS1761" s="4"/>
      <c r="BT1761" s="4"/>
      <c r="BU1761" s="4"/>
      <c r="BV1761" s="4"/>
      <c r="BW1761" s="4"/>
      <c r="BX1761" s="4"/>
      <c r="BY1761" s="4"/>
      <c r="BZ1761" s="4"/>
      <c r="CA1761" s="4"/>
      <c r="CB1761" s="4"/>
      <c r="CC1761" s="4"/>
      <c r="CD1761" s="4"/>
      <c r="CE1761" s="4"/>
      <c r="CF1761" s="4"/>
      <c r="CG1761" s="4"/>
      <c r="CH1761" s="4"/>
      <c r="CI1761" s="4"/>
      <c r="CJ1761" s="4"/>
      <c r="CK1761" s="4"/>
      <c r="CL1761" s="4"/>
      <c r="CM1761" s="4"/>
    </row>
    <row r="1762" ht="14.25" customHeight="1">
      <c r="A1762" s="1" t="str">
        <f t="shared" si="342"/>
        <v/>
      </c>
      <c r="B1762" s="3" t="str">
        <f t="shared" si="343"/>
        <v>Tự do chọn</v>
      </c>
      <c r="C1762" s="4" t="s">
        <v>7746</v>
      </c>
      <c r="D1762" s="4"/>
      <c r="E1762" s="4"/>
      <c r="F1762" s="4"/>
      <c r="G1762" s="4" t="s">
        <v>7747</v>
      </c>
      <c r="H1762" s="4"/>
      <c r="I1762" s="4"/>
      <c r="J1762" s="4"/>
      <c r="K1762" s="4"/>
      <c r="L1762" s="4"/>
      <c r="M1762" s="4" t="s">
        <v>48</v>
      </c>
      <c r="N1762" s="4" t="s">
        <v>8</v>
      </c>
      <c r="O1762" s="4"/>
      <c r="P1762" s="4"/>
      <c r="Q1762" s="4"/>
      <c r="R1762" s="4"/>
      <c r="S1762" s="4"/>
      <c r="T1762" s="4"/>
      <c r="U1762" s="4"/>
      <c r="V1762" s="4"/>
      <c r="W1762" s="4"/>
      <c r="X1762" s="4"/>
      <c r="Y1762" s="4"/>
      <c r="Z1762" s="4"/>
      <c r="AA1762" s="4">
        <v>1792.0</v>
      </c>
      <c r="AB1762" s="4" t="s">
        <v>48</v>
      </c>
      <c r="AC1762" s="4"/>
      <c r="AD1762" s="4"/>
      <c r="AE1762" s="4"/>
      <c r="AF1762" s="4"/>
      <c r="AG1762" s="4"/>
      <c r="AH1762" s="4"/>
      <c r="AI1762" s="4"/>
      <c r="AJ1762" s="4"/>
      <c r="AK1762" s="4"/>
      <c r="AL1762" s="4"/>
      <c r="AM1762" s="4"/>
      <c r="AN1762" s="4"/>
      <c r="AO1762" s="4"/>
      <c r="AP1762" s="4" t="str">
        <f>VLOOKUP(AA1763,[1]Trộn!AA1762:AB4754,2,FALSE)</f>
        <v>#ERROR!</v>
      </c>
      <c r="AQ1762" s="4"/>
      <c r="AR1762" s="4"/>
      <c r="AS1762" s="4"/>
      <c r="AT1762" s="4"/>
      <c r="AU1762" s="4"/>
      <c r="AV1762" s="4"/>
      <c r="AW1762" s="4"/>
      <c r="AX1762" s="4"/>
      <c r="AY1762" s="4"/>
      <c r="AZ1762" s="4"/>
      <c r="BA1762" s="4"/>
      <c r="BB1762" s="4"/>
      <c r="BC1762" s="4"/>
      <c r="BD1762" s="4"/>
      <c r="BE1762" s="4"/>
      <c r="BF1762" s="4"/>
      <c r="BG1762" s="4"/>
      <c r="BH1762" s="4"/>
      <c r="BI1762" s="4"/>
      <c r="BJ1762" s="4"/>
      <c r="BK1762" s="4"/>
      <c r="BL1762" s="4"/>
      <c r="BM1762" s="4"/>
      <c r="BN1762" s="4"/>
      <c r="BO1762" s="4"/>
      <c r="BP1762" s="4"/>
      <c r="BQ1762" s="4"/>
      <c r="BR1762" s="4"/>
      <c r="BS1762" s="4"/>
      <c r="BT1762" s="4"/>
      <c r="BU1762" s="4"/>
      <c r="BV1762" s="4"/>
      <c r="BW1762" s="4"/>
      <c r="BX1762" s="4"/>
      <c r="BY1762" s="4"/>
      <c r="BZ1762" s="4"/>
      <c r="CA1762" s="4"/>
      <c r="CB1762" s="4"/>
      <c r="CC1762" s="4"/>
      <c r="CD1762" s="4"/>
      <c r="CE1762" s="4"/>
      <c r="CF1762" s="4"/>
      <c r="CG1762" s="4"/>
      <c r="CH1762" s="4"/>
      <c r="CI1762" s="4"/>
      <c r="CJ1762" s="4"/>
      <c r="CK1762" s="4"/>
      <c r="CL1762" s="4"/>
      <c r="CM1762" s="4"/>
    </row>
    <row r="1763" ht="14.25" customHeight="1">
      <c r="A1763" s="1"/>
      <c r="B1763" s="3"/>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4"/>
      <c r="BH1763" s="4"/>
      <c r="BI1763" s="4"/>
      <c r="BJ1763" s="4"/>
      <c r="BK1763" s="4"/>
      <c r="BL1763" s="4"/>
      <c r="BM1763" s="4"/>
      <c r="BN1763" s="4"/>
      <c r="BO1763" s="4"/>
      <c r="BP1763" s="4"/>
      <c r="BQ1763" s="4"/>
      <c r="BR1763" s="4"/>
      <c r="BS1763" s="4"/>
      <c r="BT1763" s="4"/>
      <c r="BU1763" s="4"/>
      <c r="BV1763" s="4"/>
      <c r="BW1763" s="4"/>
      <c r="BX1763" s="4"/>
      <c r="BY1763" s="4"/>
      <c r="BZ1763" s="4"/>
      <c r="CA1763" s="4"/>
      <c r="CB1763" s="4"/>
      <c r="CC1763" s="4"/>
      <c r="CD1763" s="4"/>
      <c r="CE1763" s="4"/>
      <c r="CF1763" s="4"/>
      <c r="CG1763" s="4"/>
      <c r="CH1763" s="4"/>
      <c r="CI1763" s="4"/>
      <c r="CJ1763" s="4"/>
      <c r="CK1763" s="4"/>
      <c r="CL1763" s="4"/>
      <c r="CM1763" s="4"/>
    </row>
    <row r="1764" ht="14.25" customHeight="1">
      <c r="A1764" s="1" t="str">
        <f t="shared" ref="A1764:A1785" si="344">SWITCH(B1764,"OK",IF(ISBLANK(R1764),IF(ISBLANK(P1764),"Giữ chỗ nhóm","Giữ chỗ"),"OK"),"Chưa làm",IF(P1764&lt;&gt;"","Giữ chỗ",""),0,IF(ISBLANK(R1764),"Thêm",""),"")</f>
        <v/>
      </c>
      <c r="B1764" s="3">
        <f t="shared" ref="B1764:B1785" si="345">IF(Q1764&lt;&gt;"",0,IF(O1764="",IF(N1764="",,"Tự do chọn"),SWITCH(M1764,"KSTN",IF(LEFT(O1764,1)="A","OK","Sai lớp"),"CQ",IF(LEFT(O1764,1)="B","OK","Sai lớp"),"SIE",IF(LEFT(O1764,1)="C","OK","Sai lớp"),"VN",IF(LEFT(O1764,1)="D","OK","Sai lớp"),"VN-ICT",IF(LEFT(O1764,1)="D","OK","Sai lớp"),"Sai phân công")))</f>
        <v>0</v>
      </c>
      <c r="C1764" s="4" t="s">
        <v>7755</v>
      </c>
      <c r="D1764" s="4"/>
      <c r="E1764" s="4"/>
      <c r="F1764" s="4"/>
      <c r="G1764" s="4"/>
      <c r="H1764" s="4"/>
      <c r="I1764" s="4"/>
      <c r="J1764" s="4"/>
      <c r="K1764" s="4"/>
      <c r="L1764" s="4"/>
      <c r="M1764" s="4" t="s">
        <v>47</v>
      </c>
      <c r="N1764" s="4" t="s">
        <v>8</v>
      </c>
      <c r="O1764" s="4" t="s">
        <v>404</v>
      </c>
      <c r="P1764" s="4" t="s">
        <v>816</v>
      </c>
      <c r="Q1764" s="4" t="s">
        <v>8</v>
      </c>
      <c r="R1764" s="4" t="s">
        <v>7756</v>
      </c>
      <c r="S1764" s="4" t="s">
        <v>7757</v>
      </c>
      <c r="T1764" s="4" t="s">
        <v>7758</v>
      </c>
      <c r="U1764" s="4" t="s">
        <v>7759</v>
      </c>
      <c r="V1764" s="4" t="s">
        <v>7760</v>
      </c>
      <c r="W1764" s="4" t="s">
        <v>7761</v>
      </c>
      <c r="X1764" s="4" t="s">
        <v>151</v>
      </c>
      <c r="Y1764" s="4" t="s">
        <v>7762</v>
      </c>
      <c r="Z1764" s="4"/>
      <c r="AA1764" s="4">
        <v>1794.0</v>
      </c>
      <c r="AB1764" s="4" t="s">
        <v>49</v>
      </c>
      <c r="AC1764" s="4"/>
      <c r="AD1764" s="4"/>
      <c r="AE1764" s="4"/>
      <c r="AF1764" s="4"/>
      <c r="AG1764" s="4"/>
      <c r="AH1764" s="4"/>
      <c r="AI1764" s="4"/>
      <c r="AJ1764" s="4"/>
      <c r="AK1764" s="4"/>
      <c r="AL1764" s="4"/>
      <c r="AM1764" s="4"/>
      <c r="AN1764" s="4"/>
      <c r="AO1764" s="4"/>
      <c r="AP1764" s="4" t="str">
        <f>VLOOKUP(AA1765,[1]Trộn!AA1764:AB4756,2,FALSE)</f>
        <v>#ERROR!</v>
      </c>
      <c r="AQ1764" s="4"/>
      <c r="AR1764" s="4"/>
      <c r="AS1764" s="4"/>
      <c r="AT1764" s="4"/>
      <c r="AU1764" s="4"/>
      <c r="AV1764" s="4"/>
      <c r="AW1764" s="4"/>
      <c r="AX1764" s="4"/>
      <c r="AY1764" s="4"/>
      <c r="AZ1764" s="4"/>
      <c r="BA1764" s="4"/>
      <c r="BB1764" s="4"/>
      <c r="BC1764" s="4"/>
      <c r="BD1764" s="4"/>
      <c r="BE1764" s="4"/>
      <c r="BF1764" s="4"/>
      <c r="BG1764" s="4"/>
      <c r="BH1764" s="4"/>
      <c r="BI1764" s="4"/>
      <c r="BJ1764" s="4"/>
      <c r="BK1764" s="4"/>
      <c r="BL1764" s="4"/>
      <c r="BM1764" s="4"/>
      <c r="BN1764" s="4"/>
      <c r="BO1764" s="4"/>
      <c r="BP1764" s="4"/>
      <c r="BQ1764" s="4"/>
      <c r="BR1764" s="4"/>
      <c r="BS1764" s="4"/>
      <c r="BT1764" s="4"/>
      <c r="BU1764" s="4"/>
      <c r="BV1764" s="4"/>
      <c r="BW1764" s="4"/>
      <c r="BX1764" s="4"/>
      <c r="BY1764" s="4"/>
      <c r="BZ1764" s="4"/>
      <c r="CA1764" s="4"/>
      <c r="CB1764" s="4"/>
      <c r="CC1764" s="4"/>
      <c r="CD1764" s="4"/>
      <c r="CE1764" s="4"/>
      <c r="CF1764" s="4"/>
      <c r="CG1764" s="4"/>
      <c r="CH1764" s="4"/>
      <c r="CI1764" s="4"/>
      <c r="CJ1764" s="4"/>
      <c r="CK1764" s="4"/>
      <c r="CL1764" s="4"/>
      <c r="CM1764" s="4"/>
    </row>
    <row r="1765" ht="14.25" customHeight="1">
      <c r="A1765" s="1" t="str">
        <f t="shared" si="344"/>
        <v>OK</v>
      </c>
      <c r="B1765" s="3" t="str">
        <f t="shared" si="345"/>
        <v>OK</v>
      </c>
      <c r="C1765" s="4" t="s">
        <v>7755</v>
      </c>
      <c r="D1765" s="4"/>
      <c r="E1765" s="4"/>
      <c r="F1765" s="4" t="s">
        <v>7763</v>
      </c>
      <c r="G1765" s="4" t="s">
        <v>7764</v>
      </c>
      <c r="H1765" s="4"/>
      <c r="I1765" s="4"/>
      <c r="J1765" s="4" t="s">
        <v>123</v>
      </c>
      <c r="K1765" s="4"/>
      <c r="L1765" s="4" t="s">
        <v>7765</v>
      </c>
      <c r="M1765" s="4" t="s">
        <v>47</v>
      </c>
      <c r="N1765" s="4" t="s">
        <v>8</v>
      </c>
      <c r="O1765" s="4" t="s">
        <v>1009</v>
      </c>
      <c r="P1765" s="4" t="s">
        <v>1037</v>
      </c>
      <c r="Q1765" s="4"/>
      <c r="R1765" s="4" t="s">
        <v>7766</v>
      </c>
      <c r="S1765" s="4" t="s">
        <v>2628</v>
      </c>
      <c r="T1765" s="4" t="s">
        <v>227</v>
      </c>
      <c r="U1765" s="4" t="s">
        <v>114</v>
      </c>
      <c r="V1765" s="4" t="s">
        <v>115</v>
      </c>
      <c r="W1765" s="4" t="s">
        <v>7929</v>
      </c>
      <c r="X1765" s="4" t="s">
        <v>7767</v>
      </c>
      <c r="Y1765" s="4" t="s">
        <v>7770</v>
      </c>
      <c r="Z1765" s="4"/>
      <c r="AA1765" s="4">
        <v>1795.0</v>
      </c>
      <c r="AB1765" s="4" t="s">
        <v>49</v>
      </c>
      <c r="AC1765" s="4"/>
      <c r="AD1765" s="4"/>
      <c r="AE1765" s="4"/>
      <c r="AF1765" s="4"/>
      <c r="AG1765" s="4"/>
      <c r="AH1765" s="4"/>
      <c r="AI1765" s="4"/>
      <c r="AJ1765" s="4"/>
      <c r="AK1765" s="4"/>
      <c r="AL1765" s="4"/>
      <c r="AM1765" s="4"/>
      <c r="AN1765" s="4"/>
      <c r="AO1765" s="4"/>
      <c r="AP1765" s="4" t="str">
        <f>VLOOKUP(AA1766,[1]Trộn!AA1765:AB4757,2,FALSE)</f>
        <v>#ERROR!</v>
      </c>
      <c r="AQ1765" s="4"/>
      <c r="AR1765" s="4"/>
      <c r="AS1765" s="4"/>
      <c r="AT1765" s="4"/>
      <c r="AU1765" s="4"/>
      <c r="AV1765" s="4"/>
      <c r="AW1765" s="4"/>
      <c r="AX1765" s="4"/>
      <c r="AY1765" s="4"/>
      <c r="AZ1765" s="4"/>
      <c r="BA1765" s="4"/>
      <c r="BB1765" s="4"/>
      <c r="BC1765" s="4"/>
      <c r="BD1765" s="4"/>
      <c r="BE1765" s="4"/>
      <c r="BF1765" s="4"/>
      <c r="BG1765" s="4"/>
      <c r="BH1765" s="4"/>
      <c r="BI1765" s="4"/>
      <c r="BJ1765" s="4"/>
      <c r="BK1765" s="4"/>
      <c r="BL1765" s="4"/>
      <c r="BM1765" s="4"/>
      <c r="BN1765" s="4"/>
      <c r="BO1765" s="4"/>
      <c r="BP1765" s="4"/>
      <c r="BQ1765" s="4"/>
      <c r="BR1765" s="4"/>
      <c r="BS1765" s="4"/>
      <c r="BT1765" s="4"/>
      <c r="BU1765" s="4"/>
      <c r="BV1765" s="4"/>
      <c r="BW1765" s="4"/>
      <c r="BX1765" s="4"/>
      <c r="BY1765" s="4"/>
      <c r="BZ1765" s="4"/>
      <c r="CA1765" s="4"/>
      <c r="CB1765" s="4"/>
      <c r="CC1765" s="4"/>
      <c r="CD1765" s="4"/>
      <c r="CE1765" s="4"/>
      <c r="CF1765" s="4"/>
      <c r="CG1765" s="4"/>
      <c r="CH1765" s="4"/>
      <c r="CI1765" s="4"/>
      <c r="CJ1765" s="4"/>
      <c r="CK1765" s="4"/>
      <c r="CL1765" s="4"/>
      <c r="CM1765" s="4"/>
    </row>
    <row r="1766" ht="14.25" customHeight="1">
      <c r="A1766" s="1" t="str">
        <f t="shared" si="344"/>
        <v>OK</v>
      </c>
      <c r="B1766" s="3" t="str">
        <f t="shared" si="345"/>
        <v>OK</v>
      </c>
      <c r="C1766" s="4" t="s">
        <v>7755</v>
      </c>
      <c r="D1766" s="4"/>
      <c r="E1766" s="4"/>
      <c r="F1766" s="4"/>
      <c r="G1766" s="4"/>
      <c r="H1766" s="4"/>
      <c r="I1766" s="4"/>
      <c r="J1766" s="4"/>
      <c r="K1766" s="4"/>
      <c r="L1766" s="4"/>
      <c r="M1766" s="4" t="s">
        <v>47</v>
      </c>
      <c r="N1766" s="4" t="s">
        <v>8</v>
      </c>
      <c r="O1766" s="4" t="s">
        <v>829</v>
      </c>
      <c r="P1766" s="4" t="s">
        <v>830</v>
      </c>
      <c r="Q1766" s="4"/>
      <c r="R1766" s="4" t="s">
        <v>7776</v>
      </c>
      <c r="S1766" s="4" t="s">
        <v>7777</v>
      </c>
      <c r="T1766" s="4" t="s">
        <v>7778</v>
      </c>
      <c r="U1766" s="4" t="s">
        <v>8338</v>
      </c>
      <c r="V1766" s="4" t="s">
        <v>7779</v>
      </c>
      <c r="W1766" s="4" t="s">
        <v>7780</v>
      </c>
      <c r="X1766" s="4" t="s">
        <v>171</v>
      </c>
      <c r="Y1766" s="4" t="s">
        <v>7781</v>
      </c>
      <c r="Z1766" s="4"/>
      <c r="AA1766" s="4">
        <v>1796.0</v>
      </c>
      <c r="AB1766" s="4" t="s">
        <v>49</v>
      </c>
      <c r="AC1766" s="4"/>
      <c r="AD1766" s="4"/>
      <c r="AE1766" s="4"/>
      <c r="AF1766" s="4"/>
      <c r="AG1766" s="4"/>
      <c r="AH1766" s="4"/>
      <c r="AI1766" s="4"/>
      <c r="AJ1766" s="4"/>
      <c r="AK1766" s="4"/>
      <c r="AL1766" s="4"/>
      <c r="AM1766" s="4"/>
      <c r="AN1766" s="4"/>
      <c r="AO1766" s="4"/>
      <c r="AP1766" s="4" t="str">
        <f>VLOOKUP(AA1767,[1]Trộn!AA1766:AB4758,2,FALSE)</f>
        <v>#ERROR!</v>
      </c>
      <c r="AQ1766" s="4"/>
      <c r="AR1766" s="4"/>
      <c r="AS1766" s="4"/>
      <c r="AT1766" s="4"/>
      <c r="AU1766" s="4"/>
      <c r="AV1766" s="4"/>
      <c r="AW1766" s="4"/>
      <c r="AX1766" s="4"/>
      <c r="AY1766" s="4"/>
      <c r="AZ1766" s="4"/>
      <c r="BA1766" s="4"/>
      <c r="BB1766" s="4"/>
      <c r="BC1766" s="4"/>
      <c r="BD1766" s="4"/>
      <c r="BE1766" s="4"/>
      <c r="BF1766" s="4"/>
      <c r="BG1766" s="4"/>
      <c r="BH1766" s="4"/>
      <c r="BI1766" s="4"/>
      <c r="BJ1766" s="4"/>
      <c r="BK1766" s="4"/>
      <c r="BL1766" s="4"/>
      <c r="BM1766" s="4"/>
      <c r="BN1766" s="4"/>
      <c r="BO1766" s="4"/>
      <c r="BP1766" s="4"/>
      <c r="BQ1766" s="4"/>
      <c r="BR1766" s="4"/>
      <c r="BS1766" s="4"/>
      <c r="BT1766" s="4"/>
      <c r="BU1766" s="4"/>
      <c r="BV1766" s="4"/>
      <c r="BW1766" s="4"/>
      <c r="BX1766" s="4"/>
      <c r="BY1766" s="4"/>
      <c r="BZ1766" s="4"/>
      <c r="CA1766" s="4"/>
      <c r="CB1766" s="4"/>
      <c r="CC1766" s="4"/>
      <c r="CD1766" s="4"/>
      <c r="CE1766" s="4"/>
      <c r="CF1766" s="4"/>
      <c r="CG1766" s="4"/>
      <c r="CH1766" s="4"/>
      <c r="CI1766" s="4"/>
      <c r="CJ1766" s="4"/>
      <c r="CK1766" s="4"/>
      <c r="CL1766" s="4"/>
      <c r="CM1766" s="4"/>
    </row>
    <row r="1767" ht="14.25" customHeight="1">
      <c r="A1767" s="1" t="str">
        <f t="shared" si="344"/>
        <v>OK</v>
      </c>
      <c r="B1767" s="3" t="str">
        <f t="shared" si="345"/>
        <v>OK</v>
      </c>
      <c r="C1767" s="4" t="s">
        <v>7755</v>
      </c>
      <c r="D1767" s="4"/>
      <c r="E1767" s="4"/>
      <c r="F1767" s="4"/>
      <c r="G1767" s="4"/>
      <c r="H1767" s="4"/>
      <c r="I1767" s="4"/>
      <c r="J1767" s="4"/>
      <c r="K1767" s="4"/>
      <c r="L1767" s="4"/>
      <c r="M1767" s="4" t="s">
        <v>47</v>
      </c>
      <c r="N1767" s="4" t="s">
        <v>8</v>
      </c>
      <c r="O1767" s="4" t="s">
        <v>829</v>
      </c>
      <c r="P1767" s="4" t="s">
        <v>164</v>
      </c>
      <c r="Q1767" s="4"/>
      <c r="R1767" s="4" t="s">
        <v>7782</v>
      </c>
      <c r="S1767" s="4" t="s">
        <v>114</v>
      </c>
      <c r="T1767" s="4" t="s">
        <v>116</v>
      </c>
      <c r="U1767" s="4" t="s">
        <v>2722</v>
      </c>
      <c r="V1767" s="4" t="s">
        <v>7929</v>
      </c>
      <c r="W1767" s="4" t="s">
        <v>227</v>
      </c>
      <c r="X1767" s="4" t="s">
        <v>410</v>
      </c>
      <c r="Y1767" s="4" t="s">
        <v>7783</v>
      </c>
      <c r="Z1767" s="4"/>
      <c r="AA1767" s="4">
        <v>1797.0</v>
      </c>
      <c r="AB1767" s="4" t="s">
        <v>49</v>
      </c>
      <c r="AC1767" s="4"/>
      <c r="AD1767" s="4"/>
      <c r="AE1767" s="4"/>
      <c r="AF1767" s="4"/>
      <c r="AG1767" s="4"/>
      <c r="AH1767" s="4"/>
      <c r="AI1767" s="4"/>
      <c r="AJ1767" s="4"/>
      <c r="AK1767" s="4"/>
      <c r="AL1767" s="4"/>
      <c r="AM1767" s="4"/>
      <c r="AN1767" s="4"/>
      <c r="AO1767" s="4"/>
      <c r="AP1767" s="4" t="str">
        <f>VLOOKUP(AA1768,[1]Trộn!AA1767:AB4759,2,FALSE)</f>
        <v>#ERROR!</v>
      </c>
      <c r="AQ1767" s="4"/>
      <c r="AR1767" s="4"/>
      <c r="AS1767" s="4"/>
      <c r="AT1767" s="4"/>
      <c r="AU1767" s="4"/>
      <c r="AV1767" s="4"/>
      <c r="AW1767" s="4"/>
      <c r="AX1767" s="4"/>
      <c r="AY1767" s="4"/>
      <c r="AZ1767" s="4"/>
      <c r="BA1767" s="4"/>
      <c r="BB1767" s="4"/>
      <c r="BC1767" s="4"/>
      <c r="BD1767" s="4"/>
      <c r="BE1767" s="4"/>
      <c r="BF1767" s="4"/>
      <c r="BG1767" s="4"/>
      <c r="BH1767" s="4"/>
      <c r="BI1767" s="4"/>
      <c r="BJ1767" s="4"/>
      <c r="BK1767" s="4"/>
      <c r="BL1767" s="4"/>
      <c r="BM1767" s="4"/>
      <c r="BN1767" s="4"/>
      <c r="BO1767" s="4"/>
      <c r="BP1767" s="4"/>
      <c r="BQ1767" s="4"/>
      <c r="BR1767" s="4"/>
      <c r="BS1767" s="4"/>
      <c r="BT1767" s="4"/>
      <c r="BU1767" s="4"/>
      <c r="BV1767" s="4"/>
      <c r="BW1767" s="4"/>
      <c r="BX1767" s="4"/>
      <c r="BY1767" s="4"/>
      <c r="BZ1767" s="4"/>
      <c r="CA1767" s="4"/>
      <c r="CB1767" s="4"/>
      <c r="CC1767" s="4"/>
      <c r="CD1767" s="4"/>
      <c r="CE1767" s="4"/>
      <c r="CF1767" s="4"/>
      <c r="CG1767" s="4"/>
      <c r="CH1767" s="4"/>
      <c r="CI1767" s="4"/>
      <c r="CJ1767" s="4"/>
      <c r="CK1767" s="4"/>
      <c r="CL1767" s="4"/>
      <c r="CM1767" s="4"/>
    </row>
    <row r="1768" ht="14.25" customHeight="1">
      <c r="A1768" s="1" t="str">
        <f t="shared" si="344"/>
        <v>OK</v>
      </c>
      <c r="B1768" s="3" t="str">
        <f t="shared" si="345"/>
        <v>OK</v>
      </c>
      <c r="C1768" s="4" t="s">
        <v>7755</v>
      </c>
      <c r="D1768" s="4"/>
      <c r="E1768" s="4"/>
      <c r="F1768" s="4"/>
      <c r="G1768" s="4"/>
      <c r="H1768" s="4"/>
      <c r="I1768" s="4"/>
      <c r="J1768" s="4"/>
      <c r="K1768" s="4"/>
      <c r="L1768" s="4"/>
      <c r="M1768" s="4" t="s">
        <v>47</v>
      </c>
      <c r="N1768" s="4" t="s">
        <v>8</v>
      </c>
      <c r="O1768" s="4" t="s">
        <v>1246</v>
      </c>
      <c r="P1768" s="4" t="s">
        <v>270</v>
      </c>
      <c r="Q1768" s="4"/>
      <c r="R1768" s="4" t="s">
        <v>7786</v>
      </c>
      <c r="S1768" s="4" t="s">
        <v>7787</v>
      </c>
      <c r="T1768" s="4" t="s">
        <v>7790</v>
      </c>
      <c r="U1768" s="4" t="s">
        <v>7791</v>
      </c>
      <c r="V1768" s="4" t="s">
        <v>7792</v>
      </c>
      <c r="W1768" s="4" t="s">
        <v>7793</v>
      </c>
      <c r="X1768" s="4" t="s">
        <v>301</v>
      </c>
      <c r="Y1768" s="4"/>
      <c r="Z1768" s="4"/>
      <c r="AA1768" s="4">
        <v>1798.0</v>
      </c>
      <c r="AB1768" s="4" t="s">
        <v>49</v>
      </c>
      <c r="AC1768" s="4"/>
      <c r="AD1768" s="4"/>
      <c r="AE1768" s="4"/>
      <c r="AF1768" s="4"/>
      <c r="AG1768" s="4"/>
      <c r="AH1768" s="4"/>
      <c r="AI1768" s="4"/>
      <c r="AJ1768" s="4"/>
      <c r="AK1768" s="4"/>
      <c r="AL1768" s="4"/>
      <c r="AM1768" s="4"/>
      <c r="AN1768" s="4"/>
      <c r="AO1768" s="4"/>
      <c r="AP1768" s="4" t="str">
        <f>VLOOKUP(AA1769,[1]Trộn!AA1768:AB4760,2,FALSE)</f>
        <v>#ERROR!</v>
      </c>
      <c r="AQ1768" s="4"/>
      <c r="AR1768" s="4"/>
      <c r="AS1768" s="4"/>
      <c r="AT1768" s="4"/>
      <c r="AU1768" s="4"/>
      <c r="AV1768" s="4"/>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row>
    <row r="1769" ht="14.25" customHeight="1">
      <c r="A1769" s="1" t="str">
        <f t="shared" si="344"/>
        <v>OK</v>
      </c>
      <c r="B1769" s="3" t="str">
        <f t="shared" si="345"/>
        <v>OK</v>
      </c>
      <c r="C1769" s="4" t="s">
        <v>7755</v>
      </c>
      <c r="D1769" s="4"/>
      <c r="E1769" s="4"/>
      <c r="F1769" s="4"/>
      <c r="G1769" s="4"/>
      <c r="H1769" s="4"/>
      <c r="I1769" s="4"/>
      <c r="J1769" s="4"/>
      <c r="K1769" s="4"/>
      <c r="L1769" s="4"/>
      <c r="M1769" s="4" t="s">
        <v>47</v>
      </c>
      <c r="N1769" s="4" t="s">
        <v>8</v>
      </c>
      <c r="O1769" s="4" t="s">
        <v>1246</v>
      </c>
      <c r="P1769" s="4" t="s">
        <v>270</v>
      </c>
      <c r="Q1769" s="4"/>
      <c r="R1769" s="4" t="s">
        <v>7794</v>
      </c>
      <c r="S1769" s="4" t="s">
        <v>7795</v>
      </c>
      <c r="T1769" s="4" t="s">
        <v>1749</v>
      </c>
      <c r="U1769" s="4" t="s">
        <v>7796</v>
      </c>
      <c r="V1769" s="4" t="s">
        <v>7797</v>
      </c>
      <c r="W1769" s="4" t="s">
        <v>7798</v>
      </c>
      <c r="X1769" s="4" t="s">
        <v>410</v>
      </c>
      <c r="Y1769" s="4"/>
      <c r="Z1769" s="4"/>
      <c r="AA1769" s="4">
        <v>1799.0</v>
      </c>
      <c r="AB1769" s="4" t="s">
        <v>49</v>
      </c>
      <c r="AC1769" s="4"/>
      <c r="AD1769" s="4"/>
      <c r="AE1769" s="4"/>
      <c r="AF1769" s="4"/>
      <c r="AG1769" s="4"/>
      <c r="AH1769" s="4"/>
      <c r="AI1769" s="4"/>
      <c r="AJ1769" s="4"/>
      <c r="AK1769" s="4"/>
      <c r="AL1769" s="4"/>
      <c r="AM1769" s="4"/>
      <c r="AN1769" s="4"/>
      <c r="AO1769" s="4"/>
      <c r="AP1769" s="4" t="str">
        <f>VLOOKUP(AA1770,[1]Trộn!AA1769:AB4761,2,FALSE)</f>
        <v>#ERROR!</v>
      </c>
      <c r="AQ1769" s="4"/>
      <c r="AR1769" s="4"/>
      <c r="AS1769" s="4"/>
      <c r="AT1769" s="4"/>
      <c r="AU1769" s="4"/>
      <c r="AV1769" s="4"/>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row>
    <row r="1770" ht="14.25" customHeight="1">
      <c r="A1770" s="1" t="str">
        <f t="shared" si="344"/>
        <v/>
      </c>
      <c r="B1770" s="3">
        <f t="shared" si="345"/>
        <v>0</v>
      </c>
      <c r="C1770" s="4" t="s">
        <v>7755</v>
      </c>
      <c r="D1770" s="4"/>
      <c r="E1770" s="4"/>
      <c r="F1770" s="4" t="s">
        <v>7763</v>
      </c>
      <c r="G1770" s="4" t="s">
        <v>7764</v>
      </c>
      <c r="H1770" s="4"/>
      <c r="I1770" s="4"/>
      <c r="J1770" s="4" t="s">
        <v>123</v>
      </c>
      <c r="K1770" s="4"/>
      <c r="L1770" s="4" t="s">
        <v>7765</v>
      </c>
      <c r="M1770" s="4"/>
      <c r="N1770" s="4"/>
      <c r="O1770" s="4"/>
      <c r="P1770" s="4" t="s">
        <v>8351</v>
      </c>
      <c r="Q1770" s="4" t="s">
        <v>5</v>
      </c>
      <c r="R1770" s="4" t="s">
        <v>8352</v>
      </c>
      <c r="S1770" s="4" t="s">
        <v>7760</v>
      </c>
      <c r="T1770" s="4" t="s">
        <v>8353</v>
      </c>
      <c r="U1770" s="4" t="s">
        <v>7758</v>
      </c>
      <c r="V1770" s="4" t="s">
        <v>7759</v>
      </c>
      <c r="W1770" s="4" t="s">
        <v>8354</v>
      </c>
      <c r="X1770" s="4" t="s">
        <v>242</v>
      </c>
      <c r="Y1770" s="4"/>
      <c r="Z1770" s="4" t="s">
        <v>8355</v>
      </c>
      <c r="AA1770" s="4">
        <v>1800.0</v>
      </c>
      <c r="AB1770" s="4" t="s">
        <v>49</v>
      </c>
      <c r="AC1770" s="4"/>
      <c r="AD1770" s="4"/>
      <c r="AE1770" s="4"/>
      <c r="AF1770" s="4"/>
      <c r="AG1770" s="4"/>
      <c r="AH1770" s="4"/>
      <c r="AI1770" s="4"/>
      <c r="AJ1770" s="4"/>
      <c r="AK1770" s="4"/>
      <c r="AL1770" s="4"/>
      <c r="AM1770" s="4"/>
      <c r="AN1770" s="4"/>
      <c r="AO1770" s="4"/>
      <c r="AP1770" s="4" t="str">
        <f>VLOOKUP(AA1771,[1]Trộn!AA1770:AB4762,2,FALSE)</f>
        <v>#ERROR!</v>
      </c>
      <c r="AQ1770" s="4"/>
      <c r="AR1770" s="4"/>
      <c r="AS1770" s="4"/>
      <c r="AT1770" s="4"/>
      <c r="AU1770" s="4"/>
      <c r="AV1770" s="4"/>
      <c r="AW1770" s="4"/>
      <c r="AX1770" s="4"/>
      <c r="AY1770" s="4"/>
      <c r="AZ1770" s="4"/>
      <c r="BA1770" s="4"/>
      <c r="BB1770" s="4"/>
      <c r="BC1770" s="4"/>
      <c r="BD1770" s="4"/>
      <c r="BE1770" s="4"/>
      <c r="BF1770" s="4"/>
      <c r="BG1770" s="4"/>
      <c r="BH1770" s="4"/>
      <c r="BI1770" s="4"/>
      <c r="BJ1770" s="4"/>
      <c r="BK1770" s="4"/>
      <c r="BL1770" s="4"/>
      <c r="BM1770" s="4"/>
      <c r="BN1770" s="4"/>
      <c r="BO1770" s="4"/>
      <c r="BP1770" s="4"/>
      <c r="BQ1770" s="4"/>
      <c r="BR1770" s="4"/>
      <c r="BS1770" s="4"/>
      <c r="BT1770" s="4"/>
      <c r="BU1770" s="4"/>
      <c r="BV1770" s="4"/>
      <c r="BW1770" s="4"/>
      <c r="BX1770" s="4"/>
      <c r="BY1770" s="4"/>
      <c r="BZ1770" s="4"/>
      <c r="CA1770" s="4"/>
      <c r="CB1770" s="4"/>
      <c r="CC1770" s="4"/>
      <c r="CD1770" s="4"/>
      <c r="CE1770" s="4"/>
      <c r="CF1770" s="4"/>
      <c r="CG1770" s="4"/>
      <c r="CH1770" s="4"/>
      <c r="CI1770" s="4"/>
      <c r="CJ1770" s="4"/>
      <c r="CK1770" s="4"/>
      <c r="CL1770" s="4"/>
      <c r="CM1770" s="4"/>
    </row>
    <row r="1771" ht="14.25" customHeight="1">
      <c r="A1771" s="1" t="str">
        <f t="shared" si="344"/>
        <v/>
      </c>
      <c r="B1771" s="3">
        <f t="shared" si="345"/>
        <v>0</v>
      </c>
      <c r="C1771" s="4" t="s">
        <v>7755</v>
      </c>
      <c r="D1771" s="4"/>
      <c r="E1771" s="4"/>
      <c r="F1771" s="4"/>
      <c r="G1771" s="4"/>
      <c r="H1771" s="4"/>
      <c r="I1771" s="4"/>
      <c r="J1771" s="4"/>
      <c r="K1771" s="4"/>
      <c r="L1771" s="4"/>
      <c r="M1771" s="4"/>
      <c r="N1771" s="4"/>
      <c r="O1771" s="4"/>
      <c r="P1771" s="4"/>
      <c r="Q1771" s="4" t="s">
        <v>144</v>
      </c>
      <c r="R1771" s="4" t="s">
        <v>8356</v>
      </c>
      <c r="S1771" s="4" t="s">
        <v>8357</v>
      </c>
      <c r="T1771" s="4" t="s">
        <v>8358</v>
      </c>
      <c r="U1771" s="4" t="s">
        <v>8359</v>
      </c>
      <c r="V1771" s="4" t="s">
        <v>8360</v>
      </c>
      <c r="W1771" s="4" t="s">
        <v>150</v>
      </c>
      <c r="X1771" s="4" t="s">
        <v>151</v>
      </c>
      <c r="Y1771" s="4"/>
      <c r="Z1771" s="4" t="s">
        <v>4223</v>
      </c>
      <c r="AA1771" s="4">
        <v>1801.0</v>
      </c>
      <c r="AB1771" s="4" t="s">
        <v>101</v>
      </c>
      <c r="AC1771" s="4"/>
      <c r="AD1771" s="4"/>
      <c r="AE1771" s="4"/>
      <c r="AF1771" s="4"/>
      <c r="AG1771" s="4"/>
      <c r="AH1771" s="4"/>
      <c r="AI1771" s="4"/>
      <c r="AJ1771" s="4"/>
      <c r="AK1771" s="4"/>
      <c r="AL1771" s="4"/>
      <c r="AM1771" s="4"/>
      <c r="AN1771" s="4"/>
      <c r="AO1771" s="4"/>
      <c r="AP1771" s="4" t="str">
        <f>VLOOKUP(AA1772,[1]Trộn!AA1771:AB4763,2,FALSE)</f>
        <v>#ERROR!</v>
      </c>
      <c r="AQ1771" s="4"/>
      <c r="AR1771" s="4"/>
      <c r="AS1771" s="4"/>
      <c r="AT1771" s="4"/>
      <c r="AU1771" s="4"/>
      <c r="AV1771" s="4"/>
      <c r="AW1771" s="4"/>
      <c r="AX1771" s="4"/>
      <c r="AY1771" s="4"/>
      <c r="AZ1771" s="4"/>
      <c r="BA1771" s="4"/>
      <c r="BB1771" s="4"/>
      <c r="BC1771" s="4"/>
      <c r="BD1771" s="4"/>
      <c r="BE1771" s="4"/>
      <c r="BF1771" s="4"/>
      <c r="BG1771" s="4"/>
      <c r="BH1771" s="4"/>
      <c r="BI1771" s="4"/>
      <c r="BJ1771" s="4"/>
      <c r="BK1771" s="4"/>
      <c r="BL1771" s="4"/>
      <c r="BM1771" s="4"/>
      <c r="BN1771" s="4"/>
      <c r="BO1771" s="4"/>
      <c r="BP1771" s="4"/>
      <c r="BQ1771" s="4"/>
      <c r="BR1771" s="4"/>
      <c r="BS1771" s="4"/>
      <c r="BT1771" s="4"/>
      <c r="BU1771" s="4"/>
      <c r="BV1771" s="4"/>
      <c r="BW1771" s="4"/>
      <c r="BX1771" s="4"/>
      <c r="BY1771" s="4"/>
      <c r="BZ1771" s="4"/>
      <c r="CA1771" s="4"/>
      <c r="CB1771" s="4"/>
      <c r="CC1771" s="4"/>
      <c r="CD1771" s="4"/>
      <c r="CE1771" s="4"/>
      <c r="CF1771" s="4"/>
      <c r="CG1771" s="4"/>
      <c r="CH1771" s="4"/>
      <c r="CI1771" s="4"/>
      <c r="CJ1771" s="4"/>
      <c r="CK1771" s="4"/>
      <c r="CL1771" s="4"/>
      <c r="CM1771" s="4"/>
    </row>
    <row r="1772" ht="14.25" customHeight="1">
      <c r="A1772" s="1" t="str">
        <f t="shared" si="344"/>
        <v/>
      </c>
      <c r="B1772" s="3">
        <f t="shared" si="345"/>
        <v>0</v>
      </c>
      <c r="C1772" s="4" t="s">
        <v>7755</v>
      </c>
      <c r="D1772" s="4"/>
      <c r="E1772" s="4"/>
      <c r="F1772" s="4"/>
      <c r="G1772" s="4"/>
      <c r="H1772" s="4"/>
      <c r="I1772" s="4"/>
      <c r="J1772" s="4"/>
      <c r="K1772" s="4"/>
      <c r="L1772" s="4"/>
      <c r="M1772" s="4"/>
      <c r="N1772" s="4"/>
      <c r="O1772" s="4"/>
      <c r="P1772" s="4"/>
      <c r="Q1772" s="4" t="s">
        <v>144</v>
      </c>
      <c r="R1772" s="4" t="s">
        <v>8363</v>
      </c>
      <c r="S1772" s="4" t="s">
        <v>8365</v>
      </c>
      <c r="T1772" s="4" t="s">
        <v>8367</v>
      </c>
      <c r="U1772" s="4" t="s">
        <v>8368</v>
      </c>
      <c r="V1772" s="4" t="s">
        <v>8369</v>
      </c>
      <c r="W1772" s="4" t="s">
        <v>150</v>
      </c>
      <c r="X1772" s="4" t="s">
        <v>151</v>
      </c>
      <c r="Y1772" s="4"/>
      <c r="Z1772" s="4" t="s">
        <v>4188</v>
      </c>
      <c r="AA1772" s="4">
        <v>1802.0</v>
      </c>
      <c r="AB1772" s="4" t="s">
        <v>101</v>
      </c>
      <c r="AC1772" s="4"/>
      <c r="AD1772" s="4"/>
      <c r="AE1772" s="4"/>
      <c r="AF1772" s="4"/>
      <c r="AG1772" s="4"/>
      <c r="AH1772" s="4"/>
      <c r="AI1772" s="4"/>
      <c r="AJ1772" s="4"/>
      <c r="AK1772" s="4"/>
      <c r="AL1772" s="4"/>
      <c r="AM1772" s="4"/>
      <c r="AN1772" s="4"/>
      <c r="AO1772" s="4"/>
      <c r="AP1772" s="4" t="str">
        <f>VLOOKUP(AA1773,[1]Trộn!AA1772:AB4764,2,FALSE)</f>
        <v>#ERROR!</v>
      </c>
      <c r="AQ1772" s="4"/>
      <c r="AR1772" s="4"/>
      <c r="AS1772" s="4"/>
      <c r="AT1772" s="4"/>
      <c r="AU1772" s="4"/>
      <c r="AV1772" s="4"/>
      <c r="AW1772" s="4"/>
      <c r="AX1772" s="4"/>
      <c r="AY1772" s="4"/>
      <c r="AZ1772" s="4"/>
      <c r="BA1772" s="4"/>
      <c r="BB1772" s="4"/>
      <c r="BC1772" s="4"/>
      <c r="BD1772" s="4"/>
      <c r="BE1772" s="4"/>
      <c r="BF1772" s="4"/>
      <c r="BG1772" s="4"/>
      <c r="BH1772" s="4"/>
      <c r="BI1772" s="4"/>
      <c r="BJ1772" s="4"/>
      <c r="BK1772" s="4"/>
      <c r="BL1772" s="4"/>
      <c r="BM1772" s="4"/>
      <c r="BN1772" s="4"/>
      <c r="BO1772" s="4"/>
      <c r="BP1772" s="4"/>
      <c r="BQ1772" s="4"/>
      <c r="BR1772" s="4"/>
      <c r="BS1772" s="4"/>
      <c r="BT1772" s="4"/>
      <c r="BU1772" s="4"/>
      <c r="BV1772" s="4"/>
      <c r="BW1772" s="4"/>
      <c r="BX1772" s="4"/>
      <c r="BY1772" s="4"/>
      <c r="BZ1772" s="4"/>
      <c r="CA1772" s="4"/>
      <c r="CB1772" s="4"/>
      <c r="CC1772" s="4"/>
      <c r="CD1772" s="4"/>
      <c r="CE1772" s="4"/>
      <c r="CF1772" s="4"/>
      <c r="CG1772" s="4"/>
      <c r="CH1772" s="4"/>
      <c r="CI1772" s="4"/>
      <c r="CJ1772" s="4"/>
      <c r="CK1772" s="4"/>
      <c r="CL1772" s="4"/>
      <c r="CM1772" s="4"/>
    </row>
    <row r="1773" ht="14.25" customHeight="1">
      <c r="A1773" s="1" t="str">
        <f t="shared" si="344"/>
        <v/>
      </c>
      <c r="B1773" s="3">
        <f t="shared" si="345"/>
        <v>0</v>
      </c>
      <c r="C1773" s="4" t="s">
        <v>7755</v>
      </c>
      <c r="D1773" s="4"/>
      <c r="E1773" s="4"/>
      <c r="F1773" s="4"/>
      <c r="G1773" s="4"/>
      <c r="H1773" s="4"/>
      <c r="I1773" s="4"/>
      <c r="J1773" s="4"/>
      <c r="K1773" s="4"/>
      <c r="L1773" s="4"/>
      <c r="M1773" s="4"/>
      <c r="N1773" s="4"/>
      <c r="O1773" s="4"/>
      <c r="P1773" s="4"/>
      <c r="Q1773" s="4" t="s">
        <v>144</v>
      </c>
      <c r="R1773" s="4" t="s">
        <v>8370</v>
      </c>
      <c r="S1773" s="4" t="s">
        <v>8371</v>
      </c>
      <c r="T1773" s="4" t="s">
        <v>8372</v>
      </c>
      <c r="U1773" s="4" t="s">
        <v>8373</v>
      </c>
      <c r="V1773" s="4" t="s">
        <v>8374</v>
      </c>
      <c r="W1773" s="4" t="s">
        <v>150</v>
      </c>
      <c r="X1773" s="4" t="s">
        <v>151</v>
      </c>
      <c r="Y1773" s="4"/>
      <c r="Z1773" s="4" t="s">
        <v>4418</v>
      </c>
      <c r="AA1773" s="4">
        <v>1803.0</v>
      </c>
      <c r="AB1773" s="4" t="s">
        <v>101</v>
      </c>
      <c r="AC1773" s="4"/>
      <c r="AD1773" s="4"/>
      <c r="AE1773" s="4"/>
      <c r="AF1773" s="4"/>
      <c r="AG1773" s="4"/>
      <c r="AH1773" s="4"/>
      <c r="AI1773" s="4"/>
      <c r="AJ1773" s="4"/>
      <c r="AK1773" s="4"/>
      <c r="AL1773" s="4"/>
      <c r="AM1773" s="4"/>
      <c r="AN1773" s="4"/>
      <c r="AO1773" s="4"/>
      <c r="AP1773" s="4" t="str">
        <f>VLOOKUP(AA1774,[1]Trộn!AA1773:AB4765,2,FALSE)</f>
        <v>#ERROR!</v>
      </c>
      <c r="AQ1773" s="4"/>
      <c r="AR1773" s="4"/>
      <c r="AS1773" s="4"/>
      <c r="AT1773" s="4"/>
      <c r="AU1773" s="4"/>
      <c r="AV1773" s="4"/>
      <c r="AW1773" s="4"/>
      <c r="AX1773" s="4"/>
      <c r="AY1773" s="4"/>
      <c r="AZ1773" s="4"/>
      <c r="BA1773" s="4"/>
      <c r="BB1773" s="4"/>
      <c r="BC1773" s="4"/>
      <c r="BD1773" s="4"/>
      <c r="BE1773" s="4"/>
      <c r="BF1773" s="4"/>
      <c r="BG1773" s="4"/>
      <c r="BH1773" s="4"/>
      <c r="BI1773" s="4"/>
      <c r="BJ1773" s="4"/>
      <c r="BK1773" s="4"/>
      <c r="BL1773" s="4"/>
      <c r="BM1773" s="4"/>
      <c r="BN1773" s="4"/>
      <c r="BO1773" s="4"/>
      <c r="BP1773" s="4"/>
      <c r="BQ1773" s="4"/>
      <c r="BR1773" s="4"/>
      <c r="BS1773" s="4"/>
      <c r="BT1773" s="4"/>
      <c r="BU1773" s="4"/>
      <c r="BV1773" s="4"/>
      <c r="BW1773" s="4"/>
      <c r="BX1773" s="4"/>
      <c r="BY1773" s="4"/>
      <c r="BZ1773" s="4"/>
      <c r="CA1773" s="4"/>
      <c r="CB1773" s="4"/>
      <c r="CC1773" s="4"/>
      <c r="CD1773" s="4"/>
      <c r="CE1773" s="4"/>
      <c r="CF1773" s="4"/>
      <c r="CG1773" s="4"/>
      <c r="CH1773" s="4"/>
      <c r="CI1773" s="4"/>
      <c r="CJ1773" s="4"/>
      <c r="CK1773" s="4"/>
      <c r="CL1773" s="4"/>
      <c r="CM1773" s="4"/>
    </row>
    <row r="1774" ht="14.25" customHeight="1">
      <c r="A1774" s="1" t="str">
        <f t="shared" si="344"/>
        <v/>
      </c>
      <c r="B1774" s="3">
        <f t="shared" si="345"/>
        <v>0</v>
      </c>
      <c r="C1774" s="4" t="s">
        <v>7755</v>
      </c>
      <c r="D1774" s="4"/>
      <c r="E1774" s="4"/>
      <c r="F1774" s="4"/>
      <c r="G1774" s="4"/>
      <c r="H1774" s="4"/>
      <c r="I1774" s="4"/>
      <c r="J1774" s="4"/>
      <c r="K1774" s="4"/>
      <c r="L1774" s="4"/>
      <c r="M1774" s="4"/>
      <c r="N1774" s="4"/>
      <c r="O1774" s="4"/>
      <c r="P1774" s="4"/>
      <c r="Q1774" s="4" t="s">
        <v>144</v>
      </c>
      <c r="R1774" s="4" t="s">
        <v>8375</v>
      </c>
      <c r="S1774" s="4" t="s">
        <v>8376</v>
      </c>
      <c r="T1774" s="4" t="s">
        <v>8377</v>
      </c>
      <c r="U1774" s="4" t="s">
        <v>8378</v>
      </c>
      <c r="V1774" s="4" t="s">
        <v>8379</v>
      </c>
      <c r="W1774" s="4" t="s">
        <v>150</v>
      </c>
      <c r="X1774" s="4" t="s">
        <v>99</v>
      </c>
      <c r="Y1774" s="4"/>
      <c r="Z1774" s="4" t="s">
        <v>6792</v>
      </c>
      <c r="AA1774" s="4">
        <v>1804.0</v>
      </c>
      <c r="AB1774" s="4" t="s">
        <v>101</v>
      </c>
      <c r="AC1774" s="4"/>
      <c r="AD1774" s="4"/>
      <c r="AE1774" s="4"/>
      <c r="AF1774" s="4"/>
      <c r="AG1774" s="4"/>
      <c r="AH1774" s="4"/>
      <c r="AI1774" s="4"/>
      <c r="AJ1774" s="4"/>
      <c r="AK1774" s="4"/>
      <c r="AL1774" s="4"/>
      <c r="AM1774" s="4"/>
      <c r="AN1774" s="4"/>
      <c r="AO1774" s="4"/>
      <c r="AP1774" s="4" t="str">
        <f>VLOOKUP(AA1775,[1]Trộn!AA1774:AB4766,2,FALSE)</f>
        <v>#ERROR!</v>
      </c>
      <c r="AQ1774" s="4"/>
      <c r="AR1774" s="4"/>
      <c r="AS1774" s="4"/>
      <c r="AT1774" s="4"/>
      <c r="AU1774" s="4"/>
      <c r="AV1774" s="4"/>
      <c r="AW1774" s="4"/>
      <c r="AX1774" s="4"/>
      <c r="AY1774" s="4"/>
      <c r="AZ1774" s="4"/>
      <c r="BA1774" s="4"/>
      <c r="BB1774" s="4"/>
      <c r="BC1774" s="4"/>
      <c r="BD1774" s="4"/>
      <c r="BE1774" s="4"/>
      <c r="BF1774" s="4"/>
      <c r="BG1774" s="4"/>
      <c r="BH1774" s="4"/>
      <c r="BI1774" s="4"/>
      <c r="BJ1774" s="4"/>
      <c r="BK1774" s="4"/>
      <c r="BL1774" s="4"/>
      <c r="BM1774" s="4"/>
      <c r="BN1774" s="4"/>
      <c r="BO1774" s="4"/>
      <c r="BP1774" s="4"/>
      <c r="BQ1774" s="4"/>
      <c r="BR1774" s="4"/>
      <c r="BS1774" s="4"/>
      <c r="BT1774" s="4"/>
      <c r="BU1774" s="4"/>
      <c r="BV1774" s="4"/>
      <c r="BW1774" s="4"/>
      <c r="BX1774" s="4"/>
      <c r="BY1774" s="4"/>
      <c r="BZ1774" s="4"/>
      <c r="CA1774" s="4"/>
      <c r="CB1774" s="4"/>
      <c r="CC1774" s="4"/>
      <c r="CD1774" s="4"/>
      <c r="CE1774" s="4"/>
      <c r="CF1774" s="4"/>
      <c r="CG1774" s="4"/>
      <c r="CH1774" s="4"/>
      <c r="CI1774" s="4"/>
      <c r="CJ1774" s="4"/>
      <c r="CK1774" s="4"/>
      <c r="CL1774" s="4"/>
      <c r="CM1774" s="4"/>
    </row>
    <row r="1775" ht="14.25" customHeight="1">
      <c r="A1775" s="1" t="str">
        <f t="shared" si="344"/>
        <v/>
      </c>
      <c r="B1775" s="3">
        <f t="shared" si="345"/>
        <v>0</v>
      </c>
      <c r="C1775" s="4" t="s">
        <v>7755</v>
      </c>
      <c r="D1775" s="4"/>
      <c r="E1775" s="4"/>
      <c r="F1775" s="4"/>
      <c r="G1775" s="4"/>
      <c r="H1775" s="4"/>
      <c r="I1775" s="4"/>
      <c r="J1775" s="4"/>
      <c r="K1775" s="4"/>
      <c r="L1775" s="4"/>
      <c r="M1775" s="4"/>
      <c r="N1775" s="4"/>
      <c r="O1775" s="4"/>
      <c r="P1775" s="4"/>
      <c r="Q1775" s="4" t="s">
        <v>9</v>
      </c>
      <c r="R1775" s="4" t="s">
        <v>8385</v>
      </c>
      <c r="S1775" s="4"/>
      <c r="T1775" s="4"/>
      <c r="U1775" s="4"/>
      <c r="V1775" s="4"/>
      <c r="W1775" s="4"/>
      <c r="X1775" s="4"/>
      <c r="Y1775" s="4"/>
      <c r="Z1775" s="4" t="s">
        <v>8386</v>
      </c>
      <c r="AA1775" s="4">
        <v>1805.0</v>
      </c>
      <c r="AB1775" s="4" t="s">
        <v>49</v>
      </c>
      <c r="AC1775" s="4"/>
      <c r="AD1775" s="4"/>
      <c r="AE1775" s="4"/>
      <c r="AF1775" s="4"/>
      <c r="AG1775" s="4"/>
      <c r="AH1775" s="4"/>
      <c r="AI1775" s="4"/>
      <c r="AJ1775" s="4"/>
      <c r="AK1775" s="4"/>
      <c r="AL1775" s="4"/>
      <c r="AM1775" s="4"/>
      <c r="AN1775" s="4"/>
      <c r="AO1775" s="4"/>
      <c r="AP1775" s="4" t="str">
        <f>VLOOKUP(AA1776,[1]Trộn!AA1775:AB4767,2,FALSE)</f>
        <v>#ERROR!</v>
      </c>
      <c r="AQ1775" s="4"/>
      <c r="AR1775" s="4"/>
      <c r="AS1775" s="4"/>
      <c r="AT1775" s="4"/>
      <c r="AU1775" s="4"/>
      <c r="AV1775" s="4"/>
      <c r="AW1775" s="4"/>
      <c r="AX1775" s="4"/>
      <c r="AY1775" s="4"/>
      <c r="AZ1775" s="4"/>
      <c r="BA1775" s="4"/>
      <c r="BB1775" s="4"/>
      <c r="BC1775" s="4"/>
      <c r="BD1775" s="4"/>
      <c r="BE1775" s="4"/>
      <c r="BF1775" s="4"/>
      <c r="BG1775" s="4"/>
      <c r="BH1775" s="4"/>
      <c r="BI1775" s="4"/>
      <c r="BJ1775" s="4"/>
      <c r="BK1775" s="4"/>
      <c r="BL1775" s="4"/>
      <c r="BM1775" s="4"/>
      <c r="BN1775" s="4"/>
      <c r="BO1775" s="4"/>
      <c r="BP1775" s="4"/>
      <c r="BQ1775" s="4"/>
      <c r="BR1775" s="4"/>
      <c r="BS1775" s="4"/>
      <c r="BT1775" s="4"/>
      <c r="BU1775" s="4"/>
      <c r="BV1775" s="4"/>
      <c r="BW1775" s="4"/>
      <c r="BX1775" s="4"/>
      <c r="BY1775" s="4"/>
      <c r="BZ1775" s="4"/>
      <c r="CA1775" s="4"/>
      <c r="CB1775" s="4"/>
      <c r="CC1775" s="4"/>
      <c r="CD1775" s="4"/>
      <c r="CE1775" s="4"/>
      <c r="CF1775" s="4"/>
      <c r="CG1775" s="4"/>
      <c r="CH1775" s="4"/>
      <c r="CI1775" s="4"/>
      <c r="CJ1775" s="4"/>
      <c r="CK1775" s="4"/>
      <c r="CL1775" s="4"/>
      <c r="CM1775" s="4"/>
    </row>
    <row r="1776" ht="14.25" customHeight="1">
      <c r="A1776" s="1" t="str">
        <f t="shared" si="344"/>
        <v>OK</v>
      </c>
      <c r="B1776" s="3" t="str">
        <f t="shared" si="345"/>
        <v>OK</v>
      </c>
      <c r="C1776" s="4" t="s">
        <v>7799</v>
      </c>
      <c r="D1776" s="4"/>
      <c r="E1776" s="4"/>
      <c r="F1776" s="4"/>
      <c r="G1776" s="4" t="s">
        <v>7800</v>
      </c>
      <c r="H1776" s="4"/>
      <c r="I1776" s="4"/>
      <c r="J1776" s="4" t="s">
        <v>123</v>
      </c>
      <c r="K1776" s="4"/>
      <c r="L1776" s="4" t="s">
        <v>7801</v>
      </c>
      <c r="M1776" s="4" t="s">
        <v>47</v>
      </c>
      <c r="N1776" s="4" t="s">
        <v>8</v>
      </c>
      <c r="O1776" s="4" t="s">
        <v>1246</v>
      </c>
      <c r="P1776" s="4" t="s">
        <v>2147</v>
      </c>
      <c r="Q1776" s="4"/>
      <c r="R1776" s="4" t="s">
        <v>7802</v>
      </c>
      <c r="S1776" s="4" t="s">
        <v>7803</v>
      </c>
      <c r="T1776" s="4" t="s">
        <v>7804</v>
      </c>
      <c r="U1776" s="4" t="s">
        <v>7805</v>
      </c>
      <c r="V1776" s="4" t="s">
        <v>7806</v>
      </c>
      <c r="W1776" s="4" t="s">
        <v>7807</v>
      </c>
      <c r="X1776" s="4" t="s">
        <v>7808</v>
      </c>
      <c r="Y1776" s="4" t="s">
        <v>7809</v>
      </c>
      <c r="Z1776" s="4"/>
      <c r="AA1776" s="4">
        <v>1806.0</v>
      </c>
      <c r="AB1776" s="4" t="s">
        <v>49</v>
      </c>
      <c r="AC1776" s="4"/>
      <c r="AD1776" s="4"/>
      <c r="AE1776" s="4"/>
      <c r="AF1776" s="4"/>
      <c r="AG1776" s="4"/>
      <c r="AH1776" s="4"/>
      <c r="AI1776" s="4"/>
      <c r="AJ1776" s="4"/>
      <c r="AK1776" s="4"/>
      <c r="AL1776" s="4"/>
      <c r="AM1776" s="4"/>
      <c r="AN1776" s="4"/>
      <c r="AO1776" s="4"/>
      <c r="AP1776" s="4" t="str">
        <f>VLOOKUP(AA1777,[1]Trộn!AA1776:AB4768,2,FALSE)</f>
        <v>#ERROR!</v>
      </c>
      <c r="AQ1776" s="4"/>
      <c r="AR1776" s="4"/>
      <c r="AS1776" s="4"/>
      <c r="AT1776" s="4"/>
      <c r="AU1776" s="4"/>
      <c r="AV1776" s="4"/>
      <c r="AW1776" s="4"/>
      <c r="AX1776" s="4"/>
      <c r="AY1776" s="4"/>
      <c r="AZ1776" s="4"/>
      <c r="BA1776" s="4"/>
      <c r="BB1776" s="4"/>
      <c r="BC1776" s="4"/>
      <c r="BD1776" s="4"/>
      <c r="BE1776" s="4"/>
      <c r="BF1776" s="4"/>
      <c r="BG1776" s="4"/>
      <c r="BH1776" s="4"/>
      <c r="BI1776" s="4"/>
      <c r="BJ1776" s="4"/>
      <c r="BK1776" s="4"/>
      <c r="BL1776" s="4"/>
      <c r="BM1776" s="4"/>
      <c r="BN1776" s="4"/>
      <c r="BO1776" s="4"/>
      <c r="BP1776" s="4"/>
      <c r="BQ1776" s="4"/>
      <c r="BR1776" s="4"/>
      <c r="BS1776" s="4"/>
      <c r="BT1776" s="4"/>
      <c r="BU1776" s="4"/>
      <c r="BV1776" s="4"/>
      <c r="BW1776" s="4"/>
      <c r="BX1776" s="4"/>
      <c r="BY1776" s="4"/>
      <c r="BZ1776" s="4"/>
      <c r="CA1776" s="4"/>
      <c r="CB1776" s="4"/>
      <c r="CC1776" s="4"/>
      <c r="CD1776" s="4"/>
      <c r="CE1776" s="4"/>
      <c r="CF1776" s="4"/>
      <c r="CG1776" s="4"/>
      <c r="CH1776" s="4"/>
      <c r="CI1776" s="4"/>
      <c r="CJ1776" s="4"/>
      <c r="CK1776" s="4"/>
      <c r="CL1776" s="4"/>
      <c r="CM1776" s="4"/>
    </row>
    <row r="1777" ht="14.25" customHeight="1">
      <c r="A1777" s="1" t="str">
        <f t="shared" si="344"/>
        <v>Giữ chỗ</v>
      </c>
      <c r="B1777" s="3" t="str">
        <f t="shared" si="345"/>
        <v>OK</v>
      </c>
      <c r="C1777" s="4" t="s">
        <v>7799</v>
      </c>
      <c r="D1777" s="4"/>
      <c r="E1777" s="4"/>
      <c r="F1777" s="4"/>
      <c r="G1777" s="4"/>
      <c r="H1777" s="4"/>
      <c r="I1777" s="4"/>
      <c r="J1777" s="4"/>
      <c r="K1777" s="4"/>
      <c r="L1777" s="4"/>
      <c r="M1777" s="4" t="s">
        <v>47</v>
      </c>
      <c r="N1777" s="4" t="s">
        <v>5</v>
      </c>
      <c r="O1777" s="4" t="s">
        <v>804</v>
      </c>
      <c r="P1777" s="4" t="s">
        <v>860</v>
      </c>
      <c r="Q1777" s="4"/>
      <c r="R1777" s="4"/>
      <c r="S1777" s="4"/>
      <c r="T1777" s="4"/>
      <c r="U1777" s="4"/>
      <c r="V1777" s="4"/>
      <c r="W1777" s="4"/>
      <c r="X1777" s="4"/>
      <c r="Y1777" s="4"/>
      <c r="Z1777" s="4"/>
      <c r="AA1777" s="4">
        <v>1807.0</v>
      </c>
      <c r="AB1777" s="4" t="s">
        <v>49</v>
      </c>
      <c r="AC1777" s="4"/>
      <c r="AD1777" s="4"/>
      <c r="AE1777" s="4"/>
      <c r="AF1777" s="4"/>
      <c r="AG1777" s="4"/>
      <c r="AH1777" s="4"/>
      <c r="AI1777" s="4"/>
      <c r="AJ1777" s="4"/>
      <c r="AK1777" s="4"/>
      <c r="AL1777" s="4"/>
      <c r="AM1777" s="4"/>
      <c r="AN1777" s="4"/>
      <c r="AO1777" s="4"/>
      <c r="AP1777" s="4" t="str">
        <f>VLOOKUP(AA1778,[1]Trộn!AA1777:AB4769,2,FALSE)</f>
        <v>#ERROR!</v>
      </c>
      <c r="AQ1777" s="4"/>
      <c r="AR1777" s="4"/>
      <c r="AS1777" s="4"/>
      <c r="AT1777" s="4"/>
      <c r="AU1777" s="4"/>
      <c r="AV1777" s="4"/>
      <c r="AW1777" s="4"/>
      <c r="AX1777" s="4"/>
      <c r="AY1777" s="4"/>
      <c r="AZ1777" s="4"/>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row>
    <row r="1778" ht="14.25" customHeight="1">
      <c r="A1778" s="1" t="str">
        <f t="shared" si="344"/>
        <v/>
      </c>
      <c r="B1778" s="3">
        <f t="shared" si="345"/>
        <v>0</v>
      </c>
      <c r="C1778" s="4" t="s">
        <v>7799</v>
      </c>
      <c r="D1778" s="4"/>
      <c r="E1778" s="4"/>
      <c r="F1778" s="4"/>
      <c r="G1778" s="4" t="s">
        <v>7800</v>
      </c>
      <c r="H1778" s="4"/>
      <c r="I1778" s="4"/>
      <c r="J1778" s="4" t="s">
        <v>123</v>
      </c>
      <c r="K1778" s="4"/>
      <c r="L1778" s="4" t="s">
        <v>7801</v>
      </c>
      <c r="M1778" s="4"/>
      <c r="N1778" s="4"/>
      <c r="O1778" s="4"/>
      <c r="P1778" s="4"/>
      <c r="Q1778" s="4" t="s">
        <v>144</v>
      </c>
      <c r="R1778" s="4" t="s">
        <v>8390</v>
      </c>
      <c r="S1778" s="4" t="s">
        <v>8391</v>
      </c>
      <c r="T1778" s="4" t="s">
        <v>8392</v>
      </c>
      <c r="U1778" s="4" t="s">
        <v>8393</v>
      </c>
      <c r="V1778" s="4" t="s">
        <v>150</v>
      </c>
      <c r="W1778" s="4" t="s">
        <v>150</v>
      </c>
      <c r="X1778" s="4" t="s">
        <v>99</v>
      </c>
      <c r="Y1778" s="4"/>
      <c r="Z1778" s="4" t="s">
        <v>4037</v>
      </c>
      <c r="AA1778" s="4">
        <v>1808.0</v>
      </c>
      <c r="AB1778" s="4" t="s">
        <v>101</v>
      </c>
      <c r="AC1778" s="4"/>
      <c r="AD1778" s="4"/>
      <c r="AE1778" s="4"/>
      <c r="AF1778" s="4"/>
      <c r="AG1778" s="4"/>
      <c r="AH1778" s="4"/>
      <c r="AI1778" s="4"/>
      <c r="AJ1778" s="4"/>
      <c r="AK1778" s="4"/>
      <c r="AL1778" s="4"/>
      <c r="AM1778" s="4"/>
      <c r="AN1778" s="4"/>
      <c r="AO1778" s="4"/>
      <c r="AP1778" s="4" t="str">
        <f>VLOOKUP(AA1779,[1]Trộn!AA1778:AB4770,2,FALSE)</f>
        <v>#ERROR!</v>
      </c>
      <c r="AQ1778" s="4"/>
      <c r="AR1778" s="4"/>
      <c r="AS1778" s="4"/>
      <c r="AT1778" s="4"/>
      <c r="AU1778" s="4"/>
      <c r="AV1778" s="4"/>
      <c r="AW1778" s="4"/>
      <c r="AX1778" s="4"/>
      <c r="AY1778" s="4"/>
      <c r="AZ1778" s="4"/>
      <c r="BA1778" s="4"/>
      <c r="BB1778" s="4"/>
      <c r="BC1778" s="4"/>
      <c r="BD1778" s="4"/>
      <c r="BE1778" s="4"/>
      <c r="BF1778" s="4"/>
      <c r="BG1778" s="4"/>
      <c r="BH1778" s="4"/>
      <c r="BI1778" s="4"/>
      <c r="BJ1778" s="4"/>
      <c r="BK1778" s="4"/>
      <c r="BL1778" s="4"/>
      <c r="BM1778" s="4"/>
      <c r="BN1778" s="4"/>
      <c r="BO1778" s="4"/>
      <c r="BP1778" s="4"/>
      <c r="BQ1778" s="4"/>
      <c r="BR1778" s="4"/>
      <c r="BS1778" s="4"/>
      <c r="BT1778" s="4"/>
      <c r="BU1778" s="4"/>
      <c r="BV1778" s="4"/>
      <c r="BW1778" s="4"/>
      <c r="BX1778" s="4"/>
      <c r="BY1778" s="4"/>
      <c r="BZ1778" s="4"/>
      <c r="CA1778" s="4"/>
      <c r="CB1778" s="4"/>
      <c r="CC1778" s="4"/>
      <c r="CD1778" s="4"/>
      <c r="CE1778" s="4"/>
      <c r="CF1778" s="4"/>
      <c r="CG1778" s="4"/>
      <c r="CH1778" s="4"/>
      <c r="CI1778" s="4"/>
      <c r="CJ1778" s="4"/>
      <c r="CK1778" s="4"/>
      <c r="CL1778" s="4"/>
      <c r="CM1778" s="4"/>
    </row>
    <row r="1779" ht="14.25" customHeight="1">
      <c r="A1779" s="1" t="str">
        <f t="shared" si="344"/>
        <v/>
      </c>
      <c r="B1779" s="3">
        <f t="shared" si="345"/>
        <v>0</v>
      </c>
      <c r="C1779" s="4" t="s">
        <v>7799</v>
      </c>
      <c r="D1779" s="4"/>
      <c r="E1779" s="4"/>
      <c r="F1779" s="4"/>
      <c r="G1779" s="4"/>
      <c r="H1779" s="4"/>
      <c r="I1779" s="4"/>
      <c r="J1779" s="4"/>
      <c r="K1779" s="4"/>
      <c r="L1779" s="4"/>
      <c r="M1779" s="4"/>
      <c r="N1779" s="4"/>
      <c r="O1779" s="4"/>
      <c r="P1779" s="4"/>
      <c r="Q1779" s="4" t="s">
        <v>144</v>
      </c>
      <c r="R1779" s="4" t="s">
        <v>8394</v>
      </c>
      <c r="S1779" s="4" t="s">
        <v>8395</v>
      </c>
      <c r="T1779" s="4" t="s">
        <v>8396</v>
      </c>
      <c r="U1779" s="4" t="s">
        <v>8397</v>
      </c>
      <c r="V1779" s="4" t="s">
        <v>8398</v>
      </c>
      <c r="W1779" s="4" t="s">
        <v>150</v>
      </c>
      <c r="X1779" s="4" t="s">
        <v>171</v>
      </c>
      <c r="Y1779" s="4"/>
      <c r="Z1779" s="4" t="s">
        <v>3390</v>
      </c>
      <c r="AA1779" s="4">
        <v>1809.0</v>
      </c>
      <c r="AB1779" s="4" t="s">
        <v>101</v>
      </c>
      <c r="AC1779" s="4"/>
      <c r="AD1779" s="4"/>
      <c r="AE1779" s="4"/>
      <c r="AF1779" s="4"/>
      <c r="AG1779" s="4"/>
      <c r="AH1779" s="4"/>
      <c r="AI1779" s="4"/>
      <c r="AJ1779" s="4"/>
      <c r="AK1779" s="4"/>
      <c r="AL1779" s="4"/>
      <c r="AM1779" s="4"/>
      <c r="AN1779" s="4"/>
      <c r="AO1779" s="4"/>
      <c r="AP1779" s="4" t="str">
        <f>VLOOKUP(AA1780,[1]Trộn!AA1779:AB4771,2,FALSE)</f>
        <v>#ERROR!</v>
      </c>
      <c r="AQ1779" s="4"/>
      <c r="AR1779" s="4"/>
      <c r="AS1779" s="4"/>
      <c r="AT1779" s="4"/>
      <c r="AU1779" s="4"/>
      <c r="AV1779" s="4"/>
      <c r="AW1779" s="4"/>
      <c r="AX1779" s="4"/>
      <c r="AY1779" s="4"/>
      <c r="AZ1779" s="4"/>
      <c r="BA1779" s="4"/>
      <c r="BB1779" s="4"/>
      <c r="BC1779" s="4"/>
      <c r="BD1779" s="4"/>
      <c r="BE1779" s="4"/>
      <c r="BF1779" s="4"/>
      <c r="BG1779" s="4"/>
      <c r="BH1779" s="4"/>
      <c r="BI1779" s="4"/>
      <c r="BJ1779" s="4"/>
      <c r="BK1779" s="4"/>
      <c r="BL1779" s="4"/>
      <c r="BM1779" s="4"/>
      <c r="BN1779" s="4"/>
      <c r="BO1779" s="4"/>
      <c r="BP1779" s="4"/>
      <c r="BQ1779" s="4"/>
      <c r="BR1779" s="4"/>
      <c r="BS1779" s="4"/>
      <c r="BT1779" s="4"/>
      <c r="BU1779" s="4"/>
      <c r="BV1779" s="4"/>
      <c r="BW1779" s="4"/>
      <c r="BX1779" s="4"/>
      <c r="BY1779" s="4"/>
      <c r="BZ1779" s="4"/>
      <c r="CA1779" s="4"/>
      <c r="CB1779" s="4"/>
      <c r="CC1779" s="4"/>
      <c r="CD1779" s="4"/>
      <c r="CE1779" s="4"/>
      <c r="CF1779" s="4"/>
      <c r="CG1779" s="4"/>
      <c r="CH1779" s="4"/>
      <c r="CI1779" s="4"/>
      <c r="CJ1779" s="4"/>
      <c r="CK1779" s="4"/>
      <c r="CL1779" s="4"/>
      <c r="CM1779" s="4"/>
    </row>
    <row r="1780" ht="14.25" customHeight="1">
      <c r="A1780" s="1" t="str">
        <f t="shared" si="344"/>
        <v>OK</v>
      </c>
      <c r="B1780" s="3" t="str">
        <f t="shared" si="345"/>
        <v>OK</v>
      </c>
      <c r="C1780" s="4" t="s">
        <v>7810</v>
      </c>
      <c r="D1780" s="4"/>
      <c r="E1780" s="4"/>
      <c r="F1780" s="4"/>
      <c r="G1780" s="4" t="s">
        <v>7811</v>
      </c>
      <c r="H1780" s="4"/>
      <c r="I1780" s="4"/>
      <c r="J1780" s="4" t="s">
        <v>3099</v>
      </c>
      <c r="K1780" s="4"/>
      <c r="L1780" s="4"/>
      <c r="M1780" s="4" t="s">
        <v>47</v>
      </c>
      <c r="N1780" s="4" t="s">
        <v>5</v>
      </c>
      <c r="O1780" s="4" t="s">
        <v>1104</v>
      </c>
      <c r="P1780" s="4" t="s">
        <v>953</v>
      </c>
      <c r="Q1780" s="4"/>
      <c r="R1780" s="4" t="s">
        <v>7812</v>
      </c>
      <c r="S1780" s="4" t="s">
        <v>7813</v>
      </c>
      <c r="T1780" s="4" t="s">
        <v>7814</v>
      </c>
      <c r="U1780" s="4" t="s">
        <v>7815</v>
      </c>
      <c r="V1780" s="4" t="s">
        <v>7816</v>
      </c>
      <c r="W1780" s="4" t="s">
        <v>7817</v>
      </c>
      <c r="X1780" s="4" t="s">
        <v>410</v>
      </c>
      <c r="Y1780" s="4" t="s">
        <v>8399</v>
      </c>
      <c r="Z1780" s="4"/>
      <c r="AA1780" s="4">
        <v>1810.0</v>
      </c>
      <c r="AB1780" s="4" t="s">
        <v>49</v>
      </c>
      <c r="AC1780" s="4"/>
      <c r="AD1780" s="4"/>
      <c r="AE1780" s="4"/>
      <c r="AF1780" s="4"/>
      <c r="AG1780" s="4"/>
      <c r="AH1780" s="4"/>
      <c r="AI1780" s="4"/>
      <c r="AJ1780" s="4"/>
      <c r="AK1780" s="4"/>
      <c r="AL1780" s="4"/>
      <c r="AM1780" s="4"/>
      <c r="AN1780" s="4"/>
      <c r="AO1780" s="4"/>
      <c r="AP1780" s="4" t="str">
        <f>VLOOKUP(AA1781,[1]Trộn!AA1780:AB4772,2,FALSE)</f>
        <v>#ERROR!</v>
      </c>
      <c r="AQ1780" s="4"/>
      <c r="AR1780" s="4"/>
      <c r="AS1780" s="4"/>
      <c r="AT1780" s="4"/>
      <c r="AU1780" s="4"/>
      <c r="AV1780" s="4"/>
      <c r="AW1780" s="4"/>
      <c r="AX1780" s="4"/>
      <c r="AY1780" s="4"/>
      <c r="AZ1780" s="4"/>
      <c r="BA1780" s="4"/>
      <c r="BB1780" s="4"/>
      <c r="BC1780" s="4"/>
      <c r="BD1780" s="4"/>
      <c r="BE1780" s="4"/>
      <c r="BF1780" s="4"/>
      <c r="BG1780" s="4"/>
      <c r="BH1780" s="4"/>
      <c r="BI1780" s="4"/>
      <c r="BJ1780" s="4"/>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c r="CL1780" s="4"/>
      <c r="CM1780" s="4"/>
    </row>
    <row r="1781" ht="14.25" customHeight="1">
      <c r="A1781" s="1" t="str">
        <f t="shared" si="344"/>
        <v>OK</v>
      </c>
      <c r="B1781" s="3" t="str">
        <f t="shared" si="345"/>
        <v>OK</v>
      </c>
      <c r="C1781" s="4" t="s">
        <v>7810</v>
      </c>
      <c r="D1781" s="4"/>
      <c r="E1781" s="4"/>
      <c r="F1781" s="4"/>
      <c r="G1781" s="4" t="s">
        <v>7811</v>
      </c>
      <c r="H1781" s="4"/>
      <c r="I1781" s="4"/>
      <c r="J1781" s="4" t="s">
        <v>3099</v>
      </c>
      <c r="K1781" s="4"/>
      <c r="L1781" s="4"/>
      <c r="M1781" s="4" t="s">
        <v>47</v>
      </c>
      <c r="N1781" s="4" t="s">
        <v>5</v>
      </c>
      <c r="O1781" s="4" t="s">
        <v>1905</v>
      </c>
      <c r="P1781" s="4" t="s">
        <v>1927</v>
      </c>
      <c r="Q1781" s="4"/>
      <c r="R1781" s="4" t="s">
        <v>7826</v>
      </c>
      <c r="S1781" s="4" t="s">
        <v>230</v>
      </c>
      <c r="T1781" s="4" t="s">
        <v>7827</v>
      </c>
      <c r="U1781" s="4" t="s">
        <v>7828</v>
      </c>
      <c r="V1781" s="4" t="s">
        <v>208</v>
      </c>
      <c r="W1781" s="4" t="s">
        <v>1124</v>
      </c>
      <c r="X1781" s="4" t="s">
        <v>242</v>
      </c>
      <c r="Y1781" s="4" t="s">
        <v>7829</v>
      </c>
      <c r="Z1781" s="4"/>
      <c r="AA1781" s="4">
        <v>1811.0</v>
      </c>
      <c r="AB1781" s="4" t="s">
        <v>49</v>
      </c>
      <c r="AC1781" s="4"/>
      <c r="AD1781" s="4"/>
      <c r="AE1781" s="4"/>
      <c r="AF1781" s="4"/>
      <c r="AG1781" s="4"/>
      <c r="AH1781" s="4"/>
      <c r="AI1781" s="4"/>
      <c r="AJ1781" s="4"/>
      <c r="AK1781" s="4"/>
      <c r="AL1781" s="4"/>
      <c r="AM1781" s="4"/>
      <c r="AN1781" s="4"/>
      <c r="AO1781" s="4"/>
      <c r="AP1781" s="4" t="str">
        <f>VLOOKUP(AA1782,[1]Trộn!AA1781:AB4773,2,FALSE)</f>
        <v>#ERROR!</v>
      </c>
      <c r="AQ1781" s="4"/>
      <c r="AR1781" s="4"/>
      <c r="AS1781" s="4"/>
      <c r="AT1781" s="4"/>
      <c r="AU1781" s="4"/>
      <c r="AV1781" s="4"/>
      <c r="AW1781" s="4"/>
      <c r="AX1781" s="4"/>
      <c r="AY1781" s="4"/>
      <c r="AZ1781" s="4"/>
      <c r="BA1781" s="4"/>
      <c r="BB1781" s="4"/>
      <c r="BC1781" s="4"/>
      <c r="BD1781" s="4"/>
      <c r="BE1781" s="4"/>
      <c r="BF1781" s="4"/>
      <c r="BG1781" s="4"/>
      <c r="BH1781" s="4"/>
      <c r="BI1781" s="4"/>
      <c r="BJ1781" s="4"/>
      <c r="BK1781" s="4"/>
      <c r="BL1781" s="4"/>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c r="CL1781" s="4"/>
      <c r="CM1781" s="4"/>
    </row>
    <row r="1782" ht="14.25" customHeight="1">
      <c r="A1782" s="1" t="str">
        <f t="shared" si="344"/>
        <v/>
      </c>
      <c r="B1782" s="3">
        <f t="shared" si="345"/>
        <v>0</v>
      </c>
      <c r="C1782" s="4" t="s">
        <v>7810</v>
      </c>
      <c r="D1782" s="4"/>
      <c r="E1782" s="4"/>
      <c r="F1782" s="4"/>
      <c r="G1782" s="4" t="s">
        <v>7811</v>
      </c>
      <c r="H1782" s="4"/>
      <c r="I1782" s="4"/>
      <c r="J1782" s="4" t="s">
        <v>3099</v>
      </c>
      <c r="K1782" s="4"/>
      <c r="L1782" s="4"/>
      <c r="M1782" s="4" t="s">
        <v>49</v>
      </c>
      <c r="N1782" s="4" t="s">
        <v>8</v>
      </c>
      <c r="O1782" s="4" t="s">
        <v>3275</v>
      </c>
      <c r="P1782" s="4" t="s">
        <v>2985</v>
      </c>
      <c r="Q1782" s="4" t="s">
        <v>8</v>
      </c>
      <c r="R1782" s="4" t="s">
        <v>8403</v>
      </c>
      <c r="S1782" s="4" t="s">
        <v>8404</v>
      </c>
      <c r="T1782" s="4" t="s">
        <v>8405</v>
      </c>
      <c r="U1782" s="4" t="s">
        <v>7401</v>
      </c>
      <c r="V1782" s="4" t="s">
        <v>8406</v>
      </c>
      <c r="W1782" s="4" t="s">
        <v>8407</v>
      </c>
      <c r="X1782" s="4"/>
      <c r="Y1782" s="4"/>
      <c r="Z1782" s="4"/>
      <c r="AA1782" s="4">
        <v>1812.0</v>
      </c>
      <c r="AB1782" s="4" t="s">
        <v>47</v>
      </c>
      <c r="AC1782" s="4"/>
      <c r="AD1782" s="20" t="s">
        <v>3759</v>
      </c>
      <c r="AE1782" s="4"/>
      <c r="AF1782" s="4"/>
      <c r="AG1782" s="4"/>
      <c r="AH1782" s="4"/>
      <c r="AI1782" s="4"/>
      <c r="AJ1782" s="4"/>
      <c r="AK1782" s="4"/>
      <c r="AL1782" s="4"/>
      <c r="AM1782" s="4"/>
      <c r="AN1782" s="4"/>
      <c r="AO1782" s="4"/>
      <c r="AP1782" s="4" t="str">
        <f>VLOOKUP(AA1783,[1]Trộn!AA1782:AB4774,2,FALSE)</f>
        <v>#ERROR!</v>
      </c>
      <c r="AQ1782" s="4"/>
      <c r="AR1782" s="4"/>
      <c r="AS1782" s="4"/>
      <c r="AT1782" s="4"/>
      <c r="AU1782" s="4"/>
      <c r="AV1782" s="4"/>
      <c r="AW1782" s="4"/>
      <c r="AX1782" s="4"/>
      <c r="AY1782" s="4"/>
      <c r="AZ1782" s="4"/>
      <c r="BA1782" s="4"/>
      <c r="BB1782" s="4"/>
      <c r="BC1782" s="4"/>
      <c r="BD1782" s="4"/>
      <c r="BE1782" s="4"/>
      <c r="BF1782" s="4"/>
      <c r="BG1782" s="4"/>
      <c r="BH1782" s="4"/>
      <c r="BI1782" s="4"/>
      <c r="BJ1782" s="4"/>
      <c r="BK1782" s="4"/>
      <c r="BL1782" s="4"/>
      <c r="BM1782" s="4"/>
      <c r="BN1782" s="4"/>
      <c r="BO1782" s="4"/>
      <c r="BP1782" s="4"/>
      <c r="BQ1782" s="4"/>
      <c r="BR1782" s="4"/>
      <c r="BS1782" s="4"/>
      <c r="BT1782" s="4"/>
      <c r="BU1782" s="4"/>
      <c r="BV1782" s="4"/>
      <c r="BW1782" s="4"/>
      <c r="BX1782" s="4"/>
      <c r="BY1782" s="4"/>
      <c r="BZ1782" s="4"/>
      <c r="CA1782" s="4"/>
      <c r="CB1782" s="4"/>
      <c r="CC1782" s="4"/>
      <c r="CD1782" s="4"/>
      <c r="CE1782" s="4"/>
      <c r="CF1782" s="4"/>
      <c r="CG1782" s="4"/>
      <c r="CH1782" s="4"/>
      <c r="CI1782" s="4"/>
      <c r="CJ1782" s="4"/>
      <c r="CK1782" s="4"/>
      <c r="CL1782" s="4"/>
      <c r="CM1782" s="4"/>
    </row>
    <row r="1783" ht="14.25" customHeight="1">
      <c r="A1783" s="1" t="str">
        <f t="shared" si="344"/>
        <v/>
      </c>
      <c r="B1783" s="3" t="str">
        <f t="shared" si="345"/>
        <v>Tự do chọn</v>
      </c>
      <c r="C1783" s="4" t="s">
        <v>7810</v>
      </c>
      <c r="D1783" s="4"/>
      <c r="E1783" s="4"/>
      <c r="F1783" s="4"/>
      <c r="G1783" s="4" t="s">
        <v>7811</v>
      </c>
      <c r="H1783" s="4"/>
      <c r="I1783" s="4"/>
      <c r="J1783" s="4" t="s">
        <v>3099</v>
      </c>
      <c r="K1783" s="4"/>
      <c r="L1783" s="4"/>
      <c r="M1783" s="4" t="s">
        <v>49</v>
      </c>
      <c r="N1783" s="4" t="s">
        <v>8</v>
      </c>
      <c r="O1783" s="4"/>
      <c r="P1783" s="4"/>
      <c r="Q1783" s="4"/>
      <c r="R1783" s="4"/>
      <c r="S1783" s="4"/>
      <c r="T1783" s="4"/>
      <c r="U1783" s="4"/>
      <c r="V1783" s="4"/>
      <c r="W1783" s="4"/>
      <c r="X1783" s="4"/>
      <c r="Y1783" s="4"/>
      <c r="Z1783" s="4"/>
      <c r="AA1783" s="4">
        <v>1812.0</v>
      </c>
      <c r="AB1783" s="4" t="s">
        <v>47</v>
      </c>
      <c r="AC1783" s="4"/>
      <c r="AD1783" s="20" t="s">
        <v>540</v>
      </c>
      <c r="AE1783" s="4"/>
      <c r="AF1783" s="4"/>
      <c r="AG1783" s="4"/>
      <c r="AH1783" s="4"/>
      <c r="AI1783" s="4"/>
      <c r="AJ1783" s="4"/>
      <c r="AK1783" s="4"/>
      <c r="AL1783" s="4"/>
      <c r="AM1783" s="4"/>
      <c r="AN1783" s="4"/>
      <c r="AO1783" s="4"/>
      <c r="AP1783" s="4" t="str">
        <f>VLOOKUP(AA1784,[1]Trộn!AA1783:AB4775,2,FALSE)</f>
        <v>#ERROR!</v>
      </c>
      <c r="AQ1783" s="4"/>
      <c r="AR1783" s="4"/>
      <c r="AS1783" s="4"/>
      <c r="AT1783" s="4"/>
      <c r="AU1783" s="4"/>
      <c r="AV1783" s="4"/>
      <c r="AW1783" s="4"/>
      <c r="AX1783" s="4"/>
      <c r="AY1783" s="4"/>
      <c r="AZ1783" s="4"/>
      <c r="BA1783" s="4"/>
      <c r="BB1783" s="4"/>
      <c r="BC1783" s="4"/>
      <c r="BD1783" s="4"/>
      <c r="BE1783" s="4"/>
      <c r="BF1783" s="4"/>
      <c r="BG1783" s="4"/>
      <c r="BH1783" s="4"/>
      <c r="BI1783" s="4"/>
      <c r="BJ1783" s="4"/>
      <c r="BK1783" s="4"/>
      <c r="BL1783" s="4"/>
      <c r="BM1783" s="4"/>
      <c r="BN1783" s="4"/>
      <c r="BO1783" s="4"/>
      <c r="BP1783" s="4"/>
      <c r="BQ1783" s="4"/>
      <c r="BR1783" s="4"/>
      <c r="BS1783" s="4"/>
      <c r="BT1783" s="4"/>
      <c r="BU1783" s="4"/>
      <c r="BV1783" s="4"/>
      <c r="BW1783" s="4"/>
      <c r="BX1783" s="4"/>
      <c r="BY1783" s="4"/>
      <c r="BZ1783" s="4"/>
      <c r="CA1783" s="4"/>
      <c r="CB1783" s="4"/>
      <c r="CC1783" s="4"/>
      <c r="CD1783" s="4"/>
      <c r="CE1783" s="4"/>
      <c r="CF1783" s="4"/>
      <c r="CG1783" s="4"/>
      <c r="CH1783" s="4"/>
      <c r="CI1783" s="4"/>
      <c r="CJ1783" s="4"/>
      <c r="CK1783" s="4"/>
      <c r="CL1783" s="4"/>
      <c r="CM1783" s="4"/>
    </row>
    <row r="1784" ht="14.25" customHeight="1">
      <c r="A1784" s="1" t="str">
        <f t="shared" si="344"/>
        <v>OK</v>
      </c>
      <c r="B1784" s="3" t="str">
        <f t="shared" si="345"/>
        <v>OK</v>
      </c>
      <c r="C1784" s="4" t="s">
        <v>7810</v>
      </c>
      <c r="D1784" s="4"/>
      <c r="E1784" s="4"/>
      <c r="F1784" s="4"/>
      <c r="G1784" s="4" t="s">
        <v>7811</v>
      </c>
      <c r="H1784" s="4"/>
      <c r="I1784" s="4"/>
      <c r="J1784" s="4" t="s">
        <v>3099</v>
      </c>
      <c r="K1784" s="4"/>
      <c r="L1784" s="4"/>
      <c r="M1784" s="4" t="s">
        <v>49</v>
      </c>
      <c r="N1784" s="4" t="s">
        <v>8</v>
      </c>
      <c r="O1784" s="4" t="s">
        <v>3122</v>
      </c>
      <c r="P1784" s="4" t="s">
        <v>3674</v>
      </c>
      <c r="Q1784" s="4"/>
      <c r="R1784" s="4" t="s">
        <v>8408</v>
      </c>
      <c r="S1784" s="4" t="s">
        <v>8409</v>
      </c>
      <c r="T1784" s="4" t="s">
        <v>8410</v>
      </c>
      <c r="U1784" s="4" t="s">
        <v>8411</v>
      </c>
      <c r="V1784" s="4" t="s">
        <v>8412</v>
      </c>
      <c r="W1784" s="4" t="s">
        <v>7965</v>
      </c>
      <c r="X1784" s="4"/>
      <c r="Y1784" s="4"/>
      <c r="Z1784" s="4"/>
      <c r="AA1784" s="4">
        <v>1813.0</v>
      </c>
      <c r="AB1784" s="4" t="s">
        <v>47</v>
      </c>
      <c r="AC1784" s="4"/>
      <c r="AD1784" s="20" t="s">
        <v>2147</v>
      </c>
      <c r="AE1784" s="4"/>
      <c r="AF1784" s="4"/>
      <c r="AG1784" s="4"/>
      <c r="AH1784" s="4"/>
      <c r="AI1784" s="4"/>
      <c r="AJ1784" s="4"/>
      <c r="AK1784" s="4"/>
      <c r="AL1784" s="4"/>
      <c r="AM1784" s="4"/>
      <c r="AN1784" s="4"/>
      <c r="AO1784" s="4"/>
      <c r="AP1784" s="4" t="str">
        <f>VLOOKUP(AA1785,[1]Trộn!AA1784:AB4776,2,FALSE)</f>
        <v>#ERROR!</v>
      </c>
      <c r="AQ1784" s="4"/>
      <c r="AR1784" s="4"/>
      <c r="AS1784" s="4"/>
      <c r="AT1784" s="4"/>
      <c r="AU1784" s="4"/>
      <c r="AV1784" s="4"/>
      <c r="AW1784" s="4"/>
      <c r="AX1784" s="4"/>
      <c r="AY1784" s="4"/>
      <c r="AZ1784" s="4"/>
      <c r="BA1784" s="4"/>
      <c r="BB1784" s="4"/>
      <c r="BC1784" s="4"/>
      <c r="BD1784" s="4"/>
      <c r="BE1784" s="4"/>
      <c r="BF1784" s="4"/>
      <c r="BG1784" s="4"/>
      <c r="BH1784" s="4"/>
      <c r="BI1784" s="4"/>
      <c r="BJ1784" s="4"/>
      <c r="BK1784" s="4"/>
      <c r="BL1784" s="4"/>
      <c r="BM1784" s="4"/>
      <c r="BN1784" s="4"/>
      <c r="BO1784" s="4"/>
      <c r="BP1784" s="4"/>
      <c r="BQ1784" s="4"/>
      <c r="BR1784" s="4"/>
      <c r="BS1784" s="4"/>
      <c r="BT1784" s="4"/>
      <c r="BU1784" s="4"/>
      <c r="BV1784" s="4"/>
      <c r="BW1784" s="4"/>
      <c r="BX1784" s="4"/>
      <c r="BY1784" s="4"/>
      <c r="BZ1784" s="4"/>
      <c r="CA1784" s="4"/>
      <c r="CB1784" s="4"/>
      <c r="CC1784" s="4"/>
      <c r="CD1784" s="4"/>
      <c r="CE1784" s="4"/>
      <c r="CF1784" s="4"/>
      <c r="CG1784" s="4"/>
      <c r="CH1784" s="4"/>
      <c r="CI1784" s="4"/>
      <c r="CJ1784" s="4"/>
      <c r="CK1784" s="4"/>
      <c r="CL1784" s="4"/>
      <c r="CM1784" s="4"/>
    </row>
    <row r="1785" ht="14.25" customHeight="1">
      <c r="A1785" s="1" t="str">
        <f t="shared" si="344"/>
        <v>Giữ chỗ</v>
      </c>
      <c r="B1785" s="3" t="str">
        <f t="shared" si="345"/>
        <v>OK</v>
      </c>
      <c r="C1785" s="4" t="s">
        <v>7810</v>
      </c>
      <c r="D1785" s="4"/>
      <c r="E1785" s="4"/>
      <c r="F1785" s="4"/>
      <c r="G1785" s="4" t="s">
        <v>7811</v>
      </c>
      <c r="H1785" s="4"/>
      <c r="I1785" s="4"/>
      <c r="J1785" s="4" t="s">
        <v>3099</v>
      </c>
      <c r="K1785" s="4"/>
      <c r="L1785" s="4"/>
      <c r="M1785" s="4" t="s">
        <v>49</v>
      </c>
      <c r="N1785" s="4" t="s">
        <v>8</v>
      </c>
      <c r="O1785" s="4" t="s">
        <v>2631</v>
      </c>
      <c r="P1785" s="4" t="s">
        <v>3197</v>
      </c>
      <c r="Q1785" s="4"/>
      <c r="R1785" s="4"/>
      <c r="S1785" s="4"/>
      <c r="T1785" s="4"/>
      <c r="U1785" s="4"/>
      <c r="V1785" s="4"/>
      <c r="W1785" s="4"/>
      <c r="X1785" s="4"/>
      <c r="Y1785" s="4"/>
      <c r="Z1785" s="4"/>
      <c r="AA1785" s="4">
        <v>1813.0</v>
      </c>
      <c r="AB1785" s="4" t="s">
        <v>47</v>
      </c>
      <c r="AC1785" s="4"/>
      <c r="AD1785" s="20" t="s">
        <v>1105</v>
      </c>
      <c r="AE1785" s="4"/>
      <c r="AF1785" s="4"/>
      <c r="AG1785" s="4"/>
      <c r="AH1785" s="4"/>
      <c r="AI1785" s="4"/>
      <c r="AJ1785" s="4"/>
      <c r="AK1785" s="4"/>
      <c r="AL1785" s="4"/>
      <c r="AM1785" s="4"/>
      <c r="AN1785" s="4"/>
      <c r="AO1785" s="4"/>
      <c r="AP1785" s="4" t="str">
        <f>VLOOKUP(AA1786,[1]Trộn!AA1785:AB4777,2,FALSE)</f>
        <v>#ERROR!</v>
      </c>
      <c r="AQ1785" s="4"/>
      <c r="AR1785" s="4"/>
      <c r="AS1785" s="4"/>
      <c r="AT1785" s="4"/>
      <c r="AU1785" s="4"/>
      <c r="AV1785" s="4"/>
      <c r="AW1785" s="4"/>
      <c r="AX1785" s="4"/>
      <c r="AY1785" s="4"/>
      <c r="AZ1785" s="4"/>
      <c r="BA1785" s="4"/>
      <c r="BB1785" s="4"/>
      <c r="BC1785" s="4"/>
      <c r="BD1785" s="4"/>
      <c r="BE1785" s="4"/>
      <c r="BF1785" s="4"/>
      <c r="BG1785" s="4"/>
      <c r="BH1785" s="4"/>
      <c r="BI1785" s="4"/>
      <c r="BJ1785" s="4"/>
      <c r="BK1785" s="4"/>
      <c r="BL1785" s="4"/>
      <c r="BM1785" s="4"/>
      <c r="BN1785" s="4"/>
      <c r="BO1785" s="4"/>
      <c r="BP1785" s="4"/>
      <c r="BQ1785" s="4"/>
      <c r="BR1785" s="4"/>
      <c r="BS1785" s="4"/>
      <c r="BT1785" s="4"/>
      <c r="BU1785" s="4"/>
      <c r="BV1785" s="4"/>
      <c r="BW1785" s="4"/>
      <c r="BX1785" s="4"/>
      <c r="BY1785" s="4"/>
      <c r="BZ1785" s="4"/>
      <c r="CA1785" s="4"/>
      <c r="CB1785" s="4"/>
      <c r="CC1785" s="4"/>
      <c r="CD1785" s="4"/>
      <c r="CE1785" s="4"/>
      <c r="CF1785" s="4"/>
      <c r="CG1785" s="4"/>
      <c r="CH1785" s="4"/>
      <c r="CI1785" s="4"/>
      <c r="CJ1785" s="4"/>
      <c r="CK1785" s="4"/>
      <c r="CL1785" s="4"/>
      <c r="CM1785" s="4"/>
    </row>
    <row r="1786" ht="14.25" customHeight="1">
      <c r="A1786" s="1"/>
      <c r="B1786" s="3"/>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4"/>
      <c r="BH1786" s="4"/>
      <c r="BI1786" s="4"/>
      <c r="BJ1786" s="4"/>
      <c r="BK1786" s="4"/>
      <c r="BL1786" s="4"/>
      <c r="BM1786" s="4"/>
      <c r="BN1786" s="4"/>
      <c r="BO1786" s="4"/>
      <c r="BP1786" s="4"/>
      <c r="BQ1786" s="4"/>
      <c r="BR1786" s="4"/>
      <c r="BS1786" s="4"/>
      <c r="BT1786" s="4"/>
      <c r="BU1786" s="4"/>
      <c r="BV1786" s="4"/>
      <c r="BW1786" s="4"/>
      <c r="BX1786" s="4"/>
      <c r="BY1786" s="4"/>
      <c r="BZ1786" s="4"/>
      <c r="CA1786" s="4"/>
      <c r="CB1786" s="4"/>
      <c r="CC1786" s="4"/>
      <c r="CD1786" s="4"/>
      <c r="CE1786" s="4"/>
      <c r="CF1786" s="4"/>
      <c r="CG1786" s="4"/>
      <c r="CH1786" s="4"/>
      <c r="CI1786" s="4"/>
      <c r="CJ1786" s="4"/>
      <c r="CK1786" s="4"/>
      <c r="CL1786" s="4"/>
      <c r="CM1786" s="4"/>
    </row>
    <row r="1787" ht="14.25" customHeight="1">
      <c r="A1787" s="1" t="str">
        <f t="shared" ref="A1787:A1794" si="346">SWITCH(B1787,"OK",IF(ISBLANK(R1787),IF(ISBLANK(P1787),"Giữ chỗ nhóm","Giữ chỗ"),"OK"),"Chưa làm",IF(P1787&lt;&gt;"","Giữ chỗ",""),0,IF(ISBLANK(R1787),"Thêm",""),"")</f>
        <v>OK</v>
      </c>
      <c r="B1787" s="3" t="str">
        <f t="shared" ref="B1787:B1794" si="347">IF(Q1787&lt;&gt;"",0,IF(O1787="",IF(N1787="",,"Tự do chọn"),SWITCH(M1787,"KSTN",IF(LEFT(O1787,1)="A","OK","Sai lớp"),"CQ",IF(LEFT(O1787,1)="B","OK","Sai lớp"),"SIE",IF(LEFT(O1787,1)="C","OK","Sai lớp"),"VN",IF(LEFT(O1787,1)="D","OK","Sai lớp"),"VN-ICT",IF(LEFT(O1787,1)="D","OK","Sai lớp"),"Sai phân công")))</f>
        <v>OK</v>
      </c>
      <c r="C1787" s="4" t="s">
        <v>7830</v>
      </c>
      <c r="D1787" s="4"/>
      <c r="E1787" s="4"/>
      <c r="F1787" s="4"/>
      <c r="G1787" s="4" t="s">
        <v>7831</v>
      </c>
      <c r="H1787" s="4"/>
      <c r="I1787" s="4"/>
      <c r="J1787" s="4" t="s">
        <v>3099</v>
      </c>
      <c r="K1787" s="4"/>
      <c r="L1787" s="4"/>
      <c r="M1787" s="4" t="s">
        <v>47</v>
      </c>
      <c r="N1787" s="4" t="s">
        <v>5</v>
      </c>
      <c r="O1787" s="67" t="s">
        <v>1189</v>
      </c>
      <c r="P1787" s="67" t="s">
        <v>265</v>
      </c>
      <c r="Q1787" s="4"/>
      <c r="R1787" s="67" t="s">
        <v>8416</v>
      </c>
      <c r="S1787" s="67" t="s">
        <v>7796</v>
      </c>
      <c r="T1787" s="67" t="s">
        <v>7797</v>
      </c>
      <c r="U1787" s="67" t="s">
        <v>8417</v>
      </c>
      <c r="V1787" s="67" t="s">
        <v>3409</v>
      </c>
      <c r="W1787" s="67" t="s">
        <v>899</v>
      </c>
      <c r="X1787" s="67" t="s">
        <v>151</v>
      </c>
      <c r="Y1787" s="67" t="s">
        <v>8418</v>
      </c>
      <c r="Z1787" s="4"/>
      <c r="AA1787" s="4">
        <v>1815.0</v>
      </c>
      <c r="AB1787" s="4" t="s">
        <v>49</v>
      </c>
      <c r="AC1787" s="4"/>
      <c r="AD1787" s="4"/>
      <c r="AE1787" s="4"/>
      <c r="AF1787" s="4"/>
      <c r="AG1787" s="4"/>
      <c r="AH1787" s="4"/>
      <c r="AI1787" s="4"/>
      <c r="AJ1787" s="4"/>
      <c r="AK1787" s="4"/>
      <c r="AL1787" s="4"/>
      <c r="AM1787" s="4"/>
      <c r="AN1787" s="4"/>
      <c r="AO1787" s="4"/>
      <c r="AP1787" s="4" t="str">
        <f>VLOOKUP(AA1788,[1]Trộn!AA1787:AB4779,2,FALSE)</f>
        <v>#ERROR!</v>
      </c>
      <c r="AQ1787" s="4"/>
      <c r="AR1787" s="4"/>
      <c r="AS1787" s="4"/>
      <c r="AT1787" s="4"/>
      <c r="AU1787" s="4"/>
      <c r="AV1787" s="4"/>
      <c r="AW1787" s="4"/>
      <c r="AX1787" s="4"/>
      <c r="AY1787" s="4"/>
      <c r="AZ1787" s="4"/>
      <c r="BA1787" s="4"/>
      <c r="BB1787" s="4"/>
      <c r="BC1787" s="4"/>
      <c r="BD1787" s="4"/>
      <c r="BE1787" s="4"/>
      <c r="BF1787" s="4"/>
      <c r="BG1787" s="4"/>
      <c r="BH1787" s="4"/>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c r="CM1787" s="4"/>
    </row>
    <row r="1788" ht="14.25" customHeight="1">
      <c r="A1788" s="1" t="str">
        <f t="shared" si="346"/>
        <v>OK</v>
      </c>
      <c r="B1788" s="3" t="str">
        <f t="shared" si="347"/>
        <v>OK</v>
      </c>
      <c r="C1788" s="4" t="s">
        <v>7830</v>
      </c>
      <c r="D1788" s="4"/>
      <c r="E1788" s="4"/>
      <c r="F1788" s="4"/>
      <c r="G1788" s="4" t="s">
        <v>7831</v>
      </c>
      <c r="H1788" s="4"/>
      <c r="I1788" s="4"/>
      <c r="J1788" s="4" t="s">
        <v>3099</v>
      </c>
      <c r="K1788" s="4"/>
      <c r="L1788" s="4"/>
      <c r="M1788" s="4" t="s">
        <v>47</v>
      </c>
      <c r="N1788" s="4" t="s">
        <v>5</v>
      </c>
      <c r="O1788" s="4" t="s">
        <v>1905</v>
      </c>
      <c r="P1788" s="4" t="s">
        <v>1927</v>
      </c>
      <c r="Q1788" s="4"/>
      <c r="R1788" s="4" t="s">
        <v>7832</v>
      </c>
      <c r="S1788" s="4" t="s">
        <v>7833</v>
      </c>
      <c r="T1788" s="4" t="s">
        <v>7834</v>
      </c>
      <c r="U1788" s="4" t="s">
        <v>7835</v>
      </c>
      <c r="V1788" s="4" t="s">
        <v>7836</v>
      </c>
      <c r="W1788" s="4" t="s">
        <v>7837</v>
      </c>
      <c r="X1788" s="4" t="s">
        <v>2824</v>
      </c>
      <c r="Y1788" s="4" t="s">
        <v>7838</v>
      </c>
      <c r="Z1788" s="4"/>
      <c r="AA1788" s="4">
        <v>1816.0</v>
      </c>
      <c r="AB1788" s="4" t="s">
        <v>49</v>
      </c>
      <c r="AC1788" s="4"/>
      <c r="AD1788" s="4"/>
      <c r="AE1788" s="4"/>
      <c r="AF1788" s="4"/>
      <c r="AG1788" s="4"/>
      <c r="AH1788" s="4"/>
      <c r="AI1788" s="4"/>
      <c r="AJ1788" s="4"/>
      <c r="AK1788" s="4"/>
      <c r="AL1788" s="4"/>
      <c r="AM1788" s="4"/>
      <c r="AN1788" s="4"/>
      <c r="AO1788" s="4"/>
      <c r="AP1788" s="4" t="str">
        <f>VLOOKUP(AA1789,[1]Trộn!AA1788:AB4780,2,FALSE)</f>
        <v>#ERROR!</v>
      </c>
      <c r="AQ1788" s="4"/>
      <c r="AR1788" s="4"/>
      <c r="AS1788" s="4"/>
      <c r="AT1788" s="4"/>
      <c r="AU1788" s="4"/>
      <c r="AV1788" s="4"/>
      <c r="AW1788" s="4"/>
      <c r="AX1788" s="4"/>
      <c r="AY1788" s="4"/>
      <c r="AZ1788" s="4"/>
      <c r="BA1788" s="4"/>
      <c r="BB1788" s="4"/>
      <c r="BC1788" s="4"/>
      <c r="BD1788" s="4"/>
      <c r="BE1788" s="4"/>
      <c r="BF1788" s="4"/>
      <c r="BG1788" s="4"/>
      <c r="BH1788" s="4"/>
      <c r="BI1788" s="4"/>
      <c r="BJ1788" s="4"/>
      <c r="BK1788" s="4"/>
      <c r="BL1788" s="4"/>
      <c r="BM1788" s="4"/>
      <c r="BN1788" s="4"/>
      <c r="BO1788" s="4"/>
      <c r="BP1788" s="4"/>
      <c r="BQ1788" s="4"/>
      <c r="BR1788" s="4"/>
      <c r="BS1788" s="4"/>
      <c r="BT1788" s="4"/>
      <c r="BU1788" s="4"/>
      <c r="BV1788" s="4"/>
      <c r="BW1788" s="4"/>
      <c r="BX1788" s="4"/>
      <c r="BY1788" s="4"/>
      <c r="BZ1788" s="4"/>
      <c r="CA1788" s="4"/>
      <c r="CB1788" s="4"/>
      <c r="CC1788" s="4"/>
      <c r="CD1788" s="4"/>
      <c r="CE1788" s="4"/>
      <c r="CF1788" s="4"/>
      <c r="CG1788" s="4"/>
      <c r="CH1788" s="4"/>
      <c r="CI1788" s="4"/>
      <c r="CJ1788" s="4"/>
      <c r="CK1788" s="4"/>
      <c r="CL1788" s="4"/>
      <c r="CM1788" s="4"/>
    </row>
    <row r="1789" ht="14.25" customHeight="1">
      <c r="A1789" s="1" t="str">
        <f t="shared" si="346"/>
        <v/>
      </c>
      <c r="B1789" s="3">
        <f t="shared" si="347"/>
        <v>0</v>
      </c>
      <c r="C1789" s="4" t="s">
        <v>7830</v>
      </c>
      <c r="D1789" s="4"/>
      <c r="E1789" s="4"/>
      <c r="F1789" s="4"/>
      <c r="G1789" s="4" t="s">
        <v>7831</v>
      </c>
      <c r="H1789" s="4"/>
      <c r="I1789" s="4"/>
      <c r="J1789" s="4" t="s">
        <v>3099</v>
      </c>
      <c r="K1789" s="4"/>
      <c r="L1789" s="4"/>
      <c r="M1789" s="4" t="s">
        <v>49</v>
      </c>
      <c r="N1789" s="4" t="s">
        <v>8</v>
      </c>
      <c r="O1789" s="4" t="s">
        <v>2631</v>
      </c>
      <c r="P1789" s="4" t="s">
        <v>3197</v>
      </c>
      <c r="Q1789" s="4" t="s">
        <v>8</v>
      </c>
      <c r="R1789" s="4" t="s">
        <v>8419</v>
      </c>
      <c r="S1789" s="4" t="s">
        <v>8420</v>
      </c>
      <c r="T1789" s="4" t="s">
        <v>8421</v>
      </c>
      <c r="U1789" s="4" t="s">
        <v>8420</v>
      </c>
      <c r="V1789" s="4" t="s">
        <v>8422</v>
      </c>
      <c r="W1789" s="4" t="s">
        <v>8423</v>
      </c>
      <c r="X1789" s="4"/>
      <c r="Y1789" s="4"/>
      <c r="Z1789" s="4"/>
      <c r="AA1789" s="4">
        <v>1817.0</v>
      </c>
      <c r="AB1789" s="4" t="s">
        <v>47</v>
      </c>
      <c r="AC1789" s="4"/>
      <c r="AD1789" s="20" t="s">
        <v>884</v>
      </c>
      <c r="AE1789" s="4"/>
      <c r="AF1789" s="4"/>
      <c r="AG1789" s="4"/>
      <c r="AH1789" s="4"/>
      <c r="AI1789" s="4"/>
      <c r="AJ1789" s="4"/>
      <c r="AK1789" s="4"/>
      <c r="AL1789" s="4"/>
      <c r="AM1789" s="4"/>
      <c r="AN1789" s="4"/>
      <c r="AO1789" s="4"/>
      <c r="AP1789" s="4" t="str">
        <f>VLOOKUP(AA1790,[1]Trộn!AA1789:AB4781,2,FALSE)</f>
        <v>#ERROR!</v>
      </c>
      <c r="AQ1789" s="4"/>
      <c r="AR1789" s="4"/>
      <c r="AS1789" s="4"/>
      <c r="AT1789" s="4"/>
      <c r="AU1789" s="4"/>
      <c r="AV1789" s="4"/>
      <c r="AW1789" s="4"/>
      <c r="AX1789" s="4"/>
      <c r="AY1789" s="4"/>
      <c r="AZ1789" s="4"/>
      <c r="BA1789" s="4"/>
      <c r="BB1789" s="4"/>
      <c r="BC1789" s="4"/>
      <c r="BD1789" s="4"/>
      <c r="BE1789" s="4"/>
      <c r="BF1789" s="4"/>
      <c r="BG1789" s="4"/>
      <c r="BH1789" s="4"/>
      <c r="BI1789" s="4"/>
      <c r="BJ1789" s="4"/>
      <c r="BK1789" s="4"/>
      <c r="BL1789" s="4"/>
      <c r="BM1789" s="4"/>
      <c r="BN1789" s="4"/>
      <c r="BO1789" s="4"/>
      <c r="BP1789" s="4"/>
      <c r="BQ1789" s="4"/>
      <c r="BR1789" s="4"/>
      <c r="BS1789" s="4"/>
      <c r="BT1789" s="4"/>
      <c r="BU1789" s="4"/>
      <c r="BV1789" s="4"/>
      <c r="BW1789" s="4"/>
      <c r="BX1789" s="4"/>
      <c r="BY1789" s="4"/>
      <c r="BZ1789" s="4"/>
      <c r="CA1789" s="4"/>
      <c r="CB1789" s="4"/>
      <c r="CC1789" s="4"/>
      <c r="CD1789" s="4"/>
      <c r="CE1789" s="4"/>
      <c r="CF1789" s="4"/>
      <c r="CG1789" s="4"/>
      <c r="CH1789" s="4"/>
      <c r="CI1789" s="4"/>
      <c r="CJ1789" s="4"/>
      <c r="CK1789" s="4"/>
      <c r="CL1789" s="4"/>
      <c r="CM1789" s="4"/>
    </row>
    <row r="1790" ht="14.25" customHeight="1">
      <c r="A1790" s="1" t="str">
        <f t="shared" si="346"/>
        <v/>
      </c>
      <c r="B1790" s="3" t="str">
        <f t="shared" si="347"/>
        <v>Tự do chọn</v>
      </c>
      <c r="C1790" s="4" t="s">
        <v>7830</v>
      </c>
      <c r="D1790" s="4"/>
      <c r="E1790" s="4"/>
      <c r="F1790" s="4"/>
      <c r="G1790" s="4" t="s">
        <v>7831</v>
      </c>
      <c r="H1790" s="4"/>
      <c r="I1790" s="4"/>
      <c r="J1790" s="4" t="s">
        <v>3099</v>
      </c>
      <c r="K1790" s="4"/>
      <c r="L1790" s="4"/>
      <c r="M1790" s="4" t="s">
        <v>49</v>
      </c>
      <c r="N1790" s="4" t="s">
        <v>8</v>
      </c>
      <c r="O1790" s="4"/>
      <c r="P1790" s="4"/>
      <c r="Q1790" s="4"/>
      <c r="R1790" s="4" t="s">
        <v>8094</v>
      </c>
      <c r="S1790" s="4" t="s">
        <v>8095</v>
      </c>
      <c r="T1790" s="4" t="s">
        <v>8096</v>
      </c>
      <c r="U1790" s="4" t="s">
        <v>8097</v>
      </c>
      <c r="V1790" s="4" t="s">
        <v>8098</v>
      </c>
      <c r="W1790" s="4" t="s">
        <v>8099</v>
      </c>
      <c r="X1790" s="4" t="s">
        <v>8100</v>
      </c>
      <c r="Y1790" s="4" t="s">
        <v>8101</v>
      </c>
      <c r="Z1790" s="4"/>
      <c r="AA1790" s="4">
        <v>1817.0</v>
      </c>
      <c r="AB1790" s="4" t="s">
        <v>47</v>
      </c>
      <c r="AC1790" s="4"/>
      <c r="AD1790" s="20" t="s">
        <v>3759</v>
      </c>
      <c r="AE1790" s="4"/>
      <c r="AF1790" s="4"/>
      <c r="AG1790" s="4"/>
      <c r="AH1790" s="4"/>
      <c r="AI1790" s="4"/>
      <c r="AJ1790" s="4"/>
      <c r="AK1790" s="4"/>
      <c r="AL1790" s="4"/>
      <c r="AM1790" s="4"/>
      <c r="AN1790" s="4"/>
      <c r="AO1790" s="4"/>
      <c r="AP1790" s="4" t="str">
        <f>VLOOKUP(AA1791,[1]Trộn!AA1790:AB4782,2,FALSE)</f>
        <v>#ERROR!</v>
      </c>
      <c r="AQ1790" s="4"/>
      <c r="AR1790" s="4"/>
      <c r="AS1790" s="4"/>
      <c r="AT1790" s="4"/>
      <c r="AU1790" s="4"/>
      <c r="AV1790" s="4"/>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row>
    <row r="1791" ht="14.25" customHeight="1">
      <c r="A1791" s="1" t="str">
        <f t="shared" si="346"/>
        <v>OK</v>
      </c>
      <c r="B1791" s="3" t="str">
        <f t="shared" si="347"/>
        <v>OK</v>
      </c>
      <c r="C1791" s="4" t="s">
        <v>7830</v>
      </c>
      <c r="D1791" s="4"/>
      <c r="E1791" s="4"/>
      <c r="F1791" s="4"/>
      <c r="G1791" s="4" t="s">
        <v>7831</v>
      </c>
      <c r="H1791" s="4"/>
      <c r="I1791" s="4"/>
      <c r="J1791" s="4" t="s">
        <v>3099</v>
      </c>
      <c r="K1791" s="4"/>
      <c r="L1791" s="4"/>
      <c r="M1791" s="4" t="s">
        <v>49</v>
      </c>
      <c r="N1791" s="4" t="s">
        <v>8</v>
      </c>
      <c r="O1791" s="4" t="s">
        <v>3108</v>
      </c>
      <c r="P1791" s="4" t="s">
        <v>3298</v>
      </c>
      <c r="Q1791" s="4"/>
      <c r="R1791" s="4" t="s">
        <v>8094</v>
      </c>
      <c r="S1791" s="4" t="s">
        <v>8095</v>
      </c>
      <c r="T1791" s="4" t="s">
        <v>8096</v>
      </c>
      <c r="U1791" s="4" t="s">
        <v>8097</v>
      </c>
      <c r="V1791" s="4" t="s">
        <v>8098</v>
      </c>
      <c r="W1791" s="4" t="s">
        <v>8099</v>
      </c>
      <c r="X1791" s="4"/>
      <c r="Y1791" s="4"/>
      <c r="Z1791" s="4"/>
      <c r="AA1791" s="4">
        <v>1818.0</v>
      </c>
      <c r="AB1791" s="4" t="s">
        <v>47</v>
      </c>
      <c r="AC1791" s="4"/>
      <c r="AD1791" s="20" t="s">
        <v>1190</v>
      </c>
      <c r="AE1791" s="4"/>
      <c r="AF1791" s="4"/>
      <c r="AG1791" s="4"/>
      <c r="AH1791" s="4"/>
      <c r="AI1791" s="4"/>
      <c r="AJ1791" s="4"/>
      <c r="AK1791" s="4"/>
      <c r="AL1791" s="4"/>
      <c r="AM1791" s="4"/>
      <c r="AN1791" s="4"/>
      <c r="AO1791" s="4"/>
      <c r="AP1791" s="4" t="str">
        <f>VLOOKUP(AA1792,[1]Trộn!AA1791:AB4783,2,FALSE)</f>
        <v>#ERROR!</v>
      </c>
      <c r="AQ1791" s="4"/>
      <c r="AR1791" s="4"/>
      <c r="AS1791" s="4"/>
      <c r="AT1791" s="4"/>
      <c r="AU1791" s="4"/>
      <c r="AV1791" s="4"/>
      <c r="AW1791" s="4"/>
      <c r="AX1791" s="4"/>
      <c r="AY1791" s="4"/>
      <c r="AZ1791" s="4"/>
      <c r="BA1791" s="4"/>
      <c r="BB1791" s="4"/>
      <c r="BC1791" s="4"/>
      <c r="BD1791" s="4"/>
      <c r="BE1791" s="4"/>
      <c r="BF1791" s="4"/>
      <c r="BG1791" s="4"/>
      <c r="BH1791" s="4"/>
      <c r="BI1791" s="4"/>
      <c r="BJ1791" s="4"/>
      <c r="BK1791" s="4"/>
      <c r="BL1791" s="4"/>
      <c r="BM1791" s="4"/>
      <c r="BN1791" s="4"/>
      <c r="BO1791" s="4"/>
      <c r="BP1791" s="4"/>
      <c r="BQ1791" s="4"/>
      <c r="BR1791" s="4"/>
      <c r="BS1791" s="4"/>
      <c r="BT1791" s="4"/>
      <c r="BU1791" s="4"/>
      <c r="BV1791" s="4"/>
      <c r="BW1791" s="4"/>
      <c r="BX1791" s="4"/>
      <c r="BY1791" s="4"/>
      <c r="BZ1791" s="4"/>
      <c r="CA1791" s="4"/>
      <c r="CB1791" s="4"/>
      <c r="CC1791" s="4"/>
      <c r="CD1791" s="4"/>
      <c r="CE1791" s="4"/>
      <c r="CF1791" s="4"/>
      <c r="CG1791" s="4"/>
      <c r="CH1791" s="4"/>
      <c r="CI1791" s="4"/>
      <c r="CJ1791" s="4"/>
      <c r="CK1791" s="4"/>
      <c r="CL1791" s="4"/>
      <c r="CM1791" s="4"/>
    </row>
    <row r="1792" ht="14.25" customHeight="1">
      <c r="A1792" s="1" t="str">
        <f t="shared" si="346"/>
        <v>OK</v>
      </c>
      <c r="B1792" s="3" t="str">
        <f t="shared" si="347"/>
        <v>OK</v>
      </c>
      <c r="C1792" s="4" t="s">
        <v>7830</v>
      </c>
      <c r="D1792" s="4"/>
      <c r="E1792" s="4"/>
      <c r="F1792" s="4"/>
      <c r="G1792" s="4" t="s">
        <v>7831</v>
      </c>
      <c r="H1792" s="4"/>
      <c r="I1792" s="4"/>
      <c r="J1792" s="4" t="s">
        <v>3099</v>
      </c>
      <c r="K1792" s="4"/>
      <c r="L1792" s="4"/>
      <c r="M1792" s="4" t="s">
        <v>49</v>
      </c>
      <c r="N1792" s="4" t="s">
        <v>8</v>
      </c>
      <c r="O1792" s="4" t="s">
        <v>3108</v>
      </c>
      <c r="P1792" s="4" t="s">
        <v>3298</v>
      </c>
      <c r="Q1792" s="4"/>
      <c r="R1792" s="4" t="s">
        <v>8094</v>
      </c>
      <c r="S1792" s="4" t="s">
        <v>8095</v>
      </c>
      <c r="T1792" s="4" t="s">
        <v>8096</v>
      </c>
      <c r="U1792" s="4" t="s">
        <v>8097</v>
      </c>
      <c r="V1792" s="4" t="s">
        <v>8098</v>
      </c>
      <c r="W1792" s="4" t="s">
        <v>8099</v>
      </c>
      <c r="X1792" s="4" t="s">
        <v>8100</v>
      </c>
      <c r="Y1792" s="4" t="s">
        <v>8101</v>
      </c>
      <c r="Z1792" s="4"/>
      <c r="AA1792" s="4">
        <v>1818.0</v>
      </c>
      <c r="AB1792" s="4" t="s">
        <v>47</v>
      </c>
      <c r="AC1792" s="4"/>
      <c r="AD1792" s="20" t="s">
        <v>2147</v>
      </c>
      <c r="AE1792" s="4"/>
      <c r="AF1792" s="4"/>
      <c r="AG1792" s="4"/>
      <c r="AH1792" s="4"/>
      <c r="AI1792" s="4"/>
      <c r="AJ1792" s="4"/>
      <c r="AK1792" s="4"/>
      <c r="AL1792" s="4"/>
      <c r="AM1792" s="4"/>
      <c r="AN1792" s="4"/>
      <c r="AO1792" s="4"/>
      <c r="AP1792" s="4" t="str">
        <f>VLOOKUP(AA1793,[1]Trộn!AA1792:AB4784,2,FALSE)</f>
        <v>#ERROR!</v>
      </c>
      <c r="AQ1792" s="4"/>
      <c r="AR1792" s="4"/>
      <c r="AS1792" s="4"/>
      <c r="AT1792" s="4"/>
      <c r="AU1792" s="4"/>
      <c r="AV1792" s="4"/>
      <c r="AW1792" s="4"/>
      <c r="AX1792" s="4"/>
      <c r="AY1792" s="4"/>
      <c r="AZ1792" s="4"/>
      <c r="BA1792" s="4"/>
      <c r="BB1792" s="4"/>
      <c r="BC1792" s="4"/>
      <c r="BD1792" s="4"/>
      <c r="BE1792" s="4"/>
      <c r="BF1792" s="4"/>
      <c r="BG1792" s="4"/>
      <c r="BH1792" s="4"/>
      <c r="BI1792" s="4"/>
      <c r="BJ1792" s="4"/>
      <c r="BK1792" s="4"/>
      <c r="BL1792" s="4"/>
      <c r="BM1792" s="4"/>
      <c r="BN1792" s="4"/>
      <c r="BO1792" s="4"/>
      <c r="BP1792" s="4"/>
      <c r="BQ1792" s="4"/>
      <c r="BR1792" s="4"/>
      <c r="BS1792" s="4"/>
      <c r="BT1792" s="4"/>
      <c r="BU1792" s="4"/>
      <c r="BV1792" s="4"/>
      <c r="BW1792" s="4"/>
      <c r="BX1792" s="4"/>
      <c r="BY1792" s="4"/>
      <c r="BZ1792" s="4"/>
      <c r="CA1792" s="4"/>
      <c r="CB1792" s="4"/>
      <c r="CC1792" s="4"/>
      <c r="CD1792" s="4"/>
      <c r="CE1792" s="4"/>
      <c r="CF1792" s="4"/>
      <c r="CG1792" s="4"/>
      <c r="CH1792" s="4"/>
      <c r="CI1792" s="4"/>
      <c r="CJ1792" s="4"/>
      <c r="CK1792" s="4"/>
      <c r="CL1792" s="4"/>
      <c r="CM1792" s="4"/>
    </row>
    <row r="1793" ht="14.25" customHeight="1">
      <c r="A1793" s="1" t="str">
        <f t="shared" si="346"/>
        <v/>
      </c>
      <c r="B1793" s="3">
        <f t="shared" si="347"/>
        <v>0</v>
      </c>
      <c r="C1793" s="4" t="s">
        <v>7830</v>
      </c>
      <c r="D1793" s="4"/>
      <c r="E1793" s="4"/>
      <c r="F1793" s="4"/>
      <c r="G1793" s="4" t="s">
        <v>7831</v>
      </c>
      <c r="H1793" s="4"/>
      <c r="I1793" s="4"/>
      <c r="J1793" s="4" t="s">
        <v>3099</v>
      </c>
      <c r="K1793" s="4"/>
      <c r="L1793" s="4"/>
      <c r="M1793" s="4" t="s">
        <v>49</v>
      </c>
      <c r="N1793" s="4" t="s">
        <v>8</v>
      </c>
      <c r="O1793" s="4" t="s">
        <v>2465</v>
      </c>
      <c r="P1793" s="4" t="s">
        <v>2597</v>
      </c>
      <c r="Q1793" s="4" t="s">
        <v>8</v>
      </c>
      <c r="R1793" s="4" t="s">
        <v>8102</v>
      </c>
      <c r="S1793" s="4" t="s">
        <v>8424</v>
      </c>
      <c r="T1793" s="4" t="s">
        <v>8425</v>
      </c>
      <c r="U1793" s="4" t="s">
        <v>8426</v>
      </c>
      <c r="V1793" s="4" t="s">
        <v>5332</v>
      </c>
      <c r="W1793" s="4" t="s">
        <v>8427</v>
      </c>
      <c r="X1793" s="4"/>
      <c r="Y1793" s="4"/>
      <c r="Z1793" s="4"/>
      <c r="AA1793" s="4">
        <v>1819.0</v>
      </c>
      <c r="AB1793" s="4" t="s">
        <v>47</v>
      </c>
      <c r="AC1793" s="4"/>
      <c r="AD1793" s="20" t="s">
        <v>1091</v>
      </c>
      <c r="AE1793" s="4"/>
      <c r="AF1793" s="4"/>
      <c r="AG1793" s="4"/>
      <c r="AH1793" s="4"/>
      <c r="AI1793" s="4"/>
      <c r="AJ1793" s="4"/>
      <c r="AK1793" s="4"/>
      <c r="AL1793" s="4"/>
      <c r="AM1793" s="4"/>
      <c r="AN1793" s="4"/>
      <c r="AO1793" s="4"/>
      <c r="AP1793" s="4" t="str">
        <f>VLOOKUP(AA1794,[1]Trộn!AA1793:AB4785,2,FALSE)</f>
        <v>#ERROR!</v>
      </c>
      <c r="AQ1793" s="4"/>
      <c r="AR1793" s="4"/>
      <c r="AS1793" s="4"/>
      <c r="AT1793" s="4"/>
      <c r="AU1793" s="4"/>
      <c r="AV1793" s="4"/>
      <c r="AW1793" s="4"/>
      <c r="AX1793" s="4"/>
      <c r="AY1793" s="4"/>
      <c r="AZ1793" s="4"/>
      <c r="BA1793" s="4"/>
      <c r="BB1793" s="4"/>
      <c r="BC1793" s="4"/>
      <c r="BD1793" s="4"/>
      <c r="BE1793" s="4"/>
      <c r="BF1793" s="4"/>
      <c r="BG1793" s="4"/>
      <c r="BH1793" s="4"/>
      <c r="BI1793" s="4"/>
      <c r="BJ1793" s="4"/>
      <c r="BK1793" s="4"/>
      <c r="BL1793" s="4"/>
      <c r="BM1793" s="4"/>
      <c r="BN1793" s="4"/>
      <c r="BO1793" s="4"/>
      <c r="BP1793" s="4"/>
      <c r="BQ1793" s="4"/>
      <c r="BR1793" s="4"/>
      <c r="BS1793" s="4"/>
      <c r="BT1793" s="4"/>
      <c r="BU1793" s="4"/>
      <c r="BV1793" s="4"/>
      <c r="BW1793" s="4"/>
      <c r="BX1793" s="4"/>
      <c r="BY1793" s="4"/>
      <c r="BZ1793" s="4"/>
      <c r="CA1793" s="4"/>
      <c r="CB1793" s="4"/>
      <c r="CC1793" s="4"/>
      <c r="CD1793" s="4"/>
      <c r="CE1793" s="4"/>
      <c r="CF1793" s="4"/>
      <c r="CG1793" s="4"/>
      <c r="CH1793" s="4"/>
      <c r="CI1793" s="4"/>
      <c r="CJ1793" s="4"/>
      <c r="CK1793" s="4"/>
      <c r="CL1793" s="4"/>
      <c r="CM1793" s="4"/>
    </row>
    <row r="1794" ht="14.25" customHeight="1">
      <c r="A1794" s="1" t="str">
        <f t="shared" si="346"/>
        <v>OK</v>
      </c>
      <c r="B1794" s="3" t="str">
        <f t="shared" si="347"/>
        <v>OK</v>
      </c>
      <c r="C1794" s="4" t="s">
        <v>7830</v>
      </c>
      <c r="D1794" s="4"/>
      <c r="E1794" s="4"/>
      <c r="F1794" s="4"/>
      <c r="G1794" s="4" t="s">
        <v>7831</v>
      </c>
      <c r="H1794" s="4"/>
      <c r="I1794" s="4"/>
      <c r="J1794" s="4" t="s">
        <v>3099</v>
      </c>
      <c r="K1794" s="4"/>
      <c r="L1794" s="4"/>
      <c r="M1794" s="4" t="s">
        <v>49</v>
      </c>
      <c r="N1794" s="4" t="s">
        <v>8</v>
      </c>
      <c r="O1794" s="4" t="s">
        <v>2465</v>
      </c>
      <c r="P1794" s="4" t="s">
        <v>2597</v>
      </c>
      <c r="Q1794" s="4"/>
      <c r="R1794" s="4" t="s">
        <v>8102</v>
      </c>
      <c r="S1794" s="4" t="s">
        <v>8102</v>
      </c>
      <c r="T1794" s="4" t="s">
        <v>8102</v>
      </c>
      <c r="U1794" s="4" t="s">
        <v>8102</v>
      </c>
      <c r="V1794" s="4" t="s">
        <v>8102</v>
      </c>
      <c r="W1794" s="4" t="s">
        <v>8102</v>
      </c>
      <c r="X1794" s="4" t="s">
        <v>8102</v>
      </c>
      <c r="Y1794" s="4" t="s">
        <v>8102</v>
      </c>
      <c r="Z1794" s="4" t="s">
        <v>8102</v>
      </c>
      <c r="AA1794" s="4">
        <v>1819.0</v>
      </c>
      <c r="AB1794" s="4" t="s">
        <v>47</v>
      </c>
      <c r="AC1794" s="4"/>
      <c r="AD1794" s="20" t="s">
        <v>1875</v>
      </c>
      <c r="AE1794" s="4"/>
      <c r="AF1794" s="4"/>
      <c r="AG1794" s="4"/>
      <c r="AH1794" s="4"/>
      <c r="AI1794" s="4"/>
      <c r="AJ1794" s="4"/>
      <c r="AK1794" s="4"/>
      <c r="AL1794" s="4"/>
      <c r="AM1794" s="4"/>
      <c r="AN1794" s="4"/>
      <c r="AO1794" s="4"/>
      <c r="AP1794" s="4" t="str">
        <f>VLOOKUP(AA1795,[1]Trộn!AA1794:AB4786,2,FALSE)</f>
        <v>#ERROR!</v>
      </c>
      <c r="AQ1794" s="4"/>
      <c r="AR1794" s="4"/>
      <c r="AS1794" s="4"/>
      <c r="AT1794" s="4"/>
      <c r="AU1794" s="4"/>
      <c r="AV1794" s="4"/>
      <c r="AW1794" s="4"/>
      <c r="AX1794" s="4"/>
      <c r="AY1794" s="4"/>
      <c r="AZ1794" s="4"/>
      <c r="BA1794" s="4"/>
      <c r="BB1794" s="4"/>
      <c r="BC1794" s="4"/>
      <c r="BD1794" s="4"/>
      <c r="BE1794" s="4"/>
      <c r="BF1794" s="4"/>
      <c r="BG1794" s="4"/>
      <c r="BH1794" s="4"/>
      <c r="BI1794" s="4"/>
      <c r="BJ1794" s="4"/>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c r="CL1794" s="4"/>
      <c r="CM1794" s="4"/>
    </row>
    <row r="1795" ht="14.25" customHeight="1">
      <c r="A1795" s="1"/>
      <c r="B1795" s="3"/>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row>
    <row r="1796" ht="14.25" customHeight="1">
      <c r="A1796" s="1" t="str">
        <f t="shared" ref="A1796:A1816" si="348">SWITCH(B1796,"OK",IF(ISBLANK(R1796),IF(ISBLANK(P1796),"Giữ chỗ nhóm","Giữ chỗ"),"OK"),"Chưa làm",IF(P1796&lt;&gt;"","Giữ chỗ",""),0,IF(ISBLANK(R1796),"Thêm",""),"")</f>
        <v/>
      </c>
      <c r="B1796" s="3">
        <f t="shared" ref="B1796:B1816" si="349">IF(Q1796&lt;&gt;"",0,IF(O1796="",IF(N1796="",,"Tự do chọn"),SWITCH(M1796,"KSTN",IF(LEFT(O1796,1)="A","OK","Sai lớp"),"CQ",IF(LEFT(O1796,1)="B","OK","Sai lớp"),"SIE",IF(LEFT(O1796,1)="C","OK","Sai lớp"),"VN",IF(LEFT(O1796,1)="D","OK","Sai lớp"),"VN-ICT",IF(LEFT(O1796,1)="D","OK","Sai lớp"),"Sai phân công")))</f>
        <v>0</v>
      </c>
      <c r="C1796" s="4" t="s">
        <v>8103</v>
      </c>
      <c r="D1796" s="4"/>
      <c r="E1796" s="4"/>
      <c r="F1796" s="4"/>
      <c r="G1796" s="4"/>
      <c r="H1796" s="4"/>
      <c r="I1796" s="4"/>
      <c r="J1796" s="4"/>
      <c r="K1796" s="4"/>
      <c r="L1796" s="4"/>
      <c r="M1796" s="4" t="s">
        <v>49</v>
      </c>
      <c r="N1796" s="4" t="s">
        <v>5</v>
      </c>
      <c r="O1796" s="4" t="s">
        <v>2631</v>
      </c>
      <c r="P1796" s="4" t="s">
        <v>3197</v>
      </c>
      <c r="Q1796" s="4" t="s">
        <v>5</v>
      </c>
      <c r="R1796" s="4" t="s">
        <v>8428</v>
      </c>
      <c r="S1796" s="4" t="s">
        <v>8429</v>
      </c>
      <c r="T1796" s="4" t="s">
        <v>8430</v>
      </c>
      <c r="U1796" s="4" t="s">
        <v>8431</v>
      </c>
      <c r="V1796" s="4" t="s">
        <v>8432</v>
      </c>
      <c r="W1796" s="4" t="s">
        <v>8433</v>
      </c>
      <c r="X1796" s="4"/>
      <c r="Y1796" s="4"/>
      <c r="Z1796" s="4"/>
      <c r="AA1796" s="4">
        <v>1821.0</v>
      </c>
      <c r="AB1796" s="4" t="s">
        <v>47</v>
      </c>
      <c r="AC1796" s="4"/>
      <c r="AD1796" s="20" t="s">
        <v>1245</v>
      </c>
      <c r="AE1796" s="4"/>
      <c r="AF1796" s="4"/>
      <c r="AG1796" s="4"/>
      <c r="AH1796" s="4"/>
      <c r="AI1796" s="4"/>
      <c r="AJ1796" s="4"/>
      <c r="AK1796" s="4"/>
      <c r="AL1796" s="4"/>
      <c r="AM1796" s="4"/>
      <c r="AN1796" s="4"/>
      <c r="AO1796" s="4"/>
      <c r="AP1796" s="4" t="str">
        <f>VLOOKUP(AA1797,[1]Trộn!AA1796:AB4788,2,FALSE)</f>
        <v>#ERROR!</v>
      </c>
      <c r="AQ1796" s="4"/>
      <c r="AR1796" s="4"/>
      <c r="AS1796" s="4"/>
      <c r="AT1796" s="4"/>
      <c r="AU1796" s="4"/>
      <c r="AV1796" s="4"/>
      <c r="AW1796" s="4"/>
      <c r="AX1796" s="4"/>
      <c r="AY1796" s="4"/>
      <c r="AZ1796" s="4"/>
      <c r="BA1796" s="4"/>
      <c r="BB1796" s="4"/>
      <c r="BC1796" s="4"/>
      <c r="BD1796" s="4"/>
      <c r="BE1796" s="4"/>
      <c r="BF1796" s="4"/>
      <c r="BG1796" s="4"/>
      <c r="BH1796" s="4"/>
      <c r="BI1796" s="4"/>
      <c r="BJ1796" s="4"/>
      <c r="BK1796" s="4"/>
      <c r="BL1796" s="4"/>
      <c r="BM1796" s="4"/>
      <c r="BN1796" s="4"/>
      <c r="BO1796" s="4"/>
      <c r="BP1796" s="4"/>
      <c r="BQ1796" s="4"/>
      <c r="BR1796" s="4"/>
      <c r="BS1796" s="4"/>
      <c r="BT1796" s="4"/>
      <c r="BU1796" s="4"/>
      <c r="BV1796" s="4"/>
      <c r="BW1796" s="4"/>
      <c r="BX1796" s="4"/>
      <c r="BY1796" s="4"/>
      <c r="BZ1796" s="4"/>
      <c r="CA1796" s="4"/>
      <c r="CB1796" s="4"/>
      <c r="CC1796" s="4"/>
      <c r="CD1796" s="4"/>
      <c r="CE1796" s="4"/>
      <c r="CF1796" s="4"/>
      <c r="CG1796" s="4"/>
      <c r="CH1796" s="4"/>
      <c r="CI1796" s="4"/>
      <c r="CJ1796" s="4"/>
      <c r="CK1796" s="4"/>
      <c r="CL1796" s="4"/>
      <c r="CM1796" s="4"/>
    </row>
    <row r="1797" ht="14.25" customHeight="1">
      <c r="A1797" s="1" t="str">
        <f t="shared" si="348"/>
        <v/>
      </c>
      <c r="B1797" s="3" t="str">
        <f t="shared" si="349"/>
        <v>Tự do chọn</v>
      </c>
      <c r="C1797" s="4" t="s">
        <v>8103</v>
      </c>
      <c r="D1797" s="4"/>
      <c r="E1797" s="4"/>
      <c r="F1797" s="4"/>
      <c r="G1797" s="4"/>
      <c r="H1797" s="4"/>
      <c r="I1797" s="4"/>
      <c r="J1797" s="4"/>
      <c r="K1797" s="4"/>
      <c r="L1797" s="4"/>
      <c r="M1797" s="4" t="s">
        <v>49</v>
      </c>
      <c r="N1797" s="4" t="s">
        <v>5</v>
      </c>
      <c r="O1797" s="4"/>
      <c r="P1797" s="4"/>
      <c r="Q1797" s="4"/>
      <c r="R1797" s="4"/>
      <c r="S1797" s="4"/>
      <c r="T1797" s="4"/>
      <c r="U1797" s="4"/>
      <c r="V1797" s="4"/>
      <c r="W1797" s="4"/>
      <c r="X1797" s="4"/>
      <c r="Y1797" s="4"/>
      <c r="Z1797" s="4"/>
      <c r="AA1797" s="4">
        <v>1821.0</v>
      </c>
      <c r="AB1797" s="4" t="s">
        <v>47</v>
      </c>
      <c r="AC1797" s="4"/>
      <c r="AD1797" s="20" t="s">
        <v>466</v>
      </c>
      <c r="AE1797" s="4"/>
      <c r="AF1797" s="4"/>
      <c r="AG1797" s="4"/>
      <c r="AH1797" s="4"/>
      <c r="AI1797" s="4"/>
      <c r="AJ1797" s="4"/>
      <c r="AK1797" s="4"/>
      <c r="AL1797" s="4"/>
      <c r="AM1797" s="4"/>
      <c r="AN1797" s="4"/>
      <c r="AO1797" s="4"/>
      <c r="AP1797" s="4" t="str">
        <f>VLOOKUP(AA1798,[1]Trộn!AA1797:AB4789,2,FALSE)</f>
        <v>#ERROR!</v>
      </c>
      <c r="AQ1797" s="4"/>
      <c r="AR1797" s="4"/>
      <c r="AS1797" s="4"/>
      <c r="AT1797" s="4"/>
      <c r="AU1797" s="4"/>
      <c r="AV1797" s="4"/>
      <c r="AW1797" s="4"/>
      <c r="AX1797" s="4"/>
      <c r="AY1797" s="4"/>
      <c r="AZ1797" s="4"/>
      <c r="BA1797" s="4"/>
      <c r="BB1797" s="4"/>
      <c r="BC1797" s="4"/>
      <c r="BD1797" s="4"/>
      <c r="BE1797" s="4"/>
      <c r="BF1797" s="4"/>
      <c r="BG1797" s="4"/>
      <c r="BH1797" s="4"/>
      <c r="BI1797" s="4"/>
      <c r="BJ1797" s="4"/>
      <c r="BK1797" s="4"/>
      <c r="BL1797" s="4"/>
      <c r="BM1797" s="4"/>
      <c r="BN1797" s="4"/>
      <c r="BO1797" s="4"/>
      <c r="BP1797" s="4"/>
      <c r="BQ1797" s="4"/>
      <c r="BR1797" s="4"/>
      <c r="BS1797" s="4"/>
      <c r="BT1797" s="4"/>
      <c r="BU1797" s="4"/>
      <c r="BV1797" s="4"/>
      <c r="BW1797" s="4"/>
      <c r="BX1797" s="4"/>
      <c r="BY1797" s="4"/>
      <c r="BZ1797" s="4"/>
      <c r="CA1797" s="4"/>
      <c r="CB1797" s="4"/>
      <c r="CC1797" s="4"/>
      <c r="CD1797" s="4"/>
      <c r="CE1797" s="4"/>
      <c r="CF1797" s="4"/>
      <c r="CG1797" s="4"/>
      <c r="CH1797" s="4"/>
      <c r="CI1797" s="4"/>
      <c r="CJ1797" s="4"/>
      <c r="CK1797" s="4"/>
      <c r="CL1797" s="4"/>
      <c r="CM1797" s="4"/>
    </row>
    <row r="1798" ht="14.25" customHeight="1">
      <c r="A1798" s="1" t="str">
        <f t="shared" si="348"/>
        <v/>
      </c>
      <c r="B1798" s="3">
        <f t="shared" si="349"/>
        <v>0</v>
      </c>
      <c r="C1798" s="4" t="s">
        <v>8103</v>
      </c>
      <c r="D1798" s="4"/>
      <c r="E1798" s="4" t="s">
        <v>8104</v>
      </c>
      <c r="F1798" s="4" t="s">
        <v>7681</v>
      </c>
      <c r="G1798" s="4"/>
      <c r="H1798" s="4"/>
      <c r="I1798" s="4"/>
      <c r="J1798" s="4"/>
      <c r="K1798" s="4"/>
      <c r="L1798" s="4"/>
      <c r="M1798" s="4" t="s">
        <v>49</v>
      </c>
      <c r="N1798" s="4" t="s">
        <v>5</v>
      </c>
      <c r="O1798" s="4" t="s">
        <v>2817</v>
      </c>
      <c r="P1798" s="4" t="s">
        <v>2847</v>
      </c>
      <c r="Q1798" s="4" t="s">
        <v>5</v>
      </c>
      <c r="R1798" s="4" t="s">
        <v>8434</v>
      </c>
      <c r="S1798" s="4" t="s">
        <v>8435</v>
      </c>
      <c r="T1798" s="4" t="s">
        <v>8436</v>
      </c>
      <c r="U1798" s="4" t="s">
        <v>8437</v>
      </c>
      <c r="V1798" s="4" t="s">
        <v>8438</v>
      </c>
      <c r="W1798" s="4" t="s">
        <v>8439</v>
      </c>
      <c r="X1798" s="4"/>
      <c r="Y1798" s="4"/>
      <c r="Z1798" s="4"/>
      <c r="AA1798" s="4">
        <v>1822.0</v>
      </c>
      <c r="AB1798" s="4" t="s">
        <v>47</v>
      </c>
      <c r="AC1798" s="4"/>
      <c r="AD1798" s="20" t="s">
        <v>485</v>
      </c>
      <c r="AE1798" s="4"/>
      <c r="AF1798" s="4"/>
      <c r="AG1798" s="4"/>
      <c r="AH1798" s="4"/>
      <c r="AI1798" s="4"/>
      <c r="AJ1798" s="4"/>
      <c r="AK1798" s="4"/>
      <c r="AL1798" s="4"/>
      <c r="AM1798" s="4"/>
      <c r="AN1798" s="4"/>
      <c r="AO1798" s="4"/>
      <c r="AP1798" s="4" t="str">
        <f>VLOOKUP(AA1799,[1]Trộn!AA1798:AB4790,2,FALSE)</f>
        <v>#ERROR!</v>
      </c>
      <c r="AQ1798" s="4"/>
      <c r="AR1798" s="4"/>
      <c r="AS1798" s="4"/>
      <c r="AT1798" s="4"/>
      <c r="AU1798" s="4"/>
      <c r="AV1798" s="4"/>
      <c r="AW1798" s="4"/>
      <c r="AX1798" s="4"/>
      <c r="AY1798" s="4"/>
      <c r="AZ1798" s="4"/>
      <c r="BA1798" s="4"/>
      <c r="BB1798" s="4"/>
      <c r="BC1798" s="4"/>
      <c r="BD1798" s="4"/>
      <c r="BE1798" s="4"/>
      <c r="BF1798" s="4"/>
      <c r="BG1798" s="4"/>
      <c r="BH1798" s="4"/>
      <c r="BI1798" s="4"/>
      <c r="BJ1798" s="4"/>
      <c r="BK1798" s="4"/>
      <c r="BL1798" s="4"/>
      <c r="BM1798" s="4"/>
      <c r="BN1798" s="4"/>
      <c r="BO1798" s="4"/>
      <c r="BP1798" s="4"/>
      <c r="BQ1798" s="4"/>
      <c r="BR1798" s="4"/>
      <c r="BS1798" s="4"/>
      <c r="BT1798" s="4"/>
      <c r="BU1798" s="4"/>
      <c r="BV1798" s="4"/>
      <c r="BW1798" s="4"/>
      <c r="BX1798" s="4"/>
      <c r="BY1798" s="4"/>
      <c r="BZ1798" s="4"/>
      <c r="CA1798" s="4"/>
      <c r="CB1798" s="4"/>
      <c r="CC1798" s="4"/>
      <c r="CD1798" s="4"/>
      <c r="CE1798" s="4"/>
      <c r="CF1798" s="4"/>
      <c r="CG1798" s="4"/>
      <c r="CH1798" s="4"/>
      <c r="CI1798" s="4"/>
      <c r="CJ1798" s="4"/>
      <c r="CK1798" s="4"/>
      <c r="CL1798" s="4"/>
      <c r="CM1798" s="4"/>
    </row>
    <row r="1799" ht="14.25" customHeight="1">
      <c r="A1799" s="1" t="str">
        <f t="shared" si="348"/>
        <v>Giữ chỗ</v>
      </c>
      <c r="B1799" s="3" t="str">
        <f t="shared" si="349"/>
        <v>OK</v>
      </c>
      <c r="C1799" s="4" t="s">
        <v>8103</v>
      </c>
      <c r="D1799" s="4"/>
      <c r="E1799" s="4" t="s">
        <v>8104</v>
      </c>
      <c r="F1799" s="4" t="s">
        <v>7681</v>
      </c>
      <c r="G1799" s="4"/>
      <c r="H1799" s="4"/>
      <c r="I1799" s="4"/>
      <c r="J1799" s="4"/>
      <c r="K1799" s="4"/>
      <c r="L1799" s="4"/>
      <c r="M1799" s="4" t="s">
        <v>49</v>
      </c>
      <c r="N1799" s="4" t="s">
        <v>5</v>
      </c>
      <c r="O1799" s="4" t="s">
        <v>2817</v>
      </c>
      <c r="P1799" s="4" t="s">
        <v>2847</v>
      </c>
      <c r="Q1799" s="4"/>
      <c r="R1799" s="4"/>
      <c r="S1799" s="4"/>
      <c r="T1799" s="4"/>
      <c r="U1799" s="4"/>
      <c r="V1799" s="4"/>
      <c r="W1799" s="4"/>
      <c r="X1799" s="4"/>
      <c r="Y1799" s="4"/>
      <c r="Z1799" s="4"/>
      <c r="AA1799" s="4">
        <v>1822.0</v>
      </c>
      <c r="AB1799" s="4" t="s">
        <v>47</v>
      </c>
      <c r="AC1799" s="4"/>
      <c r="AD1799" s="20" t="s">
        <v>489</v>
      </c>
      <c r="AE1799" s="4"/>
      <c r="AF1799" s="4"/>
      <c r="AG1799" s="4"/>
      <c r="AH1799" s="4"/>
      <c r="AI1799" s="4"/>
      <c r="AJ1799" s="4"/>
      <c r="AK1799" s="4"/>
      <c r="AL1799" s="4"/>
      <c r="AM1799" s="4"/>
      <c r="AN1799" s="4"/>
      <c r="AO1799" s="4"/>
      <c r="AP1799" s="4" t="str">
        <f>VLOOKUP(AA1800,[1]Trộn!AA1799:AB4791,2,FALSE)</f>
        <v>#ERROR!</v>
      </c>
      <c r="AQ1799" s="4"/>
      <c r="AR1799" s="4"/>
      <c r="AS1799" s="4"/>
      <c r="AT1799" s="4"/>
      <c r="AU1799" s="4"/>
      <c r="AV1799" s="4"/>
      <c r="AW1799" s="4"/>
      <c r="AX1799" s="4"/>
      <c r="AY1799" s="4"/>
      <c r="AZ1799" s="4"/>
      <c r="BA1799" s="4"/>
      <c r="BB1799" s="4"/>
      <c r="BC1799" s="4"/>
      <c r="BD1799" s="4"/>
      <c r="BE1799" s="4"/>
      <c r="BF1799" s="4"/>
      <c r="BG1799" s="4"/>
      <c r="BH1799" s="4"/>
      <c r="BI1799" s="4"/>
      <c r="BJ1799" s="4"/>
      <c r="BK1799" s="4"/>
      <c r="BL1799" s="4"/>
      <c r="BM1799" s="4"/>
      <c r="BN1799" s="4"/>
      <c r="BO1799" s="4"/>
      <c r="BP1799" s="4"/>
      <c r="BQ1799" s="4"/>
      <c r="BR1799" s="4"/>
      <c r="BS1799" s="4"/>
      <c r="BT1799" s="4"/>
      <c r="BU1799" s="4"/>
      <c r="BV1799" s="4"/>
      <c r="BW1799" s="4"/>
      <c r="BX1799" s="4"/>
      <c r="BY1799" s="4"/>
      <c r="BZ1799" s="4"/>
      <c r="CA1799" s="4"/>
      <c r="CB1799" s="4"/>
      <c r="CC1799" s="4"/>
      <c r="CD1799" s="4"/>
      <c r="CE1799" s="4"/>
      <c r="CF1799" s="4"/>
      <c r="CG1799" s="4"/>
      <c r="CH1799" s="4"/>
      <c r="CI1799" s="4"/>
      <c r="CJ1799" s="4"/>
      <c r="CK1799" s="4"/>
      <c r="CL1799" s="4"/>
      <c r="CM1799" s="4"/>
    </row>
    <row r="1800" ht="14.25" customHeight="1">
      <c r="A1800" s="1" t="str">
        <f t="shared" si="348"/>
        <v>OK</v>
      </c>
      <c r="B1800" s="3" t="str">
        <f t="shared" si="349"/>
        <v>OK</v>
      </c>
      <c r="C1800" s="4" t="s">
        <v>8103</v>
      </c>
      <c r="D1800" s="4"/>
      <c r="E1800" s="4"/>
      <c r="F1800" s="4"/>
      <c r="G1800" s="4"/>
      <c r="H1800" s="4"/>
      <c r="I1800" s="4"/>
      <c r="J1800" s="4"/>
      <c r="K1800" s="4"/>
      <c r="L1800" s="4"/>
      <c r="M1800" s="4" t="s">
        <v>49</v>
      </c>
      <c r="N1800" s="4" t="s">
        <v>5</v>
      </c>
      <c r="O1800" s="4" t="s">
        <v>2625</v>
      </c>
      <c r="P1800" s="4" t="s">
        <v>2626</v>
      </c>
      <c r="Q1800" s="4"/>
      <c r="R1800" s="4" t="s">
        <v>8105</v>
      </c>
      <c r="S1800" s="4" t="s">
        <v>2628</v>
      </c>
      <c r="T1800" s="4" t="s">
        <v>227</v>
      </c>
      <c r="U1800" s="4" t="s">
        <v>114</v>
      </c>
      <c r="V1800" s="4" t="s">
        <v>115</v>
      </c>
      <c r="W1800" s="4" t="s">
        <v>116</v>
      </c>
      <c r="X1800" s="4"/>
      <c r="Y1800" s="4"/>
      <c r="Z1800" s="4"/>
      <c r="AA1800" s="4">
        <v>1823.0</v>
      </c>
      <c r="AB1800" s="4" t="s">
        <v>47</v>
      </c>
      <c r="AC1800" s="4"/>
      <c r="AD1800" s="20" t="s">
        <v>494</v>
      </c>
      <c r="AE1800" s="4"/>
      <c r="AF1800" s="4"/>
      <c r="AG1800" s="4"/>
      <c r="AH1800" s="4"/>
      <c r="AI1800" s="4"/>
      <c r="AJ1800" s="4"/>
      <c r="AK1800" s="4"/>
      <c r="AL1800" s="4"/>
      <c r="AM1800" s="4"/>
      <c r="AN1800" s="4"/>
      <c r="AO1800" s="4"/>
      <c r="AP1800" s="4" t="str">
        <f>VLOOKUP(AA1801,[1]Trộn!AA1800:AB4792,2,FALSE)</f>
        <v>#ERROR!</v>
      </c>
      <c r="AQ1800" s="4"/>
      <c r="AR1800" s="4"/>
      <c r="AS1800" s="4"/>
      <c r="AT1800" s="4"/>
      <c r="AU1800" s="4"/>
      <c r="AV1800" s="4"/>
      <c r="AW1800" s="4"/>
      <c r="AX1800" s="4"/>
      <c r="AY1800" s="4"/>
      <c r="AZ1800" s="4"/>
      <c r="BA1800" s="4"/>
      <c r="BB1800" s="4"/>
      <c r="BC1800" s="4"/>
      <c r="BD1800" s="4"/>
      <c r="BE1800" s="4"/>
      <c r="BF1800" s="4"/>
      <c r="BG1800" s="4"/>
      <c r="BH1800" s="4"/>
      <c r="BI1800" s="4"/>
      <c r="BJ1800" s="4"/>
      <c r="BK1800" s="4"/>
      <c r="BL1800" s="4"/>
      <c r="BM1800" s="4"/>
      <c r="BN1800" s="4"/>
      <c r="BO1800" s="4"/>
      <c r="BP1800" s="4"/>
      <c r="BQ1800" s="4"/>
      <c r="BR1800" s="4"/>
      <c r="BS1800" s="4"/>
      <c r="BT1800" s="4"/>
      <c r="BU1800" s="4"/>
      <c r="BV1800" s="4"/>
      <c r="BW1800" s="4"/>
      <c r="BX1800" s="4"/>
      <c r="BY1800" s="4"/>
      <c r="BZ1800" s="4"/>
      <c r="CA1800" s="4"/>
      <c r="CB1800" s="4"/>
      <c r="CC1800" s="4"/>
      <c r="CD1800" s="4"/>
      <c r="CE1800" s="4"/>
      <c r="CF1800" s="4"/>
      <c r="CG1800" s="4"/>
      <c r="CH1800" s="4"/>
      <c r="CI1800" s="4"/>
      <c r="CJ1800" s="4"/>
      <c r="CK1800" s="4"/>
      <c r="CL1800" s="4"/>
      <c r="CM1800" s="4"/>
    </row>
    <row r="1801" ht="14.25" customHeight="1">
      <c r="A1801" s="1" t="str">
        <f t="shared" si="348"/>
        <v>OK</v>
      </c>
      <c r="B1801" s="3" t="str">
        <f t="shared" si="349"/>
        <v>OK</v>
      </c>
      <c r="C1801" s="4" t="s">
        <v>8103</v>
      </c>
      <c r="D1801" s="4"/>
      <c r="E1801" s="4"/>
      <c r="F1801" s="4"/>
      <c r="G1801" s="4"/>
      <c r="H1801" s="4"/>
      <c r="I1801" s="4"/>
      <c r="J1801" s="4"/>
      <c r="K1801" s="4"/>
      <c r="L1801" s="4"/>
      <c r="M1801" s="4" t="s">
        <v>49</v>
      </c>
      <c r="N1801" s="4" t="s">
        <v>5</v>
      </c>
      <c r="O1801" s="4" t="s">
        <v>2625</v>
      </c>
      <c r="P1801" s="4" t="s">
        <v>2626</v>
      </c>
      <c r="Q1801" s="4"/>
      <c r="R1801" s="4" t="s">
        <v>8105</v>
      </c>
      <c r="S1801" s="4" t="s">
        <v>2628</v>
      </c>
      <c r="T1801" s="4" t="s">
        <v>227</v>
      </c>
      <c r="U1801" s="4" t="s">
        <v>114</v>
      </c>
      <c r="V1801" s="4" t="s">
        <v>115</v>
      </c>
      <c r="W1801" s="4" t="s">
        <v>116</v>
      </c>
      <c r="X1801" s="4" t="s">
        <v>151</v>
      </c>
      <c r="Y1801" s="4" t="s">
        <v>8106</v>
      </c>
      <c r="Z1801" s="4"/>
      <c r="AA1801" s="4">
        <v>1823.0</v>
      </c>
      <c r="AB1801" s="4" t="s">
        <v>47</v>
      </c>
      <c r="AC1801" s="4"/>
      <c r="AD1801" s="20" t="s">
        <v>489</v>
      </c>
      <c r="AE1801" s="4"/>
      <c r="AF1801" s="4"/>
      <c r="AG1801" s="4"/>
      <c r="AH1801" s="4"/>
      <c r="AI1801" s="4"/>
      <c r="AJ1801" s="4"/>
      <c r="AK1801" s="4"/>
      <c r="AL1801" s="4"/>
      <c r="AM1801" s="4"/>
      <c r="AN1801" s="4"/>
      <c r="AO1801" s="4"/>
      <c r="AP1801" s="4" t="str">
        <f>VLOOKUP(AA1802,[1]Trộn!AA1801:AB4793,2,FALSE)</f>
        <v>#ERROR!</v>
      </c>
      <c r="AQ1801" s="4"/>
      <c r="AR1801" s="4"/>
      <c r="AS1801" s="4"/>
      <c r="AT1801" s="4"/>
      <c r="AU1801" s="4"/>
      <c r="AV1801" s="4"/>
      <c r="AW1801" s="4"/>
      <c r="AX1801" s="4"/>
      <c r="AY1801" s="4"/>
      <c r="AZ1801" s="4"/>
      <c r="BA1801" s="4"/>
      <c r="BB1801" s="4"/>
      <c r="BC1801" s="4"/>
      <c r="BD1801" s="4"/>
      <c r="BE1801" s="4"/>
      <c r="BF1801" s="4"/>
      <c r="BG1801" s="4"/>
      <c r="BH1801" s="4"/>
      <c r="BI1801" s="4"/>
      <c r="BJ1801" s="4"/>
      <c r="BK1801" s="4"/>
      <c r="BL1801" s="4"/>
      <c r="BM1801" s="4"/>
      <c r="BN1801" s="4"/>
      <c r="BO1801" s="4"/>
      <c r="BP1801" s="4"/>
      <c r="BQ1801" s="4"/>
      <c r="BR1801" s="4"/>
      <c r="BS1801" s="4"/>
      <c r="BT1801" s="4"/>
      <c r="BU1801" s="4"/>
      <c r="BV1801" s="4"/>
      <c r="BW1801" s="4"/>
      <c r="BX1801" s="4"/>
      <c r="BY1801" s="4"/>
      <c r="BZ1801" s="4"/>
      <c r="CA1801" s="4"/>
      <c r="CB1801" s="4"/>
      <c r="CC1801" s="4"/>
      <c r="CD1801" s="4"/>
      <c r="CE1801" s="4"/>
      <c r="CF1801" s="4"/>
      <c r="CG1801" s="4"/>
      <c r="CH1801" s="4"/>
      <c r="CI1801" s="4"/>
      <c r="CJ1801" s="4"/>
      <c r="CK1801" s="4"/>
      <c r="CL1801" s="4"/>
      <c r="CM1801" s="4"/>
    </row>
    <row r="1802" ht="14.25" customHeight="1">
      <c r="A1802" s="1" t="str">
        <f t="shared" si="348"/>
        <v/>
      </c>
      <c r="B1802" s="3">
        <f t="shared" si="349"/>
        <v>0</v>
      </c>
      <c r="C1802" s="4" t="s">
        <v>8103</v>
      </c>
      <c r="D1802" s="4"/>
      <c r="E1802" s="4" t="s">
        <v>8104</v>
      </c>
      <c r="F1802" s="4" t="s">
        <v>7681</v>
      </c>
      <c r="G1802" s="4"/>
      <c r="H1802" s="4"/>
      <c r="I1802" s="4"/>
      <c r="J1802" s="4"/>
      <c r="K1802" s="4"/>
      <c r="L1802" s="4"/>
      <c r="M1802" s="4"/>
      <c r="N1802" s="4"/>
      <c r="O1802" s="4"/>
      <c r="P1802" s="4" t="s">
        <v>8440</v>
      </c>
      <c r="Q1802" s="4" t="s">
        <v>8</v>
      </c>
      <c r="R1802" s="4" t="s">
        <v>8441</v>
      </c>
      <c r="S1802" s="4" t="s">
        <v>8442</v>
      </c>
      <c r="T1802" s="4" t="s">
        <v>8443</v>
      </c>
      <c r="U1802" s="4" t="s">
        <v>8444</v>
      </c>
      <c r="V1802" s="4" t="s">
        <v>8445</v>
      </c>
      <c r="W1802" s="4" t="s">
        <v>8446</v>
      </c>
      <c r="X1802" s="4" t="s">
        <v>171</v>
      </c>
      <c r="Y1802" s="4"/>
      <c r="Z1802" s="4" t="s">
        <v>8447</v>
      </c>
      <c r="AA1802" s="4">
        <v>1824.0</v>
      </c>
      <c r="AB1802" s="4" t="s">
        <v>49</v>
      </c>
      <c r="AC1802" s="4"/>
      <c r="AD1802" s="4"/>
      <c r="AE1802" s="4"/>
      <c r="AF1802" s="4"/>
      <c r="AG1802" s="4"/>
      <c r="AH1802" s="4"/>
      <c r="AI1802" s="4"/>
      <c r="AJ1802" s="4"/>
      <c r="AK1802" s="4"/>
      <c r="AL1802" s="4"/>
      <c r="AM1802" s="4"/>
      <c r="AN1802" s="4"/>
      <c r="AO1802" s="4"/>
      <c r="AP1802" s="4" t="str">
        <f>VLOOKUP(AA1803,[1]Trộn!AA1802:AB4794,2,FALSE)</f>
        <v>#ERROR!</v>
      </c>
      <c r="AQ1802" s="4"/>
      <c r="AR1802" s="4"/>
      <c r="AS1802" s="4"/>
      <c r="AT1802" s="4"/>
      <c r="AU1802" s="4"/>
      <c r="AV1802" s="4"/>
      <c r="AW1802" s="4"/>
      <c r="AX1802" s="4"/>
      <c r="AY1802" s="4"/>
      <c r="AZ1802" s="4"/>
      <c r="BA1802" s="4"/>
      <c r="BB1802" s="4"/>
      <c r="BC1802" s="4"/>
      <c r="BD1802" s="4"/>
      <c r="BE1802" s="4"/>
      <c r="BF1802" s="4"/>
      <c r="BG1802" s="4"/>
      <c r="BH1802" s="4"/>
      <c r="BI1802" s="4"/>
      <c r="BJ1802" s="4"/>
      <c r="BK1802" s="4"/>
      <c r="BL1802" s="4"/>
      <c r="BM1802" s="4"/>
      <c r="BN1802" s="4"/>
      <c r="BO1802" s="4"/>
      <c r="BP1802" s="4"/>
      <c r="BQ1802" s="4"/>
      <c r="BR1802" s="4"/>
      <c r="BS1802" s="4"/>
      <c r="BT1802" s="4"/>
      <c r="BU1802" s="4"/>
      <c r="BV1802" s="4"/>
      <c r="BW1802" s="4"/>
      <c r="BX1802" s="4"/>
      <c r="BY1802" s="4"/>
      <c r="BZ1802" s="4"/>
      <c r="CA1802" s="4"/>
      <c r="CB1802" s="4"/>
      <c r="CC1802" s="4"/>
      <c r="CD1802" s="4"/>
      <c r="CE1802" s="4"/>
      <c r="CF1802" s="4"/>
      <c r="CG1802" s="4"/>
      <c r="CH1802" s="4"/>
      <c r="CI1802" s="4"/>
      <c r="CJ1802" s="4"/>
      <c r="CK1802" s="4"/>
      <c r="CL1802" s="4"/>
      <c r="CM1802" s="4"/>
    </row>
    <row r="1803" ht="14.25" customHeight="1">
      <c r="A1803" s="1" t="str">
        <f t="shared" si="348"/>
        <v/>
      </c>
      <c r="B1803" s="3">
        <f t="shared" si="349"/>
        <v>0</v>
      </c>
      <c r="C1803" s="4" t="s">
        <v>8103</v>
      </c>
      <c r="D1803" s="4"/>
      <c r="E1803" s="4"/>
      <c r="F1803" s="4"/>
      <c r="G1803" s="4"/>
      <c r="H1803" s="4"/>
      <c r="I1803" s="4"/>
      <c r="J1803" s="4"/>
      <c r="K1803" s="4"/>
      <c r="L1803" s="4"/>
      <c r="M1803" s="4"/>
      <c r="N1803" s="4"/>
      <c r="O1803" s="4"/>
      <c r="P1803" s="4"/>
      <c r="Q1803" s="4" t="s">
        <v>5</v>
      </c>
      <c r="R1803" s="4" t="s">
        <v>8441</v>
      </c>
      <c r="S1803" s="4" t="s">
        <v>8448</v>
      </c>
      <c r="T1803" s="4" t="s">
        <v>8449</v>
      </c>
      <c r="U1803" s="4" t="s">
        <v>8444</v>
      </c>
      <c r="V1803" s="4" t="s">
        <v>8445</v>
      </c>
      <c r="W1803" s="4" t="s">
        <v>8450</v>
      </c>
      <c r="X1803" s="4"/>
      <c r="Y1803" s="4"/>
      <c r="Z1803" s="4" t="s">
        <v>8451</v>
      </c>
      <c r="AA1803" s="4">
        <v>1825.0</v>
      </c>
      <c r="AB1803" s="4" t="s">
        <v>49</v>
      </c>
      <c r="AC1803" s="4"/>
      <c r="AD1803" s="4"/>
      <c r="AE1803" s="4"/>
      <c r="AF1803" s="4"/>
      <c r="AG1803" s="4"/>
      <c r="AH1803" s="4"/>
      <c r="AI1803" s="4"/>
      <c r="AJ1803" s="4"/>
      <c r="AK1803" s="4"/>
      <c r="AL1803" s="4"/>
      <c r="AM1803" s="4"/>
      <c r="AN1803" s="4"/>
      <c r="AO1803" s="4"/>
      <c r="AP1803" s="4" t="str">
        <f>VLOOKUP(AA1804,[1]Trộn!AA1803:AB4795,2,FALSE)</f>
        <v>#ERROR!</v>
      </c>
      <c r="AQ1803" s="4"/>
      <c r="AR1803" s="4"/>
      <c r="AS1803" s="4"/>
      <c r="AT1803" s="4"/>
      <c r="AU1803" s="4"/>
      <c r="AV1803" s="4"/>
      <c r="AW1803" s="4"/>
      <c r="AX1803" s="4"/>
      <c r="AY1803" s="4"/>
      <c r="AZ1803" s="4"/>
      <c r="BA1803" s="4"/>
      <c r="BB1803" s="4"/>
      <c r="BC1803" s="4"/>
      <c r="BD1803" s="4"/>
      <c r="BE1803" s="4"/>
      <c r="BF1803" s="4"/>
      <c r="BG1803" s="4"/>
      <c r="BH1803" s="4"/>
      <c r="BI1803" s="4"/>
      <c r="BJ1803" s="4"/>
      <c r="BK1803" s="4"/>
      <c r="BL1803" s="4"/>
      <c r="BM1803" s="4"/>
      <c r="BN1803" s="4"/>
      <c r="BO1803" s="4"/>
      <c r="BP1803" s="4"/>
      <c r="BQ1803" s="4"/>
      <c r="BR1803" s="4"/>
      <c r="BS1803" s="4"/>
      <c r="BT1803" s="4"/>
      <c r="BU1803" s="4"/>
      <c r="BV1803" s="4"/>
      <c r="BW1803" s="4"/>
      <c r="BX1803" s="4"/>
      <c r="BY1803" s="4"/>
      <c r="BZ1803" s="4"/>
      <c r="CA1803" s="4"/>
      <c r="CB1803" s="4"/>
      <c r="CC1803" s="4"/>
      <c r="CD1803" s="4"/>
      <c r="CE1803" s="4"/>
      <c r="CF1803" s="4"/>
      <c r="CG1803" s="4"/>
      <c r="CH1803" s="4"/>
      <c r="CI1803" s="4"/>
      <c r="CJ1803" s="4"/>
      <c r="CK1803" s="4"/>
      <c r="CL1803" s="4"/>
      <c r="CM1803" s="4"/>
    </row>
    <row r="1804" ht="14.25" customHeight="1">
      <c r="A1804" s="1" t="str">
        <f t="shared" si="348"/>
        <v/>
      </c>
      <c r="B1804" s="3">
        <f t="shared" si="349"/>
        <v>0</v>
      </c>
      <c r="C1804" s="4" t="s">
        <v>8103</v>
      </c>
      <c r="D1804" s="4"/>
      <c r="E1804" s="4"/>
      <c r="F1804" s="4"/>
      <c r="G1804" s="4"/>
      <c r="H1804" s="4"/>
      <c r="I1804" s="4"/>
      <c r="J1804" s="4"/>
      <c r="K1804" s="4"/>
      <c r="L1804" s="4"/>
      <c r="M1804" s="4"/>
      <c r="N1804" s="4"/>
      <c r="O1804" s="4"/>
      <c r="P1804" s="4"/>
      <c r="Q1804" s="4" t="s">
        <v>9</v>
      </c>
      <c r="R1804" s="4" t="s">
        <v>8452</v>
      </c>
      <c r="S1804" s="4"/>
      <c r="T1804" s="4"/>
      <c r="U1804" s="4"/>
      <c r="V1804" s="4"/>
      <c r="W1804" s="4"/>
      <c r="X1804" s="4"/>
      <c r="Y1804" s="4"/>
      <c r="Z1804" s="4" t="s">
        <v>8453</v>
      </c>
      <c r="AA1804" s="4">
        <v>1826.0</v>
      </c>
      <c r="AB1804" s="4" t="s">
        <v>49</v>
      </c>
      <c r="AC1804" s="4"/>
      <c r="AD1804" s="4"/>
      <c r="AE1804" s="4"/>
      <c r="AF1804" s="4"/>
      <c r="AG1804" s="4"/>
      <c r="AH1804" s="4"/>
      <c r="AI1804" s="4"/>
      <c r="AJ1804" s="4"/>
      <c r="AK1804" s="4"/>
      <c r="AL1804" s="4"/>
      <c r="AM1804" s="4"/>
      <c r="AN1804" s="4"/>
      <c r="AO1804" s="4"/>
      <c r="AP1804" s="4" t="str">
        <f>VLOOKUP(AA1805,[1]Trộn!AA1804:AB4796,2,FALSE)</f>
        <v>#ERROR!</v>
      </c>
      <c r="AQ1804" s="4"/>
      <c r="AR1804" s="4"/>
      <c r="AS1804" s="4"/>
      <c r="AT1804" s="4"/>
      <c r="AU1804" s="4"/>
      <c r="AV1804" s="4"/>
      <c r="AW1804" s="4"/>
      <c r="AX1804" s="4"/>
      <c r="AY1804" s="4"/>
      <c r="AZ1804" s="4"/>
      <c r="BA1804" s="4"/>
      <c r="BB1804" s="4"/>
      <c r="BC1804" s="4"/>
      <c r="BD1804" s="4"/>
      <c r="BE1804" s="4"/>
      <c r="BF1804" s="4"/>
      <c r="BG1804" s="4"/>
      <c r="BH1804" s="4"/>
      <c r="BI1804" s="4"/>
      <c r="BJ1804" s="4"/>
      <c r="BK1804" s="4"/>
      <c r="BL1804" s="4"/>
      <c r="BM1804" s="4"/>
      <c r="BN1804" s="4"/>
      <c r="BO1804" s="4"/>
      <c r="BP1804" s="4"/>
      <c r="BQ1804" s="4"/>
      <c r="BR1804" s="4"/>
      <c r="BS1804" s="4"/>
      <c r="BT1804" s="4"/>
      <c r="BU1804" s="4"/>
      <c r="BV1804" s="4"/>
      <c r="BW1804" s="4"/>
      <c r="BX1804" s="4"/>
      <c r="BY1804" s="4"/>
      <c r="BZ1804" s="4"/>
      <c r="CA1804" s="4"/>
      <c r="CB1804" s="4"/>
      <c r="CC1804" s="4"/>
      <c r="CD1804" s="4"/>
      <c r="CE1804" s="4"/>
      <c r="CF1804" s="4"/>
      <c r="CG1804" s="4"/>
      <c r="CH1804" s="4"/>
      <c r="CI1804" s="4"/>
      <c r="CJ1804" s="4"/>
      <c r="CK1804" s="4"/>
      <c r="CL1804" s="4"/>
      <c r="CM1804" s="4"/>
    </row>
    <row r="1805" ht="14.25" customHeight="1">
      <c r="A1805" s="1" t="str">
        <f t="shared" si="348"/>
        <v>OK</v>
      </c>
      <c r="B1805" s="3" t="str">
        <f t="shared" si="349"/>
        <v>OK</v>
      </c>
      <c r="C1805" s="4" t="s">
        <v>8107</v>
      </c>
      <c r="D1805" s="4"/>
      <c r="E1805" s="4"/>
      <c r="F1805" s="4" t="s">
        <v>8108</v>
      </c>
      <c r="G1805" s="4"/>
      <c r="H1805" s="4"/>
      <c r="I1805" s="4"/>
      <c r="J1805" s="4"/>
      <c r="K1805" s="4"/>
      <c r="L1805" s="4"/>
      <c r="M1805" s="4" t="s">
        <v>49</v>
      </c>
      <c r="N1805" s="4" t="s">
        <v>5</v>
      </c>
      <c r="O1805" s="4" t="s">
        <v>3229</v>
      </c>
      <c r="P1805" s="4" t="s">
        <v>3748</v>
      </c>
      <c r="Q1805" s="4"/>
      <c r="R1805" s="4" t="s">
        <v>8109</v>
      </c>
      <c r="S1805" s="4" t="s">
        <v>115</v>
      </c>
      <c r="T1805" s="4" t="s">
        <v>116</v>
      </c>
      <c r="U1805" s="4" t="s">
        <v>117</v>
      </c>
      <c r="V1805" s="4" t="s">
        <v>118</v>
      </c>
      <c r="W1805" s="4" t="s">
        <v>2722</v>
      </c>
      <c r="X1805" s="4"/>
      <c r="Y1805" s="4"/>
      <c r="Z1805" s="4"/>
      <c r="AA1805" s="4">
        <v>1827.0</v>
      </c>
      <c r="AB1805" s="4" t="s">
        <v>47</v>
      </c>
      <c r="AC1805" s="4"/>
      <c r="AD1805" s="20" t="s">
        <v>494</v>
      </c>
      <c r="AE1805" s="4"/>
      <c r="AF1805" s="4"/>
      <c r="AG1805" s="4"/>
      <c r="AH1805" s="4"/>
      <c r="AI1805" s="4"/>
      <c r="AJ1805" s="4"/>
      <c r="AK1805" s="4"/>
      <c r="AL1805" s="4"/>
      <c r="AM1805" s="4"/>
      <c r="AN1805" s="4"/>
      <c r="AO1805" s="4"/>
      <c r="AP1805" s="4" t="str">
        <f>VLOOKUP(AA1806,[1]Trộn!AA1805:AB4797,2,FALSE)</f>
        <v>#ERROR!</v>
      </c>
      <c r="AQ1805" s="4"/>
      <c r="AR1805" s="4"/>
      <c r="AS1805" s="4"/>
      <c r="AT1805" s="4"/>
      <c r="AU1805" s="4"/>
      <c r="AV1805" s="4"/>
      <c r="AW1805" s="4"/>
      <c r="AX1805" s="4"/>
      <c r="AY1805" s="4"/>
      <c r="AZ1805" s="4"/>
      <c r="BA1805" s="4"/>
      <c r="BB1805" s="4"/>
      <c r="BC1805" s="4"/>
      <c r="BD1805" s="4"/>
      <c r="BE1805" s="4"/>
      <c r="BF1805" s="4"/>
      <c r="BG1805" s="4"/>
      <c r="BH1805" s="4"/>
      <c r="BI1805" s="4"/>
      <c r="BJ1805" s="4"/>
      <c r="BK1805" s="4"/>
      <c r="BL1805" s="4"/>
      <c r="BM1805" s="4"/>
      <c r="BN1805" s="4"/>
      <c r="BO1805" s="4"/>
      <c r="BP1805" s="4"/>
      <c r="BQ1805" s="4"/>
      <c r="BR1805" s="4"/>
      <c r="BS1805" s="4"/>
      <c r="BT1805" s="4"/>
      <c r="BU1805" s="4"/>
      <c r="BV1805" s="4"/>
      <c r="BW1805" s="4"/>
      <c r="BX1805" s="4"/>
      <c r="BY1805" s="4"/>
      <c r="BZ1805" s="4"/>
      <c r="CA1805" s="4"/>
      <c r="CB1805" s="4"/>
      <c r="CC1805" s="4"/>
      <c r="CD1805" s="4"/>
      <c r="CE1805" s="4"/>
      <c r="CF1805" s="4"/>
      <c r="CG1805" s="4"/>
      <c r="CH1805" s="4"/>
      <c r="CI1805" s="4"/>
      <c r="CJ1805" s="4"/>
      <c r="CK1805" s="4"/>
      <c r="CL1805" s="4"/>
      <c r="CM1805" s="4"/>
    </row>
    <row r="1806" ht="14.25" customHeight="1">
      <c r="A1806" s="1" t="str">
        <f t="shared" si="348"/>
        <v>OK</v>
      </c>
      <c r="B1806" s="3" t="str">
        <f t="shared" si="349"/>
        <v>OK</v>
      </c>
      <c r="C1806" s="4" t="s">
        <v>8107</v>
      </c>
      <c r="D1806" s="4"/>
      <c r="E1806" s="4"/>
      <c r="F1806" s="4" t="s">
        <v>8108</v>
      </c>
      <c r="G1806" s="4"/>
      <c r="H1806" s="4"/>
      <c r="I1806" s="4"/>
      <c r="J1806" s="4"/>
      <c r="K1806" s="4"/>
      <c r="L1806" s="4"/>
      <c r="M1806" s="4" t="s">
        <v>49</v>
      </c>
      <c r="N1806" s="4" t="s">
        <v>5</v>
      </c>
      <c r="O1806" s="4" t="s">
        <v>3229</v>
      </c>
      <c r="P1806" s="4" t="s">
        <v>3748</v>
      </c>
      <c r="Q1806" s="4"/>
      <c r="R1806" s="4" t="s">
        <v>8109</v>
      </c>
      <c r="S1806" s="4" t="s">
        <v>115</v>
      </c>
      <c r="T1806" s="4" t="s">
        <v>116</v>
      </c>
      <c r="U1806" s="4" t="s">
        <v>117</v>
      </c>
      <c r="V1806" s="4" t="s">
        <v>118</v>
      </c>
      <c r="W1806" s="4" t="s">
        <v>2722</v>
      </c>
      <c r="X1806" s="4" t="s">
        <v>151</v>
      </c>
      <c r="Y1806" s="4" t="s">
        <v>8110</v>
      </c>
      <c r="Z1806" s="4"/>
      <c r="AA1806" s="4">
        <v>1827.0</v>
      </c>
      <c r="AB1806" s="4" t="s">
        <v>47</v>
      </c>
      <c r="AC1806" s="4"/>
      <c r="AD1806" s="20" t="s">
        <v>1250</v>
      </c>
      <c r="AE1806" s="4"/>
      <c r="AF1806" s="4"/>
      <c r="AG1806" s="4"/>
      <c r="AH1806" s="4"/>
      <c r="AI1806" s="4"/>
      <c r="AJ1806" s="4"/>
      <c r="AK1806" s="4"/>
      <c r="AL1806" s="4"/>
      <c r="AM1806" s="4"/>
      <c r="AN1806" s="4"/>
      <c r="AO1806" s="4"/>
      <c r="AP1806" s="4" t="str">
        <f>VLOOKUP(AA1807,[1]Trộn!AA1806:AB4798,2,FALSE)</f>
        <v>#ERROR!</v>
      </c>
      <c r="AQ1806" s="4"/>
      <c r="AR1806" s="4"/>
      <c r="AS1806" s="4"/>
      <c r="AT1806" s="4"/>
      <c r="AU1806" s="4"/>
      <c r="AV1806" s="4"/>
      <c r="AW1806" s="4"/>
      <c r="AX1806" s="4"/>
      <c r="AY1806" s="4"/>
      <c r="AZ1806" s="4"/>
      <c r="BA1806" s="4"/>
      <c r="BB1806" s="4"/>
      <c r="BC1806" s="4"/>
      <c r="BD1806" s="4"/>
      <c r="BE1806" s="4"/>
      <c r="BF1806" s="4"/>
      <c r="BG1806" s="4"/>
      <c r="BH1806" s="4"/>
      <c r="BI1806" s="4"/>
      <c r="BJ1806" s="4"/>
      <c r="BK1806" s="4"/>
      <c r="BL1806" s="4"/>
      <c r="BM1806" s="4"/>
      <c r="BN1806" s="4"/>
      <c r="BO1806" s="4"/>
      <c r="BP1806" s="4"/>
      <c r="BQ1806" s="4"/>
      <c r="BR1806" s="4"/>
      <c r="BS1806" s="4"/>
      <c r="BT1806" s="4"/>
      <c r="BU1806" s="4"/>
      <c r="BV1806" s="4"/>
      <c r="BW1806" s="4"/>
      <c r="BX1806" s="4"/>
      <c r="BY1806" s="4"/>
      <c r="BZ1806" s="4"/>
      <c r="CA1806" s="4"/>
      <c r="CB1806" s="4"/>
      <c r="CC1806" s="4"/>
      <c r="CD1806" s="4"/>
      <c r="CE1806" s="4"/>
      <c r="CF1806" s="4"/>
      <c r="CG1806" s="4"/>
      <c r="CH1806" s="4"/>
      <c r="CI1806" s="4"/>
      <c r="CJ1806" s="4"/>
      <c r="CK1806" s="4"/>
      <c r="CL1806" s="4"/>
      <c r="CM1806" s="4"/>
    </row>
    <row r="1807" ht="14.25" customHeight="1">
      <c r="A1807" s="1" t="str">
        <f t="shared" si="348"/>
        <v>OK</v>
      </c>
      <c r="B1807" s="3" t="str">
        <f t="shared" si="349"/>
        <v>OK</v>
      </c>
      <c r="C1807" s="4" t="s">
        <v>8107</v>
      </c>
      <c r="D1807" s="4"/>
      <c r="E1807" s="4"/>
      <c r="F1807" s="4"/>
      <c r="G1807" s="4"/>
      <c r="H1807" s="4"/>
      <c r="I1807" s="4"/>
      <c r="J1807" s="4"/>
      <c r="K1807" s="4"/>
      <c r="L1807" s="4"/>
      <c r="M1807" s="4" t="s">
        <v>49</v>
      </c>
      <c r="N1807" s="4" t="s">
        <v>5</v>
      </c>
      <c r="O1807" s="4" t="s">
        <v>3229</v>
      </c>
      <c r="P1807" s="4" t="s">
        <v>3748</v>
      </c>
      <c r="Q1807" s="4"/>
      <c r="R1807" s="4" t="s">
        <v>8111</v>
      </c>
      <c r="S1807" s="4" t="s">
        <v>106</v>
      </c>
      <c r="T1807" s="4" t="s">
        <v>8112</v>
      </c>
      <c r="U1807" s="4" t="s">
        <v>8113</v>
      </c>
      <c r="V1807" s="4" t="s">
        <v>8114</v>
      </c>
      <c r="W1807" s="4" t="s">
        <v>6203</v>
      </c>
      <c r="X1807" s="4"/>
      <c r="Y1807" s="4"/>
      <c r="Z1807" s="4"/>
      <c r="AA1807" s="4">
        <v>1828.0</v>
      </c>
      <c r="AB1807" s="4" t="s">
        <v>47</v>
      </c>
      <c r="AC1807" s="4"/>
      <c r="AD1807" s="20" t="s">
        <v>1239</v>
      </c>
      <c r="AE1807" s="4"/>
      <c r="AF1807" s="4"/>
      <c r="AG1807" s="4"/>
      <c r="AH1807" s="4"/>
      <c r="AI1807" s="4"/>
      <c r="AJ1807" s="4"/>
      <c r="AK1807" s="4"/>
      <c r="AL1807" s="4"/>
      <c r="AM1807" s="4"/>
      <c r="AN1807" s="4"/>
      <c r="AO1807" s="4"/>
      <c r="AP1807" s="4" t="str">
        <f>VLOOKUP(AA1808,[1]Trộn!AA1807:AB4799,2,FALSE)</f>
        <v>#ERROR!</v>
      </c>
      <c r="AQ1807" s="4"/>
      <c r="AR1807" s="4"/>
      <c r="AS1807" s="4"/>
      <c r="AT1807" s="4"/>
      <c r="AU1807" s="4"/>
      <c r="AV1807" s="4"/>
      <c r="AW1807" s="4"/>
      <c r="AX1807" s="4"/>
      <c r="AY1807" s="4"/>
      <c r="AZ1807" s="4"/>
      <c r="BA1807" s="4"/>
      <c r="BB1807" s="4"/>
      <c r="BC1807" s="4"/>
      <c r="BD1807" s="4"/>
      <c r="BE1807" s="4"/>
      <c r="BF1807" s="4"/>
      <c r="BG1807" s="4"/>
      <c r="BH1807" s="4"/>
      <c r="BI1807" s="4"/>
      <c r="BJ1807" s="4"/>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c r="CL1807" s="4"/>
      <c r="CM1807" s="4"/>
    </row>
    <row r="1808" ht="14.25" customHeight="1">
      <c r="A1808" s="1" t="str">
        <f t="shared" si="348"/>
        <v>OK</v>
      </c>
      <c r="B1808" s="3" t="str">
        <f t="shared" si="349"/>
        <v>OK</v>
      </c>
      <c r="C1808" s="4" t="s">
        <v>8107</v>
      </c>
      <c r="D1808" s="4"/>
      <c r="E1808" s="4"/>
      <c r="F1808" s="4"/>
      <c r="G1808" s="4"/>
      <c r="H1808" s="4"/>
      <c r="I1808" s="4"/>
      <c r="J1808" s="4"/>
      <c r="K1808" s="4"/>
      <c r="L1808" s="4"/>
      <c r="M1808" s="4" t="s">
        <v>49</v>
      </c>
      <c r="N1808" s="4" t="s">
        <v>5</v>
      </c>
      <c r="O1808" s="4" t="s">
        <v>3229</v>
      </c>
      <c r="P1808" s="4" t="s">
        <v>3748</v>
      </c>
      <c r="Q1808" s="4"/>
      <c r="R1808" s="4" t="s">
        <v>8111</v>
      </c>
      <c r="S1808" s="4" t="s">
        <v>106</v>
      </c>
      <c r="T1808" s="4" t="s">
        <v>8112</v>
      </c>
      <c r="U1808" s="4" t="s">
        <v>8113</v>
      </c>
      <c r="V1808" s="4" t="s">
        <v>8114</v>
      </c>
      <c r="W1808" s="4" t="s">
        <v>6203</v>
      </c>
      <c r="X1808" s="4" t="s">
        <v>5162</v>
      </c>
      <c r="Y1808" s="4" t="s">
        <v>8115</v>
      </c>
      <c r="Z1808" s="4"/>
      <c r="AA1808" s="4">
        <v>1828.0</v>
      </c>
      <c r="AB1808" s="4" t="s">
        <v>47</v>
      </c>
      <c r="AC1808" s="4"/>
      <c r="AD1808" s="20" t="s">
        <v>481</v>
      </c>
      <c r="AE1808" s="4"/>
      <c r="AF1808" s="4"/>
      <c r="AG1808" s="4"/>
      <c r="AH1808" s="4"/>
      <c r="AI1808" s="4"/>
      <c r="AJ1808" s="4"/>
      <c r="AK1808" s="4"/>
      <c r="AL1808" s="4"/>
      <c r="AM1808" s="4"/>
      <c r="AN1808" s="4"/>
      <c r="AO1808" s="4"/>
      <c r="AP1808" s="4" t="str">
        <f>VLOOKUP(AA1809,[1]Trộn!AA1808:AB4800,2,FALSE)</f>
        <v>#ERROR!</v>
      </c>
      <c r="AQ1808" s="4"/>
      <c r="AR1808" s="4"/>
      <c r="AS1808" s="4"/>
      <c r="AT1808" s="4"/>
      <c r="AU1808" s="4"/>
      <c r="AV1808" s="4"/>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row>
    <row r="1809" ht="14.25" customHeight="1">
      <c r="A1809" s="1" t="str">
        <f t="shared" si="348"/>
        <v/>
      </c>
      <c r="B1809" s="3">
        <f t="shared" si="349"/>
        <v>0</v>
      </c>
      <c r="C1809" s="4" t="s">
        <v>8107</v>
      </c>
      <c r="D1809" s="4"/>
      <c r="E1809" s="4"/>
      <c r="F1809" s="4" t="s">
        <v>8108</v>
      </c>
      <c r="G1809" s="4"/>
      <c r="H1809" s="4"/>
      <c r="I1809" s="4"/>
      <c r="J1809" s="4"/>
      <c r="K1809" s="4"/>
      <c r="L1809" s="4"/>
      <c r="M1809" s="4"/>
      <c r="N1809" s="4"/>
      <c r="O1809" s="4"/>
      <c r="P1809" s="4" t="s">
        <v>8454</v>
      </c>
      <c r="Q1809" s="4" t="s">
        <v>8</v>
      </c>
      <c r="R1809" s="4" t="s">
        <v>8455</v>
      </c>
      <c r="S1809" s="4" t="s">
        <v>8456</v>
      </c>
      <c r="T1809" s="4" t="s">
        <v>8457</v>
      </c>
      <c r="U1809" s="4" t="s">
        <v>8458</v>
      </c>
      <c r="V1809" s="4" t="s">
        <v>8459</v>
      </c>
      <c r="W1809" s="4" t="s">
        <v>8460</v>
      </c>
      <c r="X1809" s="4" t="s">
        <v>242</v>
      </c>
      <c r="Y1809" s="4"/>
      <c r="Z1809" s="4" t="s">
        <v>8461</v>
      </c>
      <c r="AA1809" s="4">
        <v>1829.0</v>
      </c>
      <c r="AB1809" s="4" t="s">
        <v>49</v>
      </c>
      <c r="AC1809" s="4"/>
      <c r="AD1809" s="4"/>
      <c r="AE1809" s="4"/>
      <c r="AF1809" s="4"/>
      <c r="AG1809" s="4"/>
      <c r="AH1809" s="4"/>
      <c r="AI1809" s="4"/>
      <c r="AJ1809" s="4"/>
      <c r="AK1809" s="4"/>
      <c r="AL1809" s="4"/>
      <c r="AM1809" s="4"/>
      <c r="AN1809" s="4"/>
      <c r="AO1809" s="4"/>
      <c r="AP1809" s="4" t="str">
        <f>VLOOKUP(AA1810,[1]Trộn!AA1809:AB4801,2,FALSE)</f>
        <v>#ERROR!</v>
      </c>
      <c r="AQ1809" s="4"/>
      <c r="AR1809" s="4"/>
      <c r="AS1809" s="4"/>
      <c r="AT1809" s="4"/>
      <c r="AU1809" s="4"/>
      <c r="AV1809" s="4"/>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row>
    <row r="1810" ht="14.25" customHeight="1">
      <c r="A1810" s="1" t="str">
        <f t="shared" si="348"/>
        <v/>
      </c>
      <c r="B1810" s="3">
        <f t="shared" si="349"/>
        <v>0</v>
      </c>
      <c r="C1810" s="4" t="s">
        <v>8107</v>
      </c>
      <c r="D1810" s="4"/>
      <c r="E1810" s="4"/>
      <c r="F1810" s="4"/>
      <c r="G1810" s="4"/>
      <c r="H1810" s="4"/>
      <c r="I1810" s="4"/>
      <c r="J1810" s="4"/>
      <c r="K1810" s="4"/>
      <c r="L1810" s="4"/>
      <c r="M1810" s="4"/>
      <c r="N1810" s="4"/>
      <c r="O1810" s="4"/>
      <c r="P1810" s="4"/>
      <c r="Q1810" s="4" t="s">
        <v>9</v>
      </c>
      <c r="R1810" s="4" t="s">
        <v>8462</v>
      </c>
      <c r="S1810" s="4"/>
      <c r="T1810" s="4"/>
      <c r="U1810" s="4"/>
      <c r="V1810" s="4"/>
      <c r="W1810" s="4"/>
      <c r="X1810" s="4"/>
      <c r="Y1810" s="4"/>
      <c r="Z1810" s="4" t="s">
        <v>8463</v>
      </c>
      <c r="AA1810" s="4">
        <v>1830.0</v>
      </c>
      <c r="AB1810" s="4" t="s">
        <v>49</v>
      </c>
      <c r="AC1810" s="4"/>
      <c r="AD1810" s="4"/>
      <c r="AE1810" s="4"/>
      <c r="AF1810" s="4"/>
      <c r="AG1810" s="4"/>
      <c r="AH1810" s="4"/>
      <c r="AI1810" s="4"/>
      <c r="AJ1810" s="4"/>
      <c r="AK1810" s="4"/>
      <c r="AL1810" s="4"/>
      <c r="AM1810" s="4"/>
      <c r="AN1810" s="4"/>
      <c r="AO1810" s="4"/>
      <c r="AP1810" s="4" t="str">
        <f>VLOOKUP(AA1811,[1]Trộn!AA1810:AB4802,2,FALSE)</f>
        <v>#ERROR!</v>
      </c>
      <c r="AQ1810" s="4"/>
      <c r="AR1810" s="4"/>
      <c r="AS1810" s="4"/>
      <c r="AT1810" s="4"/>
      <c r="AU1810" s="4"/>
      <c r="AV1810" s="4"/>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row>
    <row r="1811" ht="14.25" customHeight="1">
      <c r="A1811" s="1" t="str">
        <f t="shared" si="348"/>
        <v>OK</v>
      </c>
      <c r="B1811" s="3" t="str">
        <f t="shared" si="349"/>
        <v>OK</v>
      </c>
      <c r="C1811" s="4" t="s">
        <v>7839</v>
      </c>
      <c r="D1811" s="4"/>
      <c r="E1811" s="4"/>
      <c r="F1811" s="4" t="s">
        <v>7840</v>
      </c>
      <c r="G1811" s="4"/>
      <c r="H1811" s="4"/>
      <c r="I1811" s="4"/>
      <c r="J1811" s="4"/>
      <c r="K1811" s="4"/>
      <c r="L1811" s="4"/>
      <c r="M1811" s="4" t="s">
        <v>47</v>
      </c>
      <c r="N1811" s="4" t="s">
        <v>5</v>
      </c>
      <c r="O1811" s="4" t="s">
        <v>224</v>
      </c>
      <c r="P1811" s="4" t="s">
        <v>851</v>
      </c>
      <c r="Q1811" s="4"/>
      <c r="R1811" s="4" t="s">
        <v>7841</v>
      </c>
      <c r="S1811" s="4" t="s">
        <v>7842</v>
      </c>
      <c r="T1811" s="4" t="s">
        <v>7843</v>
      </c>
      <c r="U1811" s="4" t="s">
        <v>7844</v>
      </c>
      <c r="V1811" s="4" t="s">
        <v>7845</v>
      </c>
      <c r="W1811" s="4" t="s">
        <v>7846</v>
      </c>
      <c r="X1811" s="4" t="s">
        <v>99</v>
      </c>
      <c r="Y1811" s="4" t="s">
        <v>7847</v>
      </c>
      <c r="Z1811" s="4"/>
      <c r="AA1811" s="4">
        <v>1831.0</v>
      </c>
      <c r="AB1811" s="4" t="s">
        <v>49</v>
      </c>
      <c r="AC1811" s="4"/>
      <c r="AD1811" s="4"/>
      <c r="AE1811" s="4"/>
      <c r="AF1811" s="4"/>
      <c r="AG1811" s="4"/>
      <c r="AH1811" s="4"/>
      <c r="AI1811" s="4"/>
      <c r="AJ1811" s="4"/>
      <c r="AK1811" s="4"/>
      <c r="AL1811" s="4"/>
      <c r="AM1811" s="4"/>
      <c r="AN1811" s="4"/>
      <c r="AO1811" s="4"/>
      <c r="AP1811" s="4" t="str">
        <f>VLOOKUP(AA1812,[1]Trộn!AA1811:AB4803,2,FALSE)</f>
        <v>#ERROR!</v>
      </c>
      <c r="AQ1811" s="4"/>
      <c r="AR1811" s="4"/>
      <c r="AS1811" s="4"/>
      <c r="AT1811" s="4"/>
      <c r="AU1811" s="4"/>
      <c r="AV1811" s="4"/>
      <c r="AW1811" s="4"/>
      <c r="AX1811" s="4"/>
      <c r="AY1811" s="4"/>
      <c r="AZ1811" s="4"/>
      <c r="BA1811" s="4"/>
      <c r="BB1811" s="4"/>
      <c r="BC1811" s="4"/>
      <c r="BD1811" s="4"/>
      <c r="BE1811" s="4"/>
      <c r="BF1811" s="4"/>
      <c r="BG1811" s="4"/>
      <c r="BH1811" s="4"/>
      <c r="BI1811" s="4"/>
      <c r="BJ1811" s="4"/>
      <c r="BK1811" s="4"/>
      <c r="BL1811" s="4"/>
      <c r="BM1811" s="4"/>
      <c r="BN1811" s="4"/>
      <c r="BO1811" s="4"/>
      <c r="BP1811" s="4"/>
      <c r="BQ1811" s="4"/>
      <c r="BR1811" s="4"/>
      <c r="BS1811" s="4"/>
      <c r="BT1811" s="4"/>
      <c r="BU1811" s="4"/>
      <c r="BV1811" s="4"/>
      <c r="BW1811" s="4"/>
      <c r="BX1811" s="4"/>
      <c r="BY1811" s="4"/>
      <c r="BZ1811" s="4"/>
      <c r="CA1811" s="4"/>
      <c r="CB1811" s="4"/>
      <c r="CC1811" s="4"/>
      <c r="CD1811" s="4"/>
      <c r="CE1811" s="4"/>
      <c r="CF1811" s="4"/>
      <c r="CG1811" s="4"/>
      <c r="CH1811" s="4"/>
      <c r="CI1811" s="4"/>
      <c r="CJ1811" s="4"/>
      <c r="CK1811" s="4"/>
      <c r="CL1811" s="4"/>
      <c r="CM1811" s="4"/>
    </row>
    <row r="1812" ht="14.25" customHeight="1">
      <c r="A1812" s="1" t="str">
        <f t="shared" si="348"/>
        <v>OK</v>
      </c>
      <c r="B1812" s="3" t="str">
        <f t="shared" si="349"/>
        <v>OK</v>
      </c>
      <c r="C1812" s="4" t="s">
        <v>7839</v>
      </c>
      <c r="D1812" s="4"/>
      <c r="E1812" s="4"/>
      <c r="F1812" s="4" t="s">
        <v>7840</v>
      </c>
      <c r="G1812" s="4"/>
      <c r="H1812" s="4"/>
      <c r="I1812" s="4"/>
      <c r="J1812" s="4"/>
      <c r="K1812" s="4"/>
      <c r="L1812" s="4"/>
      <c r="M1812" s="4" t="s">
        <v>49</v>
      </c>
      <c r="N1812" s="4" t="s">
        <v>5</v>
      </c>
      <c r="O1812" s="4" t="s">
        <v>3108</v>
      </c>
      <c r="P1812" s="4" t="s">
        <v>3109</v>
      </c>
      <c r="Q1812" s="4"/>
      <c r="R1812" s="4" t="s">
        <v>8124</v>
      </c>
      <c r="S1812" s="4" t="s">
        <v>8125</v>
      </c>
      <c r="T1812" s="4" t="s">
        <v>8126</v>
      </c>
      <c r="U1812" s="4" t="s">
        <v>8127</v>
      </c>
      <c r="V1812" s="4" t="s">
        <v>8128</v>
      </c>
      <c r="W1812" s="4" t="s">
        <v>8129</v>
      </c>
      <c r="X1812" s="4"/>
      <c r="Y1812" s="4"/>
      <c r="Z1812" s="4"/>
      <c r="AA1812" s="4">
        <v>1832.0</v>
      </c>
      <c r="AB1812" s="4" t="s">
        <v>47</v>
      </c>
      <c r="AC1812" s="4"/>
      <c r="AD1812" s="20" t="s">
        <v>846</v>
      </c>
      <c r="AE1812" s="4"/>
      <c r="AF1812" s="4"/>
      <c r="AG1812" s="4"/>
      <c r="AH1812" s="4"/>
      <c r="AI1812" s="4"/>
      <c r="AJ1812" s="4"/>
      <c r="AK1812" s="4"/>
      <c r="AL1812" s="4"/>
      <c r="AM1812" s="4"/>
      <c r="AN1812" s="4"/>
      <c r="AO1812" s="4"/>
      <c r="AP1812" s="4" t="str">
        <f>VLOOKUP(AA1813,[1]Trộn!AA1812:AB4804,2,FALSE)</f>
        <v>#ERROR!</v>
      </c>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c r="CL1812" s="4"/>
      <c r="CM1812" s="4"/>
    </row>
    <row r="1813" ht="14.25" customHeight="1">
      <c r="A1813" s="1" t="str">
        <f t="shared" si="348"/>
        <v>OK</v>
      </c>
      <c r="B1813" s="3" t="str">
        <f t="shared" si="349"/>
        <v>OK</v>
      </c>
      <c r="C1813" s="4" t="s">
        <v>7839</v>
      </c>
      <c r="D1813" s="4"/>
      <c r="E1813" s="4"/>
      <c r="F1813" s="4" t="s">
        <v>7840</v>
      </c>
      <c r="G1813" s="4"/>
      <c r="H1813" s="4"/>
      <c r="I1813" s="4"/>
      <c r="J1813" s="4"/>
      <c r="K1813" s="4"/>
      <c r="L1813" s="4"/>
      <c r="M1813" s="4" t="s">
        <v>49</v>
      </c>
      <c r="N1813" s="4" t="s">
        <v>5</v>
      </c>
      <c r="O1813" s="4" t="s">
        <v>3108</v>
      </c>
      <c r="P1813" s="4" t="s">
        <v>3109</v>
      </c>
      <c r="Q1813" s="4"/>
      <c r="R1813" s="4" t="s">
        <v>8124</v>
      </c>
      <c r="S1813" s="4" t="s">
        <v>8125</v>
      </c>
      <c r="T1813" s="4" t="s">
        <v>8126</v>
      </c>
      <c r="U1813" s="4" t="s">
        <v>8127</v>
      </c>
      <c r="V1813" s="4" t="s">
        <v>8128</v>
      </c>
      <c r="W1813" s="4" t="s">
        <v>8129</v>
      </c>
      <c r="X1813" s="4" t="s">
        <v>242</v>
      </c>
      <c r="Y1813" s="4" t="s">
        <v>8130</v>
      </c>
      <c r="Z1813" s="4"/>
      <c r="AA1813" s="4">
        <v>1832.0</v>
      </c>
      <c r="AB1813" s="4" t="s">
        <v>47</v>
      </c>
      <c r="AC1813" s="4"/>
      <c r="AD1813" s="20" t="s">
        <v>646</v>
      </c>
      <c r="AE1813" s="4"/>
      <c r="AF1813" s="4"/>
      <c r="AG1813" s="4"/>
      <c r="AH1813" s="4"/>
      <c r="AI1813" s="4"/>
      <c r="AJ1813" s="4"/>
      <c r="AK1813" s="4"/>
      <c r="AL1813" s="4"/>
      <c r="AM1813" s="4"/>
      <c r="AN1813" s="4"/>
      <c r="AO1813" s="4"/>
      <c r="AP1813" s="4" t="str">
        <f>VLOOKUP(AA1814,[1]Trộn!AA1813:AB4805,2,FALSE)</f>
        <v>#ERROR!</v>
      </c>
      <c r="AQ1813" s="4"/>
      <c r="AR1813" s="4"/>
      <c r="AS1813" s="4"/>
      <c r="AT1813" s="4"/>
      <c r="AU1813" s="4"/>
      <c r="AV1813" s="4"/>
      <c r="AW1813" s="4"/>
      <c r="AX1813" s="4"/>
      <c r="AY1813" s="4"/>
      <c r="AZ1813" s="4"/>
      <c r="BA1813" s="4"/>
      <c r="BB1813" s="4"/>
      <c r="BC1813" s="4"/>
      <c r="BD1813" s="4"/>
      <c r="BE1813" s="4"/>
      <c r="BF1813" s="4"/>
      <c r="BG1813" s="4"/>
      <c r="BH1813" s="4"/>
      <c r="BI1813" s="4"/>
      <c r="BJ1813" s="4"/>
      <c r="BK1813" s="4"/>
      <c r="BL1813" s="4"/>
      <c r="BM1813" s="4"/>
      <c r="BN1813" s="4"/>
      <c r="BO1813" s="4"/>
      <c r="BP1813" s="4"/>
      <c r="BQ1813" s="4"/>
      <c r="BR1813" s="4"/>
      <c r="BS1813" s="4"/>
      <c r="BT1813" s="4"/>
      <c r="BU1813" s="4"/>
      <c r="BV1813" s="4"/>
      <c r="BW1813" s="4"/>
      <c r="BX1813" s="4"/>
      <c r="BY1813" s="4"/>
      <c r="BZ1813" s="4"/>
      <c r="CA1813" s="4"/>
      <c r="CB1813" s="4"/>
      <c r="CC1813" s="4"/>
      <c r="CD1813" s="4"/>
      <c r="CE1813" s="4"/>
      <c r="CF1813" s="4"/>
      <c r="CG1813" s="4"/>
      <c r="CH1813" s="4"/>
      <c r="CI1813" s="4"/>
      <c r="CJ1813" s="4"/>
      <c r="CK1813" s="4"/>
      <c r="CL1813" s="4"/>
      <c r="CM1813" s="4"/>
    </row>
    <row r="1814" ht="14.25" customHeight="1">
      <c r="A1814" s="1" t="str">
        <f t="shared" si="348"/>
        <v>OK</v>
      </c>
      <c r="B1814" s="3" t="str">
        <f t="shared" si="349"/>
        <v>OK</v>
      </c>
      <c r="C1814" s="4" t="s">
        <v>7839</v>
      </c>
      <c r="D1814" s="4"/>
      <c r="E1814" s="4"/>
      <c r="F1814" s="4" t="s">
        <v>7840</v>
      </c>
      <c r="G1814" s="4"/>
      <c r="H1814" s="4"/>
      <c r="I1814" s="4"/>
      <c r="J1814" s="4"/>
      <c r="K1814" s="4"/>
      <c r="L1814" s="4"/>
      <c r="M1814" s="4" t="s">
        <v>49</v>
      </c>
      <c r="N1814" s="4" t="s">
        <v>8</v>
      </c>
      <c r="O1814" s="4" t="s">
        <v>3229</v>
      </c>
      <c r="P1814" s="4" t="s">
        <v>3748</v>
      </c>
      <c r="Q1814" s="4"/>
      <c r="R1814" s="4" t="s">
        <v>8132</v>
      </c>
      <c r="S1814" s="4" t="s">
        <v>8133</v>
      </c>
      <c r="T1814" s="4" t="s">
        <v>8134</v>
      </c>
      <c r="U1814" s="4" t="s">
        <v>8135</v>
      </c>
      <c r="V1814" s="4" t="s">
        <v>8136</v>
      </c>
      <c r="W1814" s="4" t="s">
        <v>8137</v>
      </c>
      <c r="X1814" s="4"/>
      <c r="Y1814" s="4"/>
      <c r="Z1814" s="4"/>
      <c r="AA1814" s="4">
        <v>1833.0</v>
      </c>
      <c r="AB1814" s="4" t="s">
        <v>47</v>
      </c>
      <c r="AC1814" s="4"/>
      <c r="AD1814" s="20" t="s">
        <v>294</v>
      </c>
      <c r="AE1814" s="4"/>
      <c r="AF1814" s="4"/>
      <c r="AG1814" s="4"/>
      <c r="AH1814" s="4"/>
      <c r="AI1814" s="4"/>
      <c r="AJ1814" s="4"/>
      <c r="AK1814" s="4"/>
      <c r="AL1814" s="4"/>
      <c r="AM1814" s="4"/>
      <c r="AN1814" s="4"/>
      <c r="AO1814" s="4"/>
      <c r="AP1814" s="4" t="str">
        <f>VLOOKUP(AA1815,[1]Trộn!AA1814:AB4806,2,FALSE)</f>
        <v>#ERROR!</v>
      </c>
      <c r="AQ1814" s="4"/>
      <c r="AR1814" s="4"/>
      <c r="AS1814" s="4"/>
      <c r="AT1814" s="4"/>
      <c r="AU1814" s="4"/>
      <c r="AV1814" s="4"/>
      <c r="AW1814" s="4"/>
      <c r="AX1814" s="4"/>
      <c r="AY1814" s="4"/>
      <c r="AZ1814" s="4"/>
      <c r="BA1814" s="4"/>
      <c r="BB1814" s="4"/>
      <c r="BC1814" s="4"/>
      <c r="BD1814" s="4"/>
      <c r="BE1814" s="4"/>
      <c r="BF1814" s="4"/>
      <c r="BG1814" s="4"/>
      <c r="BH1814" s="4"/>
      <c r="BI1814" s="4"/>
      <c r="BJ1814" s="4"/>
      <c r="BK1814" s="4"/>
      <c r="BL1814" s="4"/>
      <c r="BM1814" s="4"/>
      <c r="BN1814" s="4"/>
      <c r="BO1814" s="4"/>
      <c r="BP1814" s="4"/>
      <c r="BQ1814" s="4"/>
      <c r="BR1814" s="4"/>
      <c r="BS1814" s="4"/>
      <c r="BT1814" s="4"/>
      <c r="BU1814" s="4"/>
      <c r="BV1814" s="4"/>
      <c r="BW1814" s="4"/>
      <c r="BX1814" s="4"/>
      <c r="BY1814" s="4"/>
      <c r="BZ1814" s="4"/>
      <c r="CA1814" s="4"/>
      <c r="CB1814" s="4"/>
      <c r="CC1814" s="4"/>
      <c r="CD1814" s="4"/>
      <c r="CE1814" s="4"/>
      <c r="CF1814" s="4"/>
      <c r="CG1814" s="4"/>
      <c r="CH1814" s="4"/>
      <c r="CI1814" s="4"/>
      <c r="CJ1814" s="4"/>
      <c r="CK1814" s="4"/>
      <c r="CL1814" s="4"/>
      <c r="CM1814" s="4"/>
    </row>
    <row r="1815" ht="14.25" customHeight="1">
      <c r="A1815" s="1" t="str">
        <f t="shared" si="348"/>
        <v>OK</v>
      </c>
      <c r="B1815" s="3" t="str">
        <f t="shared" si="349"/>
        <v>OK</v>
      </c>
      <c r="C1815" s="4" t="s">
        <v>7839</v>
      </c>
      <c r="D1815" s="4"/>
      <c r="E1815" s="4"/>
      <c r="F1815" s="4" t="s">
        <v>7840</v>
      </c>
      <c r="G1815" s="4"/>
      <c r="H1815" s="4"/>
      <c r="I1815" s="4"/>
      <c r="J1815" s="4"/>
      <c r="K1815" s="4"/>
      <c r="L1815" s="4"/>
      <c r="M1815" s="4" t="s">
        <v>49</v>
      </c>
      <c r="N1815" s="4" t="s">
        <v>8</v>
      </c>
      <c r="O1815" s="4" t="s">
        <v>3229</v>
      </c>
      <c r="P1815" s="4" t="s">
        <v>3748</v>
      </c>
      <c r="Q1815" s="4"/>
      <c r="R1815" s="4" t="s">
        <v>8132</v>
      </c>
      <c r="S1815" s="4" t="s">
        <v>8133</v>
      </c>
      <c r="T1815" s="4" t="s">
        <v>8134</v>
      </c>
      <c r="U1815" s="4" t="s">
        <v>8135</v>
      </c>
      <c r="V1815" s="4" t="s">
        <v>8136</v>
      </c>
      <c r="W1815" s="4" t="s">
        <v>8137</v>
      </c>
      <c r="X1815" s="4" t="s">
        <v>151</v>
      </c>
      <c r="Y1815" s="4" t="s">
        <v>8138</v>
      </c>
      <c r="Z1815" s="4"/>
      <c r="AA1815" s="4">
        <v>1833.0</v>
      </c>
      <c r="AB1815" s="4" t="s">
        <v>47</v>
      </c>
      <c r="AC1815" s="4"/>
      <c r="AD1815" s="20" t="s">
        <v>980</v>
      </c>
      <c r="AE1815" s="4"/>
      <c r="AF1815" s="4"/>
      <c r="AG1815" s="4"/>
      <c r="AH1815" s="4"/>
      <c r="AI1815" s="4"/>
      <c r="AJ1815" s="4"/>
      <c r="AK1815" s="4"/>
      <c r="AL1815" s="4"/>
      <c r="AM1815" s="4"/>
      <c r="AN1815" s="4"/>
      <c r="AO1815" s="4"/>
      <c r="AP1815" s="4" t="str">
        <f>VLOOKUP(AA1816,[1]Trộn!AA1815:AB4807,2,FALSE)</f>
        <v>#ERROR!</v>
      </c>
      <c r="AQ1815" s="4"/>
      <c r="AR1815" s="4"/>
      <c r="AS1815" s="4"/>
      <c r="AT1815" s="4"/>
      <c r="AU1815" s="4"/>
      <c r="AV1815" s="4"/>
      <c r="AW1815" s="4"/>
      <c r="AX1815" s="4"/>
      <c r="AY1815" s="4"/>
      <c r="AZ1815" s="4"/>
      <c r="BA1815" s="4"/>
      <c r="BB1815" s="4"/>
      <c r="BC1815" s="4"/>
      <c r="BD1815" s="4"/>
      <c r="BE1815" s="4"/>
      <c r="BF1815" s="4"/>
      <c r="BG1815" s="4"/>
      <c r="BH1815" s="4"/>
      <c r="BI1815" s="4"/>
      <c r="BJ1815" s="4"/>
      <c r="BK1815" s="4"/>
      <c r="BL1815" s="4"/>
      <c r="BM1815" s="4"/>
      <c r="BN1815" s="4"/>
      <c r="BO1815" s="4"/>
      <c r="BP1815" s="4"/>
      <c r="BQ1815" s="4"/>
      <c r="BR1815" s="4"/>
      <c r="BS1815" s="4"/>
      <c r="BT1815" s="4"/>
      <c r="BU1815" s="4"/>
      <c r="BV1815" s="4"/>
      <c r="BW1815" s="4"/>
      <c r="BX1815" s="4"/>
      <c r="BY1815" s="4"/>
      <c r="BZ1815" s="4"/>
      <c r="CA1815" s="4"/>
      <c r="CB1815" s="4"/>
      <c r="CC1815" s="4"/>
      <c r="CD1815" s="4"/>
      <c r="CE1815" s="4"/>
      <c r="CF1815" s="4"/>
      <c r="CG1815" s="4"/>
      <c r="CH1815" s="4"/>
      <c r="CI1815" s="4"/>
      <c r="CJ1815" s="4"/>
      <c r="CK1815" s="4"/>
      <c r="CL1815" s="4"/>
      <c r="CM1815" s="4"/>
    </row>
    <row r="1816" ht="14.25" customHeight="1">
      <c r="A1816" s="1" t="str">
        <f t="shared" si="348"/>
        <v>OK</v>
      </c>
      <c r="B1816" s="3" t="str">
        <f t="shared" si="349"/>
        <v>OK</v>
      </c>
      <c r="C1816" s="4" t="s">
        <v>7839</v>
      </c>
      <c r="D1816" s="4"/>
      <c r="E1816" s="4"/>
      <c r="F1816" s="4" t="s">
        <v>7840</v>
      </c>
      <c r="G1816" s="4"/>
      <c r="H1816" s="4"/>
      <c r="I1816" s="4"/>
      <c r="J1816" s="4"/>
      <c r="K1816" s="4"/>
      <c r="L1816" s="4"/>
      <c r="M1816" s="4" t="s">
        <v>48</v>
      </c>
      <c r="N1816" s="4" t="s">
        <v>8</v>
      </c>
      <c r="O1816" s="4" t="s">
        <v>125</v>
      </c>
      <c r="P1816" s="4" t="s">
        <v>126</v>
      </c>
      <c r="Q1816" s="4"/>
      <c r="R1816" s="4" t="s">
        <v>8467</v>
      </c>
      <c r="S1816" s="4" t="s">
        <v>8468</v>
      </c>
      <c r="T1816" s="4" t="s">
        <v>8469</v>
      </c>
      <c r="U1816" s="4" t="s">
        <v>8470</v>
      </c>
      <c r="V1816" s="4" t="s">
        <v>8471</v>
      </c>
      <c r="W1816" s="4" t="s">
        <v>8472</v>
      </c>
      <c r="X1816" s="4" t="s">
        <v>4345</v>
      </c>
      <c r="Y1816" s="4" t="s">
        <v>8473</v>
      </c>
      <c r="Z1816" s="4"/>
      <c r="AA1816" s="4">
        <v>1834.0</v>
      </c>
      <c r="AB1816" s="4" t="s">
        <v>48</v>
      </c>
      <c r="AC1816" s="4"/>
      <c r="AD1816" s="4"/>
      <c r="AE1816" s="4"/>
      <c r="AF1816" s="4"/>
      <c r="AG1816" s="4"/>
      <c r="AH1816" s="4"/>
      <c r="AI1816" s="4"/>
      <c r="AJ1816" s="4"/>
      <c r="AK1816" s="4"/>
      <c r="AL1816" s="4"/>
      <c r="AM1816" s="4"/>
      <c r="AN1816" s="4"/>
      <c r="AO1816" s="4"/>
      <c r="AP1816" s="4" t="str">
        <f>VLOOKUP(AA1817,[1]Trộn!AA1816:AB4808,2,FALSE)</f>
        <v>#ERROR!</v>
      </c>
      <c r="AQ1816" s="4"/>
      <c r="AR1816" s="4"/>
      <c r="AS1816" s="4"/>
      <c r="AT1816" s="4"/>
      <c r="AU1816" s="4"/>
      <c r="AV1816" s="4"/>
      <c r="AW1816" s="4"/>
      <c r="AX1816" s="4"/>
      <c r="AY1816" s="4"/>
      <c r="AZ1816" s="4"/>
      <c r="BA1816" s="4"/>
      <c r="BB1816" s="4"/>
      <c r="BC1816" s="4"/>
      <c r="BD1816" s="4"/>
      <c r="BE1816" s="4"/>
      <c r="BF1816" s="4"/>
      <c r="BG1816" s="4"/>
      <c r="BH1816" s="4"/>
      <c r="BI1816" s="4"/>
      <c r="BJ1816" s="4"/>
      <c r="BK1816" s="4"/>
      <c r="BL1816" s="4"/>
      <c r="BM1816" s="4"/>
      <c r="BN1816" s="4"/>
      <c r="BO1816" s="4"/>
      <c r="BP1816" s="4"/>
      <c r="BQ1816" s="4"/>
      <c r="BR1816" s="4"/>
      <c r="BS1816" s="4"/>
      <c r="BT1816" s="4"/>
      <c r="BU1816" s="4"/>
      <c r="BV1816" s="4"/>
      <c r="BW1816" s="4"/>
      <c r="BX1816" s="4"/>
      <c r="BY1816" s="4"/>
      <c r="BZ1816" s="4"/>
      <c r="CA1816" s="4"/>
      <c r="CB1816" s="4"/>
      <c r="CC1816" s="4"/>
      <c r="CD1816" s="4"/>
      <c r="CE1816" s="4"/>
      <c r="CF1816" s="4"/>
      <c r="CG1816" s="4"/>
      <c r="CH1816" s="4"/>
      <c r="CI1816" s="4"/>
      <c r="CJ1816" s="4"/>
      <c r="CK1816" s="4"/>
      <c r="CL1816" s="4"/>
      <c r="CM1816" s="4"/>
    </row>
    <row r="1817" ht="14.25" customHeight="1">
      <c r="A1817" s="1"/>
      <c r="B1817" s="3"/>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c r="BI1817" s="4"/>
      <c r="BJ1817" s="4"/>
      <c r="BK1817" s="4"/>
      <c r="BL1817" s="4"/>
      <c r="BM1817" s="4"/>
      <c r="BN1817" s="4"/>
      <c r="BO1817" s="4"/>
      <c r="BP1817" s="4"/>
      <c r="BQ1817" s="4"/>
      <c r="BR1817" s="4"/>
      <c r="BS1817" s="4"/>
      <c r="BT1817" s="4"/>
      <c r="BU1817" s="4"/>
      <c r="BV1817" s="4"/>
      <c r="BW1817" s="4"/>
      <c r="BX1817" s="4"/>
      <c r="BY1817" s="4"/>
      <c r="BZ1817" s="4"/>
      <c r="CA1817" s="4"/>
      <c r="CB1817" s="4"/>
      <c r="CC1817" s="4"/>
      <c r="CD1817" s="4"/>
      <c r="CE1817" s="4"/>
      <c r="CF1817" s="4"/>
      <c r="CG1817" s="4"/>
      <c r="CH1817" s="4"/>
      <c r="CI1817" s="4"/>
      <c r="CJ1817" s="4"/>
      <c r="CK1817" s="4"/>
      <c r="CL1817" s="4"/>
      <c r="CM1817" s="4"/>
    </row>
    <row r="1818" ht="14.25" customHeight="1">
      <c r="A1818" s="1" t="str">
        <f t="shared" ref="A1818:A1874" si="350">SWITCH(B1818,"OK",IF(ISBLANK(R1818),IF(ISBLANK(P1818),"Giữ chỗ nhóm","Giữ chỗ"),"OK"),"Chưa làm",IF(P1818&lt;&gt;"","Giữ chỗ",""),0,IF(ISBLANK(R1818),"Thêm",""),"")</f>
        <v/>
      </c>
      <c r="B1818" s="3" t="str">
        <f t="shared" ref="B1818:B1874" si="351">IF(Q1818&lt;&gt;"",0,IF(O1818="",IF(N1818="",,"Tự do chọn"),SWITCH(M1818,"KSTN",IF(LEFT(O1818,1)="A","OK","Sai lớp"),"CQ",IF(LEFT(O1818,1)="B","OK","Sai lớp"),"SIE",IF(LEFT(O1818,1)="C","OK","Sai lớp"),"VN",IF(LEFT(O1818,1)="D","OK","Sai lớp"),"VN-ICT",IF(LEFT(O1818,1)="D","OK","Sai lớp"),"Sai phân công")))</f>
        <v>Tự do chọn</v>
      </c>
      <c r="C1818" s="4" t="s">
        <v>8141</v>
      </c>
      <c r="D1818" s="4"/>
      <c r="E1818" s="4"/>
      <c r="F1818" s="4"/>
      <c r="G1818" s="4"/>
      <c r="H1818" s="4"/>
      <c r="I1818" s="4"/>
      <c r="J1818" s="4"/>
      <c r="K1818" s="4"/>
      <c r="L1818" s="4"/>
      <c r="M1818" s="4" t="s">
        <v>49</v>
      </c>
      <c r="N1818" s="4" t="s">
        <v>9</v>
      </c>
      <c r="O1818" s="4"/>
      <c r="P1818" s="4"/>
      <c r="Q1818" s="4"/>
      <c r="R1818" s="4"/>
      <c r="S1818" s="4"/>
      <c r="T1818" s="4"/>
      <c r="U1818" s="4" t="s">
        <v>8142</v>
      </c>
      <c r="V1818" s="4"/>
      <c r="W1818" s="4"/>
      <c r="X1818" s="4"/>
      <c r="Y1818" s="4"/>
      <c r="Z1818" s="4"/>
      <c r="AA1818" s="4">
        <v>1836.0</v>
      </c>
      <c r="AB1818" s="4" t="s">
        <v>47</v>
      </c>
      <c r="AC1818" s="4"/>
      <c r="AD1818" s="20" t="s">
        <v>1473</v>
      </c>
      <c r="AE1818" s="4"/>
      <c r="AF1818" s="4"/>
      <c r="AG1818" s="4"/>
      <c r="AH1818" s="4"/>
      <c r="AI1818" s="4"/>
      <c r="AJ1818" s="4"/>
      <c r="AK1818" s="4"/>
      <c r="AL1818" s="4"/>
      <c r="AM1818" s="4"/>
      <c r="AN1818" s="4"/>
      <c r="AO1818" s="4"/>
      <c r="AP1818" s="4" t="str">
        <f>VLOOKUP(AA1819,[1]Trộn!AA1818:AB4810,2,FALSE)</f>
        <v>#ERROR!</v>
      </c>
      <c r="AQ1818" s="4"/>
      <c r="AR1818" s="4"/>
      <c r="AS1818" s="4"/>
      <c r="AT1818" s="4"/>
      <c r="AU1818" s="4"/>
      <c r="AV1818" s="4"/>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row>
    <row r="1819" ht="14.25" customHeight="1">
      <c r="A1819" s="1" t="str">
        <f t="shared" si="350"/>
        <v/>
      </c>
      <c r="B1819" s="3" t="str">
        <f t="shared" si="351"/>
        <v>Tự do chọn</v>
      </c>
      <c r="C1819" s="4" t="s">
        <v>8141</v>
      </c>
      <c r="D1819" s="4"/>
      <c r="E1819" s="4"/>
      <c r="F1819" s="4"/>
      <c r="G1819" s="4"/>
      <c r="H1819" s="4"/>
      <c r="I1819" s="4"/>
      <c r="J1819" s="4"/>
      <c r="K1819" s="4"/>
      <c r="L1819" s="4"/>
      <c r="M1819" s="4" t="s">
        <v>49</v>
      </c>
      <c r="N1819" s="4" t="s">
        <v>9</v>
      </c>
      <c r="O1819" s="4"/>
      <c r="P1819" s="4"/>
      <c r="Q1819" s="4"/>
      <c r="R1819" s="4"/>
      <c r="S1819" s="4"/>
      <c r="T1819" s="4"/>
      <c r="U1819" s="4" t="s">
        <v>8142</v>
      </c>
      <c r="V1819" s="4"/>
      <c r="W1819" s="4"/>
      <c r="X1819" s="4"/>
      <c r="Y1819" s="4"/>
      <c r="Z1819" s="4"/>
      <c r="AA1819" s="4">
        <v>1836.0</v>
      </c>
      <c r="AB1819" s="4" t="s">
        <v>47</v>
      </c>
      <c r="AC1819" s="4"/>
      <c r="AD1819" s="20" t="s">
        <v>421</v>
      </c>
      <c r="AE1819" s="4"/>
      <c r="AF1819" s="4"/>
      <c r="AG1819" s="4"/>
      <c r="AH1819" s="4"/>
      <c r="AI1819" s="4"/>
      <c r="AJ1819" s="4"/>
      <c r="AK1819" s="4"/>
      <c r="AL1819" s="4"/>
      <c r="AM1819" s="4"/>
      <c r="AN1819" s="4"/>
      <c r="AO1819" s="4"/>
      <c r="AP1819" s="4" t="str">
        <f>VLOOKUP(AA1820,[1]Trộn!AA1819:AB4811,2,FALSE)</f>
        <v>#ERROR!</v>
      </c>
      <c r="AQ1819" s="4"/>
      <c r="AR1819" s="4"/>
      <c r="AS1819" s="4"/>
      <c r="AT1819" s="4"/>
      <c r="AU1819" s="4"/>
      <c r="AV1819" s="4"/>
      <c r="AW1819" s="4"/>
      <c r="AX1819" s="4"/>
      <c r="AY1819" s="4"/>
      <c r="AZ1819" s="4"/>
      <c r="BA1819" s="4"/>
      <c r="BB1819" s="4"/>
      <c r="BC1819" s="4"/>
      <c r="BD1819" s="4"/>
      <c r="BE1819" s="4"/>
      <c r="BF1819" s="4"/>
      <c r="BG1819" s="4"/>
      <c r="BH1819" s="4"/>
      <c r="BI1819" s="4"/>
      <c r="BJ1819" s="4"/>
      <c r="BK1819" s="4"/>
      <c r="BL1819" s="4"/>
      <c r="BM1819" s="4"/>
      <c r="BN1819" s="4"/>
      <c r="BO1819" s="4"/>
      <c r="BP1819" s="4"/>
      <c r="BQ1819" s="4"/>
      <c r="BR1819" s="4"/>
      <c r="BS1819" s="4"/>
      <c r="BT1819" s="4"/>
      <c r="BU1819" s="4"/>
      <c r="BV1819" s="4"/>
      <c r="BW1819" s="4"/>
      <c r="BX1819" s="4"/>
      <c r="BY1819" s="4"/>
      <c r="BZ1819" s="4"/>
      <c r="CA1819" s="4"/>
      <c r="CB1819" s="4"/>
      <c r="CC1819" s="4"/>
      <c r="CD1819" s="4"/>
      <c r="CE1819" s="4"/>
      <c r="CF1819" s="4"/>
      <c r="CG1819" s="4"/>
      <c r="CH1819" s="4"/>
      <c r="CI1819" s="4"/>
      <c r="CJ1819" s="4"/>
      <c r="CK1819" s="4"/>
      <c r="CL1819" s="4"/>
      <c r="CM1819" s="4"/>
    </row>
    <row r="1820" ht="14.25" customHeight="1">
      <c r="A1820" s="1" t="str">
        <f t="shared" si="350"/>
        <v>OK</v>
      </c>
      <c r="B1820" s="3" t="str">
        <f t="shared" si="351"/>
        <v>OK</v>
      </c>
      <c r="C1820" s="4" t="s">
        <v>8141</v>
      </c>
      <c r="D1820" s="4"/>
      <c r="E1820" s="4"/>
      <c r="F1820" s="4"/>
      <c r="G1820" s="4"/>
      <c r="H1820" s="4"/>
      <c r="I1820" s="4"/>
      <c r="J1820" s="4"/>
      <c r="K1820" s="4"/>
      <c r="L1820" s="4"/>
      <c r="M1820" s="4" t="s">
        <v>49</v>
      </c>
      <c r="N1820" s="4" t="s">
        <v>9</v>
      </c>
      <c r="O1820" s="4" t="s">
        <v>3485</v>
      </c>
      <c r="P1820" s="4" t="s">
        <v>3486</v>
      </c>
      <c r="Q1820" s="4"/>
      <c r="R1820" s="4" t="s">
        <v>8474</v>
      </c>
      <c r="S1820" s="4"/>
      <c r="T1820" s="4"/>
      <c r="U1820" s="4"/>
      <c r="V1820" s="4"/>
      <c r="W1820" s="4"/>
      <c r="X1820" s="4"/>
      <c r="Y1820" s="4"/>
      <c r="Z1820" s="4"/>
      <c r="AA1820" s="4">
        <v>1837.0</v>
      </c>
      <c r="AB1820" s="4" t="s">
        <v>47</v>
      </c>
      <c r="AC1820" s="4"/>
      <c r="AD1820" s="20" t="s">
        <v>355</v>
      </c>
      <c r="AE1820" s="4"/>
      <c r="AF1820" s="4"/>
      <c r="AG1820" s="4"/>
      <c r="AH1820" s="4"/>
      <c r="AI1820" s="4"/>
      <c r="AJ1820" s="4"/>
      <c r="AK1820" s="4"/>
      <c r="AL1820" s="4"/>
      <c r="AM1820" s="4"/>
      <c r="AN1820" s="4"/>
      <c r="AO1820" s="4"/>
      <c r="AP1820" s="4" t="str">
        <f>VLOOKUP(AA1821,[1]Trộn!AA1820:AB4812,2,FALSE)</f>
        <v>#ERROR!</v>
      </c>
      <c r="AQ1820" s="4"/>
      <c r="AR1820" s="4"/>
      <c r="AS1820" s="4"/>
      <c r="AT1820" s="4"/>
      <c r="AU1820" s="4"/>
      <c r="AV1820" s="4"/>
      <c r="AW1820" s="4"/>
      <c r="AX1820" s="4"/>
      <c r="AY1820" s="4"/>
      <c r="AZ1820" s="4"/>
      <c r="BA1820" s="4"/>
      <c r="BB1820" s="4"/>
      <c r="BC1820" s="4"/>
      <c r="BD1820" s="4"/>
      <c r="BE1820" s="4"/>
      <c r="BF1820" s="4"/>
      <c r="BG1820" s="4"/>
      <c r="BH1820" s="4"/>
      <c r="BI1820" s="4"/>
      <c r="BJ1820" s="4"/>
      <c r="BK1820" s="4"/>
      <c r="BL1820" s="4"/>
      <c r="BM1820" s="4"/>
      <c r="BN1820" s="4"/>
      <c r="BO1820" s="4"/>
      <c r="BP1820" s="4"/>
      <c r="BQ1820" s="4"/>
      <c r="BR1820" s="4"/>
      <c r="BS1820" s="4"/>
      <c r="BT1820" s="4"/>
      <c r="BU1820" s="4"/>
      <c r="BV1820" s="4"/>
      <c r="BW1820" s="4"/>
      <c r="BX1820" s="4"/>
      <c r="BY1820" s="4"/>
      <c r="BZ1820" s="4"/>
      <c r="CA1820" s="4"/>
      <c r="CB1820" s="4"/>
      <c r="CC1820" s="4"/>
      <c r="CD1820" s="4"/>
      <c r="CE1820" s="4"/>
      <c r="CF1820" s="4"/>
      <c r="CG1820" s="4"/>
      <c r="CH1820" s="4"/>
      <c r="CI1820" s="4"/>
      <c r="CJ1820" s="4"/>
      <c r="CK1820" s="4"/>
      <c r="CL1820" s="4"/>
      <c r="CM1820" s="4"/>
    </row>
    <row r="1821" ht="14.25" customHeight="1">
      <c r="A1821" s="1" t="str">
        <f t="shared" si="350"/>
        <v/>
      </c>
      <c r="B1821" s="3" t="str">
        <f t="shared" si="351"/>
        <v>Tự do chọn</v>
      </c>
      <c r="C1821" s="4" t="s">
        <v>8141</v>
      </c>
      <c r="D1821" s="4"/>
      <c r="E1821" s="4"/>
      <c r="F1821" s="4"/>
      <c r="G1821" s="4"/>
      <c r="H1821" s="4"/>
      <c r="I1821" s="4"/>
      <c r="J1821" s="4"/>
      <c r="K1821" s="4"/>
      <c r="L1821" s="4"/>
      <c r="M1821" s="4" t="s">
        <v>49</v>
      </c>
      <c r="N1821" s="4" t="s">
        <v>9</v>
      </c>
      <c r="O1821" s="4"/>
      <c r="P1821" s="4"/>
      <c r="Q1821" s="4"/>
      <c r="R1821" s="4"/>
      <c r="S1821" s="4"/>
      <c r="T1821" s="4"/>
      <c r="U1821" s="4"/>
      <c r="V1821" s="4"/>
      <c r="W1821" s="4"/>
      <c r="X1821" s="4"/>
      <c r="Y1821" s="4"/>
      <c r="Z1821" s="4"/>
      <c r="AA1821" s="4">
        <v>1837.0</v>
      </c>
      <c r="AB1821" s="4" t="s">
        <v>47</v>
      </c>
      <c r="AC1821" s="4"/>
      <c r="AD1821" s="20" t="s">
        <v>466</v>
      </c>
      <c r="AE1821" s="4"/>
      <c r="AF1821" s="4"/>
      <c r="AG1821" s="4"/>
      <c r="AH1821" s="4"/>
      <c r="AI1821" s="4"/>
      <c r="AJ1821" s="4"/>
      <c r="AK1821" s="4"/>
      <c r="AL1821" s="4"/>
      <c r="AM1821" s="4"/>
      <c r="AN1821" s="4"/>
      <c r="AO1821" s="4"/>
      <c r="AP1821" s="4" t="str">
        <f>VLOOKUP(AA1822,[1]Trộn!AA1821:AB4813,2,FALSE)</f>
        <v>#ERROR!</v>
      </c>
      <c r="AQ1821" s="4"/>
      <c r="AR1821" s="4"/>
      <c r="AS1821" s="4"/>
      <c r="AT1821" s="4"/>
      <c r="AU1821" s="4"/>
      <c r="AV1821" s="4"/>
      <c r="AW1821" s="4"/>
      <c r="AX1821" s="4"/>
      <c r="AY1821" s="4"/>
      <c r="AZ1821" s="4"/>
      <c r="BA1821" s="4"/>
      <c r="BB1821" s="4"/>
      <c r="BC1821" s="4"/>
      <c r="BD1821" s="4"/>
      <c r="BE1821" s="4"/>
      <c r="BF1821" s="4"/>
      <c r="BG1821" s="4"/>
      <c r="BH1821" s="4"/>
      <c r="BI1821" s="4"/>
      <c r="BJ1821" s="4"/>
      <c r="BK1821" s="4"/>
      <c r="BL1821" s="4"/>
      <c r="BM1821" s="4"/>
      <c r="BN1821" s="4"/>
      <c r="BO1821" s="4"/>
      <c r="BP1821" s="4"/>
      <c r="BQ1821" s="4"/>
      <c r="BR1821" s="4"/>
      <c r="BS1821" s="4"/>
      <c r="BT1821" s="4"/>
      <c r="BU1821" s="4"/>
      <c r="BV1821" s="4"/>
      <c r="BW1821" s="4"/>
      <c r="BX1821" s="4"/>
      <c r="BY1821" s="4"/>
      <c r="BZ1821" s="4"/>
      <c r="CA1821" s="4"/>
      <c r="CB1821" s="4"/>
      <c r="CC1821" s="4"/>
      <c r="CD1821" s="4"/>
      <c r="CE1821" s="4"/>
      <c r="CF1821" s="4"/>
      <c r="CG1821" s="4"/>
      <c r="CH1821" s="4"/>
      <c r="CI1821" s="4"/>
      <c r="CJ1821" s="4"/>
      <c r="CK1821" s="4"/>
      <c r="CL1821" s="4"/>
      <c r="CM1821" s="4"/>
    </row>
    <row r="1822" ht="14.25" customHeight="1">
      <c r="A1822" s="1" t="str">
        <f t="shared" si="350"/>
        <v>OK</v>
      </c>
      <c r="B1822" s="3" t="str">
        <f t="shared" si="351"/>
        <v>OK</v>
      </c>
      <c r="C1822" s="4" t="s">
        <v>8141</v>
      </c>
      <c r="D1822" s="4"/>
      <c r="E1822" s="4" t="s">
        <v>8149</v>
      </c>
      <c r="F1822" s="4" t="s">
        <v>8150</v>
      </c>
      <c r="G1822" s="4" t="s">
        <v>8151</v>
      </c>
      <c r="H1822" s="4"/>
      <c r="I1822" s="4"/>
      <c r="J1822" s="4" t="s">
        <v>3099</v>
      </c>
      <c r="K1822" s="4"/>
      <c r="L1822" s="4"/>
      <c r="M1822" s="4" t="s">
        <v>49</v>
      </c>
      <c r="N1822" s="4" t="s">
        <v>5</v>
      </c>
      <c r="O1822" s="4" t="s">
        <v>2817</v>
      </c>
      <c r="P1822" s="4" t="s">
        <v>2910</v>
      </c>
      <c r="Q1822" s="4"/>
      <c r="R1822" s="4" t="s">
        <v>8475</v>
      </c>
      <c r="S1822" s="4" t="s">
        <v>8476</v>
      </c>
      <c r="T1822" s="4" t="s">
        <v>8477</v>
      </c>
      <c r="U1822" s="4" t="s">
        <v>8478</v>
      </c>
      <c r="V1822" s="4" t="s">
        <v>8479</v>
      </c>
      <c r="W1822" s="4" t="s">
        <v>8480</v>
      </c>
      <c r="X1822" s="4"/>
      <c r="Y1822" s="4"/>
      <c r="Z1822" s="4"/>
      <c r="AA1822" s="4">
        <v>1838.0</v>
      </c>
      <c r="AB1822" s="4" t="s">
        <v>47</v>
      </c>
      <c r="AC1822" s="4"/>
      <c r="AD1822" s="20" t="s">
        <v>629</v>
      </c>
      <c r="AE1822" s="4"/>
      <c r="AF1822" s="4"/>
      <c r="AG1822" s="4"/>
      <c r="AH1822" s="4"/>
      <c r="AI1822" s="4"/>
      <c r="AJ1822" s="4"/>
      <c r="AK1822" s="4"/>
      <c r="AL1822" s="4"/>
      <c r="AM1822" s="4"/>
      <c r="AN1822" s="4"/>
      <c r="AO1822" s="4"/>
      <c r="AP1822" s="4" t="str">
        <f>VLOOKUP(AA1823,[1]Trộn!AA1822:AB4814,2,FALSE)</f>
        <v>#ERROR!</v>
      </c>
      <c r="AQ1822" s="4"/>
      <c r="AR1822" s="4"/>
      <c r="AS1822" s="4"/>
      <c r="AT1822" s="4"/>
      <c r="AU1822" s="4"/>
      <c r="AV1822" s="4"/>
      <c r="AW1822" s="4"/>
      <c r="AX1822" s="4"/>
      <c r="AY1822" s="4"/>
      <c r="AZ1822" s="4"/>
      <c r="BA1822" s="4"/>
      <c r="BB1822" s="4"/>
      <c r="BC1822" s="4"/>
      <c r="BD1822" s="4"/>
      <c r="BE1822" s="4"/>
      <c r="BF1822" s="4"/>
      <c r="BG1822" s="4"/>
      <c r="BH1822" s="4"/>
      <c r="BI1822" s="4"/>
      <c r="BJ1822" s="4"/>
      <c r="BK1822" s="4"/>
      <c r="BL1822" s="4"/>
      <c r="BM1822" s="4"/>
      <c r="BN1822" s="4"/>
      <c r="BO1822" s="4"/>
      <c r="BP1822" s="4"/>
      <c r="BQ1822" s="4"/>
      <c r="BR1822" s="4"/>
      <c r="BS1822" s="4"/>
      <c r="BT1822" s="4"/>
      <c r="BU1822" s="4"/>
      <c r="BV1822" s="4"/>
      <c r="BW1822" s="4"/>
      <c r="BX1822" s="4"/>
      <c r="BY1822" s="4"/>
      <c r="BZ1822" s="4"/>
      <c r="CA1822" s="4"/>
      <c r="CB1822" s="4"/>
      <c r="CC1822" s="4"/>
      <c r="CD1822" s="4"/>
      <c r="CE1822" s="4"/>
      <c r="CF1822" s="4"/>
      <c r="CG1822" s="4"/>
      <c r="CH1822" s="4"/>
      <c r="CI1822" s="4"/>
      <c r="CJ1822" s="4"/>
      <c r="CK1822" s="4"/>
      <c r="CL1822" s="4"/>
      <c r="CM1822" s="4"/>
    </row>
    <row r="1823" ht="14.25" customHeight="1">
      <c r="A1823" s="1" t="str">
        <f t="shared" si="350"/>
        <v>Giữ chỗ</v>
      </c>
      <c r="B1823" s="3" t="str">
        <f t="shared" si="351"/>
        <v>OK</v>
      </c>
      <c r="C1823" s="4" t="s">
        <v>8141</v>
      </c>
      <c r="D1823" s="4"/>
      <c r="E1823" s="4" t="s">
        <v>8149</v>
      </c>
      <c r="F1823" s="4" t="s">
        <v>8150</v>
      </c>
      <c r="G1823" s="4" t="s">
        <v>8151</v>
      </c>
      <c r="H1823" s="4"/>
      <c r="I1823" s="4"/>
      <c r="J1823" s="4" t="s">
        <v>3099</v>
      </c>
      <c r="K1823" s="4"/>
      <c r="L1823" s="4"/>
      <c r="M1823" s="4" t="s">
        <v>49</v>
      </c>
      <c r="N1823" s="4" t="s">
        <v>5</v>
      </c>
      <c r="O1823" s="4" t="s">
        <v>2817</v>
      </c>
      <c r="P1823" s="4" t="s">
        <v>2910</v>
      </c>
      <c r="Q1823" s="4"/>
      <c r="R1823" s="4"/>
      <c r="S1823" s="4"/>
      <c r="T1823" s="4"/>
      <c r="U1823" s="4"/>
      <c r="V1823" s="4"/>
      <c r="W1823" s="4"/>
      <c r="X1823" s="4"/>
      <c r="Y1823" s="4"/>
      <c r="Z1823" s="4"/>
      <c r="AA1823" s="4">
        <v>1838.0</v>
      </c>
      <c r="AB1823" s="4" t="s">
        <v>47</v>
      </c>
      <c r="AC1823" s="4"/>
      <c r="AD1823" s="20" t="s">
        <v>1028</v>
      </c>
      <c r="AE1823" s="4"/>
      <c r="AF1823" s="4"/>
      <c r="AG1823" s="4"/>
      <c r="AH1823" s="4"/>
      <c r="AI1823" s="4"/>
      <c r="AJ1823" s="4"/>
      <c r="AK1823" s="4"/>
      <c r="AL1823" s="4"/>
      <c r="AM1823" s="4"/>
      <c r="AN1823" s="4"/>
      <c r="AO1823" s="4"/>
      <c r="AP1823" s="4" t="str">
        <f>VLOOKUP(AA1824,[1]Trộn!AA1823:AB4815,2,FALSE)</f>
        <v>#ERROR!</v>
      </c>
      <c r="AQ1823" s="4"/>
      <c r="AR1823" s="4"/>
      <c r="AS1823" s="4"/>
      <c r="AT1823" s="4"/>
      <c r="AU1823" s="4"/>
      <c r="AV1823" s="4"/>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row>
    <row r="1824" ht="14.25" customHeight="1">
      <c r="A1824" s="1" t="str">
        <f t="shared" si="350"/>
        <v/>
      </c>
      <c r="B1824" s="3">
        <f t="shared" si="351"/>
        <v>0</v>
      </c>
      <c r="C1824" s="4" t="s">
        <v>8141</v>
      </c>
      <c r="D1824" s="4"/>
      <c r="E1824" s="4" t="s">
        <v>8149</v>
      </c>
      <c r="F1824" s="4" t="s">
        <v>8150</v>
      </c>
      <c r="G1824" s="4" t="s">
        <v>8151</v>
      </c>
      <c r="H1824" s="4"/>
      <c r="I1824" s="4"/>
      <c r="J1824" s="4" t="s">
        <v>3099</v>
      </c>
      <c r="K1824" s="4"/>
      <c r="L1824" s="4"/>
      <c r="M1824" s="4"/>
      <c r="N1824" s="4"/>
      <c r="O1824" s="4"/>
      <c r="P1824" s="4" t="s">
        <v>8484</v>
      </c>
      <c r="Q1824" s="4" t="s">
        <v>8</v>
      </c>
      <c r="R1824" s="4" t="s">
        <v>8486</v>
      </c>
      <c r="S1824" s="4" t="s">
        <v>8487</v>
      </c>
      <c r="T1824" s="4" t="s">
        <v>8488</v>
      </c>
      <c r="U1824" s="4" t="s">
        <v>8489</v>
      </c>
      <c r="V1824" s="4" t="s">
        <v>8490</v>
      </c>
      <c r="W1824" s="4" t="s">
        <v>8492</v>
      </c>
      <c r="X1824" s="4" t="s">
        <v>171</v>
      </c>
      <c r="Y1824" s="4"/>
      <c r="Z1824" s="4" t="s">
        <v>8493</v>
      </c>
      <c r="AA1824" s="4">
        <v>1839.0</v>
      </c>
      <c r="AB1824" s="4" t="s">
        <v>49</v>
      </c>
      <c r="AC1824" s="4"/>
      <c r="AD1824" s="4"/>
      <c r="AE1824" s="4"/>
      <c r="AF1824" s="4"/>
      <c r="AG1824" s="4"/>
      <c r="AH1824" s="4"/>
      <c r="AI1824" s="4"/>
      <c r="AJ1824" s="4"/>
      <c r="AK1824" s="4"/>
      <c r="AL1824" s="4"/>
      <c r="AM1824" s="4"/>
      <c r="AN1824" s="4"/>
      <c r="AO1824" s="4"/>
      <c r="AP1824" s="4" t="str">
        <f>VLOOKUP(AA1825,[1]Trộn!AA1824:AB4816,2,FALSE)</f>
        <v>#ERROR!</v>
      </c>
      <c r="AQ1824" s="4"/>
      <c r="AR1824" s="4"/>
      <c r="AS1824" s="4"/>
      <c r="AT1824" s="4"/>
      <c r="AU1824" s="4"/>
      <c r="AV1824" s="4"/>
      <c r="AW1824" s="4"/>
      <c r="AX1824" s="4"/>
      <c r="AY1824" s="4"/>
      <c r="AZ1824" s="4"/>
      <c r="BA1824" s="4"/>
      <c r="BB1824" s="4"/>
      <c r="BC1824" s="4"/>
      <c r="BD1824" s="4"/>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c r="CL1824" s="4"/>
      <c r="CM1824" s="4"/>
    </row>
    <row r="1825" ht="14.25" customHeight="1">
      <c r="A1825" s="1" t="str">
        <f t="shared" si="350"/>
        <v/>
      </c>
      <c r="B1825" s="3">
        <f t="shared" si="351"/>
        <v>0</v>
      </c>
      <c r="C1825" s="4" t="s">
        <v>8141</v>
      </c>
      <c r="D1825" s="4"/>
      <c r="E1825" s="4"/>
      <c r="F1825" s="4"/>
      <c r="G1825" s="4"/>
      <c r="H1825" s="4"/>
      <c r="I1825" s="4"/>
      <c r="J1825" s="4"/>
      <c r="K1825" s="4"/>
      <c r="L1825" s="4"/>
      <c r="M1825" s="4"/>
      <c r="N1825" s="4"/>
      <c r="O1825" s="4"/>
      <c r="P1825" s="4"/>
      <c r="Q1825" s="4" t="s">
        <v>5</v>
      </c>
      <c r="R1825" s="4" t="s">
        <v>8495</v>
      </c>
      <c r="S1825" s="4" t="s">
        <v>8487</v>
      </c>
      <c r="T1825" s="4" t="s">
        <v>8488</v>
      </c>
      <c r="U1825" s="4" t="s">
        <v>8496</v>
      </c>
      <c r="V1825" s="4" t="s">
        <v>8490</v>
      </c>
      <c r="W1825" s="4" t="s">
        <v>8497</v>
      </c>
      <c r="X1825" s="4"/>
      <c r="Y1825" s="4"/>
      <c r="Z1825" s="4" t="s">
        <v>8498</v>
      </c>
      <c r="AA1825" s="4">
        <v>1840.0</v>
      </c>
      <c r="AB1825" s="4" t="s">
        <v>49</v>
      </c>
      <c r="AC1825" s="4"/>
      <c r="AD1825" s="4"/>
      <c r="AE1825" s="4"/>
      <c r="AF1825" s="4"/>
      <c r="AG1825" s="4"/>
      <c r="AH1825" s="4"/>
      <c r="AI1825" s="4"/>
      <c r="AJ1825" s="4"/>
      <c r="AK1825" s="4"/>
      <c r="AL1825" s="4"/>
      <c r="AM1825" s="4"/>
      <c r="AN1825" s="4"/>
      <c r="AO1825" s="4"/>
      <c r="AP1825" s="4" t="str">
        <f>VLOOKUP(AA1826,[1]Trộn!AA1825:AB4817,2,FALSE)</f>
        <v>#ERROR!</v>
      </c>
      <c r="AQ1825" s="4"/>
      <c r="AR1825" s="4"/>
      <c r="AS1825" s="4"/>
      <c r="AT1825" s="4"/>
      <c r="AU1825" s="4"/>
      <c r="AV1825" s="4"/>
      <c r="AW1825" s="4"/>
      <c r="AX1825" s="4"/>
      <c r="AY1825" s="4"/>
      <c r="AZ1825" s="4"/>
      <c r="BA1825" s="4"/>
      <c r="BB1825" s="4"/>
      <c r="BC1825" s="4"/>
      <c r="BD1825" s="4"/>
      <c r="BE1825" s="4"/>
      <c r="BF1825" s="4"/>
      <c r="BG1825" s="4"/>
      <c r="BH1825" s="4"/>
      <c r="BI1825" s="4"/>
      <c r="BJ1825" s="4"/>
      <c r="BK1825" s="4"/>
      <c r="BL1825" s="4"/>
      <c r="BM1825" s="4"/>
      <c r="BN1825" s="4"/>
      <c r="BO1825" s="4"/>
      <c r="BP1825" s="4"/>
      <c r="BQ1825" s="4"/>
      <c r="BR1825" s="4"/>
      <c r="BS1825" s="4"/>
      <c r="BT1825" s="4"/>
      <c r="BU1825" s="4"/>
      <c r="BV1825" s="4"/>
      <c r="BW1825" s="4"/>
      <c r="BX1825" s="4"/>
      <c r="BY1825" s="4"/>
      <c r="BZ1825" s="4"/>
      <c r="CA1825" s="4"/>
      <c r="CB1825" s="4"/>
      <c r="CC1825" s="4"/>
      <c r="CD1825" s="4"/>
      <c r="CE1825" s="4"/>
      <c r="CF1825" s="4"/>
      <c r="CG1825" s="4"/>
      <c r="CH1825" s="4"/>
      <c r="CI1825" s="4"/>
      <c r="CJ1825" s="4"/>
      <c r="CK1825" s="4"/>
      <c r="CL1825" s="4"/>
      <c r="CM1825" s="4"/>
    </row>
    <row r="1826" ht="14.25" customHeight="1">
      <c r="A1826" s="1" t="str">
        <f t="shared" si="350"/>
        <v/>
      </c>
      <c r="B1826" s="3">
        <f t="shared" si="351"/>
        <v>0</v>
      </c>
      <c r="C1826" s="4" t="s">
        <v>8141</v>
      </c>
      <c r="D1826" s="4"/>
      <c r="E1826" s="4"/>
      <c r="F1826" s="4"/>
      <c r="G1826" s="4"/>
      <c r="H1826" s="4"/>
      <c r="I1826" s="4"/>
      <c r="J1826" s="4"/>
      <c r="K1826" s="4"/>
      <c r="L1826" s="4"/>
      <c r="M1826" s="4"/>
      <c r="N1826" s="4"/>
      <c r="O1826" s="4"/>
      <c r="P1826" s="4"/>
      <c r="Q1826" s="4" t="s">
        <v>9</v>
      </c>
      <c r="R1826" s="4" t="s">
        <v>8499</v>
      </c>
      <c r="S1826" s="4"/>
      <c r="T1826" s="4"/>
      <c r="U1826" s="4"/>
      <c r="V1826" s="4"/>
      <c r="W1826" s="4"/>
      <c r="X1826" s="4"/>
      <c r="Y1826" s="4"/>
      <c r="Z1826" s="4" t="s">
        <v>8500</v>
      </c>
      <c r="AA1826" s="4">
        <v>1841.0</v>
      </c>
      <c r="AB1826" s="4" t="s">
        <v>49</v>
      </c>
      <c r="AC1826" s="4"/>
      <c r="AD1826" s="4"/>
      <c r="AE1826" s="4"/>
      <c r="AF1826" s="4"/>
      <c r="AG1826" s="4"/>
      <c r="AH1826" s="4"/>
      <c r="AI1826" s="4"/>
      <c r="AJ1826" s="4"/>
      <c r="AK1826" s="4"/>
      <c r="AL1826" s="4"/>
      <c r="AM1826" s="4"/>
      <c r="AN1826" s="4"/>
      <c r="AO1826" s="4"/>
      <c r="AP1826" s="4" t="str">
        <f>VLOOKUP(AA1827,[1]Trộn!AA1826:AB4818,2,FALSE)</f>
        <v>#ERROR!</v>
      </c>
      <c r="AQ1826" s="4"/>
      <c r="AR1826" s="4"/>
      <c r="AS1826" s="4"/>
      <c r="AT1826" s="4"/>
      <c r="AU1826" s="4"/>
      <c r="AV1826" s="4"/>
      <c r="AW1826" s="4"/>
      <c r="AX1826" s="4"/>
      <c r="AY1826" s="4"/>
      <c r="AZ1826" s="4"/>
      <c r="BA1826" s="4"/>
      <c r="BB1826" s="4"/>
      <c r="BC1826" s="4"/>
      <c r="BD1826" s="4"/>
      <c r="BE1826" s="4"/>
      <c r="BF1826" s="4"/>
      <c r="BG1826" s="4"/>
      <c r="BH1826" s="4"/>
      <c r="BI1826" s="4"/>
      <c r="BJ1826" s="4"/>
      <c r="BK1826" s="4"/>
      <c r="BL1826" s="4"/>
      <c r="BM1826" s="4"/>
      <c r="BN1826" s="4"/>
      <c r="BO1826" s="4"/>
      <c r="BP1826" s="4"/>
      <c r="BQ1826" s="4"/>
      <c r="BR1826" s="4"/>
      <c r="BS1826" s="4"/>
      <c r="BT1826" s="4"/>
      <c r="BU1826" s="4"/>
      <c r="BV1826" s="4"/>
      <c r="BW1826" s="4"/>
      <c r="BX1826" s="4"/>
      <c r="BY1826" s="4"/>
      <c r="BZ1826" s="4"/>
      <c r="CA1826" s="4"/>
      <c r="CB1826" s="4"/>
      <c r="CC1826" s="4"/>
      <c r="CD1826" s="4"/>
      <c r="CE1826" s="4"/>
      <c r="CF1826" s="4"/>
      <c r="CG1826" s="4"/>
      <c r="CH1826" s="4"/>
      <c r="CI1826" s="4"/>
      <c r="CJ1826" s="4"/>
      <c r="CK1826" s="4"/>
      <c r="CL1826" s="4"/>
      <c r="CM1826" s="4"/>
    </row>
    <row r="1827" ht="14.25" customHeight="1">
      <c r="A1827" s="1" t="str">
        <f t="shared" si="350"/>
        <v/>
      </c>
      <c r="B1827" s="3" t="str">
        <f t="shared" si="351"/>
        <v>Tự do chọn</v>
      </c>
      <c r="C1827" s="4" t="s">
        <v>8154</v>
      </c>
      <c r="D1827" s="4"/>
      <c r="E1827" s="4"/>
      <c r="F1827" s="4"/>
      <c r="G1827" s="4" t="s">
        <v>8155</v>
      </c>
      <c r="H1827" s="4"/>
      <c r="I1827" s="4"/>
      <c r="J1827" s="4" t="s">
        <v>3099</v>
      </c>
      <c r="K1827" s="4"/>
      <c r="L1827" s="4"/>
      <c r="M1827" s="4" t="s">
        <v>49</v>
      </c>
      <c r="N1827" s="4" t="s">
        <v>9</v>
      </c>
      <c r="O1827" s="4"/>
      <c r="P1827" s="4"/>
      <c r="Q1827" s="4"/>
      <c r="R1827" s="4"/>
      <c r="S1827" s="4"/>
      <c r="T1827" s="4"/>
      <c r="U1827" s="4"/>
      <c r="V1827" s="4"/>
      <c r="W1827" s="4"/>
      <c r="X1827" s="4"/>
      <c r="Y1827" s="4"/>
      <c r="Z1827" s="4"/>
      <c r="AA1827" s="4">
        <v>1842.0</v>
      </c>
      <c r="AB1827" s="4" t="s">
        <v>47</v>
      </c>
      <c r="AC1827" s="4"/>
      <c r="AD1827" s="20" t="s">
        <v>485</v>
      </c>
      <c r="AE1827" s="4"/>
      <c r="AF1827" s="4"/>
      <c r="AG1827" s="4"/>
      <c r="AH1827" s="4"/>
      <c r="AI1827" s="4"/>
      <c r="AJ1827" s="4"/>
      <c r="AK1827" s="4"/>
      <c r="AL1827" s="4"/>
      <c r="AM1827" s="4"/>
      <c r="AN1827" s="4"/>
      <c r="AO1827" s="4"/>
      <c r="AP1827" s="4" t="str">
        <f>VLOOKUP(AA1828,[1]Trộn!AA1827:AB4819,2,FALSE)</f>
        <v>#ERROR!</v>
      </c>
      <c r="AQ1827" s="4"/>
      <c r="AR1827" s="4"/>
      <c r="AS1827" s="4"/>
      <c r="AT1827" s="4"/>
      <c r="AU1827" s="4"/>
      <c r="AV1827" s="4"/>
      <c r="AW1827" s="4"/>
      <c r="AX1827" s="4"/>
      <c r="AY1827" s="4"/>
      <c r="AZ1827" s="4"/>
      <c r="BA1827" s="4"/>
      <c r="BB1827" s="4"/>
      <c r="BC1827" s="4"/>
      <c r="BD1827" s="4"/>
      <c r="BE1827" s="4"/>
      <c r="BF1827" s="4"/>
      <c r="BG1827" s="4"/>
      <c r="BH1827" s="4"/>
      <c r="BI1827" s="4"/>
      <c r="BJ1827" s="4"/>
      <c r="BK1827" s="4"/>
      <c r="BL1827" s="4"/>
      <c r="BM1827" s="4"/>
      <c r="BN1827" s="4"/>
      <c r="BO1827" s="4"/>
      <c r="BP1827" s="4"/>
      <c r="BQ1827" s="4"/>
      <c r="BR1827" s="4"/>
      <c r="BS1827" s="4"/>
      <c r="BT1827" s="4"/>
      <c r="BU1827" s="4"/>
      <c r="BV1827" s="4"/>
      <c r="BW1827" s="4"/>
      <c r="BX1827" s="4"/>
      <c r="BY1827" s="4"/>
      <c r="BZ1827" s="4"/>
      <c r="CA1827" s="4"/>
      <c r="CB1827" s="4"/>
      <c r="CC1827" s="4"/>
      <c r="CD1827" s="4"/>
      <c r="CE1827" s="4"/>
      <c r="CF1827" s="4"/>
      <c r="CG1827" s="4"/>
      <c r="CH1827" s="4"/>
      <c r="CI1827" s="4"/>
      <c r="CJ1827" s="4"/>
      <c r="CK1827" s="4"/>
      <c r="CL1827" s="4"/>
      <c r="CM1827" s="4"/>
    </row>
    <row r="1828" ht="14.25" customHeight="1">
      <c r="A1828" s="1" t="str">
        <f t="shared" si="350"/>
        <v/>
      </c>
      <c r="B1828" s="3" t="str">
        <f t="shared" si="351"/>
        <v>Tự do chọn</v>
      </c>
      <c r="C1828" s="4" t="s">
        <v>8154</v>
      </c>
      <c r="D1828" s="4"/>
      <c r="E1828" s="4"/>
      <c r="F1828" s="4"/>
      <c r="G1828" s="4" t="s">
        <v>8155</v>
      </c>
      <c r="H1828" s="4"/>
      <c r="I1828" s="4"/>
      <c r="J1828" s="4" t="s">
        <v>3099</v>
      </c>
      <c r="K1828" s="4"/>
      <c r="L1828" s="4"/>
      <c r="M1828" s="4" t="s">
        <v>49</v>
      </c>
      <c r="N1828" s="4" t="s">
        <v>9</v>
      </c>
      <c r="O1828" s="4"/>
      <c r="P1828" s="4"/>
      <c r="Q1828" s="4"/>
      <c r="R1828" s="4"/>
      <c r="S1828" s="4"/>
      <c r="T1828" s="4"/>
      <c r="U1828" s="4"/>
      <c r="V1828" s="4"/>
      <c r="W1828" s="4"/>
      <c r="X1828" s="4"/>
      <c r="Y1828" s="4"/>
      <c r="Z1828" s="4"/>
      <c r="AA1828" s="4">
        <v>1842.0</v>
      </c>
      <c r="AB1828" s="4" t="s">
        <v>47</v>
      </c>
      <c r="AC1828" s="4"/>
      <c r="AD1828" s="20" t="s">
        <v>270</v>
      </c>
      <c r="AE1828" s="4"/>
      <c r="AF1828" s="4"/>
      <c r="AG1828" s="4"/>
      <c r="AH1828" s="4"/>
      <c r="AI1828" s="4"/>
      <c r="AJ1828" s="4"/>
      <c r="AK1828" s="4"/>
      <c r="AL1828" s="4"/>
      <c r="AM1828" s="4"/>
      <c r="AN1828" s="4"/>
      <c r="AO1828" s="4"/>
      <c r="AP1828" s="4" t="str">
        <f>VLOOKUP(AA1829,[1]Trộn!AA1828:AB4820,2,FALSE)</f>
        <v>#ERROR!</v>
      </c>
      <c r="AQ1828" s="4"/>
      <c r="AR1828" s="4"/>
      <c r="AS1828" s="4"/>
      <c r="AT1828" s="4"/>
      <c r="AU1828" s="4"/>
      <c r="AV1828" s="4"/>
      <c r="AW1828" s="4"/>
      <c r="AX1828" s="4"/>
      <c r="AY1828" s="4"/>
      <c r="AZ1828" s="4"/>
      <c r="BA1828" s="4"/>
      <c r="BB1828" s="4"/>
      <c r="BC1828" s="4"/>
      <c r="BD1828" s="4"/>
      <c r="BE1828" s="4"/>
      <c r="BF1828" s="4"/>
      <c r="BG1828" s="4"/>
      <c r="BH1828" s="4"/>
      <c r="BI1828" s="4"/>
      <c r="BJ1828" s="4"/>
      <c r="BK1828" s="4"/>
      <c r="BL1828" s="4"/>
      <c r="BM1828" s="4"/>
      <c r="BN1828" s="4"/>
      <c r="BO1828" s="4"/>
      <c r="BP1828" s="4"/>
      <c r="BQ1828" s="4"/>
      <c r="BR1828" s="4"/>
      <c r="BS1828" s="4"/>
      <c r="BT1828" s="4"/>
      <c r="BU1828" s="4"/>
      <c r="BV1828" s="4"/>
      <c r="BW1828" s="4"/>
      <c r="BX1828" s="4"/>
      <c r="BY1828" s="4"/>
      <c r="BZ1828" s="4"/>
      <c r="CA1828" s="4"/>
      <c r="CB1828" s="4"/>
      <c r="CC1828" s="4"/>
      <c r="CD1828" s="4"/>
      <c r="CE1828" s="4"/>
      <c r="CF1828" s="4"/>
      <c r="CG1828" s="4"/>
      <c r="CH1828" s="4"/>
      <c r="CI1828" s="4"/>
      <c r="CJ1828" s="4"/>
      <c r="CK1828" s="4"/>
      <c r="CL1828" s="4"/>
      <c r="CM1828" s="4"/>
    </row>
    <row r="1829" ht="14.25" customHeight="1">
      <c r="A1829" s="1" t="str">
        <f t="shared" si="350"/>
        <v/>
      </c>
      <c r="B1829" s="3" t="str">
        <f t="shared" si="351"/>
        <v>Tự do chọn</v>
      </c>
      <c r="C1829" s="4" t="s">
        <v>8154</v>
      </c>
      <c r="D1829" s="4"/>
      <c r="E1829" s="4"/>
      <c r="F1829" s="4"/>
      <c r="G1829" s="4"/>
      <c r="H1829" s="4"/>
      <c r="I1829" s="4"/>
      <c r="J1829" s="4"/>
      <c r="K1829" s="4"/>
      <c r="L1829" s="4"/>
      <c r="M1829" s="4" t="s">
        <v>49</v>
      </c>
      <c r="N1829" s="4" t="s">
        <v>9</v>
      </c>
      <c r="O1829" s="4"/>
      <c r="P1829" s="4"/>
      <c r="Q1829" s="4"/>
      <c r="R1829" s="4"/>
      <c r="S1829" s="4"/>
      <c r="T1829" s="4"/>
      <c r="U1829" s="4"/>
      <c r="V1829" s="4"/>
      <c r="W1829" s="4"/>
      <c r="X1829" s="4"/>
      <c r="Y1829" s="4"/>
      <c r="Z1829" s="4"/>
      <c r="AA1829" s="4">
        <v>1843.0</v>
      </c>
      <c r="AB1829" s="4" t="s">
        <v>47</v>
      </c>
      <c r="AC1829" s="4"/>
      <c r="AD1829" s="20" t="s">
        <v>1060</v>
      </c>
      <c r="AE1829" s="4"/>
      <c r="AF1829" s="4"/>
      <c r="AG1829" s="4"/>
      <c r="AH1829" s="4"/>
      <c r="AI1829" s="4"/>
      <c r="AJ1829" s="4"/>
      <c r="AK1829" s="4"/>
      <c r="AL1829" s="4"/>
      <c r="AM1829" s="4"/>
      <c r="AN1829" s="4"/>
      <c r="AO1829" s="4"/>
      <c r="AP1829" s="4" t="str">
        <f>VLOOKUP(AA1830,[1]Trộn!AA1829:AB4821,2,FALSE)</f>
        <v>#ERROR!</v>
      </c>
      <c r="AQ1829" s="4"/>
      <c r="AR1829" s="4"/>
      <c r="AS1829" s="4"/>
      <c r="AT1829" s="4"/>
      <c r="AU1829" s="4"/>
      <c r="AV1829" s="4"/>
      <c r="AW1829" s="4"/>
      <c r="AX1829" s="4"/>
      <c r="AY1829" s="4"/>
      <c r="AZ1829" s="4"/>
      <c r="BA1829" s="4"/>
      <c r="BB1829" s="4"/>
      <c r="BC1829" s="4"/>
      <c r="BD1829" s="4"/>
      <c r="BE1829" s="4"/>
      <c r="BF1829" s="4"/>
      <c r="BG1829" s="4"/>
      <c r="BH1829" s="4"/>
      <c r="BI1829" s="4"/>
      <c r="BJ1829" s="4"/>
      <c r="BK1829" s="4"/>
      <c r="BL1829" s="4"/>
      <c r="BM1829" s="4"/>
      <c r="BN1829" s="4"/>
      <c r="BO1829" s="4"/>
      <c r="BP1829" s="4"/>
      <c r="BQ1829" s="4"/>
      <c r="BR1829" s="4"/>
      <c r="BS1829" s="4"/>
      <c r="BT1829" s="4"/>
      <c r="BU1829" s="4"/>
      <c r="BV1829" s="4"/>
      <c r="BW1829" s="4"/>
      <c r="BX1829" s="4"/>
      <c r="BY1829" s="4"/>
      <c r="BZ1829" s="4"/>
      <c r="CA1829" s="4"/>
      <c r="CB1829" s="4"/>
      <c r="CC1829" s="4"/>
      <c r="CD1829" s="4"/>
      <c r="CE1829" s="4"/>
      <c r="CF1829" s="4"/>
      <c r="CG1829" s="4"/>
      <c r="CH1829" s="4"/>
      <c r="CI1829" s="4"/>
      <c r="CJ1829" s="4"/>
      <c r="CK1829" s="4"/>
      <c r="CL1829" s="4"/>
      <c r="CM1829" s="4"/>
    </row>
    <row r="1830" ht="14.25" customHeight="1">
      <c r="A1830" s="1" t="str">
        <f t="shared" si="350"/>
        <v/>
      </c>
      <c r="B1830" s="3" t="str">
        <f t="shared" si="351"/>
        <v>Tự do chọn</v>
      </c>
      <c r="C1830" s="4" t="s">
        <v>8154</v>
      </c>
      <c r="D1830" s="4"/>
      <c r="E1830" s="4"/>
      <c r="F1830" s="4"/>
      <c r="G1830" s="4"/>
      <c r="H1830" s="4"/>
      <c r="I1830" s="4"/>
      <c r="J1830" s="4"/>
      <c r="K1830" s="4"/>
      <c r="L1830" s="4"/>
      <c r="M1830" s="4" t="s">
        <v>49</v>
      </c>
      <c r="N1830" s="4" t="s">
        <v>9</v>
      </c>
      <c r="O1830" s="4"/>
      <c r="P1830" s="4"/>
      <c r="Q1830" s="4"/>
      <c r="R1830" s="4"/>
      <c r="S1830" s="4"/>
      <c r="T1830" s="4"/>
      <c r="U1830" s="4"/>
      <c r="V1830" s="4"/>
      <c r="W1830" s="4"/>
      <c r="X1830" s="4"/>
      <c r="Y1830" s="4"/>
      <c r="Z1830" s="4"/>
      <c r="AA1830" s="4">
        <v>1843.0</v>
      </c>
      <c r="AB1830" s="4" t="s">
        <v>47</v>
      </c>
      <c r="AC1830" s="4"/>
      <c r="AD1830" s="20" t="s">
        <v>816</v>
      </c>
      <c r="AE1830" s="4"/>
      <c r="AF1830" s="4"/>
      <c r="AG1830" s="4"/>
      <c r="AH1830" s="4"/>
      <c r="AI1830" s="4"/>
      <c r="AJ1830" s="4"/>
      <c r="AK1830" s="4"/>
      <c r="AL1830" s="4"/>
      <c r="AM1830" s="4"/>
      <c r="AN1830" s="4"/>
      <c r="AO1830" s="4"/>
      <c r="AP1830" s="4" t="str">
        <f>VLOOKUP(AA1831,[1]Trộn!AA1830:AB4822,2,FALSE)</f>
        <v>#ERROR!</v>
      </c>
      <c r="AQ1830" s="4"/>
      <c r="AR1830" s="4"/>
      <c r="AS1830" s="4"/>
      <c r="AT1830" s="4"/>
      <c r="AU1830" s="4"/>
      <c r="AV1830" s="4"/>
      <c r="AW1830" s="4"/>
      <c r="AX1830" s="4"/>
      <c r="AY1830" s="4"/>
      <c r="AZ1830" s="4"/>
      <c r="BA1830" s="4"/>
      <c r="BB1830" s="4"/>
      <c r="BC1830" s="4"/>
      <c r="BD1830" s="4"/>
      <c r="BE1830" s="4"/>
      <c r="BF1830" s="4"/>
      <c r="BG1830" s="4"/>
      <c r="BH1830" s="4"/>
      <c r="BI1830" s="4"/>
      <c r="BJ1830" s="4"/>
      <c r="BK1830" s="4"/>
      <c r="BL1830" s="4"/>
      <c r="BM1830" s="4"/>
      <c r="BN1830" s="4"/>
      <c r="BO1830" s="4"/>
      <c r="BP1830" s="4"/>
      <c r="BQ1830" s="4"/>
      <c r="BR1830" s="4"/>
      <c r="BS1830" s="4"/>
      <c r="BT1830" s="4"/>
      <c r="BU1830" s="4"/>
      <c r="BV1830" s="4"/>
      <c r="BW1830" s="4"/>
      <c r="BX1830" s="4"/>
      <c r="BY1830" s="4"/>
      <c r="BZ1830" s="4"/>
      <c r="CA1830" s="4"/>
      <c r="CB1830" s="4"/>
      <c r="CC1830" s="4"/>
      <c r="CD1830" s="4"/>
      <c r="CE1830" s="4"/>
      <c r="CF1830" s="4"/>
      <c r="CG1830" s="4"/>
      <c r="CH1830" s="4"/>
      <c r="CI1830" s="4"/>
      <c r="CJ1830" s="4"/>
      <c r="CK1830" s="4"/>
      <c r="CL1830" s="4"/>
      <c r="CM1830" s="4"/>
    </row>
    <row r="1831" ht="14.25" customHeight="1">
      <c r="A1831" s="1" t="str">
        <f t="shared" si="350"/>
        <v/>
      </c>
      <c r="B1831" s="3" t="str">
        <f t="shared" si="351"/>
        <v>Tự do chọn</v>
      </c>
      <c r="C1831" s="4" t="s">
        <v>8154</v>
      </c>
      <c r="D1831" s="4"/>
      <c r="E1831" s="4"/>
      <c r="F1831" s="4"/>
      <c r="G1831" s="4"/>
      <c r="H1831" s="4"/>
      <c r="I1831" s="4"/>
      <c r="J1831" s="4"/>
      <c r="K1831" s="4"/>
      <c r="L1831" s="4"/>
      <c r="M1831" s="4" t="s">
        <v>49</v>
      </c>
      <c r="N1831" s="4" t="s">
        <v>9</v>
      </c>
      <c r="O1831" s="4"/>
      <c r="P1831" s="4"/>
      <c r="Q1831" s="4"/>
      <c r="R1831" s="4"/>
      <c r="S1831" s="4"/>
      <c r="T1831" s="4"/>
      <c r="U1831" s="4"/>
      <c r="V1831" s="4"/>
      <c r="W1831" s="4"/>
      <c r="X1831" s="4"/>
      <c r="Y1831" s="4"/>
      <c r="Z1831" s="4"/>
      <c r="AA1831" s="4">
        <v>1844.0</v>
      </c>
      <c r="AB1831" s="4" t="s">
        <v>47</v>
      </c>
      <c r="AC1831" s="4"/>
      <c r="AD1831" s="20" t="s">
        <v>466</v>
      </c>
      <c r="AE1831" s="4"/>
      <c r="AF1831" s="4"/>
      <c r="AG1831" s="4"/>
      <c r="AH1831" s="4"/>
      <c r="AI1831" s="4"/>
      <c r="AJ1831" s="4"/>
      <c r="AK1831" s="4"/>
      <c r="AL1831" s="4"/>
      <c r="AM1831" s="4"/>
      <c r="AN1831" s="4"/>
      <c r="AO1831" s="4"/>
      <c r="AP1831" s="4" t="str">
        <f>VLOOKUP(AA1832,[1]Trộn!AA1831:AB4823,2,FALSE)</f>
        <v>#ERROR!</v>
      </c>
      <c r="AQ1831" s="4"/>
      <c r="AR1831" s="4"/>
      <c r="AS1831" s="4"/>
      <c r="AT1831" s="4"/>
      <c r="AU1831" s="4"/>
      <c r="AV1831" s="4"/>
      <c r="AW1831" s="4"/>
      <c r="AX1831" s="4"/>
      <c r="AY1831" s="4"/>
      <c r="AZ1831" s="4"/>
      <c r="BA1831" s="4"/>
      <c r="BB1831" s="4"/>
      <c r="BC1831" s="4"/>
      <c r="BD1831" s="4"/>
      <c r="BE1831" s="4"/>
      <c r="BF1831" s="4"/>
      <c r="BG1831" s="4"/>
      <c r="BH1831" s="4"/>
      <c r="BI1831" s="4"/>
      <c r="BJ1831" s="4"/>
      <c r="BK1831" s="4"/>
      <c r="BL1831" s="4"/>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c r="CL1831" s="4"/>
      <c r="CM1831" s="4"/>
    </row>
    <row r="1832" ht="14.25" customHeight="1">
      <c r="A1832" s="1" t="str">
        <f t="shared" si="350"/>
        <v/>
      </c>
      <c r="B1832" s="3" t="str">
        <f t="shared" si="351"/>
        <v>Tự do chọn</v>
      </c>
      <c r="C1832" s="4" t="s">
        <v>8154</v>
      </c>
      <c r="D1832" s="4"/>
      <c r="E1832" s="4"/>
      <c r="F1832" s="4"/>
      <c r="G1832" s="4"/>
      <c r="H1832" s="4"/>
      <c r="I1832" s="4"/>
      <c r="J1832" s="4"/>
      <c r="K1832" s="4"/>
      <c r="L1832" s="4"/>
      <c r="M1832" s="4" t="s">
        <v>49</v>
      </c>
      <c r="N1832" s="4" t="s">
        <v>9</v>
      </c>
      <c r="O1832" s="4"/>
      <c r="P1832" s="4"/>
      <c r="Q1832" s="4"/>
      <c r="R1832" s="4"/>
      <c r="S1832" s="4"/>
      <c r="T1832" s="4"/>
      <c r="U1832" s="4"/>
      <c r="V1832" s="4"/>
      <c r="W1832" s="4"/>
      <c r="X1832" s="4"/>
      <c r="Y1832" s="4"/>
      <c r="Z1832" s="4"/>
      <c r="AA1832" s="4">
        <v>1844.0</v>
      </c>
      <c r="AB1832" s="4" t="s">
        <v>47</v>
      </c>
      <c r="AC1832" s="4"/>
      <c r="AD1832" s="20" t="s">
        <v>485</v>
      </c>
      <c r="AE1832" s="4"/>
      <c r="AF1832" s="4"/>
      <c r="AG1832" s="4"/>
      <c r="AH1832" s="4"/>
      <c r="AI1832" s="4"/>
      <c r="AJ1832" s="4"/>
      <c r="AK1832" s="4"/>
      <c r="AL1832" s="4"/>
      <c r="AM1832" s="4"/>
      <c r="AN1832" s="4"/>
      <c r="AO1832" s="4"/>
      <c r="AP1832" s="4" t="str">
        <f>VLOOKUP(AA1833,[1]Trộn!AA1832:AB4824,2,FALSE)</f>
        <v>#ERROR!</v>
      </c>
      <c r="AQ1832" s="4"/>
      <c r="AR1832" s="4"/>
      <c r="AS1832" s="4"/>
      <c r="AT1832" s="4"/>
      <c r="AU1832" s="4"/>
      <c r="AV1832" s="4"/>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row>
    <row r="1833" ht="14.25" customHeight="1">
      <c r="A1833" s="1" t="str">
        <f t="shared" si="350"/>
        <v/>
      </c>
      <c r="B1833" s="3" t="str">
        <f t="shared" si="351"/>
        <v>Tự do chọn</v>
      </c>
      <c r="C1833" s="4" t="s">
        <v>8154</v>
      </c>
      <c r="D1833" s="4"/>
      <c r="E1833" s="4"/>
      <c r="F1833" s="4"/>
      <c r="G1833" s="4"/>
      <c r="H1833" s="4"/>
      <c r="I1833" s="4"/>
      <c r="J1833" s="4"/>
      <c r="K1833" s="4"/>
      <c r="L1833" s="4"/>
      <c r="M1833" s="4" t="s">
        <v>49</v>
      </c>
      <c r="N1833" s="4" t="s">
        <v>9</v>
      </c>
      <c r="O1833" s="4"/>
      <c r="P1833" s="4"/>
      <c r="Q1833" s="4"/>
      <c r="R1833" s="4"/>
      <c r="S1833" s="4"/>
      <c r="T1833" s="4"/>
      <c r="U1833" s="4"/>
      <c r="V1833" s="4"/>
      <c r="W1833" s="4"/>
      <c r="X1833" s="4"/>
      <c r="Y1833" s="4"/>
      <c r="Z1833" s="4"/>
      <c r="AA1833" s="4">
        <v>1845.0</v>
      </c>
      <c r="AB1833" s="4" t="s">
        <v>47</v>
      </c>
      <c r="AC1833" s="4"/>
      <c r="AD1833" s="20" t="s">
        <v>1473</v>
      </c>
      <c r="AE1833" s="4"/>
      <c r="AF1833" s="4"/>
      <c r="AG1833" s="4"/>
      <c r="AH1833" s="4"/>
      <c r="AI1833" s="4"/>
      <c r="AJ1833" s="4"/>
      <c r="AK1833" s="4"/>
      <c r="AL1833" s="4"/>
      <c r="AM1833" s="4"/>
      <c r="AN1833" s="4"/>
      <c r="AO1833" s="4"/>
      <c r="AP1833" s="4" t="str">
        <f>VLOOKUP(AA1834,[1]Trộn!AA1833:AB4825,2,FALSE)</f>
        <v>#ERROR!</v>
      </c>
      <c r="AQ1833" s="4"/>
      <c r="AR1833" s="4"/>
      <c r="AS1833" s="4"/>
      <c r="AT1833" s="4"/>
      <c r="AU1833" s="4"/>
      <c r="AV1833" s="4"/>
      <c r="AW1833" s="4"/>
      <c r="AX1833" s="4"/>
      <c r="AY1833" s="4"/>
      <c r="AZ1833" s="4"/>
      <c r="BA1833" s="4"/>
      <c r="BB1833" s="4"/>
      <c r="BC1833" s="4"/>
      <c r="BD1833" s="4"/>
      <c r="BE1833" s="4"/>
      <c r="BF1833" s="4"/>
      <c r="BG1833" s="4"/>
      <c r="BH1833" s="4"/>
      <c r="BI1833" s="4"/>
      <c r="BJ1833" s="4"/>
      <c r="BK1833" s="4"/>
      <c r="BL1833" s="4"/>
      <c r="BM1833" s="4"/>
      <c r="BN1833" s="4"/>
      <c r="BO1833" s="4"/>
      <c r="BP1833" s="4"/>
      <c r="BQ1833" s="4"/>
      <c r="BR1833" s="4"/>
      <c r="BS1833" s="4"/>
      <c r="BT1833" s="4"/>
      <c r="BU1833" s="4"/>
      <c r="BV1833" s="4"/>
      <c r="BW1833" s="4"/>
      <c r="BX1833" s="4"/>
      <c r="BY1833" s="4"/>
      <c r="BZ1833" s="4"/>
      <c r="CA1833" s="4"/>
      <c r="CB1833" s="4"/>
      <c r="CC1833" s="4"/>
      <c r="CD1833" s="4"/>
      <c r="CE1833" s="4"/>
      <c r="CF1833" s="4"/>
      <c r="CG1833" s="4"/>
      <c r="CH1833" s="4"/>
      <c r="CI1833" s="4"/>
      <c r="CJ1833" s="4"/>
      <c r="CK1833" s="4"/>
      <c r="CL1833" s="4"/>
      <c r="CM1833" s="4"/>
    </row>
    <row r="1834" ht="14.25" customHeight="1">
      <c r="A1834" s="1" t="str">
        <f t="shared" si="350"/>
        <v/>
      </c>
      <c r="B1834" s="3" t="str">
        <f t="shared" si="351"/>
        <v>Tự do chọn</v>
      </c>
      <c r="C1834" s="4" t="s">
        <v>8154</v>
      </c>
      <c r="D1834" s="4"/>
      <c r="E1834" s="4"/>
      <c r="F1834" s="4"/>
      <c r="G1834" s="4"/>
      <c r="H1834" s="4"/>
      <c r="I1834" s="4"/>
      <c r="J1834" s="4"/>
      <c r="K1834" s="4"/>
      <c r="L1834" s="4"/>
      <c r="M1834" s="4" t="s">
        <v>49</v>
      </c>
      <c r="N1834" s="4" t="s">
        <v>9</v>
      </c>
      <c r="O1834" s="4"/>
      <c r="P1834" s="4"/>
      <c r="Q1834" s="4"/>
      <c r="R1834" s="4"/>
      <c r="S1834" s="4"/>
      <c r="T1834" s="4"/>
      <c r="U1834" s="4"/>
      <c r="V1834" s="4"/>
      <c r="W1834" s="4"/>
      <c r="X1834" s="4"/>
      <c r="Y1834" s="4"/>
      <c r="Z1834" s="4"/>
      <c r="AA1834" s="4">
        <v>1845.0</v>
      </c>
      <c r="AB1834" s="4" t="s">
        <v>47</v>
      </c>
      <c r="AC1834" s="4"/>
      <c r="AD1834" s="20" t="s">
        <v>1028</v>
      </c>
      <c r="AE1834" s="4"/>
      <c r="AF1834" s="4"/>
      <c r="AG1834" s="4"/>
      <c r="AH1834" s="4"/>
      <c r="AI1834" s="4"/>
      <c r="AJ1834" s="4"/>
      <c r="AK1834" s="4"/>
      <c r="AL1834" s="4"/>
      <c r="AM1834" s="4"/>
      <c r="AN1834" s="4"/>
      <c r="AO1834" s="4"/>
      <c r="AP1834" s="4" t="str">
        <f>VLOOKUP(AA1835,[1]Trộn!AA1834:AB4826,2,FALSE)</f>
        <v>#ERROR!</v>
      </c>
      <c r="AQ1834" s="4"/>
      <c r="AR1834" s="4"/>
      <c r="AS1834" s="4"/>
      <c r="AT1834" s="4"/>
      <c r="AU1834" s="4"/>
      <c r="AV1834" s="4"/>
      <c r="AW1834" s="4"/>
      <c r="AX1834" s="4"/>
      <c r="AY1834" s="4"/>
      <c r="AZ1834" s="4"/>
      <c r="BA1834" s="4"/>
      <c r="BB1834" s="4"/>
      <c r="BC1834" s="4"/>
      <c r="BD1834" s="4"/>
      <c r="BE1834" s="4"/>
      <c r="BF1834" s="4"/>
      <c r="BG1834" s="4"/>
      <c r="BH1834" s="4"/>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c r="CM1834" s="4"/>
    </row>
    <row r="1835" ht="14.25" customHeight="1">
      <c r="A1835" s="1" t="str">
        <f t="shared" si="350"/>
        <v/>
      </c>
      <c r="B1835" s="3">
        <f t="shared" si="351"/>
        <v>0</v>
      </c>
      <c r="C1835" s="4" t="s">
        <v>8154</v>
      </c>
      <c r="D1835" s="4"/>
      <c r="E1835" s="4"/>
      <c r="F1835" s="4"/>
      <c r="G1835" s="4" t="s">
        <v>8155</v>
      </c>
      <c r="H1835" s="4"/>
      <c r="I1835" s="4"/>
      <c r="J1835" s="4" t="s">
        <v>3099</v>
      </c>
      <c r="K1835" s="4"/>
      <c r="L1835" s="4"/>
      <c r="M1835" s="4"/>
      <c r="N1835" s="4"/>
      <c r="O1835" s="4"/>
      <c r="P1835" s="4" t="s">
        <v>8503</v>
      </c>
      <c r="Q1835" s="4" t="s">
        <v>8</v>
      </c>
      <c r="R1835" s="4" t="s">
        <v>8504</v>
      </c>
      <c r="S1835" s="4" t="s">
        <v>8505</v>
      </c>
      <c r="T1835" s="4" t="s">
        <v>8507</v>
      </c>
      <c r="U1835" s="4" t="s">
        <v>8508</v>
      </c>
      <c r="V1835" s="4" t="s">
        <v>8509</v>
      </c>
      <c r="W1835" s="4" t="s">
        <v>8510</v>
      </c>
      <c r="X1835" s="4" t="s">
        <v>410</v>
      </c>
      <c r="Y1835" s="4"/>
      <c r="Z1835" s="4" t="s">
        <v>8511</v>
      </c>
      <c r="AA1835" s="4">
        <v>1846.0</v>
      </c>
      <c r="AB1835" s="4" t="s">
        <v>49</v>
      </c>
      <c r="AC1835" s="4"/>
      <c r="AD1835" s="4"/>
      <c r="AE1835" s="4"/>
      <c r="AF1835" s="4"/>
      <c r="AG1835" s="4"/>
      <c r="AH1835" s="4"/>
      <c r="AI1835" s="4"/>
      <c r="AJ1835" s="4"/>
      <c r="AK1835" s="4"/>
      <c r="AL1835" s="4"/>
      <c r="AM1835" s="4"/>
      <c r="AN1835" s="4"/>
      <c r="AO1835" s="4"/>
      <c r="AP1835" s="4" t="str">
        <f>VLOOKUP(AA1836,[1]Trộn!AA1835:AB4827,2,FALSE)</f>
        <v>#ERROR!</v>
      </c>
      <c r="AQ1835" s="4"/>
      <c r="AR1835" s="4"/>
      <c r="AS1835" s="4"/>
      <c r="AT1835" s="4"/>
      <c r="AU1835" s="4"/>
      <c r="AV1835" s="4"/>
      <c r="AW1835" s="4"/>
      <c r="AX1835" s="4"/>
      <c r="AY1835" s="4"/>
      <c r="AZ1835" s="4"/>
      <c r="BA1835" s="4"/>
      <c r="BB1835" s="4"/>
      <c r="BC1835" s="4"/>
      <c r="BD1835" s="4"/>
      <c r="BE1835" s="4"/>
      <c r="BF1835" s="4"/>
      <c r="BG1835" s="4"/>
      <c r="BH1835" s="4"/>
      <c r="BI1835" s="4"/>
      <c r="BJ1835" s="4"/>
      <c r="BK1835" s="4"/>
      <c r="BL1835" s="4"/>
      <c r="BM1835" s="4"/>
      <c r="BN1835" s="4"/>
      <c r="BO1835" s="4"/>
      <c r="BP1835" s="4"/>
      <c r="BQ1835" s="4"/>
      <c r="BR1835" s="4"/>
      <c r="BS1835" s="4"/>
      <c r="BT1835" s="4"/>
      <c r="BU1835" s="4"/>
      <c r="BV1835" s="4"/>
      <c r="BW1835" s="4"/>
      <c r="BX1835" s="4"/>
      <c r="BY1835" s="4"/>
      <c r="BZ1835" s="4"/>
      <c r="CA1835" s="4"/>
      <c r="CB1835" s="4"/>
      <c r="CC1835" s="4"/>
      <c r="CD1835" s="4"/>
      <c r="CE1835" s="4"/>
      <c r="CF1835" s="4"/>
      <c r="CG1835" s="4"/>
      <c r="CH1835" s="4"/>
      <c r="CI1835" s="4"/>
      <c r="CJ1835" s="4"/>
      <c r="CK1835" s="4"/>
      <c r="CL1835" s="4"/>
      <c r="CM1835" s="4"/>
    </row>
    <row r="1836" ht="14.25" customHeight="1">
      <c r="A1836" s="1" t="str">
        <f t="shared" si="350"/>
        <v/>
      </c>
      <c r="B1836" s="3">
        <f t="shared" si="351"/>
        <v>0</v>
      </c>
      <c r="C1836" s="4" t="s">
        <v>8154</v>
      </c>
      <c r="D1836" s="4"/>
      <c r="E1836" s="4"/>
      <c r="F1836" s="4"/>
      <c r="G1836" s="4"/>
      <c r="H1836" s="4"/>
      <c r="I1836" s="4"/>
      <c r="J1836" s="4"/>
      <c r="K1836" s="4"/>
      <c r="L1836" s="4"/>
      <c r="M1836" s="4"/>
      <c r="N1836" s="4"/>
      <c r="O1836" s="4"/>
      <c r="P1836" s="4"/>
      <c r="Q1836" s="4" t="s">
        <v>5</v>
      </c>
      <c r="R1836" s="4" t="s">
        <v>8512</v>
      </c>
      <c r="S1836" s="4" t="s">
        <v>8513</v>
      </c>
      <c r="T1836" s="4" t="s">
        <v>8514</v>
      </c>
      <c r="U1836" s="4" t="s">
        <v>8515</v>
      </c>
      <c r="V1836" s="4" t="s">
        <v>8516</v>
      </c>
      <c r="W1836" s="4" t="s">
        <v>8517</v>
      </c>
      <c r="X1836" s="4"/>
      <c r="Y1836" s="4"/>
      <c r="Z1836" s="4" t="s">
        <v>8518</v>
      </c>
      <c r="AA1836" s="4">
        <v>1847.0</v>
      </c>
      <c r="AB1836" s="4" t="s">
        <v>49</v>
      </c>
      <c r="AC1836" s="4"/>
      <c r="AD1836" s="4"/>
      <c r="AE1836" s="4"/>
      <c r="AF1836" s="4"/>
      <c r="AG1836" s="4"/>
      <c r="AH1836" s="4"/>
      <c r="AI1836" s="4"/>
      <c r="AJ1836" s="4"/>
      <c r="AK1836" s="4"/>
      <c r="AL1836" s="4"/>
      <c r="AM1836" s="4"/>
      <c r="AN1836" s="4"/>
      <c r="AO1836" s="4"/>
      <c r="AP1836" s="4" t="str">
        <f>VLOOKUP(AA1837,[1]Trộn!AA1836:AB4828,2,FALSE)</f>
        <v>#ERROR!</v>
      </c>
      <c r="AQ1836" s="4"/>
      <c r="AR1836" s="4"/>
      <c r="AS1836" s="4"/>
      <c r="AT1836" s="4"/>
      <c r="AU1836" s="4"/>
      <c r="AV1836" s="4"/>
      <c r="AW1836" s="4"/>
      <c r="AX1836" s="4"/>
      <c r="AY1836" s="4"/>
      <c r="AZ1836" s="4"/>
      <c r="BA1836" s="4"/>
      <c r="BB1836" s="4"/>
      <c r="BC1836" s="4"/>
      <c r="BD1836" s="4"/>
      <c r="BE1836" s="4"/>
      <c r="BF1836" s="4"/>
      <c r="BG1836" s="4"/>
      <c r="BH1836" s="4"/>
      <c r="BI1836" s="4"/>
      <c r="BJ1836" s="4"/>
      <c r="BK1836" s="4"/>
      <c r="BL1836" s="4"/>
      <c r="BM1836" s="4"/>
      <c r="BN1836" s="4"/>
      <c r="BO1836" s="4"/>
      <c r="BP1836" s="4"/>
      <c r="BQ1836" s="4"/>
      <c r="BR1836" s="4"/>
      <c r="BS1836" s="4"/>
      <c r="BT1836" s="4"/>
      <c r="BU1836" s="4"/>
      <c r="BV1836" s="4"/>
      <c r="BW1836" s="4"/>
      <c r="BX1836" s="4"/>
      <c r="BY1836" s="4"/>
      <c r="BZ1836" s="4"/>
      <c r="CA1836" s="4"/>
      <c r="CB1836" s="4"/>
      <c r="CC1836" s="4"/>
      <c r="CD1836" s="4"/>
      <c r="CE1836" s="4"/>
      <c r="CF1836" s="4"/>
      <c r="CG1836" s="4"/>
      <c r="CH1836" s="4"/>
      <c r="CI1836" s="4"/>
      <c r="CJ1836" s="4"/>
      <c r="CK1836" s="4"/>
      <c r="CL1836" s="4"/>
      <c r="CM1836" s="4"/>
    </row>
    <row r="1837" ht="14.25" customHeight="1">
      <c r="A1837" s="1" t="str">
        <f t="shared" si="350"/>
        <v/>
      </c>
      <c r="B1837" s="3">
        <f t="shared" si="351"/>
        <v>0</v>
      </c>
      <c r="C1837" s="4" t="s">
        <v>8154</v>
      </c>
      <c r="D1837" s="4"/>
      <c r="E1837" s="4"/>
      <c r="F1837" s="4"/>
      <c r="G1837" s="4"/>
      <c r="H1837" s="4"/>
      <c r="I1837" s="4"/>
      <c r="J1837" s="4"/>
      <c r="K1837" s="4"/>
      <c r="L1837" s="4"/>
      <c r="M1837" s="4"/>
      <c r="N1837" s="4"/>
      <c r="O1837" s="4"/>
      <c r="P1837" s="4"/>
      <c r="Q1837" s="4" t="s">
        <v>5</v>
      </c>
      <c r="R1837" s="4" t="s">
        <v>8519</v>
      </c>
      <c r="S1837" s="4" t="s">
        <v>7954</v>
      </c>
      <c r="T1837" s="4" t="s">
        <v>8520</v>
      </c>
      <c r="U1837" s="4" t="s">
        <v>7797</v>
      </c>
      <c r="V1837" s="4" t="s">
        <v>7796</v>
      </c>
      <c r="W1837" s="4" t="s">
        <v>8243</v>
      </c>
      <c r="X1837" s="4" t="s">
        <v>150</v>
      </c>
      <c r="Y1837" s="4"/>
      <c r="Z1837" s="4" t="s">
        <v>8521</v>
      </c>
      <c r="AA1837" s="4">
        <v>1848.0</v>
      </c>
      <c r="AB1837" s="4" t="s">
        <v>49</v>
      </c>
      <c r="AC1837" s="4"/>
      <c r="AD1837" s="4"/>
      <c r="AE1837" s="4"/>
      <c r="AF1837" s="4"/>
      <c r="AG1837" s="4"/>
      <c r="AH1837" s="4"/>
      <c r="AI1837" s="4"/>
      <c r="AJ1837" s="4"/>
      <c r="AK1837" s="4"/>
      <c r="AL1837" s="4"/>
      <c r="AM1837" s="4"/>
      <c r="AN1837" s="4"/>
      <c r="AO1837" s="4"/>
      <c r="AP1837" s="4" t="str">
        <f>VLOOKUP(AA1838,[1]Trộn!AA1837:AB4829,2,FALSE)</f>
        <v>#ERROR!</v>
      </c>
      <c r="AQ1837" s="4"/>
      <c r="AR1837" s="4"/>
      <c r="AS1837" s="4"/>
      <c r="AT1837" s="4"/>
      <c r="AU1837" s="4"/>
      <c r="AV1837" s="4"/>
      <c r="AW1837" s="4"/>
      <c r="AX1837" s="4"/>
      <c r="AY1837" s="4"/>
      <c r="AZ1837" s="4"/>
      <c r="BA1837" s="4"/>
      <c r="BB1837" s="4"/>
      <c r="BC1837" s="4"/>
      <c r="BD1837" s="4"/>
      <c r="BE1837" s="4"/>
      <c r="BF1837" s="4"/>
      <c r="BG1837" s="4"/>
      <c r="BH1837" s="4"/>
      <c r="BI1837" s="4"/>
      <c r="BJ1837" s="4"/>
      <c r="BK1837" s="4"/>
      <c r="BL1837" s="4"/>
      <c r="BM1837" s="4"/>
      <c r="BN1837" s="4"/>
      <c r="BO1837" s="4"/>
      <c r="BP1837" s="4"/>
      <c r="BQ1837" s="4"/>
      <c r="BR1837" s="4"/>
      <c r="BS1837" s="4"/>
      <c r="BT1837" s="4"/>
      <c r="BU1837" s="4"/>
      <c r="BV1837" s="4"/>
      <c r="BW1837" s="4"/>
      <c r="BX1837" s="4"/>
      <c r="BY1837" s="4"/>
      <c r="BZ1837" s="4"/>
      <c r="CA1837" s="4"/>
      <c r="CB1837" s="4"/>
      <c r="CC1837" s="4"/>
      <c r="CD1837" s="4"/>
      <c r="CE1837" s="4"/>
      <c r="CF1837" s="4"/>
      <c r="CG1837" s="4"/>
      <c r="CH1837" s="4"/>
      <c r="CI1837" s="4"/>
      <c r="CJ1837" s="4"/>
      <c r="CK1837" s="4"/>
      <c r="CL1837" s="4"/>
      <c r="CM1837" s="4"/>
    </row>
    <row r="1838" ht="14.25" customHeight="1">
      <c r="A1838" s="1" t="str">
        <f t="shared" si="350"/>
        <v/>
      </c>
      <c r="B1838" s="3">
        <f t="shared" si="351"/>
        <v>0</v>
      </c>
      <c r="C1838" s="4" t="s">
        <v>8154</v>
      </c>
      <c r="D1838" s="4"/>
      <c r="E1838" s="4"/>
      <c r="F1838" s="4"/>
      <c r="G1838" s="4"/>
      <c r="H1838" s="4"/>
      <c r="I1838" s="4"/>
      <c r="J1838" s="4"/>
      <c r="K1838" s="4"/>
      <c r="L1838" s="4"/>
      <c r="M1838" s="4"/>
      <c r="N1838" s="4"/>
      <c r="O1838" s="4"/>
      <c r="P1838" s="4"/>
      <c r="Q1838" s="4" t="s">
        <v>9</v>
      </c>
      <c r="R1838" s="4" t="s">
        <v>8522</v>
      </c>
      <c r="S1838" s="4"/>
      <c r="T1838" s="4"/>
      <c r="U1838" s="4"/>
      <c r="V1838" s="4"/>
      <c r="W1838" s="4"/>
      <c r="X1838" s="4"/>
      <c r="Y1838" s="4"/>
      <c r="Z1838" s="4" t="s">
        <v>8523</v>
      </c>
      <c r="AA1838" s="4">
        <v>1849.0</v>
      </c>
      <c r="AB1838" s="4" t="s">
        <v>49</v>
      </c>
      <c r="AC1838" s="4"/>
      <c r="AD1838" s="4"/>
      <c r="AE1838" s="4"/>
      <c r="AF1838" s="4"/>
      <c r="AG1838" s="4"/>
      <c r="AH1838" s="4"/>
      <c r="AI1838" s="4"/>
      <c r="AJ1838" s="4"/>
      <c r="AK1838" s="4"/>
      <c r="AL1838" s="4"/>
      <c r="AM1838" s="4"/>
      <c r="AN1838" s="4"/>
      <c r="AO1838" s="4"/>
      <c r="AP1838" s="4" t="str">
        <f>VLOOKUP(AA1839,[1]Trộn!AA1838:AB4830,2,FALSE)</f>
        <v>#ERROR!</v>
      </c>
      <c r="AQ1838" s="4"/>
      <c r="AR1838" s="4"/>
      <c r="AS1838" s="4"/>
      <c r="AT1838" s="4"/>
      <c r="AU1838" s="4"/>
      <c r="AV1838" s="4"/>
      <c r="AW1838" s="4"/>
      <c r="AX1838" s="4"/>
      <c r="AY1838" s="4"/>
      <c r="AZ1838" s="4"/>
      <c r="BA1838" s="4"/>
      <c r="BB1838" s="4"/>
      <c r="BC1838" s="4"/>
      <c r="BD1838" s="4"/>
      <c r="BE1838" s="4"/>
      <c r="BF1838" s="4"/>
      <c r="BG1838" s="4"/>
      <c r="BH1838" s="4"/>
      <c r="BI1838" s="4"/>
      <c r="BJ1838" s="4"/>
      <c r="BK1838" s="4"/>
      <c r="BL1838" s="4"/>
      <c r="BM1838" s="4"/>
      <c r="BN1838" s="4"/>
      <c r="BO1838" s="4"/>
      <c r="BP1838" s="4"/>
      <c r="BQ1838" s="4"/>
      <c r="BR1838" s="4"/>
      <c r="BS1838" s="4"/>
      <c r="BT1838" s="4"/>
      <c r="BU1838" s="4"/>
      <c r="BV1838" s="4"/>
      <c r="BW1838" s="4"/>
      <c r="BX1838" s="4"/>
      <c r="BY1838" s="4"/>
      <c r="BZ1838" s="4"/>
      <c r="CA1838" s="4"/>
      <c r="CB1838" s="4"/>
      <c r="CC1838" s="4"/>
      <c r="CD1838" s="4"/>
      <c r="CE1838" s="4"/>
      <c r="CF1838" s="4"/>
      <c r="CG1838" s="4"/>
      <c r="CH1838" s="4"/>
      <c r="CI1838" s="4"/>
      <c r="CJ1838" s="4"/>
      <c r="CK1838" s="4"/>
      <c r="CL1838" s="4"/>
      <c r="CM1838" s="4"/>
    </row>
    <row r="1839" ht="14.25" customHeight="1">
      <c r="A1839" s="1" t="str">
        <f t="shared" si="350"/>
        <v>OK</v>
      </c>
      <c r="B1839" s="3" t="str">
        <f t="shared" si="351"/>
        <v>OK</v>
      </c>
      <c r="C1839" s="4" t="s">
        <v>7852</v>
      </c>
      <c r="D1839" s="4"/>
      <c r="E1839" s="4"/>
      <c r="F1839" s="4"/>
      <c r="G1839" s="4"/>
      <c r="H1839" s="4"/>
      <c r="I1839" s="4"/>
      <c r="J1839" s="4"/>
      <c r="K1839" s="4"/>
      <c r="L1839" s="4"/>
      <c r="M1839" s="4" t="s">
        <v>47</v>
      </c>
      <c r="N1839" s="4" t="s">
        <v>9</v>
      </c>
      <c r="O1839" s="4" t="s">
        <v>1905</v>
      </c>
      <c r="P1839" s="4" t="s">
        <v>1927</v>
      </c>
      <c r="Q1839" s="4"/>
      <c r="R1839" s="4" t="s">
        <v>7853</v>
      </c>
      <c r="S1839" s="4"/>
      <c r="T1839" s="4"/>
      <c r="U1839" s="4"/>
      <c r="V1839" s="4"/>
      <c r="W1839" s="4"/>
      <c r="X1839" s="4" t="s">
        <v>7854</v>
      </c>
      <c r="Y1839" s="4" t="s">
        <v>7854</v>
      </c>
      <c r="Z1839" s="4"/>
      <c r="AA1839" s="4">
        <v>1850.0</v>
      </c>
      <c r="AB1839" s="4" t="s">
        <v>49</v>
      </c>
      <c r="AC1839" s="4"/>
      <c r="AD1839" s="4"/>
      <c r="AE1839" s="4"/>
      <c r="AF1839" s="4"/>
      <c r="AG1839" s="4"/>
      <c r="AH1839" s="4"/>
      <c r="AI1839" s="4"/>
      <c r="AJ1839" s="4"/>
      <c r="AK1839" s="4"/>
      <c r="AL1839" s="4"/>
      <c r="AM1839" s="4"/>
      <c r="AN1839" s="4"/>
      <c r="AO1839" s="4"/>
      <c r="AP1839" s="4" t="str">
        <f>VLOOKUP(AA1840,[1]Trộn!AA1839:AB4831,2,FALSE)</f>
        <v>#ERROR!</v>
      </c>
      <c r="AQ1839" s="4"/>
      <c r="AR1839" s="4"/>
      <c r="AS1839" s="4"/>
      <c r="AT1839" s="4"/>
      <c r="AU1839" s="4"/>
      <c r="AV1839" s="4"/>
      <c r="AW1839" s="4"/>
      <c r="AX1839" s="4"/>
      <c r="AY1839" s="4"/>
      <c r="AZ1839" s="4"/>
      <c r="BA1839" s="4"/>
      <c r="BB1839" s="4"/>
      <c r="BC1839" s="4"/>
      <c r="BD1839" s="4"/>
      <c r="BE1839" s="4"/>
      <c r="BF1839" s="4"/>
      <c r="BG1839" s="4"/>
      <c r="BH1839" s="4"/>
      <c r="BI1839" s="4"/>
      <c r="BJ1839" s="4"/>
      <c r="BK1839" s="4"/>
      <c r="BL1839" s="4"/>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c r="CL1839" s="4"/>
      <c r="CM1839" s="4"/>
    </row>
    <row r="1840" ht="14.25" customHeight="1">
      <c r="A1840" s="1" t="str">
        <f t="shared" si="350"/>
        <v>OK</v>
      </c>
      <c r="B1840" s="3" t="str">
        <f t="shared" si="351"/>
        <v>OK</v>
      </c>
      <c r="C1840" s="4" t="s">
        <v>7852</v>
      </c>
      <c r="D1840" s="4"/>
      <c r="E1840" s="4"/>
      <c r="F1840" s="4"/>
      <c r="G1840" s="4"/>
      <c r="H1840" s="4"/>
      <c r="I1840" s="4"/>
      <c r="J1840" s="4"/>
      <c r="K1840" s="4"/>
      <c r="L1840" s="4"/>
      <c r="M1840" s="4" t="s">
        <v>47</v>
      </c>
      <c r="N1840" s="4" t="s">
        <v>9</v>
      </c>
      <c r="O1840" s="4" t="s">
        <v>1246</v>
      </c>
      <c r="P1840" s="4" t="s">
        <v>270</v>
      </c>
      <c r="Q1840" s="4"/>
      <c r="R1840" s="4" t="s">
        <v>7856</v>
      </c>
      <c r="S1840" s="4"/>
      <c r="T1840" s="4"/>
      <c r="U1840" s="4"/>
      <c r="V1840" s="4"/>
      <c r="W1840" s="4"/>
      <c r="X1840" s="4" t="s">
        <v>7857</v>
      </c>
      <c r="Y1840" s="4"/>
      <c r="Z1840" s="4"/>
      <c r="AA1840" s="4">
        <v>1851.0</v>
      </c>
      <c r="AB1840" s="4" t="s">
        <v>49</v>
      </c>
      <c r="AC1840" s="4"/>
      <c r="AD1840" s="4"/>
      <c r="AE1840" s="4"/>
      <c r="AF1840" s="4"/>
      <c r="AG1840" s="4"/>
      <c r="AH1840" s="4"/>
      <c r="AI1840" s="4"/>
      <c r="AJ1840" s="4"/>
      <c r="AK1840" s="4"/>
      <c r="AL1840" s="4"/>
      <c r="AM1840" s="4"/>
      <c r="AN1840" s="4"/>
      <c r="AO1840" s="4"/>
      <c r="AP1840" s="4" t="str">
        <f>VLOOKUP(AA1841,[1]Trộn!AA1840:AB4832,2,FALSE)</f>
        <v>#ERROR!</v>
      </c>
      <c r="AQ1840" s="4"/>
      <c r="AR1840" s="4"/>
      <c r="AS1840" s="4"/>
      <c r="AT1840" s="4"/>
      <c r="AU1840" s="4"/>
      <c r="AV1840" s="4"/>
      <c r="AW1840" s="4"/>
      <c r="AX1840" s="4"/>
      <c r="AY1840" s="4"/>
      <c r="AZ1840" s="4"/>
      <c r="BA1840" s="4"/>
      <c r="BB1840" s="4"/>
      <c r="BC1840" s="4"/>
      <c r="BD1840" s="4"/>
      <c r="BE1840" s="4"/>
      <c r="BF1840" s="4"/>
      <c r="BG1840" s="4"/>
      <c r="BH1840" s="4"/>
      <c r="BI1840" s="4"/>
      <c r="BJ1840" s="4"/>
      <c r="BK1840" s="4"/>
      <c r="BL1840" s="4"/>
      <c r="BM1840" s="4"/>
      <c r="BN1840" s="4"/>
      <c r="BO1840" s="4"/>
      <c r="BP1840" s="4"/>
      <c r="BQ1840" s="4"/>
      <c r="BR1840" s="4"/>
      <c r="BS1840" s="4"/>
      <c r="BT1840" s="4"/>
      <c r="BU1840" s="4"/>
      <c r="BV1840" s="4"/>
      <c r="BW1840" s="4"/>
      <c r="BX1840" s="4"/>
      <c r="BY1840" s="4"/>
      <c r="BZ1840" s="4"/>
      <c r="CA1840" s="4"/>
      <c r="CB1840" s="4"/>
      <c r="CC1840" s="4"/>
      <c r="CD1840" s="4"/>
      <c r="CE1840" s="4"/>
      <c r="CF1840" s="4"/>
      <c r="CG1840" s="4"/>
      <c r="CH1840" s="4"/>
      <c r="CI1840" s="4"/>
      <c r="CJ1840" s="4"/>
      <c r="CK1840" s="4"/>
      <c r="CL1840" s="4"/>
      <c r="CM1840" s="4"/>
    </row>
    <row r="1841" ht="14.25" customHeight="1">
      <c r="A1841" s="1" t="str">
        <f t="shared" si="350"/>
        <v>OK</v>
      </c>
      <c r="B1841" s="3" t="str">
        <f t="shared" si="351"/>
        <v>OK</v>
      </c>
      <c r="C1841" s="4" t="s">
        <v>7852</v>
      </c>
      <c r="D1841" s="4"/>
      <c r="E1841" s="4"/>
      <c r="F1841" s="4"/>
      <c r="G1841" s="4"/>
      <c r="H1841" s="4"/>
      <c r="I1841" s="4"/>
      <c r="J1841" s="4"/>
      <c r="K1841" s="4"/>
      <c r="L1841" s="4"/>
      <c r="M1841" s="4" t="s">
        <v>47</v>
      </c>
      <c r="N1841" s="4" t="s">
        <v>9</v>
      </c>
      <c r="O1841" s="4" t="s">
        <v>1246</v>
      </c>
      <c r="P1841" s="4" t="s">
        <v>270</v>
      </c>
      <c r="Q1841" s="4"/>
      <c r="R1841" s="4" t="s">
        <v>7858</v>
      </c>
      <c r="S1841" s="4"/>
      <c r="T1841" s="4"/>
      <c r="U1841" s="4"/>
      <c r="V1841" s="4"/>
      <c r="W1841" s="4"/>
      <c r="X1841" s="4" t="s">
        <v>7859</v>
      </c>
      <c r="Y1841" s="4"/>
      <c r="Z1841" s="4"/>
      <c r="AA1841" s="4">
        <v>1852.0</v>
      </c>
      <c r="AB1841" s="4" t="s">
        <v>49</v>
      </c>
      <c r="AC1841" s="4"/>
      <c r="AD1841" s="4"/>
      <c r="AE1841" s="4"/>
      <c r="AF1841" s="4"/>
      <c r="AG1841" s="4"/>
      <c r="AH1841" s="4"/>
      <c r="AI1841" s="4"/>
      <c r="AJ1841" s="4"/>
      <c r="AK1841" s="4"/>
      <c r="AL1841" s="4"/>
      <c r="AM1841" s="4"/>
      <c r="AN1841" s="4"/>
      <c r="AO1841" s="4"/>
      <c r="AP1841" s="4" t="str">
        <f>VLOOKUP(AA1842,[1]Trộn!AA1841:AB4833,2,FALSE)</f>
        <v>#ERROR!</v>
      </c>
      <c r="AQ1841" s="4"/>
      <c r="AR1841" s="4"/>
      <c r="AS1841" s="4"/>
      <c r="AT1841" s="4"/>
      <c r="AU1841" s="4"/>
      <c r="AV1841" s="4"/>
      <c r="AW1841" s="4"/>
      <c r="AX1841" s="4"/>
      <c r="AY1841" s="4"/>
      <c r="AZ1841" s="4"/>
      <c r="BA1841" s="4"/>
      <c r="BB1841" s="4"/>
      <c r="BC1841" s="4"/>
      <c r="BD1841" s="4"/>
      <c r="BE1841" s="4"/>
      <c r="BF1841" s="4"/>
      <c r="BG1841" s="4"/>
      <c r="BH1841" s="4"/>
      <c r="BI1841" s="4"/>
      <c r="BJ1841" s="4"/>
      <c r="BK1841" s="4"/>
      <c r="BL1841" s="4"/>
      <c r="BM1841" s="4"/>
      <c r="BN1841" s="4"/>
      <c r="BO1841" s="4"/>
      <c r="BP1841" s="4"/>
      <c r="BQ1841" s="4"/>
      <c r="BR1841" s="4"/>
      <c r="BS1841" s="4"/>
      <c r="BT1841" s="4"/>
      <c r="BU1841" s="4"/>
      <c r="BV1841" s="4"/>
      <c r="BW1841" s="4"/>
      <c r="BX1841" s="4"/>
      <c r="BY1841" s="4"/>
      <c r="BZ1841" s="4"/>
      <c r="CA1841" s="4"/>
      <c r="CB1841" s="4"/>
      <c r="CC1841" s="4"/>
      <c r="CD1841" s="4"/>
      <c r="CE1841" s="4"/>
      <c r="CF1841" s="4"/>
      <c r="CG1841" s="4"/>
      <c r="CH1841" s="4"/>
      <c r="CI1841" s="4"/>
      <c r="CJ1841" s="4"/>
      <c r="CK1841" s="4"/>
      <c r="CL1841" s="4"/>
      <c r="CM1841" s="4"/>
    </row>
    <row r="1842" ht="14.25" customHeight="1">
      <c r="A1842" s="1" t="str">
        <f t="shared" si="350"/>
        <v/>
      </c>
      <c r="B1842" s="3">
        <f t="shared" si="351"/>
        <v>0</v>
      </c>
      <c r="C1842" s="4" t="s">
        <v>7852</v>
      </c>
      <c r="D1842" s="4"/>
      <c r="E1842" s="4"/>
      <c r="F1842" s="4"/>
      <c r="G1842" s="4"/>
      <c r="H1842" s="4"/>
      <c r="I1842" s="4"/>
      <c r="J1842" s="4"/>
      <c r="K1842" s="4"/>
      <c r="L1842" s="4"/>
      <c r="M1842" s="4" t="s">
        <v>47</v>
      </c>
      <c r="N1842" s="4" t="s">
        <v>9</v>
      </c>
      <c r="O1842" s="4" t="s">
        <v>1246</v>
      </c>
      <c r="P1842" s="4" t="s">
        <v>2147</v>
      </c>
      <c r="Q1842" s="4" t="s">
        <v>9</v>
      </c>
      <c r="R1842" s="4" t="s">
        <v>7860</v>
      </c>
      <c r="S1842" s="4"/>
      <c r="T1842" s="4"/>
      <c r="U1842" s="4"/>
      <c r="V1842" s="4"/>
      <c r="W1842" s="4"/>
      <c r="X1842" s="4" t="s">
        <v>7861</v>
      </c>
      <c r="Y1842" s="4" t="s">
        <v>7862</v>
      </c>
      <c r="Z1842" s="4"/>
      <c r="AA1842" s="4">
        <v>1853.0</v>
      </c>
      <c r="AB1842" s="4" t="s">
        <v>49</v>
      </c>
      <c r="AC1842" s="4"/>
      <c r="AD1842" s="4"/>
      <c r="AE1842" s="4"/>
      <c r="AF1842" s="4"/>
      <c r="AG1842" s="4"/>
      <c r="AH1842" s="4"/>
      <c r="AI1842" s="4"/>
      <c r="AJ1842" s="4"/>
      <c r="AK1842" s="4"/>
      <c r="AL1842" s="4"/>
      <c r="AM1842" s="4"/>
      <c r="AN1842" s="4"/>
      <c r="AO1842" s="4"/>
      <c r="AP1842" s="4" t="str">
        <f>VLOOKUP(AA1843,[1]Trộn!AA1842:AB4834,2,FALSE)</f>
        <v>#ERROR!</v>
      </c>
      <c r="AQ1842" s="4"/>
      <c r="AR1842" s="4"/>
      <c r="AS1842" s="4"/>
      <c r="AT1842" s="4"/>
      <c r="AU1842" s="4"/>
      <c r="AV1842" s="4"/>
      <c r="AW1842" s="4"/>
      <c r="AX1842" s="4"/>
      <c r="AY1842" s="4"/>
      <c r="AZ1842" s="4"/>
      <c r="BA1842" s="4"/>
      <c r="BB1842" s="4"/>
      <c r="BC1842" s="4"/>
      <c r="BD1842" s="4"/>
      <c r="BE1842" s="4"/>
      <c r="BF1842" s="4"/>
      <c r="BG1842" s="4"/>
      <c r="BH1842" s="4"/>
      <c r="BI1842" s="4"/>
      <c r="BJ1842" s="4"/>
      <c r="BK1842" s="4"/>
      <c r="BL1842" s="4"/>
      <c r="BM1842" s="4"/>
      <c r="BN1842" s="4"/>
      <c r="BO1842" s="4"/>
      <c r="BP1842" s="4"/>
      <c r="BQ1842" s="4"/>
      <c r="BR1842" s="4"/>
      <c r="BS1842" s="4"/>
      <c r="BT1842" s="4"/>
      <c r="BU1842" s="4"/>
      <c r="BV1842" s="4"/>
      <c r="BW1842" s="4"/>
      <c r="BX1842" s="4"/>
      <c r="BY1842" s="4"/>
      <c r="BZ1842" s="4"/>
      <c r="CA1842" s="4"/>
      <c r="CB1842" s="4"/>
      <c r="CC1842" s="4"/>
      <c r="CD1842" s="4"/>
      <c r="CE1842" s="4"/>
      <c r="CF1842" s="4"/>
      <c r="CG1842" s="4"/>
      <c r="CH1842" s="4"/>
      <c r="CI1842" s="4"/>
      <c r="CJ1842" s="4"/>
      <c r="CK1842" s="4"/>
      <c r="CL1842" s="4"/>
      <c r="CM1842" s="4"/>
    </row>
    <row r="1843" ht="14.25" customHeight="1">
      <c r="A1843" s="1" t="str">
        <f t="shared" si="350"/>
        <v/>
      </c>
      <c r="B1843" s="3">
        <f t="shared" si="351"/>
        <v>0</v>
      </c>
      <c r="C1843" s="4" t="s">
        <v>7852</v>
      </c>
      <c r="D1843" s="4"/>
      <c r="E1843" s="4"/>
      <c r="F1843" s="4"/>
      <c r="G1843" s="4"/>
      <c r="H1843" s="4"/>
      <c r="I1843" s="4"/>
      <c r="J1843" s="4"/>
      <c r="K1843" s="4"/>
      <c r="L1843" s="4"/>
      <c r="M1843" s="4" t="s">
        <v>47</v>
      </c>
      <c r="N1843" s="4" t="s">
        <v>9</v>
      </c>
      <c r="O1843" s="4" t="s">
        <v>1246</v>
      </c>
      <c r="P1843" s="4" t="s">
        <v>2147</v>
      </c>
      <c r="Q1843" s="4" t="s">
        <v>9</v>
      </c>
      <c r="R1843" s="4" t="s">
        <v>7863</v>
      </c>
      <c r="S1843" s="4"/>
      <c r="T1843" s="4"/>
      <c r="U1843" s="4"/>
      <c r="V1843" s="4"/>
      <c r="W1843" s="4"/>
      <c r="X1843" s="4" t="s">
        <v>7864</v>
      </c>
      <c r="Y1843" s="4" t="s">
        <v>7865</v>
      </c>
      <c r="Z1843" s="4"/>
      <c r="AA1843" s="4">
        <v>1854.0</v>
      </c>
      <c r="AB1843" s="4" t="s">
        <v>49</v>
      </c>
      <c r="AC1843" s="4"/>
      <c r="AD1843" s="4"/>
      <c r="AE1843" s="4"/>
      <c r="AF1843" s="4"/>
      <c r="AG1843" s="4"/>
      <c r="AH1843" s="4"/>
      <c r="AI1843" s="4"/>
      <c r="AJ1843" s="4"/>
      <c r="AK1843" s="4"/>
      <c r="AL1843" s="4"/>
      <c r="AM1843" s="4"/>
      <c r="AN1843" s="4"/>
      <c r="AO1843" s="4"/>
      <c r="AP1843" s="4" t="str">
        <f>VLOOKUP(AA1844,[1]Trộn!AA1843:AB4835,2,FALSE)</f>
        <v>#ERROR!</v>
      </c>
      <c r="AQ1843" s="4"/>
      <c r="AR1843" s="4"/>
      <c r="AS1843" s="4"/>
      <c r="AT1843" s="4"/>
      <c r="AU1843" s="4"/>
      <c r="AV1843" s="4"/>
      <c r="AW1843" s="4"/>
      <c r="AX1843" s="4"/>
      <c r="AY1843" s="4"/>
      <c r="AZ1843" s="4"/>
      <c r="BA1843" s="4"/>
      <c r="BB1843" s="4"/>
      <c r="BC1843" s="4"/>
      <c r="BD1843" s="4"/>
      <c r="BE1843" s="4"/>
      <c r="BF1843" s="4"/>
      <c r="BG1843" s="4"/>
      <c r="BH1843" s="4"/>
      <c r="BI1843" s="4"/>
      <c r="BJ1843" s="4"/>
      <c r="BK1843" s="4"/>
      <c r="BL1843" s="4"/>
      <c r="BM1843" s="4"/>
      <c r="BN1843" s="4"/>
      <c r="BO1843" s="4"/>
      <c r="BP1843" s="4"/>
      <c r="BQ1843" s="4"/>
      <c r="BR1843" s="4"/>
      <c r="BS1843" s="4"/>
      <c r="BT1843" s="4"/>
      <c r="BU1843" s="4"/>
      <c r="BV1843" s="4"/>
      <c r="BW1843" s="4"/>
      <c r="BX1843" s="4"/>
      <c r="BY1843" s="4"/>
      <c r="BZ1843" s="4"/>
      <c r="CA1843" s="4"/>
      <c r="CB1843" s="4"/>
      <c r="CC1843" s="4"/>
      <c r="CD1843" s="4"/>
      <c r="CE1843" s="4"/>
      <c r="CF1843" s="4"/>
      <c r="CG1843" s="4"/>
      <c r="CH1843" s="4"/>
      <c r="CI1843" s="4"/>
      <c r="CJ1843" s="4"/>
      <c r="CK1843" s="4"/>
      <c r="CL1843" s="4"/>
      <c r="CM1843" s="4"/>
    </row>
    <row r="1844" ht="14.25" customHeight="1">
      <c r="A1844" s="1" t="str">
        <f t="shared" si="350"/>
        <v/>
      </c>
      <c r="B1844" s="3" t="str">
        <f t="shared" si="351"/>
        <v>Tự do chọn</v>
      </c>
      <c r="C1844" s="4" t="s">
        <v>7852</v>
      </c>
      <c r="D1844" s="4"/>
      <c r="E1844" s="4"/>
      <c r="F1844" s="4"/>
      <c r="G1844" s="4"/>
      <c r="H1844" s="4"/>
      <c r="I1844" s="4"/>
      <c r="J1844" s="4"/>
      <c r="K1844" s="4"/>
      <c r="L1844" s="4"/>
      <c r="M1844" s="4" t="s">
        <v>49</v>
      </c>
      <c r="N1844" s="4" t="s">
        <v>9</v>
      </c>
      <c r="O1844" s="4"/>
      <c r="P1844" s="4"/>
      <c r="Q1844" s="4"/>
      <c r="R1844" s="4"/>
      <c r="S1844" s="4"/>
      <c r="T1844" s="4"/>
      <c r="U1844" s="4"/>
      <c r="V1844" s="4"/>
      <c r="W1844" s="4"/>
      <c r="X1844" s="4"/>
      <c r="Y1844" s="4"/>
      <c r="Z1844" s="4"/>
      <c r="AA1844" s="4">
        <v>1855.0</v>
      </c>
      <c r="AB1844" s="4" t="s">
        <v>47</v>
      </c>
      <c r="AC1844" s="4"/>
      <c r="AD1844" s="20" t="s">
        <v>1165</v>
      </c>
      <c r="AE1844" s="4"/>
      <c r="AF1844" s="4"/>
      <c r="AG1844" s="4"/>
      <c r="AH1844" s="4"/>
      <c r="AI1844" s="4"/>
      <c r="AJ1844" s="4"/>
      <c r="AK1844" s="4"/>
      <c r="AL1844" s="4"/>
      <c r="AM1844" s="4"/>
      <c r="AN1844" s="4"/>
      <c r="AO1844" s="4"/>
      <c r="AP1844" s="4" t="str">
        <f>VLOOKUP(AA1845,[1]Trộn!AA1844:AB4836,2,FALSE)</f>
        <v>#ERROR!</v>
      </c>
      <c r="AQ1844" s="4"/>
      <c r="AR1844" s="4"/>
      <c r="AS1844" s="4"/>
      <c r="AT1844" s="4"/>
      <c r="AU1844" s="4"/>
      <c r="AV1844" s="4"/>
      <c r="AW1844" s="4"/>
      <c r="AX1844" s="4"/>
      <c r="AY1844" s="4"/>
      <c r="AZ1844" s="4"/>
      <c r="BA1844" s="4"/>
      <c r="BB1844" s="4"/>
      <c r="BC1844" s="4"/>
      <c r="BD1844" s="4"/>
      <c r="BE1844" s="4"/>
      <c r="BF1844" s="4"/>
      <c r="BG1844" s="4"/>
      <c r="BH1844" s="4"/>
      <c r="BI1844" s="4"/>
      <c r="BJ1844" s="4"/>
      <c r="BK1844" s="4"/>
      <c r="BL1844" s="4"/>
      <c r="BM1844" s="4"/>
      <c r="BN1844" s="4"/>
      <c r="BO1844" s="4"/>
      <c r="BP1844" s="4"/>
      <c r="BQ1844" s="4"/>
      <c r="BR1844" s="4"/>
      <c r="BS1844" s="4"/>
      <c r="BT1844" s="4"/>
      <c r="BU1844" s="4"/>
      <c r="BV1844" s="4"/>
      <c r="BW1844" s="4"/>
      <c r="BX1844" s="4"/>
      <c r="BY1844" s="4"/>
      <c r="BZ1844" s="4"/>
      <c r="CA1844" s="4"/>
      <c r="CB1844" s="4"/>
      <c r="CC1844" s="4"/>
      <c r="CD1844" s="4"/>
      <c r="CE1844" s="4"/>
      <c r="CF1844" s="4"/>
      <c r="CG1844" s="4"/>
      <c r="CH1844" s="4"/>
      <c r="CI1844" s="4"/>
      <c r="CJ1844" s="4"/>
      <c r="CK1844" s="4"/>
      <c r="CL1844" s="4"/>
      <c r="CM1844" s="4"/>
    </row>
    <row r="1845" ht="14.25" customHeight="1">
      <c r="A1845" s="1" t="str">
        <f t="shared" si="350"/>
        <v/>
      </c>
      <c r="B1845" s="3" t="str">
        <f t="shared" si="351"/>
        <v>Tự do chọn</v>
      </c>
      <c r="C1845" s="4" t="s">
        <v>7852</v>
      </c>
      <c r="D1845" s="4"/>
      <c r="E1845" s="4"/>
      <c r="F1845" s="4"/>
      <c r="G1845" s="4"/>
      <c r="H1845" s="4"/>
      <c r="I1845" s="4"/>
      <c r="J1845" s="4"/>
      <c r="K1845" s="4"/>
      <c r="L1845" s="4"/>
      <c r="M1845" s="4" t="s">
        <v>49</v>
      </c>
      <c r="N1845" s="4" t="s">
        <v>9</v>
      </c>
      <c r="O1845" s="4"/>
      <c r="P1845" s="4"/>
      <c r="Q1845" s="4"/>
      <c r="R1845" s="4"/>
      <c r="S1845" s="4"/>
      <c r="T1845" s="4"/>
      <c r="U1845" s="4"/>
      <c r="V1845" s="4"/>
      <c r="W1845" s="4"/>
      <c r="X1845" s="4"/>
      <c r="Y1845" s="4"/>
      <c r="Z1845" s="4"/>
      <c r="AA1845" s="4">
        <v>1855.0</v>
      </c>
      <c r="AB1845" s="4" t="s">
        <v>47</v>
      </c>
      <c r="AC1845" s="4"/>
      <c r="AD1845" s="20" t="s">
        <v>416</v>
      </c>
      <c r="AE1845" s="4"/>
      <c r="AF1845" s="4"/>
      <c r="AG1845" s="4"/>
      <c r="AH1845" s="4"/>
      <c r="AI1845" s="4"/>
      <c r="AJ1845" s="4"/>
      <c r="AK1845" s="4"/>
      <c r="AL1845" s="4"/>
      <c r="AM1845" s="4"/>
      <c r="AN1845" s="4"/>
      <c r="AO1845" s="4"/>
      <c r="AP1845" s="4" t="str">
        <f>VLOOKUP(AA1846,[1]Trộn!AA1845:AB4837,2,FALSE)</f>
        <v>#ERROR!</v>
      </c>
      <c r="AQ1845" s="4"/>
      <c r="AR1845" s="4"/>
      <c r="AS1845" s="4"/>
      <c r="AT1845" s="4"/>
      <c r="AU1845" s="4"/>
      <c r="AV1845" s="4"/>
      <c r="AW1845" s="4"/>
      <c r="AX1845" s="4"/>
      <c r="AY1845" s="4"/>
      <c r="AZ1845" s="4"/>
      <c r="BA1845" s="4"/>
      <c r="BB1845" s="4"/>
      <c r="BC1845" s="4"/>
      <c r="BD1845" s="4"/>
      <c r="BE1845" s="4"/>
      <c r="BF1845" s="4"/>
      <c r="BG1845" s="4"/>
      <c r="BH1845" s="4"/>
      <c r="BI1845" s="4"/>
      <c r="BJ1845" s="4"/>
      <c r="BK1845" s="4"/>
      <c r="BL1845" s="4"/>
      <c r="BM1845" s="4"/>
      <c r="BN1845" s="4"/>
      <c r="BO1845" s="4"/>
      <c r="BP1845" s="4"/>
      <c r="BQ1845" s="4"/>
      <c r="BR1845" s="4"/>
      <c r="BS1845" s="4"/>
      <c r="BT1845" s="4"/>
      <c r="BU1845" s="4"/>
      <c r="BV1845" s="4"/>
      <c r="BW1845" s="4"/>
      <c r="BX1845" s="4"/>
      <c r="BY1845" s="4"/>
      <c r="BZ1845" s="4"/>
      <c r="CA1845" s="4"/>
      <c r="CB1845" s="4"/>
      <c r="CC1845" s="4"/>
      <c r="CD1845" s="4"/>
      <c r="CE1845" s="4"/>
      <c r="CF1845" s="4"/>
      <c r="CG1845" s="4"/>
      <c r="CH1845" s="4"/>
      <c r="CI1845" s="4"/>
      <c r="CJ1845" s="4"/>
      <c r="CK1845" s="4"/>
      <c r="CL1845" s="4"/>
      <c r="CM1845" s="4"/>
    </row>
    <row r="1846" ht="14.25" customHeight="1">
      <c r="A1846" s="1" t="str">
        <f t="shared" si="350"/>
        <v/>
      </c>
      <c r="B1846" s="3" t="str">
        <f t="shared" si="351"/>
        <v>Tự do chọn</v>
      </c>
      <c r="C1846" s="4" t="s">
        <v>7852</v>
      </c>
      <c r="D1846" s="4"/>
      <c r="E1846" s="4"/>
      <c r="F1846" s="4"/>
      <c r="G1846" s="4"/>
      <c r="H1846" s="4"/>
      <c r="I1846" s="4"/>
      <c r="J1846" s="4"/>
      <c r="K1846" s="4"/>
      <c r="L1846" s="4"/>
      <c r="M1846" s="4" t="s">
        <v>49</v>
      </c>
      <c r="N1846" s="4" t="s">
        <v>9</v>
      </c>
      <c r="O1846" s="4"/>
      <c r="P1846" s="4"/>
      <c r="Q1846" s="4"/>
      <c r="R1846" s="4"/>
      <c r="S1846" s="4"/>
      <c r="T1846" s="4"/>
      <c r="U1846" s="4"/>
      <c r="V1846" s="4"/>
      <c r="W1846" s="4"/>
      <c r="X1846" s="4"/>
      <c r="Y1846" s="4"/>
      <c r="Z1846" s="4"/>
      <c r="AA1846" s="4">
        <v>1856.0</v>
      </c>
      <c r="AB1846" s="4" t="s">
        <v>47</v>
      </c>
      <c r="AC1846" s="4"/>
      <c r="AD1846" s="20" t="s">
        <v>1250</v>
      </c>
      <c r="AE1846" s="4"/>
      <c r="AF1846" s="4"/>
      <c r="AG1846" s="4"/>
      <c r="AH1846" s="4"/>
      <c r="AI1846" s="4"/>
      <c r="AJ1846" s="4"/>
      <c r="AK1846" s="4"/>
      <c r="AL1846" s="4"/>
      <c r="AM1846" s="4"/>
      <c r="AN1846" s="4"/>
      <c r="AO1846" s="4"/>
      <c r="AP1846" s="4" t="str">
        <f>VLOOKUP(AA1847,[1]Trộn!AA1846:AB4838,2,FALSE)</f>
        <v>#ERROR!</v>
      </c>
      <c r="AQ1846" s="4"/>
      <c r="AR1846" s="4"/>
      <c r="AS1846" s="4"/>
      <c r="AT1846" s="4"/>
      <c r="AU1846" s="4"/>
      <c r="AV1846" s="4"/>
      <c r="AW1846" s="4"/>
      <c r="AX1846" s="4"/>
      <c r="AY1846" s="4"/>
      <c r="AZ1846" s="4"/>
      <c r="BA1846" s="4"/>
      <c r="BB1846" s="4"/>
      <c r="BC1846" s="4"/>
      <c r="BD1846" s="4"/>
      <c r="BE1846" s="4"/>
      <c r="BF1846" s="4"/>
      <c r="BG1846" s="4"/>
      <c r="BH1846" s="4"/>
      <c r="BI1846" s="4"/>
      <c r="BJ1846" s="4"/>
      <c r="BK1846" s="4"/>
      <c r="BL1846" s="4"/>
      <c r="BM1846" s="4"/>
      <c r="BN1846" s="4"/>
      <c r="BO1846" s="4"/>
      <c r="BP1846" s="4"/>
      <c r="BQ1846" s="4"/>
      <c r="BR1846" s="4"/>
      <c r="BS1846" s="4"/>
      <c r="BT1846" s="4"/>
      <c r="BU1846" s="4"/>
      <c r="BV1846" s="4"/>
      <c r="BW1846" s="4"/>
      <c r="BX1846" s="4"/>
      <c r="BY1846" s="4"/>
      <c r="BZ1846" s="4"/>
      <c r="CA1846" s="4"/>
      <c r="CB1846" s="4"/>
      <c r="CC1846" s="4"/>
      <c r="CD1846" s="4"/>
      <c r="CE1846" s="4"/>
      <c r="CF1846" s="4"/>
      <c r="CG1846" s="4"/>
      <c r="CH1846" s="4"/>
      <c r="CI1846" s="4"/>
      <c r="CJ1846" s="4"/>
      <c r="CK1846" s="4"/>
      <c r="CL1846" s="4"/>
      <c r="CM1846" s="4"/>
    </row>
    <row r="1847" ht="14.25" customHeight="1">
      <c r="A1847" s="1" t="str">
        <f t="shared" si="350"/>
        <v/>
      </c>
      <c r="B1847" s="3" t="str">
        <f t="shared" si="351"/>
        <v>Tự do chọn</v>
      </c>
      <c r="C1847" s="4" t="s">
        <v>7852</v>
      </c>
      <c r="D1847" s="4"/>
      <c r="E1847" s="4"/>
      <c r="F1847" s="4"/>
      <c r="G1847" s="4"/>
      <c r="H1847" s="4"/>
      <c r="I1847" s="4"/>
      <c r="J1847" s="4"/>
      <c r="K1847" s="4"/>
      <c r="L1847" s="4"/>
      <c r="M1847" s="4" t="s">
        <v>49</v>
      </c>
      <c r="N1847" s="4" t="s">
        <v>9</v>
      </c>
      <c r="O1847" s="4"/>
      <c r="P1847" s="4"/>
      <c r="Q1847" s="4"/>
      <c r="R1847" s="4"/>
      <c r="S1847" s="4"/>
      <c r="T1847" s="4"/>
      <c r="U1847" s="4"/>
      <c r="V1847" s="4"/>
      <c r="W1847" s="4"/>
      <c r="X1847" s="4"/>
      <c r="Y1847" s="4"/>
      <c r="Z1847" s="4"/>
      <c r="AA1847" s="4">
        <v>1856.0</v>
      </c>
      <c r="AB1847" s="4" t="s">
        <v>47</v>
      </c>
      <c r="AC1847" s="4"/>
      <c r="AD1847" s="20" t="s">
        <v>846</v>
      </c>
      <c r="AE1847" s="4"/>
      <c r="AF1847" s="4"/>
      <c r="AG1847" s="4"/>
      <c r="AH1847" s="4"/>
      <c r="AI1847" s="4"/>
      <c r="AJ1847" s="4"/>
      <c r="AK1847" s="4"/>
      <c r="AL1847" s="4"/>
      <c r="AM1847" s="4"/>
      <c r="AN1847" s="4"/>
      <c r="AO1847" s="4"/>
      <c r="AP1847" s="4" t="str">
        <f>VLOOKUP(AA1848,[1]Trộn!AA1847:AB4839,2,FALSE)</f>
        <v>#ERROR!</v>
      </c>
      <c r="AQ1847" s="4"/>
      <c r="AR1847" s="4"/>
      <c r="AS1847" s="4"/>
      <c r="AT1847" s="4"/>
      <c r="AU1847" s="4"/>
      <c r="AV1847" s="4"/>
      <c r="AW1847" s="4"/>
      <c r="AX1847" s="4"/>
      <c r="AY1847" s="4"/>
      <c r="AZ1847" s="4"/>
      <c r="BA1847" s="4"/>
      <c r="BB1847" s="4"/>
      <c r="BC1847" s="4"/>
      <c r="BD1847" s="4"/>
      <c r="BE1847" s="4"/>
      <c r="BF1847" s="4"/>
      <c r="BG1847" s="4"/>
      <c r="BH1847" s="4"/>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c r="CL1847" s="4"/>
      <c r="CM1847" s="4"/>
    </row>
    <row r="1848" ht="14.25" customHeight="1">
      <c r="A1848" s="1" t="str">
        <f t="shared" si="350"/>
        <v>OK</v>
      </c>
      <c r="B1848" s="3" t="str">
        <f t="shared" si="351"/>
        <v>OK</v>
      </c>
      <c r="C1848" s="4" t="s">
        <v>7852</v>
      </c>
      <c r="D1848" s="4"/>
      <c r="E1848" s="4"/>
      <c r="F1848" s="4" t="s">
        <v>8164</v>
      </c>
      <c r="G1848" s="4" t="s">
        <v>8165</v>
      </c>
      <c r="H1848" s="4"/>
      <c r="I1848" s="4"/>
      <c r="J1848" s="4" t="s">
        <v>3099</v>
      </c>
      <c r="K1848" s="4"/>
      <c r="L1848" s="4"/>
      <c r="M1848" s="4" t="s">
        <v>49</v>
      </c>
      <c r="N1848" s="4" t="s">
        <v>9</v>
      </c>
      <c r="O1848" s="4" t="s">
        <v>3024</v>
      </c>
      <c r="P1848" s="4" t="s">
        <v>3073</v>
      </c>
      <c r="Q1848" s="4"/>
      <c r="R1848" s="4" t="s">
        <v>8166</v>
      </c>
      <c r="S1848" s="4"/>
      <c r="T1848" s="4"/>
      <c r="U1848" s="4"/>
      <c r="V1848" s="4"/>
      <c r="W1848" s="4" t="s">
        <v>8167</v>
      </c>
      <c r="X1848" s="4"/>
      <c r="Y1848" s="4"/>
      <c r="Z1848" s="4"/>
      <c r="AA1848" s="4">
        <v>1857.0</v>
      </c>
      <c r="AB1848" s="4" t="s">
        <v>47</v>
      </c>
      <c r="AC1848" s="4"/>
      <c r="AD1848" s="20" t="s">
        <v>1453</v>
      </c>
      <c r="AE1848" s="4"/>
      <c r="AF1848" s="4"/>
      <c r="AG1848" s="4"/>
      <c r="AH1848" s="4"/>
      <c r="AI1848" s="4"/>
      <c r="AJ1848" s="4"/>
      <c r="AK1848" s="4"/>
      <c r="AL1848" s="4"/>
      <c r="AM1848" s="4"/>
      <c r="AN1848" s="4"/>
      <c r="AO1848" s="4"/>
      <c r="AP1848" s="4" t="str">
        <f>VLOOKUP(AA1849,[1]Trộn!AA1848:AB4840,2,FALSE)</f>
        <v>#ERROR!</v>
      </c>
      <c r="AQ1848" s="4"/>
      <c r="AR1848" s="4"/>
      <c r="AS1848" s="4"/>
      <c r="AT1848" s="4"/>
      <c r="AU1848" s="4"/>
      <c r="AV1848" s="4"/>
      <c r="AW1848" s="4"/>
      <c r="AX1848" s="4"/>
      <c r="AY1848" s="4"/>
      <c r="AZ1848" s="4"/>
      <c r="BA1848" s="4"/>
      <c r="BB1848" s="4"/>
      <c r="BC1848" s="4"/>
      <c r="BD1848" s="4"/>
      <c r="BE1848" s="4"/>
      <c r="BF1848" s="4"/>
      <c r="BG1848" s="4"/>
      <c r="BH1848" s="4"/>
      <c r="BI1848" s="4"/>
      <c r="BJ1848" s="4"/>
      <c r="BK1848" s="4"/>
      <c r="BL1848" s="4"/>
      <c r="BM1848" s="4"/>
      <c r="BN1848" s="4"/>
      <c r="BO1848" s="4"/>
      <c r="BP1848" s="4"/>
      <c r="BQ1848" s="4"/>
      <c r="BR1848" s="4"/>
      <c r="BS1848" s="4"/>
      <c r="BT1848" s="4"/>
      <c r="BU1848" s="4"/>
      <c r="BV1848" s="4"/>
      <c r="BW1848" s="4"/>
      <c r="BX1848" s="4"/>
      <c r="BY1848" s="4"/>
      <c r="BZ1848" s="4"/>
      <c r="CA1848" s="4"/>
      <c r="CB1848" s="4"/>
      <c r="CC1848" s="4"/>
      <c r="CD1848" s="4"/>
      <c r="CE1848" s="4"/>
      <c r="CF1848" s="4"/>
      <c r="CG1848" s="4"/>
      <c r="CH1848" s="4"/>
      <c r="CI1848" s="4"/>
      <c r="CJ1848" s="4"/>
      <c r="CK1848" s="4"/>
      <c r="CL1848" s="4"/>
      <c r="CM1848" s="4"/>
    </row>
    <row r="1849" ht="14.25" customHeight="1">
      <c r="A1849" s="1" t="str">
        <f t="shared" si="350"/>
        <v>OK</v>
      </c>
      <c r="B1849" s="3" t="str">
        <f t="shared" si="351"/>
        <v>OK</v>
      </c>
      <c r="C1849" s="4" t="s">
        <v>7852</v>
      </c>
      <c r="D1849" s="4"/>
      <c r="E1849" s="4"/>
      <c r="F1849" s="4" t="s">
        <v>8164</v>
      </c>
      <c r="G1849" s="4" t="s">
        <v>8165</v>
      </c>
      <c r="H1849" s="4"/>
      <c r="I1849" s="4"/>
      <c r="J1849" s="4" t="s">
        <v>3099</v>
      </c>
      <c r="K1849" s="4"/>
      <c r="L1849" s="4"/>
      <c r="M1849" s="4" t="s">
        <v>49</v>
      </c>
      <c r="N1849" s="4" t="s">
        <v>9</v>
      </c>
      <c r="O1849" s="4" t="s">
        <v>3024</v>
      </c>
      <c r="P1849" s="4" t="s">
        <v>3073</v>
      </c>
      <c r="Q1849" s="4"/>
      <c r="R1849" s="4" t="s">
        <v>8166</v>
      </c>
      <c r="S1849" s="4"/>
      <c r="T1849" s="4"/>
      <c r="U1849" s="4"/>
      <c r="V1849" s="4"/>
      <c r="W1849" s="4" t="s">
        <v>8167</v>
      </c>
      <c r="X1849" s="4"/>
      <c r="Y1849" s="4"/>
      <c r="Z1849" s="4"/>
      <c r="AA1849" s="4">
        <v>1857.0</v>
      </c>
      <c r="AB1849" s="4" t="s">
        <v>47</v>
      </c>
      <c r="AC1849" s="4"/>
      <c r="AD1849" s="20" t="s">
        <v>1366</v>
      </c>
      <c r="AE1849" s="4"/>
      <c r="AF1849" s="4"/>
      <c r="AG1849" s="4"/>
      <c r="AH1849" s="4"/>
      <c r="AI1849" s="4"/>
      <c r="AJ1849" s="4"/>
      <c r="AK1849" s="4"/>
      <c r="AL1849" s="4"/>
      <c r="AM1849" s="4"/>
      <c r="AN1849" s="4"/>
      <c r="AO1849" s="4"/>
      <c r="AP1849" s="4" t="str">
        <f>VLOOKUP(AA1850,[1]Trộn!AA1849:AB4841,2,FALSE)</f>
        <v>#ERROR!</v>
      </c>
      <c r="AQ1849" s="4"/>
      <c r="AR1849" s="4"/>
      <c r="AS1849" s="4"/>
      <c r="AT1849" s="4"/>
      <c r="AU1849" s="4"/>
      <c r="AV1849" s="4"/>
      <c r="AW1849" s="4"/>
      <c r="AX1849" s="4"/>
      <c r="AY1849" s="4"/>
      <c r="AZ1849" s="4"/>
      <c r="BA1849" s="4"/>
      <c r="BB1849" s="4"/>
      <c r="BC1849" s="4"/>
      <c r="BD1849" s="4"/>
      <c r="BE1849" s="4"/>
      <c r="BF1849" s="4"/>
      <c r="BG1849" s="4"/>
      <c r="BH1849" s="4"/>
      <c r="BI1849" s="4"/>
      <c r="BJ1849" s="4"/>
      <c r="BK1849" s="4"/>
      <c r="BL1849" s="4"/>
      <c r="BM1849" s="4"/>
      <c r="BN1849" s="4"/>
      <c r="BO1849" s="4"/>
      <c r="BP1849" s="4"/>
      <c r="BQ1849" s="4"/>
      <c r="BR1849" s="4"/>
      <c r="BS1849" s="4"/>
      <c r="BT1849" s="4"/>
      <c r="BU1849" s="4"/>
      <c r="BV1849" s="4"/>
      <c r="BW1849" s="4"/>
      <c r="BX1849" s="4"/>
      <c r="BY1849" s="4"/>
      <c r="BZ1849" s="4"/>
      <c r="CA1849" s="4"/>
      <c r="CB1849" s="4"/>
      <c r="CC1849" s="4"/>
      <c r="CD1849" s="4"/>
      <c r="CE1849" s="4"/>
      <c r="CF1849" s="4"/>
      <c r="CG1849" s="4"/>
      <c r="CH1849" s="4"/>
      <c r="CI1849" s="4"/>
      <c r="CJ1849" s="4"/>
      <c r="CK1849" s="4"/>
      <c r="CL1849" s="4"/>
      <c r="CM1849" s="4"/>
    </row>
    <row r="1850" ht="14.25" customHeight="1">
      <c r="A1850" s="1" t="str">
        <f t="shared" si="350"/>
        <v>OK</v>
      </c>
      <c r="B1850" s="3" t="str">
        <f t="shared" si="351"/>
        <v>OK</v>
      </c>
      <c r="C1850" s="4" t="s">
        <v>7852</v>
      </c>
      <c r="D1850" s="4"/>
      <c r="E1850" s="4"/>
      <c r="F1850" s="4"/>
      <c r="G1850" s="4"/>
      <c r="H1850" s="4"/>
      <c r="I1850" s="4"/>
      <c r="J1850" s="4"/>
      <c r="K1850" s="4"/>
      <c r="L1850" s="4"/>
      <c r="M1850" s="4" t="s">
        <v>49</v>
      </c>
      <c r="N1850" s="4" t="s">
        <v>9</v>
      </c>
      <c r="O1850" s="4" t="s">
        <v>2598</v>
      </c>
      <c r="P1850" s="4" t="s">
        <v>2647</v>
      </c>
      <c r="Q1850" s="4"/>
      <c r="R1850" s="4" t="s">
        <v>8530</v>
      </c>
      <c r="S1850" s="4"/>
      <c r="T1850" s="4"/>
      <c r="U1850" s="4"/>
      <c r="V1850" s="4"/>
      <c r="W1850" s="4"/>
      <c r="X1850" s="4"/>
      <c r="Y1850" s="4"/>
      <c r="Z1850" s="4"/>
      <c r="AA1850" s="4">
        <v>1858.0</v>
      </c>
      <c r="AB1850" s="4" t="s">
        <v>47</v>
      </c>
      <c r="AC1850" s="4"/>
      <c r="AD1850" s="20" t="s">
        <v>1453</v>
      </c>
      <c r="AE1850" s="4"/>
      <c r="AF1850" s="4"/>
      <c r="AG1850" s="4"/>
      <c r="AH1850" s="4"/>
      <c r="AI1850" s="4"/>
      <c r="AJ1850" s="4"/>
      <c r="AK1850" s="4"/>
      <c r="AL1850" s="4"/>
      <c r="AM1850" s="4"/>
      <c r="AN1850" s="4"/>
      <c r="AO1850" s="4"/>
      <c r="AP1850" s="4" t="str">
        <f>VLOOKUP(AA1851,[1]Trộn!AA1850:AB4842,2,FALSE)</f>
        <v>#ERROR!</v>
      </c>
      <c r="AQ1850" s="4"/>
      <c r="AR1850" s="4"/>
      <c r="AS1850" s="4"/>
      <c r="AT1850" s="4"/>
      <c r="AU1850" s="4"/>
      <c r="AV1850" s="4"/>
      <c r="AW1850" s="4"/>
      <c r="AX1850" s="4"/>
      <c r="AY1850" s="4"/>
      <c r="AZ1850" s="4"/>
      <c r="BA1850" s="4"/>
      <c r="BB1850" s="4"/>
      <c r="BC1850" s="4"/>
      <c r="BD1850" s="4"/>
      <c r="BE1850" s="4"/>
      <c r="BF1850" s="4"/>
      <c r="BG1850" s="4"/>
      <c r="BH1850" s="4"/>
      <c r="BI1850" s="4"/>
      <c r="BJ1850" s="4"/>
      <c r="BK1850" s="4"/>
      <c r="BL1850" s="4"/>
      <c r="BM1850" s="4"/>
      <c r="BN1850" s="4"/>
      <c r="BO1850" s="4"/>
      <c r="BP1850" s="4"/>
      <c r="BQ1850" s="4"/>
      <c r="BR1850" s="4"/>
      <c r="BS1850" s="4"/>
      <c r="BT1850" s="4"/>
      <c r="BU1850" s="4"/>
      <c r="BV1850" s="4"/>
      <c r="BW1850" s="4"/>
      <c r="BX1850" s="4"/>
      <c r="BY1850" s="4"/>
      <c r="BZ1850" s="4"/>
      <c r="CA1850" s="4"/>
      <c r="CB1850" s="4"/>
      <c r="CC1850" s="4"/>
      <c r="CD1850" s="4"/>
      <c r="CE1850" s="4"/>
      <c r="CF1850" s="4"/>
      <c r="CG1850" s="4"/>
      <c r="CH1850" s="4"/>
      <c r="CI1850" s="4"/>
      <c r="CJ1850" s="4"/>
      <c r="CK1850" s="4"/>
      <c r="CL1850" s="4"/>
      <c r="CM1850" s="4"/>
    </row>
    <row r="1851" ht="14.25" customHeight="1">
      <c r="A1851" s="1" t="str">
        <f t="shared" si="350"/>
        <v>Giữ chỗ</v>
      </c>
      <c r="B1851" s="3" t="str">
        <f t="shared" si="351"/>
        <v>OK</v>
      </c>
      <c r="C1851" s="4" t="s">
        <v>7852</v>
      </c>
      <c r="D1851" s="4"/>
      <c r="E1851" s="4"/>
      <c r="F1851" s="4"/>
      <c r="G1851" s="4"/>
      <c r="H1851" s="4"/>
      <c r="I1851" s="4"/>
      <c r="J1851" s="4"/>
      <c r="K1851" s="4"/>
      <c r="L1851" s="4"/>
      <c r="M1851" s="4" t="s">
        <v>49</v>
      </c>
      <c r="N1851" s="4" t="s">
        <v>9</v>
      </c>
      <c r="O1851" s="4" t="s">
        <v>2598</v>
      </c>
      <c r="P1851" s="4" t="s">
        <v>2647</v>
      </c>
      <c r="Q1851" s="4"/>
      <c r="R1851" s="4"/>
      <c r="S1851" s="4"/>
      <c r="T1851" s="4"/>
      <c r="U1851" s="4"/>
      <c r="V1851" s="4"/>
      <c r="W1851" s="4"/>
      <c r="X1851" s="4"/>
      <c r="Y1851" s="4"/>
      <c r="Z1851" s="4"/>
      <c r="AA1851" s="4">
        <v>1858.0</v>
      </c>
      <c r="AB1851" s="4" t="s">
        <v>47</v>
      </c>
      <c r="AC1851" s="4"/>
      <c r="AD1851" s="20" t="s">
        <v>355</v>
      </c>
      <c r="AE1851" s="4"/>
      <c r="AF1851" s="4"/>
      <c r="AG1851" s="4"/>
      <c r="AH1851" s="4"/>
      <c r="AI1851" s="4"/>
      <c r="AJ1851" s="4"/>
      <c r="AK1851" s="4"/>
      <c r="AL1851" s="4"/>
      <c r="AM1851" s="4"/>
      <c r="AN1851" s="4"/>
      <c r="AO1851" s="4"/>
      <c r="AP1851" s="4" t="str">
        <f>VLOOKUP(AA1852,[1]Trộn!AA1851:AB4843,2,FALSE)</f>
        <v>#ERROR!</v>
      </c>
      <c r="AQ1851" s="4"/>
      <c r="AR1851" s="4"/>
      <c r="AS1851" s="4"/>
      <c r="AT1851" s="4"/>
      <c r="AU1851" s="4"/>
      <c r="AV1851" s="4"/>
      <c r="AW1851" s="4"/>
      <c r="AX1851" s="4"/>
      <c r="AY1851" s="4"/>
      <c r="AZ1851" s="4"/>
      <c r="BA1851" s="4"/>
      <c r="BB1851" s="4"/>
      <c r="BC1851" s="4"/>
      <c r="BD1851" s="4"/>
      <c r="BE1851" s="4"/>
      <c r="BF1851" s="4"/>
      <c r="BG1851" s="4"/>
      <c r="BH1851" s="4"/>
      <c r="BI1851" s="4"/>
      <c r="BJ1851" s="4"/>
      <c r="BK1851" s="4"/>
      <c r="BL1851" s="4"/>
      <c r="BM1851" s="4"/>
      <c r="BN1851" s="4"/>
      <c r="BO1851" s="4"/>
      <c r="BP1851" s="4"/>
      <c r="BQ1851" s="4"/>
      <c r="BR1851" s="4"/>
      <c r="BS1851" s="4"/>
      <c r="BT1851" s="4"/>
      <c r="BU1851" s="4"/>
      <c r="BV1851" s="4"/>
      <c r="BW1851" s="4"/>
      <c r="BX1851" s="4"/>
      <c r="BY1851" s="4"/>
      <c r="BZ1851" s="4"/>
      <c r="CA1851" s="4"/>
      <c r="CB1851" s="4"/>
      <c r="CC1851" s="4"/>
      <c r="CD1851" s="4"/>
      <c r="CE1851" s="4"/>
      <c r="CF1851" s="4"/>
      <c r="CG1851" s="4"/>
      <c r="CH1851" s="4"/>
      <c r="CI1851" s="4"/>
      <c r="CJ1851" s="4"/>
      <c r="CK1851" s="4"/>
      <c r="CL1851" s="4"/>
      <c r="CM1851" s="4"/>
    </row>
    <row r="1852" ht="14.25" customHeight="1">
      <c r="A1852" s="1" t="str">
        <f t="shared" si="350"/>
        <v>OK</v>
      </c>
      <c r="B1852" s="3" t="str">
        <f t="shared" si="351"/>
        <v>OK</v>
      </c>
      <c r="C1852" s="4" t="s">
        <v>7852</v>
      </c>
      <c r="D1852" s="4"/>
      <c r="E1852" s="4"/>
      <c r="F1852" s="4"/>
      <c r="G1852" s="4"/>
      <c r="H1852" s="4"/>
      <c r="I1852" s="4"/>
      <c r="J1852" s="4"/>
      <c r="K1852" s="4"/>
      <c r="L1852" s="4"/>
      <c r="M1852" s="4" t="s">
        <v>49</v>
      </c>
      <c r="N1852" s="4" t="s">
        <v>9</v>
      </c>
      <c r="O1852" s="4" t="s">
        <v>3767</v>
      </c>
      <c r="P1852" s="4" t="s">
        <v>3884</v>
      </c>
      <c r="Q1852" s="4"/>
      <c r="R1852" s="4" t="s">
        <v>8531</v>
      </c>
      <c r="S1852" s="4"/>
      <c r="T1852" s="4"/>
      <c r="U1852" s="4"/>
      <c r="V1852" s="4"/>
      <c r="W1852" s="4"/>
      <c r="X1852" s="4"/>
      <c r="Y1852" s="4"/>
      <c r="Z1852" s="4"/>
      <c r="AA1852" s="4">
        <v>1859.0</v>
      </c>
      <c r="AB1852" s="4" t="s">
        <v>47</v>
      </c>
      <c r="AC1852" s="4"/>
      <c r="AD1852" s="20" t="s">
        <v>211</v>
      </c>
      <c r="AE1852" s="4"/>
      <c r="AF1852" s="4"/>
      <c r="AG1852" s="4"/>
      <c r="AH1852" s="4"/>
      <c r="AI1852" s="4"/>
      <c r="AJ1852" s="4"/>
      <c r="AK1852" s="4"/>
      <c r="AL1852" s="4"/>
      <c r="AM1852" s="4"/>
      <c r="AN1852" s="4"/>
      <c r="AO1852" s="4"/>
      <c r="AP1852" s="4" t="str">
        <f>VLOOKUP(AA1853,[1]Trộn!AA1852:AB4844,2,FALSE)</f>
        <v>#ERROR!</v>
      </c>
      <c r="AQ1852" s="4"/>
      <c r="AR1852" s="4"/>
      <c r="AS1852" s="4"/>
      <c r="AT1852" s="4"/>
      <c r="AU1852" s="4"/>
      <c r="AV1852" s="4"/>
      <c r="AW1852" s="4"/>
      <c r="AX1852" s="4"/>
      <c r="AY1852" s="4"/>
      <c r="AZ1852" s="4"/>
      <c r="BA1852" s="4"/>
      <c r="BB1852" s="4"/>
      <c r="BC1852" s="4"/>
      <c r="BD1852" s="4"/>
      <c r="BE1852" s="4"/>
      <c r="BF1852" s="4"/>
      <c r="BG1852" s="4"/>
      <c r="BH1852" s="4"/>
      <c r="BI1852" s="4"/>
      <c r="BJ1852" s="4"/>
      <c r="BK1852" s="4"/>
      <c r="BL1852" s="4"/>
      <c r="BM1852" s="4"/>
      <c r="BN1852" s="4"/>
      <c r="BO1852" s="4"/>
      <c r="BP1852" s="4"/>
      <c r="BQ1852" s="4"/>
      <c r="BR1852" s="4"/>
      <c r="BS1852" s="4"/>
      <c r="BT1852" s="4"/>
      <c r="BU1852" s="4"/>
      <c r="BV1852" s="4"/>
      <c r="BW1852" s="4"/>
      <c r="BX1852" s="4"/>
      <c r="BY1852" s="4"/>
      <c r="BZ1852" s="4"/>
      <c r="CA1852" s="4"/>
      <c r="CB1852" s="4"/>
      <c r="CC1852" s="4"/>
      <c r="CD1852" s="4"/>
      <c r="CE1852" s="4"/>
      <c r="CF1852" s="4"/>
      <c r="CG1852" s="4"/>
      <c r="CH1852" s="4"/>
      <c r="CI1852" s="4"/>
      <c r="CJ1852" s="4"/>
      <c r="CK1852" s="4"/>
      <c r="CL1852" s="4"/>
      <c r="CM1852" s="4"/>
    </row>
    <row r="1853" ht="14.25" customHeight="1">
      <c r="A1853" s="1" t="str">
        <f t="shared" si="350"/>
        <v>Giữ chỗ</v>
      </c>
      <c r="B1853" s="3" t="str">
        <f t="shared" si="351"/>
        <v>OK</v>
      </c>
      <c r="C1853" s="4" t="s">
        <v>7852</v>
      </c>
      <c r="D1853" s="4"/>
      <c r="E1853" s="4"/>
      <c r="F1853" s="4"/>
      <c r="G1853" s="4"/>
      <c r="H1853" s="4"/>
      <c r="I1853" s="4"/>
      <c r="J1853" s="4"/>
      <c r="K1853" s="4"/>
      <c r="L1853" s="4"/>
      <c r="M1853" s="4" t="s">
        <v>49</v>
      </c>
      <c r="N1853" s="4" t="s">
        <v>9</v>
      </c>
      <c r="O1853" s="4" t="s">
        <v>3767</v>
      </c>
      <c r="P1853" s="4" t="s">
        <v>3884</v>
      </c>
      <c r="Q1853" s="4"/>
      <c r="R1853" s="4"/>
      <c r="S1853" s="4"/>
      <c r="T1853" s="4"/>
      <c r="U1853" s="4"/>
      <c r="V1853" s="4"/>
      <c r="W1853" s="4"/>
      <c r="X1853" s="4"/>
      <c r="Y1853" s="4"/>
      <c r="Z1853" s="4"/>
      <c r="AA1853" s="4">
        <v>1859.0</v>
      </c>
      <c r="AB1853" s="4" t="s">
        <v>47</v>
      </c>
      <c r="AC1853" s="4"/>
      <c r="AD1853" s="20" t="s">
        <v>1366</v>
      </c>
      <c r="AE1853" s="4"/>
      <c r="AF1853" s="4"/>
      <c r="AG1853" s="4"/>
      <c r="AH1853" s="4"/>
      <c r="AI1853" s="4"/>
      <c r="AJ1853" s="4"/>
      <c r="AK1853" s="4"/>
      <c r="AL1853" s="4"/>
      <c r="AM1853" s="4"/>
      <c r="AN1853" s="4"/>
      <c r="AO1853" s="4"/>
      <c r="AP1853" s="4" t="str">
        <f>VLOOKUP(AA1854,[1]Trộn!AA1853:AB4845,2,FALSE)</f>
        <v>#ERROR!</v>
      </c>
      <c r="AQ1853" s="4"/>
      <c r="AR1853" s="4"/>
      <c r="AS1853" s="4"/>
      <c r="AT1853" s="4"/>
      <c r="AU1853" s="4"/>
      <c r="AV1853" s="4"/>
      <c r="AW1853" s="4"/>
      <c r="AX1853" s="4"/>
      <c r="AY1853" s="4"/>
      <c r="AZ1853" s="4"/>
      <c r="BA1853" s="4"/>
      <c r="BB1853" s="4"/>
      <c r="BC1853" s="4"/>
      <c r="BD1853" s="4"/>
      <c r="BE1853" s="4"/>
      <c r="BF1853" s="4"/>
      <c r="BG1853" s="4"/>
      <c r="BH1853" s="4"/>
      <c r="BI1853" s="4"/>
      <c r="BJ1853" s="4"/>
      <c r="BK1853" s="4"/>
      <c r="BL1853" s="4"/>
      <c r="BM1853" s="4"/>
      <c r="BN1853" s="4"/>
      <c r="BO1853" s="4"/>
      <c r="BP1853" s="4"/>
      <c r="BQ1853" s="4"/>
      <c r="BR1853" s="4"/>
      <c r="BS1853" s="4"/>
      <c r="BT1853" s="4"/>
      <c r="BU1853" s="4"/>
      <c r="BV1853" s="4"/>
      <c r="BW1853" s="4"/>
      <c r="BX1853" s="4"/>
      <c r="BY1853" s="4"/>
      <c r="BZ1853" s="4"/>
      <c r="CA1853" s="4"/>
      <c r="CB1853" s="4"/>
      <c r="CC1853" s="4"/>
      <c r="CD1853" s="4"/>
      <c r="CE1853" s="4"/>
      <c r="CF1853" s="4"/>
      <c r="CG1853" s="4"/>
      <c r="CH1853" s="4"/>
      <c r="CI1853" s="4"/>
      <c r="CJ1853" s="4"/>
      <c r="CK1853" s="4"/>
      <c r="CL1853" s="4"/>
      <c r="CM1853" s="4"/>
    </row>
    <row r="1854" ht="14.25" customHeight="1">
      <c r="A1854" s="1" t="str">
        <f t="shared" si="350"/>
        <v>OK</v>
      </c>
      <c r="B1854" s="3" t="str">
        <f t="shared" si="351"/>
        <v>OK</v>
      </c>
      <c r="C1854" s="4" t="s">
        <v>7852</v>
      </c>
      <c r="D1854" s="4"/>
      <c r="E1854" s="4"/>
      <c r="F1854" s="4"/>
      <c r="G1854" s="4"/>
      <c r="H1854" s="4"/>
      <c r="I1854" s="4"/>
      <c r="J1854" s="4"/>
      <c r="K1854" s="4"/>
      <c r="L1854" s="4"/>
      <c r="M1854" s="4" t="s">
        <v>49</v>
      </c>
      <c r="N1854" s="4" t="s">
        <v>9</v>
      </c>
      <c r="O1854" s="4" t="s">
        <v>2639</v>
      </c>
      <c r="P1854" s="4" t="s">
        <v>3994</v>
      </c>
      <c r="Q1854" s="4"/>
      <c r="R1854" s="4" t="s">
        <v>8532</v>
      </c>
      <c r="S1854" s="4"/>
      <c r="T1854" s="4"/>
      <c r="U1854" s="4"/>
      <c r="V1854" s="4"/>
      <c r="W1854" s="4"/>
      <c r="X1854" s="4"/>
      <c r="Y1854" s="4"/>
      <c r="Z1854" s="4"/>
      <c r="AA1854" s="4">
        <v>1860.0</v>
      </c>
      <c r="AB1854" s="4" t="s">
        <v>47</v>
      </c>
      <c r="AC1854" s="4"/>
      <c r="AD1854" s="20" t="s">
        <v>615</v>
      </c>
      <c r="AE1854" s="4"/>
      <c r="AF1854" s="4"/>
      <c r="AG1854" s="4"/>
      <c r="AH1854" s="4"/>
      <c r="AI1854" s="4"/>
      <c r="AJ1854" s="4"/>
      <c r="AK1854" s="4"/>
      <c r="AL1854" s="4"/>
      <c r="AM1854" s="4"/>
      <c r="AN1854" s="4"/>
      <c r="AO1854" s="4"/>
      <c r="AP1854" s="4" t="str">
        <f>VLOOKUP(AA1855,[1]Trộn!AA1854:AB4846,2,FALSE)</f>
        <v>#ERROR!</v>
      </c>
      <c r="AQ1854" s="4"/>
      <c r="AR1854" s="4"/>
      <c r="AS1854" s="4"/>
      <c r="AT1854" s="4"/>
      <c r="AU1854" s="4"/>
      <c r="AV1854" s="4"/>
      <c r="AW1854" s="4"/>
      <c r="AX1854" s="4"/>
      <c r="AY1854" s="4"/>
      <c r="AZ1854" s="4"/>
      <c r="BA1854" s="4"/>
      <c r="BB1854" s="4"/>
      <c r="BC1854" s="4"/>
      <c r="BD1854" s="4"/>
      <c r="BE1854" s="4"/>
      <c r="BF1854" s="4"/>
      <c r="BG1854" s="4"/>
      <c r="BH1854" s="4"/>
      <c r="BI1854" s="4"/>
      <c r="BJ1854" s="4"/>
      <c r="BK1854" s="4"/>
      <c r="BL1854" s="4"/>
      <c r="BM1854" s="4"/>
      <c r="BN1854" s="4"/>
      <c r="BO1854" s="4"/>
      <c r="BP1854" s="4"/>
      <c r="BQ1854" s="4"/>
      <c r="BR1854" s="4"/>
      <c r="BS1854" s="4"/>
      <c r="BT1854" s="4"/>
      <c r="BU1854" s="4"/>
      <c r="BV1854" s="4"/>
      <c r="BW1854" s="4"/>
      <c r="BX1854" s="4"/>
      <c r="BY1854" s="4"/>
      <c r="BZ1854" s="4"/>
      <c r="CA1854" s="4"/>
      <c r="CB1854" s="4"/>
      <c r="CC1854" s="4"/>
      <c r="CD1854" s="4"/>
      <c r="CE1854" s="4"/>
      <c r="CF1854" s="4"/>
      <c r="CG1854" s="4"/>
      <c r="CH1854" s="4"/>
      <c r="CI1854" s="4"/>
      <c r="CJ1854" s="4"/>
      <c r="CK1854" s="4"/>
      <c r="CL1854" s="4"/>
      <c r="CM1854" s="4"/>
    </row>
    <row r="1855" ht="14.25" customHeight="1">
      <c r="A1855" s="1" t="str">
        <f t="shared" si="350"/>
        <v>Giữ chỗ nhóm</v>
      </c>
      <c r="B1855" s="3" t="str">
        <f t="shared" si="351"/>
        <v>OK</v>
      </c>
      <c r="C1855" s="4" t="s">
        <v>7852</v>
      </c>
      <c r="D1855" s="4"/>
      <c r="E1855" s="4"/>
      <c r="F1855" s="4"/>
      <c r="G1855" s="4"/>
      <c r="H1855" s="4"/>
      <c r="I1855" s="4"/>
      <c r="J1855" s="4"/>
      <c r="K1855" s="4"/>
      <c r="L1855" s="4"/>
      <c r="M1855" s="4" t="s">
        <v>49</v>
      </c>
      <c r="N1855" s="4" t="s">
        <v>9</v>
      </c>
      <c r="O1855" s="4" t="s">
        <v>2639</v>
      </c>
      <c r="P1855" s="4"/>
      <c r="Q1855" s="4"/>
      <c r="R1855" s="4"/>
      <c r="S1855" s="4"/>
      <c r="T1855" s="4"/>
      <c r="U1855" s="4"/>
      <c r="V1855" s="4"/>
      <c r="W1855" s="4"/>
      <c r="X1855" s="4"/>
      <c r="Y1855" s="4"/>
      <c r="Z1855" s="4"/>
      <c r="AA1855" s="4">
        <v>1860.0</v>
      </c>
      <c r="AB1855" s="4" t="s">
        <v>47</v>
      </c>
      <c r="AC1855" s="4"/>
      <c r="AD1855" s="20" t="s">
        <v>1150</v>
      </c>
      <c r="AE1855" s="4"/>
      <c r="AF1855" s="4"/>
      <c r="AG1855" s="4"/>
      <c r="AH1855" s="4"/>
      <c r="AI1855" s="4"/>
      <c r="AJ1855" s="4"/>
      <c r="AK1855" s="4"/>
      <c r="AL1855" s="4"/>
      <c r="AM1855" s="4"/>
      <c r="AN1855" s="4"/>
      <c r="AO1855" s="4"/>
      <c r="AP1855" s="4" t="str">
        <f>VLOOKUP(AA1856,[1]Trộn!AA1855:AB4847,2,FALSE)</f>
        <v>#ERROR!</v>
      </c>
      <c r="AQ1855" s="4"/>
      <c r="AR1855" s="4"/>
      <c r="AS1855" s="4"/>
      <c r="AT1855" s="4"/>
      <c r="AU1855" s="4"/>
      <c r="AV1855" s="4"/>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c r="CL1855" s="4"/>
      <c r="CM1855" s="4"/>
    </row>
    <row r="1856" ht="14.25" customHeight="1">
      <c r="A1856" s="1" t="str">
        <f t="shared" si="350"/>
        <v/>
      </c>
      <c r="B1856" s="3">
        <f t="shared" si="351"/>
        <v>0</v>
      </c>
      <c r="C1856" s="4" t="s">
        <v>7852</v>
      </c>
      <c r="D1856" s="4"/>
      <c r="E1856" s="4"/>
      <c r="F1856" s="4" t="s">
        <v>8164</v>
      </c>
      <c r="G1856" s="4" t="s">
        <v>8165</v>
      </c>
      <c r="H1856" s="4"/>
      <c r="I1856" s="4"/>
      <c r="J1856" s="4" t="s">
        <v>3099</v>
      </c>
      <c r="K1856" s="4"/>
      <c r="L1856" s="4"/>
      <c r="M1856" s="4"/>
      <c r="N1856" s="4"/>
      <c r="O1856" s="4"/>
      <c r="P1856" s="4" t="s">
        <v>8533</v>
      </c>
      <c r="Q1856" s="4" t="s">
        <v>5</v>
      </c>
      <c r="R1856" s="4" t="s">
        <v>8534</v>
      </c>
      <c r="S1856" s="4" t="s">
        <v>7954</v>
      </c>
      <c r="T1856" s="4" t="s">
        <v>1751</v>
      </c>
      <c r="U1856" s="4" t="s">
        <v>7231</v>
      </c>
      <c r="V1856" s="4" t="s">
        <v>6795</v>
      </c>
      <c r="W1856" s="4" t="s">
        <v>387</v>
      </c>
      <c r="X1856" s="4" t="s">
        <v>171</v>
      </c>
      <c r="Y1856" s="4"/>
      <c r="Z1856" s="4" t="s">
        <v>8535</v>
      </c>
      <c r="AA1856" s="4">
        <v>1861.0</v>
      </c>
      <c r="AB1856" s="4" t="s">
        <v>49</v>
      </c>
      <c r="AC1856" s="4"/>
      <c r="AD1856" s="4"/>
      <c r="AE1856" s="4"/>
      <c r="AF1856" s="4"/>
      <c r="AG1856" s="4"/>
      <c r="AH1856" s="4"/>
      <c r="AI1856" s="4"/>
      <c r="AJ1856" s="4"/>
      <c r="AK1856" s="4"/>
      <c r="AL1856" s="4"/>
      <c r="AM1856" s="4"/>
      <c r="AN1856" s="4"/>
      <c r="AO1856" s="4"/>
      <c r="AP1856" s="4" t="str">
        <f>VLOOKUP(AA1857,[1]Trộn!AA1856:AB4848,2,FALSE)</f>
        <v>#ERROR!</v>
      </c>
      <c r="AQ1856" s="4"/>
      <c r="AR1856" s="4"/>
      <c r="AS1856" s="4"/>
      <c r="AT1856" s="4"/>
      <c r="AU1856" s="4"/>
      <c r="AV1856" s="4"/>
      <c r="AW1856" s="4"/>
      <c r="AX1856" s="4"/>
      <c r="AY1856" s="4"/>
      <c r="AZ1856" s="4"/>
      <c r="BA1856" s="4"/>
      <c r="BB1856" s="4"/>
      <c r="BC1856" s="4"/>
      <c r="BD1856" s="4"/>
      <c r="BE1856" s="4"/>
      <c r="BF1856" s="4"/>
      <c r="BG1856" s="4"/>
      <c r="BH1856" s="4"/>
      <c r="BI1856" s="4"/>
      <c r="BJ1856" s="4"/>
      <c r="BK1856" s="4"/>
      <c r="BL1856" s="4"/>
      <c r="BM1856" s="4"/>
      <c r="BN1856" s="4"/>
      <c r="BO1856" s="4"/>
      <c r="BP1856" s="4"/>
      <c r="BQ1856" s="4"/>
      <c r="BR1856" s="4"/>
      <c r="BS1856" s="4"/>
      <c r="BT1856" s="4"/>
      <c r="BU1856" s="4"/>
      <c r="BV1856" s="4"/>
      <c r="BW1856" s="4"/>
      <c r="BX1856" s="4"/>
      <c r="BY1856" s="4"/>
      <c r="BZ1856" s="4"/>
      <c r="CA1856" s="4"/>
      <c r="CB1856" s="4"/>
      <c r="CC1856" s="4"/>
      <c r="CD1856" s="4"/>
      <c r="CE1856" s="4"/>
      <c r="CF1856" s="4"/>
      <c r="CG1856" s="4"/>
      <c r="CH1856" s="4"/>
      <c r="CI1856" s="4"/>
      <c r="CJ1856" s="4"/>
      <c r="CK1856" s="4"/>
      <c r="CL1856" s="4"/>
      <c r="CM1856" s="4"/>
    </row>
    <row r="1857" ht="14.25" customHeight="1">
      <c r="A1857" s="1" t="str">
        <f t="shared" si="350"/>
        <v/>
      </c>
      <c r="B1857" s="3">
        <f t="shared" si="351"/>
        <v>0</v>
      </c>
      <c r="C1857" s="4" t="s">
        <v>7852</v>
      </c>
      <c r="D1857" s="4"/>
      <c r="E1857" s="4"/>
      <c r="F1857" s="4"/>
      <c r="G1857" s="4"/>
      <c r="H1857" s="4"/>
      <c r="I1857" s="4"/>
      <c r="J1857" s="4"/>
      <c r="K1857" s="4"/>
      <c r="L1857" s="4"/>
      <c r="M1857" s="4"/>
      <c r="N1857" s="4"/>
      <c r="O1857" s="4"/>
      <c r="P1857" s="4"/>
      <c r="Q1857" s="4" t="s">
        <v>5</v>
      </c>
      <c r="R1857" s="4" t="s">
        <v>8537</v>
      </c>
      <c r="S1857" s="4" t="s">
        <v>8243</v>
      </c>
      <c r="T1857" s="4" t="s">
        <v>8245</v>
      </c>
      <c r="U1857" s="4" t="s">
        <v>8246</v>
      </c>
      <c r="V1857" s="4" t="s">
        <v>8538</v>
      </c>
      <c r="W1857" s="4" t="s">
        <v>8247</v>
      </c>
      <c r="X1857" s="4"/>
      <c r="Y1857" s="4"/>
      <c r="Z1857" s="4" t="s">
        <v>7929</v>
      </c>
      <c r="AA1857" s="4">
        <v>1862.0</v>
      </c>
      <c r="AB1857" s="4" t="s">
        <v>49</v>
      </c>
      <c r="AC1857" s="4"/>
      <c r="AD1857" s="4"/>
      <c r="AE1857" s="4"/>
      <c r="AF1857" s="4"/>
      <c r="AG1857" s="4"/>
      <c r="AH1857" s="4"/>
      <c r="AI1857" s="4"/>
      <c r="AJ1857" s="4"/>
      <c r="AK1857" s="4"/>
      <c r="AL1857" s="4"/>
      <c r="AM1857" s="4"/>
      <c r="AN1857" s="4"/>
      <c r="AO1857" s="4"/>
      <c r="AP1857" s="4" t="str">
        <f>VLOOKUP(AA1858,[1]Trộn!AA1857:AB4849,2,FALSE)</f>
        <v>#ERROR!</v>
      </c>
      <c r="AQ1857" s="4"/>
      <c r="AR1857" s="4"/>
      <c r="AS1857" s="4"/>
      <c r="AT1857" s="4"/>
      <c r="AU1857" s="4"/>
      <c r="AV1857" s="4"/>
      <c r="AW1857" s="4"/>
      <c r="AX1857" s="4"/>
      <c r="AY1857" s="4"/>
      <c r="AZ1857" s="4"/>
      <c r="BA1857" s="4"/>
      <c r="BB1857" s="4"/>
      <c r="BC1857" s="4"/>
      <c r="BD1857" s="4"/>
      <c r="BE1857" s="4"/>
      <c r="BF1857" s="4"/>
      <c r="BG1857" s="4"/>
      <c r="BH1857" s="4"/>
      <c r="BI1857" s="4"/>
      <c r="BJ1857" s="4"/>
      <c r="BK1857" s="4"/>
      <c r="BL1857" s="4"/>
      <c r="BM1857" s="4"/>
      <c r="BN1857" s="4"/>
      <c r="BO1857" s="4"/>
      <c r="BP1857" s="4"/>
      <c r="BQ1857" s="4"/>
      <c r="BR1857" s="4"/>
      <c r="BS1857" s="4"/>
      <c r="BT1857" s="4"/>
      <c r="BU1857" s="4"/>
      <c r="BV1857" s="4"/>
      <c r="BW1857" s="4"/>
      <c r="BX1857" s="4"/>
      <c r="BY1857" s="4"/>
      <c r="BZ1857" s="4"/>
      <c r="CA1857" s="4"/>
      <c r="CB1857" s="4"/>
      <c r="CC1857" s="4"/>
      <c r="CD1857" s="4"/>
      <c r="CE1857" s="4"/>
      <c r="CF1857" s="4"/>
      <c r="CG1857" s="4"/>
      <c r="CH1857" s="4"/>
      <c r="CI1857" s="4"/>
      <c r="CJ1857" s="4"/>
      <c r="CK1857" s="4"/>
      <c r="CL1857" s="4"/>
      <c r="CM1857" s="4"/>
    </row>
    <row r="1858" ht="14.25" customHeight="1">
      <c r="A1858" s="1" t="str">
        <f t="shared" si="350"/>
        <v/>
      </c>
      <c r="B1858" s="3">
        <f t="shared" si="351"/>
        <v>0</v>
      </c>
      <c r="C1858" s="4" t="s">
        <v>7852</v>
      </c>
      <c r="D1858" s="4"/>
      <c r="E1858" s="4"/>
      <c r="F1858" s="4"/>
      <c r="G1858" s="4"/>
      <c r="H1858" s="4"/>
      <c r="I1858" s="4"/>
      <c r="J1858" s="4"/>
      <c r="K1858" s="4"/>
      <c r="L1858" s="4"/>
      <c r="M1858" s="4"/>
      <c r="N1858" s="4"/>
      <c r="O1858" s="4"/>
      <c r="P1858" s="4"/>
      <c r="Q1858" s="4" t="s">
        <v>5</v>
      </c>
      <c r="R1858" s="4" t="s">
        <v>8539</v>
      </c>
      <c r="S1858" s="4" t="s">
        <v>7954</v>
      </c>
      <c r="T1858" s="4" t="s">
        <v>1751</v>
      </c>
      <c r="U1858" s="4" t="s">
        <v>1750</v>
      </c>
      <c r="V1858" s="4" t="s">
        <v>6795</v>
      </c>
      <c r="W1858" s="4" t="s">
        <v>387</v>
      </c>
      <c r="X1858" s="4"/>
      <c r="Y1858" s="4"/>
      <c r="Z1858" s="4" t="s">
        <v>8540</v>
      </c>
      <c r="AA1858" s="4">
        <v>1863.0</v>
      </c>
      <c r="AB1858" s="4" t="s">
        <v>49</v>
      </c>
      <c r="AC1858" s="4"/>
      <c r="AD1858" s="4"/>
      <c r="AE1858" s="4"/>
      <c r="AF1858" s="4"/>
      <c r="AG1858" s="4"/>
      <c r="AH1858" s="4"/>
      <c r="AI1858" s="4"/>
      <c r="AJ1858" s="4"/>
      <c r="AK1858" s="4"/>
      <c r="AL1858" s="4"/>
      <c r="AM1858" s="4"/>
      <c r="AN1858" s="4"/>
      <c r="AO1858" s="4"/>
      <c r="AP1858" s="4" t="str">
        <f>VLOOKUP(AA1859,[1]Trộn!AA1858:AB4850,2,FALSE)</f>
        <v>#ERROR!</v>
      </c>
      <c r="AQ1858" s="4"/>
      <c r="AR1858" s="4"/>
      <c r="AS1858" s="4"/>
      <c r="AT1858" s="4"/>
      <c r="AU1858" s="4"/>
      <c r="AV1858" s="4"/>
      <c r="AW1858" s="4"/>
      <c r="AX1858" s="4"/>
      <c r="AY1858" s="4"/>
      <c r="AZ1858" s="4"/>
      <c r="BA1858" s="4"/>
      <c r="BB1858" s="4"/>
      <c r="BC1858" s="4"/>
      <c r="BD1858" s="4"/>
      <c r="BE1858" s="4"/>
      <c r="BF1858" s="4"/>
      <c r="BG1858" s="4"/>
      <c r="BH1858" s="4"/>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c r="CM1858" s="4"/>
    </row>
    <row r="1859" ht="14.25" customHeight="1">
      <c r="A1859" s="1" t="str">
        <f t="shared" si="350"/>
        <v/>
      </c>
      <c r="B1859" s="3">
        <f t="shared" si="351"/>
        <v>0</v>
      </c>
      <c r="C1859" s="4" t="s">
        <v>7852</v>
      </c>
      <c r="D1859" s="4"/>
      <c r="E1859" s="4"/>
      <c r="F1859" s="4"/>
      <c r="G1859" s="4"/>
      <c r="H1859" s="4"/>
      <c r="I1859" s="4"/>
      <c r="J1859" s="4"/>
      <c r="K1859" s="4"/>
      <c r="L1859" s="4"/>
      <c r="M1859" s="4"/>
      <c r="N1859" s="4"/>
      <c r="O1859" s="4"/>
      <c r="P1859" s="4"/>
      <c r="Q1859" s="4" t="s">
        <v>5</v>
      </c>
      <c r="R1859" s="4" t="s">
        <v>8541</v>
      </c>
      <c r="S1859" s="4" t="s">
        <v>8542</v>
      </c>
      <c r="T1859" s="4" t="s">
        <v>8543</v>
      </c>
      <c r="U1859" s="4" t="s">
        <v>8544</v>
      </c>
      <c r="V1859" s="4" t="s">
        <v>8545</v>
      </c>
      <c r="W1859" s="4" t="s">
        <v>8546</v>
      </c>
      <c r="X1859" s="4"/>
      <c r="Y1859" s="4"/>
      <c r="Z1859" s="4" t="s">
        <v>8547</v>
      </c>
      <c r="AA1859" s="4">
        <v>1864.0</v>
      </c>
      <c r="AB1859" s="4" t="s">
        <v>49</v>
      </c>
      <c r="AC1859" s="4"/>
      <c r="AD1859" s="4"/>
      <c r="AE1859" s="4"/>
      <c r="AF1859" s="4"/>
      <c r="AG1859" s="4"/>
      <c r="AH1859" s="4"/>
      <c r="AI1859" s="4"/>
      <c r="AJ1859" s="4"/>
      <c r="AK1859" s="4"/>
      <c r="AL1859" s="4"/>
      <c r="AM1859" s="4"/>
      <c r="AN1859" s="4"/>
      <c r="AO1859" s="4"/>
      <c r="AP1859" s="4" t="str">
        <f>VLOOKUP(AA1860,[1]Trộn!AA1859:AB4851,2,FALSE)</f>
        <v>#ERROR!</v>
      </c>
      <c r="AQ1859" s="4"/>
      <c r="AR1859" s="4"/>
      <c r="AS1859" s="4"/>
      <c r="AT1859" s="4"/>
      <c r="AU1859" s="4"/>
      <c r="AV1859" s="4"/>
      <c r="AW1859" s="4"/>
      <c r="AX1859" s="4"/>
      <c r="AY1859" s="4"/>
      <c r="AZ1859" s="4"/>
      <c r="BA1859" s="4"/>
      <c r="BB1859" s="4"/>
      <c r="BC1859" s="4"/>
      <c r="BD1859" s="4"/>
      <c r="BE1859" s="4"/>
      <c r="BF1859" s="4"/>
      <c r="BG1859" s="4"/>
      <c r="BH1859" s="4"/>
      <c r="BI1859" s="4"/>
      <c r="BJ1859" s="4"/>
      <c r="BK1859" s="4"/>
      <c r="BL1859" s="4"/>
      <c r="BM1859" s="4"/>
      <c r="BN1859" s="4"/>
      <c r="BO1859" s="4"/>
      <c r="BP1859" s="4"/>
      <c r="BQ1859" s="4"/>
      <c r="BR1859" s="4"/>
      <c r="BS1859" s="4"/>
      <c r="BT1859" s="4"/>
      <c r="BU1859" s="4"/>
      <c r="BV1859" s="4"/>
      <c r="BW1859" s="4"/>
      <c r="BX1859" s="4"/>
      <c r="BY1859" s="4"/>
      <c r="BZ1859" s="4"/>
      <c r="CA1859" s="4"/>
      <c r="CB1859" s="4"/>
      <c r="CC1859" s="4"/>
      <c r="CD1859" s="4"/>
      <c r="CE1859" s="4"/>
      <c r="CF1859" s="4"/>
      <c r="CG1859" s="4"/>
      <c r="CH1859" s="4"/>
      <c r="CI1859" s="4"/>
      <c r="CJ1859" s="4"/>
      <c r="CK1859" s="4"/>
      <c r="CL1859" s="4"/>
      <c r="CM1859" s="4"/>
    </row>
    <row r="1860" ht="14.25" customHeight="1">
      <c r="A1860" s="1" t="str">
        <f t="shared" si="350"/>
        <v/>
      </c>
      <c r="B1860" s="3">
        <f t="shared" si="351"/>
        <v>0</v>
      </c>
      <c r="C1860" s="4" t="s">
        <v>7852</v>
      </c>
      <c r="D1860" s="4"/>
      <c r="E1860" s="4"/>
      <c r="F1860" s="4"/>
      <c r="G1860" s="4"/>
      <c r="H1860" s="4"/>
      <c r="I1860" s="4"/>
      <c r="J1860" s="4"/>
      <c r="K1860" s="4"/>
      <c r="L1860" s="4"/>
      <c r="M1860" s="4"/>
      <c r="N1860" s="4"/>
      <c r="O1860" s="4"/>
      <c r="P1860" s="4"/>
      <c r="Q1860" s="4" t="s">
        <v>5</v>
      </c>
      <c r="R1860" s="4" t="s">
        <v>8548</v>
      </c>
      <c r="S1860" s="4" t="s">
        <v>7954</v>
      </c>
      <c r="T1860" s="4" t="s">
        <v>8520</v>
      </c>
      <c r="U1860" s="4" t="s">
        <v>7797</v>
      </c>
      <c r="V1860" s="4" t="s">
        <v>7796</v>
      </c>
      <c r="W1860" s="4" t="s">
        <v>8549</v>
      </c>
      <c r="X1860" s="4" t="s">
        <v>150</v>
      </c>
      <c r="Y1860" s="4"/>
      <c r="Z1860" s="4" t="s">
        <v>8550</v>
      </c>
      <c r="AA1860" s="4">
        <v>1865.0</v>
      </c>
      <c r="AB1860" s="4" t="s">
        <v>49</v>
      </c>
      <c r="AC1860" s="4"/>
      <c r="AD1860" s="4"/>
      <c r="AE1860" s="4"/>
      <c r="AF1860" s="4"/>
      <c r="AG1860" s="4"/>
      <c r="AH1860" s="4"/>
      <c r="AI1860" s="4"/>
      <c r="AJ1860" s="4"/>
      <c r="AK1860" s="4"/>
      <c r="AL1860" s="4"/>
      <c r="AM1860" s="4"/>
      <c r="AN1860" s="4"/>
      <c r="AO1860" s="4"/>
      <c r="AP1860" s="4" t="str">
        <f>VLOOKUP(AA1861,[1]Trộn!AA1860:AB4852,2,FALSE)</f>
        <v>#ERROR!</v>
      </c>
      <c r="AQ1860" s="4"/>
      <c r="AR1860" s="4"/>
      <c r="AS1860" s="4"/>
      <c r="AT1860" s="4"/>
      <c r="AU1860" s="4"/>
      <c r="AV1860" s="4"/>
      <c r="AW1860" s="4"/>
      <c r="AX1860" s="4"/>
      <c r="AY1860" s="4"/>
      <c r="AZ1860" s="4"/>
      <c r="BA1860" s="4"/>
      <c r="BB1860" s="4"/>
      <c r="BC1860" s="4"/>
      <c r="BD1860" s="4"/>
      <c r="BE1860" s="4"/>
      <c r="BF1860" s="4"/>
      <c r="BG1860" s="4"/>
      <c r="BH1860" s="4"/>
      <c r="BI1860" s="4"/>
      <c r="BJ1860" s="4"/>
      <c r="BK1860" s="4"/>
      <c r="BL1860" s="4"/>
      <c r="BM1860" s="4"/>
      <c r="BN1860" s="4"/>
      <c r="BO1860" s="4"/>
      <c r="BP1860" s="4"/>
      <c r="BQ1860" s="4"/>
      <c r="BR1860" s="4"/>
      <c r="BS1860" s="4"/>
      <c r="BT1860" s="4"/>
      <c r="BU1860" s="4"/>
      <c r="BV1860" s="4"/>
      <c r="BW1860" s="4"/>
      <c r="BX1860" s="4"/>
      <c r="BY1860" s="4"/>
      <c r="BZ1860" s="4"/>
      <c r="CA1860" s="4"/>
      <c r="CB1860" s="4"/>
      <c r="CC1860" s="4"/>
      <c r="CD1860" s="4"/>
      <c r="CE1860" s="4"/>
      <c r="CF1860" s="4"/>
      <c r="CG1860" s="4"/>
      <c r="CH1860" s="4"/>
      <c r="CI1860" s="4"/>
      <c r="CJ1860" s="4"/>
      <c r="CK1860" s="4"/>
      <c r="CL1860" s="4"/>
      <c r="CM1860" s="4"/>
    </row>
    <row r="1861" ht="14.25" customHeight="1">
      <c r="A1861" s="1" t="str">
        <f t="shared" si="350"/>
        <v/>
      </c>
      <c r="B1861" s="3">
        <f t="shared" si="351"/>
        <v>0</v>
      </c>
      <c r="C1861" s="4" t="s">
        <v>7852</v>
      </c>
      <c r="D1861" s="4"/>
      <c r="E1861" s="4"/>
      <c r="F1861" s="4"/>
      <c r="G1861" s="4"/>
      <c r="H1861" s="4"/>
      <c r="I1861" s="4"/>
      <c r="J1861" s="4"/>
      <c r="K1861" s="4"/>
      <c r="L1861" s="4"/>
      <c r="M1861" s="4"/>
      <c r="N1861" s="4"/>
      <c r="O1861" s="4"/>
      <c r="P1861" s="4"/>
      <c r="Q1861" s="4" t="s">
        <v>5</v>
      </c>
      <c r="R1861" s="4" t="s">
        <v>8552</v>
      </c>
      <c r="S1861" s="4" t="s">
        <v>8553</v>
      </c>
      <c r="T1861" s="4" t="s">
        <v>8554</v>
      </c>
      <c r="U1861" s="4" t="s">
        <v>8555</v>
      </c>
      <c r="V1861" s="4" t="s">
        <v>8556</v>
      </c>
      <c r="W1861" s="4" t="s">
        <v>8557</v>
      </c>
      <c r="X1861" s="4"/>
      <c r="Y1861" s="4"/>
      <c r="Z1861" s="4" t="s">
        <v>8558</v>
      </c>
      <c r="AA1861" s="4">
        <v>1866.0</v>
      </c>
      <c r="AB1861" s="4" t="s">
        <v>49</v>
      </c>
      <c r="AC1861" s="4"/>
      <c r="AD1861" s="4"/>
      <c r="AE1861" s="4"/>
      <c r="AF1861" s="4"/>
      <c r="AG1861" s="4"/>
      <c r="AH1861" s="4"/>
      <c r="AI1861" s="4"/>
      <c r="AJ1861" s="4"/>
      <c r="AK1861" s="4"/>
      <c r="AL1861" s="4"/>
      <c r="AM1861" s="4"/>
      <c r="AN1861" s="4"/>
      <c r="AO1861" s="4"/>
      <c r="AP1861" s="4" t="str">
        <f>VLOOKUP(AA1862,[1]Trộn!AA1861:AB4853,2,FALSE)</f>
        <v>#ERROR!</v>
      </c>
      <c r="AQ1861" s="4"/>
      <c r="AR1861" s="4"/>
      <c r="AS1861" s="4"/>
      <c r="AT1861" s="4"/>
      <c r="AU1861" s="4"/>
      <c r="AV1861" s="4"/>
      <c r="AW1861" s="4"/>
      <c r="AX1861" s="4"/>
      <c r="AY1861" s="4"/>
      <c r="AZ1861" s="4"/>
      <c r="BA1861" s="4"/>
      <c r="BB1861" s="4"/>
      <c r="BC1861" s="4"/>
      <c r="BD1861" s="4"/>
      <c r="BE1861" s="4"/>
      <c r="BF1861" s="4"/>
      <c r="BG1861" s="4"/>
      <c r="BH1861" s="4"/>
      <c r="BI1861" s="4"/>
      <c r="BJ1861" s="4"/>
      <c r="BK1861" s="4"/>
      <c r="BL1861" s="4"/>
      <c r="BM1861" s="4"/>
      <c r="BN1861" s="4"/>
      <c r="BO1861" s="4"/>
      <c r="BP1861" s="4"/>
      <c r="BQ1861" s="4"/>
      <c r="BR1861" s="4"/>
      <c r="BS1861" s="4"/>
      <c r="BT1861" s="4"/>
      <c r="BU1861" s="4"/>
      <c r="BV1861" s="4"/>
      <c r="BW1861" s="4"/>
      <c r="BX1861" s="4"/>
      <c r="BY1861" s="4"/>
      <c r="BZ1861" s="4"/>
      <c r="CA1861" s="4"/>
      <c r="CB1861" s="4"/>
      <c r="CC1861" s="4"/>
      <c r="CD1861" s="4"/>
      <c r="CE1861" s="4"/>
      <c r="CF1861" s="4"/>
      <c r="CG1861" s="4"/>
      <c r="CH1861" s="4"/>
      <c r="CI1861" s="4"/>
      <c r="CJ1861" s="4"/>
      <c r="CK1861" s="4"/>
      <c r="CL1861" s="4"/>
      <c r="CM1861" s="4"/>
    </row>
    <row r="1862" ht="14.25" customHeight="1">
      <c r="A1862" s="1" t="str">
        <f t="shared" si="350"/>
        <v/>
      </c>
      <c r="B1862" s="3">
        <f t="shared" si="351"/>
        <v>0</v>
      </c>
      <c r="C1862" s="4" t="s">
        <v>7852</v>
      </c>
      <c r="D1862" s="4"/>
      <c r="E1862" s="4"/>
      <c r="F1862" s="4"/>
      <c r="G1862" s="4"/>
      <c r="H1862" s="4"/>
      <c r="I1862" s="4"/>
      <c r="J1862" s="4"/>
      <c r="K1862" s="4"/>
      <c r="L1862" s="4"/>
      <c r="M1862" s="4"/>
      <c r="N1862" s="4"/>
      <c r="O1862" s="4"/>
      <c r="P1862" s="4"/>
      <c r="Q1862" s="4" t="s">
        <v>5</v>
      </c>
      <c r="R1862" s="4" t="s">
        <v>8559</v>
      </c>
      <c r="S1862" s="4" t="s">
        <v>7954</v>
      </c>
      <c r="T1862" s="4" t="s">
        <v>8520</v>
      </c>
      <c r="U1862" s="4" t="s">
        <v>7797</v>
      </c>
      <c r="V1862" s="4" t="s">
        <v>7796</v>
      </c>
      <c r="W1862" s="4" t="s">
        <v>8243</v>
      </c>
      <c r="X1862" s="4" t="s">
        <v>150</v>
      </c>
      <c r="Y1862" s="4"/>
      <c r="Z1862" s="4" t="s">
        <v>8560</v>
      </c>
      <c r="AA1862" s="4">
        <v>1867.0</v>
      </c>
      <c r="AB1862" s="4" t="s">
        <v>49</v>
      </c>
      <c r="AC1862" s="4"/>
      <c r="AD1862" s="4"/>
      <c r="AE1862" s="4"/>
      <c r="AF1862" s="4"/>
      <c r="AG1862" s="4"/>
      <c r="AH1862" s="4"/>
      <c r="AI1862" s="4"/>
      <c r="AJ1862" s="4"/>
      <c r="AK1862" s="4"/>
      <c r="AL1862" s="4"/>
      <c r="AM1862" s="4"/>
      <c r="AN1862" s="4"/>
      <c r="AO1862" s="4"/>
      <c r="AP1862" s="4" t="str">
        <f>VLOOKUP(AA1863,[1]Trộn!AA1862:AB4854,2,FALSE)</f>
        <v>#ERROR!</v>
      </c>
      <c r="AQ1862" s="4"/>
      <c r="AR1862" s="4"/>
      <c r="AS1862" s="4"/>
      <c r="AT1862" s="4"/>
      <c r="AU1862" s="4"/>
      <c r="AV1862" s="4"/>
      <c r="AW1862" s="4"/>
      <c r="AX1862" s="4"/>
      <c r="AY1862" s="4"/>
      <c r="AZ1862" s="4"/>
      <c r="BA1862" s="4"/>
      <c r="BB1862" s="4"/>
      <c r="BC1862" s="4"/>
      <c r="BD1862" s="4"/>
      <c r="BE1862" s="4"/>
      <c r="BF1862" s="4"/>
      <c r="BG1862" s="4"/>
      <c r="BH1862" s="4"/>
      <c r="BI1862" s="4"/>
      <c r="BJ1862" s="4"/>
      <c r="BK1862" s="4"/>
      <c r="BL1862" s="4"/>
      <c r="BM1862" s="4"/>
      <c r="BN1862" s="4"/>
      <c r="BO1862" s="4"/>
      <c r="BP1862" s="4"/>
      <c r="BQ1862" s="4"/>
      <c r="BR1862" s="4"/>
      <c r="BS1862" s="4"/>
      <c r="BT1862" s="4"/>
      <c r="BU1862" s="4"/>
      <c r="BV1862" s="4"/>
      <c r="BW1862" s="4"/>
      <c r="BX1862" s="4"/>
      <c r="BY1862" s="4"/>
      <c r="BZ1862" s="4"/>
      <c r="CA1862" s="4"/>
      <c r="CB1862" s="4"/>
      <c r="CC1862" s="4"/>
      <c r="CD1862" s="4"/>
      <c r="CE1862" s="4"/>
      <c r="CF1862" s="4"/>
      <c r="CG1862" s="4"/>
      <c r="CH1862" s="4"/>
      <c r="CI1862" s="4"/>
      <c r="CJ1862" s="4"/>
      <c r="CK1862" s="4"/>
      <c r="CL1862" s="4"/>
      <c r="CM1862" s="4"/>
    </row>
    <row r="1863" ht="14.25" customHeight="1">
      <c r="A1863" s="1" t="str">
        <f t="shared" si="350"/>
        <v/>
      </c>
      <c r="B1863" s="3">
        <f t="shared" si="351"/>
        <v>0</v>
      </c>
      <c r="C1863" s="4" t="s">
        <v>7852</v>
      </c>
      <c r="D1863" s="4"/>
      <c r="E1863" s="4"/>
      <c r="F1863" s="4"/>
      <c r="G1863" s="4"/>
      <c r="H1863" s="4"/>
      <c r="I1863" s="4"/>
      <c r="J1863" s="4"/>
      <c r="K1863" s="4"/>
      <c r="L1863" s="4"/>
      <c r="M1863" s="4"/>
      <c r="N1863" s="4"/>
      <c r="O1863" s="4"/>
      <c r="P1863" s="4"/>
      <c r="Q1863" s="4" t="s">
        <v>5</v>
      </c>
      <c r="R1863" s="4" t="s">
        <v>8561</v>
      </c>
      <c r="S1863" s="4" t="s">
        <v>8553</v>
      </c>
      <c r="T1863" s="4" t="s">
        <v>8554</v>
      </c>
      <c r="U1863" s="4" t="s">
        <v>8555</v>
      </c>
      <c r="V1863" s="4" t="s">
        <v>8556</v>
      </c>
      <c r="W1863" s="4" t="s">
        <v>8562</v>
      </c>
      <c r="X1863" s="4" t="s">
        <v>150</v>
      </c>
      <c r="Y1863" s="4"/>
      <c r="Z1863" s="4" t="s">
        <v>8563</v>
      </c>
      <c r="AA1863" s="4">
        <v>1868.0</v>
      </c>
      <c r="AB1863" s="4" t="s">
        <v>49</v>
      </c>
      <c r="AC1863" s="4"/>
      <c r="AD1863" s="4"/>
      <c r="AE1863" s="4"/>
      <c r="AF1863" s="4"/>
      <c r="AG1863" s="4"/>
      <c r="AH1863" s="4"/>
      <c r="AI1863" s="4"/>
      <c r="AJ1863" s="4"/>
      <c r="AK1863" s="4"/>
      <c r="AL1863" s="4"/>
      <c r="AM1863" s="4"/>
      <c r="AN1863" s="4"/>
      <c r="AO1863" s="4"/>
      <c r="AP1863" s="4" t="str">
        <f>VLOOKUP(AA1864,[1]Trộn!AA1863:AB4855,2,FALSE)</f>
        <v>#ERROR!</v>
      </c>
      <c r="AQ1863" s="4"/>
      <c r="AR1863" s="4"/>
      <c r="AS1863" s="4"/>
      <c r="AT1863" s="4"/>
      <c r="AU1863" s="4"/>
      <c r="AV1863" s="4"/>
      <c r="AW1863" s="4"/>
      <c r="AX1863" s="4"/>
      <c r="AY1863" s="4"/>
      <c r="AZ1863" s="4"/>
      <c r="BA1863" s="4"/>
      <c r="BB1863" s="4"/>
      <c r="BC1863" s="4"/>
      <c r="BD1863" s="4"/>
      <c r="BE1863" s="4"/>
      <c r="BF1863" s="4"/>
      <c r="BG1863" s="4"/>
      <c r="BH1863" s="4"/>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c r="CL1863" s="4"/>
      <c r="CM1863" s="4"/>
    </row>
    <row r="1864" ht="14.25" customHeight="1">
      <c r="A1864" s="1" t="str">
        <f t="shared" si="350"/>
        <v/>
      </c>
      <c r="B1864" s="3">
        <f t="shared" si="351"/>
        <v>0</v>
      </c>
      <c r="C1864" s="4" t="s">
        <v>7852</v>
      </c>
      <c r="D1864" s="4"/>
      <c r="E1864" s="4"/>
      <c r="F1864" s="4"/>
      <c r="G1864" s="4"/>
      <c r="H1864" s="4"/>
      <c r="I1864" s="4"/>
      <c r="J1864" s="4"/>
      <c r="K1864" s="4"/>
      <c r="L1864" s="4"/>
      <c r="M1864" s="4"/>
      <c r="N1864" s="4"/>
      <c r="O1864" s="4"/>
      <c r="P1864" s="4"/>
      <c r="Q1864" s="4" t="s">
        <v>5</v>
      </c>
      <c r="R1864" s="4" t="s">
        <v>8552</v>
      </c>
      <c r="S1864" s="4" t="s">
        <v>8553</v>
      </c>
      <c r="T1864" s="4" t="s">
        <v>8554</v>
      </c>
      <c r="U1864" s="4" t="s">
        <v>8555</v>
      </c>
      <c r="V1864" s="4" t="s">
        <v>8556</v>
      </c>
      <c r="W1864" s="4" t="s">
        <v>8562</v>
      </c>
      <c r="X1864" s="4" t="s">
        <v>150</v>
      </c>
      <c r="Y1864" s="4"/>
      <c r="Z1864" s="4" t="s">
        <v>8564</v>
      </c>
      <c r="AA1864" s="4">
        <v>1869.0</v>
      </c>
      <c r="AB1864" s="4" t="s">
        <v>49</v>
      </c>
      <c r="AC1864" s="4"/>
      <c r="AD1864" s="4"/>
      <c r="AE1864" s="4"/>
      <c r="AF1864" s="4"/>
      <c r="AG1864" s="4"/>
      <c r="AH1864" s="4"/>
      <c r="AI1864" s="4"/>
      <c r="AJ1864" s="4"/>
      <c r="AK1864" s="4"/>
      <c r="AL1864" s="4"/>
      <c r="AM1864" s="4"/>
      <c r="AN1864" s="4"/>
      <c r="AO1864" s="4"/>
      <c r="AP1864" s="4" t="str">
        <f>VLOOKUP(AA1865,[1]Trộn!AA1864:AB4856,2,FALSE)</f>
        <v>#ERROR!</v>
      </c>
      <c r="AQ1864" s="4"/>
      <c r="AR1864" s="4"/>
      <c r="AS1864" s="4"/>
      <c r="AT1864" s="4"/>
      <c r="AU1864" s="4"/>
      <c r="AV1864" s="4"/>
      <c r="AW1864" s="4"/>
      <c r="AX1864" s="4"/>
      <c r="AY1864" s="4"/>
      <c r="AZ1864" s="4"/>
      <c r="BA1864" s="4"/>
      <c r="BB1864" s="4"/>
      <c r="BC1864" s="4"/>
      <c r="BD1864" s="4"/>
      <c r="BE1864" s="4"/>
      <c r="BF1864" s="4"/>
      <c r="BG1864" s="4"/>
      <c r="BH1864" s="4"/>
      <c r="BI1864" s="4"/>
      <c r="BJ1864" s="4"/>
      <c r="BK1864" s="4"/>
      <c r="BL1864" s="4"/>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c r="CL1864" s="4"/>
      <c r="CM1864" s="4"/>
    </row>
    <row r="1865" ht="14.25" customHeight="1">
      <c r="A1865" s="1" t="str">
        <f t="shared" si="350"/>
        <v/>
      </c>
      <c r="B1865" s="3">
        <f t="shared" si="351"/>
        <v>0</v>
      </c>
      <c r="C1865" s="4" t="s">
        <v>7852</v>
      </c>
      <c r="D1865" s="4"/>
      <c r="E1865" s="4"/>
      <c r="F1865" s="4"/>
      <c r="G1865" s="4"/>
      <c r="H1865" s="4"/>
      <c r="I1865" s="4"/>
      <c r="J1865" s="4"/>
      <c r="K1865" s="4"/>
      <c r="L1865" s="4"/>
      <c r="M1865" s="4"/>
      <c r="N1865" s="4"/>
      <c r="O1865" s="4"/>
      <c r="P1865" s="4"/>
      <c r="Q1865" s="4" t="s">
        <v>5</v>
      </c>
      <c r="R1865" s="4" t="s">
        <v>8565</v>
      </c>
      <c r="S1865" s="4" t="s">
        <v>8542</v>
      </c>
      <c r="T1865" s="4" t="s">
        <v>8543</v>
      </c>
      <c r="U1865" s="4" t="s">
        <v>8544</v>
      </c>
      <c r="V1865" s="4" t="s">
        <v>8545</v>
      </c>
      <c r="W1865" s="4" t="s">
        <v>8546</v>
      </c>
      <c r="X1865" s="4"/>
      <c r="Y1865" s="4"/>
      <c r="Z1865" s="4" t="s">
        <v>1076</v>
      </c>
      <c r="AA1865" s="4">
        <v>1870.0</v>
      </c>
      <c r="AB1865" s="4" t="s">
        <v>49</v>
      </c>
      <c r="AC1865" s="4"/>
      <c r="AD1865" s="4"/>
      <c r="AE1865" s="4"/>
      <c r="AF1865" s="4"/>
      <c r="AG1865" s="4"/>
      <c r="AH1865" s="4"/>
      <c r="AI1865" s="4"/>
      <c r="AJ1865" s="4"/>
      <c r="AK1865" s="4"/>
      <c r="AL1865" s="4"/>
      <c r="AM1865" s="4"/>
      <c r="AN1865" s="4"/>
      <c r="AO1865" s="4"/>
      <c r="AP1865" s="4" t="str">
        <f>VLOOKUP(AA1866,[1]Trộn!AA1865:AB4857,2,FALSE)</f>
        <v>#ERROR!</v>
      </c>
      <c r="AQ1865" s="4"/>
      <c r="AR1865" s="4"/>
      <c r="AS1865" s="4"/>
      <c r="AT1865" s="4"/>
      <c r="AU1865" s="4"/>
      <c r="AV1865" s="4"/>
      <c r="AW1865" s="4"/>
      <c r="AX1865" s="4"/>
      <c r="AY1865" s="4"/>
      <c r="AZ1865" s="4"/>
      <c r="BA1865" s="4"/>
      <c r="BB1865" s="4"/>
      <c r="BC1865" s="4"/>
      <c r="BD1865" s="4"/>
      <c r="BE1865" s="4"/>
      <c r="BF1865" s="4"/>
      <c r="BG1865" s="4"/>
      <c r="BH1865" s="4"/>
      <c r="BI1865" s="4"/>
      <c r="BJ1865" s="4"/>
      <c r="BK1865" s="4"/>
      <c r="BL1865" s="4"/>
      <c r="BM1865" s="4"/>
      <c r="BN1865" s="4"/>
      <c r="BO1865" s="4"/>
      <c r="BP1865" s="4"/>
      <c r="BQ1865" s="4"/>
      <c r="BR1865" s="4"/>
      <c r="BS1865" s="4"/>
      <c r="BT1865" s="4"/>
      <c r="BU1865" s="4"/>
      <c r="BV1865" s="4"/>
      <c r="BW1865" s="4"/>
      <c r="BX1865" s="4"/>
      <c r="BY1865" s="4"/>
      <c r="BZ1865" s="4"/>
      <c r="CA1865" s="4"/>
      <c r="CB1865" s="4"/>
      <c r="CC1865" s="4"/>
      <c r="CD1865" s="4"/>
      <c r="CE1865" s="4"/>
      <c r="CF1865" s="4"/>
      <c r="CG1865" s="4"/>
      <c r="CH1865" s="4"/>
      <c r="CI1865" s="4"/>
      <c r="CJ1865" s="4"/>
      <c r="CK1865" s="4"/>
      <c r="CL1865" s="4"/>
      <c r="CM1865" s="4"/>
    </row>
    <row r="1866" ht="14.25" customHeight="1">
      <c r="A1866" s="1" t="str">
        <f t="shared" si="350"/>
        <v/>
      </c>
      <c r="B1866" s="3">
        <f t="shared" si="351"/>
        <v>0</v>
      </c>
      <c r="C1866" s="4" t="s">
        <v>7852</v>
      </c>
      <c r="D1866" s="4"/>
      <c r="E1866" s="4"/>
      <c r="F1866" s="4"/>
      <c r="G1866" s="4"/>
      <c r="H1866" s="4"/>
      <c r="I1866" s="4"/>
      <c r="J1866" s="4"/>
      <c r="K1866" s="4"/>
      <c r="L1866" s="4"/>
      <c r="M1866" s="4"/>
      <c r="N1866" s="4"/>
      <c r="O1866" s="4"/>
      <c r="P1866" s="4"/>
      <c r="Q1866" s="4" t="s">
        <v>9</v>
      </c>
      <c r="R1866" s="4" t="s">
        <v>8566</v>
      </c>
      <c r="S1866" s="4"/>
      <c r="T1866" s="4"/>
      <c r="U1866" s="4"/>
      <c r="V1866" s="4"/>
      <c r="W1866" s="4"/>
      <c r="X1866" s="4"/>
      <c r="Y1866" s="4"/>
      <c r="Z1866" s="4" t="s">
        <v>8567</v>
      </c>
      <c r="AA1866" s="4">
        <v>1871.0</v>
      </c>
      <c r="AB1866" s="4" t="s">
        <v>49</v>
      </c>
      <c r="AC1866" s="4"/>
      <c r="AD1866" s="4"/>
      <c r="AE1866" s="4"/>
      <c r="AF1866" s="4"/>
      <c r="AG1866" s="4"/>
      <c r="AH1866" s="4"/>
      <c r="AI1866" s="4"/>
      <c r="AJ1866" s="4"/>
      <c r="AK1866" s="4"/>
      <c r="AL1866" s="4"/>
      <c r="AM1866" s="4"/>
      <c r="AN1866" s="4"/>
      <c r="AO1866" s="4"/>
      <c r="AP1866" s="4" t="str">
        <f>VLOOKUP(AA1867,[1]Trộn!AA1866:AB4858,2,FALSE)</f>
        <v>#ERROR!</v>
      </c>
      <c r="AQ1866" s="4"/>
      <c r="AR1866" s="4"/>
      <c r="AS1866" s="4"/>
      <c r="AT1866" s="4"/>
      <c r="AU1866" s="4"/>
      <c r="AV1866" s="4"/>
      <c r="AW1866" s="4"/>
      <c r="AX1866" s="4"/>
      <c r="AY1866" s="4"/>
      <c r="AZ1866" s="4"/>
      <c r="BA1866" s="4"/>
      <c r="BB1866" s="4"/>
      <c r="BC1866" s="4"/>
      <c r="BD1866" s="4"/>
      <c r="BE1866" s="4"/>
      <c r="BF1866" s="4"/>
      <c r="BG1866" s="4"/>
      <c r="BH1866" s="4"/>
      <c r="BI1866" s="4"/>
      <c r="BJ1866" s="4"/>
      <c r="BK1866" s="4"/>
      <c r="BL1866" s="4"/>
      <c r="BM1866" s="4"/>
      <c r="BN1866" s="4"/>
      <c r="BO1866" s="4"/>
      <c r="BP1866" s="4"/>
      <c r="BQ1866" s="4"/>
      <c r="BR1866" s="4"/>
      <c r="BS1866" s="4"/>
      <c r="BT1866" s="4"/>
      <c r="BU1866" s="4"/>
      <c r="BV1866" s="4"/>
      <c r="BW1866" s="4"/>
      <c r="BX1866" s="4"/>
      <c r="BY1866" s="4"/>
      <c r="BZ1866" s="4"/>
      <c r="CA1866" s="4"/>
      <c r="CB1866" s="4"/>
      <c r="CC1866" s="4"/>
      <c r="CD1866" s="4"/>
      <c r="CE1866" s="4"/>
      <c r="CF1866" s="4"/>
      <c r="CG1866" s="4"/>
      <c r="CH1866" s="4"/>
      <c r="CI1866" s="4"/>
      <c r="CJ1866" s="4"/>
      <c r="CK1866" s="4"/>
      <c r="CL1866" s="4"/>
      <c r="CM1866" s="4"/>
    </row>
    <row r="1867" ht="14.25" customHeight="1">
      <c r="A1867" s="1" t="str">
        <f t="shared" si="350"/>
        <v/>
      </c>
      <c r="B1867" s="3">
        <f t="shared" si="351"/>
        <v>0</v>
      </c>
      <c r="C1867" s="4" t="s">
        <v>7866</v>
      </c>
      <c r="D1867" s="4"/>
      <c r="E1867" s="4"/>
      <c r="F1867" s="4"/>
      <c r="G1867" s="4" t="s">
        <v>7867</v>
      </c>
      <c r="H1867" s="4"/>
      <c r="I1867" s="4"/>
      <c r="J1867" s="4" t="s">
        <v>3099</v>
      </c>
      <c r="K1867" s="4"/>
      <c r="L1867" s="4"/>
      <c r="M1867" s="4" t="s">
        <v>47</v>
      </c>
      <c r="N1867" s="4" t="s">
        <v>5</v>
      </c>
      <c r="O1867" s="4" t="s">
        <v>1246</v>
      </c>
      <c r="P1867" s="4" t="s">
        <v>2147</v>
      </c>
      <c r="Q1867" s="4" t="s">
        <v>5</v>
      </c>
      <c r="R1867" s="4" t="s">
        <v>7868</v>
      </c>
      <c r="S1867" s="4" t="s">
        <v>7869</v>
      </c>
      <c r="T1867" s="4" t="s">
        <v>7870</v>
      </c>
      <c r="U1867" s="4" t="s">
        <v>7871</v>
      </c>
      <c r="V1867" s="4" t="s">
        <v>7872</v>
      </c>
      <c r="W1867" s="4" t="s">
        <v>7873</v>
      </c>
      <c r="X1867" s="4" t="s">
        <v>636</v>
      </c>
      <c r="Y1867" s="4" t="s">
        <v>7874</v>
      </c>
      <c r="Z1867" s="4"/>
      <c r="AA1867" s="4">
        <v>1872.0</v>
      </c>
      <c r="AB1867" s="4" t="s">
        <v>49</v>
      </c>
      <c r="AC1867" s="4"/>
      <c r="AD1867" s="4"/>
      <c r="AE1867" s="4"/>
      <c r="AF1867" s="4"/>
      <c r="AG1867" s="4"/>
      <c r="AH1867" s="4"/>
      <c r="AI1867" s="4"/>
      <c r="AJ1867" s="4"/>
      <c r="AK1867" s="4"/>
      <c r="AL1867" s="4"/>
      <c r="AM1867" s="4"/>
      <c r="AN1867" s="4"/>
      <c r="AO1867" s="4"/>
      <c r="AP1867" s="4" t="str">
        <f>VLOOKUP(AA1868,[1]Trộn!AA1867:AB4859,2,FALSE)</f>
        <v>#ERROR!</v>
      </c>
      <c r="AQ1867" s="4"/>
      <c r="AR1867" s="4"/>
      <c r="AS1867" s="4"/>
      <c r="AT1867" s="4"/>
      <c r="AU1867" s="4"/>
      <c r="AV1867" s="4"/>
      <c r="AW1867" s="4"/>
      <c r="AX1867" s="4"/>
      <c r="AY1867" s="4"/>
      <c r="AZ1867" s="4"/>
      <c r="BA1867" s="4"/>
      <c r="BB1867" s="4"/>
      <c r="BC1867" s="4"/>
      <c r="BD1867" s="4"/>
      <c r="BE1867" s="4"/>
      <c r="BF1867" s="4"/>
      <c r="BG1867" s="4"/>
      <c r="BH1867" s="4"/>
      <c r="BI1867" s="4"/>
      <c r="BJ1867" s="4"/>
      <c r="BK1867" s="4"/>
      <c r="BL1867" s="4"/>
      <c r="BM1867" s="4"/>
      <c r="BN1867" s="4"/>
      <c r="BO1867" s="4"/>
      <c r="BP1867" s="4"/>
      <c r="BQ1867" s="4"/>
      <c r="BR1867" s="4"/>
      <c r="BS1867" s="4"/>
      <c r="BT1867" s="4"/>
      <c r="BU1867" s="4"/>
      <c r="BV1867" s="4"/>
      <c r="BW1867" s="4"/>
      <c r="BX1867" s="4"/>
      <c r="BY1867" s="4"/>
      <c r="BZ1867" s="4"/>
      <c r="CA1867" s="4"/>
      <c r="CB1867" s="4"/>
      <c r="CC1867" s="4"/>
      <c r="CD1867" s="4"/>
      <c r="CE1867" s="4"/>
      <c r="CF1867" s="4"/>
      <c r="CG1867" s="4"/>
      <c r="CH1867" s="4"/>
      <c r="CI1867" s="4"/>
      <c r="CJ1867" s="4"/>
      <c r="CK1867" s="4"/>
      <c r="CL1867" s="4"/>
      <c r="CM1867" s="4"/>
    </row>
    <row r="1868" ht="14.25" customHeight="1">
      <c r="A1868" s="1" t="str">
        <f t="shared" si="350"/>
        <v/>
      </c>
      <c r="B1868" s="3">
        <f t="shared" si="351"/>
        <v>0</v>
      </c>
      <c r="C1868" s="4" t="s">
        <v>7866</v>
      </c>
      <c r="D1868" s="4"/>
      <c r="E1868" s="4"/>
      <c r="F1868" s="4"/>
      <c r="G1868" s="4" t="s">
        <v>7867</v>
      </c>
      <c r="H1868" s="4"/>
      <c r="I1868" s="4"/>
      <c r="J1868" s="4" t="s">
        <v>3099</v>
      </c>
      <c r="K1868" s="4"/>
      <c r="L1868" s="4"/>
      <c r="M1868" s="4" t="s">
        <v>47</v>
      </c>
      <c r="N1868" s="4" t="s">
        <v>5</v>
      </c>
      <c r="O1868" s="4" t="s">
        <v>1246</v>
      </c>
      <c r="P1868" s="4" t="s">
        <v>2147</v>
      </c>
      <c r="Q1868" s="4" t="s">
        <v>5</v>
      </c>
      <c r="R1868" s="4" t="s">
        <v>7875</v>
      </c>
      <c r="S1868" s="4" t="s">
        <v>7876</v>
      </c>
      <c r="T1868" s="4" t="s">
        <v>7877</v>
      </c>
      <c r="U1868" s="4" t="s">
        <v>7878</v>
      </c>
      <c r="V1868" s="4" t="s">
        <v>7879</v>
      </c>
      <c r="W1868" s="4" t="s">
        <v>7880</v>
      </c>
      <c r="X1868" s="4" t="s">
        <v>7881</v>
      </c>
      <c r="Y1868" s="4" t="s">
        <v>7882</v>
      </c>
      <c r="Z1868" s="4"/>
      <c r="AA1868" s="4">
        <v>1873.0</v>
      </c>
      <c r="AB1868" s="4" t="s">
        <v>49</v>
      </c>
      <c r="AC1868" s="4"/>
      <c r="AD1868" s="4"/>
      <c r="AE1868" s="4"/>
      <c r="AF1868" s="4"/>
      <c r="AG1868" s="4"/>
      <c r="AH1868" s="4"/>
      <c r="AI1868" s="4"/>
      <c r="AJ1868" s="4"/>
      <c r="AK1868" s="4"/>
      <c r="AL1868" s="4"/>
      <c r="AM1868" s="4"/>
      <c r="AN1868" s="4"/>
      <c r="AO1868" s="4"/>
      <c r="AP1868" s="4" t="str">
        <f>VLOOKUP(AA1869,[1]Trộn!AA1868:AB4860,2,FALSE)</f>
        <v>#ERROR!</v>
      </c>
      <c r="AQ1868" s="4"/>
      <c r="AR1868" s="4"/>
      <c r="AS1868" s="4"/>
      <c r="AT1868" s="4"/>
      <c r="AU1868" s="4"/>
      <c r="AV1868" s="4"/>
      <c r="AW1868" s="4"/>
      <c r="AX1868" s="4"/>
      <c r="AY1868" s="4"/>
      <c r="AZ1868" s="4"/>
      <c r="BA1868" s="4"/>
      <c r="BB1868" s="4"/>
      <c r="BC1868" s="4"/>
      <c r="BD1868" s="4"/>
      <c r="BE1868" s="4"/>
      <c r="BF1868" s="4"/>
      <c r="BG1868" s="4"/>
      <c r="BH1868" s="4"/>
      <c r="BI1868" s="4"/>
      <c r="BJ1868" s="4"/>
      <c r="BK1868" s="4"/>
      <c r="BL1868" s="4"/>
      <c r="BM1868" s="4"/>
      <c r="BN1868" s="4"/>
      <c r="BO1868" s="4"/>
      <c r="BP1868" s="4"/>
      <c r="BQ1868" s="4"/>
      <c r="BR1868" s="4"/>
      <c r="BS1868" s="4"/>
      <c r="BT1868" s="4"/>
      <c r="BU1868" s="4"/>
      <c r="BV1868" s="4"/>
      <c r="BW1868" s="4"/>
      <c r="BX1868" s="4"/>
      <c r="BY1868" s="4"/>
      <c r="BZ1868" s="4"/>
      <c r="CA1868" s="4"/>
      <c r="CB1868" s="4"/>
      <c r="CC1868" s="4"/>
      <c r="CD1868" s="4"/>
      <c r="CE1868" s="4"/>
      <c r="CF1868" s="4"/>
      <c r="CG1868" s="4"/>
      <c r="CH1868" s="4"/>
      <c r="CI1868" s="4"/>
      <c r="CJ1868" s="4"/>
      <c r="CK1868" s="4"/>
      <c r="CL1868" s="4"/>
      <c r="CM1868" s="4"/>
    </row>
    <row r="1869" ht="14.25" customHeight="1">
      <c r="A1869" s="1" t="str">
        <f t="shared" si="350"/>
        <v/>
      </c>
      <c r="B1869" s="3" t="str">
        <f t="shared" si="351"/>
        <v>Tự do chọn</v>
      </c>
      <c r="C1869" s="4" t="s">
        <v>7866</v>
      </c>
      <c r="D1869" s="4"/>
      <c r="E1869" s="4"/>
      <c r="F1869" s="4"/>
      <c r="G1869" s="4" t="s">
        <v>7867</v>
      </c>
      <c r="H1869" s="4"/>
      <c r="I1869" s="4"/>
      <c r="J1869" s="4" t="s">
        <v>3099</v>
      </c>
      <c r="K1869" s="4"/>
      <c r="L1869" s="4"/>
      <c r="M1869" s="4" t="s">
        <v>49</v>
      </c>
      <c r="N1869" s="4" t="s">
        <v>9</v>
      </c>
      <c r="O1869" s="4"/>
      <c r="P1869" s="4"/>
      <c r="Q1869" s="4"/>
      <c r="R1869" s="4"/>
      <c r="S1869" s="4"/>
      <c r="T1869" s="4"/>
      <c r="U1869" s="4"/>
      <c r="V1869" s="4"/>
      <c r="W1869" s="4"/>
      <c r="X1869" s="4"/>
      <c r="Y1869" s="4"/>
      <c r="Z1869" s="4"/>
      <c r="AA1869" s="4">
        <v>1874.0</v>
      </c>
      <c r="AB1869" s="4" t="s">
        <v>47</v>
      </c>
      <c r="AC1869" s="4"/>
      <c r="AD1869" s="20" t="s">
        <v>2434</v>
      </c>
      <c r="AE1869" s="4"/>
      <c r="AF1869" s="4"/>
      <c r="AG1869" s="4"/>
      <c r="AH1869" s="4"/>
      <c r="AI1869" s="4"/>
      <c r="AJ1869" s="4"/>
      <c r="AK1869" s="4"/>
      <c r="AL1869" s="4"/>
      <c r="AM1869" s="4"/>
      <c r="AN1869" s="4"/>
      <c r="AO1869" s="4"/>
      <c r="AP1869" s="4" t="str">
        <f>VLOOKUP(AA1870,[1]Trộn!AA1869:AB4861,2,FALSE)</f>
        <v>#ERROR!</v>
      </c>
      <c r="AQ1869" s="4"/>
      <c r="AR1869" s="4"/>
      <c r="AS1869" s="4"/>
      <c r="AT1869" s="4"/>
      <c r="AU1869" s="4"/>
      <c r="AV1869" s="4"/>
      <c r="AW1869" s="4"/>
      <c r="AX1869" s="4"/>
      <c r="AY1869" s="4"/>
      <c r="AZ1869" s="4"/>
      <c r="BA1869" s="4"/>
      <c r="BB1869" s="4"/>
      <c r="BC1869" s="4"/>
      <c r="BD1869" s="4"/>
      <c r="BE1869" s="4"/>
      <c r="BF1869" s="4"/>
      <c r="BG1869" s="4"/>
      <c r="BH1869" s="4"/>
      <c r="BI1869" s="4"/>
      <c r="BJ1869" s="4"/>
      <c r="BK1869" s="4"/>
      <c r="BL1869" s="4"/>
      <c r="BM1869" s="4"/>
      <c r="BN1869" s="4"/>
      <c r="BO1869" s="4"/>
      <c r="BP1869" s="4"/>
      <c r="BQ1869" s="4"/>
      <c r="BR1869" s="4"/>
      <c r="BS1869" s="4"/>
      <c r="BT1869" s="4"/>
      <c r="BU1869" s="4"/>
      <c r="BV1869" s="4"/>
      <c r="BW1869" s="4"/>
      <c r="BX1869" s="4"/>
      <c r="BY1869" s="4"/>
      <c r="BZ1869" s="4"/>
      <c r="CA1869" s="4"/>
      <c r="CB1869" s="4"/>
      <c r="CC1869" s="4"/>
      <c r="CD1869" s="4"/>
      <c r="CE1869" s="4"/>
      <c r="CF1869" s="4"/>
      <c r="CG1869" s="4"/>
      <c r="CH1869" s="4"/>
      <c r="CI1869" s="4"/>
      <c r="CJ1869" s="4"/>
      <c r="CK1869" s="4"/>
      <c r="CL1869" s="4"/>
      <c r="CM1869" s="4"/>
    </row>
    <row r="1870" ht="14.25" customHeight="1">
      <c r="A1870" s="1" t="str">
        <f t="shared" si="350"/>
        <v/>
      </c>
      <c r="B1870" s="3" t="str">
        <f t="shared" si="351"/>
        <v>Sai lớp</v>
      </c>
      <c r="C1870" s="4" t="s">
        <v>7866</v>
      </c>
      <c r="D1870" s="4"/>
      <c r="E1870" s="4"/>
      <c r="F1870" s="4"/>
      <c r="G1870" s="4" t="s">
        <v>7867</v>
      </c>
      <c r="H1870" s="4"/>
      <c r="I1870" s="4"/>
      <c r="J1870" s="4" t="s">
        <v>3099</v>
      </c>
      <c r="K1870" s="4"/>
      <c r="L1870" s="4"/>
      <c r="M1870" s="4" t="s">
        <v>49</v>
      </c>
      <c r="N1870" s="4" t="s">
        <v>9</v>
      </c>
      <c r="O1870" s="4" t="s">
        <v>42</v>
      </c>
      <c r="P1870" s="4"/>
      <c r="Q1870" s="4"/>
      <c r="R1870" s="4"/>
      <c r="S1870" s="4"/>
      <c r="T1870" s="4"/>
      <c r="U1870" s="4"/>
      <c r="V1870" s="4"/>
      <c r="W1870" s="4"/>
      <c r="X1870" s="4"/>
      <c r="Y1870" s="4"/>
      <c r="Z1870" s="4"/>
      <c r="AA1870" s="4">
        <v>1874.0</v>
      </c>
      <c r="AB1870" s="4" t="s">
        <v>47</v>
      </c>
      <c r="AC1870" s="4"/>
      <c r="AD1870" s="20" t="s">
        <v>1810</v>
      </c>
      <c r="AE1870" s="4"/>
      <c r="AF1870" s="4"/>
      <c r="AG1870" s="4"/>
      <c r="AH1870" s="4"/>
      <c r="AI1870" s="4"/>
      <c r="AJ1870" s="4"/>
      <c r="AK1870" s="4"/>
      <c r="AL1870" s="4"/>
      <c r="AM1870" s="4"/>
      <c r="AN1870" s="4"/>
      <c r="AO1870" s="4"/>
      <c r="AP1870" s="4" t="str">
        <f>VLOOKUP(AA1871,[1]Trộn!AA1870:AB4862,2,FALSE)</f>
        <v>#ERROR!</v>
      </c>
      <c r="AQ1870" s="4"/>
      <c r="AR1870" s="4"/>
      <c r="AS1870" s="4"/>
      <c r="AT1870" s="4"/>
      <c r="AU1870" s="4"/>
      <c r="AV1870" s="4"/>
      <c r="AW1870" s="4"/>
      <c r="AX1870" s="4"/>
      <c r="AY1870" s="4"/>
      <c r="AZ1870" s="4"/>
      <c r="BA1870" s="4"/>
      <c r="BB1870" s="4"/>
      <c r="BC1870" s="4"/>
      <c r="BD1870" s="4"/>
      <c r="BE1870" s="4"/>
      <c r="BF1870" s="4"/>
      <c r="BG1870" s="4"/>
      <c r="BH1870" s="4"/>
      <c r="BI1870" s="4"/>
      <c r="BJ1870" s="4"/>
      <c r="BK1870" s="4"/>
      <c r="BL1870" s="4"/>
      <c r="BM1870" s="4"/>
      <c r="BN1870" s="4"/>
      <c r="BO1870" s="4"/>
      <c r="BP1870" s="4"/>
      <c r="BQ1870" s="4"/>
      <c r="BR1870" s="4"/>
      <c r="BS1870" s="4"/>
      <c r="BT1870" s="4"/>
      <c r="BU1870" s="4"/>
      <c r="BV1870" s="4"/>
      <c r="BW1870" s="4"/>
      <c r="BX1870" s="4"/>
      <c r="BY1870" s="4"/>
      <c r="BZ1870" s="4"/>
      <c r="CA1870" s="4"/>
      <c r="CB1870" s="4"/>
      <c r="CC1870" s="4"/>
      <c r="CD1870" s="4"/>
      <c r="CE1870" s="4"/>
      <c r="CF1870" s="4"/>
      <c r="CG1870" s="4"/>
      <c r="CH1870" s="4"/>
      <c r="CI1870" s="4"/>
      <c r="CJ1870" s="4"/>
      <c r="CK1870" s="4"/>
      <c r="CL1870" s="4"/>
      <c r="CM1870" s="4"/>
    </row>
    <row r="1871" ht="14.25" customHeight="1">
      <c r="A1871" s="1" t="str">
        <f t="shared" si="350"/>
        <v>OK</v>
      </c>
      <c r="B1871" s="3" t="str">
        <f t="shared" si="351"/>
        <v>OK</v>
      </c>
      <c r="C1871" s="4" t="s">
        <v>7866</v>
      </c>
      <c r="D1871" s="4"/>
      <c r="E1871" s="4"/>
      <c r="F1871" s="4"/>
      <c r="G1871" s="4" t="s">
        <v>7867</v>
      </c>
      <c r="H1871" s="4"/>
      <c r="I1871" s="4"/>
      <c r="J1871" s="4" t="s">
        <v>3099</v>
      </c>
      <c r="K1871" s="4"/>
      <c r="L1871" s="4"/>
      <c r="M1871" s="4" t="s">
        <v>49</v>
      </c>
      <c r="N1871" s="4" t="s">
        <v>9</v>
      </c>
      <c r="O1871" s="4" t="s">
        <v>3229</v>
      </c>
      <c r="P1871" s="4" t="s">
        <v>3748</v>
      </c>
      <c r="Q1871" s="4"/>
      <c r="R1871" s="4" t="s">
        <v>8172</v>
      </c>
      <c r="S1871" s="4"/>
      <c r="T1871" s="4"/>
      <c r="U1871" s="4"/>
      <c r="V1871" s="4"/>
      <c r="W1871" s="4"/>
      <c r="X1871" s="4"/>
      <c r="Y1871" s="4"/>
      <c r="Z1871" s="4"/>
      <c r="AA1871" s="4">
        <v>1875.0</v>
      </c>
      <c r="AB1871" s="4" t="s">
        <v>47</v>
      </c>
      <c r="AC1871" s="4"/>
      <c r="AD1871" s="20" t="s">
        <v>860</v>
      </c>
      <c r="AE1871" s="4"/>
      <c r="AF1871" s="4"/>
      <c r="AG1871" s="4"/>
      <c r="AH1871" s="4"/>
      <c r="AI1871" s="4"/>
      <c r="AJ1871" s="4"/>
      <c r="AK1871" s="4"/>
      <c r="AL1871" s="4"/>
      <c r="AM1871" s="4"/>
      <c r="AN1871" s="4"/>
      <c r="AO1871" s="4"/>
      <c r="AP1871" s="4" t="str">
        <f>VLOOKUP(AA1872,[1]Trộn!AA1871:AB4863,2,FALSE)</f>
        <v>#ERROR!</v>
      </c>
      <c r="AQ1871" s="4"/>
      <c r="AR1871" s="4"/>
      <c r="AS1871" s="4"/>
      <c r="AT1871" s="4"/>
      <c r="AU1871" s="4"/>
      <c r="AV1871" s="4"/>
      <c r="AW1871" s="4"/>
      <c r="AX1871" s="4"/>
      <c r="AY1871" s="4"/>
      <c r="AZ1871" s="4"/>
      <c r="BA1871" s="4"/>
      <c r="BB1871" s="4"/>
      <c r="BC1871" s="4"/>
      <c r="BD1871" s="4"/>
      <c r="BE1871" s="4"/>
      <c r="BF1871" s="4"/>
      <c r="BG1871" s="4"/>
      <c r="BH1871" s="4"/>
      <c r="BI1871" s="4"/>
      <c r="BJ1871" s="4"/>
      <c r="BK1871" s="4"/>
      <c r="BL1871" s="4"/>
      <c r="BM1871" s="4"/>
      <c r="BN1871" s="4"/>
      <c r="BO1871" s="4"/>
      <c r="BP1871" s="4"/>
      <c r="BQ1871" s="4"/>
      <c r="BR1871" s="4"/>
      <c r="BS1871" s="4"/>
      <c r="BT1871" s="4"/>
      <c r="BU1871" s="4"/>
      <c r="BV1871" s="4"/>
      <c r="BW1871" s="4"/>
      <c r="BX1871" s="4"/>
      <c r="BY1871" s="4"/>
      <c r="BZ1871" s="4"/>
      <c r="CA1871" s="4"/>
      <c r="CB1871" s="4"/>
      <c r="CC1871" s="4"/>
      <c r="CD1871" s="4"/>
      <c r="CE1871" s="4"/>
      <c r="CF1871" s="4"/>
      <c r="CG1871" s="4"/>
      <c r="CH1871" s="4"/>
      <c r="CI1871" s="4"/>
      <c r="CJ1871" s="4"/>
      <c r="CK1871" s="4"/>
      <c r="CL1871" s="4"/>
      <c r="CM1871" s="4"/>
    </row>
    <row r="1872" ht="14.25" customHeight="1">
      <c r="A1872" s="1" t="str">
        <f t="shared" si="350"/>
        <v>OK</v>
      </c>
      <c r="B1872" s="3" t="str">
        <f t="shared" si="351"/>
        <v>OK</v>
      </c>
      <c r="C1872" s="4" t="s">
        <v>7866</v>
      </c>
      <c r="D1872" s="4"/>
      <c r="E1872" s="4"/>
      <c r="F1872" s="4"/>
      <c r="G1872" s="4" t="s">
        <v>7867</v>
      </c>
      <c r="H1872" s="4"/>
      <c r="I1872" s="4"/>
      <c r="J1872" s="4" t="s">
        <v>3099</v>
      </c>
      <c r="K1872" s="4"/>
      <c r="L1872" s="4"/>
      <c r="M1872" s="4" t="s">
        <v>49</v>
      </c>
      <c r="N1872" s="4" t="s">
        <v>9</v>
      </c>
      <c r="O1872" s="4" t="s">
        <v>3229</v>
      </c>
      <c r="P1872" s="4" t="s">
        <v>3748</v>
      </c>
      <c r="Q1872" s="4"/>
      <c r="R1872" s="4" t="s">
        <v>8172</v>
      </c>
      <c r="S1872" s="4"/>
      <c r="T1872" s="4"/>
      <c r="U1872" s="4"/>
      <c r="V1872" s="4"/>
      <c r="W1872" s="4"/>
      <c r="X1872" s="4" t="s">
        <v>8173</v>
      </c>
      <c r="Y1872" s="4" t="s">
        <v>8174</v>
      </c>
      <c r="Z1872" s="4"/>
      <c r="AA1872" s="4">
        <v>1875.0</v>
      </c>
      <c r="AB1872" s="4" t="s">
        <v>47</v>
      </c>
      <c r="AC1872" s="4"/>
      <c r="AD1872" s="20" t="s">
        <v>534</v>
      </c>
      <c r="AE1872" s="4"/>
      <c r="AF1872" s="4"/>
      <c r="AG1872" s="4"/>
      <c r="AH1872" s="4"/>
      <c r="AI1872" s="4"/>
      <c r="AJ1872" s="4"/>
      <c r="AK1872" s="4"/>
      <c r="AL1872" s="4"/>
      <c r="AM1872" s="4"/>
      <c r="AN1872" s="4"/>
      <c r="AO1872" s="4"/>
      <c r="AP1872" s="4" t="str">
        <f>VLOOKUP(AA1873,[1]Trộn!AA1872:AB4864,2,FALSE)</f>
        <v>#ERROR!</v>
      </c>
      <c r="AQ1872" s="4"/>
      <c r="AR1872" s="4"/>
      <c r="AS1872" s="4"/>
      <c r="AT1872" s="4"/>
      <c r="AU1872" s="4"/>
      <c r="AV1872" s="4"/>
      <c r="AW1872" s="4"/>
      <c r="AX1872" s="4"/>
      <c r="AY1872" s="4"/>
      <c r="AZ1872" s="4"/>
      <c r="BA1872" s="4"/>
      <c r="BB1872" s="4"/>
      <c r="BC1872" s="4"/>
      <c r="BD1872" s="4"/>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c r="CL1872" s="4"/>
      <c r="CM1872" s="4"/>
    </row>
    <row r="1873" ht="14.25" customHeight="1">
      <c r="A1873" s="1" t="str">
        <f t="shared" si="350"/>
        <v>OK</v>
      </c>
      <c r="B1873" s="3" t="str">
        <f t="shared" si="351"/>
        <v>OK</v>
      </c>
      <c r="C1873" s="4" t="s">
        <v>7866</v>
      </c>
      <c r="D1873" s="4"/>
      <c r="E1873" s="4"/>
      <c r="F1873" s="4"/>
      <c r="G1873" s="4" t="s">
        <v>7867</v>
      </c>
      <c r="H1873" s="4"/>
      <c r="I1873" s="4"/>
      <c r="J1873" s="4" t="s">
        <v>3099</v>
      </c>
      <c r="K1873" s="4"/>
      <c r="L1873" s="4"/>
      <c r="M1873" s="4" t="s">
        <v>49</v>
      </c>
      <c r="N1873" s="4" t="s">
        <v>8</v>
      </c>
      <c r="O1873" s="4" t="s">
        <v>3229</v>
      </c>
      <c r="P1873" s="4" t="s">
        <v>3748</v>
      </c>
      <c r="Q1873" s="4"/>
      <c r="R1873" s="4" t="s">
        <v>8182</v>
      </c>
      <c r="S1873" s="4" t="s">
        <v>8183</v>
      </c>
      <c r="T1873" s="4" t="s">
        <v>8184</v>
      </c>
      <c r="U1873" s="4" t="s">
        <v>8185</v>
      </c>
      <c r="V1873" s="4" t="s">
        <v>8186</v>
      </c>
      <c r="W1873" s="4" t="s">
        <v>8187</v>
      </c>
      <c r="X1873" s="4"/>
      <c r="Y1873" s="4"/>
      <c r="Z1873" s="4"/>
      <c r="AA1873" s="4">
        <v>1876.0</v>
      </c>
      <c r="AB1873" s="4" t="s">
        <v>47</v>
      </c>
      <c r="AC1873" s="4"/>
      <c r="AD1873" s="20" t="s">
        <v>236</v>
      </c>
      <c r="AE1873" s="4"/>
      <c r="AF1873" s="4"/>
      <c r="AG1873" s="4"/>
      <c r="AH1873" s="4"/>
      <c r="AI1873" s="4"/>
      <c r="AJ1873" s="4"/>
      <c r="AK1873" s="4"/>
      <c r="AL1873" s="4"/>
      <c r="AM1873" s="4"/>
      <c r="AN1873" s="4"/>
      <c r="AO1873" s="4"/>
      <c r="AP1873" s="4" t="str">
        <f>VLOOKUP(AA1874,[1]Trộn!AA1873:AB4865,2,FALSE)</f>
        <v>#ERROR!</v>
      </c>
      <c r="AQ1873" s="4"/>
      <c r="AR1873" s="4"/>
      <c r="AS1873" s="4"/>
      <c r="AT1873" s="4"/>
      <c r="AU1873" s="4"/>
      <c r="AV1873" s="4"/>
      <c r="AW1873" s="4"/>
      <c r="AX1873" s="4"/>
      <c r="AY1873" s="4"/>
      <c r="AZ1873" s="4"/>
      <c r="BA1873" s="4"/>
      <c r="BB1873" s="4"/>
      <c r="BC1873" s="4"/>
      <c r="BD1873" s="4"/>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c r="CL1873" s="4"/>
      <c r="CM1873" s="4"/>
    </row>
    <row r="1874" ht="14.25" customHeight="1">
      <c r="A1874" s="1" t="str">
        <f t="shared" si="350"/>
        <v>OK</v>
      </c>
      <c r="B1874" s="3" t="str">
        <f t="shared" si="351"/>
        <v>OK</v>
      </c>
      <c r="C1874" s="4" t="s">
        <v>7866</v>
      </c>
      <c r="D1874" s="4"/>
      <c r="E1874" s="4"/>
      <c r="F1874" s="4"/>
      <c r="G1874" s="4" t="s">
        <v>7867</v>
      </c>
      <c r="H1874" s="4"/>
      <c r="I1874" s="4"/>
      <c r="J1874" s="4" t="s">
        <v>3099</v>
      </c>
      <c r="K1874" s="4"/>
      <c r="L1874" s="4"/>
      <c r="M1874" s="4" t="s">
        <v>49</v>
      </c>
      <c r="N1874" s="4" t="s">
        <v>8</v>
      </c>
      <c r="O1874" s="4" t="s">
        <v>3229</v>
      </c>
      <c r="P1874" s="4" t="s">
        <v>3748</v>
      </c>
      <c r="Q1874" s="4"/>
      <c r="R1874" s="4" t="s">
        <v>8182</v>
      </c>
      <c r="S1874" s="4" t="s">
        <v>8183</v>
      </c>
      <c r="T1874" s="4" t="s">
        <v>8184</v>
      </c>
      <c r="U1874" s="4" t="s">
        <v>8185</v>
      </c>
      <c r="V1874" s="4" t="s">
        <v>8186</v>
      </c>
      <c r="W1874" s="4" t="s">
        <v>8187</v>
      </c>
      <c r="X1874" s="4" t="s">
        <v>410</v>
      </c>
      <c r="Y1874" s="4" t="s">
        <v>8188</v>
      </c>
      <c r="Z1874" s="4"/>
      <c r="AA1874" s="4">
        <v>1876.0</v>
      </c>
      <c r="AB1874" s="4" t="s">
        <v>47</v>
      </c>
      <c r="AC1874" s="4"/>
      <c r="AD1874" s="20" t="s">
        <v>595</v>
      </c>
      <c r="AE1874" s="4"/>
      <c r="AF1874" s="4"/>
      <c r="AG1874" s="4"/>
      <c r="AH1874" s="4"/>
      <c r="AI1874" s="4"/>
      <c r="AJ1874" s="4"/>
      <c r="AK1874" s="4"/>
      <c r="AL1874" s="4"/>
      <c r="AM1874" s="4"/>
      <c r="AN1874" s="4"/>
      <c r="AO1874" s="4"/>
      <c r="AP1874" s="4" t="str">
        <f>VLOOKUP(AA1875,[1]Trộn!AA1874:AB4866,2,FALSE)</f>
        <v>#ERROR!</v>
      </c>
      <c r="AQ1874" s="4"/>
      <c r="AR1874" s="4"/>
      <c r="AS1874" s="4"/>
      <c r="AT1874" s="4"/>
      <c r="AU1874" s="4"/>
      <c r="AV1874" s="4"/>
      <c r="AW1874" s="4"/>
      <c r="AX1874" s="4"/>
      <c r="AY1874" s="4"/>
      <c r="AZ1874" s="4"/>
      <c r="BA1874" s="4"/>
      <c r="BB1874" s="4"/>
      <c r="BC1874" s="4"/>
      <c r="BD1874" s="4"/>
      <c r="BE1874" s="4"/>
      <c r="BF1874" s="4"/>
      <c r="BG1874" s="4"/>
      <c r="BH1874" s="4"/>
      <c r="BI1874" s="4"/>
      <c r="BJ1874" s="4"/>
      <c r="BK1874" s="4"/>
      <c r="BL1874" s="4"/>
      <c r="BM1874" s="4"/>
      <c r="BN1874" s="4"/>
      <c r="BO1874" s="4"/>
      <c r="BP1874" s="4"/>
      <c r="BQ1874" s="4"/>
      <c r="BR1874" s="4"/>
      <c r="BS1874" s="4"/>
      <c r="BT1874" s="4"/>
      <c r="BU1874" s="4"/>
      <c r="BV1874" s="4"/>
      <c r="BW1874" s="4"/>
      <c r="BX1874" s="4"/>
      <c r="BY1874" s="4"/>
      <c r="BZ1874" s="4"/>
      <c r="CA1874" s="4"/>
      <c r="CB1874" s="4"/>
      <c r="CC1874" s="4"/>
      <c r="CD1874" s="4"/>
      <c r="CE1874" s="4"/>
      <c r="CF1874" s="4"/>
      <c r="CG1874" s="4"/>
      <c r="CH1874" s="4"/>
      <c r="CI1874" s="4"/>
      <c r="CJ1874" s="4"/>
      <c r="CK1874" s="4"/>
      <c r="CL1874" s="4"/>
      <c r="CM1874" s="4"/>
    </row>
    <row r="1875" ht="14.25" customHeight="1">
      <c r="A1875" s="1"/>
      <c r="B1875" s="3"/>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c r="BI1875" s="4"/>
      <c r="BJ1875" s="4"/>
      <c r="BK1875" s="4"/>
      <c r="BL1875" s="4"/>
      <c r="BM1875" s="4"/>
      <c r="BN1875" s="4"/>
      <c r="BO1875" s="4"/>
      <c r="BP1875" s="4"/>
      <c r="BQ1875" s="4"/>
      <c r="BR1875" s="4"/>
      <c r="BS1875" s="4"/>
      <c r="BT1875" s="4"/>
      <c r="BU1875" s="4"/>
      <c r="BV1875" s="4"/>
      <c r="BW1875" s="4"/>
      <c r="BX1875" s="4"/>
      <c r="BY1875" s="4"/>
      <c r="BZ1875" s="4"/>
      <c r="CA1875" s="4"/>
      <c r="CB1875" s="4"/>
      <c r="CC1875" s="4"/>
      <c r="CD1875" s="4"/>
      <c r="CE1875" s="4"/>
      <c r="CF1875" s="4"/>
      <c r="CG1875" s="4"/>
      <c r="CH1875" s="4"/>
      <c r="CI1875" s="4"/>
      <c r="CJ1875" s="4"/>
      <c r="CK1875" s="4"/>
      <c r="CL1875" s="4"/>
      <c r="CM1875" s="4"/>
    </row>
    <row r="1876" ht="14.25" customHeight="1">
      <c r="A1876" s="1" t="str">
        <f t="shared" ref="A1876:A1883" si="352">SWITCH(B1876,"OK",IF(ISBLANK(R1876),IF(ISBLANK(P1876),"Giữ chỗ nhóm","Giữ chỗ"),"OK"),"Chưa làm",IF(P1876&lt;&gt;"","Giữ chỗ",""),0,IF(ISBLANK(R1876),"Thêm",""),"")</f>
        <v>OK</v>
      </c>
      <c r="B1876" s="3" t="str">
        <f t="shared" ref="B1876:B1883" si="353">IF(Q1876&lt;&gt;"",0,IF(O1876="",IF(N1876="",,"Tự do chọn"),SWITCH(M1876,"KSTN",IF(LEFT(O1876,1)="A","OK","Sai lớp"),"CQ",IF(LEFT(O1876,1)="B","OK","Sai lớp"),"SIE",IF(LEFT(O1876,1)="C","OK","Sai lớp"),"VN",IF(LEFT(O1876,1)="D","OK","Sai lớp"),"VN-ICT",IF(LEFT(O1876,1)="D","OK","Sai lớp"),"Sai phân công")))</f>
        <v>OK</v>
      </c>
      <c r="C1876" s="4" t="s">
        <v>7883</v>
      </c>
      <c r="D1876" s="4"/>
      <c r="E1876" s="4"/>
      <c r="F1876" s="4"/>
      <c r="G1876" s="4" t="s">
        <v>7884</v>
      </c>
      <c r="H1876" s="4"/>
      <c r="I1876" s="4"/>
      <c r="J1876" s="4" t="s">
        <v>3099</v>
      </c>
      <c r="K1876" s="4"/>
      <c r="L1876" s="4"/>
      <c r="M1876" s="4" t="s">
        <v>47</v>
      </c>
      <c r="N1876" s="4" t="s">
        <v>5</v>
      </c>
      <c r="O1876" s="4" t="s">
        <v>1246</v>
      </c>
      <c r="P1876" s="4" t="s">
        <v>270</v>
      </c>
      <c r="Q1876" s="4"/>
      <c r="R1876" s="4" t="s">
        <v>7885</v>
      </c>
      <c r="S1876" s="4" t="s">
        <v>2628</v>
      </c>
      <c r="T1876" s="4" t="s">
        <v>227</v>
      </c>
      <c r="U1876" s="4" t="s">
        <v>114</v>
      </c>
      <c r="V1876" s="4" t="s">
        <v>115</v>
      </c>
      <c r="W1876" s="4" t="s">
        <v>116</v>
      </c>
      <c r="X1876" s="4" t="s">
        <v>99</v>
      </c>
      <c r="Y1876" s="4"/>
      <c r="Z1876" s="4"/>
      <c r="AA1876" s="4">
        <v>1878.0</v>
      </c>
      <c r="AB1876" s="4" t="s">
        <v>49</v>
      </c>
      <c r="AC1876" s="4"/>
      <c r="AD1876" s="4"/>
      <c r="AE1876" s="4"/>
      <c r="AF1876" s="4"/>
      <c r="AG1876" s="4"/>
      <c r="AH1876" s="4"/>
      <c r="AI1876" s="4"/>
      <c r="AJ1876" s="4"/>
      <c r="AK1876" s="4"/>
      <c r="AL1876" s="4"/>
      <c r="AM1876" s="4"/>
      <c r="AN1876" s="4"/>
      <c r="AO1876" s="4"/>
      <c r="AP1876" s="4" t="str">
        <f>VLOOKUP(AA1877,[1]Trộn!AA1876:AB4868,2,FALSE)</f>
        <v>#ERROR!</v>
      </c>
      <c r="AQ1876" s="4"/>
      <c r="AR1876" s="4"/>
      <c r="AS1876" s="4"/>
      <c r="AT1876" s="4"/>
      <c r="AU1876" s="4"/>
      <c r="AV1876" s="4"/>
      <c r="AW1876" s="4"/>
      <c r="AX1876" s="4"/>
      <c r="AY1876" s="4"/>
      <c r="AZ1876" s="4"/>
      <c r="BA1876" s="4"/>
      <c r="BB1876" s="4"/>
      <c r="BC1876" s="4"/>
      <c r="BD1876" s="4"/>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c r="CL1876" s="4"/>
      <c r="CM1876" s="4"/>
    </row>
    <row r="1877" ht="14.25" customHeight="1">
      <c r="A1877" s="1" t="str">
        <f t="shared" si="352"/>
        <v>OK</v>
      </c>
      <c r="B1877" s="3" t="str">
        <f t="shared" si="353"/>
        <v>OK</v>
      </c>
      <c r="C1877" s="4" t="s">
        <v>7883</v>
      </c>
      <c r="D1877" s="4"/>
      <c r="E1877" s="4"/>
      <c r="F1877" s="4"/>
      <c r="G1877" s="4" t="s">
        <v>7884</v>
      </c>
      <c r="H1877" s="4"/>
      <c r="I1877" s="4"/>
      <c r="J1877" s="4" t="s">
        <v>3099</v>
      </c>
      <c r="K1877" s="4"/>
      <c r="L1877" s="4"/>
      <c r="M1877" s="4" t="s">
        <v>47</v>
      </c>
      <c r="N1877" s="4" t="s">
        <v>9</v>
      </c>
      <c r="O1877" s="4" t="s">
        <v>1905</v>
      </c>
      <c r="P1877" s="4" t="s">
        <v>1927</v>
      </c>
      <c r="Q1877" s="4"/>
      <c r="R1877" s="4" t="s">
        <v>7891</v>
      </c>
      <c r="S1877" s="4"/>
      <c r="T1877" s="4"/>
      <c r="U1877" s="4"/>
      <c r="V1877" s="4"/>
      <c r="W1877" s="4"/>
      <c r="X1877" s="4" t="s">
        <v>7892</v>
      </c>
      <c r="Y1877" s="4" t="s">
        <v>7892</v>
      </c>
      <c r="Z1877" s="4"/>
      <c r="AA1877" s="4">
        <v>1879.0</v>
      </c>
      <c r="AB1877" s="4" t="s">
        <v>49</v>
      </c>
      <c r="AC1877" s="4"/>
      <c r="AD1877" s="4"/>
      <c r="AE1877" s="4"/>
      <c r="AF1877" s="4"/>
      <c r="AG1877" s="4"/>
      <c r="AH1877" s="4"/>
      <c r="AI1877" s="4"/>
      <c r="AJ1877" s="4"/>
      <c r="AK1877" s="4"/>
      <c r="AL1877" s="4"/>
      <c r="AM1877" s="4"/>
      <c r="AN1877" s="4"/>
      <c r="AO1877" s="4"/>
      <c r="AP1877" s="4" t="str">
        <f>VLOOKUP(AA1878,[1]Trộn!AA1877:AB4869,2,FALSE)</f>
        <v>#ERROR!</v>
      </c>
      <c r="AQ1877" s="4"/>
      <c r="AR1877" s="4"/>
      <c r="AS1877" s="4"/>
      <c r="AT1877" s="4"/>
      <c r="AU1877" s="4"/>
      <c r="AV1877" s="4"/>
      <c r="AW1877" s="4"/>
      <c r="AX1877" s="4"/>
      <c r="AY1877" s="4"/>
      <c r="AZ1877" s="4"/>
      <c r="BA1877" s="4"/>
      <c r="BB1877" s="4"/>
      <c r="BC1877" s="4"/>
      <c r="BD1877" s="4"/>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c r="CL1877" s="4"/>
      <c r="CM1877" s="4"/>
    </row>
    <row r="1878" ht="14.25" customHeight="1">
      <c r="A1878" s="1" t="str">
        <f t="shared" si="352"/>
        <v>OK</v>
      </c>
      <c r="B1878" s="3" t="str">
        <f t="shared" si="353"/>
        <v>OK</v>
      </c>
      <c r="C1878" s="4" t="s">
        <v>7883</v>
      </c>
      <c r="D1878" s="4"/>
      <c r="E1878" s="4"/>
      <c r="F1878" s="4"/>
      <c r="G1878" s="4" t="s">
        <v>7884</v>
      </c>
      <c r="H1878" s="4"/>
      <c r="I1878" s="4"/>
      <c r="J1878" s="4" t="s">
        <v>3099</v>
      </c>
      <c r="K1878" s="4"/>
      <c r="L1878" s="4"/>
      <c r="M1878" s="4" t="s">
        <v>47</v>
      </c>
      <c r="N1878" s="4" t="s">
        <v>5</v>
      </c>
      <c r="O1878" s="4" t="s">
        <v>1246</v>
      </c>
      <c r="P1878" s="4" t="s">
        <v>270</v>
      </c>
      <c r="Q1878" s="4"/>
      <c r="R1878" s="4" t="s">
        <v>7894</v>
      </c>
      <c r="S1878" s="4" t="s">
        <v>7895</v>
      </c>
      <c r="T1878" s="4" t="s">
        <v>208</v>
      </c>
      <c r="U1878" s="4" t="s">
        <v>7896</v>
      </c>
      <c r="V1878" s="4" t="s">
        <v>7897</v>
      </c>
      <c r="W1878" s="4" t="s">
        <v>7898</v>
      </c>
      <c r="X1878" s="4" t="s">
        <v>410</v>
      </c>
      <c r="Y1878" s="4"/>
      <c r="Z1878" s="4"/>
      <c r="AA1878" s="4">
        <v>1880.0</v>
      </c>
      <c r="AB1878" s="4" t="s">
        <v>49</v>
      </c>
      <c r="AC1878" s="4"/>
      <c r="AD1878" s="4"/>
      <c r="AE1878" s="4"/>
      <c r="AF1878" s="4"/>
      <c r="AG1878" s="4"/>
      <c r="AH1878" s="4"/>
      <c r="AI1878" s="4"/>
      <c r="AJ1878" s="4"/>
      <c r="AK1878" s="4"/>
      <c r="AL1878" s="4"/>
      <c r="AM1878" s="4"/>
      <c r="AN1878" s="4"/>
      <c r="AO1878" s="4"/>
      <c r="AP1878" s="4" t="str">
        <f>VLOOKUP(AA1879,[1]Trộn!AA1878:AB4870,2,FALSE)</f>
        <v>#ERROR!</v>
      </c>
      <c r="AQ1878" s="4"/>
      <c r="AR1878" s="4"/>
      <c r="AS1878" s="4"/>
      <c r="AT1878" s="4"/>
      <c r="AU1878" s="4"/>
      <c r="AV1878" s="4"/>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row>
    <row r="1879" ht="14.25" customHeight="1">
      <c r="A1879" s="1" t="str">
        <f t="shared" si="352"/>
        <v>OK</v>
      </c>
      <c r="B1879" s="3" t="str">
        <f t="shared" si="353"/>
        <v>OK</v>
      </c>
      <c r="C1879" s="4" t="s">
        <v>7883</v>
      </c>
      <c r="D1879" s="4"/>
      <c r="E1879" s="4"/>
      <c r="F1879" s="4"/>
      <c r="G1879" s="4" t="s">
        <v>7884</v>
      </c>
      <c r="H1879" s="4"/>
      <c r="I1879" s="4"/>
      <c r="J1879" s="4" t="s">
        <v>3099</v>
      </c>
      <c r="K1879" s="4"/>
      <c r="L1879" s="4"/>
      <c r="M1879" s="4" t="s">
        <v>49</v>
      </c>
      <c r="N1879" s="4" t="s">
        <v>9</v>
      </c>
      <c r="O1879" s="4" t="s">
        <v>2631</v>
      </c>
      <c r="P1879" s="4" t="s">
        <v>3197</v>
      </c>
      <c r="Q1879" s="4"/>
      <c r="R1879" s="4" t="s">
        <v>8597</v>
      </c>
      <c r="S1879" s="4"/>
      <c r="T1879" s="4"/>
      <c r="U1879" s="4"/>
      <c r="V1879" s="4"/>
      <c r="W1879" s="4"/>
      <c r="X1879" s="4"/>
      <c r="Y1879" s="4"/>
      <c r="Z1879" s="4"/>
      <c r="AA1879" s="4">
        <v>1881.0</v>
      </c>
      <c r="AB1879" s="4" t="s">
        <v>47</v>
      </c>
      <c r="AC1879" s="4"/>
      <c r="AD1879" s="20" t="s">
        <v>490</v>
      </c>
      <c r="AE1879" s="4"/>
      <c r="AF1879" s="4"/>
      <c r="AG1879" s="4"/>
      <c r="AH1879" s="4"/>
      <c r="AI1879" s="4"/>
      <c r="AJ1879" s="4"/>
      <c r="AK1879" s="4"/>
      <c r="AL1879" s="4"/>
      <c r="AM1879" s="4"/>
      <c r="AN1879" s="4"/>
      <c r="AO1879" s="4"/>
      <c r="AP1879" s="4" t="str">
        <f>VLOOKUP(AA1880,[1]Trộn!AA1879:AB4871,2,FALSE)</f>
        <v>#ERROR!</v>
      </c>
      <c r="AQ1879" s="4"/>
      <c r="AR1879" s="4"/>
      <c r="AS1879" s="4"/>
      <c r="AT1879" s="4"/>
      <c r="AU1879" s="4"/>
      <c r="AV1879" s="4"/>
      <c r="AW1879" s="4"/>
      <c r="AX1879" s="4"/>
      <c r="AY1879" s="4"/>
      <c r="AZ1879" s="4"/>
      <c r="BA1879" s="4"/>
      <c r="BB1879" s="4"/>
      <c r="BC1879" s="4"/>
      <c r="BD1879" s="4"/>
      <c r="BE1879" s="4"/>
      <c r="BF1879" s="4"/>
      <c r="BG1879" s="4"/>
      <c r="BH1879" s="4"/>
      <c r="BI1879" s="4"/>
      <c r="BJ1879" s="4"/>
      <c r="BK1879" s="4"/>
      <c r="BL1879" s="4"/>
      <c r="BM1879" s="4"/>
      <c r="BN1879" s="4"/>
      <c r="BO1879" s="4"/>
      <c r="BP1879" s="4"/>
      <c r="BQ1879" s="4"/>
      <c r="BR1879" s="4"/>
      <c r="BS1879" s="4"/>
      <c r="BT1879" s="4"/>
      <c r="BU1879" s="4"/>
      <c r="BV1879" s="4"/>
      <c r="BW1879" s="4"/>
      <c r="BX1879" s="4"/>
      <c r="BY1879" s="4"/>
      <c r="BZ1879" s="4"/>
      <c r="CA1879" s="4"/>
      <c r="CB1879" s="4"/>
      <c r="CC1879" s="4"/>
      <c r="CD1879" s="4"/>
      <c r="CE1879" s="4"/>
      <c r="CF1879" s="4"/>
      <c r="CG1879" s="4"/>
      <c r="CH1879" s="4"/>
      <c r="CI1879" s="4"/>
      <c r="CJ1879" s="4"/>
      <c r="CK1879" s="4"/>
      <c r="CL1879" s="4"/>
      <c r="CM1879" s="4"/>
    </row>
    <row r="1880" ht="14.25" customHeight="1">
      <c r="A1880" s="1" t="str">
        <f t="shared" si="352"/>
        <v>Giữ chỗ</v>
      </c>
      <c r="B1880" s="3" t="str">
        <f t="shared" si="353"/>
        <v>OK</v>
      </c>
      <c r="C1880" s="4" t="s">
        <v>7883</v>
      </c>
      <c r="D1880" s="4"/>
      <c r="E1880" s="4"/>
      <c r="F1880" s="4"/>
      <c r="G1880" s="4" t="s">
        <v>7884</v>
      </c>
      <c r="H1880" s="4"/>
      <c r="I1880" s="4"/>
      <c r="J1880" s="4" t="s">
        <v>3099</v>
      </c>
      <c r="K1880" s="4"/>
      <c r="L1880" s="4"/>
      <c r="M1880" s="4" t="s">
        <v>49</v>
      </c>
      <c r="N1880" s="4" t="s">
        <v>9</v>
      </c>
      <c r="O1880" s="4" t="s">
        <v>2631</v>
      </c>
      <c r="P1880" s="4" t="s">
        <v>3197</v>
      </c>
      <c r="Q1880" s="4"/>
      <c r="R1880" s="4"/>
      <c r="S1880" s="4"/>
      <c r="T1880" s="4"/>
      <c r="U1880" s="4"/>
      <c r="V1880" s="4"/>
      <c r="W1880" s="4"/>
      <c r="X1880" s="4"/>
      <c r="Y1880" s="4"/>
      <c r="Z1880" s="4"/>
      <c r="AA1880" s="4">
        <v>1881.0</v>
      </c>
      <c r="AB1880" s="4" t="s">
        <v>47</v>
      </c>
      <c r="AC1880" s="4"/>
      <c r="AD1880" s="20" t="s">
        <v>1965</v>
      </c>
      <c r="AE1880" s="4"/>
      <c r="AF1880" s="4"/>
      <c r="AG1880" s="4"/>
      <c r="AH1880" s="4"/>
      <c r="AI1880" s="4"/>
      <c r="AJ1880" s="4"/>
      <c r="AK1880" s="4"/>
      <c r="AL1880" s="4"/>
      <c r="AM1880" s="4"/>
      <c r="AN1880" s="4"/>
      <c r="AO1880" s="4"/>
      <c r="AP1880" s="4" t="str">
        <f>VLOOKUP(AA1881,[1]Trộn!AA1880:AB4872,2,FALSE)</f>
        <v>#ERROR!</v>
      </c>
      <c r="AQ1880" s="4"/>
      <c r="AR1880" s="4"/>
      <c r="AS1880" s="4"/>
      <c r="AT1880" s="4"/>
      <c r="AU1880" s="4"/>
      <c r="AV1880" s="4"/>
      <c r="AW1880" s="4"/>
      <c r="AX1880" s="4"/>
      <c r="AY1880" s="4"/>
      <c r="AZ1880" s="4"/>
      <c r="BA1880" s="4"/>
      <c r="BB1880" s="4"/>
      <c r="BC1880" s="4"/>
      <c r="BD1880" s="4"/>
      <c r="BE1880" s="4"/>
      <c r="BF1880" s="4"/>
      <c r="BG1880" s="4"/>
      <c r="BH1880" s="4"/>
      <c r="BI1880" s="4"/>
      <c r="BJ1880" s="4"/>
      <c r="BK1880" s="4"/>
      <c r="BL1880" s="4"/>
      <c r="BM1880" s="4"/>
      <c r="BN1880" s="4"/>
      <c r="BO1880" s="4"/>
      <c r="BP1880" s="4"/>
      <c r="BQ1880" s="4"/>
      <c r="BR1880" s="4"/>
      <c r="BS1880" s="4"/>
      <c r="BT1880" s="4"/>
      <c r="BU1880" s="4"/>
      <c r="BV1880" s="4"/>
      <c r="BW1880" s="4"/>
      <c r="BX1880" s="4"/>
      <c r="BY1880" s="4"/>
      <c r="BZ1880" s="4"/>
      <c r="CA1880" s="4"/>
      <c r="CB1880" s="4"/>
      <c r="CC1880" s="4"/>
      <c r="CD1880" s="4"/>
      <c r="CE1880" s="4"/>
      <c r="CF1880" s="4"/>
      <c r="CG1880" s="4"/>
      <c r="CH1880" s="4"/>
      <c r="CI1880" s="4"/>
      <c r="CJ1880" s="4"/>
      <c r="CK1880" s="4"/>
      <c r="CL1880" s="4"/>
      <c r="CM1880" s="4"/>
    </row>
    <row r="1881" ht="14.25" customHeight="1">
      <c r="A1881" s="1" t="str">
        <f t="shared" si="352"/>
        <v/>
      </c>
      <c r="B1881" s="3" t="str">
        <f t="shared" si="353"/>
        <v>Tự do chọn</v>
      </c>
      <c r="C1881" s="4" t="s">
        <v>7883</v>
      </c>
      <c r="D1881" s="4"/>
      <c r="E1881" s="4"/>
      <c r="F1881" s="4"/>
      <c r="G1881" s="4" t="s">
        <v>7884</v>
      </c>
      <c r="H1881" s="4"/>
      <c r="I1881" s="4"/>
      <c r="J1881" s="4" t="s">
        <v>3099</v>
      </c>
      <c r="K1881" s="4"/>
      <c r="L1881" s="4"/>
      <c r="M1881" s="4" t="s">
        <v>49</v>
      </c>
      <c r="N1881" s="4" t="s">
        <v>9</v>
      </c>
      <c r="O1881" s="4"/>
      <c r="P1881" s="4"/>
      <c r="Q1881" s="4"/>
      <c r="R1881" s="4"/>
      <c r="S1881" s="4"/>
      <c r="T1881" s="4"/>
      <c r="U1881" s="4"/>
      <c r="V1881" s="4"/>
      <c r="W1881" s="4"/>
      <c r="X1881" s="4"/>
      <c r="Y1881" s="4"/>
      <c r="Z1881" s="4"/>
      <c r="AA1881" s="4">
        <v>1882.0</v>
      </c>
      <c r="AB1881" s="4" t="s">
        <v>49</v>
      </c>
      <c r="AC1881" s="4"/>
      <c r="AD1881" s="4"/>
      <c r="AE1881" s="4"/>
      <c r="AF1881" s="4"/>
      <c r="AG1881" s="4"/>
      <c r="AH1881" s="4"/>
      <c r="AI1881" s="4"/>
      <c r="AJ1881" s="4"/>
      <c r="AK1881" s="4"/>
      <c r="AL1881" s="4"/>
      <c r="AM1881" s="4"/>
      <c r="AN1881" s="4"/>
      <c r="AO1881" s="4"/>
      <c r="AP1881" s="4" t="str">
        <f>VLOOKUP(AA1882,[1]Trộn!AA1881:AB4873,2,FALSE)</f>
        <v>#ERROR!</v>
      </c>
      <c r="AQ1881" s="4"/>
      <c r="AR1881" s="4"/>
      <c r="AS1881" s="4"/>
      <c r="AT1881" s="4"/>
      <c r="AU1881" s="4"/>
      <c r="AV1881" s="4"/>
      <c r="AW1881" s="4"/>
      <c r="AX1881" s="4"/>
      <c r="AY1881" s="4"/>
      <c r="AZ1881" s="4"/>
      <c r="BA1881" s="4"/>
      <c r="BB1881" s="4"/>
      <c r="BC1881" s="4"/>
      <c r="BD1881" s="4"/>
      <c r="BE1881" s="4"/>
      <c r="BF1881" s="4"/>
      <c r="BG1881" s="4"/>
      <c r="BH1881" s="4"/>
      <c r="BI1881" s="4"/>
      <c r="BJ1881" s="4"/>
      <c r="BK1881" s="4"/>
      <c r="BL1881" s="4"/>
      <c r="BM1881" s="4"/>
      <c r="BN1881" s="4"/>
      <c r="BO1881" s="4"/>
      <c r="BP1881" s="4"/>
      <c r="BQ1881" s="4"/>
      <c r="BR1881" s="4"/>
      <c r="BS1881" s="4"/>
      <c r="BT1881" s="4"/>
      <c r="BU1881" s="4"/>
      <c r="BV1881" s="4"/>
      <c r="BW1881" s="4"/>
      <c r="BX1881" s="4"/>
      <c r="BY1881" s="4"/>
      <c r="BZ1881" s="4"/>
      <c r="CA1881" s="4"/>
      <c r="CB1881" s="4"/>
      <c r="CC1881" s="4"/>
      <c r="CD1881" s="4"/>
      <c r="CE1881" s="4"/>
      <c r="CF1881" s="4"/>
      <c r="CG1881" s="4"/>
      <c r="CH1881" s="4"/>
      <c r="CI1881" s="4"/>
      <c r="CJ1881" s="4"/>
      <c r="CK1881" s="4"/>
      <c r="CL1881" s="4"/>
      <c r="CM1881" s="4"/>
    </row>
    <row r="1882" ht="14.25" customHeight="1">
      <c r="A1882" s="1" t="str">
        <f t="shared" si="352"/>
        <v/>
      </c>
      <c r="B1882" s="3" t="str">
        <f t="shared" si="353"/>
        <v>Sai lớp</v>
      </c>
      <c r="C1882" s="4" t="s">
        <v>7883</v>
      </c>
      <c r="D1882" s="4"/>
      <c r="E1882" s="4"/>
      <c r="F1882" s="4"/>
      <c r="G1882" s="4" t="s">
        <v>7884</v>
      </c>
      <c r="H1882" s="4"/>
      <c r="I1882" s="4"/>
      <c r="J1882" s="4" t="s">
        <v>3099</v>
      </c>
      <c r="K1882" s="4"/>
      <c r="L1882" s="4"/>
      <c r="M1882" s="4" t="s">
        <v>49</v>
      </c>
      <c r="N1882" s="4" t="s">
        <v>9</v>
      </c>
      <c r="O1882" s="4" t="s">
        <v>404</v>
      </c>
      <c r="P1882" s="4"/>
      <c r="Q1882" s="4"/>
      <c r="R1882" s="4"/>
      <c r="S1882" s="4"/>
      <c r="T1882" s="4"/>
      <c r="U1882" s="4"/>
      <c r="V1882" s="4"/>
      <c r="W1882" s="4"/>
      <c r="X1882" s="4"/>
      <c r="Y1882" s="4"/>
      <c r="Z1882" s="4"/>
      <c r="AA1882" s="4">
        <v>1882.0</v>
      </c>
      <c r="AB1882" s="4" t="s">
        <v>49</v>
      </c>
      <c r="AC1882" s="4"/>
      <c r="AD1882" s="4"/>
      <c r="AE1882" s="4"/>
      <c r="AF1882" s="4"/>
      <c r="AG1882" s="4"/>
      <c r="AH1882" s="4"/>
      <c r="AI1882" s="4"/>
      <c r="AJ1882" s="4"/>
      <c r="AK1882" s="4"/>
      <c r="AL1882" s="4"/>
      <c r="AM1882" s="4"/>
      <c r="AN1882" s="4"/>
      <c r="AO1882" s="4"/>
      <c r="AP1882" s="4" t="str">
        <f>VLOOKUP(AA1883,[1]Trộn!AA1882:AB4874,2,FALSE)</f>
        <v>#ERROR!</v>
      </c>
      <c r="AQ1882" s="4"/>
      <c r="AR1882" s="4"/>
      <c r="AS1882" s="4"/>
      <c r="AT1882" s="4"/>
      <c r="AU1882" s="4"/>
      <c r="AV1882" s="4"/>
      <c r="AW1882" s="4"/>
      <c r="AX1882" s="4"/>
      <c r="AY1882" s="4"/>
      <c r="AZ1882" s="4"/>
      <c r="BA1882" s="4"/>
      <c r="BB1882" s="4"/>
      <c r="BC1882" s="4"/>
      <c r="BD1882" s="4"/>
      <c r="BE1882" s="4"/>
      <c r="BF1882" s="4"/>
      <c r="BG1882" s="4"/>
      <c r="BH1882" s="4"/>
      <c r="BI1882" s="4"/>
      <c r="BJ1882" s="4"/>
      <c r="BK1882" s="4"/>
      <c r="BL1882" s="4"/>
      <c r="BM1882" s="4"/>
      <c r="BN1882" s="4"/>
      <c r="BO1882" s="4"/>
      <c r="BP1882" s="4"/>
      <c r="BQ1882" s="4"/>
      <c r="BR1882" s="4"/>
      <c r="BS1882" s="4"/>
      <c r="BT1882" s="4"/>
      <c r="BU1882" s="4"/>
      <c r="BV1882" s="4"/>
      <c r="BW1882" s="4"/>
      <c r="BX1882" s="4"/>
      <c r="BY1882" s="4"/>
      <c r="BZ1882" s="4"/>
      <c r="CA1882" s="4"/>
      <c r="CB1882" s="4"/>
      <c r="CC1882" s="4"/>
      <c r="CD1882" s="4"/>
      <c r="CE1882" s="4"/>
      <c r="CF1882" s="4"/>
      <c r="CG1882" s="4"/>
      <c r="CH1882" s="4"/>
      <c r="CI1882" s="4"/>
      <c r="CJ1882" s="4"/>
      <c r="CK1882" s="4"/>
      <c r="CL1882" s="4"/>
      <c r="CM1882" s="4"/>
    </row>
    <row r="1883" ht="14.25" customHeight="1">
      <c r="A1883" s="1" t="str">
        <f t="shared" si="352"/>
        <v>Thêm</v>
      </c>
      <c r="B1883" s="3" t="str">
        <f t="shared" si="353"/>
        <v/>
      </c>
      <c r="C1883" s="4" t="s">
        <v>7883</v>
      </c>
      <c r="D1883" s="4"/>
      <c r="E1883" s="4"/>
      <c r="F1883" s="4"/>
      <c r="G1883" s="4" t="s">
        <v>7884</v>
      </c>
      <c r="H1883" s="4"/>
      <c r="I1883" s="4"/>
      <c r="J1883" s="4" t="s">
        <v>3099</v>
      </c>
      <c r="K1883" s="4"/>
      <c r="L1883" s="4"/>
      <c r="M1883" s="4"/>
      <c r="N1883" s="4"/>
      <c r="O1883" s="4"/>
      <c r="P1883" s="4"/>
      <c r="Q1883" s="4"/>
      <c r="R1883" s="4"/>
      <c r="S1883" s="4"/>
      <c r="T1883" s="4"/>
      <c r="U1883" s="4"/>
      <c r="V1883" s="4"/>
      <c r="W1883" s="4"/>
      <c r="X1883" s="4"/>
      <c r="Y1883" s="4"/>
      <c r="Z1883" s="4"/>
      <c r="AA1883" s="4">
        <v>1883.0</v>
      </c>
      <c r="AB1883" s="4" t="s">
        <v>47</v>
      </c>
      <c r="AC1883" s="4"/>
      <c r="AD1883" s="4"/>
      <c r="AE1883" s="4"/>
      <c r="AF1883" s="4"/>
      <c r="AG1883" s="4"/>
      <c r="AH1883" s="4"/>
      <c r="AI1883" s="4"/>
      <c r="AJ1883" s="4"/>
      <c r="AK1883" s="4"/>
      <c r="AL1883" s="4"/>
      <c r="AM1883" s="4"/>
      <c r="AN1883" s="4"/>
      <c r="AO1883" s="4"/>
      <c r="AP1883" s="4" t="str">
        <f>VLOOKUP(AA1884,[1]Trộn!AA1883:AB4875,2,FALSE)</f>
        <v>#ERROR!</v>
      </c>
      <c r="AQ1883" s="4"/>
      <c r="AR1883" s="4"/>
      <c r="AS1883" s="4"/>
      <c r="AT1883" s="4"/>
      <c r="AU1883" s="4"/>
      <c r="AV1883" s="4"/>
      <c r="AW1883" s="4"/>
      <c r="AX1883" s="4"/>
      <c r="AY1883" s="4"/>
      <c r="AZ1883" s="4"/>
      <c r="BA1883" s="4"/>
      <c r="BB1883" s="4"/>
      <c r="BC1883" s="4"/>
      <c r="BD1883" s="4"/>
      <c r="BE1883" s="4"/>
      <c r="BF1883" s="4"/>
      <c r="BG1883" s="4"/>
      <c r="BH1883" s="4"/>
      <c r="BI1883" s="4"/>
      <c r="BJ1883" s="4"/>
      <c r="BK1883" s="4"/>
      <c r="BL1883" s="4"/>
      <c r="BM1883" s="4"/>
      <c r="BN1883" s="4"/>
      <c r="BO1883" s="4"/>
      <c r="BP1883" s="4"/>
      <c r="BQ1883" s="4"/>
      <c r="BR1883" s="4"/>
      <c r="BS1883" s="4"/>
      <c r="BT1883" s="4"/>
      <c r="BU1883" s="4"/>
      <c r="BV1883" s="4"/>
      <c r="BW1883" s="4"/>
      <c r="BX1883" s="4"/>
      <c r="BY1883" s="4"/>
      <c r="BZ1883" s="4"/>
      <c r="CA1883" s="4"/>
      <c r="CB1883" s="4"/>
      <c r="CC1883" s="4"/>
      <c r="CD1883" s="4"/>
      <c r="CE1883" s="4"/>
      <c r="CF1883" s="4"/>
      <c r="CG1883" s="4"/>
      <c r="CH1883" s="4"/>
      <c r="CI1883" s="4"/>
      <c r="CJ1883" s="4"/>
      <c r="CK1883" s="4"/>
      <c r="CL1883" s="4"/>
      <c r="CM1883" s="4"/>
    </row>
    <row r="1884" ht="14.25" customHeight="1">
      <c r="A1884" s="1"/>
      <c r="B1884" s="3"/>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4"/>
      <c r="BH1884" s="4"/>
      <c r="BI1884" s="4"/>
      <c r="BJ1884" s="4"/>
      <c r="BK1884" s="4"/>
      <c r="BL1884" s="4"/>
      <c r="BM1884" s="4"/>
      <c r="BN1884" s="4"/>
      <c r="BO1884" s="4"/>
      <c r="BP1884" s="4"/>
      <c r="BQ1884" s="4"/>
      <c r="BR1884" s="4"/>
      <c r="BS1884" s="4"/>
      <c r="BT1884" s="4"/>
      <c r="BU1884" s="4"/>
      <c r="BV1884" s="4"/>
      <c r="BW1884" s="4"/>
      <c r="BX1884" s="4"/>
      <c r="BY1884" s="4"/>
      <c r="BZ1884" s="4"/>
      <c r="CA1884" s="4"/>
      <c r="CB1884" s="4"/>
      <c r="CC1884" s="4"/>
      <c r="CD1884" s="4"/>
      <c r="CE1884" s="4"/>
      <c r="CF1884" s="4"/>
      <c r="CG1884" s="4"/>
      <c r="CH1884" s="4"/>
      <c r="CI1884" s="4"/>
      <c r="CJ1884" s="4"/>
      <c r="CK1884" s="4"/>
      <c r="CL1884" s="4"/>
      <c r="CM1884" s="4"/>
    </row>
    <row r="1885" ht="14.25" customHeight="1">
      <c r="A1885" s="1" t="str">
        <f t="shared" ref="A1885:A1892" si="354">SWITCH(B1885,"OK",IF(ISBLANK(R1885),IF(ISBLANK(P1885),"Giữ chỗ nhóm","Giữ chỗ"),"OK"),"Chưa làm",IF(P1885&lt;&gt;"","Giữ chỗ",""),0,IF(ISBLANK(R1885),"Thêm",""),"")</f>
        <v>OK</v>
      </c>
      <c r="B1885" s="3" t="str">
        <f t="shared" ref="B1885:B1892" si="355">IF(Q1885&lt;&gt;"",0,IF(O1885="",IF(N1885="",,"Tự do chọn"),SWITCH(M1885,"KSTN",IF(LEFT(O1885,1)="A","OK","Sai lớp"),"CQ",IF(LEFT(O1885,1)="B","OK","Sai lớp"),"SIE",IF(LEFT(O1885,1)="C","OK","Sai lớp"),"VN",IF(LEFT(O1885,1)="D","OK","Sai lớp"),"VN-ICT",IF(LEFT(O1885,1)="D","OK","Sai lớp"),"Sai phân công")))</f>
        <v>OK</v>
      </c>
      <c r="C1885" s="4" t="s">
        <v>7899</v>
      </c>
      <c r="D1885" s="4"/>
      <c r="E1885" s="4"/>
      <c r="F1885" s="4"/>
      <c r="G1885" s="4" t="s">
        <v>7900</v>
      </c>
      <c r="H1885" s="4"/>
      <c r="I1885" s="4"/>
      <c r="J1885" s="4" t="s">
        <v>3099</v>
      </c>
      <c r="K1885" s="4"/>
      <c r="L1885" s="4"/>
      <c r="M1885" s="4" t="s">
        <v>47</v>
      </c>
      <c r="N1885" s="4" t="s">
        <v>9</v>
      </c>
      <c r="O1885" s="4" t="s">
        <v>1009</v>
      </c>
      <c r="P1885" s="4" t="s">
        <v>1037</v>
      </c>
      <c r="Q1885" s="4"/>
      <c r="R1885" s="4" t="s">
        <v>7901</v>
      </c>
      <c r="S1885" s="4"/>
      <c r="T1885" s="4"/>
      <c r="U1885" s="4"/>
      <c r="V1885" s="4"/>
      <c r="W1885" s="4"/>
      <c r="X1885" s="4" t="s">
        <v>7902</v>
      </c>
      <c r="Y1885" s="4" t="s">
        <v>7902</v>
      </c>
      <c r="Z1885" s="4"/>
      <c r="AA1885" s="4">
        <v>1885.0</v>
      </c>
      <c r="AB1885" s="4" t="s">
        <v>49</v>
      </c>
      <c r="AC1885" s="4"/>
      <c r="AD1885" s="4"/>
      <c r="AE1885" s="4"/>
      <c r="AF1885" s="4"/>
      <c r="AG1885" s="4"/>
      <c r="AH1885" s="4"/>
      <c r="AI1885" s="4"/>
      <c r="AJ1885" s="4"/>
      <c r="AK1885" s="4"/>
      <c r="AL1885" s="4"/>
      <c r="AM1885" s="4"/>
      <c r="AN1885" s="4"/>
      <c r="AO1885" s="4"/>
      <c r="AP1885" s="4" t="str">
        <f>VLOOKUP(AA1886,[1]Trộn!AA1885:AB4877,2,FALSE)</f>
        <v>#ERROR!</v>
      </c>
      <c r="AQ1885" s="4"/>
      <c r="AR1885" s="4"/>
      <c r="AS1885" s="4"/>
      <c r="AT1885" s="4"/>
      <c r="AU1885" s="4"/>
      <c r="AV1885" s="4"/>
      <c r="AW1885" s="4"/>
      <c r="AX1885" s="4"/>
      <c r="AY1885" s="4"/>
      <c r="AZ1885" s="4"/>
      <c r="BA1885" s="4"/>
      <c r="BB1885" s="4"/>
      <c r="BC1885" s="4"/>
      <c r="BD1885" s="4"/>
      <c r="BE1885" s="4"/>
      <c r="BF1885" s="4"/>
      <c r="BG1885" s="4"/>
      <c r="BH1885" s="4"/>
      <c r="BI1885" s="4"/>
      <c r="BJ1885" s="4"/>
      <c r="BK1885" s="4"/>
      <c r="BL1885" s="4"/>
      <c r="BM1885" s="4"/>
      <c r="BN1885" s="4"/>
      <c r="BO1885" s="4"/>
      <c r="BP1885" s="4"/>
      <c r="BQ1885" s="4"/>
      <c r="BR1885" s="4"/>
      <c r="BS1885" s="4"/>
      <c r="BT1885" s="4"/>
      <c r="BU1885" s="4"/>
      <c r="BV1885" s="4"/>
      <c r="BW1885" s="4"/>
      <c r="BX1885" s="4"/>
      <c r="BY1885" s="4"/>
      <c r="BZ1885" s="4"/>
      <c r="CA1885" s="4"/>
      <c r="CB1885" s="4"/>
      <c r="CC1885" s="4"/>
      <c r="CD1885" s="4"/>
      <c r="CE1885" s="4"/>
      <c r="CF1885" s="4"/>
      <c r="CG1885" s="4"/>
      <c r="CH1885" s="4"/>
      <c r="CI1885" s="4"/>
      <c r="CJ1885" s="4"/>
      <c r="CK1885" s="4"/>
      <c r="CL1885" s="4"/>
      <c r="CM1885" s="4"/>
    </row>
    <row r="1886" ht="14.25" customHeight="1">
      <c r="A1886" s="1" t="str">
        <f t="shared" si="354"/>
        <v>Giữ chỗ</v>
      </c>
      <c r="B1886" s="3" t="str">
        <f t="shared" si="355"/>
        <v>OK</v>
      </c>
      <c r="C1886" s="4" t="s">
        <v>7899</v>
      </c>
      <c r="D1886" s="4"/>
      <c r="E1886" s="4"/>
      <c r="F1886" s="4"/>
      <c r="G1886" s="4" t="s">
        <v>7900</v>
      </c>
      <c r="H1886" s="4"/>
      <c r="I1886" s="4"/>
      <c r="J1886" s="4" t="s">
        <v>3099</v>
      </c>
      <c r="K1886" s="4"/>
      <c r="L1886" s="4"/>
      <c r="M1886" s="4" t="s">
        <v>47</v>
      </c>
      <c r="N1886" s="4" t="s">
        <v>5</v>
      </c>
      <c r="O1886" s="4" t="s">
        <v>804</v>
      </c>
      <c r="P1886" s="4" t="s">
        <v>860</v>
      </c>
      <c r="Q1886" s="4"/>
      <c r="R1886" s="4"/>
      <c r="S1886" s="4"/>
      <c r="T1886" s="4"/>
      <c r="U1886" s="4"/>
      <c r="V1886" s="4"/>
      <c r="W1886" s="4"/>
      <c r="X1886" s="4"/>
      <c r="Y1886" s="4"/>
      <c r="Z1886" s="4"/>
      <c r="AA1886" s="4">
        <v>1886.0</v>
      </c>
      <c r="AB1886" s="4" t="s">
        <v>49</v>
      </c>
      <c r="AC1886" s="4"/>
      <c r="AD1886" s="4"/>
      <c r="AE1886" s="4"/>
      <c r="AF1886" s="4"/>
      <c r="AG1886" s="4"/>
      <c r="AH1886" s="4"/>
      <c r="AI1886" s="4"/>
      <c r="AJ1886" s="4"/>
      <c r="AK1886" s="4"/>
      <c r="AL1886" s="4"/>
      <c r="AM1886" s="4"/>
      <c r="AN1886" s="4"/>
      <c r="AO1886" s="4"/>
      <c r="AP1886" s="4" t="str">
        <f>VLOOKUP(AA1887,[1]Trộn!AA1886:AB4878,2,FALSE)</f>
        <v>#ERROR!</v>
      </c>
      <c r="AQ1886" s="4"/>
      <c r="AR1886" s="4"/>
      <c r="AS1886" s="4"/>
      <c r="AT1886" s="4"/>
      <c r="AU1886" s="4"/>
      <c r="AV1886" s="4"/>
      <c r="AW1886" s="4"/>
      <c r="AX1886" s="4"/>
      <c r="AY1886" s="4"/>
      <c r="AZ1886" s="4"/>
      <c r="BA1886" s="4"/>
      <c r="BB1886" s="4"/>
      <c r="BC1886" s="4"/>
      <c r="BD1886" s="4"/>
      <c r="BE1886" s="4"/>
      <c r="BF1886" s="4"/>
      <c r="BG1886" s="4"/>
      <c r="BH1886" s="4"/>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c r="CL1886" s="4"/>
      <c r="CM1886" s="4"/>
    </row>
    <row r="1887" ht="14.25" customHeight="1">
      <c r="A1887" s="1" t="str">
        <f t="shared" si="354"/>
        <v>OK</v>
      </c>
      <c r="B1887" s="3" t="str">
        <f t="shared" si="355"/>
        <v>OK</v>
      </c>
      <c r="C1887" s="4" t="s">
        <v>7899</v>
      </c>
      <c r="D1887" s="4"/>
      <c r="E1887" s="4"/>
      <c r="F1887" s="4"/>
      <c r="G1887" s="4" t="s">
        <v>7900</v>
      </c>
      <c r="H1887" s="4"/>
      <c r="I1887" s="4"/>
      <c r="J1887" s="4" t="s">
        <v>3099</v>
      </c>
      <c r="K1887" s="4"/>
      <c r="L1887" s="4"/>
      <c r="M1887" s="4" t="s">
        <v>47</v>
      </c>
      <c r="N1887" s="4" t="s">
        <v>5</v>
      </c>
      <c r="O1887" s="4" t="s">
        <v>1104</v>
      </c>
      <c r="P1887" s="4" t="s">
        <v>953</v>
      </c>
      <c r="Q1887" s="4"/>
      <c r="R1887" s="4" t="s">
        <v>7911</v>
      </c>
      <c r="S1887" s="4" t="s">
        <v>114</v>
      </c>
      <c r="T1887" s="4" t="s">
        <v>115</v>
      </c>
      <c r="U1887" s="4" t="s">
        <v>116</v>
      </c>
      <c r="V1887" s="4" t="s">
        <v>117</v>
      </c>
      <c r="W1887" s="4" t="s">
        <v>118</v>
      </c>
      <c r="X1887" s="4" t="s">
        <v>151</v>
      </c>
      <c r="Y1887" s="4" t="s">
        <v>7912</v>
      </c>
      <c r="Z1887" s="4"/>
      <c r="AA1887" s="4">
        <v>1887.0</v>
      </c>
      <c r="AB1887" s="4" t="e">
        <v>#NAME?</v>
      </c>
      <c r="AC1887" s="4"/>
      <c r="AD1887" s="4"/>
      <c r="AE1887" s="4"/>
      <c r="AF1887" s="4"/>
      <c r="AG1887" s="4"/>
      <c r="AH1887" s="4"/>
      <c r="AI1887" s="4"/>
      <c r="AJ1887" s="4"/>
      <c r="AK1887" s="4"/>
      <c r="AL1887" s="4"/>
      <c r="AM1887" s="4"/>
      <c r="AN1887" s="4"/>
      <c r="AO1887" s="4"/>
      <c r="AP1887" s="4" t="str">
        <f>VLOOKUP(AA1888,[1]Trộn!AA1887:AB4879,2,FALSE)</f>
        <v>#ERROR!</v>
      </c>
      <c r="AQ1887" s="4"/>
      <c r="AR1887" s="4"/>
      <c r="AS1887" s="4"/>
      <c r="AT1887" s="4"/>
      <c r="AU1887" s="4"/>
      <c r="AV1887" s="4"/>
      <c r="AW1887" s="4"/>
      <c r="AX1887" s="4"/>
      <c r="AY1887" s="4"/>
      <c r="AZ1887" s="4"/>
      <c r="BA1887" s="4"/>
      <c r="BB1887" s="4"/>
      <c r="BC1887" s="4"/>
      <c r="BD1887" s="4"/>
      <c r="BE1887" s="4"/>
      <c r="BF1887" s="4"/>
      <c r="BG1887" s="4"/>
      <c r="BH1887" s="4"/>
      <c r="BI1887" s="4"/>
      <c r="BJ1887" s="4"/>
      <c r="BK1887" s="4"/>
      <c r="BL1887" s="4"/>
      <c r="BM1887" s="4"/>
      <c r="BN1887" s="4"/>
      <c r="BO1887" s="4"/>
      <c r="BP1887" s="4"/>
      <c r="BQ1887" s="4"/>
      <c r="BR1887" s="4"/>
      <c r="BS1887" s="4"/>
      <c r="BT1887" s="4"/>
      <c r="BU1887" s="4"/>
      <c r="BV1887" s="4"/>
      <c r="BW1887" s="4"/>
      <c r="BX1887" s="4"/>
      <c r="BY1887" s="4"/>
      <c r="BZ1887" s="4"/>
      <c r="CA1887" s="4"/>
      <c r="CB1887" s="4"/>
      <c r="CC1887" s="4"/>
      <c r="CD1887" s="4"/>
      <c r="CE1887" s="4"/>
      <c r="CF1887" s="4"/>
      <c r="CG1887" s="4"/>
      <c r="CH1887" s="4"/>
      <c r="CI1887" s="4"/>
      <c r="CJ1887" s="4"/>
      <c r="CK1887" s="4"/>
      <c r="CL1887" s="4"/>
      <c r="CM1887" s="4"/>
    </row>
    <row r="1888" ht="14.25" customHeight="1">
      <c r="A1888" s="1" t="str">
        <f t="shared" si="354"/>
        <v>OK</v>
      </c>
      <c r="B1888" s="3" t="str">
        <f t="shared" si="355"/>
        <v>OK</v>
      </c>
      <c r="C1888" s="4" t="s">
        <v>7899</v>
      </c>
      <c r="D1888" s="4"/>
      <c r="E1888" s="4"/>
      <c r="F1888" s="4"/>
      <c r="G1888" s="4" t="s">
        <v>7900</v>
      </c>
      <c r="H1888" s="4"/>
      <c r="I1888" s="4"/>
      <c r="J1888" s="4" t="s">
        <v>3099</v>
      </c>
      <c r="K1888" s="4"/>
      <c r="L1888" s="4"/>
      <c r="M1888" s="4" t="s">
        <v>49</v>
      </c>
      <c r="N1888" s="4" t="s">
        <v>9</v>
      </c>
      <c r="O1888" s="4" t="s">
        <v>3229</v>
      </c>
      <c r="P1888" s="4" t="s">
        <v>3748</v>
      </c>
      <c r="Q1888" s="4"/>
      <c r="R1888" s="4" t="s">
        <v>8194</v>
      </c>
      <c r="S1888" s="4"/>
      <c r="T1888" s="4"/>
      <c r="U1888" s="4"/>
      <c r="V1888" s="4"/>
      <c r="W1888" s="4"/>
      <c r="X1888" s="4"/>
      <c r="Y1888" s="4"/>
      <c r="Z1888" s="4"/>
      <c r="AA1888" s="4">
        <v>1888.0</v>
      </c>
      <c r="AB1888" s="4" t="s">
        <v>47</v>
      </c>
      <c r="AC1888" s="4"/>
      <c r="AD1888" s="20" t="s">
        <v>1106</v>
      </c>
      <c r="AE1888" s="4"/>
      <c r="AF1888" s="4"/>
      <c r="AG1888" s="4"/>
      <c r="AH1888" s="4"/>
      <c r="AI1888" s="4"/>
      <c r="AJ1888" s="4"/>
      <c r="AK1888" s="4"/>
      <c r="AL1888" s="4"/>
      <c r="AM1888" s="4"/>
      <c r="AN1888" s="4"/>
      <c r="AO1888" s="4"/>
      <c r="AP1888" s="4" t="str">
        <f>VLOOKUP(AA1889,[1]Trộn!AA1888:AB4880,2,FALSE)</f>
        <v>#ERROR!</v>
      </c>
      <c r="AQ1888" s="4"/>
      <c r="AR1888" s="4"/>
      <c r="AS1888" s="4"/>
      <c r="AT1888" s="4"/>
      <c r="AU1888" s="4"/>
      <c r="AV1888" s="4"/>
      <c r="AW1888" s="4"/>
      <c r="AX1888" s="4"/>
      <c r="AY1888" s="4"/>
      <c r="AZ1888" s="4"/>
      <c r="BA1888" s="4"/>
      <c r="BB1888" s="4"/>
      <c r="BC1888" s="4"/>
      <c r="BD1888" s="4"/>
      <c r="BE1888" s="4"/>
      <c r="BF1888" s="4"/>
      <c r="BG1888" s="4"/>
      <c r="BH1888" s="4"/>
      <c r="BI1888" s="4"/>
      <c r="BJ1888" s="4"/>
      <c r="BK1888" s="4"/>
      <c r="BL1888" s="4"/>
      <c r="BM1888" s="4"/>
      <c r="BN1888" s="4"/>
      <c r="BO1888" s="4"/>
      <c r="BP1888" s="4"/>
      <c r="BQ1888" s="4"/>
      <c r="BR1888" s="4"/>
      <c r="BS1888" s="4"/>
      <c r="BT1888" s="4"/>
      <c r="BU1888" s="4"/>
      <c r="BV1888" s="4"/>
      <c r="BW1888" s="4"/>
      <c r="BX1888" s="4"/>
      <c r="BY1888" s="4"/>
      <c r="BZ1888" s="4"/>
      <c r="CA1888" s="4"/>
      <c r="CB1888" s="4"/>
      <c r="CC1888" s="4"/>
      <c r="CD1888" s="4"/>
      <c r="CE1888" s="4"/>
      <c r="CF1888" s="4"/>
      <c r="CG1888" s="4"/>
      <c r="CH1888" s="4"/>
      <c r="CI1888" s="4"/>
      <c r="CJ1888" s="4"/>
      <c r="CK1888" s="4"/>
      <c r="CL1888" s="4"/>
      <c r="CM1888" s="4"/>
    </row>
    <row r="1889" ht="14.25" customHeight="1">
      <c r="A1889" s="1" t="str">
        <f t="shared" si="354"/>
        <v>OK</v>
      </c>
      <c r="B1889" s="3" t="str">
        <f t="shared" si="355"/>
        <v>OK</v>
      </c>
      <c r="C1889" s="4" t="s">
        <v>7899</v>
      </c>
      <c r="D1889" s="4"/>
      <c r="E1889" s="4"/>
      <c r="F1889" s="4"/>
      <c r="G1889" s="4" t="s">
        <v>7900</v>
      </c>
      <c r="H1889" s="4"/>
      <c r="I1889" s="4"/>
      <c r="J1889" s="4" t="s">
        <v>3099</v>
      </c>
      <c r="K1889" s="4"/>
      <c r="L1889" s="4"/>
      <c r="M1889" s="4" t="s">
        <v>49</v>
      </c>
      <c r="N1889" s="4" t="s">
        <v>9</v>
      </c>
      <c r="O1889" s="4" t="s">
        <v>3229</v>
      </c>
      <c r="P1889" s="4" t="s">
        <v>3748</v>
      </c>
      <c r="Q1889" s="4"/>
      <c r="R1889" s="4" t="s">
        <v>8194</v>
      </c>
      <c r="S1889" s="4"/>
      <c r="T1889" s="4"/>
      <c r="U1889" s="4"/>
      <c r="V1889" s="4"/>
      <c r="W1889" s="4"/>
      <c r="X1889" s="4" t="s">
        <v>8195</v>
      </c>
      <c r="Y1889" s="4" t="s">
        <v>8196</v>
      </c>
      <c r="Z1889" s="4"/>
      <c r="AA1889" s="4">
        <v>1888.0</v>
      </c>
      <c r="AB1889" s="4" t="s">
        <v>47</v>
      </c>
      <c r="AC1889" s="4"/>
      <c r="AD1889" s="20" t="s">
        <v>1927</v>
      </c>
      <c r="AE1889" s="4"/>
      <c r="AF1889" s="4"/>
      <c r="AG1889" s="4"/>
      <c r="AH1889" s="4"/>
      <c r="AI1889" s="4"/>
      <c r="AJ1889" s="4"/>
      <c r="AK1889" s="4"/>
      <c r="AL1889" s="4"/>
      <c r="AM1889" s="4"/>
      <c r="AN1889" s="4"/>
      <c r="AO1889" s="4"/>
      <c r="AP1889" s="4" t="str">
        <f>VLOOKUP(AA1890,[1]Trộn!AA1889:AB4881,2,FALSE)</f>
        <v>#ERROR!</v>
      </c>
      <c r="AQ1889" s="4"/>
      <c r="AR1889" s="4"/>
      <c r="AS1889" s="4"/>
      <c r="AT1889" s="4"/>
      <c r="AU1889" s="4"/>
      <c r="AV1889" s="4"/>
      <c r="AW1889" s="4"/>
      <c r="AX1889" s="4"/>
      <c r="AY1889" s="4"/>
      <c r="AZ1889" s="4"/>
      <c r="BA1889" s="4"/>
      <c r="BB1889" s="4"/>
      <c r="BC1889" s="4"/>
      <c r="BD1889" s="4"/>
      <c r="BE1889" s="4"/>
      <c r="BF1889" s="4"/>
      <c r="BG1889" s="4"/>
      <c r="BH1889" s="4"/>
      <c r="BI1889" s="4"/>
      <c r="BJ1889" s="4"/>
      <c r="BK1889" s="4"/>
      <c r="BL1889" s="4"/>
      <c r="BM1889" s="4"/>
      <c r="BN1889" s="4"/>
      <c r="BO1889" s="4"/>
      <c r="BP1889" s="4"/>
      <c r="BQ1889" s="4"/>
      <c r="BR1889" s="4"/>
      <c r="BS1889" s="4"/>
      <c r="BT1889" s="4"/>
      <c r="BU1889" s="4"/>
      <c r="BV1889" s="4"/>
      <c r="BW1889" s="4"/>
      <c r="BX1889" s="4"/>
      <c r="BY1889" s="4"/>
      <c r="BZ1889" s="4"/>
      <c r="CA1889" s="4"/>
      <c r="CB1889" s="4"/>
      <c r="CC1889" s="4"/>
      <c r="CD1889" s="4"/>
      <c r="CE1889" s="4"/>
      <c r="CF1889" s="4"/>
      <c r="CG1889" s="4"/>
      <c r="CH1889" s="4"/>
      <c r="CI1889" s="4"/>
      <c r="CJ1889" s="4"/>
      <c r="CK1889" s="4"/>
      <c r="CL1889" s="4"/>
      <c r="CM1889" s="4"/>
    </row>
    <row r="1890" ht="14.25" customHeight="1">
      <c r="A1890" s="1" t="str">
        <f t="shared" si="354"/>
        <v>OK</v>
      </c>
      <c r="B1890" s="3" t="str">
        <f t="shared" si="355"/>
        <v>OK</v>
      </c>
      <c r="C1890" s="4" t="s">
        <v>7899</v>
      </c>
      <c r="D1890" s="4"/>
      <c r="E1890" s="4"/>
      <c r="F1890" s="4"/>
      <c r="G1890" s="4" t="s">
        <v>7900</v>
      </c>
      <c r="H1890" s="4"/>
      <c r="I1890" s="4"/>
      <c r="J1890" s="4" t="s">
        <v>3099</v>
      </c>
      <c r="K1890" s="4"/>
      <c r="L1890" s="4"/>
      <c r="M1890" s="4" t="s">
        <v>49</v>
      </c>
      <c r="N1890" s="4" t="s">
        <v>9</v>
      </c>
      <c r="O1890" s="4" t="s">
        <v>2631</v>
      </c>
      <c r="P1890" s="4" t="s">
        <v>3197</v>
      </c>
      <c r="Q1890" s="4"/>
      <c r="R1890" s="4" t="s">
        <v>8608</v>
      </c>
      <c r="S1890" s="4"/>
      <c r="T1890" s="4"/>
      <c r="U1890" s="4"/>
      <c r="V1890" s="4"/>
      <c r="W1890" s="4"/>
      <c r="X1890" s="4"/>
      <c r="Y1890" s="4"/>
      <c r="Z1890" s="4"/>
      <c r="AA1890" s="4">
        <v>1889.0</v>
      </c>
      <c r="AB1890" s="4" t="s">
        <v>47</v>
      </c>
      <c r="AC1890" s="4"/>
      <c r="AD1890" s="20" t="s">
        <v>481</v>
      </c>
      <c r="AE1890" s="4"/>
      <c r="AF1890" s="4"/>
      <c r="AG1890" s="4"/>
      <c r="AH1890" s="4"/>
      <c r="AI1890" s="4"/>
      <c r="AJ1890" s="4"/>
      <c r="AK1890" s="4"/>
      <c r="AL1890" s="4"/>
      <c r="AM1890" s="4"/>
      <c r="AN1890" s="4"/>
      <c r="AO1890" s="4"/>
      <c r="AP1890" s="4" t="str">
        <f>VLOOKUP(AA1891,[1]Trộn!AA1890:AB4882,2,FALSE)</f>
        <v>#ERROR!</v>
      </c>
      <c r="AQ1890" s="4"/>
      <c r="AR1890" s="4"/>
      <c r="AS1890" s="4"/>
      <c r="AT1890" s="4"/>
      <c r="AU1890" s="4"/>
      <c r="AV1890" s="4"/>
      <c r="AW1890" s="4"/>
      <c r="AX1890" s="4"/>
      <c r="AY1890" s="4"/>
      <c r="AZ1890" s="4"/>
      <c r="BA1890" s="4"/>
      <c r="BB1890" s="4"/>
      <c r="BC1890" s="4"/>
      <c r="BD1890" s="4"/>
      <c r="BE1890" s="4"/>
      <c r="BF1890" s="4"/>
      <c r="BG1890" s="4"/>
      <c r="BH1890" s="4"/>
      <c r="BI1890" s="4"/>
      <c r="BJ1890" s="4"/>
      <c r="BK1890" s="4"/>
      <c r="BL1890" s="4"/>
      <c r="BM1890" s="4"/>
      <c r="BN1890" s="4"/>
      <c r="BO1890" s="4"/>
      <c r="BP1890" s="4"/>
      <c r="BQ1890" s="4"/>
      <c r="BR1890" s="4"/>
      <c r="BS1890" s="4"/>
      <c r="BT1890" s="4"/>
      <c r="BU1890" s="4"/>
      <c r="BV1890" s="4"/>
      <c r="BW1890" s="4"/>
      <c r="BX1890" s="4"/>
      <c r="BY1890" s="4"/>
      <c r="BZ1890" s="4"/>
      <c r="CA1890" s="4"/>
      <c r="CB1890" s="4"/>
      <c r="CC1890" s="4"/>
      <c r="CD1890" s="4"/>
      <c r="CE1890" s="4"/>
      <c r="CF1890" s="4"/>
      <c r="CG1890" s="4"/>
      <c r="CH1890" s="4"/>
      <c r="CI1890" s="4"/>
      <c r="CJ1890" s="4"/>
      <c r="CK1890" s="4"/>
      <c r="CL1890" s="4"/>
      <c r="CM1890" s="4"/>
    </row>
    <row r="1891" ht="14.25" customHeight="1">
      <c r="A1891" s="1" t="str">
        <f t="shared" si="354"/>
        <v>Giữ chỗ</v>
      </c>
      <c r="B1891" s="3" t="str">
        <f t="shared" si="355"/>
        <v>OK</v>
      </c>
      <c r="C1891" s="4" t="s">
        <v>7899</v>
      </c>
      <c r="D1891" s="4"/>
      <c r="E1891" s="4"/>
      <c r="F1891" s="4"/>
      <c r="G1891" s="4" t="s">
        <v>7900</v>
      </c>
      <c r="H1891" s="4"/>
      <c r="I1891" s="4"/>
      <c r="J1891" s="4" t="s">
        <v>3099</v>
      </c>
      <c r="K1891" s="4"/>
      <c r="L1891" s="4"/>
      <c r="M1891" s="4" t="s">
        <v>49</v>
      </c>
      <c r="N1891" s="4" t="s">
        <v>9</v>
      </c>
      <c r="O1891" s="4" t="s">
        <v>2631</v>
      </c>
      <c r="P1891" s="4" t="s">
        <v>3197</v>
      </c>
      <c r="Q1891" s="4"/>
      <c r="R1891" s="4"/>
      <c r="S1891" s="4"/>
      <c r="T1891" s="4"/>
      <c r="U1891" s="4"/>
      <c r="V1891" s="4"/>
      <c r="W1891" s="4"/>
      <c r="X1891" s="4"/>
      <c r="Y1891" s="4"/>
      <c r="Z1891" s="4"/>
      <c r="AA1891" s="4">
        <v>1889.0</v>
      </c>
      <c r="AB1891" s="4" t="s">
        <v>47</v>
      </c>
      <c r="AC1891" s="4"/>
      <c r="AD1891" s="20" t="s">
        <v>1150</v>
      </c>
      <c r="AE1891" s="4"/>
      <c r="AF1891" s="4"/>
      <c r="AG1891" s="4"/>
      <c r="AH1891" s="4"/>
      <c r="AI1891" s="4"/>
      <c r="AJ1891" s="4"/>
      <c r="AK1891" s="4"/>
      <c r="AL1891" s="4"/>
      <c r="AM1891" s="4"/>
      <c r="AN1891" s="4"/>
      <c r="AO1891" s="4"/>
      <c r="AP1891" s="4" t="str">
        <f>VLOOKUP(AA1892,[1]Trộn!AA1891:AB4883,2,FALSE)</f>
        <v>#ERROR!</v>
      </c>
      <c r="AQ1891" s="4"/>
      <c r="AR1891" s="4"/>
      <c r="AS1891" s="4"/>
      <c r="AT1891" s="4"/>
      <c r="AU1891" s="4"/>
      <c r="AV1891" s="4"/>
      <c r="AW1891" s="4"/>
      <c r="AX1891" s="4"/>
      <c r="AY1891" s="4"/>
      <c r="AZ1891" s="4"/>
      <c r="BA1891" s="4"/>
      <c r="BB1891" s="4"/>
      <c r="BC1891" s="4"/>
      <c r="BD1891" s="4"/>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c r="CL1891" s="4"/>
      <c r="CM1891" s="4"/>
    </row>
    <row r="1892" ht="14.25" customHeight="1">
      <c r="A1892" s="1" t="str">
        <f t="shared" si="354"/>
        <v/>
      </c>
      <c r="B1892" s="3">
        <f t="shared" si="355"/>
        <v>0</v>
      </c>
      <c r="C1892" s="4" t="s">
        <v>7899</v>
      </c>
      <c r="D1892" s="4"/>
      <c r="E1892" s="4"/>
      <c r="F1892" s="4"/>
      <c r="G1892" s="4" t="s">
        <v>7900</v>
      </c>
      <c r="H1892" s="4"/>
      <c r="I1892" s="4"/>
      <c r="J1892" s="4" t="s">
        <v>3099</v>
      </c>
      <c r="K1892" s="4"/>
      <c r="L1892" s="4"/>
      <c r="M1892" s="4"/>
      <c r="N1892" s="4"/>
      <c r="O1892" s="4"/>
      <c r="P1892" s="4"/>
      <c r="Q1892" s="4" t="s">
        <v>5</v>
      </c>
      <c r="R1892" s="4" t="s">
        <v>7901</v>
      </c>
      <c r="S1892" s="4" t="s">
        <v>4034</v>
      </c>
      <c r="T1892" s="4" t="s">
        <v>3455</v>
      </c>
      <c r="U1892" s="4" t="s">
        <v>8610</v>
      </c>
      <c r="V1892" s="4" t="s">
        <v>8611</v>
      </c>
      <c r="W1892" s="4" t="s">
        <v>8612</v>
      </c>
      <c r="X1892" s="4" t="s">
        <v>410</v>
      </c>
      <c r="Y1892" s="4"/>
      <c r="Z1892" s="4"/>
      <c r="AA1892" s="4">
        <v>1890.0</v>
      </c>
      <c r="AB1892" s="4" t="s">
        <v>49</v>
      </c>
      <c r="AC1892" s="4"/>
      <c r="AD1892" s="4"/>
      <c r="AE1892" s="4"/>
      <c r="AF1892" s="4"/>
      <c r="AG1892" s="4"/>
      <c r="AH1892" s="4"/>
      <c r="AI1892" s="4"/>
      <c r="AJ1892" s="4"/>
      <c r="AK1892" s="4"/>
      <c r="AL1892" s="4"/>
      <c r="AM1892" s="4"/>
      <c r="AN1892" s="4"/>
      <c r="AO1892" s="4"/>
      <c r="AP1892" s="4" t="str">
        <f>VLOOKUP(AA1893,[1]Trộn!AA1892:AB4884,2,FALSE)</f>
        <v>#ERROR!</v>
      </c>
      <c r="AQ1892" s="4"/>
      <c r="AR1892" s="4"/>
      <c r="AS1892" s="4"/>
      <c r="AT1892" s="4"/>
      <c r="AU1892" s="4"/>
      <c r="AV1892" s="4"/>
      <c r="AW1892" s="4"/>
      <c r="AX1892" s="4"/>
      <c r="AY1892" s="4"/>
      <c r="AZ1892" s="4"/>
      <c r="BA1892" s="4"/>
      <c r="BB1892" s="4"/>
      <c r="BC1892" s="4"/>
      <c r="BD1892" s="4"/>
      <c r="BE1892" s="4"/>
      <c r="BF1892" s="4"/>
      <c r="BG1892" s="4"/>
      <c r="BH1892" s="4"/>
      <c r="BI1892" s="4"/>
      <c r="BJ1892" s="4"/>
      <c r="BK1892" s="4"/>
      <c r="BL1892" s="4"/>
      <c r="BM1892" s="4"/>
      <c r="BN1892" s="4"/>
      <c r="BO1892" s="4"/>
      <c r="BP1892" s="4"/>
      <c r="BQ1892" s="4"/>
      <c r="BR1892" s="4"/>
      <c r="BS1892" s="4"/>
      <c r="BT1892" s="4"/>
      <c r="BU1892" s="4"/>
      <c r="BV1892" s="4"/>
      <c r="BW1892" s="4"/>
      <c r="BX1892" s="4"/>
      <c r="BY1892" s="4"/>
      <c r="BZ1892" s="4"/>
      <c r="CA1892" s="4"/>
      <c r="CB1892" s="4"/>
      <c r="CC1892" s="4"/>
      <c r="CD1892" s="4"/>
      <c r="CE1892" s="4"/>
      <c r="CF1892" s="4"/>
      <c r="CG1892" s="4"/>
      <c r="CH1892" s="4"/>
      <c r="CI1892" s="4"/>
      <c r="CJ1892" s="4"/>
      <c r="CK1892" s="4"/>
      <c r="CL1892" s="4"/>
      <c r="CM1892" s="4"/>
    </row>
    <row r="1893" ht="14.25" customHeight="1">
      <c r="A1893" s="1"/>
      <c r="B1893" s="3"/>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c r="BI1893" s="4"/>
      <c r="BJ1893" s="4"/>
      <c r="BK1893" s="4"/>
      <c r="BL1893" s="4"/>
      <c r="BM1893" s="4"/>
      <c r="BN1893" s="4"/>
      <c r="BO1893" s="4"/>
      <c r="BP1893" s="4"/>
      <c r="BQ1893" s="4"/>
      <c r="BR1893" s="4"/>
      <c r="BS1893" s="4"/>
      <c r="BT1893" s="4"/>
      <c r="BU1893" s="4"/>
      <c r="BV1893" s="4"/>
      <c r="BW1893" s="4"/>
      <c r="BX1893" s="4"/>
      <c r="BY1893" s="4"/>
      <c r="BZ1893" s="4"/>
      <c r="CA1893" s="4"/>
      <c r="CB1893" s="4"/>
      <c r="CC1893" s="4"/>
      <c r="CD1893" s="4"/>
      <c r="CE1893" s="4"/>
      <c r="CF1893" s="4"/>
      <c r="CG1893" s="4"/>
      <c r="CH1893" s="4"/>
      <c r="CI1893" s="4"/>
      <c r="CJ1893" s="4"/>
      <c r="CK1893" s="4"/>
      <c r="CL1893" s="4"/>
      <c r="CM1893" s="4"/>
    </row>
    <row r="1894" ht="14.25" customHeight="1">
      <c r="A1894" s="1" t="str">
        <f t="shared" ref="A1894:A1900" si="356">SWITCH(B1894,"OK",IF(ISBLANK(R1894),IF(ISBLANK(P1894),"Giữ chỗ nhóm","Giữ chỗ"),"OK"),"Chưa làm",IF(P1894&lt;&gt;"","Giữ chỗ",""),0,IF(ISBLANK(R1894),"Thêm",""),"")</f>
        <v>Giữ chỗ</v>
      </c>
      <c r="B1894" s="3" t="str">
        <f t="shared" ref="B1894:B1900" si="357">IF(Q1894&lt;&gt;"",0,IF(O1894="",IF(N1894="",,"Tự do chọn"),SWITCH(M1894,"KSTN",IF(LEFT(O1894,1)="A","OK","Sai lớp"),"CQ",IF(LEFT(O1894,1)="B","OK","Sai lớp"),"SIE",IF(LEFT(O1894,1)="C","OK","Sai lớp"),"VN",IF(LEFT(O1894,1)="D","OK","Sai lớp"),"VN-ICT",IF(LEFT(O1894,1)="D","OK","Sai lớp"),"Sai phân công")))</f>
        <v>OK</v>
      </c>
      <c r="C1894" s="4" t="s">
        <v>7913</v>
      </c>
      <c r="D1894" s="4"/>
      <c r="E1894" s="4"/>
      <c r="F1894" s="4"/>
      <c r="G1894" s="4" t="s">
        <v>7914</v>
      </c>
      <c r="H1894" s="4"/>
      <c r="I1894" s="4"/>
      <c r="J1894" s="4" t="s">
        <v>3099</v>
      </c>
      <c r="K1894" s="4"/>
      <c r="L1894" s="4"/>
      <c r="M1894" s="4" t="s">
        <v>47</v>
      </c>
      <c r="N1894" s="4" t="s">
        <v>5</v>
      </c>
      <c r="O1894" s="4" t="s">
        <v>7917</v>
      </c>
      <c r="P1894" s="4" t="s">
        <v>1262</v>
      </c>
      <c r="Q1894" s="4"/>
      <c r="R1894" s="4"/>
      <c r="S1894" s="4"/>
      <c r="T1894" s="4"/>
      <c r="U1894" s="4"/>
      <c r="V1894" s="4"/>
      <c r="W1894" s="4"/>
      <c r="X1894" s="4"/>
      <c r="Y1894" s="4"/>
      <c r="Z1894" s="4"/>
      <c r="AA1894" s="4">
        <v>1892.0</v>
      </c>
      <c r="AB1894" s="4" t="s">
        <v>49</v>
      </c>
      <c r="AC1894" s="4"/>
      <c r="AD1894" s="4"/>
      <c r="AE1894" s="4"/>
      <c r="AF1894" s="4"/>
      <c r="AG1894" s="4"/>
      <c r="AH1894" s="4"/>
      <c r="AI1894" s="4"/>
      <c r="AJ1894" s="4"/>
      <c r="AK1894" s="4"/>
      <c r="AL1894" s="4"/>
      <c r="AM1894" s="4"/>
      <c r="AN1894" s="4"/>
      <c r="AO1894" s="4"/>
      <c r="AP1894" s="4" t="str">
        <f>VLOOKUP(AA1895,[1]Trộn!AA1894:AB4886,2,FALSE)</f>
        <v>#ERROR!</v>
      </c>
      <c r="AQ1894" s="4"/>
      <c r="AR1894" s="4"/>
      <c r="AS1894" s="4"/>
      <c r="AT1894" s="4"/>
      <c r="AU1894" s="4"/>
      <c r="AV1894" s="4"/>
      <c r="AW1894" s="4"/>
      <c r="AX1894" s="4"/>
      <c r="AY1894" s="4"/>
      <c r="AZ1894" s="4"/>
      <c r="BA1894" s="4"/>
      <c r="BB1894" s="4"/>
      <c r="BC1894" s="4"/>
      <c r="BD1894" s="4"/>
      <c r="BE1894" s="4"/>
      <c r="BF1894" s="4"/>
      <c r="BG1894" s="4"/>
      <c r="BH1894" s="4"/>
      <c r="BI1894" s="4"/>
      <c r="BJ1894" s="4"/>
      <c r="BK1894" s="4"/>
      <c r="BL1894" s="4"/>
      <c r="BM1894" s="4"/>
      <c r="BN1894" s="4"/>
      <c r="BO1894" s="4"/>
      <c r="BP1894" s="4"/>
      <c r="BQ1894" s="4"/>
      <c r="BR1894" s="4"/>
      <c r="BS1894" s="4"/>
      <c r="BT1894" s="4"/>
      <c r="BU1894" s="4"/>
      <c r="BV1894" s="4"/>
      <c r="BW1894" s="4"/>
      <c r="BX1894" s="4"/>
      <c r="BY1894" s="4"/>
      <c r="BZ1894" s="4"/>
      <c r="CA1894" s="4"/>
      <c r="CB1894" s="4"/>
      <c r="CC1894" s="4"/>
      <c r="CD1894" s="4"/>
      <c r="CE1894" s="4"/>
      <c r="CF1894" s="4"/>
      <c r="CG1894" s="4"/>
      <c r="CH1894" s="4"/>
      <c r="CI1894" s="4"/>
      <c r="CJ1894" s="4"/>
      <c r="CK1894" s="4"/>
      <c r="CL1894" s="4"/>
      <c r="CM1894" s="4"/>
    </row>
    <row r="1895" ht="14.25" customHeight="1">
      <c r="A1895" s="1" t="str">
        <f t="shared" si="356"/>
        <v>Giữ chỗ</v>
      </c>
      <c r="B1895" s="3" t="str">
        <f t="shared" si="357"/>
        <v>OK</v>
      </c>
      <c r="C1895" s="4" t="s">
        <v>7913</v>
      </c>
      <c r="D1895" s="4"/>
      <c r="E1895" s="4"/>
      <c r="F1895" s="4"/>
      <c r="G1895" s="4" t="s">
        <v>7914</v>
      </c>
      <c r="H1895" s="4"/>
      <c r="I1895" s="4"/>
      <c r="J1895" s="4" t="s">
        <v>3099</v>
      </c>
      <c r="K1895" s="4"/>
      <c r="L1895" s="4"/>
      <c r="M1895" s="4" t="s">
        <v>47</v>
      </c>
      <c r="N1895" s="4" t="s">
        <v>9</v>
      </c>
      <c r="O1895" s="4" t="s">
        <v>7917</v>
      </c>
      <c r="P1895" s="4" t="s">
        <v>1262</v>
      </c>
      <c r="Q1895" s="4"/>
      <c r="R1895" s="4"/>
      <c r="S1895" s="4"/>
      <c r="T1895" s="4"/>
      <c r="U1895" s="4"/>
      <c r="V1895" s="4"/>
      <c r="W1895" s="4"/>
      <c r="X1895" s="4"/>
      <c r="Y1895" s="4"/>
      <c r="Z1895" s="4"/>
      <c r="AA1895" s="4">
        <v>1893.0</v>
      </c>
      <c r="AB1895" s="4" t="s">
        <v>49</v>
      </c>
      <c r="AC1895" s="4"/>
      <c r="AD1895" s="4"/>
      <c r="AE1895" s="4"/>
      <c r="AF1895" s="4"/>
      <c r="AG1895" s="4"/>
      <c r="AH1895" s="4"/>
      <c r="AI1895" s="4"/>
      <c r="AJ1895" s="4"/>
      <c r="AK1895" s="4"/>
      <c r="AL1895" s="4"/>
      <c r="AM1895" s="4"/>
      <c r="AN1895" s="4"/>
      <c r="AO1895" s="4"/>
      <c r="AP1895" s="4" t="str">
        <f>VLOOKUP(AA1896,[1]Trộn!AA1895:AB4887,2,FALSE)</f>
        <v>#ERROR!</v>
      </c>
      <c r="AQ1895" s="4"/>
      <c r="AR1895" s="4"/>
      <c r="AS1895" s="4"/>
      <c r="AT1895" s="4"/>
      <c r="AU1895" s="4"/>
      <c r="AV1895" s="4"/>
      <c r="AW1895" s="4"/>
      <c r="AX1895" s="4"/>
      <c r="AY1895" s="4"/>
      <c r="AZ1895" s="4"/>
      <c r="BA1895" s="4"/>
      <c r="BB1895" s="4"/>
      <c r="BC1895" s="4"/>
      <c r="BD1895" s="4"/>
      <c r="BE1895" s="4"/>
      <c r="BF1895" s="4"/>
      <c r="BG1895" s="4"/>
      <c r="BH1895" s="4"/>
      <c r="BI1895" s="4"/>
      <c r="BJ1895" s="4"/>
      <c r="BK1895" s="4"/>
      <c r="BL1895" s="4"/>
      <c r="BM1895" s="4"/>
      <c r="BN1895" s="4"/>
      <c r="BO1895" s="4"/>
      <c r="BP1895" s="4"/>
      <c r="BQ1895" s="4"/>
      <c r="BR1895" s="4"/>
      <c r="BS1895" s="4"/>
      <c r="BT1895" s="4"/>
      <c r="BU1895" s="4"/>
      <c r="BV1895" s="4"/>
      <c r="BW1895" s="4"/>
      <c r="BX1895" s="4"/>
      <c r="BY1895" s="4"/>
      <c r="BZ1895" s="4"/>
      <c r="CA1895" s="4"/>
      <c r="CB1895" s="4"/>
      <c r="CC1895" s="4"/>
      <c r="CD1895" s="4"/>
      <c r="CE1895" s="4"/>
      <c r="CF1895" s="4"/>
      <c r="CG1895" s="4"/>
      <c r="CH1895" s="4"/>
      <c r="CI1895" s="4"/>
      <c r="CJ1895" s="4"/>
      <c r="CK1895" s="4"/>
      <c r="CL1895" s="4"/>
      <c r="CM1895" s="4"/>
    </row>
    <row r="1896" ht="14.25" customHeight="1">
      <c r="A1896" s="1" t="str">
        <f t="shared" si="356"/>
        <v>Giữ chỗ</v>
      </c>
      <c r="B1896" s="3" t="str">
        <f t="shared" si="357"/>
        <v>OK</v>
      </c>
      <c r="C1896" s="4" t="s">
        <v>7913</v>
      </c>
      <c r="D1896" s="4"/>
      <c r="E1896" s="4"/>
      <c r="F1896" s="4"/>
      <c r="G1896" s="4" t="s">
        <v>7914</v>
      </c>
      <c r="H1896" s="4"/>
      <c r="I1896" s="4"/>
      <c r="J1896" s="4" t="s">
        <v>3099</v>
      </c>
      <c r="K1896" s="4"/>
      <c r="L1896" s="4"/>
      <c r="M1896" s="4" t="s">
        <v>47</v>
      </c>
      <c r="N1896" s="4" t="s">
        <v>5</v>
      </c>
      <c r="O1896" s="4" t="s">
        <v>7917</v>
      </c>
      <c r="P1896" s="4" t="s">
        <v>1262</v>
      </c>
      <c r="Q1896" s="4"/>
      <c r="R1896" s="4"/>
      <c r="S1896" s="4"/>
      <c r="T1896" s="4"/>
      <c r="U1896" s="4"/>
      <c r="V1896" s="4"/>
      <c r="W1896" s="4"/>
      <c r="X1896" s="4"/>
      <c r="Y1896" s="4"/>
      <c r="Z1896" s="4"/>
      <c r="AA1896" s="4">
        <v>1894.0</v>
      </c>
      <c r="AB1896" s="4" t="s">
        <v>49</v>
      </c>
      <c r="AC1896" s="4"/>
      <c r="AD1896" s="4"/>
      <c r="AE1896" s="4"/>
      <c r="AF1896" s="4"/>
      <c r="AG1896" s="4"/>
      <c r="AH1896" s="4"/>
      <c r="AI1896" s="4"/>
      <c r="AJ1896" s="4"/>
      <c r="AK1896" s="4"/>
      <c r="AL1896" s="4"/>
      <c r="AM1896" s="4"/>
      <c r="AN1896" s="4"/>
      <c r="AO1896" s="4"/>
      <c r="AP1896" s="4" t="str">
        <f>VLOOKUP(AA1897,[1]Trộn!AA1896:AB4888,2,FALSE)</f>
        <v>#ERROR!</v>
      </c>
      <c r="AQ1896" s="4"/>
      <c r="AR1896" s="4"/>
      <c r="AS1896" s="4"/>
      <c r="AT1896" s="4"/>
      <c r="AU1896" s="4"/>
      <c r="AV1896" s="4"/>
      <c r="AW1896" s="4"/>
      <c r="AX1896" s="4"/>
      <c r="AY1896" s="4"/>
      <c r="AZ1896" s="4"/>
      <c r="BA1896" s="4"/>
      <c r="BB1896" s="4"/>
      <c r="BC1896" s="4"/>
      <c r="BD1896" s="4"/>
      <c r="BE1896" s="4"/>
      <c r="BF1896" s="4"/>
      <c r="BG1896" s="4"/>
      <c r="BH1896" s="4"/>
      <c r="BI1896" s="4"/>
      <c r="BJ1896" s="4"/>
      <c r="BK1896" s="4"/>
      <c r="BL1896" s="4"/>
      <c r="BM1896" s="4"/>
      <c r="BN1896" s="4"/>
      <c r="BO1896" s="4"/>
      <c r="BP1896" s="4"/>
      <c r="BQ1896" s="4"/>
      <c r="BR1896" s="4"/>
      <c r="BS1896" s="4"/>
      <c r="BT1896" s="4"/>
      <c r="BU1896" s="4"/>
      <c r="BV1896" s="4"/>
      <c r="BW1896" s="4"/>
      <c r="BX1896" s="4"/>
      <c r="BY1896" s="4"/>
      <c r="BZ1896" s="4"/>
      <c r="CA1896" s="4"/>
      <c r="CB1896" s="4"/>
      <c r="CC1896" s="4"/>
      <c r="CD1896" s="4"/>
      <c r="CE1896" s="4"/>
      <c r="CF1896" s="4"/>
      <c r="CG1896" s="4"/>
      <c r="CH1896" s="4"/>
      <c r="CI1896" s="4"/>
      <c r="CJ1896" s="4"/>
      <c r="CK1896" s="4"/>
      <c r="CL1896" s="4"/>
      <c r="CM1896" s="4"/>
    </row>
    <row r="1897" ht="14.25" customHeight="1">
      <c r="A1897" s="1" t="str">
        <f t="shared" si="356"/>
        <v>OK</v>
      </c>
      <c r="B1897" s="3" t="str">
        <f t="shared" si="357"/>
        <v>OK</v>
      </c>
      <c r="C1897" s="4" t="s">
        <v>7913</v>
      </c>
      <c r="D1897" s="4"/>
      <c r="E1897" s="4"/>
      <c r="F1897" s="4"/>
      <c r="G1897" s="4" t="s">
        <v>7914</v>
      </c>
      <c r="H1897" s="4"/>
      <c r="I1897" s="4"/>
      <c r="J1897" s="4" t="s">
        <v>3099</v>
      </c>
      <c r="K1897" s="4"/>
      <c r="L1897" s="4"/>
      <c r="M1897" s="4" t="s">
        <v>49</v>
      </c>
      <c r="N1897" s="4" t="s">
        <v>9</v>
      </c>
      <c r="O1897" s="4" t="s">
        <v>3302</v>
      </c>
      <c r="P1897" s="4" t="s">
        <v>4201</v>
      </c>
      <c r="Q1897" s="4"/>
      <c r="R1897" s="4" t="s">
        <v>8618</v>
      </c>
      <c r="S1897" s="4"/>
      <c r="T1897" s="4"/>
      <c r="U1897" s="4"/>
      <c r="V1897" s="4"/>
      <c r="W1897" s="4"/>
      <c r="X1897" s="4"/>
      <c r="Y1897" s="4"/>
      <c r="Z1897" s="4"/>
      <c r="AA1897" s="4">
        <v>1895.0</v>
      </c>
      <c r="AB1897" s="4" t="s">
        <v>47</v>
      </c>
      <c r="AC1897" s="4"/>
      <c r="AD1897" s="20" t="s">
        <v>2434</v>
      </c>
      <c r="AE1897" s="4"/>
      <c r="AF1897" s="4"/>
      <c r="AG1897" s="4"/>
      <c r="AH1897" s="4"/>
      <c r="AI1897" s="4"/>
      <c r="AJ1897" s="4"/>
      <c r="AK1897" s="4"/>
      <c r="AL1897" s="4"/>
      <c r="AM1897" s="4"/>
      <c r="AN1897" s="4"/>
      <c r="AO1897" s="4"/>
      <c r="AP1897" s="4" t="str">
        <f>VLOOKUP(AA1898,[1]Trộn!AA1897:AB4889,2,FALSE)</f>
        <v>#ERROR!</v>
      </c>
      <c r="AQ1897" s="4"/>
      <c r="AR1897" s="4"/>
      <c r="AS1897" s="4"/>
      <c r="AT1897" s="4"/>
      <c r="AU1897" s="4"/>
      <c r="AV1897" s="4"/>
      <c r="AW1897" s="4"/>
      <c r="AX1897" s="4"/>
      <c r="AY1897" s="4"/>
      <c r="AZ1897" s="4"/>
      <c r="BA1897" s="4"/>
      <c r="BB1897" s="4"/>
      <c r="BC1897" s="4"/>
      <c r="BD1897" s="4"/>
      <c r="BE1897" s="4"/>
      <c r="BF1897" s="4"/>
      <c r="BG1897" s="4"/>
      <c r="BH1897" s="4"/>
      <c r="BI1897" s="4"/>
      <c r="BJ1897" s="4"/>
      <c r="BK1897" s="4"/>
      <c r="BL1897" s="4"/>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c r="CL1897" s="4"/>
      <c r="CM1897" s="4"/>
    </row>
    <row r="1898" ht="14.25" customHeight="1">
      <c r="A1898" s="1" t="str">
        <f t="shared" si="356"/>
        <v/>
      </c>
      <c r="B1898" s="3" t="str">
        <f t="shared" si="357"/>
        <v>Tự do chọn</v>
      </c>
      <c r="C1898" s="4" t="s">
        <v>7913</v>
      </c>
      <c r="D1898" s="4"/>
      <c r="E1898" s="4"/>
      <c r="F1898" s="4"/>
      <c r="G1898" s="4" t="s">
        <v>7914</v>
      </c>
      <c r="H1898" s="4"/>
      <c r="I1898" s="4"/>
      <c r="J1898" s="4" t="s">
        <v>3099</v>
      </c>
      <c r="K1898" s="4"/>
      <c r="L1898" s="4"/>
      <c r="M1898" s="4" t="s">
        <v>49</v>
      </c>
      <c r="N1898" s="4" t="s">
        <v>9</v>
      </c>
      <c r="O1898" s="4"/>
      <c r="P1898" s="4"/>
      <c r="Q1898" s="4"/>
      <c r="R1898" s="4"/>
      <c r="S1898" s="4"/>
      <c r="T1898" s="4"/>
      <c r="U1898" s="4"/>
      <c r="V1898" s="4"/>
      <c r="W1898" s="4"/>
      <c r="X1898" s="4"/>
      <c r="Y1898" s="4"/>
      <c r="Z1898" s="4"/>
      <c r="AA1898" s="4">
        <v>1895.0</v>
      </c>
      <c r="AB1898" s="4" t="s">
        <v>47</v>
      </c>
      <c r="AC1898" s="4"/>
      <c r="AE1898" s="4"/>
      <c r="AF1898" s="4"/>
      <c r="AG1898" s="4"/>
      <c r="AH1898" s="4"/>
      <c r="AI1898" s="4"/>
      <c r="AJ1898" s="4"/>
      <c r="AK1898" s="4"/>
      <c r="AL1898" s="4"/>
      <c r="AM1898" s="4"/>
      <c r="AN1898" s="4"/>
      <c r="AO1898" s="4"/>
      <c r="AP1898" s="4" t="str">
        <f>VLOOKUP(AA1899,[1]Trộn!AA1898:AB4890,2,FALSE)</f>
        <v>#ERROR!</v>
      </c>
      <c r="AQ1898" s="4"/>
      <c r="AR1898" s="4"/>
      <c r="AS1898" s="4"/>
      <c r="AT1898" s="4"/>
      <c r="AU1898" s="4"/>
      <c r="AV1898" s="4"/>
      <c r="AW1898" s="4"/>
      <c r="AX1898" s="4"/>
      <c r="AY1898" s="4"/>
      <c r="AZ1898" s="4"/>
      <c r="BA1898" s="4"/>
      <c r="BB1898" s="4"/>
      <c r="BC1898" s="4"/>
      <c r="BD1898" s="4"/>
      <c r="BE1898" s="4"/>
      <c r="BF1898" s="4"/>
      <c r="BG1898" s="4"/>
      <c r="BH1898" s="4"/>
      <c r="BI1898" s="4"/>
      <c r="BJ1898" s="4"/>
      <c r="BK1898" s="4"/>
      <c r="BL1898" s="4"/>
      <c r="BM1898" s="4"/>
      <c r="BN1898" s="4"/>
      <c r="BO1898" s="4"/>
      <c r="BP1898" s="4"/>
      <c r="BQ1898" s="4"/>
      <c r="BR1898" s="4"/>
      <c r="BS1898" s="4"/>
      <c r="BT1898" s="4"/>
      <c r="BU1898" s="4"/>
      <c r="BV1898" s="4"/>
      <c r="BW1898" s="4"/>
      <c r="BX1898" s="4"/>
      <c r="BY1898" s="4"/>
      <c r="BZ1898" s="4"/>
      <c r="CA1898" s="4"/>
      <c r="CB1898" s="4"/>
      <c r="CC1898" s="4"/>
      <c r="CD1898" s="4"/>
      <c r="CE1898" s="4"/>
      <c r="CF1898" s="4"/>
      <c r="CG1898" s="4"/>
      <c r="CH1898" s="4"/>
      <c r="CI1898" s="4"/>
      <c r="CJ1898" s="4"/>
      <c r="CK1898" s="4"/>
      <c r="CL1898" s="4"/>
      <c r="CM1898" s="4"/>
    </row>
    <row r="1899" ht="14.25" customHeight="1">
      <c r="A1899" s="1" t="str">
        <f t="shared" si="356"/>
        <v/>
      </c>
      <c r="B1899" s="3" t="str">
        <f t="shared" si="357"/>
        <v>Tự do chọn</v>
      </c>
      <c r="C1899" s="4" t="s">
        <v>7913</v>
      </c>
      <c r="D1899" s="4"/>
      <c r="E1899" s="4"/>
      <c r="F1899" s="4"/>
      <c r="G1899" s="4" t="s">
        <v>7914</v>
      </c>
      <c r="H1899" s="4"/>
      <c r="I1899" s="4"/>
      <c r="J1899" s="4" t="s">
        <v>3099</v>
      </c>
      <c r="K1899" s="4"/>
      <c r="L1899" s="4"/>
      <c r="M1899" s="4" t="s">
        <v>49</v>
      </c>
      <c r="N1899" s="4" t="s">
        <v>9</v>
      </c>
      <c r="O1899" s="4"/>
      <c r="P1899" s="4"/>
      <c r="Q1899" s="4"/>
      <c r="R1899" s="4"/>
      <c r="S1899" s="4"/>
      <c r="T1899" s="4"/>
      <c r="U1899" s="4"/>
      <c r="V1899" s="4"/>
      <c r="W1899" s="4"/>
      <c r="X1899" s="4"/>
      <c r="Y1899" s="4"/>
      <c r="Z1899" s="4"/>
      <c r="AA1899" s="4">
        <v>1896.0</v>
      </c>
      <c r="AB1899" s="4" t="s">
        <v>47</v>
      </c>
      <c r="AC1899" s="4"/>
      <c r="AE1899" s="4"/>
      <c r="AF1899" s="4"/>
      <c r="AG1899" s="4"/>
      <c r="AH1899" s="4"/>
      <c r="AI1899" s="4"/>
      <c r="AJ1899" s="4"/>
      <c r="AK1899" s="4"/>
      <c r="AL1899" s="4"/>
      <c r="AM1899" s="4"/>
      <c r="AN1899" s="4"/>
      <c r="AO1899" s="4"/>
      <c r="AP1899" s="4" t="str">
        <f>VLOOKUP(AA1900,[1]Trộn!AA1899:AB4891,2,FALSE)</f>
        <v>#ERROR!</v>
      </c>
      <c r="AQ1899" s="4"/>
      <c r="AR1899" s="4"/>
      <c r="AS1899" s="4"/>
      <c r="AT1899" s="4"/>
      <c r="AU1899" s="4"/>
      <c r="AV1899" s="4"/>
      <c r="AW1899" s="4"/>
      <c r="AX1899" s="4"/>
      <c r="AY1899" s="4"/>
      <c r="AZ1899" s="4"/>
      <c r="BA1899" s="4"/>
      <c r="BB1899" s="4"/>
      <c r="BC1899" s="4"/>
      <c r="BD1899" s="4"/>
      <c r="BE1899" s="4"/>
      <c r="BF1899" s="4"/>
      <c r="BG1899" s="4"/>
      <c r="BH1899" s="4"/>
      <c r="BI1899" s="4"/>
      <c r="BJ1899" s="4"/>
      <c r="BK1899" s="4"/>
      <c r="BL1899" s="4"/>
      <c r="BM1899" s="4"/>
      <c r="BN1899" s="4"/>
      <c r="BO1899" s="4"/>
      <c r="BP1899" s="4"/>
      <c r="BQ1899" s="4"/>
      <c r="BR1899" s="4"/>
      <c r="BS1899" s="4"/>
      <c r="BT1899" s="4"/>
      <c r="BU1899" s="4"/>
      <c r="BV1899" s="4"/>
      <c r="BW1899" s="4"/>
      <c r="BX1899" s="4"/>
      <c r="BY1899" s="4"/>
      <c r="BZ1899" s="4"/>
      <c r="CA1899" s="4"/>
      <c r="CB1899" s="4"/>
      <c r="CC1899" s="4"/>
      <c r="CD1899" s="4"/>
      <c r="CE1899" s="4"/>
      <c r="CF1899" s="4"/>
      <c r="CG1899" s="4"/>
      <c r="CH1899" s="4"/>
      <c r="CI1899" s="4"/>
      <c r="CJ1899" s="4"/>
      <c r="CK1899" s="4"/>
      <c r="CL1899" s="4"/>
      <c r="CM1899" s="4"/>
    </row>
    <row r="1900" ht="14.25" customHeight="1">
      <c r="A1900" s="1" t="str">
        <f t="shared" si="356"/>
        <v/>
      </c>
      <c r="B1900" s="3" t="str">
        <f t="shared" si="357"/>
        <v>Tự do chọn</v>
      </c>
      <c r="C1900" s="4" t="s">
        <v>7913</v>
      </c>
      <c r="D1900" s="4"/>
      <c r="E1900" s="4"/>
      <c r="F1900" s="4"/>
      <c r="G1900" s="4" t="s">
        <v>7914</v>
      </c>
      <c r="H1900" s="4"/>
      <c r="I1900" s="4"/>
      <c r="J1900" s="4" t="s">
        <v>3099</v>
      </c>
      <c r="K1900" s="4"/>
      <c r="L1900" s="4"/>
      <c r="M1900" s="4" t="s">
        <v>49</v>
      </c>
      <c r="N1900" s="4" t="s">
        <v>9</v>
      </c>
      <c r="O1900" s="4"/>
      <c r="P1900" s="4"/>
      <c r="Q1900" s="4"/>
      <c r="R1900" s="4"/>
      <c r="S1900" s="4"/>
      <c r="T1900" s="4"/>
      <c r="U1900" s="4"/>
      <c r="V1900" s="4"/>
      <c r="W1900" s="4"/>
      <c r="X1900" s="4"/>
      <c r="Y1900" s="4"/>
      <c r="Z1900" s="4"/>
      <c r="AA1900" s="4">
        <v>1896.0</v>
      </c>
      <c r="AB1900" s="4" t="s">
        <v>47</v>
      </c>
      <c r="AC1900" s="4"/>
      <c r="AE1900" s="4"/>
      <c r="AF1900" s="4"/>
      <c r="AG1900" s="4"/>
      <c r="AH1900" s="4"/>
      <c r="AI1900" s="4"/>
      <c r="AJ1900" s="4"/>
      <c r="AK1900" s="4"/>
      <c r="AL1900" s="4"/>
      <c r="AM1900" s="4"/>
      <c r="AN1900" s="4"/>
      <c r="AO1900" s="4"/>
      <c r="AP1900" s="4" t="str">
        <f>VLOOKUP(AA1901,[1]Trộn!AA1900:AB4892,2,FALSE)</f>
        <v>#ERROR!</v>
      </c>
      <c r="AQ1900" s="4"/>
      <c r="AR1900" s="4"/>
      <c r="AS1900" s="4"/>
      <c r="AT1900" s="4"/>
      <c r="AU1900" s="4"/>
      <c r="AV1900" s="4"/>
      <c r="AW1900" s="4"/>
      <c r="AX1900" s="4"/>
      <c r="AY1900" s="4"/>
      <c r="AZ1900" s="4"/>
      <c r="BA1900" s="4"/>
      <c r="BB1900" s="4"/>
      <c r="BC1900" s="4"/>
      <c r="BD1900" s="4"/>
      <c r="BE1900" s="4"/>
      <c r="BF1900" s="4"/>
      <c r="BG1900" s="4"/>
      <c r="BH1900" s="4"/>
      <c r="BI1900" s="4"/>
      <c r="BJ1900" s="4"/>
      <c r="BK1900" s="4"/>
      <c r="BL1900" s="4"/>
      <c r="BM1900" s="4"/>
      <c r="BN1900" s="4"/>
      <c r="BO1900" s="4"/>
      <c r="BP1900" s="4"/>
      <c r="BQ1900" s="4"/>
      <c r="BR1900" s="4"/>
      <c r="BS1900" s="4"/>
      <c r="BT1900" s="4"/>
      <c r="BU1900" s="4"/>
      <c r="BV1900" s="4"/>
      <c r="BW1900" s="4"/>
      <c r="BX1900" s="4"/>
      <c r="BY1900" s="4"/>
      <c r="BZ1900" s="4"/>
      <c r="CA1900" s="4"/>
      <c r="CB1900" s="4"/>
      <c r="CC1900" s="4"/>
      <c r="CD1900" s="4"/>
      <c r="CE1900" s="4"/>
      <c r="CF1900" s="4"/>
      <c r="CG1900" s="4"/>
      <c r="CH1900" s="4"/>
      <c r="CI1900" s="4"/>
      <c r="CJ1900" s="4"/>
      <c r="CK1900" s="4"/>
      <c r="CL1900" s="4"/>
      <c r="CM1900" s="4"/>
    </row>
    <row r="1901" ht="14.25" customHeight="1">
      <c r="A1901" s="1"/>
      <c r="B1901" s="3"/>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c r="BI1901" s="4"/>
      <c r="BJ1901" s="4"/>
      <c r="BK1901" s="4"/>
      <c r="BL1901" s="4"/>
      <c r="BM1901" s="4"/>
      <c r="BN1901" s="4"/>
      <c r="BO1901" s="4"/>
      <c r="BP1901" s="4"/>
      <c r="BQ1901" s="4"/>
      <c r="BR1901" s="4"/>
      <c r="BS1901" s="4"/>
      <c r="BT1901" s="4"/>
      <c r="BU1901" s="4"/>
      <c r="BV1901" s="4"/>
      <c r="BW1901" s="4"/>
      <c r="BX1901" s="4"/>
      <c r="BY1901" s="4"/>
      <c r="BZ1901" s="4"/>
      <c r="CA1901" s="4"/>
      <c r="CB1901" s="4"/>
      <c r="CC1901" s="4"/>
      <c r="CD1901" s="4"/>
      <c r="CE1901" s="4"/>
      <c r="CF1901" s="4"/>
      <c r="CG1901" s="4"/>
      <c r="CH1901" s="4"/>
      <c r="CI1901" s="4"/>
      <c r="CJ1901" s="4"/>
      <c r="CK1901" s="4"/>
      <c r="CL1901" s="4"/>
      <c r="CM1901" s="4"/>
    </row>
    <row r="1902" ht="14.25" customHeight="1">
      <c r="A1902" s="1" t="str">
        <f t="shared" ref="A1902:A1909" si="358">SWITCH(B1902,"OK",IF(ISBLANK(R1902),IF(ISBLANK(P1902),"Giữ chỗ nhóm","Giữ chỗ"),"OK"),"Chưa làm",IF(P1902&lt;&gt;"","Giữ chỗ",""),0,IF(ISBLANK(R1902),"Thêm",""),"")</f>
        <v/>
      </c>
      <c r="B1902" s="3" t="str">
        <f t="shared" ref="B1902:B1909" si="359">IF(Q1902&lt;&gt;"",0,IF(O1902="",IF(N1902="",,"Tự do chọn"),SWITCH(M1902,"KSTN",IF(LEFT(O1902,1)="A","OK","Sai lớp"),"CQ",IF(LEFT(O1902,1)="B","OK","Sai lớp"),"SIE",IF(LEFT(O1902,1)="C","OK","Sai lớp"),"VN",IF(LEFT(O1902,1)="D","OK","Sai lớp"),"VN-ICT",IF(LEFT(O1902,1)="D","OK","Sai lớp"),"Sai phân công")))</f>
        <v>Tự do chọn</v>
      </c>
      <c r="C1902" s="4" t="s">
        <v>7925</v>
      </c>
      <c r="D1902" s="4"/>
      <c r="E1902" s="4"/>
      <c r="F1902" s="4"/>
      <c r="G1902" s="4" t="s">
        <v>7926</v>
      </c>
      <c r="H1902" s="4"/>
      <c r="I1902" s="4"/>
      <c r="J1902" s="4" t="s">
        <v>3099</v>
      </c>
      <c r="K1902" s="4"/>
      <c r="L1902" s="4"/>
      <c r="M1902" s="4" t="s">
        <v>47</v>
      </c>
      <c r="N1902" s="4" t="s">
        <v>5</v>
      </c>
      <c r="O1902" s="4"/>
      <c r="P1902" s="4"/>
      <c r="Q1902" s="4"/>
      <c r="R1902" s="4"/>
      <c r="S1902" s="4"/>
      <c r="T1902" s="4"/>
      <c r="U1902" s="4"/>
      <c r="V1902" s="4"/>
      <c r="W1902" s="4"/>
      <c r="X1902" s="4"/>
      <c r="Y1902" s="4"/>
      <c r="Z1902" s="4"/>
      <c r="AA1902" s="4">
        <v>1898.0</v>
      </c>
      <c r="AB1902" s="4" t="s">
        <v>49</v>
      </c>
      <c r="AC1902" s="4"/>
      <c r="AD1902" s="4"/>
      <c r="AE1902" s="4"/>
      <c r="AF1902" s="4"/>
      <c r="AG1902" s="4"/>
      <c r="AH1902" s="4"/>
      <c r="AI1902" s="4"/>
      <c r="AJ1902" s="4"/>
      <c r="AK1902" s="4"/>
      <c r="AL1902" s="4"/>
      <c r="AM1902" s="4"/>
      <c r="AN1902" s="4"/>
      <c r="AO1902" s="4"/>
      <c r="AP1902" s="4" t="str">
        <f>VLOOKUP(AA1903,[1]Trộn!AA1902:AB4894,2,FALSE)</f>
        <v>#ERROR!</v>
      </c>
      <c r="AQ1902" s="4"/>
      <c r="AR1902" s="4"/>
      <c r="AS1902" s="4"/>
      <c r="AT1902" s="4"/>
      <c r="AU1902" s="4"/>
      <c r="AV1902" s="4"/>
      <c r="AW1902" s="4"/>
      <c r="AX1902" s="4"/>
      <c r="AY1902" s="4"/>
      <c r="AZ1902" s="4"/>
      <c r="BA1902" s="4"/>
      <c r="BB1902" s="4"/>
      <c r="BC1902" s="4"/>
      <c r="BD1902" s="4"/>
      <c r="BE1902" s="4"/>
      <c r="BF1902" s="4"/>
      <c r="BG1902" s="4"/>
      <c r="BH1902" s="4"/>
      <c r="BI1902" s="4"/>
      <c r="BJ1902" s="4"/>
      <c r="BK1902" s="4"/>
      <c r="BL1902" s="4"/>
      <c r="BM1902" s="4"/>
      <c r="BN1902" s="4"/>
      <c r="BO1902" s="4"/>
      <c r="BP1902" s="4"/>
      <c r="BQ1902" s="4"/>
      <c r="BR1902" s="4"/>
      <c r="BS1902" s="4"/>
      <c r="BT1902" s="4"/>
      <c r="BU1902" s="4"/>
      <c r="BV1902" s="4"/>
      <c r="BW1902" s="4"/>
      <c r="BX1902" s="4"/>
      <c r="BY1902" s="4"/>
      <c r="BZ1902" s="4"/>
      <c r="CA1902" s="4"/>
      <c r="CB1902" s="4"/>
      <c r="CC1902" s="4"/>
      <c r="CD1902" s="4"/>
      <c r="CE1902" s="4"/>
      <c r="CF1902" s="4"/>
      <c r="CG1902" s="4"/>
      <c r="CH1902" s="4"/>
      <c r="CI1902" s="4"/>
      <c r="CJ1902" s="4"/>
      <c r="CK1902" s="4"/>
      <c r="CL1902" s="4"/>
      <c r="CM1902" s="4"/>
    </row>
    <row r="1903" ht="14.25" customHeight="1">
      <c r="A1903" s="1" t="str">
        <f t="shared" si="358"/>
        <v>Giữ chỗ</v>
      </c>
      <c r="B1903" s="3" t="str">
        <f t="shared" si="359"/>
        <v>OK</v>
      </c>
      <c r="C1903" s="4" t="s">
        <v>7925</v>
      </c>
      <c r="D1903" s="4"/>
      <c r="E1903" s="4"/>
      <c r="F1903" s="4"/>
      <c r="G1903" s="4" t="s">
        <v>7926</v>
      </c>
      <c r="H1903" s="4"/>
      <c r="I1903" s="4"/>
      <c r="J1903" s="4" t="s">
        <v>3099</v>
      </c>
      <c r="K1903" s="4"/>
      <c r="L1903" s="4"/>
      <c r="M1903" s="4" t="s">
        <v>47</v>
      </c>
      <c r="N1903" s="4" t="s">
        <v>9</v>
      </c>
      <c r="O1903" s="4" t="s">
        <v>224</v>
      </c>
      <c r="P1903" s="4" t="s">
        <v>3759</v>
      </c>
      <c r="Q1903" s="4"/>
      <c r="R1903" s="4"/>
      <c r="S1903" s="4"/>
      <c r="T1903" s="4"/>
      <c r="U1903" s="4"/>
      <c r="V1903" s="4"/>
      <c r="W1903" s="4"/>
      <c r="X1903" s="4"/>
      <c r="Y1903" s="4"/>
      <c r="Z1903" s="4"/>
      <c r="AA1903" s="4">
        <v>1899.0</v>
      </c>
      <c r="AB1903" s="4" t="s">
        <v>49</v>
      </c>
      <c r="AC1903" s="4"/>
      <c r="AD1903" s="4"/>
      <c r="AE1903" s="4"/>
      <c r="AF1903" s="4"/>
      <c r="AG1903" s="4"/>
      <c r="AH1903" s="4"/>
      <c r="AI1903" s="4"/>
      <c r="AJ1903" s="4"/>
      <c r="AK1903" s="4"/>
      <c r="AL1903" s="4"/>
      <c r="AM1903" s="4"/>
      <c r="AN1903" s="4"/>
      <c r="AO1903" s="4"/>
      <c r="AP1903" s="4" t="str">
        <f>VLOOKUP(AA1904,[1]Trộn!AA1903:AB4895,2,FALSE)</f>
        <v>#ERROR!</v>
      </c>
      <c r="AQ1903" s="4"/>
      <c r="AR1903" s="4"/>
      <c r="AS1903" s="4"/>
      <c r="AT1903" s="4"/>
      <c r="AU1903" s="4"/>
      <c r="AV1903" s="4"/>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row>
    <row r="1904" ht="14.25" customHeight="1">
      <c r="A1904" s="1" t="str">
        <f t="shared" si="358"/>
        <v/>
      </c>
      <c r="B1904" s="3">
        <f t="shared" si="359"/>
        <v>0</v>
      </c>
      <c r="C1904" s="4" t="s">
        <v>7925</v>
      </c>
      <c r="D1904" s="4"/>
      <c r="E1904" s="4"/>
      <c r="F1904" s="4"/>
      <c r="G1904" s="4" t="s">
        <v>7926</v>
      </c>
      <c r="H1904" s="4"/>
      <c r="I1904" s="4"/>
      <c r="J1904" s="4" t="s">
        <v>3099</v>
      </c>
      <c r="K1904" s="4"/>
      <c r="L1904" s="4"/>
      <c r="M1904" s="4" t="s">
        <v>47</v>
      </c>
      <c r="N1904" s="4" t="s">
        <v>9</v>
      </c>
      <c r="O1904" s="4" t="s">
        <v>404</v>
      </c>
      <c r="P1904" s="4" t="s">
        <v>1024</v>
      </c>
      <c r="Q1904" s="4" t="s">
        <v>9</v>
      </c>
      <c r="R1904" s="4" t="s">
        <v>7927</v>
      </c>
      <c r="S1904" s="4"/>
      <c r="T1904" s="4"/>
      <c r="U1904" s="4"/>
      <c r="V1904" s="4"/>
      <c r="W1904" s="4"/>
      <c r="X1904" s="4" t="s">
        <v>7928</v>
      </c>
      <c r="Y1904" s="4" t="s">
        <v>7928</v>
      </c>
      <c r="Z1904" s="4"/>
      <c r="AA1904" s="4">
        <v>1900.0</v>
      </c>
      <c r="AB1904" s="4" t="s">
        <v>49</v>
      </c>
      <c r="AC1904" s="4"/>
      <c r="AD1904" s="4"/>
      <c r="AE1904" s="4"/>
      <c r="AF1904" s="4"/>
      <c r="AG1904" s="4"/>
      <c r="AH1904" s="4"/>
      <c r="AI1904" s="4"/>
      <c r="AJ1904" s="4"/>
      <c r="AK1904" s="4"/>
      <c r="AL1904" s="4"/>
      <c r="AM1904" s="4"/>
      <c r="AN1904" s="4"/>
      <c r="AO1904" s="4"/>
      <c r="AP1904" s="4" t="str">
        <f>VLOOKUP(AA1905,[1]Trộn!AA1904:AB4896,2,FALSE)</f>
        <v>#ERROR!</v>
      </c>
      <c r="AQ1904" s="4"/>
      <c r="AR1904" s="4"/>
      <c r="AS1904" s="4"/>
      <c r="AT1904" s="4"/>
      <c r="AU1904" s="4"/>
      <c r="AV1904" s="4"/>
      <c r="AW1904" s="4"/>
      <c r="AX1904" s="4"/>
      <c r="AY1904" s="4"/>
      <c r="AZ1904" s="4"/>
      <c r="BA1904" s="4"/>
      <c r="BB1904" s="4"/>
      <c r="BC1904" s="4"/>
      <c r="BD1904" s="4"/>
      <c r="BE1904" s="4"/>
      <c r="BF1904" s="4"/>
      <c r="BG1904" s="4"/>
      <c r="BH1904" s="4"/>
      <c r="BI1904" s="4"/>
      <c r="BJ1904" s="4"/>
      <c r="BK1904" s="4"/>
      <c r="BL1904" s="4"/>
      <c r="BM1904" s="4"/>
      <c r="BN1904" s="4"/>
      <c r="BO1904" s="4"/>
      <c r="BP1904" s="4"/>
      <c r="BQ1904" s="4"/>
      <c r="BR1904" s="4"/>
      <c r="BS1904" s="4"/>
      <c r="BT1904" s="4"/>
      <c r="BU1904" s="4"/>
      <c r="BV1904" s="4"/>
      <c r="BW1904" s="4"/>
      <c r="BX1904" s="4"/>
      <c r="BY1904" s="4"/>
      <c r="BZ1904" s="4"/>
      <c r="CA1904" s="4"/>
      <c r="CB1904" s="4"/>
      <c r="CC1904" s="4"/>
      <c r="CD1904" s="4"/>
      <c r="CE1904" s="4"/>
      <c r="CF1904" s="4"/>
      <c r="CG1904" s="4"/>
      <c r="CH1904" s="4"/>
      <c r="CI1904" s="4"/>
      <c r="CJ1904" s="4"/>
      <c r="CK1904" s="4"/>
      <c r="CL1904" s="4"/>
      <c r="CM1904" s="4"/>
    </row>
    <row r="1905" ht="14.25" customHeight="1">
      <c r="A1905" s="1" t="str">
        <f t="shared" si="358"/>
        <v/>
      </c>
      <c r="B1905" s="3" t="str">
        <f t="shared" si="359"/>
        <v>Tự do chọn</v>
      </c>
      <c r="C1905" s="4" t="s">
        <v>7925</v>
      </c>
      <c r="D1905" s="4"/>
      <c r="E1905" s="4"/>
      <c r="F1905" s="4"/>
      <c r="G1905" s="4" t="s">
        <v>7926</v>
      </c>
      <c r="H1905" s="4"/>
      <c r="I1905" s="4"/>
      <c r="J1905" s="4" t="s">
        <v>3099</v>
      </c>
      <c r="K1905" s="4"/>
      <c r="L1905" s="4"/>
      <c r="M1905" s="4" t="s">
        <v>47</v>
      </c>
      <c r="N1905" s="4" t="s">
        <v>9</v>
      </c>
      <c r="O1905" s="67"/>
      <c r="P1905" s="67"/>
      <c r="Q1905" s="4"/>
      <c r="R1905" s="4"/>
      <c r="S1905" s="4"/>
      <c r="T1905" s="4"/>
      <c r="U1905" s="4"/>
      <c r="V1905" s="4"/>
      <c r="W1905" s="4"/>
      <c r="X1905" s="4"/>
      <c r="Y1905" s="4"/>
      <c r="Z1905" s="4"/>
      <c r="AA1905" s="4">
        <v>1901.0</v>
      </c>
      <c r="AB1905" s="4" t="s">
        <v>49</v>
      </c>
      <c r="AC1905" s="4"/>
      <c r="AD1905" s="4"/>
      <c r="AE1905" s="4"/>
      <c r="AF1905" s="4"/>
      <c r="AG1905" s="4"/>
      <c r="AH1905" s="4"/>
      <c r="AI1905" s="4"/>
      <c r="AJ1905" s="4"/>
      <c r="AK1905" s="4"/>
      <c r="AL1905" s="4"/>
      <c r="AM1905" s="4"/>
      <c r="AN1905" s="4"/>
      <c r="AO1905" s="4"/>
      <c r="AP1905" s="4" t="str">
        <f>VLOOKUP(AA1906,[1]Trộn!AA1905:AB4897,2,FALSE)</f>
        <v>#ERROR!</v>
      </c>
      <c r="AQ1905" s="4"/>
      <c r="AR1905" s="4"/>
      <c r="AS1905" s="4"/>
      <c r="AT1905" s="4"/>
      <c r="AU1905" s="4"/>
      <c r="AV1905" s="4"/>
      <c r="AW1905" s="4"/>
      <c r="AX1905" s="4"/>
      <c r="AY1905" s="4"/>
      <c r="AZ1905" s="4"/>
      <c r="BA1905" s="4"/>
      <c r="BB1905" s="4"/>
      <c r="BC1905" s="4"/>
      <c r="BD1905" s="4"/>
      <c r="BE1905" s="4"/>
      <c r="BF1905" s="4"/>
      <c r="BG1905" s="4"/>
      <c r="BH1905" s="4"/>
      <c r="BI1905" s="4"/>
      <c r="BJ1905" s="4"/>
      <c r="BK1905" s="4"/>
      <c r="BL1905" s="4"/>
      <c r="BM1905" s="4"/>
      <c r="BN1905" s="4"/>
      <c r="BO1905" s="4"/>
      <c r="BP1905" s="4"/>
      <c r="BQ1905" s="4"/>
      <c r="BR1905" s="4"/>
      <c r="BS1905" s="4"/>
      <c r="BT1905" s="4"/>
      <c r="BU1905" s="4"/>
      <c r="BV1905" s="4"/>
      <c r="BW1905" s="4"/>
      <c r="BX1905" s="4"/>
      <c r="BY1905" s="4"/>
      <c r="BZ1905" s="4"/>
      <c r="CA1905" s="4"/>
      <c r="CB1905" s="4"/>
      <c r="CC1905" s="4"/>
      <c r="CD1905" s="4"/>
      <c r="CE1905" s="4"/>
      <c r="CF1905" s="4"/>
      <c r="CG1905" s="4"/>
      <c r="CH1905" s="4"/>
      <c r="CI1905" s="4"/>
      <c r="CJ1905" s="4"/>
      <c r="CK1905" s="4"/>
      <c r="CL1905" s="4"/>
      <c r="CM1905" s="4"/>
    </row>
    <row r="1906" ht="14.25" customHeight="1">
      <c r="A1906" s="1" t="str">
        <f t="shared" si="358"/>
        <v>OK</v>
      </c>
      <c r="B1906" s="3" t="str">
        <f t="shared" si="359"/>
        <v>OK</v>
      </c>
      <c r="C1906" s="4" t="s">
        <v>7925</v>
      </c>
      <c r="D1906" s="4"/>
      <c r="E1906" s="4"/>
      <c r="F1906" s="4"/>
      <c r="G1906" s="4" t="s">
        <v>7926</v>
      </c>
      <c r="H1906" s="4"/>
      <c r="I1906" s="4"/>
      <c r="J1906" s="4" t="s">
        <v>3099</v>
      </c>
      <c r="K1906" s="4"/>
      <c r="L1906" s="4"/>
      <c r="M1906" s="4" t="s">
        <v>47</v>
      </c>
      <c r="N1906" s="4" t="s">
        <v>9</v>
      </c>
      <c r="O1906" s="4" t="s">
        <v>1104</v>
      </c>
      <c r="P1906" s="4" t="s">
        <v>1105</v>
      </c>
      <c r="Q1906" s="4"/>
      <c r="R1906" s="4" t="s">
        <v>7930</v>
      </c>
      <c r="S1906" s="4"/>
      <c r="T1906" s="4"/>
      <c r="U1906" s="4"/>
      <c r="V1906" s="4"/>
      <c r="W1906" s="4"/>
      <c r="X1906" s="4" t="s">
        <v>8624</v>
      </c>
      <c r="Y1906" s="4" t="s">
        <v>8624</v>
      </c>
      <c r="Z1906" s="4"/>
      <c r="AA1906" s="4">
        <v>1902.0</v>
      </c>
      <c r="AB1906" s="4" t="s">
        <v>49</v>
      </c>
      <c r="AC1906" s="4"/>
      <c r="AD1906" s="4"/>
      <c r="AE1906" s="4"/>
      <c r="AF1906" s="4"/>
      <c r="AG1906" s="4"/>
      <c r="AH1906" s="4"/>
      <c r="AI1906" s="4"/>
      <c r="AJ1906" s="4"/>
      <c r="AK1906" s="4"/>
      <c r="AL1906" s="4"/>
      <c r="AM1906" s="4"/>
      <c r="AN1906" s="4"/>
      <c r="AO1906" s="4"/>
      <c r="AP1906" s="4" t="str">
        <f>VLOOKUP(AA1907,[1]Trộn!AA1906:AB4898,2,FALSE)</f>
        <v>#ERROR!</v>
      </c>
      <c r="AQ1906" s="4"/>
      <c r="AR1906" s="4"/>
      <c r="AS1906" s="4"/>
      <c r="AT1906" s="4"/>
      <c r="AU1906" s="4"/>
      <c r="AV1906" s="4"/>
      <c r="AW1906" s="4"/>
      <c r="AX1906" s="4"/>
      <c r="AY1906" s="4"/>
      <c r="AZ1906" s="4"/>
      <c r="BA1906" s="4"/>
      <c r="BB1906" s="4"/>
      <c r="BC1906" s="4"/>
      <c r="BD1906" s="4"/>
      <c r="BE1906" s="4"/>
      <c r="BF1906" s="4"/>
      <c r="BG1906" s="4"/>
      <c r="BH1906" s="4"/>
      <c r="BI1906" s="4"/>
      <c r="BJ1906" s="4"/>
      <c r="BK1906" s="4"/>
      <c r="BL1906" s="4"/>
      <c r="BM1906" s="4"/>
      <c r="BN1906" s="4"/>
      <c r="BO1906" s="4"/>
      <c r="BP1906" s="4"/>
      <c r="BQ1906" s="4"/>
      <c r="BR1906" s="4"/>
      <c r="BS1906" s="4"/>
      <c r="BT1906" s="4"/>
      <c r="BU1906" s="4"/>
      <c r="BV1906" s="4"/>
      <c r="BW1906" s="4"/>
      <c r="BX1906" s="4"/>
      <c r="BY1906" s="4"/>
      <c r="BZ1906" s="4"/>
      <c r="CA1906" s="4"/>
      <c r="CB1906" s="4"/>
      <c r="CC1906" s="4"/>
      <c r="CD1906" s="4"/>
      <c r="CE1906" s="4"/>
      <c r="CF1906" s="4"/>
      <c r="CG1906" s="4"/>
      <c r="CH1906" s="4"/>
      <c r="CI1906" s="4"/>
      <c r="CJ1906" s="4"/>
      <c r="CK1906" s="4"/>
      <c r="CL1906" s="4"/>
      <c r="CM1906" s="4"/>
    </row>
    <row r="1907" ht="14.25" customHeight="1">
      <c r="A1907" s="1" t="str">
        <f t="shared" si="358"/>
        <v/>
      </c>
      <c r="B1907" s="3" t="str">
        <f t="shared" si="359"/>
        <v>Tự do chọn</v>
      </c>
      <c r="C1907" s="4" t="s">
        <v>7925</v>
      </c>
      <c r="D1907" s="4"/>
      <c r="E1907" s="4"/>
      <c r="F1907" s="4"/>
      <c r="G1907" s="4" t="s">
        <v>7926</v>
      </c>
      <c r="H1907" s="4"/>
      <c r="I1907" s="4"/>
      <c r="J1907" s="4" t="s">
        <v>3099</v>
      </c>
      <c r="K1907" s="4"/>
      <c r="L1907" s="4"/>
      <c r="M1907" s="4" t="s">
        <v>49</v>
      </c>
      <c r="N1907" s="4" t="s">
        <v>9</v>
      </c>
      <c r="O1907" s="4"/>
      <c r="P1907" s="4"/>
      <c r="Q1907" s="4"/>
      <c r="R1907" s="4"/>
      <c r="S1907" s="4"/>
      <c r="T1907" s="4"/>
      <c r="U1907" s="4"/>
      <c r="V1907" s="4"/>
      <c r="W1907" s="4"/>
      <c r="X1907" s="4"/>
      <c r="Y1907" s="4"/>
      <c r="Z1907" s="4"/>
      <c r="AA1907" s="4">
        <v>1903.0</v>
      </c>
      <c r="AB1907" s="4" t="s">
        <v>47</v>
      </c>
      <c r="AC1907" s="4"/>
      <c r="AE1907" s="4"/>
      <c r="AF1907" s="4"/>
      <c r="AG1907" s="4"/>
      <c r="AH1907" s="4"/>
      <c r="AI1907" s="4"/>
      <c r="AJ1907" s="4"/>
      <c r="AK1907" s="4"/>
      <c r="AL1907" s="4"/>
      <c r="AM1907" s="4"/>
      <c r="AN1907" s="4"/>
      <c r="AO1907" s="4"/>
      <c r="AP1907" s="4" t="str">
        <f>VLOOKUP(AA1908,[1]Trộn!AA1907:AB4899,2,FALSE)</f>
        <v>#ERROR!</v>
      </c>
      <c r="AQ1907" s="4"/>
      <c r="AR1907" s="4"/>
      <c r="AS1907" s="4"/>
      <c r="AT1907" s="4"/>
      <c r="AU1907" s="4"/>
      <c r="AV1907" s="4"/>
      <c r="AW1907" s="4"/>
      <c r="AX1907" s="4"/>
      <c r="AY1907" s="4"/>
      <c r="AZ1907" s="4"/>
      <c r="BA1907" s="4"/>
      <c r="BB1907" s="4"/>
      <c r="BC1907" s="4"/>
      <c r="BD1907" s="4"/>
      <c r="BE1907" s="4"/>
      <c r="BF1907" s="4"/>
      <c r="BG1907" s="4"/>
      <c r="BH1907" s="4"/>
      <c r="BI1907" s="4"/>
      <c r="BJ1907" s="4"/>
      <c r="BK1907" s="4"/>
      <c r="BL1907" s="4"/>
      <c r="BM1907" s="4"/>
      <c r="BN1907" s="4"/>
      <c r="BO1907" s="4"/>
      <c r="BP1907" s="4"/>
      <c r="BQ1907" s="4"/>
      <c r="BR1907" s="4"/>
      <c r="BS1907" s="4"/>
      <c r="BT1907" s="4"/>
      <c r="BU1907" s="4"/>
      <c r="BV1907" s="4"/>
      <c r="BW1907" s="4"/>
      <c r="BX1907" s="4"/>
      <c r="BY1907" s="4"/>
      <c r="BZ1907" s="4"/>
      <c r="CA1907" s="4"/>
      <c r="CB1907" s="4"/>
      <c r="CC1907" s="4"/>
      <c r="CD1907" s="4"/>
      <c r="CE1907" s="4"/>
      <c r="CF1907" s="4"/>
      <c r="CG1907" s="4"/>
      <c r="CH1907" s="4"/>
      <c r="CI1907" s="4"/>
      <c r="CJ1907" s="4"/>
      <c r="CK1907" s="4"/>
      <c r="CL1907" s="4"/>
      <c r="CM1907" s="4"/>
    </row>
    <row r="1908" ht="14.25" customHeight="1">
      <c r="A1908" s="1" t="str">
        <f t="shared" si="358"/>
        <v/>
      </c>
      <c r="B1908" s="3" t="str">
        <f t="shared" si="359"/>
        <v>Tự do chọn</v>
      </c>
      <c r="C1908" s="4" t="s">
        <v>7925</v>
      </c>
      <c r="D1908" s="4"/>
      <c r="E1908" s="4"/>
      <c r="F1908" s="4"/>
      <c r="G1908" s="4" t="s">
        <v>7926</v>
      </c>
      <c r="H1908" s="4"/>
      <c r="I1908" s="4"/>
      <c r="J1908" s="4" t="s">
        <v>3099</v>
      </c>
      <c r="K1908" s="4"/>
      <c r="L1908" s="4"/>
      <c r="M1908" s="4" t="s">
        <v>49</v>
      </c>
      <c r="N1908" s="4" t="s">
        <v>9</v>
      </c>
      <c r="O1908" s="4"/>
      <c r="P1908" s="4"/>
      <c r="Q1908" s="4"/>
      <c r="R1908" s="4"/>
      <c r="S1908" s="4"/>
      <c r="T1908" s="4"/>
      <c r="U1908" s="4"/>
      <c r="V1908" s="4"/>
      <c r="W1908" s="4"/>
      <c r="X1908" s="4"/>
      <c r="Y1908" s="4"/>
      <c r="Z1908" s="4"/>
      <c r="AA1908" s="4">
        <v>1903.0</v>
      </c>
      <c r="AB1908" s="4" t="s">
        <v>47</v>
      </c>
      <c r="AC1908" s="4"/>
      <c r="AE1908" s="4"/>
      <c r="AF1908" s="4"/>
      <c r="AG1908" s="4"/>
      <c r="AH1908" s="4"/>
      <c r="AI1908" s="4"/>
      <c r="AJ1908" s="4"/>
      <c r="AK1908" s="4"/>
      <c r="AL1908" s="4"/>
      <c r="AM1908" s="4"/>
      <c r="AN1908" s="4"/>
      <c r="AO1908" s="4"/>
      <c r="AP1908" s="4" t="str">
        <f>VLOOKUP(AA1909,[1]Trộn!AA1908:AB4900,2,FALSE)</f>
        <v>#ERROR!</v>
      </c>
      <c r="AQ1908" s="4"/>
      <c r="AR1908" s="4"/>
      <c r="AS1908" s="4"/>
      <c r="AT1908" s="4"/>
      <c r="AU1908" s="4"/>
      <c r="AV1908" s="4"/>
      <c r="AW1908" s="4"/>
      <c r="AX1908" s="4"/>
      <c r="AY1908" s="4"/>
      <c r="AZ1908" s="4"/>
      <c r="BA1908" s="4"/>
      <c r="BB1908" s="4"/>
      <c r="BC1908" s="4"/>
      <c r="BD1908" s="4"/>
      <c r="BE1908" s="4"/>
      <c r="BF1908" s="4"/>
      <c r="BG1908" s="4"/>
      <c r="BH1908" s="4"/>
      <c r="BI1908" s="4"/>
      <c r="BJ1908" s="4"/>
      <c r="BK1908" s="4"/>
      <c r="BL1908" s="4"/>
      <c r="BM1908" s="4"/>
      <c r="BN1908" s="4"/>
      <c r="BO1908" s="4"/>
      <c r="BP1908" s="4"/>
      <c r="BQ1908" s="4"/>
      <c r="BR1908" s="4"/>
      <c r="BS1908" s="4"/>
      <c r="BT1908" s="4"/>
      <c r="BU1908" s="4"/>
      <c r="BV1908" s="4"/>
      <c r="BW1908" s="4"/>
      <c r="BX1908" s="4"/>
      <c r="BY1908" s="4"/>
      <c r="BZ1908" s="4"/>
      <c r="CA1908" s="4"/>
      <c r="CB1908" s="4"/>
      <c r="CC1908" s="4"/>
      <c r="CD1908" s="4"/>
      <c r="CE1908" s="4"/>
      <c r="CF1908" s="4"/>
      <c r="CG1908" s="4"/>
      <c r="CH1908" s="4"/>
      <c r="CI1908" s="4"/>
      <c r="CJ1908" s="4"/>
      <c r="CK1908" s="4"/>
      <c r="CL1908" s="4"/>
      <c r="CM1908" s="4"/>
    </row>
    <row r="1909" ht="14.25" customHeight="1">
      <c r="A1909" s="1" t="str">
        <f t="shared" si="358"/>
        <v/>
      </c>
      <c r="B1909" s="3">
        <f t="shared" si="359"/>
        <v>0</v>
      </c>
      <c r="C1909" s="4" t="s">
        <v>7925</v>
      </c>
      <c r="D1909" s="4"/>
      <c r="E1909" s="4"/>
      <c r="F1909" s="4"/>
      <c r="G1909" s="4" t="s">
        <v>7926</v>
      </c>
      <c r="H1909" s="4"/>
      <c r="I1909" s="4"/>
      <c r="J1909" s="4" t="s">
        <v>3099</v>
      </c>
      <c r="K1909" s="4"/>
      <c r="L1909" s="4"/>
      <c r="M1909" s="4"/>
      <c r="N1909" s="4"/>
      <c r="O1909" s="4"/>
      <c r="P1909" s="4"/>
      <c r="Q1909" s="4" t="s">
        <v>9</v>
      </c>
      <c r="R1909" s="4" t="s">
        <v>8628</v>
      </c>
      <c r="S1909" s="4"/>
      <c r="T1909" s="4"/>
      <c r="U1909" s="4"/>
      <c r="V1909" s="4"/>
      <c r="W1909" s="4"/>
      <c r="X1909" s="4" t="s">
        <v>8629</v>
      </c>
      <c r="Y1909" s="4" t="s">
        <v>8629</v>
      </c>
      <c r="Z1909" s="4"/>
      <c r="AA1909" s="4">
        <v>1904.0</v>
      </c>
      <c r="AB1909" s="4" t="s">
        <v>49</v>
      </c>
      <c r="AC1909" s="4"/>
      <c r="AD1909" s="4"/>
      <c r="AE1909" s="4"/>
      <c r="AF1909" s="4"/>
      <c r="AG1909" s="4"/>
      <c r="AH1909" s="4"/>
      <c r="AI1909" s="4"/>
      <c r="AJ1909" s="4"/>
      <c r="AK1909" s="4"/>
      <c r="AL1909" s="4"/>
      <c r="AM1909" s="4"/>
      <c r="AN1909" s="4"/>
      <c r="AO1909" s="4"/>
      <c r="AP1909" s="4" t="str">
        <f>VLOOKUP(AA1910,[1]Trộn!AA1909:AB4901,2,FALSE)</f>
        <v>#ERROR!</v>
      </c>
      <c r="AQ1909" s="4"/>
      <c r="AR1909" s="4"/>
      <c r="AS1909" s="4"/>
      <c r="AT1909" s="4"/>
      <c r="AU1909" s="4"/>
      <c r="AV1909" s="4"/>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row>
    <row r="1910" ht="14.25" customHeight="1">
      <c r="A1910" s="1"/>
      <c r="B1910" s="3"/>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row>
    <row r="1911" ht="14.25" customHeight="1">
      <c r="A1911" s="1" t="str">
        <f>SWITCH(B1911,"OK",IF(ISBLANK(R1911),IF(ISBLANK(P1911),"Giữ chỗ nhóm","Giữ chỗ"),"OK"),"Chưa làm",IF(P1911&lt;&gt;"","Giữ chỗ",""),0,IF(ISBLANK(R1911),"Thêm",""),"")</f>
        <v/>
      </c>
      <c r="B1911" s="3" t="str">
        <f>IF(Q1911&lt;&gt;"",0,IF(O1911="",IF(N1911="",,"Tự do chọn"),SWITCH(M1911,"KSTN",IF(LEFT(O1911,1)="A","OK","Sai lớp"),"CQ",IF(LEFT(O1911,1)="B","OK","Sai lớp"),"SIE",IF(LEFT(O1911,1)="C","OK","Sai lớp"),"VN",IF(LEFT(O1911,1)="D","OK","Sai lớp"),"VN-ICT",IF(LEFT(O1911,1)="D","OK","Sai lớp"),"Sai phân công")))</f>
        <v>Tự do chọn</v>
      </c>
      <c r="C1911" s="4" t="s">
        <v>8630</v>
      </c>
      <c r="D1911" s="4"/>
      <c r="E1911" s="4"/>
      <c r="F1911" s="4"/>
      <c r="G1911" s="4"/>
      <c r="H1911" s="4"/>
      <c r="I1911" s="4"/>
      <c r="J1911" s="4" t="s">
        <v>8631</v>
      </c>
      <c r="K1911" s="4"/>
      <c r="L1911" s="4" t="s">
        <v>8630</v>
      </c>
      <c r="M1911" s="4" t="s">
        <v>101</v>
      </c>
      <c r="N1911" s="4" t="s">
        <v>5</v>
      </c>
      <c r="O1911" s="4"/>
      <c r="P1911" s="4"/>
      <c r="Q1911" s="4"/>
      <c r="R1911" s="4"/>
      <c r="S1911" s="4"/>
      <c r="T1911" s="4"/>
      <c r="U1911" s="4"/>
      <c r="V1911" s="4"/>
      <c r="W1911" s="4"/>
      <c r="X1911" s="4"/>
      <c r="Y1911" s="4"/>
      <c r="Z1911" s="4"/>
      <c r="AA1911" s="4">
        <v>1906.0</v>
      </c>
      <c r="AB1911" s="4" t="s">
        <v>48</v>
      </c>
      <c r="AC1911" s="4"/>
      <c r="AD1911" s="4"/>
      <c r="AE1911" s="4"/>
      <c r="AF1911" s="4"/>
      <c r="AG1911" s="4"/>
      <c r="AH1911" s="4"/>
      <c r="AI1911" s="4"/>
      <c r="AJ1911" s="4"/>
      <c r="AK1911" s="4"/>
      <c r="AL1911" s="4"/>
      <c r="AM1911" s="4"/>
      <c r="AN1911" s="4"/>
      <c r="AO1911" s="4"/>
      <c r="AP1911" s="4" t="str">
        <f>VLOOKUP(AA1912,[1]Trộn!AA1911:AB4903,2,FALSE)</f>
        <v>#ERROR!</v>
      </c>
      <c r="AQ1911" s="4"/>
      <c r="AR1911" s="4"/>
      <c r="AS1911" s="4"/>
      <c r="AT1911" s="4"/>
      <c r="AU1911" s="4"/>
      <c r="AV1911" s="4"/>
      <c r="AW1911" s="4"/>
      <c r="AX1911" s="4"/>
      <c r="AY1911" s="4"/>
      <c r="AZ1911" s="4"/>
      <c r="BA1911" s="4"/>
      <c r="BB1911" s="4"/>
      <c r="BC1911" s="4"/>
      <c r="BD1911" s="4"/>
      <c r="BE1911" s="4"/>
      <c r="BF1911" s="4"/>
      <c r="BG1911" s="4"/>
      <c r="BH1911" s="4"/>
      <c r="BI1911" s="4"/>
      <c r="BJ1911" s="4"/>
      <c r="BK1911" s="4"/>
      <c r="BL1911" s="4"/>
      <c r="BM1911" s="4"/>
      <c r="BN1911" s="4"/>
      <c r="BO1911" s="4"/>
      <c r="BP1911" s="4"/>
      <c r="BQ1911" s="4"/>
      <c r="BR1911" s="4"/>
      <c r="BS1911" s="4"/>
      <c r="BT1911" s="4"/>
      <c r="BU1911" s="4"/>
      <c r="BV1911" s="4"/>
      <c r="BW1911" s="4"/>
      <c r="BX1911" s="4"/>
      <c r="BY1911" s="4"/>
      <c r="BZ1911" s="4"/>
      <c r="CA1911" s="4"/>
      <c r="CB1911" s="4"/>
      <c r="CC1911" s="4"/>
      <c r="CD1911" s="4"/>
      <c r="CE1911" s="4"/>
      <c r="CF1911" s="4"/>
      <c r="CG1911" s="4"/>
      <c r="CH1911" s="4"/>
      <c r="CI1911" s="4"/>
      <c r="CJ1911" s="4"/>
      <c r="CK1911" s="4"/>
      <c r="CL1911" s="4"/>
      <c r="CM1911" s="4"/>
    </row>
    <row r="1912" ht="14.25" customHeight="1">
      <c r="A1912" s="1"/>
      <c r="B1912" s="3"/>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4"/>
      <c r="BH1912" s="4"/>
      <c r="BI1912" s="4"/>
      <c r="BJ1912" s="4"/>
      <c r="BK1912" s="4"/>
      <c r="BL1912" s="4"/>
      <c r="BM1912" s="4"/>
      <c r="BN1912" s="4"/>
      <c r="BO1912" s="4"/>
      <c r="BP1912" s="4"/>
      <c r="BQ1912" s="4"/>
      <c r="BR1912" s="4"/>
      <c r="BS1912" s="4"/>
      <c r="BT1912" s="4"/>
      <c r="BU1912" s="4"/>
      <c r="BV1912" s="4"/>
      <c r="BW1912" s="4"/>
      <c r="BX1912" s="4"/>
      <c r="BY1912" s="4"/>
      <c r="BZ1912" s="4"/>
      <c r="CA1912" s="4"/>
      <c r="CB1912" s="4"/>
      <c r="CC1912" s="4"/>
      <c r="CD1912" s="4"/>
      <c r="CE1912" s="4"/>
      <c r="CF1912" s="4"/>
      <c r="CG1912" s="4"/>
      <c r="CH1912" s="4"/>
      <c r="CI1912" s="4"/>
      <c r="CJ1912" s="4"/>
      <c r="CK1912" s="4"/>
      <c r="CL1912" s="4"/>
      <c r="CM1912" s="4"/>
    </row>
    <row r="1913" ht="14.25" customHeight="1">
      <c r="A1913" s="1" t="str">
        <f>SWITCH(B1913,"OK",IF(ISBLANK(R1913),IF(ISBLANK(P1913),"Giữ chỗ nhóm","Giữ chỗ"),"OK"),"Chưa làm",IF(P1913&lt;&gt;"","Giữ chỗ",""),0,IF(ISBLANK(R1913),"Thêm",""),"")</f>
        <v>OK</v>
      </c>
      <c r="B1913" s="3" t="str">
        <f>IF(Q1913&lt;&gt;"",0,IF(O1913="",IF(N1913="",,"Tự do chọn"),SWITCH(M1913,"KSTN",IF(LEFT(O1913,1)="A","OK","Sai lớp"),"CQ",IF(LEFT(O1913,1)="B","OK","Sai lớp"),"SIE",IF(LEFT(O1913,1)="C","OK","Sai lớp"),"VN",IF(LEFT(O1913,1)="D","OK","Sai lớp"),"VN-ICT",IF(LEFT(O1913,1)="D","OK","Sai lớp"),"Sai phân công")))</f>
        <v>OK</v>
      </c>
      <c r="C1913" s="4" t="s">
        <v>8644</v>
      </c>
      <c r="D1913" s="4"/>
      <c r="E1913" s="4"/>
      <c r="F1913" s="4"/>
      <c r="G1913" s="4"/>
      <c r="H1913" s="4"/>
      <c r="I1913" s="4"/>
      <c r="J1913" s="4" t="s">
        <v>8631</v>
      </c>
      <c r="K1913" s="4"/>
      <c r="L1913" s="4" t="s">
        <v>8644</v>
      </c>
      <c r="M1913" s="4" t="s">
        <v>101</v>
      </c>
      <c r="N1913" s="4" t="s">
        <v>5</v>
      </c>
      <c r="O1913" s="4" t="s">
        <v>1400</v>
      </c>
      <c r="P1913" s="4" t="s">
        <v>8647</v>
      </c>
      <c r="Q1913" s="4"/>
      <c r="R1913" s="4" t="s">
        <v>8648</v>
      </c>
      <c r="S1913" s="4" t="s">
        <v>8649</v>
      </c>
      <c r="T1913" s="4" t="s">
        <v>8650</v>
      </c>
      <c r="U1913" s="4" t="s">
        <v>208</v>
      </c>
      <c r="V1913" s="4" t="s">
        <v>8651</v>
      </c>
      <c r="W1913" s="4"/>
      <c r="X1913" s="4" t="s">
        <v>110</v>
      </c>
      <c r="Y1913" s="4" t="s">
        <v>8652</v>
      </c>
      <c r="Z1913" s="4"/>
      <c r="AA1913" s="4">
        <v>1908.0</v>
      </c>
      <c r="AB1913" s="4" t="s">
        <v>48</v>
      </c>
      <c r="AC1913" s="4"/>
      <c r="AD1913" s="4"/>
      <c r="AE1913" s="4"/>
      <c r="AF1913" s="4"/>
      <c r="AG1913" s="4"/>
      <c r="AH1913" s="4"/>
      <c r="AI1913" s="4"/>
      <c r="AJ1913" s="4"/>
      <c r="AK1913" s="4"/>
      <c r="AL1913" s="4"/>
      <c r="AM1913" s="4"/>
      <c r="AN1913" s="4"/>
      <c r="AO1913" s="4"/>
      <c r="AP1913" s="4" t="str">
        <f>VLOOKUP(AA1914,[1]Trộn!AA1913:AB4905,2,FALSE)</f>
        <v>#ERROR!</v>
      </c>
      <c r="AQ1913" s="4"/>
      <c r="AR1913" s="4"/>
      <c r="AS1913" s="4"/>
      <c r="AT1913" s="4"/>
      <c r="AU1913" s="4"/>
      <c r="AV1913" s="4"/>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row>
    <row r="1914" ht="14.25" customHeight="1">
      <c r="A1914" s="1"/>
      <c r="B1914" s="3"/>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row>
    <row r="1915" ht="14.25" customHeight="1">
      <c r="A1915" s="1" t="str">
        <f>SWITCH(B1915,"OK",IF(ISBLANK(R1915),IF(ISBLANK(P1915),"Giữ chỗ nhóm","Giữ chỗ"),"OK"),"Chưa làm",IF(P1915&lt;&gt;"","Giữ chỗ",""),0,IF(ISBLANK(R1915),"Thêm",""),"")</f>
        <v>OK</v>
      </c>
      <c r="B1915" s="3" t="str">
        <f>IF(Q1915&lt;&gt;"",0,IF(O1915="",IF(N1915="",,"Tự do chọn"),SWITCH(M1915,"KSTN",IF(LEFT(O1915,1)="A","OK","Sai lớp"),"CQ",IF(LEFT(O1915,1)="B","OK","Sai lớp"),"SIE",IF(LEFT(O1915,1)="C","OK","Sai lớp"),"VN",IF(LEFT(O1915,1)="D","OK","Sai lớp"),"VN-ICT",IF(LEFT(O1915,1)="D","OK","Sai lớp"),"Sai phân công")))</f>
        <v>OK</v>
      </c>
      <c r="C1915" s="4" t="s">
        <v>8656</v>
      </c>
      <c r="D1915" s="4"/>
      <c r="E1915" s="4"/>
      <c r="F1915" s="4"/>
      <c r="G1915" s="4"/>
      <c r="H1915" s="4"/>
      <c r="I1915" s="4"/>
      <c r="J1915" s="4" t="s">
        <v>8631</v>
      </c>
      <c r="K1915" s="4"/>
      <c r="L1915" s="4" t="s">
        <v>8656</v>
      </c>
      <c r="M1915" s="4" t="s">
        <v>101</v>
      </c>
      <c r="N1915" s="4" t="s">
        <v>5</v>
      </c>
      <c r="O1915" s="4" t="s">
        <v>1400</v>
      </c>
      <c r="P1915" s="4" t="s">
        <v>1401</v>
      </c>
      <c r="Q1915" s="4"/>
      <c r="R1915" s="4" t="s">
        <v>8657</v>
      </c>
      <c r="S1915" s="4" t="s">
        <v>8658</v>
      </c>
      <c r="T1915" s="4" t="s">
        <v>8659</v>
      </c>
      <c r="U1915" s="4" t="s">
        <v>8660</v>
      </c>
      <c r="V1915" s="4" t="s">
        <v>8661</v>
      </c>
      <c r="W1915" s="4" t="s">
        <v>8662</v>
      </c>
      <c r="X1915" s="4" t="s">
        <v>242</v>
      </c>
      <c r="Y1915" s="4" t="s">
        <v>8663</v>
      </c>
      <c r="Z1915" s="4"/>
      <c r="AA1915" s="4">
        <v>1910.0</v>
      </c>
      <c r="AB1915" s="4" t="s">
        <v>48</v>
      </c>
      <c r="AC1915" s="4"/>
      <c r="AD1915" s="4"/>
      <c r="AE1915" s="4"/>
      <c r="AF1915" s="4"/>
      <c r="AG1915" s="4"/>
      <c r="AH1915" s="4"/>
      <c r="AI1915" s="4"/>
      <c r="AJ1915" s="4"/>
      <c r="AK1915" s="4"/>
      <c r="AL1915" s="4"/>
      <c r="AM1915" s="4"/>
      <c r="AN1915" s="4"/>
      <c r="AO1915" s="4"/>
      <c r="AP1915" s="4" t="str">
        <f>VLOOKUP(AA1916,[1]Trộn!AA1915:AB4907,2,FALSE)</f>
        <v>#ERROR!</v>
      </c>
      <c r="AQ1915" s="4"/>
      <c r="AR1915" s="4"/>
      <c r="AS1915" s="4"/>
      <c r="AT1915" s="4"/>
      <c r="AU1915" s="4"/>
      <c r="AV1915" s="4"/>
      <c r="AW1915" s="4"/>
      <c r="AX1915" s="4"/>
      <c r="AY1915" s="4"/>
      <c r="AZ1915" s="4"/>
      <c r="BA1915" s="4"/>
      <c r="BB1915" s="4"/>
      <c r="BC1915" s="4"/>
      <c r="BD1915" s="4"/>
      <c r="BE1915" s="4"/>
      <c r="BF1915" s="4"/>
      <c r="BG1915" s="4"/>
      <c r="BH1915" s="4"/>
      <c r="BI1915" s="4"/>
      <c r="BJ1915" s="4"/>
      <c r="BK1915" s="4"/>
      <c r="BL1915" s="4"/>
      <c r="BM1915" s="4"/>
      <c r="BN1915" s="4"/>
      <c r="BO1915" s="4"/>
      <c r="BP1915" s="4"/>
      <c r="BQ1915" s="4"/>
      <c r="BR1915" s="4"/>
      <c r="BS1915" s="4"/>
      <c r="BT1915" s="4"/>
      <c r="BU1915" s="4"/>
      <c r="BV1915" s="4"/>
      <c r="BW1915" s="4"/>
      <c r="BX1915" s="4"/>
      <c r="BY1915" s="4"/>
      <c r="BZ1915" s="4"/>
      <c r="CA1915" s="4"/>
      <c r="CB1915" s="4"/>
      <c r="CC1915" s="4"/>
      <c r="CD1915" s="4"/>
      <c r="CE1915" s="4"/>
      <c r="CF1915" s="4"/>
      <c r="CG1915" s="4"/>
      <c r="CH1915" s="4"/>
      <c r="CI1915" s="4"/>
      <c r="CJ1915" s="4"/>
      <c r="CK1915" s="4"/>
      <c r="CL1915" s="4"/>
      <c r="CM1915" s="4"/>
    </row>
    <row r="1916" ht="14.25" customHeight="1">
      <c r="A1916" s="1"/>
      <c r="B1916" s="3"/>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c r="BI1916" s="4"/>
      <c r="BJ1916" s="4"/>
      <c r="BK1916" s="4"/>
      <c r="BL1916" s="4"/>
      <c r="BM1916" s="4"/>
      <c r="BN1916" s="4"/>
      <c r="BO1916" s="4"/>
      <c r="BP1916" s="4"/>
      <c r="BQ1916" s="4"/>
      <c r="BR1916" s="4"/>
      <c r="BS1916" s="4"/>
      <c r="BT1916" s="4"/>
      <c r="BU1916" s="4"/>
      <c r="BV1916" s="4"/>
      <c r="BW1916" s="4"/>
      <c r="BX1916" s="4"/>
      <c r="BY1916" s="4"/>
      <c r="BZ1916" s="4"/>
      <c r="CA1916" s="4"/>
      <c r="CB1916" s="4"/>
      <c r="CC1916" s="4"/>
      <c r="CD1916" s="4"/>
      <c r="CE1916" s="4"/>
      <c r="CF1916" s="4"/>
      <c r="CG1916" s="4"/>
      <c r="CH1916" s="4"/>
      <c r="CI1916" s="4"/>
      <c r="CJ1916" s="4"/>
      <c r="CK1916" s="4"/>
      <c r="CL1916" s="4"/>
      <c r="CM1916" s="4"/>
    </row>
    <row r="1917" ht="14.25" customHeight="1">
      <c r="A1917" s="1" t="str">
        <f t="shared" ref="A1917:A1918" si="360">SWITCH(B1917,"OK",IF(ISBLANK(R1917),IF(ISBLANK(P1917),"Giữ chỗ nhóm","Giữ chỗ"),"OK"),"Chưa làm",IF(P1917&lt;&gt;"","Giữ chỗ",""),0,IF(ISBLANK(R1917),"Thêm",""),"")</f>
        <v/>
      </c>
      <c r="B1917" s="3">
        <f t="shared" ref="B1917:B1918" si="361">IF(Q1917&lt;&gt;"",0,IF(O1917="",IF(N1917="",,"Tự do chọn"),SWITCH(M1917,"KSTN",IF(LEFT(O1917,1)="A","OK","Sai lớp"),"CQ",IF(LEFT(O1917,1)="B","OK","Sai lớp"),"SIE",IF(LEFT(O1917,1)="C","OK","Sai lớp"),"VN",IF(LEFT(O1917,1)="D","OK","Sai lớp"),"VN-ICT",IF(LEFT(O1917,1)="D","OK","Sai lớp"),"Sai phân công")))</f>
        <v>0</v>
      </c>
      <c r="C1917" s="4" t="s">
        <v>8656</v>
      </c>
      <c r="D1917" s="4"/>
      <c r="E1917" s="4"/>
      <c r="F1917" s="4"/>
      <c r="G1917" s="4"/>
      <c r="H1917" s="4"/>
      <c r="I1917" s="4"/>
      <c r="J1917" s="4"/>
      <c r="K1917" s="4"/>
      <c r="L1917" s="4" t="s">
        <v>8656</v>
      </c>
      <c r="M1917" s="4"/>
      <c r="N1917" s="4"/>
      <c r="O1917" s="4"/>
      <c r="P1917" s="4"/>
      <c r="Q1917" s="4" t="s">
        <v>144</v>
      </c>
      <c r="R1917" s="4" t="s">
        <v>8668</v>
      </c>
      <c r="S1917" s="4" t="s">
        <v>8669</v>
      </c>
      <c r="T1917" s="4" t="s">
        <v>8670</v>
      </c>
      <c r="U1917" s="4" t="s">
        <v>8671</v>
      </c>
      <c r="V1917" s="4" t="s">
        <v>8672</v>
      </c>
      <c r="W1917" s="4" t="s">
        <v>150</v>
      </c>
      <c r="X1917" s="4" t="s">
        <v>410</v>
      </c>
      <c r="Y1917" s="4"/>
      <c r="Z1917" s="4" t="s">
        <v>1743</v>
      </c>
      <c r="AA1917" s="4">
        <v>1912.0</v>
      </c>
      <c r="AB1917" s="4" t="s">
        <v>48</v>
      </c>
      <c r="AC1917" s="4"/>
      <c r="AD1917" s="4"/>
      <c r="AE1917" s="4"/>
      <c r="AF1917" s="4"/>
      <c r="AG1917" s="4"/>
      <c r="AH1917" s="4"/>
      <c r="AI1917" s="4"/>
      <c r="AJ1917" s="4"/>
      <c r="AK1917" s="4"/>
      <c r="AL1917" s="4"/>
      <c r="AM1917" s="4"/>
      <c r="AN1917" s="4"/>
      <c r="AO1917" s="4"/>
      <c r="AP1917" s="4" t="str">
        <f>VLOOKUP(AA1918,[1]Trộn!AA1917:AB4909,2,FALSE)</f>
        <v>#ERROR!</v>
      </c>
      <c r="AQ1917" s="4"/>
      <c r="AR1917" s="4"/>
      <c r="AS1917" s="4"/>
      <c r="AT1917" s="4"/>
      <c r="AU1917" s="4"/>
      <c r="AV1917" s="4"/>
      <c r="AW1917" s="4"/>
      <c r="AX1917" s="4"/>
      <c r="AY1917" s="4"/>
      <c r="AZ1917" s="4"/>
      <c r="BA1917" s="4"/>
      <c r="BB1917" s="4"/>
      <c r="BC1917" s="4"/>
      <c r="BD1917" s="4"/>
      <c r="BE1917" s="4"/>
      <c r="BF1917" s="4"/>
      <c r="BG1917" s="4"/>
      <c r="BH1917" s="4"/>
      <c r="BI1917" s="4"/>
      <c r="BJ1917" s="4"/>
      <c r="BK1917" s="4"/>
      <c r="BL1917" s="4"/>
      <c r="BM1917" s="4"/>
      <c r="BN1917" s="4"/>
      <c r="BO1917" s="4"/>
      <c r="BP1917" s="4"/>
      <c r="BQ1917" s="4"/>
      <c r="BR1917" s="4"/>
      <c r="BS1917" s="4"/>
      <c r="BT1917" s="4"/>
      <c r="BU1917" s="4"/>
      <c r="BV1917" s="4"/>
      <c r="BW1917" s="4"/>
      <c r="BX1917" s="4"/>
      <c r="BY1917" s="4"/>
      <c r="BZ1917" s="4"/>
      <c r="CA1917" s="4"/>
      <c r="CB1917" s="4"/>
      <c r="CC1917" s="4"/>
      <c r="CD1917" s="4"/>
      <c r="CE1917" s="4"/>
      <c r="CF1917" s="4"/>
      <c r="CG1917" s="4"/>
      <c r="CH1917" s="4"/>
      <c r="CI1917" s="4"/>
      <c r="CJ1917" s="4"/>
      <c r="CK1917" s="4"/>
      <c r="CL1917" s="4"/>
      <c r="CM1917" s="4"/>
    </row>
    <row r="1918" ht="14.25" customHeight="1">
      <c r="A1918" s="1" t="str">
        <f t="shared" si="360"/>
        <v>OK</v>
      </c>
      <c r="B1918" s="3" t="str">
        <f t="shared" si="361"/>
        <v>OK</v>
      </c>
      <c r="C1918" s="4" t="s">
        <v>8674</v>
      </c>
      <c r="D1918" s="4"/>
      <c r="E1918" s="4"/>
      <c r="F1918" s="4"/>
      <c r="G1918" s="4"/>
      <c r="H1918" s="4"/>
      <c r="I1918" s="4"/>
      <c r="J1918" s="4" t="s">
        <v>8631</v>
      </c>
      <c r="K1918" s="4"/>
      <c r="L1918" s="4" t="s">
        <v>8674</v>
      </c>
      <c r="M1918" s="4" t="s">
        <v>101</v>
      </c>
      <c r="N1918" s="4" t="s">
        <v>5</v>
      </c>
      <c r="O1918" s="4" t="s">
        <v>695</v>
      </c>
      <c r="P1918" s="4" t="s">
        <v>1575</v>
      </c>
      <c r="Q1918" s="4"/>
      <c r="R1918" s="4" t="s">
        <v>8675</v>
      </c>
      <c r="S1918" s="4" t="s">
        <v>5124</v>
      </c>
      <c r="T1918" s="4" t="s">
        <v>685</v>
      </c>
      <c r="U1918" s="4" t="s">
        <v>8676</v>
      </c>
      <c r="V1918" s="4" t="s">
        <v>8677</v>
      </c>
      <c r="W1918" s="4" t="s">
        <v>8678</v>
      </c>
      <c r="X1918" s="4" t="s">
        <v>242</v>
      </c>
      <c r="Y1918" s="4" t="s">
        <v>8679</v>
      </c>
      <c r="Z1918" s="4"/>
      <c r="AA1918" s="4">
        <v>1913.0</v>
      </c>
      <c r="AB1918" s="4" t="s">
        <v>48</v>
      </c>
      <c r="AC1918" s="4"/>
      <c r="AD1918" s="4"/>
      <c r="AE1918" s="4"/>
      <c r="AF1918" s="4"/>
      <c r="AG1918" s="4"/>
      <c r="AH1918" s="4"/>
      <c r="AI1918" s="4"/>
      <c r="AJ1918" s="4"/>
      <c r="AK1918" s="4"/>
      <c r="AL1918" s="4"/>
      <c r="AM1918" s="4"/>
      <c r="AN1918" s="4"/>
      <c r="AO1918" s="4"/>
      <c r="AP1918" s="4" t="str">
        <f>VLOOKUP(AA1919,[1]Trộn!AA1918:AB4910,2,FALSE)</f>
        <v>#ERROR!</v>
      </c>
      <c r="AQ1918" s="4"/>
      <c r="AR1918" s="4"/>
      <c r="AS1918" s="4"/>
      <c r="AT1918" s="4"/>
      <c r="AU1918" s="4"/>
      <c r="AV1918" s="4"/>
      <c r="AW1918" s="4"/>
      <c r="AX1918" s="4"/>
      <c r="AY1918" s="4"/>
      <c r="AZ1918" s="4"/>
      <c r="BA1918" s="4"/>
      <c r="BB1918" s="4"/>
      <c r="BC1918" s="4"/>
      <c r="BD1918" s="4"/>
      <c r="BE1918" s="4"/>
      <c r="BF1918" s="4"/>
      <c r="BG1918" s="4"/>
      <c r="BH1918" s="4"/>
      <c r="BI1918" s="4"/>
      <c r="BJ1918" s="4"/>
      <c r="BK1918" s="4"/>
      <c r="BL1918" s="4"/>
      <c r="BM1918" s="4"/>
      <c r="BN1918" s="4"/>
      <c r="BO1918" s="4"/>
      <c r="BP1918" s="4"/>
      <c r="BQ1918" s="4"/>
      <c r="BR1918" s="4"/>
      <c r="BS1918" s="4"/>
      <c r="BT1918" s="4"/>
      <c r="BU1918" s="4"/>
      <c r="BV1918" s="4"/>
      <c r="BW1918" s="4"/>
      <c r="BX1918" s="4"/>
      <c r="BY1918" s="4"/>
      <c r="BZ1918" s="4"/>
      <c r="CA1918" s="4"/>
      <c r="CB1918" s="4"/>
      <c r="CC1918" s="4"/>
      <c r="CD1918" s="4"/>
      <c r="CE1918" s="4"/>
      <c r="CF1918" s="4"/>
      <c r="CG1918" s="4"/>
      <c r="CH1918" s="4"/>
      <c r="CI1918" s="4"/>
      <c r="CJ1918" s="4"/>
      <c r="CK1918" s="4"/>
      <c r="CL1918" s="4"/>
      <c r="CM1918" s="4"/>
    </row>
    <row r="1919" ht="14.25" customHeight="1">
      <c r="A1919" s="1"/>
      <c r="B1919" s="3"/>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c r="BI1919" s="4"/>
      <c r="BJ1919" s="4"/>
      <c r="BK1919" s="4"/>
      <c r="BL1919" s="4"/>
      <c r="BM1919" s="4"/>
      <c r="BN1919" s="4"/>
      <c r="BO1919" s="4"/>
      <c r="BP1919" s="4"/>
      <c r="BQ1919" s="4"/>
      <c r="BR1919" s="4"/>
      <c r="BS1919" s="4"/>
      <c r="BT1919" s="4"/>
      <c r="BU1919" s="4"/>
      <c r="BV1919" s="4"/>
      <c r="BW1919" s="4"/>
      <c r="BX1919" s="4"/>
      <c r="BY1919" s="4"/>
      <c r="BZ1919" s="4"/>
      <c r="CA1919" s="4"/>
      <c r="CB1919" s="4"/>
      <c r="CC1919" s="4"/>
      <c r="CD1919" s="4"/>
      <c r="CE1919" s="4"/>
      <c r="CF1919" s="4"/>
      <c r="CG1919" s="4"/>
      <c r="CH1919" s="4"/>
      <c r="CI1919" s="4"/>
      <c r="CJ1919" s="4"/>
      <c r="CK1919" s="4"/>
      <c r="CL1919" s="4"/>
      <c r="CM1919" s="4"/>
    </row>
    <row r="1920" ht="14.25" customHeight="1">
      <c r="A1920" s="1" t="str">
        <f>SWITCH(B1920,"OK",IF(ISBLANK(R1920),IF(ISBLANK(P1920),"Giữ chỗ nhóm","Giữ chỗ"),"OK"),"Chưa làm",IF(P1920&lt;&gt;"","Giữ chỗ",""),0,IF(ISBLANK(R1920),"Thêm",""),"")</f>
        <v>OK</v>
      </c>
      <c r="B1920" s="3" t="str">
        <f>IF(Q1920&lt;&gt;"",0,IF(O1920="",IF(N1920="",,"Tự do chọn"),SWITCH(M1920,"KSTN",IF(LEFT(O1920,1)="A","OK","Sai lớp"),"CQ",IF(LEFT(O1920,1)="B","OK","Sai lớp"),"SIE",IF(LEFT(O1920,1)="C","OK","Sai lớp"),"VN",IF(LEFT(O1920,1)="D","OK","Sai lớp"),"VN-ICT",IF(LEFT(O1920,1)="D","OK","Sai lớp"),"Sai phân công")))</f>
        <v>OK</v>
      </c>
      <c r="C1920" s="4" t="s">
        <v>8684</v>
      </c>
      <c r="D1920" s="4"/>
      <c r="E1920" s="4"/>
      <c r="F1920" s="4"/>
      <c r="G1920" s="4"/>
      <c r="H1920" s="4"/>
      <c r="I1920" s="4"/>
      <c r="J1920" s="4" t="s">
        <v>8631</v>
      </c>
      <c r="K1920" s="4"/>
      <c r="L1920" s="4" t="s">
        <v>8684</v>
      </c>
      <c r="M1920" s="4" t="s">
        <v>101</v>
      </c>
      <c r="N1920" s="4" t="s">
        <v>5</v>
      </c>
      <c r="O1920" s="4" t="s">
        <v>695</v>
      </c>
      <c r="P1920" s="4" t="s">
        <v>1575</v>
      </c>
      <c r="Q1920" s="4"/>
      <c r="R1920" s="4" t="s">
        <v>8685</v>
      </c>
      <c r="S1920" s="4" t="s">
        <v>8686</v>
      </c>
      <c r="T1920" s="4" t="s">
        <v>8687</v>
      </c>
      <c r="U1920" s="4" t="s">
        <v>8688</v>
      </c>
      <c r="V1920" s="4" t="s">
        <v>8689</v>
      </c>
      <c r="W1920" s="4" t="s">
        <v>8690</v>
      </c>
      <c r="X1920" s="4" t="s">
        <v>4353</v>
      </c>
      <c r="Y1920" s="4" t="s">
        <v>8691</v>
      </c>
      <c r="Z1920" s="4"/>
      <c r="AA1920" s="4">
        <v>1915.0</v>
      </c>
      <c r="AB1920" s="4" t="s">
        <v>48</v>
      </c>
      <c r="AC1920" s="4"/>
      <c r="AD1920" s="4"/>
      <c r="AE1920" s="4"/>
      <c r="AF1920" s="4"/>
      <c r="AG1920" s="4"/>
      <c r="AH1920" s="4"/>
      <c r="AI1920" s="4"/>
      <c r="AJ1920" s="4"/>
      <c r="AK1920" s="4"/>
      <c r="AL1920" s="4"/>
      <c r="AM1920" s="4"/>
      <c r="AN1920" s="4"/>
      <c r="AO1920" s="4"/>
      <c r="AP1920" s="4" t="str">
        <f>VLOOKUP(AA1921,[1]Trộn!AA1920:AB4912,2,FALSE)</f>
        <v>#ERROR!</v>
      </c>
      <c r="AQ1920" s="4"/>
      <c r="AR1920" s="4"/>
      <c r="AS1920" s="4"/>
      <c r="AT1920" s="4"/>
      <c r="AU1920" s="4"/>
      <c r="AV1920" s="4"/>
      <c r="AW1920" s="4"/>
      <c r="AX1920" s="4"/>
      <c r="AY1920" s="4"/>
      <c r="AZ1920" s="4"/>
      <c r="BA1920" s="4"/>
      <c r="BB1920" s="4"/>
      <c r="BC1920" s="4"/>
      <c r="BD1920" s="4"/>
      <c r="BE1920" s="4"/>
      <c r="BF1920" s="4"/>
      <c r="BG1920" s="4"/>
      <c r="BH1920" s="4"/>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c r="CL1920" s="4"/>
      <c r="CM1920" s="4"/>
    </row>
    <row r="1921" ht="14.25" customHeight="1">
      <c r="A1921" s="1"/>
      <c r="B1921" s="3"/>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c r="CL1921" s="4"/>
      <c r="CM1921" s="4"/>
    </row>
    <row r="1922" ht="14.25" customHeight="1">
      <c r="A1922" s="1" t="str">
        <f>SWITCH(B1922,"OK",IF(ISBLANK(R1922),IF(ISBLANK(P1922),"Giữ chỗ nhóm","Giữ chỗ"),"OK"),"Chưa làm",IF(P1922&lt;&gt;"","Giữ chỗ",""),0,IF(ISBLANK(R1922),"Thêm",""),"")</f>
        <v>OK</v>
      </c>
      <c r="B1922" s="3" t="str">
        <f>IF(Q1922&lt;&gt;"",0,IF(O1922="",IF(N1922="",,"Tự do chọn"),SWITCH(M1922,"KSTN",IF(LEFT(O1922,1)="A","OK","Sai lớp"),"CQ",IF(LEFT(O1922,1)="B","OK","Sai lớp"),"SIE",IF(LEFT(O1922,1)="C","OK","Sai lớp"),"VN",IF(LEFT(O1922,1)="D","OK","Sai lớp"),"VN-ICT",IF(LEFT(O1922,1)="D","OK","Sai lớp"),"Sai phân công")))</f>
        <v>OK</v>
      </c>
      <c r="C1922" s="4" t="s">
        <v>8692</v>
      </c>
      <c r="D1922" s="4"/>
      <c r="E1922" s="4"/>
      <c r="F1922" s="4"/>
      <c r="G1922" s="4"/>
      <c r="H1922" s="4"/>
      <c r="I1922" s="4"/>
      <c r="J1922" s="4" t="s">
        <v>8631</v>
      </c>
      <c r="K1922" s="4"/>
      <c r="L1922" s="4" t="s">
        <v>8692</v>
      </c>
      <c r="M1922" s="4" t="s">
        <v>101</v>
      </c>
      <c r="N1922" s="4" t="s">
        <v>5</v>
      </c>
      <c r="O1922" s="4" t="s">
        <v>135</v>
      </c>
      <c r="P1922" s="4" t="s">
        <v>4814</v>
      </c>
      <c r="Q1922" s="4"/>
      <c r="R1922" s="4" t="s">
        <v>8693</v>
      </c>
      <c r="S1922" s="4" t="s">
        <v>8694</v>
      </c>
      <c r="T1922" s="4" t="s">
        <v>8695</v>
      </c>
      <c r="U1922" s="4" t="s">
        <v>8696</v>
      </c>
      <c r="V1922" s="4" t="s">
        <v>8697</v>
      </c>
      <c r="W1922" s="4" t="s">
        <v>8698</v>
      </c>
      <c r="X1922" s="4" t="s">
        <v>242</v>
      </c>
      <c r="Y1922" s="4" t="s">
        <v>8699</v>
      </c>
      <c r="Z1922" s="4"/>
      <c r="AA1922" s="4">
        <v>1917.0</v>
      </c>
      <c r="AB1922" s="4" t="s">
        <v>48</v>
      </c>
      <c r="AC1922" s="4"/>
      <c r="AD1922" s="4"/>
      <c r="AE1922" s="4"/>
      <c r="AF1922" s="4"/>
      <c r="AG1922" s="4"/>
      <c r="AH1922" s="4"/>
      <c r="AI1922" s="4"/>
      <c r="AJ1922" s="4"/>
      <c r="AK1922" s="4"/>
      <c r="AL1922" s="4"/>
      <c r="AM1922" s="4"/>
      <c r="AN1922" s="4"/>
      <c r="AO1922" s="4"/>
      <c r="AP1922" s="4" t="str">
        <f>VLOOKUP(AA1923,[1]Trộn!AA1922:AB4914,2,FALSE)</f>
        <v>#ERROR!</v>
      </c>
      <c r="AQ1922" s="4"/>
      <c r="AR1922" s="4"/>
      <c r="AS1922" s="4"/>
      <c r="AT1922" s="4"/>
      <c r="AU1922" s="4"/>
      <c r="AV1922" s="4"/>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row>
    <row r="1923" ht="14.25" customHeight="1">
      <c r="A1923" s="1"/>
      <c r="B1923" s="3"/>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4"/>
      <c r="BK1923" s="4"/>
      <c r="BL1923" s="4"/>
      <c r="BM1923" s="4"/>
      <c r="BN1923" s="4"/>
      <c r="BO1923" s="4"/>
      <c r="BP1923" s="4"/>
      <c r="BQ1923" s="4"/>
      <c r="BR1923" s="4"/>
      <c r="BS1923" s="4"/>
      <c r="BT1923" s="4"/>
      <c r="BU1923" s="4"/>
      <c r="BV1923" s="4"/>
      <c r="BW1923" s="4"/>
      <c r="BX1923" s="4"/>
      <c r="BY1923" s="4"/>
      <c r="BZ1923" s="4"/>
      <c r="CA1923" s="4"/>
      <c r="CB1923" s="4"/>
      <c r="CC1923" s="4"/>
      <c r="CD1923" s="4"/>
      <c r="CE1923" s="4"/>
      <c r="CF1923" s="4"/>
      <c r="CG1923" s="4"/>
      <c r="CH1923" s="4"/>
      <c r="CI1923" s="4"/>
      <c r="CJ1923" s="4"/>
      <c r="CK1923" s="4"/>
      <c r="CL1923" s="4"/>
      <c r="CM1923" s="4"/>
    </row>
    <row r="1924" ht="14.25" customHeight="1">
      <c r="A1924" s="1" t="str">
        <f>SWITCH(B1924,"OK",IF(ISBLANK(R1924),IF(ISBLANK(P1924),"Giữ chỗ nhóm","Giữ chỗ"),"OK"),"Chưa làm",IF(P1924&lt;&gt;"","Giữ chỗ",""),0,IF(ISBLANK(R1924),"Thêm",""),"")</f>
        <v/>
      </c>
      <c r="B1924" s="3" t="str">
        <f>IF(Q1924&lt;&gt;"",0,IF(O1924="",IF(N1924="",,"Tự do chọn"),SWITCH(M1924,"KSTN",IF(LEFT(O1924,1)="A","OK","Sai lớp"),"CQ",IF(LEFT(O1924,1)="B","OK","Sai lớp"),"SIE",IF(LEFT(O1924,1)="C","OK","Sai lớp"),"VN",IF(LEFT(O1924,1)="D","OK","Sai lớp"),"VN-ICT",IF(LEFT(O1924,1)="D","OK","Sai lớp"),"Sai phân công")))</f>
        <v>Tự do chọn</v>
      </c>
      <c r="C1924" s="4" t="s">
        <v>8700</v>
      </c>
      <c r="D1924" s="4"/>
      <c r="E1924" s="4"/>
      <c r="F1924" s="4"/>
      <c r="G1924" s="4"/>
      <c r="H1924" s="4"/>
      <c r="I1924" s="4"/>
      <c r="J1924" s="4" t="s">
        <v>8631</v>
      </c>
      <c r="K1924" s="4"/>
      <c r="L1924" s="4" t="s">
        <v>8700</v>
      </c>
      <c r="M1924" s="4" t="s">
        <v>101</v>
      </c>
      <c r="N1924" s="4" t="s">
        <v>5</v>
      </c>
      <c r="O1924" s="4"/>
      <c r="P1924" s="4"/>
      <c r="Q1924" s="4"/>
      <c r="R1924" s="4"/>
      <c r="S1924" s="4"/>
      <c r="T1924" s="4"/>
      <c r="U1924" s="4"/>
      <c r="V1924" s="4"/>
      <c r="W1924" s="4"/>
      <c r="X1924" s="4"/>
      <c r="Y1924" s="4"/>
      <c r="Z1924" s="4"/>
      <c r="AA1924" s="4">
        <v>1919.0</v>
      </c>
      <c r="AB1924" s="4" t="s">
        <v>48</v>
      </c>
      <c r="AC1924" s="4"/>
      <c r="AD1924" s="4"/>
      <c r="AE1924" s="4"/>
      <c r="AF1924" s="4"/>
      <c r="AG1924" s="4"/>
      <c r="AH1924" s="4"/>
      <c r="AI1924" s="4"/>
      <c r="AJ1924" s="4"/>
      <c r="AK1924" s="4"/>
      <c r="AL1924" s="4"/>
      <c r="AM1924" s="4"/>
      <c r="AN1924" s="4"/>
      <c r="AO1924" s="4"/>
      <c r="AP1924" s="4" t="str">
        <f>VLOOKUP(AA1925,[1]Trộn!AA1924:AB4916,2,FALSE)</f>
        <v>#ERROR!</v>
      </c>
      <c r="AQ1924" s="4"/>
      <c r="AR1924" s="4"/>
      <c r="AS1924" s="4"/>
      <c r="AT1924" s="4"/>
      <c r="AU1924" s="4"/>
      <c r="AV1924" s="4"/>
      <c r="AW1924" s="4"/>
      <c r="AX1924" s="4"/>
      <c r="AY1924" s="4"/>
      <c r="AZ1924" s="4"/>
      <c r="BA1924" s="4"/>
      <c r="BB1924" s="4"/>
      <c r="BC1924" s="4"/>
      <c r="BD1924" s="4"/>
      <c r="BE1924" s="4"/>
      <c r="BF1924" s="4"/>
      <c r="BG1924" s="4"/>
      <c r="BH1924" s="4"/>
      <c r="BI1924" s="4"/>
      <c r="BJ1924" s="4"/>
      <c r="BK1924" s="4"/>
      <c r="BL1924" s="4"/>
      <c r="BM1924" s="4"/>
      <c r="BN1924" s="4"/>
      <c r="BO1924" s="4"/>
      <c r="BP1924" s="4"/>
      <c r="BQ1924" s="4"/>
      <c r="BR1924" s="4"/>
      <c r="BS1924" s="4"/>
      <c r="BT1924" s="4"/>
      <c r="BU1924" s="4"/>
      <c r="BV1924" s="4"/>
      <c r="BW1924" s="4"/>
      <c r="BX1924" s="4"/>
      <c r="BY1924" s="4"/>
      <c r="BZ1924" s="4"/>
      <c r="CA1924" s="4"/>
      <c r="CB1924" s="4"/>
      <c r="CC1924" s="4"/>
      <c r="CD1924" s="4"/>
      <c r="CE1924" s="4"/>
      <c r="CF1924" s="4"/>
      <c r="CG1924" s="4"/>
      <c r="CH1924" s="4"/>
      <c r="CI1924" s="4"/>
      <c r="CJ1924" s="4"/>
      <c r="CK1924" s="4"/>
      <c r="CL1924" s="4"/>
      <c r="CM1924" s="4"/>
    </row>
    <row r="1925" ht="14.25" customHeight="1">
      <c r="A1925" s="1"/>
      <c r="B1925" s="3"/>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c r="CL1925" s="4"/>
      <c r="CM1925" s="4"/>
    </row>
    <row r="1926" ht="14.25" customHeight="1">
      <c r="A1926" s="1" t="str">
        <f t="shared" ref="A1926:A1927" si="362">SWITCH(B1926,"OK",IF(ISBLANK(R1926),IF(ISBLANK(P1926),"Giữ chỗ nhóm","Giữ chỗ"),"OK"),"Chưa làm",IF(P1926&lt;&gt;"","Giữ chỗ",""),0,IF(ISBLANK(R1926),"Thêm",""),"")</f>
        <v/>
      </c>
      <c r="B1926" s="3">
        <f t="shared" ref="B1926:B1927" si="363">IF(Q1926&lt;&gt;"",0,IF(O1926="",IF(N1926="",,"Tự do chọn"),SWITCH(M1926,"KSTN",IF(LEFT(O1926,1)="A","OK","Sai lớp"),"CQ",IF(LEFT(O1926,1)="B","OK","Sai lớp"),"SIE",IF(LEFT(O1926,1)="C","OK","Sai lớp"),"VN",IF(LEFT(O1926,1)="D","OK","Sai lớp"),"VN-ICT",IF(LEFT(O1926,1)="D","OK","Sai lớp"),"Sai phân công")))</f>
        <v>0</v>
      </c>
      <c r="C1926" s="4" t="s">
        <v>8700</v>
      </c>
      <c r="D1926" s="4"/>
      <c r="E1926" s="4"/>
      <c r="F1926" s="4"/>
      <c r="G1926" s="4"/>
      <c r="H1926" s="4"/>
      <c r="I1926" s="4"/>
      <c r="J1926" s="4"/>
      <c r="K1926" s="4"/>
      <c r="L1926" s="4" t="s">
        <v>8700</v>
      </c>
      <c r="M1926" s="4"/>
      <c r="N1926" s="4"/>
      <c r="O1926" s="4"/>
      <c r="P1926" s="4"/>
      <c r="Q1926" s="4" t="s">
        <v>144</v>
      </c>
      <c r="R1926" s="4" t="s">
        <v>8703</v>
      </c>
      <c r="S1926" s="4" t="s">
        <v>8704</v>
      </c>
      <c r="T1926" s="4" t="s">
        <v>8705</v>
      </c>
      <c r="U1926" s="4" t="s">
        <v>8706</v>
      </c>
      <c r="V1926" s="4" t="s">
        <v>8707</v>
      </c>
      <c r="W1926" s="4" t="s">
        <v>150</v>
      </c>
      <c r="X1926" s="4" t="s">
        <v>171</v>
      </c>
      <c r="Y1926" s="4"/>
      <c r="Z1926" s="4" t="s">
        <v>8708</v>
      </c>
      <c r="AA1926" s="4">
        <v>1921.0</v>
      </c>
      <c r="AB1926" s="4" t="s">
        <v>48</v>
      </c>
      <c r="AC1926" s="4"/>
      <c r="AD1926" s="4"/>
      <c r="AE1926" s="4"/>
      <c r="AF1926" s="4"/>
      <c r="AG1926" s="4"/>
      <c r="AH1926" s="4"/>
      <c r="AI1926" s="4"/>
      <c r="AJ1926" s="4"/>
      <c r="AK1926" s="4"/>
      <c r="AL1926" s="4"/>
      <c r="AM1926" s="4"/>
      <c r="AN1926" s="4"/>
      <c r="AO1926" s="4"/>
      <c r="AP1926" s="4" t="str">
        <f>VLOOKUP(AA1927,[1]Trộn!AA1926:AB4918,2,FALSE)</f>
        <v>#ERROR!</v>
      </c>
      <c r="AQ1926" s="4"/>
      <c r="AR1926" s="4"/>
      <c r="AS1926" s="4"/>
      <c r="AT1926" s="4"/>
      <c r="AU1926" s="4"/>
      <c r="AV1926" s="4"/>
      <c r="AW1926" s="4"/>
      <c r="AX1926" s="4"/>
      <c r="AY1926" s="4"/>
      <c r="AZ1926" s="4"/>
      <c r="BA1926" s="4"/>
      <c r="BB1926" s="4"/>
      <c r="BC1926" s="4"/>
      <c r="BD1926" s="4"/>
      <c r="BE1926" s="4"/>
      <c r="BF1926" s="4"/>
      <c r="BG1926" s="4"/>
      <c r="BH1926" s="4"/>
      <c r="BI1926" s="4"/>
      <c r="BJ1926" s="4"/>
      <c r="BK1926" s="4"/>
      <c r="BL1926" s="4"/>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c r="CL1926" s="4"/>
      <c r="CM1926" s="4"/>
    </row>
    <row r="1927" ht="14.25" customHeight="1">
      <c r="A1927" s="1" t="str">
        <f t="shared" si="362"/>
        <v>OK</v>
      </c>
      <c r="B1927" s="3" t="str">
        <f t="shared" si="363"/>
        <v>OK</v>
      </c>
      <c r="C1927" s="4" t="s">
        <v>8709</v>
      </c>
      <c r="D1927" s="4"/>
      <c r="E1927" s="4"/>
      <c r="F1927" s="4"/>
      <c r="G1927" s="4"/>
      <c r="H1927" s="4"/>
      <c r="I1927" s="4"/>
      <c r="J1927" s="4" t="s">
        <v>8631</v>
      </c>
      <c r="K1927" s="4"/>
      <c r="L1927" s="4" t="s">
        <v>8709</v>
      </c>
      <c r="M1927" s="4" t="s">
        <v>101</v>
      </c>
      <c r="N1927" s="4" t="s">
        <v>5</v>
      </c>
      <c r="O1927" s="4" t="s">
        <v>135</v>
      </c>
      <c r="P1927" s="4" t="s">
        <v>4814</v>
      </c>
      <c r="Q1927" s="4"/>
      <c r="R1927" s="4" t="s">
        <v>8710</v>
      </c>
      <c r="S1927" s="4" t="s">
        <v>8711</v>
      </c>
      <c r="T1927" s="4" t="s">
        <v>8712</v>
      </c>
      <c r="U1927" s="4" t="s">
        <v>8713</v>
      </c>
      <c r="V1927" s="4" t="s">
        <v>8714</v>
      </c>
      <c r="W1927" s="4" t="s">
        <v>8715</v>
      </c>
      <c r="X1927" s="4" t="s">
        <v>1938</v>
      </c>
      <c r="Y1927" s="4" t="s">
        <v>8716</v>
      </c>
      <c r="Z1927" s="4"/>
      <c r="AA1927" s="4">
        <v>1922.0</v>
      </c>
      <c r="AB1927" s="4" t="s">
        <v>48</v>
      </c>
      <c r="AC1927" s="4"/>
      <c r="AD1927" s="4"/>
      <c r="AE1927" s="4"/>
      <c r="AF1927" s="4"/>
      <c r="AG1927" s="4"/>
      <c r="AH1927" s="4"/>
      <c r="AI1927" s="4"/>
      <c r="AJ1927" s="4"/>
      <c r="AK1927" s="4"/>
      <c r="AL1927" s="4"/>
      <c r="AM1927" s="4"/>
      <c r="AN1927" s="4"/>
      <c r="AO1927" s="4"/>
      <c r="AP1927" s="4" t="str">
        <f>VLOOKUP(AA1928,[1]Trộn!AA1927:AB4919,2,FALSE)</f>
        <v>#ERROR!</v>
      </c>
      <c r="AQ1927" s="4"/>
      <c r="AR1927" s="4"/>
      <c r="AS1927" s="4"/>
      <c r="AT1927" s="4"/>
      <c r="AU1927" s="4"/>
      <c r="AV1927" s="4"/>
      <c r="AW1927" s="4"/>
      <c r="AX1927" s="4"/>
      <c r="AY1927" s="4"/>
      <c r="AZ1927" s="4"/>
      <c r="BA1927" s="4"/>
      <c r="BB1927" s="4"/>
      <c r="BC1927" s="4"/>
      <c r="BD1927" s="4"/>
      <c r="BE1927" s="4"/>
      <c r="BF1927" s="4"/>
      <c r="BG1927" s="4"/>
      <c r="BH1927" s="4"/>
      <c r="BI1927" s="4"/>
      <c r="BJ1927" s="4"/>
      <c r="BK1927" s="4"/>
      <c r="BL1927" s="4"/>
      <c r="BM1927" s="4"/>
      <c r="BN1927" s="4"/>
      <c r="BO1927" s="4"/>
      <c r="BP1927" s="4"/>
      <c r="BQ1927" s="4"/>
      <c r="BR1927" s="4"/>
      <c r="BS1927" s="4"/>
      <c r="BT1927" s="4"/>
      <c r="BU1927" s="4"/>
      <c r="BV1927" s="4"/>
      <c r="BW1927" s="4"/>
      <c r="BX1927" s="4"/>
      <c r="BY1927" s="4"/>
      <c r="BZ1927" s="4"/>
      <c r="CA1927" s="4"/>
      <c r="CB1927" s="4"/>
      <c r="CC1927" s="4"/>
      <c r="CD1927" s="4"/>
      <c r="CE1927" s="4"/>
      <c r="CF1927" s="4"/>
      <c r="CG1927" s="4"/>
      <c r="CH1927" s="4"/>
      <c r="CI1927" s="4"/>
      <c r="CJ1927" s="4"/>
      <c r="CK1927" s="4"/>
      <c r="CL1927" s="4"/>
      <c r="CM1927" s="4"/>
    </row>
    <row r="1928" ht="14.25" customHeight="1">
      <c r="A1928" s="1"/>
      <c r="B1928" s="3"/>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4"/>
      <c r="BK1928" s="4"/>
      <c r="BL1928" s="4"/>
      <c r="BM1928" s="4"/>
      <c r="BN1928" s="4"/>
      <c r="BO1928" s="4"/>
      <c r="BP1928" s="4"/>
      <c r="BQ1928" s="4"/>
      <c r="BR1928" s="4"/>
      <c r="BS1928" s="4"/>
      <c r="BT1928" s="4"/>
      <c r="BU1928" s="4"/>
      <c r="BV1928" s="4"/>
      <c r="BW1928" s="4"/>
      <c r="BX1928" s="4"/>
      <c r="BY1928" s="4"/>
      <c r="BZ1928" s="4"/>
      <c r="CA1928" s="4"/>
      <c r="CB1928" s="4"/>
      <c r="CC1928" s="4"/>
      <c r="CD1928" s="4"/>
      <c r="CE1928" s="4"/>
      <c r="CF1928" s="4"/>
      <c r="CG1928" s="4"/>
      <c r="CH1928" s="4"/>
      <c r="CI1928" s="4"/>
      <c r="CJ1928" s="4"/>
      <c r="CK1928" s="4"/>
      <c r="CL1928" s="4"/>
      <c r="CM1928" s="4"/>
    </row>
    <row r="1929" ht="14.25" customHeight="1">
      <c r="A1929" s="1" t="str">
        <f t="shared" ref="A1929:A2066" si="364">SWITCH(B1929,"OK",IF(ISBLANK(R1929),IF(ISBLANK(P1929),"Giữ chỗ nhóm","Giữ chỗ"),"OK"),"Chưa làm",IF(P1929&lt;&gt;"","Giữ chỗ",""),0,IF(ISBLANK(R1929),"Thêm",""),"")</f>
        <v>OK</v>
      </c>
      <c r="B1929" s="3" t="str">
        <f t="shared" ref="B1929:B2066" si="365">IF(Q1929&lt;&gt;"",0,IF(O1929="",IF(N1929="",,"Tự do chọn"),SWITCH(M1929,"KSTN",IF(LEFT(O1929,1)="A","OK","Sai lớp"),"CQ",IF(LEFT(O1929,1)="B","OK","Sai lớp"),"SIE",IF(LEFT(O1929,1)="C","OK","Sai lớp"),"VN",IF(LEFT(O1929,1)="D","OK","Sai lớp"),"VN-ICT",IF(LEFT(O1929,1)="D","OK","Sai lớp"),"Sai phân công")))</f>
        <v>OK</v>
      </c>
      <c r="C1929" s="4" t="s">
        <v>8718</v>
      </c>
      <c r="D1929" s="4"/>
      <c r="E1929" s="4"/>
      <c r="F1929" s="4"/>
      <c r="G1929" s="4"/>
      <c r="H1929" s="4"/>
      <c r="I1929" s="4"/>
      <c r="J1929" s="4" t="s">
        <v>8631</v>
      </c>
      <c r="K1929" s="4"/>
      <c r="L1929" s="4" t="s">
        <v>8718</v>
      </c>
      <c r="M1929" s="4" t="s">
        <v>48</v>
      </c>
      <c r="N1929" s="4" t="s">
        <v>5</v>
      </c>
      <c r="O1929" s="4" t="s">
        <v>1400</v>
      </c>
      <c r="P1929" s="4" t="s">
        <v>2082</v>
      </c>
      <c r="Q1929" s="4"/>
      <c r="R1929" s="4" t="s">
        <v>8719</v>
      </c>
      <c r="S1929" s="4" t="s">
        <v>8720</v>
      </c>
      <c r="T1929" s="4" t="s">
        <v>8721</v>
      </c>
      <c r="U1929" s="4" t="s">
        <v>8722</v>
      </c>
      <c r="V1929" s="4" t="s">
        <v>8723</v>
      </c>
      <c r="W1929" s="4" t="s">
        <v>8724</v>
      </c>
      <c r="X1929" s="4" t="s">
        <v>8725</v>
      </c>
      <c r="Y1929" s="4" t="s">
        <v>8726</v>
      </c>
      <c r="Z1929" s="4"/>
      <c r="AA1929" s="4">
        <v>1924.0</v>
      </c>
      <c r="AB1929" s="4" t="s">
        <v>48</v>
      </c>
      <c r="AC1929" s="4"/>
      <c r="AD1929" s="4"/>
      <c r="AE1929" s="4"/>
      <c r="AF1929" s="4"/>
      <c r="AG1929" s="4"/>
      <c r="AH1929" s="4"/>
      <c r="AI1929" s="4"/>
      <c r="AJ1929" s="4"/>
      <c r="AK1929" s="4"/>
      <c r="AL1929" s="4"/>
      <c r="AM1929" s="4"/>
      <c r="AN1929" s="4"/>
      <c r="AO1929" s="4"/>
      <c r="AP1929" s="4" t="str">
        <f>VLOOKUP(AA1930,[1]Trộn!AA1929:AB4921,2,FALSE)</f>
        <v>#ERROR!</v>
      </c>
      <c r="AQ1929" s="4"/>
      <c r="AR1929" s="4"/>
      <c r="AS1929" s="4"/>
      <c r="AT1929" s="4"/>
      <c r="AU1929" s="4"/>
      <c r="AV1929" s="4"/>
      <c r="AW1929" s="4"/>
      <c r="AX1929" s="4"/>
      <c r="AY1929" s="4"/>
      <c r="AZ1929" s="4"/>
      <c r="BA1929" s="4"/>
      <c r="BB1929" s="4"/>
      <c r="BC1929" s="4"/>
      <c r="BD1929" s="4"/>
      <c r="BE1929" s="4"/>
      <c r="BF1929" s="4"/>
      <c r="BG1929" s="4"/>
      <c r="BH1929" s="4"/>
      <c r="BI1929" s="4"/>
      <c r="BJ1929" s="4"/>
      <c r="BK1929" s="4"/>
      <c r="BL1929" s="4"/>
      <c r="BM1929" s="4"/>
      <c r="BN1929" s="4"/>
      <c r="BO1929" s="4"/>
      <c r="BP1929" s="4"/>
      <c r="BQ1929" s="4"/>
      <c r="BR1929" s="4"/>
      <c r="BS1929" s="4"/>
      <c r="BT1929" s="4"/>
      <c r="BU1929" s="4"/>
      <c r="BV1929" s="4"/>
      <c r="BW1929" s="4"/>
      <c r="BX1929" s="4"/>
      <c r="BY1929" s="4"/>
      <c r="BZ1929" s="4"/>
      <c r="CA1929" s="4"/>
      <c r="CB1929" s="4"/>
      <c r="CC1929" s="4"/>
      <c r="CD1929" s="4"/>
      <c r="CE1929" s="4"/>
      <c r="CF1929" s="4"/>
      <c r="CG1929" s="4"/>
      <c r="CH1929" s="4"/>
      <c r="CI1929" s="4"/>
      <c r="CJ1929" s="4"/>
      <c r="CK1929" s="4"/>
      <c r="CL1929" s="4"/>
      <c r="CM1929" s="4"/>
    </row>
    <row r="1930" ht="14.25" customHeight="1">
      <c r="A1930" s="1" t="str">
        <f t="shared" si="364"/>
        <v>Thêm</v>
      </c>
      <c r="B1930" s="3" t="str">
        <f t="shared" si="365"/>
        <v/>
      </c>
      <c r="C1930" s="4" t="s">
        <v>8718</v>
      </c>
      <c r="D1930" s="4"/>
      <c r="E1930" s="4"/>
      <c r="F1930" s="4"/>
      <c r="G1930" s="4"/>
      <c r="H1930" s="4"/>
      <c r="I1930" s="4"/>
      <c r="J1930" s="4" t="s">
        <v>8631</v>
      </c>
      <c r="K1930" s="4"/>
      <c r="L1930" s="4" t="s">
        <v>8718</v>
      </c>
      <c r="M1930" s="4"/>
      <c r="N1930" s="4"/>
      <c r="O1930" s="4"/>
      <c r="P1930" s="4"/>
      <c r="Q1930" s="4"/>
      <c r="R1930" s="4"/>
      <c r="S1930" s="4"/>
      <c r="T1930" s="4"/>
      <c r="U1930" s="4"/>
      <c r="V1930" s="4"/>
      <c r="W1930" s="4" t="s">
        <v>150</v>
      </c>
      <c r="X1930" s="4"/>
      <c r="Y1930" s="4"/>
      <c r="Z1930" s="4"/>
      <c r="AA1930" s="4">
        <v>1925.0</v>
      </c>
      <c r="AB1930" s="4" t="s">
        <v>48</v>
      </c>
      <c r="AC1930" s="4"/>
      <c r="AD1930" s="4"/>
      <c r="AE1930" s="4"/>
      <c r="AF1930" s="4"/>
      <c r="AG1930" s="4"/>
      <c r="AH1930" s="4"/>
      <c r="AI1930" s="4"/>
      <c r="AJ1930" s="4"/>
      <c r="AK1930" s="4"/>
      <c r="AL1930" s="4"/>
      <c r="AM1930" s="4"/>
      <c r="AN1930" s="4"/>
      <c r="AO1930" s="4"/>
      <c r="AP1930" s="4" t="str">
        <f>VLOOKUP(AA1931,[1]Trộn!AA1930:AB4922,2,FALSE)</f>
        <v>#ERROR!</v>
      </c>
      <c r="AQ1930" s="4"/>
      <c r="AR1930" s="4"/>
      <c r="AS1930" s="4"/>
      <c r="AT1930" s="4"/>
      <c r="AU1930" s="4"/>
      <c r="AV1930" s="4"/>
      <c r="AW1930" s="4"/>
      <c r="AX1930" s="4"/>
      <c r="AY1930" s="4"/>
      <c r="AZ1930" s="4"/>
      <c r="BA1930" s="4"/>
      <c r="BB1930" s="4"/>
      <c r="BC1930" s="4"/>
      <c r="BD1930" s="4"/>
      <c r="BE1930" s="4"/>
      <c r="BF1930" s="4"/>
      <c r="BG1930" s="4"/>
      <c r="BH1930" s="4"/>
      <c r="BI1930" s="4"/>
      <c r="BJ1930" s="4"/>
      <c r="BK1930" s="4"/>
      <c r="BL1930" s="4"/>
      <c r="BM1930" s="4"/>
      <c r="BN1930" s="4"/>
      <c r="BO1930" s="4"/>
      <c r="BP1930" s="4"/>
      <c r="BQ1930" s="4"/>
      <c r="BR1930" s="4"/>
      <c r="BS1930" s="4"/>
      <c r="BT1930" s="4"/>
      <c r="BU1930" s="4"/>
      <c r="BV1930" s="4"/>
      <c r="BW1930" s="4"/>
      <c r="BX1930" s="4"/>
      <c r="BY1930" s="4"/>
      <c r="BZ1930" s="4"/>
      <c r="CA1930" s="4"/>
      <c r="CB1930" s="4"/>
      <c r="CC1930" s="4"/>
      <c r="CD1930" s="4"/>
      <c r="CE1930" s="4"/>
      <c r="CF1930" s="4"/>
      <c r="CG1930" s="4"/>
      <c r="CH1930" s="4"/>
      <c r="CI1930" s="4"/>
      <c r="CJ1930" s="4"/>
      <c r="CK1930" s="4"/>
      <c r="CL1930" s="4"/>
      <c r="CM1930" s="4"/>
    </row>
    <row r="1931" ht="14.25" customHeight="1">
      <c r="A1931" s="1" t="str">
        <f t="shared" si="364"/>
        <v>OK</v>
      </c>
      <c r="B1931" s="3" t="str">
        <f t="shared" si="365"/>
        <v>OK</v>
      </c>
      <c r="C1931" s="4" t="s">
        <v>8727</v>
      </c>
      <c r="D1931" s="4"/>
      <c r="E1931" s="4"/>
      <c r="F1931" s="4"/>
      <c r="G1931" s="4"/>
      <c r="H1931" s="4"/>
      <c r="I1931" s="4"/>
      <c r="J1931" s="4" t="s">
        <v>8631</v>
      </c>
      <c r="K1931" s="4"/>
      <c r="L1931" s="4" t="s">
        <v>8727</v>
      </c>
      <c r="M1931" s="4" t="s">
        <v>48</v>
      </c>
      <c r="N1931" s="4" t="s">
        <v>5</v>
      </c>
      <c r="O1931" s="4" t="s">
        <v>695</v>
      </c>
      <c r="P1931" s="4" t="s">
        <v>1602</v>
      </c>
      <c r="Q1931" s="4"/>
      <c r="R1931" s="4" t="s">
        <v>8728</v>
      </c>
      <c r="S1931" s="4" t="s">
        <v>8729</v>
      </c>
      <c r="T1931" s="4" t="s">
        <v>8730</v>
      </c>
      <c r="U1931" s="4" t="s">
        <v>8731</v>
      </c>
      <c r="V1931" s="4" t="s">
        <v>8732</v>
      </c>
      <c r="W1931" s="4" t="s">
        <v>8733</v>
      </c>
      <c r="X1931" s="4" t="s">
        <v>171</v>
      </c>
      <c r="Y1931" s="4" t="s">
        <v>8734</v>
      </c>
      <c r="Z1931" s="4"/>
      <c r="AA1931" s="4">
        <v>1926.0</v>
      </c>
      <c r="AB1931" s="4" t="s">
        <v>48</v>
      </c>
      <c r="AC1931" s="4"/>
      <c r="AD1931" s="4"/>
      <c r="AE1931" s="4"/>
      <c r="AF1931" s="4"/>
      <c r="AG1931" s="4"/>
      <c r="AH1931" s="4"/>
      <c r="AI1931" s="4"/>
      <c r="AJ1931" s="4"/>
      <c r="AK1931" s="4"/>
      <c r="AL1931" s="4"/>
      <c r="AM1931" s="4"/>
      <c r="AN1931" s="4"/>
      <c r="AO1931" s="4"/>
      <c r="AP1931" s="4" t="str">
        <f>VLOOKUP(AA1932,[1]Trộn!AA1931:AB4923,2,FALSE)</f>
        <v>#ERROR!</v>
      </c>
      <c r="AQ1931" s="4"/>
      <c r="AR1931" s="4"/>
      <c r="AS1931" s="4"/>
      <c r="AT1931" s="4"/>
      <c r="AU1931" s="4"/>
      <c r="AV1931" s="4"/>
      <c r="AW1931" s="4"/>
      <c r="AX1931" s="4"/>
      <c r="AY1931" s="4"/>
      <c r="AZ1931" s="4"/>
      <c r="BA1931" s="4"/>
      <c r="BB1931" s="4"/>
      <c r="BC1931" s="4"/>
      <c r="BD1931" s="4"/>
      <c r="BE1931" s="4"/>
      <c r="BF1931" s="4"/>
      <c r="BG1931" s="4"/>
      <c r="BH1931" s="4"/>
      <c r="BI1931" s="4"/>
      <c r="BJ1931" s="4"/>
      <c r="BK1931" s="4"/>
      <c r="BL1931" s="4"/>
      <c r="BM1931" s="4"/>
      <c r="BN1931" s="4"/>
      <c r="BO1931" s="4"/>
      <c r="BP1931" s="4"/>
      <c r="BQ1931" s="4"/>
      <c r="BR1931" s="4"/>
      <c r="BS1931" s="4"/>
      <c r="BT1931" s="4"/>
      <c r="BU1931" s="4"/>
      <c r="BV1931" s="4"/>
      <c r="BW1931" s="4"/>
      <c r="BX1931" s="4"/>
      <c r="BY1931" s="4"/>
      <c r="BZ1931" s="4"/>
      <c r="CA1931" s="4"/>
      <c r="CB1931" s="4"/>
      <c r="CC1931" s="4"/>
      <c r="CD1931" s="4"/>
      <c r="CE1931" s="4"/>
      <c r="CF1931" s="4"/>
      <c r="CG1931" s="4"/>
      <c r="CH1931" s="4"/>
      <c r="CI1931" s="4"/>
      <c r="CJ1931" s="4"/>
      <c r="CK1931" s="4"/>
      <c r="CL1931" s="4"/>
      <c r="CM1931" s="4"/>
    </row>
    <row r="1932" ht="14.25" customHeight="1">
      <c r="A1932" s="1" t="str">
        <f t="shared" si="364"/>
        <v/>
      </c>
      <c r="B1932" s="3" t="str">
        <f t="shared" si="365"/>
        <v/>
      </c>
      <c r="C1932" s="4" t="s">
        <v>8727</v>
      </c>
      <c r="D1932" s="4"/>
      <c r="E1932" s="4"/>
      <c r="F1932" s="4"/>
      <c r="G1932" s="4"/>
      <c r="H1932" s="4"/>
      <c r="I1932" s="4"/>
      <c r="J1932" s="4" t="s">
        <v>8631</v>
      </c>
      <c r="K1932" s="4"/>
      <c r="L1932" s="4" t="s">
        <v>8727</v>
      </c>
      <c r="M1932" s="4"/>
      <c r="N1932" s="4"/>
      <c r="O1932" s="4"/>
      <c r="P1932" s="4"/>
      <c r="Q1932" s="4"/>
      <c r="R1932" s="4" t="s">
        <v>150</v>
      </c>
      <c r="S1932" s="4" t="s">
        <v>150</v>
      </c>
      <c r="T1932" s="4" t="s">
        <v>150</v>
      </c>
      <c r="U1932" s="4" t="s">
        <v>150</v>
      </c>
      <c r="V1932" s="4" t="s">
        <v>150</v>
      </c>
      <c r="W1932" s="4" t="s">
        <v>150</v>
      </c>
      <c r="X1932" s="4" t="s">
        <v>150</v>
      </c>
      <c r="Y1932" s="4"/>
      <c r="Z1932" s="4"/>
      <c r="AA1932" s="4">
        <v>1927.0</v>
      </c>
      <c r="AB1932" s="4" t="s">
        <v>48</v>
      </c>
      <c r="AC1932" s="4"/>
      <c r="AD1932" s="4"/>
      <c r="AE1932" s="4"/>
      <c r="AF1932" s="4"/>
      <c r="AG1932" s="4"/>
      <c r="AH1932" s="4"/>
      <c r="AI1932" s="4"/>
      <c r="AJ1932" s="4"/>
      <c r="AK1932" s="4"/>
      <c r="AL1932" s="4"/>
      <c r="AM1932" s="4"/>
      <c r="AN1932" s="4"/>
      <c r="AO1932" s="4"/>
      <c r="AP1932" s="4" t="str">
        <f>VLOOKUP(AA1933,[1]Trộn!AA1932:AB4924,2,FALSE)</f>
        <v>#ERROR!</v>
      </c>
      <c r="AQ1932" s="4"/>
      <c r="AR1932" s="4"/>
      <c r="AS1932" s="4"/>
      <c r="AT1932" s="4"/>
      <c r="AU1932" s="4"/>
      <c r="AV1932" s="4"/>
      <c r="AW1932" s="4"/>
      <c r="AX1932" s="4"/>
      <c r="AY1932" s="4"/>
      <c r="AZ1932" s="4"/>
      <c r="BA1932" s="4"/>
      <c r="BB1932" s="4"/>
      <c r="BC1932" s="4"/>
      <c r="BD1932" s="4"/>
      <c r="BE1932" s="4"/>
      <c r="BF1932" s="4"/>
      <c r="BG1932" s="4"/>
      <c r="BH1932" s="4"/>
      <c r="BI1932" s="4"/>
      <c r="BJ1932" s="4"/>
      <c r="BK1932" s="4"/>
      <c r="BL1932" s="4"/>
      <c r="BM1932" s="4"/>
      <c r="BN1932" s="4"/>
      <c r="BO1932" s="4"/>
      <c r="BP1932" s="4"/>
      <c r="BQ1932" s="4"/>
      <c r="BR1932" s="4"/>
      <c r="BS1932" s="4"/>
      <c r="BT1932" s="4"/>
      <c r="BU1932" s="4"/>
      <c r="BV1932" s="4"/>
      <c r="BW1932" s="4"/>
      <c r="BX1932" s="4"/>
      <c r="BY1932" s="4"/>
      <c r="BZ1932" s="4"/>
      <c r="CA1932" s="4"/>
      <c r="CB1932" s="4"/>
      <c r="CC1932" s="4"/>
      <c r="CD1932" s="4"/>
      <c r="CE1932" s="4"/>
      <c r="CF1932" s="4"/>
      <c r="CG1932" s="4"/>
      <c r="CH1932" s="4"/>
      <c r="CI1932" s="4"/>
      <c r="CJ1932" s="4"/>
      <c r="CK1932" s="4"/>
      <c r="CL1932" s="4"/>
      <c r="CM1932" s="4"/>
    </row>
    <row r="1933" ht="14.25" customHeight="1">
      <c r="A1933" s="1" t="str">
        <f t="shared" si="364"/>
        <v>OK</v>
      </c>
      <c r="B1933" s="3" t="str">
        <f t="shared" si="365"/>
        <v>OK</v>
      </c>
      <c r="C1933" s="4" t="s">
        <v>8735</v>
      </c>
      <c r="D1933" s="4"/>
      <c r="E1933" s="4"/>
      <c r="F1933" s="4"/>
      <c r="G1933" s="4"/>
      <c r="H1933" s="4"/>
      <c r="I1933" s="4"/>
      <c r="J1933" s="4" t="s">
        <v>8631</v>
      </c>
      <c r="K1933" s="4"/>
      <c r="L1933" s="4" t="s">
        <v>8735</v>
      </c>
      <c r="M1933" s="4" t="s">
        <v>48</v>
      </c>
      <c r="N1933" s="4" t="s">
        <v>5</v>
      </c>
      <c r="O1933" s="4" t="s">
        <v>681</v>
      </c>
      <c r="P1933" s="4" t="s">
        <v>4498</v>
      </c>
      <c r="Q1933" s="4"/>
      <c r="R1933" s="4" t="s">
        <v>8736</v>
      </c>
      <c r="S1933" s="4" t="s">
        <v>8737</v>
      </c>
      <c r="T1933" s="4" t="s">
        <v>8738</v>
      </c>
      <c r="U1933" s="4" t="s">
        <v>8739</v>
      </c>
      <c r="V1933" s="4" t="s">
        <v>8740</v>
      </c>
      <c r="W1933" s="4" t="s">
        <v>8741</v>
      </c>
      <c r="X1933" s="4" t="s">
        <v>171</v>
      </c>
      <c r="Y1933" s="4" t="s">
        <v>8742</v>
      </c>
      <c r="Z1933" s="4"/>
      <c r="AA1933" s="4">
        <v>1928.0</v>
      </c>
      <c r="AB1933" s="4" t="s">
        <v>48</v>
      </c>
      <c r="AC1933" s="4"/>
      <c r="AD1933" s="4"/>
      <c r="AE1933" s="4"/>
      <c r="AF1933" s="4"/>
      <c r="AG1933" s="4"/>
      <c r="AH1933" s="4"/>
      <c r="AI1933" s="4"/>
      <c r="AJ1933" s="4"/>
      <c r="AK1933" s="4"/>
      <c r="AL1933" s="4"/>
      <c r="AM1933" s="4"/>
      <c r="AN1933" s="4"/>
      <c r="AO1933" s="4"/>
      <c r="AP1933" s="4" t="str">
        <f>VLOOKUP(AA1934,[1]Trộn!AA1933:AB4925,2,FALSE)</f>
        <v>#ERROR!</v>
      </c>
      <c r="AQ1933" s="4"/>
      <c r="AR1933" s="4"/>
      <c r="AS1933" s="4"/>
      <c r="AT1933" s="4"/>
      <c r="AU1933" s="4"/>
      <c r="AV1933" s="4"/>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row>
    <row r="1934" ht="14.25" customHeight="1">
      <c r="A1934" s="1" t="str">
        <f t="shared" si="364"/>
        <v/>
      </c>
      <c r="B1934" s="3" t="str">
        <f t="shared" si="365"/>
        <v/>
      </c>
      <c r="C1934" s="4" t="s">
        <v>8735</v>
      </c>
      <c r="D1934" s="4"/>
      <c r="E1934" s="4"/>
      <c r="F1934" s="4"/>
      <c r="G1934" s="4"/>
      <c r="H1934" s="4"/>
      <c r="I1934" s="4"/>
      <c r="J1934" s="4" t="s">
        <v>8631</v>
      </c>
      <c r="K1934" s="4"/>
      <c r="L1934" s="4" t="s">
        <v>8735</v>
      </c>
      <c r="M1934" s="4"/>
      <c r="N1934" s="4"/>
      <c r="O1934" s="4"/>
      <c r="P1934" s="4"/>
      <c r="Q1934" s="4"/>
      <c r="R1934" s="4" t="s">
        <v>150</v>
      </c>
      <c r="S1934" s="4" t="s">
        <v>150</v>
      </c>
      <c r="T1934" s="4" t="s">
        <v>150</v>
      </c>
      <c r="U1934" s="4" t="s">
        <v>150</v>
      </c>
      <c r="V1934" s="4" t="s">
        <v>150</v>
      </c>
      <c r="W1934" s="4" t="s">
        <v>150</v>
      </c>
      <c r="X1934" s="4" t="s">
        <v>150</v>
      </c>
      <c r="Y1934" s="4"/>
      <c r="Z1934" s="4"/>
      <c r="AA1934" s="4">
        <v>1929.0</v>
      </c>
      <c r="AB1934" s="4" t="s">
        <v>48</v>
      </c>
      <c r="AC1934" s="4"/>
      <c r="AD1934" s="4"/>
      <c r="AE1934" s="4"/>
      <c r="AF1934" s="4"/>
      <c r="AG1934" s="4"/>
      <c r="AH1934" s="4"/>
      <c r="AI1934" s="4"/>
      <c r="AJ1934" s="4"/>
      <c r="AK1934" s="4"/>
      <c r="AL1934" s="4"/>
      <c r="AM1934" s="4"/>
      <c r="AN1934" s="4"/>
      <c r="AO1934" s="4"/>
      <c r="AP1934" s="4" t="str">
        <f>VLOOKUP(AA1935,[1]Trộn!AA1934:AB4926,2,FALSE)</f>
        <v>#ERROR!</v>
      </c>
      <c r="AQ1934" s="4"/>
      <c r="AR1934" s="4"/>
      <c r="AS1934" s="4"/>
      <c r="AT1934" s="4"/>
      <c r="AU1934" s="4"/>
      <c r="AV1934" s="4"/>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row>
    <row r="1935" ht="14.25" customHeight="1">
      <c r="A1935" s="1" t="str">
        <f t="shared" si="364"/>
        <v>OK</v>
      </c>
      <c r="B1935" s="3" t="str">
        <f t="shared" si="365"/>
        <v>OK</v>
      </c>
      <c r="C1935" s="4" t="s">
        <v>8747</v>
      </c>
      <c r="D1935" s="4"/>
      <c r="E1935" s="4"/>
      <c r="F1935" s="4"/>
      <c r="G1935" s="4"/>
      <c r="H1935" s="4"/>
      <c r="I1935" s="4"/>
      <c r="J1935" s="4" t="s">
        <v>8631</v>
      </c>
      <c r="K1935" s="4"/>
      <c r="L1935" s="4" t="s">
        <v>8747</v>
      </c>
      <c r="M1935" s="4" t="s">
        <v>48</v>
      </c>
      <c r="N1935" s="4" t="s">
        <v>5</v>
      </c>
      <c r="O1935" s="4" t="s">
        <v>1400</v>
      </c>
      <c r="P1935" s="4" t="s">
        <v>2120</v>
      </c>
      <c r="Q1935" s="4"/>
      <c r="R1935" s="4" t="s">
        <v>8748</v>
      </c>
      <c r="S1935" s="4" t="s">
        <v>8749</v>
      </c>
      <c r="T1935" s="4" t="s">
        <v>8750</v>
      </c>
      <c r="U1935" s="4" t="s">
        <v>8751</v>
      </c>
      <c r="V1935" s="4" t="s">
        <v>8752</v>
      </c>
      <c r="W1935" s="4" t="s">
        <v>6797</v>
      </c>
      <c r="X1935" s="4" t="s">
        <v>2156</v>
      </c>
      <c r="Y1935" s="4" t="s">
        <v>8753</v>
      </c>
      <c r="Z1935" s="4"/>
      <c r="AA1935" s="4">
        <v>1930.0</v>
      </c>
      <c r="AB1935" s="4" t="s">
        <v>48</v>
      </c>
      <c r="AC1935" s="4"/>
      <c r="AD1935" s="4"/>
      <c r="AE1935" s="4"/>
      <c r="AF1935" s="4"/>
      <c r="AG1935" s="4"/>
      <c r="AH1935" s="4"/>
      <c r="AI1935" s="4"/>
      <c r="AJ1935" s="4"/>
      <c r="AK1935" s="4"/>
      <c r="AL1935" s="4"/>
      <c r="AM1935" s="4"/>
      <c r="AN1935" s="4"/>
      <c r="AO1935" s="4"/>
      <c r="AP1935" s="4" t="str">
        <f>VLOOKUP(AA1936,[1]Trộn!AA1935:AB4927,2,FALSE)</f>
        <v>#ERROR!</v>
      </c>
      <c r="AQ1935" s="4"/>
      <c r="AR1935" s="4"/>
      <c r="AS1935" s="4"/>
      <c r="AT1935" s="4"/>
      <c r="AU1935" s="4"/>
      <c r="AV1935" s="4"/>
      <c r="AW1935" s="4"/>
      <c r="AX1935" s="4"/>
      <c r="AY1935" s="4"/>
      <c r="AZ1935" s="4"/>
      <c r="BA1935" s="4"/>
      <c r="BB1935" s="4"/>
      <c r="BC1935" s="4"/>
      <c r="BD1935" s="4"/>
      <c r="BE1935" s="4"/>
      <c r="BF1935" s="4"/>
      <c r="BG1935" s="4"/>
      <c r="BH1935" s="4"/>
      <c r="BI1935" s="4"/>
      <c r="BJ1935" s="4"/>
      <c r="BK1935" s="4"/>
      <c r="BL1935" s="4"/>
      <c r="BM1935" s="4"/>
      <c r="BN1935" s="4"/>
      <c r="BO1935" s="4"/>
      <c r="BP1935" s="4"/>
      <c r="BQ1935" s="4"/>
      <c r="BR1935" s="4"/>
      <c r="BS1935" s="4"/>
      <c r="BT1935" s="4"/>
      <c r="BU1935" s="4"/>
      <c r="BV1935" s="4"/>
      <c r="BW1935" s="4"/>
      <c r="BX1935" s="4"/>
      <c r="BY1935" s="4"/>
      <c r="BZ1935" s="4"/>
      <c r="CA1935" s="4"/>
      <c r="CB1935" s="4"/>
      <c r="CC1935" s="4"/>
      <c r="CD1935" s="4"/>
      <c r="CE1935" s="4"/>
      <c r="CF1935" s="4"/>
      <c r="CG1935" s="4"/>
      <c r="CH1935" s="4"/>
      <c r="CI1935" s="4"/>
      <c r="CJ1935" s="4"/>
      <c r="CK1935" s="4"/>
      <c r="CL1935" s="4"/>
      <c r="CM1935" s="4"/>
    </row>
    <row r="1936" ht="14.25" customHeight="1">
      <c r="A1936" s="1" t="str">
        <f t="shared" si="364"/>
        <v/>
      </c>
      <c r="B1936" s="3" t="str">
        <f t="shared" si="365"/>
        <v/>
      </c>
      <c r="C1936" s="4" t="s">
        <v>8747</v>
      </c>
      <c r="D1936" s="4"/>
      <c r="E1936" s="4"/>
      <c r="F1936" s="4"/>
      <c r="G1936" s="4"/>
      <c r="H1936" s="4"/>
      <c r="I1936" s="4"/>
      <c r="J1936" s="4" t="s">
        <v>8631</v>
      </c>
      <c r="K1936" s="4"/>
      <c r="L1936" s="4" t="s">
        <v>8747</v>
      </c>
      <c r="M1936" s="4"/>
      <c r="N1936" s="4"/>
      <c r="O1936" s="4"/>
      <c r="P1936" s="4"/>
      <c r="Q1936" s="4"/>
      <c r="R1936" s="4" t="s">
        <v>150</v>
      </c>
      <c r="S1936" s="4" t="s">
        <v>150</v>
      </c>
      <c r="T1936" s="4" t="s">
        <v>150</v>
      </c>
      <c r="U1936" s="4" t="s">
        <v>150</v>
      </c>
      <c r="V1936" s="4" t="s">
        <v>150</v>
      </c>
      <c r="W1936" s="4" t="s">
        <v>150</v>
      </c>
      <c r="X1936" s="4" t="s">
        <v>150</v>
      </c>
      <c r="Y1936" s="4"/>
      <c r="Z1936" s="4"/>
      <c r="AA1936" s="4">
        <v>1931.0</v>
      </c>
      <c r="AB1936" s="4" t="s">
        <v>48</v>
      </c>
      <c r="AC1936" s="4"/>
      <c r="AD1936" s="4"/>
      <c r="AE1936" s="4"/>
      <c r="AF1936" s="4"/>
      <c r="AG1936" s="4"/>
      <c r="AH1936" s="4"/>
      <c r="AI1936" s="4"/>
      <c r="AJ1936" s="4"/>
      <c r="AK1936" s="4"/>
      <c r="AL1936" s="4"/>
      <c r="AM1936" s="4"/>
      <c r="AN1936" s="4"/>
      <c r="AO1936" s="4"/>
      <c r="AP1936" s="4" t="str">
        <f>VLOOKUP(AA1937,[1]Trộn!AA1936:AB4928,2,FALSE)</f>
        <v>#ERROR!</v>
      </c>
      <c r="AQ1936" s="4"/>
      <c r="AR1936" s="4"/>
      <c r="AS1936" s="4"/>
      <c r="AT1936" s="4"/>
      <c r="AU1936" s="4"/>
      <c r="AV1936" s="4"/>
      <c r="AW1936" s="4"/>
      <c r="AX1936" s="4"/>
      <c r="AY1936" s="4"/>
      <c r="AZ1936" s="4"/>
      <c r="BA1936" s="4"/>
      <c r="BB1936" s="4"/>
      <c r="BC1936" s="4"/>
      <c r="BD1936" s="4"/>
      <c r="BE1936" s="4"/>
      <c r="BF1936" s="4"/>
      <c r="BG1936" s="4"/>
      <c r="BH1936" s="4"/>
      <c r="BI1936" s="4"/>
      <c r="BJ1936" s="4"/>
      <c r="BK1936" s="4"/>
      <c r="BL1936" s="4"/>
      <c r="BM1936" s="4"/>
      <c r="BN1936" s="4"/>
      <c r="BO1936" s="4"/>
      <c r="BP1936" s="4"/>
      <c r="BQ1936" s="4"/>
      <c r="BR1936" s="4"/>
      <c r="BS1936" s="4"/>
      <c r="BT1936" s="4"/>
      <c r="BU1936" s="4"/>
      <c r="BV1936" s="4"/>
      <c r="BW1936" s="4"/>
      <c r="BX1936" s="4"/>
      <c r="BY1936" s="4"/>
      <c r="BZ1936" s="4"/>
      <c r="CA1936" s="4"/>
      <c r="CB1936" s="4"/>
      <c r="CC1936" s="4"/>
      <c r="CD1936" s="4"/>
      <c r="CE1936" s="4"/>
      <c r="CF1936" s="4"/>
      <c r="CG1936" s="4"/>
      <c r="CH1936" s="4"/>
      <c r="CI1936" s="4"/>
      <c r="CJ1936" s="4"/>
      <c r="CK1936" s="4"/>
      <c r="CL1936" s="4"/>
      <c r="CM1936" s="4"/>
    </row>
    <row r="1937" ht="14.25" customHeight="1">
      <c r="A1937" s="1" t="str">
        <f t="shared" si="364"/>
        <v>OK</v>
      </c>
      <c r="B1937" s="3" t="str">
        <f t="shared" si="365"/>
        <v>OK</v>
      </c>
      <c r="C1937" s="4" t="s">
        <v>8754</v>
      </c>
      <c r="D1937" s="4"/>
      <c r="E1937" s="4"/>
      <c r="F1937" s="4"/>
      <c r="G1937" s="4"/>
      <c r="H1937" s="4"/>
      <c r="I1937" s="4"/>
      <c r="J1937" s="4" t="s">
        <v>8631</v>
      </c>
      <c r="K1937" s="4"/>
      <c r="L1937" s="4" t="s">
        <v>8754</v>
      </c>
      <c r="M1937" s="4" t="s">
        <v>48</v>
      </c>
      <c r="N1937" s="4" t="s">
        <v>5</v>
      </c>
      <c r="O1937" s="4" t="s">
        <v>681</v>
      </c>
      <c r="P1937" s="4" t="s">
        <v>4498</v>
      </c>
      <c r="Q1937" s="4"/>
      <c r="R1937" s="4" t="s">
        <v>8755</v>
      </c>
      <c r="S1937" s="4" t="s">
        <v>8756</v>
      </c>
      <c r="T1937" s="4" t="s">
        <v>8757</v>
      </c>
      <c r="U1937" s="4" t="s">
        <v>8758</v>
      </c>
      <c r="V1937" s="4" t="s">
        <v>8759</v>
      </c>
      <c r="W1937" s="4" t="s">
        <v>8760</v>
      </c>
      <c r="X1937" s="4" t="s">
        <v>410</v>
      </c>
      <c r="Y1937" s="4" t="s">
        <v>8761</v>
      </c>
      <c r="Z1937" s="4"/>
      <c r="AA1937" s="4">
        <v>1932.0</v>
      </c>
      <c r="AB1937" s="4" t="s">
        <v>48</v>
      </c>
      <c r="AC1937" s="4"/>
      <c r="AD1937" s="4"/>
      <c r="AE1937" s="4"/>
      <c r="AF1937" s="4"/>
      <c r="AG1937" s="4"/>
      <c r="AH1937" s="4"/>
      <c r="AI1937" s="4"/>
      <c r="AJ1937" s="4"/>
      <c r="AK1937" s="4"/>
      <c r="AL1937" s="4"/>
      <c r="AM1937" s="4"/>
      <c r="AN1937" s="4"/>
      <c r="AO1937" s="4"/>
      <c r="AP1937" s="4" t="str">
        <f>VLOOKUP(AA1938,[1]Trộn!AA1937:AB4929,2,FALSE)</f>
        <v>#ERROR!</v>
      </c>
      <c r="AQ1937" s="4"/>
      <c r="AR1937" s="4"/>
      <c r="AS1937" s="4"/>
      <c r="AT1937" s="4"/>
      <c r="AU1937" s="4"/>
      <c r="AV1937" s="4"/>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row>
    <row r="1938" ht="14.25" customHeight="1">
      <c r="A1938" s="1" t="str">
        <f t="shared" si="364"/>
        <v/>
      </c>
      <c r="B1938" s="3" t="str">
        <f t="shared" si="365"/>
        <v/>
      </c>
      <c r="C1938" s="4" t="s">
        <v>8754</v>
      </c>
      <c r="D1938" s="4"/>
      <c r="E1938" s="4"/>
      <c r="F1938" s="4"/>
      <c r="G1938" s="4"/>
      <c r="H1938" s="4"/>
      <c r="I1938" s="4"/>
      <c r="J1938" s="4" t="s">
        <v>8631</v>
      </c>
      <c r="K1938" s="4"/>
      <c r="L1938" s="4" t="s">
        <v>8754</v>
      </c>
      <c r="M1938" s="4"/>
      <c r="N1938" s="4"/>
      <c r="O1938" s="4"/>
      <c r="P1938" s="4"/>
      <c r="Q1938" s="4"/>
      <c r="R1938" s="4" t="s">
        <v>150</v>
      </c>
      <c r="S1938" s="4" t="s">
        <v>150</v>
      </c>
      <c r="T1938" s="4" t="s">
        <v>150</v>
      </c>
      <c r="U1938" s="4" t="s">
        <v>150</v>
      </c>
      <c r="V1938" s="4" t="s">
        <v>150</v>
      </c>
      <c r="W1938" s="4" t="s">
        <v>150</v>
      </c>
      <c r="X1938" s="4" t="s">
        <v>150</v>
      </c>
      <c r="Y1938" s="4"/>
      <c r="Z1938" s="4"/>
      <c r="AA1938" s="4">
        <v>1933.0</v>
      </c>
      <c r="AB1938" s="4" t="s">
        <v>48</v>
      </c>
      <c r="AC1938" s="4"/>
      <c r="AD1938" s="4"/>
      <c r="AE1938" s="4"/>
      <c r="AF1938" s="4"/>
      <c r="AG1938" s="4"/>
      <c r="AH1938" s="4"/>
      <c r="AI1938" s="4"/>
      <c r="AJ1938" s="4"/>
      <c r="AK1938" s="4"/>
      <c r="AL1938" s="4"/>
      <c r="AM1938" s="4"/>
      <c r="AN1938" s="4"/>
      <c r="AO1938" s="4"/>
      <c r="AP1938" s="4" t="str">
        <f>VLOOKUP(AA1939,[1]Trộn!AA1938:AB4930,2,FALSE)</f>
        <v>#ERROR!</v>
      </c>
      <c r="AQ1938" s="4"/>
      <c r="AR1938" s="4"/>
      <c r="AS1938" s="4"/>
      <c r="AT1938" s="4"/>
      <c r="AU1938" s="4"/>
      <c r="AV1938" s="4"/>
      <c r="AW1938" s="4"/>
      <c r="AX1938" s="4"/>
      <c r="AY1938" s="4"/>
      <c r="AZ1938" s="4"/>
      <c r="BA1938" s="4"/>
      <c r="BB1938" s="4"/>
      <c r="BC1938" s="4"/>
      <c r="BD1938" s="4"/>
      <c r="BE1938" s="4"/>
      <c r="BF1938" s="4"/>
      <c r="BG1938" s="4"/>
      <c r="BH1938" s="4"/>
      <c r="BI1938" s="4"/>
      <c r="BJ1938" s="4"/>
      <c r="BK1938" s="4"/>
      <c r="BL1938" s="4"/>
      <c r="BM1938" s="4"/>
      <c r="BN1938" s="4"/>
      <c r="BO1938" s="4"/>
      <c r="BP1938" s="4"/>
      <c r="BQ1938" s="4"/>
      <c r="BR1938" s="4"/>
      <c r="BS1938" s="4"/>
      <c r="BT1938" s="4"/>
      <c r="BU1938" s="4"/>
      <c r="BV1938" s="4"/>
      <c r="BW1938" s="4"/>
      <c r="BX1938" s="4"/>
      <c r="BY1938" s="4"/>
      <c r="BZ1938" s="4"/>
      <c r="CA1938" s="4"/>
      <c r="CB1938" s="4"/>
      <c r="CC1938" s="4"/>
      <c r="CD1938" s="4"/>
      <c r="CE1938" s="4"/>
      <c r="CF1938" s="4"/>
      <c r="CG1938" s="4"/>
      <c r="CH1938" s="4"/>
      <c r="CI1938" s="4"/>
      <c r="CJ1938" s="4"/>
      <c r="CK1938" s="4"/>
      <c r="CL1938" s="4"/>
      <c r="CM1938" s="4"/>
    </row>
    <row r="1939" ht="14.25" customHeight="1">
      <c r="A1939" s="1" t="str">
        <f t="shared" si="364"/>
        <v/>
      </c>
      <c r="B1939" s="3">
        <f t="shared" si="365"/>
        <v>0</v>
      </c>
      <c r="C1939" s="4" t="s">
        <v>8754</v>
      </c>
      <c r="D1939" s="4"/>
      <c r="E1939" s="4"/>
      <c r="F1939" s="4"/>
      <c r="G1939" s="4"/>
      <c r="H1939" s="4"/>
      <c r="I1939" s="4"/>
      <c r="J1939" s="4"/>
      <c r="K1939" s="4"/>
      <c r="L1939" s="4" t="s">
        <v>8754</v>
      </c>
      <c r="M1939" s="4"/>
      <c r="N1939" s="4"/>
      <c r="O1939" s="4"/>
      <c r="P1939" s="4"/>
      <c r="Q1939" s="4" t="s">
        <v>144</v>
      </c>
      <c r="R1939" s="4" t="s">
        <v>8762</v>
      </c>
      <c r="S1939" s="4" t="s">
        <v>8763</v>
      </c>
      <c r="T1939" s="4" t="s">
        <v>8764</v>
      </c>
      <c r="U1939" s="4" t="s">
        <v>8765</v>
      </c>
      <c r="V1939" s="4" t="s">
        <v>8766</v>
      </c>
      <c r="W1939" s="4" t="s">
        <v>150</v>
      </c>
      <c r="X1939" s="4" t="s">
        <v>151</v>
      </c>
      <c r="Y1939" s="4"/>
      <c r="Z1939" s="4" t="s">
        <v>1784</v>
      </c>
      <c r="AA1939" s="4">
        <v>1934.0</v>
      </c>
      <c r="AB1939" s="4" t="s">
        <v>48</v>
      </c>
      <c r="AC1939" s="4"/>
      <c r="AD1939" s="4"/>
      <c r="AE1939" s="4"/>
      <c r="AF1939" s="4"/>
      <c r="AG1939" s="4"/>
      <c r="AH1939" s="4"/>
      <c r="AI1939" s="4"/>
      <c r="AJ1939" s="4"/>
      <c r="AK1939" s="4"/>
      <c r="AL1939" s="4"/>
      <c r="AM1939" s="4"/>
      <c r="AN1939" s="4"/>
      <c r="AO1939" s="4"/>
      <c r="AP1939" s="4" t="str">
        <f>VLOOKUP(AA1940,[1]Trộn!AA1939:AB4931,2,FALSE)</f>
        <v>#ERROR!</v>
      </c>
      <c r="AQ1939" s="4"/>
      <c r="AR1939" s="4"/>
      <c r="AS1939" s="4"/>
      <c r="AT1939" s="4"/>
      <c r="AU1939" s="4"/>
      <c r="AV1939" s="4"/>
      <c r="AW1939" s="4"/>
      <c r="AX1939" s="4"/>
      <c r="AY1939" s="4"/>
      <c r="AZ1939" s="4"/>
      <c r="BA1939" s="4"/>
      <c r="BB1939" s="4"/>
      <c r="BC1939" s="4"/>
      <c r="BD1939" s="4"/>
      <c r="BE1939" s="4"/>
      <c r="BF1939" s="4"/>
      <c r="BG1939" s="4"/>
      <c r="BH1939" s="4"/>
      <c r="BI1939" s="4"/>
      <c r="BJ1939" s="4"/>
      <c r="BK1939" s="4"/>
      <c r="BL1939" s="4"/>
      <c r="BM1939" s="4"/>
      <c r="BN1939" s="4"/>
      <c r="BO1939" s="4"/>
      <c r="BP1939" s="4"/>
      <c r="BQ1939" s="4"/>
      <c r="BR1939" s="4"/>
      <c r="BS1939" s="4"/>
      <c r="BT1939" s="4"/>
      <c r="BU1939" s="4"/>
      <c r="BV1939" s="4"/>
      <c r="BW1939" s="4"/>
      <c r="BX1939" s="4"/>
      <c r="BY1939" s="4"/>
      <c r="BZ1939" s="4"/>
      <c r="CA1939" s="4"/>
      <c r="CB1939" s="4"/>
      <c r="CC1939" s="4"/>
      <c r="CD1939" s="4"/>
      <c r="CE1939" s="4"/>
      <c r="CF1939" s="4"/>
      <c r="CG1939" s="4"/>
      <c r="CH1939" s="4"/>
      <c r="CI1939" s="4"/>
      <c r="CJ1939" s="4"/>
      <c r="CK1939" s="4"/>
      <c r="CL1939" s="4"/>
      <c r="CM1939" s="4"/>
    </row>
    <row r="1940" ht="14.25" customHeight="1">
      <c r="A1940" s="1" t="str">
        <f t="shared" si="364"/>
        <v/>
      </c>
      <c r="B1940" s="3" t="str">
        <f t="shared" si="365"/>
        <v>Tự do chọn</v>
      </c>
      <c r="C1940" s="4" t="s">
        <v>8767</v>
      </c>
      <c r="D1940" s="4"/>
      <c r="E1940" s="4"/>
      <c r="F1940" s="4"/>
      <c r="G1940" s="4"/>
      <c r="H1940" s="4"/>
      <c r="I1940" s="4"/>
      <c r="J1940" s="4" t="s">
        <v>8631</v>
      </c>
      <c r="K1940" s="4"/>
      <c r="L1940" s="4" t="s">
        <v>8767</v>
      </c>
      <c r="M1940" s="4" t="s">
        <v>48</v>
      </c>
      <c r="N1940" s="4" t="s">
        <v>5</v>
      </c>
      <c r="O1940" s="4"/>
      <c r="P1940" s="4"/>
      <c r="Q1940" s="4"/>
      <c r="R1940" s="4"/>
      <c r="S1940" s="4"/>
      <c r="T1940" s="4"/>
      <c r="U1940" s="4"/>
      <c r="V1940" s="4"/>
      <c r="W1940" s="4"/>
      <c r="X1940" s="4"/>
      <c r="Y1940" s="4"/>
      <c r="Z1940" s="4"/>
      <c r="AA1940" s="4">
        <v>1935.0</v>
      </c>
      <c r="AB1940" s="4" t="s">
        <v>48</v>
      </c>
      <c r="AC1940" s="4"/>
      <c r="AD1940" s="4"/>
      <c r="AE1940" s="4"/>
      <c r="AF1940" s="4"/>
      <c r="AG1940" s="4"/>
      <c r="AH1940" s="4"/>
      <c r="AI1940" s="4"/>
      <c r="AJ1940" s="4"/>
      <c r="AK1940" s="4"/>
      <c r="AL1940" s="4"/>
      <c r="AM1940" s="4"/>
      <c r="AN1940" s="4"/>
      <c r="AO1940" s="4"/>
      <c r="AP1940" s="4" t="str">
        <f>VLOOKUP(AA1941,[1]Trộn!AA1940:AB4932,2,FALSE)</f>
        <v>#ERROR!</v>
      </c>
      <c r="AQ1940" s="4"/>
      <c r="AR1940" s="4"/>
      <c r="AS1940" s="4"/>
      <c r="AT1940" s="4"/>
      <c r="AU1940" s="4"/>
      <c r="AV1940" s="4"/>
      <c r="AW1940" s="4"/>
      <c r="AX1940" s="4"/>
      <c r="AY1940" s="4"/>
      <c r="AZ1940" s="4"/>
      <c r="BA1940" s="4"/>
      <c r="BB1940" s="4"/>
      <c r="BC1940" s="4"/>
      <c r="BD1940" s="4"/>
      <c r="BE1940" s="4"/>
      <c r="BF1940" s="4"/>
      <c r="BG1940" s="4"/>
      <c r="BH1940" s="4"/>
      <c r="BI1940" s="4"/>
      <c r="BJ1940" s="4"/>
      <c r="BK1940" s="4"/>
      <c r="BL1940" s="4"/>
      <c r="BM1940" s="4"/>
      <c r="BN1940" s="4"/>
      <c r="BO1940" s="4"/>
      <c r="BP1940" s="4"/>
      <c r="BQ1940" s="4"/>
      <c r="BR1940" s="4"/>
      <c r="BS1940" s="4"/>
      <c r="BT1940" s="4"/>
      <c r="BU1940" s="4"/>
      <c r="BV1940" s="4"/>
      <c r="BW1940" s="4"/>
      <c r="BX1940" s="4"/>
      <c r="BY1940" s="4"/>
      <c r="BZ1940" s="4"/>
      <c r="CA1940" s="4"/>
      <c r="CB1940" s="4"/>
      <c r="CC1940" s="4"/>
      <c r="CD1940" s="4"/>
      <c r="CE1940" s="4"/>
      <c r="CF1940" s="4"/>
      <c r="CG1940" s="4"/>
      <c r="CH1940" s="4"/>
      <c r="CI1940" s="4"/>
      <c r="CJ1940" s="4"/>
      <c r="CK1940" s="4"/>
      <c r="CL1940" s="4"/>
      <c r="CM1940" s="4"/>
    </row>
    <row r="1941" ht="14.25" customHeight="1">
      <c r="A1941" s="1" t="str">
        <f t="shared" si="364"/>
        <v/>
      </c>
      <c r="B1941" s="3" t="str">
        <f t="shared" si="365"/>
        <v/>
      </c>
      <c r="C1941" s="4" t="s">
        <v>8767</v>
      </c>
      <c r="D1941" s="4"/>
      <c r="E1941" s="4"/>
      <c r="F1941" s="4"/>
      <c r="G1941" s="4"/>
      <c r="H1941" s="4"/>
      <c r="I1941" s="4"/>
      <c r="J1941" s="4" t="s">
        <v>8631</v>
      </c>
      <c r="K1941" s="4"/>
      <c r="L1941" s="4" t="s">
        <v>8767</v>
      </c>
      <c r="M1941" s="4"/>
      <c r="N1941" s="4"/>
      <c r="O1941" s="4"/>
      <c r="P1941" s="4"/>
      <c r="Q1941" s="4"/>
      <c r="R1941" s="4" t="s">
        <v>150</v>
      </c>
      <c r="S1941" s="4" t="s">
        <v>150</v>
      </c>
      <c r="T1941" s="4" t="s">
        <v>150</v>
      </c>
      <c r="U1941" s="4" t="s">
        <v>150</v>
      </c>
      <c r="V1941" s="4" t="s">
        <v>150</v>
      </c>
      <c r="W1941" s="4" t="s">
        <v>150</v>
      </c>
      <c r="X1941" s="4" t="s">
        <v>150</v>
      </c>
      <c r="Y1941" s="4"/>
      <c r="Z1941" s="4"/>
      <c r="AA1941" s="4">
        <v>1936.0</v>
      </c>
      <c r="AB1941" s="4" t="s">
        <v>48</v>
      </c>
      <c r="AC1941" s="4"/>
      <c r="AD1941" s="4"/>
      <c r="AE1941" s="4"/>
      <c r="AF1941" s="4"/>
      <c r="AG1941" s="4"/>
      <c r="AH1941" s="4"/>
      <c r="AI1941" s="4"/>
      <c r="AJ1941" s="4"/>
      <c r="AK1941" s="4"/>
      <c r="AL1941" s="4"/>
      <c r="AM1941" s="4"/>
      <c r="AN1941" s="4"/>
      <c r="AO1941" s="4"/>
      <c r="AP1941" s="4" t="str">
        <f>VLOOKUP(AA1942,[1]Trộn!AA1941:AB4933,2,FALSE)</f>
        <v>#ERROR!</v>
      </c>
      <c r="AQ1941" s="4"/>
      <c r="AR1941" s="4"/>
      <c r="AS1941" s="4"/>
      <c r="AT1941" s="4"/>
      <c r="AU1941" s="4"/>
      <c r="AV1941" s="4"/>
      <c r="AW1941" s="4"/>
      <c r="AX1941" s="4"/>
      <c r="AY1941" s="4"/>
      <c r="AZ1941" s="4"/>
      <c r="BA1941" s="4"/>
      <c r="BB1941" s="4"/>
      <c r="BC1941" s="4"/>
      <c r="BD1941" s="4"/>
      <c r="BE1941" s="4"/>
      <c r="BF1941" s="4"/>
      <c r="BG1941" s="4"/>
      <c r="BH1941" s="4"/>
      <c r="BI1941" s="4"/>
      <c r="BJ1941" s="4"/>
      <c r="BK1941" s="4"/>
      <c r="BL1941" s="4"/>
      <c r="BM1941" s="4"/>
      <c r="BN1941" s="4"/>
      <c r="BO1941" s="4"/>
      <c r="BP1941" s="4"/>
      <c r="BQ1941" s="4"/>
      <c r="BR1941" s="4"/>
      <c r="BS1941" s="4"/>
      <c r="BT1941" s="4"/>
      <c r="BU1941" s="4"/>
      <c r="BV1941" s="4"/>
      <c r="BW1941" s="4"/>
      <c r="BX1941" s="4"/>
      <c r="BY1941" s="4"/>
      <c r="BZ1941" s="4"/>
      <c r="CA1941" s="4"/>
      <c r="CB1941" s="4"/>
      <c r="CC1941" s="4"/>
      <c r="CD1941" s="4"/>
      <c r="CE1941" s="4"/>
      <c r="CF1941" s="4"/>
      <c r="CG1941" s="4"/>
      <c r="CH1941" s="4"/>
      <c r="CI1941" s="4"/>
      <c r="CJ1941" s="4"/>
      <c r="CK1941" s="4"/>
      <c r="CL1941" s="4"/>
      <c r="CM1941" s="4"/>
    </row>
    <row r="1942" ht="14.25" customHeight="1">
      <c r="A1942" s="1" t="str">
        <f t="shared" si="364"/>
        <v/>
      </c>
      <c r="B1942" s="3" t="str">
        <f t="shared" si="365"/>
        <v>Tự do chọn</v>
      </c>
      <c r="C1942" s="4" t="s">
        <v>8770</v>
      </c>
      <c r="D1942" s="4"/>
      <c r="E1942" s="4"/>
      <c r="F1942" s="4"/>
      <c r="G1942" s="4"/>
      <c r="H1942" s="4"/>
      <c r="I1942" s="4"/>
      <c r="J1942" s="4" t="s">
        <v>8631</v>
      </c>
      <c r="K1942" s="4"/>
      <c r="L1942" s="4" t="s">
        <v>8770</v>
      </c>
      <c r="M1942" s="4" t="s">
        <v>48</v>
      </c>
      <c r="N1942" s="4" t="s">
        <v>5</v>
      </c>
      <c r="O1942" s="4"/>
      <c r="P1942" s="4"/>
      <c r="Q1942" s="4"/>
      <c r="R1942" s="4"/>
      <c r="S1942" s="4"/>
      <c r="T1942" s="4"/>
      <c r="U1942" s="4"/>
      <c r="V1942" s="4"/>
      <c r="W1942" s="4"/>
      <c r="X1942" s="4"/>
      <c r="Y1942" s="4"/>
      <c r="Z1942" s="4"/>
      <c r="AA1942" s="4">
        <v>1937.0</v>
      </c>
      <c r="AB1942" s="4" t="s">
        <v>48</v>
      </c>
      <c r="AC1942" s="4"/>
      <c r="AD1942" s="4"/>
      <c r="AE1942" s="4"/>
      <c r="AF1942" s="4"/>
      <c r="AG1942" s="4"/>
      <c r="AH1942" s="4"/>
      <c r="AI1942" s="4"/>
      <c r="AJ1942" s="4"/>
      <c r="AK1942" s="4"/>
      <c r="AL1942" s="4"/>
      <c r="AM1942" s="4"/>
      <c r="AN1942" s="4"/>
      <c r="AO1942" s="4"/>
      <c r="AP1942" s="4" t="str">
        <f>VLOOKUP(AA1943,[1]Trộn!AA1942:AB4934,2,FALSE)</f>
        <v>#ERROR!</v>
      </c>
      <c r="AQ1942" s="4"/>
      <c r="AR1942" s="4"/>
      <c r="AS1942" s="4"/>
      <c r="AT1942" s="4"/>
      <c r="AU1942" s="4"/>
      <c r="AV1942" s="4"/>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row>
    <row r="1943" ht="14.25" customHeight="1">
      <c r="A1943" s="1" t="str">
        <f t="shared" si="364"/>
        <v/>
      </c>
      <c r="B1943" s="3" t="str">
        <f t="shared" si="365"/>
        <v/>
      </c>
      <c r="C1943" s="4" t="s">
        <v>8770</v>
      </c>
      <c r="D1943" s="4"/>
      <c r="E1943" s="4"/>
      <c r="F1943" s="4"/>
      <c r="G1943" s="4"/>
      <c r="H1943" s="4"/>
      <c r="I1943" s="4"/>
      <c r="J1943" s="4" t="s">
        <v>8631</v>
      </c>
      <c r="K1943" s="4"/>
      <c r="L1943" s="4" t="s">
        <v>8770</v>
      </c>
      <c r="M1943" s="4"/>
      <c r="N1943" s="4"/>
      <c r="O1943" s="4"/>
      <c r="P1943" s="4"/>
      <c r="Q1943" s="4"/>
      <c r="R1943" s="4" t="s">
        <v>150</v>
      </c>
      <c r="S1943" s="4" t="s">
        <v>150</v>
      </c>
      <c r="T1943" s="4" t="s">
        <v>150</v>
      </c>
      <c r="U1943" s="4" t="s">
        <v>150</v>
      </c>
      <c r="V1943" s="4" t="s">
        <v>150</v>
      </c>
      <c r="W1943" s="4" t="s">
        <v>150</v>
      </c>
      <c r="X1943" s="4" t="s">
        <v>150</v>
      </c>
      <c r="Y1943" s="4"/>
      <c r="Z1943" s="4"/>
      <c r="AA1943" s="4">
        <v>1938.0</v>
      </c>
      <c r="AB1943" s="4" t="s">
        <v>48</v>
      </c>
      <c r="AC1943" s="4"/>
      <c r="AD1943" s="4"/>
      <c r="AE1943" s="4"/>
      <c r="AF1943" s="4"/>
      <c r="AG1943" s="4"/>
      <c r="AH1943" s="4"/>
      <c r="AI1943" s="4"/>
      <c r="AJ1943" s="4"/>
      <c r="AK1943" s="4"/>
      <c r="AL1943" s="4"/>
      <c r="AM1943" s="4"/>
      <c r="AN1943" s="4"/>
      <c r="AO1943" s="4"/>
      <c r="AP1943" s="4" t="str">
        <f>VLOOKUP(AA1944,[1]Trộn!AA1943:AB4935,2,FALSE)</f>
        <v>#ERROR!</v>
      </c>
      <c r="AQ1943" s="4"/>
      <c r="AR1943" s="4"/>
      <c r="AS1943" s="4"/>
      <c r="AT1943" s="4"/>
      <c r="AU1943" s="4"/>
      <c r="AV1943" s="4"/>
      <c r="AW1943" s="4"/>
      <c r="AX1943" s="4"/>
      <c r="AY1943" s="4"/>
      <c r="AZ1943" s="4"/>
      <c r="BA1943" s="4"/>
      <c r="BB1943" s="4"/>
      <c r="BC1943" s="4"/>
      <c r="BD1943" s="4"/>
      <c r="BE1943" s="4"/>
      <c r="BF1943" s="4"/>
      <c r="BG1943" s="4"/>
      <c r="BH1943" s="4"/>
      <c r="BI1943" s="4"/>
      <c r="BJ1943" s="4"/>
      <c r="BK1943" s="4"/>
      <c r="BL1943" s="4"/>
      <c r="BM1943" s="4"/>
      <c r="BN1943" s="4"/>
      <c r="BO1943" s="4"/>
      <c r="BP1943" s="4"/>
      <c r="BQ1943" s="4"/>
      <c r="BR1943" s="4"/>
      <c r="BS1943" s="4"/>
      <c r="BT1943" s="4"/>
      <c r="BU1943" s="4"/>
      <c r="BV1943" s="4"/>
      <c r="BW1943" s="4"/>
      <c r="BX1943" s="4"/>
      <c r="BY1943" s="4"/>
      <c r="BZ1943" s="4"/>
      <c r="CA1943" s="4"/>
      <c r="CB1943" s="4"/>
      <c r="CC1943" s="4"/>
      <c r="CD1943" s="4"/>
      <c r="CE1943" s="4"/>
      <c r="CF1943" s="4"/>
      <c r="CG1943" s="4"/>
      <c r="CH1943" s="4"/>
      <c r="CI1943" s="4"/>
      <c r="CJ1943" s="4"/>
      <c r="CK1943" s="4"/>
      <c r="CL1943" s="4"/>
      <c r="CM1943" s="4"/>
    </row>
    <row r="1944" ht="14.25" customHeight="1">
      <c r="A1944" s="1" t="str">
        <f t="shared" si="364"/>
        <v/>
      </c>
      <c r="B1944" s="3" t="str">
        <f t="shared" si="365"/>
        <v>Tự do chọn</v>
      </c>
      <c r="C1944" s="4" t="s">
        <v>8771</v>
      </c>
      <c r="D1944" s="4"/>
      <c r="E1944" s="4"/>
      <c r="F1944" s="4"/>
      <c r="G1944" s="4"/>
      <c r="H1944" s="4"/>
      <c r="I1944" s="4"/>
      <c r="J1944" s="4" t="s">
        <v>8631</v>
      </c>
      <c r="K1944" s="4"/>
      <c r="L1944" s="4" t="s">
        <v>8771</v>
      </c>
      <c r="M1944" s="4" t="s">
        <v>101</v>
      </c>
      <c r="N1944" s="4" t="s">
        <v>5</v>
      </c>
      <c r="O1944" s="4"/>
      <c r="P1944" s="4"/>
      <c r="Q1944" s="4"/>
      <c r="R1944" s="4"/>
      <c r="S1944" s="4"/>
      <c r="T1944" s="4"/>
      <c r="U1944" s="4"/>
      <c r="V1944" s="4"/>
      <c r="W1944" s="4"/>
      <c r="X1944" s="4"/>
      <c r="Y1944" s="4"/>
      <c r="Z1944" s="4"/>
      <c r="AA1944" s="4">
        <v>1939.0</v>
      </c>
      <c r="AB1944" s="4" t="s">
        <v>48</v>
      </c>
      <c r="AC1944" s="4"/>
      <c r="AD1944" s="4"/>
      <c r="AE1944" s="4"/>
      <c r="AF1944" s="4"/>
      <c r="AG1944" s="4"/>
      <c r="AH1944" s="4"/>
      <c r="AI1944" s="4"/>
      <c r="AJ1944" s="4"/>
      <c r="AK1944" s="4"/>
      <c r="AL1944" s="4"/>
      <c r="AM1944" s="4"/>
      <c r="AN1944" s="4"/>
      <c r="AO1944" s="4"/>
      <c r="AP1944" s="4" t="str">
        <f>VLOOKUP(AA1945,[1]Trộn!AA1944:AB4936,2,FALSE)</f>
        <v>#ERROR!</v>
      </c>
      <c r="AQ1944" s="4"/>
      <c r="AR1944" s="4"/>
      <c r="AS1944" s="4"/>
      <c r="AT1944" s="4"/>
      <c r="AU1944" s="4"/>
      <c r="AV1944" s="4"/>
      <c r="AW1944" s="4"/>
      <c r="AX1944" s="4"/>
      <c r="AY1944" s="4"/>
      <c r="AZ1944" s="4"/>
      <c r="BA1944" s="4"/>
      <c r="BB1944" s="4"/>
      <c r="BC1944" s="4"/>
      <c r="BD1944" s="4"/>
      <c r="BE1944" s="4"/>
      <c r="BF1944" s="4"/>
      <c r="BG1944" s="4"/>
      <c r="BH1944" s="4"/>
      <c r="BI1944" s="4"/>
      <c r="BJ1944" s="4"/>
      <c r="BK1944" s="4"/>
      <c r="BL1944" s="4"/>
      <c r="BM1944" s="4"/>
      <c r="BN1944" s="4"/>
      <c r="BO1944" s="4"/>
      <c r="BP1944" s="4"/>
      <c r="BQ1944" s="4"/>
      <c r="BR1944" s="4"/>
      <c r="BS1944" s="4"/>
      <c r="BT1944" s="4"/>
      <c r="BU1944" s="4"/>
      <c r="BV1944" s="4"/>
      <c r="BW1944" s="4"/>
      <c r="BX1944" s="4"/>
      <c r="BY1944" s="4"/>
      <c r="BZ1944" s="4"/>
      <c r="CA1944" s="4"/>
      <c r="CB1944" s="4"/>
      <c r="CC1944" s="4"/>
      <c r="CD1944" s="4"/>
      <c r="CE1944" s="4"/>
      <c r="CF1944" s="4"/>
      <c r="CG1944" s="4"/>
      <c r="CH1944" s="4"/>
      <c r="CI1944" s="4"/>
      <c r="CJ1944" s="4"/>
      <c r="CK1944" s="4"/>
      <c r="CL1944" s="4"/>
      <c r="CM1944" s="4"/>
    </row>
    <row r="1945" ht="14.25" customHeight="1">
      <c r="A1945" s="1" t="str">
        <f t="shared" si="364"/>
        <v/>
      </c>
      <c r="B1945" s="3" t="str">
        <f t="shared" si="365"/>
        <v/>
      </c>
      <c r="C1945" s="4" t="s">
        <v>8771</v>
      </c>
      <c r="D1945" s="4"/>
      <c r="E1945" s="4"/>
      <c r="F1945" s="4"/>
      <c r="G1945" s="4"/>
      <c r="H1945" s="4"/>
      <c r="I1945" s="4"/>
      <c r="J1945" s="4" t="s">
        <v>8631</v>
      </c>
      <c r="K1945" s="4"/>
      <c r="L1945" s="4" t="s">
        <v>8771</v>
      </c>
      <c r="M1945" s="4"/>
      <c r="N1945" s="4"/>
      <c r="O1945" s="4"/>
      <c r="P1945" s="4"/>
      <c r="Q1945" s="4"/>
      <c r="R1945" s="4" t="s">
        <v>150</v>
      </c>
      <c r="S1945" s="4" t="s">
        <v>150</v>
      </c>
      <c r="T1945" s="4" t="s">
        <v>150</v>
      </c>
      <c r="U1945" s="4" t="s">
        <v>150</v>
      </c>
      <c r="V1945" s="4" t="s">
        <v>150</v>
      </c>
      <c r="W1945" s="4" t="s">
        <v>150</v>
      </c>
      <c r="X1945" s="4" t="s">
        <v>150</v>
      </c>
      <c r="Y1945" s="4"/>
      <c r="Z1945" s="4"/>
      <c r="AA1945" s="4">
        <v>1940.0</v>
      </c>
      <c r="AB1945" s="4" t="s">
        <v>48</v>
      </c>
      <c r="AC1945" s="4"/>
      <c r="AD1945" s="4"/>
      <c r="AE1945" s="4"/>
      <c r="AF1945" s="4"/>
      <c r="AG1945" s="4"/>
      <c r="AH1945" s="4"/>
      <c r="AI1945" s="4"/>
      <c r="AJ1945" s="4"/>
      <c r="AK1945" s="4"/>
      <c r="AL1945" s="4"/>
      <c r="AM1945" s="4"/>
      <c r="AN1945" s="4"/>
      <c r="AO1945" s="4"/>
      <c r="AP1945" s="4" t="str">
        <f>VLOOKUP(AA1946,[1]Trộn!AA1945:AB4937,2,FALSE)</f>
        <v>#ERROR!</v>
      </c>
      <c r="AQ1945" s="4"/>
      <c r="AR1945" s="4"/>
      <c r="AS1945" s="4"/>
      <c r="AT1945" s="4"/>
      <c r="AU1945" s="4"/>
      <c r="AV1945" s="4"/>
      <c r="AW1945" s="4"/>
      <c r="AX1945" s="4"/>
      <c r="AY1945" s="4"/>
      <c r="AZ1945" s="4"/>
      <c r="BA1945" s="4"/>
      <c r="BB1945" s="4"/>
      <c r="BC1945" s="4"/>
      <c r="BD1945" s="4"/>
      <c r="BE1945" s="4"/>
      <c r="BF1945" s="4"/>
      <c r="BG1945" s="4"/>
      <c r="BH1945" s="4"/>
      <c r="BI1945" s="4"/>
      <c r="BJ1945" s="4"/>
      <c r="BK1945" s="4"/>
      <c r="BL1945" s="4"/>
      <c r="BM1945" s="4"/>
      <c r="BN1945" s="4"/>
      <c r="BO1945" s="4"/>
      <c r="BP1945" s="4"/>
      <c r="BQ1945" s="4"/>
      <c r="BR1945" s="4"/>
      <c r="BS1945" s="4"/>
      <c r="BT1945" s="4"/>
      <c r="BU1945" s="4"/>
      <c r="BV1945" s="4"/>
      <c r="BW1945" s="4"/>
      <c r="BX1945" s="4"/>
      <c r="BY1945" s="4"/>
      <c r="BZ1945" s="4"/>
      <c r="CA1945" s="4"/>
      <c r="CB1945" s="4"/>
      <c r="CC1945" s="4"/>
      <c r="CD1945" s="4"/>
      <c r="CE1945" s="4"/>
      <c r="CF1945" s="4"/>
      <c r="CG1945" s="4"/>
      <c r="CH1945" s="4"/>
      <c r="CI1945" s="4"/>
      <c r="CJ1945" s="4"/>
      <c r="CK1945" s="4"/>
      <c r="CL1945" s="4"/>
      <c r="CM1945" s="4"/>
    </row>
    <row r="1946" ht="14.25" customHeight="1">
      <c r="A1946" s="1" t="str">
        <f t="shared" si="364"/>
        <v/>
      </c>
      <c r="B1946" s="3" t="str">
        <f t="shared" si="365"/>
        <v>Tự do chọn</v>
      </c>
      <c r="C1946" s="4" t="s">
        <v>8776</v>
      </c>
      <c r="D1946" s="4"/>
      <c r="E1946" s="4"/>
      <c r="F1946" s="4"/>
      <c r="G1946" s="4"/>
      <c r="H1946" s="4"/>
      <c r="I1946" s="4"/>
      <c r="J1946" s="4" t="s">
        <v>8631</v>
      </c>
      <c r="K1946" s="4"/>
      <c r="L1946" s="4" t="s">
        <v>8776</v>
      </c>
      <c r="M1946" s="4" t="s">
        <v>101</v>
      </c>
      <c r="N1946" s="4" t="s">
        <v>5</v>
      </c>
      <c r="O1946" s="4"/>
      <c r="P1946" s="4"/>
      <c r="Q1946" s="4"/>
      <c r="R1946" s="4"/>
      <c r="S1946" s="4"/>
      <c r="T1946" s="4"/>
      <c r="U1946" s="4"/>
      <c r="V1946" s="4"/>
      <c r="W1946" s="4"/>
      <c r="X1946" s="4"/>
      <c r="Y1946" s="4"/>
      <c r="Z1946" s="4"/>
      <c r="AA1946" s="4">
        <v>1941.0</v>
      </c>
      <c r="AB1946" s="4" t="s">
        <v>48</v>
      </c>
      <c r="AC1946" s="4"/>
      <c r="AD1946" s="4"/>
      <c r="AE1946" s="4"/>
      <c r="AF1946" s="4"/>
      <c r="AG1946" s="4"/>
      <c r="AH1946" s="4"/>
      <c r="AI1946" s="4"/>
      <c r="AJ1946" s="4"/>
      <c r="AK1946" s="4"/>
      <c r="AL1946" s="4"/>
      <c r="AM1946" s="4"/>
      <c r="AN1946" s="4"/>
      <c r="AO1946" s="4"/>
      <c r="AP1946" s="4" t="str">
        <f>VLOOKUP(AA1947,[1]Trộn!AA1946:AB4938,2,FALSE)</f>
        <v>#ERROR!</v>
      </c>
      <c r="AQ1946" s="4"/>
      <c r="AR1946" s="4"/>
      <c r="AS1946" s="4"/>
      <c r="AT1946" s="4"/>
      <c r="AU1946" s="4"/>
      <c r="AV1946" s="4"/>
      <c r="AW1946" s="4"/>
      <c r="AX1946" s="4"/>
      <c r="AY1946" s="4"/>
      <c r="AZ1946" s="4"/>
      <c r="BA1946" s="4"/>
      <c r="BB1946" s="4"/>
      <c r="BC1946" s="4"/>
      <c r="BD1946" s="4"/>
      <c r="BE1946" s="4"/>
      <c r="BF1946" s="4"/>
      <c r="BG1946" s="4"/>
      <c r="BH1946" s="4"/>
      <c r="BI1946" s="4"/>
      <c r="BJ1946" s="4"/>
      <c r="BK1946" s="4"/>
      <c r="BL1946" s="4"/>
      <c r="BM1946" s="4"/>
      <c r="BN1946" s="4"/>
      <c r="BO1946" s="4"/>
      <c r="BP1946" s="4"/>
      <c r="BQ1946" s="4"/>
      <c r="BR1946" s="4"/>
      <c r="BS1946" s="4"/>
      <c r="BT1946" s="4"/>
      <c r="BU1946" s="4"/>
      <c r="BV1946" s="4"/>
      <c r="BW1946" s="4"/>
      <c r="BX1946" s="4"/>
      <c r="BY1946" s="4"/>
      <c r="BZ1946" s="4"/>
      <c r="CA1946" s="4"/>
      <c r="CB1946" s="4"/>
      <c r="CC1946" s="4"/>
      <c r="CD1946" s="4"/>
      <c r="CE1946" s="4"/>
      <c r="CF1946" s="4"/>
      <c r="CG1946" s="4"/>
      <c r="CH1946" s="4"/>
      <c r="CI1946" s="4"/>
      <c r="CJ1946" s="4"/>
      <c r="CK1946" s="4"/>
      <c r="CL1946" s="4"/>
      <c r="CM1946" s="4"/>
    </row>
    <row r="1947" ht="14.25" customHeight="1">
      <c r="A1947" s="1" t="str">
        <f t="shared" si="364"/>
        <v/>
      </c>
      <c r="B1947" s="3" t="str">
        <f t="shared" si="365"/>
        <v/>
      </c>
      <c r="C1947" s="4" t="s">
        <v>8776</v>
      </c>
      <c r="D1947" s="4"/>
      <c r="E1947" s="4"/>
      <c r="F1947" s="4"/>
      <c r="G1947" s="4"/>
      <c r="H1947" s="4"/>
      <c r="I1947" s="4"/>
      <c r="J1947" s="4" t="s">
        <v>8631</v>
      </c>
      <c r="K1947" s="4"/>
      <c r="L1947" s="4" t="s">
        <v>8776</v>
      </c>
      <c r="M1947" s="4"/>
      <c r="N1947" s="4"/>
      <c r="O1947" s="4"/>
      <c r="P1947" s="4"/>
      <c r="Q1947" s="4"/>
      <c r="R1947" s="4" t="s">
        <v>150</v>
      </c>
      <c r="S1947" s="4" t="s">
        <v>150</v>
      </c>
      <c r="T1947" s="4" t="s">
        <v>150</v>
      </c>
      <c r="U1947" s="4" t="s">
        <v>150</v>
      </c>
      <c r="V1947" s="4" t="s">
        <v>150</v>
      </c>
      <c r="W1947" s="4" t="s">
        <v>150</v>
      </c>
      <c r="X1947" s="4" t="s">
        <v>150</v>
      </c>
      <c r="Y1947" s="4"/>
      <c r="Z1947" s="4"/>
      <c r="AA1947" s="4">
        <v>1942.0</v>
      </c>
      <c r="AB1947" s="4" t="s">
        <v>48</v>
      </c>
      <c r="AC1947" s="4"/>
      <c r="AD1947" s="4"/>
      <c r="AE1947" s="4"/>
      <c r="AF1947" s="4"/>
      <c r="AG1947" s="4"/>
      <c r="AH1947" s="4"/>
      <c r="AI1947" s="4"/>
      <c r="AJ1947" s="4"/>
      <c r="AK1947" s="4"/>
      <c r="AL1947" s="4"/>
      <c r="AM1947" s="4"/>
      <c r="AN1947" s="4"/>
      <c r="AO1947" s="4"/>
      <c r="AP1947" s="4" t="str">
        <f>VLOOKUP(AA1948,[1]Trộn!AA1947:AB4939,2,FALSE)</f>
        <v>#ERROR!</v>
      </c>
      <c r="AQ1947" s="4"/>
      <c r="AR1947" s="4"/>
      <c r="AS1947" s="4"/>
      <c r="AT1947" s="4"/>
      <c r="AU1947" s="4"/>
      <c r="AV1947" s="4"/>
      <c r="AW1947" s="4"/>
      <c r="AX1947" s="4"/>
      <c r="AY1947" s="4"/>
      <c r="AZ1947" s="4"/>
      <c r="BA1947" s="4"/>
      <c r="BB1947" s="4"/>
      <c r="BC1947" s="4"/>
      <c r="BD1947" s="4"/>
      <c r="BE1947" s="4"/>
      <c r="BF1947" s="4"/>
      <c r="BG1947" s="4"/>
      <c r="BH1947" s="4"/>
      <c r="BI1947" s="4"/>
      <c r="BJ1947" s="4"/>
      <c r="BK1947" s="4"/>
      <c r="BL1947" s="4"/>
      <c r="BM1947" s="4"/>
      <c r="BN1947" s="4"/>
      <c r="BO1947" s="4"/>
      <c r="BP1947" s="4"/>
      <c r="BQ1947" s="4"/>
      <c r="BR1947" s="4"/>
      <c r="BS1947" s="4"/>
      <c r="BT1947" s="4"/>
      <c r="BU1947" s="4"/>
      <c r="BV1947" s="4"/>
      <c r="BW1947" s="4"/>
      <c r="BX1947" s="4"/>
      <c r="BY1947" s="4"/>
      <c r="BZ1947" s="4"/>
      <c r="CA1947" s="4"/>
      <c r="CB1947" s="4"/>
      <c r="CC1947" s="4"/>
      <c r="CD1947" s="4"/>
      <c r="CE1947" s="4"/>
      <c r="CF1947" s="4"/>
      <c r="CG1947" s="4"/>
      <c r="CH1947" s="4"/>
      <c r="CI1947" s="4"/>
      <c r="CJ1947" s="4"/>
      <c r="CK1947" s="4"/>
      <c r="CL1947" s="4"/>
      <c r="CM1947" s="4"/>
    </row>
    <row r="1948" ht="14.25" customHeight="1">
      <c r="A1948" s="1" t="str">
        <f t="shared" si="364"/>
        <v>OK</v>
      </c>
      <c r="B1948" s="3" t="str">
        <f t="shared" si="365"/>
        <v>OK</v>
      </c>
      <c r="C1948" s="4" t="s">
        <v>8784</v>
      </c>
      <c r="D1948" s="4"/>
      <c r="E1948" s="4"/>
      <c r="F1948" s="4"/>
      <c r="G1948" s="4"/>
      <c r="H1948" s="4"/>
      <c r="I1948" s="4"/>
      <c r="J1948" s="4" t="s">
        <v>8631</v>
      </c>
      <c r="K1948" s="4"/>
      <c r="L1948" s="4" t="s">
        <v>8784</v>
      </c>
      <c r="M1948" s="4" t="s">
        <v>101</v>
      </c>
      <c r="N1948" s="4" t="s">
        <v>5</v>
      </c>
      <c r="O1948" s="4" t="s">
        <v>102</v>
      </c>
      <c r="P1948" s="4" t="s">
        <v>3396</v>
      </c>
      <c r="Q1948" s="4"/>
      <c r="R1948" s="4" t="s">
        <v>8785</v>
      </c>
      <c r="S1948" s="4" t="s">
        <v>8786</v>
      </c>
      <c r="T1948" s="4" t="s">
        <v>8787</v>
      </c>
      <c r="U1948" s="4" t="s">
        <v>4921</v>
      </c>
      <c r="V1948" s="4" t="s">
        <v>8788</v>
      </c>
      <c r="W1948" s="4" t="s">
        <v>8789</v>
      </c>
      <c r="X1948" s="4" t="s">
        <v>8790</v>
      </c>
      <c r="Y1948" s="4" t="s">
        <v>8791</v>
      </c>
      <c r="Z1948" s="4"/>
      <c r="AA1948" s="4">
        <v>1943.0</v>
      </c>
      <c r="AB1948" s="4" t="s">
        <v>48</v>
      </c>
      <c r="AC1948" s="4"/>
      <c r="AD1948" s="4"/>
      <c r="AE1948" s="4"/>
      <c r="AF1948" s="4"/>
      <c r="AG1948" s="4"/>
      <c r="AH1948" s="4"/>
      <c r="AI1948" s="4"/>
      <c r="AJ1948" s="4"/>
      <c r="AK1948" s="4"/>
      <c r="AL1948" s="4"/>
      <c r="AM1948" s="4"/>
      <c r="AN1948" s="4"/>
      <c r="AO1948" s="4"/>
      <c r="AP1948" s="4" t="str">
        <f>VLOOKUP(AA1949,[1]Trộn!AA1948:AB4940,2,FALSE)</f>
        <v>#ERROR!</v>
      </c>
      <c r="AQ1948" s="4"/>
      <c r="AR1948" s="4"/>
      <c r="AS1948" s="4"/>
      <c r="AT1948" s="4"/>
      <c r="AU1948" s="4"/>
      <c r="AV1948" s="4"/>
      <c r="AW1948" s="4"/>
      <c r="AX1948" s="4"/>
      <c r="AY1948" s="4"/>
      <c r="AZ1948" s="4"/>
      <c r="BA1948" s="4"/>
      <c r="BB1948" s="4"/>
      <c r="BC1948" s="4"/>
      <c r="BD1948" s="4"/>
      <c r="BE1948" s="4"/>
      <c r="BF1948" s="4"/>
      <c r="BG1948" s="4"/>
      <c r="BH1948" s="4"/>
      <c r="BI1948" s="4"/>
      <c r="BJ1948" s="4"/>
      <c r="BK1948" s="4"/>
      <c r="BL1948" s="4"/>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c r="CL1948" s="4"/>
      <c r="CM1948" s="4"/>
    </row>
    <row r="1949" ht="14.25" customHeight="1">
      <c r="A1949" s="1" t="str">
        <f t="shared" si="364"/>
        <v/>
      </c>
      <c r="B1949" s="3" t="str">
        <f t="shared" si="365"/>
        <v/>
      </c>
      <c r="C1949" s="4" t="s">
        <v>8784</v>
      </c>
      <c r="D1949" s="4"/>
      <c r="E1949" s="4"/>
      <c r="F1949" s="4"/>
      <c r="G1949" s="4"/>
      <c r="H1949" s="4"/>
      <c r="I1949" s="4"/>
      <c r="J1949" s="4" t="s">
        <v>8631</v>
      </c>
      <c r="K1949" s="4"/>
      <c r="L1949" s="4" t="s">
        <v>8784</v>
      </c>
      <c r="M1949" s="4"/>
      <c r="N1949" s="4"/>
      <c r="O1949" s="4"/>
      <c r="P1949" s="4"/>
      <c r="Q1949" s="4"/>
      <c r="R1949" s="4" t="s">
        <v>150</v>
      </c>
      <c r="S1949" s="4" t="s">
        <v>150</v>
      </c>
      <c r="T1949" s="4" t="s">
        <v>150</v>
      </c>
      <c r="U1949" s="4" t="s">
        <v>150</v>
      </c>
      <c r="V1949" s="4" t="s">
        <v>150</v>
      </c>
      <c r="W1949" s="4" t="s">
        <v>150</v>
      </c>
      <c r="X1949" s="4" t="s">
        <v>150</v>
      </c>
      <c r="Y1949" s="4"/>
      <c r="Z1949" s="4"/>
      <c r="AA1949" s="4">
        <v>1944.0</v>
      </c>
      <c r="AB1949" s="4" t="s">
        <v>48</v>
      </c>
      <c r="AC1949" s="4"/>
      <c r="AD1949" s="4"/>
      <c r="AE1949" s="4"/>
      <c r="AF1949" s="4"/>
      <c r="AG1949" s="4"/>
      <c r="AH1949" s="4"/>
      <c r="AI1949" s="4"/>
      <c r="AJ1949" s="4"/>
      <c r="AK1949" s="4"/>
      <c r="AL1949" s="4"/>
      <c r="AM1949" s="4"/>
      <c r="AN1949" s="4"/>
      <c r="AO1949" s="4"/>
      <c r="AP1949" s="4" t="str">
        <f>VLOOKUP(AA1950,[1]Trộn!AA1949:AB4941,2,FALSE)</f>
        <v>#ERROR!</v>
      </c>
      <c r="AQ1949" s="4"/>
      <c r="AR1949" s="4"/>
      <c r="AS1949" s="4"/>
      <c r="AT1949" s="4"/>
      <c r="AU1949" s="4"/>
      <c r="AV1949" s="4"/>
      <c r="AW1949" s="4"/>
      <c r="AX1949" s="4"/>
      <c r="AY1949" s="4"/>
      <c r="AZ1949" s="4"/>
      <c r="BA1949" s="4"/>
      <c r="BB1949" s="4"/>
      <c r="BC1949" s="4"/>
      <c r="BD1949" s="4"/>
      <c r="BE1949" s="4"/>
      <c r="BF1949" s="4"/>
      <c r="BG1949" s="4"/>
      <c r="BH1949" s="4"/>
      <c r="BI1949" s="4"/>
      <c r="BJ1949" s="4"/>
      <c r="BK1949" s="4"/>
      <c r="BL1949" s="4"/>
      <c r="BM1949" s="4"/>
      <c r="BN1949" s="4"/>
      <c r="BO1949" s="4"/>
      <c r="BP1949" s="4"/>
      <c r="BQ1949" s="4"/>
      <c r="BR1949" s="4"/>
      <c r="BS1949" s="4"/>
      <c r="BT1949" s="4"/>
      <c r="BU1949" s="4"/>
      <c r="BV1949" s="4"/>
      <c r="BW1949" s="4"/>
      <c r="BX1949" s="4"/>
      <c r="BY1949" s="4"/>
      <c r="BZ1949" s="4"/>
      <c r="CA1949" s="4"/>
      <c r="CB1949" s="4"/>
      <c r="CC1949" s="4"/>
      <c r="CD1949" s="4"/>
      <c r="CE1949" s="4"/>
      <c r="CF1949" s="4"/>
      <c r="CG1949" s="4"/>
      <c r="CH1949" s="4"/>
      <c r="CI1949" s="4"/>
      <c r="CJ1949" s="4"/>
      <c r="CK1949" s="4"/>
      <c r="CL1949" s="4"/>
      <c r="CM1949" s="4"/>
    </row>
    <row r="1950" ht="14.25" customHeight="1">
      <c r="A1950" s="1" t="str">
        <f t="shared" si="364"/>
        <v/>
      </c>
      <c r="B1950" s="3">
        <f t="shared" si="365"/>
        <v>0</v>
      </c>
      <c r="C1950" s="4" t="s">
        <v>8784</v>
      </c>
      <c r="D1950" s="4"/>
      <c r="E1950" s="4"/>
      <c r="F1950" s="4"/>
      <c r="G1950" s="4"/>
      <c r="H1950" s="4"/>
      <c r="I1950" s="4"/>
      <c r="J1950" s="4"/>
      <c r="K1950" s="4"/>
      <c r="L1950" s="4" t="s">
        <v>8784</v>
      </c>
      <c r="M1950" s="4"/>
      <c r="N1950" s="4"/>
      <c r="O1950" s="4"/>
      <c r="P1950" s="4"/>
      <c r="Q1950" s="4" t="s">
        <v>144</v>
      </c>
      <c r="R1950" s="4" t="s">
        <v>8793</v>
      </c>
      <c r="S1950" s="4" t="s">
        <v>8794</v>
      </c>
      <c r="T1950" s="4" t="s">
        <v>8795</v>
      </c>
      <c r="U1950" s="4" t="s">
        <v>8796</v>
      </c>
      <c r="V1950" s="4" t="s">
        <v>8797</v>
      </c>
      <c r="W1950" s="4" t="s">
        <v>150</v>
      </c>
      <c r="X1950" s="4" t="s">
        <v>151</v>
      </c>
      <c r="Y1950" s="4"/>
      <c r="Z1950" s="4" t="s">
        <v>8798</v>
      </c>
      <c r="AA1950" s="4">
        <v>1945.0</v>
      </c>
      <c r="AB1950" s="4" t="s">
        <v>48</v>
      </c>
      <c r="AC1950" s="4"/>
      <c r="AD1950" s="4"/>
      <c r="AE1950" s="4"/>
      <c r="AF1950" s="4"/>
      <c r="AG1950" s="4"/>
      <c r="AH1950" s="4"/>
      <c r="AI1950" s="4"/>
      <c r="AJ1950" s="4"/>
      <c r="AK1950" s="4"/>
      <c r="AL1950" s="4"/>
      <c r="AM1950" s="4"/>
      <c r="AN1950" s="4"/>
      <c r="AO1950" s="4"/>
      <c r="AP1950" s="4" t="str">
        <f>VLOOKUP(AA1951,[1]Trộn!AA1950:AB4942,2,FALSE)</f>
        <v>#ERROR!</v>
      </c>
      <c r="AQ1950" s="4"/>
      <c r="AR1950" s="4"/>
      <c r="AS1950" s="4"/>
      <c r="AT1950" s="4"/>
      <c r="AU1950" s="4"/>
      <c r="AV1950" s="4"/>
      <c r="AW1950" s="4"/>
      <c r="AX1950" s="4"/>
      <c r="AY1950" s="4"/>
      <c r="AZ1950" s="4"/>
      <c r="BA1950" s="4"/>
      <c r="BB1950" s="4"/>
      <c r="BC1950" s="4"/>
      <c r="BD1950" s="4"/>
      <c r="BE1950" s="4"/>
      <c r="BF1950" s="4"/>
      <c r="BG1950" s="4"/>
      <c r="BH1950" s="4"/>
      <c r="BI1950" s="4"/>
      <c r="BJ1950" s="4"/>
      <c r="BK1950" s="4"/>
      <c r="BL1950" s="4"/>
      <c r="BM1950" s="4"/>
      <c r="BN1950" s="4"/>
      <c r="BO1950" s="4"/>
      <c r="BP1950" s="4"/>
      <c r="BQ1950" s="4"/>
      <c r="BR1950" s="4"/>
      <c r="BS1950" s="4"/>
      <c r="BT1950" s="4"/>
      <c r="BU1950" s="4"/>
      <c r="BV1950" s="4"/>
      <c r="BW1950" s="4"/>
      <c r="BX1950" s="4"/>
      <c r="BY1950" s="4"/>
      <c r="BZ1950" s="4"/>
      <c r="CA1950" s="4"/>
      <c r="CB1950" s="4"/>
      <c r="CC1950" s="4"/>
      <c r="CD1950" s="4"/>
      <c r="CE1950" s="4"/>
      <c r="CF1950" s="4"/>
      <c r="CG1950" s="4"/>
      <c r="CH1950" s="4"/>
      <c r="CI1950" s="4"/>
      <c r="CJ1950" s="4"/>
      <c r="CK1950" s="4"/>
      <c r="CL1950" s="4"/>
      <c r="CM1950" s="4"/>
    </row>
    <row r="1951" ht="14.25" customHeight="1">
      <c r="A1951" s="1" t="str">
        <f t="shared" si="364"/>
        <v/>
      </c>
      <c r="B1951" s="3" t="str">
        <f t="shared" si="365"/>
        <v>Tự do chọn</v>
      </c>
      <c r="C1951" s="4" t="s">
        <v>8802</v>
      </c>
      <c r="D1951" s="4"/>
      <c r="E1951" s="4"/>
      <c r="F1951" s="4"/>
      <c r="G1951" s="4"/>
      <c r="H1951" s="4"/>
      <c r="I1951" s="4"/>
      <c r="J1951" s="4" t="s">
        <v>8631</v>
      </c>
      <c r="K1951" s="4"/>
      <c r="L1951" s="4" t="s">
        <v>8802</v>
      </c>
      <c r="M1951" s="4" t="s">
        <v>101</v>
      </c>
      <c r="N1951" s="4" t="s">
        <v>5</v>
      </c>
      <c r="O1951" s="4"/>
      <c r="P1951" s="4"/>
      <c r="Q1951" s="4"/>
      <c r="R1951" s="4"/>
      <c r="S1951" s="4"/>
      <c r="T1951" s="4"/>
      <c r="U1951" s="4"/>
      <c r="V1951" s="4"/>
      <c r="W1951" s="4"/>
      <c r="X1951" s="4"/>
      <c r="Y1951" s="4"/>
      <c r="Z1951" s="4"/>
      <c r="AA1951" s="4">
        <v>1946.0</v>
      </c>
      <c r="AB1951" s="4" t="s">
        <v>48</v>
      </c>
      <c r="AC1951" s="4"/>
      <c r="AD1951" s="4"/>
      <c r="AE1951" s="4"/>
      <c r="AF1951" s="4"/>
      <c r="AG1951" s="4"/>
      <c r="AH1951" s="4"/>
      <c r="AI1951" s="4"/>
      <c r="AJ1951" s="4"/>
      <c r="AK1951" s="4"/>
      <c r="AL1951" s="4"/>
      <c r="AM1951" s="4"/>
      <c r="AN1951" s="4"/>
      <c r="AO1951" s="4"/>
      <c r="AP1951" s="4" t="str">
        <f>VLOOKUP(AA1952,[1]Trộn!AA1951:AB4943,2,FALSE)</f>
        <v>#ERROR!</v>
      </c>
      <c r="AQ1951" s="4"/>
      <c r="AR1951" s="4"/>
      <c r="AS1951" s="4"/>
      <c r="AT1951" s="4"/>
      <c r="AU1951" s="4"/>
      <c r="AV1951" s="4"/>
      <c r="AW1951" s="4"/>
      <c r="AX1951" s="4"/>
      <c r="AY1951" s="4"/>
      <c r="AZ1951" s="4"/>
      <c r="BA1951" s="4"/>
      <c r="BB1951" s="4"/>
      <c r="BC1951" s="4"/>
      <c r="BD1951" s="4"/>
      <c r="BE1951" s="4"/>
      <c r="BF1951" s="4"/>
      <c r="BG1951" s="4"/>
      <c r="BH1951" s="4"/>
      <c r="BI1951" s="4"/>
      <c r="BJ1951" s="4"/>
      <c r="BK1951" s="4"/>
      <c r="BL1951" s="4"/>
      <c r="BM1951" s="4"/>
      <c r="BN1951" s="4"/>
      <c r="BO1951" s="4"/>
      <c r="BP1951" s="4"/>
      <c r="BQ1951" s="4"/>
      <c r="BR1951" s="4"/>
      <c r="BS1951" s="4"/>
      <c r="BT1951" s="4"/>
      <c r="BU1951" s="4"/>
      <c r="BV1951" s="4"/>
      <c r="BW1951" s="4"/>
      <c r="BX1951" s="4"/>
      <c r="BY1951" s="4"/>
      <c r="BZ1951" s="4"/>
      <c r="CA1951" s="4"/>
      <c r="CB1951" s="4"/>
      <c r="CC1951" s="4"/>
      <c r="CD1951" s="4"/>
      <c r="CE1951" s="4"/>
      <c r="CF1951" s="4"/>
      <c r="CG1951" s="4"/>
      <c r="CH1951" s="4"/>
      <c r="CI1951" s="4"/>
      <c r="CJ1951" s="4"/>
      <c r="CK1951" s="4"/>
      <c r="CL1951" s="4"/>
      <c r="CM1951" s="4"/>
    </row>
    <row r="1952" ht="14.25" customHeight="1">
      <c r="A1952" s="1" t="str">
        <f t="shared" si="364"/>
        <v/>
      </c>
      <c r="B1952" s="3" t="str">
        <f t="shared" si="365"/>
        <v/>
      </c>
      <c r="C1952" s="4" t="s">
        <v>8802</v>
      </c>
      <c r="D1952" s="4"/>
      <c r="E1952" s="4"/>
      <c r="F1952" s="4"/>
      <c r="G1952" s="4"/>
      <c r="H1952" s="4"/>
      <c r="I1952" s="4"/>
      <c r="J1952" s="4" t="s">
        <v>8631</v>
      </c>
      <c r="K1952" s="4"/>
      <c r="L1952" s="4" t="s">
        <v>8802</v>
      </c>
      <c r="M1952" s="4"/>
      <c r="N1952" s="4"/>
      <c r="O1952" s="4"/>
      <c r="P1952" s="4"/>
      <c r="Q1952" s="4"/>
      <c r="R1952" s="4" t="s">
        <v>150</v>
      </c>
      <c r="S1952" s="4" t="s">
        <v>150</v>
      </c>
      <c r="T1952" s="4" t="s">
        <v>150</v>
      </c>
      <c r="U1952" s="4" t="s">
        <v>150</v>
      </c>
      <c r="V1952" s="4" t="s">
        <v>150</v>
      </c>
      <c r="W1952" s="4" t="s">
        <v>150</v>
      </c>
      <c r="X1952" s="4" t="s">
        <v>150</v>
      </c>
      <c r="Y1952" s="4"/>
      <c r="Z1952" s="4"/>
      <c r="AA1952" s="4">
        <v>1947.0</v>
      </c>
      <c r="AB1952" s="4" t="s">
        <v>48</v>
      </c>
      <c r="AC1952" s="4"/>
      <c r="AD1952" s="4"/>
      <c r="AE1952" s="4"/>
      <c r="AF1952" s="4"/>
      <c r="AG1952" s="4"/>
      <c r="AH1952" s="4"/>
      <c r="AI1952" s="4"/>
      <c r="AJ1952" s="4"/>
      <c r="AK1952" s="4"/>
      <c r="AL1952" s="4"/>
      <c r="AM1952" s="4"/>
      <c r="AN1952" s="4"/>
      <c r="AO1952" s="4"/>
      <c r="AP1952" s="4" t="str">
        <f>VLOOKUP(AA1953,[1]Trộn!AA1952:AB4944,2,FALSE)</f>
        <v>#ERROR!</v>
      </c>
      <c r="AQ1952" s="4"/>
      <c r="AR1952" s="4"/>
      <c r="AS1952" s="4"/>
      <c r="AT1952" s="4"/>
      <c r="AU1952" s="4"/>
      <c r="AV1952" s="4"/>
      <c r="AW1952" s="4"/>
      <c r="AX1952" s="4"/>
      <c r="AY1952" s="4"/>
      <c r="AZ1952" s="4"/>
      <c r="BA1952" s="4"/>
      <c r="BB1952" s="4"/>
      <c r="BC1952" s="4"/>
      <c r="BD1952" s="4"/>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c r="CL1952" s="4"/>
      <c r="CM1952" s="4"/>
    </row>
    <row r="1953" ht="14.25" customHeight="1">
      <c r="A1953" s="1" t="str">
        <f t="shared" si="364"/>
        <v/>
      </c>
      <c r="B1953" s="3" t="str">
        <f t="shared" si="365"/>
        <v>Tự do chọn</v>
      </c>
      <c r="C1953" s="4" t="s">
        <v>8803</v>
      </c>
      <c r="D1953" s="4"/>
      <c r="E1953" s="4"/>
      <c r="F1953" s="4"/>
      <c r="G1953" s="4"/>
      <c r="H1953" s="4"/>
      <c r="I1953" s="4"/>
      <c r="J1953" s="4" t="s">
        <v>8631</v>
      </c>
      <c r="K1953" s="4"/>
      <c r="L1953" s="4" t="s">
        <v>8803</v>
      </c>
      <c r="M1953" s="4" t="s">
        <v>101</v>
      </c>
      <c r="N1953" s="4" t="s">
        <v>5</v>
      </c>
      <c r="O1953" s="4"/>
      <c r="P1953" s="4"/>
      <c r="Q1953" s="4"/>
      <c r="R1953" s="4"/>
      <c r="S1953" s="4"/>
      <c r="T1953" s="4"/>
      <c r="U1953" s="4"/>
      <c r="V1953" s="4"/>
      <c r="W1953" s="4"/>
      <c r="X1953" s="4"/>
      <c r="Y1953" s="4"/>
      <c r="Z1953" s="4"/>
      <c r="AA1953" s="4">
        <v>1948.0</v>
      </c>
      <c r="AB1953" s="4" t="s">
        <v>48</v>
      </c>
      <c r="AC1953" s="4"/>
      <c r="AD1953" s="4"/>
      <c r="AE1953" s="4"/>
      <c r="AF1953" s="4"/>
      <c r="AG1953" s="4"/>
      <c r="AH1953" s="4"/>
      <c r="AI1953" s="4"/>
      <c r="AJ1953" s="4"/>
      <c r="AK1953" s="4"/>
      <c r="AL1953" s="4"/>
      <c r="AM1953" s="4"/>
      <c r="AN1953" s="4"/>
      <c r="AO1953" s="4"/>
      <c r="AP1953" s="4" t="str">
        <f>VLOOKUP(AA1954,[1]Trộn!AA1953:AB4945,2,FALSE)</f>
        <v>#ERROR!</v>
      </c>
      <c r="AQ1953" s="4"/>
      <c r="AR1953" s="4"/>
      <c r="AS1953" s="4"/>
      <c r="AT1953" s="4"/>
      <c r="AU1953" s="4"/>
      <c r="AV1953" s="4"/>
      <c r="AW1953" s="4"/>
      <c r="AX1953" s="4"/>
      <c r="AY1953" s="4"/>
      <c r="AZ1953" s="4"/>
      <c r="BA1953" s="4"/>
      <c r="BB1953" s="4"/>
      <c r="BC1953" s="4"/>
      <c r="BD1953" s="4"/>
      <c r="BE1953" s="4"/>
      <c r="BF1953" s="4"/>
      <c r="BG1953" s="4"/>
      <c r="BH1953" s="4"/>
      <c r="BI1953" s="4"/>
      <c r="BJ1953" s="4"/>
      <c r="BK1953" s="4"/>
      <c r="BL1953" s="4"/>
      <c r="BM1953" s="4"/>
      <c r="BN1953" s="4"/>
      <c r="BO1953" s="4"/>
      <c r="BP1953" s="4"/>
      <c r="BQ1953" s="4"/>
      <c r="BR1953" s="4"/>
      <c r="BS1953" s="4"/>
      <c r="BT1953" s="4"/>
      <c r="BU1953" s="4"/>
      <c r="BV1953" s="4"/>
      <c r="BW1953" s="4"/>
      <c r="BX1953" s="4"/>
      <c r="BY1953" s="4"/>
      <c r="BZ1953" s="4"/>
      <c r="CA1953" s="4"/>
      <c r="CB1953" s="4"/>
      <c r="CC1953" s="4"/>
      <c r="CD1953" s="4"/>
      <c r="CE1953" s="4"/>
      <c r="CF1953" s="4"/>
      <c r="CG1953" s="4"/>
      <c r="CH1953" s="4"/>
      <c r="CI1953" s="4"/>
      <c r="CJ1953" s="4"/>
      <c r="CK1953" s="4"/>
      <c r="CL1953" s="4"/>
      <c r="CM1953" s="4"/>
    </row>
    <row r="1954" ht="14.25" customHeight="1">
      <c r="A1954" s="1" t="str">
        <f t="shared" si="364"/>
        <v/>
      </c>
      <c r="B1954" s="3" t="str">
        <f t="shared" si="365"/>
        <v/>
      </c>
      <c r="C1954" s="4" t="s">
        <v>8803</v>
      </c>
      <c r="D1954" s="4"/>
      <c r="E1954" s="4"/>
      <c r="F1954" s="4"/>
      <c r="G1954" s="4"/>
      <c r="H1954" s="4"/>
      <c r="I1954" s="4"/>
      <c r="J1954" s="4" t="s">
        <v>8631</v>
      </c>
      <c r="K1954" s="4"/>
      <c r="L1954" s="4" t="s">
        <v>8803</v>
      </c>
      <c r="M1954" s="4"/>
      <c r="N1954" s="4"/>
      <c r="O1954" s="4"/>
      <c r="P1954" s="4"/>
      <c r="Q1954" s="4"/>
      <c r="R1954" s="4" t="s">
        <v>150</v>
      </c>
      <c r="S1954" s="4" t="s">
        <v>150</v>
      </c>
      <c r="T1954" s="4" t="s">
        <v>150</v>
      </c>
      <c r="U1954" s="4" t="s">
        <v>150</v>
      </c>
      <c r="V1954" s="4" t="s">
        <v>150</v>
      </c>
      <c r="W1954" s="4" t="s">
        <v>150</v>
      </c>
      <c r="X1954" s="4" t="s">
        <v>150</v>
      </c>
      <c r="Y1954" s="4"/>
      <c r="Z1954" s="4"/>
      <c r="AA1954" s="4">
        <v>1949.0</v>
      </c>
      <c r="AB1954" s="4" t="s">
        <v>48</v>
      </c>
      <c r="AC1954" s="4"/>
      <c r="AD1954" s="4"/>
      <c r="AE1954" s="4"/>
      <c r="AF1954" s="4"/>
      <c r="AG1954" s="4"/>
      <c r="AH1954" s="4"/>
      <c r="AI1954" s="4"/>
      <c r="AJ1954" s="4"/>
      <c r="AK1954" s="4"/>
      <c r="AL1954" s="4"/>
      <c r="AM1954" s="4"/>
      <c r="AN1954" s="4"/>
      <c r="AO1954" s="4"/>
      <c r="AP1954" s="4" t="str">
        <f>VLOOKUP(AA1955,[1]Trộn!AA1954:AB4946,2,FALSE)</f>
        <v>#ERROR!</v>
      </c>
      <c r="AQ1954" s="4"/>
      <c r="AR1954" s="4"/>
      <c r="AS1954" s="4"/>
      <c r="AT1954" s="4"/>
      <c r="AU1954" s="4"/>
      <c r="AV1954" s="4"/>
      <c r="AW1954" s="4"/>
      <c r="AX1954" s="4"/>
      <c r="AY1954" s="4"/>
      <c r="AZ1954" s="4"/>
      <c r="BA1954" s="4"/>
      <c r="BB1954" s="4"/>
      <c r="BC1954" s="4"/>
      <c r="BD1954" s="4"/>
      <c r="BE1954" s="4"/>
      <c r="BF1954" s="4"/>
      <c r="BG1954" s="4"/>
      <c r="BH1954" s="4"/>
      <c r="BI1954" s="4"/>
      <c r="BJ1954" s="4"/>
      <c r="BK1954" s="4"/>
      <c r="BL1954" s="4"/>
      <c r="BM1954" s="4"/>
      <c r="BN1954" s="4"/>
      <c r="BO1954" s="4"/>
      <c r="BP1954" s="4"/>
      <c r="BQ1954" s="4"/>
      <c r="BR1954" s="4"/>
      <c r="BS1954" s="4"/>
      <c r="BT1954" s="4"/>
      <c r="BU1954" s="4"/>
      <c r="BV1954" s="4"/>
      <c r="BW1954" s="4"/>
      <c r="BX1954" s="4"/>
      <c r="BY1954" s="4"/>
      <c r="BZ1954" s="4"/>
      <c r="CA1954" s="4"/>
      <c r="CB1954" s="4"/>
      <c r="CC1954" s="4"/>
      <c r="CD1954" s="4"/>
      <c r="CE1954" s="4"/>
      <c r="CF1954" s="4"/>
      <c r="CG1954" s="4"/>
      <c r="CH1954" s="4"/>
      <c r="CI1954" s="4"/>
      <c r="CJ1954" s="4"/>
      <c r="CK1954" s="4"/>
      <c r="CL1954" s="4"/>
      <c r="CM1954" s="4"/>
    </row>
    <row r="1955" ht="14.25" customHeight="1">
      <c r="A1955" s="1" t="str">
        <f t="shared" si="364"/>
        <v/>
      </c>
      <c r="B1955" s="3" t="str">
        <f t="shared" si="365"/>
        <v>Tự do chọn</v>
      </c>
      <c r="C1955" s="4" t="s">
        <v>8804</v>
      </c>
      <c r="D1955" s="4"/>
      <c r="E1955" s="4"/>
      <c r="F1955" s="4"/>
      <c r="G1955" s="4"/>
      <c r="H1955" s="4"/>
      <c r="I1955" s="4"/>
      <c r="J1955" s="4" t="s">
        <v>8631</v>
      </c>
      <c r="K1955" s="4"/>
      <c r="L1955" s="4" t="s">
        <v>8804</v>
      </c>
      <c r="M1955" s="4" t="s">
        <v>101</v>
      </c>
      <c r="N1955" s="4" t="s">
        <v>5</v>
      </c>
      <c r="O1955" s="4"/>
      <c r="P1955" s="4"/>
      <c r="Q1955" s="4"/>
      <c r="R1955" s="4"/>
      <c r="S1955" s="4"/>
      <c r="T1955" s="4"/>
      <c r="U1955" s="4"/>
      <c r="V1955" s="4"/>
      <c r="W1955" s="4"/>
      <c r="X1955" s="4"/>
      <c r="Y1955" s="4"/>
      <c r="Z1955" s="4"/>
      <c r="AA1955" s="4">
        <v>1950.0</v>
      </c>
      <c r="AB1955" s="4" t="s">
        <v>48</v>
      </c>
      <c r="AC1955" s="4"/>
      <c r="AD1955" s="4"/>
      <c r="AE1955" s="4"/>
      <c r="AF1955" s="4"/>
      <c r="AG1955" s="4"/>
      <c r="AH1955" s="4"/>
      <c r="AI1955" s="4"/>
      <c r="AJ1955" s="4"/>
      <c r="AK1955" s="4"/>
      <c r="AL1955" s="4"/>
      <c r="AM1955" s="4"/>
      <c r="AN1955" s="4"/>
      <c r="AO1955" s="4"/>
      <c r="AP1955" s="4" t="str">
        <f>VLOOKUP(AA1956,[1]Trộn!AA1955:AB4947,2,FALSE)</f>
        <v>#ERROR!</v>
      </c>
      <c r="AQ1955" s="4"/>
      <c r="AR1955" s="4"/>
      <c r="AS1955" s="4"/>
      <c r="AT1955" s="4"/>
      <c r="AU1955" s="4"/>
      <c r="AV1955" s="4"/>
      <c r="AW1955" s="4"/>
      <c r="AX1955" s="4"/>
      <c r="AY1955" s="4"/>
      <c r="AZ1955" s="4"/>
      <c r="BA1955" s="4"/>
      <c r="BB1955" s="4"/>
      <c r="BC1955" s="4"/>
      <c r="BD1955" s="4"/>
      <c r="BE1955" s="4"/>
      <c r="BF1955" s="4"/>
      <c r="BG1955" s="4"/>
      <c r="BH1955" s="4"/>
      <c r="BI1955" s="4"/>
      <c r="BJ1955" s="4"/>
      <c r="BK1955" s="4"/>
      <c r="BL1955" s="4"/>
      <c r="BM1955" s="4"/>
      <c r="BN1955" s="4"/>
      <c r="BO1955" s="4"/>
      <c r="BP1955" s="4"/>
      <c r="BQ1955" s="4"/>
      <c r="BR1955" s="4"/>
      <c r="BS1955" s="4"/>
      <c r="BT1955" s="4"/>
      <c r="BU1955" s="4"/>
      <c r="BV1955" s="4"/>
      <c r="BW1955" s="4"/>
      <c r="BX1955" s="4"/>
      <c r="BY1955" s="4"/>
      <c r="BZ1955" s="4"/>
      <c r="CA1955" s="4"/>
      <c r="CB1955" s="4"/>
      <c r="CC1955" s="4"/>
      <c r="CD1955" s="4"/>
      <c r="CE1955" s="4"/>
      <c r="CF1955" s="4"/>
      <c r="CG1955" s="4"/>
      <c r="CH1955" s="4"/>
      <c r="CI1955" s="4"/>
      <c r="CJ1955" s="4"/>
      <c r="CK1955" s="4"/>
      <c r="CL1955" s="4"/>
      <c r="CM1955" s="4"/>
    </row>
    <row r="1956" ht="14.25" customHeight="1">
      <c r="A1956" s="1" t="str">
        <f t="shared" si="364"/>
        <v/>
      </c>
      <c r="B1956" s="3" t="str">
        <f t="shared" si="365"/>
        <v/>
      </c>
      <c r="C1956" s="4" t="s">
        <v>8804</v>
      </c>
      <c r="D1956" s="4"/>
      <c r="E1956" s="4"/>
      <c r="F1956" s="4"/>
      <c r="G1956" s="4"/>
      <c r="H1956" s="4"/>
      <c r="I1956" s="4"/>
      <c r="J1956" s="4" t="s">
        <v>8631</v>
      </c>
      <c r="K1956" s="4"/>
      <c r="L1956" s="4" t="s">
        <v>8804</v>
      </c>
      <c r="M1956" s="4"/>
      <c r="N1956" s="4"/>
      <c r="O1956" s="4"/>
      <c r="P1956" s="4"/>
      <c r="Q1956" s="4"/>
      <c r="R1956" s="4" t="s">
        <v>150</v>
      </c>
      <c r="S1956" s="4" t="s">
        <v>150</v>
      </c>
      <c r="T1956" s="4" t="s">
        <v>150</v>
      </c>
      <c r="U1956" s="4" t="s">
        <v>150</v>
      </c>
      <c r="V1956" s="4" t="s">
        <v>150</v>
      </c>
      <c r="W1956" s="4" t="s">
        <v>150</v>
      </c>
      <c r="X1956" s="4" t="s">
        <v>150</v>
      </c>
      <c r="Y1956" s="4"/>
      <c r="Z1956" s="4"/>
      <c r="AA1956" s="4">
        <v>1951.0</v>
      </c>
      <c r="AB1956" s="4" t="s">
        <v>48</v>
      </c>
      <c r="AC1956" s="4"/>
      <c r="AD1956" s="4"/>
      <c r="AE1956" s="4"/>
      <c r="AF1956" s="4"/>
      <c r="AG1956" s="4"/>
      <c r="AH1956" s="4"/>
      <c r="AI1956" s="4"/>
      <c r="AJ1956" s="4"/>
      <c r="AK1956" s="4"/>
      <c r="AL1956" s="4"/>
      <c r="AM1956" s="4"/>
      <c r="AN1956" s="4"/>
      <c r="AO1956" s="4"/>
      <c r="AP1956" s="4" t="str">
        <f>VLOOKUP(AA1957,[1]Trộn!AA1956:AB4948,2,FALSE)</f>
        <v>#ERROR!</v>
      </c>
      <c r="AQ1956" s="4"/>
      <c r="AR1956" s="4"/>
      <c r="AS1956" s="4"/>
      <c r="AT1956" s="4"/>
      <c r="AU1956" s="4"/>
      <c r="AV1956" s="4"/>
      <c r="AW1956" s="4"/>
      <c r="AX1956" s="4"/>
      <c r="AY1956" s="4"/>
      <c r="AZ1956" s="4"/>
      <c r="BA1956" s="4"/>
      <c r="BB1956" s="4"/>
      <c r="BC1956" s="4"/>
      <c r="BD1956" s="4"/>
      <c r="BE1956" s="4"/>
      <c r="BF1956" s="4"/>
      <c r="BG1956" s="4"/>
      <c r="BH1956" s="4"/>
      <c r="BI1956" s="4"/>
      <c r="BJ1956" s="4"/>
      <c r="BK1956" s="4"/>
      <c r="BL1956" s="4"/>
      <c r="BM1956" s="4"/>
      <c r="BN1956" s="4"/>
      <c r="BO1956" s="4"/>
      <c r="BP1956" s="4"/>
      <c r="BQ1956" s="4"/>
      <c r="BR1956" s="4"/>
      <c r="BS1956" s="4"/>
      <c r="BT1956" s="4"/>
      <c r="BU1956" s="4"/>
      <c r="BV1956" s="4"/>
      <c r="BW1956" s="4"/>
      <c r="BX1956" s="4"/>
      <c r="BY1956" s="4"/>
      <c r="BZ1956" s="4"/>
      <c r="CA1956" s="4"/>
      <c r="CB1956" s="4"/>
      <c r="CC1956" s="4"/>
      <c r="CD1956" s="4"/>
      <c r="CE1956" s="4"/>
      <c r="CF1956" s="4"/>
      <c r="CG1956" s="4"/>
      <c r="CH1956" s="4"/>
      <c r="CI1956" s="4"/>
      <c r="CJ1956" s="4"/>
      <c r="CK1956" s="4"/>
      <c r="CL1956" s="4"/>
      <c r="CM1956" s="4"/>
    </row>
    <row r="1957" ht="14.25" customHeight="1">
      <c r="A1957" s="1" t="str">
        <f t="shared" si="364"/>
        <v/>
      </c>
      <c r="B1957" s="3" t="str">
        <f t="shared" si="365"/>
        <v>Tự do chọn</v>
      </c>
      <c r="C1957" s="4" t="s">
        <v>8808</v>
      </c>
      <c r="D1957" s="4"/>
      <c r="E1957" s="4"/>
      <c r="F1957" s="4"/>
      <c r="G1957" s="4"/>
      <c r="H1957" s="4"/>
      <c r="I1957" s="4"/>
      <c r="J1957" s="4" t="s">
        <v>8631</v>
      </c>
      <c r="K1957" s="4"/>
      <c r="L1957" s="4" t="s">
        <v>8808</v>
      </c>
      <c r="M1957" s="4" t="s">
        <v>101</v>
      </c>
      <c r="N1957" s="4" t="s">
        <v>5</v>
      </c>
      <c r="O1957" s="4"/>
      <c r="P1957" s="4"/>
      <c r="Q1957" s="4"/>
      <c r="R1957" s="4"/>
      <c r="S1957" s="4"/>
      <c r="T1957" s="4"/>
      <c r="U1957" s="4"/>
      <c r="V1957" s="4"/>
      <c r="W1957" s="4"/>
      <c r="X1957" s="4"/>
      <c r="Y1957" s="4"/>
      <c r="Z1957" s="4"/>
      <c r="AA1957" s="4">
        <v>1952.0</v>
      </c>
      <c r="AB1957" s="4" t="s">
        <v>48</v>
      </c>
      <c r="AC1957" s="4"/>
      <c r="AD1957" s="4"/>
      <c r="AE1957" s="4"/>
      <c r="AF1957" s="4"/>
      <c r="AG1957" s="4"/>
      <c r="AH1957" s="4"/>
      <c r="AI1957" s="4"/>
      <c r="AJ1957" s="4"/>
      <c r="AK1957" s="4"/>
      <c r="AL1957" s="4"/>
      <c r="AM1957" s="4"/>
      <c r="AN1957" s="4"/>
      <c r="AO1957" s="4"/>
      <c r="AP1957" s="4" t="str">
        <f>VLOOKUP(AA1958,[1]Trộn!AA1957:AB4949,2,FALSE)</f>
        <v>#ERROR!</v>
      </c>
      <c r="AQ1957" s="4"/>
      <c r="AR1957" s="4"/>
      <c r="AS1957" s="4"/>
      <c r="AT1957" s="4"/>
      <c r="AU1957" s="4"/>
      <c r="AV1957" s="4"/>
      <c r="AW1957" s="4"/>
      <c r="AX1957" s="4"/>
      <c r="AY1957" s="4"/>
      <c r="AZ1957" s="4"/>
      <c r="BA1957" s="4"/>
      <c r="BB1957" s="4"/>
      <c r="BC1957" s="4"/>
      <c r="BD1957" s="4"/>
      <c r="BE1957" s="4"/>
      <c r="BF1957" s="4"/>
      <c r="BG1957" s="4"/>
      <c r="BH1957" s="4"/>
      <c r="BI1957" s="4"/>
      <c r="BJ1957" s="4"/>
      <c r="BK1957" s="4"/>
      <c r="BL1957" s="4"/>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c r="CL1957" s="4"/>
      <c r="CM1957" s="4"/>
    </row>
    <row r="1958" ht="14.25" customHeight="1">
      <c r="A1958" s="1" t="str">
        <f t="shared" si="364"/>
        <v/>
      </c>
      <c r="B1958" s="3" t="str">
        <f t="shared" si="365"/>
        <v/>
      </c>
      <c r="C1958" s="4" t="s">
        <v>8808</v>
      </c>
      <c r="D1958" s="4"/>
      <c r="E1958" s="4"/>
      <c r="F1958" s="4"/>
      <c r="G1958" s="4"/>
      <c r="H1958" s="4"/>
      <c r="I1958" s="4"/>
      <c r="J1958" s="4" t="s">
        <v>8631</v>
      </c>
      <c r="K1958" s="4"/>
      <c r="L1958" s="4" t="s">
        <v>8808</v>
      </c>
      <c r="M1958" s="4"/>
      <c r="N1958" s="4"/>
      <c r="O1958" s="4"/>
      <c r="P1958" s="4"/>
      <c r="Q1958" s="4"/>
      <c r="R1958" s="4" t="s">
        <v>150</v>
      </c>
      <c r="S1958" s="4" t="s">
        <v>150</v>
      </c>
      <c r="T1958" s="4" t="s">
        <v>150</v>
      </c>
      <c r="U1958" s="4" t="s">
        <v>150</v>
      </c>
      <c r="V1958" s="4" t="s">
        <v>150</v>
      </c>
      <c r="W1958" s="4" t="s">
        <v>150</v>
      </c>
      <c r="X1958" s="4" t="s">
        <v>150</v>
      </c>
      <c r="Y1958" s="4"/>
      <c r="Z1958" s="4"/>
      <c r="AA1958" s="4">
        <v>1953.0</v>
      </c>
      <c r="AB1958" s="4" t="s">
        <v>48</v>
      </c>
      <c r="AC1958" s="4"/>
      <c r="AD1958" s="4"/>
      <c r="AE1958" s="4"/>
      <c r="AF1958" s="4"/>
      <c r="AG1958" s="4"/>
      <c r="AH1958" s="4"/>
      <c r="AI1958" s="4"/>
      <c r="AJ1958" s="4"/>
      <c r="AK1958" s="4"/>
      <c r="AL1958" s="4"/>
      <c r="AM1958" s="4"/>
      <c r="AN1958" s="4"/>
      <c r="AO1958" s="4"/>
      <c r="AP1958" s="4" t="str">
        <f>VLOOKUP(AA1959,[1]Trộn!AA1958:AB4950,2,FALSE)</f>
        <v>#ERROR!</v>
      </c>
      <c r="AQ1958" s="4"/>
      <c r="AR1958" s="4"/>
      <c r="AS1958" s="4"/>
      <c r="AT1958" s="4"/>
      <c r="AU1958" s="4"/>
      <c r="AV1958" s="4"/>
      <c r="AW1958" s="4"/>
      <c r="AX1958" s="4"/>
      <c r="AY1958" s="4"/>
      <c r="AZ1958" s="4"/>
      <c r="BA1958" s="4"/>
      <c r="BB1958" s="4"/>
      <c r="BC1958" s="4"/>
      <c r="BD1958" s="4"/>
      <c r="BE1958" s="4"/>
      <c r="BF1958" s="4"/>
      <c r="BG1958" s="4"/>
      <c r="BH1958" s="4"/>
      <c r="BI1958" s="4"/>
      <c r="BJ1958" s="4"/>
      <c r="BK1958" s="4"/>
      <c r="BL1958" s="4"/>
      <c r="BM1958" s="4"/>
      <c r="BN1958" s="4"/>
      <c r="BO1958" s="4"/>
      <c r="BP1958" s="4"/>
      <c r="BQ1958" s="4"/>
      <c r="BR1958" s="4"/>
      <c r="BS1958" s="4"/>
      <c r="BT1958" s="4"/>
      <c r="BU1958" s="4"/>
      <c r="BV1958" s="4"/>
      <c r="BW1958" s="4"/>
      <c r="BX1958" s="4"/>
      <c r="BY1958" s="4"/>
      <c r="BZ1958" s="4"/>
      <c r="CA1958" s="4"/>
      <c r="CB1958" s="4"/>
      <c r="CC1958" s="4"/>
      <c r="CD1958" s="4"/>
      <c r="CE1958" s="4"/>
      <c r="CF1958" s="4"/>
      <c r="CG1958" s="4"/>
      <c r="CH1958" s="4"/>
      <c r="CI1958" s="4"/>
      <c r="CJ1958" s="4"/>
      <c r="CK1958" s="4"/>
      <c r="CL1958" s="4"/>
      <c r="CM1958" s="4"/>
    </row>
    <row r="1959" ht="14.25" customHeight="1">
      <c r="A1959" s="1" t="str">
        <f t="shared" si="364"/>
        <v/>
      </c>
      <c r="B1959" s="3" t="str">
        <f t="shared" si="365"/>
        <v>Tự do chọn</v>
      </c>
      <c r="C1959" s="4" t="s">
        <v>8815</v>
      </c>
      <c r="D1959" s="4"/>
      <c r="E1959" s="4"/>
      <c r="F1959" s="4"/>
      <c r="G1959" s="4"/>
      <c r="H1959" s="4"/>
      <c r="I1959" s="4"/>
      <c r="J1959" s="4" t="s">
        <v>8631</v>
      </c>
      <c r="K1959" s="4"/>
      <c r="L1959" s="4" t="s">
        <v>8815</v>
      </c>
      <c r="M1959" s="4" t="s">
        <v>101</v>
      </c>
      <c r="N1959" s="4" t="s">
        <v>5</v>
      </c>
      <c r="O1959" s="4"/>
      <c r="P1959" s="4"/>
      <c r="Q1959" s="4"/>
      <c r="R1959" s="4"/>
      <c r="S1959" s="4"/>
      <c r="T1959" s="4"/>
      <c r="U1959" s="4"/>
      <c r="V1959" s="4"/>
      <c r="W1959" s="4"/>
      <c r="X1959" s="4"/>
      <c r="Y1959" s="4"/>
      <c r="Z1959" s="4"/>
      <c r="AA1959" s="4">
        <v>1954.0</v>
      </c>
      <c r="AB1959" s="4" t="s">
        <v>48</v>
      </c>
      <c r="AC1959" s="4"/>
      <c r="AD1959" s="4"/>
      <c r="AE1959" s="4"/>
      <c r="AF1959" s="4"/>
      <c r="AG1959" s="4"/>
      <c r="AH1959" s="4"/>
      <c r="AI1959" s="4"/>
      <c r="AJ1959" s="4"/>
      <c r="AK1959" s="4"/>
      <c r="AL1959" s="4"/>
      <c r="AM1959" s="4"/>
      <c r="AN1959" s="4"/>
      <c r="AO1959" s="4"/>
      <c r="AP1959" s="4" t="str">
        <f>VLOOKUP(AA1960,[1]Trộn!AA1959:AB4951,2,FALSE)</f>
        <v>#ERROR!</v>
      </c>
      <c r="AQ1959" s="4"/>
      <c r="AR1959" s="4"/>
      <c r="AS1959" s="4"/>
      <c r="AT1959" s="4"/>
      <c r="AU1959" s="4"/>
      <c r="AV1959" s="4"/>
      <c r="AW1959" s="4"/>
      <c r="AX1959" s="4"/>
      <c r="AY1959" s="4"/>
      <c r="AZ1959" s="4"/>
      <c r="BA1959" s="4"/>
      <c r="BB1959" s="4"/>
      <c r="BC1959" s="4"/>
      <c r="BD1959" s="4"/>
      <c r="BE1959" s="4"/>
      <c r="BF1959" s="4"/>
      <c r="BG1959" s="4"/>
      <c r="BH1959" s="4"/>
      <c r="BI1959" s="4"/>
      <c r="BJ1959" s="4"/>
      <c r="BK1959" s="4"/>
      <c r="BL1959" s="4"/>
      <c r="BM1959" s="4"/>
      <c r="BN1959" s="4"/>
      <c r="BO1959" s="4"/>
      <c r="BP1959" s="4"/>
      <c r="BQ1959" s="4"/>
      <c r="BR1959" s="4"/>
      <c r="BS1959" s="4"/>
      <c r="BT1959" s="4"/>
      <c r="BU1959" s="4"/>
      <c r="BV1959" s="4"/>
      <c r="BW1959" s="4"/>
      <c r="BX1959" s="4"/>
      <c r="BY1959" s="4"/>
      <c r="BZ1959" s="4"/>
      <c r="CA1959" s="4"/>
      <c r="CB1959" s="4"/>
      <c r="CC1959" s="4"/>
      <c r="CD1959" s="4"/>
      <c r="CE1959" s="4"/>
      <c r="CF1959" s="4"/>
      <c r="CG1959" s="4"/>
      <c r="CH1959" s="4"/>
      <c r="CI1959" s="4"/>
      <c r="CJ1959" s="4"/>
      <c r="CK1959" s="4"/>
      <c r="CL1959" s="4"/>
      <c r="CM1959" s="4"/>
    </row>
    <row r="1960" ht="14.25" customHeight="1">
      <c r="A1960" s="1" t="str">
        <f t="shared" si="364"/>
        <v/>
      </c>
      <c r="B1960" s="3" t="str">
        <f t="shared" si="365"/>
        <v/>
      </c>
      <c r="C1960" s="4" t="s">
        <v>8815</v>
      </c>
      <c r="D1960" s="4"/>
      <c r="E1960" s="4"/>
      <c r="F1960" s="4"/>
      <c r="G1960" s="4"/>
      <c r="H1960" s="4"/>
      <c r="I1960" s="4"/>
      <c r="J1960" s="4" t="s">
        <v>8631</v>
      </c>
      <c r="K1960" s="4"/>
      <c r="L1960" s="4" t="s">
        <v>8815</v>
      </c>
      <c r="M1960" s="4"/>
      <c r="N1960" s="4"/>
      <c r="O1960" s="4"/>
      <c r="P1960" s="4"/>
      <c r="Q1960" s="4"/>
      <c r="R1960" s="4" t="s">
        <v>150</v>
      </c>
      <c r="S1960" s="4" t="s">
        <v>150</v>
      </c>
      <c r="T1960" s="4" t="s">
        <v>150</v>
      </c>
      <c r="U1960" s="4" t="s">
        <v>150</v>
      </c>
      <c r="V1960" s="4" t="s">
        <v>150</v>
      </c>
      <c r="W1960" s="4" t="s">
        <v>150</v>
      </c>
      <c r="X1960" s="4" t="s">
        <v>150</v>
      </c>
      <c r="Y1960" s="4"/>
      <c r="Z1960" s="4"/>
      <c r="AA1960" s="4">
        <v>1955.0</v>
      </c>
      <c r="AB1960" s="4" t="s">
        <v>48</v>
      </c>
      <c r="AC1960" s="4"/>
      <c r="AD1960" s="4"/>
      <c r="AE1960" s="4"/>
      <c r="AF1960" s="4"/>
      <c r="AG1960" s="4"/>
      <c r="AH1960" s="4"/>
      <c r="AI1960" s="4"/>
      <c r="AJ1960" s="4"/>
      <c r="AK1960" s="4"/>
      <c r="AL1960" s="4"/>
      <c r="AM1960" s="4"/>
      <c r="AN1960" s="4"/>
      <c r="AO1960" s="4"/>
      <c r="AP1960" s="4" t="str">
        <f>VLOOKUP(AA1961,[1]Trộn!AA1960:AB4952,2,FALSE)</f>
        <v>#ERROR!</v>
      </c>
      <c r="AQ1960" s="4"/>
      <c r="AR1960" s="4"/>
      <c r="AS1960" s="4"/>
      <c r="AT1960" s="4"/>
      <c r="AU1960" s="4"/>
      <c r="AV1960" s="4"/>
      <c r="AW1960" s="4"/>
      <c r="AX1960" s="4"/>
      <c r="AY1960" s="4"/>
      <c r="AZ1960" s="4"/>
      <c r="BA1960" s="4"/>
      <c r="BB1960" s="4"/>
      <c r="BC1960" s="4"/>
      <c r="BD1960" s="4"/>
      <c r="BE1960" s="4"/>
      <c r="BF1960" s="4"/>
      <c r="BG1960" s="4"/>
      <c r="BH1960" s="4"/>
      <c r="BI1960" s="4"/>
      <c r="BJ1960" s="4"/>
      <c r="BK1960" s="4"/>
      <c r="BL1960" s="4"/>
      <c r="BM1960" s="4"/>
      <c r="BN1960" s="4"/>
      <c r="BO1960" s="4"/>
      <c r="BP1960" s="4"/>
      <c r="BQ1960" s="4"/>
      <c r="BR1960" s="4"/>
      <c r="BS1960" s="4"/>
      <c r="BT1960" s="4"/>
      <c r="BU1960" s="4"/>
      <c r="BV1960" s="4"/>
      <c r="BW1960" s="4"/>
      <c r="BX1960" s="4"/>
      <c r="BY1960" s="4"/>
      <c r="BZ1960" s="4"/>
      <c r="CA1960" s="4"/>
      <c r="CB1960" s="4"/>
      <c r="CC1960" s="4"/>
      <c r="CD1960" s="4"/>
      <c r="CE1960" s="4"/>
      <c r="CF1960" s="4"/>
      <c r="CG1960" s="4"/>
      <c r="CH1960" s="4"/>
      <c r="CI1960" s="4"/>
      <c r="CJ1960" s="4"/>
      <c r="CK1960" s="4"/>
      <c r="CL1960" s="4"/>
      <c r="CM1960" s="4"/>
    </row>
    <row r="1961" ht="14.25" customHeight="1">
      <c r="A1961" s="1" t="str">
        <f t="shared" si="364"/>
        <v/>
      </c>
      <c r="B1961" s="3" t="str">
        <f t="shared" si="365"/>
        <v>Tự do chọn</v>
      </c>
      <c r="C1961" s="4" t="s">
        <v>8821</v>
      </c>
      <c r="D1961" s="4"/>
      <c r="E1961" s="4"/>
      <c r="F1961" s="4"/>
      <c r="G1961" s="4"/>
      <c r="H1961" s="4"/>
      <c r="I1961" s="4"/>
      <c r="J1961" s="4" t="s">
        <v>8631</v>
      </c>
      <c r="K1961" s="4"/>
      <c r="L1961" s="4" t="s">
        <v>8821</v>
      </c>
      <c r="M1961" s="4" t="s">
        <v>101</v>
      </c>
      <c r="N1961" s="4" t="s">
        <v>5</v>
      </c>
      <c r="O1961" s="4"/>
      <c r="P1961" s="4"/>
      <c r="Q1961" s="4"/>
      <c r="R1961" s="4"/>
      <c r="S1961" s="4"/>
      <c r="T1961" s="4"/>
      <c r="U1961" s="4"/>
      <c r="V1961" s="4"/>
      <c r="W1961" s="4"/>
      <c r="X1961" s="4"/>
      <c r="Y1961" s="4"/>
      <c r="Z1961" s="4"/>
      <c r="AA1961" s="4">
        <v>1956.0</v>
      </c>
      <c r="AB1961" s="4" t="s">
        <v>48</v>
      </c>
      <c r="AC1961" s="4"/>
      <c r="AD1961" s="4"/>
      <c r="AE1961" s="4"/>
      <c r="AF1961" s="4"/>
      <c r="AG1961" s="4"/>
      <c r="AH1961" s="4"/>
      <c r="AI1961" s="4"/>
      <c r="AJ1961" s="4"/>
      <c r="AK1961" s="4"/>
      <c r="AL1961" s="4"/>
      <c r="AM1961" s="4"/>
      <c r="AN1961" s="4"/>
      <c r="AO1961" s="4"/>
      <c r="AP1961" s="4" t="str">
        <f>VLOOKUP(AA1962,[1]Trộn!AA1961:AB4953,2,FALSE)</f>
        <v>#ERROR!</v>
      </c>
      <c r="AQ1961" s="4"/>
      <c r="AR1961" s="4"/>
      <c r="AS1961" s="4"/>
      <c r="AT1961" s="4"/>
      <c r="AU1961" s="4"/>
      <c r="AV1961" s="4"/>
      <c r="AW1961" s="4"/>
      <c r="AX1961" s="4"/>
      <c r="AY1961" s="4"/>
      <c r="AZ1961" s="4"/>
      <c r="BA1961" s="4"/>
      <c r="BB1961" s="4"/>
      <c r="BC1961" s="4"/>
      <c r="BD1961" s="4"/>
      <c r="BE1961" s="4"/>
      <c r="BF1961" s="4"/>
      <c r="BG1961" s="4"/>
      <c r="BH1961" s="4"/>
      <c r="BI1961" s="4"/>
      <c r="BJ1961" s="4"/>
      <c r="BK1961" s="4"/>
      <c r="BL1961" s="4"/>
      <c r="BM1961" s="4"/>
      <c r="BN1961" s="4"/>
      <c r="BO1961" s="4"/>
      <c r="BP1961" s="4"/>
      <c r="BQ1961" s="4"/>
      <c r="BR1961" s="4"/>
      <c r="BS1961" s="4"/>
      <c r="BT1961" s="4"/>
      <c r="BU1961" s="4"/>
      <c r="BV1961" s="4"/>
      <c r="BW1961" s="4"/>
      <c r="BX1961" s="4"/>
      <c r="BY1961" s="4"/>
      <c r="BZ1961" s="4"/>
      <c r="CA1961" s="4"/>
      <c r="CB1961" s="4"/>
      <c r="CC1961" s="4"/>
      <c r="CD1961" s="4"/>
      <c r="CE1961" s="4"/>
      <c r="CF1961" s="4"/>
      <c r="CG1961" s="4"/>
      <c r="CH1961" s="4"/>
      <c r="CI1961" s="4"/>
      <c r="CJ1961" s="4"/>
      <c r="CK1961" s="4"/>
      <c r="CL1961" s="4"/>
      <c r="CM1961" s="4"/>
    </row>
    <row r="1962" ht="14.25" customHeight="1">
      <c r="A1962" s="1" t="str">
        <f t="shared" si="364"/>
        <v/>
      </c>
      <c r="B1962" s="3" t="str">
        <f t="shared" si="365"/>
        <v/>
      </c>
      <c r="C1962" s="4" t="s">
        <v>8821</v>
      </c>
      <c r="D1962" s="4"/>
      <c r="E1962" s="4"/>
      <c r="F1962" s="4"/>
      <c r="G1962" s="4"/>
      <c r="H1962" s="4"/>
      <c r="I1962" s="4"/>
      <c r="J1962" s="4" t="s">
        <v>8631</v>
      </c>
      <c r="K1962" s="4"/>
      <c r="L1962" s="4" t="s">
        <v>8821</v>
      </c>
      <c r="M1962" s="4"/>
      <c r="N1962" s="4"/>
      <c r="O1962" s="4"/>
      <c r="P1962" s="4"/>
      <c r="Q1962" s="4"/>
      <c r="R1962" s="4" t="s">
        <v>150</v>
      </c>
      <c r="S1962" s="4" t="s">
        <v>150</v>
      </c>
      <c r="T1962" s="4" t="s">
        <v>150</v>
      </c>
      <c r="U1962" s="4" t="s">
        <v>150</v>
      </c>
      <c r="V1962" s="4" t="s">
        <v>150</v>
      </c>
      <c r="W1962" s="4" t="s">
        <v>150</v>
      </c>
      <c r="X1962" s="4" t="s">
        <v>150</v>
      </c>
      <c r="Y1962" s="4"/>
      <c r="Z1962" s="4"/>
      <c r="AA1962" s="4">
        <v>1957.0</v>
      </c>
      <c r="AB1962" s="4" t="s">
        <v>48</v>
      </c>
      <c r="AC1962" s="4"/>
      <c r="AD1962" s="4"/>
      <c r="AE1962" s="4"/>
      <c r="AF1962" s="4"/>
      <c r="AG1962" s="4"/>
      <c r="AH1962" s="4"/>
      <c r="AI1962" s="4"/>
      <c r="AJ1962" s="4"/>
      <c r="AK1962" s="4"/>
      <c r="AL1962" s="4"/>
      <c r="AM1962" s="4"/>
      <c r="AN1962" s="4"/>
      <c r="AO1962" s="4"/>
      <c r="AP1962" s="4" t="str">
        <f>VLOOKUP(AA1963,[1]Trộn!AA1962:AB4954,2,FALSE)</f>
        <v>#ERROR!</v>
      </c>
      <c r="AQ1962" s="4"/>
      <c r="AR1962" s="4"/>
      <c r="AS1962" s="4"/>
      <c r="AT1962" s="4"/>
      <c r="AU1962" s="4"/>
      <c r="AV1962" s="4"/>
      <c r="AW1962" s="4"/>
      <c r="AX1962" s="4"/>
      <c r="AY1962" s="4"/>
      <c r="AZ1962" s="4"/>
      <c r="BA1962" s="4"/>
      <c r="BB1962" s="4"/>
      <c r="BC1962" s="4"/>
      <c r="BD1962" s="4"/>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c r="CL1962" s="4"/>
      <c r="CM1962" s="4"/>
    </row>
    <row r="1963" ht="14.25" customHeight="1">
      <c r="A1963" s="1" t="str">
        <f t="shared" si="364"/>
        <v/>
      </c>
      <c r="B1963" s="3" t="str">
        <f t="shared" si="365"/>
        <v>Tự do chọn</v>
      </c>
      <c r="C1963" s="4" t="s">
        <v>8822</v>
      </c>
      <c r="D1963" s="4"/>
      <c r="E1963" s="4"/>
      <c r="F1963" s="4"/>
      <c r="G1963" s="4"/>
      <c r="H1963" s="4"/>
      <c r="I1963" s="4"/>
      <c r="J1963" s="4" t="s">
        <v>8631</v>
      </c>
      <c r="K1963" s="4"/>
      <c r="L1963" s="4" t="s">
        <v>8822</v>
      </c>
      <c r="M1963" s="4" t="s">
        <v>101</v>
      </c>
      <c r="N1963" s="4" t="s">
        <v>5</v>
      </c>
      <c r="O1963" s="4"/>
      <c r="P1963" s="4"/>
      <c r="Q1963" s="4"/>
      <c r="R1963" s="4"/>
      <c r="S1963" s="4"/>
      <c r="T1963" s="4"/>
      <c r="U1963" s="4"/>
      <c r="V1963" s="4"/>
      <c r="W1963" s="4"/>
      <c r="X1963" s="4"/>
      <c r="Y1963" s="4"/>
      <c r="Z1963" s="4"/>
      <c r="AA1963" s="4">
        <v>1958.0</v>
      </c>
      <c r="AB1963" s="4" t="s">
        <v>48</v>
      </c>
      <c r="AC1963" s="4"/>
      <c r="AD1963" s="4"/>
      <c r="AE1963" s="4"/>
      <c r="AF1963" s="4"/>
      <c r="AG1963" s="4"/>
      <c r="AH1963" s="4"/>
      <c r="AI1963" s="4"/>
      <c r="AJ1963" s="4"/>
      <c r="AK1963" s="4"/>
      <c r="AL1963" s="4"/>
      <c r="AM1963" s="4"/>
      <c r="AN1963" s="4"/>
      <c r="AO1963" s="4"/>
      <c r="AP1963" s="4" t="str">
        <f>VLOOKUP(AA1964,[1]Trộn!AA1963:AB4955,2,FALSE)</f>
        <v>#ERROR!</v>
      </c>
      <c r="AQ1963" s="4"/>
      <c r="AR1963" s="4"/>
      <c r="AS1963" s="4"/>
      <c r="AT1963" s="4"/>
      <c r="AU1963" s="4"/>
      <c r="AV1963" s="4"/>
      <c r="AW1963" s="4"/>
      <c r="AX1963" s="4"/>
      <c r="AY1963" s="4"/>
      <c r="AZ1963" s="4"/>
      <c r="BA1963" s="4"/>
      <c r="BB1963" s="4"/>
      <c r="BC1963" s="4"/>
      <c r="BD1963" s="4"/>
      <c r="BE1963" s="4"/>
      <c r="BF1963" s="4"/>
      <c r="BG1963" s="4"/>
      <c r="BH1963" s="4"/>
      <c r="BI1963" s="4"/>
      <c r="BJ1963" s="4"/>
      <c r="BK1963" s="4"/>
      <c r="BL1963" s="4"/>
      <c r="BM1963" s="4"/>
      <c r="BN1963" s="4"/>
      <c r="BO1963" s="4"/>
      <c r="BP1963" s="4"/>
      <c r="BQ1963" s="4"/>
      <c r="BR1963" s="4"/>
      <c r="BS1963" s="4"/>
      <c r="BT1963" s="4"/>
      <c r="BU1963" s="4"/>
      <c r="BV1963" s="4"/>
      <c r="BW1963" s="4"/>
      <c r="BX1963" s="4"/>
      <c r="BY1963" s="4"/>
      <c r="BZ1963" s="4"/>
      <c r="CA1963" s="4"/>
      <c r="CB1963" s="4"/>
      <c r="CC1963" s="4"/>
      <c r="CD1963" s="4"/>
      <c r="CE1963" s="4"/>
      <c r="CF1963" s="4"/>
      <c r="CG1963" s="4"/>
      <c r="CH1963" s="4"/>
      <c r="CI1963" s="4"/>
      <c r="CJ1963" s="4"/>
      <c r="CK1963" s="4"/>
      <c r="CL1963" s="4"/>
      <c r="CM1963" s="4"/>
    </row>
    <row r="1964" ht="14.25" customHeight="1">
      <c r="A1964" s="1" t="str">
        <f t="shared" si="364"/>
        <v/>
      </c>
      <c r="B1964" s="3" t="str">
        <f t="shared" si="365"/>
        <v/>
      </c>
      <c r="C1964" s="4" t="s">
        <v>8822</v>
      </c>
      <c r="D1964" s="4"/>
      <c r="E1964" s="4"/>
      <c r="F1964" s="4"/>
      <c r="G1964" s="4"/>
      <c r="H1964" s="4"/>
      <c r="I1964" s="4"/>
      <c r="J1964" s="4" t="s">
        <v>8631</v>
      </c>
      <c r="K1964" s="4"/>
      <c r="L1964" s="4" t="s">
        <v>8822</v>
      </c>
      <c r="M1964" s="4"/>
      <c r="N1964" s="4"/>
      <c r="O1964" s="4"/>
      <c r="P1964" s="4"/>
      <c r="Q1964" s="4"/>
      <c r="R1964" s="4" t="s">
        <v>150</v>
      </c>
      <c r="S1964" s="4" t="s">
        <v>150</v>
      </c>
      <c r="T1964" s="4" t="s">
        <v>150</v>
      </c>
      <c r="U1964" s="4" t="s">
        <v>150</v>
      </c>
      <c r="V1964" s="4" t="s">
        <v>150</v>
      </c>
      <c r="W1964" s="4" t="s">
        <v>150</v>
      </c>
      <c r="X1964" s="4" t="s">
        <v>150</v>
      </c>
      <c r="Y1964" s="4"/>
      <c r="Z1964" s="4"/>
      <c r="AA1964" s="4">
        <v>1959.0</v>
      </c>
      <c r="AB1964" s="4" t="s">
        <v>48</v>
      </c>
      <c r="AC1964" s="4"/>
      <c r="AD1964" s="4"/>
      <c r="AE1964" s="4"/>
      <c r="AF1964" s="4"/>
      <c r="AG1964" s="4"/>
      <c r="AH1964" s="4"/>
      <c r="AI1964" s="4"/>
      <c r="AJ1964" s="4"/>
      <c r="AK1964" s="4"/>
      <c r="AL1964" s="4"/>
      <c r="AM1964" s="4"/>
      <c r="AN1964" s="4"/>
      <c r="AO1964" s="4"/>
      <c r="AP1964" s="4" t="str">
        <f>VLOOKUP(AA1965,[1]Trộn!AA1964:AB4956,2,FALSE)</f>
        <v>#ERROR!</v>
      </c>
      <c r="AQ1964" s="4"/>
      <c r="AR1964" s="4"/>
      <c r="AS1964" s="4"/>
      <c r="AT1964" s="4"/>
      <c r="AU1964" s="4"/>
      <c r="AV1964" s="4"/>
      <c r="AW1964" s="4"/>
      <c r="AX1964" s="4"/>
      <c r="AY1964" s="4"/>
      <c r="AZ1964" s="4"/>
      <c r="BA1964" s="4"/>
      <c r="BB1964" s="4"/>
      <c r="BC1964" s="4"/>
      <c r="BD1964" s="4"/>
      <c r="BE1964" s="4"/>
      <c r="BF1964" s="4"/>
      <c r="BG1964" s="4"/>
      <c r="BH1964" s="4"/>
      <c r="BI1964" s="4"/>
      <c r="BJ1964" s="4"/>
      <c r="BK1964" s="4"/>
      <c r="BL1964" s="4"/>
      <c r="BM1964" s="4"/>
      <c r="BN1964" s="4"/>
      <c r="BO1964" s="4"/>
      <c r="BP1964" s="4"/>
      <c r="BQ1964" s="4"/>
      <c r="BR1964" s="4"/>
      <c r="BS1964" s="4"/>
      <c r="BT1964" s="4"/>
      <c r="BU1964" s="4"/>
      <c r="BV1964" s="4"/>
      <c r="BW1964" s="4"/>
      <c r="BX1964" s="4"/>
      <c r="BY1964" s="4"/>
      <c r="BZ1964" s="4"/>
      <c r="CA1964" s="4"/>
      <c r="CB1964" s="4"/>
      <c r="CC1964" s="4"/>
      <c r="CD1964" s="4"/>
      <c r="CE1964" s="4"/>
      <c r="CF1964" s="4"/>
      <c r="CG1964" s="4"/>
      <c r="CH1964" s="4"/>
      <c r="CI1964" s="4"/>
      <c r="CJ1964" s="4"/>
      <c r="CK1964" s="4"/>
      <c r="CL1964" s="4"/>
      <c r="CM1964" s="4"/>
    </row>
    <row r="1965" ht="14.25" customHeight="1">
      <c r="A1965" s="1" t="str">
        <f t="shared" si="364"/>
        <v/>
      </c>
      <c r="B1965" s="3" t="str">
        <f t="shared" si="365"/>
        <v>Tự do chọn</v>
      </c>
      <c r="C1965" s="4" t="s">
        <v>8824</v>
      </c>
      <c r="D1965" s="4"/>
      <c r="E1965" s="4"/>
      <c r="F1965" s="4"/>
      <c r="G1965" s="4"/>
      <c r="H1965" s="4"/>
      <c r="I1965" s="4"/>
      <c r="J1965" s="4" t="s">
        <v>8631</v>
      </c>
      <c r="K1965" s="4"/>
      <c r="L1965" s="4" t="s">
        <v>8824</v>
      </c>
      <c r="M1965" s="4" t="s">
        <v>101</v>
      </c>
      <c r="N1965" s="4" t="s">
        <v>5</v>
      </c>
      <c r="O1965" s="4"/>
      <c r="P1965" s="4"/>
      <c r="Q1965" s="4"/>
      <c r="R1965" s="4"/>
      <c r="S1965" s="4"/>
      <c r="T1965" s="4"/>
      <c r="U1965" s="4"/>
      <c r="V1965" s="4"/>
      <c r="W1965" s="4"/>
      <c r="X1965" s="4"/>
      <c r="Y1965" s="4"/>
      <c r="Z1965" s="4"/>
      <c r="AA1965" s="4">
        <v>1960.0</v>
      </c>
      <c r="AB1965" s="4" t="s">
        <v>48</v>
      </c>
      <c r="AC1965" s="4"/>
      <c r="AD1965" s="4"/>
      <c r="AE1965" s="4"/>
      <c r="AF1965" s="4"/>
      <c r="AG1965" s="4"/>
      <c r="AH1965" s="4"/>
      <c r="AI1965" s="4"/>
      <c r="AJ1965" s="4"/>
      <c r="AK1965" s="4"/>
      <c r="AL1965" s="4"/>
      <c r="AM1965" s="4"/>
      <c r="AN1965" s="4"/>
      <c r="AO1965" s="4"/>
      <c r="AP1965" s="4" t="str">
        <f>VLOOKUP(AA1966,[1]Trộn!AA1965:AB4957,2,FALSE)</f>
        <v>#ERROR!</v>
      </c>
      <c r="AQ1965" s="4"/>
      <c r="AR1965" s="4"/>
      <c r="AS1965" s="4"/>
      <c r="AT1965" s="4"/>
      <c r="AU1965" s="4"/>
      <c r="AV1965" s="4"/>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c r="CM1965" s="4"/>
    </row>
    <row r="1966" ht="14.25" customHeight="1">
      <c r="A1966" s="1" t="str">
        <f t="shared" si="364"/>
        <v/>
      </c>
      <c r="B1966" s="3" t="str">
        <f t="shared" si="365"/>
        <v/>
      </c>
      <c r="C1966" s="4" t="s">
        <v>8824</v>
      </c>
      <c r="D1966" s="4"/>
      <c r="E1966" s="4"/>
      <c r="F1966" s="4"/>
      <c r="G1966" s="4"/>
      <c r="H1966" s="4"/>
      <c r="I1966" s="4"/>
      <c r="J1966" s="4" t="s">
        <v>8631</v>
      </c>
      <c r="K1966" s="4"/>
      <c r="L1966" s="4" t="s">
        <v>8824</v>
      </c>
      <c r="M1966" s="4"/>
      <c r="N1966" s="4"/>
      <c r="O1966" s="4"/>
      <c r="P1966" s="4"/>
      <c r="Q1966" s="4"/>
      <c r="R1966" s="4" t="s">
        <v>150</v>
      </c>
      <c r="S1966" s="4" t="s">
        <v>150</v>
      </c>
      <c r="T1966" s="4" t="s">
        <v>150</v>
      </c>
      <c r="U1966" s="4" t="s">
        <v>150</v>
      </c>
      <c r="V1966" s="4" t="s">
        <v>150</v>
      </c>
      <c r="W1966" s="4" t="s">
        <v>150</v>
      </c>
      <c r="X1966" s="4" t="s">
        <v>150</v>
      </c>
      <c r="Y1966" s="4"/>
      <c r="Z1966" s="4"/>
      <c r="AA1966" s="4">
        <v>1961.0</v>
      </c>
      <c r="AB1966" s="4" t="s">
        <v>48</v>
      </c>
      <c r="AC1966" s="4"/>
      <c r="AD1966" s="4"/>
      <c r="AE1966" s="4"/>
      <c r="AF1966" s="4"/>
      <c r="AG1966" s="4"/>
      <c r="AH1966" s="4"/>
      <c r="AI1966" s="4"/>
      <c r="AJ1966" s="4"/>
      <c r="AK1966" s="4"/>
      <c r="AL1966" s="4"/>
      <c r="AM1966" s="4"/>
      <c r="AN1966" s="4"/>
      <c r="AO1966" s="4"/>
      <c r="AP1966" s="4" t="str">
        <f>VLOOKUP(AA1967,[1]Trộn!AA1966:AB4958,2,FALSE)</f>
        <v>#ERROR!</v>
      </c>
      <c r="AQ1966" s="4"/>
      <c r="AR1966" s="4"/>
      <c r="AS1966" s="4"/>
      <c r="AT1966" s="4"/>
      <c r="AU1966" s="4"/>
      <c r="AV1966" s="4"/>
      <c r="AW1966" s="4"/>
      <c r="AX1966" s="4"/>
      <c r="AY1966" s="4"/>
      <c r="AZ1966" s="4"/>
      <c r="BA1966" s="4"/>
      <c r="BB1966" s="4"/>
      <c r="BC1966" s="4"/>
      <c r="BD1966" s="4"/>
      <c r="BE1966" s="4"/>
      <c r="BF1966" s="4"/>
      <c r="BG1966" s="4"/>
      <c r="BH1966" s="4"/>
      <c r="BI1966" s="4"/>
      <c r="BJ1966" s="4"/>
      <c r="BK1966" s="4"/>
      <c r="BL1966" s="4"/>
      <c r="BM1966" s="4"/>
      <c r="BN1966" s="4"/>
      <c r="BO1966" s="4"/>
      <c r="BP1966" s="4"/>
      <c r="BQ1966" s="4"/>
      <c r="BR1966" s="4"/>
      <c r="BS1966" s="4"/>
      <c r="BT1966" s="4"/>
      <c r="BU1966" s="4"/>
      <c r="BV1966" s="4"/>
      <c r="BW1966" s="4"/>
      <c r="BX1966" s="4"/>
      <c r="BY1966" s="4"/>
      <c r="BZ1966" s="4"/>
      <c r="CA1966" s="4"/>
      <c r="CB1966" s="4"/>
      <c r="CC1966" s="4"/>
      <c r="CD1966" s="4"/>
      <c r="CE1966" s="4"/>
      <c r="CF1966" s="4"/>
      <c r="CG1966" s="4"/>
      <c r="CH1966" s="4"/>
      <c r="CI1966" s="4"/>
      <c r="CJ1966" s="4"/>
      <c r="CK1966" s="4"/>
      <c r="CL1966" s="4"/>
      <c r="CM1966" s="4"/>
    </row>
    <row r="1967" ht="14.25" customHeight="1">
      <c r="A1967" s="1" t="str">
        <f t="shared" si="364"/>
        <v>OK</v>
      </c>
      <c r="B1967" s="3" t="str">
        <f t="shared" si="365"/>
        <v>OK</v>
      </c>
      <c r="C1967" s="4" t="s">
        <v>8828</v>
      </c>
      <c r="D1967" s="4"/>
      <c r="E1967" s="4"/>
      <c r="F1967" s="4"/>
      <c r="G1967" s="4"/>
      <c r="H1967" s="4"/>
      <c r="I1967" s="4"/>
      <c r="J1967" s="4" t="s">
        <v>8631</v>
      </c>
      <c r="K1967" s="4"/>
      <c r="L1967" s="4" t="s">
        <v>8828</v>
      </c>
      <c r="M1967" s="4" t="s">
        <v>101</v>
      </c>
      <c r="N1967" s="4" t="s">
        <v>5</v>
      </c>
      <c r="O1967" s="4" t="s">
        <v>125</v>
      </c>
      <c r="P1967" s="4" t="s">
        <v>2005</v>
      </c>
      <c r="Q1967" s="4"/>
      <c r="R1967" s="4" t="s">
        <v>8829</v>
      </c>
      <c r="S1967" s="4" t="s">
        <v>8830</v>
      </c>
      <c r="T1967" s="4" t="s">
        <v>8831</v>
      </c>
      <c r="U1967" s="4" t="s">
        <v>8832</v>
      </c>
      <c r="V1967" s="4" t="s">
        <v>8833</v>
      </c>
      <c r="W1967" s="4" t="s">
        <v>8834</v>
      </c>
      <c r="X1967" s="4" t="s">
        <v>1145</v>
      </c>
      <c r="Y1967" s="4" t="s">
        <v>8835</v>
      </c>
      <c r="Z1967" s="4"/>
      <c r="AA1967" s="4">
        <v>1962.0</v>
      </c>
      <c r="AB1967" s="4" t="s">
        <v>48</v>
      </c>
      <c r="AC1967" s="4"/>
      <c r="AD1967" s="4"/>
      <c r="AE1967" s="4"/>
      <c r="AF1967" s="4"/>
      <c r="AG1967" s="4"/>
      <c r="AH1967" s="4"/>
      <c r="AI1967" s="4"/>
      <c r="AJ1967" s="4"/>
      <c r="AK1967" s="4"/>
      <c r="AL1967" s="4"/>
      <c r="AM1967" s="4"/>
      <c r="AN1967" s="4"/>
      <c r="AO1967" s="4"/>
      <c r="AP1967" s="4" t="str">
        <f>VLOOKUP(AA1968,[1]Trộn!AA1967:AB4959,2,FALSE)</f>
        <v>#ERROR!</v>
      </c>
      <c r="AQ1967" s="4"/>
      <c r="AR1967" s="4"/>
      <c r="AS1967" s="4"/>
      <c r="AT1967" s="4"/>
      <c r="AU1967" s="4"/>
      <c r="AV1967" s="4"/>
      <c r="AW1967" s="4"/>
      <c r="AX1967" s="4"/>
      <c r="AY1967" s="4"/>
      <c r="AZ1967" s="4"/>
      <c r="BA1967" s="4"/>
      <c r="BB1967" s="4"/>
      <c r="BC1967" s="4"/>
      <c r="BD1967" s="4"/>
      <c r="BE1967" s="4"/>
      <c r="BF1967" s="4"/>
      <c r="BG1967" s="4"/>
      <c r="BH1967" s="4"/>
      <c r="BI1967" s="4"/>
      <c r="BJ1967" s="4"/>
      <c r="BK1967" s="4"/>
      <c r="BL1967" s="4"/>
      <c r="BM1967" s="4"/>
      <c r="BN1967" s="4"/>
      <c r="BO1967" s="4"/>
      <c r="BP1967" s="4"/>
      <c r="BQ1967" s="4"/>
      <c r="BR1967" s="4"/>
      <c r="BS1967" s="4"/>
      <c r="BT1967" s="4"/>
      <c r="BU1967" s="4"/>
      <c r="BV1967" s="4"/>
      <c r="BW1967" s="4"/>
      <c r="BX1967" s="4"/>
      <c r="BY1967" s="4"/>
      <c r="BZ1967" s="4"/>
      <c r="CA1967" s="4"/>
      <c r="CB1967" s="4"/>
      <c r="CC1967" s="4"/>
      <c r="CD1967" s="4"/>
      <c r="CE1967" s="4"/>
      <c r="CF1967" s="4"/>
      <c r="CG1967" s="4"/>
      <c r="CH1967" s="4"/>
      <c r="CI1967" s="4"/>
      <c r="CJ1967" s="4"/>
      <c r="CK1967" s="4"/>
      <c r="CL1967" s="4"/>
      <c r="CM1967" s="4"/>
    </row>
    <row r="1968" ht="14.25" customHeight="1">
      <c r="A1968" s="1" t="str">
        <f t="shared" si="364"/>
        <v/>
      </c>
      <c r="B1968" s="3" t="str">
        <f t="shared" si="365"/>
        <v/>
      </c>
      <c r="C1968" s="4" t="s">
        <v>8828</v>
      </c>
      <c r="D1968" s="4"/>
      <c r="E1968" s="4"/>
      <c r="F1968" s="4"/>
      <c r="G1968" s="4"/>
      <c r="H1968" s="4"/>
      <c r="I1968" s="4"/>
      <c r="J1968" s="4" t="s">
        <v>8631</v>
      </c>
      <c r="K1968" s="4"/>
      <c r="L1968" s="4" t="s">
        <v>8828</v>
      </c>
      <c r="M1968" s="4"/>
      <c r="N1968" s="4"/>
      <c r="O1968" s="4"/>
      <c r="P1968" s="4"/>
      <c r="Q1968" s="4"/>
      <c r="R1968" s="4" t="s">
        <v>150</v>
      </c>
      <c r="S1968" s="4" t="s">
        <v>150</v>
      </c>
      <c r="T1968" s="4" t="s">
        <v>150</v>
      </c>
      <c r="U1968" s="4" t="s">
        <v>150</v>
      </c>
      <c r="V1968" s="4" t="s">
        <v>150</v>
      </c>
      <c r="W1968" s="4" t="s">
        <v>150</v>
      </c>
      <c r="X1968" s="4" t="s">
        <v>150</v>
      </c>
      <c r="Y1968" s="4"/>
      <c r="Z1968" s="4"/>
      <c r="AA1968" s="4">
        <v>1963.0</v>
      </c>
      <c r="AB1968" s="4" t="s">
        <v>48</v>
      </c>
      <c r="AC1968" s="4"/>
      <c r="AD1968" s="4"/>
      <c r="AE1968" s="4"/>
      <c r="AF1968" s="4"/>
      <c r="AG1968" s="4"/>
      <c r="AH1968" s="4"/>
      <c r="AI1968" s="4"/>
      <c r="AJ1968" s="4"/>
      <c r="AK1968" s="4"/>
      <c r="AL1968" s="4"/>
      <c r="AM1968" s="4"/>
      <c r="AN1968" s="4"/>
      <c r="AO1968" s="4"/>
      <c r="AP1968" s="4" t="str">
        <f>VLOOKUP(AA1969,[1]Trộn!AA1968:AB4960,2,FALSE)</f>
        <v>#ERROR!</v>
      </c>
      <c r="AQ1968" s="4"/>
      <c r="AR1968" s="4"/>
      <c r="AS1968" s="4"/>
      <c r="AT1968" s="4"/>
      <c r="AU1968" s="4"/>
      <c r="AV1968" s="4"/>
      <c r="AW1968" s="4"/>
      <c r="AX1968" s="4"/>
      <c r="AY1968" s="4"/>
      <c r="AZ1968" s="4"/>
      <c r="BA1968" s="4"/>
      <c r="BB1968" s="4"/>
      <c r="BC1968" s="4"/>
      <c r="BD1968" s="4"/>
      <c r="BE1968" s="4"/>
      <c r="BF1968" s="4"/>
      <c r="BG1968" s="4"/>
      <c r="BH1968" s="4"/>
      <c r="BI1968" s="4"/>
      <c r="BJ1968" s="4"/>
      <c r="BK1968" s="4"/>
      <c r="BL1968" s="4"/>
      <c r="BM1968" s="4"/>
      <c r="BN1968" s="4"/>
      <c r="BO1968" s="4"/>
      <c r="BP1968" s="4"/>
      <c r="BQ1968" s="4"/>
      <c r="BR1968" s="4"/>
      <c r="BS1968" s="4"/>
      <c r="BT1968" s="4"/>
      <c r="BU1968" s="4"/>
      <c r="BV1968" s="4"/>
      <c r="BW1968" s="4"/>
      <c r="BX1968" s="4"/>
      <c r="BY1968" s="4"/>
      <c r="BZ1968" s="4"/>
      <c r="CA1968" s="4"/>
      <c r="CB1968" s="4"/>
      <c r="CC1968" s="4"/>
      <c r="CD1968" s="4"/>
      <c r="CE1968" s="4"/>
      <c r="CF1968" s="4"/>
      <c r="CG1968" s="4"/>
      <c r="CH1968" s="4"/>
      <c r="CI1968" s="4"/>
      <c r="CJ1968" s="4"/>
      <c r="CK1968" s="4"/>
      <c r="CL1968" s="4"/>
      <c r="CM1968" s="4"/>
    </row>
    <row r="1969" ht="14.25" customHeight="1">
      <c r="A1969" s="1" t="str">
        <f t="shared" si="364"/>
        <v/>
      </c>
      <c r="B1969" s="3" t="str">
        <f t="shared" si="365"/>
        <v>Tự do chọn</v>
      </c>
      <c r="C1969" s="4" t="s">
        <v>8836</v>
      </c>
      <c r="D1969" s="4"/>
      <c r="E1969" s="4"/>
      <c r="F1969" s="4"/>
      <c r="G1969" s="4"/>
      <c r="H1969" s="4"/>
      <c r="I1969" s="4"/>
      <c r="J1969" s="4" t="s">
        <v>8631</v>
      </c>
      <c r="K1969" s="4"/>
      <c r="L1969" s="4" t="s">
        <v>8836</v>
      </c>
      <c r="M1969" s="4" t="s">
        <v>101</v>
      </c>
      <c r="N1969" s="4" t="s">
        <v>5</v>
      </c>
      <c r="O1969" s="4"/>
      <c r="P1969" s="4"/>
      <c r="Q1969" s="4"/>
      <c r="R1969" s="4"/>
      <c r="S1969" s="4"/>
      <c r="T1969" s="4"/>
      <c r="U1969" s="4"/>
      <c r="V1969" s="4"/>
      <c r="W1969" s="4"/>
      <c r="X1969" s="4"/>
      <c r="Y1969" s="4"/>
      <c r="Z1969" s="4"/>
      <c r="AA1969" s="4">
        <v>1964.0</v>
      </c>
      <c r="AB1969" s="4" t="s">
        <v>48</v>
      </c>
      <c r="AC1969" s="4"/>
      <c r="AD1969" s="4"/>
      <c r="AE1969" s="4"/>
      <c r="AF1969" s="4"/>
      <c r="AG1969" s="4"/>
      <c r="AH1969" s="4"/>
      <c r="AI1969" s="4"/>
      <c r="AJ1969" s="4"/>
      <c r="AK1969" s="4"/>
      <c r="AL1969" s="4"/>
      <c r="AM1969" s="4"/>
      <c r="AN1969" s="4"/>
      <c r="AO1969" s="4"/>
      <c r="AP1969" s="4" t="str">
        <f>VLOOKUP(AA1970,[1]Trộn!AA1969:AB4961,2,FALSE)</f>
        <v>#ERROR!</v>
      </c>
      <c r="AQ1969" s="4"/>
      <c r="AR1969" s="4"/>
      <c r="AS1969" s="4"/>
      <c r="AT1969" s="4"/>
      <c r="AU1969" s="4"/>
      <c r="AV1969" s="4"/>
      <c r="AW1969" s="4"/>
      <c r="AX1969" s="4"/>
      <c r="AY1969" s="4"/>
      <c r="AZ1969" s="4"/>
      <c r="BA1969" s="4"/>
      <c r="BB1969" s="4"/>
      <c r="BC1969" s="4"/>
      <c r="BD1969" s="4"/>
      <c r="BE1969" s="4"/>
      <c r="BF1969" s="4"/>
      <c r="BG1969" s="4"/>
      <c r="BH1969" s="4"/>
      <c r="BI1969" s="4"/>
      <c r="BJ1969" s="4"/>
      <c r="BK1969" s="4"/>
      <c r="BL1969" s="4"/>
      <c r="BM1969" s="4"/>
      <c r="BN1969" s="4"/>
      <c r="BO1969" s="4"/>
      <c r="BP1969" s="4"/>
      <c r="BQ1969" s="4"/>
      <c r="BR1969" s="4"/>
      <c r="BS1969" s="4"/>
      <c r="BT1969" s="4"/>
      <c r="BU1969" s="4"/>
      <c r="BV1969" s="4"/>
      <c r="BW1969" s="4"/>
      <c r="BX1969" s="4"/>
      <c r="BY1969" s="4"/>
      <c r="BZ1969" s="4"/>
      <c r="CA1969" s="4"/>
      <c r="CB1969" s="4"/>
      <c r="CC1969" s="4"/>
      <c r="CD1969" s="4"/>
      <c r="CE1969" s="4"/>
      <c r="CF1969" s="4"/>
      <c r="CG1969" s="4"/>
      <c r="CH1969" s="4"/>
      <c r="CI1969" s="4"/>
      <c r="CJ1969" s="4"/>
      <c r="CK1969" s="4"/>
      <c r="CL1969" s="4"/>
      <c r="CM1969" s="4"/>
    </row>
    <row r="1970" ht="14.25" customHeight="1">
      <c r="A1970" s="1" t="str">
        <f t="shared" si="364"/>
        <v/>
      </c>
      <c r="B1970" s="3" t="str">
        <f t="shared" si="365"/>
        <v/>
      </c>
      <c r="C1970" s="4" t="s">
        <v>8836</v>
      </c>
      <c r="D1970" s="4"/>
      <c r="E1970" s="4"/>
      <c r="F1970" s="4"/>
      <c r="G1970" s="4"/>
      <c r="H1970" s="4"/>
      <c r="I1970" s="4"/>
      <c r="J1970" s="4" t="s">
        <v>8631</v>
      </c>
      <c r="K1970" s="4"/>
      <c r="L1970" s="4" t="s">
        <v>8836</v>
      </c>
      <c r="M1970" s="4"/>
      <c r="N1970" s="4"/>
      <c r="O1970" s="4"/>
      <c r="P1970" s="4"/>
      <c r="Q1970" s="4"/>
      <c r="R1970" s="4" t="s">
        <v>150</v>
      </c>
      <c r="S1970" s="4" t="s">
        <v>150</v>
      </c>
      <c r="T1970" s="4" t="s">
        <v>150</v>
      </c>
      <c r="U1970" s="4" t="s">
        <v>150</v>
      </c>
      <c r="V1970" s="4" t="s">
        <v>150</v>
      </c>
      <c r="W1970" s="4" t="s">
        <v>150</v>
      </c>
      <c r="X1970" s="4" t="s">
        <v>150</v>
      </c>
      <c r="Y1970" s="4"/>
      <c r="Z1970" s="4"/>
      <c r="AA1970" s="4">
        <v>1965.0</v>
      </c>
      <c r="AB1970" s="4" t="s">
        <v>48</v>
      </c>
      <c r="AC1970" s="4"/>
      <c r="AD1970" s="4"/>
      <c r="AE1970" s="4"/>
      <c r="AF1970" s="4"/>
      <c r="AG1970" s="4"/>
      <c r="AH1970" s="4"/>
      <c r="AI1970" s="4"/>
      <c r="AJ1970" s="4"/>
      <c r="AK1970" s="4"/>
      <c r="AL1970" s="4"/>
      <c r="AM1970" s="4"/>
      <c r="AN1970" s="4"/>
      <c r="AO1970" s="4"/>
      <c r="AP1970" s="4" t="str">
        <f>VLOOKUP(AA1971,[1]Trộn!AA1970:AB4962,2,FALSE)</f>
        <v>#ERROR!</v>
      </c>
      <c r="AQ1970" s="4"/>
      <c r="AR1970" s="4"/>
      <c r="AS1970" s="4"/>
      <c r="AT1970" s="4"/>
      <c r="AU1970" s="4"/>
      <c r="AV1970" s="4"/>
      <c r="AW1970" s="4"/>
      <c r="AX1970" s="4"/>
      <c r="AY1970" s="4"/>
      <c r="AZ1970" s="4"/>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c r="CL1970" s="4"/>
      <c r="CM1970" s="4"/>
    </row>
    <row r="1971" ht="14.25" customHeight="1">
      <c r="A1971" s="1" t="str">
        <f t="shared" si="364"/>
        <v/>
      </c>
      <c r="B1971" s="3" t="str">
        <f t="shared" si="365"/>
        <v>Tự do chọn</v>
      </c>
      <c r="C1971" s="4" t="s">
        <v>8839</v>
      </c>
      <c r="D1971" s="4"/>
      <c r="E1971" s="4"/>
      <c r="F1971" s="4"/>
      <c r="G1971" s="4"/>
      <c r="H1971" s="4"/>
      <c r="I1971" s="4"/>
      <c r="J1971" s="4" t="s">
        <v>8631</v>
      </c>
      <c r="K1971" s="4"/>
      <c r="L1971" s="4" t="s">
        <v>8839</v>
      </c>
      <c r="M1971" s="4" t="s">
        <v>101</v>
      </c>
      <c r="N1971" s="4" t="s">
        <v>5</v>
      </c>
      <c r="O1971" s="4"/>
      <c r="P1971" s="4"/>
      <c r="Q1971" s="4"/>
      <c r="R1971" s="4"/>
      <c r="S1971" s="4"/>
      <c r="T1971" s="4"/>
      <c r="U1971" s="4"/>
      <c r="V1971" s="4"/>
      <c r="W1971" s="4"/>
      <c r="X1971" s="4"/>
      <c r="Y1971" s="4"/>
      <c r="Z1971" s="4"/>
      <c r="AA1971" s="4">
        <v>1966.0</v>
      </c>
      <c r="AB1971" s="4" t="s">
        <v>48</v>
      </c>
      <c r="AC1971" s="4"/>
      <c r="AD1971" s="4"/>
      <c r="AE1971" s="4"/>
      <c r="AF1971" s="4"/>
      <c r="AG1971" s="4"/>
      <c r="AH1971" s="4"/>
      <c r="AI1971" s="4"/>
      <c r="AJ1971" s="4"/>
      <c r="AK1971" s="4"/>
      <c r="AL1971" s="4"/>
      <c r="AM1971" s="4"/>
      <c r="AN1971" s="4"/>
      <c r="AO1971" s="4"/>
      <c r="AP1971" s="4" t="str">
        <f>VLOOKUP(AA1972,[1]Trộn!AA1971:AB4963,2,FALSE)</f>
        <v>#ERROR!</v>
      </c>
      <c r="AQ1971" s="4"/>
      <c r="AR1971" s="4"/>
      <c r="AS1971" s="4"/>
      <c r="AT1971" s="4"/>
      <c r="AU1971" s="4"/>
      <c r="AV1971" s="4"/>
      <c r="AW1971" s="4"/>
      <c r="AX1971" s="4"/>
      <c r="AY1971" s="4"/>
      <c r="AZ1971" s="4"/>
      <c r="BA1971" s="4"/>
      <c r="BB1971" s="4"/>
      <c r="BC1971" s="4"/>
      <c r="BD1971" s="4"/>
      <c r="BE1971" s="4"/>
      <c r="BF1971" s="4"/>
      <c r="BG1971" s="4"/>
      <c r="BH1971" s="4"/>
      <c r="BI1971" s="4"/>
      <c r="BJ1971" s="4"/>
      <c r="BK1971" s="4"/>
      <c r="BL1971" s="4"/>
      <c r="BM1971" s="4"/>
      <c r="BN1971" s="4"/>
      <c r="BO1971" s="4"/>
      <c r="BP1971" s="4"/>
      <c r="BQ1971" s="4"/>
      <c r="BR1971" s="4"/>
      <c r="BS1971" s="4"/>
      <c r="BT1971" s="4"/>
      <c r="BU1971" s="4"/>
      <c r="BV1971" s="4"/>
      <c r="BW1971" s="4"/>
      <c r="BX1971" s="4"/>
      <c r="BY1971" s="4"/>
      <c r="BZ1971" s="4"/>
      <c r="CA1971" s="4"/>
      <c r="CB1971" s="4"/>
      <c r="CC1971" s="4"/>
      <c r="CD1971" s="4"/>
      <c r="CE1971" s="4"/>
      <c r="CF1971" s="4"/>
      <c r="CG1971" s="4"/>
      <c r="CH1971" s="4"/>
      <c r="CI1971" s="4"/>
      <c r="CJ1971" s="4"/>
      <c r="CK1971" s="4"/>
      <c r="CL1971" s="4"/>
      <c r="CM1971" s="4"/>
    </row>
    <row r="1972" ht="14.25" customHeight="1">
      <c r="A1972" s="1" t="str">
        <f t="shared" si="364"/>
        <v/>
      </c>
      <c r="B1972" s="3" t="str">
        <f t="shared" si="365"/>
        <v/>
      </c>
      <c r="C1972" s="4" t="s">
        <v>8839</v>
      </c>
      <c r="D1972" s="4"/>
      <c r="E1972" s="4"/>
      <c r="F1972" s="4"/>
      <c r="G1972" s="4"/>
      <c r="H1972" s="4"/>
      <c r="I1972" s="4"/>
      <c r="J1972" s="4" t="s">
        <v>8631</v>
      </c>
      <c r="K1972" s="4"/>
      <c r="L1972" s="4" t="s">
        <v>8839</v>
      </c>
      <c r="M1972" s="4"/>
      <c r="N1972" s="4"/>
      <c r="O1972" s="4"/>
      <c r="P1972" s="4"/>
      <c r="Q1972" s="4"/>
      <c r="R1972" s="4" t="s">
        <v>150</v>
      </c>
      <c r="S1972" s="4" t="s">
        <v>150</v>
      </c>
      <c r="T1972" s="4" t="s">
        <v>150</v>
      </c>
      <c r="U1972" s="4" t="s">
        <v>150</v>
      </c>
      <c r="V1972" s="4" t="s">
        <v>150</v>
      </c>
      <c r="W1972" s="4" t="s">
        <v>150</v>
      </c>
      <c r="X1972" s="4" t="s">
        <v>150</v>
      </c>
      <c r="Y1972" s="4"/>
      <c r="Z1972" s="4"/>
      <c r="AA1972" s="4">
        <v>1967.0</v>
      </c>
      <c r="AB1972" s="4" t="s">
        <v>48</v>
      </c>
      <c r="AC1972" s="4"/>
      <c r="AD1972" s="4"/>
      <c r="AE1972" s="4"/>
      <c r="AF1972" s="4"/>
      <c r="AG1972" s="4"/>
      <c r="AH1972" s="4"/>
      <c r="AI1972" s="4"/>
      <c r="AJ1972" s="4"/>
      <c r="AK1972" s="4"/>
      <c r="AL1972" s="4"/>
      <c r="AM1972" s="4"/>
      <c r="AN1972" s="4"/>
      <c r="AO1972" s="4"/>
      <c r="AP1972" s="4" t="str">
        <f>VLOOKUP(AA1973,[1]Trộn!AA1972:AB4964,2,FALSE)</f>
        <v>#ERROR!</v>
      </c>
      <c r="AQ1972" s="4"/>
      <c r="AR1972" s="4"/>
      <c r="AS1972" s="4"/>
      <c r="AT1972" s="4"/>
      <c r="AU1972" s="4"/>
      <c r="AV1972" s="4"/>
      <c r="AW1972" s="4"/>
      <c r="AX1972" s="4"/>
      <c r="AY1972" s="4"/>
      <c r="AZ1972" s="4"/>
      <c r="BA1972" s="4"/>
      <c r="BB1972" s="4"/>
      <c r="BC1972" s="4"/>
      <c r="BD1972" s="4"/>
      <c r="BE1972" s="4"/>
      <c r="BF1972" s="4"/>
      <c r="BG1972" s="4"/>
      <c r="BH1972" s="4"/>
      <c r="BI1972" s="4"/>
      <c r="BJ1972" s="4"/>
      <c r="BK1972" s="4"/>
      <c r="BL1972" s="4"/>
      <c r="BM1972" s="4"/>
      <c r="BN1972" s="4"/>
      <c r="BO1972" s="4"/>
      <c r="BP1972" s="4"/>
      <c r="BQ1972" s="4"/>
      <c r="BR1972" s="4"/>
      <c r="BS1972" s="4"/>
      <c r="BT1972" s="4"/>
      <c r="BU1972" s="4"/>
      <c r="BV1972" s="4"/>
      <c r="BW1972" s="4"/>
      <c r="BX1972" s="4"/>
      <c r="BY1972" s="4"/>
      <c r="BZ1972" s="4"/>
      <c r="CA1972" s="4"/>
      <c r="CB1972" s="4"/>
      <c r="CC1972" s="4"/>
      <c r="CD1972" s="4"/>
      <c r="CE1972" s="4"/>
      <c r="CF1972" s="4"/>
      <c r="CG1972" s="4"/>
      <c r="CH1972" s="4"/>
      <c r="CI1972" s="4"/>
      <c r="CJ1972" s="4"/>
      <c r="CK1972" s="4"/>
      <c r="CL1972" s="4"/>
      <c r="CM1972" s="4"/>
    </row>
    <row r="1973" ht="14.25" customHeight="1">
      <c r="A1973" s="1" t="str">
        <f t="shared" si="364"/>
        <v/>
      </c>
      <c r="B1973" s="3" t="str">
        <f t="shared" si="365"/>
        <v>Tự do chọn</v>
      </c>
      <c r="C1973" s="4" t="s">
        <v>8850</v>
      </c>
      <c r="D1973" s="4"/>
      <c r="E1973" s="4"/>
      <c r="F1973" s="4"/>
      <c r="G1973" s="4"/>
      <c r="H1973" s="4"/>
      <c r="I1973" s="4"/>
      <c r="J1973" s="4" t="s">
        <v>8631</v>
      </c>
      <c r="K1973" s="4"/>
      <c r="L1973" s="4" t="s">
        <v>8850</v>
      </c>
      <c r="M1973" s="4" t="s">
        <v>101</v>
      </c>
      <c r="N1973" s="4" t="s">
        <v>5</v>
      </c>
      <c r="O1973" s="4"/>
      <c r="P1973" s="4"/>
      <c r="Q1973" s="4"/>
      <c r="R1973" s="4"/>
      <c r="S1973" s="4"/>
      <c r="T1973" s="4"/>
      <c r="U1973" s="4"/>
      <c r="V1973" s="4"/>
      <c r="W1973" s="4"/>
      <c r="X1973" s="4"/>
      <c r="Y1973" s="4"/>
      <c r="Z1973" s="4"/>
      <c r="AA1973" s="4">
        <v>1968.0</v>
      </c>
      <c r="AB1973" s="4" t="s">
        <v>48</v>
      </c>
      <c r="AC1973" s="4"/>
      <c r="AD1973" s="4"/>
      <c r="AE1973" s="4"/>
      <c r="AF1973" s="4"/>
      <c r="AG1973" s="4"/>
      <c r="AH1973" s="4"/>
      <c r="AI1973" s="4"/>
      <c r="AJ1973" s="4"/>
      <c r="AK1973" s="4"/>
      <c r="AL1973" s="4"/>
      <c r="AM1973" s="4"/>
      <c r="AN1973" s="4"/>
      <c r="AO1973" s="4"/>
      <c r="AP1973" s="4" t="str">
        <f>VLOOKUP(AA1974,[1]Trộn!AA1973:AB4965,2,FALSE)</f>
        <v>#ERROR!</v>
      </c>
      <c r="AQ1973" s="4"/>
      <c r="AR1973" s="4"/>
      <c r="AS1973" s="4"/>
      <c r="AT1973" s="4"/>
      <c r="AU1973" s="4"/>
      <c r="AV1973" s="4"/>
      <c r="AW1973" s="4"/>
      <c r="AX1973" s="4"/>
      <c r="AY1973" s="4"/>
      <c r="AZ1973" s="4"/>
      <c r="BA1973" s="4"/>
      <c r="BB1973" s="4"/>
      <c r="BC1973" s="4"/>
      <c r="BD1973" s="4"/>
      <c r="BE1973" s="4"/>
      <c r="BF1973" s="4"/>
      <c r="BG1973" s="4"/>
      <c r="BH1973" s="4"/>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c r="CL1973" s="4"/>
      <c r="CM1973" s="4"/>
    </row>
    <row r="1974" ht="14.25" customHeight="1">
      <c r="A1974" s="1" t="str">
        <f t="shared" si="364"/>
        <v/>
      </c>
      <c r="B1974" s="3" t="str">
        <f t="shared" si="365"/>
        <v/>
      </c>
      <c r="C1974" s="4" t="s">
        <v>8850</v>
      </c>
      <c r="D1974" s="4"/>
      <c r="E1974" s="4"/>
      <c r="F1974" s="4"/>
      <c r="G1974" s="4"/>
      <c r="H1974" s="4"/>
      <c r="I1974" s="4"/>
      <c r="J1974" s="4" t="s">
        <v>8631</v>
      </c>
      <c r="K1974" s="4"/>
      <c r="L1974" s="4" t="s">
        <v>8850</v>
      </c>
      <c r="M1974" s="4"/>
      <c r="N1974" s="4"/>
      <c r="O1974" s="4"/>
      <c r="P1974" s="4"/>
      <c r="Q1974" s="4"/>
      <c r="R1974" s="4" t="s">
        <v>150</v>
      </c>
      <c r="S1974" s="4" t="s">
        <v>150</v>
      </c>
      <c r="T1974" s="4" t="s">
        <v>150</v>
      </c>
      <c r="U1974" s="4" t="s">
        <v>150</v>
      </c>
      <c r="V1974" s="4" t="s">
        <v>150</v>
      </c>
      <c r="W1974" s="4" t="s">
        <v>150</v>
      </c>
      <c r="X1974" s="4" t="s">
        <v>150</v>
      </c>
      <c r="Y1974" s="4"/>
      <c r="Z1974" s="4"/>
      <c r="AA1974" s="4">
        <v>1969.0</v>
      </c>
      <c r="AB1974" s="4" t="s">
        <v>48</v>
      </c>
      <c r="AC1974" s="4"/>
      <c r="AD1974" s="4"/>
      <c r="AE1974" s="4"/>
      <c r="AF1974" s="4"/>
      <c r="AG1974" s="4"/>
      <c r="AH1974" s="4"/>
      <c r="AI1974" s="4"/>
      <c r="AJ1974" s="4"/>
      <c r="AK1974" s="4"/>
      <c r="AL1974" s="4"/>
      <c r="AM1974" s="4"/>
      <c r="AN1974" s="4"/>
      <c r="AO1974" s="4"/>
      <c r="AP1974" s="4" t="str">
        <f>VLOOKUP(AA1975,[1]Trộn!AA1974:AB4966,2,FALSE)</f>
        <v>#ERROR!</v>
      </c>
      <c r="AQ1974" s="4"/>
      <c r="AR1974" s="4"/>
      <c r="AS1974" s="4"/>
      <c r="AT1974" s="4"/>
      <c r="AU1974" s="4"/>
      <c r="AV1974" s="4"/>
      <c r="AW1974" s="4"/>
      <c r="AX1974" s="4"/>
      <c r="AY1974" s="4"/>
      <c r="AZ1974" s="4"/>
      <c r="BA1974" s="4"/>
      <c r="BB1974" s="4"/>
      <c r="BC1974" s="4"/>
      <c r="BD1974" s="4"/>
      <c r="BE1974" s="4"/>
      <c r="BF1974" s="4"/>
      <c r="BG1974" s="4"/>
      <c r="BH1974" s="4"/>
      <c r="BI1974" s="4"/>
      <c r="BJ1974" s="4"/>
      <c r="BK1974" s="4"/>
      <c r="BL1974" s="4"/>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c r="CL1974" s="4"/>
      <c r="CM1974" s="4"/>
    </row>
    <row r="1975" ht="14.25" customHeight="1">
      <c r="A1975" s="1" t="str">
        <f t="shared" si="364"/>
        <v/>
      </c>
      <c r="B1975" s="3" t="str">
        <f t="shared" si="365"/>
        <v>Tự do chọn</v>
      </c>
      <c r="C1975" s="4" t="s">
        <v>8853</v>
      </c>
      <c r="D1975" s="4"/>
      <c r="E1975" s="4"/>
      <c r="F1975" s="4"/>
      <c r="G1975" s="4"/>
      <c r="H1975" s="4"/>
      <c r="I1975" s="4"/>
      <c r="J1975" s="4" t="s">
        <v>8631</v>
      </c>
      <c r="K1975" s="4"/>
      <c r="L1975" s="4" t="s">
        <v>8853</v>
      </c>
      <c r="M1975" s="4" t="s">
        <v>101</v>
      </c>
      <c r="N1975" s="4" t="s">
        <v>5</v>
      </c>
      <c r="O1975" s="4"/>
      <c r="P1975" s="4"/>
      <c r="Q1975" s="4"/>
      <c r="R1975" s="4"/>
      <c r="S1975" s="4"/>
      <c r="T1975" s="4"/>
      <c r="U1975" s="4"/>
      <c r="V1975" s="4"/>
      <c r="W1975" s="4"/>
      <c r="X1975" s="4"/>
      <c r="Y1975" s="4"/>
      <c r="Z1975" s="4"/>
      <c r="AA1975" s="4">
        <v>1970.0</v>
      </c>
      <c r="AB1975" s="4" t="s">
        <v>48</v>
      </c>
      <c r="AC1975" s="4"/>
      <c r="AD1975" s="4"/>
      <c r="AE1975" s="4"/>
      <c r="AF1975" s="4"/>
      <c r="AG1975" s="4"/>
      <c r="AH1975" s="4"/>
      <c r="AI1975" s="4"/>
      <c r="AJ1975" s="4"/>
      <c r="AK1975" s="4"/>
      <c r="AL1975" s="4"/>
      <c r="AM1975" s="4"/>
      <c r="AN1975" s="4"/>
      <c r="AO1975" s="4"/>
      <c r="AP1975" s="4" t="str">
        <f>VLOOKUP(AA1976,[1]Trộn!AA1975:AB4967,2,FALSE)</f>
        <v>#ERROR!</v>
      </c>
      <c r="AQ1975" s="4"/>
      <c r="AR1975" s="4"/>
      <c r="AS1975" s="4"/>
      <c r="AT1975" s="4"/>
      <c r="AU1975" s="4"/>
      <c r="AV1975" s="4"/>
      <c r="AW1975" s="4"/>
      <c r="AX1975" s="4"/>
      <c r="AY1975" s="4"/>
      <c r="AZ1975" s="4"/>
      <c r="BA1975" s="4"/>
      <c r="BB1975" s="4"/>
      <c r="BC1975" s="4"/>
      <c r="BD1975" s="4"/>
      <c r="BE1975" s="4"/>
      <c r="BF1975" s="4"/>
      <c r="BG1975" s="4"/>
      <c r="BH1975" s="4"/>
      <c r="BI1975" s="4"/>
      <c r="BJ1975" s="4"/>
      <c r="BK1975" s="4"/>
      <c r="BL1975" s="4"/>
      <c r="BM1975" s="4"/>
      <c r="BN1975" s="4"/>
      <c r="BO1975" s="4"/>
      <c r="BP1975" s="4"/>
      <c r="BQ1975" s="4"/>
      <c r="BR1975" s="4"/>
      <c r="BS1975" s="4"/>
      <c r="BT1975" s="4"/>
      <c r="BU1975" s="4"/>
      <c r="BV1975" s="4"/>
      <c r="BW1975" s="4"/>
      <c r="BX1975" s="4"/>
      <c r="BY1975" s="4"/>
      <c r="BZ1975" s="4"/>
      <c r="CA1975" s="4"/>
      <c r="CB1975" s="4"/>
      <c r="CC1975" s="4"/>
      <c r="CD1975" s="4"/>
      <c r="CE1975" s="4"/>
      <c r="CF1975" s="4"/>
      <c r="CG1975" s="4"/>
      <c r="CH1975" s="4"/>
      <c r="CI1975" s="4"/>
      <c r="CJ1975" s="4"/>
      <c r="CK1975" s="4"/>
      <c r="CL1975" s="4"/>
      <c r="CM1975" s="4"/>
    </row>
    <row r="1976" ht="14.25" customHeight="1">
      <c r="A1976" s="1" t="str">
        <f t="shared" si="364"/>
        <v/>
      </c>
      <c r="B1976" s="3" t="str">
        <f t="shared" si="365"/>
        <v/>
      </c>
      <c r="C1976" s="4" t="s">
        <v>8853</v>
      </c>
      <c r="D1976" s="4"/>
      <c r="E1976" s="4"/>
      <c r="F1976" s="4"/>
      <c r="G1976" s="4"/>
      <c r="H1976" s="4"/>
      <c r="I1976" s="4"/>
      <c r="J1976" s="4" t="s">
        <v>8631</v>
      </c>
      <c r="K1976" s="4"/>
      <c r="L1976" s="4" t="s">
        <v>8853</v>
      </c>
      <c r="M1976" s="4"/>
      <c r="N1976" s="4"/>
      <c r="O1976" s="4"/>
      <c r="P1976" s="4"/>
      <c r="Q1976" s="4"/>
      <c r="R1976" s="4" t="s">
        <v>150</v>
      </c>
      <c r="S1976" s="4" t="s">
        <v>150</v>
      </c>
      <c r="T1976" s="4" t="s">
        <v>150</v>
      </c>
      <c r="U1976" s="4" t="s">
        <v>150</v>
      </c>
      <c r="V1976" s="4" t="s">
        <v>150</v>
      </c>
      <c r="W1976" s="4" t="s">
        <v>150</v>
      </c>
      <c r="X1976" s="4" t="s">
        <v>150</v>
      </c>
      <c r="Y1976" s="4"/>
      <c r="Z1976" s="4"/>
      <c r="AA1976" s="4">
        <v>1971.0</v>
      </c>
      <c r="AB1976" s="4" t="s">
        <v>48</v>
      </c>
      <c r="AC1976" s="4"/>
      <c r="AD1976" s="4"/>
      <c r="AE1976" s="4"/>
      <c r="AF1976" s="4"/>
      <c r="AG1976" s="4"/>
      <c r="AH1976" s="4"/>
      <c r="AI1976" s="4"/>
      <c r="AJ1976" s="4"/>
      <c r="AK1976" s="4"/>
      <c r="AL1976" s="4"/>
      <c r="AM1976" s="4"/>
      <c r="AN1976" s="4"/>
      <c r="AO1976" s="4"/>
      <c r="AP1976" s="4" t="str">
        <f>VLOOKUP(AA1977,[1]Trộn!AA1976:AB4968,2,FALSE)</f>
        <v>#ERROR!</v>
      </c>
      <c r="AQ1976" s="4"/>
      <c r="AR1976" s="4"/>
      <c r="AS1976" s="4"/>
      <c r="AT1976" s="4"/>
      <c r="AU1976" s="4"/>
      <c r="AV1976" s="4"/>
      <c r="AW1976" s="4"/>
      <c r="AX1976" s="4"/>
      <c r="AY1976" s="4"/>
      <c r="AZ1976" s="4"/>
      <c r="BA1976" s="4"/>
      <c r="BB1976" s="4"/>
      <c r="BC1976" s="4"/>
      <c r="BD1976" s="4"/>
      <c r="BE1976" s="4"/>
      <c r="BF1976" s="4"/>
      <c r="BG1976" s="4"/>
      <c r="BH1976" s="4"/>
      <c r="BI1976" s="4"/>
      <c r="BJ1976" s="4"/>
      <c r="BK1976" s="4"/>
      <c r="BL1976" s="4"/>
      <c r="BM1976" s="4"/>
      <c r="BN1976" s="4"/>
      <c r="BO1976" s="4"/>
      <c r="BP1976" s="4"/>
      <c r="BQ1976" s="4"/>
      <c r="BR1976" s="4"/>
      <c r="BS1976" s="4"/>
      <c r="BT1976" s="4"/>
      <c r="BU1976" s="4"/>
      <c r="BV1976" s="4"/>
      <c r="BW1976" s="4"/>
      <c r="BX1976" s="4"/>
      <c r="BY1976" s="4"/>
      <c r="BZ1976" s="4"/>
      <c r="CA1976" s="4"/>
      <c r="CB1976" s="4"/>
      <c r="CC1976" s="4"/>
      <c r="CD1976" s="4"/>
      <c r="CE1976" s="4"/>
      <c r="CF1976" s="4"/>
      <c r="CG1976" s="4"/>
      <c r="CH1976" s="4"/>
      <c r="CI1976" s="4"/>
      <c r="CJ1976" s="4"/>
      <c r="CK1976" s="4"/>
      <c r="CL1976" s="4"/>
      <c r="CM1976" s="4"/>
    </row>
    <row r="1977" ht="14.25" customHeight="1">
      <c r="A1977" s="1" t="str">
        <f t="shared" si="364"/>
        <v/>
      </c>
      <c r="B1977" s="3" t="str">
        <f t="shared" si="365"/>
        <v>Tự do chọn</v>
      </c>
      <c r="C1977" s="4" t="s">
        <v>8856</v>
      </c>
      <c r="D1977" s="4"/>
      <c r="E1977" s="4"/>
      <c r="F1977" s="4"/>
      <c r="G1977" s="4"/>
      <c r="H1977" s="4"/>
      <c r="I1977" s="4"/>
      <c r="J1977" s="4" t="s">
        <v>8631</v>
      </c>
      <c r="K1977" s="4"/>
      <c r="L1977" s="4" t="s">
        <v>8856</v>
      </c>
      <c r="M1977" s="4" t="s">
        <v>48</v>
      </c>
      <c r="N1977" s="4" t="s">
        <v>5</v>
      </c>
      <c r="O1977" s="4"/>
      <c r="P1977" s="4"/>
      <c r="Q1977" s="4"/>
      <c r="R1977" s="4"/>
      <c r="S1977" s="4"/>
      <c r="T1977" s="4"/>
      <c r="U1977" s="4"/>
      <c r="V1977" s="4"/>
      <c r="W1977" s="4"/>
      <c r="X1977" s="4"/>
      <c r="Y1977" s="4"/>
      <c r="Z1977" s="4"/>
      <c r="AA1977" s="4">
        <v>1972.0</v>
      </c>
      <c r="AB1977" s="4" t="s">
        <v>48</v>
      </c>
      <c r="AC1977" s="4"/>
      <c r="AD1977" s="4"/>
      <c r="AE1977" s="4"/>
      <c r="AF1977" s="4"/>
      <c r="AG1977" s="4"/>
      <c r="AH1977" s="4"/>
      <c r="AI1977" s="4"/>
      <c r="AJ1977" s="4"/>
      <c r="AK1977" s="4"/>
      <c r="AL1977" s="4"/>
      <c r="AM1977" s="4"/>
      <c r="AN1977" s="4"/>
      <c r="AO1977" s="4"/>
      <c r="AP1977" s="4" t="str">
        <f>VLOOKUP(AA1978,[1]Trộn!AA1977:AB4969,2,FALSE)</f>
        <v>#ERROR!</v>
      </c>
      <c r="AQ1977" s="4"/>
      <c r="AR1977" s="4"/>
      <c r="AS1977" s="4"/>
      <c r="AT1977" s="4"/>
      <c r="AU1977" s="4"/>
      <c r="AV1977" s="4"/>
      <c r="AW1977" s="4"/>
      <c r="AX1977" s="4"/>
      <c r="AY1977" s="4"/>
      <c r="AZ1977" s="4"/>
      <c r="BA1977" s="4"/>
      <c r="BB1977" s="4"/>
      <c r="BC1977" s="4"/>
      <c r="BD1977" s="4"/>
      <c r="BE1977" s="4"/>
      <c r="BF1977" s="4"/>
      <c r="BG1977" s="4"/>
      <c r="BH1977" s="4"/>
      <c r="BI1977" s="4"/>
      <c r="BJ1977" s="4"/>
      <c r="BK1977" s="4"/>
      <c r="BL1977" s="4"/>
      <c r="BM1977" s="4"/>
      <c r="BN1977" s="4"/>
      <c r="BO1977" s="4"/>
      <c r="BP1977" s="4"/>
      <c r="BQ1977" s="4"/>
      <c r="BR1977" s="4"/>
      <c r="BS1977" s="4"/>
      <c r="BT1977" s="4"/>
      <c r="BU1977" s="4"/>
      <c r="BV1977" s="4"/>
      <c r="BW1977" s="4"/>
      <c r="BX1977" s="4"/>
      <c r="BY1977" s="4"/>
      <c r="BZ1977" s="4"/>
      <c r="CA1977" s="4"/>
      <c r="CB1977" s="4"/>
      <c r="CC1977" s="4"/>
      <c r="CD1977" s="4"/>
      <c r="CE1977" s="4"/>
      <c r="CF1977" s="4"/>
      <c r="CG1977" s="4"/>
      <c r="CH1977" s="4"/>
      <c r="CI1977" s="4"/>
      <c r="CJ1977" s="4"/>
      <c r="CK1977" s="4"/>
      <c r="CL1977" s="4"/>
      <c r="CM1977" s="4"/>
    </row>
    <row r="1978" ht="14.25" customHeight="1">
      <c r="A1978" s="1" t="str">
        <f t="shared" si="364"/>
        <v/>
      </c>
      <c r="B1978" s="3" t="str">
        <f t="shared" si="365"/>
        <v/>
      </c>
      <c r="C1978" s="4" t="s">
        <v>8856</v>
      </c>
      <c r="D1978" s="4"/>
      <c r="E1978" s="4"/>
      <c r="F1978" s="4"/>
      <c r="G1978" s="4"/>
      <c r="H1978" s="4"/>
      <c r="I1978" s="4"/>
      <c r="J1978" s="4" t="s">
        <v>8631</v>
      </c>
      <c r="K1978" s="4"/>
      <c r="L1978" s="4" t="s">
        <v>8856</v>
      </c>
      <c r="M1978" s="4"/>
      <c r="N1978" s="4"/>
      <c r="O1978" s="4"/>
      <c r="P1978" s="4"/>
      <c r="Q1978" s="4"/>
      <c r="R1978" s="4" t="s">
        <v>150</v>
      </c>
      <c r="S1978" s="4" t="s">
        <v>150</v>
      </c>
      <c r="T1978" s="4" t="s">
        <v>150</v>
      </c>
      <c r="U1978" s="4" t="s">
        <v>150</v>
      </c>
      <c r="V1978" s="4" t="s">
        <v>150</v>
      </c>
      <c r="W1978" s="4" t="s">
        <v>150</v>
      </c>
      <c r="X1978" s="4" t="s">
        <v>150</v>
      </c>
      <c r="Y1978" s="4"/>
      <c r="Z1978" s="4"/>
      <c r="AA1978" s="4">
        <v>1973.0</v>
      </c>
      <c r="AB1978" s="4" t="s">
        <v>48</v>
      </c>
      <c r="AC1978" s="4"/>
      <c r="AD1978" s="4"/>
      <c r="AE1978" s="4"/>
      <c r="AF1978" s="4"/>
      <c r="AG1978" s="4"/>
      <c r="AH1978" s="4"/>
      <c r="AI1978" s="4"/>
      <c r="AJ1978" s="4"/>
      <c r="AK1978" s="4"/>
      <c r="AL1978" s="4"/>
      <c r="AM1978" s="4"/>
      <c r="AN1978" s="4"/>
      <c r="AO1978" s="4"/>
      <c r="AP1978" s="4" t="str">
        <f>VLOOKUP(AA1979,[1]Trộn!AA1978:AB4970,2,FALSE)</f>
        <v>#ERROR!</v>
      </c>
      <c r="AQ1978" s="4"/>
      <c r="AR1978" s="4"/>
      <c r="AS1978" s="4"/>
      <c r="AT1978" s="4"/>
      <c r="AU1978" s="4"/>
      <c r="AV1978" s="4"/>
      <c r="AW1978" s="4"/>
      <c r="AX1978" s="4"/>
      <c r="AY1978" s="4"/>
      <c r="AZ1978" s="4"/>
      <c r="BA1978" s="4"/>
      <c r="BB1978" s="4"/>
      <c r="BC1978" s="4"/>
      <c r="BD1978" s="4"/>
      <c r="BE1978" s="4"/>
      <c r="BF1978" s="4"/>
      <c r="BG1978" s="4"/>
      <c r="BH1978" s="4"/>
      <c r="BI1978" s="4"/>
      <c r="BJ1978" s="4"/>
      <c r="BK1978" s="4"/>
      <c r="BL1978" s="4"/>
      <c r="BM1978" s="4"/>
      <c r="BN1978" s="4"/>
      <c r="BO1978" s="4"/>
      <c r="BP1978" s="4"/>
      <c r="BQ1978" s="4"/>
      <c r="BR1978" s="4"/>
      <c r="BS1978" s="4"/>
      <c r="BT1978" s="4"/>
      <c r="BU1978" s="4"/>
      <c r="BV1978" s="4"/>
      <c r="BW1978" s="4"/>
      <c r="BX1978" s="4"/>
      <c r="BY1978" s="4"/>
      <c r="BZ1978" s="4"/>
      <c r="CA1978" s="4"/>
      <c r="CB1978" s="4"/>
      <c r="CC1978" s="4"/>
      <c r="CD1978" s="4"/>
      <c r="CE1978" s="4"/>
      <c r="CF1978" s="4"/>
      <c r="CG1978" s="4"/>
      <c r="CH1978" s="4"/>
      <c r="CI1978" s="4"/>
      <c r="CJ1978" s="4"/>
      <c r="CK1978" s="4"/>
      <c r="CL1978" s="4"/>
      <c r="CM1978" s="4"/>
    </row>
    <row r="1979" ht="14.25" customHeight="1">
      <c r="A1979" s="1" t="str">
        <f t="shared" si="364"/>
        <v/>
      </c>
      <c r="B1979" s="3" t="str">
        <f t="shared" si="365"/>
        <v>Tự do chọn</v>
      </c>
      <c r="C1979" s="4" t="s">
        <v>8857</v>
      </c>
      <c r="D1979" s="4"/>
      <c r="E1979" s="4"/>
      <c r="F1979" s="4"/>
      <c r="G1979" s="4"/>
      <c r="H1979" s="4"/>
      <c r="I1979" s="4"/>
      <c r="J1979" s="4" t="s">
        <v>8631</v>
      </c>
      <c r="K1979" s="4"/>
      <c r="L1979" s="4" t="s">
        <v>8857</v>
      </c>
      <c r="M1979" s="4" t="s">
        <v>48</v>
      </c>
      <c r="N1979" s="4" t="s">
        <v>5</v>
      </c>
      <c r="O1979" s="4"/>
      <c r="P1979" s="4"/>
      <c r="Q1979" s="4"/>
      <c r="R1979" s="4"/>
      <c r="S1979" s="4"/>
      <c r="T1979" s="4"/>
      <c r="U1979" s="4"/>
      <c r="V1979" s="4"/>
      <c r="W1979" s="4"/>
      <c r="X1979" s="4"/>
      <c r="Y1979" s="4"/>
      <c r="Z1979" s="4"/>
      <c r="AA1979" s="4">
        <v>1974.0</v>
      </c>
      <c r="AB1979" s="4" t="s">
        <v>48</v>
      </c>
      <c r="AC1979" s="4"/>
      <c r="AD1979" s="4"/>
      <c r="AE1979" s="4"/>
      <c r="AF1979" s="4"/>
      <c r="AG1979" s="4"/>
      <c r="AH1979" s="4"/>
      <c r="AI1979" s="4"/>
      <c r="AJ1979" s="4"/>
      <c r="AK1979" s="4"/>
      <c r="AL1979" s="4"/>
      <c r="AM1979" s="4"/>
      <c r="AN1979" s="4"/>
      <c r="AO1979" s="4"/>
      <c r="AP1979" s="4" t="str">
        <f>VLOOKUP(AA1980,[1]Trộn!AA1979:AB4971,2,FALSE)</f>
        <v>#ERROR!</v>
      </c>
      <c r="AQ1979" s="4"/>
      <c r="AR1979" s="4"/>
      <c r="AS1979" s="4"/>
      <c r="AT1979" s="4"/>
      <c r="AU1979" s="4"/>
      <c r="AV1979" s="4"/>
      <c r="AW1979" s="4"/>
      <c r="AX1979" s="4"/>
      <c r="AY1979" s="4"/>
      <c r="AZ1979" s="4"/>
      <c r="BA1979" s="4"/>
      <c r="BB1979" s="4"/>
      <c r="BC1979" s="4"/>
      <c r="BD1979" s="4"/>
      <c r="BE1979" s="4"/>
      <c r="BF1979" s="4"/>
      <c r="BG1979" s="4"/>
      <c r="BH1979" s="4"/>
      <c r="BI1979" s="4"/>
      <c r="BJ1979" s="4"/>
      <c r="BK1979" s="4"/>
      <c r="BL1979" s="4"/>
      <c r="BM1979" s="4"/>
      <c r="BN1979" s="4"/>
      <c r="BO1979" s="4"/>
      <c r="BP1979" s="4"/>
      <c r="BQ1979" s="4"/>
      <c r="BR1979" s="4"/>
      <c r="BS1979" s="4"/>
      <c r="BT1979" s="4"/>
      <c r="BU1979" s="4"/>
      <c r="BV1979" s="4"/>
      <c r="BW1979" s="4"/>
      <c r="BX1979" s="4"/>
      <c r="BY1979" s="4"/>
      <c r="BZ1979" s="4"/>
      <c r="CA1979" s="4"/>
      <c r="CB1979" s="4"/>
      <c r="CC1979" s="4"/>
      <c r="CD1979" s="4"/>
      <c r="CE1979" s="4"/>
      <c r="CF1979" s="4"/>
      <c r="CG1979" s="4"/>
      <c r="CH1979" s="4"/>
      <c r="CI1979" s="4"/>
      <c r="CJ1979" s="4"/>
      <c r="CK1979" s="4"/>
      <c r="CL1979" s="4"/>
      <c r="CM1979" s="4"/>
    </row>
    <row r="1980" ht="14.25" customHeight="1">
      <c r="A1980" s="1" t="str">
        <f t="shared" si="364"/>
        <v/>
      </c>
      <c r="B1980" s="3" t="str">
        <f t="shared" si="365"/>
        <v/>
      </c>
      <c r="C1980" s="4" t="s">
        <v>8857</v>
      </c>
      <c r="D1980" s="4"/>
      <c r="E1980" s="4"/>
      <c r="F1980" s="4"/>
      <c r="G1980" s="4"/>
      <c r="H1980" s="4"/>
      <c r="I1980" s="4"/>
      <c r="J1980" s="4" t="s">
        <v>8631</v>
      </c>
      <c r="K1980" s="4"/>
      <c r="L1980" s="4" t="s">
        <v>8857</v>
      </c>
      <c r="M1980" s="4"/>
      <c r="N1980" s="4"/>
      <c r="O1980" s="4"/>
      <c r="P1980" s="4"/>
      <c r="Q1980" s="4"/>
      <c r="R1980" s="4" t="s">
        <v>150</v>
      </c>
      <c r="S1980" s="4" t="s">
        <v>150</v>
      </c>
      <c r="T1980" s="4" t="s">
        <v>150</v>
      </c>
      <c r="U1980" s="4" t="s">
        <v>150</v>
      </c>
      <c r="V1980" s="4" t="s">
        <v>150</v>
      </c>
      <c r="W1980" s="4" t="s">
        <v>150</v>
      </c>
      <c r="X1980" s="4" t="s">
        <v>150</v>
      </c>
      <c r="Y1980" s="4"/>
      <c r="Z1980" s="4"/>
      <c r="AA1980" s="4">
        <v>1975.0</v>
      </c>
      <c r="AB1980" s="4" t="s">
        <v>48</v>
      </c>
      <c r="AC1980" s="4"/>
      <c r="AD1980" s="4"/>
      <c r="AE1980" s="4"/>
      <c r="AF1980" s="4"/>
      <c r="AG1980" s="4"/>
      <c r="AH1980" s="4"/>
      <c r="AI1980" s="4"/>
      <c r="AJ1980" s="4"/>
      <c r="AK1980" s="4"/>
      <c r="AL1980" s="4"/>
      <c r="AM1980" s="4"/>
      <c r="AN1980" s="4"/>
      <c r="AO1980" s="4"/>
      <c r="AP1980" s="4" t="str">
        <f>VLOOKUP(AA1981,[1]Trộn!AA1980:AB4972,2,FALSE)</f>
        <v>#ERROR!</v>
      </c>
      <c r="AQ1980" s="4"/>
      <c r="AR1980" s="4"/>
      <c r="AS1980" s="4"/>
      <c r="AT1980" s="4"/>
      <c r="AU1980" s="4"/>
      <c r="AV1980" s="4"/>
      <c r="AW1980" s="4"/>
      <c r="AX1980" s="4"/>
      <c r="AY1980" s="4"/>
      <c r="AZ1980" s="4"/>
      <c r="BA1980" s="4"/>
      <c r="BB1980" s="4"/>
      <c r="BC1980" s="4"/>
      <c r="BD1980" s="4"/>
      <c r="BE1980" s="4"/>
      <c r="BF1980" s="4"/>
      <c r="BG1980" s="4"/>
      <c r="BH1980" s="4"/>
      <c r="BI1980" s="4"/>
      <c r="BJ1980" s="4"/>
      <c r="BK1980" s="4"/>
      <c r="BL1980" s="4"/>
      <c r="BM1980" s="4"/>
      <c r="BN1980" s="4"/>
      <c r="BO1980" s="4"/>
      <c r="BP1980" s="4"/>
      <c r="BQ1980" s="4"/>
      <c r="BR1980" s="4"/>
      <c r="BS1980" s="4"/>
      <c r="BT1980" s="4"/>
      <c r="BU1980" s="4"/>
      <c r="BV1980" s="4"/>
      <c r="BW1980" s="4"/>
      <c r="BX1980" s="4"/>
      <c r="BY1980" s="4"/>
      <c r="BZ1980" s="4"/>
      <c r="CA1980" s="4"/>
      <c r="CB1980" s="4"/>
      <c r="CC1980" s="4"/>
      <c r="CD1980" s="4"/>
      <c r="CE1980" s="4"/>
      <c r="CF1980" s="4"/>
      <c r="CG1980" s="4"/>
      <c r="CH1980" s="4"/>
      <c r="CI1980" s="4"/>
      <c r="CJ1980" s="4"/>
      <c r="CK1980" s="4"/>
      <c r="CL1980" s="4"/>
      <c r="CM1980" s="4"/>
    </row>
    <row r="1981" ht="14.25" customHeight="1">
      <c r="A1981" s="1" t="str">
        <f t="shared" si="364"/>
        <v/>
      </c>
      <c r="B1981" s="3" t="str">
        <f t="shared" si="365"/>
        <v>Tự do chọn</v>
      </c>
      <c r="C1981" s="4" t="s">
        <v>8858</v>
      </c>
      <c r="D1981" s="4"/>
      <c r="E1981" s="4"/>
      <c r="F1981" s="4"/>
      <c r="G1981" s="4"/>
      <c r="H1981" s="4"/>
      <c r="I1981" s="4"/>
      <c r="J1981" s="4" t="s">
        <v>8631</v>
      </c>
      <c r="K1981" s="4"/>
      <c r="L1981" s="4" t="s">
        <v>8858</v>
      </c>
      <c r="M1981" s="4" t="s">
        <v>48</v>
      </c>
      <c r="N1981" s="4" t="s">
        <v>5</v>
      </c>
      <c r="O1981" s="4"/>
      <c r="P1981" s="4"/>
      <c r="Q1981" s="4"/>
      <c r="R1981" s="4"/>
      <c r="S1981" s="4"/>
      <c r="T1981" s="4"/>
      <c r="U1981" s="4"/>
      <c r="V1981" s="4"/>
      <c r="W1981" s="4"/>
      <c r="X1981" s="4"/>
      <c r="Y1981" s="4"/>
      <c r="Z1981" s="4"/>
      <c r="AA1981" s="4">
        <v>1976.0</v>
      </c>
      <c r="AB1981" s="4" t="s">
        <v>48</v>
      </c>
      <c r="AC1981" s="4"/>
      <c r="AD1981" s="4"/>
      <c r="AE1981" s="4"/>
      <c r="AF1981" s="4"/>
      <c r="AG1981" s="4"/>
      <c r="AH1981" s="4"/>
      <c r="AI1981" s="4"/>
      <c r="AJ1981" s="4"/>
      <c r="AK1981" s="4"/>
      <c r="AL1981" s="4"/>
      <c r="AM1981" s="4"/>
      <c r="AN1981" s="4"/>
      <c r="AO1981" s="4"/>
      <c r="AP1981" s="4" t="str">
        <f>VLOOKUP(AA1982,[1]Trộn!AA1981:AB4973,2,FALSE)</f>
        <v>#ERROR!</v>
      </c>
      <c r="AQ1981" s="4"/>
      <c r="AR1981" s="4"/>
      <c r="AS1981" s="4"/>
      <c r="AT1981" s="4"/>
      <c r="AU1981" s="4"/>
      <c r="AV1981" s="4"/>
      <c r="AW1981" s="4"/>
      <c r="AX1981" s="4"/>
      <c r="AY1981" s="4"/>
      <c r="AZ1981" s="4"/>
      <c r="BA1981" s="4"/>
      <c r="BB1981" s="4"/>
      <c r="BC1981" s="4"/>
      <c r="BD1981" s="4"/>
      <c r="BE1981" s="4"/>
      <c r="BF1981" s="4"/>
      <c r="BG1981" s="4"/>
      <c r="BH1981" s="4"/>
      <c r="BI1981" s="4"/>
      <c r="BJ1981" s="4"/>
      <c r="BK1981" s="4"/>
      <c r="BL1981" s="4"/>
      <c r="BM1981" s="4"/>
      <c r="BN1981" s="4"/>
      <c r="BO1981" s="4"/>
      <c r="BP1981" s="4"/>
      <c r="BQ1981" s="4"/>
      <c r="BR1981" s="4"/>
      <c r="BS1981" s="4"/>
      <c r="BT1981" s="4"/>
      <c r="BU1981" s="4"/>
      <c r="BV1981" s="4"/>
      <c r="BW1981" s="4"/>
      <c r="BX1981" s="4"/>
      <c r="BY1981" s="4"/>
      <c r="BZ1981" s="4"/>
      <c r="CA1981" s="4"/>
      <c r="CB1981" s="4"/>
      <c r="CC1981" s="4"/>
      <c r="CD1981" s="4"/>
      <c r="CE1981" s="4"/>
      <c r="CF1981" s="4"/>
      <c r="CG1981" s="4"/>
      <c r="CH1981" s="4"/>
      <c r="CI1981" s="4"/>
      <c r="CJ1981" s="4"/>
      <c r="CK1981" s="4"/>
      <c r="CL1981" s="4"/>
      <c r="CM1981" s="4"/>
    </row>
    <row r="1982" ht="14.25" customHeight="1">
      <c r="A1982" s="1" t="str">
        <f t="shared" si="364"/>
        <v/>
      </c>
      <c r="B1982" s="3" t="str">
        <f t="shared" si="365"/>
        <v/>
      </c>
      <c r="C1982" s="4" t="s">
        <v>8858</v>
      </c>
      <c r="D1982" s="4"/>
      <c r="E1982" s="4"/>
      <c r="F1982" s="4"/>
      <c r="G1982" s="4"/>
      <c r="H1982" s="4"/>
      <c r="I1982" s="4"/>
      <c r="J1982" s="4" t="s">
        <v>8631</v>
      </c>
      <c r="K1982" s="4"/>
      <c r="L1982" s="4" t="s">
        <v>8858</v>
      </c>
      <c r="M1982" s="4"/>
      <c r="N1982" s="4"/>
      <c r="O1982" s="4"/>
      <c r="P1982" s="4"/>
      <c r="Q1982" s="4"/>
      <c r="R1982" s="4" t="s">
        <v>150</v>
      </c>
      <c r="S1982" s="4" t="s">
        <v>150</v>
      </c>
      <c r="T1982" s="4" t="s">
        <v>150</v>
      </c>
      <c r="U1982" s="4" t="s">
        <v>150</v>
      </c>
      <c r="V1982" s="4" t="s">
        <v>150</v>
      </c>
      <c r="W1982" s="4" t="s">
        <v>150</v>
      </c>
      <c r="X1982" s="4" t="s">
        <v>150</v>
      </c>
      <c r="Y1982" s="4"/>
      <c r="Z1982" s="4"/>
      <c r="AA1982" s="4">
        <v>1977.0</v>
      </c>
      <c r="AB1982" s="4" t="s">
        <v>48</v>
      </c>
      <c r="AC1982" s="4"/>
      <c r="AD1982" s="4"/>
      <c r="AE1982" s="4"/>
      <c r="AF1982" s="4"/>
      <c r="AG1982" s="4"/>
      <c r="AH1982" s="4"/>
      <c r="AI1982" s="4"/>
      <c r="AJ1982" s="4"/>
      <c r="AK1982" s="4"/>
      <c r="AL1982" s="4"/>
      <c r="AM1982" s="4"/>
      <c r="AN1982" s="4"/>
      <c r="AO1982" s="4"/>
      <c r="AP1982" s="4" t="str">
        <f>VLOOKUP(AA1983,[1]Trộn!AA1982:AB4974,2,FALSE)</f>
        <v>#ERROR!</v>
      </c>
      <c r="AQ1982" s="4"/>
      <c r="AR1982" s="4"/>
      <c r="AS1982" s="4"/>
      <c r="AT1982" s="4"/>
      <c r="AU1982" s="4"/>
      <c r="AV1982" s="4"/>
      <c r="AW1982" s="4"/>
      <c r="AX1982" s="4"/>
      <c r="AY1982" s="4"/>
      <c r="AZ1982" s="4"/>
      <c r="BA1982" s="4"/>
      <c r="BB1982" s="4"/>
      <c r="BC1982" s="4"/>
      <c r="BD1982" s="4"/>
      <c r="BE1982" s="4"/>
      <c r="BF1982" s="4"/>
      <c r="BG1982" s="4"/>
      <c r="BH1982" s="4"/>
      <c r="BI1982" s="4"/>
      <c r="BJ1982" s="4"/>
      <c r="BK1982" s="4"/>
      <c r="BL1982" s="4"/>
      <c r="BM1982" s="4"/>
      <c r="BN1982" s="4"/>
      <c r="BO1982" s="4"/>
      <c r="BP1982" s="4"/>
      <c r="BQ1982" s="4"/>
      <c r="BR1982" s="4"/>
      <c r="BS1982" s="4"/>
      <c r="BT1982" s="4"/>
      <c r="BU1982" s="4"/>
      <c r="BV1982" s="4"/>
      <c r="BW1982" s="4"/>
      <c r="BX1982" s="4"/>
      <c r="BY1982" s="4"/>
      <c r="BZ1982" s="4"/>
      <c r="CA1982" s="4"/>
      <c r="CB1982" s="4"/>
      <c r="CC1982" s="4"/>
      <c r="CD1982" s="4"/>
      <c r="CE1982" s="4"/>
      <c r="CF1982" s="4"/>
      <c r="CG1982" s="4"/>
      <c r="CH1982" s="4"/>
      <c r="CI1982" s="4"/>
      <c r="CJ1982" s="4"/>
      <c r="CK1982" s="4"/>
      <c r="CL1982" s="4"/>
      <c r="CM1982" s="4"/>
    </row>
    <row r="1983" ht="14.25" customHeight="1">
      <c r="A1983" s="1" t="str">
        <f t="shared" si="364"/>
        <v>OK</v>
      </c>
      <c r="B1983" s="3" t="str">
        <f t="shared" si="365"/>
        <v>OK</v>
      </c>
      <c r="C1983" s="4" t="s">
        <v>8865</v>
      </c>
      <c r="D1983" s="4"/>
      <c r="E1983" s="4"/>
      <c r="F1983" s="4"/>
      <c r="G1983" s="4"/>
      <c r="H1983" s="4"/>
      <c r="I1983" s="4"/>
      <c r="J1983" s="4" t="s">
        <v>8631</v>
      </c>
      <c r="K1983" s="4"/>
      <c r="L1983" s="4" t="s">
        <v>8865</v>
      </c>
      <c r="M1983" s="4" t="s">
        <v>48</v>
      </c>
      <c r="N1983" s="4" t="s">
        <v>5</v>
      </c>
      <c r="O1983" s="4" t="s">
        <v>135</v>
      </c>
      <c r="P1983" s="4" t="s">
        <v>1422</v>
      </c>
      <c r="Q1983" s="4"/>
      <c r="R1983" s="4" t="s">
        <v>8867</v>
      </c>
      <c r="S1983" s="4" t="s">
        <v>1524</v>
      </c>
      <c r="T1983" s="4" t="s">
        <v>1525</v>
      </c>
      <c r="U1983" s="4" t="s">
        <v>8869</v>
      </c>
      <c r="V1983" s="4" t="s">
        <v>1660</v>
      </c>
      <c r="W1983" s="4" t="s">
        <v>8871</v>
      </c>
      <c r="X1983" s="4" t="s">
        <v>99</v>
      </c>
      <c r="Y1983" s="4" t="s">
        <v>8874</v>
      </c>
      <c r="Z1983" s="4"/>
      <c r="AA1983" s="4">
        <v>1978.0</v>
      </c>
      <c r="AB1983" s="4" t="s">
        <v>48</v>
      </c>
      <c r="AC1983" s="4"/>
      <c r="AD1983" s="4"/>
      <c r="AE1983" s="4"/>
      <c r="AF1983" s="4"/>
      <c r="AG1983" s="4"/>
      <c r="AH1983" s="4"/>
      <c r="AI1983" s="4"/>
      <c r="AJ1983" s="4"/>
      <c r="AK1983" s="4"/>
      <c r="AL1983" s="4"/>
      <c r="AM1983" s="4"/>
      <c r="AN1983" s="4"/>
      <c r="AO1983" s="4"/>
      <c r="AP1983" s="4" t="str">
        <f>VLOOKUP(AA1984,[1]Trộn!AA1983:AB4975,2,FALSE)</f>
        <v>#ERROR!</v>
      </c>
      <c r="AQ1983" s="4"/>
      <c r="AR1983" s="4"/>
      <c r="AS1983" s="4"/>
      <c r="AT1983" s="4"/>
      <c r="AU1983" s="4"/>
      <c r="AV1983" s="4"/>
      <c r="AW1983" s="4"/>
      <c r="AX1983" s="4"/>
      <c r="AY1983" s="4"/>
      <c r="AZ1983" s="4"/>
      <c r="BA1983" s="4"/>
      <c r="BB1983" s="4"/>
      <c r="BC1983" s="4"/>
      <c r="BD1983" s="4"/>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c r="CL1983" s="4"/>
      <c r="CM1983" s="4"/>
    </row>
    <row r="1984" ht="14.25" customHeight="1">
      <c r="A1984" s="1" t="str">
        <f t="shared" si="364"/>
        <v/>
      </c>
      <c r="B1984" s="3" t="str">
        <f t="shared" si="365"/>
        <v/>
      </c>
      <c r="C1984" s="4" t="s">
        <v>8865</v>
      </c>
      <c r="D1984" s="4"/>
      <c r="E1984" s="4"/>
      <c r="F1984" s="4"/>
      <c r="G1984" s="4"/>
      <c r="H1984" s="4"/>
      <c r="I1984" s="4"/>
      <c r="J1984" s="4" t="s">
        <v>8631</v>
      </c>
      <c r="K1984" s="4"/>
      <c r="L1984" s="4" t="s">
        <v>8865</v>
      </c>
      <c r="M1984" s="4"/>
      <c r="N1984" s="4"/>
      <c r="O1984" s="4"/>
      <c r="P1984" s="4"/>
      <c r="Q1984" s="4"/>
      <c r="R1984" s="4" t="s">
        <v>150</v>
      </c>
      <c r="S1984" s="4" t="s">
        <v>150</v>
      </c>
      <c r="T1984" s="4" t="s">
        <v>150</v>
      </c>
      <c r="U1984" s="4" t="s">
        <v>150</v>
      </c>
      <c r="V1984" s="4" t="s">
        <v>150</v>
      </c>
      <c r="W1984" s="4" t="s">
        <v>150</v>
      </c>
      <c r="X1984" s="4" t="s">
        <v>150</v>
      </c>
      <c r="Y1984" s="4"/>
      <c r="Z1984" s="4"/>
      <c r="AA1984" s="4">
        <v>1979.0</v>
      </c>
      <c r="AB1984" s="4" t="s">
        <v>48</v>
      </c>
      <c r="AC1984" s="4"/>
      <c r="AD1984" s="4"/>
      <c r="AE1984" s="4"/>
      <c r="AF1984" s="4"/>
      <c r="AG1984" s="4"/>
      <c r="AH1984" s="4"/>
      <c r="AI1984" s="4"/>
      <c r="AJ1984" s="4"/>
      <c r="AK1984" s="4"/>
      <c r="AL1984" s="4"/>
      <c r="AM1984" s="4"/>
      <c r="AN1984" s="4"/>
      <c r="AO1984" s="4"/>
      <c r="AP1984" s="4" t="str">
        <f>VLOOKUP(AA1985,[1]Trộn!AA1984:AB4976,2,FALSE)</f>
        <v>#ERROR!</v>
      </c>
      <c r="AQ1984" s="4"/>
      <c r="AR1984" s="4"/>
      <c r="AS1984" s="4"/>
      <c r="AT1984" s="4"/>
      <c r="AU1984" s="4"/>
      <c r="AV1984" s="4"/>
      <c r="AW1984" s="4"/>
      <c r="AX1984" s="4"/>
      <c r="AY1984" s="4"/>
      <c r="AZ1984" s="4"/>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c r="CL1984" s="4"/>
      <c r="CM1984" s="4"/>
    </row>
    <row r="1985" ht="14.25" customHeight="1">
      <c r="A1985" s="1" t="str">
        <f t="shared" si="364"/>
        <v>OK</v>
      </c>
      <c r="B1985" s="3" t="str">
        <f t="shared" si="365"/>
        <v>OK</v>
      </c>
      <c r="C1985" s="4" t="s">
        <v>8877</v>
      </c>
      <c r="D1985" s="4"/>
      <c r="E1985" s="4"/>
      <c r="F1985" s="4"/>
      <c r="G1985" s="4"/>
      <c r="H1985" s="4"/>
      <c r="I1985" s="4"/>
      <c r="J1985" s="4" t="s">
        <v>8631</v>
      </c>
      <c r="K1985" s="4"/>
      <c r="L1985" s="4" t="s">
        <v>8877</v>
      </c>
      <c r="M1985" s="4" t="s">
        <v>48</v>
      </c>
      <c r="N1985" s="4" t="s">
        <v>5</v>
      </c>
      <c r="O1985" s="4" t="s">
        <v>125</v>
      </c>
      <c r="P1985" s="4" t="s">
        <v>4779</v>
      </c>
      <c r="Q1985" s="4"/>
      <c r="R1985" s="4" t="s">
        <v>8878</v>
      </c>
      <c r="S1985" s="4" t="s">
        <v>108</v>
      </c>
      <c r="T1985" s="4" t="s">
        <v>8879</v>
      </c>
      <c r="U1985" s="4" t="s">
        <v>8880</v>
      </c>
      <c r="V1985" s="4" t="s">
        <v>8881</v>
      </c>
      <c r="W1985" s="4" t="s">
        <v>8882</v>
      </c>
      <c r="X1985" s="4" t="s">
        <v>8883</v>
      </c>
      <c r="Y1985" s="4" t="s">
        <v>8884</v>
      </c>
      <c r="Z1985" s="4"/>
      <c r="AA1985" s="4">
        <v>1980.0</v>
      </c>
      <c r="AB1985" s="4" t="s">
        <v>48</v>
      </c>
      <c r="AC1985" s="4"/>
      <c r="AD1985" s="4"/>
      <c r="AE1985" s="4"/>
      <c r="AF1985" s="4"/>
      <c r="AG1985" s="4"/>
      <c r="AH1985" s="4"/>
      <c r="AI1985" s="4"/>
      <c r="AJ1985" s="4"/>
      <c r="AK1985" s="4"/>
      <c r="AL1985" s="4"/>
      <c r="AM1985" s="4"/>
      <c r="AN1985" s="4"/>
      <c r="AO1985" s="4"/>
      <c r="AP1985" s="4" t="str">
        <f>VLOOKUP(AA1986,[1]Trộn!AA1985:AB4977,2,FALSE)</f>
        <v>#ERROR!</v>
      </c>
      <c r="AQ1985" s="4"/>
      <c r="AR1985" s="4"/>
      <c r="AS1985" s="4"/>
      <c r="AT1985" s="4"/>
      <c r="AU1985" s="4"/>
      <c r="AV1985" s="4"/>
      <c r="AW1985" s="4"/>
      <c r="AX1985" s="4"/>
      <c r="AY1985" s="4"/>
      <c r="AZ1985" s="4"/>
      <c r="BA1985" s="4"/>
      <c r="BB1985" s="4"/>
      <c r="BC1985" s="4"/>
      <c r="BD1985" s="4"/>
      <c r="BE1985" s="4"/>
      <c r="BF1985" s="4"/>
      <c r="BG1985" s="4"/>
      <c r="BH1985" s="4"/>
      <c r="BI1985" s="4"/>
      <c r="BJ1985" s="4"/>
      <c r="BK1985" s="4"/>
      <c r="BL1985" s="4"/>
      <c r="BM1985" s="4"/>
      <c r="BN1985" s="4"/>
      <c r="BO1985" s="4"/>
      <c r="BP1985" s="4"/>
      <c r="BQ1985" s="4"/>
      <c r="BR1985" s="4"/>
      <c r="BS1985" s="4"/>
      <c r="BT1985" s="4"/>
      <c r="BU1985" s="4"/>
      <c r="BV1985" s="4"/>
      <c r="BW1985" s="4"/>
      <c r="BX1985" s="4"/>
      <c r="BY1985" s="4"/>
      <c r="BZ1985" s="4"/>
      <c r="CA1985" s="4"/>
      <c r="CB1985" s="4"/>
      <c r="CC1985" s="4"/>
      <c r="CD1985" s="4"/>
      <c r="CE1985" s="4"/>
      <c r="CF1985" s="4"/>
      <c r="CG1985" s="4"/>
      <c r="CH1985" s="4"/>
      <c r="CI1985" s="4"/>
      <c r="CJ1985" s="4"/>
      <c r="CK1985" s="4"/>
      <c r="CL1985" s="4"/>
      <c r="CM1985" s="4"/>
    </row>
    <row r="1986" ht="14.25" customHeight="1">
      <c r="A1986" s="1" t="str">
        <f t="shared" si="364"/>
        <v/>
      </c>
      <c r="B1986" s="3" t="str">
        <f t="shared" si="365"/>
        <v/>
      </c>
      <c r="C1986" s="4" t="s">
        <v>8877</v>
      </c>
      <c r="D1986" s="4"/>
      <c r="E1986" s="4"/>
      <c r="F1986" s="4"/>
      <c r="G1986" s="4"/>
      <c r="H1986" s="4"/>
      <c r="I1986" s="4"/>
      <c r="J1986" s="4" t="s">
        <v>8631</v>
      </c>
      <c r="K1986" s="4"/>
      <c r="L1986" s="4" t="s">
        <v>8877</v>
      </c>
      <c r="M1986" s="4"/>
      <c r="N1986" s="4"/>
      <c r="O1986" s="4"/>
      <c r="P1986" s="4"/>
      <c r="Q1986" s="4"/>
      <c r="R1986" s="4" t="s">
        <v>150</v>
      </c>
      <c r="S1986" s="4" t="s">
        <v>150</v>
      </c>
      <c r="T1986" s="4" t="s">
        <v>150</v>
      </c>
      <c r="U1986" s="4" t="s">
        <v>150</v>
      </c>
      <c r="V1986" s="4" t="s">
        <v>150</v>
      </c>
      <c r="W1986" s="4" t="s">
        <v>150</v>
      </c>
      <c r="X1986" s="4" t="s">
        <v>150</v>
      </c>
      <c r="Y1986" s="4"/>
      <c r="Z1986" s="4"/>
      <c r="AA1986" s="4">
        <v>1981.0</v>
      </c>
      <c r="AB1986" s="4" t="s">
        <v>48</v>
      </c>
      <c r="AC1986" s="4"/>
      <c r="AD1986" s="4"/>
      <c r="AE1986" s="4"/>
      <c r="AF1986" s="4"/>
      <c r="AG1986" s="4"/>
      <c r="AH1986" s="4"/>
      <c r="AI1986" s="4"/>
      <c r="AJ1986" s="4"/>
      <c r="AK1986" s="4"/>
      <c r="AL1986" s="4"/>
      <c r="AM1986" s="4"/>
      <c r="AN1986" s="4"/>
      <c r="AO1986" s="4"/>
      <c r="AP1986" s="4" t="str">
        <f>VLOOKUP(AA1987,[1]Trộn!AA1986:AB4978,2,FALSE)</f>
        <v>#ERROR!</v>
      </c>
      <c r="AQ1986" s="4"/>
      <c r="AR1986" s="4"/>
      <c r="AS1986" s="4"/>
      <c r="AT1986" s="4"/>
      <c r="AU1986" s="4"/>
      <c r="AV1986" s="4"/>
      <c r="AW1986" s="4"/>
      <c r="AX1986" s="4"/>
      <c r="AY1986" s="4"/>
      <c r="AZ1986" s="4"/>
      <c r="BA1986" s="4"/>
      <c r="BB1986" s="4"/>
      <c r="BC1986" s="4"/>
      <c r="BD1986" s="4"/>
      <c r="BE1986" s="4"/>
      <c r="BF1986" s="4"/>
      <c r="BG1986" s="4"/>
      <c r="BH1986" s="4"/>
      <c r="BI1986" s="4"/>
      <c r="BJ1986" s="4"/>
      <c r="BK1986" s="4"/>
      <c r="BL1986" s="4"/>
      <c r="BM1986" s="4"/>
      <c r="BN1986" s="4"/>
      <c r="BO1986" s="4"/>
      <c r="BP1986" s="4"/>
      <c r="BQ1986" s="4"/>
      <c r="BR1986" s="4"/>
      <c r="BS1986" s="4"/>
      <c r="BT1986" s="4"/>
      <c r="BU1986" s="4"/>
      <c r="BV1986" s="4"/>
      <c r="BW1986" s="4"/>
      <c r="BX1986" s="4"/>
      <c r="BY1986" s="4"/>
      <c r="BZ1986" s="4"/>
      <c r="CA1986" s="4"/>
      <c r="CB1986" s="4"/>
      <c r="CC1986" s="4"/>
      <c r="CD1986" s="4"/>
      <c r="CE1986" s="4"/>
      <c r="CF1986" s="4"/>
      <c r="CG1986" s="4"/>
      <c r="CH1986" s="4"/>
      <c r="CI1986" s="4"/>
      <c r="CJ1986" s="4"/>
      <c r="CK1986" s="4"/>
      <c r="CL1986" s="4"/>
      <c r="CM1986" s="4"/>
    </row>
    <row r="1987" ht="14.25" customHeight="1">
      <c r="A1987" s="1" t="str">
        <f t="shared" si="364"/>
        <v>OK</v>
      </c>
      <c r="B1987" s="3" t="str">
        <f t="shared" si="365"/>
        <v>OK</v>
      </c>
      <c r="C1987" s="4" t="s">
        <v>8888</v>
      </c>
      <c r="D1987" s="4"/>
      <c r="E1987" s="4"/>
      <c r="F1987" s="4"/>
      <c r="G1987" s="4"/>
      <c r="H1987" s="4"/>
      <c r="I1987" s="4"/>
      <c r="J1987" s="4" t="s">
        <v>8631</v>
      </c>
      <c r="K1987" s="4"/>
      <c r="L1987" s="4" t="s">
        <v>8888</v>
      </c>
      <c r="M1987" s="4" t="s">
        <v>48</v>
      </c>
      <c r="N1987" s="4" t="s">
        <v>5</v>
      </c>
      <c r="O1987" s="4" t="s">
        <v>125</v>
      </c>
      <c r="P1987" s="4" t="s">
        <v>4779</v>
      </c>
      <c r="Q1987" s="4"/>
      <c r="R1987" s="4" t="s">
        <v>8889</v>
      </c>
      <c r="S1987" s="4" t="s">
        <v>6091</v>
      </c>
      <c r="T1987" s="4" t="s">
        <v>8890</v>
      </c>
      <c r="U1987" s="4" t="s">
        <v>5840</v>
      </c>
      <c r="V1987" s="4" t="s">
        <v>8891</v>
      </c>
      <c r="W1987" s="4" t="s">
        <v>8892</v>
      </c>
      <c r="X1987" s="4" t="s">
        <v>1100</v>
      </c>
      <c r="Y1987" s="4" t="s">
        <v>8893</v>
      </c>
      <c r="Z1987" s="4"/>
      <c r="AA1987" s="4">
        <v>1982.0</v>
      </c>
      <c r="AB1987" s="4" t="s">
        <v>48</v>
      </c>
      <c r="AC1987" s="4"/>
      <c r="AD1987" s="4"/>
      <c r="AE1987" s="4"/>
      <c r="AF1987" s="4"/>
      <c r="AG1987" s="4"/>
      <c r="AH1987" s="4"/>
      <c r="AI1987" s="4"/>
      <c r="AJ1987" s="4"/>
      <c r="AK1987" s="4"/>
      <c r="AL1987" s="4"/>
      <c r="AM1987" s="4"/>
      <c r="AN1987" s="4"/>
      <c r="AO1987" s="4"/>
      <c r="AP1987" s="4" t="str">
        <f>VLOOKUP(AA1988,[1]Trộn!AA1987:AB4979,2,FALSE)</f>
        <v>#ERROR!</v>
      </c>
      <c r="AQ1987" s="4"/>
      <c r="AR1987" s="4"/>
      <c r="AS1987" s="4"/>
      <c r="AT1987" s="4"/>
      <c r="AU1987" s="4"/>
      <c r="AV1987" s="4"/>
      <c r="AW1987" s="4"/>
      <c r="AX1987" s="4"/>
      <c r="AY1987" s="4"/>
      <c r="AZ1987" s="4"/>
      <c r="BA1987" s="4"/>
      <c r="BB1987" s="4"/>
      <c r="BC1987" s="4"/>
      <c r="BD1987" s="4"/>
      <c r="BE1987" s="4"/>
      <c r="BF1987" s="4"/>
      <c r="BG1987" s="4"/>
      <c r="BH1987" s="4"/>
      <c r="BI1987" s="4"/>
      <c r="BJ1987" s="4"/>
      <c r="BK1987" s="4"/>
      <c r="BL1987" s="4"/>
      <c r="BM1987" s="4"/>
      <c r="BN1987" s="4"/>
      <c r="BO1987" s="4"/>
      <c r="BP1987" s="4"/>
      <c r="BQ1987" s="4"/>
      <c r="BR1987" s="4"/>
      <c r="BS1987" s="4"/>
      <c r="BT1987" s="4"/>
      <c r="BU1987" s="4"/>
      <c r="BV1987" s="4"/>
      <c r="BW1987" s="4"/>
      <c r="BX1987" s="4"/>
      <c r="BY1987" s="4"/>
      <c r="BZ1987" s="4"/>
      <c r="CA1987" s="4"/>
      <c r="CB1987" s="4"/>
      <c r="CC1987" s="4"/>
      <c r="CD1987" s="4"/>
      <c r="CE1987" s="4"/>
      <c r="CF1987" s="4"/>
      <c r="CG1987" s="4"/>
      <c r="CH1987" s="4"/>
      <c r="CI1987" s="4"/>
      <c r="CJ1987" s="4"/>
      <c r="CK1987" s="4"/>
      <c r="CL1987" s="4"/>
      <c r="CM1987" s="4"/>
    </row>
    <row r="1988" ht="14.25" customHeight="1">
      <c r="A1988" s="1" t="str">
        <f t="shared" si="364"/>
        <v/>
      </c>
      <c r="B1988" s="3" t="str">
        <f t="shared" si="365"/>
        <v/>
      </c>
      <c r="C1988" s="4" t="s">
        <v>8888</v>
      </c>
      <c r="D1988" s="4"/>
      <c r="E1988" s="4"/>
      <c r="F1988" s="4"/>
      <c r="G1988" s="4"/>
      <c r="H1988" s="4"/>
      <c r="I1988" s="4"/>
      <c r="J1988" s="4" t="s">
        <v>8631</v>
      </c>
      <c r="K1988" s="4"/>
      <c r="L1988" s="4" t="s">
        <v>8888</v>
      </c>
      <c r="M1988" s="4"/>
      <c r="N1988" s="4"/>
      <c r="O1988" s="4"/>
      <c r="P1988" s="4"/>
      <c r="Q1988" s="4"/>
      <c r="R1988" s="4" t="s">
        <v>150</v>
      </c>
      <c r="S1988" s="4" t="s">
        <v>150</v>
      </c>
      <c r="T1988" s="4" t="s">
        <v>150</v>
      </c>
      <c r="U1988" s="4" t="s">
        <v>150</v>
      </c>
      <c r="V1988" s="4" t="s">
        <v>150</v>
      </c>
      <c r="W1988" s="4" t="s">
        <v>150</v>
      </c>
      <c r="X1988" s="4" t="s">
        <v>150</v>
      </c>
      <c r="Y1988" s="4"/>
      <c r="Z1988" s="4"/>
      <c r="AA1988" s="4">
        <v>1983.0</v>
      </c>
      <c r="AB1988" s="4" t="s">
        <v>48</v>
      </c>
      <c r="AC1988" s="4"/>
      <c r="AD1988" s="4"/>
      <c r="AE1988" s="4"/>
      <c r="AF1988" s="4"/>
      <c r="AG1988" s="4"/>
      <c r="AH1988" s="4"/>
      <c r="AI1988" s="4"/>
      <c r="AJ1988" s="4"/>
      <c r="AK1988" s="4"/>
      <c r="AL1988" s="4"/>
      <c r="AM1988" s="4"/>
      <c r="AN1988" s="4"/>
      <c r="AO1988" s="4"/>
      <c r="AP1988" s="4" t="str">
        <f>VLOOKUP(AA1989,[1]Trộn!AA1988:AB4980,2,FALSE)</f>
        <v>#ERROR!</v>
      </c>
      <c r="AQ1988" s="4"/>
      <c r="AR1988" s="4"/>
      <c r="AS1988" s="4"/>
      <c r="AT1988" s="4"/>
      <c r="AU1988" s="4"/>
      <c r="AV1988" s="4"/>
      <c r="AW1988" s="4"/>
      <c r="AX1988" s="4"/>
      <c r="AY1988" s="4"/>
      <c r="AZ1988" s="4"/>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c r="CL1988" s="4"/>
      <c r="CM1988" s="4"/>
    </row>
    <row r="1989" ht="14.25" customHeight="1">
      <c r="A1989" s="1" t="str">
        <f t="shared" si="364"/>
        <v/>
      </c>
      <c r="B1989" s="3" t="str">
        <f t="shared" si="365"/>
        <v>Tự do chọn</v>
      </c>
      <c r="C1989" s="4" t="s">
        <v>8894</v>
      </c>
      <c r="D1989" s="4"/>
      <c r="E1989" s="4"/>
      <c r="F1989" s="4"/>
      <c r="G1989" s="4"/>
      <c r="H1989" s="4"/>
      <c r="I1989" s="4"/>
      <c r="J1989" s="4" t="s">
        <v>8631</v>
      </c>
      <c r="K1989" s="4"/>
      <c r="L1989" s="4" t="s">
        <v>8894</v>
      </c>
      <c r="M1989" s="4" t="s">
        <v>48</v>
      </c>
      <c r="N1989" s="4" t="s">
        <v>5</v>
      </c>
      <c r="O1989" s="4"/>
      <c r="P1989" s="4"/>
      <c r="Q1989" s="4"/>
      <c r="R1989" s="4"/>
      <c r="S1989" s="4"/>
      <c r="T1989" s="4"/>
      <c r="U1989" s="4"/>
      <c r="V1989" s="4"/>
      <c r="W1989" s="4"/>
      <c r="X1989" s="4"/>
      <c r="Y1989" s="4"/>
      <c r="Z1989" s="4"/>
      <c r="AA1989" s="4">
        <v>1984.0</v>
      </c>
      <c r="AB1989" s="4" t="s">
        <v>48</v>
      </c>
      <c r="AC1989" s="4"/>
      <c r="AD1989" s="4"/>
      <c r="AE1989" s="4"/>
      <c r="AF1989" s="4"/>
      <c r="AG1989" s="4"/>
      <c r="AH1989" s="4"/>
      <c r="AI1989" s="4"/>
      <c r="AJ1989" s="4"/>
      <c r="AK1989" s="4"/>
      <c r="AL1989" s="4"/>
      <c r="AM1989" s="4"/>
      <c r="AN1989" s="4"/>
      <c r="AO1989" s="4"/>
      <c r="AP1989" s="4" t="str">
        <f>VLOOKUP(AA1990,[1]Trộn!AA1989:AB4981,2,FALSE)</f>
        <v>#ERROR!</v>
      </c>
      <c r="AQ1989" s="4"/>
      <c r="AR1989" s="4"/>
      <c r="AS1989" s="4"/>
      <c r="AT1989" s="4"/>
      <c r="AU1989" s="4"/>
      <c r="AV1989" s="4"/>
      <c r="AW1989" s="4"/>
      <c r="AX1989" s="4"/>
      <c r="AY1989" s="4"/>
      <c r="AZ1989" s="4"/>
      <c r="BA1989" s="4"/>
      <c r="BB1989" s="4"/>
      <c r="BC1989" s="4"/>
      <c r="BD1989" s="4"/>
      <c r="BE1989" s="4"/>
      <c r="BF1989" s="4"/>
      <c r="BG1989" s="4"/>
      <c r="BH1989" s="4"/>
      <c r="BI1989" s="4"/>
      <c r="BJ1989" s="4"/>
      <c r="BK1989" s="4"/>
      <c r="BL1989" s="4"/>
      <c r="BM1989" s="4"/>
      <c r="BN1989" s="4"/>
      <c r="BO1989" s="4"/>
      <c r="BP1989" s="4"/>
      <c r="BQ1989" s="4"/>
      <c r="BR1989" s="4"/>
      <c r="BS1989" s="4"/>
      <c r="BT1989" s="4"/>
      <c r="BU1989" s="4"/>
      <c r="BV1989" s="4"/>
      <c r="BW1989" s="4"/>
      <c r="BX1989" s="4"/>
      <c r="BY1989" s="4"/>
      <c r="BZ1989" s="4"/>
      <c r="CA1989" s="4"/>
      <c r="CB1989" s="4"/>
      <c r="CC1989" s="4"/>
      <c r="CD1989" s="4"/>
      <c r="CE1989" s="4"/>
      <c r="CF1989" s="4"/>
      <c r="CG1989" s="4"/>
      <c r="CH1989" s="4"/>
      <c r="CI1989" s="4"/>
      <c r="CJ1989" s="4"/>
      <c r="CK1989" s="4"/>
      <c r="CL1989" s="4"/>
      <c r="CM1989" s="4"/>
    </row>
    <row r="1990" ht="14.25" customHeight="1">
      <c r="A1990" s="1" t="str">
        <f t="shared" si="364"/>
        <v/>
      </c>
      <c r="B1990" s="3" t="str">
        <f t="shared" si="365"/>
        <v/>
      </c>
      <c r="C1990" s="4" t="s">
        <v>8894</v>
      </c>
      <c r="D1990" s="4"/>
      <c r="E1990" s="4"/>
      <c r="F1990" s="4"/>
      <c r="G1990" s="4"/>
      <c r="H1990" s="4"/>
      <c r="I1990" s="4"/>
      <c r="J1990" s="4" t="s">
        <v>8631</v>
      </c>
      <c r="K1990" s="4"/>
      <c r="L1990" s="4" t="s">
        <v>8894</v>
      </c>
      <c r="M1990" s="4"/>
      <c r="N1990" s="4"/>
      <c r="O1990" s="4"/>
      <c r="P1990" s="4"/>
      <c r="Q1990" s="4"/>
      <c r="R1990" s="4" t="s">
        <v>150</v>
      </c>
      <c r="S1990" s="4" t="s">
        <v>150</v>
      </c>
      <c r="T1990" s="4" t="s">
        <v>150</v>
      </c>
      <c r="U1990" s="4" t="s">
        <v>150</v>
      </c>
      <c r="V1990" s="4" t="s">
        <v>150</v>
      </c>
      <c r="W1990" s="4" t="s">
        <v>150</v>
      </c>
      <c r="X1990" s="4" t="s">
        <v>150</v>
      </c>
      <c r="Y1990" s="4"/>
      <c r="Z1990" s="4"/>
      <c r="AA1990" s="4">
        <v>1985.0</v>
      </c>
      <c r="AB1990" s="4" t="s">
        <v>48</v>
      </c>
      <c r="AC1990" s="4"/>
      <c r="AD1990" s="4"/>
      <c r="AE1990" s="4"/>
      <c r="AF1990" s="4"/>
      <c r="AG1990" s="4"/>
      <c r="AH1990" s="4"/>
      <c r="AI1990" s="4"/>
      <c r="AJ1990" s="4"/>
      <c r="AK1990" s="4"/>
      <c r="AL1990" s="4"/>
      <c r="AM1990" s="4"/>
      <c r="AN1990" s="4"/>
      <c r="AO1990" s="4"/>
      <c r="AP1990" s="4" t="str">
        <f>VLOOKUP(AA1991,[1]Trộn!AA1990:AB4982,2,FALSE)</f>
        <v>#ERROR!</v>
      </c>
      <c r="AQ1990" s="4"/>
      <c r="AR1990" s="4"/>
      <c r="AS1990" s="4"/>
      <c r="AT1990" s="4"/>
      <c r="AU1990" s="4"/>
      <c r="AV1990" s="4"/>
      <c r="AW1990" s="4"/>
      <c r="AX1990" s="4"/>
      <c r="AY1990" s="4"/>
      <c r="AZ1990" s="4"/>
      <c r="BA1990" s="4"/>
      <c r="BB1990" s="4"/>
      <c r="BC1990" s="4"/>
      <c r="BD1990" s="4"/>
      <c r="BE1990" s="4"/>
      <c r="BF1990" s="4"/>
      <c r="BG1990" s="4"/>
      <c r="BH1990" s="4"/>
      <c r="BI1990" s="4"/>
      <c r="BJ1990" s="4"/>
      <c r="BK1990" s="4"/>
      <c r="BL1990" s="4"/>
      <c r="BM1990" s="4"/>
      <c r="BN1990" s="4"/>
      <c r="BO1990" s="4"/>
      <c r="BP1990" s="4"/>
      <c r="BQ1990" s="4"/>
      <c r="BR1990" s="4"/>
      <c r="BS1990" s="4"/>
      <c r="BT1990" s="4"/>
      <c r="BU1990" s="4"/>
      <c r="BV1990" s="4"/>
      <c r="BW1990" s="4"/>
      <c r="BX1990" s="4"/>
      <c r="BY1990" s="4"/>
      <c r="BZ1990" s="4"/>
      <c r="CA1990" s="4"/>
      <c r="CB1990" s="4"/>
      <c r="CC1990" s="4"/>
      <c r="CD1990" s="4"/>
      <c r="CE1990" s="4"/>
      <c r="CF1990" s="4"/>
      <c r="CG1990" s="4"/>
      <c r="CH1990" s="4"/>
      <c r="CI1990" s="4"/>
      <c r="CJ1990" s="4"/>
      <c r="CK1990" s="4"/>
      <c r="CL1990" s="4"/>
      <c r="CM1990" s="4"/>
    </row>
    <row r="1991" ht="14.25" customHeight="1">
      <c r="A1991" s="1" t="str">
        <f t="shared" si="364"/>
        <v/>
      </c>
      <c r="B1991" s="3">
        <f t="shared" si="365"/>
        <v>0</v>
      </c>
      <c r="C1991" s="4" t="s">
        <v>8894</v>
      </c>
      <c r="D1991" s="4"/>
      <c r="E1991" s="4"/>
      <c r="F1991" s="4"/>
      <c r="G1991" s="4"/>
      <c r="H1991" s="4"/>
      <c r="I1991" s="4"/>
      <c r="J1991" s="4"/>
      <c r="K1991" s="4"/>
      <c r="L1991" s="4" t="s">
        <v>8894</v>
      </c>
      <c r="M1991" s="4"/>
      <c r="N1991" s="4"/>
      <c r="O1991" s="4"/>
      <c r="P1991" s="4"/>
      <c r="Q1991" s="4" t="s">
        <v>144</v>
      </c>
      <c r="R1991" s="4" t="s">
        <v>8895</v>
      </c>
      <c r="S1991" s="4" t="s">
        <v>8896</v>
      </c>
      <c r="T1991" s="4" t="s">
        <v>8897</v>
      </c>
      <c r="U1991" s="4" t="s">
        <v>8898</v>
      </c>
      <c r="V1991" s="4" t="s">
        <v>8899</v>
      </c>
      <c r="W1991" s="4" t="s">
        <v>150</v>
      </c>
      <c r="X1991" s="4" t="s">
        <v>99</v>
      </c>
      <c r="Y1991" s="4"/>
      <c r="Z1991" s="4" t="s">
        <v>1798</v>
      </c>
      <c r="AA1991" s="4">
        <v>1986.0</v>
      </c>
      <c r="AB1991" s="4" t="s">
        <v>48</v>
      </c>
      <c r="AC1991" s="4"/>
      <c r="AD1991" s="4"/>
      <c r="AE1991" s="4"/>
      <c r="AF1991" s="4"/>
      <c r="AG1991" s="4"/>
      <c r="AH1991" s="4"/>
      <c r="AI1991" s="4"/>
      <c r="AJ1991" s="4"/>
      <c r="AK1991" s="4"/>
      <c r="AL1991" s="4"/>
      <c r="AM1991" s="4"/>
      <c r="AN1991" s="4"/>
      <c r="AO1991" s="4"/>
      <c r="AP1991" s="4" t="str">
        <f>VLOOKUP(AA1992,[1]Trộn!AA1991:AB4983,2,FALSE)</f>
        <v>#ERROR!</v>
      </c>
      <c r="AQ1991" s="4"/>
      <c r="AR1991" s="4"/>
      <c r="AS1991" s="4"/>
      <c r="AT1991" s="4"/>
      <c r="AU1991" s="4"/>
      <c r="AV1991" s="4"/>
      <c r="AW1991" s="4"/>
      <c r="AX1991" s="4"/>
      <c r="AY1991" s="4"/>
      <c r="AZ1991" s="4"/>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c r="CL1991" s="4"/>
      <c r="CM1991" s="4"/>
    </row>
    <row r="1992" ht="14.25" customHeight="1">
      <c r="A1992" s="1" t="str">
        <f t="shared" si="364"/>
        <v/>
      </c>
      <c r="B1992" s="3" t="str">
        <f t="shared" si="365"/>
        <v>Tự do chọn</v>
      </c>
      <c r="C1992" s="4" t="s">
        <v>8901</v>
      </c>
      <c r="D1992" s="4"/>
      <c r="E1992" s="4"/>
      <c r="F1992" s="4"/>
      <c r="G1992" s="4"/>
      <c r="H1992" s="4"/>
      <c r="I1992" s="4"/>
      <c r="J1992" s="4" t="s">
        <v>8631</v>
      </c>
      <c r="K1992" s="4"/>
      <c r="L1992" s="4" t="s">
        <v>8901</v>
      </c>
      <c r="M1992" s="4" t="s">
        <v>48</v>
      </c>
      <c r="N1992" s="4" t="s">
        <v>5</v>
      </c>
      <c r="O1992" s="4"/>
      <c r="P1992" s="4"/>
      <c r="Q1992" s="4"/>
      <c r="R1992" s="4" t="s">
        <v>150</v>
      </c>
      <c r="S1992" s="4" t="s">
        <v>150</v>
      </c>
      <c r="T1992" s="4" t="s">
        <v>150</v>
      </c>
      <c r="U1992" s="4" t="s">
        <v>150</v>
      </c>
      <c r="V1992" s="4" t="s">
        <v>150</v>
      </c>
      <c r="W1992" s="4" t="s">
        <v>150</v>
      </c>
      <c r="X1992" s="4" t="s">
        <v>150</v>
      </c>
      <c r="Y1992" s="4"/>
      <c r="Z1992" s="4"/>
      <c r="AA1992" s="4">
        <v>1987.0</v>
      </c>
      <c r="AB1992" s="4" t="s">
        <v>48</v>
      </c>
      <c r="AC1992" s="4"/>
      <c r="AD1992" s="4"/>
      <c r="AE1992" s="4"/>
      <c r="AF1992" s="4"/>
      <c r="AG1992" s="4"/>
      <c r="AH1992" s="4"/>
      <c r="AI1992" s="4"/>
      <c r="AJ1992" s="4"/>
      <c r="AK1992" s="4"/>
      <c r="AL1992" s="4"/>
      <c r="AM1992" s="4"/>
      <c r="AN1992" s="4"/>
      <c r="AO1992" s="4"/>
      <c r="AP1992" s="4" t="str">
        <f>VLOOKUP(AA1993,[1]Trộn!AA1992:AB4984,2,FALSE)</f>
        <v>#ERROR!</v>
      </c>
      <c r="AQ1992" s="4"/>
      <c r="AR1992" s="4"/>
      <c r="AS1992" s="4"/>
      <c r="AT1992" s="4"/>
      <c r="AU1992" s="4"/>
      <c r="AV1992" s="4"/>
      <c r="AW1992" s="4"/>
      <c r="AX1992" s="4"/>
      <c r="AY1992" s="4"/>
      <c r="AZ1992" s="4"/>
      <c r="BA1992" s="4"/>
      <c r="BB1992" s="4"/>
      <c r="BC1992" s="4"/>
      <c r="BD1992" s="4"/>
      <c r="BE1992" s="4"/>
      <c r="BF1992" s="4"/>
      <c r="BG1992" s="4"/>
      <c r="BH1992" s="4"/>
      <c r="BI1992" s="4"/>
      <c r="BJ1992" s="4"/>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c r="CL1992" s="4"/>
      <c r="CM1992" s="4"/>
    </row>
    <row r="1993" ht="14.25" customHeight="1">
      <c r="A1993" s="1" t="str">
        <f t="shared" si="364"/>
        <v/>
      </c>
      <c r="B1993" s="3" t="str">
        <f t="shared" si="365"/>
        <v/>
      </c>
      <c r="C1993" s="4" t="s">
        <v>8901</v>
      </c>
      <c r="D1993" s="4"/>
      <c r="E1993" s="4"/>
      <c r="F1993" s="4"/>
      <c r="G1993" s="4"/>
      <c r="H1993" s="4"/>
      <c r="I1993" s="4"/>
      <c r="J1993" s="4" t="s">
        <v>8631</v>
      </c>
      <c r="K1993" s="4"/>
      <c r="L1993" s="4" t="s">
        <v>8901</v>
      </c>
      <c r="M1993" s="4"/>
      <c r="N1993" s="4"/>
      <c r="O1993" s="4"/>
      <c r="P1993" s="4"/>
      <c r="Q1993" s="4"/>
      <c r="R1993" s="4" t="s">
        <v>150</v>
      </c>
      <c r="S1993" s="4" t="s">
        <v>150</v>
      </c>
      <c r="T1993" s="4" t="s">
        <v>150</v>
      </c>
      <c r="U1993" s="4" t="s">
        <v>150</v>
      </c>
      <c r="V1993" s="4" t="s">
        <v>150</v>
      </c>
      <c r="W1993" s="4" t="s">
        <v>150</v>
      </c>
      <c r="X1993" s="4" t="s">
        <v>150</v>
      </c>
      <c r="Y1993" s="4"/>
      <c r="Z1993" s="4"/>
      <c r="AA1993" s="4">
        <v>1988.0</v>
      </c>
      <c r="AB1993" s="4" t="s">
        <v>48</v>
      </c>
      <c r="AC1993" s="4"/>
      <c r="AD1993" s="4"/>
      <c r="AE1993" s="4"/>
      <c r="AF1993" s="4"/>
      <c r="AG1993" s="4"/>
      <c r="AH1993" s="4"/>
      <c r="AI1993" s="4"/>
      <c r="AJ1993" s="4"/>
      <c r="AK1993" s="4"/>
      <c r="AL1993" s="4"/>
      <c r="AM1993" s="4"/>
      <c r="AN1993" s="4"/>
      <c r="AO1993" s="4"/>
      <c r="AP1993" s="4" t="str">
        <f>VLOOKUP(AA1994,[1]Trộn!AA1993:AB4985,2,FALSE)</f>
        <v>#ERROR!</v>
      </c>
      <c r="AQ1993" s="4"/>
      <c r="AR1993" s="4"/>
      <c r="AS1993" s="4"/>
      <c r="AT1993" s="4"/>
      <c r="AU1993" s="4"/>
      <c r="AV1993" s="4"/>
      <c r="AW1993" s="4"/>
      <c r="AX1993" s="4"/>
      <c r="AY1993" s="4"/>
      <c r="AZ1993" s="4"/>
      <c r="BA1993" s="4"/>
      <c r="BB1993" s="4"/>
      <c r="BC1993" s="4"/>
      <c r="BD1993" s="4"/>
      <c r="BE1993" s="4"/>
      <c r="BF1993" s="4"/>
      <c r="BG1993" s="4"/>
      <c r="BH1993" s="4"/>
      <c r="BI1993" s="4"/>
      <c r="BJ1993" s="4"/>
      <c r="BK1993" s="4"/>
      <c r="BL1993" s="4"/>
      <c r="BM1993" s="4"/>
      <c r="BN1993" s="4"/>
      <c r="BO1993" s="4"/>
      <c r="BP1993" s="4"/>
      <c r="BQ1993" s="4"/>
      <c r="BR1993" s="4"/>
      <c r="BS1993" s="4"/>
      <c r="BT1993" s="4"/>
      <c r="BU1993" s="4"/>
      <c r="BV1993" s="4"/>
      <c r="BW1993" s="4"/>
      <c r="BX1993" s="4"/>
      <c r="BY1993" s="4"/>
      <c r="BZ1993" s="4"/>
      <c r="CA1993" s="4"/>
      <c r="CB1993" s="4"/>
      <c r="CC1993" s="4"/>
      <c r="CD1993" s="4"/>
      <c r="CE1993" s="4"/>
      <c r="CF1993" s="4"/>
      <c r="CG1993" s="4"/>
      <c r="CH1993" s="4"/>
      <c r="CI1993" s="4"/>
      <c r="CJ1993" s="4"/>
      <c r="CK1993" s="4"/>
      <c r="CL1993" s="4"/>
      <c r="CM1993" s="4"/>
    </row>
    <row r="1994" ht="14.25" customHeight="1">
      <c r="A1994" s="1" t="str">
        <f t="shared" si="364"/>
        <v/>
      </c>
      <c r="B1994" s="3">
        <f t="shared" si="365"/>
        <v>0</v>
      </c>
      <c r="C1994" s="4" t="s">
        <v>8901</v>
      </c>
      <c r="D1994" s="4"/>
      <c r="E1994" s="4"/>
      <c r="F1994" s="4"/>
      <c r="G1994" s="4"/>
      <c r="H1994" s="4"/>
      <c r="I1994" s="4"/>
      <c r="J1994" s="4"/>
      <c r="K1994" s="4"/>
      <c r="L1994" s="4" t="s">
        <v>8901</v>
      </c>
      <c r="M1994" s="4"/>
      <c r="N1994" s="4"/>
      <c r="O1994" s="4"/>
      <c r="P1994" s="4"/>
      <c r="Q1994" s="4" t="s">
        <v>144</v>
      </c>
      <c r="R1994" s="4" t="s">
        <v>8904</v>
      </c>
      <c r="S1994" s="4" t="s">
        <v>6940</v>
      </c>
      <c r="T1994" s="4" t="s">
        <v>8905</v>
      </c>
      <c r="U1994" s="4" t="s">
        <v>150</v>
      </c>
      <c r="V1994" s="4" t="s">
        <v>150</v>
      </c>
      <c r="W1994" s="4" t="s">
        <v>150</v>
      </c>
      <c r="X1994" s="4" t="s">
        <v>6940</v>
      </c>
      <c r="Y1994" s="4"/>
      <c r="Z1994" s="4" t="s">
        <v>1695</v>
      </c>
      <c r="AA1994" s="4">
        <v>1989.0</v>
      </c>
      <c r="AB1994" s="4" t="s">
        <v>48</v>
      </c>
      <c r="AC1994" s="4"/>
      <c r="AD1994" s="4"/>
      <c r="AE1994" s="4"/>
      <c r="AF1994" s="4"/>
      <c r="AG1994" s="4"/>
      <c r="AH1994" s="4"/>
      <c r="AI1994" s="4"/>
      <c r="AJ1994" s="4"/>
      <c r="AK1994" s="4"/>
      <c r="AL1994" s="4"/>
      <c r="AM1994" s="4"/>
      <c r="AN1994" s="4"/>
      <c r="AO1994" s="4"/>
      <c r="AP1994" s="4" t="str">
        <f>VLOOKUP(AA1995,[1]Trộn!AA1994:AB4986,2,FALSE)</f>
        <v>#ERROR!</v>
      </c>
      <c r="AQ1994" s="4"/>
      <c r="AR1994" s="4"/>
      <c r="AS1994" s="4"/>
      <c r="AT1994" s="4"/>
      <c r="AU1994" s="4"/>
      <c r="AV1994" s="4"/>
      <c r="AW1994" s="4"/>
      <c r="AX1994" s="4"/>
      <c r="AY1994" s="4"/>
      <c r="AZ1994" s="4"/>
      <c r="BA1994" s="4"/>
      <c r="BB1994" s="4"/>
      <c r="BC1994" s="4"/>
      <c r="BD1994" s="4"/>
      <c r="BE1994" s="4"/>
      <c r="BF1994" s="4"/>
      <c r="BG1994" s="4"/>
      <c r="BH1994" s="4"/>
      <c r="BI1994" s="4"/>
      <c r="BJ1994" s="4"/>
      <c r="BK1994" s="4"/>
      <c r="BL1994" s="4"/>
      <c r="BM1994" s="4"/>
      <c r="BN1994" s="4"/>
      <c r="BO1994" s="4"/>
      <c r="BP1994" s="4"/>
      <c r="BQ1994" s="4"/>
      <c r="BR1994" s="4"/>
      <c r="BS1994" s="4"/>
      <c r="BT1994" s="4"/>
      <c r="BU1994" s="4"/>
      <c r="BV1994" s="4"/>
      <c r="BW1994" s="4"/>
      <c r="BX1994" s="4"/>
      <c r="BY1994" s="4"/>
      <c r="BZ1994" s="4"/>
      <c r="CA1994" s="4"/>
      <c r="CB1994" s="4"/>
      <c r="CC1994" s="4"/>
      <c r="CD1994" s="4"/>
      <c r="CE1994" s="4"/>
      <c r="CF1994" s="4"/>
      <c r="CG1994" s="4"/>
      <c r="CH1994" s="4"/>
      <c r="CI1994" s="4"/>
      <c r="CJ1994" s="4"/>
      <c r="CK1994" s="4"/>
      <c r="CL1994" s="4"/>
      <c r="CM1994" s="4"/>
    </row>
    <row r="1995" ht="14.25" customHeight="1">
      <c r="A1995" s="1" t="str">
        <f t="shared" si="364"/>
        <v/>
      </c>
      <c r="B1995" s="3" t="str">
        <f t="shared" si="365"/>
        <v>Tự do chọn</v>
      </c>
      <c r="C1995" s="4" t="s">
        <v>8906</v>
      </c>
      <c r="D1995" s="4"/>
      <c r="E1995" s="4"/>
      <c r="F1995" s="4"/>
      <c r="G1995" s="4"/>
      <c r="H1995" s="4"/>
      <c r="I1995" s="4"/>
      <c r="J1995" s="4" t="s">
        <v>8631</v>
      </c>
      <c r="K1995" s="4"/>
      <c r="L1995" s="4" t="s">
        <v>8906</v>
      </c>
      <c r="M1995" s="4" t="s">
        <v>48</v>
      </c>
      <c r="N1995" s="4" t="s">
        <v>5</v>
      </c>
      <c r="O1995" s="4"/>
      <c r="P1995" s="4"/>
      <c r="Q1995" s="4"/>
      <c r="R1995" s="4" t="s">
        <v>150</v>
      </c>
      <c r="S1995" s="4" t="s">
        <v>150</v>
      </c>
      <c r="T1995" s="4" t="s">
        <v>150</v>
      </c>
      <c r="U1995" s="4" t="s">
        <v>150</v>
      </c>
      <c r="V1995" s="4" t="s">
        <v>150</v>
      </c>
      <c r="W1995" s="4" t="s">
        <v>150</v>
      </c>
      <c r="X1995" s="4" t="s">
        <v>150</v>
      </c>
      <c r="Y1995" s="4"/>
      <c r="Z1995" s="4"/>
      <c r="AA1995" s="4">
        <v>1990.0</v>
      </c>
      <c r="AB1995" s="4" t="s">
        <v>48</v>
      </c>
      <c r="AC1995" s="4"/>
      <c r="AD1995" s="4"/>
      <c r="AE1995" s="4"/>
      <c r="AF1995" s="4"/>
      <c r="AG1995" s="4"/>
      <c r="AH1995" s="4"/>
      <c r="AI1995" s="4"/>
      <c r="AJ1995" s="4"/>
      <c r="AK1995" s="4"/>
      <c r="AL1995" s="4"/>
      <c r="AM1995" s="4"/>
      <c r="AN1995" s="4"/>
      <c r="AO1995" s="4"/>
      <c r="AP1995" s="4" t="str">
        <f>VLOOKUP(AA1996,[1]Trộn!AA1995:AB4987,2,FALSE)</f>
        <v>#ERROR!</v>
      </c>
      <c r="AQ1995" s="4"/>
      <c r="AR1995" s="4"/>
      <c r="AS1995" s="4"/>
      <c r="AT1995" s="4"/>
      <c r="AU1995" s="4"/>
      <c r="AV1995" s="4"/>
      <c r="AW1995" s="4"/>
      <c r="AX1995" s="4"/>
      <c r="AY1995" s="4"/>
      <c r="AZ1995" s="4"/>
      <c r="BA1995" s="4"/>
      <c r="BB1995" s="4"/>
      <c r="BC1995" s="4"/>
      <c r="BD1995" s="4"/>
      <c r="BE1995" s="4"/>
      <c r="BF1995" s="4"/>
      <c r="BG1995" s="4"/>
      <c r="BH1995" s="4"/>
      <c r="BI1995" s="4"/>
      <c r="BJ1995" s="4"/>
      <c r="BK1995" s="4"/>
      <c r="BL1995" s="4"/>
      <c r="BM1995" s="4"/>
      <c r="BN1995" s="4"/>
      <c r="BO1995" s="4"/>
      <c r="BP1995" s="4"/>
      <c r="BQ1995" s="4"/>
      <c r="BR1995" s="4"/>
      <c r="BS1995" s="4"/>
      <c r="BT1995" s="4"/>
      <c r="BU1995" s="4"/>
      <c r="BV1995" s="4"/>
      <c r="BW1995" s="4"/>
      <c r="BX1995" s="4"/>
      <c r="BY1995" s="4"/>
      <c r="BZ1995" s="4"/>
      <c r="CA1995" s="4"/>
      <c r="CB1995" s="4"/>
      <c r="CC1995" s="4"/>
      <c r="CD1995" s="4"/>
      <c r="CE1995" s="4"/>
      <c r="CF1995" s="4"/>
      <c r="CG1995" s="4"/>
      <c r="CH1995" s="4"/>
      <c r="CI1995" s="4"/>
      <c r="CJ1995" s="4"/>
      <c r="CK1995" s="4"/>
      <c r="CL1995" s="4"/>
      <c r="CM1995" s="4"/>
    </row>
    <row r="1996" ht="14.25" customHeight="1">
      <c r="A1996" s="1" t="str">
        <f t="shared" si="364"/>
        <v/>
      </c>
      <c r="B1996" s="3" t="str">
        <f t="shared" si="365"/>
        <v/>
      </c>
      <c r="C1996" s="4" t="s">
        <v>8906</v>
      </c>
      <c r="D1996" s="4"/>
      <c r="E1996" s="4"/>
      <c r="F1996" s="4"/>
      <c r="G1996" s="4"/>
      <c r="H1996" s="4"/>
      <c r="I1996" s="4"/>
      <c r="J1996" s="4" t="s">
        <v>8631</v>
      </c>
      <c r="K1996" s="4"/>
      <c r="L1996" s="4" t="s">
        <v>8906</v>
      </c>
      <c r="M1996" s="4"/>
      <c r="N1996" s="4"/>
      <c r="O1996" s="4"/>
      <c r="P1996" s="4"/>
      <c r="Q1996" s="4"/>
      <c r="R1996" s="4" t="s">
        <v>150</v>
      </c>
      <c r="S1996" s="4" t="s">
        <v>150</v>
      </c>
      <c r="T1996" s="4" t="s">
        <v>150</v>
      </c>
      <c r="U1996" s="4" t="s">
        <v>150</v>
      </c>
      <c r="V1996" s="4" t="s">
        <v>150</v>
      </c>
      <c r="W1996" s="4" t="s">
        <v>150</v>
      </c>
      <c r="X1996" s="4" t="s">
        <v>150</v>
      </c>
      <c r="Y1996" s="4"/>
      <c r="Z1996" s="4"/>
      <c r="AA1996" s="4">
        <v>1991.0</v>
      </c>
      <c r="AB1996" s="4" t="s">
        <v>48</v>
      </c>
      <c r="AC1996" s="4"/>
      <c r="AD1996" s="4"/>
      <c r="AE1996" s="4"/>
      <c r="AF1996" s="4"/>
      <c r="AG1996" s="4"/>
      <c r="AH1996" s="4"/>
      <c r="AI1996" s="4"/>
      <c r="AJ1996" s="4"/>
      <c r="AK1996" s="4"/>
      <c r="AL1996" s="4"/>
      <c r="AM1996" s="4"/>
      <c r="AN1996" s="4"/>
      <c r="AO1996" s="4"/>
      <c r="AP1996" s="4" t="str">
        <f>VLOOKUP(AA1997,[1]Trộn!AA1996:AB4988,2,FALSE)</f>
        <v>#ERROR!</v>
      </c>
      <c r="AQ1996" s="4"/>
      <c r="AR1996" s="4"/>
      <c r="AS1996" s="4"/>
      <c r="AT1996" s="4"/>
      <c r="AU1996" s="4"/>
      <c r="AV1996" s="4"/>
      <c r="AW1996" s="4"/>
      <c r="AX1996" s="4"/>
      <c r="AY1996" s="4"/>
      <c r="AZ1996" s="4"/>
      <c r="BA1996" s="4"/>
      <c r="BB1996" s="4"/>
      <c r="BC1996" s="4"/>
      <c r="BD1996" s="4"/>
      <c r="BE1996" s="4"/>
      <c r="BF1996" s="4"/>
      <c r="BG1996" s="4"/>
      <c r="BH1996" s="4"/>
      <c r="BI1996" s="4"/>
      <c r="BJ1996" s="4"/>
      <c r="BK1996" s="4"/>
      <c r="BL1996" s="4"/>
      <c r="BM1996" s="4"/>
      <c r="BN1996" s="4"/>
      <c r="BO1996" s="4"/>
      <c r="BP1996" s="4"/>
      <c r="BQ1996" s="4"/>
      <c r="BR1996" s="4"/>
      <c r="BS1996" s="4"/>
      <c r="BT1996" s="4"/>
      <c r="BU1996" s="4"/>
      <c r="BV1996" s="4"/>
      <c r="BW1996" s="4"/>
      <c r="BX1996" s="4"/>
      <c r="BY1996" s="4"/>
      <c r="BZ1996" s="4"/>
      <c r="CA1996" s="4"/>
      <c r="CB1996" s="4"/>
      <c r="CC1996" s="4"/>
      <c r="CD1996" s="4"/>
      <c r="CE1996" s="4"/>
      <c r="CF1996" s="4"/>
      <c r="CG1996" s="4"/>
      <c r="CH1996" s="4"/>
      <c r="CI1996" s="4"/>
      <c r="CJ1996" s="4"/>
      <c r="CK1996" s="4"/>
      <c r="CL1996" s="4"/>
      <c r="CM1996" s="4"/>
    </row>
    <row r="1997" ht="14.25" customHeight="1">
      <c r="A1997" s="1" t="str">
        <f t="shared" si="364"/>
        <v/>
      </c>
      <c r="B1997" s="3">
        <f t="shared" si="365"/>
        <v>0</v>
      </c>
      <c r="C1997" s="4" t="s">
        <v>8906</v>
      </c>
      <c r="D1997" s="4"/>
      <c r="E1997" s="4"/>
      <c r="F1997" s="4"/>
      <c r="G1997" s="4"/>
      <c r="H1997" s="4"/>
      <c r="I1997" s="4"/>
      <c r="J1997" s="4"/>
      <c r="K1997" s="4"/>
      <c r="L1997" s="4" t="s">
        <v>8906</v>
      </c>
      <c r="M1997" s="4"/>
      <c r="N1997" s="4"/>
      <c r="O1997" s="4"/>
      <c r="P1997" s="4"/>
      <c r="Q1997" s="4" t="s">
        <v>144</v>
      </c>
      <c r="R1997" s="4" t="s">
        <v>8909</v>
      </c>
      <c r="S1997" s="4" t="s">
        <v>8910</v>
      </c>
      <c r="T1997" s="4" t="s">
        <v>8911</v>
      </c>
      <c r="U1997" s="4" t="s">
        <v>8912</v>
      </c>
      <c r="V1997" s="4" t="s">
        <v>150</v>
      </c>
      <c r="W1997" s="4" t="s">
        <v>150</v>
      </c>
      <c r="X1997" s="4" t="s">
        <v>171</v>
      </c>
      <c r="Y1997" s="4"/>
      <c r="Z1997" s="4" t="s">
        <v>1625</v>
      </c>
      <c r="AA1997" s="4">
        <v>1992.0</v>
      </c>
      <c r="AB1997" s="4" t="s">
        <v>48</v>
      </c>
      <c r="AC1997" s="4"/>
      <c r="AD1997" s="4"/>
      <c r="AE1997" s="4"/>
      <c r="AF1997" s="4"/>
      <c r="AG1997" s="4"/>
      <c r="AH1997" s="4"/>
      <c r="AI1997" s="4"/>
      <c r="AJ1997" s="4"/>
      <c r="AK1997" s="4"/>
      <c r="AL1997" s="4"/>
      <c r="AM1997" s="4"/>
      <c r="AN1997" s="4"/>
      <c r="AO1997" s="4"/>
      <c r="AP1997" s="4" t="str">
        <f>VLOOKUP(AA1998,[1]Trộn!AA1997:AB4989,2,FALSE)</f>
        <v>#ERROR!</v>
      </c>
      <c r="AQ1997" s="4"/>
      <c r="AR1997" s="4"/>
      <c r="AS1997" s="4"/>
      <c r="AT1997" s="4"/>
      <c r="AU1997" s="4"/>
      <c r="AV1997" s="4"/>
      <c r="AW1997" s="4"/>
      <c r="AX1997" s="4"/>
      <c r="AY1997" s="4"/>
      <c r="AZ1997" s="4"/>
      <c r="BA1997" s="4"/>
      <c r="BB1997" s="4"/>
      <c r="BC1997" s="4"/>
      <c r="BD1997" s="4"/>
      <c r="BE1997" s="4"/>
      <c r="BF1997" s="4"/>
      <c r="BG1997" s="4"/>
      <c r="BH1997" s="4"/>
      <c r="BI1997" s="4"/>
      <c r="BJ1997" s="4"/>
      <c r="BK1997" s="4"/>
      <c r="BL1997" s="4"/>
      <c r="BM1997" s="4"/>
      <c r="BN1997" s="4"/>
      <c r="BO1997" s="4"/>
      <c r="BP1997" s="4"/>
      <c r="BQ1997" s="4"/>
      <c r="BR1997" s="4"/>
      <c r="BS1997" s="4"/>
      <c r="BT1997" s="4"/>
      <c r="BU1997" s="4"/>
      <c r="BV1997" s="4"/>
      <c r="BW1997" s="4"/>
      <c r="BX1997" s="4"/>
      <c r="BY1997" s="4"/>
      <c r="BZ1997" s="4"/>
      <c r="CA1997" s="4"/>
      <c r="CB1997" s="4"/>
      <c r="CC1997" s="4"/>
      <c r="CD1997" s="4"/>
      <c r="CE1997" s="4"/>
      <c r="CF1997" s="4"/>
      <c r="CG1997" s="4"/>
      <c r="CH1997" s="4"/>
      <c r="CI1997" s="4"/>
      <c r="CJ1997" s="4"/>
      <c r="CK1997" s="4"/>
      <c r="CL1997" s="4"/>
      <c r="CM1997" s="4"/>
    </row>
    <row r="1998" ht="14.25" customHeight="1">
      <c r="A1998" s="1" t="str">
        <f t="shared" si="364"/>
        <v/>
      </c>
      <c r="B1998" s="3" t="str">
        <f t="shared" si="365"/>
        <v>Tự do chọn</v>
      </c>
      <c r="C1998" s="4" t="s">
        <v>8913</v>
      </c>
      <c r="D1998" s="4"/>
      <c r="E1998" s="4"/>
      <c r="F1998" s="4"/>
      <c r="G1998" s="4"/>
      <c r="H1998" s="4"/>
      <c r="I1998" s="4"/>
      <c r="J1998" s="4" t="s">
        <v>8631</v>
      </c>
      <c r="K1998" s="4"/>
      <c r="L1998" s="4" t="s">
        <v>8913</v>
      </c>
      <c r="M1998" s="4" t="s">
        <v>48</v>
      </c>
      <c r="N1998" s="4" t="s">
        <v>5</v>
      </c>
      <c r="O1998" s="4"/>
      <c r="P1998" s="4"/>
      <c r="Q1998" s="4"/>
      <c r="R1998" s="4" t="s">
        <v>150</v>
      </c>
      <c r="S1998" s="4" t="s">
        <v>150</v>
      </c>
      <c r="T1998" s="4" t="s">
        <v>150</v>
      </c>
      <c r="U1998" s="4" t="s">
        <v>150</v>
      </c>
      <c r="V1998" s="4" t="s">
        <v>150</v>
      </c>
      <c r="W1998" s="4" t="s">
        <v>150</v>
      </c>
      <c r="X1998" s="4" t="s">
        <v>150</v>
      </c>
      <c r="Y1998" s="4"/>
      <c r="Z1998" s="4"/>
      <c r="AA1998" s="4">
        <v>1993.0</v>
      </c>
      <c r="AB1998" s="4" t="s">
        <v>48</v>
      </c>
      <c r="AC1998" s="4"/>
      <c r="AD1998" s="4"/>
      <c r="AE1998" s="4"/>
      <c r="AF1998" s="4"/>
      <c r="AG1998" s="4"/>
      <c r="AH1998" s="4"/>
      <c r="AI1998" s="4"/>
      <c r="AJ1998" s="4"/>
      <c r="AK1998" s="4"/>
      <c r="AL1998" s="4"/>
      <c r="AM1998" s="4"/>
      <c r="AN1998" s="4"/>
      <c r="AO1998" s="4"/>
      <c r="AP1998" s="4" t="str">
        <f>VLOOKUP(AA1999,[1]Trộn!AA1998:AB4990,2,FALSE)</f>
        <v>#ERROR!</v>
      </c>
      <c r="AQ1998" s="4"/>
      <c r="AR1998" s="4"/>
      <c r="AS1998" s="4"/>
      <c r="AT1998" s="4"/>
      <c r="AU1998" s="4"/>
      <c r="AV1998" s="4"/>
      <c r="AW1998" s="4"/>
      <c r="AX1998" s="4"/>
      <c r="AY1998" s="4"/>
      <c r="AZ1998" s="4"/>
      <c r="BA1998" s="4"/>
      <c r="BB1998" s="4"/>
      <c r="BC1998" s="4"/>
      <c r="BD1998" s="4"/>
      <c r="BE1998" s="4"/>
      <c r="BF1998" s="4"/>
      <c r="BG1998" s="4"/>
      <c r="BH1998" s="4"/>
      <c r="BI1998" s="4"/>
      <c r="BJ1998" s="4"/>
      <c r="BK1998" s="4"/>
      <c r="BL1998" s="4"/>
      <c r="BM1998" s="4"/>
      <c r="BN1998" s="4"/>
      <c r="BO1998" s="4"/>
      <c r="BP1998" s="4"/>
      <c r="BQ1998" s="4"/>
      <c r="BR1998" s="4"/>
      <c r="BS1998" s="4"/>
      <c r="BT1998" s="4"/>
      <c r="BU1998" s="4"/>
      <c r="BV1998" s="4"/>
      <c r="BW1998" s="4"/>
      <c r="BX1998" s="4"/>
      <c r="BY1998" s="4"/>
      <c r="BZ1998" s="4"/>
      <c r="CA1998" s="4"/>
      <c r="CB1998" s="4"/>
      <c r="CC1998" s="4"/>
      <c r="CD1998" s="4"/>
      <c r="CE1998" s="4"/>
      <c r="CF1998" s="4"/>
      <c r="CG1998" s="4"/>
      <c r="CH1998" s="4"/>
      <c r="CI1998" s="4"/>
      <c r="CJ1998" s="4"/>
      <c r="CK1998" s="4"/>
      <c r="CL1998" s="4"/>
      <c r="CM1998" s="4"/>
    </row>
    <row r="1999" ht="14.25" customHeight="1">
      <c r="A1999" s="1" t="str">
        <f t="shared" si="364"/>
        <v/>
      </c>
      <c r="B1999" s="3" t="str">
        <f t="shared" si="365"/>
        <v/>
      </c>
      <c r="C1999" s="4" t="s">
        <v>8913</v>
      </c>
      <c r="D1999" s="4"/>
      <c r="E1999" s="4"/>
      <c r="F1999" s="4"/>
      <c r="G1999" s="4"/>
      <c r="H1999" s="4"/>
      <c r="I1999" s="4"/>
      <c r="J1999" s="4" t="s">
        <v>8631</v>
      </c>
      <c r="K1999" s="4"/>
      <c r="L1999" s="4" t="s">
        <v>8913</v>
      </c>
      <c r="M1999" s="4"/>
      <c r="N1999" s="4"/>
      <c r="O1999" s="4"/>
      <c r="P1999" s="4"/>
      <c r="Q1999" s="4"/>
      <c r="R1999" s="4" t="s">
        <v>150</v>
      </c>
      <c r="S1999" s="4" t="s">
        <v>150</v>
      </c>
      <c r="T1999" s="4" t="s">
        <v>150</v>
      </c>
      <c r="U1999" s="4" t="s">
        <v>150</v>
      </c>
      <c r="V1999" s="4" t="s">
        <v>150</v>
      </c>
      <c r="W1999" s="4" t="s">
        <v>150</v>
      </c>
      <c r="X1999" s="4" t="s">
        <v>150</v>
      </c>
      <c r="Y1999" s="4"/>
      <c r="Z1999" s="4"/>
      <c r="AA1999" s="4">
        <v>1994.0</v>
      </c>
      <c r="AB1999" s="4" t="s">
        <v>48</v>
      </c>
      <c r="AC1999" s="4"/>
      <c r="AD1999" s="4"/>
      <c r="AE1999" s="4"/>
      <c r="AF1999" s="4"/>
      <c r="AG1999" s="4"/>
      <c r="AH1999" s="4"/>
      <c r="AI1999" s="4"/>
      <c r="AJ1999" s="4"/>
      <c r="AK1999" s="4"/>
      <c r="AL1999" s="4"/>
      <c r="AM1999" s="4"/>
      <c r="AN1999" s="4"/>
      <c r="AO1999" s="4"/>
      <c r="AP1999" s="4" t="str">
        <f>VLOOKUP(AA2000,[1]Trộn!AA1999:AB4991,2,FALSE)</f>
        <v>#ERROR!</v>
      </c>
      <c r="AQ1999" s="4"/>
      <c r="AR1999" s="4"/>
      <c r="AS1999" s="4"/>
      <c r="AT1999" s="4"/>
      <c r="AU1999" s="4"/>
      <c r="AV1999" s="4"/>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row>
    <row r="2000" ht="14.25" customHeight="1">
      <c r="A2000" s="1" t="str">
        <f t="shared" si="364"/>
        <v/>
      </c>
      <c r="B2000" s="3" t="str">
        <f t="shared" si="365"/>
        <v>Tự do chọn</v>
      </c>
      <c r="C2000" s="4" t="s">
        <v>8914</v>
      </c>
      <c r="D2000" s="4"/>
      <c r="E2000" s="4"/>
      <c r="F2000" s="4"/>
      <c r="G2000" s="4"/>
      <c r="H2000" s="4"/>
      <c r="I2000" s="4"/>
      <c r="J2000" s="4" t="s">
        <v>8631</v>
      </c>
      <c r="K2000" s="4"/>
      <c r="L2000" s="4" t="s">
        <v>8914</v>
      </c>
      <c r="M2000" s="4" t="s">
        <v>48</v>
      </c>
      <c r="N2000" s="4" t="s">
        <v>5</v>
      </c>
      <c r="O2000" s="4"/>
      <c r="P2000" s="4"/>
      <c r="Q2000" s="4"/>
      <c r="R2000" s="4" t="s">
        <v>150</v>
      </c>
      <c r="S2000" s="4" t="s">
        <v>150</v>
      </c>
      <c r="T2000" s="4" t="s">
        <v>150</v>
      </c>
      <c r="U2000" s="4" t="s">
        <v>150</v>
      </c>
      <c r="V2000" s="4" t="s">
        <v>150</v>
      </c>
      <c r="W2000" s="4" t="s">
        <v>150</v>
      </c>
      <c r="X2000" s="4" t="s">
        <v>150</v>
      </c>
      <c r="Y2000" s="4"/>
      <c r="Z2000" s="4"/>
      <c r="AA2000" s="4">
        <v>1995.0</v>
      </c>
      <c r="AB2000" s="4" t="s">
        <v>48</v>
      </c>
      <c r="AC2000" s="4"/>
      <c r="AD2000" s="4"/>
      <c r="AE2000" s="4"/>
      <c r="AF2000" s="4"/>
      <c r="AG2000" s="4"/>
      <c r="AH2000" s="4"/>
      <c r="AI2000" s="4"/>
      <c r="AJ2000" s="4"/>
      <c r="AK2000" s="4"/>
      <c r="AL2000" s="4"/>
      <c r="AM2000" s="4"/>
      <c r="AN2000" s="4"/>
      <c r="AO2000" s="4"/>
      <c r="AP2000" s="4" t="str">
        <f>VLOOKUP(AA2001,[1]Trộn!AA2000:AB4992,2,FALSE)</f>
        <v>#ERROR!</v>
      </c>
      <c r="AQ2000" s="4"/>
      <c r="AR2000" s="4"/>
      <c r="AS2000" s="4"/>
      <c r="AT2000" s="4"/>
      <c r="AU2000" s="4"/>
      <c r="AV2000" s="4"/>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row>
    <row r="2001" ht="14.25" customHeight="1">
      <c r="A2001" s="1" t="str">
        <f t="shared" si="364"/>
        <v/>
      </c>
      <c r="B2001" s="3" t="str">
        <f t="shared" si="365"/>
        <v/>
      </c>
      <c r="C2001" s="4" t="s">
        <v>8914</v>
      </c>
      <c r="D2001" s="4"/>
      <c r="E2001" s="4"/>
      <c r="F2001" s="4"/>
      <c r="G2001" s="4"/>
      <c r="H2001" s="4"/>
      <c r="I2001" s="4"/>
      <c r="J2001" s="4" t="s">
        <v>8631</v>
      </c>
      <c r="K2001" s="4"/>
      <c r="L2001" s="4" t="s">
        <v>8914</v>
      </c>
      <c r="M2001" s="4"/>
      <c r="N2001" s="4"/>
      <c r="O2001" s="4"/>
      <c r="P2001" s="4"/>
      <c r="Q2001" s="4"/>
      <c r="R2001" s="4" t="s">
        <v>150</v>
      </c>
      <c r="S2001" s="4" t="s">
        <v>150</v>
      </c>
      <c r="T2001" s="4" t="s">
        <v>150</v>
      </c>
      <c r="U2001" s="4" t="s">
        <v>150</v>
      </c>
      <c r="V2001" s="4" t="s">
        <v>150</v>
      </c>
      <c r="W2001" s="4" t="s">
        <v>150</v>
      </c>
      <c r="X2001" s="4" t="s">
        <v>150</v>
      </c>
      <c r="Y2001" s="4"/>
      <c r="Z2001" s="4"/>
      <c r="AA2001" s="4">
        <v>1996.0</v>
      </c>
      <c r="AB2001" s="4" t="s">
        <v>48</v>
      </c>
      <c r="AC2001" s="4"/>
      <c r="AD2001" s="4"/>
      <c r="AE2001" s="4"/>
      <c r="AF2001" s="4"/>
      <c r="AG2001" s="4"/>
      <c r="AH2001" s="4"/>
      <c r="AI2001" s="4"/>
      <c r="AJ2001" s="4"/>
      <c r="AK2001" s="4"/>
      <c r="AL2001" s="4"/>
      <c r="AM2001" s="4"/>
      <c r="AN2001" s="4"/>
      <c r="AO2001" s="4"/>
      <c r="AP2001" s="4" t="str">
        <f>VLOOKUP(AA2002,[1]Trộn!AA2001:AB4993,2,FALSE)</f>
        <v>#ERROR!</v>
      </c>
      <c r="AQ2001" s="4"/>
      <c r="AR2001" s="4"/>
      <c r="AS2001" s="4"/>
      <c r="AT2001" s="4"/>
      <c r="AU2001" s="4"/>
      <c r="AV2001" s="4"/>
      <c r="AW2001" s="4"/>
      <c r="AX2001" s="4"/>
      <c r="AY2001" s="4"/>
      <c r="AZ2001" s="4"/>
      <c r="BA2001" s="4"/>
      <c r="BB2001" s="4"/>
      <c r="BC2001" s="4"/>
      <c r="BD2001" s="4"/>
      <c r="BE2001" s="4"/>
      <c r="BF2001" s="4"/>
      <c r="BG2001" s="4"/>
      <c r="BH2001" s="4"/>
      <c r="BI2001" s="4"/>
      <c r="BJ2001" s="4"/>
      <c r="BK2001" s="4"/>
      <c r="BL2001" s="4"/>
      <c r="BM2001" s="4"/>
      <c r="BN2001" s="4"/>
      <c r="BO2001" s="4"/>
      <c r="BP2001" s="4"/>
      <c r="BQ2001" s="4"/>
      <c r="BR2001" s="4"/>
      <c r="BS2001" s="4"/>
      <c r="BT2001" s="4"/>
      <c r="BU2001" s="4"/>
      <c r="BV2001" s="4"/>
      <c r="BW2001" s="4"/>
      <c r="BX2001" s="4"/>
      <c r="BY2001" s="4"/>
      <c r="BZ2001" s="4"/>
      <c r="CA2001" s="4"/>
      <c r="CB2001" s="4"/>
      <c r="CC2001" s="4"/>
      <c r="CD2001" s="4"/>
      <c r="CE2001" s="4"/>
      <c r="CF2001" s="4"/>
      <c r="CG2001" s="4"/>
      <c r="CH2001" s="4"/>
      <c r="CI2001" s="4"/>
      <c r="CJ2001" s="4"/>
      <c r="CK2001" s="4"/>
      <c r="CL2001" s="4"/>
      <c r="CM2001" s="4"/>
    </row>
    <row r="2002" ht="14.25" customHeight="1">
      <c r="A2002" s="1" t="str">
        <f t="shared" si="364"/>
        <v/>
      </c>
      <c r="B2002" s="3" t="str">
        <f t="shared" si="365"/>
        <v>Tự do chọn</v>
      </c>
      <c r="C2002" s="4" t="s">
        <v>8915</v>
      </c>
      <c r="D2002" s="4"/>
      <c r="E2002" s="4"/>
      <c r="F2002" s="4"/>
      <c r="G2002" s="4"/>
      <c r="H2002" s="4"/>
      <c r="I2002" s="4"/>
      <c r="J2002" s="4" t="s">
        <v>8631</v>
      </c>
      <c r="K2002" s="4"/>
      <c r="L2002" s="4" t="s">
        <v>8915</v>
      </c>
      <c r="M2002" s="4" t="s">
        <v>48</v>
      </c>
      <c r="N2002" s="4" t="s">
        <v>5</v>
      </c>
      <c r="O2002" s="4"/>
      <c r="P2002" s="4"/>
      <c r="Q2002" s="4"/>
      <c r="R2002" s="4" t="s">
        <v>150</v>
      </c>
      <c r="S2002" s="4" t="s">
        <v>150</v>
      </c>
      <c r="T2002" s="4" t="s">
        <v>150</v>
      </c>
      <c r="U2002" s="4" t="s">
        <v>150</v>
      </c>
      <c r="V2002" s="4" t="s">
        <v>150</v>
      </c>
      <c r="W2002" s="4" t="s">
        <v>150</v>
      </c>
      <c r="X2002" s="4" t="s">
        <v>150</v>
      </c>
      <c r="Y2002" s="4"/>
      <c r="Z2002" s="4"/>
      <c r="AA2002" s="4">
        <v>1997.0</v>
      </c>
      <c r="AB2002" s="4" t="s">
        <v>48</v>
      </c>
      <c r="AC2002" s="4"/>
      <c r="AD2002" s="4"/>
      <c r="AE2002" s="4"/>
      <c r="AF2002" s="4"/>
      <c r="AG2002" s="4"/>
      <c r="AH2002" s="4"/>
      <c r="AI2002" s="4"/>
      <c r="AJ2002" s="4"/>
      <c r="AK2002" s="4"/>
      <c r="AL2002" s="4"/>
      <c r="AM2002" s="4"/>
      <c r="AN2002" s="4"/>
      <c r="AO2002" s="4"/>
      <c r="AP2002" s="4" t="str">
        <f>VLOOKUP(AA2003,[1]Trộn!AA2002:AB4994,2,FALSE)</f>
        <v>#ERROR!</v>
      </c>
      <c r="AQ2002" s="4"/>
      <c r="AR2002" s="4"/>
      <c r="AS2002" s="4"/>
      <c r="AT2002" s="4"/>
      <c r="AU2002" s="4"/>
      <c r="AV2002" s="4"/>
      <c r="AW2002" s="4"/>
      <c r="AX2002" s="4"/>
      <c r="AY2002" s="4"/>
      <c r="AZ2002" s="4"/>
      <c r="BA2002" s="4"/>
      <c r="BB2002" s="4"/>
      <c r="BC2002" s="4"/>
      <c r="BD2002" s="4"/>
      <c r="BE2002" s="4"/>
      <c r="BF2002" s="4"/>
      <c r="BG2002" s="4"/>
      <c r="BH2002" s="4"/>
      <c r="BI2002" s="4"/>
      <c r="BJ2002" s="4"/>
      <c r="BK2002" s="4"/>
      <c r="BL2002" s="4"/>
      <c r="BM2002" s="4"/>
      <c r="BN2002" s="4"/>
      <c r="BO2002" s="4"/>
      <c r="BP2002" s="4"/>
      <c r="BQ2002" s="4"/>
      <c r="BR2002" s="4"/>
      <c r="BS2002" s="4"/>
      <c r="BT2002" s="4"/>
      <c r="BU2002" s="4"/>
      <c r="BV2002" s="4"/>
      <c r="BW2002" s="4"/>
      <c r="BX2002" s="4"/>
      <c r="BY2002" s="4"/>
      <c r="BZ2002" s="4"/>
      <c r="CA2002" s="4"/>
      <c r="CB2002" s="4"/>
      <c r="CC2002" s="4"/>
      <c r="CD2002" s="4"/>
      <c r="CE2002" s="4"/>
      <c r="CF2002" s="4"/>
      <c r="CG2002" s="4"/>
      <c r="CH2002" s="4"/>
      <c r="CI2002" s="4"/>
      <c r="CJ2002" s="4"/>
      <c r="CK2002" s="4"/>
      <c r="CL2002" s="4"/>
      <c r="CM2002" s="4"/>
    </row>
    <row r="2003" ht="14.25" customHeight="1">
      <c r="A2003" s="1" t="str">
        <f t="shared" si="364"/>
        <v/>
      </c>
      <c r="B2003" s="3" t="str">
        <f t="shared" si="365"/>
        <v/>
      </c>
      <c r="C2003" s="4" t="s">
        <v>8915</v>
      </c>
      <c r="D2003" s="4"/>
      <c r="E2003" s="4"/>
      <c r="F2003" s="4"/>
      <c r="G2003" s="4"/>
      <c r="H2003" s="4"/>
      <c r="I2003" s="4"/>
      <c r="J2003" s="4" t="s">
        <v>8631</v>
      </c>
      <c r="K2003" s="4"/>
      <c r="L2003" s="4" t="s">
        <v>8915</v>
      </c>
      <c r="M2003" s="4"/>
      <c r="N2003" s="4"/>
      <c r="O2003" s="4"/>
      <c r="P2003" s="4"/>
      <c r="Q2003" s="4"/>
      <c r="R2003" s="4" t="s">
        <v>150</v>
      </c>
      <c r="S2003" s="4" t="s">
        <v>150</v>
      </c>
      <c r="T2003" s="4" t="s">
        <v>150</v>
      </c>
      <c r="U2003" s="4" t="s">
        <v>150</v>
      </c>
      <c r="V2003" s="4" t="s">
        <v>150</v>
      </c>
      <c r="W2003" s="4" t="s">
        <v>150</v>
      </c>
      <c r="X2003" s="4" t="s">
        <v>150</v>
      </c>
      <c r="Y2003" s="4"/>
      <c r="Z2003" s="4"/>
      <c r="AA2003" s="4">
        <v>1998.0</v>
      </c>
      <c r="AB2003" s="4" t="s">
        <v>48</v>
      </c>
      <c r="AC2003" s="4"/>
      <c r="AD2003" s="4"/>
      <c r="AE2003" s="4"/>
      <c r="AF2003" s="4"/>
      <c r="AG2003" s="4"/>
      <c r="AH2003" s="4"/>
      <c r="AI2003" s="4"/>
      <c r="AJ2003" s="4"/>
      <c r="AK2003" s="4"/>
      <c r="AL2003" s="4"/>
      <c r="AM2003" s="4"/>
      <c r="AN2003" s="4"/>
      <c r="AO2003" s="4"/>
      <c r="AP2003" s="4" t="str">
        <f>VLOOKUP(AA2004,[1]Trộn!AA2003:AB4995,2,FALSE)</f>
        <v>#ERROR!</v>
      </c>
      <c r="AQ2003" s="4"/>
      <c r="AR2003" s="4"/>
      <c r="AS2003" s="4"/>
      <c r="AT2003" s="4"/>
      <c r="AU2003" s="4"/>
      <c r="AV2003" s="4"/>
      <c r="AW2003" s="4"/>
      <c r="AX2003" s="4"/>
      <c r="AY2003" s="4"/>
      <c r="AZ2003" s="4"/>
      <c r="BA2003" s="4"/>
      <c r="BB2003" s="4"/>
      <c r="BC2003" s="4"/>
      <c r="BD2003" s="4"/>
      <c r="BE2003" s="4"/>
      <c r="BF2003" s="4"/>
      <c r="BG2003" s="4"/>
      <c r="BH2003" s="4"/>
      <c r="BI2003" s="4"/>
      <c r="BJ2003" s="4"/>
      <c r="BK2003" s="4"/>
      <c r="BL2003" s="4"/>
      <c r="BM2003" s="4"/>
      <c r="BN2003" s="4"/>
      <c r="BO2003" s="4"/>
      <c r="BP2003" s="4"/>
      <c r="BQ2003" s="4"/>
      <c r="BR2003" s="4"/>
      <c r="BS2003" s="4"/>
      <c r="BT2003" s="4"/>
      <c r="BU2003" s="4"/>
      <c r="BV2003" s="4"/>
      <c r="BW2003" s="4"/>
      <c r="BX2003" s="4"/>
      <c r="BY2003" s="4"/>
      <c r="BZ2003" s="4"/>
      <c r="CA2003" s="4"/>
      <c r="CB2003" s="4"/>
      <c r="CC2003" s="4"/>
      <c r="CD2003" s="4"/>
      <c r="CE2003" s="4"/>
      <c r="CF2003" s="4"/>
      <c r="CG2003" s="4"/>
      <c r="CH2003" s="4"/>
      <c r="CI2003" s="4"/>
      <c r="CJ2003" s="4"/>
      <c r="CK2003" s="4"/>
      <c r="CL2003" s="4"/>
      <c r="CM2003" s="4"/>
    </row>
    <row r="2004" ht="14.25" customHeight="1">
      <c r="A2004" s="1" t="str">
        <f t="shared" si="364"/>
        <v/>
      </c>
      <c r="B2004" s="3" t="str">
        <f t="shared" si="365"/>
        <v>Tự do chọn</v>
      </c>
      <c r="C2004" s="4" t="s">
        <v>8923</v>
      </c>
      <c r="D2004" s="4"/>
      <c r="E2004" s="4"/>
      <c r="F2004" s="4"/>
      <c r="G2004" s="4"/>
      <c r="H2004" s="4"/>
      <c r="I2004" s="4"/>
      <c r="J2004" s="4" t="s">
        <v>8631</v>
      </c>
      <c r="K2004" s="4"/>
      <c r="L2004" s="4" t="s">
        <v>8923</v>
      </c>
      <c r="M2004" s="4" t="s">
        <v>48</v>
      </c>
      <c r="N2004" s="4" t="s">
        <v>5</v>
      </c>
      <c r="O2004" s="4"/>
      <c r="P2004" s="4"/>
      <c r="Q2004" s="4"/>
      <c r="R2004" s="4" t="s">
        <v>150</v>
      </c>
      <c r="S2004" s="4" t="s">
        <v>150</v>
      </c>
      <c r="T2004" s="4" t="s">
        <v>150</v>
      </c>
      <c r="U2004" s="4" t="s">
        <v>150</v>
      </c>
      <c r="V2004" s="4" t="s">
        <v>150</v>
      </c>
      <c r="W2004" s="4" t="s">
        <v>150</v>
      </c>
      <c r="X2004" s="4" t="s">
        <v>150</v>
      </c>
      <c r="Y2004" s="4"/>
      <c r="Z2004" s="4"/>
      <c r="AA2004" s="4">
        <v>1999.0</v>
      </c>
      <c r="AB2004" s="4" t="s">
        <v>48</v>
      </c>
      <c r="AC2004" s="4"/>
      <c r="AD2004" s="4"/>
      <c r="AE2004" s="4"/>
      <c r="AF2004" s="4"/>
      <c r="AG2004" s="4"/>
      <c r="AH2004" s="4"/>
      <c r="AI2004" s="4"/>
      <c r="AJ2004" s="4"/>
      <c r="AK2004" s="4"/>
      <c r="AL2004" s="4"/>
      <c r="AM2004" s="4"/>
      <c r="AN2004" s="4"/>
      <c r="AO2004" s="4"/>
      <c r="AP2004" s="4" t="str">
        <f>VLOOKUP(AA2005,[1]Trộn!AA2004:AB4996,2,FALSE)</f>
        <v>#ERROR!</v>
      </c>
      <c r="AQ2004" s="4"/>
      <c r="AR2004" s="4"/>
      <c r="AS2004" s="4"/>
      <c r="AT2004" s="4"/>
      <c r="AU2004" s="4"/>
      <c r="AV2004" s="4"/>
      <c r="AW2004" s="4"/>
      <c r="AX2004" s="4"/>
      <c r="AY2004" s="4"/>
      <c r="AZ2004" s="4"/>
      <c r="BA2004" s="4"/>
      <c r="BB2004" s="4"/>
      <c r="BC2004" s="4"/>
      <c r="BD2004" s="4"/>
      <c r="BE2004" s="4"/>
      <c r="BF2004" s="4"/>
      <c r="BG2004" s="4"/>
      <c r="BH2004" s="4"/>
      <c r="BI2004" s="4"/>
      <c r="BJ2004" s="4"/>
      <c r="BK2004" s="4"/>
      <c r="BL2004" s="4"/>
      <c r="BM2004" s="4"/>
      <c r="BN2004" s="4"/>
      <c r="BO2004" s="4"/>
      <c r="BP2004" s="4"/>
      <c r="BQ2004" s="4"/>
      <c r="BR2004" s="4"/>
      <c r="BS2004" s="4"/>
      <c r="BT2004" s="4"/>
      <c r="BU2004" s="4"/>
      <c r="BV2004" s="4"/>
      <c r="BW2004" s="4"/>
      <c r="BX2004" s="4"/>
      <c r="BY2004" s="4"/>
      <c r="BZ2004" s="4"/>
      <c r="CA2004" s="4"/>
      <c r="CB2004" s="4"/>
      <c r="CC2004" s="4"/>
      <c r="CD2004" s="4"/>
      <c r="CE2004" s="4"/>
      <c r="CF2004" s="4"/>
      <c r="CG2004" s="4"/>
      <c r="CH2004" s="4"/>
      <c r="CI2004" s="4"/>
      <c r="CJ2004" s="4"/>
      <c r="CK2004" s="4"/>
      <c r="CL2004" s="4"/>
      <c r="CM2004" s="4"/>
    </row>
    <row r="2005" ht="14.25" customHeight="1">
      <c r="A2005" s="1" t="str">
        <f t="shared" si="364"/>
        <v/>
      </c>
      <c r="B2005" s="3" t="str">
        <f t="shared" si="365"/>
        <v/>
      </c>
      <c r="C2005" s="4" t="s">
        <v>8923</v>
      </c>
      <c r="D2005" s="4"/>
      <c r="E2005" s="4"/>
      <c r="F2005" s="4"/>
      <c r="G2005" s="4"/>
      <c r="H2005" s="4"/>
      <c r="I2005" s="4"/>
      <c r="J2005" s="4" t="s">
        <v>8631</v>
      </c>
      <c r="K2005" s="4"/>
      <c r="L2005" s="4" t="s">
        <v>8923</v>
      </c>
      <c r="M2005" s="4"/>
      <c r="N2005" s="4"/>
      <c r="O2005" s="4"/>
      <c r="P2005" s="4"/>
      <c r="Q2005" s="4"/>
      <c r="R2005" s="4" t="s">
        <v>150</v>
      </c>
      <c r="S2005" s="4" t="s">
        <v>150</v>
      </c>
      <c r="T2005" s="4" t="s">
        <v>150</v>
      </c>
      <c r="U2005" s="4" t="s">
        <v>150</v>
      </c>
      <c r="V2005" s="4" t="s">
        <v>150</v>
      </c>
      <c r="W2005" s="4" t="s">
        <v>150</v>
      </c>
      <c r="X2005" s="4" t="s">
        <v>150</v>
      </c>
      <c r="Y2005" s="4"/>
      <c r="Z2005" s="4"/>
      <c r="AA2005" s="4">
        <v>2000.0</v>
      </c>
      <c r="AB2005" s="4" t="s">
        <v>48</v>
      </c>
      <c r="AC2005" s="4"/>
      <c r="AD2005" s="4"/>
      <c r="AE2005" s="4"/>
      <c r="AF2005" s="4"/>
      <c r="AG2005" s="4"/>
      <c r="AH2005" s="4"/>
      <c r="AI2005" s="4"/>
      <c r="AJ2005" s="4"/>
      <c r="AK2005" s="4"/>
      <c r="AL2005" s="4"/>
      <c r="AM2005" s="4"/>
      <c r="AN2005" s="4"/>
      <c r="AO2005" s="4"/>
      <c r="AP2005" s="4" t="str">
        <f>VLOOKUP(AA2006,[1]Trộn!AA2005:AB4997,2,FALSE)</f>
        <v>#ERROR!</v>
      </c>
      <c r="AQ2005" s="4"/>
      <c r="AR2005" s="4"/>
      <c r="AS2005" s="4"/>
      <c r="AT2005" s="4"/>
      <c r="AU2005" s="4"/>
      <c r="AV2005" s="4"/>
      <c r="AW2005" s="4"/>
      <c r="AX2005" s="4"/>
      <c r="AY2005" s="4"/>
      <c r="AZ2005" s="4"/>
      <c r="BA2005" s="4"/>
      <c r="BB2005" s="4"/>
      <c r="BC2005" s="4"/>
      <c r="BD2005" s="4"/>
      <c r="BE2005" s="4"/>
      <c r="BF2005" s="4"/>
      <c r="BG2005" s="4"/>
      <c r="BH2005" s="4"/>
      <c r="BI2005" s="4"/>
      <c r="BJ2005" s="4"/>
      <c r="BK2005" s="4"/>
      <c r="BL2005" s="4"/>
      <c r="BM2005" s="4"/>
      <c r="BN2005" s="4"/>
      <c r="BO2005" s="4"/>
      <c r="BP2005" s="4"/>
      <c r="BQ2005" s="4"/>
      <c r="BR2005" s="4"/>
      <c r="BS2005" s="4"/>
      <c r="BT2005" s="4"/>
      <c r="BU2005" s="4"/>
      <c r="BV2005" s="4"/>
      <c r="BW2005" s="4"/>
      <c r="BX2005" s="4"/>
      <c r="BY2005" s="4"/>
      <c r="BZ2005" s="4"/>
      <c r="CA2005" s="4"/>
      <c r="CB2005" s="4"/>
      <c r="CC2005" s="4"/>
      <c r="CD2005" s="4"/>
      <c r="CE2005" s="4"/>
      <c r="CF2005" s="4"/>
      <c r="CG2005" s="4"/>
      <c r="CH2005" s="4"/>
      <c r="CI2005" s="4"/>
      <c r="CJ2005" s="4"/>
      <c r="CK2005" s="4"/>
      <c r="CL2005" s="4"/>
      <c r="CM2005" s="4"/>
    </row>
    <row r="2006" ht="14.25" customHeight="1">
      <c r="A2006" s="1" t="str">
        <f t="shared" si="364"/>
        <v/>
      </c>
      <c r="B2006" s="3" t="str">
        <f t="shared" si="365"/>
        <v>Tự do chọn</v>
      </c>
      <c r="C2006" s="4" t="s">
        <v>8924</v>
      </c>
      <c r="D2006" s="4"/>
      <c r="E2006" s="4"/>
      <c r="F2006" s="4"/>
      <c r="G2006" s="4"/>
      <c r="H2006" s="4"/>
      <c r="I2006" s="4"/>
      <c r="J2006" s="4" t="s">
        <v>8631</v>
      </c>
      <c r="K2006" s="4"/>
      <c r="L2006" s="4" t="s">
        <v>8924</v>
      </c>
      <c r="M2006" s="4" t="s">
        <v>48</v>
      </c>
      <c r="N2006" s="4" t="s">
        <v>5</v>
      </c>
      <c r="O2006" s="4"/>
      <c r="P2006" s="4"/>
      <c r="Q2006" s="4"/>
      <c r="R2006" s="4" t="s">
        <v>150</v>
      </c>
      <c r="S2006" s="4" t="s">
        <v>150</v>
      </c>
      <c r="T2006" s="4" t="s">
        <v>150</v>
      </c>
      <c r="U2006" s="4" t="s">
        <v>150</v>
      </c>
      <c r="V2006" s="4" t="s">
        <v>150</v>
      </c>
      <c r="W2006" s="4" t="s">
        <v>150</v>
      </c>
      <c r="X2006" s="4" t="s">
        <v>150</v>
      </c>
      <c r="Y2006" s="4"/>
      <c r="Z2006" s="4"/>
      <c r="AA2006" s="4">
        <v>2001.0</v>
      </c>
      <c r="AB2006" s="4" t="s">
        <v>48</v>
      </c>
      <c r="AC2006" s="4"/>
      <c r="AD2006" s="4"/>
      <c r="AE2006" s="4"/>
      <c r="AF2006" s="4"/>
      <c r="AG2006" s="4"/>
      <c r="AH2006" s="4"/>
      <c r="AI2006" s="4"/>
      <c r="AJ2006" s="4"/>
      <c r="AK2006" s="4"/>
      <c r="AL2006" s="4"/>
      <c r="AM2006" s="4"/>
      <c r="AN2006" s="4"/>
      <c r="AO2006" s="4"/>
      <c r="AP2006" s="4" t="str">
        <f>VLOOKUP(AA2007,[1]Trộn!AA2006:AB4998,2,FALSE)</f>
        <v>#ERROR!</v>
      </c>
      <c r="AQ2006" s="4"/>
      <c r="AR2006" s="4"/>
      <c r="AS2006" s="4"/>
      <c r="AT2006" s="4"/>
      <c r="AU2006" s="4"/>
      <c r="AV2006" s="4"/>
      <c r="AW2006" s="4"/>
      <c r="AX2006" s="4"/>
      <c r="AY2006" s="4"/>
      <c r="AZ2006" s="4"/>
      <c r="BA2006" s="4"/>
      <c r="BB2006" s="4"/>
      <c r="BC2006" s="4"/>
      <c r="BD2006" s="4"/>
      <c r="BE2006" s="4"/>
      <c r="BF2006" s="4"/>
      <c r="BG2006" s="4"/>
      <c r="BH2006" s="4"/>
      <c r="BI2006" s="4"/>
      <c r="BJ2006" s="4"/>
      <c r="BK2006" s="4"/>
      <c r="BL2006" s="4"/>
      <c r="BM2006" s="4"/>
      <c r="BN2006" s="4"/>
      <c r="BO2006" s="4"/>
      <c r="BP2006" s="4"/>
      <c r="BQ2006" s="4"/>
      <c r="BR2006" s="4"/>
      <c r="BS2006" s="4"/>
      <c r="BT2006" s="4"/>
      <c r="BU2006" s="4"/>
      <c r="BV2006" s="4"/>
      <c r="BW2006" s="4"/>
      <c r="BX2006" s="4"/>
      <c r="BY2006" s="4"/>
      <c r="BZ2006" s="4"/>
      <c r="CA2006" s="4"/>
      <c r="CB2006" s="4"/>
      <c r="CC2006" s="4"/>
      <c r="CD2006" s="4"/>
      <c r="CE2006" s="4"/>
      <c r="CF2006" s="4"/>
      <c r="CG2006" s="4"/>
      <c r="CH2006" s="4"/>
      <c r="CI2006" s="4"/>
      <c r="CJ2006" s="4"/>
      <c r="CK2006" s="4"/>
      <c r="CL2006" s="4"/>
      <c r="CM2006" s="4"/>
    </row>
    <row r="2007" ht="14.25" customHeight="1">
      <c r="A2007" s="1" t="str">
        <f t="shared" si="364"/>
        <v/>
      </c>
      <c r="B2007" s="3" t="str">
        <f t="shared" si="365"/>
        <v/>
      </c>
      <c r="C2007" s="4" t="s">
        <v>8924</v>
      </c>
      <c r="D2007" s="4"/>
      <c r="E2007" s="4"/>
      <c r="F2007" s="4"/>
      <c r="G2007" s="4"/>
      <c r="H2007" s="4"/>
      <c r="I2007" s="4"/>
      <c r="J2007" s="4" t="s">
        <v>8631</v>
      </c>
      <c r="K2007" s="4"/>
      <c r="L2007" s="4" t="s">
        <v>8924</v>
      </c>
      <c r="M2007" s="4"/>
      <c r="N2007" s="4"/>
      <c r="O2007" s="4"/>
      <c r="P2007" s="4"/>
      <c r="Q2007" s="4"/>
      <c r="R2007" s="4" t="s">
        <v>150</v>
      </c>
      <c r="S2007" s="4" t="s">
        <v>150</v>
      </c>
      <c r="T2007" s="4" t="s">
        <v>150</v>
      </c>
      <c r="U2007" s="4" t="s">
        <v>150</v>
      </c>
      <c r="V2007" s="4" t="s">
        <v>150</v>
      </c>
      <c r="W2007" s="4" t="s">
        <v>150</v>
      </c>
      <c r="X2007" s="4" t="s">
        <v>150</v>
      </c>
      <c r="Y2007" s="4"/>
      <c r="Z2007" s="4"/>
      <c r="AA2007" s="4">
        <v>2002.0</v>
      </c>
      <c r="AB2007" s="4" t="s">
        <v>48</v>
      </c>
      <c r="AC2007" s="4"/>
      <c r="AD2007" s="4"/>
      <c r="AE2007" s="4"/>
      <c r="AF2007" s="4"/>
      <c r="AG2007" s="4"/>
      <c r="AH2007" s="4"/>
      <c r="AI2007" s="4"/>
      <c r="AJ2007" s="4"/>
      <c r="AK2007" s="4"/>
      <c r="AL2007" s="4"/>
      <c r="AM2007" s="4"/>
      <c r="AN2007" s="4"/>
      <c r="AO2007" s="4"/>
      <c r="AP2007" s="4" t="str">
        <f>VLOOKUP(AA2008,[1]Trộn!AA2007:AB4999,2,FALSE)</f>
        <v>#ERROR!</v>
      </c>
      <c r="AQ2007" s="4"/>
      <c r="AR2007" s="4"/>
      <c r="AS2007" s="4"/>
      <c r="AT2007" s="4"/>
      <c r="AU2007" s="4"/>
      <c r="AV2007" s="4"/>
      <c r="AW2007" s="4"/>
      <c r="AX2007" s="4"/>
      <c r="AY2007" s="4"/>
      <c r="AZ2007" s="4"/>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c r="CL2007" s="4"/>
      <c r="CM2007" s="4"/>
    </row>
    <row r="2008" ht="14.25" customHeight="1">
      <c r="A2008" s="1" t="str">
        <f t="shared" si="364"/>
        <v/>
      </c>
      <c r="B2008" s="3" t="str">
        <f t="shared" si="365"/>
        <v>Tự do chọn</v>
      </c>
      <c r="C2008" s="4" t="s">
        <v>8925</v>
      </c>
      <c r="D2008" s="4"/>
      <c r="E2008" s="4"/>
      <c r="F2008" s="4"/>
      <c r="G2008" s="4"/>
      <c r="H2008" s="4"/>
      <c r="I2008" s="4"/>
      <c r="J2008" s="4" t="s">
        <v>8631</v>
      </c>
      <c r="K2008" s="4"/>
      <c r="L2008" s="4" t="s">
        <v>8925</v>
      </c>
      <c r="M2008" s="4" t="s">
        <v>48</v>
      </c>
      <c r="N2008" s="4" t="s">
        <v>5</v>
      </c>
      <c r="O2008" s="4"/>
      <c r="P2008" s="4"/>
      <c r="Q2008" s="4"/>
      <c r="R2008" s="4" t="s">
        <v>150</v>
      </c>
      <c r="S2008" s="4" t="s">
        <v>150</v>
      </c>
      <c r="T2008" s="4" t="s">
        <v>150</v>
      </c>
      <c r="U2008" s="4" t="s">
        <v>150</v>
      </c>
      <c r="V2008" s="4" t="s">
        <v>150</v>
      </c>
      <c r="W2008" s="4" t="s">
        <v>150</v>
      </c>
      <c r="X2008" s="4" t="s">
        <v>150</v>
      </c>
      <c r="Y2008" s="4"/>
      <c r="Z2008" s="4"/>
      <c r="AA2008" s="4">
        <v>2003.0</v>
      </c>
      <c r="AB2008" s="4" t="s">
        <v>48</v>
      </c>
      <c r="AC2008" s="4"/>
      <c r="AD2008" s="4"/>
      <c r="AE2008" s="4"/>
      <c r="AF2008" s="4"/>
      <c r="AG2008" s="4"/>
      <c r="AH2008" s="4"/>
      <c r="AI2008" s="4"/>
      <c r="AJ2008" s="4"/>
      <c r="AK2008" s="4"/>
      <c r="AL2008" s="4"/>
      <c r="AM2008" s="4"/>
      <c r="AN2008" s="4"/>
      <c r="AO2008" s="4"/>
      <c r="AP2008" s="4" t="str">
        <f>VLOOKUP(AA2009,[1]Trộn!AA2008:AB5000,2,FALSE)</f>
        <v>#ERROR!</v>
      </c>
      <c r="AQ2008" s="4"/>
      <c r="AR2008" s="4"/>
      <c r="AS2008" s="4"/>
      <c r="AT2008" s="4"/>
      <c r="AU2008" s="4"/>
      <c r="AV2008" s="4"/>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row>
    <row r="2009" ht="14.25" customHeight="1">
      <c r="A2009" s="1" t="str">
        <f t="shared" si="364"/>
        <v/>
      </c>
      <c r="B2009" s="3" t="str">
        <f t="shared" si="365"/>
        <v/>
      </c>
      <c r="C2009" s="4" t="s">
        <v>8925</v>
      </c>
      <c r="D2009" s="4"/>
      <c r="E2009" s="4"/>
      <c r="F2009" s="4"/>
      <c r="G2009" s="4"/>
      <c r="H2009" s="4"/>
      <c r="I2009" s="4"/>
      <c r="J2009" s="4" t="s">
        <v>8631</v>
      </c>
      <c r="K2009" s="4"/>
      <c r="L2009" s="4" t="s">
        <v>8925</v>
      </c>
      <c r="M2009" s="4"/>
      <c r="N2009" s="4"/>
      <c r="O2009" s="4"/>
      <c r="P2009" s="4"/>
      <c r="Q2009" s="4"/>
      <c r="R2009" s="4" t="s">
        <v>150</v>
      </c>
      <c r="S2009" s="4" t="s">
        <v>150</v>
      </c>
      <c r="T2009" s="4" t="s">
        <v>150</v>
      </c>
      <c r="U2009" s="4" t="s">
        <v>150</v>
      </c>
      <c r="V2009" s="4" t="s">
        <v>150</v>
      </c>
      <c r="W2009" s="4" t="s">
        <v>150</v>
      </c>
      <c r="X2009" s="4" t="s">
        <v>150</v>
      </c>
      <c r="Y2009" s="4"/>
      <c r="Z2009" s="4"/>
      <c r="AA2009" s="4">
        <v>2004.0</v>
      </c>
      <c r="AB2009" s="4" t="s">
        <v>48</v>
      </c>
      <c r="AC2009" s="4"/>
      <c r="AD2009" s="4"/>
      <c r="AE2009" s="4"/>
      <c r="AF2009" s="4"/>
      <c r="AG2009" s="4"/>
      <c r="AH2009" s="4"/>
      <c r="AI2009" s="4"/>
      <c r="AJ2009" s="4"/>
      <c r="AK2009" s="4"/>
      <c r="AL2009" s="4"/>
      <c r="AM2009" s="4"/>
      <c r="AN2009" s="4"/>
      <c r="AO2009" s="4"/>
      <c r="AP2009" s="4" t="str">
        <f>VLOOKUP(AA2010,[1]Trộn!AA2009:AB5001,2,FALSE)</f>
        <v>#ERROR!</v>
      </c>
      <c r="AQ2009" s="4"/>
      <c r="AR2009" s="4"/>
      <c r="AS2009" s="4"/>
      <c r="AT2009" s="4"/>
      <c r="AU2009" s="4"/>
      <c r="AV2009" s="4"/>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row>
    <row r="2010" ht="14.25" customHeight="1">
      <c r="A2010" s="1" t="str">
        <f t="shared" si="364"/>
        <v/>
      </c>
      <c r="B2010" s="3" t="str">
        <f t="shared" si="365"/>
        <v>Tự do chọn</v>
      </c>
      <c r="C2010" s="4" t="s">
        <v>8929</v>
      </c>
      <c r="D2010" s="4"/>
      <c r="E2010" s="4"/>
      <c r="F2010" s="4"/>
      <c r="G2010" s="4"/>
      <c r="H2010" s="4"/>
      <c r="I2010" s="4"/>
      <c r="J2010" s="4" t="s">
        <v>8631</v>
      </c>
      <c r="K2010" s="4"/>
      <c r="L2010" s="4" t="s">
        <v>8929</v>
      </c>
      <c r="M2010" s="4" t="s">
        <v>48</v>
      </c>
      <c r="N2010" s="4" t="s">
        <v>5</v>
      </c>
      <c r="O2010" s="4"/>
      <c r="P2010" s="4"/>
      <c r="Q2010" s="4"/>
      <c r="R2010" s="4" t="s">
        <v>150</v>
      </c>
      <c r="S2010" s="4" t="s">
        <v>150</v>
      </c>
      <c r="T2010" s="4" t="s">
        <v>150</v>
      </c>
      <c r="U2010" s="4" t="s">
        <v>150</v>
      </c>
      <c r="V2010" s="4" t="s">
        <v>150</v>
      </c>
      <c r="W2010" s="4" t="s">
        <v>150</v>
      </c>
      <c r="X2010" s="4" t="s">
        <v>150</v>
      </c>
      <c r="Y2010" s="4"/>
      <c r="Z2010" s="4"/>
      <c r="AA2010" s="4">
        <v>2005.0</v>
      </c>
      <c r="AB2010" s="4" t="s">
        <v>48</v>
      </c>
      <c r="AC2010" s="4"/>
      <c r="AD2010" s="4"/>
      <c r="AE2010" s="4"/>
      <c r="AF2010" s="4"/>
      <c r="AG2010" s="4"/>
      <c r="AH2010" s="4"/>
      <c r="AI2010" s="4"/>
      <c r="AJ2010" s="4"/>
      <c r="AK2010" s="4"/>
      <c r="AL2010" s="4"/>
      <c r="AM2010" s="4"/>
      <c r="AN2010" s="4"/>
      <c r="AO2010" s="4"/>
      <c r="AP2010" s="4" t="str">
        <f>VLOOKUP(AA2011,[1]Trộn!AA2010:AB5002,2,FALSE)</f>
        <v>#ERROR!</v>
      </c>
      <c r="AQ2010" s="4"/>
      <c r="AR2010" s="4"/>
      <c r="AS2010" s="4"/>
      <c r="AT2010" s="4"/>
      <c r="AU2010" s="4"/>
      <c r="AV2010" s="4"/>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row>
    <row r="2011" ht="14.25" customHeight="1">
      <c r="A2011" s="1" t="str">
        <f t="shared" si="364"/>
        <v/>
      </c>
      <c r="B2011" s="3" t="str">
        <f t="shared" si="365"/>
        <v>Tự do chọn</v>
      </c>
      <c r="C2011" s="4" t="s">
        <v>8930</v>
      </c>
      <c r="D2011" s="4"/>
      <c r="E2011" s="4"/>
      <c r="F2011" s="4"/>
      <c r="G2011" s="4"/>
      <c r="H2011" s="4"/>
      <c r="I2011" s="4"/>
      <c r="J2011" s="4" t="s">
        <v>8631</v>
      </c>
      <c r="K2011" s="4"/>
      <c r="L2011" s="4" t="s">
        <v>8930</v>
      </c>
      <c r="M2011" s="4" t="s">
        <v>48</v>
      </c>
      <c r="N2011" s="4" t="s">
        <v>5</v>
      </c>
      <c r="O2011" s="4"/>
      <c r="P2011" s="4"/>
      <c r="Q2011" s="4"/>
      <c r="R2011" s="4" t="s">
        <v>150</v>
      </c>
      <c r="S2011" s="4" t="s">
        <v>150</v>
      </c>
      <c r="T2011" s="4" t="s">
        <v>150</v>
      </c>
      <c r="U2011" s="4" t="s">
        <v>150</v>
      </c>
      <c r="V2011" s="4" t="s">
        <v>150</v>
      </c>
      <c r="W2011" s="4" t="s">
        <v>150</v>
      </c>
      <c r="X2011" s="4" t="s">
        <v>150</v>
      </c>
      <c r="Y2011" s="4"/>
      <c r="Z2011" s="4"/>
      <c r="AA2011" s="4">
        <v>2007.0</v>
      </c>
      <c r="AB2011" s="4" t="s">
        <v>48</v>
      </c>
      <c r="AC2011" s="4"/>
      <c r="AD2011" s="4"/>
      <c r="AE2011" s="4"/>
      <c r="AF2011" s="4"/>
      <c r="AG2011" s="4"/>
      <c r="AH2011" s="4"/>
      <c r="AI2011" s="4"/>
      <c r="AJ2011" s="4"/>
      <c r="AK2011" s="4"/>
      <c r="AL2011" s="4"/>
      <c r="AM2011" s="4"/>
      <c r="AN2011" s="4"/>
      <c r="AO2011" s="4"/>
      <c r="AP2011" s="4" t="str">
        <f>VLOOKUP(AA2012,[1]Trộn!AA2011:AB5003,2,FALSE)</f>
        <v>#ERROR!</v>
      </c>
      <c r="AQ2011" s="4"/>
      <c r="AR2011" s="4"/>
      <c r="AS2011" s="4"/>
      <c r="AT2011" s="4"/>
      <c r="AU2011" s="4"/>
      <c r="AV2011" s="4"/>
      <c r="AW2011" s="4"/>
      <c r="AX2011" s="4"/>
      <c r="AY2011" s="4"/>
      <c r="AZ2011" s="4"/>
      <c r="BA2011" s="4"/>
      <c r="BB2011" s="4"/>
      <c r="BC2011" s="4"/>
      <c r="BD2011" s="4"/>
      <c r="BE2011" s="4"/>
      <c r="BF2011" s="4"/>
      <c r="BG2011" s="4"/>
      <c r="BH2011" s="4"/>
      <c r="BI2011" s="4"/>
      <c r="BJ2011" s="4"/>
      <c r="BK2011" s="4"/>
      <c r="BL2011" s="4"/>
      <c r="BM2011" s="4"/>
      <c r="BN2011" s="4"/>
      <c r="BO2011" s="4"/>
      <c r="BP2011" s="4"/>
      <c r="BQ2011" s="4"/>
      <c r="BR2011" s="4"/>
      <c r="BS2011" s="4"/>
      <c r="BT2011" s="4"/>
      <c r="BU2011" s="4"/>
      <c r="BV2011" s="4"/>
      <c r="BW2011" s="4"/>
      <c r="BX2011" s="4"/>
      <c r="BY2011" s="4"/>
      <c r="BZ2011" s="4"/>
      <c r="CA2011" s="4"/>
      <c r="CB2011" s="4"/>
      <c r="CC2011" s="4"/>
      <c r="CD2011" s="4"/>
      <c r="CE2011" s="4"/>
      <c r="CF2011" s="4"/>
      <c r="CG2011" s="4"/>
      <c r="CH2011" s="4"/>
      <c r="CI2011" s="4"/>
      <c r="CJ2011" s="4"/>
      <c r="CK2011" s="4"/>
      <c r="CL2011" s="4"/>
      <c r="CM2011" s="4"/>
    </row>
    <row r="2012" ht="14.25" customHeight="1">
      <c r="A2012" s="1" t="str">
        <f t="shared" si="364"/>
        <v/>
      </c>
      <c r="B2012" s="3" t="str">
        <f t="shared" si="365"/>
        <v>Tự do chọn</v>
      </c>
      <c r="C2012" s="4" t="s">
        <v>8931</v>
      </c>
      <c r="D2012" s="4"/>
      <c r="E2012" s="4"/>
      <c r="F2012" s="4"/>
      <c r="G2012" s="4"/>
      <c r="H2012" s="4"/>
      <c r="I2012" s="4"/>
      <c r="J2012" s="4" t="s">
        <v>8631</v>
      </c>
      <c r="K2012" s="4"/>
      <c r="L2012" s="4" t="s">
        <v>8931</v>
      </c>
      <c r="M2012" s="4" t="s">
        <v>48</v>
      </c>
      <c r="N2012" s="4" t="s">
        <v>5</v>
      </c>
      <c r="O2012" s="4"/>
      <c r="P2012" s="4"/>
      <c r="Q2012" s="4"/>
      <c r="R2012" s="4" t="s">
        <v>150</v>
      </c>
      <c r="S2012" s="4" t="s">
        <v>150</v>
      </c>
      <c r="T2012" s="4" t="s">
        <v>150</v>
      </c>
      <c r="U2012" s="4" t="s">
        <v>150</v>
      </c>
      <c r="V2012" s="4" t="s">
        <v>150</v>
      </c>
      <c r="W2012" s="4" t="s">
        <v>150</v>
      </c>
      <c r="X2012" s="4" t="s">
        <v>150</v>
      </c>
      <c r="Y2012" s="4"/>
      <c r="Z2012" s="4"/>
      <c r="AA2012" s="4">
        <v>2009.0</v>
      </c>
      <c r="AB2012" s="4" t="s">
        <v>48</v>
      </c>
      <c r="AC2012" s="4"/>
      <c r="AD2012" s="4"/>
      <c r="AE2012" s="4"/>
      <c r="AF2012" s="4"/>
      <c r="AG2012" s="4"/>
      <c r="AH2012" s="4"/>
      <c r="AI2012" s="4"/>
      <c r="AJ2012" s="4"/>
      <c r="AK2012" s="4"/>
      <c r="AL2012" s="4"/>
      <c r="AM2012" s="4"/>
      <c r="AN2012" s="4"/>
      <c r="AO2012" s="4"/>
      <c r="AP2012" s="4" t="str">
        <f>VLOOKUP(AA2013,[1]Trộn!AA2012:AB5004,2,FALSE)</f>
        <v>#ERROR!</v>
      </c>
      <c r="AQ2012" s="4"/>
      <c r="AR2012" s="4"/>
      <c r="AS2012" s="4"/>
      <c r="AT2012" s="4"/>
      <c r="AU2012" s="4"/>
      <c r="AV2012" s="4"/>
      <c r="AW2012" s="4"/>
      <c r="AX2012" s="4"/>
      <c r="AY2012" s="4"/>
      <c r="AZ2012" s="4"/>
      <c r="BA2012" s="4"/>
      <c r="BB2012" s="4"/>
      <c r="BC2012" s="4"/>
      <c r="BD2012" s="4"/>
      <c r="BE2012" s="4"/>
      <c r="BF2012" s="4"/>
      <c r="BG2012" s="4"/>
      <c r="BH2012" s="4"/>
      <c r="BI2012" s="4"/>
      <c r="BJ2012" s="4"/>
      <c r="BK2012" s="4"/>
      <c r="BL2012" s="4"/>
      <c r="BM2012" s="4"/>
      <c r="BN2012" s="4"/>
      <c r="BO2012" s="4"/>
      <c r="BP2012" s="4"/>
      <c r="BQ2012" s="4"/>
      <c r="BR2012" s="4"/>
      <c r="BS2012" s="4"/>
      <c r="BT2012" s="4"/>
      <c r="BU2012" s="4"/>
      <c r="BV2012" s="4"/>
      <c r="BW2012" s="4"/>
      <c r="BX2012" s="4"/>
      <c r="BY2012" s="4"/>
      <c r="BZ2012" s="4"/>
      <c r="CA2012" s="4"/>
      <c r="CB2012" s="4"/>
      <c r="CC2012" s="4"/>
      <c r="CD2012" s="4"/>
      <c r="CE2012" s="4"/>
      <c r="CF2012" s="4"/>
      <c r="CG2012" s="4"/>
      <c r="CH2012" s="4"/>
      <c r="CI2012" s="4"/>
      <c r="CJ2012" s="4"/>
      <c r="CK2012" s="4"/>
      <c r="CL2012" s="4"/>
      <c r="CM2012" s="4"/>
    </row>
    <row r="2013" ht="14.25" customHeight="1">
      <c r="A2013" s="1" t="str">
        <f t="shared" si="364"/>
        <v/>
      </c>
      <c r="B2013" s="3">
        <f t="shared" si="365"/>
        <v>0</v>
      </c>
      <c r="C2013" s="4" t="s">
        <v>8931</v>
      </c>
      <c r="D2013" s="4"/>
      <c r="E2013" s="4"/>
      <c r="F2013" s="4"/>
      <c r="G2013" s="4"/>
      <c r="H2013" s="4"/>
      <c r="I2013" s="4"/>
      <c r="J2013" s="4"/>
      <c r="K2013" s="4"/>
      <c r="L2013" s="4" t="s">
        <v>8931</v>
      </c>
      <c r="M2013" s="4"/>
      <c r="N2013" s="4"/>
      <c r="O2013" s="4"/>
      <c r="P2013" s="4"/>
      <c r="Q2013" s="4" t="s">
        <v>144</v>
      </c>
      <c r="R2013" s="4" t="s">
        <v>8932</v>
      </c>
      <c r="S2013" s="4" t="s">
        <v>8933</v>
      </c>
      <c r="T2013" s="4" t="s">
        <v>8934</v>
      </c>
      <c r="U2013" s="4" t="s">
        <v>8935</v>
      </c>
      <c r="V2013" s="4" t="s">
        <v>150</v>
      </c>
      <c r="W2013" s="4" t="s">
        <v>150</v>
      </c>
      <c r="X2013" s="4" t="s">
        <v>171</v>
      </c>
      <c r="Y2013" s="4"/>
      <c r="Z2013" s="4" t="s">
        <v>8936</v>
      </c>
      <c r="AA2013" s="4">
        <v>2011.0</v>
      </c>
      <c r="AB2013" s="4" t="s">
        <v>101</v>
      </c>
      <c r="AC2013" s="4"/>
      <c r="AD2013" s="4"/>
      <c r="AE2013" s="4"/>
      <c r="AF2013" s="4"/>
      <c r="AG2013" s="4"/>
      <c r="AH2013" s="4"/>
      <c r="AI2013" s="4"/>
      <c r="AJ2013" s="4"/>
      <c r="AK2013" s="4"/>
      <c r="AL2013" s="4"/>
      <c r="AM2013" s="4"/>
      <c r="AN2013" s="4"/>
      <c r="AO2013" s="4"/>
      <c r="AP2013" s="4" t="str">
        <f>VLOOKUP(AA2014,[1]Trộn!AA2013:AB5005,2,FALSE)</f>
        <v>#ERROR!</v>
      </c>
      <c r="AQ2013" s="4"/>
      <c r="AR2013" s="4"/>
      <c r="AS2013" s="4"/>
      <c r="AT2013" s="4"/>
      <c r="AU2013" s="4"/>
      <c r="AV2013" s="4"/>
      <c r="AW2013" s="4"/>
      <c r="AX2013" s="4"/>
      <c r="AY2013" s="4"/>
      <c r="AZ2013" s="4"/>
      <c r="BA2013" s="4"/>
      <c r="BB2013" s="4"/>
      <c r="BC2013" s="4"/>
      <c r="BD2013" s="4"/>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c r="CL2013" s="4"/>
      <c r="CM2013" s="4"/>
    </row>
    <row r="2014" ht="14.25" customHeight="1">
      <c r="A2014" s="1" t="str">
        <f t="shared" si="364"/>
        <v/>
      </c>
      <c r="B2014" s="3" t="str">
        <f t="shared" si="365"/>
        <v>Tự do chọn</v>
      </c>
      <c r="C2014" s="4" t="s">
        <v>8937</v>
      </c>
      <c r="D2014" s="4"/>
      <c r="E2014" s="4"/>
      <c r="F2014" s="4"/>
      <c r="G2014" s="4"/>
      <c r="H2014" s="4"/>
      <c r="I2014" s="4"/>
      <c r="J2014" s="4" t="s">
        <v>8631</v>
      </c>
      <c r="K2014" s="4"/>
      <c r="L2014" s="4" t="s">
        <v>8937</v>
      </c>
      <c r="M2014" s="4" t="s">
        <v>48</v>
      </c>
      <c r="N2014" s="4" t="s">
        <v>5</v>
      </c>
      <c r="O2014" s="4"/>
      <c r="P2014" s="4"/>
      <c r="Q2014" s="4"/>
      <c r="R2014" s="4" t="s">
        <v>150</v>
      </c>
      <c r="S2014" s="4" t="s">
        <v>150</v>
      </c>
      <c r="T2014" s="4" t="s">
        <v>150</v>
      </c>
      <c r="U2014" s="4" t="s">
        <v>150</v>
      </c>
      <c r="V2014" s="4" t="s">
        <v>150</v>
      </c>
      <c r="W2014" s="4" t="s">
        <v>150</v>
      </c>
      <c r="X2014" s="4" t="s">
        <v>150</v>
      </c>
      <c r="Y2014" s="4"/>
      <c r="Z2014" s="4"/>
      <c r="AA2014" s="4">
        <v>2012.0</v>
      </c>
      <c r="AB2014" s="4" t="s">
        <v>48</v>
      </c>
      <c r="AC2014" s="4"/>
      <c r="AD2014" s="4"/>
      <c r="AE2014" s="4"/>
      <c r="AF2014" s="4"/>
      <c r="AG2014" s="4"/>
      <c r="AH2014" s="4"/>
      <c r="AI2014" s="4"/>
      <c r="AJ2014" s="4"/>
      <c r="AK2014" s="4"/>
      <c r="AL2014" s="4"/>
      <c r="AM2014" s="4"/>
      <c r="AN2014" s="4"/>
      <c r="AO2014" s="4"/>
      <c r="AP2014" s="4" t="str">
        <f>VLOOKUP(AA2015,[1]Trộn!AA2014:AB5006,2,FALSE)</f>
        <v>#ERROR!</v>
      </c>
      <c r="AQ2014" s="4"/>
      <c r="AR2014" s="4"/>
      <c r="AS2014" s="4"/>
      <c r="AT2014" s="4"/>
      <c r="AU2014" s="4"/>
      <c r="AV2014" s="4"/>
      <c r="AW2014" s="4"/>
      <c r="AX2014" s="4"/>
      <c r="AY2014" s="4"/>
      <c r="AZ2014" s="4"/>
      <c r="BA2014" s="4"/>
      <c r="BB2014" s="4"/>
      <c r="BC2014" s="4"/>
      <c r="BD2014" s="4"/>
      <c r="BE2014" s="4"/>
      <c r="BF2014" s="4"/>
      <c r="BG2014" s="4"/>
      <c r="BH2014" s="4"/>
      <c r="BI2014" s="4"/>
      <c r="BJ2014" s="4"/>
      <c r="BK2014" s="4"/>
      <c r="BL2014" s="4"/>
      <c r="BM2014" s="4"/>
      <c r="BN2014" s="4"/>
      <c r="BO2014" s="4"/>
      <c r="BP2014" s="4"/>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c r="CM2014" s="4"/>
    </row>
    <row r="2015" ht="14.25" customHeight="1">
      <c r="A2015" s="1" t="str">
        <f t="shared" si="364"/>
        <v/>
      </c>
      <c r="B2015" s="3" t="str">
        <f t="shared" si="365"/>
        <v>Tự do chọn</v>
      </c>
      <c r="C2015" s="4" t="s">
        <v>8940</v>
      </c>
      <c r="D2015" s="4"/>
      <c r="E2015" s="4"/>
      <c r="F2015" s="4"/>
      <c r="G2015" s="4"/>
      <c r="H2015" s="4"/>
      <c r="I2015" s="4"/>
      <c r="J2015" s="4" t="s">
        <v>8631</v>
      </c>
      <c r="K2015" s="4"/>
      <c r="L2015" s="4" t="s">
        <v>8940</v>
      </c>
      <c r="M2015" s="4" t="s">
        <v>48</v>
      </c>
      <c r="N2015" s="4" t="s">
        <v>5</v>
      </c>
      <c r="O2015" s="4"/>
      <c r="P2015" s="4"/>
      <c r="Q2015" s="4"/>
      <c r="R2015" s="4" t="s">
        <v>150</v>
      </c>
      <c r="S2015" s="4" t="s">
        <v>150</v>
      </c>
      <c r="T2015" s="4" t="s">
        <v>150</v>
      </c>
      <c r="U2015" s="4" t="s">
        <v>150</v>
      </c>
      <c r="V2015" s="4" t="s">
        <v>150</v>
      </c>
      <c r="W2015" s="4" t="s">
        <v>150</v>
      </c>
      <c r="X2015" s="4" t="s">
        <v>150</v>
      </c>
      <c r="Y2015" s="4"/>
      <c r="Z2015" s="4"/>
      <c r="AA2015" s="4">
        <v>2014.0</v>
      </c>
      <c r="AB2015" s="4" t="s">
        <v>48</v>
      </c>
      <c r="AC2015" s="4"/>
      <c r="AD2015" s="4"/>
      <c r="AE2015" s="4"/>
      <c r="AF2015" s="4"/>
      <c r="AG2015" s="4"/>
      <c r="AH2015" s="4"/>
      <c r="AI2015" s="4"/>
      <c r="AJ2015" s="4"/>
      <c r="AK2015" s="4"/>
      <c r="AL2015" s="4"/>
      <c r="AM2015" s="4"/>
      <c r="AN2015" s="4"/>
      <c r="AO2015" s="4"/>
      <c r="AP2015" s="4" t="str">
        <f>VLOOKUP(AA2016,[1]Trộn!AA2015:AB5007,2,FALSE)</f>
        <v>#ERROR!</v>
      </c>
      <c r="AQ2015" s="4"/>
      <c r="AR2015" s="4"/>
      <c r="AS2015" s="4"/>
      <c r="AT2015" s="4"/>
      <c r="AU2015" s="4"/>
      <c r="AV2015" s="4"/>
      <c r="AW2015" s="4"/>
      <c r="AX2015" s="4"/>
      <c r="AY2015" s="4"/>
      <c r="AZ2015" s="4"/>
      <c r="BA2015" s="4"/>
      <c r="BB2015" s="4"/>
      <c r="BC2015" s="4"/>
      <c r="BD2015" s="4"/>
      <c r="BE2015" s="4"/>
      <c r="BF2015" s="4"/>
      <c r="BG2015" s="4"/>
      <c r="BH2015" s="4"/>
      <c r="BI2015" s="4"/>
      <c r="BJ2015" s="4"/>
      <c r="BK2015" s="4"/>
      <c r="BL2015" s="4"/>
      <c r="BM2015" s="4"/>
      <c r="BN2015" s="4"/>
      <c r="BO2015" s="4"/>
      <c r="BP2015" s="4"/>
      <c r="BQ2015" s="4"/>
      <c r="BR2015" s="4"/>
      <c r="BS2015" s="4"/>
      <c r="BT2015" s="4"/>
      <c r="BU2015" s="4"/>
      <c r="BV2015" s="4"/>
      <c r="BW2015" s="4"/>
      <c r="BX2015" s="4"/>
      <c r="BY2015" s="4"/>
      <c r="BZ2015" s="4"/>
      <c r="CA2015" s="4"/>
      <c r="CB2015" s="4"/>
      <c r="CC2015" s="4"/>
      <c r="CD2015" s="4"/>
      <c r="CE2015" s="4"/>
      <c r="CF2015" s="4"/>
      <c r="CG2015" s="4"/>
      <c r="CH2015" s="4"/>
      <c r="CI2015" s="4"/>
      <c r="CJ2015" s="4"/>
      <c r="CK2015" s="4"/>
      <c r="CL2015" s="4"/>
      <c r="CM2015" s="4"/>
    </row>
    <row r="2016" ht="14.25" customHeight="1">
      <c r="A2016" s="1" t="str">
        <f t="shared" si="364"/>
        <v/>
      </c>
      <c r="B2016" s="3" t="str">
        <f t="shared" si="365"/>
        <v>Tự do chọn</v>
      </c>
      <c r="C2016" s="4" t="s">
        <v>8943</v>
      </c>
      <c r="D2016" s="4"/>
      <c r="E2016" s="4"/>
      <c r="F2016" s="4"/>
      <c r="G2016" s="4"/>
      <c r="H2016" s="4"/>
      <c r="I2016" s="4"/>
      <c r="J2016" s="4" t="s">
        <v>8631</v>
      </c>
      <c r="K2016" s="4"/>
      <c r="L2016" s="4" t="s">
        <v>8943</v>
      </c>
      <c r="M2016" s="4" t="s">
        <v>48</v>
      </c>
      <c r="N2016" s="4" t="s">
        <v>5</v>
      </c>
      <c r="O2016" s="4"/>
      <c r="P2016" s="4"/>
      <c r="Q2016" s="4"/>
      <c r="R2016" s="4" t="s">
        <v>150</v>
      </c>
      <c r="S2016" s="4" t="s">
        <v>150</v>
      </c>
      <c r="T2016" s="4" t="s">
        <v>150</v>
      </c>
      <c r="U2016" s="4" t="s">
        <v>150</v>
      </c>
      <c r="V2016" s="4" t="s">
        <v>150</v>
      </c>
      <c r="W2016" s="4" t="s">
        <v>150</v>
      </c>
      <c r="X2016" s="4" t="s">
        <v>150</v>
      </c>
      <c r="Y2016" s="4"/>
      <c r="Z2016" s="4"/>
      <c r="AA2016" s="4">
        <v>2016.0</v>
      </c>
      <c r="AB2016" s="4" t="s">
        <v>48</v>
      </c>
      <c r="AC2016" s="4"/>
      <c r="AD2016" s="4"/>
      <c r="AE2016" s="4"/>
      <c r="AF2016" s="4"/>
      <c r="AG2016" s="4"/>
      <c r="AH2016" s="4"/>
      <c r="AI2016" s="4"/>
      <c r="AJ2016" s="4"/>
      <c r="AK2016" s="4"/>
      <c r="AL2016" s="4"/>
      <c r="AM2016" s="4"/>
      <c r="AN2016" s="4"/>
      <c r="AO2016" s="4"/>
      <c r="AP2016" s="4" t="str">
        <f>VLOOKUP(AA2017,[1]Trộn!AA2016:AB5008,2,FALSE)</f>
        <v>#ERROR!</v>
      </c>
      <c r="AQ2016" s="4"/>
      <c r="AR2016" s="4"/>
      <c r="AS2016" s="4"/>
      <c r="AT2016" s="4"/>
      <c r="AU2016" s="4"/>
      <c r="AV2016" s="4"/>
      <c r="AW2016" s="4"/>
      <c r="AX2016" s="4"/>
      <c r="AY2016" s="4"/>
      <c r="AZ2016" s="4"/>
      <c r="BA2016" s="4"/>
      <c r="BB2016" s="4"/>
      <c r="BC2016" s="4"/>
      <c r="BD2016" s="4"/>
      <c r="BE2016" s="4"/>
      <c r="BF2016" s="4"/>
      <c r="BG2016" s="4"/>
      <c r="BH2016" s="4"/>
      <c r="BI2016" s="4"/>
      <c r="BJ2016" s="4"/>
      <c r="BK2016" s="4"/>
      <c r="BL2016" s="4"/>
      <c r="BM2016" s="4"/>
      <c r="BN2016" s="4"/>
      <c r="BO2016" s="4"/>
      <c r="BP2016" s="4"/>
      <c r="BQ2016" s="4"/>
      <c r="BR2016" s="4"/>
      <c r="BS2016" s="4"/>
      <c r="BT2016" s="4"/>
      <c r="BU2016" s="4"/>
      <c r="BV2016" s="4"/>
      <c r="BW2016" s="4"/>
      <c r="BX2016" s="4"/>
      <c r="BY2016" s="4"/>
      <c r="BZ2016" s="4"/>
      <c r="CA2016" s="4"/>
      <c r="CB2016" s="4"/>
      <c r="CC2016" s="4"/>
      <c r="CD2016" s="4"/>
      <c r="CE2016" s="4"/>
      <c r="CF2016" s="4"/>
      <c r="CG2016" s="4"/>
      <c r="CH2016" s="4"/>
      <c r="CI2016" s="4"/>
      <c r="CJ2016" s="4"/>
      <c r="CK2016" s="4"/>
      <c r="CL2016" s="4"/>
      <c r="CM2016" s="4"/>
    </row>
    <row r="2017" ht="14.25" customHeight="1">
      <c r="A2017" s="1" t="str">
        <f t="shared" si="364"/>
        <v/>
      </c>
      <c r="B2017" s="3" t="str">
        <f t="shared" si="365"/>
        <v>Tự do chọn</v>
      </c>
      <c r="C2017" s="4" t="s">
        <v>8945</v>
      </c>
      <c r="D2017" s="4"/>
      <c r="E2017" s="4"/>
      <c r="F2017" s="4"/>
      <c r="G2017" s="4"/>
      <c r="H2017" s="4"/>
      <c r="I2017" s="4"/>
      <c r="J2017" s="4" t="s">
        <v>8631</v>
      </c>
      <c r="K2017" s="4"/>
      <c r="L2017" s="4" t="s">
        <v>8945</v>
      </c>
      <c r="M2017" s="4" t="s">
        <v>48</v>
      </c>
      <c r="N2017" s="4" t="s">
        <v>5</v>
      </c>
      <c r="O2017" s="4"/>
      <c r="P2017" s="4"/>
      <c r="Q2017" s="4"/>
      <c r="R2017" s="4" t="s">
        <v>150</v>
      </c>
      <c r="S2017" s="4" t="s">
        <v>150</v>
      </c>
      <c r="T2017" s="4" t="s">
        <v>150</v>
      </c>
      <c r="U2017" s="4" t="s">
        <v>150</v>
      </c>
      <c r="V2017" s="4" t="s">
        <v>150</v>
      </c>
      <c r="W2017" s="4" t="s">
        <v>150</v>
      </c>
      <c r="X2017" s="4" t="s">
        <v>150</v>
      </c>
      <c r="Y2017" s="4"/>
      <c r="Z2017" s="4"/>
      <c r="AA2017" s="4">
        <v>2018.0</v>
      </c>
      <c r="AB2017" s="4" t="s">
        <v>48</v>
      </c>
      <c r="AC2017" s="4"/>
      <c r="AD2017" s="4"/>
      <c r="AE2017" s="4"/>
      <c r="AF2017" s="4"/>
      <c r="AG2017" s="4"/>
      <c r="AH2017" s="4"/>
      <c r="AI2017" s="4"/>
      <c r="AJ2017" s="4"/>
      <c r="AK2017" s="4"/>
      <c r="AL2017" s="4"/>
      <c r="AM2017" s="4"/>
      <c r="AN2017" s="4"/>
      <c r="AO2017" s="4"/>
      <c r="AP2017" s="4" t="str">
        <f>VLOOKUP(AA2018,[1]Trộn!AA2017:AB5009,2,FALSE)</f>
        <v>#ERROR!</v>
      </c>
      <c r="AQ2017" s="4"/>
      <c r="AR2017" s="4"/>
      <c r="AS2017" s="4"/>
      <c r="AT2017" s="4"/>
      <c r="AU2017" s="4"/>
      <c r="AV2017" s="4"/>
      <c r="AW2017" s="4"/>
      <c r="AX2017" s="4"/>
      <c r="AY2017" s="4"/>
      <c r="AZ2017" s="4"/>
      <c r="BA2017" s="4"/>
      <c r="BB2017" s="4"/>
      <c r="BC2017" s="4"/>
      <c r="BD2017" s="4"/>
      <c r="BE2017" s="4"/>
      <c r="BF2017" s="4"/>
      <c r="BG2017" s="4"/>
      <c r="BH2017" s="4"/>
      <c r="BI2017" s="4"/>
      <c r="BJ2017" s="4"/>
      <c r="BK2017" s="4"/>
      <c r="BL2017" s="4"/>
      <c r="BM2017" s="4"/>
      <c r="BN2017" s="4"/>
      <c r="BO2017" s="4"/>
      <c r="BP2017" s="4"/>
      <c r="BQ2017" s="4"/>
      <c r="BR2017" s="4"/>
      <c r="BS2017" s="4"/>
      <c r="BT2017" s="4"/>
      <c r="BU2017" s="4"/>
      <c r="BV2017" s="4"/>
      <c r="BW2017" s="4"/>
      <c r="BX2017" s="4"/>
      <c r="BY2017" s="4"/>
      <c r="BZ2017" s="4"/>
      <c r="CA2017" s="4"/>
      <c r="CB2017" s="4"/>
      <c r="CC2017" s="4"/>
      <c r="CD2017" s="4"/>
      <c r="CE2017" s="4"/>
      <c r="CF2017" s="4"/>
      <c r="CG2017" s="4"/>
      <c r="CH2017" s="4"/>
      <c r="CI2017" s="4"/>
      <c r="CJ2017" s="4"/>
      <c r="CK2017" s="4"/>
      <c r="CL2017" s="4"/>
      <c r="CM2017" s="4"/>
    </row>
    <row r="2018" ht="14.25" customHeight="1">
      <c r="A2018" s="1" t="str">
        <f t="shared" si="364"/>
        <v/>
      </c>
      <c r="B2018" s="3" t="str">
        <f t="shared" si="365"/>
        <v>Tự do chọn</v>
      </c>
      <c r="C2018" s="4" t="s">
        <v>8946</v>
      </c>
      <c r="D2018" s="4"/>
      <c r="E2018" s="4"/>
      <c r="F2018" s="4"/>
      <c r="G2018" s="4"/>
      <c r="H2018" s="4"/>
      <c r="I2018" s="4"/>
      <c r="J2018" s="4" t="s">
        <v>8631</v>
      </c>
      <c r="K2018" s="4"/>
      <c r="L2018" s="4" t="s">
        <v>8946</v>
      </c>
      <c r="M2018" s="4" t="s">
        <v>48</v>
      </c>
      <c r="N2018" s="4" t="s">
        <v>5</v>
      </c>
      <c r="O2018" s="4"/>
      <c r="P2018" s="4"/>
      <c r="Q2018" s="4"/>
      <c r="R2018" s="4" t="s">
        <v>150</v>
      </c>
      <c r="S2018" s="4" t="s">
        <v>150</v>
      </c>
      <c r="T2018" s="4" t="s">
        <v>150</v>
      </c>
      <c r="U2018" s="4" t="s">
        <v>150</v>
      </c>
      <c r="V2018" s="4" t="s">
        <v>150</v>
      </c>
      <c r="W2018" s="4" t="s">
        <v>150</v>
      </c>
      <c r="X2018" s="4" t="s">
        <v>150</v>
      </c>
      <c r="Y2018" s="4"/>
      <c r="Z2018" s="4"/>
      <c r="AA2018" s="4">
        <v>2020.0</v>
      </c>
      <c r="AB2018" s="4" t="s">
        <v>48</v>
      </c>
      <c r="AC2018" s="4"/>
      <c r="AD2018" s="4"/>
      <c r="AE2018" s="4"/>
      <c r="AF2018" s="4"/>
      <c r="AG2018" s="4"/>
      <c r="AH2018" s="4"/>
      <c r="AI2018" s="4"/>
      <c r="AJ2018" s="4"/>
      <c r="AK2018" s="4"/>
      <c r="AL2018" s="4"/>
      <c r="AM2018" s="4"/>
      <c r="AN2018" s="4"/>
      <c r="AO2018" s="4"/>
      <c r="AP2018" s="4" t="str">
        <f>VLOOKUP(AA2019,[1]Trộn!AA2018:AB5010,2,FALSE)</f>
        <v>#ERROR!</v>
      </c>
      <c r="AQ2018" s="4"/>
      <c r="AR2018" s="4"/>
      <c r="AS2018" s="4"/>
      <c r="AT2018" s="4"/>
      <c r="AU2018" s="4"/>
      <c r="AV2018" s="4"/>
      <c r="AW2018" s="4"/>
      <c r="AX2018" s="4"/>
      <c r="AY2018" s="4"/>
      <c r="AZ2018" s="4"/>
      <c r="BA2018" s="4"/>
      <c r="BB2018" s="4"/>
      <c r="BC2018" s="4"/>
      <c r="BD2018" s="4"/>
      <c r="BE2018" s="4"/>
      <c r="BF2018" s="4"/>
      <c r="BG2018" s="4"/>
      <c r="BH2018" s="4"/>
      <c r="BI2018" s="4"/>
      <c r="BJ2018" s="4"/>
      <c r="BK2018" s="4"/>
      <c r="BL2018" s="4"/>
      <c r="BM2018" s="4"/>
      <c r="BN2018" s="4"/>
      <c r="BO2018" s="4"/>
      <c r="BP2018" s="4"/>
      <c r="BQ2018" s="4"/>
      <c r="BR2018" s="4"/>
      <c r="BS2018" s="4"/>
      <c r="BT2018" s="4"/>
      <c r="BU2018" s="4"/>
      <c r="BV2018" s="4"/>
      <c r="BW2018" s="4"/>
      <c r="BX2018" s="4"/>
      <c r="BY2018" s="4"/>
      <c r="BZ2018" s="4"/>
      <c r="CA2018" s="4"/>
      <c r="CB2018" s="4"/>
      <c r="CC2018" s="4"/>
      <c r="CD2018" s="4"/>
      <c r="CE2018" s="4"/>
      <c r="CF2018" s="4"/>
      <c r="CG2018" s="4"/>
      <c r="CH2018" s="4"/>
      <c r="CI2018" s="4"/>
      <c r="CJ2018" s="4"/>
      <c r="CK2018" s="4"/>
      <c r="CL2018" s="4"/>
      <c r="CM2018" s="4"/>
    </row>
    <row r="2019" ht="14.25" customHeight="1">
      <c r="A2019" s="1" t="str">
        <f t="shared" si="364"/>
        <v/>
      </c>
      <c r="B2019" s="3">
        <f t="shared" si="365"/>
        <v>0</v>
      </c>
      <c r="C2019" s="4" t="s">
        <v>8946</v>
      </c>
      <c r="D2019" s="4"/>
      <c r="E2019" s="4"/>
      <c r="F2019" s="4"/>
      <c r="G2019" s="4"/>
      <c r="H2019" s="4"/>
      <c r="I2019" s="4"/>
      <c r="J2019" s="4"/>
      <c r="K2019" s="4"/>
      <c r="L2019" s="4" t="s">
        <v>8946</v>
      </c>
      <c r="M2019" s="4"/>
      <c r="N2019" s="4"/>
      <c r="O2019" s="4"/>
      <c r="P2019" s="4"/>
      <c r="Q2019" s="4" t="s">
        <v>144</v>
      </c>
      <c r="R2019" s="4" t="s">
        <v>8947</v>
      </c>
      <c r="S2019" s="4" t="s">
        <v>8948</v>
      </c>
      <c r="T2019" s="4" t="s">
        <v>8949</v>
      </c>
      <c r="U2019" s="4" t="s">
        <v>8950</v>
      </c>
      <c r="V2019" s="4" t="s">
        <v>8951</v>
      </c>
      <c r="W2019" s="4" t="s">
        <v>150</v>
      </c>
      <c r="X2019" s="4" t="s">
        <v>171</v>
      </c>
      <c r="Y2019" s="4"/>
      <c r="Z2019" s="4" t="s">
        <v>2515</v>
      </c>
      <c r="AA2019" s="4">
        <v>2022.0</v>
      </c>
      <c r="AB2019" s="4" t="s">
        <v>101</v>
      </c>
      <c r="AC2019" s="4"/>
      <c r="AD2019" s="4"/>
      <c r="AE2019" s="4"/>
      <c r="AF2019" s="4"/>
      <c r="AG2019" s="4"/>
      <c r="AH2019" s="4"/>
      <c r="AI2019" s="4"/>
      <c r="AJ2019" s="4"/>
      <c r="AK2019" s="4"/>
      <c r="AL2019" s="4"/>
      <c r="AM2019" s="4"/>
      <c r="AN2019" s="4"/>
      <c r="AO2019" s="4"/>
      <c r="AP2019" s="4" t="str">
        <f>VLOOKUP(AA2020,[1]Trộn!AA2019:AB5011,2,FALSE)</f>
        <v>#ERROR!</v>
      </c>
      <c r="AQ2019" s="4"/>
      <c r="AR2019" s="4"/>
      <c r="AS2019" s="4"/>
      <c r="AT2019" s="4"/>
      <c r="AU2019" s="4"/>
      <c r="AV2019" s="4"/>
      <c r="AW2019" s="4"/>
      <c r="AX2019" s="4"/>
      <c r="AY2019" s="4"/>
      <c r="AZ2019" s="4"/>
      <c r="BA2019" s="4"/>
      <c r="BB2019" s="4"/>
      <c r="BC2019" s="4"/>
      <c r="BD2019" s="4"/>
      <c r="BE2019" s="4"/>
      <c r="BF2019" s="4"/>
      <c r="BG2019" s="4"/>
      <c r="BH2019" s="4"/>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c r="CL2019" s="4"/>
      <c r="CM2019" s="4"/>
    </row>
    <row r="2020" ht="14.25" customHeight="1">
      <c r="A2020" s="1" t="str">
        <f t="shared" si="364"/>
        <v/>
      </c>
      <c r="B2020" s="3" t="str">
        <f t="shared" si="365"/>
        <v>Tự do chọn</v>
      </c>
      <c r="C2020" s="4" t="s">
        <v>8958</v>
      </c>
      <c r="D2020" s="4"/>
      <c r="E2020" s="4"/>
      <c r="F2020" s="4"/>
      <c r="G2020" s="4"/>
      <c r="H2020" s="4"/>
      <c r="I2020" s="4"/>
      <c r="J2020" s="4" t="s">
        <v>8631</v>
      </c>
      <c r="K2020" s="4"/>
      <c r="L2020" s="4" t="s">
        <v>8958</v>
      </c>
      <c r="M2020" s="4" t="s">
        <v>48</v>
      </c>
      <c r="N2020" s="4" t="s">
        <v>5</v>
      </c>
      <c r="O2020" s="4"/>
      <c r="P2020" s="4"/>
      <c r="Q2020" s="4"/>
      <c r="R2020" s="4" t="s">
        <v>150</v>
      </c>
      <c r="S2020" s="4" t="s">
        <v>150</v>
      </c>
      <c r="T2020" s="4" t="s">
        <v>150</v>
      </c>
      <c r="U2020" s="4" t="s">
        <v>150</v>
      </c>
      <c r="V2020" s="4" t="s">
        <v>150</v>
      </c>
      <c r="W2020" s="4" t="s">
        <v>150</v>
      </c>
      <c r="X2020" s="4" t="s">
        <v>150</v>
      </c>
      <c r="Y2020" s="4"/>
      <c r="Z2020" s="4"/>
      <c r="AA2020" s="4">
        <v>2023.0</v>
      </c>
      <c r="AB2020" s="4" t="s">
        <v>48</v>
      </c>
      <c r="AC2020" s="4"/>
      <c r="AD2020" s="4"/>
      <c r="AE2020" s="4"/>
      <c r="AF2020" s="4"/>
      <c r="AG2020" s="4"/>
      <c r="AH2020" s="4"/>
      <c r="AI2020" s="4"/>
      <c r="AJ2020" s="4"/>
      <c r="AK2020" s="4"/>
      <c r="AL2020" s="4"/>
      <c r="AM2020" s="4"/>
      <c r="AN2020" s="4"/>
      <c r="AO2020" s="4"/>
      <c r="AP2020" s="4" t="str">
        <f>VLOOKUP(AA2021,[1]Trộn!AA2020:AB5012,2,FALSE)</f>
        <v>#ERROR!</v>
      </c>
      <c r="AQ2020" s="4"/>
      <c r="AR2020" s="4"/>
      <c r="AS2020" s="4"/>
      <c r="AT2020" s="4"/>
      <c r="AU2020" s="4"/>
      <c r="AV2020" s="4"/>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row>
    <row r="2021" ht="14.25" customHeight="1">
      <c r="A2021" s="1" t="str">
        <f t="shared" si="364"/>
        <v/>
      </c>
      <c r="B2021" s="3" t="str">
        <f t="shared" si="365"/>
        <v>Tự do chọn</v>
      </c>
      <c r="C2021" s="4" t="s">
        <v>8959</v>
      </c>
      <c r="D2021" s="4"/>
      <c r="E2021" s="4"/>
      <c r="F2021" s="4"/>
      <c r="G2021" s="4"/>
      <c r="H2021" s="4"/>
      <c r="I2021" s="4"/>
      <c r="J2021" s="4" t="s">
        <v>8631</v>
      </c>
      <c r="K2021" s="4"/>
      <c r="L2021" s="4" t="s">
        <v>8959</v>
      </c>
      <c r="M2021" s="4" t="s">
        <v>48</v>
      </c>
      <c r="N2021" s="4" t="s">
        <v>5</v>
      </c>
      <c r="O2021" s="4"/>
      <c r="P2021" s="4"/>
      <c r="Q2021" s="4"/>
      <c r="R2021" s="4" t="s">
        <v>150</v>
      </c>
      <c r="S2021" s="4" t="s">
        <v>150</v>
      </c>
      <c r="T2021" s="4" t="s">
        <v>150</v>
      </c>
      <c r="U2021" s="4" t="s">
        <v>150</v>
      </c>
      <c r="V2021" s="4" t="s">
        <v>150</v>
      </c>
      <c r="W2021" s="4" t="s">
        <v>150</v>
      </c>
      <c r="X2021" s="4" t="s">
        <v>150</v>
      </c>
      <c r="Y2021" s="4"/>
      <c r="Z2021" s="4"/>
      <c r="AA2021" s="4">
        <v>2025.0</v>
      </c>
      <c r="AB2021" s="4" t="s">
        <v>48</v>
      </c>
      <c r="AC2021" s="4"/>
      <c r="AD2021" s="4"/>
      <c r="AE2021" s="4"/>
      <c r="AF2021" s="4"/>
      <c r="AG2021" s="4"/>
      <c r="AH2021" s="4"/>
      <c r="AI2021" s="4"/>
      <c r="AJ2021" s="4"/>
      <c r="AK2021" s="4"/>
      <c r="AL2021" s="4"/>
      <c r="AM2021" s="4"/>
      <c r="AN2021" s="4"/>
      <c r="AO2021" s="4"/>
      <c r="AP2021" s="4" t="str">
        <f>VLOOKUP(AA2022,[1]Trộn!AA2021:AB5013,2,FALSE)</f>
        <v>#ERROR!</v>
      </c>
      <c r="AQ2021" s="4"/>
      <c r="AR2021" s="4"/>
      <c r="AS2021" s="4"/>
      <c r="AT2021" s="4"/>
      <c r="AU2021" s="4"/>
      <c r="AV2021" s="4"/>
      <c r="AW2021" s="4"/>
      <c r="AX2021" s="4"/>
      <c r="AY2021" s="4"/>
      <c r="AZ2021" s="4"/>
      <c r="BA2021" s="4"/>
      <c r="BB2021" s="4"/>
      <c r="BC2021" s="4"/>
      <c r="BD2021" s="4"/>
      <c r="BE2021" s="4"/>
      <c r="BF2021" s="4"/>
      <c r="BG2021" s="4"/>
      <c r="BH2021" s="4"/>
      <c r="BI2021" s="4"/>
      <c r="BJ2021" s="4"/>
      <c r="BK2021" s="4"/>
      <c r="BL2021" s="4"/>
      <c r="BM2021" s="4"/>
      <c r="BN2021" s="4"/>
      <c r="BO2021" s="4"/>
      <c r="BP2021" s="4"/>
      <c r="BQ2021" s="4"/>
      <c r="BR2021" s="4"/>
      <c r="BS2021" s="4"/>
      <c r="BT2021" s="4"/>
      <c r="BU2021" s="4"/>
      <c r="BV2021" s="4"/>
      <c r="BW2021" s="4"/>
      <c r="BX2021" s="4"/>
      <c r="BY2021" s="4"/>
      <c r="BZ2021" s="4"/>
      <c r="CA2021" s="4"/>
      <c r="CB2021" s="4"/>
      <c r="CC2021" s="4"/>
      <c r="CD2021" s="4"/>
      <c r="CE2021" s="4"/>
      <c r="CF2021" s="4"/>
      <c r="CG2021" s="4"/>
      <c r="CH2021" s="4"/>
      <c r="CI2021" s="4"/>
      <c r="CJ2021" s="4"/>
      <c r="CK2021" s="4"/>
      <c r="CL2021" s="4"/>
      <c r="CM2021" s="4"/>
    </row>
    <row r="2022" ht="14.25" customHeight="1">
      <c r="A2022" s="1" t="str">
        <f t="shared" si="364"/>
        <v/>
      </c>
      <c r="B2022" s="3" t="str">
        <f t="shared" si="365"/>
        <v>Tự do chọn</v>
      </c>
      <c r="C2022" s="4" t="s">
        <v>8960</v>
      </c>
      <c r="D2022" s="4"/>
      <c r="E2022" s="4"/>
      <c r="F2022" s="4"/>
      <c r="G2022" s="4"/>
      <c r="H2022" s="4"/>
      <c r="I2022" s="4"/>
      <c r="J2022" s="4" t="s">
        <v>8631</v>
      </c>
      <c r="K2022" s="4"/>
      <c r="L2022" s="4" t="s">
        <v>8960</v>
      </c>
      <c r="M2022" s="4" t="s">
        <v>48</v>
      </c>
      <c r="N2022" s="4" t="s">
        <v>5</v>
      </c>
      <c r="O2022" s="4"/>
      <c r="P2022" s="4"/>
      <c r="Q2022" s="4"/>
      <c r="R2022" s="4" t="s">
        <v>150</v>
      </c>
      <c r="S2022" s="4" t="s">
        <v>150</v>
      </c>
      <c r="T2022" s="4" t="s">
        <v>150</v>
      </c>
      <c r="U2022" s="4" t="s">
        <v>150</v>
      </c>
      <c r="V2022" s="4" t="s">
        <v>150</v>
      </c>
      <c r="W2022" s="4" t="s">
        <v>150</v>
      </c>
      <c r="X2022" s="4" t="s">
        <v>150</v>
      </c>
      <c r="Y2022" s="4"/>
      <c r="Z2022" s="4"/>
      <c r="AA2022" s="4">
        <v>2027.0</v>
      </c>
      <c r="AB2022" s="4" t="s">
        <v>48</v>
      </c>
      <c r="AC2022" s="4"/>
      <c r="AD2022" s="4"/>
      <c r="AE2022" s="4"/>
      <c r="AF2022" s="4"/>
      <c r="AG2022" s="4"/>
      <c r="AH2022" s="4"/>
      <c r="AI2022" s="4"/>
      <c r="AJ2022" s="4"/>
      <c r="AK2022" s="4"/>
      <c r="AL2022" s="4"/>
      <c r="AM2022" s="4"/>
      <c r="AN2022" s="4"/>
      <c r="AO2022" s="4"/>
      <c r="AP2022" s="4" t="str">
        <f>VLOOKUP(AA2023,[1]Trộn!AA2022:AB5014,2,FALSE)</f>
        <v>#ERROR!</v>
      </c>
      <c r="AQ2022" s="4"/>
      <c r="AR2022" s="4"/>
      <c r="AS2022" s="4"/>
      <c r="AT2022" s="4"/>
      <c r="AU2022" s="4"/>
      <c r="AV2022" s="4"/>
      <c r="AW2022" s="4"/>
      <c r="AX2022" s="4"/>
      <c r="AY2022" s="4"/>
      <c r="AZ2022" s="4"/>
      <c r="BA2022" s="4"/>
      <c r="BB2022" s="4"/>
      <c r="BC2022" s="4"/>
      <c r="BD2022" s="4"/>
      <c r="BE2022" s="4"/>
      <c r="BF2022" s="4"/>
      <c r="BG2022" s="4"/>
      <c r="BH2022" s="4"/>
      <c r="BI2022" s="4"/>
      <c r="BJ2022" s="4"/>
      <c r="BK2022" s="4"/>
      <c r="BL2022" s="4"/>
      <c r="BM2022" s="4"/>
      <c r="BN2022" s="4"/>
      <c r="BO2022" s="4"/>
      <c r="BP2022" s="4"/>
      <c r="BQ2022" s="4"/>
      <c r="BR2022" s="4"/>
      <c r="BS2022" s="4"/>
      <c r="BT2022" s="4"/>
      <c r="BU2022" s="4"/>
      <c r="BV2022" s="4"/>
      <c r="BW2022" s="4"/>
      <c r="BX2022" s="4"/>
      <c r="BY2022" s="4"/>
      <c r="BZ2022" s="4"/>
      <c r="CA2022" s="4"/>
      <c r="CB2022" s="4"/>
      <c r="CC2022" s="4"/>
      <c r="CD2022" s="4"/>
      <c r="CE2022" s="4"/>
      <c r="CF2022" s="4"/>
      <c r="CG2022" s="4"/>
      <c r="CH2022" s="4"/>
      <c r="CI2022" s="4"/>
      <c r="CJ2022" s="4"/>
      <c r="CK2022" s="4"/>
      <c r="CL2022" s="4"/>
      <c r="CM2022" s="4"/>
    </row>
    <row r="2023" ht="14.25" customHeight="1">
      <c r="A2023" s="1" t="str">
        <f t="shared" si="364"/>
        <v/>
      </c>
      <c r="B2023" s="3" t="str">
        <f t="shared" si="365"/>
        <v>Tự do chọn</v>
      </c>
      <c r="C2023" s="4" t="s">
        <v>8961</v>
      </c>
      <c r="D2023" s="4"/>
      <c r="E2023" s="4"/>
      <c r="F2023" s="4"/>
      <c r="G2023" s="4"/>
      <c r="H2023" s="4"/>
      <c r="I2023" s="4"/>
      <c r="J2023" s="4" t="s">
        <v>8631</v>
      </c>
      <c r="K2023" s="4"/>
      <c r="L2023" s="4" t="s">
        <v>8961</v>
      </c>
      <c r="M2023" s="4" t="s">
        <v>48</v>
      </c>
      <c r="N2023" s="4" t="s">
        <v>5</v>
      </c>
      <c r="O2023" s="4"/>
      <c r="P2023" s="4"/>
      <c r="Q2023" s="4"/>
      <c r="R2023" s="4" t="s">
        <v>150</v>
      </c>
      <c r="S2023" s="4" t="s">
        <v>150</v>
      </c>
      <c r="T2023" s="4" t="s">
        <v>150</v>
      </c>
      <c r="U2023" s="4" t="s">
        <v>150</v>
      </c>
      <c r="V2023" s="4" t="s">
        <v>150</v>
      </c>
      <c r="W2023" s="4" t="s">
        <v>150</v>
      </c>
      <c r="X2023" s="4" t="s">
        <v>150</v>
      </c>
      <c r="Y2023" s="4"/>
      <c r="Z2023" s="4"/>
      <c r="AA2023" s="4">
        <v>2029.0</v>
      </c>
      <c r="AB2023" s="4" t="s">
        <v>48</v>
      </c>
      <c r="AC2023" s="4"/>
      <c r="AD2023" s="4"/>
      <c r="AE2023" s="4"/>
      <c r="AF2023" s="4"/>
      <c r="AG2023" s="4"/>
      <c r="AH2023" s="4"/>
      <c r="AI2023" s="4"/>
      <c r="AJ2023" s="4"/>
      <c r="AK2023" s="4"/>
      <c r="AL2023" s="4"/>
      <c r="AM2023" s="4"/>
      <c r="AN2023" s="4"/>
      <c r="AO2023" s="4"/>
      <c r="AP2023" s="4" t="str">
        <f>VLOOKUP(AA2024,[1]Trộn!AA2023:AB5015,2,FALSE)</f>
        <v>#ERROR!</v>
      </c>
      <c r="AQ2023" s="4"/>
      <c r="AR2023" s="4"/>
      <c r="AS2023" s="4"/>
      <c r="AT2023" s="4"/>
      <c r="AU2023" s="4"/>
      <c r="AV2023" s="4"/>
      <c r="AW2023" s="4"/>
      <c r="AX2023" s="4"/>
      <c r="AY2023" s="4"/>
      <c r="AZ2023" s="4"/>
      <c r="BA2023" s="4"/>
      <c r="BB2023" s="4"/>
      <c r="BC2023" s="4"/>
      <c r="BD2023" s="4"/>
      <c r="BE2023" s="4"/>
      <c r="BF2023" s="4"/>
      <c r="BG2023" s="4"/>
      <c r="BH2023" s="4"/>
      <c r="BI2023" s="4"/>
      <c r="BJ2023" s="4"/>
      <c r="BK2023" s="4"/>
      <c r="BL2023" s="4"/>
      <c r="BM2023" s="4"/>
      <c r="BN2023" s="4"/>
      <c r="BO2023" s="4"/>
      <c r="BP2023" s="4"/>
      <c r="BQ2023" s="4"/>
      <c r="BR2023" s="4"/>
      <c r="BS2023" s="4"/>
      <c r="BT2023" s="4"/>
      <c r="BU2023" s="4"/>
      <c r="BV2023" s="4"/>
      <c r="BW2023" s="4"/>
      <c r="BX2023" s="4"/>
      <c r="BY2023" s="4"/>
      <c r="BZ2023" s="4"/>
      <c r="CA2023" s="4"/>
      <c r="CB2023" s="4"/>
      <c r="CC2023" s="4"/>
      <c r="CD2023" s="4"/>
      <c r="CE2023" s="4"/>
      <c r="CF2023" s="4"/>
      <c r="CG2023" s="4"/>
      <c r="CH2023" s="4"/>
      <c r="CI2023" s="4"/>
      <c r="CJ2023" s="4"/>
      <c r="CK2023" s="4"/>
      <c r="CL2023" s="4"/>
      <c r="CM2023" s="4"/>
    </row>
    <row r="2024" ht="14.25" customHeight="1">
      <c r="A2024" s="1" t="str">
        <f t="shared" si="364"/>
        <v/>
      </c>
      <c r="B2024" s="3" t="str">
        <f t="shared" si="365"/>
        <v>Tự do chọn</v>
      </c>
      <c r="C2024" s="4" t="s">
        <v>8965</v>
      </c>
      <c r="D2024" s="4"/>
      <c r="E2024" s="4"/>
      <c r="F2024" s="4"/>
      <c r="G2024" s="4"/>
      <c r="H2024" s="4"/>
      <c r="I2024" s="4"/>
      <c r="J2024" s="4" t="s">
        <v>8631</v>
      </c>
      <c r="K2024" s="4"/>
      <c r="L2024" s="4" t="s">
        <v>8965</v>
      </c>
      <c r="M2024" s="4" t="s">
        <v>48</v>
      </c>
      <c r="N2024" s="4" t="s">
        <v>5</v>
      </c>
      <c r="O2024" s="4"/>
      <c r="P2024" s="4"/>
      <c r="Q2024" s="4"/>
      <c r="R2024" s="4" t="s">
        <v>150</v>
      </c>
      <c r="S2024" s="4" t="s">
        <v>150</v>
      </c>
      <c r="T2024" s="4" t="s">
        <v>150</v>
      </c>
      <c r="U2024" s="4" t="s">
        <v>150</v>
      </c>
      <c r="V2024" s="4" t="s">
        <v>150</v>
      </c>
      <c r="W2024" s="4" t="s">
        <v>150</v>
      </c>
      <c r="X2024" s="4" t="s">
        <v>150</v>
      </c>
      <c r="Y2024" s="4"/>
      <c r="Z2024" s="4"/>
      <c r="AA2024" s="4">
        <v>2031.0</v>
      </c>
      <c r="AB2024" s="4" t="s">
        <v>48</v>
      </c>
      <c r="AC2024" s="4"/>
      <c r="AD2024" s="4"/>
      <c r="AE2024" s="4"/>
      <c r="AF2024" s="4"/>
      <c r="AG2024" s="4"/>
      <c r="AH2024" s="4"/>
      <c r="AI2024" s="4"/>
      <c r="AJ2024" s="4"/>
      <c r="AK2024" s="4"/>
      <c r="AL2024" s="4"/>
      <c r="AM2024" s="4"/>
      <c r="AN2024" s="4"/>
      <c r="AO2024" s="4"/>
      <c r="AP2024" s="4" t="str">
        <f>VLOOKUP(AA2025,[1]Trộn!AA2024:AB5016,2,FALSE)</f>
        <v>#ERROR!</v>
      </c>
      <c r="AQ2024" s="4"/>
      <c r="AR2024" s="4"/>
      <c r="AS2024" s="4"/>
      <c r="AT2024" s="4"/>
      <c r="AU2024" s="4"/>
      <c r="AV2024" s="4"/>
      <c r="AW2024" s="4"/>
      <c r="AX2024" s="4"/>
      <c r="AY2024" s="4"/>
      <c r="AZ2024" s="4"/>
      <c r="BA2024" s="4"/>
      <c r="BB2024" s="4"/>
      <c r="BC2024" s="4"/>
      <c r="BD2024" s="4"/>
      <c r="BE2024" s="4"/>
      <c r="BF2024" s="4"/>
      <c r="BG2024" s="4"/>
      <c r="BH2024" s="4"/>
      <c r="BI2024" s="4"/>
      <c r="BJ2024" s="4"/>
      <c r="BK2024" s="4"/>
      <c r="BL2024" s="4"/>
      <c r="BM2024" s="4"/>
      <c r="BN2024" s="4"/>
      <c r="BO2024" s="4"/>
      <c r="BP2024" s="4"/>
      <c r="BQ2024" s="4"/>
      <c r="BR2024" s="4"/>
      <c r="BS2024" s="4"/>
      <c r="BT2024" s="4"/>
      <c r="BU2024" s="4"/>
      <c r="BV2024" s="4"/>
      <c r="BW2024" s="4"/>
      <c r="BX2024" s="4"/>
      <c r="BY2024" s="4"/>
      <c r="BZ2024" s="4"/>
      <c r="CA2024" s="4"/>
      <c r="CB2024" s="4"/>
      <c r="CC2024" s="4"/>
      <c r="CD2024" s="4"/>
      <c r="CE2024" s="4"/>
      <c r="CF2024" s="4"/>
      <c r="CG2024" s="4"/>
      <c r="CH2024" s="4"/>
      <c r="CI2024" s="4"/>
      <c r="CJ2024" s="4"/>
      <c r="CK2024" s="4"/>
      <c r="CL2024" s="4"/>
      <c r="CM2024" s="4"/>
    </row>
    <row r="2025" ht="14.25" customHeight="1">
      <c r="A2025" s="1" t="str">
        <f t="shared" si="364"/>
        <v/>
      </c>
      <c r="B2025" s="3" t="str">
        <f t="shared" si="365"/>
        <v>Tự do chọn</v>
      </c>
      <c r="C2025" s="4" t="s">
        <v>8966</v>
      </c>
      <c r="D2025" s="4"/>
      <c r="E2025" s="4"/>
      <c r="F2025" s="4"/>
      <c r="G2025" s="4"/>
      <c r="H2025" s="4"/>
      <c r="I2025" s="4"/>
      <c r="J2025" s="4" t="s">
        <v>8631</v>
      </c>
      <c r="K2025" s="4"/>
      <c r="L2025" s="4" t="s">
        <v>8966</v>
      </c>
      <c r="M2025" s="4" t="s">
        <v>48</v>
      </c>
      <c r="N2025" s="4" t="s">
        <v>5</v>
      </c>
      <c r="O2025" s="4"/>
      <c r="P2025" s="4"/>
      <c r="Q2025" s="4"/>
      <c r="R2025" s="4" t="s">
        <v>150</v>
      </c>
      <c r="S2025" s="4" t="s">
        <v>150</v>
      </c>
      <c r="T2025" s="4" t="s">
        <v>150</v>
      </c>
      <c r="U2025" s="4" t="s">
        <v>150</v>
      </c>
      <c r="V2025" s="4" t="s">
        <v>150</v>
      </c>
      <c r="W2025" s="4" t="s">
        <v>150</v>
      </c>
      <c r="X2025" s="4" t="s">
        <v>150</v>
      </c>
      <c r="Y2025" s="4"/>
      <c r="Z2025" s="4"/>
      <c r="AA2025" s="4">
        <v>2033.0</v>
      </c>
      <c r="AB2025" s="4" t="s">
        <v>48</v>
      </c>
      <c r="AC2025" s="4"/>
      <c r="AD2025" s="4"/>
      <c r="AE2025" s="4"/>
      <c r="AF2025" s="4"/>
      <c r="AG2025" s="4"/>
      <c r="AH2025" s="4"/>
      <c r="AI2025" s="4"/>
      <c r="AJ2025" s="4"/>
      <c r="AK2025" s="4"/>
      <c r="AL2025" s="4"/>
      <c r="AM2025" s="4"/>
      <c r="AN2025" s="4"/>
      <c r="AO2025" s="4"/>
      <c r="AP2025" s="4" t="str">
        <f>VLOOKUP(AA2026,[1]Trộn!AA2025:AB5017,2,FALSE)</f>
        <v>#ERROR!</v>
      </c>
      <c r="AQ2025" s="4"/>
      <c r="AR2025" s="4"/>
      <c r="AS2025" s="4"/>
      <c r="AT2025" s="4"/>
      <c r="AU2025" s="4"/>
      <c r="AV2025" s="4"/>
      <c r="AW2025" s="4"/>
      <c r="AX2025" s="4"/>
      <c r="AY2025" s="4"/>
      <c r="AZ2025" s="4"/>
      <c r="BA2025" s="4"/>
      <c r="BB2025" s="4"/>
      <c r="BC2025" s="4"/>
      <c r="BD2025" s="4"/>
      <c r="BE2025" s="4"/>
      <c r="BF2025" s="4"/>
      <c r="BG2025" s="4"/>
      <c r="BH2025" s="4"/>
      <c r="BI2025" s="4"/>
      <c r="BJ2025" s="4"/>
      <c r="BK2025" s="4"/>
      <c r="BL2025" s="4"/>
      <c r="BM2025" s="4"/>
      <c r="BN2025" s="4"/>
      <c r="BO2025" s="4"/>
      <c r="BP2025" s="4"/>
      <c r="BQ2025" s="4"/>
      <c r="BR2025" s="4"/>
      <c r="BS2025" s="4"/>
      <c r="BT2025" s="4"/>
      <c r="BU2025" s="4"/>
      <c r="BV2025" s="4"/>
      <c r="BW2025" s="4"/>
      <c r="BX2025" s="4"/>
      <c r="BY2025" s="4"/>
      <c r="BZ2025" s="4"/>
      <c r="CA2025" s="4"/>
      <c r="CB2025" s="4"/>
      <c r="CC2025" s="4"/>
      <c r="CD2025" s="4"/>
      <c r="CE2025" s="4"/>
      <c r="CF2025" s="4"/>
      <c r="CG2025" s="4"/>
      <c r="CH2025" s="4"/>
      <c r="CI2025" s="4"/>
      <c r="CJ2025" s="4"/>
      <c r="CK2025" s="4"/>
      <c r="CL2025" s="4"/>
      <c r="CM2025" s="4"/>
    </row>
    <row r="2026" ht="14.25" customHeight="1">
      <c r="A2026" s="1" t="str">
        <f t="shared" si="364"/>
        <v/>
      </c>
      <c r="B2026" s="3" t="str">
        <f t="shared" si="365"/>
        <v>Tự do chọn</v>
      </c>
      <c r="C2026" s="4" t="s">
        <v>8967</v>
      </c>
      <c r="D2026" s="4"/>
      <c r="E2026" s="4"/>
      <c r="F2026" s="4"/>
      <c r="G2026" s="4"/>
      <c r="H2026" s="4"/>
      <c r="I2026" s="4"/>
      <c r="J2026" s="4" t="s">
        <v>8631</v>
      </c>
      <c r="K2026" s="4"/>
      <c r="L2026" s="4" t="s">
        <v>8967</v>
      </c>
      <c r="M2026" s="4" t="s">
        <v>48</v>
      </c>
      <c r="N2026" s="4" t="s">
        <v>8</v>
      </c>
      <c r="O2026" s="4"/>
      <c r="P2026" s="4"/>
      <c r="Q2026" s="4"/>
      <c r="R2026" s="4" t="s">
        <v>150</v>
      </c>
      <c r="S2026" s="4" t="s">
        <v>150</v>
      </c>
      <c r="T2026" s="4" t="s">
        <v>150</v>
      </c>
      <c r="U2026" s="4" t="s">
        <v>150</v>
      </c>
      <c r="V2026" s="4" t="s">
        <v>150</v>
      </c>
      <c r="W2026" s="4" t="s">
        <v>150</v>
      </c>
      <c r="X2026" s="4" t="s">
        <v>150</v>
      </c>
      <c r="Y2026" s="4"/>
      <c r="Z2026" s="4"/>
      <c r="AA2026" s="4">
        <v>2035.0</v>
      </c>
      <c r="AB2026" s="4" t="s">
        <v>48</v>
      </c>
      <c r="AC2026" s="4"/>
      <c r="AD2026" s="4"/>
      <c r="AE2026" s="4"/>
      <c r="AF2026" s="4"/>
      <c r="AG2026" s="4"/>
      <c r="AH2026" s="4"/>
      <c r="AI2026" s="4"/>
      <c r="AJ2026" s="4"/>
      <c r="AK2026" s="4"/>
      <c r="AL2026" s="4"/>
      <c r="AM2026" s="4"/>
      <c r="AN2026" s="4"/>
      <c r="AO2026" s="4"/>
      <c r="AP2026" s="4" t="str">
        <f>VLOOKUP(AA2027,[1]Trộn!AA2026:AB5018,2,FALSE)</f>
        <v>#ERROR!</v>
      </c>
      <c r="AQ2026" s="4"/>
      <c r="AR2026" s="4"/>
      <c r="AS2026" s="4"/>
      <c r="AT2026" s="4"/>
      <c r="AU2026" s="4"/>
      <c r="AV2026" s="4"/>
      <c r="AW2026" s="4"/>
      <c r="AX2026" s="4"/>
      <c r="AY2026" s="4"/>
      <c r="AZ2026" s="4"/>
      <c r="BA2026" s="4"/>
      <c r="BB2026" s="4"/>
      <c r="BC2026" s="4"/>
      <c r="BD2026" s="4"/>
      <c r="BE2026" s="4"/>
      <c r="BF2026" s="4"/>
      <c r="BG2026" s="4"/>
      <c r="BH2026" s="4"/>
      <c r="BI2026" s="4"/>
      <c r="BJ2026" s="4"/>
      <c r="BK2026" s="4"/>
      <c r="BL2026" s="4"/>
      <c r="BM2026" s="4"/>
      <c r="BN2026" s="4"/>
      <c r="BO2026" s="4"/>
      <c r="BP2026" s="4"/>
      <c r="BQ2026" s="4"/>
      <c r="BR2026" s="4"/>
      <c r="BS2026" s="4"/>
      <c r="BT2026" s="4"/>
      <c r="BU2026" s="4"/>
      <c r="BV2026" s="4"/>
      <c r="BW2026" s="4"/>
      <c r="BX2026" s="4"/>
      <c r="BY2026" s="4"/>
      <c r="BZ2026" s="4"/>
      <c r="CA2026" s="4"/>
      <c r="CB2026" s="4"/>
      <c r="CC2026" s="4"/>
      <c r="CD2026" s="4"/>
      <c r="CE2026" s="4"/>
      <c r="CF2026" s="4"/>
      <c r="CG2026" s="4"/>
      <c r="CH2026" s="4"/>
      <c r="CI2026" s="4"/>
      <c r="CJ2026" s="4"/>
      <c r="CK2026" s="4"/>
      <c r="CL2026" s="4"/>
      <c r="CM2026" s="4"/>
    </row>
    <row r="2027" ht="14.25" customHeight="1">
      <c r="A2027" s="1" t="str">
        <f t="shared" si="364"/>
        <v/>
      </c>
      <c r="B2027" s="3" t="str">
        <f t="shared" si="365"/>
        <v>Tự do chọn</v>
      </c>
      <c r="C2027" s="4" t="s">
        <v>8971</v>
      </c>
      <c r="D2027" s="4"/>
      <c r="E2027" s="4"/>
      <c r="F2027" s="4"/>
      <c r="G2027" s="4"/>
      <c r="H2027" s="4"/>
      <c r="I2027" s="4"/>
      <c r="J2027" s="4" t="s">
        <v>8631</v>
      </c>
      <c r="K2027" s="4"/>
      <c r="L2027" s="4" t="s">
        <v>8971</v>
      </c>
      <c r="M2027" s="4" t="s">
        <v>48</v>
      </c>
      <c r="N2027" s="4" t="s">
        <v>8</v>
      </c>
      <c r="O2027" s="4"/>
      <c r="P2027" s="4"/>
      <c r="Q2027" s="4"/>
      <c r="R2027" s="4" t="s">
        <v>150</v>
      </c>
      <c r="S2027" s="4" t="s">
        <v>150</v>
      </c>
      <c r="T2027" s="4" t="s">
        <v>150</v>
      </c>
      <c r="U2027" s="4" t="s">
        <v>150</v>
      </c>
      <c r="V2027" s="4" t="s">
        <v>150</v>
      </c>
      <c r="W2027" s="4" t="s">
        <v>150</v>
      </c>
      <c r="X2027" s="4" t="s">
        <v>150</v>
      </c>
      <c r="Y2027" s="4"/>
      <c r="Z2027" s="4"/>
      <c r="AA2027" s="4">
        <v>2037.0</v>
      </c>
      <c r="AB2027" s="4" t="s">
        <v>48</v>
      </c>
      <c r="AC2027" s="4"/>
      <c r="AD2027" s="4"/>
      <c r="AE2027" s="4"/>
      <c r="AF2027" s="4"/>
      <c r="AG2027" s="4"/>
      <c r="AH2027" s="4"/>
      <c r="AI2027" s="4"/>
      <c r="AJ2027" s="4"/>
      <c r="AK2027" s="4"/>
      <c r="AL2027" s="4"/>
      <c r="AM2027" s="4"/>
      <c r="AN2027" s="4"/>
      <c r="AO2027" s="4"/>
      <c r="AP2027" s="4" t="str">
        <f>VLOOKUP(AA2028,[1]Trộn!AA2027:AB5019,2,FALSE)</f>
        <v>#ERROR!</v>
      </c>
      <c r="AQ2027" s="4"/>
      <c r="AR2027" s="4"/>
      <c r="AS2027" s="4"/>
      <c r="AT2027" s="4"/>
      <c r="AU2027" s="4"/>
      <c r="AV2027" s="4"/>
      <c r="AW2027" s="4"/>
      <c r="AX2027" s="4"/>
      <c r="AY2027" s="4"/>
      <c r="AZ2027" s="4"/>
      <c r="BA2027" s="4"/>
      <c r="BB2027" s="4"/>
      <c r="BC2027" s="4"/>
      <c r="BD2027" s="4"/>
      <c r="BE2027" s="4"/>
      <c r="BF2027" s="4"/>
      <c r="BG2027" s="4"/>
      <c r="BH2027" s="4"/>
      <c r="BI2027" s="4"/>
      <c r="BJ2027" s="4"/>
      <c r="BK2027" s="4"/>
      <c r="BL2027" s="4"/>
      <c r="BM2027" s="4"/>
      <c r="BN2027" s="4"/>
      <c r="BO2027" s="4"/>
      <c r="BP2027" s="4"/>
      <c r="BQ2027" s="4"/>
      <c r="BR2027" s="4"/>
      <c r="BS2027" s="4"/>
      <c r="BT2027" s="4"/>
      <c r="BU2027" s="4"/>
      <c r="BV2027" s="4"/>
      <c r="BW2027" s="4"/>
      <c r="BX2027" s="4"/>
      <c r="BY2027" s="4"/>
      <c r="BZ2027" s="4"/>
      <c r="CA2027" s="4"/>
      <c r="CB2027" s="4"/>
      <c r="CC2027" s="4"/>
      <c r="CD2027" s="4"/>
      <c r="CE2027" s="4"/>
      <c r="CF2027" s="4"/>
      <c r="CG2027" s="4"/>
      <c r="CH2027" s="4"/>
      <c r="CI2027" s="4"/>
      <c r="CJ2027" s="4"/>
      <c r="CK2027" s="4"/>
      <c r="CL2027" s="4"/>
      <c r="CM2027" s="4"/>
    </row>
    <row r="2028" ht="14.25" customHeight="1">
      <c r="A2028" s="1" t="str">
        <f t="shared" si="364"/>
        <v/>
      </c>
      <c r="B2028" s="3" t="str">
        <f t="shared" si="365"/>
        <v>Tự do chọn</v>
      </c>
      <c r="C2028" s="4" t="s">
        <v>8972</v>
      </c>
      <c r="D2028" s="4"/>
      <c r="E2028" s="4"/>
      <c r="F2028" s="4"/>
      <c r="G2028" s="4"/>
      <c r="H2028" s="4"/>
      <c r="I2028" s="4"/>
      <c r="J2028" s="4" t="s">
        <v>8631</v>
      </c>
      <c r="K2028" s="4"/>
      <c r="L2028" s="4" t="s">
        <v>8972</v>
      </c>
      <c r="M2028" s="4" t="s">
        <v>48</v>
      </c>
      <c r="N2028" s="4" t="s">
        <v>8</v>
      </c>
      <c r="O2028" s="4"/>
      <c r="P2028" s="4"/>
      <c r="Q2028" s="4"/>
      <c r="R2028" s="4" t="s">
        <v>150</v>
      </c>
      <c r="S2028" s="4" t="s">
        <v>150</v>
      </c>
      <c r="T2028" s="4" t="s">
        <v>150</v>
      </c>
      <c r="U2028" s="4" t="s">
        <v>150</v>
      </c>
      <c r="V2028" s="4" t="s">
        <v>150</v>
      </c>
      <c r="W2028" s="4" t="s">
        <v>150</v>
      </c>
      <c r="X2028" s="4" t="s">
        <v>150</v>
      </c>
      <c r="Y2028" s="4"/>
      <c r="Z2028" s="4"/>
      <c r="AA2028" s="4">
        <v>2039.0</v>
      </c>
      <c r="AB2028" s="4" t="s">
        <v>48</v>
      </c>
      <c r="AC2028" s="4"/>
      <c r="AD2028" s="4"/>
      <c r="AE2028" s="4"/>
      <c r="AF2028" s="4"/>
      <c r="AG2028" s="4"/>
      <c r="AH2028" s="4"/>
      <c r="AI2028" s="4"/>
      <c r="AJ2028" s="4"/>
      <c r="AK2028" s="4"/>
      <c r="AL2028" s="4"/>
      <c r="AM2028" s="4"/>
      <c r="AN2028" s="4"/>
      <c r="AO2028" s="4"/>
      <c r="AP2028" s="4" t="str">
        <f>VLOOKUP(AA2029,[1]Trộn!AA2028:AB5020,2,FALSE)</f>
        <v>#ERROR!</v>
      </c>
      <c r="AQ2028" s="4"/>
      <c r="AR2028" s="4"/>
      <c r="AS2028" s="4"/>
      <c r="AT2028" s="4"/>
      <c r="AU2028" s="4"/>
      <c r="AV2028" s="4"/>
      <c r="AW2028" s="4"/>
      <c r="AX2028" s="4"/>
      <c r="AY2028" s="4"/>
      <c r="AZ2028" s="4"/>
      <c r="BA2028" s="4"/>
      <c r="BB2028" s="4"/>
      <c r="BC2028" s="4"/>
      <c r="BD2028" s="4"/>
      <c r="BE2028" s="4"/>
      <c r="BF2028" s="4"/>
      <c r="BG2028" s="4"/>
      <c r="BH2028" s="4"/>
      <c r="BI2028" s="4"/>
      <c r="BJ2028" s="4"/>
      <c r="BK2028" s="4"/>
      <c r="BL2028" s="4"/>
      <c r="BM2028" s="4"/>
      <c r="BN2028" s="4"/>
      <c r="BO2028" s="4"/>
      <c r="BP2028" s="4"/>
      <c r="BQ2028" s="4"/>
      <c r="BR2028" s="4"/>
      <c r="BS2028" s="4"/>
      <c r="BT2028" s="4"/>
      <c r="BU2028" s="4"/>
      <c r="BV2028" s="4"/>
      <c r="BW2028" s="4"/>
      <c r="BX2028" s="4"/>
      <c r="BY2028" s="4"/>
      <c r="BZ2028" s="4"/>
      <c r="CA2028" s="4"/>
      <c r="CB2028" s="4"/>
      <c r="CC2028" s="4"/>
      <c r="CD2028" s="4"/>
      <c r="CE2028" s="4"/>
      <c r="CF2028" s="4"/>
      <c r="CG2028" s="4"/>
      <c r="CH2028" s="4"/>
      <c r="CI2028" s="4"/>
      <c r="CJ2028" s="4"/>
      <c r="CK2028" s="4"/>
      <c r="CL2028" s="4"/>
      <c r="CM2028" s="4"/>
    </row>
    <row r="2029" ht="14.25" customHeight="1">
      <c r="A2029" s="1" t="str">
        <f t="shared" si="364"/>
        <v/>
      </c>
      <c r="B2029" s="3" t="str">
        <f t="shared" si="365"/>
        <v>Tự do chọn</v>
      </c>
      <c r="C2029" s="4" t="s">
        <v>8973</v>
      </c>
      <c r="D2029" s="4"/>
      <c r="E2029" s="4"/>
      <c r="F2029" s="4"/>
      <c r="G2029" s="4"/>
      <c r="H2029" s="4"/>
      <c r="I2029" s="4"/>
      <c r="J2029" s="4" t="s">
        <v>8631</v>
      </c>
      <c r="K2029" s="4"/>
      <c r="L2029" s="4" t="s">
        <v>8973</v>
      </c>
      <c r="M2029" s="4" t="s">
        <v>48</v>
      </c>
      <c r="N2029" s="4" t="s">
        <v>8</v>
      </c>
      <c r="O2029" s="4"/>
      <c r="P2029" s="4"/>
      <c r="Q2029" s="4"/>
      <c r="R2029" s="4" t="s">
        <v>150</v>
      </c>
      <c r="S2029" s="4" t="s">
        <v>150</v>
      </c>
      <c r="T2029" s="4" t="s">
        <v>150</v>
      </c>
      <c r="U2029" s="4" t="s">
        <v>150</v>
      </c>
      <c r="V2029" s="4" t="s">
        <v>150</v>
      </c>
      <c r="W2029" s="4" t="s">
        <v>150</v>
      </c>
      <c r="X2029" s="4" t="s">
        <v>150</v>
      </c>
      <c r="Y2029" s="4"/>
      <c r="Z2029" s="4"/>
      <c r="AA2029" s="4">
        <v>2041.0</v>
      </c>
      <c r="AB2029" s="4" t="s">
        <v>48</v>
      </c>
      <c r="AC2029" s="4"/>
      <c r="AD2029" s="4"/>
      <c r="AE2029" s="4"/>
      <c r="AF2029" s="4"/>
      <c r="AG2029" s="4"/>
      <c r="AH2029" s="4"/>
      <c r="AI2029" s="4"/>
      <c r="AJ2029" s="4"/>
      <c r="AK2029" s="4"/>
      <c r="AL2029" s="4"/>
      <c r="AM2029" s="4"/>
      <c r="AN2029" s="4"/>
      <c r="AO2029" s="4"/>
      <c r="AP2029" s="4" t="str">
        <f>VLOOKUP(AA2030,[1]Trộn!AA2029:AB5021,2,FALSE)</f>
        <v>#ERROR!</v>
      </c>
      <c r="AQ2029" s="4"/>
      <c r="AR2029" s="4"/>
      <c r="AS2029" s="4"/>
      <c r="AT2029" s="4"/>
      <c r="AU2029" s="4"/>
      <c r="AV2029" s="4"/>
      <c r="AW2029" s="4"/>
      <c r="AX2029" s="4"/>
      <c r="AY2029" s="4"/>
      <c r="AZ2029" s="4"/>
      <c r="BA2029" s="4"/>
      <c r="BB2029" s="4"/>
      <c r="BC2029" s="4"/>
      <c r="BD2029" s="4"/>
      <c r="BE2029" s="4"/>
      <c r="BF2029" s="4"/>
      <c r="BG2029" s="4"/>
      <c r="BH2029" s="4"/>
      <c r="BI2029" s="4"/>
      <c r="BJ2029" s="4"/>
      <c r="BK2029" s="4"/>
      <c r="BL2029" s="4"/>
      <c r="BM2029" s="4"/>
      <c r="BN2029" s="4"/>
      <c r="BO2029" s="4"/>
      <c r="BP2029" s="4"/>
      <c r="BQ2029" s="4"/>
      <c r="BR2029" s="4"/>
      <c r="BS2029" s="4"/>
      <c r="BT2029" s="4"/>
      <c r="BU2029" s="4"/>
      <c r="BV2029" s="4"/>
      <c r="BW2029" s="4"/>
      <c r="BX2029" s="4"/>
      <c r="BY2029" s="4"/>
      <c r="BZ2029" s="4"/>
      <c r="CA2029" s="4"/>
      <c r="CB2029" s="4"/>
      <c r="CC2029" s="4"/>
      <c r="CD2029" s="4"/>
      <c r="CE2029" s="4"/>
      <c r="CF2029" s="4"/>
      <c r="CG2029" s="4"/>
      <c r="CH2029" s="4"/>
      <c r="CI2029" s="4"/>
      <c r="CJ2029" s="4"/>
      <c r="CK2029" s="4"/>
      <c r="CL2029" s="4"/>
      <c r="CM2029" s="4"/>
    </row>
    <row r="2030" ht="14.25" customHeight="1">
      <c r="A2030" s="1" t="str">
        <f t="shared" si="364"/>
        <v/>
      </c>
      <c r="B2030" s="3" t="str">
        <f t="shared" si="365"/>
        <v>Tự do chọn</v>
      </c>
      <c r="C2030" s="4" t="s">
        <v>8974</v>
      </c>
      <c r="D2030" s="4"/>
      <c r="E2030" s="4"/>
      <c r="F2030" s="4"/>
      <c r="G2030" s="4"/>
      <c r="H2030" s="4"/>
      <c r="I2030" s="4"/>
      <c r="J2030" s="4" t="s">
        <v>8631</v>
      </c>
      <c r="K2030" s="4"/>
      <c r="L2030" s="4" t="s">
        <v>8974</v>
      </c>
      <c r="M2030" s="4" t="s">
        <v>48</v>
      </c>
      <c r="N2030" s="4" t="s">
        <v>8</v>
      </c>
      <c r="O2030" s="4"/>
      <c r="P2030" s="4"/>
      <c r="Q2030" s="4"/>
      <c r="R2030" s="4" t="s">
        <v>150</v>
      </c>
      <c r="S2030" s="4" t="s">
        <v>150</v>
      </c>
      <c r="T2030" s="4" t="s">
        <v>150</v>
      </c>
      <c r="U2030" s="4" t="s">
        <v>150</v>
      </c>
      <c r="V2030" s="4" t="s">
        <v>150</v>
      </c>
      <c r="W2030" s="4" t="s">
        <v>150</v>
      </c>
      <c r="X2030" s="4" t="s">
        <v>150</v>
      </c>
      <c r="Y2030" s="4"/>
      <c r="Z2030" s="4"/>
      <c r="AA2030" s="4">
        <v>2043.0</v>
      </c>
      <c r="AB2030" s="4" t="s">
        <v>48</v>
      </c>
      <c r="AC2030" s="4"/>
      <c r="AD2030" s="4"/>
      <c r="AE2030" s="4"/>
      <c r="AF2030" s="4"/>
      <c r="AG2030" s="4"/>
      <c r="AH2030" s="4"/>
      <c r="AI2030" s="4"/>
      <c r="AJ2030" s="4"/>
      <c r="AK2030" s="4"/>
      <c r="AL2030" s="4"/>
      <c r="AM2030" s="4"/>
      <c r="AN2030" s="4"/>
      <c r="AO2030" s="4"/>
      <c r="AP2030" s="4" t="str">
        <f>VLOOKUP(AA2031,[1]Trộn!AA2030:AB5022,2,FALSE)</f>
        <v>#ERROR!</v>
      </c>
      <c r="AQ2030" s="4"/>
      <c r="AR2030" s="4"/>
      <c r="AS2030" s="4"/>
      <c r="AT2030" s="4"/>
      <c r="AU2030" s="4"/>
      <c r="AV2030" s="4"/>
      <c r="AW2030" s="4"/>
      <c r="AX2030" s="4"/>
      <c r="AY2030" s="4"/>
      <c r="AZ2030" s="4"/>
      <c r="BA2030" s="4"/>
      <c r="BB2030" s="4"/>
      <c r="BC2030" s="4"/>
      <c r="BD2030" s="4"/>
      <c r="BE2030" s="4"/>
      <c r="BF2030" s="4"/>
      <c r="BG2030" s="4"/>
      <c r="BH2030" s="4"/>
      <c r="BI2030" s="4"/>
      <c r="BJ2030" s="4"/>
      <c r="BK2030" s="4"/>
      <c r="BL2030" s="4"/>
      <c r="BM2030" s="4"/>
      <c r="BN2030" s="4"/>
      <c r="BO2030" s="4"/>
      <c r="BP2030" s="4"/>
      <c r="BQ2030" s="4"/>
      <c r="BR2030" s="4"/>
      <c r="BS2030" s="4"/>
      <c r="BT2030" s="4"/>
      <c r="BU2030" s="4"/>
      <c r="BV2030" s="4"/>
      <c r="BW2030" s="4"/>
      <c r="BX2030" s="4"/>
      <c r="BY2030" s="4"/>
      <c r="BZ2030" s="4"/>
      <c r="CA2030" s="4"/>
      <c r="CB2030" s="4"/>
      <c r="CC2030" s="4"/>
      <c r="CD2030" s="4"/>
      <c r="CE2030" s="4"/>
      <c r="CF2030" s="4"/>
      <c r="CG2030" s="4"/>
      <c r="CH2030" s="4"/>
      <c r="CI2030" s="4"/>
      <c r="CJ2030" s="4"/>
      <c r="CK2030" s="4"/>
      <c r="CL2030" s="4"/>
      <c r="CM2030" s="4"/>
    </row>
    <row r="2031" ht="14.25" customHeight="1">
      <c r="A2031" s="1" t="str">
        <f t="shared" si="364"/>
        <v/>
      </c>
      <c r="B2031" s="3" t="str">
        <f t="shared" si="365"/>
        <v>Tự do chọn</v>
      </c>
      <c r="C2031" s="4" t="s">
        <v>8975</v>
      </c>
      <c r="D2031" s="4"/>
      <c r="E2031" s="4"/>
      <c r="F2031" s="4"/>
      <c r="G2031" s="4"/>
      <c r="H2031" s="4"/>
      <c r="I2031" s="4"/>
      <c r="J2031" s="4" t="s">
        <v>8631</v>
      </c>
      <c r="K2031" s="4"/>
      <c r="L2031" s="4" t="s">
        <v>8975</v>
      </c>
      <c r="M2031" s="4" t="s">
        <v>48</v>
      </c>
      <c r="N2031" s="4" t="s">
        <v>8</v>
      </c>
      <c r="O2031" s="4"/>
      <c r="P2031" s="4"/>
      <c r="Q2031" s="4"/>
      <c r="R2031" s="4" t="s">
        <v>150</v>
      </c>
      <c r="S2031" s="4" t="s">
        <v>150</v>
      </c>
      <c r="T2031" s="4" t="s">
        <v>150</v>
      </c>
      <c r="U2031" s="4" t="s">
        <v>150</v>
      </c>
      <c r="V2031" s="4" t="s">
        <v>150</v>
      </c>
      <c r="W2031" s="4" t="s">
        <v>150</v>
      </c>
      <c r="X2031" s="4" t="s">
        <v>150</v>
      </c>
      <c r="Y2031" s="4"/>
      <c r="Z2031" s="4"/>
      <c r="AA2031" s="4">
        <v>2045.0</v>
      </c>
      <c r="AB2031" s="4" t="s">
        <v>48</v>
      </c>
      <c r="AC2031" s="4"/>
      <c r="AD2031" s="4"/>
      <c r="AE2031" s="4"/>
      <c r="AF2031" s="4"/>
      <c r="AG2031" s="4"/>
      <c r="AH2031" s="4"/>
      <c r="AI2031" s="4"/>
      <c r="AJ2031" s="4"/>
      <c r="AK2031" s="4"/>
      <c r="AL2031" s="4"/>
      <c r="AM2031" s="4"/>
      <c r="AN2031" s="4"/>
      <c r="AO2031" s="4"/>
      <c r="AP2031" s="4" t="str">
        <f>VLOOKUP(AA2032,[1]Trộn!AA2031:AB5023,2,FALSE)</f>
        <v>#ERROR!</v>
      </c>
      <c r="AQ2031" s="4"/>
      <c r="AR2031" s="4"/>
      <c r="AS2031" s="4"/>
      <c r="AT2031" s="4"/>
      <c r="AU2031" s="4"/>
      <c r="AV2031" s="4"/>
      <c r="AW2031" s="4"/>
      <c r="AX2031" s="4"/>
      <c r="AY2031" s="4"/>
      <c r="AZ2031" s="4"/>
      <c r="BA2031" s="4"/>
      <c r="BB2031" s="4"/>
      <c r="BC2031" s="4"/>
      <c r="BD2031" s="4"/>
      <c r="BE2031" s="4"/>
      <c r="BF2031" s="4"/>
      <c r="BG2031" s="4"/>
      <c r="BH2031" s="4"/>
      <c r="BI2031" s="4"/>
      <c r="BJ2031" s="4"/>
      <c r="BK2031" s="4"/>
      <c r="BL2031" s="4"/>
      <c r="BM2031" s="4"/>
      <c r="BN2031" s="4"/>
      <c r="BO2031" s="4"/>
      <c r="BP2031" s="4"/>
      <c r="BQ2031" s="4"/>
      <c r="BR2031" s="4"/>
      <c r="BS2031" s="4"/>
      <c r="BT2031" s="4"/>
      <c r="BU2031" s="4"/>
      <c r="BV2031" s="4"/>
      <c r="BW2031" s="4"/>
      <c r="BX2031" s="4"/>
      <c r="BY2031" s="4"/>
      <c r="BZ2031" s="4"/>
      <c r="CA2031" s="4"/>
      <c r="CB2031" s="4"/>
      <c r="CC2031" s="4"/>
      <c r="CD2031" s="4"/>
      <c r="CE2031" s="4"/>
      <c r="CF2031" s="4"/>
      <c r="CG2031" s="4"/>
      <c r="CH2031" s="4"/>
      <c r="CI2031" s="4"/>
      <c r="CJ2031" s="4"/>
      <c r="CK2031" s="4"/>
      <c r="CL2031" s="4"/>
      <c r="CM2031" s="4"/>
    </row>
    <row r="2032" ht="14.25" customHeight="1">
      <c r="A2032" s="1" t="str">
        <f t="shared" si="364"/>
        <v/>
      </c>
      <c r="B2032" s="3" t="str">
        <f t="shared" si="365"/>
        <v>Tự do chọn</v>
      </c>
      <c r="C2032" s="4" t="s">
        <v>8982</v>
      </c>
      <c r="D2032" s="4"/>
      <c r="E2032" s="4"/>
      <c r="F2032" s="4"/>
      <c r="G2032" s="4"/>
      <c r="H2032" s="4"/>
      <c r="I2032" s="4"/>
      <c r="J2032" s="4" t="s">
        <v>8631</v>
      </c>
      <c r="K2032" s="4"/>
      <c r="L2032" s="4" t="s">
        <v>8982</v>
      </c>
      <c r="M2032" s="4" t="s">
        <v>48</v>
      </c>
      <c r="N2032" s="4" t="s">
        <v>8</v>
      </c>
      <c r="O2032" s="4"/>
      <c r="P2032" s="4"/>
      <c r="Q2032" s="4"/>
      <c r="R2032" s="4" t="s">
        <v>150</v>
      </c>
      <c r="S2032" s="4" t="s">
        <v>150</v>
      </c>
      <c r="T2032" s="4" t="s">
        <v>150</v>
      </c>
      <c r="U2032" s="4" t="s">
        <v>150</v>
      </c>
      <c r="V2032" s="4" t="s">
        <v>150</v>
      </c>
      <c r="W2032" s="4" t="s">
        <v>150</v>
      </c>
      <c r="X2032" s="4" t="s">
        <v>150</v>
      </c>
      <c r="Y2032" s="4"/>
      <c r="Z2032" s="4"/>
      <c r="AA2032" s="4">
        <v>2047.0</v>
      </c>
      <c r="AB2032" s="4" t="s">
        <v>48</v>
      </c>
      <c r="AC2032" s="4"/>
      <c r="AD2032" s="4"/>
      <c r="AE2032" s="4"/>
      <c r="AF2032" s="4"/>
      <c r="AG2032" s="4"/>
      <c r="AH2032" s="4"/>
      <c r="AI2032" s="4"/>
      <c r="AJ2032" s="4"/>
      <c r="AK2032" s="4"/>
      <c r="AL2032" s="4"/>
      <c r="AM2032" s="4"/>
      <c r="AN2032" s="4"/>
      <c r="AO2032" s="4"/>
      <c r="AP2032" s="4" t="str">
        <f>VLOOKUP(AA2033,[1]Trộn!AA2032:AB5024,2,FALSE)</f>
        <v>#ERROR!</v>
      </c>
      <c r="AQ2032" s="4"/>
      <c r="AR2032" s="4"/>
      <c r="AS2032" s="4"/>
      <c r="AT2032" s="4"/>
      <c r="AU2032" s="4"/>
      <c r="AV2032" s="4"/>
      <c r="AW2032" s="4"/>
      <c r="AX2032" s="4"/>
      <c r="AY2032" s="4"/>
      <c r="AZ2032" s="4"/>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c r="CL2032" s="4"/>
      <c r="CM2032" s="4"/>
    </row>
    <row r="2033" ht="14.25" customHeight="1">
      <c r="A2033" s="1" t="str">
        <f t="shared" si="364"/>
        <v/>
      </c>
      <c r="B2033" s="3" t="str">
        <f t="shared" si="365"/>
        <v>Tự do chọn</v>
      </c>
      <c r="C2033" s="4" t="s">
        <v>8984</v>
      </c>
      <c r="D2033" s="4"/>
      <c r="E2033" s="4"/>
      <c r="F2033" s="4"/>
      <c r="G2033" s="4"/>
      <c r="H2033" s="4"/>
      <c r="I2033" s="4"/>
      <c r="J2033" s="4" t="s">
        <v>8631</v>
      </c>
      <c r="K2033" s="4"/>
      <c r="L2033" s="4" t="s">
        <v>8984</v>
      </c>
      <c r="M2033" s="4" t="s">
        <v>48</v>
      </c>
      <c r="N2033" s="4" t="s">
        <v>8</v>
      </c>
      <c r="O2033" s="4"/>
      <c r="P2033" s="4"/>
      <c r="Q2033" s="4"/>
      <c r="R2033" s="4" t="s">
        <v>150</v>
      </c>
      <c r="S2033" s="4" t="s">
        <v>150</v>
      </c>
      <c r="T2033" s="4" t="s">
        <v>150</v>
      </c>
      <c r="U2033" s="4" t="s">
        <v>150</v>
      </c>
      <c r="V2033" s="4" t="s">
        <v>150</v>
      </c>
      <c r="W2033" s="4" t="s">
        <v>150</v>
      </c>
      <c r="X2033" s="4" t="s">
        <v>150</v>
      </c>
      <c r="Y2033" s="4"/>
      <c r="Z2033" s="4"/>
      <c r="AA2033" s="4">
        <v>2049.0</v>
      </c>
      <c r="AB2033" s="4" t="s">
        <v>48</v>
      </c>
      <c r="AC2033" s="4"/>
      <c r="AD2033" s="4"/>
      <c r="AE2033" s="4"/>
      <c r="AF2033" s="4"/>
      <c r="AG2033" s="4"/>
      <c r="AH2033" s="4"/>
      <c r="AI2033" s="4"/>
      <c r="AJ2033" s="4"/>
      <c r="AK2033" s="4"/>
      <c r="AL2033" s="4"/>
      <c r="AM2033" s="4"/>
      <c r="AN2033" s="4"/>
      <c r="AO2033" s="4"/>
      <c r="AP2033" s="4" t="str">
        <f>VLOOKUP(AA2034,[1]Trộn!AA2033:AB5025,2,FALSE)</f>
        <v>#ERROR!</v>
      </c>
      <c r="AQ2033" s="4"/>
      <c r="AR2033" s="4"/>
      <c r="AS2033" s="4"/>
      <c r="AT2033" s="4"/>
      <c r="AU2033" s="4"/>
      <c r="AV2033" s="4"/>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row>
    <row r="2034" ht="14.25" customHeight="1">
      <c r="A2034" s="1" t="str">
        <f t="shared" si="364"/>
        <v/>
      </c>
      <c r="B2034" s="3" t="str">
        <f t="shared" si="365"/>
        <v>Tự do chọn</v>
      </c>
      <c r="C2034" s="4" t="s">
        <v>8985</v>
      </c>
      <c r="D2034" s="4"/>
      <c r="E2034" s="4"/>
      <c r="F2034" s="4"/>
      <c r="G2034" s="4"/>
      <c r="H2034" s="4"/>
      <c r="I2034" s="4"/>
      <c r="J2034" s="4" t="s">
        <v>8631</v>
      </c>
      <c r="K2034" s="4"/>
      <c r="L2034" s="4" t="s">
        <v>8985</v>
      </c>
      <c r="M2034" s="4" t="s">
        <v>48</v>
      </c>
      <c r="N2034" s="4" t="s">
        <v>8</v>
      </c>
      <c r="O2034" s="4"/>
      <c r="P2034" s="4"/>
      <c r="Q2034" s="4"/>
      <c r="R2034" s="4" t="s">
        <v>150</v>
      </c>
      <c r="S2034" s="4" t="s">
        <v>150</v>
      </c>
      <c r="T2034" s="4" t="s">
        <v>150</v>
      </c>
      <c r="U2034" s="4" t="s">
        <v>150</v>
      </c>
      <c r="V2034" s="4" t="s">
        <v>150</v>
      </c>
      <c r="W2034" s="4" t="s">
        <v>150</v>
      </c>
      <c r="X2034" s="4" t="s">
        <v>150</v>
      </c>
      <c r="Y2034" s="4"/>
      <c r="Z2034" s="4"/>
      <c r="AA2034" s="4">
        <v>2051.0</v>
      </c>
      <c r="AB2034" s="4" t="s">
        <v>48</v>
      </c>
      <c r="AC2034" s="4"/>
      <c r="AD2034" s="4"/>
      <c r="AE2034" s="4"/>
      <c r="AF2034" s="4"/>
      <c r="AG2034" s="4"/>
      <c r="AH2034" s="4"/>
      <c r="AI2034" s="4"/>
      <c r="AJ2034" s="4"/>
      <c r="AK2034" s="4"/>
      <c r="AL2034" s="4"/>
      <c r="AM2034" s="4"/>
      <c r="AN2034" s="4"/>
      <c r="AO2034" s="4"/>
      <c r="AP2034" s="4" t="str">
        <f>VLOOKUP(AA2035,[1]Trộn!AA2034:AB5026,2,FALSE)</f>
        <v>#ERROR!</v>
      </c>
      <c r="AQ2034" s="4"/>
      <c r="AR2034" s="4"/>
      <c r="AS2034" s="4"/>
      <c r="AT2034" s="4"/>
      <c r="AU2034" s="4"/>
      <c r="AV2034" s="4"/>
      <c r="AW2034" s="4"/>
      <c r="AX2034" s="4"/>
      <c r="AY2034" s="4"/>
      <c r="AZ2034" s="4"/>
      <c r="BA2034" s="4"/>
      <c r="BB2034" s="4"/>
      <c r="BC2034" s="4"/>
      <c r="BD2034" s="4"/>
      <c r="BE2034" s="4"/>
      <c r="BF2034" s="4"/>
      <c r="BG2034" s="4"/>
      <c r="BH2034" s="4"/>
      <c r="BI2034" s="4"/>
      <c r="BJ2034" s="4"/>
      <c r="BK2034" s="4"/>
      <c r="BL2034" s="4"/>
      <c r="BM2034" s="4"/>
      <c r="BN2034" s="4"/>
      <c r="BO2034" s="4"/>
      <c r="BP2034" s="4"/>
      <c r="BQ2034" s="4"/>
      <c r="BR2034" s="4"/>
      <c r="BS2034" s="4"/>
      <c r="BT2034" s="4"/>
      <c r="BU2034" s="4"/>
      <c r="BV2034" s="4"/>
      <c r="BW2034" s="4"/>
      <c r="BX2034" s="4"/>
      <c r="BY2034" s="4"/>
      <c r="BZ2034" s="4"/>
      <c r="CA2034" s="4"/>
      <c r="CB2034" s="4"/>
      <c r="CC2034" s="4"/>
      <c r="CD2034" s="4"/>
      <c r="CE2034" s="4"/>
      <c r="CF2034" s="4"/>
      <c r="CG2034" s="4"/>
      <c r="CH2034" s="4"/>
      <c r="CI2034" s="4"/>
      <c r="CJ2034" s="4"/>
      <c r="CK2034" s="4"/>
      <c r="CL2034" s="4"/>
      <c r="CM2034" s="4"/>
    </row>
    <row r="2035" ht="14.25" customHeight="1">
      <c r="A2035" s="1" t="str">
        <f t="shared" si="364"/>
        <v/>
      </c>
      <c r="B2035" s="3" t="str">
        <f t="shared" si="365"/>
        <v>Tự do chọn</v>
      </c>
      <c r="C2035" s="4" t="s">
        <v>8986</v>
      </c>
      <c r="D2035" s="4"/>
      <c r="E2035" s="4"/>
      <c r="F2035" s="4"/>
      <c r="G2035" s="4"/>
      <c r="H2035" s="4"/>
      <c r="I2035" s="4"/>
      <c r="J2035" s="4" t="s">
        <v>8631</v>
      </c>
      <c r="K2035" s="4"/>
      <c r="L2035" s="4" t="s">
        <v>8986</v>
      </c>
      <c r="M2035" s="4" t="s">
        <v>48</v>
      </c>
      <c r="N2035" s="4" t="s">
        <v>8</v>
      </c>
      <c r="O2035" s="4"/>
      <c r="P2035" s="4"/>
      <c r="Q2035" s="4"/>
      <c r="R2035" s="4" t="s">
        <v>150</v>
      </c>
      <c r="S2035" s="4" t="s">
        <v>150</v>
      </c>
      <c r="T2035" s="4" t="s">
        <v>150</v>
      </c>
      <c r="U2035" s="4" t="s">
        <v>150</v>
      </c>
      <c r="V2035" s="4" t="s">
        <v>150</v>
      </c>
      <c r="W2035" s="4" t="s">
        <v>150</v>
      </c>
      <c r="X2035" s="4" t="s">
        <v>150</v>
      </c>
      <c r="Y2035" s="4"/>
      <c r="Z2035" s="4"/>
      <c r="AA2035" s="4">
        <v>2053.0</v>
      </c>
      <c r="AB2035" s="4" t="s">
        <v>48</v>
      </c>
      <c r="AC2035" s="4"/>
      <c r="AD2035" s="4"/>
      <c r="AE2035" s="4"/>
      <c r="AF2035" s="4"/>
      <c r="AG2035" s="4"/>
      <c r="AH2035" s="4"/>
      <c r="AI2035" s="4"/>
      <c r="AJ2035" s="4"/>
      <c r="AK2035" s="4"/>
      <c r="AL2035" s="4"/>
      <c r="AM2035" s="4"/>
      <c r="AN2035" s="4"/>
      <c r="AO2035" s="4"/>
      <c r="AP2035" s="4" t="str">
        <f>VLOOKUP(AA2036,[1]Trộn!AA2035:AB5027,2,FALSE)</f>
        <v>#ERROR!</v>
      </c>
      <c r="AQ2035" s="4"/>
      <c r="AR2035" s="4"/>
      <c r="AS2035" s="4"/>
      <c r="AT2035" s="4"/>
      <c r="AU2035" s="4"/>
      <c r="AV2035" s="4"/>
      <c r="AW2035" s="4"/>
      <c r="AX2035" s="4"/>
      <c r="AY2035" s="4"/>
      <c r="AZ2035" s="4"/>
      <c r="BA2035" s="4"/>
      <c r="BB2035" s="4"/>
      <c r="BC2035" s="4"/>
      <c r="BD2035" s="4"/>
      <c r="BE2035" s="4"/>
      <c r="BF2035" s="4"/>
      <c r="BG2035" s="4"/>
      <c r="BH2035" s="4"/>
      <c r="BI2035" s="4"/>
      <c r="BJ2035" s="4"/>
      <c r="BK2035" s="4"/>
      <c r="BL2035" s="4"/>
      <c r="BM2035" s="4"/>
      <c r="BN2035" s="4"/>
      <c r="BO2035" s="4"/>
      <c r="BP2035" s="4"/>
      <c r="BQ2035" s="4"/>
      <c r="BR2035" s="4"/>
      <c r="BS2035" s="4"/>
      <c r="BT2035" s="4"/>
      <c r="BU2035" s="4"/>
      <c r="BV2035" s="4"/>
      <c r="BW2035" s="4"/>
      <c r="BX2035" s="4"/>
      <c r="BY2035" s="4"/>
      <c r="BZ2035" s="4"/>
      <c r="CA2035" s="4"/>
      <c r="CB2035" s="4"/>
      <c r="CC2035" s="4"/>
      <c r="CD2035" s="4"/>
      <c r="CE2035" s="4"/>
      <c r="CF2035" s="4"/>
      <c r="CG2035" s="4"/>
      <c r="CH2035" s="4"/>
      <c r="CI2035" s="4"/>
      <c r="CJ2035" s="4"/>
      <c r="CK2035" s="4"/>
      <c r="CL2035" s="4"/>
      <c r="CM2035" s="4"/>
    </row>
    <row r="2036" ht="14.25" customHeight="1">
      <c r="A2036" s="1" t="str">
        <f t="shared" si="364"/>
        <v/>
      </c>
      <c r="B2036" s="3" t="str">
        <f t="shared" si="365"/>
        <v>Tự do chọn</v>
      </c>
      <c r="C2036" s="4" t="s">
        <v>8990</v>
      </c>
      <c r="D2036" s="4"/>
      <c r="E2036" s="4"/>
      <c r="F2036" s="4"/>
      <c r="G2036" s="4"/>
      <c r="H2036" s="4"/>
      <c r="I2036" s="4"/>
      <c r="J2036" s="4" t="s">
        <v>8631</v>
      </c>
      <c r="K2036" s="4"/>
      <c r="L2036" s="4" t="s">
        <v>8990</v>
      </c>
      <c r="M2036" s="4" t="s">
        <v>101</v>
      </c>
      <c r="N2036" s="4" t="s">
        <v>5</v>
      </c>
      <c r="O2036" s="4"/>
      <c r="P2036" s="4"/>
      <c r="Q2036" s="4"/>
      <c r="R2036" s="4" t="s">
        <v>150</v>
      </c>
      <c r="S2036" s="4" t="s">
        <v>150</v>
      </c>
      <c r="T2036" s="4" t="s">
        <v>150</v>
      </c>
      <c r="U2036" s="4" t="s">
        <v>150</v>
      </c>
      <c r="V2036" s="4" t="s">
        <v>150</v>
      </c>
      <c r="W2036" s="4" t="s">
        <v>150</v>
      </c>
      <c r="X2036" s="4" t="s">
        <v>150</v>
      </c>
      <c r="Y2036" s="4"/>
      <c r="Z2036" s="4"/>
      <c r="AA2036" s="4">
        <v>2055.0</v>
      </c>
      <c r="AB2036" s="4" t="s">
        <v>13</v>
      </c>
      <c r="AC2036" s="4"/>
      <c r="AD2036" s="4"/>
      <c r="AE2036" s="4"/>
      <c r="AF2036" s="4"/>
      <c r="AG2036" s="4"/>
      <c r="AH2036" s="4"/>
      <c r="AI2036" s="4"/>
      <c r="AJ2036" s="4"/>
      <c r="AK2036" s="4"/>
      <c r="AL2036" s="4"/>
      <c r="AM2036" s="4"/>
      <c r="AN2036" s="4"/>
      <c r="AO2036" s="4"/>
      <c r="AP2036" s="4" t="str">
        <f>VLOOKUP(AA2037,[1]Trộn!AA2036:AB5028,2,FALSE)</f>
        <v>#ERROR!</v>
      </c>
      <c r="AQ2036" s="4"/>
      <c r="AR2036" s="4"/>
      <c r="AS2036" s="4"/>
      <c r="AT2036" s="4"/>
      <c r="AU2036" s="4"/>
      <c r="AV2036" s="4"/>
      <c r="AW2036" s="4"/>
      <c r="AX2036" s="4"/>
      <c r="AY2036" s="4"/>
      <c r="AZ2036" s="4"/>
      <c r="BA2036" s="4"/>
      <c r="BB2036" s="4"/>
      <c r="BC2036" s="4"/>
      <c r="BD2036" s="4"/>
      <c r="BE2036" s="4"/>
      <c r="BF2036" s="4"/>
      <c r="BG2036" s="4"/>
      <c r="BH2036" s="4"/>
      <c r="BI2036" s="4"/>
      <c r="BJ2036" s="4"/>
      <c r="BK2036" s="4"/>
      <c r="BL2036" s="4"/>
      <c r="BM2036" s="4"/>
      <c r="BN2036" s="4"/>
      <c r="BO2036" s="4"/>
      <c r="BP2036" s="4"/>
      <c r="BQ2036" s="4"/>
      <c r="BR2036" s="4"/>
      <c r="BS2036" s="4"/>
      <c r="BT2036" s="4"/>
      <c r="BU2036" s="4"/>
      <c r="BV2036" s="4"/>
      <c r="BW2036" s="4"/>
      <c r="BX2036" s="4"/>
      <c r="BY2036" s="4"/>
      <c r="BZ2036" s="4"/>
      <c r="CA2036" s="4"/>
      <c r="CB2036" s="4"/>
      <c r="CC2036" s="4"/>
      <c r="CD2036" s="4"/>
      <c r="CE2036" s="4"/>
      <c r="CF2036" s="4"/>
      <c r="CG2036" s="4"/>
      <c r="CH2036" s="4"/>
      <c r="CI2036" s="4"/>
      <c r="CJ2036" s="4"/>
      <c r="CK2036" s="4"/>
      <c r="CL2036" s="4"/>
      <c r="CM2036" s="4"/>
    </row>
    <row r="2037" ht="14.25" customHeight="1">
      <c r="A2037" s="1" t="str">
        <f t="shared" si="364"/>
        <v/>
      </c>
      <c r="B2037" s="3">
        <f t="shared" si="365"/>
        <v>0</v>
      </c>
      <c r="C2037" s="4" t="s">
        <v>8990</v>
      </c>
      <c r="D2037" s="4"/>
      <c r="E2037" s="4"/>
      <c r="F2037" s="4"/>
      <c r="G2037" s="4"/>
      <c r="H2037" s="4"/>
      <c r="I2037" s="4"/>
      <c r="J2037" s="4"/>
      <c r="K2037" s="4"/>
      <c r="L2037" s="4" t="s">
        <v>8990</v>
      </c>
      <c r="M2037" s="4"/>
      <c r="N2037" s="4"/>
      <c r="O2037" s="4"/>
      <c r="P2037" s="4"/>
      <c r="Q2037" s="4" t="s">
        <v>144</v>
      </c>
      <c r="R2037" s="4" t="s">
        <v>6084</v>
      </c>
      <c r="S2037" s="4" t="s">
        <v>8992</v>
      </c>
      <c r="T2037" s="4" t="s">
        <v>8993</v>
      </c>
      <c r="U2037" s="4" t="s">
        <v>8994</v>
      </c>
      <c r="V2037" s="4" t="s">
        <v>8996</v>
      </c>
      <c r="W2037" s="4" t="s">
        <v>150</v>
      </c>
      <c r="X2037" s="4" t="s">
        <v>151</v>
      </c>
      <c r="Y2037" s="4"/>
      <c r="Z2037" s="4"/>
      <c r="AA2037" s="4">
        <v>2057.0</v>
      </c>
      <c r="AB2037" s="4" t="s">
        <v>101</v>
      </c>
      <c r="AC2037" s="4"/>
      <c r="AD2037" s="4"/>
      <c r="AE2037" s="4"/>
      <c r="AF2037" s="4"/>
      <c r="AG2037" s="4"/>
      <c r="AH2037" s="4"/>
      <c r="AI2037" s="4"/>
      <c r="AJ2037" s="4"/>
      <c r="AK2037" s="4"/>
      <c r="AL2037" s="4"/>
      <c r="AM2037" s="4"/>
      <c r="AN2037" s="4"/>
      <c r="AO2037" s="4"/>
      <c r="AP2037" s="4" t="str">
        <f>VLOOKUP(AA2038,[1]Trộn!AA2037:AB5029,2,FALSE)</f>
        <v>#ERROR!</v>
      </c>
      <c r="AQ2037" s="4"/>
      <c r="AR2037" s="4"/>
      <c r="AS2037" s="4"/>
      <c r="AT2037" s="4"/>
      <c r="AU2037" s="4"/>
      <c r="AV2037" s="4"/>
      <c r="AW2037" s="4"/>
      <c r="AX2037" s="4"/>
      <c r="AY2037" s="4"/>
      <c r="AZ2037" s="4"/>
      <c r="BA2037" s="4"/>
      <c r="BB2037" s="4"/>
      <c r="BC2037" s="4"/>
      <c r="BD2037" s="4"/>
      <c r="BE2037" s="4"/>
      <c r="BF2037" s="4"/>
      <c r="BG2037" s="4"/>
      <c r="BH2037" s="4"/>
      <c r="BI2037" s="4"/>
      <c r="BJ2037" s="4"/>
      <c r="BK2037" s="4"/>
      <c r="BL2037" s="4"/>
      <c r="BM2037" s="4"/>
      <c r="BN2037" s="4"/>
      <c r="BO2037" s="4"/>
      <c r="BP2037" s="4"/>
      <c r="BQ2037" s="4"/>
      <c r="BR2037" s="4"/>
      <c r="BS2037" s="4"/>
      <c r="BT2037" s="4"/>
      <c r="BU2037" s="4"/>
      <c r="BV2037" s="4"/>
      <c r="BW2037" s="4"/>
      <c r="BX2037" s="4"/>
      <c r="BY2037" s="4"/>
      <c r="BZ2037" s="4"/>
      <c r="CA2037" s="4"/>
      <c r="CB2037" s="4"/>
      <c r="CC2037" s="4"/>
      <c r="CD2037" s="4"/>
      <c r="CE2037" s="4"/>
      <c r="CF2037" s="4"/>
      <c r="CG2037" s="4"/>
      <c r="CH2037" s="4"/>
      <c r="CI2037" s="4"/>
      <c r="CJ2037" s="4"/>
      <c r="CK2037" s="4"/>
      <c r="CL2037" s="4"/>
      <c r="CM2037" s="4"/>
    </row>
    <row r="2038" ht="14.25" customHeight="1">
      <c r="A2038" s="1" t="str">
        <f t="shared" si="364"/>
        <v/>
      </c>
      <c r="B2038" s="3" t="str">
        <f t="shared" si="365"/>
        <v>Tự do chọn</v>
      </c>
      <c r="C2038" s="4" t="s">
        <v>8997</v>
      </c>
      <c r="D2038" s="4"/>
      <c r="E2038" s="4"/>
      <c r="F2038" s="4"/>
      <c r="G2038" s="4"/>
      <c r="H2038" s="4"/>
      <c r="I2038" s="4"/>
      <c r="J2038" s="4" t="s">
        <v>8631</v>
      </c>
      <c r="K2038" s="4"/>
      <c r="L2038" s="4" t="s">
        <v>8997</v>
      </c>
      <c r="M2038" s="4" t="s">
        <v>101</v>
      </c>
      <c r="N2038" s="4" t="s">
        <v>5</v>
      </c>
      <c r="O2038" s="4"/>
      <c r="P2038" s="4"/>
      <c r="Q2038" s="4"/>
      <c r="R2038" s="4"/>
      <c r="S2038" s="4"/>
      <c r="T2038" s="4"/>
      <c r="U2038" s="4"/>
      <c r="V2038" s="4"/>
      <c r="W2038" s="4" t="s">
        <v>150</v>
      </c>
      <c r="X2038" s="4"/>
      <c r="Y2038" s="4"/>
      <c r="Z2038" s="4"/>
      <c r="AA2038" s="4">
        <v>2058.0</v>
      </c>
      <c r="AB2038" s="4" t="s">
        <v>13</v>
      </c>
      <c r="AC2038" s="4"/>
      <c r="AD2038" s="4"/>
      <c r="AE2038" s="4"/>
      <c r="AF2038" s="4"/>
      <c r="AG2038" s="4"/>
      <c r="AH2038" s="4"/>
      <c r="AI2038" s="4"/>
      <c r="AJ2038" s="4"/>
      <c r="AK2038" s="4"/>
      <c r="AL2038" s="4"/>
      <c r="AM2038" s="4"/>
      <c r="AN2038" s="4"/>
      <c r="AO2038" s="4"/>
      <c r="AP2038" s="4" t="str">
        <f>VLOOKUP(AA2039,[1]Trộn!AA2038:AB5030,2,FALSE)</f>
        <v>#ERROR!</v>
      </c>
      <c r="AQ2038" s="4"/>
      <c r="AR2038" s="4"/>
      <c r="AS2038" s="4"/>
      <c r="AT2038" s="4"/>
      <c r="AU2038" s="4"/>
      <c r="AV2038" s="4"/>
      <c r="AW2038" s="4"/>
      <c r="AX2038" s="4"/>
      <c r="AY2038" s="4"/>
      <c r="AZ2038" s="4"/>
      <c r="BA2038" s="4"/>
      <c r="BB2038" s="4"/>
      <c r="BC2038" s="4"/>
      <c r="BD2038" s="4"/>
      <c r="BE2038" s="4"/>
      <c r="BF2038" s="4"/>
      <c r="BG2038" s="4"/>
      <c r="BH2038" s="4"/>
      <c r="BI2038" s="4"/>
      <c r="BJ2038" s="4"/>
      <c r="BK2038" s="4"/>
      <c r="BL2038" s="4"/>
      <c r="BM2038" s="4"/>
      <c r="BN2038" s="4"/>
      <c r="BO2038" s="4"/>
      <c r="BP2038" s="4"/>
      <c r="BQ2038" s="4"/>
      <c r="BR2038" s="4"/>
      <c r="BS2038" s="4"/>
      <c r="BT2038" s="4"/>
      <c r="BU2038" s="4"/>
      <c r="BV2038" s="4"/>
      <c r="BW2038" s="4"/>
      <c r="BX2038" s="4"/>
      <c r="BY2038" s="4"/>
      <c r="BZ2038" s="4"/>
      <c r="CA2038" s="4"/>
      <c r="CB2038" s="4"/>
      <c r="CC2038" s="4"/>
      <c r="CD2038" s="4"/>
      <c r="CE2038" s="4"/>
      <c r="CF2038" s="4"/>
      <c r="CG2038" s="4"/>
      <c r="CH2038" s="4"/>
      <c r="CI2038" s="4"/>
      <c r="CJ2038" s="4"/>
      <c r="CK2038" s="4"/>
      <c r="CL2038" s="4"/>
      <c r="CM2038" s="4"/>
    </row>
    <row r="2039" ht="14.25" customHeight="1">
      <c r="A2039" s="1" t="str">
        <f t="shared" si="364"/>
        <v/>
      </c>
      <c r="B2039" s="3">
        <f t="shared" si="365"/>
        <v>0</v>
      </c>
      <c r="C2039" s="4" t="s">
        <v>8997</v>
      </c>
      <c r="D2039" s="4"/>
      <c r="E2039" s="4"/>
      <c r="F2039" s="4"/>
      <c r="G2039" s="4"/>
      <c r="H2039" s="4"/>
      <c r="I2039" s="4"/>
      <c r="J2039" s="4"/>
      <c r="K2039" s="4"/>
      <c r="L2039" s="4" t="s">
        <v>8997</v>
      </c>
      <c r="M2039" s="4"/>
      <c r="N2039" s="4"/>
      <c r="O2039" s="4"/>
      <c r="P2039" s="4"/>
      <c r="Q2039" s="4" t="s">
        <v>144</v>
      </c>
      <c r="R2039" s="4" t="s">
        <v>8998</v>
      </c>
      <c r="S2039" s="4" t="s">
        <v>8999</v>
      </c>
      <c r="T2039" s="4" t="s">
        <v>9000</v>
      </c>
      <c r="U2039" s="4" t="s">
        <v>9001</v>
      </c>
      <c r="V2039" s="4" t="s">
        <v>149</v>
      </c>
      <c r="W2039" s="4" t="s">
        <v>150</v>
      </c>
      <c r="X2039" s="4" t="s">
        <v>410</v>
      </c>
      <c r="Y2039" s="4"/>
      <c r="Z2039" s="4" t="s">
        <v>9002</v>
      </c>
      <c r="AA2039" s="4">
        <v>2060.0</v>
      </c>
      <c r="AB2039" s="4" t="s">
        <v>101</v>
      </c>
      <c r="AC2039" s="4"/>
      <c r="AD2039" s="4"/>
      <c r="AE2039" s="4"/>
      <c r="AF2039" s="4"/>
      <c r="AG2039" s="4"/>
      <c r="AH2039" s="4"/>
      <c r="AI2039" s="4"/>
      <c r="AJ2039" s="4"/>
      <c r="AK2039" s="4"/>
      <c r="AL2039" s="4"/>
      <c r="AM2039" s="4"/>
      <c r="AN2039" s="4"/>
      <c r="AO2039" s="4"/>
      <c r="AP2039" s="4" t="str">
        <f>VLOOKUP(AA2040,[1]Trộn!AA2039:AB5031,2,FALSE)</f>
        <v>#ERROR!</v>
      </c>
      <c r="AQ2039" s="4"/>
      <c r="AR2039" s="4"/>
      <c r="AS2039" s="4"/>
      <c r="AT2039" s="4"/>
      <c r="AU2039" s="4"/>
      <c r="AV2039" s="4"/>
      <c r="AW2039" s="4"/>
      <c r="AX2039" s="4"/>
      <c r="AY2039" s="4"/>
      <c r="AZ2039" s="4"/>
      <c r="BA2039" s="4"/>
      <c r="BB2039" s="4"/>
      <c r="BC2039" s="4"/>
      <c r="BD2039" s="4"/>
      <c r="BE2039" s="4"/>
      <c r="BF2039" s="4"/>
      <c r="BG2039" s="4"/>
      <c r="BH2039" s="4"/>
      <c r="BI2039" s="4"/>
      <c r="BJ2039" s="4"/>
      <c r="BK2039" s="4"/>
      <c r="BL2039" s="4"/>
      <c r="BM2039" s="4"/>
      <c r="BN2039" s="4"/>
      <c r="BO2039" s="4"/>
      <c r="BP2039" s="4"/>
      <c r="BQ2039" s="4"/>
      <c r="BR2039" s="4"/>
      <c r="BS2039" s="4"/>
      <c r="BT2039" s="4"/>
      <c r="BU2039" s="4"/>
      <c r="BV2039" s="4"/>
      <c r="BW2039" s="4"/>
      <c r="BX2039" s="4"/>
      <c r="BY2039" s="4"/>
      <c r="BZ2039" s="4"/>
      <c r="CA2039" s="4"/>
      <c r="CB2039" s="4"/>
      <c r="CC2039" s="4"/>
      <c r="CD2039" s="4"/>
      <c r="CE2039" s="4"/>
      <c r="CF2039" s="4"/>
      <c r="CG2039" s="4"/>
      <c r="CH2039" s="4"/>
      <c r="CI2039" s="4"/>
      <c r="CJ2039" s="4"/>
      <c r="CK2039" s="4"/>
      <c r="CL2039" s="4"/>
      <c r="CM2039" s="4"/>
    </row>
    <row r="2040" ht="14.25" customHeight="1">
      <c r="A2040" s="1" t="str">
        <f t="shared" si="364"/>
        <v/>
      </c>
      <c r="B2040" s="3">
        <f t="shared" si="365"/>
        <v>0</v>
      </c>
      <c r="C2040" s="4" t="s">
        <v>8997</v>
      </c>
      <c r="D2040" s="4"/>
      <c r="E2040" s="4"/>
      <c r="F2040" s="4"/>
      <c r="G2040" s="4"/>
      <c r="H2040" s="4"/>
      <c r="I2040" s="4"/>
      <c r="J2040" s="4"/>
      <c r="K2040" s="4"/>
      <c r="L2040" s="4" t="s">
        <v>8997</v>
      </c>
      <c r="M2040" s="4"/>
      <c r="N2040" s="4"/>
      <c r="O2040" s="4"/>
      <c r="P2040" s="4"/>
      <c r="Q2040" s="4" t="s">
        <v>144</v>
      </c>
      <c r="R2040" s="4" t="s">
        <v>9003</v>
      </c>
      <c r="S2040" s="4" t="s">
        <v>150</v>
      </c>
      <c r="T2040" s="4" t="s">
        <v>150</v>
      </c>
      <c r="U2040" s="4" t="s">
        <v>150</v>
      </c>
      <c r="V2040" s="4" t="s">
        <v>150</v>
      </c>
      <c r="W2040" s="4" t="s">
        <v>150</v>
      </c>
      <c r="X2040" s="4" t="s">
        <v>408</v>
      </c>
      <c r="Y2040" s="4"/>
      <c r="Z2040" s="4" t="s">
        <v>2002</v>
      </c>
      <c r="AA2040" s="4">
        <v>2061.0</v>
      </c>
      <c r="AB2040" s="4" t="s">
        <v>101</v>
      </c>
      <c r="AC2040" s="4"/>
      <c r="AD2040" s="4"/>
      <c r="AE2040" s="4"/>
      <c r="AF2040" s="4"/>
      <c r="AG2040" s="4"/>
      <c r="AH2040" s="4"/>
      <c r="AI2040" s="4"/>
      <c r="AJ2040" s="4"/>
      <c r="AK2040" s="4"/>
      <c r="AL2040" s="4"/>
      <c r="AM2040" s="4"/>
      <c r="AN2040" s="4"/>
      <c r="AO2040" s="4"/>
      <c r="AP2040" s="4" t="str">
        <f>VLOOKUP(AA2041,[1]Trộn!AA2040:AB5032,2,FALSE)</f>
        <v>#ERROR!</v>
      </c>
      <c r="AQ2040" s="4"/>
      <c r="AR2040" s="4"/>
      <c r="AS2040" s="4"/>
      <c r="AT2040" s="4"/>
      <c r="AU2040" s="4"/>
      <c r="AV2040" s="4"/>
      <c r="AW2040" s="4"/>
      <c r="AX2040" s="4"/>
      <c r="AY2040" s="4"/>
      <c r="AZ2040" s="4"/>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c r="CL2040" s="4"/>
      <c r="CM2040" s="4"/>
    </row>
    <row r="2041" ht="14.25" customHeight="1">
      <c r="A2041" s="1" t="str">
        <f t="shared" si="364"/>
        <v/>
      </c>
      <c r="B2041" s="3">
        <f t="shared" si="365"/>
        <v>0</v>
      </c>
      <c r="C2041" s="4" t="s">
        <v>8997</v>
      </c>
      <c r="D2041" s="4"/>
      <c r="E2041" s="4"/>
      <c r="F2041" s="4"/>
      <c r="G2041" s="4"/>
      <c r="H2041" s="4"/>
      <c r="I2041" s="4"/>
      <c r="J2041" s="4"/>
      <c r="K2041" s="4"/>
      <c r="L2041" s="4" t="s">
        <v>8997</v>
      </c>
      <c r="M2041" s="4"/>
      <c r="N2041" s="4"/>
      <c r="O2041" s="4"/>
      <c r="P2041" s="4"/>
      <c r="Q2041" s="4" t="s">
        <v>144</v>
      </c>
      <c r="R2041" s="4" t="s">
        <v>9004</v>
      </c>
      <c r="S2041" s="4" t="s">
        <v>9005</v>
      </c>
      <c r="T2041" s="4" t="s">
        <v>4921</v>
      </c>
      <c r="U2041" s="4" t="s">
        <v>9006</v>
      </c>
      <c r="V2041" s="4" t="s">
        <v>9007</v>
      </c>
      <c r="W2041" s="4" t="s">
        <v>150</v>
      </c>
      <c r="X2041" s="4" t="s">
        <v>99</v>
      </c>
      <c r="Y2041" s="4"/>
      <c r="Z2041" s="4" t="s">
        <v>9008</v>
      </c>
      <c r="AA2041" s="4">
        <v>2062.0</v>
      </c>
      <c r="AB2041" s="4" t="s">
        <v>101</v>
      </c>
      <c r="AC2041" s="4"/>
      <c r="AD2041" s="4"/>
      <c r="AE2041" s="4"/>
      <c r="AF2041" s="4"/>
      <c r="AG2041" s="4"/>
      <c r="AH2041" s="4"/>
      <c r="AI2041" s="4"/>
      <c r="AJ2041" s="4"/>
      <c r="AK2041" s="4"/>
      <c r="AL2041" s="4"/>
      <c r="AM2041" s="4"/>
      <c r="AN2041" s="4"/>
      <c r="AO2041" s="4"/>
      <c r="AP2041" s="4" t="str">
        <f>VLOOKUP(AA2042,[1]Trộn!AA2041:AB5033,2,FALSE)</f>
        <v>#ERROR!</v>
      </c>
      <c r="AQ2041" s="4"/>
      <c r="AR2041" s="4"/>
      <c r="AS2041" s="4"/>
      <c r="AT2041" s="4"/>
      <c r="AU2041" s="4"/>
      <c r="AV2041" s="4"/>
      <c r="AW2041" s="4"/>
      <c r="AX2041" s="4"/>
      <c r="AY2041" s="4"/>
      <c r="AZ2041" s="4"/>
      <c r="BA2041" s="4"/>
      <c r="BB2041" s="4"/>
      <c r="BC2041" s="4"/>
      <c r="BD2041" s="4"/>
      <c r="BE2041" s="4"/>
      <c r="BF2041" s="4"/>
      <c r="BG2041" s="4"/>
      <c r="BH2041" s="4"/>
      <c r="BI2041" s="4"/>
      <c r="BJ2041" s="4"/>
      <c r="BK2041" s="4"/>
      <c r="BL2041" s="4"/>
      <c r="BM2041" s="4"/>
      <c r="BN2041" s="4"/>
      <c r="BO2041" s="4"/>
      <c r="BP2041" s="4"/>
      <c r="BQ2041" s="4"/>
      <c r="BR2041" s="4"/>
      <c r="BS2041" s="4"/>
      <c r="BT2041" s="4"/>
      <c r="BU2041" s="4"/>
      <c r="BV2041" s="4"/>
      <c r="BW2041" s="4"/>
      <c r="BX2041" s="4"/>
      <c r="BY2041" s="4"/>
      <c r="BZ2041" s="4"/>
      <c r="CA2041" s="4"/>
      <c r="CB2041" s="4"/>
      <c r="CC2041" s="4"/>
      <c r="CD2041" s="4"/>
      <c r="CE2041" s="4"/>
      <c r="CF2041" s="4"/>
      <c r="CG2041" s="4"/>
      <c r="CH2041" s="4"/>
      <c r="CI2041" s="4"/>
      <c r="CJ2041" s="4"/>
      <c r="CK2041" s="4"/>
      <c r="CL2041" s="4"/>
      <c r="CM2041" s="4"/>
    </row>
    <row r="2042" ht="14.25" customHeight="1">
      <c r="A2042" s="1" t="str">
        <f t="shared" si="364"/>
        <v>OK</v>
      </c>
      <c r="B2042" s="3" t="str">
        <f t="shared" si="365"/>
        <v>OK</v>
      </c>
      <c r="C2042" s="4" t="s">
        <v>9009</v>
      </c>
      <c r="D2042" s="4"/>
      <c r="E2042" s="4"/>
      <c r="F2042" s="4"/>
      <c r="G2042" s="4"/>
      <c r="H2042" s="4"/>
      <c r="I2042" s="4"/>
      <c r="J2042" s="4" t="s">
        <v>8631</v>
      </c>
      <c r="K2042" s="4"/>
      <c r="L2042" s="4" t="s">
        <v>9009</v>
      </c>
      <c r="M2042" s="4" t="s">
        <v>101</v>
      </c>
      <c r="N2042" s="4" t="s">
        <v>5</v>
      </c>
      <c r="O2042" s="4" t="s">
        <v>695</v>
      </c>
      <c r="P2042" s="4" t="s">
        <v>1380</v>
      </c>
      <c r="Q2042" s="4"/>
      <c r="R2042" s="4" t="s">
        <v>9010</v>
      </c>
      <c r="S2042" s="4" t="s">
        <v>9011</v>
      </c>
      <c r="T2042" s="4" t="s">
        <v>9012</v>
      </c>
      <c r="U2042" s="4" t="s">
        <v>9013</v>
      </c>
      <c r="V2042" s="4" t="s">
        <v>9014</v>
      </c>
      <c r="W2042" s="4" t="s">
        <v>9015</v>
      </c>
      <c r="X2042" s="4" t="s">
        <v>9016</v>
      </c>
      <c r="Y2042" s="4" t="s">
        <v>9017</v>
      </c>
      <c r="Z2042" s="4"/>
      <c r="AA2042" s="4">
        <v>2063.0</v>
      </c>
      <c r="AB2042" s="4" t="s">
        <v>13</v>
      </c>
      <c r="AC2042" s="4"/>
      <c r="AD2042" s="4"/>
      <c r="AE2042" s="4"/>
      <c r="AF2042" s="4"/>
      <c r="AG2042" s="4"/>
      <c r="AH2042" s="4"/>
      <c r="AI2042" s="4"/>
      <c r="AJ2042" s="4"/>
      <c r="AK2042" s="4"/>
      <c r="AL2042" s="4"/>
      <c r="AM2042" s="4"/>
      <c r="AN2042" s="4"/>
      <c r="AO2042" s="4"/>
      <c r="AP2042" s="4" t="str">
        <f>VLOOKUP(AA2043,[1]Trộn!AA2042:AB5034,2,FALSE)</f>
        <v>#ERROR!</v>
      </c>
      <c r="AQ2042" s="4"/>
      <c r="AR2042" s="4"/>
      <c r="AS2042" s="4"/>
      <c r="AT2042" s="4"/>
      <c r="AU2042" s="4"/>
      <c r="AV2042" s="4"/>
      <c r="AW2042" s="4"/>
      <c r="AX2042" s="4"/>
      <c r="AY2042" s="4"/>
      <c r="AZ2042" s="4"/>
      <c r="BA2042" s="4"/>
      <c r="BB2042" s="4"/>
      <c r="BC2042" s="4"/>
      <c r="BD2042" s="4"/>
      <c r="BE2042" s="4"/>
      <c r="BF2042" s="4"/>
      <c r="BG2042" s="4"/>
      <c r="BH2042" s="4"/>
      <c r="BI2042" s="4"/>
      <c r="BJ2042" s="4"/>
      <c r="BK2042" s="4"/>
      <c r="BL2042" s="4"/>
      <c r="BM2042" s="4"/>
      <c r="BN2042" s="4"/>
      <c r="BO2042" s="4"/>
      <c r="BP2042" s="4"/>
      <c r="BQ2042" s="4"/>
      <c r="BR2042" s="4"/>
      <c r="BS2042" s="4"/>
      <c r="BT2042" s="4"/>
      <c r="BU2042" s="4"/>
      <c r="BV2042" s="4"/>
      <c r="BW2042" s="4"/>
      <c r="BX2042" s="4"/>
      <c r="BY2042" s="4"/>
      <c r="BZ2042" s="4"/>
      <c r="CA2042" s="4"/>
      <c r="CB2042" s="4"/>
      <c r="CC2042" s="4"/>
      <c r="CD2042" s="4"/>
      <c r="CE2042" s="4"/>
      <c r="CF2042" s="4"/>
      <c r="CG2042" s="4"/>
      <c r="CH2042" s="4"/>
      <c r="CI2042" s="4"/>
      <c r="CJ2042" s="4"/>
      <c r="CK2042" s="4"/>
      <c r="CL2042" s="4"/>
      <c r="CM2042" s="4"/>
    </row>
    <row r="2043" ht="14.25" customHeight="1">
      <c r="A2043" s="1" t="str">
        <f t="shared" si="364"/>
        <v/>
      </c>
      <c r="B2043" s="3">
        <f t="shared" si="365"/>
        <v>0</v>
      </c>
      <c r="C2043" s="4" t="s">
        <v>9009</v>
      </c>
      <c r="D2043" s="4"/>
      <c r="E2043" s="4"/>
      <c r="F2043" s="4"/>
      <c r="G2043" s="4"/>
      <c r="H2043" s="4"/>
      <c r="I2043" s="4"/>
      <c r="J2043" s="4"/>
      <c r="K2043" s="4"/>
      <c r="L2043" s="4" t="s">
        <v>9009</v>
      </c>
      <c r="M2043" s="4"/>
      <c r="N2043" s="4"/>
      <c r="O2043" s="4"/>
      <c r="P2043" s="4"/>
      <c r="Q2043" s="4" t="s">
        <v>144</v>
      </c>
      <c r="R2043" s="4" t="s">
        <v>9018</v>
      </c>
      <c r="S2043" s="4" t="s">
        <v>6817</v>
      </c>
      <c r="T2043" s="4" t="s">
        <v>6553</v>
      </c>
      <c r="U2043" s="4" t="s">
        <v>9019</v>
      </c>
      <c r="V2043" s="4" t="s">
        <v>149</v>
      </c>
      <c r="W2043" s="4" t="s">
        <v>150</v>
      </c>
      <c r="X2043" s="4" t="s">
        <v>151</v>
      </c>
      <c r="Y2043" s="4"/>
      <c r="Z2043" s="4" t="s">
        <v>2066</v>
      </c>
      <c r="AA2043" s="4">
        <v>2065.0</v>
      </c>
      <c r="AB2043" s="4" t="s">
        <v>101</v>
      </c>
      <c r="AC2043" s="4"/>
      <c r="AD2043" s="4"/>
      <c r="AE2043" s="4"/>
      <c r="AF2043" s="4"/>
      <c r="AG2043" s="4"/>
      <c r="AH2043" s="4"/>
      <c r="AI2043" s="4"/>
      <c r="AJ2043" s="4"/>
      <c r="AK2043" s="4"/>
      <c r="AL2043" s="4"/>
      <c r="AM2043" s="4"/>
      <c r="AN2043" s="4"/>
      <c r="AO2043" s="4"/>
      <c r="AP2043" s="4" t="str">
        <f>VLOOKUP(AA2044,[1]Trộn!AA2043:AB5035,2,FALSE)</f>
        <v>#ERROR!</v>
      </c>
      <c r="AQ2043" s="4"/>
      <c r="AR2043" s="4"/>
      <c r="AS2043" s="4"/>
      <c r="AT2043" s="4"/>
      <c r="AU2043" s="4"/>
      <c r="AV2043" s="4"/>
      <c r="AW2043" s="4"/>
      <c r="AX2043" s="4"/>
      <c r="AY2043" s="4"/>
      <c r="AZ2043" s="4"/>
      <c r="BA2043" s="4"/>
      <c r="BB2043" s="4"/>
      <c r="BC2043" s="4"/>
      <c r="BD2043" s="4"/>
      <c r="BE2043" s="4"/>
      <c r="BF2043" s="4"/>
      <c r="BG2043" s="4"/>
      <c r="BH2043" s="4"/>
      <c r="BI2043" s="4"/>
      <c r="BJ2043" s="4"/>
      <c r="BK2043" s="4"/>
      <c r="BL2043" s="4"/>
      <c r="BM2043" s="4"/>
      <c r="BN2043" s="4"/>
      <c r="BO2043" s="4"/>
      <c r="BP2043" s="4"/>
      <c r="BQ2043" s="4"/>
      <c r="BR2043" s="4"/>
      <c r="BS2043" s="4"/>
      <c r="BT2043" s="4"/>
      <c r="BU2043" s="4"/>
      <c r="BV2043" s="4"/>
      <c r="BW2043" s="4"/>
      <c r="BX2043" s="4"/>
      <c r="BY2043" s="4"/>
      <c r="BZ2043" s="4"/>
      <c r="CA2043" s="4"/>
      <c r="CB2043" s="4"/>
      <c r="CC2043" s="4"/>
      <c r="CD2043" s="4"/>
      <c r="CE2043" s="4"/>
      <c r="CF2043" s="4"/>
      <c r="CG2043" s="4"/>
      <c r="CH2043" s="4"/>
      <c r="CI2043" s="4"/>
      <c r="CJ2043" s="4"/>
      <c r="CK2043" s="4"/>
      <c r="CL2043" s="4"/>
      <c r="CM2043" s="4"/>
    </row>
    <row r="2044" ht="14.25" customHeight="1">
      <c r="A2044" s="1" t="str">
        <f t="shared" si="364"/>
        <v/>
      </c>
      <c r="B2044" s="3">
        <f t="shared" si="365"/>
        <v>0</v>
      </c>
      <c r="C2044" s="4" t="s">
        <v>9009</v>
      </c>
      <c r="D2044" s="4"/>
      <c r="E2044" s="4"/>
      <c r="F2044" s="4"/>
      <c r="G2044" s="4"/>
      <c r="H2044" s="4"/>
      <c r="I2044" s="4"/>
      <c r="J2044" s="4"/>
      <c r="K2044" s="4"/>
      <c r="L2044" s="4" t="s">
        <v>9009</v>
      </c>
      <c r="M2044" s="4"/>
      <c r="N2044" s="4"/>
      <c r="O2044" s="4"/>
      <c r="P2044" s="4"/>
      <c r="Q2044" s="4" t="s">
        <v>144</v>
      </c>
      <c r="R2044" s="4" t="s">
        <v>9023</v>
      </c>
      <c r="S2044" s="4" t="s">
        <v>9024</v>
      </c>
      <c r="T2044" s="4" t="s">
        <v>9025</v>
      </c>
      <c r="U2044" s="4" t="s">
        <v>9026</v>
      </c>
      <c r="V2044" s="4" t="s">
        <v>149</v>
      </c>
      <c r="W2044" s="4" t="s">
        <v>150</v>
      </c>
      <c r="X2044" s="4" t="s">
        <v>151</v>
      </c>
      <c r="Y2044" s="4"/>
      <c r="Z2044" s="4" t="s">
        <v>3239</v>
      </c>
      <c r="AA2044" s="4">
        <v>2066.0</v>
      </c>
      <c r="AB2044" s="4" t="s">
        <v>101</v>
      </c>
      <c r="AC2044" s="4"/>
      <c r="AD2044" s="4"/>
      <c r="AE2044" s="4"/>
      <c r="AF2044" s="4"/>
      <c r="AG2044" s="4"/>
      <c r="AH2044" s="4"/>
      <c r="AI2044" s="4"/>
      <c r="AJ2044" s="4"/>
      <c r="AK2044" s="4"/>
      <c r="AL2044" s="4"/>
      <c r="AM2044" s="4"/>
      <c r="AN2044" s="4"/>
      <c r="AO2044" s="4"/>
      <c r="AP2044" s="4" t="str">
        <f>VLOOKUP(AA2045,[1]Trộn!AA2044:AB5036,2,FALSE)</f>
        <v>#ERROR!</v>
      </c>
      <c r="AQ2044" s="4"/>
      <c r="AR2044" s="4"/>
      <c r="AS2044" s="4"/>
      <c r="AT2044" s="4"/>
      <c r="AU2044" s="4"/>
      <c r="AV2044" s="4"/>
      <c r="AW2044" s="4"/>
      <c r="AX2044" s="4"/>
      <c r="AY2044" s="4"/>
      <c r="AZ2044" s="4"/>
      <c r="BA2044" s="4"/>
      <c r="BB2044" s="4"/>
      <c r="BC2044" s="4"/>
      <c r="BD2044" s="4"/>
      <c r="BE2044" s="4"/>
      <c r="BF2044" s="4"/>
      <c r="BG2044" s="4"/>
      <c r="BH2044" s="4"/>
      <c r="BI2044" s="4"/>
      <c r="BJ2044" s="4"/>
      <c r="BK2044" s="4"/>
      <c r="BL2044" s="4"/>
      <c r="BM2044" s="4"/>
      <c r="BN2044" s="4"/>
      <c r="BO2044" s="4"/>
      <c r="BP2044" s="4"/>
      <c r="BQ2044" s="4"/>
      <c r="BR2044" s="4"/>
      <c r="BS2044" s="4"/>
      <c r="BT2044" s="4"/>
      <c r="BU2044" s="4"/>
      <c r="BV2044" s="4"/>
      <c r="BW2044" s="4"/>
      <c r="BX2044" s="4"/>
      <c r="BY2044" s="4"/>
      <c r="BZ2044" s="4"/>
      <c r="CA2044" s="4"/>
      <c r="CB2044" s="4"/>
      <c r="CC2044" s="4"/>
      <c r="CD2044" s="4"/>
      <c r="CE2044" s="4"/>
      <c r="CF2044" s="4"/>
      <c r="CG2044" s="4"/>
      <c r="CH2044" s="4"/>
      <c r="CI2044" s="4"/>
      <c r="CJ2044" s="4"/>
      <c r="CK2044" s="4"/>
      <c r="CL2044" s="4"/>
      <c r="CM2044" s="4"/>
    </row>
    <row r="2045" ht="14.25" customHeight="1">
      <c r="A2045" s="1" t="str">
        <f t="shared" si="364"/>
        <v>OK</v>
      </c>
      <c r="B2045" s="3" t="str">
        <f t="shared" si="365"/>
        <v>OK</v>
      </c>
      <c r="C2045" s="4" t="s">
        <v>9031</v>
      </c>
      <c r="D2045" s="4"/>
      <c r="E2045" s="4"/>
      <c r="F2045" s="4"/>
      <c r="G2045" s="4"/>
      <c r="H2045" s="4"/>
      <c r="I2045" s="4" t="s">
        <v>3580</v>
      </c>
      <c r="J2045" s="4" t="s">
        <v>8631</v>
      </c>
      <c r="K2045" s="4"/>
      <c r="L2045" s="4" t="s">
        <v>9031</v>
      </c>
      <c r="M2045" s="4" t="s">
        <v>101</v>
      </c>
      <c r="N2045" s="4" t="s">
        <v>5</v>
      </c>
      <c r="O2045" s="4" t="s">
        <v>102</v>
      </c>
      <c r="P2045" s="4" t="s">
        <v>3396</v>
      </c>
      <c r="Q2045" s="4"/>
      <c r="R2045" s="4" t="s">
        <v>9032</v>
      </c>
      <c r="S2045" s="4" t="s">
        <v>9033</v>
      </c>
      <c r="T2045" s="4" t="s">
        <v>9034</v>
      </c>
      <c r="U2045" s="4" t="s">
        <v>9035</v>
      </c>
      <c r="V2045" s="4" t="s">
        <v>9036</v>
      </c>
      <c r="W2045" s="4" t="s">
        <v>9037</v>
      </c>
      <c r="X2045" s="4" t="s">
        <v>410</v>
      </c>
      <c r="Y2045" s="4" t="s">
        <v>9038</v>
      </c>
      <c r="Z2045" s="4"/>
      <c r="AA2045" s="4">
        <v>2067.0</v>
      </c>
      <c r="AB2045" s="4" t="s">
        <v>13</v>
      </c>
      <c r="AC2045" s="4"/>
      <c r="AD2045" s="4"/>
      <c r="AE2045" s="4"/>
      <c r="AF2045" s="4"/>
      <c r="AG2045" s="4"/>
      <c r="AH2045" s="4"/>
      <c r="AI2045" s="4"/>
      <c r="AJ2045" s="4"/>
      <c r="AK2045" s="4"/>
      <c r="AL2045" s="4"/>
      <c r="AM2045" s="4"/>
      <c r="AN2045" s="4"/>
      <c r="AO2045" s="4"/>
      <c r="AP2045" s="4" t="str">
        <f>VLOOKUP(AA2046,[1]Trộn!AA2045:AB5037,2,FALSE)</f>
        <v>#ERROR!</v>
      </c>
      <c r="AQ2045" s="4"/>
      <c r="AR2045" s="4"/>
      <c r="AS2045" s="4"/>
      <c r="AT2045" s="4"/>
      <c r="AU2045" s="4"/>
      <c r="AV2045" s="4"/>
      <c r="AW2045" s="4"/>
      <c r="AX2045" s="4"/>
      <c r="AY2045" s="4"/>
      <c r="AZ2045" s="4"/>
      <c r="BA2045" s="4"/>
      <c r="BB2045" s="4"/>
      <c r="BC2045" s="4"/>
      <c r="BD2045" s="4"/>
      <c r="BE2045" s="4"/>
      <c r="BF2045" s="4"/>
      <c r="BG2045" s="4"/>
      <c r="BH2045" s="4"/>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c r="CL2045" s="4"/>
      <c r="CM2045" s="4"/>
    </row>
    <row r="2046" ht="14.25" customHeight="1">
      <c r="A2046" s="1" t="str">
        <f t="shared" si="364"/>
        <v/>
      </c>
      <c r="B2046" s="3">
        <f t="shared" si="365"/>
        <v>0</v>
      </c>
      <c r="C2046" s="4" t="s">
        <v>9031</v>
      </c>
      <c r="D2046" s="4"/>
      <c r="E2046" s="4"/>
      <c r="F2046" s="4"/>
      <c r="G2046" s="4"/>
      <c r="H2046" s="4"/>
      <c r="I2046" s="4"/>
      <c r="J2046" s="4"/>
      <c r="K2046" s="4"/>
      <c r="L2046" s="4" t="s">
        <v>9031</v>
      </c>
      <c r="M2046" s="4"/>
      <c r="N2046" s="4"/>
      <c r="O2046" s="4"/>
      <c r="P2046" s="4"/>
      <c r="Q2046" s="4" t="s">
        <v>144</v>
      </c>
      <c r="R2046" s="4" t="s">
        <v>9039</v>
      </c>
      <c r="S2046" s="4" t="s">
        <v>9040</v>
      </c>
      <c r="T2046" s="4" t="s">
        <v>1973</v>
      </c>
      <c r="U2046" s="4" t="s">
        <v>9041</v>
      </c>
      <c r="V2046" s="4" t="s">
        <v>149</v>
      </c>
      <c r="W2046" s="4" t="s">
        <v>150</v>
      </c>
      <c r="X2046" s="4" t="s">
        <v>151</v>
      </c>
      <c r="Y2046" s="4"/>
      <c r="Z2046" s="4" t="s">
        <v>8550</v>
      </c>
      <c r="AA2046" s="4">
        <v>2069.0</v>
      </c>
      <c r="AB2046" s="4" t="s">
        <v>101</v>
      </c>
      <c r="AC2046" s="4"/>
      <c r="AD2046" s="4"/>
      <c r="AE2046" s="4"/>
      <c r="AF2046" s="4"/>
      <c r="AG2046" s="4"/>
      <c r="AH2046" s="4"/>
      <c r="AI2046" s="4"/>
      <c r="AJ2046" s="4"/>
      <c r="AK2046" s="4"/>
      <c r="AL2046" s="4"/>
      <c r="AM2046" s="4"/>
      <c r="AN2046" s="4"/>
      <c r="AO2046" s="4"/>
      <c r="AP2046" s="4" t="str">
        <f>VLOOKUP(AA2047,[1]Trộn!AA2046:AB5038,2,FALSE)</f>
        <v>#ERROR!</v>
      </c>
      <c r="AQ2046" s="4"/>
      <c r="AR2046" s="4"/>
      <c r="AS2046" s="4"/>
      <c r="AT2046" s="4"/>
      <c r="AU2046" s="4"/>
      <c r="AV2046" s="4"/>
      <c r="AW2046" s="4"/>
      <c r="AX2046" s="4"/>
      <c r="AY2046" s="4"/>
      <c r="AZ2046" s="4"/>
      <c r="BA2046" s="4"/>
      <c r="BB2046" s="4"/>
      <c r="BC2046" s="4"/>
      <c r="BD2046" s="4"/>
      <c r="BE2046" s="4"/>
      <c r="BF2046" s="4"/>
      <c r="BG2046" s="4"/>
      <c r="BH2046" s="4"/>
      <c r="BI2046" s="4"/>
      <c r="BJ2046" s="4"/>
      <c r="BK2046" s="4"/>
      <c r="BL2046" s="4"/>
      <c r="BM2046" s="4"/>
      <c r="BN2046" s="4"/>
      <c r="BO2046" s="4"/>
      <c r="BP2046" s="4"/>
      <c r="BQ2046" s="4"/>
      <c r="BR2046" s="4"/>
      <c r="BS2046" s="4"/>
      <c r="BT2046" s="4"/>
      <c r="BU2046" s="4"/>
      <c r="BV2046" s="4"/>
      <c r="BW2046" s="4"/>
      <c r="BX2046" s="4"/>
      <c r="BY2046" s="4"/>
      <c r="BZ2046" s="4"/>
      <c r="CA2046" s="4"/>
      <c r="CB2046" s="4"/>
      <c r="CC2046" s="4"/>
      <c r="CD2046" s="4"/>
      <c r="CE2046" s="4"/>
      <c r="CF2046" s="4"/>
      <c r="CG2046" s="4"/>
      <c r="CH2046" s="4"/>
      <c r="CI2046" s="4"/>
      <c r="CJ2046" s="4"/>
      <c r="CK2046" s="4"/>
      <c r="CL2046" s="4"/>
      <c r="CM2046" s="4"/>
    </row>
    <row r="2047" ht="14.25" customHeight="1">
      <c r="A2047" s="1" t="str">
        <f t="shared" si="364"/>
        <v/>
      </c>
      <c r="B2047" s="3" t="str">
        <f t="shared" si="365"/>
        <v>Tự do chọn</v>
      </c>
      <c r="C2047" s="4" t="s">
        <v>9048</v>
      </c>
      <c r="D2047" s="4"/>
      <c r="E2047" s="4"/>
      <c r="F2047" s="4"/>
      <c r="G2047" s="4"/>
      <c r="H2047" s="4"/>
      <c r="I2047" s="4"/>
      <c r="J2047" s="4" t="s">
        <v>8631</v>
      </c>
      <c r="K2047" s="4"/>
      <c r="L2047" s="4" t="s">
        <v>9048</v>
      </c>
      <c r="M2047" s="4" t="s">
        <v>101</v>
      </c>
      <c r="N2047" s="4" t="s">
        <v>5</v>
      </c>
      <c r="O2047" s="4"/>
      <c r="P2047" s="4"/>
      <c r="Q2047" s="4"/>
      <c r="R2047" s="4" t="s">
        <v>150</v>
      </c>
      <c r="S2047" s="4" t="s">
        <v>150</v>
      </c>
      <c r="T2047" s="4" t="s">
        <v>150</v>
      </c>
      <c r="U2047" s="4" t="s">
        <v>150</v>
      </c>
      <c r="V2047" s="4" t="s">
        <v>150</v>
      </c>
      <c r="W2047" s="4" t="s">
        <v>150</v>
      </c>
      <c r="X2047" s="4" t="s">
        <v>150</v>
      </c>
      <c r="Y2047" s="4"/>
      <c r="Z2047" s="4"/>
      <c r="AA2047" s="4">
        <v>2070.0</v>
      </c>
      <c r="AB2047" s="4" t="s">
        <v>13</v>
      </c>
      <c r="AC2047" s="4"/>
      <c r="AD2047" s="4"/>
      <c r="AE2047" s="4"/>
      <c r="AF2047" s="4"/>
      <c r="AG2047" s="4"/>
      <c r="AH2047" s="4"/>
      <c r="AI2047" s="4"/>
      <c r="AJ2047" s="4"/>
      <c r="AK2047" s="4"/>
      <c r="AL2047" s="4"/>
      <c r="AM2047" s="4"/>
      <c r="AN2047" s="4"/>
      <c r="AO2047" s="4"/>
      <c r="AP2047" s="4" t="str">
        <f>VLOOKUP(AA2048,[1]Trộn!AA2047:AB5039,2,FALSE)</f>
        <v>#ERROR!</v>
      </c>
      <c r="AQ2047" s="4"/>
      <c r="AR2047" s="4"/>
      <c r="AS2047" s="4"/>
      <c r="AT2047" s="4"/>
      <c r="AU2047" s="4"/>
      <c r="AV2047" s="4"/>
      <c r="AW2047" s="4"/>
      <c r="AX2047" s="4"/>
      <c r="AY2047" s="4"/>
      <c r="AZ2047" s="4"/>
      <c r="BA2047" s="4"/>
      <c r="BB2047" s="4"/>
      <c r="BC2047" s="4"/>
      <c r="BD2047" s="4"/>
      <c r="BE2047" s="4"/>
      <c r="BF2047" s="4"/>
      <c r="BG2047" s="4"/>
      <c r="BH2047" s="4"/>
      <c r="BI2047" s="4"/>
      <c r="BJ2047" s="4"/>
      <c r="BK2047" s="4"/>
      <c r="BL2047" s="4"/>
      <c r="BM2047" s="4"/>
      <c r="BN2047" s="4"/>
      <c r="BO2047" s="4"/>
      <c r="BP2047" s="4"/>
      <c r="BQ2047" s="4"/>
      <c r="BR2047" s="4"/>
      <c r="BS2047" s="4"/>
      <c r="BT2047" s="4"/>
      <c r="BU2047" s="4"/>
      <c r="BV2047" s="4"/>
      <c r="BW2047" s="4"/>
      <c r="BX2047" s="4"/>
      <c r="BY2047" s="4"/>
      <c r="BZ2047" s="4"/>
      <c r="CA2047" s="4"/>
      <c r="CB2047" s="4"/>
      <c r="CC2047" s="4"/>
      <c r="CD2047" s="4"/>
      <c r="CE2047" s="4"/>
      <c r="CF2047" s="4"/>
      <c r="CG2047" s="4"/>
      <c r="CH2047" s="4"/>
      <c r="CI2047" s="4"/>
      <c r="CJ2047" s="4"/>
      <c r="CK2047" s="4"/>
      <c r="CL2047" s="4"/>
      <c r="CM2047" s="4"/>
    </row>
    <row r="2048" ht="14.25" customHeight="1">
      <c r="A2048" s="1" t="str">
        <f t="shared" si="364"/>
        <v/>
      </c>
      <c r="B2048" s="3" t="str">
        <f t="shared" si="365"/>
        <v>Tự do chọn</v>
      </c>
      <c r="C2048" s="4" t="s">
        <v>9049</v>
      </c>
      <c r="D2048" s="4"/>
      <c r="E2048" s="4"/>
      <c r="F2048" s="4"/>
      <c r="G2048" s="4"/>
      <c r="H2048" s="4"/>
      <c r="I2048" s="4"/>
      <c r="J2048" s="4" t="s">
        <v>8631</v>
      </c>
      <c r="K2048" s="4"/>
      <c r="L2048" s="4" t="s">
        <v>9049</v>
      </c>
      <c r="M2048" s="4" t="s">
        <v>101</v>
      </c>
      <c r="N2048" s="4" t="s">
        <v>5</v>
      </c>
      <c r="O2048" s="4"/>
      <c r="P2048" s="4"/>
      <c r="Q2048" s="4"/>
      <c r="R2048" s="4"/>
      <c r="S2048" s="4"/>
      <c r="T2048" s="4"/>
      <c r="U2048" s="4"/>
      <c r="V2048" s="4"/>
      <c r="W2048" s="4"/>
      <c r="X2048" s="4"/>
      <c r="Y2048" s="4"/>
      <c r="Z2048" s="4"/>
      <c r="AA2048" s="4">
        <v>2072.0</v>
      </c>
      <c r="AB2048" s="4" t="s">
        <v>13</v>
      </c>
      <c r="AC2048" s="4"/>
      <c r="AD2048" s="4"/>
      <c r="AE2048" s="4"/>
      <c r="AF2048" s="4"/>
      <c r="AG2048" s="4"/>
      <c r="AH2048" s="4"/>
      <c r="AI2048" s="4"/>
      <c r="AJ2048" s="4"/>
      <c r="AK2048" s="4"/>
      <c r="AL2048" s="4"/>
      <c r="AM2048" s="4"/>
      <c r="AN2048" s="4"/>
      <c r="AO2048" s="4"/>
      <c r="AP2048" s="4" t="str">
        <f>VLOOKUP(AA2049,[1]Trộn!AA2048:AB5040,2,FALSE)</f>
        <v>#ERROR!</v>
      </c>
      <c r="AQ2048" s="4"/>
      <c r="AR2048" s="4"/>
      <c r="AS2048" s="4"/>
      <c r="AT2048" s="4"/>
      <c r="AU2048" s="4"/>
      <c r="AV2048" s="4"/>
      <c r="AW2048" s="4"/>
      <c r="AX2048" s="4"/>
      <c r="AY2048" s="4"/>
      <c r="AZ2048" s="4"/>
      <c r="BA2048" s="4"/>
      <c r="BB2048" s="4"/>
      <c r="BC2048" s="4"/>
      <c r="BD2048" s="4"/>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c r="CL2048" s="4"/>
      <c r="CM2048" s="4"/>
    </row>
    <row r="2049" ht="14.25" customHeight="1">
      <c r="A2049" s="1" t="str">
        <f t="shared" si="364"/>
        <v/>
      </c>
      <c r="B2049" s="3">
        <f t="shared" si="365"/>
        <v>0</v>
      </c>
      <c r="C2049" s="4" t="s">
        <v>9049</v>
      </c>
      <c r="D2049" s="4"/>
      <c r="E2049" s="4"/>
      <c r="F2049" s="4"/>
      <c r="G2049" s="4"/>
      <c r="H2049" s="4"/>
      <c r="I2049" s="4"/>
      <c r="J2049" s="4"/>
      <c r="K2049" s="4"/>
      <c r="L2049" s="4" t="s">
        <v>9049</v>
      </c>
      <c r="M2049" s="4"/>
      <c r="N2049" s="4"/>
      <c r="O2049" s="4"/>
      <c r="P2049" s="4"/>
      <c r="Q2049" s="4" t="s">
        <v>144</v>
      </c>
      <c r="R2049" s="4" t="s">
        <v>9050</v>
      </c>
      <c r="S2049" s="4" t="s">
        <v>9051</v>
      </c>
      <c r="T2049" s="4" t="s">
        <v>9052</v>
      </c>
      <c r="U2049" s="4" t="s">
        <v>9053</v>
      </c>
      <c r="V2049" s="4" t="s">
        <v>9054</v>
      </c>
      <c r="W2049" s="4" t="s">
        <v>150</v>
      </c>
      <c r="X2049" s="4" t="s">
        <v>151</v>
      </c>
      <c r="Y2049" s="4"/>
      <c r="Z2049" s="4" t="s">
        <v>8560</v>
      </c>
      <c r="AA2049" s="4">
        <v>2074.0</v>
      </c>
      <c r="AB2049" s="4" t="s">
        <v>101</v>
      </c>
      <c r="AC2049" s="4"/>
      <c r="AD2049" s="4"/>
      <c r="AE2049" s="4"/>
      <c r="AF2049" s="4"/>
      <c r="AG2049" s="4"/>
      <c r="AH2049" s="4"/>
      <c r="AI2049" s="4"/>
      <c r="AJ2049" s="4"/>
      <c r="AK2049" s="4"/>
      <c r="AL2049" s="4"/>
      <c r="AM2049" s="4"/>
      <c r="AN2049" s="4"/>
      <c r="AO2049" s="4"/>
      <c r="AP2049" s="4" t="str">
        <f>VLOOKUP(AA2050,[1]Trộn!AA2049:AB5041,2,FALSE)</f>
        <v>#ERROR!</v>
      </c>
      <c r="AQ2049" s="4"/>
      <c r="AR2049" s="4"/>
      <c r="AS2049" s="4"/>
      <c r="AT2049" s="4"/>
      <c r="AU2049" s="4"/>
      <c r="AV2049" s="4"/>
      <c r="AW2049" s="4"/>
      <c r="AX2049" s="4"/>
      <c r="AY2049" s="4"/>
      <c r="AZ2049" s="4"/>
      <c r="BA2049" s="4"/>
      <c r="BB2049" s="4"/>
      <c r="BC2049" s="4"/>
      <c r="BD2049" s="4"/>
      <c r="BE2049" s="4"/>
      <c r="BF2049" s="4"/>
      <c r="BG2049" s="4"/>
      <c r="BH2049" s="4"/>
      <c r="BI2049" s="4"/>
      <c r="BJ2049" s="4"/>
      <c r="BK2049" s="4"/>
      <c r="BL2049" s="4"/>
      <c r="BM2049" s="4"/>
      <c r="BN2049" s="4"/>
      <c r="BO2049" s="4"/>
      <c r="BP2049" s="4"/>
      <c r="BQ2049" s="4"/>
      <c r="BR2049" s="4"/>
      <c r="BS2049" s="4"/>
      <c r="BT2049" s="4"/>
      <c r="BU2049" s="4"/>
      <c r="BV2049" s="4"/>
      <c r="BW2049" s="4"/>
      <c r="BX2049" s="4"/>
      <c r="BY2049" s="4"/>
      <c r="BZ2049" s="4"/>
      <c r="CA2049" s="4"/>
      <c r="CB2049" s="4"/>
      <c r="CC2049" s="4"/>
      <c r="CD2049" s="4"/>
      <c r="CE2049" s="4"/>
      <c r="CF2049" s="4"/>
      <c r="CG2049" s="4"/>
      <c r="CH2049" s="4"/>
      <c r="CI2049" s="4"/>
      <c r="CJ2049" s="4"/>
      <c r="CK2049" s="4"/>
      <c r="CL2049" s="4"/>
      <c r="CM2049" s="4"/>
    </row>
    <row r="2050" ht="14.25" customHeight="1">
      <c r="A2050" s="1" t="str">
        <f t="shared" si="364"/>
        <v/>
      </c>
      <c r="B2050" s="3" t="str">
        <f t="shared" si="365"/>
        <v>Tự do chọn</v>
      </c>
      <c r="C2050" s="4" t="s">
        <v>9056</v>
      </c>
      <c r="D2050" s="4"/>
      <c r="E2050" s="4"/>
      <c r="F2050" s="4"/>
      <c r="G2050" s="4"/>
      <c r="H2050" s="4"/>
      <c r="I2050" s="4"/>
      <c r="J2050" s="4" t="s">
        <v>8631</v>
      </c>
      <c r="K2050" s="4"/>
      <c r="L2050" s="4" t="s">
        <v>9056</v>
      </c>
      <c r="M2050" s="4" t="s">
        <v>101</v>
      </c>
      <c r="N2050" s="4" t="s">
        <v>5</v>
      </c>
      <c r="O2050" s="4"/>
      <c r="P2050" s="4"/>
      <c r="Q2050" s="4"/>
      <c r="R2050" s="4" t="s">
        <v>150</v>
      </c>
      <c r="S2050" s="4" t="s">
        <v>150</v>
      </c>
      <c r="T2050" s="4" t="s">
        <v>150</v>
      </c>
      <c r="U2050" s="4" t="s">
        <v>150</v>
      </c>
      <c r="V2050" s="4" t="s">
        <v>150</v>
      </c>
      <c r="W2050" s="4" t="s">
        <v>150</v>
      </c>
      <c r="X2050" s="4" t="s">
        <v>150</v>
      </c>
      <c r="Y2050" s="4"/>
      <c r="Z2050" s="4"/>
      <c r="AA2050" s="4">
        <v>2075.0</v>
      </c>
      <c r="AB2050" s="4" t="s">
        <v>13</v>
      </c>
      <c r="AC2050" s="4"/>
      <c r="AD2050" s="4"/>
      <c r="AE2050" s="4"/>
      <c r="AF2050" s="4"/>
      <c r="AG2050" s="4"/>
      <c r="AH2050" s="4"/>
      <c r="AI2050" s="4"/>
      <c r="AJ2050" s="4"/>
      <c r="AK2050" s="4"/>
      <c r="AL2050" s="4"/>
      <c r="AM2050" s="4"/>
      <c r="AN2050" s="4"/>
      <c r="AO2050" s="4"/>
      <c r="AP2050" s="4" t="str">
        <f>VLOOKUP(AA2051,[1]Trộn!AA2050:AB5042,2,FALSE)</f>
        <v>#ERROR!</v>
      </c>
      <c r="AQ2050" s="4"/>
      <c r="AR2050" s="4"/>
      <c r="AS2050" s="4"/>
      <c r="AT2050" s="4"/>
      <c r="AU2050" s="4"/>
      <c r="AV2050" s="4"/>
      <c r="AW2050" s="4"/>
      <c r="AX2050" s="4"/>
      <c r="AY2050" s="4"/>
      <c r="AZ2050" s="4"/>
      <c r="BA2050" s="4"/>
      <c r="BB2050" s="4"/>
      <c r="BC2050" s="4"/>
      <c r="BD2050" s="4"/>
      <c r="BE2050" s="4"/>
      <c r="BF2050" s="4"/>
      <c r="BG2050" s="4"/>
      <c r="BH2050" s="4"/>
      <c r="BI2050" s="4"/>
      <c r="BJ2050" s="4"/>
      <c r="BK2050" s="4"/>
      <c r="BL2050" s="4"/>
      <c r="BM2050" s="4"/>
      <c r="BN2050" s="4"/>
      <c r="BO2050" s="4"/>
      <c r="BP2050" s="4"/>
      <c r="BQ2050" s="4"/>
      <c r="BR2050" s="4"/>
      <c r="BS2050" s="4"/>
      <c r="BT2050" s="4"/>
      <c r="BU2050" s="4"/>
      <c r="BV2050" s="4"/>
      <c r="BW2050" s="4"/>
      <c r="BX2050" s="4"/>
      <c r="BY2050" s="4"/>
      <c r="BZ2050" s="4"/>
      <c r="CA2050" s="4"/>
      <c r="CB2050" s="4"/>
      <c r="CC2050" s="4"/>
      <c r="CD2050" s="4"/>
      <c r="CE2050" s="4"/>
      <c r="CF2050" s="4"/>
      <c r="CG2050" s="4"/>
      <c r="CH2050" s="4"/>
      <c r="CI2050" s="4"/>
      <c r="CJ2050" s="4"/>
      <c r="CK2050" s="4"/>
      <c r="CL2050" s="4"/>
      <c r="CM2050" s="4"/>
    </row>
    <row r="2051" ht="14.25" customHeight="1">
      <c r="A2051" s="1" t="str">
        <f t="shared" si="364"/>
        <v/>
      </c>
      <c r="B2051" s="3" t="str">
        <f t="shared" si="365"/>
        <v>Tự do chọn</v>
      </c>
      <c r="C2051" s="4" t="s">
        <v>9057</v>
      </c>
      <c r="D2051" s="4"/>
      <c r="E2051" s="4"/>
      <c r="F2051" s="4"/>
      <c r="G2051" s="4"/>
      <c r="H2051" s="4"/>
      <c r="I2051" s="4"/>
      <c r="J2051" s="4" t="s">
        <v>8631</v>
      </c>
      <c r="K2051" s="4"/>
      <c r="L2051" s="4" t="s">
        <v>9057</v>
      </c>
      <c r="M2051" s="4" t="s">
        <v>101</v>
      </c>
      <c r="N2051" s="4" t="s">
        <v>5</v>
      </c>
      <c r="O2051" s="4"/>
      <c r="P2051" s="4"/>
      <c r="Q2051" s="4"/>
      <c r="R2051" s="4" t="s">
        <v>150</v>
      </c>
      <c r="S2051" s="4" t="s">
        <v>150</v>
      </c>
      <c r="T2051" s="4" t="s">
        <v>150</v>
      </c>
      <c r="U2051" s="4" t="s">
        <v>150</v>
      </c>
      <c r="V2051" s="4" t="s">
        <v>150</v>
      </c>
      <c r="W2051" s="4" t="s">
        <v>150</v>
      </c>
      <c r="X2051" s="4" t="s">
        <v>150</v>
      </c>
      <c r="Y2051" s="4"/>
      <c r="Z2051" s="4"/>
      <c r="AA2051" s="4">
        <v>2077.0</v>
      </c>
      <c r="AB2051" s="4" t="s">
        <v>13</v>
      </c>
      <c r="AC2051" s="4"/>
      <c r="AD2051" s="4"/>
      <c r="AE2051" s="4"/>
      <c r="AF2051" s="4"/>
      <c r="AG2051" s="4"/>
      <c r="AH2051" s="4"/>
      <c r="AI2051" s="4"/>
      <c r="AJ2051" s="4"/>
      <c r="AK2051" s="4"/>
      <c r="AL2051" s="4"/>
      <c r="AM2051" s="4"/>
      <c r="AN2051" s="4"/>
      <c r="AO2051" s="4"/>
      <c r="AP2051" s="4" t="str">
        <f>VLOOKUP(AA2052,[1]Trộn!AA2051:AB5043,2,FALSE)</f>
        <v>#ERROR!</v>
      </c>
      <c r="AQ2051" s="4"/>
      <c r="AR2051" s="4"/>
      <c r="AS2051" s="4"/>
      <c r="AT2051" s="4"/>
      <c r="AU2051" s="4"/>
      <c r="AV2051" s="4"/>
      <c r="AW2051" s="4"/>
      <c r="AX2051" s="4"/>
      <c r="AY2051" s="4"/>
      <c r="AZ2051" s="4"/>
      <c r="BA2051" s="4"/>
      <c r="BB2051" s="4"/>
      <c r="BC2051" s="4"/>
      <c r="BD2051" s="4"/>
      <c r="BE2051" s="4"/>
      <c r="BF2051" s="4"/>
      <c r="BG2051" s="4"/>
      <c r="BH2051" s="4"/>
      <c r="BI2051" s="4"/>
      <c r="BJ2051" s="4"/>
      <c r="BK2051" s="4"/>
      <c r="BL2051" s="4"/>
      <c r="BM2051" s="4"/>
      <c r="BN2051" s="4"/>
      <c r="BO2051" s="4"/>
      <c r="BP2051" s="4"/>
      <c r="BQ2051" s="4"/>
      <c r="BR2051" s="4"/>
      <c r="BS2051" s="4"/>
      <c r="BT2051" s="4"/>
      <c r="BU2051" s="4"/>
      <c r="BV2051" s="4"/>
      <c r="BW2051" s="4"/>
      <c r="BX2051" s="4"/>
      <c r="BY2051" s="4"/>
      <c r="BZ2051" s="4"/>
      <c r="CA2051" s="4"/>
      <c r="CB2051" s="4"/>
      <c r="CC2051" s="4"/>
      <c r="CD2051" s="4"/>
      <c r="CE2051" s="4"/>
      <c r="CF2051" s="4"/>
      <c r="CG2051" s="4"/>
      <c r="CH2051" s="4"/>
      <c r="CI2051" s="4"/>
      <c r="CJ2051" s="4"/>
      <c r="CK2051" s="4"/>
      <c r="CL2051" s="4"/>
      <c r="CM2051" s="4"/>
    </row>
    <row r="2052" ht="14.25" customHeight="1">
      <c r="A2052" s="1" t="str">
        <f t="shared" si="364"/>
        <v/>
      </c>
      <c r="B2052" s="3" t="str">
        <f t="shared" si="365"/>
        <v>Tự do chọn</v>
      </c>
      <c r="C2052" s="4" t="s">
        <v>9058</v>
      </c>
      <c r="D2052" s="4"/>
      <c r="E2052" s="4"/>
      <c r="F2052" s="4"/>
      <c r="G2052" s="4"/>
      <c r="H2052" s="4"/>
      <c r="I2052" s="4"/>
      <c r="J2052" s="4" t="s">
        <v>8631</v>
      </c>
      <c r="K2052" s="4"/>
      <c r="L2052" s="4" t="s">
        <v>9058</v>
      </c>
      <c r="M2052" s="4" t="s">
        <v>101</v>
      </c>
      <c r="N2052" s="4" t="s">
        <v>5</v>
      </c>
      <c r="O2052" s="4"/>
      <c r="P2052" s="4"/>
      <c r="Q2052" s="4"/>
      <c r="R2052" s="4" t="s">
        <v>150</v>
      </c>
      <c r="S2052" s="4" t="s">
        <v>150</v>
      </c>
      <c r="T2052" s="4" t="s">
        <v>150</v>
      </c>
      <c r="U2052" s="4" t="s">
        <v>150</v>
      </c>
      <c r="V2052" s="4" t="s">
        <v>150</v>
      </c>
      <c r="W2052" s="4" t="s">
        <v>150</v>
      </c>
      <c r="X2052" s="4" t="s">
        <v>150</v>
      </c>
      <c r="Y2052" s="4"/>
      <c r="Z2052" s="4"/>
      <c r="AA2052" s="4">
        <v>2079.0</v>
      </c>
      <c r="AB2052" s="4" t="s">
        <v>13</v>
      </c>
      <c r="AC2052" s="4"/>
      <c r="AD2052" s="4"/>
      <c r="AE2052" s="4"/>
      <c r="AF2052" s="4"/>
      <c r="AG2052" s="4"/>
      <c r="AH2052" s="4"/>
      <c r="AI2052" s="4"/>
      <c r="AJ2052" s="4"/>
      <c r="AK2052" s="4"/>
      <c r="AL2052" s="4"/>
      <c r="AM2052" s="4"/>
      <c r="AN2052" s="4"/>
      <c r="AO2052" s="4"/>
      <c r="AP2052" s="4" t="str">
        <f>VLOOKUP(AA2053,[1]Trộn!AA2052:AB5044,2,FALSE)</f>
        <v>#ERROR!</v>
      </c>
      <c r="AQ2052" s="4"/>
      <c r="AR2052" s="4"/>
      <c r="AS2052" s="4"/>
      <c r="AT2052" s="4"/>
      <c r="AU2052" s="4"/>
      <c r="AV2052" s="4"/>
      <c r="AW2052" s="4"/>
      <c r="AX2052" s="4"/>
      <c r="AY2052" s="4"/>
      <c r="AZ2052" s="4"/>
      <c r="BA2052" s="4"/>
      <c r="BB2052" s="4"/>
      <c r="BC2052" s="4"/>
      <c r="BD2052" s="4"/>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c r="CL2052" s="4"/>
      <c r="CM2052" s="4"/>
    </row>
    <row r="2053" ht="14.25" customHeight="1">
      <c r="A2053" s="1" t="str">
        <f t="shared" si="364"/>
        <v/>
      </c>
      <c r="B2053" s="3" t="str">
        <f t="shared" si="365"/>
        <v>Tự do chọn</v>
      </c>
      <c r="C2053" s="4" t="s">
        <v>9059</v>
      </c>
      <c r="D2053" s="4"/>
      <c r="E2053" s="4"/>
      <c r="F2053" s="4"/>
      <c r="G2053" s="4"/>
      <c r="H2053" s="4"/>
      <c r="I2053" s="4"/>
      <c r="J2053" s="4" t="s">
        <v>8631</v>
      </c>
      <c r="K2053" s="4"/>
      <c r="L2053" s="4" t="s">
        <v>9059</v>
      </c>
      <c r="M2053" s="4" t="s">
        <v>101</v>
      </c>
      <c r="N2053" s="4" t="s">
        <v>5</v>
      </c>
      <c r="O2053" s="4"/>
      <c r="P2053" s="4"/>
      <c r="Q2053" s="4"/>
      <c r="R2053" s="4" t="s">
        <v>150</v>
      </c>
      <c r="S2053" s="4" t="s">
        <v>150</v>
      </c>
      <c r="T2053" s="4" t="s">
        <v>150</v>
      </c>
      <c r="U2053" s="4" t="s">
        <v>150</v>
      </c>
      <c r="V2053" s="4" t="s">
        <v>150</v>
      </c>
      <c r="W2053" s="4" t="s">
        <v>150</v>
      </c>
      <c r="X2053" s="4" t="s">
        <v>150</v>
      </c>
      <c r="Y2053" s="4"/>
      <c r="Z2053" s="4"/>
      <c r="AA2053" s="4">
        <v>2081.0</v>
      </c>
      <c r="AB2053" s="4" t="s">
        <v>13</v>
      </c>
      <c r="AC2053" s="4"/>
      <c r="AD2053" s="4"/>
      <c r="AE2053" s="4"/>
      <c r="AF2053" s="4"/>
      <c r="AG2053" s="4"/>
      <c r="AH2053" s="4"/>
      <c r="AI2053" s="4"/>
      <c r="AJ2053" s="4"/>
      <c r="AK2053" s="4"/>
      <c r="AL2053" s="4"/>
      <c r="AM2053" s="4"/>
      <c r="AN2053" s="4"/>
      <c r="AO2053" s="4"/>
      <c r="AP2053" s="4" t="str">
        <f>VLOOKUP(AA2054,[1]Trộn!AA2053:AB5045,2,FALSE)</f>
        <v>#ERROR!</v>
      </c>
      <c r="AQ2053" s="4"/>
      <c r="AR2053" s="4"/>
      <c r="AS2053" s="4"/>
      <c r="AT2053" s="4"/>
      <c r="AU2053" s="4"/>
      <c r="AV2053" s="4"/>
      <c r="AW2053" s="4"/>
      <c r="AX2053" s="4"/>
      <c r="AY2053" s="4"/>
      <c r="AZ2053" s="4"/>
      <c r="BA2053" s="4"/>
      <c r="BB2053" s="4"/>
      <c r="BC2053" s="4"/>
      <c r="BD2053" s="4"/>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c r="CL2053" s="4"/>
      <c r="CM2053" s="4"/>
    </row>
    <row r="2054" ht="14.25" customHeight="1">
      <c r="A2054" s="1" t="str">
        <f t="shared" si="364"/>
        <v/>
      </c>
      <c r="B2054" s="3">
        <f t="shared" si="365"/>
        <v>0</v>
      </c>
      <c r="C2054" s="4" t="s">
        <v>9059</v>
      </c>
      <c r="D2054" s="4"/>
      <c r="E2054" s="4"/>
      <c r="F2054" s="4"/>
      <c r="G2054" s="4"/>
      <c r="H2054" s="4"/>
      <c r="I2054" s="4"/>
      <c r="J2054" s="4"/>
      <c r="K2054" s="4"/>
      <c r="L2054" s="4" t="s">
        <v>9059</v>
      </c>
      <c r="M2054" s="4"/>
      <c r="N2054" s="4"/>
      <c r="O2054" s="4"/>
      <c r="P2054" s="4"/>
      <c r="Q2054" s="4" t="s">
        <v>144</v>
      </c>
      <c r="R2054" s="4" t="s">
        <v>9062</v>
      </c>
      <c r="S2054" s="4" t="s">
        <v>9063</v>
      </c>
      <c r="T2054" s="4" t="s">
        <v>9064</v>
      </c>
      <c r="U2054" s="4" t="s">
        <v>9065</v>
      </c>
      <c r="V2054" s="4" t="s">
        <v>9066</v>
      </c>
      <c r="W2054" s="4" t="s">
        <v>150</v>
      </c>
      <c r="X2054" s="4" t="s">
        <v>410</v>
      </c>
      <c r="Y2054" s="4"/>
      <c r="Z2054" s="4" t="s">
        <v>2925</v>
      </c>
      <c r="AA2054" s="4">
        <v>2083.0</v>
      </c>
      <c r="AB2054" s="4" t="s">
        <v>101</v>
      </c>
      <c r="AC2054" s="4"/>
      <c r="AD2054" s="4"/>
      <c r="AE2054" s="4"/>
      <c r="AF2054" s="4"/>
      <c r="AG2054" s="4"/>
      <c r="AH2054" s="4"/>
      <c r="AI2054" s="4"/>
      <c r="AJ2054" s="4"/>
      <c r="AK2054" s="4"/>
      <c r="AL2054" s="4"/>
      <c r="AM2054" s="4"/>
      <c r="AN2054" s="4"/>
      <c r="AO2054" s="4"/>
      <c r="AP2054" s="4" t="str">
        <f>VLOOKUP(AA2055,[1]Trộn!AA2054:AB5046,2,FALSE)</f>
        <v>#ERROR!</v>
      </c>
      <c r="AQ2054" s="4"/>
      <c r="AR2054" s="4"/>
      <c r="AS2054" s="4"/>
      <c r="AT2054" s="4"/>
      <c r="AU2054" s="4"/>
      <c r="AV2054" s="4"/>
      <c r="AW2054" s="4"/>
      <c r="AX2054" s="4"/>
      <c r="AY2054" s="4"/>
      <c r="AZ2054" s="4"/>
      <c r="BA2054" s="4"/>
      <c r="BB2054" s="4"/>
      <c r="BC2054" s="4"/>
      <c r="BD2054" s="4"/>
      <c r="BE2054" s="4"/>
      <c r="BF2054" s="4"/>
      <c r="BG2054" s="4"/>
      <c r="BH2054" s="4"/>
      <c r="BI2054" s="4"/>
      <c r="BJ2054" s="4"/>
      <c r="BK2054" s="4"/>
      <c r="BL2054" s="4"/>
      <c r="BM2054" s="4"/>
      <c r="BN2054" s="4"/>
      <c r="BO2054" s="4"/>
      <c r="BP2054" s="4"/>
      <c r="BQ2054" s="4"/>
      <c r="BR2054" s="4"/>
      <c r="BS2054" s="4"/>
      <c r="BT2054" s="4"/>
      <c r="BU2054" s="4"/>
      <c r="BV2054" s="4"/>
      <c r="BW2054" s="4"/>
      <c r="BX2054" s="4"/>
      <c r="BY2054" s="4"/>
      <c r="BZ2054" s="4"/>
      <c r="CA2054" s="4"/>
      <c r="CB2054" s="4"/>
      <c r="CC2054" s="4"/>
      <c r="CD2054" s="4"/>
      <c r="CE2054" s="4"/>
      <c r="CF2054" s="4"/>
      <c r="CG2054" s="4"/>
      <c r="CH2054" s="4"/>
      <c r="CI2054" s="4"/>
      <c r="CJ2054" s="4"/>
      <c r="CK2054" s="4"/>
      <c r="CL2054" s="4"/>
      <c r="CM2054" s="4"/>
    </row>
    <row r="2055" ht="14.25" customHeight="1">
      <c r="A2055" s="1" t="str">
        <f t="shared" si="364"/>
        <v/>
      </c>
      <c r="B2055" s="3">
        <f t="shared" si="365"/>
        <v>0</v>
      </c>
      <c r="C2055" s="4" t="s">
        <v>9059</v>
      </c>
      <c r="D2055" s="4"/>
      <c r="E2055" s="4"/>
      <c r="F2055" s="4"/>
      <c r="G2055" s="4"/>
      <c r="H2055" s="4"/>
      <c r="I2055" s="4"/>
      <c r="J2055" s="4"/>
      <c r="K2055" s="4"/>
      <c r="L2055" s="4" t="s">
        <v>9059</v>
      </c>
      <c r="M2055" s="4"/>
      <c r="N2055" s="4"/>
      <c r="O2055" s="4"/>
      <c r="P2055" s="4"/>
      <c r="Q2055" s="4" t="s">
        <v>144</v>
      </c>
      <c r="R2055" s="4" t="s">
        <v>9068</v>
      </c>
      <c r="S2055" s="4" t="s">
        <v>9069</v>
      </c>
      <c r="T2055" s="4" t="s">
        <v>9071</v>
      </c>
      <c r="U2055" s="4" t="s">
        <v>9073</v>
      </c>
      <c r="V2055" s="4" t="s">
        <v>149</v>
      </c>
      <c r="W2055" s="4" t="s">
        <v>150</v>
      </c>
      <c r="X2055" s="4" t="s">
        <v>151</v>
      </c>
      <c r="Y2055" s="4"/>
      <c r="Z2055" s="4" t="s">
        <v>8558</v>
      </c>
      <c r="AA2055" s="4">
        <v>2084.0</v>
      </c>
      <c r="AB2055" s="4" t="s">
        <v>101</v>
      </c>
      <c r="AC2055" s="4"/>
      <c r="AD2055" s="4"/>
      <c r="AE2055" s="4"/>
      <c r="AF2055" s="4"/>
      <c r="AG2055" s="4"/>
      <c r="AH2055" s="4"/>
      <c r="AI2055" s="4"/>
      <c r="AJ2055" s="4"/>
      <c r="AK2055" s="4"/>
      <c r="AL2055" s="4"/>
      <c r="AM2055" s="4"/>
      <c r="AN2055" s="4"/>
      <c r="AO2055" s="4"/>
      <c r="AP2055" s="4" t="str">
        <f>VLOOKUP(AA2056,[1]Trộn!AA2055:AB5047,2,FALSE)</f>
        <v>#ERROR!</v>
      </c>
      <c r="AQ2055" s="4"/>
      <c r="AR2055" s="4"/>
      <c r="AS2055" s="4"/>
      <c r="AT2055" s="4"/>
      <c r="AU2055" s="4"/>
      <c r="AV2055" s="4"/>
      <c r="AW2055" s="4"/>
      <c r="AX2055" s="4"/>
      <c r="AY2055" s="4"/>
      <c r="AZ2055" s="4"/>
      <c r="BA2055" s="4"/>
      <c r="BB2055" s="4"/>
      <c r="BC2055" s="4"/>
      <c r="BD2055" s="4"/>
      <c r="BE2055" s="4"/>
      <c r="BF2055" s="4"/>
      <c r="BG2055" s="4"/>
      <c r="BH2055" s="4"/>
      <c r="BI2055" s="4"/>
      <c r="BJ2055" s="4"/>
      <c r="BK2055" s="4"/>
      <c r="BL2055" s="4"/>
      <c r="BM2055" s="4"/>
      <c r="BN2055" s="4"/>
      <c r="BO2055" s="4"/>
      <c r="BP2055" s="4"/>
      <c r="BQ2055" s="4"/>
      <c r="BR2055" s="4"/>
      <c r="BS2055" s="4"/>
      <c r="BT2055" s="4"/>
      <c r="BU2055" s="4"/>
      <c r="BV2055" s="4"/>
      <c r="BW2055" s="4"/>
      <c r="BX2055" s="4"/>
      <c r="BY2055" s="4"/>
      <c r="BZ2055" s="4"/>
      <c r="CA2055" s="4"/>
      <c r="CB2055" s="4"/>
      <c r="CC2055" s="4"/>
      <c r="CD2055" s="4"/>
      <c r="CE2055" s="4"/>
      <c r="CF2055" s="4"/>
      <c r="CG2055" s="4"/>
      <c r="CH2055" s="4"/>
      <c r="CI2055" s="4"/>
      <c r="CJ2055" s="4"/>
      <c r="CK2055" s="4"/>
      <c r="CL2055" s="4"/>
      <c r="CM2055" s="4"/>
    </row>
    <row r="2056" ht="14.25" customHeight="1">
      <c r="A2056" s="1" t="str">
        <f t="shared" si="364"/>
        <v/>
      </c>
      <c r="B2056" s="3" t="str">
        <f t="shared" si="365"/>
        <v>Tự do chọn</v>
      </c>
      <c r="C2056" s="4" t="s">
        <v>9076</v>
      </c>
      <c r="D2056" s="4"/>
      <c r="E2056" s="4"/>
      <c r="F2056" s="4"/>
      <c r="G2056" s="4"/>
      <c r="H2056" s="4"/>
      <c r="I2056" s="4"/>
      <c r="J2056" s="4" t="s">
        <v>8631</v>
      </c>
      <c r="K2056" s="4"/>
      <c r="L2056" s="4" t="s">
        <v>9076</v>
      </c>
      <c r="M2056" s="4" t="s">
        <v>101</v>
      </c>
      <c r="N2056" s="4" t="s">
        <v>5</v>
      </c>
      <c r="O2056" s="4"/>
      <c r="P2056" s="4"/>
      <c r="Q2056" s="4"/>
      <c r="R2056" s="4" t="s">
        <v>150</v>
      </c>
      <c r="S2056" s="4" t="s">
        <v>150</v>
      </c>
      <c r="T2056" s="4" t="s">
        <v>150</v>
      </c>
      <c r="U2056" s="4" t="s">
        <v>150</v>
      </c>
      <c r="V2056" s="4" t="s">
        <v>150</v>
      </c>
      <c r="W2056" s="4" t="s">
        <v>150</v>
      </c>
      <c r="X2056" s="4" t="s">
        <v>150</v>
      </c>
      <c r="Y2056" s="4"/>
      <c r="Z2056" s="4"/>
      <c r="AA2056" s="4">
        <v>2085.0</v>
      </c>
      <c r="AB2056" s="4" t="s">
        <v>13</v>
      </c>
      <c r="AC2056" s="4"/>
      <c r="AD2056" s="4"/>
      <c r="AE2056" s="4"/>
      <c r="AF2056" s="4"/>
      <c r="AG2056" s="4"/>
      <c r="AH2056" s="4"/>
      <c r="AI2056" s="4"/>
      <c r="AJ2056" s="4"/>
      <c r="AK2056" s="4"/>
      <c r="AL2056" s="4"/>
      <c r="AM2056" s="4"/>
      <c r="AN2056" s="4"/>
      <c r="AO2056" s="4"/>
      <c r="AP2056" s="4" t="str">
        <f>VLOOKUP(AA2057,[1]Trộn!AA2056:AB5048,2,FALSE)</f>
        <v>#ERROR!</v>
      </c>
      <c r="AQ2056" s="4"/>
      <c r="AR2056" s="4"/>
      <c r="AS2056" s="4"/>
      <c r="AT2056" s="4"/>
      <c r="AU2056" s="4"/>
      <c r="AV2056" s="4"/>
      <c r="AW2056" s="4"/>
      <c r="AX2056" s="4"/>
      <c r="AY2056" s="4"/>
      <c r="AZ2056" s="4"/>
      <c r="BA2056" s="4"/>
      <c r="BB2056" s="4"/>
      <c r="BC2056" s="4"/>
      <c r="BD2056" s="4"/>
      <c r="BE2056" s="4"/>
      <c r="BF2056" s="4"/>
      <c r="BG2056" s="4"/>
      <c r="BH2056" s="4"/>
      <c r="BI2056" s="4"/>
      <c r="BJ2056" s="4"/>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c r="CL2056" s="4"/>
      <c r="CM2056" s="4"/>
    </row>
    <row r="2057" ht="14.25" customHeight="1">
      <c r="A2057" s="1" t="str">
        <f t="shared" si="364"/>
        <v>OK</v>
      </c>
      <c r="B2057" s="3" t="str">
        <f t="shared" si="365"/>
        <v>OK</v>
      </c>
      <c r="C2057" s="4" t="s">
        <v>9077</v>
      </c>
      <c r="D2057" s="4"/>
      <c r="E2057" s="4"/>
      <c r="F2057" s="4"/>
      <c r="G2057" s="4"/>
      <c r="H2057" s="4"/>
      <c r="I2057" s="4"/>
      <c r="J2057" s="4" t="s">
        <v>8631</v>
      </c>
      <c r="K2057" s="4"/>
      <c r="L2057" s="4" t="s">
        <v>9077</v>
      </c>
      <c r="M2057" s="4" t="s">
        <v>101</v>
      </c>
      <c r="N2057" s="4" t="s">
        <v>8</v>
      </c>
      <c r="O2057" s="4" t="s">
        <v>125</v>
      </c>
      <c r="P2057" s="4" t="s">
        <v>4779</v>
      </c>
      <c r="Q2057" s="4"/>
      <c r="R2057" s="4" t="s">
        <v>150</v>
      </c>
      <c r="S2057" s="4" t="s">
        <v>150</v>
      </c>
      <c r="T2057" s="4" t="s">
        <v>150</v>
      </c>
      <c r="U2057" s="4" t="s">
        <v>150</v>
      </c>
      <c r="V2057" s="4" t="s">
        <v>150</v>
      </c>
      <c r="W2057" s="4" t="s">
        <v>150</v>
      </c>
      <c r="X2057" s="4" t="s">
        <v>150</v>
      </c>
      <c r="Y2057" s="4"/>
      <c r="Z2057" s="4"/>
      <c r="AA2057" s="4">
        <v>2087.0</v>
      </c>
      <c r="AB2057" s="4" t="s">
        <v>13</v>
      </c>
      <c r="AC2057" s="4"/>
      <c r="AD2057" s="4"/>
      <c r="AE2057" s="4"/>
      <c r="AF2057" s="4"/>
      <c r="AG2057" s="4"/>
      <c r="AH2057" s="4"/>
      <c r="AI2057" s="4"/>
      <c r="AJ2057" s="4"/>
      <c r="AK2057" s="4"/>
      <c r="AL2057" s="4"/>
      <c r="AM2057" s="4"/>
      <c r="AN2057" s="4"/>
      <c r="AO2057" s="4"/>
      <c r="AP2057" s="4" t="str">
        <f>VLOOKUP(AA2058,[1]Trộn!AA2057:AB5049,2,FALSE)</f>
        <v>#ERROR!</v>
      </c>
      <c r="AQ2057" s="4"/>
      <c r="AR2057" s="4"/>
      <c r="AS2057" s="4"/>
      <c r="AT2057" s="4"/>
      <c r="AU2057" s="4"/>
      <c r="AV2057" s="4"/>
      <c r="AW2057" s="4"/>
      <c r="AX2057" s="4"/>
      <c r="AY2057" s="4"/>
      <c r="AZ2057" s="4"/>
      <c r="BA2057" s="4"/>
      <c r="BB2057" s="4"/>
      <c r="BC2057" s="4"/>
      <c r="BD2057" s="4"/>
      <c r="BE2057" s="4"/>
      <c r="BF2057" s="4"/>
      <c r="BG2057" s="4"/>
      <c r="BH2057" s="4"/>
      <c r="BI2057" s="4"/>
      <c r="BJ2057" s="4"/>
      <c r="BK2057" s="4"/>
      <c r="BL2057" s="4"/>
      <c r="BM2057" s="4"/>
      <c r="BN2057" s="4"/>
      <c r="BO2057" s="4"/>
      <c r="BP2057" s="4"/>
      <c r="BQ2057" s="4"/>
      <c r="BR2057" s="4"/>
      <c r="BS2057" s="4"/>
      <c r="BT2057" s="4"/>
      <c r="BU2057" s="4"/>
      <c r="BV2057" s="4"/>
      <c r="BW2057" s="4"/>
      <c r="BX2057" s="4"/>
      <c r="BY2057" s="4"/>
      <c r="BZ2057" s="4"/>
      <c r="CA2057" s="4"/>
      <c r="CB2057" s="4"/>
      <c r="CC2057" s="4"/>
      <c r="CD2057" s="4"/>
      <c r="CE2057" s="4"/>
      <c r="CF2057" s="4"/>
      <c r="CG2057" s="4"/>
      <c r="CH2057" s="4"/>
      <c r="CI2057" s="4"/>
      <c r="CJ2057" s="4"/>
      <c r="CK2057" s="4"/>
      <c r="CL2057" s="4"/>
      <c r="CM2057" s="4"/>
    </row>
    <row r="2058" ht="14.25" customHeight="1">
      <c r="A2058" s="1" t="str">
        <f t="shared" si="364"/>
        <v/>
      </c>
      <c r="B2058" s="3" t="str">
        <f t="shared" si="365"/>
        <v>Tự do chọn</v>
      </c>
      <c r="C2058" s="4" t="s">
        <v>9078</v>
      </c>
      <c r="D2058" s="4"/>
      <c r="E2058" s="4"/>
      <c r="F2058" s="4"/>
      <c r="G2058" s="4"/>
      <c r="H2058" s="4"/>
      <c r="I2058" s="4"/>
      <c r="J2058" s="4" t="s">
        <v>8631</v>
      </c>
      <c r="K2058" s="4"/>
      <c r="L2058" s="4" t="s">
        <v>9078</v>
      </c>
      <c r="M2058" s="4" t="s">
        <v>101</v>
      </c>
      <c r="N2058" s="4" t="s">
        <v>8</v>
      </c>
      <c r="O2058" s="4"/>
      <c r="P2058" s="4"/>
      <c r="Q2058" s="4"/>
      <c r="R2058" s="4" t="s">
        <v>150</v>
      </c>
      <c r="S2058" s="4" t="s">
        <v>150</v>
      </c>
      <c r="T2058" s="4" t="s">
        <v>150</v>
      </c>
      <c r="U2058" s="4" t="s">
        <v>150</v>
      </c>
      <c r="V2058" s="4" t="s">
        <v>150</v>
      </c>
      <c r="W2058" s="4" t="s">
        <v>150</v>
      </c>
      <c r="X2058" s="4" t="s">
        <v>150</v>
      </c>
      <c r="Y2058" s="4"/>
      <c r="Z2058" s="4"/>
      <c r="AA2058" s="4">
        <v>2089.0</v>
      </c>
      <c r="AB2058" s="4" t="s">
        <v>13</v>
      </c>
      <c r="AC2058" s="4"/>
      <c r="AD2058" s="4"/>
      <c r="AE2058" s="4"/>
      <c r="AF2058" s="4"/>
      <c r="AG2058" s="4"/>
      <c r="AH2058" s="4"/>
      <c r="AI2058" s="4"/>
      <c r="AJ2058" s="4"/>
      <c r="AK2058" s="4"/>
      <c r="AL2058" s="4"/>
      <c r="AM2058" s="4"/>
      <c r="AN2058" s="4"/>
      <c r="AO2058" s="4"/>
      <c r="AP2058" s="4" t="str">
        <f>VLOOKUP(AA2059,[1]Trộn!AA2058:AB5050,2,FALSE)</f>
        <v>#ERROR!</v>
      </c>
      <c r="AQ2058" s="4"/>
      <c r="AR2058" s="4"/>
      <c r="AS2058" s="4"/>
      <c r="AT2058" s="4"/>
      <c r="AU2058" s="4"/>
      <c r="AV2058" s="4"/>
      <c r="AW2058" s="4"/>
      <c r="AX2058" s="4"/>
      <c r="AY2058" s="4"/>
      <c r="AZ2058" s="4"/>
      <c r="BA2058" s="4"/>
      <c r="BB2058" s="4"/>
      <c r="BC2058" s="4"/>
      <c r="BD2058" s="4"/>
      <c r="BE2058" s="4"/>
      <c r="BF2058" s="4"/>
      <c r="BG2058" s="4"/>
      <c r="BH2058" s="4"/>
      <c r="BI2058" s="4"/>
      <c r="BJ2058" s="4"/>
      <c r="BK2058" s="4"/>
      <c r="BL2058" s="4"/>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c r="CL2058" s="4"/>
      <c r="CM2058" s="4"/>
    </row>
    <row r="2059" ht="14.25" customHeight="1">
      <c r="A2059" s="1" t="str">
        <f t="shared" si="364"/>
        <v/>
      </c>
      <c r="B2059" s="3" t="str">
        <f t="shared" si="365"/>
        <v>Tự do chọn</v>
      </c>
      <c r="C2059" s="4" t="s">
        <v>9081</v>
      </c>
      <c r="D2059" s="4"/>
      <c r="E2059" s="4"/>
      <c r="F2059" s="4"/>
      <c r="G2059" s="4"/>
      <c r="H2059" s="4"/>
      <c r="I2059" s="4"/>
      <c r="J2059" s="4" t="s">
        <v>8631</v>
      </c>
      <c r="K2059" s="4"/>
      <c r="L2059" s="4" t="s">
        <v>9081</v>
      </c>
      <c r="M2059" s="4" t="s">
        <v>48</v>
      </c>
      <c r="N2059" s="4" t="s">
        <v>8</v>
      </c>
      <c r="O2059" s="4"/>
      <c r="P2059" s="4"/>
      <c r="Q2059" s="4"/>
      <c r="R2059" s="4" t="s">
        <v>150</v>
      </c>
      <c r="S2059" s="4" t="s">
        <v>150</v>
      </c>
      <c r="T2059" s="4" t="s">
        <v>150</v>
      </c>
      <c r="U2059" s="4" t="s">
        <v>150</v>
      </c>
      <c r="V2059" s="4" t="s">
        <v>150</v>
      </c>
      <c r="W2059" s="4" t="s">
        <v>150</v>
      </c>
      <c r="X2059" s="4" t="s">
        <v>150</v>
      </c>
      <c r="Y2059" s="4"/>
      <c r="Z2059" s="4"/>
      <c r="AA2059" s="4">
        <v>2091.0</v>
      </c>
      <c r="AB2059" s="4" t="s">
        <v>48</v>
      </c>
      <c r="AC2059" s="4"/>
      <c r="AD2059" s="4"/>
      <c r="AE2059" s="4"/>
      <c r="AF2059" s="4"/>
      <c r="AG2059" s="4"/>
      <c r="AH2059" s="4"/>
      <c r="AI2059" s="4"/>
      <c r="AJ2059" s="4"/>
      <c r="AK2059" s="4"/>
      <c r="AL2059" s="4"/>
      <c r="AM2059" s="4"/>
      <c r="AN2059" s="4"/>
      <c r="AO2059" s="4"/>
      <c r="AP2059" s="4" t="str">
        <f>VLOOKUP(AA2060,[1]Trộn!AA2059:AB5051,2,FALSE)</f>
        <v>#ERROR!</v>
      </c>
      <c r="AQ2059" s="4"/>
      <c r="AR2059" s="4"/>
      <c r="AS2059" s="4"/>
      <c r="AT2059" s="4"/>
      <c r="AU2059" s="4"/>
      <c r="AV2059" s="4"/>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row>
    <row r="2060" ht="14.25" customHeight="1">
      <c r="A2060" s="1" t="str">
        <f t="shared" si="364"/>
        <v/>
      </c>
      <c r="B2060" s="3" t="str">
        <f t="shared" si="365"/>
        <v>Tự do chọn</v>
      </c>
      <c r="C2060" s="4" t="s">
        <v>9082</v>
      </c>
      <c r="D2060" s="4"/>
      <c r="E2060" s="4"/>
      <c r="F2060" s="4"/>
      <c r="G2060" s="4"/>
      <c r="H2060" s="4"/>
      <c r="I2060" s="4"/>
      <c r="J2060" s="4" t="s">
        <v>8631</v>
      </c>
      <c r="K2060" s="4"/>
      <c r="L2060" s="4" t="s">
        <v>9082</v>
      </c>
      <c r="M2060" s="4" t="s">
        <v>101</v>
      </c>
      <c r="N2060" s="4" t="s">
        <v>8</v>
      </c>
      <c r="O2060" s="4"/>
      <c r="P2060" s="4"/>
      <c r="Q2060" s="4"/>
      <c r="R2060" s="4" t="s">
        <v>150</v>
      </c>
      <c r="S2060" s="4" t="s">
        <v>150</v>
      </c>
      <c r="T2060" s="4" t="s">
        <v>150</v>
      </c>
      <c r="U2060" s="4" t="s">
        <v>150</v>
      </c>
      <c r="V2060" s="4" t="s">
        <v>150</v>
      </c>
      <c r="W2060" s="4" t="s">
        <v>150</v>
      </c>
      <c r="X2060" s="4" t="s">
        <v>150</v>
      </c>
      <c r="Y2060" s="4"/>
      <c r="Z2060" s="4"/>
      <c r="AA2060" s="4">
        <v>2093.0</v>
      </c>
      <c r="AB2060" s="4" t="s">
        <v>13</v>
      </c>
      <c r="AC2060" s="4"/>
      <c r="AD2060" s="4"/>
      <c r="AE2060" s="4"/>
      <c r="AF2060" s="4"/>
      <c r="AG2060" s="4"/>
      <c r="AH2060" s="4"/>
      <c r="AI2060" s="4"/>
      <c r="AJ2060" s="4"/>
      <c r="AK2060" s="4"/>
      <c r="AL2060" s="4"/>
      <c r="AM2060" s="4"/>
      <c r="AN2060" s="4"/>
      <c r="AO2060" s="4"/>
      <c r="AP2060" s="4" t="str">
        <f>VLOOKUP(AA2061,[1]Trộn!AA2060:AB5052,2,FALSE)</f>
        <v>#ERROR!</v>
      </c>
      <c r="AQ2060" s="4"/>
      <c r="AR2060" s="4"/>
      <c r="AS2060" s="4"/>
      <c r="AT2060" s="4"/>
      <c r="AU2060" s="4"/>
      <c r="AV2060" s="4"/>
      <c r="AW2060" s="4"/>
      <c r="AX2060" s="4"/>
      <c r="AY2060" s="4"/>
      <c r="AZ2060" s="4"/>
      <c r="BA2060" s="4"/>
      <c r="BB2060" s="4"/>
      <c r="BC2060" s="4"/>
      <c r="BD2060" s="4"/>
      <c r="BE2060" s="4"/>
      <c r="BF2060" s="4"/>
      <c r="BG2060" s="4"/>
      <c r="BH2060" s="4"/>
      <c r="BI2060" s="4"/>
      <c r="BJ2060" s="4"/>
      <c r="BK2060" s="4"/>
      <c r="BL2060" s="4"/>
      <c r="BM2060" s="4"/>
      <c r="BN2060" s="4"/>
      <c r="BO2060" s="4"/>
      <c r="BP2060" s="4"/>
      <c r="BQ2060" s="4"/>
      <c r="BR2060" s="4"/>
      <c r="BS2060" s="4"/>
      <c r="BT2060" s="4"/>
      <c r="BU2060" s="4"/>
      <c r="BV2060" s="4"/>
      <c r="BW2060" s="4"/>
      <c r="BX2060" s="4"/>
      <c r="BY2060" s="4"/>
      <c r="BZ2060" s="4"/>
      <c r="CA2060" s="4"/>
      <c r="CB2060" s="4"/>
      <c r="CC2060" s="4"/>
      <c r="CD2060" s="4"/>
      <c r="CE2060" s="4"/>
      <c r="CF2060" s="4"/>
      <c r="CG2060" s="4"/>
      <c r="CH2060" s="4"/>
      <c r="CI2060" s="4"/>
      <c r="CJ2060" s="4"/>
      <c r="CK2060" s="4"/>
      <c r="CL2060" s="4"/>
      <c r="CM2060" s="4"/>
    </row>
    <row r="2061" ht="14.25" customHeight="1">
      <c r="A2061" s="1" t="str">
        <f t="shared" si="364"/>
        <v/>
      </c>
      <c r="B2061" s="3" t="str">
        <f t="shared" si="365"/>
        <v>Tự do chọn</v>
      </c>
      <c r="C2061" s="4" t="s">
        <v>9083</v>
      </c>
      <c r="D2061" s="4"/>
      <c r="E2061" s="4"/>
      <c r="F2061" s="4"/>
      <c r="G2061" s="4"/>
      <c r="H2061" s="4"/>
      <c r="I2061" s="4"/>
      <c r="J2061" s="4" t="s">
        <v>8631</v>
      </c>
      <c r="K2061" s="4"/>
      <c r="L2061" s="4" t="s">
        <v>9083</v>
      </c>
      <c r="M2061" s="4" t="s">
        <v>101</v>
      </c>
      <c r="N2061" s="4" t="s">
        <v>8</v>
      </c>
      <c r="O2061" s="4"/>
      <c r="P2061" s="4"/>
      <c r="Q2061" s="4"/>
      <c r="R2061" s="4" t="s">
        <v>150</v>
      </c>
      <c r="S2061" s="4" t="s">
        <v>150</v>
      </c>
      <c r="T2061" s="4" t="s">
        <v>150</v>
      </c>
      <c r="U2061" s="4" t="s">
        <v>150</v>
      </c>
      <c r="V2061" s="4" t="s">
        <v>150</v>
      </c>
      <c r="W2061" s="4" t="s">
        <v>150</v>
      </c>
      <c r="X2061" s="4" t="s">
        <v>150</v>
      </c>
      <c r="Y2061" s="4"/>
      <c r="Z2061" s="4"/>
      <c r="AA2061" s="4">
        <v>2095.0</v>
      </c>
      <c r="AB2061" s="4" t="s">
        <v>13</v>
      </c>
      <c r="AC2061" s="4"/>
      <c r="AD2061" s="4"/>
      <c r="AE2061" s="4"/>
      <c r="AF2061" s="4"/>
      <c r="AG2061" s="4"/>
      <c r="AH2061" s="4"/>
      <c r="AI2061" s="4"/>
      <c r="AJ2061" s="4"/>
      <c r="AK2061" s="4"/>
      <c r="AL2061" s="4"/>
      <c r="AM2061" s="4"/>
      <c r="AN2061" s="4"/>
      <c r="AO2061" s="4"/>
      <c r="AP2061" s="4" t="str">
        <f>VLOOKUP(AA2062,[1]Trộn!AA2061:AB5053,2,FALSE)</f>
        <v>#ERROR!</v>
      </c>
      <c r="AQ2061" s="4"/>
      <c r="AR2061" s="4"/>
      <c r="AS2061" s="4"/>
      <c r="AT2061" s="4"/>
      <c r="AU2061" s="4"/>
      <c r="AV2061" s="4"/>
      <c r="AW2061" s="4"/>
      <c r="AX2061" s="4"/>
      <c r="AY2061" s="4"/>
      <c r="AZ2061" s="4"/>
      <c r="BA2061" s="4"/>
      <c r="BB2061" s="4"/>
      <c r="BC2061" s="4"/>
      <c r="BD2061" s="4"/>
      <c r="BE2061" s="4"/>
      <c r="BF2061" s="4"/>
      <c r="BG2061" s="4"/>
      <c r="BH2061" s="4"/>
      <c r="BI2061" s="4"/>
      <c r="BJ2061" s="4"/>
      <c r="BK2061" s="4"/>
      <c r="BL2061" s="4"/>
      <c r="BM2061" s="4"/>
      <c r="BN2061" s="4"/>
      <c r="BO2061" s="4"/>
      <c r="BP2061" s="4"/>
      <c r="BQ2061" s="4"/>
      <c r="BR2061" s="4"/>
      <c r="BS2061" s="4"/>
      <c r="BT2061" s="4"/>
      <c r="BU2061" s="4"/>
      <c r="BV2061" s="4"/>
      <c r="BW2061" s="4"/>
      <c r="BX2061" s="4"/>
      <c r="BY2061" s="4"/>
      <c r="BZ2061" s="4"/>
      <c r="CA2061" s="4"/>
      <c r="CB2061" s="4"/>
      <c r="CC2061" s="4"/>
      <c r="CD2061" s="4"/>
      <c r="CE2061" s="4"/>
      <c r="CF2061" s="4"/>
      <c r="CG2061" s="4"/>
      <c r="CH2061" s="4"/>
      <c r="CI2061" s="4"/>
      <c r="CJ2061" s="4"/>
      <c r="CK2061" s="4"/>
      <c r="CL2061" s="4"/>
      <c r="CM2061" s="4"/>
    </row>
    <row r="2062" ht="14.25" customHeight="1">
      <c r="A2062" s="1" t="str">
        <f t="shared" si="364"/>
        <v/>
      </c>
      <c r="B2062" s="3" t="str">
        <f t="shared" si="365"/>
        <v>Tự do chọn</v>
      </c>
      <c r="C2062" s="4" t="s">
        <v>9084</v>
      </c>
      <c r="D2062" s="4"/>
      <c r="E2062" s="4"/>
      <c r="F2062" s="4"/>
      <c r="G2062" s="4"/>
      <c r="H2062" s="4"/>
      <c r="I2062" s="4"/>
      <c r="J2062" s="4" t="s">
        <v>8631</v>
      </c>
      <c r="K2062" s="4"/>
      <c r="L2062" s="4" t="s">
        <v>9084</v>
      </c>
      <c r="M2062" s="4" t="s">
        <v>101</v>
      </c>
      <c r="N2062" s="4" t="s">
        <v>8</v>
      </c>
      <c r="O2062" s="4"/>
      <c r="P2062" s="4"/>
      <c r="Q2062" s="4"/>
      <c r="R2062" s="4" t="s">
        <v>150</v>
      </c>
      <c r="S2062" s="4" t="s">
        <v>150</v>
      </c>
      <c r="T2062" s="4" t="s">
        <v>150</v>
      </c>
      <c r="U2062" s="4" t="s">
        <v>150</v>
      </c>
      <c r="V2062" s="4" t="s">
        <v>150</v>
      </c>
      <c r="W2062" s="4" t="s">
        <v>150</v>
      </c>
      <c r="X2062" s="4" t="s">
        <v>150</v>
      </c>
      <c r="Y2062" s="4"/>
      <c r="Z2062" s="4"/>
      <c r="AA2062" s="4">
        <v>2097.0</v>
      </c>
      <c r="AB2062" s="4" t="s">
        <v>13</v>
      </c>
      <c r="AC2062" s="4"/>
      <c r="AD2062" s="4"/>
      <c r="AE2062" s="4"/>
      <c r="AF2062" s="4"/>
      <c r="AG2062" s="4"/>
      <c r="AH2062" s="4"/>
      <c r="AI2062" s="4"/>
      <c r="AJ2062" s="4"/>
      <c r="AK2062" s="4"/>
      <c r="AL2062" s="4"/>
      <c r="AM2062" s="4"/>
      <c r="AN2062" s="4"/>
      <c r="AO2062" s="4"/>
      <c r="AP2062" s="4" t="str">
        <f>VLOOKUP(AA2063,[1]Trộn!AA2062:AB5054,2,FALSE)</f>
        <v>#ERROR!</v>
      </c>
      <c r="AQ2062" s="4"/>
      <c r="AR2062" s="4"/>
      <c r="AS2062" s="4"/>
      <c r="AT2062" s="4"/>
      <c r="AU2062" s="4"/>
      <c r="AV2062" s="4"/>
      <c r="AW2062" s="4"/>
      <c r="AX2062" s="4"/>
      <c r="AY2062" s="4"/>
      <c r="AZ2062" s="4"/>
      <c r="BA2062" s="4"/>
      <c r="BB2062" s="4"/>
      <c r="BC2062" s="4"/>
      <c r="BD2062" s="4"/>
      <c r="BE2062" s="4"/>
      <c r="BF2062" s="4"/>
      <c r="BG2062" s="4"/>
      <c r="BH2062" s="4"/>
      <c r="BI2062" s="4"/>
      <c r="BJ2062" s="4"/>
      <c r="BK2062" s="4"/>
      <c r="BL2062" s="4"/>
      <c r="BM2062" s="4"/>
      <c r="BN2062" s="4"/>
      <c r="BO2062" s="4"/>
      <c r="BP2062" s="4"/>
      <c r="BQ2062" s="4"/>
      <c r="BR2062" s="4"/>
      <c r="BS2062" s="4"/>
      <c r="BT2062" s="4"/>
      <c r="BU2062" s="4"/>
      <c r="BV2062" s="4"/>
      <c r="BW2062" s="4"/>
      <c r="BX2062" s="4"/>
      <c r="BY2062" s="4"/>
      <c r="BZ2062" s="4"/>
      <c r="CA2062" s="4"/>
      <c r="CB2062" s="4"/>
      <c r="CC2062" s="4"/>
      <c r="CD2062" s="4"/>
      <c r="CE2062" s="4"/>
      <c r="CF2062" s="4"/>
      <c r="CG2062" s="4"/>
      <c r="CH2062" s="4"/>
      <c r="CI2062" s="4"/>
      <c r="CJ2062" s="4"/>
      <c r="CK2062" s="4"/>
      <c r="CL2062" s="4"/>
      <c r="CM2062" s="4"/>
    </row>
    <row r="2063" ht="14.25" customHeight="1">
      <c r="A2063" s="1" t="str">
        <f t="shared" si="364"/>
        <v/>
      </c>
      <c r="B2063" s="3" t="str">
        <f t="shared" si="365"/>
        <v>Tự do chọn</v>
      </c>
      <c r="C2063" s="4" t="s">
        <v>9085</v>
      </c>
      <c r="D2063" s="4"/>
      <c r="E2063" s="4"/>
      <c r="F2063" s="4"/>
      <c r="G2063" s="4"/>
      <c r="H2063" s="4"/>
      <c r="I2063" s="4"/>
      <c r="J2063" s="4" t="s">
        <v>8631</v>
      </c>
      <c r="K2063" s="4"/>
      <c r="L2063" s="4" t="s">
        <v>9085</v>
      </c>
      <c r="M2063" s="4" t="s">
        <v>101</v>
      </c>
      <c r="N2063" s="4" t="s">
        <v>8</v>
      </c>
      <c r="O2063" s="4"/>
      <c r="P2063" s="4"/>
      <c r="Q2063" s="4"/>
      <c r="R2063" s="4" t="s">
        <v>150</v>
      </c>
      <c r="S2063" s="4" t="s">
        <v>150</v>
      </c>
      <c r="T2063" s="4" t="s">
        <v>150</v>
      </c>
      <c r="U2063" s="4" t="s">
        <v>150</v>
      </c>
      <c r="V2063" s="4" t="s">
        <v>150</v>
      </c>
      <c r="W2063" s="4" t="s">
        <v>150</v>
      </c>
      <c r="X2063" s="4" t="s">
        <v>150</v>
      </c>
      <c r="Y2063" s="4"/>
      <c r="Z2063" s="4"/>
      <c r="AA2063" s="4">
        <v>2099.0</v>
      </c>
      <c r="AB2063" s="4" t="s">
        <v>13</v>
      </c>
      <c r="AC2063" s="4"/>
      <c r="AD2063" s="4"/>
      <c r="AE2063" s="4"/>
      <c r="AF2063" s="4"/>
      <c r="AG2063" s="4"/>
      <c r="AH2063" s="4"/>
      <c r="AI2063" s="4"/>
      <c r="AJ2063" s="4"/>
      <c r="AK2063" s="4"/>
      <c r="AL2063" s="4"/>
      <c r="AM2063" s="4"/>
      <c r="AN2063" s="4"/>
      <c r="AO2063" s="4"/>
      <c r="AP2063" s="4" t="str">
        <f>VLOOKUP(AA2064,[1]Trộn!AA2063:AB5055,2,FALSE)</f>
        <v>#ERROR!</v>
      </c>
      <c r="AQ2063" s="4"/>
      <c r="AR2063" s="4"/>
      <c r="AS2063" s="4"/>
      <c r="AT2063" s="4"/>
      <c r="AU2063" s="4"/>
      <c r="AV2063" s="4"/>
      <c r="AW2063" s="4"/>
      <c r="AX2063" s="4"/>
      <c r="AY2063" s="4"/>
      <c r="AZ2063" s="4"/>
      <c r="BA2063" s="4"/>
      <c r="BB2063" s="4"/>
      <c r="BC2063" s="4"/>
      <c r="BD2063" s="4"/>
      <c r="BE2063" s="4"/>
      <c r="BF2063" s="4"/>
      <c r="BG2063" s="4"/>
      <c r="BH2063" s="4"/>
      <c r="BI2063" s="4"/>
      <c r="BJ2063" s="4"/>
      <c r="BK2063" s="4"/>
      <c r="BL2063" s="4"/>
      <c r="BM2063" s="4"/>
      <c r="BN2063" s="4"/>
      <c r="BO2063" s="4"/>
      <c r="BP2063" s="4"/>
      <c r="BQ2063" s="4"/>
      <c r="BR2063" s="4"/>
      <c r="BS2063" s="4"/>
      <c r="BT2063" s="4"/>
      <c r="BU2063" s="4"/>
      <c r="BV2063" s="4"/>
      <c r="BW2063" s="4"/>
      <c r="BX2063" s="4"/>
      <c r="BY2063" s="4"/>
      <c r="BZ2063" s="4"/>
      <c r="CA2063" s="4"/>
      <c r="CB2063" s="4"/>
      <c r="CC2063" s="4"/>
      <c r="CD2063" s="4"/>
      <c r="CE2063" s="4"/>
      <c r="CF2063" s="4"/>
      <c r="CG2063" s="4"/>
      <c r="CH2063" s="4"/>
      <c r="CI2063" s="4"/>
      <c r="CJ2063" s="4"/>
      <c r="CK2063" s="4"/>
      <c r="CL2063" s="4"/>
      <c r="CM2063" s="4"/>
    </row>
    <row r="2064" ht="14.25" customHeight="1">
      <c r="A2064" s="1" t="str">
        <f t="shared" si="364"/>
        <v/>
      </c>
      <c r="B2064" s="3" t="str">
        <f t="shared" si="365"/>
        <v>Tự do chọn</v>
      </c>
      <c r="C2064" s="4" t="s">
        <v>9086</v>
      </c>
      <c r="D2064" s="4"/>
      <c r="E2064" s="4"/>
      <c r="F2064" s="4"/>
      <c r="G2064" s="4"/>
      <c r="H2064" s="4"/>
      <c r="I2064" s="4"/>
      <c r="J2064" s="4" t="s">
        <v>8631</v>
      </c>
      <c r="K2064" s="4"/>
      <c r="L2064" s="4" t="s">
        <v>9086</v>
      </c>
      <c r="M2064" s="4" t="s">
        <v>101</v>
      </c>
      <c r="N2064" s="4" t="s">
        <v>8</v>
      </c>
      <c r="O2064" s="4"/>
      <c r="P2064" s="4"/>
      <c r="Q2064" s="4"/>
      <c r="R2064" s="4" t="s">
        <v>150</v>
      </c>
      <c r="S2064" s="4" t="s">
        <v>150</v>
      </c>
      <c r="T2064" s="4" t="s">
        <v>150</v>
      </c>
      <c r="U2064" s="4" t="s">
        <v>150</v>
      </c>
      <c r="V2064" s="4" t="s">
        <v>150</v>
      </c>
      <c r="W2064" s="4" t="s">
        <v>150</v>
      </c>
      <c r="X2064" s="4" t="s">
        <v>150</v>
      </c>
      <c r="Y2064" s="4"/>
      <c r="Z2064" s="4"/>
      <c r="AA2064" s="4">
        <v>2101.0</v>
      </c>
      <c r="AB2064" s="4" t="s">
        <v>13</v>
      </c>
      <c r="AC2064" s="4"/>
      <c r="AD2064" s="4"/>
      <c r="AE2064" s="4"/>
      <c r="AF2064" s="4"/>
      <c r="AG2064" s="4"/>
      <c r="AH2064" s="4"/>
      <c r="AI2064" s="4"/>
      <c r="AJ2064" s="4"/>
      <c r="AK2064" s="4"/>
      <c r="AL2064" s="4"/>
      <c r="AM2064" s="4"/>
      <c r="AN2064" s="4"/>
      <c r="AO2064" s="4"/>
      <c r="AP2064" s="4" t="str">
        <f>VLOOKUP(AA2065,[1]Trộn!AA2064:AB5056,2,FALSE)</f>
        <v>#ERROR!</v>
      </c>
      <c r="AQ2064" s="4"/>
      <c r="AR2064" s="4"/>
      <c r="AS2064" s="4"/>
      <c r="AT2064" s="4"/>
      <c r="AU2064" s="4"/>
      <c r="AV2064" s="4"/>
      <c r="AW2064" s="4"/>
      <c r="AX2064" s="4"/>
      <c r="AY2064" s="4"/>
      <c r="AZ2064" s="4"/>
      <c r="BA2064" s="4"/>
      <c r="BB2064" s="4"/>
      <c r="BC2064" s="4"/>
      <c r="BD2064" s="4"/>
      <c r="BE2064" s="4"/>
      <c r="BF2064" s="4"/>
      <c r="BG2064" s="4"/>
      <c r="BH2064" s="4"/>
      <c r="BI2064" s="4"/>
      <c r="BJ2064" s="4"/>
      <c r="BK2064" s="4"/>
      <c r="BL2064" s="4"/>
      <c r="BM2064" s="4"/>
      <c r="BN2064" s="4"/>
      <c r="BO2064" s="4"/>
      <c r="BP2064" s="4"/>
      <c r="BQ2064" s="4"/>
      <c r="BR2064" s="4"/>
      <c r="BS2064" s="4"/>
      <c r="BT2064" s="4"/>
      <c r="BU2064" s="4"/>
      <c r="BV2064" s="4"/>
      <c r="BW2064" s="4"/>
      <c r="BX2064" s="4"/>
      <c r="BY2064" s="4"/>
      <c r="BZ2064" s="4"/>
      <c r="CA2064" s="4"/>
      <c r="CB2064" s="4"/>
      <c r="CC2064" s="4"/>
      <c r="CD2064" s="4"/>
      <c r="CE2064" s="4"/>
      <c r="CF2064" s="4"/>
      <c r="CG2064" s="4"/>
      <c r="CH2064" s="4"/>
      <c r="CI2064" s="4"/>
      <c r="CJ2064" s="4"/>
      <c r="CK2064" s="4"/>
      <c r="CL2064" s="4"/>
      <c r="CM2064" s="4"/>
    </row>
    <row r="2065" ht="14.25" customHeight="1">
      <c r="A2065" s="1" t="str">
        <f t="shared" si="364"/>
        <v/>
      </c>
      <c r="B2065" s="3" t="str">
        <f t="shared" si="365"/>
        <v>Tự do chọn</v>
      </c>
      <c r="C2065" s="4" t="s">
        <v>9087</v>
      </c>
      <c r="D2065" s="4"/>
      <c r="E2065" s="4"/>
      <c r="F2065" s="4"/>
      <c r="G2065" s="4"/>
      <c r="H2065" s="4"/>
      <c r="I2065" s="4"/>
      <c r="J2065" s="4" t="s">
        <v>8631</v>
      </c>
      <c r="K2065" s="4"/>
      <c r="L2065" s="4" t="s">
        <v>9087</v>
      </c>
      <c r="M2065" s="4" t="s">
        <v>101</v>
      </c>
      <c r="N2065" s="4" t="s">
        <v>8</v>
      </c>
      <c r="O2065" s="4"/>
      <c r="P2065" s="4"/>
      <c r="Q2065" s="4"/>
      <c r="R2065" s="4" t="s">
        <v>150</v>
      </c>
      <c r="S2065" s="4" t="s">
        <v>150</v>
      </c>
      <c r="T2065" s="4" t="s">
        <v>150</v>
      </c>
      <c r="U2065" s="4" t="s">
        <v>150</v>
      </c>
      <c r="V2065" s="4" t="s">
        <v>150</v>
      </c>
      <c r="W2065" s="4" t="s">
        <v>150</v>
      </c>
      <c r="X2065" s="4" t="s">
        <v>150</v>
      </c>
      <c r="Y2065" s="4"/>
      <c r="Z2065" s="4"/>
      <c r="AA2065" s="4">
        <v>2103.0</v>
      </c>
      <c r="AB2065" s="4" t="s">
        <v>13</v>
      </c>
      <c r="AC2065" s="4"/>
      <c r="AD2065" s="4"/>
      <c r="AE2065" s="4"/>
      <c r="AF2065" s="4"/>
      <c r="AG2065" s="4"/>
      <c r="AH2065" s="4"/>
      <c r="AI2065" s="4"/>
      <c r="AJ2065" s="4"/>
      <c r="AK2065" s="4"/>
      <c r="AL2065" s="4"/>
      <c r="AM2065" s="4"/>
      <c r="AN2065" s="4"/>
      <c r="AO2065" s="4"/>
      <c r="AP2065" s="4" t="str">
        <f>VLOOKUP(AA2066,[1]Trộn!AA2065:AB5057,2,FALSE)</f>
        <v>#ERROR!</v>
      </c>
      <c r="AQ2065" s="4"/>
      <c r="AR2065" s="4"/>
      <c r="AS2065" s="4"/>
      <c r="AT2065" s="4"/>
      <c r="AU2065" s="4"/>
      <c r="AV2065" s="4"/>
      <c r="AW2065" s="4"/>
      <c r="AX2065" s="4"/>
      <c r="AY2065" s="4"/>
      <c r="AZ2065" s="4"/>
      <c r="BA2065" s="4"/>
      <c r="BB2065" s="4"/>
      <c r="BC2065" s="4"/>
      <c r="BD2065" s="4"/>
      <c r="BE2065" s="4"/>
      <c r="BF2065" s="4"/>
      <c r="BG2065" s="4"/>
      <c r="BH2065" s="4"/>
      <c r="BI2065" s="4"/>
      <c r="BJ2065" s="4"/>
      <c r="BK2065" s="4"/>
      <c r="BL2065" s="4"/>
      <c r="BM2065" s="4"/>
      <c r="BN2065" s="4"/>
      <c r="BO2065" s="4"/>
      <c r="BP2065" s="4"/>
      <c r="BQ2065" s="4"/>
      <c r="BR2065" s="4"/>
      <c r="BS2065" s="4"/>
      <c r="BT2065" s="4"/>
      <c r="BU2065" s="4"/>
      <c r="BV2065" s="4"/>
      <c r="BW2065" s="4"/>
      <c r="BX2065" s="4"/>
      <c r="BY2065" s="4"/>
      <c r="BZ2065" s="4"/>
      <c r="CA2065" s="4"/>
      <c r="CB2065" s="4"/>
      <c r="CC2065" s="4"/>
      <c r="CD2065" s="4"/>
      <c r="CE2065" s="4"/>
      <c r="CF2065" s="4"/>
      <c r="CG2065" s="4"/>
      <c r="CH2065" s="4"/>
      <c r="CI2065" s="4"/>
      <c r="CJ2065" s="4"/>
      <c r="CK2065" s="4"/>
      <c r="CL2065" s="4"/>
      <c r="CM2065" s="4"/>
    </row>
    <row r="2066" ht="14.25" customHeight="1">
      <c r="A2066" s="1" t="str">
        <f t="shared" si="364"/>
        <v/>
      </c>
      <c r="B2066" s="3" t="str">
        <f t="shared" si="365"/>
        <v>Tự do chọn</v>
      </c>
      <c r="C2066" s="4" t="s">
        <v>9088</v>
      </c>
      <c r="D2066" s="4"/>
      <c r="E2066" s="4"/>
      <c r="F2066" s="4"/>
      <c r="G2066" s="4"/>
      <c r="H2066" s="4"/>
      <c r="I2066" s="4"/>
      <c r="J2066" s="4" t="s">
        <v>8631</v>
      </c>
      <c r="K2066" s="4"/>
      <c r="L2066" s="4" t="s">
        <v>9088</v>
      </c>
      <c r="M2066" s="4" t="s">
        <v>101</v>
      </c>
      <c r="N2066" s="4" t="s">
        <v>8</v>
      </c>
      <c r="O2066" s="4"/>
      <c r="P2066" s="4"/>
      <c r="Q2066" s="4"/>
      <c r="R2066" s="4" t="s">
        <v>150</v>
      </c>
      <c r="S2066" s="4" t="s">
        <v>150</v>
      </c>
      <c r="T2066" s="4" t="s">
        <v>150</v>
      </c>
      <c r="U2066" s="4" t="s">
        <v>150</v>
      </c>
      <c r="V2066" s="4" t="s">
        <v>150</v>
      </c>
      <c r="W2066" s="4" t="s">
        <v>150</v>
      </c>
      <c r="X2066" s="4" t="s">
        <v>150</v>
      </c>
      <c r="Y2066" s="4"/>
      <c r="Z2066" s="4"/>
      <c r="AA2066" s="4">
        <v>2105.0</v>
      </c>
      <c r="AB2066" s="4" t="s">
        <v>13</v>
      </c>
      <c r="AC2066" s="4"/>
      <c r="AD2066" s="4"/>
      <c r="AE2066" s="4"/>
      <c r="AF2066" s="4"/>
      <c r="AG2066" s="4"/>
      <c r="AH2066" s="4"/>
      <c r="AI2066" s="4"/>
      <c r="AJ2066" s="4"/>
      <c r="AK2066" s="4"/>
      <c r="AL2066" s="4"/>
      <c r="AM2066" s="4"/>
      <c r="AN2066" s="4"/>
      <c r="AO2066" s="4"/>
      <c r="AP2066" s="4" t="str">
        <f>VLOOKUP(AA2067,[1]Trộn!AA2066:AB5058,2,FALSE)</f>
        <v>#ERROR!</v>
      </c>
      <c r="AQ2066" s="4"/>
      <c r="AR2066" s="4"/>
      <c r="AS2066" s="4"/>
      <c r="AT2066" s="4"/>
      <c r="AU2066" s="4"/>
      <c r="AV2066" s="4"/>
      <c r="AW2066" s="4"/>
      <c r="AX2066" s="4"/>
      <c r="AY2066" s="4"/>
      <c r="AZ2066" s="4"/>
      <c r="BA2066" s="4"/>
      <c r="BB2066" s="4"/>
      <c r="BC2066" s="4"/>
      <c r="BD2066" s="4"/>
      <c r="BE2066" s="4"/>
      <c r="BF2066" s="4"/>
      <c r="BG2066" s="4"/>
      <c r="BH2066" s="4"/>
      <c r="BI2066" s="4"/>
      <c r="BJ2066" s="4"/>
      <c r="BK2066" s="4"/>
      <c r="BL2066" s="4"/>
      <c r="BM2066" s="4"/>
      <c r="BN2066" s="4"/>
      <c r="BO2066" s="4"/>
      <c r="BP2066" s="4"/>
      <c r="BQ2066" s="4"/>
      <c r="BR2066" s="4"/>
      <c r="BS2066" s="4"/>
      <c r="BT2066" s="4"/>
      <c r="BU2066" s="4"/>
      <c r="BV2066" s="4"/>
      <c r="BW2066" s="4"/>
      <c r="BX2066" s="4"/>
      <c r="BY2066" s="4"/>
      <c r="BZ2066" s="4"/>
      <c r="CA2066" s="4"/>
      <c r="CB2066" s="4"/>
      <c r="CC2066" s="4"/>
      <c r="CD2066" s="4"/>
      <c r="CE2066" s="4"/>
      <c r="CF2066" s="4"/>
      <c r="CG2066" s="4"/>
      <c r="CH2066" s="4"/>
      <c r="CI2066" s="4"/>
      <c r="CJ2066" s="4"/>
      <c r="CK2066" s="4"/>
      <c r="CL2066" s="4"/>
      <c r="CM2066" s="4"/>
    </row>
    <row r="2067" ht="14.25" customHeight="1">
      <c r="A2067" s="1"/>
      <c r="B2067" s="3"/>
      <c r="C2067" s="4"/>
      <c r="D2067" s="4"/>
      <c r="E2067" s="4"/>
      <c r="F2067" s="4"/>
      <c r="G2067" s="4"/>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4"/>
      <c r="BE2067" s="4"/>
      <c r="BF2067" s="4"/>
      <c r="BG2067" s="4"/>
      <c r="BH2067" s="4"/>
      <c r="BI2067" s="4"/>
      <c r="BJ2067" s="4"/>
      <c r="BK2067" s="4"/>
      <c r="BL2067" s="4"/>
      <c r="BM2067" s="4"/>
      <c r="BN2067" s="4"/>
      <c r="BO2067" s="4"/>
      <c r="BP2067" s="4"/>
      <c r="BQ2067" s="4"/>
      <c r="BR2067" s="4"/>
      <c r="BS2067" s="4"/>
      <c r="BT2067" s="4"/>
      <c r="BU2067" s="4"/>
      <c r="BV2067" s="4"/>
      <c r="BW2067" s="4"/>
      <c r="BX2067" s="4"/>
      <c r="BY2067" s="4"/>
      <c r="BZ2067" s="4"/>
      <c r="CA2067" s="4"/>
      <c r="CB2067" s="4"/>
      <c r="CC2067" s="4"/>
      <c r="CD2067" s="4"/>
      <c r="CE2067" s="4"/>
      <c r="CF2067" s="4"/>
      <c r="CG2067" s="4"/>
      <c r="CH2067" s="4"/>
      <c r="CI2067" s="4"/>
      <c r="CJ2067" s="4"/>
      <c r="CK2067" s="4"/>
      <c r="CL2067" s="4"/>
      <c r="CM2067" s="4"/>
    </row>
    <row r="2068" ht="14.25" customHeight="1">
      <c r="A2068" s="1" t="str">
        <f>SWITCH(B2068,"OK",IF(ISBLANK(R2068),IF(ISBLANK(P2068),"Giữ chỗ nhóm","Giữ chỗ"),"OK"),"Chưa làm",IF(P2068&lt;&gt;"","Giữ chỗ",""),0,IF(ISBLANK(R2068),"Thêm",""),"")</f>
        <v/>
      </c>
      <c r="B2068" s="3" t="str">
        <f>IF(Q2068&lt;&gt;"",0,IF(O2068="",IF(N2068="",,"Tự do chọn"),SWITCH(M2068,"KSTN",IF(LEFT(O2068,1)="A","OK","Sai lớp"),"CQ",IF(LEFT(O2068,1)="B","OK","Sai lớp"),"SIE",IF(LEFT(O2068,1)="C","OK","Sai lớp"),"VN",IF(LEFT(O2068,1)="D","OK","Sai lớp"),"VN-ICT",IF(LEFT(O2068,1)="D","OK","Sai lớp"),"Sai phân công")))</f>
        <v>Tự do chọn</v>
      </c>
      <c r="C2068" s="4" t="s">
        <v>9089</v>
      </c>
      <c r="D2068" s="4"/>
      <c r="E2068" s="4"/>
      <c r="F2068" s="4"/>
      <c r="G2068" s="4"/>
      <c r="H2068" s="4"/>
      <c r="I2068" s="4"/>
      <c r="J2068" s="4" t="s">
        <v>8631</v>
      </c>
      <c r="K2068" s="4"/>
      <c r="L2068" s="4" t="s">
        <v>9089</v>
      </c>
      <c r="M2068" s="4" t="s">
        <v>101</v>
      </c>
      <c r="N2068" s="4" t="s">
        <v>8</v>
      </c>
      <c r="O2068" s="4"/>
      <c r="P2068" s="4"/>
      <c r="Q2068" s="4"/>
      <c r="R2068" s="4" t="s">
        <v>150</v>
      </c>
      <c r="S2068" s="4" t="s">
        <v>150</v>
      </c>
      <c r="T2068" s="4" t="s">
        <v>150</v>
      </c>
      <c r="U2068" s="4" t="s">
        <v>150</v>
      </c>
      <c r="V2068" s="4" t="s">
        <v>150</v>
      </c>
      <c r="W2068" s="4" t="s">
        <v>150</v>
      </c>
      <c r="X2068" s="4" t="s">
        <v>150</v>
      </c>
      <c r="Y2068" s="4"/>
      <c r="Z2068" s="4"/>
      <c r="AA2068" s="4">
        <v>2107.0</v>
      </c>
      <c r="AB2068" s="4" t="s">
        <v>13</v>
      </c>
      <c r="AC2068" s="4"/>
      <c r="AD2068" s="4"/>
      <c r="AE2068" s="4"/>
      <c r="AF2068" s="4"/>
      <c r="AG2068" s="4"/>
      <c r="AH2068" s="4"/>
      <c r="AI2068" s="4"/>
      <c r="AJ2068" s="4"/>
      <c r="AK2068" s="4"/>
      <c r="AL2068" s="4"/>
      <c r="AM2068" s="4"/>
      <c r="AN2068" s="4"/>
      <c r="AO2068" s="4"/>
      <c r="AP2068" s="4" t="str">
        <f>VLOOKUP(AA2069,[1]Trộn!AA2068:AB5060,2,FALSE)</f>
        <v>#ERROR!</v>
      </c>
      <c r="AQ2068" s="4"/>
      <c r="AR2068" s="4"/>
      <c r="AS2068" s="4"/>
      <c r="AT2068" s="4"/>
      <c r="AU2068" s="4"/>
      <c r="AV2068" s="4"/>
      <c r="AW2068" s="4"/>
      <c r="AX2068" s="4"/>
      <c r="AY2068" s="4"/>
      <c r="AZ2068" s="4"/>
      <c r="BA2068" s="4"/>
      <c r="BB2068" s="4"/>
      <c r="BC2068" s="4"/>
      <c r="BD2068" s="4"/>
      <c r="BE2068" s="4"/>
      <c r="BF2068" s="4"/>
      <c r="BG2068" s="4"/>
      <c r="BH2068" s="4"/>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c r="CL2068" s="4"/>
      <c r="CM2068" s="4"/>
    </row>
    <row r="2069" ht="14.25" customHeight="1">
      <c r="A2069" s="1"/>
      <c r="B2069" s="3"/>
      <c r="C2069" s="4"/>
      <c r="D2069" s="4"/>
      <c r="E2069" s="4"/>
      <c r="F2069" s="4"/>
      <c r="G2069" s="4"/>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c r="BI2069" s="4"/>
      <c r="BJ2069" s="4"/>
      <c r="BK2069" s="4"/>
      <c r="BL2069" s="4"/>
      <c r="BM2069" s="4"/>
      <c r="BN2069" s="4"/>
      <c r="BO2069" s="4"/>
      <c r="BP2069" s="4"/>
      <c r="BQ2069" s="4"/>
      <c r="BR2069" s="4"/>
      <c r="BS2069" s="4"/>
      <c r="BT2069" s="4"/>
      <c r="BU2069" s="4"/>
      <c r="BV2069" s="4"/>
      <c r="BW2069" s="4"/>
      <c r="BX2069" s="4"/>
      <c r="BY2069" s="4"/>
      <c r="BZ2069" s="4"/>
      <c r="CA2069" s="4"/>
      <c r="CB2069" s="4"/>
      <c r="CC2069" s="4"/>
      <c r="CD2069" s="4"/>
      <c r="CE2069" s="4"/>
      <c r="CF2069" s="4"/>
      <c r="CG2069" s="4"/>
      <c r="CH2069" s="4"/>
      <c r="CI2069" s="4"/>
      <c r="CJ2069" s="4"/>
      <c r="CK2069" s="4"/>
      <c r="CL2069" s="4"/>
      <c r="CM2069" s="4"/>
    </row>
    <row r="2070" ht="14.25" customHeight="1">
      <c r="A2070" s="1" t="str">
        <f>SWITCH(B2070,"OK",IF(ISBLANK(R2070),IF(ISBLANK(P2070),"Giữ chỗ nhóm","Giữ chỗ"),"OK"),"Chưa làm",IF(P2070&lt;&gt;"","Giữ chỗ",""),0,IF(ISBLANK(R2070),"Thêm",""),"")</f>
        <v/>
      </c>
      <c r="B2070" s="3" t="str">
        <f>IF(Q2070&lt;&gt;"",0,IF(O2070="",IF(N2070="",,"Tự do chọn"),SWITCH(M2070,"KSTN",IF(LEFT(O2070,1)="A","OK","Sai lớp"),"CQ",IF(LEFT(O2070,1)="B","OK","Sai lớp"),"SIE",IF(LEFT(O2070,1)="C","OK","Sai lớp"),"VN",IF(LEFT(O2070,1)="D","OK","Sai lớp"),"VN-ICT",IF(LEFT(O2070,1)="D","OK","Sai lớp"),"Sai phân công")))</f>
        <v>Tự do chọn</v>
      </c>
      <c r="C2070" s="4" t="s">
        <v>9091</v>
      </c>
      <c r="D2070" s="4"/>
      <c r="E2070" s="4"/>
      <c r="F2070" s="4"/>
      <c r="G2070" s="4"/>
      <c r="H2070" s="4"/>
      <c r="I2070" s="4"/>
      <c r="J2070" s="4" t="s">
        <v>8631</v>
      </c>
      <c r="K2070" s="4"/>
      <c r="L2070" s="4" t="s">
        <v>9091</v>
      </c>
      <c r="M2070" s="4" t="s">
        <v>101</v>
      </c>
      <c r="N2070" s="4" t="s">
        <v>8</v>
      </c>
      <c r="O2070" s="4"/>
      <c r="P2070" s="4"/>
      <c r="Q2070" s="4"/>
      <c r="R2070" s="4" t="s">
        <v>150</v>
      </c>
      <c r="S2070" s="4" t="s">
        <v>150</v>
      </c>
      <c r="T2070" s="4" t="s">
        <v>150</v>
      </c>
      <c r="U2070" s="4" t="s">
        <v>150</v>
      </c>
      <c r="V2070" s="4" t="s">
        <v>150</v>
      </c>
      <c r="W2070" s="4" t="s">
        <v>150</v>
      </c>
      <c r="X2070" s="4" t="s">
        <v>150</v>
      </c>
      <c r="Y2070" s="4"/>
      <c r="Z2070" s="4"/>
      <c r="AA2070" s="4">
        <v>2109.0</v>
      </c>
      <c r="AB2070" s="4" t="s">
        <v>13</v>
      </c>
      <c r="AC2070" s="4"/>
      <c r="AD2070" s="4"/>
      <c r="AE2070" s="4"/>
      <c r="AF2070" s="4"/>
      <c r="AG2070" s="4"/>
      <c r="AH2070" s="4"/>
      <c r="AI2070" s="4"/>
      <c r="AJ2070" s="4"/>
      <c r="AK2070" s="4"/>
      <c r="AL2070" s="4"/>
      <c r="AM2070" s="4"/>
      <c r="AN2070" s="4"/>
      <c r="AO2070" s="4"/>
      <c r="AP2070" s="4" t="str">
        <f>VLOOKUP(AA2071,[1]Trộn!AA2070:AB5062,2,FALSE)</f>
        <v>#ERROR!</v>
      </c>
      <c r="AQ2070" s="4"/>
      <c r="AR2070" s="4"/>
      <c r="AS2070" s="4"/>
      <c r="AT2070" s="4"/>
      <c r="AU2070" s="4"/>
      <c r="AV2070" s="4"/>
      <c r="AW2070" s="4"/>
      <c r="AX2070" s="4"/>
      <c r="AY2070" s="4"/>
      <c r="AZ2070" s="4"/>
      <c r="BA2070" s="4"/>
      <c r="BB2070" s="4"/>
      <c r="BC2070" s="4"/>
      <c r="BD2070" s="4"/>
      <c r="BE2070" s="4"/>
      <c r="BF2070" s="4"/>
      <c r="BG2070" s="4"/>
      <c r="BH2070" s="4"/>
      <c r="BI2070" s="4"/>
      <c r="BJ2070" s="4"/>
      <c r="BK2070" s="4"/>
      <c r="BL2070" s="4"/>
      <c r="BM2070" s="4"/>
      <c r="BN2070" s="4"/>
      <c r="BO2070" s="4"/>
      <c r="BP2070" s="4"/>
      <c r="BQ2070" s="4"/>
      <c r="BR2070" s="4"/>
      <c r="BS2070" s="4"/>
      <c r="BT2070" s="4"/>
      <c r="BU2070" s="4"/>
      <c r="BV2070" s="4"/>
      <c r="BW2070" s="4"/>
      <c r="BX2070" s="4"/>
      <c r="BY2070" s="4"/>
      <c r="BZ2070" s="4"/>
      <c r="CA2070" s="4"/>
      <c r="CB2070" s="4"/>
      <c r="CC2070" s="4"/>
      <c r="CD2070" s="4"/>
      <c r="CE2070" s="4"/>
      <c r="CF2070" s="4"/>
      <c r="CG2070" s="4"/>
      <c r="CH2070" s="4"/>
      <c r="CI2070" s="4"/>
      <c r="CJ2070" s="4"/>
      <c r="CK2070" s="4"/>
      <c r="CL2070" s="4"/>
      <c r="CM2070" s="4"/>
    </row>
    <row r="2071" ht="14.25" customHeight="1">
      <c r="A2071" s="1"/>
      <c r="B2071" s="3"/>
      <c r="C2071" s="4"/>
      <c r="D2071" s="4"/>
      <c r="E2071" s="4"/>
      <c r="F2071" s="4"/>
      <c r="G2071" s="4"/>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4"/>
      <c r="AH2071" s="4"/>
      <c r="AI2071" s="4"/>
      <c r="AJ2071" s="4"/>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c r="BI2071" s="4"/>
      <c r="BJ2071" s="4"/>
      <c r="BK2071" s="4"/>
      <c r="BL2071" s="4"/>
      <c r="BM2071" s="4"/>
      <c r="BN2071" s="4"/>
      <c r="BO2071" s="4"/>
      <c r="BP2071" s="4"/>
      <c r="BQ2071" s="4"/>
      <c r="BR2071" s="4"/>
      <c r="BS2071" s="4"/>
      <c r="BT2071" s="4"/>
      <c r="BU2071" s="4"/>
      <c r="BV2071" s="4"/>
      <c r="BW2071" s="4"/>
      <c r="BX2071" s="4"/>
      <c r="BY2071" s="4"/>
      <c r="BZ2071" s="4"/>
      <c r="CA2071" s="4"/>
      <c r="CB2071" s="4"/>
      <c r="CC2071" s="4"/>
      <c r="CD2071" s="4"/>
      <c r="CE2071" s="4"/>
      <c r="CF2071" s="4"/>
      <c r="CG2071" s="4"/>
      <c r="CH2071" s="4"/>
      <c r="CI2071" s="4"/>
      <c r="CJ2071" s="4"/>
      <c r="CK2071" s="4"/>
      <c r="CL2071" s="4"/>
      <c r="CM2071" s="4"/>
    </row>
    <row r="2072" ht="14.25" customHeight="1">
      <c r="A2072" s="1" t="str">
        <f>SWITCH(B2072,"OK",IF(ISBLANK(R2072),IF(ISBLANK(P2072),"Giữ chỗ nhóm","Giữ chỗ"),"OK"),"Chưa làm",IF(P2072&lt;&gt;"","Giữ chỗ",""),0,IF(ISBLANK(R2072),"Thêm",""),"")</f>
        <v/>
      </c>
      <c r="B2072" s="3" t="str">
        <f>IF(Q2072&lt;&gt;"",0,IF(O2072="",IF(N2072="",,"Tự do chọn"),SWITCH(M2072,"KSTN",IF(LEFT(O2072,1)="A","OK","Sai lớp"),"CQ",IF(LEFT(O2072,1)="B","OK","Sai lớp"),"SIE",IF(LEFT(O2072,1)="C","OK","Sai lớp"),"VN",IF(LEFT(O2072,1)="D","OK","Sai lớp"),"VN-ICT",IF(LEFT(O2072,1)="D","OK","Sai lớp"),"Sai phân công")))</f>
        <v>Tự do chọn</v>
      </c>
      <c r="C2072" s="4" t="s">
        <v>9092</v>
      </c>
      <c r="D2072" s="4"/>
      <c r="E2072" s="4"/>
      <c r="F2072" s="4"/>
      <c r="G2072" s="4"/>
      <c r="H2072" s="4"/>
      <c r="I2072" s="4"/>
      <c r="J2072" s="4" t="s">
        <v>8631</v>
      </c>
      <c r="K2072" s="4"/>
      <c r="L2072" s="4" t="s">
        <v>9092</v>
      </c>
      <c r="M2072" s="4" t="s">
        <v>101</v>
      </c>
      <c r="N2072" s="4" t="s">
        <v>8</v>
      </c>
      <c r="O2072" s="4"/>
      <c r="P2072" s="4"/>
      <c r="Q2072" s="4"/>
      <c r="R2072" s="4" t="s">
        <v>150</v>
      </c>
      <c r="S2072" s="4" t="s">
        <v>150</v>
      </c>
      <c r="T2072" s="4" t="s">
        <v>150</v>
      </c>
      <c r="U2072" s="4" t="s">
        <v>150</v>
      </c>
      <c r="V2072" s="4" t="s">
        <v>150</v>
      </c>
      <c r="W2072" s="4" t="s">
        <v>150</v>
      </c>
      <c r="X2072" s="4" t="s">
        <v>150</v>
      </c>
      <c r="Y2072" s="4"/>
      <c r="Z2072" s="4"/>
      <c r="AA2072" s="4">
        <v>2111.0</v>
      </c>
      <c r="AB2072" s="4" t="s">
        <v>13</v>
      </c>
      <c r="AC2072" s="4"/>
      <c r="AD2072" s="4"/>
      <c r="AE2072" s="4"/>
      <c r="AF2072" s="4"/>
      <c r="AG2072" s="4"/>
      <c r="AH2072" s="4"/>
      <c r="AI2072" s="4"/>
      <c r="AJ2072" s="4"/>
      <c r="AK2072" s="4"/>
      <c r="AL2072" s="4"/>
      <c r="AM2072" s="4"/>
      <c r="AN2072" s="4"/>
      <c r="AO2072" s="4"/>
      <c r="AP2072" s="4" t="str">
        <f>VLOOKUP(AA2073,[1]Trộn!AA2072:AB5064,2,FALSE)</f>
        <v>#ERROR!</v>
      </c>
      <c r="AQ2072" s="4"/>
      <c r="AR2072" s="4"/>
      <c r="AS2072" s="4"/>
      <c r="AT2072" s="4"/>
      <c r="AU2072" s="4"/>
      <c r="AV2072" s="4"/>
      <c r="AW2072" s="4"/>
      <c r="AX2072" s="4"/>
      <c r="AY2072" s="4"/>
      <c r="AZ2072" s="4"/>
      <c r="BA2072" s="4"/>
      <c r="BB2072" s="4"/>
      <c r="BC2072" s="4"/>
      <c r="BD2072" s="4"/>
      <c r="BE2072" s="4"/>
      <c r="BF2072" s="4"/>
      <c r="BG2072" s="4"/>
      <c r="BH2072" s="4"/>
      <c r="BI2072" s="4"/>
      <c r="BJ2072" s="4"/>
      <c r="BK2072" s="4"/>
      <c r="BL2072" s="4"/>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c r="CL2072" s="4"/>
      <c r="CM2072" s="4"/>
    </row>
    <row r="2073" ht="14.25" customHeight="1">
      <c r="A2073" s="1"/>
      <c r="B2073" s="3"/>
      <c r="C2073" s="4"/>
      <c r="D2073" s="4"/>
      <c r="E2073" s="4"/>
      <c r="F2073" s="4"/>
      <c r="G2073" s="4"/>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4"/>
      <c r="AH2073" s="4"/>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4"/>
      <c r="BH2073" s="4"/>
      <c r="BI2073" s="4"/>
      <c r="BJ2073" s="4"/>
      <c r="BK2073" s="4"/>
      <c r="BL2073" s="4"/>
      <c r="BM2073" s="4"/>
      <c r="BN2073" s="4"/>
      <c r="BO2073" s="4"/>
      <c r="BP2073" s="4"/>
      <c r="BQ2073" s="4"/>
      <c r="BR2073" s="4"/>
      <c r="BS2073" s="4"/>
      <c r="BT2073" s="4"/>
      <c r="BU2073" s="4"/>
      <c r="BV2073" s="4"/>
      <c r="BW2073" s="4"/>
      <c r="BX2073" s="4"/>
      <c r="BY2073" s="4"/>
      <c r="BZ2073" s="4"/>
      <c r="CA2073" s="4"/>
      <c r="CB2073" s="4"/>
      <c r="CC2073" s="4"/>
      <c r="CD2073" s="4"/>
      <c r="CE2073" s="4"/>
      <c r="CF2073" s="4"/>
      <c r="CG2073" s="4"/>
      <c r="CH2073" s="4"/>
      <c r="CI2073" s="4"/>
      <c r="CJ2073" s="4"/>
      <c r="CK2073" s="4"/>
      <c r="CL2073" s="4"/>
      <c r="CM2073" s="4"/>
    </row>
    <row r="2074" ht="14.25" customHeight="1">
      <c r="A2074" s="1" t="str">
        <f>SWITCH(B2074,"OK",IF(ISBLANK(R2074),IF(ISBLANK(P2074),"Giữ chỗ nhóm","Giữ chỗ"),"OK"),"Chưa làm",IF(P2074&lt;&gt;"","Giữ chỗ",""),0,IF(ISBLANK(R2074),"Thêm",""),"")</f>
        <v/>
      </c>
      <c r="B2074" s="3" t="str">
        <f>IF(Q2074&lt;&gt;"",0,IF(O2074="",IF(N2074="",,"Tự do chọn"),SWITCH(M2074,"KSTN",IF(LEFT(O2074,1)="A","OK","Sai lớp"),"CQ",IF(LEFT(O2074,1)="B","OK","Sai lớp"),"SIE",IF(LEFT(O2074,1)="C","OK","Sai lớp"),"VN",IF(LEFT(O2074,1)="D","OK","Sai lớp"),"VN-ICT",IF(LEFT(O2074,1)="D","OK","Sai lớp"),"Sai phân công")))</f>
        <v>Tự do chọn</v>
      </c>
      <c r="C2074" s="4" t="s">
        <v>9093</v>
      </c>
      <c r="D2074" s="4"/>
      <c r="E2074" s="4"/>
      <c r="F2074" s="4"/>
      <c r="G2074" s="4"/>
      <c r="H2074" s="4"/>
      <c r="I2074" s="4" t="s">
        <v>3580</v>
      </c>
      <c r="J2074" s="4" t="s">
        <v>8631</v>
      </c>
      <c r="K2074" s="4"/>
      <c r="L2074" s="4" t="s">
        <v>9093</v>
      </c>
      <c r="M2074" s="4" t="s">
        <v>101</v>
      </c>
      <c r="N2074" s="4" t="s">
        <v>8</v>
      </c>
      <c r="O2074" s="4"/>
      <c r="P2074" s="4"/>
      <c r="Q2074" s="4"/>
      <c r="R2074" s="4" t="s">
        <v>150</v>
      </c>
      <c r="S2074" s="4" t="s">
        <v>150</v>
      </c>
      <c r="T2074" s="4" t="s">
        <v>150</v>
      </c>
      <c r="U2074" s="4" t="s">
        <v>150</v>
      </c>
      <c r="V2074" s="4" t="s">
        <v>150</v>
      </c>
      <c r="W2074" s="4" t="s">
        <v>150</v>
      </c>
      <c r="X2074" s="4" t="s">
        <v>150</v>
      </c>
      <c r="Y2074" s="4"/>
      <c r="Z2074" s="4"/>
      <c r="AA2074" s="4">
        <v>2113.0</v>
      </c>
      <c r="AB2074" s="4" t="s">
        <v>13</v>
      </c>
      <c r="AC2074" s="4"/>
      <c r="AD2074" s="4"/>
      <c r="AE2074" s="4"/>
      <c r="AF2074" s="4"/>
      <c r="AG2074" s="4"/>
      <c r="AH2074" s="4"/>
      <c r="AI2074" s="4"/>
      <c r="AJ2074" s="4"/>
      <c r="AK2074" s="4"/>
      <c r="AL2074" s="4"/>
      <c r="AM2074" s="4"/>
      <c r="AN2074" s="4"/>
      <c r="AO2074" s="4"/>
      <c r="AP2074" s="4" t="str">
        <f>VLOOKUP(AA2075,[1]Trộn!AA2074:AB5066,2,FALSE)</f>
        <v>#ERROR!</v>
      </c>
      <c r="AQ2074" s="4"/>
      <c r="AR2074" s="4"/>
      <c r="AS2074" s="4"/>
      <c r="AT2074" s="4"/>
      <c r="AU2074" s="4"/>
      <c r="AV2074" s="4"/>
      <c r="AW2074" s="4"/>
      <c r="AX2074" s="4"/>
      <c r="AY2074" s="4"/>
      <c r="AZ2074" s="4"/>
      <c r="BA2074" s="4"/>
      <c r="BB2074" s="4"/>
      <c r="BC2074" s="4"/>
      <c r="BD2074" s="4"/>
      <c r="BE2074" s="4"/>
      <c r="BF2074" s="4"/>
      <c r="BG2074" s="4"/>
      <c r="BH2074" s="4"/>
      <c r="BI2074" s="4"/>
      <c r="BJ2074" s="4"/>
      <c r="BK2074" s="4"/>
      <c r="BL2074" s="4"/>
      <c r="BM2074" s="4"/>
      <c r="BN2074" s="4"/>
      <c r="BO2074" s="4"/>
      <c r="BP2074" s="4"/>
      <c r="BQ2074" s="4"/>
      <c r="BR2074" s="4"/>
      <c r="BS2074" s="4"/>
      <c r="BT2074" s="4"/>
      <c r="BU2074" s="4"/>
      <c r="BV2074" s="4"/>
      <c r="BW2074" s="4"/>
      <c r="BX2074" s="4"/>
      <c r="BY2074" s="4"/>
      <c r="BZ2074" s="4"/>
      <c r="CA2074" s="4"/>
      <c r="CB2074" s="4"/>
      <c r="CC2074" s="4"/>
      <c r="CD2074" s="4"/>
      <c r="CE2074" s="4"/>
      <c r="CF2074" s="4"/>
      <c r="CG2074" s="4"/>
      <c r="CH2074" s="4"/>
      <c r="CI2074" s="4"/>
      <c r="CJ2074" s="4"/>
      <c r="CK2074" s="4"/>
      <c r="CL2074" s="4"/>
      <c r="CM2074" s="4"/>
    </row>
    <row r="2075" ht="14.25" customHeight="1">
      <c r="A2075" s="1"/>
      <c r="B2075" s="3"/>
      <c r="C2075" s="4"/>
      <c r="D2075" s="4"/>
      <c r="E2075" s="4"/>
      <c r="F2075" s="4"/>
      <c r="G2075" s="4"/>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c r="BI2075" s="4"/>
      <c r="BJ2075" s="4"/>
      <c r="BK2075" s="4"/>
      <c r="BL2075" s="4"/>
      <c r="BM2075" s="4"/>
      <c r="BN2075" s="4"/>
      <c r="BO2075" s="4"/>
      <c r="BP2075" s="4"/>
      <c r="BQ2075" s="4"/>
      <c r="BR2075" s="4"/>
      <c r="BS2075" s="4"/>
      <c r="BT2075" s="4"/>
      <c r="BU2075" s="4"/>
      <c r="BV2075" s="4"/>
      <c r="BW2075" s="4"/>
      <c r="BX2075" s="4"/>
      <c r="BY2075" s="4"/>
      <c r="BZ2075" s="4"/>
      <c r="CA2075" s="4"/>
      <c r="CB2075" s="4"/>
      <c r="CC2075" s="4"/>
      <c r="CD2075" s="4"/>
      <c r="CE2075" s="4"/>
      <c r="CF2075" s="4"/>
      <c r="CG2075" s="4"/>
      <c r="CH2075" s="4"/>
      <c r="CI2075" s="4"/>
      <c r="CJ2075" s="4"/>
      <c r="CK2075" s="4"/>
      <c r="CL2075" s="4"/>
      <c r="CM2075" s="4"/>
    </row>
    <row r="2076" ht="14.25" customHeight="1">
      <c r="A2076" s="1" t="str">
        <f>SWITCH(B2076,"OK",IF(ISBLANK(R2076),IF(ISBLANK(P2076),"Giữ chỗ nhóm","Giữ chỗ"),"OK"),"Chưa làm",IF(P2076&lt;&gt;"","Giữ chỗ",""),0,IF(ISBLANK(R2076),"Thêm",""),"")</f>
        <v/>
      </c>
      <c r="B2076" s="3" t="str">
        <f>IF(Q2076&lt;&gt;"",0,IF(O2076="",IF(N2076="",,"Tự do chọn"),SWITCH(M2076,"KSTN",IF(LEFT(O2076,1)="A","OK","Sai lớp"),"CQ",IF(LEFT(O2076,1)="B","OK","Sai lớp"),"SIE",IF(LEFT(O2076,1)="C","OK","Sai lớp"),"VN",IF(LEFT(O2076,1)="D","OK","Sai lớp"),"VN-ICT",IF(LEFT(O2076,1)="D","OK","Sai lớp"),"Sai phân công")))</f>
        <v>Tự do chọn</v>
      </c>
      <c r="C2076" s="4" t="s">
        <v>9094</v>
      </c>
      <c r="D2076" s="4"/>
      <c r="E2076" s="4"/>
      <c r="F2076" s="4"/>
      <c r="G2076" s="4"/>
      <c r="H2076" s="4"/>
      <c r="I2076" s="4"/>
      <c r="J2076" s="4" t="s">
        <v>8631</v>
      </c>
      <c r="K2076" s="4"/>
      <c r="L2076" s="4" t="s">
        <v>9094</v>
      </c>
      <c r="M2076" s="4" t="s">
        <v>101</v>
      </c>
      <c r="N2076" s="4" t="s">
        <v>8</v>
      </c>
      <c r="O2076" s="4"/>
      <c r="P2076" s="4"/>
      <c r="Q2076" s="4"/>
      <c r="R2076" s="4" t="s">
        <v>150</v>
      </c>
      <c r="S2076" s="4" t="s">
        <v>150</v>
      </c>
      <c r="T2076" s="4" t="s">
        <v>150</v>
      </c>
      <c r="U2076" s="4" t="s">
        <v>150</v>
      </c>
      <c r="V2076" s="4" t="s">
        <v>150</v>
      </c>
      <c r="W2076" s="4" t="s">
        <v>150</v>
      </c>
      <c r="X2076" s="4" t="s">
        <v>150</v>
      </c>
      <c r="Y2076" s="4"/>
      <c r="Z2076" s="4"/>
      <c r="AA2076" s="4">
        <v>2115.0</v>
      </c>
      <c r="AB2076" s="4" t="s">
        <v>13</v>
      </c>
      <c r="AC2076" s="4"/>
      <c r="AD2076" s="4"/>
      <c r="AE2076" s="4"/>
      <c r="AF2076" s="4"/>
      <c r="AG2076" s="4"/>
      <c r="AH2076" s="4"/>
      <c r="AI2076" s="4"/>
      <c r="AJ2076" s="4"/>
      <c r="AK2076" s="4"/>
      <c r="AL2076" s="4"/>
      <c r="AM2076" s="4"/>
      <c r="AN2076" s="4"/>
      <c r="AO2076" s="4"/>
      <c r="AP2076" s="4" t="str">
        <f>VLOOKUP(AA2077,[1]Trộn!AA2076:AB5068,2,FALSE)</f>
        <v>#ERROR!</v>
      </c>
      <c r="AQ2076" s="4"/>
      <c r="AR2076" s="4"/>
      <c r="AS2076" s="4"/>
      <c r="AT2076" s="4"/>
      <c r="AU2076" s="4"/>
      <c r="AV2076" s="4"/>
      <c r="AW2076" s="4"/>
      <c r="AX2076" s="4"/>
      <c r="AY2076" s="4"/>
      <c r="AZ2076" s="4"/>
      <c r="BA2076" s="4"/>
      <c r="BB2076" s="4"/>
      <c r="BC2076" s="4"/>
      <c r="BD2076" s="4"/>
      <c r="BE2076" s="4"/>
      <c r="BF2076" s="4"/>
      <c r="BG2076" s="4"/>
      <c r="BH2076" s="4"/>
      <c r="BI2076" s="4"/>
      <c r="BJ2076" s="4"/>
      <c r="BK2076" s="4"/>
      <c r="BL2076" s="4"/>
      <c r="BM2076" s="4"/>
      <c r="BN2076" s="4"/>
      <c r="BO2076" s="4"/>
      <c r="BP2076" s="4"/>
      <c r="BQ2076" s="4"/>
      <c r="BR2076" s="4"/>
      <c r="BS2076" s="4"/>
      <c r="BT2076" s="4"/>
      <c r="BU2076" s="4"/>
      <c r="BV2076" s="4"/>
      <c r="BW2076" s="4"/>
      <c r="BX2076" s="4"/>
      <c r="BY2076" s="4"/>
      <c r="BZ2076" s="4"/>
      <c r="CA2076" s="4"/>
      <c r="CB2076" s="4"/>
      <c r="CC2076" s="4"/>
      <c r="CD2076" s="4"/>
      <c r="CE2076" s="4"/>
      <c r="CF2076" s="4"/>
      <c r="CG2076" s="4"/>
      <c r="CH2076" s="4"/>
      <c r="CI2076" s="4"/>
      <c r="CJ2076" s="4"/>
      <c r="CK2076" s="4"/>
      <c r="CL2076" s="4"/>
      <c r="CM2076" s="4"/>
    </row>
    <row r="2077" ht="14.25" customHeight="1">
      <c r="A2077" s="1"/>
      <c r="B2077" s="3"/>
      <c r="C2077" s="4"/>
      <c r="D2077" s="4"/>
      <c r="E2077" s="4"/>
      <c r="F2077" s="4"/>
      <c r="G2077" s="4"/>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4"/>
      <c r="AH2077" s="4"/>
      <c r="AI2077" s="4"/>
      <c r="AJ2077" s="4"/>
      <c r="AK2077" s="4"/>
      <c r="AL2077" s="4"/>
      <c r="AM2077" s="4"/>
      <c r="AN2077" s="4"/>
      <c r="AO2077" s="4"/>
      <c r="AP2077" s="4"/>
      <c r="AQ2077" s="4"/>
      <c r="AR2077" s="4"/>
      <c r="AS2077" s="4"/>
      <c r="AT2077" s="4"/>
      <c r="AU2077" s="4"/>
      <c r="AV2077" s="4"/>
      <c r="AW2077" s="4"/>
      <c r="AX2077" s="4"/>
      <c r="AY2077" s="4"/>
      <c r="AZ2077" s="4"/>
      <c r="BA2077" s="4"/>
      <c r="BB2077" s="4"/>
      <c r="BC2077" s="4"/>
      <c r="BD2077" s="4"/>
      <c r="BE2077" s="4"/>
      <c r="BF2077" s="4"/>
      <c r="BG2077" s="4"/>
      <c r="BH2077" s="4"/>
      <c r="BI2077" s="4"/>
      <c r="BJ2077" s="4"/>
      <c r="BK2077" s="4"/>
      <c r="BL2077" s="4"/>
      <c r="BM2077" s="4"/>
      <c r="BN2077" s="4"/>
      <c r="BO2077" s="4"/>
      <c r="BP2077" s="4"/>
      <c r="BQ2077" s="4"/>
      <c r="BR2077" s="4"/>
      <c r="BS2077" s="4"/>
      <c r="BT2077" s="4"/>
      <c r="BU2077" s="4"/>
      <c r="BV2077" s="4"/>
      <c r="BW2077" s="4"/>
      <c r="BX2077" s="4"/>
      <c r="BY2077" s="4"/>
      <c r="BZ2077" s="4"/>
      <c r="CA2077" s="4"/>
      <c r="CB2077" s="4"/>
      <c r="CC2077" s="4"/>
      <c r="CD2077" s="4"/>
      <c r="CE2077" s="4"/>
      <c r="CF2077" s="4"/>
      <c r="CG2077" s="4"/>
      <c r="CH2077" s="4"/>
      <c r="CI2077" s="4"/>
      <c r="CJ2077" s="4"/>
      <c r="CK2077" s="4"/>
      <c r="CL2077" s="4"/>
      <c r="CM2077" s="4"/>
    </row>
    <row r="2078" ht="14.25" customHeight="1">
      <c r="A2078" s="1" t="str">
        <f t="shared" ref="A2078:A2079" si="366">SWITCH(B2078,"OK",IF(ISBLANK(R2078),IF(ISBLANK(P2078),"Giữ chỗ nhóm","Giữ chỗ"),"OK"),"Chưa làm",IF(P2078&lt;&gt;"","Giữ chỗ",""),0,IF(ISBLANK(R2078),"Thêm",""),"")</f>
        <v/>
      </c>
      <c r="B2078" s="3">
        <f t="shared" ref="B2078:B2079" si="367">IF(Q2078&lt;&gt;"",0,IF(O2078="",IF(N2078="",,"Tự do chọn"),SWITCH(M2078,"KSTN",IF(LEFT(O2078,1)="A","OK","Sai lớp"),"CQ",IF(LEFT(O2078,1)="B","OK","Sai lớp"),"SIE",IF(LEFT(O2078,1)="C","OK","Sai lớp"),"VN",IF(LEFT(O2078,1)="D","OK","Sai lớp"),"VN-ICT",IF(LEFT(O2078,1)="D","OK","Sai lớp"),"Sai phân công")))</f>
        <v>0</v>
      </c>
      <c r="C2078" s="4" t="s">
        <v>9094</v>
      </c>
      <c r="D2078" s="4"/>
      <c r="E2078" s="4"/>
      <c r="F2078" s="4"/>
      <c r="G2078" s="4"/>
      <c r="H2078" s="4"/>
      <c r="I2078" s="4"/>
      <c r="J2078" s="4"/>
      <c r="K2078" s="4"/>
      <c r="L2078" s="4" t="s">
        <v>9094</v>
      </c>
      <c r="M2078" s="4"/>
      <c r="N2078" s="4"/>
      <c r="O2078" s="4"/>
      <c r="P2078" s="4"/>
      <c r="Q2078" s="4" t="s">
        <v>144</v>
      </c>
      <c r="R2078" s="4" t="s">
        <v>9095</v>
      </c>
      <c r="S2078" s="4" t="s">
        <v>9096</v>
      </c>
      <c r="T2078" s="4" t="s">
        <v>9097</v>
      </c>
      <c r="U2078" s="4" t="s">
        <v>9098</v>
      </c>
      <c r="V2078" s="4" t="s">
        <v>1752</v>
      </c>
      <c r="W2078" s="4" t="s">
        <v>150</v>
      </c>
      <c r="X2078" s="4" t="s">
        <v>171</v>
      </c>
      <c r="Y2078" s="4"/>
      <c r="Z2078" s="4" t="s">
        <v>4375</v>
      </c>
      <c r="AA2078" s="4">
        <v>2117.0</v>
      </c>
      <c r="AB2078" s="4" t="s">
        <v>101</v>
      </c>
      <c r="AC2078" s="4"/>
      <c r="AD2078" s="4"/>
      <c r="AE2078" s="4"/>
      <c r="AF2078" s="4"/>
      <c r="AG2078" s="4"/>
      <c r="AH2078" s="4"/>
      <c r="AI2078" s="4"/>
      <c r="AJ2078" s="4"/>
      <c r="AK2078" s="4"/>
      <c r="AL2078" s="4"/>
      <c r="AM2078" s="4"/>
      <c r="AN2078" s="4"/>
      <c r="AO2078" s="4"/>
      <c r="AP2078" s="4" t="str">
        <f>VLOOKUP(AA2079,[1]Trộn!AA2078:AB5070,2,FALSE)</f>
        <v>#ERROR!</v>
      </c>
      <c r="AQ2078" s="4"/>
      <c r="AR2078" s="4"/>
      <c r="AS2078" s="4"/>
      <c r="AT2078" s="4"/>
      <c r="AU2078" s="4"/>
      <c r="AV2078" s="4"/>
      <c r="AW2078" s="4"/>
      <c r="AX2078" s="4"/>
      <c r="AY2078" s="4"/>
      <c r="AZ2078" s="4"/>
      <c r="BA2078" s="4"/>
      <c r="BB2078" s="4"/>
      <c r="BC2078" s="4"/>
      <c r="BD2078" s="4"/>
      <c r="BE2078" s="4"/>
      <c r="BF2078" s="4"/>
      <c r="BG2078" s="4"/>
      <c r="BH2078" s="4"/>
      <c r="BI2078" s="4"/>
      <c r="BJ2078" s="4"/>
      <c r="BK2078" s="4"/>
      <c r="BL2078" s="4"/>
      <c r="BM2078" s="4"/>
      <c r="BN2078" s="4"/>
      <c r="BO2078" s="4"/>
      <c r="BP2078" s="4"/>
      <c r="BQ2078" s="4"/>
      <c r="BR2078" s="4"/>
      <c r="BS2078" s="4"/>
      <c r="BT2078" s="4"/>
      <c r="BU2078" s="4"/>
      <c r="BV2078" s="4"/>
      <c r="BW2078" s="4"/>
      <c r="BX2078" s="4"/>
      <c r="BY2078" s="4"/>
      <c r="BZ2078" s="4"/>
      <c r="CA2078" s="4"/>
      <c r="CB2078" s="4"/>
      <c r="CC2078" s="4"/>
      <c r="CD2078" s="4"/>
      <c r="CE2078" s="4"/>
      <c r="CF2078" s="4"/>
      <c r="CG2078" s="4"/>
      <c r="CH2078" s="4"/>
      <c r="CI2078" s="4"/>
      <c r="CJ2078" s="4"/>
      <c r="CK2078" s="4"/>
      <c r="CL2078" s="4"/>
      <c r="CM2078" s="4"/>
    </row>
    <row r="2079" ht="14.25" customHeight="1">
      <c r="A2079" s="1" t="str">
        <f t="shared" si="366"/>
        <v>OK</v>
      </c>
      <c r="B2079" s="3" t="str">
        <f t="shared" si="367"/>
        <v>OK</v>
      </c>
      <c r="C2079" s="4" t="s">
        <v>9099</v>
      </c>
      <c r="D2079" s="4"/>
      <c r="E2079" s="4"/>
      <c r="F2079" s="4"/>
      <c r="G2079" s="4"/>
      <c r="H2079" s="4"/>
      <c r="I2079" s="4"/>
      <c r="J2079" s="4" t="s">
        <v>8631</v>
      </c>
      <c r="K2079" s="4"/>
      <c r="L2079" s="4" t="s">
        <v>9099</v>
      </c>
      <c r="M2079" s="4" t="s">
        <v>101</v>
      </c>
      <c r="N2079" s="4" t="s">
        <v>8</v>
      </c>
      <c r="O2079" s="4" t="s">
        <v>102</v>
      </c>
      <c r="P2079" s="4" t="s">
        <v>3396</v>
      </c>
      <c r="Q2079" s="4"/>
      <c r="R2079" s="4" t="s">
        <v>9100</v>
      </c>
      <c r="S2079" s="4" t="s">
        <v>5121</v>
      </c>
      <c r="T2079" s="4" t="s">
        <v>7896</v>
      </c>
      <c r="U2079" s="4" t="s">
        <v>9101</v>
      </c>
      <c r="V2079" s="4" t="s">
        <v>148</v>
      </c>
      <c r="W2079" s="4" t="s">
        <v>9102</v>
      </c>
      <c r="X2079" s="4" t="s">
        <v>8082</v>
      </c>
      <c r="Y2079" s="4" t="s">
        <v>9103</v>
      </c>
      <c r="Z2079" s="4"/>
      <c r="AA2079" s="4">
        <v>2118.0</v>
      </c>
      <c r="AB2079" s="4" t="s">
        <v>13</v>
      </c>
      <c r="AC2079" s="4"/>
      <c r="AD2079" s="4"/>
      <c r="AE2079" s="4"/>
      <c r="AF2079" s="4"/>
      <c r="AG2079" s="4"/>
      <c r="AH2079" s="4"/>
      <c r="AI2079" s="4"/>
      <c r="AJ2079" s="4"/>
      <c r="AK2079" s="4"/>
      <c r="AL2079" s="4"/>
      <c r="AM2079" s="4"/>
      <c r="AN2079" s="4"/>
      <c r="AO2079" s="4"/>
      <c r="AP2079" s="4" t="str">
        <f>VLOOKUP(AA2080,[1]Trộn!AA2079:AB5071,2,FALSE)</f>
        <v>#ERROR!</v>
      </c>
      <c r="AQ2079" s="4"/>
      <c r="AR2079" s="4"/>
      <c r="AS2079" s="4"/>
      <c r="AT2079" s="4"/>
      <c r="AU2079" s="4"/>
      <c r="AV2079" s="4"/>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row>
    <row r="2080" ht="14.25" customHeight="1">
      <c r="A2080" s="1"/>
      <c r="B2080" s="3"/>
      <c r="C2080" s="4"/>
      <c r="D2080" s="4"/>
      <c r="E2080" s="4"/>
      <c r="F2080" s="4"/>
      <c r="G2080" s="4"/>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c r="CL2080" s="4"/>
      <c r="CM2080" s="4"/>
    </row>
    <row r="2081" ht="14.25" customHeight="1">
      <c r="A2081" s="1" t="str">
        <f>SWITCH(B2081,"OK",IF(ISBLANK(R2081),IF(ISBLANK(P2081),"Giữ chỗ nhóm","Giữ chỗ"),"OK"),"Chưa làm",IF(P2081&lt;&gt;"","Giữ chỗ",""),0,IF(ISBLANK(R2081),"Thêm",""),"")</f>
        <v/>
      </c>
      <c r="B2081" s="3" t="str">
        <f>IF(Q2081&lt;&gt;"",0,IF(O2081="",IF(N2081="",,"Tự do chọn"),SWITCH(M2081,"KSTN",IF(LEFT(O2081,1)="A","OK","Sai lớp"),"CQ",IF(LEFT(O2081,1)="B","OK","Sai lớp"),"SIE",IF(LEFT(O2081,1)="C","OK","Sai lớp"),"VN",IF(LEFT(O2081,1)="D","OK","Sai lớp"),"VN-ICT",IF(LEFT(O2081,1)="D","OK","Sai lớp"),"Sai phân công")))</f>
        <v>Tự do chọn</v>
      </c>
      <c r="C2081" s="4" t="s">
        <v>9104</v>
      </c>
      <c r="D2081" s="4"/>
      <c r="E2081" s="4"/>
      <c r="F2081" s="4"/>
      <c r="G2081" s="4"/>
      <c r="H2081" s="4"/>
      <c r="I2081" s="4"/>
      <c r="J2081" s="4" t="s">
        <v>8631</v>
      </c>
      <c r="K2081" s="4"/>
      <c r="L2081" s="4" t="s">
        <v>9104</v>
      </c>
      <c r="M2081" s="4" t="s">
        <v>101</v>
      </c>
      <c r="N2081" s="4" t="s">
        <v>8</v>
      </c>
      <c r="O2081" s="4"/>
      <c r="P2081" s="4"/>
      <c r="Q2081" s="4"/>
      <c r="R2081" s="4" t="s">
        <v>150</v>
      </c>
      <c r="S2081" s="4" t="s">
        <v>150</v>
      </c>
      <c r="T2081" s="4" t="s">
        <v>150</v>
      </c>
      <c r="U2081" s="4" t="s">
        <v>150</v>
      </c>
      <c r="V2081" s="4" t="s">
        <v>150</v>
      </c>
      <c r="W2081" s="4" t="s">
        <v>150</v>
      </c>
      <c r="X2081" s="4" t="s">
        <v>150</v>
      </c>
      <c r="Y2081" s="4"/>
      <c r="Z2081" s="4"/>
      <c r="AA2081" s="4">
        <v>2120.0</v>
      </c>
      <c r="AB2081" s="4" t="s">
        <v>13</v>
      </c>
      <c r="AC2081" s="4"/>
      <c r="AD2081" s="4"/>
      <c r="AE2081" s="4"/>
      <c r="AF2081" s="4"/>
      <c r="AG2081" s="4"/>
      <c r="AH2081" s="4"/>
      <c r="AI2081" s="4"/>
      <c r="AJ2081" s="4"/>
      <c r="AK2081" s="4"/>
      <c r="AL2081" s="4"/>
      <c r="AM2081" s="4"/>
      <c r="AN2081" s="4"/>
      <c r="AO2081" s="4"/>
      <c r="AP2081" s="4" t="str">
        <f>VLOOKUP(AA2082,[1]Trộn!AA2081:AB5073,2,FALSE)</f>
        <v>#ERROR!</v>
      </c>
      <c r="AQ2081" s="4"/>
      <c r="AR2081" s="4"/>
      <c r="AS2081" s="4"/>
      <c r="AT2081" s="4"/>
      <c r="AU2081" s="4"/>
      <c r="AV2081" s="4"/>
      <c r="AW2081" s="4"/>
      <c r="AX2081" s="4"/>
      <c r="AY2081" s="4"/>
      <c r="AZ2081" s="4"/>
      <c r="BA2081" s="4"/>
      <c r="BB2081" s="4"/>
      <c r="BC2081" s="4"/>
      <c r="BD2081" s="4"/>
      <c r="BE2081" s="4"/>
      <c r="BF2081" s="4"/>
      <c r="BG2081" s="4"/>
      <c r="BH2081" s="4"/>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c r="CL2081" s="4"/>
      <c r="CM2081" s="4"/>
    </row>
    <row r="2082" ht="14.25" customHeight="1">
      <c r="A2082" s="1"/>
      <c r="B2082" s="3"/>
      <c r="C2082" s="4"/>
      <c r="D2082" s="4"/>
      <c r="E2082" s="4"/>
      <c r="F2082" s="4"/>
      <c r="G2082" s="4"/>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c r="BE2082" s="4"/>
      <c r="BF2082" s="4"/>
      <c r="BG2082" s="4"/>
      <c r="BH2082" s="4"/>
      <c r="BI2082" s="4"/>
      <c r="BJ2082" s="4"/>
      <c r="BK2082" s="4"/>
      <c r="BL2082" s="4"/>
      <c r="BM2082" s="4"/>
      <c r="BN2082" s="4"/>
      <c r="BO2082" s="4"/>
      <c r="BP2082" s="4"/>
      <c r="BQ2082" s="4"/>
      <c r="BR2082" s="4"/>
      <c r="BS2082" s="4"/>
      <c r="BT2082" s="4"/>
      <c r="BU2082" s="4"/>
      <c r="BV2082" s="4"/>
      <c r="BW2082" s="4"/>
      <c r="BX2082" s="4"/>
      <c r="BY2082" s="4"/>
      <c r="BZ2082" s="4"/>
      <c r="CA2082" s="4"/>
      <c r="CB2082" s="4"/>
      <c r="CC2082" s="4"/>
      <c r="CD2082" s="4"/>
      <c r="CE2082" s="4"/>
      <c r="CF2082" s="4"/>
      <c r="CG2082" s="4"/>
      <c r="CH2082" s="4"/>
      <c r="CI2082" s="4"/>
      <c r="CJ2082" s="4"/>
      <c r="CK2082" s="4"/>
      <c r="CL2082" s="4"/>
      <c r="CM2082" s="4"/>
    </row>
    <row r="2083" ht="14.25" customHeight="1">
      <c r="A2083" s="1" t="str">
        <f>SWITCH(B2083,"OK",IF(ISBLANK(R2083),IF(ISBLANK(P2083),"Giữ chỗ nhóm","Giữ chỗ"),"OK"),"Chưa làm",IF(P2083&lt;&gt;"","Giữ chỗ",""),0,IF(ISBLANK(R2083),"Thêm",""),"")</f>
        <v/>
      </c>
      <c r="B2083" s="3" t="str">
        <f>IF(Q2083&lt;&gt;"",0,IF(O2083="",IF(N2083="",,"Tự do chọn"),SWITCH(M2083,"KSTN",IF(LEFT(O2083,1)="A","OK","Sai lớp"),"CQ",IF(LEFT(O2083,1)="B","OK","Sai lớp"),"SIE",IF(LEFT(O2083,1)="C","OK","Sai lớp"),"VN",IF(LEFT(O2083,1)="D","OK","Sai lớp"),"VN-ICT",IF(LEFT(O2083,1)="D","OK","Sai lớp"),"Sai phân công")))</f>
        <v>Tự do chọn</v>
      </c>
      <c r="C2083" s="4" t="s">
        <v>9105</v>
      </c>
      <c r="D2083" s="4"/>
      <c r="E2083" s="4"/>
      <c r="F2083" s="4"/>
      <c r="G2083" s="4"/>
      <c r="H2083" s="4"/>
      <c r="I2083" s="4"/>
      <c r="J2083" s="4" t="s">
        <v>8631</v>
      </c>
      <c r="K2083" s="4"/>
      <c r="L2083" s="4" t="s">
        <v>9105</v>
      </c>
      <c r="M2083" s="4" t="s">
        <v>101</v>
      </c>
      <c r="N2083" s="4" t="s">
        <v>8</v>
      </c>
      <c r="O2083" s="4"/>
      <c r="P2083" s="4"/>
      <c r="Q2083" s="4"/>
      <c r="R2083" s="4" t="s">
        <v>150</v>
      </c>
      <c r="S2083" s="4" t="s">
        <v>150</v>
      </c>
      <c r="T2083" s="4" t="s">
        <v>150</v>
      </c>
      <c r="U2083" s="4" t="s">
        <v>150</v>
      </c>
      <c r="V2083" s="4" t="s">
        <v>150</v>
      </c>
      <c r="W2083" s="4" t="s">
        <v>150</v>
      </c>
      <c r="X2083" s="4" t="s">
        <v>150</v>
      </c>
      <c r="Y2083" s="4"/>
      <c r="Z2083" s="4"/>
      <c r="AA2083" s="4">
        <v>2122.0</v>
      </c>
      <c r="AB2083" s="4" t="s">
        <v>13</v>
      </c>
      <c r="AC2083" s="4"/>
      <c r="AD2083" s="4"/>
      <c r="AE2083" s="4"/>
      <c r="AF2083" s="4"/>
      <c r="AG2083" s="4"/>
      <c r="AH2083" s="4"/>
      <c r="AI2083" s="4"/>
      <c r="AJ2083" s="4"/>
      <c r="AK2083" s="4"/>
      <c r="AL2083" s="4"/>
      <c r="AM2083" s="4"/>
      <c r="AN2083" s="4"/>
      <c r="AO2083" s="4"/>
      <c r="AP2083" s="4" t="str">
        <f>VLOOKUP(AA2084,[1]Trộn!AA2083:AB5075,2,FALSE)</f>
        <v>#ERROR!</v>
      </c>
      <c r="AQ2083" s="4"/>
      <c r="AR2083" s="4"/>
      <c r="AS2083" s="4"/>
      <c r="AT2083" s="4"/>
      <c r="AU2083" s="4"/>
      <c r="AV2083" s="4"/>
      <c r="AW2083" s="4"/>
      <c r="AX2083" s="4"/>
      <c r="AY2083" s="4"/>
      <c r="AZ2083" s="4"/>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c r="CL2083" s="4"/>
      <c r="CM2083" s="4"/>
    </row>
    <row r="2084" ht="14.25" customHeight="1">
      <c r="A2084" s="1"/>
      <c r="B2084" s="3"/>
      <c r="C2084" s="4"/>
      <c r="D2084" s="4"/>
      <c r="E2084" s="4"/>
      <c r="F2084" s="4"/>
      <c r="G2084" s="4"/>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4"/>
      <c r="AH2084" s="4"/>
      <c r="AI2084" s="4"/>
      <c r="AJ2084" s="4"/>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c r="BI2084" s="4"/>
      <c r="BJ2084" s="4"/>
      <c r="BK2084" s="4"/>
      <c r="BL2084" s="4"/>
      <c r="BM2084" s="4"/>
      <c r="BN2084" s="4"/>
      <c r="BO2084" s="4"/>
      <c r="BP2084" s="4"/>
      <c r="BQ2084" s="4"/>
      <c r="BR2084" s="4"/>
      <c r="BS2084" s="4"/>
      <c r="BT2084" s="4"/>
      <c r="BU2084" s="4"/>
      <c r="BV2084" s="4"/>
      <c r="BW2084" s="4"/>
      <c r="BX2084" s="4"/>
      <c r="BY2084" s="4"/>
      <c r="BZ2084" s="4"/>
      <c r="CA2084" s="4"/>
      <c r="CB2084" s="4"/>
      <c r="CC2084" s="4"/>
      <c r="CD2084" s="4"/>
      <c r="CE2084" s="4"/>
      <c r="CF2084" s="4"/>
      <c r="CG2084" s="4"/>
      <c r="CH2084" s="4"/>
      <c r="CI2084" s="4"/>
      <c r="CJ2084" s="4"/>
      <c r="CK2084" s="4"/>
      <c r="CL2084" s="4"/>
      <c r="CM2084" s="4"/>
    </row>
    <row r="2085" ht="14.25" customHeight="1">
      <c r="A2085" s="1" t="str">
        <f>SWITCH(B2085,"OK",IF(ISBLANK(R2085),IF(ISBLANK(P2085),"Giữ chỗ nhóm","Giữ chỗ"),"OK"),"Chưa làm",IF(P2085&lt;&gt;"","Giữ chỗ",""),0,IF(ISBLANK(R2085),"Thêm",""),"")</f>
        <v/>
      </c>
      <c r="B2085" s="3" t="str">
        <f>IF(Q2085&lt;&gt;"",0,IF(O2085="",IF(N2085="",,"Tự do chọn"),SWITCH(M2085,"KSTN",IF(LEFT(O2085,1)="A","OK","Sai lớp"),"CQ",IF(LEFT(O2085,1)="B","OK","Sai lớp"),"SIE",IF(LEFT(O2085,1)="C","OK","Sai lớp"),"VN",IF(LEFT(O2085,1)="D","OK","Sai lớp"),"VN-ICT",IF(LEFT(O2085,1)="D","OK","Sai lớp"),"Sai phân công")))</f>
        <v>Tự do chọn</v>
      </c>
      <c r="C2085" s="4" t="s">
        <v>9109</v>
      </c>
      <c r="D2085" s="4"/>
      <c r="E2085" s="4"/>
      <c r="F2085" s="4"/>
      <c r="G2085" s="4"/>
      <c r="H2085" s="4"/>
      <c r="I2085" s="4"/>
      <c r="J2085" s="4" t="s">
        <v>8631</v>
      </c>
      <c r="K2085" s="4"/>
      <c r="L2085" s="4" t="s">
        <v>9109</v>
      </c>
      <c r="M2085" s="4" t="s">
        <v>48</v>
      </c>
      <c r="N2085" s="4" t="s">
        <v>8</v>
      </c>
      <c r="O2085" s="4"/>
      <c r="P2085" s="4"/>
      <c r="Q2085" s="4"/>
      <c r="R2085" s="4" t="s">
        <v>150</v>
      </c>
      <c r="S2085" s="4" t="s">
        <v>150</v>
      </c>
      <c r="T2085" s="4" t="s">
        <v>150</v>
      </c>
      <c r="U2085" s="4" t="s">
        <v>150</v>
      </c>
      <c r="V2085" s="4" t="s">
        <v>150</v>
      </c>
      <c r="W2085" s="4" t="s">
        <v>150</v>
      </c>
      <c r="X2085" s="4" t="s">
        <v>150</v>
      </c>
      <c r="Y2085" s="4"/>
      <c r="Z2085" s="4"/>
      <c r="AA2085" s="4">
        <v>2124.0</v>
      </c>
      <c r="AB2085" s="4" t="s">
        <v>48</v>
      </c>
      <c r="AC2085" s="4"/>
      <c r="AD2085" s="4"/>
      <c r="AE2085" s="4"/>
      <c r="AF2085" s="4"/>
      <c r="AG2085" s="4"/>
      <c r="AH2085" s="4"/>
      <c r="AI2085" s="4"/>
      <c r="AJ2085" s="4"/>
      <c r="AK2085" s="4"/>
      <c r="AL2085" s="4"/>
      <c r="AM2085" s="4"/>
      <c r="AN2085" s="4"/>
      <c r="AO2085" s="4"/>
      <c r="AP2085" s="4" t="str">
        <f>VLOOKUP(AA2086,[1]Trộn!AA2085:AB5077,2,FALSE)</f>
        <v>#ERROR!</v>
      </c>
      <c r="AQ2085" s="4"/>
      <c r="AR2085" s="4"/>
      <c r="AS2085" s="4"/>
      <c r="AT2085" s="4"/>
      <c r="AU2085" s="4"/>
      <c r="AV2085" s="4"/>
      <c r="AW2085" s="4"/>
      <c r="AX2085" s="4"/>
      <c r="AY2085" s="4"/>
      <c r="AZ2085" s="4"/>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c r="CL2085" s="4"/>
      <c r="CM2085" s="4"/>
    </row>
    <row r="2086" ht="14.25" customHeight="1">
      <c r="A2086" s="1"/>
      <c r="B2086" s="3"/>
      <c r="C2086" s="4"/>
      <c r="D2086" s="4"/>
      <c r="E2086" s="4"/>
      <c r="F2086" s="4"/>
      <c r="G2086" s="4"/>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c r="BI2086" s="4"/>
      <c r="BJ2086" s="4"/>
      <c r="BK2086" s="4"/>
      <c r="BL2086" s="4"/>
      <c r="BM2086" s="4"/>
      <c r="BN2086" s="4"/>
      <c r="BO2086" s="4"/>
      <c r="BP2086" s="4"/>
      <c r="BQ2086" s="4"/>
      <c r="BR2086" s="4"/>
      <c r="BS2086" s="4"/>
      <c r="BT2086" s="4"/>
      <c r="BU2086" s="4"/>
      <c r="BV2086" s="4"/>
      <c r="BW2086" s="4"/>
      <c r="BX2086" s="4"/>
      <c r="BY2086" s="4"/>
      <c r="BZ2086" s="4"/>
      <c r="CA2086" s="4"/>
      <c r="CB2086" s="4"/>
      <c r="CC2086" s="4"/>
      <c r="CD2086" s="4"/>
      <c r="CE2086" s="4"/>
      <c r="CF2086" s="4"/>
      <c r="CG2086" s="4"/>
      <c r="CH2086" s="4"/>
      <c r="CI2086" s="4"/>
      <c r="CJ2086" s="4"/>
      <c r="CK2086" s="4"/>
      <c r="CL2086" s="4"/>
      <c r="CM2086" s="4"/>
    </row>
    <row r="2087" ht="14.25" customHeight="1">
      <c r="A2087" s="1" t="str">
        <f>SWITCH(B2087,"OK",IF(ISBLANK(R2087),IF(ISBLANK(P2087),"Giữ chỗ nhóm","Giữ chỗ"),"OK"),"Chưa làm",IF(P2087&lt;&gt;"","Giữ chỗ",""),0,IF(ISBLANK(R2087),"Thêm",""),"")</f>
        <v/>
      </c>
      <c r="B2087" s="3" t="str">
        <f>IF(Q2087&lt;&gt;"",0,IF(O2087="",IF(N2087="",,"Tự do chọn"),SWITCH(M2087,"KSTN",IF(LEFT(O2087,1)="A","OK","Sai lớp"),"CQ",IF(LEFT(O2087,1)="B","OK","Sai lớp"),"SIE",IF(LEFT(O2087,1)="C","OK","Sai lớp"),"VN",IF(LEFT(O2087,1)="D","OK","Sai lớp"),"VN-ICT",IF(LEFT(O2087,1)="D","OK","Sai lớp"),"Sai phân công")))</f>
        <v>Tự do chọn</v>
      </c>
      <c r="C2087" s="4" t="s">
        <v>9111</v>
      </c>
      <c r="D2087" s="4"/>
      <c r="E2087" s="4"/>
      <c r="F2087" s="4"/>
      <c r="G2087" s="4"/>
      <c r="H2087" s="4"/>
      <c r="I2087" s="4" t="s">
        <v>3580</v>
      </c>
      <c r="J2087" s="4" t="s">
        <v>8631</v>
      </c>
      <c r="K2087" s="4"/>
      <c r="L2087" s="4" t="s">
        <v>9111</v>
      </c>
      <c r="M2087" s="4" t="s">
        <v>48</v>
      </c>
      <c r="N2087" s="4" t="s">
        <v>8</v>
      </c>
      <c r="O2087" s="4"/>
      <c r="P2087" s="4"/>
      <c r="Q2087" s="4"/>
      <c r="R2087" s="4" t="s">
        <v>150</v>
      </c>
      <c r="S2087" s="4" t="s">
        <v>150</v>
      </c>
      <c r="T2087" s="4" t="s">
        <v>150</v>
      </c>
      <c r="U2087" s="4" t="s">
        <v>150</v>
      </c>
      <c r="V2087" s="4" t="s">
        <v>150</v>
      </c>
      <c r="W2087" s="4" t="s">
        <v>150</v>
      </c>
      <c r="X2087" s="4" t="s">
        <v>150</v>
      </c>
      <c r="Y2087" s="4"/>
      <c r="Z2087" s="4"/>
      <c r="AA2087" s="4">
        <v>2126.0</v>
      </c>
      <c r="AB2087" s="4" t="s">
        <v>48</v>
      </c>
      <c r="AC2087" s="4"/>
      <c r="AD2087" s="4"/>
      <c r="AE2087" s="4"/>
      <c r="AF2087" s="4"/>
      <c r="AG2087" s="4"/>
      <c r="AH2087" s="4"/>
      <c r="AI2087" s="4"/>
      <c r="AJ2087" s="4"/>
      <c r="AK2087" s="4"/>
      <c r="AL2087" s="4"/>
      <c r="AM2087" s="4"/>
      <c r="AN2087" s="4"/>
      <c r="AO2087" s="4"/>
      <c r="AP2087" s="4" t="str">
        <f>VLOOKUP(AA2088,[1]Trộn!AA2087:AB5079,2,FALSE)</f>
        <v>#ERROR!</v>
      </c>
      <c r="AQ2087" s="4"/>
      <c r="AR2087" s="4"/>
      <c r="AS2087" s="4"/>
      <c r="AT2087" s="4"/>
      <c r="AU2087" s="4"/>
      <c r="AV2087" s="4"/>
      <c r="AW2087" s="4"/>
      <c r="AX2087" s="4"/>
      <c r="AY2087" s="4"/>
      <c r="AZ2087" s="4"/>
      <c r="BA2087" s="4"/>
      <c r="BB2087" s="4"/>
      <c r="BC2087" s="4"/>
      <c r="BD2087" s="4"/>
      <c r="BE2087" s="4"/>
      <c r="BF2087" s="4"/>
      <c r="BG2087" s="4"/>
      <c r="BH2087" s="4"/>
      <c r="BI2087" s="4"/>
      <c r="BJ2087" s="4"/>
      <c r="BK2087" s="4"/>
      <c r="BL2087" s="4"/>
      <c r="BM2087" s="4"/>
      <c r="BN2087" s="4"/>
      <c r="BO2087" s="4"/>
      <c r="BP2087" s="4"/>
      <c r="BQ2087" s="4"/>
      <c r="BR2087" s="4"/>
      <c r="BS2087" s="4"/>
      <c r="BT2087" s="4"/>
      <c r="BU2087" s="4"/>
      <c r="BV2087" s="4"/>
      <c r="BW2087" s="4"/>
      <c r="BX2087" s="4"/>
      <c r="BY2087" s="4"/>
      <c r="BZ2087" s="4"/>
      <c r="CA2087" s="4"/>
      <c r="CB2087" s="4"/>
      <c r="CC2087" s="4"/>
      <c r="CD2087" s="4"/>
      <c r="CE2087" s="4"/>
      <c r="CF2087" s="4"/>
      <c r="CG2087" s="4"/>
      <c r="CH2087" s="4"/>
      <c r="CI2087" s="4"/>
      <c r="CJ2087" s="4"/>
      <c r="CK2087" s="4"/>
      <c r="CL2087" s="4"/>
      <c r="CM2087" s="4"/>
    </row>
    <row r="2088" ht="14.25" customHeight="1">
      <c r="A2088" s="1"/>
      <c r="B2088" s="3"/>
      <c r="C2088" s="4"/>
      <c r="D2088" s="4"/>
      <c r="E2088" s="4"/>
      <c r="F2088" s="4"/>
      <c r="G2088" s="4"/>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c r="BE2088" s="4"/>
      <c r="BF2088" s="4"/>
      <c r="BG2088" s="4"/>
      <c r="BH2088" s="4"/>
      <c r="BI2088" s="4"/>
      <c r="BJ2088" s="4"/>
      <c r="BK2088" s="4"/>
      <c r="BL2088" s="4"/>
      <c r="BM2088" s="4"/>
      <c r="BN2088" s="4"/>
      <c r="BO2088" s="4"/>
      <c r="BP2088" s="4"/>
      <c r="BQ2088" s="4"/>
      <c r="BR2088" s="4"/>
      <c r="BS2088" s="4"/>
      <c r="BT2088" s="4"/>
      <c r="BU2088" s="4"/>
      <c r="BV2088" s="4"/>
      <c r="BW2088" s="4"/>
      <c r="BX2088" s="4"/>
      <c r="BY2088" s="4"/>
      <c r="BZ2088" s="4"/>
      <c r="CA2088" s="4"/>
      <c r="CB2088" s="4"/>
      <c r="CC2088" s="4"/>
      <c r="CD2088" s="4"/>
      <c r="CE2088" s="4"/>
      <c r="CF2088" s="4"/>
      <c r="CG2088" s="4"/>
      <c r="CH2088" s="4"/>
      <c r="CI2088" s="4"/>
      <c r="CJ2088" s="4"/>
      <c r="CK2088" s="4"/>
      <c r="CL2088" s="4"/>
      <c r="CM2088" s="4"/>
    </row>
    <row r="2089" ht="14.25" customHeight="1">
      <c r="A2089" s="1" t="str">
        <f>SWITCH(B2089,"OK",IF(ISBLANK(R2089),IF(ISBLANK(P2089),"Giữ chỗ nhóm","Giữ chỗ"),"OK"),"Chưa làm",IF(P2089&lt;&gt;"","Giữ chỗ",""),0,IF(ISBLANK(R2089),"Thêm",""),"")</f>
        <v/>
      </c>
      <c r="B2089" s="3" t="str">
        <f>IF(Q2089&lt;&gt;"",0,IF(O2089="",IF(N2089="",,"Tự do chọn"),SWITCH(M2089,"KSTN",IF(LEFT(O2089,1)="A","OK","Sai lớp"),"CQ",IF(LEFT(O2089,1)="B","OK","Sai lớp"),"SIE",IF(LEFT(O2089,1)="C","OK","Sai lớp"),"VN",IF(LEFT(O2089,1)="D","OK","Sai lớp"),"VN-ICT",IF(LEFT(O2089,1)="D","OK","Sai lớp"),"Sai phân công")))</f>
        <v>Tự do chọn</v>
      </c>
      <c r="C2089" s="4" t="s">
        <v>9112</v>
      </c>
      <c r="D2089" s="4"/>
      <c r="E2089" s="4"/>
      <c r="F2089" s="4"/>
      <c r="G2089" s="4"/>
      <c r="H2089" s="4"/>
      <c r="I2089" s="4"/>
      <c r="J2089" s="4" t="s">
        <v>8631</v>
      </c>
      <c r="K2089" s="4"/>
      <c r="L2089" s="4" t="s">
        <v>9112</v>
      </c>
      <c r="M2089" s="4" t="s">
        <v>48</v>
      </c>
      <c r="N2089" s="4" t="s">
        <v>8</v>
      </c>
      <c r="O2089" s="4"/>
      <c r="P2089" s="4"/>
      <c r="Q2089" s="4"/>
      <c r="R2089" s="4" t="s">
        <v>150</v>
      </c>
      <c r="S2089" s="4" t="s">
        <v>150</v>
      </c>
      <c r="T2089" s="4" t="s">
        <v>150</v>
      </c>
      <c r="U2089" s="4" t="s">
        <v>150</v>
      </c>
      <c r="V2089" s="4" t="s">
        <v>150</v>
      </c>
      <c r="W2089" s="4" t="s">
        <v>150</v>
      </c>
      <c r="X2089" s="4" t="s">
        <v>150</v>
      </c>
      <c r="Y2089" s="4"/>
      <c r="Z2089" s="4"/>
      <c r="AA2089" s="4">
        <v>2128.0</v>
      </c>
      <c r="AB2089" s="4" t="s">
        <v>48</v>
      </c>
      <c r="AC2089" s="4"/>
      <c r="AD2089" s="4"/>
      <c r="AE2089" s="4"/>
      <c r="AF2089" s="4"/>
      <c r="AG2089" s="4"/>
      <c r="AH2089" s="4"/>
      <c r="AI2089" s="4"/>
      <c r="AJ2089" s="4"/>
      <c r="AK2089" s="4"/>
      <c r="AL2089" s="4"/>
      <c r="AM2089" s="4"/>
      <c r="AN2089" s="4"/>
      <c r="AO2089" s="4"/>
      <c r="AP2089" s="4" t="str">
        <f>VLOOKUP(AA2090,[1]Trộn!AA2089:AB5081,2,FALSE)</f>
        <v>#ERROR!</v>
      </c>
      <c r="AQ2089" s="4"/>
      <c r="AR2089" s="4"/>
      <c r="AS2089" s="4"/>
      <c r="AT2089" s="4"/>
      <c r="AU2089" s="4"/>
      <c r="AV2089" s="4"/>
      <c r="AW2089" s="4"/>
      <c r="AX2089" s="4"/>
      <c r="AY2089" s="4"/>
      <c r="AZ2089" s="4"/>
      <c r="BA2089" s="4"/>
      <c r="BB2089" s="4"/>
      <c r="BC2089" s="4"/>
      <c r="BD2089" s="4"/>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c r="CL2089" s="4"/>
      <c r="CM2089" s="4"/>
    </row>
    <row r="2090" ht="14.25" customHeight="1">
      <c r="A2090" s="1"/>
      <c r="B2090" s="3"/>
      <c r="C2090" s="4"/>
      <c r="D2090" s="4"/>
      <c r="E2090" s="4"/>
      <c r="F2090" s="4"/>
      <c r="G2090" s="4"/>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row>
    <row r="2091" ht="14.25" customHeight="1">
      <c r="A2091" s="1" t="str">
        <f>SWITCH(B2091,"OK",IF(ISBLANK(R2091),IF(ISBLANK(P2091),"Giữ chỗ nhóm","Giữ chỗ"),"OK"),"Chưa làm",IF(P2091&lt;&gt;"","Giữ chỗ",""),0,IF(ISBLANK(R2091),"Thêm",""),"")</f>
        <v/>
      </c>
      <c r="B2091" s="3" t="str">
        <f>IF(Q2091&lt;&gt;"",0,IF(O2091="",IF(N2091="",,"Tự do chọn"),SWITCH(M2091,"KSTN",IF(LEFT(O2091,1)="A","OK","Sai lớp"),"CQ",IF(LEFT(O2091,1)="B","OK","Sai lớp"),"SIE",IF(LEFT(O2091,1)="C","OK","Sai lớp"),"VN",IF(LEFT(O2091,1)="D","OK","Sai lớp"),"VN-ICT",IF(LEFT(O2091,1)="D","OK","Sai lớp"),"Sai phân công")))</f>
        <v>Tự do chọn</v>
      </c>
      <c r="C2091" s="4" t="s">
        <v>9113</v>
      </c>
      <c r="D2091" s="4"/>
      <c r="E2091" s="4"/>
      <c r="F2091" s="4"/>
      <c r="G2091" s="4"/>
      <c r="H2091" s="4"/>
      <c r="I2091" s="4"/>
      <c r="J2091" s="4" t="s">
        <v>8631</v>
      </c>
      <c r="K2091" s="4"/>
      <c r="L2091" s="4" t="s">
        <v>9113</v>
      </c>
      <c r="M2091" s="4" t="s">
        <v>48</v>
      </c>
      <c r="N2091" s="4" t="s">
        <v>8</v>
      </c>
      <c r="O2091" s="4"/>
      <c r="P2091" s="4"/>
      <c r="Q2091" s="4"/>
      <c r="R2091" s="4" t="s">
        <v>150</v>
      </c>
      <c r="S2091" s="4" t="s">
        <v>150</v>
      </c>
      <c r="T2091" s="4" t="s">
        <v>150</v>
      </c>
      <c r="U2091" s="4" t="s">
        <v>150</v>
      </c>
      <c r="V2091" s="4" t="s">
        <v>150</v>
      </c>
      <c r="W2091" s="4" t="s">
        <v>150</v>
      </c>
      <c r="X2091" s="4" t="s">
        <v>150</v>
      </c>
      <c r="Y2091" s="4"/>
      <c r="Z2091" s="4"/>
      <c r="AA2091" s="4">
        <v>2130.0</v>
      </c>
      <c r="AB2091" s="4" t="s">
        <v>48</v>
      </c>
      <c r="AC2091" s="4"/>
      <c r="AD2091" s="4"/>
      <c r="AE2091" s="4"/>
      <c r="AF2091" s="4"/>
      <c r="AG2091" s="4"/>
      <c r="AH2091" s="4"/>
      <c r="AI2091" s="4"/>
      <c r="AJ2091" s="4"/>
      <c r="AK2091" s="4"/>
      <c r="AL2091" s="4"/>
      <c r="AM2091" s="4"/>
      <c r="AN2091" s="4"/>
      <c r="AO2091" s="4"/>
      <c r="AP2091" s="4" t="str">
        <f>VLOOKUP(AA2092,[1]Trộn!AA2091:AB5083,2,FALSE)</f>
        <v>#ERROR!</v>
      </c>
      <c r="AQ2091" s="4"/>
      <c r="AR2091" s="4"/>
      <c r="AS2091" s="4"/>
      <c r="AT2091" s="4"/>
      <c r="AU2091" s="4"/>
      <c r="AV2091" s="4"/>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row>
    <row r="2092" ht="14.25" customHeight="1">
      <c r="A2092" s="1"/>
      <c r="B2092" s="3"/>
      <c r="C2092" s="4"/>
      <c r="D2092" s="4"/>
      <c r="E2092" s="4"/>
      <c r="F2092" s="4"/>
      <c r="G2092" s="4"/>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c r="BI2092" s="4"/>
      <c r="BJ2092" s="4"/>
      <c r="BK2092" s="4"/>
      <c r="BL2092" s="4"/>
      <c r="BM2092" s="4"/>
      <c r="BN2092" s="4"/>
      <c r="BO2092" s="4"/>
      <c r="BP2092" s="4"/>
      <c r="BQ2092" s="4"/>
      <c r="BR2092" s="4"/>
      <c r="BS2092" s="4"/>
      <c r="BT2092" s="4"/>
      <c r="BU2092" s="4"/>
      <c r="BV2092" s="4"/>
      <c r="BW2092" s="4"/>
      <c r="BX2092" s="4"/>
      <c r="BY2092" s="4"/>
      <c r="BZ2092" s="4"/>
      <c r="CA2092" s="4"/>
      <c r="CB2092" s="4"/>
      <c r="CC2092" s="4"/>
      <c r="CD2092" s="4"/>
      <c r="CE2092" s="4"/>
      <c r="CF2092" s="4"/>
      <c r="CG2092" s="4"/>
      <c r="CH2092" s="4"/>
      <c r="CI2092" s="4"/>
      <c r="CJ2092" s="4"/>
      <c r="CK2092" s="4"/>
      <c r="CL2092" s="4"/>
      <c r="CM2092" s="4"/>
    </row>
    <row r="2093" ht="14.25" customHeight="1">
      <c r="A2093" s="1" t="str">
        <f t="shared" ref="A2093:A2097" si="368">SWITCH(B2093,"OK",IF(ISBLANK(R2093),IF(ISBLANK(P2093),"Giữ chỗ nhóm","Giữ chỗ"),"OK"),"Chưa làm",IF(P2093&lt;&gt;"","Giữ chỗ",""),0,IF(ISBLANK(R2093),"Thêm",""),"")</f>
        <v/>
      </c>
      <c r="B2093" s="3">
        <f t="shared" ref="B2093:B2097" si="369">IF(Q2093&lt;&gt;"",0,IF(O2093="",IF(N2093="",,"Tự do chọn"),SWITCH(M2093,"KSTN",IF(LEFT(O2093,1)="A","OK","Sai lớp"),"CQ",IF(LEFT(O2093,1)="B","OK","Sai lớp"),"SIE",IF(LEFT(O2093,1)="C","OK","Sai lớp"),"VN",IF(LEFT(O2093,1)="D","OK","Sai lớp"),"VN-ICT",IF(LEFT(O2093,1)="D","OK","Sai lớp"),"Sai phân công")))</f>
        <v>0</v>
      </c>
      <c r="C2093" s="4" t="s">
        <v>9113</v>
      </c>
      <c r="D2093" s="4"/>
      <c r="E2093" s="4"/>
      <c r="F2093" s="4"/>
      <c r="G2093" s="4"/>
      <c r="H2093" s="4"/>
      <c r="I2093" s="4"/>
      <c r="J2093" s="4"/>
      <c r="K2093" s="4"/>
      <c r="L2093" s="4" t="s">
        <v>9113</v>
      </c>
      <c r="M2093" s="4"/>
      <c r="N2093" s="4"/>
      <c r="O2093" s="4"/>
      <c r="P2093" s="4"/>
      <c r="Q2093" s="4" t="s">
        <v>144</v>
      </c>
      <c r="R2093" s="4" t="s">
        <v>9114</v>
      </c>
      <c r="S2093" s="4" t="s">
        <v>9115</v>
      </c>
      <c r="T2093" s="4" t="s">
        <v>9116</v>
      </c>
      <c r="U2093" s="4" t="s">
        <v>9117</v>
      </c>
      <c r="V2093" s="4" t="s">
        <v>9118</v>
      </c>
      <c r="W2093" s="4" t="s">
        <v>150</v>
      </c>
      <c r="X2093" s="4" t="s">
        <v>171</v>
      </c>
      <c r="Y2093" s="4"/>
      <c r="Z2093" s="4" t="s">
        <v>744</v>
      </c>
      <c r="AA2093" s="4">
        <v>2132.0</v>
      </c>
      <c r="AB2093" s="4" t="s">
        <v>101</v>
      </c>
      <c r="AC2093" s="4"/>
      <c r="AD2093" s="4"/>
      <c r="AE2093" s="4"/>
      <c r="AF2093" s="4"/>
      <c r="AG2093" s="4"/>
      <c r="AH2093" s="4"/>
      <c r="AI2093" s="4"/>
      <c r="AJ2093" s="4"/>
      <c r="AK2093" s="4"/>
      <c r="AL2093" s="4"/>
      <c r="AM2093" s="4"/>
      <c r="AN2093" s="4"/>
      <c r="AO2093" s="4"/>
      <c r="AP2093" s="4" t="str">
        <f>VLOOKUP(AA2094,[1]Trộn!AA2093:AB5085,2,FALSE)</f>
        <v>#ERROR!</v>
      </c>
      <c r="AQ2093" s="4"/>
      <c r="AR2093" s="4"/>
      <c r="AS2093" s="4"/>
      <c r="AT2093" s="4"/>
      <c r="AU2093" s="4"/>
      <c r="AV2093" s="4"/>
      <c r="AW2093" s="4"/>
      <c r="AX2093" s="4"/>
      <c r="AY2093" s="4"/>
      <c r="AZ2093" s="4"/>
      <c r="BA2093" s="4"/>
      <c r="BB2093" s="4"/>
      <c r="BC2093" s="4"/>
      <c r="BD2093" s="4"/>
      <c r="BE2093" s="4"/>
      <c r="BF2093" s="4"/>
      <c r="BG2093" s="4"/>
      <c r="BH2093" s="4"/>
      <c r="BI2093" s="4"/>
      <c r="BJ2093" s="4"/>
      <c r="BK2093" s="4"/>
      <c r="BL2093" s="4"/>
      <c r="BM2093" s="4"/>
      <c r="BN2093" s="4"/>
      <c r="BO2093" s="4"/>
      <c r="BP2093" s="4"/>
      <c r="BQ2093" s="4"/>
      <c r="BR2093" s="4"/>
      <c r="BS2093" s="4"/>
      <c r="BT2093" s="4"/>
      <c r="BU2093" s="4"/>
      <c r="BV2093" s="4"/>
      <c r="BW2093" s="4"/>
      <c r="BX2093" s="4"/>
      <c r="BY2093" s="4"/>
      <c r="BZ2093" s="4"/>
      <c r="CA2093" s="4"/>
      <c r="CB2093" s="4"/>
      <c r="CC2093" s="4"/>
      <c r="CD2093" s="4"/>
      <c r="CE2093" s="4"/>
      <c r="CF2093" s="4"/>
      <c r="CG2093" s="4"/>
      <c r="CH2093" s="4"/>
      <c r="CI2093" s="4"/>
      <c r="CJ2093" s="4"/>
      <c r="CK2093" s="4"/>
      <c r="CL2093" s="4"/>
      <c r="CM2093" s="4"/>
    </row>
    <row r="2094" ht="14.25" customHeight="1">
      <c r="A2094" s="1" t="str">
        <f t="shared" si="368"/>
        <v/>
      </c>
      <c r="B2094" s="3">
        <f t="shared" si="369"/>
        <v>0</v>
      </c>
      <c r="C2094" s="4" t="s">
        <v>9113</v>
      </c>
      <c r="D2094" s="4"/>
      <c r="E2094" s="4"/>
      <c r="F2094" s="4"/>
      <c r="G2094" s="4"/>
      <c r="H2094" s="4"/>
      <c r="I2094" s="4"/>
      <c r="J2094" s="4"/>
      <c r="K2094" s="4"/>
      <c r="L2094" s="4" t="s">
        <v>9113</v>
      </c>
      <c r="M2094" s="4"/>
      <c r="N2094" s="4"/>
      <c r="O2094" s="4"/>
      <c r="P2094" s="4"/>
      <c r="Q2094" s="4" t="s">
        <v>144</v>
      </c>
      <c r="R2094" s="4" t="s">
        <v>9120</v>
      </c>
      <c r="S2094" s="4" t="s">
        <v>9121</v>
      </c>
      <c r="T2094" s="4" t="s">
        <v>9122</v>
      </c>
      <c r="U2094" s="4" t="s">
        <v>9123</v>
      </c>
      <c r="V2094" s="4" t="s">
        <v>9124</v>
      </c>
      <c r="W2094" s="4" t="s">
        <v>150</v>
      </c>
      <c r="X2094" s="4" t="s">
        <v>99</v>
      </c>
      <c r="Y2094" s="4"/>
      <c r="Z2094" s="4" t="s">
        <v>7944</v>
      </c>
      <c r="AA2094" s="4">
        <v>2133.0</v>
      </c>
      <c r="AB2094" s="4" t="s">
        <v>101</v>
      </c>
      <c r="AC2094" s="4"/>
      <c r="AD2094" s="4"/>
      <c r="AE2094" s="4"/>
      <c r="AF2094" s="4"/>
      <c r="AG2094" s="4"/>
      <c r="AH2094" s="4"/>
      <c r="AI2094" s="4"/>
      <c r="AJ2094" s="4"/>
      <c r="AK2094" s="4"/>
      <c r="AL2094" s="4"/>
      <c r="AM2094" s="4"/>
      <c r="AN2094" s="4"/>
      <c r="AO2094" s="4"/>
      <c r="AP2094" s="4" t="str">
        <f>VLOOKUP(AA2095,[1]Trộn!AA2094:AB5086,2,FALSE)</f>
        <v>#ERROR!</v>
      </c>
      <c r="AQ2094" s="4"/>
      <c r="AR2094" s="4"/>
      <c r="AS2094" s="4"/>
      <c r="AT2094" s="4"/>
      <c r="AU2094" s="4"/>
      <c r="AV2094" s="4"/>
      <c r="AW2094" s="4"/>
      <c r="AX2094" s="4"/>
      <c r="AY2094" s="4"/>
      <c r="AZ2094" s="4"/>
      <c r="BA2094" s="4"/>
      <c r="BB2094" s="4"/>
      <c r="BC2094" s="4"/>
      <c r="BD2094" s="4"/>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c r="CL2094" s="4"/>
      <c r="CM2094" s="4"/>
    </row>
    <row r="2095" ht="14.25" customHeight="1">
      <c r="A2095" s="1" t="str">
        <f t="shared" si="368"/>
        <v/>
      </c>
      <c r="B2095" s="3">
        <f t="shared" si="369"/>
        <v>0</v>
      </c>
      <c r="C2095" s="4" t="s">
        <v>9113</v>
      </c>
      <c r="D2095" s="4"/>
      <c r="E2095" s="4"/>
      <c r="F2095" s="4"/>
      <c r="G2095" s="4"/>
      <c r="H2095" s="4"/>
      <c r="I2095" s="4"/>
      <c r="J2095" s="4"/>
      <c r="K2095" s="4"/>
      <c r="L2095" s="4" t="s">
        <v>9113</v>
      </c>
      <c r="M2095" s="4"/>
      <c r="N2095" s="4"/>
      <c r="O2095" s="4"/>
      <c r="P2095" s="4"/>
      <c r="Q2095" s="4" t="s">
        <v>144</v>
      </c>
      <c r="R2095" s="4" t="s">
        <v>9129</v>
      </c>
      <c r="S2095" s="4" t="s">
        <v>9130</v>
      </c>
      <c r="T2095" s="4" t="s">
        <v>9131</v>
      </c>
      <c r="U2095" s="4" t="s">
        <v>9132</v>
      </c>
      <c r="V2095" s="4" t="s">
        <v>9133</v>
      </c>
      <c r="W2095" s="4" t="s">
        <v>150</v>
      </c>
      <c r="X2095" s="4" t="s">
        <v>410</v>
      </c>
      <c r="Y2095" s="4"/>
      <c r="Z2095" s="4" t="s">
        <v>8071</v>
      </c>
      <c r="AA2095" s="4">
        <v>2134.0</v>
      </c>
      <c r="AB2095" s="4" t="s">
        <v>101</v>
      </c>
      <c r="AC2095" s="4"/>
      <c r="AD2095" s="4"/>
      <c r="AE2095" s="4"/>
      <c r="AF2095" s="4"/>
      <c r="AG2095" s="4"/>
      <c r="AH2095" s="4"/>
      <c r="AI2095" s="4"/>
      <c r="AJ2095" s="4"/>
      <c r="AK2095" s="4"/>
      <c r="AL2095" s="4"/>
      <c r="AM2095" s="4"/>
      <c r="AN2095" s="4"/>
      <c r="AO2095" s="4"/>
      <c r="AP2095" s="4" t="str">
        <f>VLOOKUP(AA2096,[1]Trộn!AA2095:AB5087,2,FALSE)</f>
        <v>#ERROR!</v>
      </c>
      <c r="AQ2095" s="4"/>
      <c r="AR2095" s="4"/>
      <c r="AS2095" s="4"/>
      <c r="AT2095" s="4"/>
      <c r="AU2095" s="4"/>
      <c r="AV2095" s="4"/>
      <c r="AW2095" s="4"/>
      <c r="AX2095" s="4"/>
      <c r="AY2095" s="4"/>
      <c r="AZ2095" s="4"/>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c r="CL2095" s="4"/>
      <c r="CM2095" s="4"/>
    </row>
    <row r="2096" ht="14.25" customHeight="1">
      <c r="A2096" s="1" t="str">
        <f t="shared" si="368"/>
        <v/>
      </c>
      <c r="B2096" s="3">
        <f t="shared" si="369"/>
        <v>0</v>
      </c>
      <c r="C2096" s="4" t="s">
        <v>9113</v>
      </c>
      <c r="D2096" s="4"/>
      <c r="E2096" s="4"/>
      <c r="F2096" s="4"/>
      <c r="G2096" s="4"/>
      <c r="H2096" s="4"/>
      <c r="I2096" s="4"/>
      <c r="J2096" s="4"/>
      <c r="K2096" s="4"/>
      <c r="L2096" s="4" t="s">
        <v>9113</v>
      </c>
      <c r="M2096" s="4"/>
      <c r="N2096" s="4"/>
      <c r="O2096" s="4"/>
      <c r="P2096" s="4"/>
      <c r="Q2096" s="4" t="s">
        <v>144</v>
      </c>
      <c r="R2096" s="4" t="s">
        <v>9134</v>
      </c>
      <c r="S2096" s="4" t="s">
        <v>115</v>
      </c>
      <c r="T2096" s="4" t="s">
        <v>116</v>
      </c>
      <c r="U2096" s="4" t="s">
        <v>117</v>
      </c>
      <c r="V2096" s="4" t="s">
        <v>114</v>
      </c>
      <c r="W2096" s="4" t="s">
        <v>150</v>
      </c>
      <c r="X2096" s="4" t="s">
        <v>410</v>
      </c>
      <c r="Y2096" s="4"/>
      <c r="Z2096" s="4" t="s">
        <v>730</v>
      </c>
      <c r="AA2096" s="4">
        <v>2135.0</v>
      </c>
      <c r="AB2096" s="4" t="s">
        <v>101</v>
      </c>
      <c r="AC2096" s="4"/>
      <c r="AD2096" s="4"/>
      <c r="AE2096" s="4"/>
      <c r="AF2096" s="4"/>
      <c r="AG2096" s="4"/>
      <c r="AH2096" s="4"/>
      <c r="AI2096" s="4"/>
      <c r="AJ2096" s="4"/>
      <c r="AK2096" s="4"/>
      <c r="AL2096" s="4"/>
      <c r="AM2096" s="4"/>
      <c r="AN2096" s="4"/>
      <c r="AO2096" s="4"/>
      <c r="AP2096" s="4" t="str">
        <f>VLOOKUP(AA2097,[1]Trộn!AA2096:AB5088,2,FALSE)</f>
        <v>#ERROR!</v>
      </c>
      <c r="AQ2096" s="4"/>
      <c r="AR2096" s="4"/>
      <c r="AS2096" s="4"/>
      <c r="AT2096" s="4"/>
      <c r="AU2096" s="4"/>
      <c r="AV2096" s="4"/>
      <c r="AW2096" s="4"/>
      <c r="AX2096" s="4"/>
      <c r="AY2096" s="4"/>
      <c r="AZ2096" s="4"/>
      <c r="BA2096" s="4"/>
      <c r="BB2096" s="4"/>
      <c r="BC2096" s="4"/>
      <c r="BD2096" s="4"/>
      <c r="BE2096" s="4"/>
      <c r="BF2096" s="4"/>
      <c r="BG2096" s="4"/>
      <c r="BH2096" s="4"/>
      <c r="BI2096" s="4"/>
      <c r="BJ2096" s="4"/>
      <c r="BK2096" s="4"/>
      <c r="BL2096" s="4"/>
      <c r="BM2096" s="4"/>
      <c r="BN2096" s="4"/>
      <c r="BO2096" s="4"/>
      <c r="BP2096" s="4"/>
      <c r="BQ2096" s="4"/>
      <c r="BR2096" s="4"/>
      <c r="BS2096" s="4"/>
      <c r="BT2096" s="4"/>
      <c r="BU2096" s="4"/>
      <c r="BV2096" s="4"/>
      <c r="BW2096" s="4"/>
      <c r="BX2096" s="4"/>
      <c r="BY2096" s="4"/>
      <c r="BZ2096" s="4"/>
      <c r="CA2096" s="4"/>
      <c r="CB2096" s="4"/>
      <c r="CC2096" s="4"/>
      <c r="CD2096" s="4"/>
      <c r="CE2096" s="4"/>
      <c r="CF2096" s="4"/>
      <c r="CG2096" s="4"/>
      <c r="CH2096" s="4"/>
      <c r="CI2096" s="4"/>
      <c r="CJ2096" s="4"/>
      <c r="CK2096" s="4"/>
      <c r="CL2096" s="4"/>
      <c r="CM2096" s="4"/>
    </row>
    <row r="2097" ht="14.25" customHeight="1">
      <c r="A2097" s="1" t="str">
        <f t="shared" si="368"/>
        <v/>
      </c>
      <c r="B2097" s="3" t="str">
        <f t="shared" si="369"/>
        <v>Tự do chọn</v>
      </c>
      <c r="C2097" s="4" t="s">
        <v>9135</v>
      </c>
      <c r="D2097" s="4"/>
      <c r="E2097" s="4"/>
      <c r="F2097" s="4"/>
      <c r="G2097" s="4"/>
      <c r="H2097" s="4"/>
      <c r="I2097" s="4"/>
      <c r="J2097" s="4" t="s">
        <v>8631</v>
      </c>
      <c r="K2097" s="4"/>
      <c r="L2097" s="4" t="s">
        <v>9135</v>
      </c>
      <c r="M2097" s="4" t="s">
        <v>48</v>
      </c>
      <c r="N2097" s="4" t="s">
        <v>8</v>
      </c>
      <c r="O2097" s="4"/>
      <c r="P2097" s="4"/>
      <c r="Q2097" s="4"/>
      <c r="R2097" s="4" t="s">
        <v>150</v>
      </c>
      <c r="S2097" s="4" t="s">
        <v>150</v>
      </c>
      <c r="T2097" s="4" t="s">
        <v>150</v>
      </c>
      <c r="U2097" s="4" t="s">
        <v>150</v>
      </c>
      <c r="V2097" s="4" t="s">
        <v>150</v>
      </c>
      <c r="W2097" s="4" t="s">
        <v>150</v>
      </c>
      <c r="X2097" s="4" t="s">
        <v>150</v>
      </c>
      <c r="Y2097" s="4"/>
      <c r="Z2097" s="4"/>
      <c r="AA2097" s="4">
        <v>2136.0</v>
      </c>
      <c r="AB2097" s="4" t="s">
        <v>48</v>
      </c>
      <c r="AC2097" s="4"/>
      <c r="AD2097" s="4"/>
      <c r="AE2097" s="4"/>
      <c r="AF2097" s="4"/>
      <c r="AG2097" s="4"/>
      <c r="AH2097" s="4"/>
      <c r="AI2097" s="4"/>
      <c r="AJ2097" s="4"/>
      <c r="AK2097" s="4"/>
      <c r="AL2097" s="4"/>
      <c r="AM2097" s="4"/>
      <c r="AN2097" s="4"/>
      <c r="AO2097" s="4"/>
      <c r="AP2097" s="4" t="str">
        <f>VLOOKUP(AA2098,[1]Trộn!AA2097:AB5089,2,FALSE)</f>
        <v>#ERROR!</v>
      </c>
      <c r="AQ2097" s="4"/>
      <c r="AR2097" s="4"/>
      <c r="AS2097" s="4"/>
      <c r="AT2097" s="4"/>
      <c r="AU2097" s="4"/>
      <c r="AV2097" s="4"/>
      <c r="AW2097" s="4"/>
      <c r="AX2097" s="4"/>
      <c r="AY2097" s="4"/>
      <c r="AZ2097" s="4"/>
      <c r="BA2097" s="4"/>
      <c r="BB2097" s="4"/>
      <c r="BC2097" s="4"/>
      <c r="BD2097" s="4"/>
      <c r="BE2097" s="4"/>
      <c r="BF2097" s="4"/>
      <c r="BG2097" s="4"/>
      <c r="BH2097" s="4"/>
      <c r="BI2097" s="4"/>
      <c r="BJ2097" s="4"/>
      <c r="BK2097" s="4"/>
      <c r="BL2097" s="4"/>
      <c r="BM2097" s="4"/>
      <c r="BN2097" s="4"/>
      <c r="BO2097" s="4"/>
      <c r="BP2097" s="4"/>
      <c r="BQ2097" s="4"/>
      <c r="BR2097" s="4"/>
      <c r="BS2097" s="4"/>
      <c r="BT2097" s="4"/>
      <c r="BU2097" s="4"/>
      <c r="BV2097" s="4"/>
      <c r="BW2097" s="4"/>
      <c r="BX2097" s="4"/>
      <c r="BY2097" s="4"/>
      <c r="BZ2097" s="4"/>
      <c r="CA2097" s="4"/>
      <c r="CB2097" s="4"/>
      <c r="CC2097" s="4"/>
      <c r="CD2097" s="4"/>
      <c r="CE2097" s="4"/>
      <c r="CF2097" s="4"/>
      <c r="CG2097" s="4"/>
      <c r="CH2097" s="4"/>
      <c r="CI2097" s="4"/>
      <c r="CJ2097" s="4"/>
      <c r="CK2097" s="4"/>
      <c r="CL2097" s="4"/>
      <c r="CM2097" s="4"/>
    </row>
    <row r="2098" ht="14.25" customHeight="1">
      <c r="A2098" s="1"/>
      <c r="B2098" s="3"/>
      <c r="C2098" s="4"/>
      <c r="D2098" s="4"/>
      <c r="E2098" s="4"/>
      <c r="F2098" s="4"/>
      <c r="G2098" s="4"/>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c r="BE2098" s="4"/>
      <c r="BF2098" s="4"/>
      <c r="BG2098" s="4"/>
      <c r="BH2098" s="4"/>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c r="CM2098" s="4"/>
    </row>
    <row r="2099" ht="14.25" customHeight="1">
      <c r="A2099" s="1" t="str">
        <f>SWITCH(B2099,"OK",IF(ISBLANK(R2099),IF(ISBLANK(P2099),"Giữ chỗ nhóm","Giữ chỗ"),"OK"),"Chưa làm",IF(P2099&lt;&gt;"","Giữ chỗ",""),0,IF(ISBLANK(R2099),"Thêm",""),"")</f>
        <v/>
      </c>
      <c r="B2099" s="3" t="str">
        <f>IF(Q2099&lt;&gt;"",0,IF(O2099="",IF(N2099="",,"Tự do chọn"),SWITCH(M2099,"KSTN",IF(LEFT(O2099,1)="A","OK","Sai lớp"),"CQ",IF(LEFT(O2099,1)="B","OK","Sai lớp"),"SIE",IF(LEFT(O2099,1)="C","OK","Sai lớp"),"VN",IF(LEFT(O2099,1)="D","OK","Sai lớp"),"VN-ICT",IF(LEFT(O2099,1)="D","OK","Sai lớp"),"Sai phân công")))</f>
        <v>Tự do chọn</v>
      </c>
      <c r="C2099" s="4" t="s">
        <v>9137</v>
      </c>
      <c r="D2099" s="4"/>
      <c r="E2099" s="4"/>
      <c r="F2099" s="4"/>
      <c r="G2099" s="4"/>
      <c r="H2099" s="4"/>
      <c r="I2099" s="4"/>
      <c r="J2099" s="4" t="s">
        <v>8631</v>
      </c>
      <c r="K2099" s="4"/>
      <c r="L2099" s="4" t="s">
        <v>9137</v>
      </c>
      <c r="M2099" s="4" t="s">
        <v>48</v>
      </c>
      <c r="N2099" s="4" t="s">
        <v>8</v>
      </c>
      <c r="O2099" s="4"/>
      <c r="P2099" s="4"/>
      <c r="Q2099" s="4"/>
      <c r="R2099" s="4" t="s">
        <v>150</v>
      </c>
      <c r="S2099" s="4" t="s">
        <v>150</v>
      </c>
      <c r="T2099" s="4" t="s">
        <v>150</v>
      </c>
      <c r="U2099" s="4" t="s">
        <v>150</v>
      </c>
      <c r="V2099" s="4" t="s">
        <v>150</v>
      </c>
      <c r="W2099" s="4" t="s">
        <v>150</v>
      </c>
      <c r="X2099" s="4" t="s">
        <v>150</v>
      </c>
      <c r="Y2099" s="4"/>
      <c r="Z2099" s="4"/>
      <c r="AA2099" s="4">
        <v>2138.0</v>
      </c>
      <c r="AB2099" s="4" t="s">
        <v>48</v>
      </c>
      <c r="AC2099" s="4"/>
      <c r="AD2099" s="4"/>
      <c r="AE2099" s="4"/>
      <c r="AF2099" s="4"/>
      <c r="AG2099" s="4"/>
      <c r="AH2099" s="4"/>
      <c r="AI2099" s="4"/>
      <c r="AJ2099" s="4"/>
      <c r="AK2099" s="4"/>
      <c r="AL2099" s="4"/>
      <c r="AM2099" s="4"/>
      <c r="AN2099" s="4"/>
      <c r="AO2099" s="4"/>
      <c r="AP2099" s="4" t="str">
        <f>VLOOKUP(AA2100,[1]Trộn!AA2099:AB5091,2,FALSE)</f>
        <v>#ERROR!</v>
      </c>
      <c r="AQ2099" s="4"/>
      <c r="AR2099" s="4"/>
      <c r="AS2099" s="4"/>
      <c r="AT2099" s="4"/>
      <c r="AU2099" s="4"/>
      <c r="AV2099" s="4"/>
      <c r="AW2099" s="4"/>
      <c r="AX2099" s="4"/>
      <c r="AY2099" s="4"/>
      <c r="AZ2099" s="4"/>
      <c r="BA2099" s="4"/>
      <c r="BB2099" s="4"/>
      <c r="BC2099" s="4"/>
      <c r="BD2099" s="4"/>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c r="CL2099" s="4"/>
      <c r="CM2099" s="4"/>
    </row>
    <row r="2100" ht="14.25" customHeight="1">
      <c r="A2100" s="1"/>
      <c r="B2100" s="3"/>
      <c r="C2100" s="4"/>
      <c r="D2100" s="4"/>
      <c r="E2100" s="4"/>
      <c r="F2100" s="4"/>
      <c r="G2100" s="4"/>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c r="BI2100" s="4"/>
      <c r="BJ2100" s="4"/>
      <c r="BK2100" s="4"/>
      <c r="BL2100" s="4"/>
      <c r="BM2100" s="4"/>
      <c r="BN2100" s="4"/>
      <c r="BO2100" s="4"/>
      <c r="BP2100" s="4"/>
      <c r="BQ2100" s="4"/>
      <c r="BR2100" s="4"/>
      <c r="BS2100" s="4"/>
      <c r="BT2100" s="4"/>
      <c r="BU2100" s="4"/>
      <c r="BV2100" s="4"/>
      <c r="BW2100" s="4"/>
      <c r="BX2100" s="4"/>
      <c r="BY2100" s="4"/>
      <c r="BZ2100" s="4"/>
      <c r="CA2100" s="4"/>
      <c r="CB2100" s="4"/>
      <c r="CC2100" s="4"/>
      <c r="CD2100" s="4"/>
      <c r="CE2100" s="4"/>
      <c r="CF2100" s="4"/>
      <c r="CG2100" s="4"/>
      <c r="CH2100" s="4"/>
      <c r="CI2100" s="4"/>
      <c r="CJ2100" s="4"/>
      <c r="CK2100" s="4"/>
      <c r="CL2100" s="4"/>
      <c r="CM2100" s="4"/>
    </row>
    <row r="2101" ht="14.25" customHeight="1">
      <c r="A2101" s="1" t="str">
        <f t="shared" ref="A2101:A2103" si="370">SWITCH(B2101,"OK",IF(ISBLANK(R2101),IF(ISBLANK(P2101),"Giữ chỗ nhóm","Giữ chỗ"),"OK"),"Chưa làm",IF(P2101&lt;&gt;"","Giữ chỗ",""),0,IF(ISBLANK(R2101),"Thêm",""),"")</f>
        <v/>
      </c>
      <c r="B2101" s="3">
        <f t="shared" ref="B2101:B2103" si="371">IF(Q2101&lt;&gt;"",0,IF(O2101="",IF(N2101="",,"Tự do chọn"),SWITCH(M2101,"KSTN",IF(LEFT(O2101,1)="A","OK","Sai lớp"),"CQ",IF(LEFT(O2101,1)="B","OK","Sai lớp"),"SIE",IF(LEFT(O2101,1)="C","OK","Sai lớp"),"VN",IF(LEFT(O2101,1)="D","OK","Sai lớp"),"VN-ICT",IF(LEFT(O2101,1)="D","OK","Sai lớp"),"Sai phân công")))</f>
        <v>0</v>
      </c>
      <c r="C2101" s="4" t="s">
        <v>9137</v>
      </c>
      <c r="D2101" s="4"/>
      <c r="E2101" s="4"/>
      <c r="F2101" s="4"/>
      <c r="G2101" s="4"/>
      <c r="H2101" s="4"/>
      <c r="I2101" s="4"/>
      <c r="J2101" s="4"/>
      <c r="K2101" s="4"/>
      <c r="L2101" s="4" t="s">
        <v>9137</v>
      </c>
      <c r="M2101" s="4"/>
      <c r="N2101" s="4"/>
      <c r="O2101" s="4"/>
      <c r="P2101" s="4"/>
      <c r="Q2101" s="4" t="s">
        <v>144</v>
      </c>
      <c r="R2101" s="4" t="s">
        <v>9138</v>
      </c>
      <c r="S2101" s="4" t="s">
        <v>9139</v>
      </c>
      <c r="T2101" s="4" t="s">
        <v>9140</v>
      </c>
      <c r="U2101" s="4" t="s">
        <v>9141</v>
      </c>
      <c r="V2101" s="4" t="s">
        <v>9142</v>
      </c>
      <c r="W2101" s="4" t="s">
        <v>150</v>
      </c>
      <c r="X2101" s="4" t="s">
        <v>151</v>
      </c>
      <c r="Y2101" s="4"/>
      <c r="Z2101" s="4" t="s">
        <v>6933</v>
      </c>
      <c r="AA2101" s="4">
        <v>2140.0</v>
      </c>
      <c r="AB2101" s="4" t="s">
        <v>101</v>
      </c>
      <c r="AC2101" s="4"/>
      <c r="AD2101" s="4"/>
      <c r="AE2101" s="4"/>
      <c r="AF2101" s="4"/>
      <c r="AG2101" s="4"/>
      <c r="AH2101" s="4"/>
      <c r="AI2101" s="4"/>
      <c r="AJ2101" s="4"/>
      <c r="AK2101" s="4"/>
      <c r="AL2101" s="4"/>
      <c r="AM2101" s="4"/>
      <c r="AN2101" s="4"/>
      <c r="AO2101" s="4"/>
      <c r="AP2101" s="4" t="str">
        <f>VLOOKUP(AA2102,[1]Trộn!AA2101:AB5093,2,FALSE)</f>
        <v>#ERROR!</v>
      </c>
      <c r="AQ2101" s="4"/>
      <c r="AR2101" s="4"/>
      <c r="AS2101" s="4"/>
      <c r="AT2101" s="4"/>
      <c r="AU2101" s="4"/>
      <c r="AV2101" s="4"/>
      <c r="AW2101" s="4"/>
      <c r="AX2101" s="4"/>
      <c r="AY2101" s="4"/>
      <c r="AZ2101" s="4"/>
      <c r="BA2101" s="4"/>
      <c r="BB2101" s="4"/>
      <c r="BC2101" s="4"/>
      <c r="BD2101" s="4"/>
      <c r="BE2101" s="4"/>
      <c r="BF2101" s="4"/>
      <c r="BG2101" s="4"/>
      <c r="BH2101" s="4"/>
      <c r="BI2101" s="4"/>
      <c r="BJ2101" s="4"/>
      <c r="BK2101" s="4"/>
      <c r="BL2101" s="4"/>
      <c r="BM2101" s="4"/>
      <c r="BN2101" s="4"/>
      <c r="BO2101" s="4"/>
      <c r="BP2101" s="4"/>
      <c r="BQ2101" s="4"/>
      <c r="BR2101" s="4"/>
      <c r="BS2101" s="4"/>
      <c r="BT2101" s="4"/>
      <c r="BU2101" s="4"/>
      <c r="BV2101" s="4"/>
      <c r="BW2101" s="4"/>
      <c r="BX2101" s="4"/>
      <c r="BY2101" s="4"/>
      <c r="BZ2101" s="4"/>
      <c r="CA2101" s="4"/>
      <c r="CB2101" s="4"/>
      <c r="CC2101" s="4"/>
      <c r="CD2101" s="4"/>
      <c r="CE2101" s="4"/>
      <c r="CF2101" s="4"/>
      <c r="CG2101" s="4"/>
      <c r="CH2101" s="4"/>
      <c r="CI2101" s="4"/>
      <c r="CJ2101" s="4"/>
      <c r="CK2101" s="4"/>
      <c r="CL2101" s="4"/>
      <c r="CM2101" s="4"/>
    </row>
    <row r="2102" ht="14.25" customHeight="1">
      <c r="A2102" s="1" t="str">
        <f t="shared" si="370"/>
        <v/>
      </c>
      <c r="B2102" s="3">
        <f t="shared" si="371"/>
        <v>0</v>
      </c>
      <c r="C2102" s="4" t="s">
        <v>9137</v>
      </c>
      <c r="D2102" s="4"/>
      <c r="E2102" s="4"/>
      <c r="F2102" s="4"/>
      <c r="G2102" s="4"/>
      <c r="H2102" s="4"/>
      <c r="I2102" s="4"/>
      <c r="J2102" s="4"/>
      <c r="K2102" s="4"/>
      <c r="L2102" s="4" t="s">
        <v>9137</v>
      </c>
      <c r="M2102" s="4"/>
      <c r="N2102" s="4"/>
      <c r="O2102" s="4"/>
      <c r="P2102" s="4"/>
      <c r="Q2102" s="4" t="s">
        <v>144</v>
      </c>
      <c r="R2102" s="4" t="s">
        <v>9143</v>
      </c>
      <c r="S2102" s="4" t="s">
        <v>9144</v>
      </c>
      <c r="T2102" s="4" t="s">
        <v>9145</v>
      </c>
      <c r="U2102" s="4" t="s">
        <v>9146</v>
      </c>
      <c r="V2102" s="4" t="s">
        <v>9147</v>
      </c>
      <c r="W2102" s="4" t="s">
        <v>150</v>
      </c>
      <c r="X2102" s="4" t="s">
        <v>99</v>
      </c>
      <c r="Y2102" s="4"/>
      <c r="Z2102" s="4" t="s">
        <v>8066</v>
      </c>
      <c r="AA2102" s="4">
        <v>2141.0</v>
      </c>
      <c r="AB2102" s="4" t="s">
        <v>101</v>
      </c>
      <c r="AC2102" s="4"/>
      <c r="AD2102" s="4"/>
      <c r="AE2102" s="4"/>
      <c r="AF2102" s="4"/>
      <c r="AG2102" s="4"/>
      <c r="AH2102" s="4"/>
      <c r="AI2102" s="4"/>
      <c r="AJ2102" s="4"/>
      <c r="AK2102" s="4"/>
      <c r="AL2102" s="4"/>
      <c r="AM2102" s="4"/>
      <c r="AN2102" s="4"/>
      <c r="AO2102" s="4"/>
      <c r="AP2102" s="4" t="str">
        <f>VLOOKUP(AA2103,[1]Trộn!AA2102:AB5094,2,FALSE)</f>
        <v>#ERROR!</v>
      </c>
      <c r="AQ2102" s="4"/>
      <c r="AR2102" s="4"/>
      <c r="AS2102" s="4"/>
      <c r="AT2102" s="4"/>
      <c r="AU2102" s="4"/>
      <c r="AV2102" s="4"/>
      <c r="AW2102" s="4"/>
      <c r="AX2102" s="4"/>
      <c r="AY2102" s="4"/>
      <c r="AZ2102" s="4"/>
      <c r="BA2102" s="4"/>
      <c r="BB2102" s="4"/>
      <c r="BC2102" s="4"/>
      <c r="BD2102" s="4"/>
      <c r="BE2102" s="4"/>
      <c r="BF2102" s="4"/>
      <c r="BG2102" s="4"/>
      <c r="BH2102" s="4"/>
      <c r="BI2102" s="4"/>
      <c r="BJ2102" s="4"/>
      <c r="BK2102" s="4"/>
      <c r="BL2102" s="4"/>
      <c r="BM2102" s="4"/>
      <c r="BN2102" s="4"/>
      <c r="BO2102" s="4"/>
      <c r="BP2102" s="4"/>
      <c r="BQ2102" s="4"/>
      <c r="BR2102" s="4"/>
      <c r="BS2102" s="4"/>
      <c r="BT2102" s="4"/>
      <c r="BU2102" s="4"/>
      <c r="BV2102" s="4"/>
      <c r="BW2102" s="4"/>
      <c r="BX2102" s="4"/>
      <c r="BY2102" s="4"/>
      <c r="BZ2102" s="4"/>
      <c r="CA2102" s="4"/>
      <c r="CB2102" s="4"/>
      <c r="CC2102" s="4"/>
      <c r="CD2102" s="4"/>
      <c r="CE2102" s="4"/>
      <c r="CF2102" s="4"/>
      <c r="CG2102" s="4"/>
      <c r="CH2102" s="4"/>
      <c r="CI2102" s="4"/>
      <c r="CJ2102" s="4"/>
      <c r="CK2102" s="4"/>
      <c r="CL2102" s="4"/>
      <c r="CM2102" s="4"/>
    </row>
    <row r="2103" ht="14.25" customHeight="1">
      <c r="A2103" s="1" t="str">
        <f t="shared" si="370"/>
        <v/>
      </c>
      <c r="B2103" s="3" t="str">
        <f t="shared" si="371"/>
        <v>Tự do chọn</v>
      </c>
      <c r="C2103" s="4" t="s">
        <v>9148</v>
      </c>
      <c r="D2103" s="4"/>
      <c r="E2103" s="4"/>
      <c r="F2103" s="4"/>
      <c r="G2103" s="4"/>
      <c r="H2103" s="4"/>
      <c r="I2103" s="4"/>
      <c r="J2103" s="4" t="s">
        <v>8631</v>
      </c>
      <c r="K2103" s="4"/>
      <c r="L2103" s="4" t="s">
        <v>9148</v>
      </c>
      <c r="M2103" s="4" t="s">
        <v>48</v>
      </c>
      <c r="N2103" s="4" t="s">
        <v>8</v>
      </c>
      <c r="O2103" s="4"/>
      <c r="P2103" s="4"/>
      <c r="Q2103" s="4"/>
      <c r="R2103" s="4" t="s">
        <v>150</v>
      </c>
      <c r="S2103" s="4" t="s">
        <v>150</v>
      </c>
      <c r="T2103" s="4" t="s">
        <v>150</v>
      </c>
      <c r="U2103" s="4" t="s">
        <v>150</v>
      </c>
      <c r="V2103" s="4" t="s">
        <v>150</v>
      </c>
      <c r="W2103" s="4" t="s">
        <v>150</v>
      </c>
      <c r="X2103" s="4" t="s">
        <v>150</v>
      </c>
      <c r="Y2103" s="4"/>
      <c r="Z2103" s="4"/>
      <c r="AA2103" s="4">
        <v>2142.0</v>
      </c>
      <c r="AB2103" s="4" t="s">
        <v>48</v>
      </c>
      <c r="AC2103" s="4"/>
      <c r="AD2103" s="4"/>
      <c r="AE2103" s="4"/>
      <c r="AF2103" s="4"/>
      <c r="AG2103" s="4"/>
      <c r="AH2103" s="4"/>
      <c r="AI2103" s="4"/>
      <c r="AJ2103" s="4"/>
      <c r="AK2103" s="4"/>
      <c r="AL2103" s="4"/>
      <c r="AM2103" s="4"/>
      <c r="AN2103" s="4"/>
      <c r="AO2103" s="4"/>
      <c r="AP2103" s="4" t="str">
        <f>VLOOKUP(AA2104,[1]Trộn!AA2103:AB5095,2,FALSE)</f>
        <v>#ERROR!</v>
      </c>
      <c r="AQ2103" s="4"/>
      <c r="AR2103" s="4"/>
      <c r="AS2103" s="4"/>
      <c r="AT2103" s="4"/>
      <c r="AU2103" s="4"/>
      <c r="AV2103" s="4"/>
      <c r="AW2103" s="4"/>
      <c r="AX2103" s="4"/>
      <c r="AY2103" s="4"/>
      <c r="AZ2103" s="4"/>
      <c r="BA2103" s="4"/>
      <c r="BB2103" s="4"/>
      <c r="BC2103" s="4"/>
      <c r="BD2103" s="4"/>
      <c r="BE2103" s="4"/>
      <c r="BF2103" s="4"/>
      <c r="BG2103" s="4"/>
      <c r="BH2103" s="4"/>
      <c r="BI2103" s="4"/>
      <c r="BJ2103" s="4"/>
      <c r="BK2103" s="4"/>
      <c r="BL2103" s="4"/>
      <c r="BM2103" s="4"/>
      <c r="BN2103" s="4"/>
      <c r="BO2103" s="4"/>
      <c r="BP2103" s="4"/>
      <c r="BQ2103" s="4"/>
      <c r="BR2103" s="4"/>
      <c r="BS2103" s="4"/>
      <c r="BT2103" s="4"/>
      <c r="BU2103" s="4"/>
      <c r="BV2103" s="4"/>
      <c r="BW2103" s="4"/>
      <c r="BX2103" s="4"/>
      <c r="BY2103" s="4"/>
      <c r="BZ2103" s="4"/>
      <c r="CA2103" s="4"/>
      <c r="CB2103" s="4"/>
      <c r="CC2103" s="4"/>
      <c r="CD2103" s="4"/>
      <c r="CE2103" s="4"/>
      <c r="CF2103" s="4"/>
      <c r="CG2103" s="4"/>
      <c r="CH2103" s="4"/>
      <c r="CI2103" s="4"/>
      <c r="CJ2103" s="4"/>
      <c r="CK2103" s="4"/>
      <c r="CL2103" s="4"/>
      <c r="CM2103" s="4"/>
    </row>
    <row r="2104" ht="14.25" customHeight="1">
      <c r="A2104" s="1"/>
      <c r="B2104" s="3"/>
      <c r="C2104" s="4"/>
      <c r="D2104" s="4"/>
      <c r="E2104" s="4"/>
      <c r="F2104" s="4"/>
      <c r="G2104" s="4"/>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4"/>
      <c r="AH2104" s="4"/>
      <c r="AI2104" s="4"/>
      <c r="AJ2104" s="4"/>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c r="BI2104" s="4"/>
      <c r="BJ2104" s="4"/>
      <c r="BK2104" s="4"/>
      <c r="BL2104" s="4"/>
      <c r="BM2104" s="4"/>
      <c r="BN2104" s="4"/>
      <c r="BO2104" s="4"/>
      <c r="BP2104" s="4"/>
      <c r="BQ2104" s="4"/>
      <c r="BR2104" s="4"/>
      <c r="BS2104" s="4"/>
      <c r="BT2104" s="4"/>
      <c r="BU2104" s="4"/>
      <c r="BV2104" s="4"/>
      <c r="BW2104" s="4"/>
      <c r="BX2104" s="4"/>
      <c r="BY2104" s="4"/>
      <c r="BZ2104" s="4"/>
      <c r="CA2104" s="4"/>
      <c r="CB2104" s="4"/>
      <c r="CC2104" s="4"/>
      <c r="CD2104" s="4"/>
      <c r="CE2104" s="4"/>
      <c r="CF2104" s="4"/>
      <c r="CG2104" s="4"/>
      <c r="CH2104" s="4"/>
      <c r="CI2104" s="4"/>
      <c r="CJ2104" s="4"/>
      <c r="CK2104" s="4"/>
      <c r="CL2104" s="4"/>
      <c r="CM2104" s="4"/>
    </row>
    <row r="2105" ht="14.25" customHeight="1">
      <c r="A2105" s="1" t="str">
        <f>SWITCH(B2105,"OK",IF(ISBLANK(R2105),IF(ISBLANK(P2105),"Giữ chỗ nhóm","Giữ chỗ"),"OK"),"Chưa làm",IF(P2105&lt;&gt;"","Giữ chỗ",""),0,IF(ISBLANK(R2105),"Thêm",""),"")</f>
        <v>OK</v>
      </c>
      <c r="B2105" s="3" t="str">
        <f>IF(Q2105&lt;&gt;"",0,IF(O2105="",IF(N2105="",,"Tự do chọn"),SWITCH(M2105,"KSTN",IF(LEFT(O2105,1)="A","OK","Sai lớp"),"CQ",IF(LEFT(O2105,1)="B","OK","Sai lớp"),"SIE",IF(LEFT(O2105,1)="C","OK","Sai lớp"),"VN",IF(LEFT(O2105,1)="D","OK","Sai lớp"),"VN-ICT",IF(LEFT(O2105,1)="D","OK","Sai lớp"),"Sai phân công")))</f>
        <v>OK</v>
      </c>
      <c r="C2105" s="4" t="s">
        <v>9153</v>
      </c>
      <c r="D2105" s="4"/>
      <c r="E2105" s="4"/>
      <c r="F2105" s="4"/>
      <c r="G2105" s="4"/>
      <c r="H2105" s="4"/>
      <c r="I2105" s="4"/>
      <c r="J2105" s="4" t="s">
        <v>8631</v>
      </c>
      <c r="K2105" s="4"/>
      <c r="L2105" s="4" t="s">
        <v>9153</v>
      </c>
      <c r="M2105" s="4" t="s">
        <v>48</v>
      </c>
      <c r="N2105" s="4" t="s">
        <v>8</v>
      </c>
      <c r="O2105" s="4" t="s">
        <v>681</v>
      </c>
      <c r="P2105" s="4" t="s">
        <v>4498</v>
      </c>
      <c r="Q2105" s="4"/>
      <c r="R2105" s="4" t="s">
        <v>9154</v>
      </c>
      <c r="S2105" s="4" t="s">
        <v>9155</v>
      </c>
      <c r="T2105" s="4" t="s">
        <v>9156</v>
      </c>
      <c r="U2105" s="4" t="s">
        <v>9157</v>
      </c>
      <c r="V2105" s="4" t="s">
        <v>9158</v>
      </c>
      <c r="W2105" s="4" t="s">
        <v>9159</v>
      </c>
      <c r="X2105" s="4" t="s">
        <v>171</v>
      </c>
      <c r="Y2105" s="4" t="s">
        <v>9160</v>
      </c>
      <c r="Z2105" s="4"/>
      <c r="AA2105" s="4">
        <v>2144.0</v>
      </c>
      <c r="AB2105" s="4" t="s">
        <v>48</v>
      </c>
      <c r="AC2105" s="4"/>
      <c r="AD2105" s="4"/>
      <c r="AE2105" s="4"/>
      <c r="AF2105" s="4"/>
      <c r="AG2105" s="4"/>
      <c r="AH2105" s="4"/>
      <c r="AI2105" s="4"/>
      <c r="AJ2105" s="4"/>
      <c r="AK2105" s="4"/>
      <c r="AL2105" s="4"/>
      <c r="AM2105" s="4"/>
      <c r="AN2105" s="4"/>
      <c r="AO2105" s="4"/>
      <c r="AP2105" s="4" t="str">
        <f>VLOOKUP(AA2106,[1]Trộn!AA2105:AB5097,2,FALSE)</f>
        <v>#ERROR!</v>
      </c>
      <c r="AQ2105" s="4"/>
      <c r="AR2105" s="4"/>
      <c r="AS2105" s="4"/>
      <c r="AT2105" s="4"/>
      <c r="AU2105" s="4"/>
      <c r="AV2105" s="4"/>
      <c r="AW2105" s="4"/>
      <c r="AX2105" s="4"/>
      <c r="AY2105" s="4"/>
      <c r="AZ2105" s="4"/>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c r="CL2105" s="4"/>
      <c r="CM2105" s="4"/>
    </row>
    <row r="2106" ht="14.25" customHeight="1">
      <c r="A2106" s="1"/>
      <c r="B2106" s="3"/>
      <c r="C2106" s="4"/>
      <c r="D2106" s="4"/>
      <c r="E2106" s="4"/>
      <c r="F2106" s="4"/>
      <c r="G2106" s="4"/>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4"/>
      <c r="AH2106" s="4"/>
      <c r="AI2106" s="4"/>
      <c r="AJ2106" s="4"/>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c r="CL2106" s="4"/>
      <c r="CM2106" s="4"/>
    </row>
    <row r="2107" ht="14.25" customHeight="1">
      <c r="A2107" s="1" t="str">
        <f>SWITCH(B2107,"OK",IF(ISBLANK(R2107),IF(ISBLANK(P2107),"Giữ chỗ nhóm","Giữ chỗ"),"OK"),"Chưa làm",IF(P2107&lt;&gt;"","Giữ chỗ",""),0,IF(ISBLANK(R2107),"Thêm",""),"")</f>
        <v>OK</v>
      </c>
      <c r="B2107" s="3" t="str">
        <f>IF(Q2107&lt;&gt;"",0,IF(O2107="",IF(N2107="",,"Tự do chọn"),SWITCH(M2107,"KSTN",IF(LEFT(O2107,1)="A","OK","Sai lớp"),"CQ",IF(LEFT(O2107,1)="B","OK","Sai lớp"),"SIE",IF(LEFT(O2107,1)="C","OK","Sai lớp"),"VN",IF(LEFT(O2107,1)="D","OK","Sai lớp"),"VN-ICT",IF(LEFT(O2107,1)="D","OK","Sai lớp"),"Sai phân công")))</f>
        <v>OK</v>
      </c>
      <c r="C2107" s="4" t="s">
        <v>9161</v>
      </c>
      <c r="D2107" s="4"/>
      <c r="E2107" s="4"/>
      <c r="F2107" s="4"/>
      <c r="G2107" s="4"/>
      <c r="H2107" s="4"/>
      <c r="I2107" s="4"/>
      <c r="J2107" s="4" t="s">
        <v>8631</v>
      </c>
      <c r="K2107" s="4"/>
      <c r="L2107" s="4" t="s">
        <v>9161</v>
      </c>
      <c r="M2107" s="4" t="s">
        <v>48</v>
      </c>
      <c r="N2107" s="4" t="s">
        <v>8</v>
      </c>
      <c r="O2107" s="4" t="s">
        <v>695</v>
      </c>
      <c r="P2107" s="4" t="s">
        <v>1380</v>
      </c>
      <c r="Q2107" s="4"/>
      <c r="R2107" s="4" t="s">
        <v>9162</v>
      </c>
      <c r="S2107" s="4" t="s">
        <v>9163</v>
      </c>
      <c r="T2107" s="4" t="s">
        <v>9164</v>
      </c>
      <c r="U2107" s="4" t="s">
        <v>9165</v>
      </c>
      <c r="V2107" s="4" t="s">
        <v>9166</v>
      </c>
      <c r="W2107" s="4" t="s">
        <v>9167</v>
      </c>
      <c r="X2107" s="4" t="s">
        <v>171</v>
      </c>
      <c r="Y2107" s="4" t="s">
        <v>9168</v>
      </c>
      <c r="Z2107" s="4"/>
      <c r="AA2107" s="4">
        <v>2146.0</v>
      </c>
      <c r="AB2107" s="4" t="s">
        <v>48</v>
      </c>
      <c r="AC2107" s="4"/>
      <c r="AD2107" s="4"/>
      <c r="AE2107" s="4"/>
      <c r="AF2107" s="4"/>
      <c r="AG2107" s="4"/>
      <c r="AH2107" s="4"/>
      <c r="AI2107" s="4"/>
      <c r="AJ2107" s="4"/>
      <c r="AK2107" s="4"/>
      <c r="AL2107" s="4"/>
      <c r="AM2107" s="4"/>
      <c r="AN2107" s="4"/>
      <c r="AO2107" s="4"/>
      <c r="AP2107" s="4" t="str">
        <f>VLOOKUP(AA2108,[1]Trộn!AA2107:AB5099,2,FALSE)</f>
        <v>#ERROR!</v>
      </c>
      <c r="AQ2107" s="4"/>
      <c r="AR2107" s="4"/>
      <c r="AS2107" s="4"/>
      <c r="AT2107" s="4"/>
      <c r="AU2107" s="4"/>
      <c r="AV2107" s="4"/>
      <c r="AW2107" s="4"/>
      <c r="AX2107" s="4"/>
      <c r="AY2107" s="4"/>
      <c r="AZ2107" s="4"/>
      <c r="BA2107" s="4"/>
      <c r="BB2107" s="4"/>
      <c r="BC2107" s="4"/>
      <c r="BD2107" s="4"/>
      <c r="BE2107" s="4"/>
      <c r="BF2107" s="4"/>
      <c r="BG2107" s="4"/>
      <c r="BH2107" s="4"/>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c r="CL2107" s="4"/>
      <c r="CM2107" s="4"/>
    </row>
    <row r="2108" ht="14.25" customHeight="1">
      <c r="A2108" s="1"/>
      <c r="B2108" s="3"/>
      <c r="C2108" s="4"/>
      <c r="D2108" s="4"/>
      <c r="E2108" s="4"/>
      <c r="F2108" s="4"/>
      <c r="G2108" s="4"/>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4"/>
      <c r="AH2108" s="4"/>
      <c r="AI2108" s="4"/>
      <c r="AJ2108" s="4"/>
      <c r="AK2108" s="4"/>
      <c r="AL2108" s="4"/>
      <c r="AM2108" s="4"/>
      <c r="AN2108" s="4"/>
      <c r="AO2108" s="4"/>
      <c r="AP2108" s="4"/>
      <c r="AQ2108" s="4"/>
      <c r="AR2108" s="4"/>
      <c r="AS2108" s="4"/>
      <c r="AT2108" s="4"/>
      <c r="AU2108" s="4"/>
      <c r="AV2108" s="4"/>
      <c r="AW2108" s="4"/>
      <c r="AX2108" s="4"/>
      <c r="AY2108" s="4"/>
      <c r="AZ2108" s="4"/>
      <c r="BA2108" s="4"/>
      <c r="BB2108" s="4"/>
      <c r="BC2108" s="4"/>
      <c r="BD2108" s="4"/>
      <c r="BE2108" s="4"/>
      <c r="BF2108" s="4"/>
      <c r="BG2108" s="4"/>
      <c r="BH2108" s="4"/>
      <c r="BI2108" s="4"/>
      <c r="BJ2108" s="4"/>
      <c r="BK2108" s="4"/>
      <c r="BL2108" s="4"/>
      <c r="BM2108" s="4"/>
      <c r="BN2108" s="4"/>
      <c r="BO2108" s="4"/>
      <c r="BP2108" s="4"/>
      <c r="BQ2108" s="4"/>
      <c r="BR2108" s="4"/>
      <c r="BS2108" s="4"/>
      <c r="BT2108" s="4"/>
      <c r="BU2108" s="4"/>
      <c r="BV2108" s="4"/>
      <c r="BW2108" s="4"/>
      <c r="BX2108" s="4"/>
      <c r="BY2108" s="4"/>
      <c r="BZ2108" s="4"/>
      <c r="CA2108" s="4"/>
      <c r="CB2108" s="4"/>
      <c r="CC2108" s="4"/>
      <c r="CD2108" s="4"/>
      <c r="CE2108" s="4"/>
      <c r="CF2108" s="4"/>
      <c r="CG2108" s="4"/>
      <c r="CH2108" s="4"/>
      <c r="CI2108" s="4"/>
      <c r="CJ2108" s="4"/>
      <c r="CK2108" s="4"/>
      <c r="CL2108" s="4"/>
      <c r="CM2108" s="4"/>
    </row>
    <row r="2109" ht="14.25" customHeight="1">
      <c r="A2109" s="1" t="str">
        <f>SWITCH(B2109,"OK",IF(ISBLANK(R2109),IF(ISBLANK(P2109),"Giữ chỗ nhóm","Giữ chỗ"),"OK"),"Chưa làm",IF(P2109&lt;&gt;"","Giữ chỗ",""),0,IF(ISBLANK(R2109),"Thêm",""),"")</f>
        <v>OK</v>
      </c>
      <c r="B2109" s="3" t="str">
        <f>IF(Q2109&lt;&gt;"",0,IF(O2109="",IF(N2109="",,"Tự do chọn"),SWITCH(M2109,"KSTN",IF(LEFT(O2109,1)="A","OK","Sai lớp"),"CQ",IF(LEFT(O2109,1)="B","OK","Sai lớp"),"SIE",IF(LEFT(O2109,1)="C","OK","Sai lớp"),"VN",IF(LEFT(O2109,1)="D","OK","Sai lớp"),"VN-ICT",IF(LEFT(O2109,1)="D","OK","Sai lớp"),"Sai phân công")))</f>
        <v>OK</v>
      </c>
      <c r="C2109" s="4" t="s">
        <v>9180</v>
      </c>
      <c r="D2109" s="4"/>
      <c r="E2109" s="4"/>
      <c r="F2109" s="4"/>
      <c r="G2109" s="4"/>
      <c r="H2109" s="4"/>
      <c r="I2109" s="4"/>
      <c r="J2109" s="4" t="s">
        <v>8631</v>
      </c>
      <c r="K2109" s="4"/>
      <c r="L2109" s="4" t="s">
        <v>9180</v>
      </c>
      <c r="M2109" s="4" t="s">
        <v>48</v>
      </c>
      <c r="N2109" s="4" t="s">
        <v>8</v>
      </c>
      <c r="O2109" s="4" t="s">
        <v>681</v>
      </c>
      <c r="P2109" s="4" t="s">
        <v>682</v>
      </c>
      <c r="Q2109" s="4"/>
      <c r="R2109" s="4" t="s">
        <v>9181</v>
      </c>
      <c r="S2109" s="4" t="s">
        <v>9182</v>
      </c>
      <c r="T2109" s="4" t="s">
        <v>9183</v>
      </c>
      <c r="U2109" s="4" t="s">
        <v>9184</v>
      </c>
      <c r="V2109" s="4" t="s">
        <v>9185</v>
      </c>
      <c r="W2109" s="4" t="s">
        <v>9186</v>
      </c>
      <c r="X2109" s="4" t="s">
        <v>302</v>
      </c>
      <c r="Y2109" s="4" t="s">
        <v>9187</v>
      </c>
      <c r="Z2109" s="4"/>
      <c r="AA2109" s="4">
        <v>2148.0</v>
      </c>
      <c r="AB2109" s="4" t="s">
        <v>48</v>
      </c>
      <c r="AC2109" s="4"/>
      <c r="AD2109" s="4"/>
      <c r="AE2109" s="4"/>
      <c r="AF2109" s="4"/>
      <c r="AG2109" s="4"/>
      <c r="AH2109" s="4"/>
      <c r="AI2109" s="4"/>
      <c r="AJ2109" s="4"/>
      <c r="AK2109" s="4"/>
      <c r="AL2109" s="4"/>
      <c r="AM2109" s="4"/>
      <c r="AN2109" s="4"/>
      <c r="AO2109" s="4"/>
      <c r="AP2109" s="4" t="str">
        <f>VLOOKUP(AA2110,[1]Trộn!AA2109:AB5101,2,FALSE)</f>
        <v>#ERROR!</v>
      </c>
      <c r="AQ2109" s="4"/>
      <c r="AR2109" s="4"/>
      <c r="AS2109" s="4"/>
      <c r="AT2109" s="4"/>
      <c r="AU2109" s="4"/>
      <c r="AV2109" s="4"/>
      <c r="AW2109" s="4"/>
      <c r="AX2109" s="4"/>
      <c r="AY2109" s="4"/>
      <c r="AZ2109" s="4"/>
      <c r="BA2109" s="4"/>
      <c r="BB2109" s="4"/>
      <c r="BC2109" s="4"/>
      <c r="BD2109" s="4"/>
      <c r="BE2109" s="4"/>
      <c r="BF2109" s="4"/>
      <c r="BG2109" s="4"/>
      <c r="BH2109" s="4"/>
      <c r="BI2109" s="4"/>
      <c r="BJ2109" s="4"/>
      <c r="BK2109" s="4"/>
      <c r="BL2109" s="4"/>
      <c r="BM2109" s="4"/>
      <c r="BN2109" s="4"/>
      <c r="BO2109" s="4"/>
      <c r="BP2109" s="4"/>
      <c r="BQ2109" s="4"/>
      <c r="BR2109" s="4"/>
      <c r="BS2109" s="4"/>
      <c r="BT2109" s="4"/>
      <c r="BU2109" s="4"/>
      <c r="BV2109" s="4"/>
      <c r="BW2109" s="4"/>
      <c r="BX2109" s="4"/>
      <c r="BY2109" s="4"/>
      <c r="BZ2109" s="4"/>
      <c r="CA2109" s="4"/>
      <c r="CB2109" s="4"/>
      <c r="CC2109" s="4"/>
      <c r="CD2109" s="4"/>
      <c r="CE2109" s="4"/>
      <c r="CF2109" s="4"/>
      <c r="CG2109" s="4"/>
      <c r="CH2109" s="4"/>
      <c r="CI2109" s="4"/>
      <c r="CJ2109" s="4"/>
      <c r="CK2109" s="4"/>
      <c r="CL2109" s="4"/>
      <c r="CM2109" s="4"/>
    </row>
    <row r="2110" ht="14.25" customHeight="1">
      <c r="A2110" s="1"/>
      <c r="B2110" s="3"/>
      <c r="C2110" s="4"/>
      <c r="D2110" s="4"/>
      <c r="E2110" s="4"/>
      <c r="F2110" s="4"/>
      <c r="G2110" s="4"/>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4"/>
      <c r="AH2110" s="4"/>
      <c r="AI2110" s="4"/>
      <c r="AJ2110" s="4"/>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c r="BI2110" s="4"/>
      <c r="BJ2110" s="4"/>
      <c r="BK2110" s="4"/>
      <c r="BL2110" s="4"/>
      <c r="BM2110" s="4"/>
      <c r="BN2110" s="4"/>
      <c r="BO2110" s="4"/>
      <c r="BP2110" s="4"/>
      <c r="BQ2110" s="4"/>
      <c r="BR2110" s="4"/>
      <c r="BS2110" s="4"/>
      <c r="BT2110" s="4"/>
      <c r="BU2110" s="4"/>
      <c r="BV2110" s="4"/>
      <c r="BW2110" s="4"/>
      <c r="BX2110" s="4"/>
      <c r="BY2110" s="4"/>
      <c r="BZ2110" s="4"/>
      <c r="CA2110" s="4"/>
      <c r="CB2110" s="4"/>
      <c r="CC2110" s="4"/>
      <c r="CD2110" s="4"/>
      <c r="CE2110" s="4"/>
      <c r="CF2110" s="4"/>
      <c r="CG2110" s="4"/>
      <c r="CH2110" s="4"/>
      <c r="CI2110" s="4"/>
      <c r="CJ2110" s="4"/>
      <c r="CK2110" s="4"/>
      <c r="CL2110" s="4"/>
      <c r="CM2110" s="4"/>
    </row>
    <row r="2111" ht="14.25" customHeight="1">
      <c r="A2111" s="1" t="str">
        <f>SWITCH(B2111,"OK",IF(ISBLANK(R2111),IF(ISBLANK(P2111),"Giữ chỗ nhóm","Giữ chỗ"),"OK"),"Chưa làm",IF(P2111&lt;&gt;"","Giữ chỗ",""),0,IF(ISBLANK(R2111),"Thêm",""),"")</f>
        <v/>
      </c>
      <c r="B2111" s="3" t="str">
        <f>IF(Q2111&lt;&gt;"",0,IF(O2111="",IF(N2111="",,"Tự do chọn"),SWITCH(M2111,"KSTN",IF(LEFT(O2111,1)="A","OK","Sai lớp"),"CQ",IF(LEFT(O2111,1)="B","OK","Sai lớp"),"SIE",IF(LEFT(O2111,1)="C","OK","Sai lớp"),"VN",IF(LEFT(O2111,1)="D","OK","Sai lớp"),"VN-ICT",IF(LEFT(O2111,1)="D","OK","Sai lớp"),"Sai phân công")))</f>
        <v>Tự do chọn</v>
      </c>
      <c r="C2111" s="4" t="s">
        <v>9188</v>
      </c>
      <c r="D2111" s="4"/>
      <c r="E2111" s="4"/>
      <c r="F2111" s="4"/>
      <c r="G2111" s="4"/>
      <c r="H2111" s="4"/>
      <c r="I2111" s="4"/>
      <c r="J2111" s="4" t="s">
        <v>8631</v>
      </c>
      <c r="K2111" s="4"/>
      <c r="L2111" s="4" t="s">
        <v>9188</v>
      </c>
      <c r="M2111" s="4" t="s">
        <v>48</v>
      </c>
      <c r="N2111" s="4" t="s">
        <v>8</v>
      </c>
      <c r="O2111" s="4"/>
      <c r="P2111" s="4"/>
      <c r="Q2111" s="4"/>
      <c r="R2111" s="4" t="s">
        <v>150</v>
      </c>
      <c r="S2111" s="4" t="s">
        <v>150</v>
      </c>
      <c r="T2111" s="4" t="s">
        <v>150</v>
      </c>
      <c r="U2111" s="4" t="s">
        <v>150</v>
      </c>
      <c r="V2111" s="4" t="s">
        <v>150</v>
      </c>
      <c r="W2111" s="4" t="s">
        <v>150</v>
      </c>
      <c r="X2111" s="4" t="s">
        <v>150</v>
      </c>
      <c r="Y2111" s="4"/>
      <c r="Z2111" s="4"/>
      <c r="AA2111" s="4">
        <v>2150.0</v>
      </c>
      <c r="AB2111" s="4" t="s">
        <v>48</v>
      </c>
      <c r="AC2111" s="4"/>
      <c r="AD2111" s="4"/>
      <c r="AE2111" s="4"/>
      <c r="AF2111" s="4"/>
      <c r="AG2111" s="4"/>
      <c r="AH2111" s="4"/>
      <c r="AI2111" s="4"/>
      <c r="AJ2111" s="4"/>
      <c r="AK2111" s="4"/>
      <c r="AL2111" s="4"/>
      <c r="AM2111" s="4"/>
      <c r="AN2111" s="4"/>
      <c r="AO2111" s="4"/>
      <c r="AP2111" s="4" t="str">
        <f>VLOOKUP(AA2112,[1]Trộn!AA2111:AB5103,2,FALSE)</f>
        <v>#ERROR!</v>
      </c>
      <c r="AQ2111" s="4"/>
      <c r="AR2111" s="4"/>
      <c r="AS2111" s="4"/>
      <c r="AT2111" s="4"/>
      <c r="AU2111" s="4"/>
      <c r="AV2111" s="4"/>
      <c r="AW2111" s="4"/>
      <c r="AX2111" s="4"/>
      <c r="AY2111" s="4"/>
      <c r="AZ2111" s="4"/>
      <c r="BA2111" s="4"/>
      <c r="BB2111" s="4"/>
      <c r="BC2111" s="4"/>
      <c r="BD2111" s="4"/>
      <c r="BE2111" s="4"/>
      <c r="BF2111" s="4"/>
      <c r="BG2111" s="4"/>
      <c r="BH2111" s="4"/>
      <c r="BI2111" s="4"/>
      <c r="BJ2111" s="4"/>
      <c r="BK2111" s="4"/>
      <c r="BL2111" s="4"/>
      <c r="BM2111" s="4"/>
      <c r="BN2111" s="4"/>
      <c r="BO2111" s="4"/>
      <c r="BP2111" s="4"/>
      <c r="BQ2111" s="4"/>
      <c r="BR2111" s="4"/>
      <c r="BS2111" s="4"/>
      <c r="BT2111" s="4"/>
      <c r="BU2111" s="4"/>
      <c r="BV2111" s="4"/>
      <c r="BW2111" s="4"/>
      <c r="BX2111" s="4"/>
      <c r="BY2111" s="4"/>
      <c r="BZ2111" s="4"/>
      <c r="CA2111" s="4"/>
      <c r="CB2111" s="4"/>
      <c r="CC2111" s="4"/>
      <c r="CD2111" s="4"/>
      <c r="CE2111" s="4"/>
      <c r="CF2111" s="4"/>
      <c r="CG2111" s="4"/>
      <c r="CH2111" s="4"/>
      <c r="CI2111" s="4"/>
      <c r="CJ2111" s="4"/>
      <c r="CK2111" s="4"/>
      <c r="CL2111" s="4"/>
      <c r="CM2111" s="4"/>
    </row>
    <row r="2112" ht="14.25" customHeight="1">
      <c r="A2112" s="1"/>
      <c r="B2112" s="3"/>
      <c r="C2112" s="4"/>
      <c r="D2112" s="4"/>
      <c r="E2112" s="4"/>
      <c r="F2112" s="4"/>
      <c r="G2112" s="4"/>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4"/>
      <c r="AH2112" s="4"/>
      <c r="AI2112" s="4"/>
      <c r="AJ2112" s="4"/>
      <c r="AK2112" s="4"/>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4"/>
      <c r="BH2112" s="4"/>
      <c r="BI2112" s="4"/>
      <c r="BJ2112" s="4"/>
      <c r="BK2112" s="4"/>
      <c r="BL2112" s="4"/>
      <c r="BM2112" s="4"/>
      <c r="BN2112" s="4"/>
      <c r="BO2112" s="4"/>
      <c r="BP2112" s="4"/>
      <c r="BQ2112" s="4"/>
      <c r="BR2112" s="4"/>
      <c r="BS2112" s="4"/>
      <c r="BT2112" s="4"/>
      <c r="BU2112" s="4"/>
      <c r="BV2112" s="4"/>
      <c r="BW2112" s="4"/>
      <c r="BX2112" s="4"/>
      <c r="BY2112" s="4"/>
      <c r="BZ2112" s="4"/>
      <c r="CA2112" s="4"/>
      <c r="CB2112" s="4"/>
      <c r="CC2112" s="4"/>
      <c r="CD2112" s="4"/>
      <c r="CE2112" s="4"/>
      <c r="CF2112" s="4"/>
      <c r="CG2112" s="4"/>
      <c r="CH2112" s="4"/>
      <c r="CI2112" s="4"/>
      <c r="CJ2112" s="4"/>
      <c r="CK2112" s="4"/>
      <c r="CL2112" s="4"/>
      <c r="CM2112" s="4"/>
    </row>
    <row r="2113" ht="14.25" customHeight="1">
      <c r="A2113" s="1" t="str">
        <f>SWITCH(B2113,"OK",IF(ISBLANK(R2113),IF(ISBLANK(P2113),"Giữ chỗ nhóm","Giữ chỗ"),"OK"),"Chưa làm",IF(P2113&lt;&gt;"","Giữ chỗ",""),0,IF(ISBLANK(R2113),"Thêm",""),"")</f>
        <v/>
      </c>
      <c r="B2113" s="3" t="str">
        <f>IF(Q2113&lt;&gt;"",0,IF(O2113="",IF(N2113="",,"Tự do chọn"),SWITCH(M2113,"KSTN",IF(LEFT(O2113,1)="A","OK","Sai lớp"),"CQ",IF(LEFT(O2113,1)="B","OK","Sai lớp"),"SIE",IF(LEFT(O2113,1)="C","OK","Sai lớp"),"VN",IF(LEFT(O2113,1)="D","OK","Sai lớp"),"VN-ICT",IF(LEFT(O2113,1)="D","OK","Sai lớp"),"Sai phân công")))</f>
        <v>Tự do chọn</v>
      </c>
      <c r="C2113" s="4" t="s">
        <v>9189</v>
      </c>
      <c r="D2113" s="4"/>
      <c r="E2113" s="4"/>
      <c r="F2113" s="4"/>
      <c r="G2113" s="4"/>
      <c r="H2113" s="4"/>
      <c r="I2113" s="4"/>
      <c r="J2113" s="4" t="s">
        <v>8631</v>
      </c>
      <c r="K2113" s="4"/>
      <c r="L2113" s="4" t="s">
        <v>9189</v>
      </c>
      <c r="M2113" s="4" t="s">
        <v>48</v>
      </c>
      <c r="N2113" s="4" t="s">
        <v>8</v>
      </c>
      <c r="O2113" s="4"/>
      <c r="P2113" s="4"/>
      <c r="Q2113" s="4"/>
      <c r="R2113" s="4" t="s">
        <v>150</v>
      </c>
      <c r="S2113" s="4" t="s">
        <v>150</v>
      </c>
      <c r="T2113" s="4" t="s">
        <v>150</v>
      </c>
      <c r="U2113" s="4" t="s">
        <v>150</v>
      </c>
      <c r="V2113" s="4" t="s">
        <v>150</v>
      </c>
      <c r="W2113" s="4" t="s">
        <v>150</v>
      </c>
      <c r="X2113" s="4" t="s">
        <v>150</v>
      </c>
      <c r="Y2113" s="4"/>
      <c r="Z2113" s="4"/>
      <c r="AA2113" s="4">
        <v>2152.0</v>
      </c>
      <c r="AB2113" s="4" t="s">
        <v>48</v>
      </c>
      <c r="AC2113" s="4"/>
      <c r="AD2113" s="4"/>
      <c r="AE2113" s="4"/>
      <c r="AF2113" s="4"/>
      <c r="AG2113" s="4"/>
      <c r="AH2113" s="4"/>
      <c r="AI2113" s="4"/>
      <c r="AJ2113" s="4"/>
      <c r="AK2113" s="4"/>
      <c r="AL2113" s="4"/>
      <c r="AM2113" s="4"/>
      <c r="AN2113" s="4"/>
      <c r="AO2113" s="4"/>
      <c r="AP2113" s="4" t="str">
        <f>VLOOKUP(AA2114,[1]Trộn!AA2113:AB5105,2,FALSE)</f>
        <v>#ERROR!</v>
      </c>
      <c r="AQ2113" s="4"/>
      <c r="AR2113" s="4"/>
      <c r="AS2113" s="4"/>
      <c r="AT2113" s="4"/>
      <c r="AU2113" s="4"/>
      <c r="AV2113" s="4"/>
      <c r="AW2113" s="4"/>
      <c r="AX2113" s="4"/>
      <c r="AY2113" s="4"/>
      <c r="AZ2113" s="4"/>
      <c r="BA2113" s="4"/>
      <c r="BB2113" s="4"/>
      <c r="BC2113" s="4"/>
      <c r="BD2113" s="4"/>
      <c r="BE2113" s="4"/>
      <c r="BF2113" s="4"/>
      <c r="BG2113" s="4"/>
      <c r="BH2113" s="4"/>
      <c r="BI2113" s="4"/>
      <c r="BJ2113" s="4"/>
      <c r="BK2113" s="4"/>
      <c r="BL2113" s="4"/>
      <c r="BM2113" s="4"/>
      <c r="BN2113" s="4"/>
      <c r="BO2113" s="4"/>
      <c r="BP2113" s="4"/>
      <c r="BQ2113" s="4"/>
      <c r="BR2113" s="4"/>
      <c r="BS2113" s="4"/>
      <c r="BT2113" s="4"/>
      <c r="BU2113" s="4"/>
      <c r="BV2113" s="4"/>
      <c r="BW2113" s="4"/>
      <c r="BX2113" s="4"/>
      <c r="BY2113" s="4"/>
      <c r="BZ2113" s="4"/>
      <c r="CA2113" s="4"/>
      <c r="CB2113" s="4"/>
      <c r="CC2113" s="4"/>
      <c r="CD2113" s="4"/>
      <c r="CE2113" s="4"/>
      <c r="CF2113" s="4"/>
      <c r="CG2113" s="4"/>
      <c r="CH2113" s="4"/>
      <c r="CI2113" s="4"/>
      <c r="CJ2113" s="4"/>
      <c r="CK2113" s="4"/>
      <c r="CL2113" s="4"/>
      <c r="CM2113" s="4"/>
    </row>
    <row r="2114" ht="14.25" customHeight="1">
      <c r="A2114" s="1"/>
      <c r="B2114" s="3"/>
      <c r="C2114" s="4"/>
      <c r="D2114" s="4"/>
      <c r="E2114" s="4"/>
      <c r="F2114" s="4"/>
      <c r="G2114" s="4"/>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4"/>
      <c r="AH2114" s="4"/>
      <c r="AI2114" s="4"/>
      <c r="AJ2114" s="4"/>
      <c r="AK2114" s="4"/>
      <c r="AL2114" s="4"/>
      <c r="AM2114" s="4"/>
      <c r="AN2114" s="4"/>
      <c r="AO2114" s="4"/>
      <c r="AP2114" s="4"/>
      <c r="AQ2114" s="4"/>
      <c r="AR2114" s="4"/>
      <c r="AS2114" s="4"/>
      <c r="AT2114" s="4"/>
      <c r="AU2114" s="4"/>
      <c r="AV2114" s="4"/>
      <c r="AW2114" s="4"/>
      <c r="AX2114" s="4"/>
      <c r="AY2114" s="4"/>
      <c r="AZ2114" s="4"/>
      <c r="BA2114" s="4"/>
      <c r="BB2114" s="4"/>
      <c r="BC2114" s="4"/>
      <c r="BD2114" s="4"/>
      <c r="BE2114" s="4"/>
      <c r="BF2114" s="4"/>
      <c r="BG2114" s="4"/>
      <c r="BH2114" s="4"/>
      <c r="BI2114" s="4"/>
      <c r="BJ2114" s="4"/>
      <c r="BK2114" s="4"/>
      <c r="BL2114" s="4"/>
      <c r="BM2114" s="4"/>
      <c r="BN2114" s="4"/>
      <c r="BO2114" s="4"/>
      <c r="BP2114" s="4"/>
      <c r="BQ2114" s="4"/>
      <c r="BR2114" s="4"/>
      <c r="BS2114" s="4"/>
      <c r="BT2114" s="4"/>
      <c r="BU2114" s="4"/>
      <c r="BV2114" s="4"/>
      <c r="BW2114" s="4"/>
      <c r="BX2114" s="4"/>
      <c r="BY2114" s="4"/>
      <c r="BZ2114" s="4"/>
      <c r="CA2114" s="4"/>
      <c r="CB2114" s="4"/>
      <c r="CC2114" s="4"/>
      <c r="CD2114" s="4"/>
      <c r="CE2114" s="4"/>
      <c r="CF2114" s="4"/>
      <c r="CG2114" s="4"/>
      <c r="CH2114" s="4"/>
      <c r="CI2114" s="4"/>
      <c r="CJ2114" s="4"/>
      <c r="CK2114" s="4"/>
      <c r="CL2114" s="4"/>
      <c r="CM2114" s="4"/>
    </row>
    <row r="2115" ht="14.25" customHeight="1">
      <c r="A2115" s="1" t="str">
        <f>SWITCH(B2115,"OK",IF(ISBLANK(R2115),IF(ISBLANK(P2115),"Giữ chỗ nhóm","Giữ chỗ"),"OK"),"Chưa làm",IF(P2115&lt;&gt;"","Giữ chỗ",""),0,IF(ISBLANK(R2115),"Thêm",""),"")</f>
        <v>OK</v>
      </c>
      <c r="B2115" s="3" t="str">
        <f>IF(Q2115&lt;&gt;"",0,IF(O2115="",IF(N2115="",,"Tự do chọn"),SWITCH(M2115,"KSTN",IF(LEFT(O2115,1)="A","OK","Sai lớp"),"CQ",IF(LEFT(O2115,1)="B","OK","Sai lớp"),"SIE",IF(LEFT(O2115,1)="C","OK","Sai lớp"),"VN",IF(LEFT(O2115,1)="D","OK","Sai lớp"),"VN-ICT",IF(LEFT(O2115,1)="D","OK","Sai lớp"),"Sai phân công")))</f>
        <v>OK</v>
      </c>
      <c r="C2115" s="4" t="s">
        <v>9190</v>
      </c>
      <c r="D2115" s="4"/>
      <c r="E2115" s="4"/>
      <c r="F2115" s="4"/>
      <c r="G2115" s="4"/>
      <c r="H2115" s="4"/>
      <c r="I2115" s="4"/>
      <c r="J2115" s="4" t="s">
        <v>8631</v>
      </c>
      <c r="K2115" s="4"/>
      <c r="L2115" s="4" t="s">
        <v>9190</v>
      </c>
      <c r="M2115" s="4" t="s">
        <v>48</v>
      </c>
      <c r="N2115" s="4" t="s">
        <v>8</v>
      </c>
      <c r="O2115" s="4" t="s">
        <v>125</v>
      </c>
      <c r="P2115" s="4" t="s">
        <v>4779</v>
      </c>
      <c r="Q2115" s="4"/>
      <c r="R2115" s="4" t="s">
        <v>9191</v>
      </c>
      <c r="S2115" s="4" t="s">
        <v>9192</v>
      </c>
      <c r="T2115" s="4" t="s">
        <v>9193</v>
      </c>
      <c r="U2115" s="4" t="s">
        <v>9194</v>
      </c>
      <c r="V2115" s="4" t="s">
        <v>9195</v>
      </c>
      <c r="W2115" s="4" t="s">
        <v>9196</v>
      </c>
      <c r="X2115" s="4" t="s">
        <v>410</v>
      </c>
      <c r="Y2115" s="4" t="s">
        <v>9197</v>
      </c>
      <c r="Z2115" s="4"/>
      <c r="AA2115" s="4">
        <v>2154.0</v>
      </c>
      <c r="AB2115" s="4" t="s">
        <v>48</v>
      </c>
      <c r="AC2115" s="4"/>
      <c r="AD2115" s="4"/>
      <c r="AE2115" s="4"/>
      <c r="AF2115" s="4"/>
      <c r="AG2115" s="4"/>
      <c r="AH2115" s="4"/>
      <c r="AI2115" s="4"/>
      <c r="AJ2115" s="4"/>
      <c r="AK2115" s="4"/>
      <c r="AL2115" s="4"/>
      <c r="AM2115" s="4"/>
      <c r="AN2115" s="4"/>
      <c r="AO2115" s="4"/>
      <c r="AP2115" s="4" t="str">
        <f>VLOOKUP(AA2116,[1]Trộn!AA2115:AB5107,2,FALSE)</f>
        <v>#ERROR!</v>
      </c>
      <c r="AQ2115" s="4"/>
      <c r="AR2115" s="4"/>
      <c r="AS2115" s="4"/>
      <c r="AT2115" s="4"/>
      <c r="AU2115" s="4"/>
      <c r="AV2115" s="4"/>
      <c r="AW2115" s="4"/>
      <c r="AX2115" s="4"/>
      <c r="AY2115" s="4"/>
      <c r="AZ2115" s="4"/>
      <c r="BA2115" s="4"/>
      <c r="BB2115" s="4"/>
      <c r="BC2115" s="4"/>
      <c r="BD2115" s="4"/>
      <c r="BE2115" s="4"/>
      <c r="BF2115" s="4"/>
      <c r="BG2115" s="4"/>
      <c r="BH2115" s="4"/>
      <c r="BI2115" s="4"/>
      <c r="BJ2115" s="4"/>
      <c r="BK2115" s="4"/>
      <c r="BL2115" s="4"/>
      <c r="BM2115" s="4"/>
      <c r="BN2115" s="4"/>
      <c r="BO2115" s="4"/>
      <c r="BP2115" s="4"/>
      <c r="BQ2115" s="4"/>
      <c r="BR2115" s="4"/>
      <c r="BS2115" s="4"/>
      <c r="BT2115" s="4"/>
      <c r="BU2115" s="4"/>
      <c r="BV2115" s="4"/>
      <c r="BW2115" s="4"/>
      <c r="BX2115" s="4"/>
      <c r="BY2115" s="4"/>
      <c r="BZ2115" s="4"/>
      <c r="CA2115" s="4"/>
      <c r="CB2115" s="4"/>
      <c r="CC2115" s="4"/>
      <c r="CD2115" s="4"/>
      <c r="CE2115" s="4"/>
      <c r="CF2115" s="4"/>
      <c r="CG2115" s="4"/>
      <c r="CH2115" s="4"/>
      <c r="CI2115" s="4"/>
      <c r="CJ2115" s="4"/>
      <c r="CK2115" s="4"/>
      <c r="CL2115" s="4"/>
      <c r="CM2115" s="4"/>
    </row>
    <row r="2116" ht="14.25" customHeight="1">
      <c r="A2116" s="1"/>
      <c r="B2116" s="3"/>
      <c r="C2116" s="4"/>
      <c r="D2116" s="4"/>
      <c r="E2116" s="4"/>
      <c r="F2116" s="4"/>
      <c r="G2116" s="4"/>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4"/>
      <c r="AH2116" s="4"/>
      <c r="AI2116" s="4"/>
      <c r="AJ2116" s="4"/>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c r="BI2116" s="4"/>
      <c r="BJ2116" s="4"/>
      <c r="BK2116" s="4"/>
      <c r="BL2116" s="4"/>
      <c r="BM2116" s="4"/>
      <c r="BN2116" s="4"/>
      <c r="BO2116" s="4"/>
      <c r="BP2116" s="4"/>
      <c r="BQ2116" s="4"/>
      <c r="BR2116" s="4"/>
      <c r="BS2116" s="4"/>
      <c r="BT2116" s="4"/>
      <c r="BU2116" s="4"/>
      <c r="BV2116" s="4"/>
      <c r="BW2116" s="4"/>
      <c r="BX2116" s="4"/>
      <c r="BY2116" s="4"/>
      <c r="BZ2116" s="4"/>
      <c r="CA2116" s="4"/>
      <c r="CB2116" s="4"/>
      <c r="CC2116" s="4"/>
      <c r="CD2116" s="4"/>
      <c r="CE2116" s="4"/>
      <c r="CF2116" s="4"/>
      <c r="CG2116" s="4"/>
      <c r="CH2116" s="4"/>
      <c r="CI2116" s="4"/>
      <c r="CJ2116" s="4"/>
      <c r="CK2116" s="4"/>
      <c r="CL2116" s="4"/>
      <c r="CM2116" s="4"/>
    </row>
    <row r="2117" ht="14.25" customHeight="1">
      <c r="A2117" s="1" t="str">
        <f>SWITCH(B2117,"OK",IF(ISBLANK(R2117),IF(ISBLANK(P2117),"Giữ chỗ nhóm","Giữ chỗ"),"OK"),"Chưa làm",IF(P2117&lt;&gt;"","Giữ chỗ",""),0,IF(ISBLANK(R2117),"Thêm",""),"")</f>
        <v>OK</v>
      </c>
      <c r="B2117" s="3" t="str">
        <f>IF(Q2117&lt;&gt;"",0,IF(O2117="",IF(N2117="",,"Tự do chọn"),SWITCH(M2117,"KSTN",IF(LEFT(O2117,1)="A","OK","Sai lớp"),"CQ",IF(LEFT(O2117,1)="B","OK","Sai lớp"),"SIE",IF(LEFT(O2117,1)="C","OK","Sai lớp"),"VN",IF(LEFT(O2117,1)="D","OK","Sai lớp"),"VN-ICT",IF(LEFT(O2117,1)="D","OK","Sai lớp"),"Sai phân công")))</f>
        <v>OK</v>
      </c>
      <c r="C2117" s="4" t="s">
        <v>9209</v>
      </c>
      <c r="D2117" s="4"/>
      <c r="E2117" s="4"/>
      <c r="F2117" s="4"/>
      <c r="G2117" s="4"/>
      <c r="H2117" s="4"/>
      <c r="I2117" s="4"/>
      <c r="J2117" s="4" t="s">
        <v>8631</v>
      </c>
      <c r="K2117" s="4"/>
      <c r="L2117" s="4" t="s">
        <v>9209</v>
      </c>
      <c r="M2117" s="4" t="s">
        <v>48</v>
      </c>
      <c r="N2117" s="4" t="s">
        <v>8</v>
      </c>
      <c r="O2117" s="4" t="s">
        <v>125</v>
      </c>
      <c r="P2117" s="4" t="s">
        <v>4779</v>
      </c>
      <c r="Q2117" s="4"/>
      <c r="R2117" s="4" t="s">
        <v>9210</v>
      </c>
      <c r="S2117" s="4" t="s">
        <v>2628</v>
      </c>
      <c r="T2117" s="4" t="s">
        <v>227</v>
      </c>
      <c r="U2117" s="4" t="s">
        <v>114</v>
      </c>
      <c r="V2117" s="4" t="s">
        <v>115</v>
      </c>
      <c r="W2117" s="4" t="s">
        <v>9211</v>
      </c>
      <c r="X2117" s="4" t="s">
        <v>171</v>
      </c>
      <c r="Y2117" s="4" t="s">
        <v>9212</v>
      </c>
      <c r="Z2117" s="4"/>
      <c r="AA2117" s="4">
        <v>2156.0</v>
      </c>
      <c r="AB2117" s="4" t="s">
        <v>48</v>
      </c>
      <c r="AC2117" s="4"/>
      <c r="AD2117" s="4"/>
      <c r="AE2117" s="4"/>
      <c r="AF2117" s="4"/>
      <c r="AG2117" s="4"/>
      <c r="AH2117" s="4"/>
      <c r="AI2117" s="4"/>
      <c r="AJ2117" s="4"/>
      <c r="AK2117" s="4"/>
      <c r="AL2117" s="4"/>
      <c r="AM2117" s="4"/>
      <c r="AN2117" s="4"/>
      <c r="AO2117" s="4"/>
      <c r="AP2117" s="4" t="str">
        <f>VLOOKUP(AA2118,[1]Trộn!AA2117:AB5109,2,FALSE)</f>
        <v>#ERROR!</v>
      </c>
      <c r="AQ2117" s="4"/>
      <c r="AR2117" s="4"/>
      <c r="AS2117" s="4"/>
      <c r="AT2117" s="4"/>
      <c r="AU2117" s="4"/>
      <c r="AV2117" s="4"/>
      <c r="AW2117" s="4"/>
      <c r="AX2117" s="4"/>
      <c r="AY2117" s="4"/>
      <c r="AZ2117" s="4"/>
      <c r="BA2117" s="4"/>
      <c r="BB2117" s="4"/>
      <c r="BC2117" s="4"/>
      <c r="BD2117" s="4"/>
      <c r="BE2117" s="4"/>
      <c r="BF2117" s="4"/>
      <c r="BG2117" s="4"/>
      <c r="BH2117" s="4"/>
      <c r="BI2117" s="4"/>
      <c r="BJ2117" s="4"/>
      <c r="BK2117" s="4"/>
      <c r="BL2117" s="4"/>
      <c r="BM2117" s="4"/>
      <c r="BN2117" s="4"/>
      <c r="BO2117" s="4"/>
      <c r="BP2117" s="4"/>
      <c r="BQ2117" s="4"/>
      <c r="BR2117" s="4"/>
      <c r="BS2117" s="4"/>
      <c r="BT2117" s="4"/>
      <c r="BU2117" s="4"/>
      <c r="BV2117" s="4"/>
      <c r="BW2117" s="4"/>
      <c r="BX2117" s="4"/>
      <c r="BY2117" s="4"/>
      <c r="BZ2117" s="4"/>
      <c r="CA2117" s="4"/>
      <c r="CB2117" s="4"/>
      <c r="CC2117" s="4"/>
      <c r="CD2117" s="4"/>
      <c r="CE2117" s="4"/>
      <c r="CF2117" s="4"/>
      <c r="CG2117" s="4"/>
      <c r="CH2117" s="4"/>
      <c r="CI2117" s="4"/>
      <c r="CJ2117" s="4"/>
      <c r="CK2117" s="4"/>
      <c r="CL2117" s="4"/>
      <c r="CM2117" s="4"/>
    </row>
    <row r="2118" ht="14.25" customHeight="1">
      <c r="A2118" s="1"/>
      <c r="B2118" s="3"/>
      <c r="C2118" s="4"/>
      <c r="D2118" s="4"/>
      <c r="E2118" s="4"/>
      <c r="F2118" s="4"/>
      <c r="G2118" s="4"/>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4"/>
      <c r="AH2118" s="4"/>
      <c r="AI2118" s="4"/>
      <c r="AJ2118" s="4"/>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c r="BI2118" s="4"/>
      <c r="BJ2118" s="4"/>
      <c r="BK2118" s="4"/>
      <c r="BL2118" s="4"/>
      <c r="BM2118" s="4"/>
      <c r="BN2118" s="4"/>
      <c r="BO2118" s="4"/>
      <c r="BP2118" s="4"/>
      <c r="BQ2118" s="4"/>
      <c r="BR2118" s="4"/>
      <c r="BS2118" s="4"/>
      <c r="BT2118" s="4"/>
      <c r="BU2118" s="4"/>
      <c r="BV2118" s="4"/>
      <c r="BW2118" s="4"/>
      <c r="BX2118" s="4"/>
      <c r="BY2118" s="4"/>
      <c r="BZ2118" s="4"/>
      <c r="CA2118" s="4"/>
      <c r="CB2118" s="4"/>
      <c r="CC2118" s="4"/>
      <c r="CD2118" s="4"/>
      <c r="CE2118" s="4"/>
      <c r="CF2118" s="4"/>
      <c r="CG2118" s="4"/>
      <c r="CH2118" s="4"/>
      <c r="CI2118" s="4"/>
      <c r="CJ2118" s="4"/>
      <c r="CK2118" s="4"/>
      <c r="CL2118" s="4"/>
      <c r="CM2118" s="4"/>
    </row>
    <row r="2119" ht="14.25" customHeight="1">
      <c r="A2119" s="1" t="str">
        <f>SWITCH(B2119,"OK",IF(ISBLANK(R2119),IF(ISBLANK(P2119),"Giữ chỗ nhóm","Giữ chỗ"),"OK"),"Chưa làm",IF(P2119&lt;&gt;"","Giữ chỗ",""),0,IF(ISBLANK(R2119),"Thêm",""),"")</f>
        <v/>
      </c>
      <c r="B2119" s="3" t="str">
        <f>IF(Q2119&lt;&gt;"",0,IF(O2119="",IF(N2119="",,"Tự do chọn"),SWITCH(M2119,"KSTN",IF(LEFT(O2119,1)="A","OK","Sai lớp"),"CQ",IF(LEFT(O2119,1)="B","OK","Sai lớp"),"SIE",IF(LEFT(O2119,1)="C","OK","Sai lớp"),"VN",IF(LEFT(O2119,1)="D","OK","Sai lớp"),"VN-ICT",IF(LEFT(O2119,1)="D","OK","Sai lớp"),"Sai phân công")))</f>
        <v>Tự do chọn</v>
      </c>
      <c r="C2119" s="4" t="s">
        <v>9220</v>
      </c>
      <c r="D2119" s="4"/>
      <c r="E2119" s="4"/>
      <c r="F2119" s="4"/>
      <c r="G2119" s="4"/>
      <c r="H2119" s="4"/>
      <c r="I2119" s="4"/>
      <c r="J2119" s="4" t="s">
        <v>8631</v>
      </c>
      <c r="K2119" s="4"/>
      <c r="L2119" s="4" t="s">
        <v>9220</v>
      </c>
      <c r="M2119" s="4" t="s">
        <v>101</v>
      </c>
      <c r="N2119" s="4" t="s">
        <v>9</v>
      </c>
      <c r="O2119" s="4"/>
      <c r="P2119" s="4"/>
      <c r="Q2119" s="4"/>
      <c r="R2119" s="4" t="s">
        <v>150</v>
      </c>
      <c r="S2119" s="4" t="s">
        <v>150</v>
      </c>
      <c r="T2119" s="4" t="s">
        <v>150</v>
      </c>
      <c r="U2119" s="4" t="s">
        <v>150</v>
      </c>
      <c r="V2119" s="4" t="s">
        <v>150</v>
      </c>
      <c r="W2119" s="4" t="s">
        <v>150</v>
      </c>
      <c r="X2119" s="4" t="s">
        <v>150</v>
      </c>
      <c r="Y2119" s="4"/>
      <c r="Z2119" s="4"/>
      <c r="AA2119" s="4">
        <v>2158.0</v>
      </c>
      <c r="AB2119" s="4" t="s">
        <v>13</v>
      </c>
      <c r="AC2119" s="4"/>
      <c r="AD2119" s="4"/>
      <c r="AE2119" s="4"/>
      <c r="AF2119" s="4"/>
      <c r="AG2119" s="4"/>
      <c r="AH2119" s="4"/>
      <c r="AI2119" s="4"/>
      <c r="AJ2119" s="4"/>
      <c r="AK2119" s="4"/>
      <c r="AL2119" s="4"/>
      <c r="AM2119" s="4"/>
      <c r="AN2119" s="4"/>
      <c r="AO2119" s="4"/>
      <c r="AP2119" s="4" t="str">
        <f>VLOOKUP(AA2120,[1]Trộn!AA2119:AB5111,2,FALSE)</f>
        <v>#ERROR!</v>
      </c>
      <c r="AQ2119" s="4"/>
      <c r="AR2119" s="4"/>
      <c r="AS2119" s="4"/>
      <c r="AT2119" s="4"/>
      <c r="AU2119" s="4"/>
      <c r="AV2119" s="4"/>
      <c r="AW2119" s="4"/>
      <c r="AX2119" s="4"/>
      <c r="AY2119" s="4"/>
      <c r="AZ2119" s="4"/>
      <c r="BA2119" s="4"/>
      <c r="BB2119" s="4"/>
      <c r="BC2119" s="4"/>
      <c r="BD2119" s="4"/>
      <c r="BE2119" s="4"/>
      <c r="BF2119" s="4"/>
      <c r="BG2119" s="4"/>
      <c r="BH2119" s="4"/>
      <c r="BI2119" s="4"/>
      <c r="BJ2119" s="4"/>
      <c r="BK2119" s="4"/>
      <c r="BL2119" s="4"/>
      <c r="BM2119" s="4"/>
      <c r="BN2119" s="4"/>
      <c r="BO2119" s="4"/>
      <c r="BP2119" s="4"/>
      <c r="BQ2119" s="4"/>
      <c r="BR2119" s="4"/>
      <c r="BS2119" s="4"/>
      <c r="BT2119" s="4"/>
      <c r="BU2119" s="4"/>
      <c r="BV2119" s="4"/>
      <c r="BW2119" s="4"/>
      <c r="BX2119" s="4"/>
      <c r="BY2119" s="4"/>
      <c r="BZ2119" s="4"/>
      <c r="CA2119" s="4"/>
      <c r="CB2119" s="4"/>
      <c r="CC2119" s="4"/>
      <c r="CD2119" s="4"/>
      <c r="CE2119" s="4"/>
      <c r="CF2119" s="4"/>
      <c r="CG2119" s="4"/>
      <c r="CH2119" s="4"/>
      <c r="CI2119" s="4"/>
      <c r="CJ2119" s="4"/>
      <c r="CK2119" s="4"/>
      <c r="CL2119" s="4"/>
      <c r="CM2119" s="4"/>
    </row>
    <row r="2120" ht="14.25" customHeight="1">
      <c r="A2120" s="1"/>
      <c r="B2120" s="3"/>
      <c r="C2120" s="4"/>
      <c r="D2120" s="4"/>
      <c r="E2120" s="4"/>
      <c r="F2120" s="4"/>
      <c r="G2120" s="4"/>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4"/>
      <c r="AH2120" s="4"/>
      <c r="AI2120" s="4"/>
      <c r="AJ2120" s="4"/>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c r="BI2120" s="4"/>
      <c r="BJ2120" s="4"/>
      <c r="BK2120" s="4"/>
      <c r="BL2120" s="4"/>
      <c r="BM2120" s="4"/>
      <c r="BN2120" s="4"/>
      <c r="BO2120" s="4"/>
      <c r="BP2120" s="4"/>
      <c r="BQ2120" s="4"/>
      <c r="BR2120" s="4"/>
      <c r="BS2120" s="4"/>
      <c r="BT2120" s="4"/>
      <c r="BU2120" s="4"/>
      <c r="BV2120" s="4"/>
      <c r="BW2120" s="4"/>
      <c r="BX2120" s="4"/>
      <c r="BY2120" s="4"/>
      <c r="BZ2120" s="4"/>
      <c r="CA2120" s="4"/>
      <c r="CB2120" s="4"/>
      <c r="CC2120" s="4"/>
      <c r="CD2120" s="4"/>
      <c r="CE2120" s="4"/>
      <c r="CF2120" s="4"/>
      <c r="CG2120" s="4"/>
      <c r="CH2120" s="4"/>
      <c r="CI2120" s="4"/>
      <c r="CJ2120" s="4"/>
      <c r="CK2120" s="4"/>
      <c r="CL2120" s="4"/>
      <c r="CM2120" s="4"/>
    </row>
    <row r="2121" ht="14.25" customHeight="1">
      <c r="A2121" s="1" t="str">
        <f>SWITCH(B2121,"OK",IF(ISBLANK(R2121),IF(ISBLANK(P2121),"Giữ chỗ nhóm","Giữ chỗ"),"OK"),"Chưa làm",IF(P2121&lt;&gt;"","Giữ chỗ",""),0,IF(ISBLANK(R2121),"Thêm",""),"")</f>
        <v>OK</v>
      </c>
      <c r="B2121" s="3" t="str">
        <f>IF(Q2121&lt;&gt;"",0,IF(O2121="",IF(N2121="",,"Tự do chọn"),SWITCH(M2121,"KSTN",IF(LEFT(O2121,1)="A","OK","Sai lớp"),"CQ",IF(LEFT(O2121,1)="B","OK","Sai lớp"),"SIE",IF(LEFT(O2121,1)="C","OK","Sai lớp"),"VN",IF(LEFT(O2121,1)="D","OK","Sai lớp"),"VN-ICT",IF(LEFT(O2121,1)="D","OK","Sai lớp"),"Sai phân công")))</f>
        <v>OK</v>
      </c>
      <c r="C2121" s="4" t="s">
        <v>9228</v>
      </c>
      <c r="D2121" s="4"/>
      <c r="E2121" s="4"/>
      <c r="F2121" s="4"/>
      <c r="G2121" s="4"/>
      <c r="H2121" s="4"/>
      <c r="I2121" s="4" t="s">
        <v>3580</v>
      </c>
      <c r="J2121" s="4" t="s">
        <v>8631</v>
      </c>
      <c r="K2121" s="4"/>
      <c r="L2121" s="4" t="s">
        <v>9228</v>
      </c>
      <c r="M2121" s="4" t="s">
        <v>101</v>
      </c>
      <c r="N2121" s="4" t="s">
        <v>9</v>
      </c>
      <c r="O2121" s="4" t="s">
        <v>681</v>
      </c>
      <c r="P2121" s="4" t="s">
        <v>4498</v>
      </c>
      <c r="Q2121" s="4"/>
      <c r="R2121" s="4" t="s">
        <v>9229</v>
      </c>
      <c r="S2121" s="4" t="s">
        <v>150</v>
      </c>
      <c r="T2121" s="4" t="s">
        <v>150</v>
      </c>
      <c r="U2121" s="4" t="s">
        <v>150</v>
      </c>
      <c r="V2121" s="4" t="s">
        <v>150</v>
      </c>
      <c r="W2121" s="4" t="s">
        <v>150</v>
      </c>
      <c r="X2121" s="4" t="s">
        <v>9230</v>
      </c>
      <c r="Y2121" s="4" t="s">
        <v>9230</v>
      </c>
      <c r="Z2121" s="4"/>
      <c r="AA2121" s="4">
        <v>2160.0</v>
      </c>
      <c r="AB2121" s="4" t="s">
        <v>13</v>
      </c>
      <c r="AC2121" s="4"/>
      <c r="AD2121" s="4"/>
      <c r="AE2121" s="4"/>
      <c r="AF2121" s="4"/>
      <c r="AG2121" s="4"/>
      <c r="AH2121" s="4"/>
      <c r="AI2121" s="4"/>
      <c r="AJ2121" s="4"/>
      <c r="AK2121" s="4"/>
      <c r="AL2121" s="4"/>
      <c r="AM2121" s="4"/>
      <c r="AN2121" s="4"/>
      <c r="AO2121" s="4"/>
      <c r="AP2121" s="4" t="str">
        <f>VLOOKUP(AA2122,[1]Trộn!AA2121:AB5113,2,FALSE)</f>
        <v>#ERROR!</v>
      </c>
      <c r="AQ2121" s="4"/>
      <c r="AR2121" s="4"/>
      <c r="AS2121" s="4"/>
      <c r="AT2121" s="4"/>
      <c r="AU2121" s="4"/>
      <c r="AV2121" s="4"/>
      <c r="AW2121" s="4"/>
      <c r="AX2121" s="4"/>
      <c r="AY2121" s="4"/>
      <c r="AZ2121" s="4"/>
      <c r="BA2121" s="4"/>
      <c r="BB2121" s="4"/>
      <c r="BC2121" s="4"/>
      <c r="BD2121" s="4"/>
      <c r="BE2121" s="4"/>
      <c r="BF2121" s="4"/>
      <c r="BG2121" s="4"/>
      <c r="BH2121" s="4"/>
      <c r="BI2121" s="4"/>
      <c r="BJ2121" s="4"/>
      <c r="BK2121" s="4"/>
      <c r="BL2121" s="4"/>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c r="CL2121" s="4"/>
      <c r="CM2121" s="4"/>
    </row>
    <row r="2122" ht="14.25" customHeight="1">
      <c r="A2122" s="1"/>
      <c r="B2122" s="3"/>
      <c r="C2122" s="4"/>
      <c r="D2122" s="4"/>
      <c r="E2122" s="4"/>
      <c r="F2122" s="4"/>
      <c r="G2122" s="4"/>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4"/>
      <c r="AH2122" s="4"/>
      <c r="AI2122" s="4"/>
      <c r="AJ2122" s="4"/>
      <c r="AK2122" s="4"/>
      <c r="AL2122" s="4"/>
      <c r="AM2122" s="4"/>
      <c r="AN2122" s="4"/>
      <c r="AO2122" s="4"/>
      <c r="AP2122" s="4"/>
      <c r="AQ2122" s="4"/>
      <c r="AR2122" s="4"/>
      <c r="AS2122" s="4"/>
      <c r="AT2122" s="4"/>
      <c r="AU2122" s="4"/>
      <c r="AV2122" s="4"/>
      <c r="AW2122" s="4"/>
      <c r="AX2122" s="4"/>
      <c r="AY2122" s="4"/>
      <c r="AZ2122" s="4"/>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c r="CL2122" s="4"/>
      <c r="CM2122" s="4"/>
    </row>
    <row r="2123" ht="14.25" customHeight="1">
      <c r="A2123" s="1" t="str">
        <f>SWITCH(B2123,"OK",IF(ISBLANK(R2123),IF(ISBLANK(P2123),"Giữ chỗ nhóm","Giữ chỗ"),"OK"),"Chưa làm",IF(P2123&lt;&gt;"","Giữ chỗ",""),0,IF(ISBLANK(R2123),"Thêm",""),"")</f>
        <v>OK</v>
      </c>
      <c r="B2123" s="3" t="str">
        <f>IF(Q2123&lt;&gt;"",0,IF(O2123="",IF(N2123="",,"Tự do chọn"),SWITCH(M2123,"KSTN",IF(LEFT(O2123,1)="A","OK","Sai lớp"),"CQ",IF(LEFT(O2123,1)="B","OK","Sai lớp"),"SIE",IF(LEFT(O2123,1)="C","OK","Sai lớp"),"VN",IF(LEFT(O2123,1)="D","OK","Sai lớp"),"VN-ICT",IF(LEFT(O2123,1)="D","OK","Sai lớp"),"Sai phân công")))</f>
        <v>OK</v>
      </c>
      <c r="C2123" s="4" t="s">
        <v>9231</v>
      </c>
      <c r="D2123" s="4"/>
      <c r="E2123" s="4"/>
      <c r="F2123" s="4"/>
      <c r="G2123" s="4"/>
      <c r="H2123" s="4"/>
      <c r="I2123" s="4" t="s">
        <v>3580</v>
      </c>
      <c r="J2123" s="4" t="s">
        <v>8631</v>
      </c>
      <c r="K2123" s="4"/>
      <c r="L2123" s="4" t="s">
        <v>9231</v>
      </c>
      <c r="M2123" s="4" t="s">
        <v>101</v>
      </c>
      <c r="N2123" s="4" t="s">
        <v>9</v>
      </c>
      <c r="O2123" s="4" t="s">
        <v>125</v>
      </c>
      <c r="P2123" s="4" t="s">
        <v>4779</v>
      </c>
      <c r="Q2123" s="4"/>
      <c r="R2123" s="4" t="s">
        <v>9232</v>
      </c>
      <c r="S2123" s="4" t="s">
        <v>150</v>
      </c>
      <c r="T2123" s="4" t="s">
        <v>150</v>
      </c>
      <c r="U2123" s="4" t="s">
        <v>150</v>
      </c>
      <c r="V2123" s="4" t="s">
        <v>150</v>
      </c>
      <c r="W2123" s="4" t="s">
        <v>150</v>
      </c>
      <c r="X2123" s="4" t="s">
        <v>9235</v>
      </c>
      <c r="Y2123" s="4" t="s">
        <v>9235</v>
      </c>
      <c r="Z2123" s="4"/>
      <c r="AA2123" s="4">
        <v>2162.0</v>
      </c>
      <c r="AB2123" s="4" t="s">
        <v>13</v>
      </c>
      <c r="AC2123" s="4"/>
      <c r="AD2123" s="4"/>
      <c r="AE2123" s="4"/>
      <c r="AF2123" s="4"/>
      <c r="AG2123" s="4"/>
      <c r="AH2123" s="4"/>
      <c r="AI2123" s="4"/>
      <c r="AJ2123" s="4"/>
      <c r="AK2123" s="4"/>
      <c r="AL2123" s="4"/>
      <c r="AM2123" s="4"/>
      <c r="AN2123" s="4"/>
      <c r="AO2123" s="4"/>
      <c r="AP2123" s="4" t="str">
        <f>VLOOKUP(AA2124,[1]Trộn!AA2123:AB5115,2,FALSE)</f>
        <v>#ERROR!</v>
      </c>
      <c r="AQ2123" s="4"/>
      <c r="AR2123" s="4"/>
      <c r="AS2123" s="4"/>
      <c r="AT2123" s="4"/>
      <c r="AU2123" s="4"/>
      <c r="AV2123" s="4"/>
      <c r="AW2123" s="4"/>
      <c r="AX2123" s="4"/>
      <c r="AY2123" s="4"/>
      <c r="AZ2123" s="4"/>
      <c r="BA2123" s="4"/>
      <c r="BB2123" s="4"/>
      <c r="BC2123" s="4"/>
      <c r="BD2123" s="4"/>
      <c r="BE2123" s="4"/>
      <c r="BF2123" s="4"/>
      <c r="BG2123" s="4"/>
      <c r="BH2123" s="4"/>
      <c r="BI2123" s="4"/>
      <c r="BJ2123" s="4"/>
      <c r="BK2123" s="4"/>
      <c r="BL2123" s="4"/>
      <c r="BM2123" s="4"/>
      <c r="BN2123" s="4"/>
      <c r="BO2123" s="4"/>
      <c r="BP2123" s="4"/>
      <c r="BQ2123" s="4"/>
      <c r="BR2123" s="4"/>
      <c r="BS2123" s="4"/>
      <c r="BT2123" s="4"/>
      <c r="BU2123" s="4"/>
      <c r="BV2123" s="4"/>
      <c r="BW2123" s="4"/>
      <c r="BX2123" s="4"/>
      <c r="BY2123" s="4"/>
      <c r="BZ2123" s="4"/>
      <c r="CA2123" s="4"/>
      <c r="CB2123" s="4"/>
      <c r="CC2123" s="4"/>
      <c r="CD2123" s="4"/>
      <c r="CE2123" s="4"/>
      <c r="CF2123" s="4"/>
      <c r="CG2123" s="4"/>
      <c r="CH2123" s="4"/>
      <c r="CI2123" s="4"/>
      <c r="CJ2123" s="4"/>
      <c r="CK2123" s="4"/>
      <c r="CL2123" s="4"/>
      <c r="CM2123" s="4"/>
    </row>
    <row r="2124" ht="14.25" customHeight="1">
      <c r="A2124" s="1"/>
      <c r="B2124" s="3"/>
      <c r="C2124" s="4"/>
      <c r="D2124" s="4"/>
      <c r="E2124" s="4"/>
      <c r="F2124" s="4"/>
      <c r="G2124" s="4"/>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4"/>
      <c r="AH2124" s="4"/>
      <c r="AI2124" s="4"/>
      <c r="AJ2124" s="4"/>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c r="BI2124" s="4"/>
      <c r="BJ2124" s="4"/>
      <c r="BK2124" s="4"/>
      <c r="BL2124" s="4"/>
      <c r="BM2124" s="4"/>
      <c r="BN2124" s="4"/>
      <c r="BO2124" s="4"/>
      <c r="BP2124" s="4"/>
      <c r="BQ2124" s="4"/>
      <c r="BR2124" s="4"/>
      <c r="BS2124" s="4"/>
      <c r="BT2124" s="4"/>
      <c r="BU2124" s="4"/>
      <c r="BV2124" s="4"/>
      <c r="BW2124" s="4"/>
      <c r="BX2124" s="4"/>
      <c r="BY2124" s="4"/>
      <c r="BZ2124" s="4"/>
      <c r="CA2124" s="4"/>
      <c r="CB2124" s="4"/>
      <c r="CC2124" s="4"/>
      <c r="CD2124" s="4"/>
      <c r="CE2124" s="4"/>
      <c r="CF2124" s="4"/>
      <c r="CG2124" s="4"/>
      <c r="CH2124" s="4"/>
      <c r="CI2124" s="4"/>
      <c r="CJ2124" s="4"/>
      <c r="CK2124" s="4"/>
      <c r="CL2124" s="4"/>
      <c r="CM2124" s="4"/>
    </row>
    <row r="2125" ht="14.25" customHeight="1">
      <c r="A2125" s="1" t="str">
        <f>SWITCH(B2125,"OK",IF(ISBLANK(R2125),IF(ISBLANK(P2125),"Giữ chỗ nhóm","Giữ chỗ"),"OK"),"Chưa làm",IF(P2125&lt;&gt;"","Giữ chỗ",""),0,IF(ISBLANK(R2125),"Thêm",""),"")</f>
        <v>OK</v>
      </c>
      <c r="B2125" s="3" t="str">
        <f>IF(Q2125&lt;&gt;"",0,IF(O2125="",IF(N2125="",,"Tự do chọn"),SWITCH(M2125,"KSTN",IF(LEFT(O2125,1)="A","OK","Sai lớp"),"CQ",IF(LEFT(O2125,1)="B","OK","Sai lớp"),"SIE",IF(LEFT(O2125,1)="C","OK","Sai lớp"),"VN",IF(LEFT(O2125,1)="D","OK","Sai lớp"),"VN-ICT",IF(LEFT(O2125,1)="D","OK","Sai lớp"),"Sai phân công")))</f>
        <v>OK</v>
      </c>
      <c r="C2125" s="4" t="s">
        <v>9240</v>
      </c>
      <c r="D2125" s="4"/>
      <c r="E2125" s="4"/>
      <c r="F2125" s="4"/>
      <c r="G2125" s="4"/>
      <c r="H2125" s="4"/>
      <c r="I2125" s="4"/>
      <c r="J2125" s="4" t="s">
        <v>8631</v>
      </c>
      <c r="K2125" s="4"/>
      <c r="L2125" s="4" t="s">
        <v>9240</v>
      </c>
      <c r="M2125" s="4" t="s">
        <v>101</v>
      </c>
      <c r="N2125" s="4" t="s">
        <v>9</v>
      </c>
      <c r="O2125" s="4" t="s">
        <v>125</v>
      </c>
      <c r="P2125" s="4" t="s">
        <v>4779</v>
      </c>
      <c r="Q2125" s="4"/>
      <c r="R2125" s="4" t="s">
        <v>9241</v>
      </c>
      <c r="S2125" s="4" t="s">
        <v>150</v>
      </c>
      <c r="T2125" s="4" t="s">
        <v>150</v>
      </c>
      <c r="U2125" s="4" t="s">
        <v>150</v>
      </c>
      <c r="V2125" s="4" t="s">
        <v>150</v>
      </c>
      <c r="W2125" s="4" t="s">
        <v>150</v>
      </c>
      <c r="X2125" s="4" t="s">
        <v>9242</v>
      </c>
      <c r="Y2125" s="4" t="s">
        <v>9242</v>
      </c>
      <c r="Z2125" s="4"/>
      <c r="AA2125" s="4">
        <v>2164.0</v>
      </c>
      <c r="AB2125" s="4" t="s">
        <v>13</v>
      </c>
      <c r="AC2125" s="4"/>
      <c r="AD2125" s="4"/>
      <c r="AE2125" s="4"/>
      <c r="AF2125" s="4"/>
      <c r="AG2125" s="4"/>
      <c r="AH2125" s="4"/>
      <c r="AI2125" s="4"/>
      <c r="AJ2125" s="4"/>
      <c r="AK2125" s="4"/>
      <c r="AL2125" s="4"/>
      <c r="AM2125" s="4"/>
      <c r="AN2125" s="4"/>
      <c r="AO2125" s="4"/>
      <c r="AP2125" s="4" t="str">
        <f>VLOOKUP(AA2126,[1]Trộn!AA2125:AB5117,2,FALSE)</f>
        <v>#ERROR!</v>
      </c>
      <c r="AQ2125" s="4"/>
      <c r="AR2125" s="4"/>
      <c r="AS2125" s="4"/>
      <c r="AT2125" s="4"/>
      <c r="AU2125" s="4"/>
      <c r="AV2125" s="4"/>
      <c r="AW2125" s="4"/>
      <c r="AX2125" s="4"/>
      <c r="AY2125" s="4"/>
      <c r="AZ2125" s="4"/>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c r="CL2125" s="4"/>
      <c r="CM2125" s="4"/>
    </row>
    <row r="2126" ht="14.25" customHeight="1">
      <c r="A2126" s="1"/>
      <c r="B2126" s="3"/>
      <c r="C2126" s="4"/>
      <c r="D2126" s="4"/>
      <c r="E2126" s="4"/>
      <c r="F2126" s="4"/>
      <c r="G2126" s="4"/>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c r="CL2126" s="4"/>
      <c r="CM2126" s="4"/>
    </row>
    <row r="2127" ht="14.25" customHeight="1">
      <c r="A2127" s="1" t="str">
        <f>SWITCH(B2127,"OK",IF(ISBLANK(R2127),IF(ISBLANK(P2127),"Giữ chỗ nhóm","Giữ chỗ"),"OK"),"Chưa làm",IF(P2127&lt;&gt;"","Giữ chỗ",""),0,IF(ISBLANK(R2127),"Thêm",""),"")</f>
        <v/>
      </c>
      <c r="B2127" s="3" t="str">
        <f>IF(Q2127&lt;&gt;"",0,IF(O2127="",IF(N2127="",,"Tự do chọn"),SWITCH(M2127,"KSTN",IF(LEFT(O2127,1)="A","OK","Sai lớp"),"CQ",IF(LEFT(O2127,1)="B","OK","Sai lớp"),"SIE",IF(LEFT(O2127,1)="C","OK","Sai lớp"),"VN",IF(LEFT(O2127,1)="D","OK","Sai lớp"),"VN-ICT",IF(LEFT(O2127,1)="D","OK","Sai lớp"),"Sai phân công")))</f>
        <v>Tự do chọn</v>
      </c>
      <c r="C2127" s="4" t="s">
        <v>9245</v>
      </c>
      <c r="D2127" s="4"/>
      <c r="E2127" s="4"/>
      <c r="F2127" s="4"/>
      <c r="G2127" s="4"/>
      <c r="H2127" s="4"/>
      <c r="I2127" s="4"/>
      <c r="J2127" s="4" t="s">
        <v>8631</v>
      </c>
      <c r="K2127" s="4"/>
      <c r="L2127" s="4" t="s">
        <v>9245</v>
      </c>
      <c r="M2127" s="4" t="s">
        <v>101</v>
      </c>
      <c r="N2127" s="4" t="s">
        <v>9</v>
      </c>
      <c r="O2127" s="4"/>
      <c r="P2127" s="4"/>
      <c r="Q2127" s="4"/>
      <c r="R2127" s="4" t="s">
        <v>150</v>
      </c>
      <c r="S2127" s="4" t="s">
        <v>150</v>
      </c>
      <c r="T2127" s="4" t="s">
        <v>150</v>
      </c>
      <c r="U2127" s="4" t="s">
        <v>150</v>
      </c>
      <c r="V2127" s="4" t="s">
        <v>150</v>
      </c>
      <c r="W2127" s="4" t="s">
        <v>150</v>
      </c>
      <c r="X2127" s="4" t="s">
        <v>150</v>
      </c>
      <c r="Y2127" s="4"/>
      <c r="Z2127" s="4"/>
      <c r="AA2127" s="4">
        <v>2166.0</v>
      </c>
      <c r="AB2127" s="4" t="s">
        <v>13</v>
      </c>
      <c r="AC2127" s="4"/>
      <c r="AD2127" s="4"/>
      <c r="AE2127" s="4"/>
      <c r="AF2127" s="4"/>
      <c r="AG2127" s="4"/>
      <c r="AH2127" s="4"/>
      <c r="AI2127" s="4"/>
      <c r="AJ2127" s="4"/>
      <c r="AK2127" s="4"/>
      <c r="AL2127" s="4"/>
      <c r="AM2127" s="4"/>
      <c r="AN2127" s="4"/>
      <c r="AO2127" s="4"/>
      <c r="AP2127" s="4" t="str">
        <f>VLOOKUP(AA2128,[1]Trộn!AA2127:AB5119,2,FALSE)</f>
        <v>#ERROR!</v>
      </c>
      <c r="AQ2127" s="4"/>
      <c r="AR2127" s="4"/>
      <c r="AS2127" s="4"/>
      <c r="AT2127" s="4"/>
      <c r="AU2127" s="4"/>
      <c r="AV2127" s="4"/>
      <c r="AW2127" s="4"/>
      <c r="AX2127" s="4"/>
      <c r="AY2127" s="4"/>
      <c r="AZ2127" s="4"/>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c r="CL2127" s="4"/>
      <c r="CM2127" s="4"/>
    </row>
    <row r="2128" ht="14.25" customHeight="1">
      <c r="A2128" s="1"/>
      <c r="B2128" s="3"/>
      <c r="C2128" s="4"/>
      <c r="D2128" s="4"/>
      <c r="E2128" s="4"/>
      <c r="F2128" s="4"/>
      <c r="G2128" s="4"/>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c r="BI2128" s="4"/>
      <c r="BJ2128" s="4"/>
      <c r="BK2128" s="4"/>
      <c r="BL2128" s="4"/>
      <c r="BM2128" s="4"/>
      <c r="BN2128" s="4"/>
      <c r="BO2128" s="4"/>
      <c r="BP2128" s="4"/>
      <c r="BQ2128" s="4"/>
      <c r="BR2128" s="4"/>
      <c r="BS2128" s="4"/>
      <c r="BT2128" s="4"/>
      <c r="BU2128" s="4"/>
      <c r="BV2128" s="4"/>
      <c r="BW2128" s="4"/>
      <c r="BX2128" s="4"/>
      <c r="BY2128" s="4"/>
      <c r="BZ2128" s="4"/>
      <c r="CA2128" s="4"/>
      <c r="CB2128" s="4"/>
      <c r="CC2128" s="4"/>
      <c r="CD2128" s="4"/>
      <c r="CE2128" s="4"/>
      <c r="CF2128" s="4"/>
      <c r="CG2128" s="4"/>
      <c r="CH2128" s="4"/>
      <c r="CI2128" s="4"/>
      <c r="CJ2128" s="4"/>
      <c r="CK2128" s="4"/>
      <c r="CL2128" s="4"/>
      <c r="CM2128" s="4"/>
    </row>
    <row r="2129" ht="14.25" customHeight="1">
      <c r="A2129" s="1" t="str">
        <f t="shared" ref="A2129:A2130" si="372">SWITCH(B2129,"OK",IF(ISBLANK(R2129),IF(ISBLANK(P2129),"Giữ chỗ nhóm","Giữ chỗ"),"OK"),"Chưa làm",IF(P2129&lt;&gt;"","Giữ chỗ",""),0,IF(ISBLANK(R2129),"Thêm",""),"")</f>
        <v/>
      </c>
      <c r="B2129" s="3">
        <f t="shared" ref="B2129:B2130" si="373">IF(Q2129&lt;&gt;"",0,IF(O2129="",IF(N2129="",,"Tự do chọn"),SWITCH(M2129,"KSTN",IF(LEFT(O2129,1)="A","OK","Sai lớp"),"CQ",IF(LEFT(O2129,1)="B","OK","Sai lớp"),"SIE",IF(LEFT(O2129,1)="C","OK","Sai lớp"),"VN",IF(LEFT(O2129,1)="D","OK","Sai lớp"),"VN-ICT",IF(LEFT(O2129,1)="D","OK","Sai lớp"),"Sai phân công")))</f>
        <v>0</v>
      </c>
      <c r="C2129" s="4" t="s">
        <v>9246</v>
      </c>
      <c r="D2129" s="4"/>
      <c r="E2129" s="4"/>
      <c r="F2129" s="4"/>
      <c r="G2129" s="4"/>
      <c r="H2129" s="4"/>
      <c r="I2129" s="4"/>
      <c r="J2129" s="4" t="s">
        <v>8631</v>
      </c>
      <c r="K2129" s="4"/>
      <c r="L2129" s="4" t="s">
        <v>9246</v>
      </c>
      <c r="M2129" s="4"/>
      <c r="N2129" s="4"/>
      <c r="O2129" s="4"/>
      <c r="P2129" s="4"/>
      <c r="Q2129" s="4" t="s">
        <v>5</v>
      </c>
      <c r="R2129" s="4" t="s">
        <v>7411</v>
      </c>
      <c r="S2129" s="4" t="s">
        <v>7412</v>
      </c>
      <c r="T2129" s="4" t="s">
        <v>7413</v>
      </c>
      <c r="U2129" s="4" t="s">
        <v>7414</v>
      </c>
      <c r="V2129" s="4" t="s">
        <v>7415</v>
      </c>
      <c r="W2129" s="4" t="s">
        <v>739</v>
      </c>
      <c r="X2129" s="4" t="s">
        <v>150</v>
      </c>
      <c r="Y2129" s="4"/>
      <c r="Z2129" s="4" t="s">
        <v>7417</v>
      </c>
      <c r="AA2129" s="4">
        <v>2168.0</v>
      </c>
      <c r="AB2129" s="4" t="s">
        <v>49</v>
      </c>
      <c r="AC2129" s="4"/>
      <c r="AD2129" s="4"/>
      <c r="AE2129" s="4"/>
      <c r="AF2129" s="4"/>
      <c r="AG2129" s="4"/>
      <c r="AH2129" s="4"/>
      <c r="AI2129" s="4"/>
      <c r="AJ2129" s="4"/>
      <c r="AK2129" s="4"/>
      <c r="AL2129" s="4"/>
      <c r="AM2129" s="4"/>
      <c r="AN2129" s="4"/>
      <c r="AO2129" s="4"/>
      <c r="AP2129" s="4" t="str">
        <f>VLOOKUP(AA2130,[1]Trộn!AA2129:AB5121,2,FALSE)</f>
        <v>#ERROR!</v>
      </c>
      <c r="AQ2129" s="4"/>
      <c r="AR2129" s="4"/>
      <c r="AS2129" s="4"/>
      <c r="AT2129" s="4"/>
      <c r="AU2129" s="4"/>
      <c r="AV2129" s="4"/>
      <c r="AW2129" s="4"/>
      <c r="AX2129" s="4"/>
      <c r="AY2129" s="4"/>
      <c r="AZ2129" s="4"/>
      <c r="BA2129" s="4"/>
      <c r="BB2129" s="4"/>
      <c r="BC2129" s="4"/>
      <c r="BD2129" s="4"/>
      <c r="BE2129" s="4"/>
      <c r="BF2129" s="4"/>
      <c r="BG2129" s="4"/>
      <c r="BH2129" s="4"/>
      <c r="BI2129" s="4"/>
      <c r="BJ2129" s="4"/>
      <c r="BK2129" s="4"/>
      <c r="BL2129" s="4"/>
      <c r="BM2129" s="4"/>
      <c r="BN2129" s="4"/>
      <c r="BO2129" s="4"/>
      <c r="BP2129" s="4"/>
      <c r="BQ2129" s="4"/>
      <c r="BR2129" s="4"/>
      <c r="BS2129" s="4"/>
      <c r="BT2129" s="4"/>
      <c r="BU2129" s="4"/>
      <c r="BV2129" s="4"/>
      <c r="BW2129" s="4"/>
      <c r="BX2129" s="4"/>
      <c r="BY2129" s="4"/>
      <c r="BZ2129" s="4"/>
      <c r="CA2129" s="4"/>
      <c r="CB2129" s="4"/>
      <c r="CC2129" s="4"/>
      <c r="CD2129" s="4"/>
      <c r="CE2129" s="4"/>
      <c r="CF2129" s="4"/>
      <c r="CG2129" s="4"/>
      <c r="CH2129" s="4"/>
      <c r="CI2129" s="4"/>
      <c r="CJ2129" s="4"/>
      <c r="CK2129" s="4"/>
      <c r="CL2129" s="4"/>
      <c r="CM2129" s="4"/>
    </row>
    <row r="2130" ht="14.25" customHeight="1">
      <c r="A2130" s="1" t="str">
        <f t="shared" si="372"/>
        <v/>
      </c>
      <c r="B2130" s="3" t="str">
        <f t="shared" si="373"/>
        <v>Tự do chọn</v>
      </c>
      <c r="C2130" s="4" t="s">
        <v>9251</v>
      </c>
      <c r="D2130" s="4"/>
      <c r="E2130" s="4"/>
      <c r="F2130" s="4"/>
      <c r="G2130" s="4"/>
      <c r="H2130" s="4"/>
      <c r="I2130" s="4"/>
      <c r="J2130" s="4" t="s">
        <v>8631</v>
      </c>
      <c r="K2130" s="4"/>
      <c r="L2130" s="4" t="s">
        <v>9251</v>
      </c>
      <c r="M2130" s="4" t="s">
        <v>101</v>
      </c>
      <c r="N2130" s="4" t="s">
        <v>9</v>
      </c>
      <c r="O2130" s="4"/>
      <c r="P2130" s="4"/>
      <c r="Q2130" s="4"/>
      <c r="R2130" s="4" t="s">
        <v>150</v>
      </c>
      <c r="S2130" s="4" t="s">
        <v>150</v>
      </c>
      <c r="T2130" s="4" t="s">
        <v>150</v>
      </c>
      <c r="U2130" s="4" t="s">
        <v>150</v>
      </c>
      <c r="V2130" s="4" t="s">
        <v>150</v>
      </c>
      <c r="W2130" s="4" t="s">
        <v>150</v>
      </c>
      <c r="X2130" s="4" t="s">
        <v>150</v>
      </c>
      <c r="Y2130" s="4"/>
      <c r="Z2130" s="4"/>
      <c r="AA2130" s="4">
        <v>2169.0</v>
      </c>
      <c r="AB2130" s="4" t="s">
        <v>13</v>
      </c>
      <c r="AC2130" s="4"/>
      <c r="AD2130" s="4"/>
      <c r="AE2130" s="4"/>
      <c r="AF2130" s="4"/>
      <c r="AG2130" s="4"/>
      <c r="AH2130" s="4"/>
      <c r="AI2130" s="4"/>
      <c r="AJ2130" s="4"/>
      <c r="AK2130" s="4"/>
      <c r="AL2130" s="4"/>
      <c r="AM2130" s="4"/>
      <c r="AN2130" s="4"/>
      <c r="AO2130" s="4"/>
      <c r="AP2130" s="4" t="str">
        <f>VLOOKUP(AA2131,[1]Trộn!AA2130:AB5122,2,FALSE)</f>
        <v>#ERROR!</v>
      </c>
      <c r="AQ2130" s="4"/>
      <c r="AR2130" s="4"/>
      <c r="AS2130" s="4"/>
      <c r="AT2130" s="4"/>
      <c r="AU2130" s="4"/>
      <c r="AV2130" s="4"/>
      <c r="AW2130" s="4"/>
      <c r="AX2130" s="4"/>
      <c r="AY2130" s="4"/>
      <c r="AZ2130" s="4"/>
      <c r="BA2130" s="4"/>
      <c r="BB2130" s="4"/>
      <c r="BC2130" s="4"/>
      <c r="BD2130" s="4"/>
      <c r="BE2130" s="4"/>
      <c r="BF2130" s="4"/>
      <c r="BG2130" s="4"/>
      <c r="BH2130" s="4"/>
      <c r="BI2130" s="4"/>
      <c r="BJ2130" s="4"/>
      <c r="BK2130" s="4"/>
      <c r="BL2130" s="4"/>
      <c r="BM2130" s="4"/>
      <c r="BN2130" s="4"/>
      <c r="BO2130" s="4"/>
      <c r="BP2130" s="4"/>
      <c r="BQ2130" s="4"/>
      <c r="BR2130" s="4"/>
      <c r="BS2130" s="4"/>
      <c r="BT2130" s="4"/>
      <c r="BU2130" s="4"/>
      <c r="BV2130" s="4"/>
      <c r="BW2130" s="4"/>
      <c r="BX2130" s="4"/>
      <c r="BY2130" s="4"/>
      <c r="BZ2130" s="4"/>
      <c r="CA2130" s="4"/>
      <c r="CB2130" s="4"/>
      <c r="CC2130" s="4"/>
      <c r="CD2130" s="4"/>
      <c r="CE2130" s="4"/>
      <c r="CF2130" s="4"/>
      <c r="CG2130" s="4"/>
      <c r="CH2130" s="4"/>
      <c r="CI2130" s="4"/>
      <c r="CJ2130" s="4"/>
      <c r="CK2130" s="4"/>
      <c r="CL2130" s="4"/>
      <c r="CM2130" s="4"/>
    </row>
    <row r="2131" ht="14.25" customHeight="1">
      <c r="A2131" s="1"/>
      <c r="B2131" s="3"/>
      <c r="C2131" s="4"/>
      <c r="D2131" s="4"/>
      <c r="E2131" s="4"/>
      <c r="F2131" s="4"/>
      <c r="G2131" s="4"/>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4"/>
      <c r="BK2131" s="4"/>
      <c r="BL2131" s="4"/>
      <c r="BM2131" s="4"/>
      <c r="BN2131" s="4"/>
      <c r="BO2131" s="4"/>
      <c r="BP2131" s="4"/>
      <c r="BQ2131" s="4"/>
      <c r="BR2131" s="4"/>
      <c r="BS2131" s="4"/>
      <c r="BT2131" s="4"/>
      <c r="BU2131" s="4"/>
      <c r="BV2131" s="4"/>
      <c r="BW2131" s="4"/>
      <c r="BX2131" s="4"/>
      <c r="BY2131" s="4"/>
      <c r="BZ2131" s="4"/>
      <c r="CA2131" s="4"/>
      <c r="CB2131" s="4"/>
      <c r="CC2131" s="4"/>
      <c r="CD2131" s="4"/>
      <c r="CE2131" s="4"/>
      <c r="CF2131" s="4"/>
      <c r="CG2131" s="4"/>
      <c r="CH2131" s="4"/>
      <c r="CI2131" s="4"/>
      <c r="CJ2131" s="4"/>
      <c r="CK2131" s="4"/>
      <c r="CL2131" s="4"/>
      <c r="CM2131" s="4"/>
    </row>
    <row r="2132" ht="14.25" customHeight="1">
      <c r="A2132" s="1" t="str">
        <f>SWITCH(B2132,"OK",IF(ISBLANK(R2132),IF(ISBLANK(P2132),"Giữ chỗ nhóm","Giữ chỗ"),"OK"),"Chưa làm",IF(P2132&lt;&gt;"","Giữ chỗ",""),0,IF(ISBLANK(R2132),"Thêm",""),"")</f>
        <v>OK</v>
      </c>
      <c r="B2132" s="3" t="str">
        <f>IF(Q2132&lt;&gt;"",0,IF(O2132="",IF(N2132="",,"Tự do chọn"),SWITCH(M2132,"KSTN",IF(LEFT(O2132,1)="A","OK","Sai lớp"),"CQ",IF(LEFT(O2132,1)="B","OK","Sai lớp"),"SIE",IF(LEFT(O2132,1)="C","OK","Sai lớp"),"VN",IF(LEFT(O2132,1)="D","OK","Sai lớp"),"VN-ICT",IF(LEFT(O2132,1)="D","OK","Sai lớp"),"Sai phân công")))</f>
        <v>OK</v>
      </c>
      <c r="C2132" s="4" t="s">
        <v>9257</v>
      </c>
      <c r="D2132" s="4"/>
      <c r="E2132" s="4"/>
      <c r="F2132" s="4"/>
      <c r="G2132" s="4"/>
      <c r="H2132" s="4"/>
      <c r="I2132" s="4"/>
      <c r="J2132" s="4" t="s">
        <v>8631</v>
      </c>
      <c r="K2132" s="4"/>
      <c r="L2132" s="4" t="s">
        <v>9257</v>
      </c>
      <c r="M2132" s="4" t="s">
        <v>101</v>
      </c>
      <c r="N2132" s="4" t="s">
        <v>9</v>
      </c>
      <c r="O2132" s="4" t="s">
        <v>681</v>
      </c>
      <c r="P2132" s="4" t="s">
        <v>4498</v>
      </c>
      <c r="Q2132" s="4"/>
      <c r="R2132" s="4" t="s">
        <v>9259</v>
      </c>
      <c r="S2132" s="4" t="s">
        <v>150</v>
      </c>
      <c r="T2132" s="4" t="s">
        <v>150</v>
      </c>
      <c r="U2132" s="4" t="s">
        <v>150</v>
      </c>
      <c r="V2132" s="4" t="s">
        <v>150</v>
      </c>
      <c r="W2132" s="4" t="s">
        <v>150</v>
      </c>
      <c r="X2132" s="4" t="s">
        <v>9262</v>
      </c>
      <c r="Y2132" s="4" t="s">
        <v>9262</v>
      </c>
      <c r="Z2132" s="4"/>
      <c r="AA2132" s="4">
        <v>2171.0</v>
      </c>
      <c r="AB2132" s="4" t="s">
        <v>13</v>
      </c>
      <c r="AC2132" s="4"/>
      <c r="AD2132" s="4"/>
      <c r="AE2132" s="4"/>
      <c r="AF2132" s="4"/>
      <c r="AG2132" s="4"/>
      <c r="AH2132" s="4"/>
      <c r="AI2132" s="4"/>
      <c r="AJ2132" s="4"/>
      <c r="AK2132" s="4"/>
      <c r="AL2132" s="4"/>
      <c r="AM2132" s="4"/>
      <c r="AN2132" s="4"/>
      <c r="AO2132" s="4"/>
      <c r="AP2132" s="4" t="str">
        <f>VLOOKUP(AA2133,[1]Trộn!AA2132:AB5124,2,FALSE)</f>
        <v>#ERROR!</v>
      </c>
      <c r="AQ2132" s="4"/>
      <c r="AR2132" s="4"/>
      <c r="AS2132" s="4"/>
      <c r="AT2132" s="4"/>
      <c r="AU2132" s="4"/>
      <c r="AV2132" s="4"/>
      <c r="AW2132" s="4"/>
      <c r="AX2132" s="4"/>
      <c r="AY2132" s="4"/>
      <c r="AZ2132" s="4"/>
      <c r="BA2132" s="4"/>
      <c r="BB2132" s="4"/>
      <c r="BC2132" s="4"/>
      <c r="BD2132" s="4"/>
      <c r="BE2132" s="4"/>
      <c r="BF2132" s="4"/>
      <c r="BG2132" s="4"/>
      <c r="BH2132" s="4"/>
      <c r="BI2132" s="4"/>
      <c r="BJ2132" s="4"/>
      <c r="BK2132" s="4"/>
      <c r="BL2132" s="4"/>
      <c r="BM2132" s="4"/>
      <c r="BN2132" s="4"/>
      <c r="BO2132" s="4"/>
      <c r="BP2132" s="4"/>
      <c r="BQ2132" s="4"/>
      <c r="BR2132" s="4"/>
      <c r="BS2132" s="4"/>
      <c r="BT2132" s="4"/>
      <c r="BU2132" s="4"/>
      <c r="BV2132" s="4"/>
      <c r="BW2132" s="4"/>
      <c r="BX2132" s="4"/>
      <c r="BY2132" s="4"/>
      <c r="BZ2132" s="4"/>
      <c r="CA2132" s="4"/>
      <c r="CB2132" s="4"/>
      <c r="CC2132" s="4"/>
      <c r="CD2132" s="4"/>
      <c r="CE2132" s="4"/>
      <c r="CF2132" s="4"/>
      <c r="CG2132" s="4"/>
      <c r="CH2132" s="4"/>
      <c r="CI2132" s="4"/>
      <c r="CJ2132" s="4"/>
      <c r="CK2132" s="4"/>
      <c r="CL2132" s="4"/>
      <c r="CM2132" s="4"/>
    </row>
    <row r="2133" ht="14.25" customHeight="1">
      <c r="A2133" s="1"/>
      <c r="B2133" s="3"/>
      <c r="C2133" s="4"/>
      <c r="D2133" s="4"/>
      <c r="E2133" s="4"/>
      <c r="F2133" s="4"/>
      <c r="G2133" s="4"/>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c r="BI2133" s="4"/>
      <c r="BJ2133" s="4"/>
      <c r="BK2133" s="4"/>
      <c r="BL2133" s="4"/>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c r="CL2133" s="4"/>
      <c r="CM2133" s="4"/>
    </row>
    <row r="2134" ht="14.25" customHeight="1">
      <c r="A2134" s="1" t="str">
        <f t="shared" ref="A2134:A2135" si="374">SWITCH(B2134,"OK",IF(ISBLANK(R2134),IF(ISBLANK(P2134),"Giữ chỗ nhóm","Giữ chỗ"),"OK"),"Chưa làm",IF(P2134&lt;&gt;"","Giữ chỗ",""),0,IF(ISBLANK(R2134),"Thêm",""),"")</f>
        <v/>
      </c>
      <c r="B2134" s="3">
        <f t="shared" ref="B2134:B2135" si="375">IF(Q2134&lt;&gt;"",0,IF(O2134="",IF(N2134="",,"Tự do chọn"),SWITCH(M2134,"KSTN",IF(LEFT(O2134,1)="A","OK","Sai lớp"),"CQ",IF(LEFT(O2134,1)="B","OK","Sai lớp"),"SIE",IF(LEFT(O2134,1)="C","OK","Sai lớp"),"VN",IF(LEFT(O2134,1)="D","OK","Sai lớp"),"VN-ICT",IF(LEFT(O2134,1)="D","OK","Sai lớp"),"Sai phân công")))</f>
        <v>0</v>
      </c>
      <c r="C2134" s="4" t="s">
        <v>9257</v>
      </c>
      <c r="D2134" s="4"/>
      <c r="E2134" s="4"/>
      <c r="F2134" s="4"/>
      <c r="G2134" s="4"/>
      <c r="H2134" s="4"/>
      <c r="I2134" s="4"/>
      <c r="J2134" s="4"/>
      <c r="K2134" s="4"/>
      <c r="L2134" s="4" t="s">
        <v>9257</v>
      </c>
      <c r="M2134" s="4"/>
      <c r="N2134" s="4"/>
      <c r="O2134" s="4"/>
      <c r="P2134" s="4"/>
      <c r="Q2134" s="4" t="s">
        <v>144</v>
      </c>
      <c r="R2134" s="4" t="s">
        <v>9266</v>
      </c>
      <c r="S2134" s="4" t="s">
        <v>9267</v>
      </c>
      <c r="T2134" s="4" t="s">
        <v>9268</v>
      </c>
      <c r="U2134" s="4" t="s">
        <v>9269</v>
      </c>
      <c r="V2134" s="4" t="s">
        <v>9270</v>
      </c>
      <c r="W2134" s="4" t="s">
        <v>150</v>
      </c>
      <c r="X2134" s="4" t="s">
        <v>151</v>
      </c>
      <c r="Y2134" s="4"/>
      <c r="Z2134" s="4" t="s">
        <v>2036</v>
      </c>
      <c r="AA2134" s="4">
        <v>2173.0</v>
      </c>
      <c r="AB2134" s="4" t="s">
        <v>101</v>
      </c>
      <c r="AC2134" s="4"/>
      <c r="AD2134" s="4"/>
      <c r="AE2134" s="4"/>
      <c r="AF2134" s="4"/>
      <c r="AG2134" s="4"/>
      <c r="AH2134" s="4"/>
      <c r="AI2134" s="4"/>
      <c r="AJ2134" s="4"/>
      <c r="AK2134" s="4"/>
      <c r="AL2134" s="4"/>
      <c r="AM2134" s="4"/>
      <c r="AN2134" s="4"/>
      <c r="AO2134" s="4"/>
      <c r="AP2134" s="4" t="str">
        <f>VLOOKUP(AA2135,[1]Trộn!AA2134:AB5126,2,FALSE)</f>
        <v>#ERROR!</v>
      </c>
      <c r="AQ2134" s="4"/>
      <c r="AR2134" s="4"/>
      <c r="AS2134" s="4"/>
      <c r="AT2134" s="4"/>
      <c r="AU2134" s="4"/>
      <c r="AV2134" s="4"/>
      <c r="AW2134" s="4"/>
      <c r="AX2134" s="4"/>
      <c r="AY2134" s="4"/>
      <c r="AZ2134" s="4"/>
      <c r="BA2134" s="4"/>
      <c r="BB2134" s="4"/>
      <c r="BC2134" s="4"/>
      <c r="BD2134" s="4"/>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c r="CL2134" s="4"/>
      <c r="CM2134" s="4"/>
    </row>
    <row r="2135" ht="14.25" customHeight="1">
      <c r="A2135" s="1" t="str">
        <f t="shared" si="374"/>
        <v/>
      </c>
      <c r="B2135" s="3" t="str">
        <f t="shared" si="375"/>
        <v>Tự do chọn</v>
      </c>
      <c r="C2135" s="4" t="s">
        <v>9271</v>
      </c>
      <c r="D2135" s="4"/>
      <c r="E2135" s="4"/>
      <c r="F2135" s="4"/>
      <c r="G2135" s="4"/>
      <c r="H2135" s="4"/>
      <c r="I2135" s="4"/>
      <c r="J2135" s="4" t="s">
        <v>8631</v>
      </c>
      <c r="K2135" s="4"/>
      <c r="L2135" s="4" t="s">
        <v>9271</v>
      </c>
      <c r="M2135" s="4" t="s">
        <v>101</v>
      </c>
      <c r="N2135" s="4" t="s">
        <v>9</v>
      </c>
      <c r="O2135" s="4"/>
      <c r="P2135" s="4"/>
      <c r="Q2135" s="4"/>
      <c r="R2135" s="4" t="s">
        <v>150</v>
      </c>
      <c r="S2135" s="4" t="s">
        <v>150</v>
      </c>
      <c r="T2135" s="4" t="s">
        <v>150</v>
      </c>
      <c r="U2135" s="4" t="s">
        <v>150</v>
      </c>
      <c r="V2135" s="4" t="s">
        <v>150</v>
      </c>
      <c r="W2135" s="4" t="s">
        <v>150</v>
      </c>
      <c r="X2135" s="4" t="s">
        <v>150</v>
      </c>
      <c r="Y2135" s="4"/>
      <c r="Z2135" s="4"/>
      <c r="AA2135" s="4">
        <v>2174.0</v>
      </c>
      <c r="AB2135" s="4" t="s">
        <v>13</v>
      </c>
      <c r="AC2135" s="4"/>
      <c r="AD2135" s="4"/>
      <c r="AE2135" s="4"/>
      <c r="AF2135" s="4"/>
      <c r="AG2135" s="4"/>
      <c r="AH2135" s="4"/>
      <c r="AI2135" s="4"/>
      <c r="AJ2135" s="4"/>
      <c r="AK2135" s="4"/>
      <c r="AL2135" s="4"/>
      <c r="AM2135" s="4"/>
      <c r="AN2135" s="4"/>
      <c r="AO2135" s="4"/>
      <c r="AP2135" s="4" t="str">
        <f>VLOOKUP(AA2136,[1]Trộn!AA2135:AB5127,2,FALSE)</f>
        <v>#ERROR!</v>
      </c>
      <c r="AQ2135" s="4"/>
      <c r="AR2135" s="4"/>
      <c r="AS2135" s="4"/>
      <c r="AT2135" s="4"/>
      <c r="AU2135" s="4"/>
      <c r="AV2135" s="4"/>
      <c r="AW2135" s="4"/>
      <c r="AX2135" s="4"/>
      <c r="AY2135" s="4"/>
      <c r="AZ2135" s="4"/>
      <c r="BA2135" s="4"/>
      <c r="BB2135" s="4"/>
      <c r="BC2135" s="4"/>
      <c r="BD2135" s="4"/>
      <c r="BE2135" s="4"/>
      <c r="BF2135" s="4"/>
      <c r="BG2135" s="4"/>
      <c r="BH2135" s="4"/>
      <c r="BI2135" s="4"/>
      <c r="BJ2135" s="4"/>
      <c r="BK2135" s="4"/>
      <c r="BL2135" s="4"/>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c r="CL2135" s="4"/>
      <c r="CM2135" s="4"/>
    </row>
    <row r="2136" ht="14.25" customHeight="1">
      <c r="A2136" s="1"/>
      <c r="B2136" s="3"/>
      <c r="C2136" s="4"/>
      <c r="D2136" s="4"/>
      <c r="E2136" s="4"/>
      <c r="F2136" s="4"/>
      <c r="G2136" s="4"/>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c r="CL2136" s="4"/>
      <c r="CM2136" s="4"/>
    </row>
    <row r="2137" ht="14.25" customHeight="1">
      <c r="A2137" s="1" t="str">
        <f t="shared" ref="A2137:A2138" si="376">SWITCH(B2137,"OK",IF(ISBLANK(R2137),IF(ISBLANK(P2137),"Giữ chỗ nhóm","Giữ chỗ"),"OK"),"Chưa làm",IF(P2137&lt;&gt;"","Giữ chỗ",""),0,IF(ISBLANK(R2137),"Thêm",""),"")</f>
        <v/>
      </c>
      <c r="B2137" s="3">
        <f t="shared" ref="B2137:B2138" si="377">IF(Q2137&lt;&gt;"",0,IF(O2137="",IF(N2137="",,"Tự do chọn"),SWITCH(M2137,"KSTN",IF(LEFT(O2137,1)="A","OK","Sai lớp"),"CQ",IF(LEFT(O2137,1)="B","OK","Sai lớp"),"SIE",IF(LEFT(O2137,1)="C","OK","Sai lớp"),"VN",IF(LEFT(O2137,1)="D","OK","Sai lớp"),"VN-ICT",IF(LEFT(O2137,1)="D","OK","Sai lớp"),"Sai phân công")))</f>
        <v>0</v>
      </c>
      <c r="C2137" s="4" t="s">
        <v>9271</v>
      </c>
      <c r="D2137" s="4"/>
      <c r="E2137" s="4"/>
      <c r="F2137" s="4"/>
      <c r="G2137" s="4"/>
      <c r="H2137" s="4"/>
      <c r="I2137" s="4"/>
      <c r="J2137" s="4"/>
      <c r="K2137" s="4"/>
      <c r="L2137" s="4" t="s">
        <v>9271</v>
      </c>
      <c r="M2137" s="4"/>
      <c r="N2137" s="4"/>
      <c r="O2137" s="4"/>
      <c r="P2137" s="4"/>
      <c r="Q2137" s="4" t="s">
        <v>144</v>
      </c>
      <c r="R2137" s="4" t="s">
        <v>9272</v>
      </c>
      <c r="S2137" s="4" t="s">
        <v>9273</v>
      </c>
      <c r="T2137" s="4" t="s">
        <v>9274</v>
      </c>
      <c r="U2137" s="4" t="s">
        <v>9275</v>
      </c>
      <c r="V2137" s="4" t="s">
        <v>9276</v>
      </c>
      <c r="W2137" s="4" t="s">
        <v>150</v>
      </c>
      <c r="X2137" s="4" t="s">
        <v>151</v>
      </c>
      <c r="Y2137" s="4"/>
      <c r="Z2137" s="4" t="s">
        <v>1690</v>
      </c>
      <c r="AA2137" s="4">
        <v>2176.0</v>
      </c>
      <c r="AB2137" s="4" t="s">
        <v>101</v>
      </c>
      <c r="AC2137" s="4"/>
      <c r="AD2137" s="4"/>
      <c r="AE2137" s="4"/>
      <c r="AF2137" s="4"/>
      <c r="AG2137" s="4"/>
      <c r="AH2137" s="4"/>
      <c r="AI2137" s="4"/>
      <c r="AJ2137" s="4"/>
      <c r="AK2137" s="4"/>
      <c r="AL2137" s="4"/>
      <c r="AM2137" s="4"/>
      <c r="AN2137" s="4"/>
      <c r="AO2137" s="4"/>
      <c r="AP2137" s="4" t="str">
        <f>VLOOKUP(AA2138,[1]Trộn!AA2137:AB5129,2,FALSE)</f>
        <v>#ERROR!</v>
      </c>
      <c r="AQ2137" s="4"/>
      <c r="AR2137" s="4"/>
      <c r="AS2137" s="4"/>
      <c r="AT2137" s="4"/>
      <c r="AU2137" s="4"/>
      <c r="AV2137" s="4"/>
      <c r="AW2137" s="4"/>
      <c r="AX2137" s="4"/>
      <c r="AY2137" s="4"/>
      <c r="AZ2137" s="4"/>
      <c r="BA2137" s="4"/>
      <c r="BB2137" s="4"/>
      <c r="BC2137" s="4"/>
      <c r="BD2137" s="4"/>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c r="CL2137" s="4"/>
      <c r="CM2137" s="4"/>
    </row>
    <row r="2138" ht="14.25" customHeight="1">
      <c r="A2138" s="1" t="str">
        <f t="shared" si="376"/>
        <v/>
      </c>
      <c r="B2138" s="3" t="str">
        <f t="shared" si="377"/>
        <v>Tự do chọn</v>
      </c>
      <c r="C2138" s="4" t="s">
        <v>9283</v>
      </c>
      <c r="D2138" s="4"/>
      <c r="E2138" s="4"/>
      <c r="F2138" s="4"/>
      <c r="G2138" s="4"/>
      <c r="H2138" s="4"/>
      <c r="I2138" s="4"/>
      <c r="J2138" s="4" t="s">
        <v>8631</v>
      </c>
      <c r="K2138" s="4"/>
      <c r="L2138" s="4" t="s">
        <v>9283</v>
      </c>
      <c r="M2138" s="4" t="s">
        <v>101</v>
      </c>
      <c r="N2138" s="4" t="s">
        <v>9</v>
      </c>
      <c r="O2138" s="4"/>
      <c r="P2138" s="4"/>
      <c r="Q2138" s="4"/>
      <c r="R2138" s="4" t="s">
        <v>150</v>
      </c>
      <c r="S2138" s="4" t="s">
        <v>150</v>
      </c>
      <c r="T2138" s="4" t="s">
        <v>150</v>
      </c>
      <c r="U2138" s="4" t="s">
        <v>150</v>
      </c>
      <c r="V2138" s="4" t="s">
        <v>150</v>
      </c>
      <c r="W2138" s="4" t="s">
        <v>150</v>
      </c>
      <c r="X2138" s="4" t="s">
        <v>150</v>
      </c>
      <c r="Y2138" s="4"/>
      <c r="Z2138" s="4"/>
      <c r="AA2138" s="4">
        <v>2177.0</v>
      </c>
      <c r="AB2138" s="4" t="s">
        <v>13</v>
      </c>
      <c r="AC2138" s="4"/>
      <c r="AD2138" s="4"/>
      <c r="AE2138" s="4"/>
      <c r="AF2138" s="4"/>
      <c r="AG2138" s="4"/>
      <c r="AH2138" s="4"/>
      <c r="AI2138" s="4"/>
      <c r="AJ2138" s="4"/>
      <c r="AK2138" s="4"/>
      <c r="AL2138" s="4"/>
      <c r="AM2138" s="4"/>
      <c r="AN2138" s="4"/>
      <c r="AO2138" s="4"/>
      <c r="AP2138" s="4" t="str">
        <f>VLOOKUP(AA2139,[1]Trộn!AA2138:AB5130,2,FALSE)</f>
        <v>#ERROR!</v>
      </c>
      <c r="AQ2138" s="4"/>
      <c r="AR2138" s="4"/>
      <c r="AS2138" s="4"/>
      <c r="AT2138" s="4"/>
      <c r="AU2138" s="4"/>
      <c r="AV2138" s="4"/>
      <c r="AW2138" s="4"/>
      <c r="AX2138" s="4"/>
      <c r="AY2138" s="4"/>
      <c r="AZ2138" s="4"/>
      <c r="BA2138" s="4"/>
      <c r="BB2138" s="4"/>
      <c r="BC2138" s="4"/>
      <c r="BD2138" s="4"/>
      <c r="BE2138" s="4"/>
      <c r="BF2138" s="4"/>
      <c r="BG2138" s="4"/>
      <c r="BH2138" s="4"/>
      <c r="BI2138" s="4"/>
      <c r="BJ2138" s="4"/>
      <c r="BK2138" s="4"/>
      <c r="BL2138" s="4"/>
      <c r="BM2138" s="4"/>
      <c r="BN2138" s="4"/>
      <c r="BO2138" s="4"/>
      <c r="BP2138" s="4"/>
      <c r="BQ2138" s="4"/>
      <c r="BR2138" s="4"/>
      <c r="BS2138" s="4"/>
      <c r="BT2138" s="4"/>
      <c r="BU2138" s="4"/>
      <c r="BV2138" s="4"/>
      <c r="BW2138" s="4"/>
      <c r="BX2138" s="4"/>
      <c r="BY2138" s="4"/>
      <c r="BZ2138" s="4"/>
      <c r="CA2138" s="4"/>
      <c r="CB2138" s="4"/>
      <c r="CC2138" s="4"/>
      <c r="CD2138" s="4"/>
      <c r="CE2138" s="4"/>
      <c r="CF2138" s="4"/>
      <c r="CG2138" s="4"/>
      <c r="CH2138" s="4"/>
      <c r="CI2138" s="4"/>
      <c r="CJ2138" s="4"/>
      <c r="CK2138" s="4"/>
      <c r="CL2138" s="4"/>
      <c r="CM2138" s="4"/>
    </row>
    <row r="2139" ht="14.25" customHeight="1">
      <c r="A2139" s="1"/>
      <c r="B2139" s="3"/>
      <c r="C2139" s="4"/>
      <c r="D2139" s="4"/>
      <c r="E2139" s="4"/>
      <c r="F2139" s="4"/>
      <c r="G2139" s="4"/>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4"/>
      <c r="AH2139" s="4"/>
      <c r="AI2139" s="4"/>
      <c r="AJ2139" s="4"/>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c r="BI2139" s="4"/>
      <c r="BJ2139" s="4"/>
      <c r="BK2139" s="4"/>
      <c r="BL2139" s="4"/>
      <c r="BM2139" s="4"/>
      <c r="BN2139" s="4"/>
      <c r="BO2139" s="4"/>
      <c r="BP2139" s="4"/>
      <c r="BQ2139" s="4"/>
      <c r="BR2139" s="4"/>
      <c r="BS2139" s="4"/>
      <c r="BT2139" s="4"/>
      <c r="BU2139" s="4"/>
      <c r="BV2139" s="4"/>
      <c r="BW2139" s="4"/>
      <c r="BX2139" s="4"/>
      <c r="BY2139" s="4"/>
      <c r="BZ2139" s="4"/>
      <c r="CA2139" s="4"/>
      <c r="CB2139" s="4"/>
      <c r="CC2139" s="4"/>
      <c r="CD2139" s="4"/>
      <c r="CE2139" s="4"/>
      <c r="CF2139" s="4"/>
      <c r="CG2139" s="4"/>
      <c r="CH2139" s="4"/>
      <c r="CI2139" s="4"/>
      <c r="CJ2139" s="4"/>
      <c r="CK2139" s="4"/>
      <c r="CL2139" s="4"/>
      <c r="CM2139" s="4"/>
    </row>
    <row r="2140" ht="14.25" customHeight="1">
      <c r="A2140" s="1" t="str">
        <f>SWITCH(B2140,"OK",IF(ISBLANK(R2140),IF(ISBLANK(P2140),"Giữ chỗ nhóm","Giữ chỗ"),"OK"),"Chưa làm",IF(P2140&lt;&gt;"","Giữ chỗ",""),0,IF(ISBLANK(R2140),"Thêm",""),"")</f>
        <v/>
      </c>
      <c r="B2140" s="3" t="str">
        <f>IF(Q2140&lt;&gt;"",0,IF(O2140="",IF(N2140="",,"Tự do chọn"),SWITCH(M2140,"KSTN",IF(LEFT(O2140,1)="A","OK","Sai lớp"),"CQ",IF(LEFT(O2140,1)="B","OK","Sai lớp"),"SIE",IF(LEFT(O2140,1)="C","OK","Sai lớp"),"VN",IF(LEFT(O2140,1)="D","OK","Sai lớp"),"VN-ICT",IF(LEFT(O2140,1)="D","OK","Sai lớp"),"Sai phân công")))</f>
        <v>Tự do chọn</v>
      </c>
      <c r="C2140" s="4" t="s">
        <v>9284</v>
      </c>
      <c r="D2140" s="4"/>
      <c r="E2140" s="4"/>
      <c r="F2140" s="4"/>
      <c r="G2140" s="4"/>
      <c r="H2140" s="4"/>
      <c r="I2140" s="4"/>
      <c r="J2140" s="4" t="s">
        <v>8631</v>
      </c>
      <c r="K2140" s="4"/>
      <c r="L2140" s="4" t="s">
        <v>9284</v>
      </c>
      <c r="M2140" s="4" t="s">
        <v>101</v>
      </c>
      <c r="N2140" s="4" t="s">
        <v>9</v>
      </c>
      <c r="O2140" s="4"/>
      <c r="P2140" s="4"/>
      <c r="Q2140" s="4"/>
      <c r="R2140" s="4" t="s">
        <v>150</v>
      </c>
      <c r="S2140" s="4" t="s">
        <v>150</v>
      </c>
      <c r="T2140" s="4" t="s">
        <v>150</v>
      </c>
      <c r="U2140" s="4" t="s">
        <v>150</v>
      </c>
      <c r="V2140" s="4" t="s">
        <v>150</v>
      </c>
      <c r="W2140" s="4" t="s">
        <v>150</v>
      </c>
      <c r="X2140" s="4" t="s">
        <v>150</v>
      </c>
      <c r="Y2140" s="4"/>
      <c r="Z2140" s="4"/>
      <c r="AA2140" s="4">
        <v>2179.0</v>
      </c>
      <c r="AB2140" s="4" t="s">
        <v>13</v>
      </c>
      <c r="AC2140" s="4"/>
      <c r="AD2140" s="4"/>
      <c r="AE2140" s="4"/>
      <c r="AF2140" s="4"/>
      <c r="AG2140" s="4"/>
      <c r="AH2140" s="4"/>
      <c r="AI2140" s="4"/>
      <c r="AJ2140" s="4"/>
      <c r="AK2140" s="4"/>
      <c r="AL2140" s="4"/>
      <c r="AM2140" s="4"/>
      <c r="AN2140" s="4"/>
      <c r="AO2140" s="4"/>
      <c r="AP2140" s="4" t="str">
        <f>VLOOKUP(AA2141,[1]Trộn!AA2140:AB5132,2,FALSE)</f>
        <v>#ERROR!</v>
      </c>
      <c r="AQ2140" s="4"/>
      <c r="AR2140" s="4"/>
      <c r="AS2140" s="4"/>
      <c r="AT2140" s="4"/>
      <c r="AU2140" s="4"/>
      <c r="AV2140" s="4"/>
      <c r="AW2140" s="4"/>
      <c r="AX2140" s="4"/>
      <c r="AY2140" s="4"/>
      <c r="AZ2140" s="4"/>
      <c r="BA2140" s="4"/>
      <c r="BB2140" s="4"/>
      <c r="BC2140" s="4"/>
      <c r="BD2140" s="4"/>
      <c r="BE2140" s="4"/>
      <c r="BF2140" s="4"/>
      <c r="BG2140" s="4"/>
      <c r="BH2140" s="4"/>
      <c r="BI2140" s="4"/>
      <c r="BJ2140" s="4"/>
      <c r="BK2140" s="4"/>
      <c r="BL2140" s="4"/>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c r="CL2140" s="4"/>
      <c r="CM2140" s="4"/>
    </row>
    <row r="2141" ht="14.25" customHeight="1">
      <c r="A2141" s="1"/>
      <c r="B2141" s="3"/>
      <c r="C2141" s="4"/>
      <c r="D2141" s="4"/>
      <c r="E2141" s="4"/>
      <c r="F2141" s="4"/>
      <c r="G2141" s="4"/>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4"/>
      <c r="AH2141" s="4"/>
      <c r="AI2141" s="4"/>
      <c r="AJ2141" s="4"/>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c r="CL2141" s="4"/>
      <c r="CM2141" s="4"/>
    </row>
    <row r="2142" ht="14.25" customHeight="1">
      <c r="A2142" s="1" t="str">
        <f t="shared" ref="A2142:A2144" si="378">SWITCH(B2142,"OK",IF(ISBLANK(R2142),IF(ISBLANK(P2142),"Giữ chỗ nhóm","Giữ chỗ"),"OK"),"Chưa làm",IF(P2142&lt;&gt;"","Giữ chỗ",""),0,IF(ISBLANK(R2142),"Thêm",""),"")</f>
        <v/>
      </c>
      <c r="B2142" s="3">
        <f t="shared" ref="B2142:B2144" si="379">IF(Q2142&lt;&gt;"",0,IF(O2142="",IF(N2142="",,"Tự do chọn"),SWITCH(M2142,"KSTN",IF(LEFT(O2142,1)="A","OK","Sai lớp"),"CQ",IF(LEFT(O2142,1)="B","OK","Sai lớp"),"SIE",IF(LEFT(O2142,1)="C","OK","Sai lớp"),"VN",IF(LEFT(O2142,1)="D","OK","Sai lớp"),"VN-ICT",IF(LEFT(O2142,1)="D","OK","Sai lớp"),"Sai phân công")))</f>
        <v>0</v>
      </c>
      <c r="C2142" s="4" t="s">
        <v>9284</v>
      </c>
      <c r="D2142" s="4"/>
      <c r="E2142" s="4"/>
      <c r="F2142" s="4"/>
      <c r="G2142" s="4"/>
      <c r="H2142" s="4"/>
      <c r="I2142" s="4"/>
      <c r="J2142" s="4"/>
      <c r="K2142" s="4"/>
      <c r="L2142" s="4" t="s">
        <v>9284</v>
      </c>
      <c r="M2142" s="4"/>
      <c r="N2142" s="4"/>
      <c r="O2142" s="4"/>
      <c r="P2142" s="4"/>
      <c r="Q2142" s="4" t="s">
        <v>144</v>
      </c>
      <c r="R2142" s="4" t="s">
        <v>9285</v>
      </c>
      <c r="S2142" s="4" t="s">
        <v>9286</v>
      </c>
      <c r="T2142" s="4" t="s">
        <v>9287</v>
      </c>
      <c r="U2142" s="4" t="s">
        <v>9288</v>
      </c>
      <c r="V2142" s="4" t="s">
        <v>9289</v>
      </c>
      <c r="W2142" s="4" t="s">
        <v>150</v>
      </c>
      <c r="X2142" s="4" t="s">
        <v>151</v>
      </c>
      <c r="Y2142" s="4"/>
      <c r="Z2142" s="4" t="s">
        <v>2058</v>
      </c>
      <c r="AA2142" s="4">
        <v>2181.0</v>
      </c>
      <c r="AB2142" s="4" t="s">
        <v>101</v>
      </c>
      <c r="AC2142" s="4"/>
      <c r="AD2142" s="4"/>
      <c r="AE2142" s="4"/>
      <c r="AF2142" s="4"/>
      <c r="AG2142" s="4"/>
      <c r="AH2142" s="4"/>
      <c r="AI2142" s="4"/>
      <c r="AJ2142" s="4"/>
      <c r="AK2142" s="4"/>
      <c r="AL2142" s="4"/>
      <c r="AM2142" s="4"/>
      <c r="AN2142" s="4"/>
      <c r="AO2142" s="4"/>
      <c r="AP2142" s="4" t="str">
        <f>VLOOKUP(AA2143,[1]Trộn!AA2142:AB5134,2,FALSE)</f>
        <v>#ERROR!</v>
      </c>
      <c r="AQ2142" s="4"/>
      <c r="AR2142" s="4"/>
      <c r="AS2142" s="4"/>
      <c r="AT2142" s="4"/>
      <c r="AU2142" s="4"/>
      <c r="AV2142" s="4"/>
      <c r="AW2142" s="4"/>
      <c r="AX2142" s="4"/>
      <c r="AY2142" s="4"/>
      <c r="AZ2142" s="4"/>
      <c r="BA2142" s="4"/>
      <c r="BB2142" s="4"/>
      <c r="BC2142" s="4"/>
      <c r="BD2142" s="4"/>
      <c r="BE2142" s="4"/>
      <c r="BF2142" s="4"/>
      <c r="BG2142" s="4"/>
      <c r="BH2142" s="4"/>
      <c r="BI2142" s="4"/>
      <c r="BJ2142" s="4"/>
      <c r="BK2142" s="4"/>
      <c r="BL2142" s="4"/>
      <c r="BM2142" s="4"/>
      <c r="BN2142" s="4"/>
      <c r="BO2142" s="4"/>
      <c r="BP2142" s="4"/>
      <c r="BQ2142" s="4"/>
      <c r="BR2142" s="4"/>
      <c r="BS2142" s="4"/>
      <c r="BT2142" s="4"/>
      <c r="BU2142" s="4"/>
      <c r="BV2142" s="4"/>
      <c r="BW2142" s="4"/>
      <c r="BX2142" s="4"/>
      <c r="BY2142" s="4"/>
      <c r="BZ2142" s="4"/>
      <c r="CA2142" s="4"/>
      <c r="CB2142" s="4"/>
      <c r="CC2142" s="4"/>
      <c r="CD2142" s="4"/>
      <c r="CE2142" s="4"/>
      <c r="CF2142" s="4"/>
      <c r="CG2142" s="4"/>
      <c r="CH2142" s="4"/>
      <c r="CI2142" s="4"/>
      <c r="CJ2142" s="4"/>
      <c r="CK2142" s="4"/>
      <c r="CL2142" s="4"/>
      <c r="CM2142" s="4"/>
    </row>
    <row r="2143" ht="14.25" customHeight="1">
      <c r="A2143" s="1" t="str">
        <f t="shared" si="378"/>
        <v/>
      </c>
      <c r="B2143" s="3">
        <f t="shared" si="379"/>
        <v>0</v>
      </c>
      <c r="C2143" s="4" t="s">
        <v>9284</v>
      </c>
      <c r="D2143" s="4"/>
      <c r="E2143" s="4"/>
      <c r="F2143" s="4"/>
      <c r="G2143" s="4"/>
      <c r="H2143" s="4"/>
      <c r="I2143" s="4"/>
      <c r="J2143" s="4"/>
      <c r="K2143" s="4"/>
      <c r="L2143" s="4" t="s">
        <v>9284</v>
      </c>
      <c r="M2143" s="4"/>
      <c r="N2143" s="4"/>
      <c r="O2143" s="4"/>
      <c r="P2143" s="4"/>
      <c r="Q2143" s="4" t="s">
        <v>144</v>
      </c>
      <c r="R2143" s="4" t="s">
        <v>9290</v>
      </c>
      <c r="S2143" s="4" t="s">
        <v>9291</v>
      </c>
      <c r="T2143" s="4" t="s">
        <v>9292</v>
      </c>
      <c r="U2143" s="4" t="s">
        <v>9293</v>
      </c>
      <c r="V2143" s="4" t="s">
        <v>9294</v>
      </c>
      <c r="W2143" s="4" t="s">
        <v>150</v>
      </c>
      <c r="X2143" s="4" t="s">
        <v>99</v>
      </c>
      <c r="Y2143" s="4"/>
      <c r="Z2143" s="4" t="s">
        <v>2433</v>
      </c>
      <c r="AA2143" s="4">
        <v>2182.0</v>
      </c>
      <c r="AB2143" s="4" t="s">
        <v>101</v>
      </c>
      <c r="AC2143" s="4"/>
      <c r="AD2143" s="4"/>
      <c r="AE2143" s="4"/>
      <c r="AF2143" s="4"/>
      <c r="AG2143" s="4"/>
      <c r="AH2143" s="4"/>
      <c r="AI2143" s="4"/>
      <c r="AJ2143" s="4"/>
      <c r="AK2143" s="4"/>
      <c r="AL2143" s="4"/>
      <c r="AM2143" s="4"/>
      <c r="AN2143" s="4"/>
      <c r="AO2143" s="4"/>
      <c r="AP2143" s="4" t="str">
        <f>VLOOKUP(AA2144,[1]Trộn!AA2143:AB5135,2,FALSE)</f>
        <v>#ERROR!</v>
      </c>
      <c r="AQ2143" s="4"/>
      <c r="AR2143" s="4"/>
      <c r="AS2143" s="4"/>
      <c r="AT2143" s="4"/>
      <c r="AU2143" s="4"/>
      <c r="AV2143" s="4"/>
      <c r="AW2143" s="4"/>
      <c r="AX2143" s="4"/>
      <c r="AY2143" s="4"/>
      <c r="AZ2143" s="4"/>
      <c r="BA2143" s="4"/>
      <c r="BB2143" s="4"/>
      <c r="BC2143" s="4"/>
      <c r="BD2143" s="4"/>
      <c r="BE2143" s="4"/>
      <c r="BF2143" s="4"/>
      <c r="BG2143" s="4"/>
      <c r="BH2143" s="4"/>
      <c r="BI2143" s="4"/>
      <c r="BJ2143" s="4"/>
      <c r="BK2143" s="4"/>
      <c r="BL2143" s="4"/>
      <c r="BM2143" s="4"/>
      <c r="BN2143" s="4"/>
      <c r="BO2143" s="4"/>
      <c r="BP2143" s="4"/>
      <c r="BQ2143" s="4"/>
      <c r="BR2143" s="4"/>
      <c r="BS2143" s="4"/>
      <c r="BT2143" s="4"/>
      <c r="BU2143" s="4"/>
      <c r="BV2143" s="4"/>
      <c r="BW2143" s="4"/>
      <c r="BX2143" s="4"/>
      <c r="BY2143" s="4"/>
      <c r="BZ2143" s="4"/>
      <c r="CA2143" s="4"/>
      <c r="CB2143" s="4"/>
      <c r="CC2143" s="4"/>
      <c r="CD2143" s="4"/>
      <c r="CE2143" s="4"/>
      <c r="CF2143" s="4"/>
      <c r="CG2143" s="4"/>
      <c r="CH2143" s="4"/>
      <c r="CI2143" s="4"/>
      <c r="CJ2143" s="4"/>
      <c r="CK2143" s="4"/>
      <c r="CL2143" s="4"/>
      <c r="CM2143" s="4"/>
    </row>
    <row r="2144" ht="14.25" customHeight="1">
      <c r="A2144" s="1" t="str">
        <f t="shared" si="378"/>
        <v/>
      </c>
      <c r="B2144" s="3" t="str">
        <f t="shared" si="379"/>
        <v>Tự do chọn</v>
      </c>
      <c r="C2144" s="4" t="s">
        <v>9295</v>
      </c>
      <c r="D2144" s="4"/>
      <c r="E2144" s="4"/>
      <c r="F2144" s="4"/>
      <c r="G2144" s="4"/>
      <c r="H2144" s="4"/>
      <c r="I2144" s="4"/>
      <c r="J2144" s="4" t="s">
        <v>8631</v>
      </c>
      <c r="K2144" s="4"/>
      <c r="L2144" s="4" t="s">
        <v>9295</v>
      </c>
      <c r="M2144" s="4" t="s">
        <v>101</v>
      </c>
      <c r="N2144" s="4" t="s">
        <v>9</v>
      </c>
      <c r="O2144" s="4"/>
      <c r="P2144" s="4"/>
      <c r="Q2144" s="4"/>
      <c r="R2144" s="4" t="s">
        <v>150</v>
      </c>
      <c r="S2144" s="4" t="s">
        <v>150</v>
      </c>
      <c r="T2144" s="4" t="s">
        <v>150</v>
      </c>
      <c r="U2144" s="4" t="s">
        <v>150</v>
      </c>
      <c r="V2144" s="4" t="s">
        <v>150</v>
      </c>
      <c r="W2144" s="4" t="s">
        <v>150</v>
      </c>
      <c r="X2144" s="4" t="s">
        <v>150</v>
      </c>
      <c r="Y2144" s="4"/>
      <c r="Z2144" s="4"/>
      <c r="AA2144" s="4">
        <v>2183.0</v>
      </c>
      <c r="AB2144" s="4" t="s">
        <v>13</v>
      </c>
      <c r="AC2144" s="4"/>
      <c r="AD2144" s="4"/>
      <c r="AE2144" s="4"/>
      <c r="AF2144" s="4"/>
      <c r="AG2144" s="4"/>
      <c r="AH2144" s="4"/>
      <c r="AI2144" s="4"/>
      <c r="AJ2144" s="4"/>
      <c r="AK2144" s="4"/>
      <c r="AL2144" s="4"/>
      <c r="AM2144" s="4"/>
      <c r="AN2144" s="4"/>
      <c r="AO2144" s="4"/>
      <c r="AP2144" s="4" t="str">
        <f>VLOOKUP(AA2145,[1]Trộn!AA2144:AB5136,2,FALSE)</f>
        <v>#ERROR!</v>
      </c>
      <c r="AQ2144" s="4"/>
      <c r="AR2144" s="4"/>
      <c r="AS2144" s="4"/>
      <c r="AT2144" s="4"/>
      <c r="AU2144" s="4"/>
      <c r="AV2144" s="4"/>
      <c r="AW2144" s="4"/>
      <c r="AX2144" s="4"/>
      <c r="AY2144" s="4"/>
      <c r="AZ2144" s="4"/>
      <c r="BA2144" s="4"/>
      <c r="BB2144" s="4"/>
      <c r="BC2144" s="4"/>
      <c r="BD2144" s="4"/>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c r="CL2144" s="4"/>
      <c r="CM2144" s="4"/>
    </row>
    <row r="2145" ht="14.25" customHeight="1">
      <c r="A2145" s="1"/>
      <c r="B2145" s="3"/>
      <c r="C2145" s="4"/>
      <c r="D2145" s="4"/>
      <c r="E2145" s="4"/>
      <c r="F2145" s="4"/>
      <c r="G2145" s="4"/>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4"/>
      <c r="AH2145" s="4"/>
      <c r="AI2145" s="4"/>
      <c r="AJ2145" s="4"/>
      <c r="AK2145" s="4"/>
      <c r="AL2145" s="4"/>
      <c r="AM2145" s="4"/>
      <c r="AN2145" s="4"/>
      <c r="AO2145" s="4"/>
      <c r="AP2145" s="4"/>
      <c r="AQ2145" s="4"/>
      <c r="AR2145" s="4"/>
      <c r="AS2145" s="4"/>
      <c r="AT2145" s="4"/>
      <c r="AU2145" s="4"/>
      <c r="AV2145" s="4"/>
      <c r="AW2145" s="4"/>
      <c r="AX2145" s="4"/>
      <c r="AY2145" s="4"/>
      <c r="AZ2145" s="4"/>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c r="CL2145" s="4"/>
      <c r="CM2145" s="4"/>
    </row>
    <row r="2146" ht="14.25" customHeight="1">
      <c r="A2146" s="1" t="str">
        <f t="shared" ref="A2146:A2147" si="380">SWITCH(B2146,"OK",IF(ISBLANK(R2146),IF(ISBLANK(P2146),"Giữ chỗ nhóm","Giữ chỗ"),"OK"),"Chưa làm",IF(P2146&lt;&gt;"","Giữ chỗ",""),0,IF(ISBLANK(R2146),"Thêm",""),"")</f>
        <v/>
      </c>
      <c r="B2146" s="3">
        <f t="shared" ref="B2146:B2147" si="381">IF(Q2146&lt;&gt;"",0,IF(O2146="",IF(N2146="",,"Tự do chọn"),SWITCH(M2146,"KSTN",IF(LEFT(O2146,1)="A","OK","Sai lớp"),"CQ",IF(LEFT(O2146,1)="B","OK","Sai lớp"),"SIE",IF(LEFT(O2146,1)="C","OK","Sai lớp"),"VN",IF(LEFT(O2146,1)="D","OK","Sai lớp"),"VN-ICT",IF(LEFT(O2146,1)="D","OK","Sai lớp"),"Sai phân công")))</f>
        <v>0</v>
      </c>
      <c r="C2146" s="4" t="s">
        <v>9295</v>
      </c>
      <c r="D2146" s="4"/>
      <c r="E2146" s="4"/>
      <c r="F2146" s="4"/>
      <c r="G2146" s="4"/>
      <c r="H2146" s="4"/>
      <c r="I2146" s="4"/>
      <c r="J2146" s="4"/>
      <c r="K2146" s="4"/>
      <c r="L2146" s="4" t="s">
        <v>9295</v>
      </c>
      <c r="M2146" s="4"/>
      <c r="N2146" s="4"/>
      <c r="O2146" s="4"/>
      <c r="P2146" s="4"/>
      <c r="Q2146" s="4" t="s">
        <v>144</v>
      </c>
      <c r="R2146" s="4" t="s">
        <v>9296</v>
      </c>
      <c r="S2146" s="4" t="s">
        <v>9297</v>
      </c>
      <c r="T2146" s="4" t="s">
        <v>3670</v>
      </c>
      <c r="U2146" s="4" t="s">
        <v>9298</v>
      </c>
      <c r="V2146" s="4" t="s">
        <v>9276</v>
      </c>
      <c r="W2146" s="4" t="s">
        <v>150</v>
      </c>
      <c r="X2146" s="4" t="s">
        <v>151</v>
      </c>
      <c r="Y2146" s="4"/>
      <c r="Z2146" s="4" t="s">
        <v>1632</v>
      </c>
      <c r="AA2146" s="4">
        <v>2185.0</v>
      </c>
      <c r="AB2146" s="4" t="s">
        <v>101</v>
      </c>
      <c r="AC2146" s="4"/>
      <c r="AD2146" s="4"/>
      <c r="AE2146" s="4"/>
      <c r="AF2146" s="4"/>
      <c r="AG2146" s="4"/>
      <c r="AH2146" s="4"/>
      <c r="AI2146" s="4"/>
      <c r="AJ2146" s="4"/>
      <c r="AK2146" s="4"/>
      <c r="AL2146" s="4"/>
      <c r="AM2146" s="4"/>
      <c r="AN2146" s="4"/>
      <c r="AO2146" s="4"/>
      <c r="AP2146" s="4" t="str">
        <f>VLOOKUP(AA2147,[1]Trộn!AA2146:AB5138,2,FALSE)</f>
        <v>#ERROR!</v>
      </c>
      <c r="AQ2146" s="4"/>
      <c r="AR2146" s="4"/>
      <c r="AS2146" s="4"/>
      <c r="AT2146" s="4"/>
      <c r="AU2146" s="4"/>
      <c r="AV2146" s="4"/>
      <c r="AW2146" s="4"/>
      <c r="AX2146" s="4"/>
      <c r="AY2146" s="4"/>
      <c r="AZ2146" s="4"/>
      <c r="BA2146" s="4"/>
      <c r="BB2146" s="4"/>
      <c r="BC2146" s="4"/>
      <c r="BD2146" s="4"/>
      <c r="BE2146" s="4"/>
      <c r="BF2146" s="4"/>
      <c r="BG2146" s="4"/>
      <c r="BH2146" s="4"/>
      <c r="BI2146" s="4"/>
      <c r="BJ2146" s="4"/>
      <c r="BK2146" s="4"/>
      <c r="BL2146" s="4"/>
      <c r="BM2146" s="4"/>
      <c r="BN2146" s="4"/>
      <c r="BO2146" s="4"/>
      <c r="BP2146" s="4"/>
      <c r="BQ2146" s="4"/>
      <c r="BR2146" s="4"/>
      <c r="BS2146" s="4"/>
      <c r="BT2146" s="4"/>
      <c r="BU2146" s="4"/>
      <c r="BV2146" s="4"/>
      <c r="BW2146" s="4"/>
      <c r="BX2146" s="4"/>
      <c r="BY2146" s="4"/>
      <c r="BZ2146" s="4"/>
      <c r="CA2146" s="4"/>
      <c r="CB2146" s="4"/>
      <c r="CC2146" s="4"/>
      <c r="CD2146" s="4"/>
      <c r="CE2146" s="4"/>
      <c r="CF2146" s="4"/>
      <c r="CG2146" s="4"/>
      <c r="CH2146" s="4"/>
      <c r="CI2146" s="4"/>
      <c r="CJ2146" s="4"/>
      <c r="CK2146" s="4"/>
      <c r="CL2146" s="4"/>
      <c r="CM2146" s="4"/>
    </row>
    <row r="2147" ht="14.25" customHeight="1">
      <c r="A2147" s="1" t="str">
        <f t="shared" si="380"/>
        <v>OK</v>
      </c>
      <c r="B2147" s="3" t="str">
        <f t="shared" si="381"/>
        <v>OK</v>
      </c>
      <c r="C2147" s="4" t="s">
        <v>9299</v>
      </c>
      <c r="D2147" s="4"/>
      <c r="E2147" s="4"/>
      <c r="F2147" s="4"/>
      <c r="G2147" s="4"/>
      <c r="H2147" s="4"/>
      <c r="I2147" s="4"/>
      <c r="J2147" s="4" t="s">
        <v>8631</v>
      </c>
      <c r="K2147" s="4"/>
      <c r="L2147" s="4" t="s">
        <v>9299</v>
      </c>
      <c r="M2147" s="4" t="s">
        <v>101</v>
      </c>
      <c r="N2147" s="4" t="s">
        <v>9</v>
      </c>
      <c r="O2147" s="4" t="s">
        <v>695</v>
      </c>
      <c r="P2147" s="4" t="s">
        <v>1380</v>
      </c>
      <c r="Q2147" s="4"/>
      <c r="R2147" s="4" t="s">
        <v>9300</v>
      </c>
      <c r="S2147" s="4" t="s">
        <v>150</v>
      </c>
      <c r="T2147" s="4" t="s">
        <v>150</v>
      </c>
      <c r="U2147" s="4" t="s">
        <v>150</v>
      </c>
      <c r="V2147" s="4" t="s">
        <v>150</v>
      </c>
      <c r="W2147" s="4" t="s">
        <v>150</v>
      </c>
      <c r="X2147" s="4" t="s">
        <v>9301</v>
      </c>
      <c r="Y2147" s="4" t="s">
        <v>9302</v>
      </c>
      <c r="Z2147" s="4"/>
      <c r="AA2147" s="4">
        <v>2186.0</v>
      </c>
      <c r="AB2147" s="4" t="s">
        <v>13</v>
      </c>
      <c r="AC2147" s="4"/>
      <c r="AD2147" s="4"/>
      <c r="AE2147" s="4"/>
      <c r="AF2147" s="4"/>
      <c r="AG2147" s="4"/>
      <c r="AH2147" s="4"/>
      <c r="AI2147" s="4"/>
      <c r="AJ2147" s="4"/>
      <c r="AK2147" s="4"/>
      <c r="AL2147" s="4"/>
      <c r="AM2147" s="4"/>
      <c r="AN2147" s="4"/>
      <c r="AO2147" s="4"/>
      <c r="AP2147" s="4" t="str">
        <f>VLOOKUP(AA2148,[1]Trộn!AA2147:AB5139,2,FALSE)</f>
        <v>#ERROR!</v>
      </c>
      <c r="AQ2147" s="4"/>
      <c r="AR2147" s="4"/>
      <c r="AS2147" s="4"/>
      <c r="AT2147" s="4"/>
      <c r="AU2147" s="4"/>
      <c r="AV2147" s="4"/>
      <c r="AW2147" s="4"/>
      <c r="AX2147" s="4"/>
      <c r="AY2147" s="4"/>
      <c r="AZ2147" s="4"/>
      <c r="BA2147" s="4"/>
      <c r="BB2147" s="4"/>
      <c r="BC2147" s="4"/>
      <c r="BD2147" s="4"/>
      <c r="BE2147" s="4"/>
      <c r="BF2147" s="4"/>
      <c r="BG2147" s="4"/>
      <c r="BH2147" s="4"/>
      <c r="BI2147" s="4"/>
      <c r="BJ2147" s="4"/>
      <c r="BK2147" s="4"/>
      <c r="BL2147" s="4"/>
      <c r="BM2147" s="4"/>
      <c r="BN2147" s="4"/>
      <c r="BO2147" s="4"/>
      <c r="BP2147" s="4"/>
      <c r="BQ2147" s="4"/>
      <c r="BR2147" s="4"/>
      <c r="BS2147" s="4"/>
      <c r="BT2147" s="4"/>
      <c r="BU2147" s="4"/>
      <c r="BV2147" s="4"/>
      <c r="BW2147" s="4"/>
      <c r="BX2147" s="4"/>
      <c r="BY2147" s="4"/>
      <c r="BZ2147" s="4"/>
      <c r="CA2147" s="4"/>
      <c r="CB2147" s="4"/>
      <c r="CC2147" s="4"/>
      <c r="CD2147" s="4"/>
      <c r="CE2147" s="4"/>
      <c r="CF2147" s="4"/>
      <c r="CG2147" s="4"/>
      <c r="CH2147" s="4"/>
      <c r="CI2147" s="4"/>
      <c r="CJ2147" s="4"/>
      <c r="CK2147" s="4"/>
      <c r="CL2147" s="4"/>
      <c r="CM2147" s="4"/>
    </row>
    <row r="2148" ht="14.25" customHeight="1">
      <c r="A2148" s="1"/>
      <c r="B2148" s="3"/>
      <c r="C2148" s="4"/>
      <c r="D2148" s="4"/>
      <c r="E2148" s="4"/>
      <c r="F2148" s="4"/>
      <c r="G2148" s="4"/>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4"/>
      <c r="AH2148" s="4"/>
      <c r="AI2148" s="4"/>
      <c r="AJ2148" s="4"/>
      <c r="AK2148" s="4"/>
      <c r="AL2148" s="4"/>
      <c r="AM2148" s="4"/>
      <c r="AN2148" s="4"/>
      <c r="AO2148" s="4"/>
      <c r="AP2148" s="4"/>
      <c r="AQ2148" s="4"/>
      <c r="AR2148" s="4"/>
      <c r="AS2148" s="4"/>
      <c r="AT2148" s="4"/>
      <c r="AU2148" s="4"/>
      <c r="AV2148" s="4"/>
      <c r="AW2148" s="4"/>
      <c r="AX2148" s="4"/>
      <c r="AY2148" s="4"/>
      <c r="AZ2148" s="4"/>
      <c r="BA2148" s="4"/>
      <c r="BB2148" s="4"/>
      <c r="BC2148" s="4"/>
      <c r="BD2148" s="4"/>
      <c r="BE2148" s="4"/>
      <c r="BF2148" s="4"/>
      <c r="BG2148" s="4"/>
      <c r="BH2148" s="4"/>
      <c r="BI2148" s="4"/>
      <c r="BJ2148" s="4"/>
      <c r="BK2148" s="4"/>
      <c r="BL2148" s="4"/>
      <c r="BM2148" s="4"/>
      <c r="BN2148" s="4"/>
      <c r="BO2148" s="4"/>
      <c r="BP2148" s="4"/>
      <c r="BQ2148" s="4"/>
      <c r="BR2148" s="4"/>
      <c r="BS2148" s="4"/>
      <c r="BT2148" s="4"/>
      <c r="BU2148" s="4"/>
      <c r="BV2148" s="4"/>
      <c r="BW2148" s="4"/>
      <c r="BX2148" s="4"/>
      <c r="BY2148" s="4"/>
      <c r="BZ2148" s="4"/>
      <c r="CA2148" s="4"/>
      <c r="CB2148" s="4"/>
      <c r="CC2148" s="4"/>
      <c r="CD2148" s="4"/>
      <c r="CE2148" s="4"/>
      <c r="CF2148" s="4"/>
      <c r="CG2148" s="4"/>
      <c r="CH2148" s="4"/>
      <c r="CI2148" s="4"/>
      <c r="CJ2148" s="4"/>
      <c r="CK2148" s="4"/>
      <c r="CL2148" s="4"/>
      <c r="CM2148" s="4"/>
    </row>
    <row r="2149" ht="14.25" customHeight="1">
      <c r="A2149" s="1" t="str">
        <f t="shared" ref="A2149:A2150" si="382">SWITCH(B2149,"OK",IF(ISBLANK(R2149),IF(ISBLANK(P2149),"Giữ chỗ nhóm","Giữ chỗ"),"OK"),"Chưa làm",IF(P2149&lt;&gt;"","Giữ chỗ",""),0,IF(ISBLANK(R2149),"Thêm",""),"")</f>
        <v/>
      </c>
      <c r="B2149" s="3">
        <f t="shared" ref="B2149:B2150" si="383">IF(Q2149&lt;&gt;"",0,IF(O2149="",IF(N2149="",,"Tự do chọn"),SWITCH(M2149,"KSTN",IF(LEFT(O2149,1)="A","OK","Sai lớp"),"CQ",IF(LEFT(O2149,1)="B","OK","Sai lớp"),"SIE",IF(LEFT(O2149,1)="C","OK","Sai lớp"),"VN",IF(LEFT(O2149,1)="D","OK","Sai lớp"),"VN-ICT",IF(LEFT(O2149,1)="D","OK","Sai lớp"),"Sai phân công")))</f>
        <v>0</v>
      </c>
      <c r="C2149" s="4" t="s">
        <v>9299</v>
      </c>
      <c r="D2149" s="4"/>
      <c r="E2149" s="4"/>
      <c r="F2149" s="4"/>
      <c r="G2149" s="4"/>
      <c r="H2149" s="4"/>
      <c r="I2149" s="4"/>
      <c r="J2149" s="4"/>
      <c r="K2149" s="4"/>
      <c r="L2149" s="4" t="s">
        <v>9299</v>
      </c>
      <c r="M2149" s="4"/>
      <c r="N2149" s="4"/>
      <c r="O2149" s="4"/>
      <c r="P2149" s="4"/>
      <c r="Q2149" s="4" t="s">
        <v>144</v>
      </c>
      <c r="R2149" s="4" t="s">
        <v>9303</v>
      </c>
      <c r="S2149" s="4" t="s">
        <v>9304</v>
      </c>
      <c r="T2149" s="4" t="s">
        <v>9305</v>
      </c>
      <c r="U2149" s="4" t="s">
        <v>9306</v>
      </c>
      <c r="V2149" s="4" t="s">
        <v>9307</v>
      </c>
      <c r="W2149" s="4" t="s">
        <v>150</v>
      </c>
      <c r="X2149" s="4" t="s">
        <v>171</v>
      </c>
      <c r="Y2149" s="4"/>
      <c r="Z2149" s="4" t="s">
        <v>1776</v>
      </c>
      <c r="AA2149" s="4">
        <v>2188.0</v>
      </c>
      <c r="AB2149" s="4" t="s">
        <v>101</v>
      </c>
      <c r="AC2149" s="4"/>
      <c r="AD2149" s="4"/>
      <c r="AE2149" s="4"/>
      <c r="AF2149" s="4"/>
      <c r="AG2149" s="4"/>
      <c r="AH2149" s="4"/>
      <c r="AI2149" s="4"/>
      <c r="AJ2149" s="4"/>
      <c r="AK2149" s="4"/>
      <c r="AL2149" s="4"/>
      <c r="AM2149" s="4"/>
      <c r="AN2149" s="4"/>
      <c r="AO2149" s="4"/>
      <c r="AP2149" s="4" t="str">
        <f>VLOOKUP(AA2150,[1]Trộn!AA2149:AB5141,2,FALSE)</f>
        <v>#ERROR!</v>
      </c>
      <c r="AQ2149" s="4"/>
      <c r="AR2149" s="4"/>
      <c r="AS2149" s="4"/>
      <c r="AT2149" s="4"/>
      <c r="AU2149" s="4"/>
      <c r="AV2149" s="4"/>
      <c r="AW2149" s="4"/>
      <c r="AX2149" s="4"/>
      <c r="AY2149" s="4"/>
      <c r="AZ2149" s="4"/>
      <c r="BA2149" s="4"/>
      <c r="BB2149" s="4"/>
      <c r="BC2149" s="4"/>
      <c r="BD2149" s="4"/>
      <c r="BE2149" s="4"/>
      <c r="BF2149" s="4"/>
      <c r="BG2149" s="4"/>
      <c r="BH2149" s="4"/>
      <c r="BI2149" s="4"/>
      <c r="BJ2149" s="4"/>
      <c r="BK2149" s="4"/>
      <c r="BL2149" s="4"/>
      <c r="BM2149" s="4"/>
      <c r="BN2149" s="4"/>
      <c r="BO2149" s="4"/>
      <c r="BP2149" s="4"/>
      <c r="BQ2149" s="4"/>
      <c r="BR2149" s="4"/>
      <c r="BS2149" s="4"/>
      <c r="BT2149" s="4"/>
      <c r="BU2149" s="4"/>
      <c r="BV2149" s="4"/>
      <c r="BW2149" s="4"/>
      <c r="BX2149" s="4"/>
      <c r="BY2149" s="4"/>
      <c r="BZ2149" s="4"/>
      <c r="CA2149" s="4"/>
      <c r="CB2149" s="4"/>
      <c r="CC2149" s="4"/>
      <c r="CD2149" s="4"/>
      <c r="CE2149" s="4"/>
      <c r="CF2149" s="4"/>
      <c r="CG2149" s="4"/>
      <c r="CH2149" s="4"/>
      <c r="CI2149" s="4"/>
      <c r="CJ2149" s="4"/>
      <c r="CK2149" s="4"/>
      <c r="CL2149" s="4"/>
      <c r="CM2149" s="4"/>
    </row>
    <row r="2150" ht="14.25" customHeight="1">
      <c r="A2150" s="1" t="str">
        <f t="shared" si="382"/>
        <v/>
      </c>
      <c r="B2150" s="3" t="str">
        <f t="shared" si="383"/>
        <v>Tự do chọn</v>
      </c>
      <c r="C2150" s="4" t="s">
        <v>9309</v>
      </c>
      <c r="D2150" s="4"/>
      <c r="E2150" s="4"/>
      <c r="F2150" s="4"/>
      <c r="G2150" s="4"/>
      <c r="H2150" s="4"/>
      <c r="I2150" s="4"/>
      <c r="J2150" s="4" t="s">
        <v>8631</v>
      </c>
      <c r="K2150" s="4"/>
      <c r="L2150" s="4" t="s">
        <v>9309</v>
      </c>
      <c r="M2150" s="4" t="s">
        <v>101</v>
      </c>
      <c r="N2150" s="4" t="s">
        <v>9</v>
      </c>
      <c r="O2150" s="4"/>
      <c r="P2150" s="4"/>
      <c r="Q2150" s="4"/>
      <c r="R2150" s="4" t="s">
        <v>150</v>
      </c>
      <c r="S2150" s="4" t="s">
        <v>150</v>
      </c>
      <c r="T2150" s="4" t="s">
        <v>150</v>
      </c>
      <c r="U2150" s="4" t="s">
        <v>150</v>
      </c>
      <c r="V2150" s="4" t="s">
        <v>150</v>
      </c>
      <c r="W2150" s="4" t="s">
        <v>150</v>
      </c>
      <c r="X2150" s="4" t="s">
        <v>150</v>
      </c>
      <c r="Y2150" s="4"/>
      <c r="Z2150" s="4"/>
      <c r="AA2150" s="4">
        <v>2189.0</v>
      </c>
      <c r="AB2150" s="4" t="s">
        <v>13</v>
      </c>
      <c r="AC2150" s="4"/>
      <c r="AD2150" s="4"/>
      <c r="AE2150" s="4"/>
      <c r="AF2150" s="4"/>
      <c r="AG2150" s="4"/>
      <c r="AH2150" s="4"/>
      <c r="AI2150" s="4"/>
      <c r="AJ2150" s="4"/>
      <c r="AK2150" s="4"/>
      <c r="AL2150" s="4"/>
      <c r="AM2150" s="4"/>
      <c r="AN2150" s="4"/>
      <c r="AO2150" s="4"/>
      <c r="AP2150" s="4" t="str">
        <f>VLOOKUP(AA2151,[1]Trộn!AA2150:AB5142,2,FALSE)</f>
        <v>#ERROR!</v>
      </c>
      <c r="AQ2150" s="4"/>
      <c r="AR2150" s="4"/>
      <c r="AS2150" s="4"/>
      <c r="AT2150" s="4"/>
      <c r="AU2150" s="4"/>
      <c r="AV2150" s="4"/>
      <c r="AW2150" s="4"/>
      <c r="AX2150" s="4"/>
      <c r="AY2150" s="4"/>
      <c r="AZ2150" s="4"/>
      <c r="BA2150" s="4"/>
      <c r="BB2150" s="4"/>
      <c r="BC2150" s="4"/>
      <c r="BD2150" s="4"/>
      <c r="BE2150" s="4"/>
      <c r="BF2150" s="4"/>
      <c r="BG2150" s="4"/>
      <c r="BH2150" s="4"/>
      <c r="BI2150" s="4"/>
      <c r="BJ2150" s="4"/>
      <c r="BK2150" s="4"/>
      <c r="BL2150" s="4"/>
      <c r="BM2150" s="4"/>
      <c r="BN2150" s="4"/>
      <c r="BO2150" s="4"/>
      <c r="BP2150" s="4"/>
      <c r="BQ2150" s="4"/>
      <c r="BR2150" s="4"/>
      <c r="BS2150" s="4"/>
      <c r="BT2150" s="4"/>
      <c r="BU2150" s="4"/>
      <c r="BV2150" s="4"/>
      <c r="BW2150" s="4"/>
      <c r="BX2150" s="4"/>
      <c r="BY2150" s="4"/>
      <c r="BZ2150" s="4"/>
      <c r="CA2150" s="4"/>
      <c r="CB2150" s="4"/>
      <c r="CC2150" s="4"/>
      <c r="CD2150" s="4"/>
      <c r="CE2150" s="4"/>
      <c r="CF2150" s="4"/>
      <c r="CG2150" s="4"/>
      <c r="CH2150" s="4"/>
      <c r="CI2150" s="4"/>
      <c r="CJ2150" s="4"/>
      <c r="CK2150" s="4"/>
      <c r="CL2150" s="4"/>
      <c r="CM2150" s="4"/>
    </row>
    <row r="2151" ht="14.25" customHeight="1">
      <c r="A2151" s="1"/>
      <c r="B2151" s="3"/>
      <c r="C2151" s="4"/>
      <c r="D2151" s="4"/>
      <c r="E2151" s="4"/>
      <c r="F2151" s="4"/>
      <c r="G2151" s="4"/>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4"/>
      <c r="AH2151" s="4"/>
      <c r="AI2151" s="4"/>
      <c r="AJ2151" s="4"/>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c r="CL2151" s="4"/>
      <c r="CM2151" s="4"/>
    </row>
    <row r="2152" ht="14.25" customHeight="1">
      <c r="A2152" s="1" t="str">
        <f t="shared" ref="A2152:A2154" si="384">SWITCH(B2152,"OK",IF(ISBLANK(R2152),IF(ISBLANK(P2152),"Giữ chỗ nhóm","Giữ chỗ"),"OK"),"Chưa làm",IF(P2152&lt;&gt;"","Giữ chỗ",""),0,IF(ISBLANK(R2152),"Thêm",""),"")</f>
        <v/>
      </c>
      <c r="B2152" s="3">
        <f t="shared" ref="B2152:B2154" si="385">IF(Q2152&lt;&gt;"",0,IF(O2152="",IF(N2152="",,"Tự do chọn"),SWITCH(M2152,"KSTN",IF(LEFT(O2152,1)="A","OK","Sai lớp"),"CQ",IF(LEFT(O2152,1)="B","OK","Sai lớp"),"SIE",IF(LEFT(O2152,1)="C","OK","Sai lớp"),"VN",IF(LEFT(O2152,1)="D","OK","Sai lớp"),"VN-ICT",IF(LEFT(O2152,1)="D","OK","Sai lớp"),"Sai phân công")))</f>
        <v>0</v>
      </c>
      <c r="C2152" s="4" t="s">
        <v>9309</v>
      </c>
      <c r="D2152" s="4"/>
      <c r="E2152" s="4"/>
      <c r="F2152" s="4"/>
      <c r="G2152" s="4"/>
      <c r="H2152" s="4"/>
      <c r="I2152" s="4"/>
      <c r="J2152" s="4"/>
      <c r="K2152" s="4"/>
      <c r="L2152" s="4" t="s">
        <v>9309</v>
      </c>
      <c r="M2152" s="4"/>
      <c r="N2152" s="4"/>
      <c r="O2152" s="4"/>
      <c r="P2152" s="4"/>
      <c r="Q2152" s="4" t="s">
        <v>144</v>
      </c>
      <c r="R2152" s="4" t="s">
        <v>9310</v>
      </c>
      <c r="S2152" s="4" t="s">
        <v>9311</v>
      </c>
      <c r="T2152" s="4" t="s">
        <v>9312</v>
      </c>
      <c r="U2152" s="4" t="s">
        <v>9313</v>
      </c>
      <c r="V2152" s="4" t="s">
        <v>9314</v>
      </c>
      <c r="W2152" s="4" t="s">
        <v>150</v>
      </c>
      <c r="X2152" s="4" t="s">
        <v>171</v>
      </c>
      <c r="Y2152" s="4"/>
      <c r="Z2152" s="4" t="s">
        <v>3265</v>
      </c>
      <c r="AA2152" s="4">
        <v>2191.0</v>
      </c>
      <c r="AB2152" s="4" t="s">
        <v>101</v>
      </c>
      <c r="AC2152" s="4"/>
      <c r="AD2152" s="4"/>
      <c r="AE2152" s="4"/>
      <c r="AF2152" s="4"/>
      <c r="AG2152" s="4"/>
      <c r="AH2152" s="4"/>
      <c r="AI2152" s="4"/>
      <c r="AJ2152" s="4"/>
      <c r="AK2152" s="4"/>
      <c r="AL2152" s="4"/>
      <c r="AM2152" s="4"/>
      <c r="AN2152" s="4"/>
      <c r="AO2152" s="4"/>
      <c r="AP2152" s="4" t="str">
        <f>VLOOKUP(AA2153,[1]Trộn!AA2152:AB5144,2,FALSE)</f>
        <v>#ERROR!</v>
      </c>
      <c r="AQ2152" s="4"/>
      <c r="AR2152" s="4"/>
      <c r="AS2152" s="4"/>
      <c r="AT2152" s="4"/>
      <c r="AU2152" s="4"/>
      <c r="AV2152" s="4"/>
      <c r="AW2152" s="4"/>
      <c r="AX2152" s="4"/>
      <c r="AY2152" s="4"/>
      <c r="AZ2152" s="4"/>
      <c r="BA2152" s="4"/>
      <c r="BB2152" s="4"/>
      <c r="BC2152" s="4"/>
      <c r="BD2152" s="4"/>
      <c r="BE2152" s="4"/>
      <c r="BF2152" s="4"/>
      <c r="BG2152" s="4"/>
      <c r="BH2152" s="4"/>
      <c r="BI2152" s="4"/>
      <c r="BJ2152" s="4"/>
      <c r="BK2152" s="4"/>
      <c r="BL2152" s="4"/>
      <c r="BM2152" s="4"/>
      <c r="BN2152" s="4"/>
      <c r="BO2152" s="4"/>
      <c r="BP2152" s="4"/>
      <c r="BQ2152" s="4"/>
      <c r="BR2152" s="4"/>
      <c r="BS2152" s="4"/>
      <c r="BT2152" s="4"/>
      <c r="BU2152" s="4"/>
      <c r="BV2152" s="4"/>
      <c r="BW2152" s="4"/>
      <c r="BX2152" s="4"/>
      <c r="BY2152" s="4"/>
      <c r="BZ2152" s="4"/>
      <c r="CA2152" s="4"/>
      <c r="CB2152" s="4"/>
      <c r="CC2152" s="4"/>
      <c r="CD2152" s="4"/>
      <c r="CE2152" s="4"/>
      <c r="CF2152" s="4"/>
      <c r="CG2152" s="4"/>
      <c r="CH2152" s="4"/>
      <c r="CI2152" s="4"/>
      <c r="CJ2152" s="4"/>
      <c r="CK2152" s="4"/>
      <c r="CL2152" s="4"/>
      <c r="CM2152" s="4"/>
    </row>
    <row r="2153" ht="14.25" customHeight="1">
      <c r="A2153" s="1" t="str">
        <f t="shared" si="384"/>
        <v/>
      </c>
      <c r="B2153" s="3">
        <f t="shared" si="385"/>
        <v>0</v>
      </c>
      <c r="C2153" s="4" t="s">
        <v>9309</v>
      </c>
      <c r="D2153" s="4"/>
      <c r="E2153" s="4"/>
      <c r="F2153" s="4"/>
      <c r="G2153" s="4"/>
      <c r="H2153" s="4"/>
      <c r="I2153" s="4"/>
      <c r="J2153" s="4"/>
      <c r="K2153" s="4"/>
      <c r="L2153" s="4" t="s">
        <v>9309</v>
      </c>
      <c r="M2153" s="4"/>
      <c r="N2153" s="4"/>
      <c r="O2153" s="4"/>
      <c r="P2153" s="4"/>
      <c r="Q2153" s="4" t="s">
        <v>144</v>
      </c>
      <c r="R2153" s="4" t="s">
        <v>9315</v>
      </c>
      <c r="S2153" s="4" t="s">
        <v>9316</v>
      </c>
      <c r="T2153" s="4" t="s">
        <v>9317</v>
      </c>
      <c r="U2153" s="4" t="s">
        <v>9317</v>
      </c>
      <c r="V2153" s="4" t="s">
        <v>7965</v>
      </c>
      <c r="W2153" s="4" t="s">
        <v>150</v>
      </c>
      <c r="X2153" s="4" t="s">
        <v>99</v>
      </c>
      <c r="Y2153" s="4"/>
      <c r="Z2153" s="4" t="s">
        <v>2458</v>
      </c>
      <c r="AA2153" s="4">
        <v>2192.0</v>
      </c>
      <c r="AB2153" s="4" t="s">
        <v>101</v>
      </c>
      <c r="AC2153" s="4"/>
      <c r="AD2153" s="4"/>
      <c r="AE2153" s="4"/>
      <c r="AF2153" s="4"/>
      <c r="AG2153" s="4"/>
      <c r="AH2153" s="4"/>
      <c r="AI2153" s="4"/>
      <c r="AJ2153" s="4"/>
      <c r="AK2153" s="4"/>
      <c r="AL2153" s="4"/>
      <c r="AM2153" s="4"/>
      <c r="AN2153" s="4"/>
      <c r="AO2153" s="4"/>
      <c r="AP2153" s="4" t="str">
        <f>VLOOKUP(AA2154,[1]Trộn!AA2153:AB5145,2,FALSE)</f>
        <v>#ERROR!</v>
      </c>
      <c r="AQ2153" s="4"/>
      <c r="AR2153" s="4"/>
      <c r="AS2153" s="4"/>
      <c r="AT2153" s="4"/>
      <c r="AU2153" s="4"/>
      <c r="AV2153" s="4"/>
      <c r="AW2153" s="4"/>
      <c r="AX2153" s="4"/>
      <c r="AY2153" s="4"/>
      <c r="AZ2153" s="4"/>
      <c r="BA2153" s="4"/>
      <c r="BB2153" s="4"/>
      <c r="BC2153" s="4"/>
      <c r="BD2153" s="4"/>
      <c r="BE2153" s="4"/>
      <c r="BF2153" s="4"/>
      <c r="BG2153" s="4"/>
      <c r="BH2153" s="4"/>
      <c r="BI2153" s="4"/>
      <c r="BJ2153" s="4"/>
      <c r="BK2153" s="4"/>
      <c r="BL2153" s="4"/>
      <c r="BM2153" s="4"/>
      <c r="BN2153" s="4"/>
      <c r="BO2153" s="4"/>
      <c r="BP2153" s="4"/>
      <c r="BQ2153" s="4"/>
      <c r="BR2153" s="4"/>
      <c r="BS2153" s="4"/>
      <c r="BT2153" s="4"/>
      <c r="BU2153" s="4"/>
      <c r="BV2153" s="4"/>
      <c r="BW2153" s="4"/>
      <c r="BX2153" s="4"/>
      <c r="BY2153" s="4"/>
      <c r="BZ2153" s="4"/>
      <c r="CA2153" s="4"/>
      <c r="CB2153" s="4"/>
      <c r="CC2153" s="4"/>
      <c r="CD2153" s="4"/>
      <c r="CE2153" s="4"/>
      <c r="CF2153" s="4"/>
      <c r="CG2153" s="4"/>
      <c r="CH2153" s="4"/>
      <c r="CI2153" s="4"/>
      <c r="CJ2153" s="4"/>
      <c r="CK2153" s="4"/>
      <c r="CL2153" s="4"/>
      <c r="CM2153" s="4"/>
    </row>
    <row r="2154" ht="14.25" customHeight="1">
      <c r="A2154" s="1" t="str">
        <f t="shared" si="384"/>
        <v>OK</v>
      </c>
      <c r="B2154" s="3" t="str">
        <f t="shared" si="385"/>
        <v>OK</v>
      </c>
      <c r="C2154" s="4" t="s">
        <v>9318</v>
      </c>
      <c r="D2154" s="4"/>
      <c r="E2154" s="4"/>
      <c r="F2154" s="4"/>
      <c r="G2154" s="4"/>
      <c r="H2154" s="4"/>
      <c r="I2154" s="4"/>
      <c r="J2154" s="4" t="s">
        <v>8631</v>
      </c>
      <c r="K2154" s="4"/>
      <c r="L2154" s="4" t="s">
        <v>9318</v>
      </c>
      <c r="M2154" s="4" t="s">
        <v>101</v>
      </c>
      <c r="N2154" s="4" t="s">
        <v>9</v>
      </c>
      <c r="O2154" s="4" t="s">
        <v>1400</v>
      </c>
      <c r="P2154" s="4" t="s">
        <v>2120</v>
      </c>
      <c r="Q2154" s="4"/>
      <c r="R2154" s="4" t="s">
        <v>9319</v>
      </c>
      <c r="S2154" s="4" t="s">
        <v>150</v>
      </c>
      <c r="T2154" s="4" t="s">
        <v>150</v>
      </c>
      <c r="U2154" s="4" t="s">
        <v>150</v>
      </c>
      <c r="V2154" s="4" t="s">
        <v>150</v>
      </c>
      <c r="W2154" s="4" t="s">
        <v>150</v>
      </c>
      <c r="X2154" s="4" t="s">
        <v>9320</v>
      </c>
      <c r="Y2154" s="4" t="s">
        <v>9321</v>
      </c>
      <c r="Z2154" s="4"/>
      <c r="AA2154" s="4">
        <v>2193.0</v>
      </c>
      <c r="AB2154" s="4" t="s">
        <v>13</v>
      </c>
      <c r="AC2154" s="4"/>
      <c r="AD2154" s="4"/>
      <c r="AE2154" s="4"/>
      <c r="AF2154" s="4"/>
      <c r="AG2154" s="4"/>
      <c r="AH2154" s="4"/>
      <c r="AI2154" s="4"/>
      <c r="AJ2154" s="4"/>
      <c r="AK2154" s="4"/>
      <c r="AL2154" s="4"/>
      <c r="AM2154" s="4"/>
      <c r="AN2154" s="4"/>
      <c r="AO2154" s="4"/>
      <c r="AP2154" s="4" t="str">
        <f>VLOOKUP(AA2155,[1]Trộn!AA2154:AB5146,2,FALSE)</f>
        <v>#ERROR!</v>
      </c>
      <c r="AQ2154" s="4"/>
      <c r="AR2154" s="4"/>
      <c r="AS2154" s="4"/>
      <c r="AT2154" s="4"/>
      <c r="AU2154" s="4"/>
      <c r="AV2154" s="4"/>
      <c r="AW2154" s="4"/>
      <c r="AX2154" s="4"/>
      <c r="AY2154" s="4"/>
      <c r="AZ2154" s="4"/>
      <c r="BA2154" s="4"/>
      <c r="BB2154" s="4"/>
      <c r="BC2154" s="4"/>
      <c r="BD2154" s="4"/>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c r="CL2154" s="4"/>
      <c r="CM2154" s="4"/>
    </row>
    <row r="2155" ht="14.25" customHeight="1">
      <c r="A2155" s="1"/>
      <c r="B2155" s="3"/>
      <c r="C2155" s="4"/>
      <c r="D2155" s="4"/>
      <c r="E2155" s="4"/>
      <c r="F2155" s="4"/>
      <c r="G2155" s="4"/>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4"/>
      <c r="AH2155" s="4"/>
      <c r="AI2155" s="4"/>
      <c r="AJ2155" s="4"/>
      <c r="AK2155" s="4"/>
      <c r="AL2155" s="4"/>
      <c r="AM2155" s="4"/>
      <c r="AN2155" s="4"/>
      <c r="AO2155" s="4"/>
      <c r="AP2155" s="4"/>
      <c r="AQ2155" s="4"/>
      <c r="AR2155" s="4"/>
      <c r="AS2155" s="4"/>
      <c r="AT2155" s="4"/>
      <c r="AU2155" s="4"/>
      <c r="AV2155" s="4"/>
      <c r="AW2155" s="4"/>
      <c r="AX2155" s="4"/>
      <c r="AY2155" s="4"/>
      <c r="AZ2155" s="4"/>
      <c r="BA2155" s="4"/>
      <c r="BB2155" s="4"/>
      <c r="BC2155" s="4"/>
      <c r="BD2155" s="4"/>
      <c r="BE2155" s="4"/>
      <c r="BF2155" s="4"/>
      <c r="BG2155" s="4"/>
      <c r="BH2155" s="4"/>
      <c r="BI2155" s="4"/>
      <c r="BJ2155" s="4"/>
      <c r="BK2155" s="4"/>
      <c r="BL2155" s="4"/>
      <c r="BM2155" s="4"/>
      <c r="BN2155" s="4"/>
      <c r="BO2155" s="4"/>
      <c r="BP2155" s="4"/>
      <c r="BQ2155" s="4"/>
      <c r="BR2155" s="4"/>
      <c r="BS2155" s="4"/>
      <c r="BT2155" s="4"/>
      <c r="BU2155" s="4"/>
      <c r="BV2155" s="4"/>
      <c r="BW2155" s="4"/>
      <c r="BX2155" s="4"/>
      <c r="BY2155" s="4"/>
      <c r="BZ2155" s="4"/>
      <c r="CA2155" s="4"/>
      <c r="CB2155" s="4"/>
      <c r="CC2155" s="4"/>
      <c r="CD2155" s="4"/>
      <c r="CE2155" s="4"/>
      <c r="CF2155" s="4"/>
      <c r="CG2155" s="4"/>
      <c r="CH2155" s="4"/>
      <c r="CI2155" s="4"/>
      <c r="CJ2155" s="4"/>
      <c r="CK2155" s="4"/>
      <c r="CL2155" s="4"/>
      <c r="CM2155" s="4"/>
    </row>
    <row r="2156" ht="14.25" customHeight="1">
      <c r="A2156" s="1" t="str">
        <f>SWITCH(B2156,"OK",IF(ISBLANK(R2156),IF(ISBLANK(P2156),"Giữ chỗ nhóm","Giữ chỗ"),"OK"),"Chưa làm",IF(P2156&lt;&gt;"","Giữ chỗ",""),0,IF(ISBLANK(R2156),"Thêm",""),"")</f>
        <v/>
      </c>
      <c r="B2156" s="3" t="str">
        <f>IF(Q2156&lt;&gt;"",0,IF(O2156="",IF(N2156="",,"Tự do chọn"),SWITCH(M2156,"KSTN",IF(LEFT(O2156,1)="A","OK","Sai lớp"),"CQ",IF(LEFT(O2156,1)="B","OK","Sai lớp"),"SIE",IF(LEFT(O2156,1)="C","OK","Sai lớp"),"VN",IF(LEFT(O2156,1)="D","OK","Sai lớp"),"VN-ICT",IF(LEFT(O2156,1)="D","OK","Sai lớp"),"Sai phân công")))</f>
        <v>Tự do chọn</v>
      </c>
      <c r="C2156" s="4" t="s">
        <v>9322</v>
      </c>
      <c r="D2156" s="4"/>
      <c r="E2156" s="4"/>
      <c r="F2156" s="4"/>
      <c r="G2156" s="4"/>
      <c r="H2156" s="4"/>
      <c r="I2156" s="4"/>
      <c r="J2156" s="4" t="s">
        <v>8631</v>
      </c>
      <c r="K2156" s="4"/>
      <c r="L2156" s="4" t="s">
        <v>9322</v>
      </c>
      <c r="M2156" s="4" t="s">
        <v>101</v>
      </c>
      <c r="N2156" s="4" t="s">
        <v>9</v>
      </c>
      <c r="O2156" s="4"/>
      <c r="P2156" s="4"/>
      <c r="Q2156" s="4"/>
      <c r="R2156" s="4" t="s">
        <v>150</v>
      </c>
      <c r="S2156" s="4" t="s">
        <v>150</v>
      </c>
      <c r="T2156" s="4" t="s">
        <v>150</v>
      </c>
      <c r="U2156" s="4" t="s">
        <v>150</v>
      </c>
      <c r="V2156" s="4" t="s">
        <v>150</v>
      </c>
      <c r="W2156" s="4" t="s">
        <v>150</v>
      </c>
      <c r="X2156" s="4" t="s">
        <v>150</v>
      </c>
      <c r="Y2156" s="4"/>
      <c r="Z2156" s="4"/>
      <c r="AA2156" s="4">
        <v>2195.0</v>
      </c>
      <c r="AB2156" s="4" t="s">
        <v>13</v>
      </c>
      <c r="AC2156" s="4"/>
      <c r="AD2156" s="4"/>
      <c r="AE2156" s="4"/>
      <c r="AF2156" s="4"/>
      <c r="AG2156" s="4"/>
      <c r="AH2156" s="4"/>
      <c r="AI2156" s="4"/>
      <c r="AJ2156" s="4"/>
      <c r="AK2156" s="4"/>
      <c r="AL2156" s="4"/>
      <c r="AM2156" s="4"/>
      <c r="AN2156" s="4"/>
      <c r="AO2156" s="4"/>
      <c r="AP2156" s="4" t="str">
        <f>VLOOKUP(AA2157,[1]Trộn!AA2156:AB5148,2,FALSE)</f>
        <v>#ERROR!</v>
      </c>
      <c r="AQ2156" s="4"/>
      <c r="AR2156" s="4"/>
      <c r="AS2156" s="4"/>
      <c r="AT2156" s="4"/>
      <c r="AU2156" s="4"/>
      <c r="AV2156" s="4"/>
      <c r="AW2156" s="4"/>
      <c r="AX2156" s="4"/>
      <c r="AY2156" s="4"/>
      <c r="AZ2156" s="4"/>
      <c r="BA2156" s="4"/>
      <c r="BB2156" s="4"/>
      <c r="BC2156" s="4"/>
      <c r="BD2156" s="4"/>
      <c r="BE2156" s="4"/>
      <c r="BF2156" s="4"/>
      <c r="BG2156" s="4"/>
      <c r="BH2156" s="4"/>
      <c r="BI2156" s="4"/>
      <c r="BJ2156" s="4"/>
      <c r="BK2156" s="4"/>
      <c r="BL2156" s="4"/>
      <c r="BM2156" s="4"/>
      <c r="BN2156" s="4"/>
      <c r="BO2156" s="4"/>
      <c r="BP2156" s="4"/>
      <c r="BQ2156" s="4"/>
      <c r="BR2156" s="4"/>
      <c r="BS2156" s="4"/>
      <c r="BT2156" s="4"/>
      <c r="BU2156" s="4"/>
      <c r="BV2156" s="4"/>
      <c r="BW2156" s="4"/>
      <c r="BX2156" s="4"/>
      <c r="BY2156" s="4"/>
      <c r="BZ2156" s="4"/>
      <c r="CA2156" s="4"/>
      <c r="CB2156" s="4"/>
      <c r="CC2156" s="4"/>
      <c r="CD2156" s="4"/>
      <c r="CE2156" s="4"/>
      <c r="CF2156" s="4"/>
      <c r="CG2156" s="4"/>
      <c r="CH2156" s="4"/>
      <c r="CI2156" s="4"/>
      <c r="CJ2156" s="4"/>
      <c r="CK2156" s="4"/>
      <c r="CL2156" s="4"/>
      <c r="CM2156" s="4"/>
    </row>
    <row r="2157" ht="14.25" customHeight="1">
      <c r="A2157" s="1"/>
      <c r="B2157" s="3"/>
      <c r="C2157" s="4"/>
      <c r="D2157" s="4"/>
      <c r="E2157" s="4"/>
      <c r="F2157" s="4"/>
      <c r="G2157" s="4"/>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c r="BI2157" s="4"/>
      <c r="BJ2157" s="4"/>
      <c r="BK2157" s="4"/>
      <c r="BL2157" s="4"/>
      <c r="BM2157" s="4"/>
      <c r="BN2157" s="4"/>
      <c r="BO2157" s="4"/>
      <c r="BP2157" s="4"/>
      <c r="BQ2157" s="4"/>
      <c r="BR2157" s="4"/>
      <c r="BS2157" s="4"/>
      <c r="BT2157" s="4"/>
      <c r="BU2157" s="4"/>
      <c r="BV2157" s="4"/>
      <c r="BW2157" s="4"/>
      <c r="BX2157" s="4"/>
      <c r="BY2157" s="4"/>
      <c r="BZ2157" s="4"/>
      <c r="CA2157" s="4"/>
      <c r="CB2157" s="4"/>
      <c r="CC2157" s="4"/>
      <c r="CD2157" s="4"/>
      <c r="CE2157" s="4"/>
      <c r="CF2157" s="4"/>
      <c r="CG2157" s="4"/>
      <c r="CH2157" s="4"/>
      <c r="CI2157" s="4"/>
      <c r="CJ2157" s="4"/>
      <c r="CK2157" s="4"/>
      <c r="CL2157" s="4"/>
      <c r="CM2157" s="4"/>
    </row>
    <row r="2158" ht="14.25" customHeight="1">
      <c r="A2158" s="1" t="str">
        <f>SWITCH(B2158,"OK",IF(ISBLANK(R2158),IF(ISBLANK(P2158),"Giữ chỗ nhóm","Giữ chỗ"),"OK"),"Chưa làm",IF(P2158&lt;&gt;"","Giữ chỗ",""),0,IF(ISBLANK(R2158),"Thêm",""),"")</f>
        <v/>
      </c>
      <c r="B2158" s="3" t="str">
        <f>IF(Q2158&lt;&gt;"",0,IF(O2158="",IF(N2158="",,"Tự do chọn"),SWITCH(M2158,"KSTN",IF(LEFT(O2158,1)="A","OK","Sai lớp"),"CQ",IF(LEFT(O2158,1)="B","OK","Sai lớp"),"SIE",IF(LEFT(O2158,1)="C","OK","Sai lớp"),"VN",IF(LEFT(O2158,1)="D","OK","Sai lớp"),"VN-ICT",IF(LEFT(O2158,1)="D","OK","Sai lớp"),"Sai phân công")))</f>
        <v>Tự do chọn</v>
      </c>
      <c r="C2158" s="4" t="s">
        <v>9323</v>
      </c>
      <c r="D2158" s="4"/>
      <c r="E2158" s="4"/>
      <c r="F2158" s="4"/>
      <c r="G2158" s="4"/>
      <c r="H2158" s="4"/>
      <c r="I2158" s="4"/>
      <c r="J2158" s="4" t="s">
        <v>8631</v>
      </c>
      <c r="K2158" s="4"/>
      <c r="L2158" s="4" t="s">
        <v>9323</v>
      </c>
      <c r="M2158" s="4" t="s">
        <v>101</v>
      </c>
      <c r="N2158" s="4" t="s">
        <v>9</v>
      </c>
      <c r="O2158" s="4"/>
      <c r="P2158" s="4"/>
      <c r="Q2158" s="4"/>
      <c r="R2158" s="4" t="s">
        <v>150</v>
      </c>
      <c r="S2158" s="4" t="s">
        <v>150</v>
      </c>
      <c r="T2158" s="4" t="s">
        <v>150</v>
      </c>
      <c r="U2158" s="4" t="s">
        <v>150</v>
      </c>
      <c r="V2158" s="4" t="s">
        <v>150</v>
      </c>
      <c r="W2158" s="4" t="s">
        <v>150</v>
      </c>
      <c r="X2158" s="4" t="s">
        <v>150</v>
      </c>
      <c r="Y2158" s="4"/>
      <c r="Z2158" s="4"/>
      <c r="AA2158" s="4">
        <v>2197.0</v>
      </c>
      <c r="AB2158" s="4" t="s">
        <v>13</v>
      </c>
      <c r="AC2158" s="4"/>
      <c r="AD2158" s="4"/>
      <c r="AE2158" s="4"/>
      <c r="AF2158" s="4"/>
      <c r="AG2158" s="4"/>
      <c r="AH2158" s="4"/>
      <c r="AI2158" s="4"/>
      <c r="AJ2158" s="4"/>
      <c r="AK2158" s="4"/>
      <c r="AL2158" s="4"/>
      <c r="AM2158" s="4"/>
      <c r="AN2158" s="4"/>
      <c r="AO2158" s="4"/>
      <c r="AP2158" s="4" t="str">
        <f>VLOOKUP(AA2159,[1]Trộn!AA2158:AB5150,2,FALSE)</f>
        <v>#ERROR!</v>
      </c>
      <c r="AQ2158" s="4"/>
      <c r="AR2158" s="4"/>
      <c r="AS2158" s="4"/>
      <c r="AT2158" s="4"/>
      <c r="AU2158" s="4"/>
      <c r="AV2158" s="4"/>
      <c r="AW2158" s="4"/>
      <c r="AX2158" s="4"/>
      <c r="AY2158" s="4"/>
      <c r="AZ2158" s="4"/>
      <c r="BA2158" s="4"/>
      <c r="BB2158" s="4"/>
      <c r="BC2158" s="4"/>
      <c r="BD2158" s="4"/>
      <c r="BE2158" s="4"/>
      <c r="BF2158" s="4"/>
      <c r="BG2158" s="4"/>
      <c r="BH2158" s="4"/>
      <c r="BI2158" s="4"/>
      <c r="BJ2158" s="4"/>
      <c r="BK2158" s="4"/>
      <c r="BL2158" s="4"/>
      <c r="BM2158" s="4"/>
      <c r="BN2158" s="4"/>
      <c r="BO2158" s="4"/>
      <c r="BP2158" s="4"/>
      <c r="BQ2158" s="4"/>
      <c r="BR2158" s="4"/>
      <c r="BS2158" s="4"/>
      <c r="BT2158" s="4"/>
      <c r="BU2158" s="4"/>
      <c r="BV2158" s="4"/>
      <c r="BW2158" s="4"/>
      <c r="BX2158" s="4"/>
      <c r="BY2158" s="4"/>
      <c r="BZ2158" s="4"/>
      <c r="CA2158" s="4"/>
      <c r="CB2158" s="4"/>
      <c r="CC2158" s="4"/>
      <c r="CD2158" s="4"/>
      <c r="CE2158" s="4"/>
      <c r="CF2158" s="4"/>
      <c r="CG2158" s="4"/>
      <c r="CH2158" s="4"/>
      <c r="CI2158" s="4"/>
      <c r="CJ2158" s="4"/>
      <c r="CK2158" s="4"/>
      <c r="CL2158" s="4"/>
      <c r="CM2158" s="4"/>
    </row>
    <row r="2159" ht="14.25" customHeight="1">
      <c r="A2159" s="1"/>
      <c r="B2159" s="3"/>
      <c r="C2159" s="4"/>
      <c r="D2159" s="4"/>
      <c r="E2159" s="4"/>
      <c r="F2159" s="4"/>
      <c r="G2159" s="4"/>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4"/>
      <c r="AH2159" s="4"/>
      <c r="AI2159" s="4"/>
      <c r="AJ2159" s="4"/>
      <c r="AK2159" s="4"/>
      <c r="AL2159" s="4"/>
      <c r="AM2159" s="4"/>
      <c r="AN2159" s="4"/>
      <c r="AO2159" s="4"/>
      <c r="AP2159" s="4"/>
      <c r="AQ2159" s="4"/>
      <c r="AR2159" s="4"/>
      <c r="AS2159" s="4"/>
      <c r="AT2159" s="4"/>
      <c r="AU2159" s="4"/>
      <c r="AV2159" s="4"/>
      <c r="AW2159" s="4"/>
      <c r="AX2159" s="4"/>
      <c r="AY2159" s="4"/>
      <c r="AZ2159" s="4"/>
      <c r="BA2159" s="4"/>
      <c r="BB2159" s="4"/>
      <c r="BC2159" s="4"/>
      <c r="BD2159" s="4"/>
      <c r="BE2159" s="4"/>
      <c r="BF2159" s="4"/>
      <c r="BG2159" s="4"/>
      <c r="BH2159" s="4"/>
      <c r="BI2159" s="4"/>
      <c r="BJ2159" s="4"/>
      <c r="BK2159" s="4"/>
      <c r="BL2159" s="4"/>
      <c r="BM2159" s="4"/>
      <c r="BN2159" s="4"/>
      <c r="BO2159" s="4"/>
      <c r="BP2159" s="4"/>
      <c r="BQ2159" s="4"/>
      <c r="BR2159" s="4"/>
      <c r="BS2159" s="4"/>
      <c r="BT2159" s="4"/>
      <c r="BU2159" s="4"/>
      <c r="BV2159" s="4"/>
      <c r="BW2159" s="4"/>
      <c r="BX2159" s="4"/>
      <c r="BY2159" s="4"/>
      <c r="BZ2159" s="4"/>
      <c r="CA2159" s="4"/>
      <c r="CB2159" s="4"/>
      <c r="CC2159" s="4"/>
      <c r="CD2159" s="4"/>
      <c r="CE2159" s="4"/>
      <c r="CF2159" s="4"/>
      <c r="CG2159" s="4"/>
      <c r="CH2159" s="4"/>
      <c r="CI2159" s="4"/>
      <c r="CJ2159" s="4"/>
      <c r="CK2159" s="4"/>
      <c r="CL2159" s="4"/>
      <c r="CM2159" s="4"/>
    </row>
    <row r="2160" ht="14.25" customHeight="1">
      <c r="A2160" s="1" t="str">
        <f t="shared" ref="A2160:A2161" si="386">SWITCH(B2160,"OK",IF(ISBLANK(R2160),IF(ISBLANK(P2160),"Giữ chỗ nhóm","Giữ chỗ"),"OK"),"Chưa làm",IF(P2160&lt;&gt;"","Giữ chỗ",""),0,IF(ISBLANK(R2160),"Thêm",""),"")</f>
        <v/>
      </c>
      <c r="B2160" s="3">
        <f t="shared" ref="B2160:B2161" si="387">IF(Q2160&lt;&gt;"",0,IF(O2160="",IF(N2160="",,"Tự do chọn"),SWITCH(M2160,"KSTN",IF(LEFT(O2160,1)="A","OK","Sai lớp"),"CQ",IF(LEFT(O2160,1)="B","OK","Sai lớp"),"SIE",IF(LEFT(O2160,1)="C","OK","Sai lớp"),"VN",IF(LEFT(O2160,1)="D","OK","Sai lớp"),"VN-ICT",IF(LEFT(O2160,1)="D","OK","Sai lớp"),"Sai phân công")))</f>
        <v>0</v>
      </c>
      <c r="C2160" s="4" t="s">
        <v>9323</v>
      </c>
      <c r="D2160" s="4"/>
      <c r="E2160" s="4"/>
      <c r="F2160" s="4"/>
      <c r="G2160" s="4"/>
      <c r="H2160" s="4"/>
      <c r="I2160" s="4"/>
      <c r="J2160" s="4"/>
      <c r="K2160" s="4"/>
      <c r="L2160" s="4" t="s">
        <v>9323</v>
      </c>
      <c r="M2160" s="4"/>
      <c r="N2160" s="4"/>
      <c r="O2160" s="4"/>
      <c r="P2160" s="4"/>
      <c r="Q2160" s="4" t="s">
        <v>144</v>
      </c>
      <c r="R2160" s="4" t="s">
        <v>9324</v>
      </c>
      <c r="S2160" s="4" t="s">
        <v>9327</v>
      </c>
      <c r="T2160" s="4" t="s">
        <v>9328</v>
      </c>
      <c r="U2160" s="4" t="s">
        <v>9329</v>
      </c>
      <c r="V2160" s="4" t="s">
        <v>9330</v>
      </c>
      <c r="W2160" s="4" t="s">
        <v>150</v>
      </c>
      <c r="X2160" s="4" t="s">
        <v>151</v>
      </c>
      <c r="Y2160" s="4"/>
      <c r="Z2160" s="4" t="s">
        <v>1657</v>
      </c>
      <c r="AA2160" s="4">
        <v>2199.0</v>
      </c>
      <c r="AB2160" s="4" t="s">
        <v>101</v>
      </c>
      <c r="AC2160" s="4"/>
      <c r="AD2160" s="4"/>
      <c r="AE2160" s="4"/>
      <c r="AF2160" s="4"/>
      <c r="AG2160" s="4"/>
      <c r="AH2160" s="4"/>
      <c r="AI2160" s="4"/>
      <c r="AJ2160" s="4"/>
      <c r="AK2160" s="4"/>
      <c r="AL2160" s="4"/>
      <c r="AM2160" s="4"/>
      <c r="AN2160" s="4"/>
      <c r="AO2160" s="4"/>
      <c r="AP2160" s="4" t="str">
        <f>VLOOKUP(AA2161,[1]Trộn!AA2160:AB5152,2,FALSE)</f>
        <v>#ERROR!</v>
      </c>
      <c r="AQ2160" s="4"/>
      <c r="AR2160" s="4"/>
      <c r="AS2160" s="4"/>
      <c r="AT2160" s="4"/>
      <c r="AU2160" s="4"/>
      <c r="AV2160" s="4"/>
      <c r="AW2160" s="4"/>
      <c r="AX2160" s="4"/>
      <c r="AY2160" s="4"/>
      <c r="AZ2160" s="4"/>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row>
    <row r="2161" ht="14.25" customHeight="1">
      <c r="A2161" s="1" t="str">
        <f t="shared" si="386"/>
        <v>OK</v>
      </c>
      <c r="B2161" s="3" t="str">
        <f t="shared" si="387"/>
        <v>OK</v>
      </c>
      <c r="C2161" s="4" t="s">
        <v>9331</v>
      </c>
      <c r="D2161" s="4"/>
      <c r="E2161" s="4"/>
      <c r="F2161" s="4"/>
      <c r="G2161" s="4"/>
      <c r="H2161" s="4"/>
      <c r="I2161" s="4"/>
      <c r="J2161" s="4" t="s">
        <v>8631</v>
      </c>
      <c r="K2161" s="4"/>
      <c r="L2161" s="4" t="s">
        <v>9331</v>
      </c>
      <c r="M2161" s="4" t="s">
        <v>101</v>
      </c>
      <c r="N2161" s="4" t="s">
        <v>9</v>
      </c>
      <c r="O2161" s="4" t="s">
        <v>695</v>
      </c>
      <c r="P2161" s="4" t="s">
        <v>1575</v>
      </c>
      <c r="Q2161" s="4"/>
      <c r="R2161" s="4" t="s">
        <v>9332</v>
      </c>
      <c r="S2161" s="4" t="s">
        <v>150</v>
      </c>
      <c r="T2161" s="4" t="s">
        <v>150</v>
      </c>
      <c r="U2161" s="4" t="s">
        <v>150</v>
      </c>
      <c r="V2161" s="4" t="s">
        <v>150</v>
      </c>
      <c r="W2161" s="4" t="s">
        <v>150</v>
      </c>
      <c r="X2161" s="4" t="s">
        <v>9333</v>
      </c>
      <c r="Y2161" s="4" t="s">
        <v>9334</v>
      </c>
      <c r="Z2161" s="4"/>
      <c r="AA2161" s="4">
        <v>2200.0</v>
      </c>
      <c r="AB2161" s="4" t="s">
        <v>13</v>
      </c>
      <c r="AC2161" s="4"/>
      <c r="AD2161" s="4"/>
      <c r="AE2161" s="4"/>
      <c r="AF2161" s="4"/>
      <c r="AG2161" s="4"/>
      <c r="AH2161" s="4"/>
      <c r="AI2161" s="4"/>
      <c r="AJ2161" s="4"/>
      <c r="AK2161" s="4"/>
      <c r="AL2161" s="4"/>
      <c r="AM2161" s="4"/>
      <c r="AN2161" s="4"/>
      <c r="AO2161" s="4"/>
      <c r="AP2161" s="4" t="str">
        <f>VLOOKUP(AA2162,[1]Trộn!AA2161:AB5153,2,FALSE)</f>
        <v>#ERROR!</v>
      </c>
      <c r="AQ2161" s="4"/>
      <c r="AR2161" s="4"/>
      <c r="AS2161" s="4"/>
      <c r="AT2161" s="4"/>
      <c r="AU2161" s="4"/>
      <c r="AV2161" s="4"/>
      <c r="AW2161" s="4"/>
      <c r="AX2161" s="4"/>
      <c r="AY2161" s="4"/>
      <c r="AZ2161" s="4"/>
      <c r="BA2161" s="4"/>
      <c r="BB2161" s="4"/>
      <c r="BC2161" s="4"/>
      <c r="BD2161" s="4"/>
      <c r="BE2161" s="4"/>
      <c r="BF2161" s="4"/>
      <c r="BG2161" s="4"/>
      <c r="BH2161" s="4"/>
      <c r="BI2161" s="4"/>
      <c r="BJ2161" s="4"/>
      <c r="BK2161" s="4"/>
      <c r="BL2161" s="4"/>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c r="CL2161" s="4"/>
      <c r="CM2161" s="4"/>
    </row>
    <row r="2162" ht="14.25" customHeight="1">
      <c r="A2162" s="1"/>
      <c r="B2162" s="3"/>
      <c r="C2162" s="4"/>
      <c r="D2162" s="4"/>
      <c r="E2162" s="4"/>
      <c r="F2162" s="4"/>
      <c r="G2162" s="4"/>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4"/>
      <c r="AH2162" s="4"/>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c r="BI2162" s="4"/>
      <c r="BJ2162" s="4"/>
      <c r="BK2162" s="4"/>
      <c r="BL2162" s="4"/>
      <c r="BM2162" s="4"/>
      <c r="BN2162" s="4"/>
      <c r="BO2162" s="4"/>
      <c r="BP2162" s="4"/>
      <c r="BQ2162" s="4"/>
      <c r="BR2162" s="4"/>
      <c r="BS2162" s="4"/>
      <c r="BT2162" s="4"/>
      <c r="BU2162" s="4"/>
      <c r="BV2162" s="4"/>
      <c r="BW2162" s="4"/>
      <c r="BX2162" s="4"/>
      <c r="BY2162" s="4"/>
      <c r="BZ2162" s="4"/>
      <c r="CA2162" s="4"/>
      <c r="CB2162" s="4"/>
      <c r="CC2162" s="4"/>
      <c r="CD2162" s="4"/>
      <c r="CE2162" s="4"/>
      <c r="CF2162" s="4"/>
      <c r="CG2162" s="4"/>
      <c r="CH2162" s="4"/>
      <c r="CI2162" s="4"/>
      <c r="CJ2162" s="4"/>
      <c r="CK2162" s="4"/>
      <c r="CL2162" s="4"/>
      <c r="CM2162" s="4"/>
    </row>
    <row r="2163" ht="14.25" customHeight="1">
      <c r="A2163" s="1" t="str">
        <f>SWITCH(B2163,"OK",IF(ISBLANK(R2163),IF(ISBLANK(P2163),"Giữ chỗ nhóm","Giữ chỗ"),"OK"),"Chưa làm",IF(P2163&lt;&gt;"","Giữ chỗ",""),0,IF(ISBLANK(R2163),"Thêm",""),"")</f>
        <v>OK</v>
      </c>
      <c r="B2163" s="3" t="str">
        <f>IF(Q2163&lt;&gt;"",0,IF(O2163="",IF(N2163="",,"Tự do chọn"),SWITCH(M2163,"KSTN",IF(LEFT(O2163,1)="A","OK","Sai lớp"),"CQ",IF(LEFT(O2163,1)="B","OK","Sai lớp"),"SIE",IF(LEFT(O2163,1)="C","OK","Sai lớp"),"VN",IF(LEFT(O2163,1)="D","OK","Sai lớp"),"VN-ICT",IF(LEFT(O2163,1)="D","OK","Sai lớp"),"Sai phân công")))</f>
        <v>OK</v>
      </c>
      <c r="C2163" s="4" t="s">
        <v>9338</v>
      </c>
      <c r="D2163" s="4"/>
      <c r="E2163" s="4"/>
      <c r="F2163" s="4"/>
      <c r="G2163" s="4"/>
      <c r="H2163" s="4"/>
      <c r="I2163" s="4"/>
      <c r="J2163" s="4" t="s">
        <v>8631</v>
      </c>
      <c r="K2163" s="4"/>
      <c r="L2163" s="4" t="s">
        <v>9338</v>
      </c>
      <c r="M2163" s="4" t="s">
        <v>101</v>
      </c>
      <c r="N2163" s="4" t="s">
        <v>9</v>
      </c>
      <c r="O2163" s="4" t="s">
        <v>695</v>
      </c>
      <c r="P2163" s="4" t="s">
        <v>1575</v>
      </c>
      <c r="Q2163" s="4"/>
      <c r="R2163" s="4" t="s">
        <v>9339</v>
      </c>
      <c r="S2163" s="4" t="s">
        <v>150</v>
      </c>
      <c r="T2163" s="4" t="s">
        <v>150</v>
      </c>
      <c r="U2163" s="4" t="s">
        <v>150</v>
      </c>
      <c r="V2163" s="4" t="s">
        <v>150</v>
      </c>
      <c r="W2163" s="4" t="s">
        <v>150</v>
      </c>
      <c r="X2163" s="4" t="s">
        <v>9340</v>
      </c>
      <c r="Y2163" s="4" t="s">
        <v>9341</v>
      </c>
      <c r="Z2163" s="4"/>
      <c r="AA2163" s="4">
        <v>2202.0</v>
      </c>
      <c r="AB2163" s="4" t="s">
        <v>13</v>
      </c>
      <c r="AC2163" s="4"/>
      <c r="AD2163" s="4"/>
      <c r="AE2163" s="4"/>
      <c r="AF2163" s="4"/>
      <c r="AG2163" s="4"/>
      <c r="AH2163" s="4"/>
      <c r="AI2163" s="4"/>
      <c r="AJ2163" s="4"/>
      <c r="AK2163" s="4"/>
      <c r="AL2163" s="4"/>
      <c r="AM2163" s="4"/>
      <c r="AN2163" s="4"/>
      <c r="AO2163" s="4"/>
      <c r="AP2163" s="4" t="str">
        <f>VLOOKUP(AA2164,[1]Trộn!AA2163:AB5155,2,FALSE)</f>
        <v>#ERROR!</v>
      </c>
      <c r="AQ2163" s="4"/>
      <c r="AR2163" s="4"/>
      <c r="AS2163" s="4"/>
      <c r="AT2163" s="4"/>
      <c r="AU2163" s="4"/>
      <c r="AV2163" s="4"/>
      <c r="AW2163" s="4"/>
      <c r="AX2163" s="4"/>
      <c r="AY2163" s="4"/>
      <c r="AZ2163" s="4"/>
      <c r="BA2163" s="4"/>
      <c r="BB2163" s="4"/>
      <c r="BC2163" s="4"/>
      <c r="BD2163" s="4"/>
      <c r="BE2163" s="4"/>
      <c r="BF2163" s="4"/>
      <c r="BG2163" s="4"/>
      <c r="BH2163" s="4"/>
      <c r="BI2163" s="4"/>
      <c r="BJ2163" s="4"/>
      <c r="BK2163" s="4"/>
      <c r="BL2163" s="4"/>
      <c r="BM2163" s="4"/>
      <c r="BN2163" s="4"/>
      <c r="BO2163" s="4"/>
      <c r="BP2163" s="4"/>
      <c r="BQ2163" s="4"/>
      <c r="BR2163" s="4"/>
      <c r="BS2163" s="4"/>
      <c r="BT2163" s="4"/>
      <c r="BU2163" s="4"/>
      <c r="BV2163" s="4"/>
      <c r="BW2163" s="4"/>
      <c r="BX2163" s="4"/>
      <c r="BY2163" s="4"/>
      <c r="BZ2163" s="4"/>
      <c r="CA2163" s="4"/>
      <c r="CB2163" s="4"/>
      <c r="CC2163" s="4"/>
      <c r="CD2163" s="4"/>
      <c r="CE2163" s="4"/>
      <c r="CF2163" s="4"/>
      <c r="CG2163" s="4"/>
      <c r="CH2163" s="4"/>
      <c r="CI2163" s="4"/>
      <c r="CJ2163" s="4"/>
      <c r="CK2163" s="4"/>
      <c r="CL2163" s="4"/>
      <c r="CM2163" s="4"/>
    </row>
    <row r="2164" ht="14.25" customHeight="1">
      <c r="A2164" s="1"/>
      <c r="B2164" s="3"/>
      <c r="C2164" s="4"/>
      <c r="D2164" s="4"/>
      <c r="E2164" s="4"/>
      <c r="F2164" s="4"/>
      <c r="G2164" s="4"/>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4"/>
      <c r="AH2164" s="4"/>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4"/>
      <c r="BH2164" s="4"/>
      <c r="BI2164" s="4"/>
      <c r="BJ2164" s="4"/>
      <c r="BK2164" s="4"/>
      <c r="BL2164" s="4"/>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c r="CL2164" s="4"/>
      <c r="CM2164" s="4"/>
    </row>
    <row r="2165" ht="14.25" customHeight="1">
      <c r="A2165" s="1" t="str">
        <f>SWITCH(B2165,"OK",IF(ISBLANK(R2165),IF(ISBLANK(P2165),"Giữ chỗ nhóm","Giữ chỗ"),"OK"),"Chưa làm",IF(P2165&lt;&gt;"","Giữ chỗ",""),0,IF(ISBLANK(R2165),"Thêm",""),"")</f>
        <v/>
      </c>
      <c r="B2165" s="3" t="str">
        <f>IF(Q2165&lt;&gt;"",0,IF(O2165="",IF(N2165="",,"Tự do chọn"),SWITCH(M2165,"KSTN",IF(LEFT(O2165,1)="A","OK","Sai lớp"),"CQ",IF(LEFT(O2165,1)="B","OK","Sai lớp"),"SIE",IF(LEFT(O2165,1)="C","OK","Sai lớp"),"VN",IF(LEFT(O2165,1)="D","OK","Sai lớp"),"VN-ICT",IF(LEFT(O2165,1)="D","OK","Sai lớp"),"Sai phân công")))</f>
        <v>Tự do chọn</v>
      </c>
      <c r="C2165" s="4" t="s">
        <v>9348</v>
      </c>
      <c r="D2165" s="4"/>
      <c r="E2165" s="4"/>
      <c r="F2165" s="4"/>
      <c r="G2165" s="4"/>
      <c r="H2165" s="4"/>
      <c r="I2165" s="4"/>
      <c r="J2165" s="4" t="s">
        <v>8631</v>
      </c>
      <c r="K2165" s="4"/>
      <c r="L2165" s="4" t="s">
        <v>9348</v>
      </c>
      <c r="M2165" s="4" t="s">
        <v>101</v>
      </c>
      <c r="N2165" s="4" t="s">
        <v>9</v>
      </c>
      <c r="O2165" s="4"/>
      <c r="P2165" s="4"/>
      <c r="Q2165" s="4"/>
      <c r="R2165" s="4" t="s">
        <v>150</v>
      </c>
      <c r="S2165" s="4" t="s">
        <v>150</v>
      </c>
      <c r="T2165" s="4" t="s">
        <v>150</v>
      </c>
      <c r="U2165" s="4" t="s">
        <v>150</v>
      </c>
      <c r="V2165" s="4" t="s">
        <v>150</v>
      </c>
      <c r="W2165" s="4" t="s">
        <v>150</v>
      </c>
      <c r="X2165" s="4" t="s">
        <v>150</v>
      </c>
      <c r="Y2165" s="4"/>
      <c r="Z2165" s="4"/>
      <c r="AA2165" s="4">
        <v>2204.0</v>
      </c>
      <c r="AB2165" s="4" t="s">
        <v>13</v>
      </c>
      <c r="AC2165" s="4"/>
      <c r="AD2165" s="4"/>
      <c r="AE2165" s="4"/>
      <c r="AF2165" s="4"/>
      <c r="AG2165" s="4"/>
      <c r="AH2165" s="4"/>
      <c r="AI2165" s="4"/>
      <c r="AJ2165" s="4"/>
      <c r="AK2165" s="4"/>
      <c r="AL2165" s="4"/>
      <c r="AM2165" s="4"/>
      <c r="AN2165" s="4"/>
      <c r="AO2165" s="4"/>
      <c r="AP2165" s="4" t="str">
        <f>VLOOKUP(AA2166,[1]Trộn!AA2165:AB5157,2,FALSE)</f>
        <v>#ERROR!</v>
      </c>
      <c r="AQ2165" s="4"/>
      <c r="AR2165" s="4"/>
      <c r="AS2165" s="4"/>
      <c r="AT2165" s="4"/>
      <c r="AU2165" s="4"/>
      <c r="AV2165" s="4"/>
      <c r="AW2165" s="4"/>
      <c r="AX2165" s="4"/>
      <c r="AY2165" s="4"/>
      <c r="AZ2165" s="4"/>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c r="CL2165" s="4"/>
      <c r="CM2165" s="4"/>
    </row>
    <row r="2166" ht="14.25" customHeight="1">
      <c r="A2166" s="1"/>
      <c r="B2166" s="3"/>
      <c r="C2166" s="4"/>
      <c r="D2166" s="4"/>
      <c r="E2166" s="4"/>
      <c r="F2166" s="4"/>
      <c r="G2166" s="4"/>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c r="BI2166" s="4"/>
      <c r="BJ2166" s="4"/>
      <c r="BK2166" s="4"/>
      <c r="BL2166" s="4"/>
      <c r="BM2166" s="4"/>
      <c r="BN2166" s="4"/>
      <c r="BO2166" s="4"/>
      <c r="BP2166" s="4"/>
      <c r="BQ2166" s="4"/>
      <c r="BR2166" s="4"/>
      <c r="BS2166" s="4"/>
      <c r="BT2166" s="4"/>
      <c r="BU2166" s="4"/>
      <c r="BV2166" s="4"/>
      <c r="BW2166" s="4"/>
      <c r="BX2166" s="4"/>
      <c r="BY2166" s="4"/>
      <c r="BZ2166" s="4"/>
      <c r="CA2166" s="4"/>
      <c r="CB2166" s="4"/>
      <c r="CC2166" s="4"/>
      <c r="CD2166" s="4"/>
      <c r="CE2166" s="4"/>
      <c r="CF2166" s="4"/>
      <c r="CG2166" s="4"/>
      <c r="CH2166" s="4"/>
      <c r="CI2166" s="4"/>
      <c r="CJ2166" s="4"/>
      <c r="CK2166" s="4"/>
      <c r="CL2166" s="4"/>
      <c r="CM2166" s="4"/>
    </row>
    <row r="2167" ht="14.25" customHeight="1">
      <c r="A2167" s="1" t="str">
        <f>SWITCH(B2167,"OK",IF(ISBLANK(R2167),IF(ISBLANK(P2167),"Giữ chỗ nhóm","Giữ chỗ"),"OK"),"Chưa làm",IF(P2167&lt;&gt;"","Giữ chỗ",""),0,IF(ISBLANK(R2167),"Thêm",""),"")</f>
        <v/>
      </c>
      <c r="B2167" s="3" t="str">
        <f>IF(Q2167&lt;&gt;"",0,IF(O2167="",IF(N2167="",,"Tự do chọn"),SWITCH(M2167,"KSTN",IF(LEFT(O2167,1)="A","OK","Sai lớp"),"CQ",IF(LEFT(O2167,1)="B","OK","Sai lớp"),"SIE",IF(LEFT(O2167,1)="C","OK","Sai lớp"),"VN",IF(LEFT(O2167,1)="D","OK","Sai lớp"),"VN-ICT",IF(LEFT(O2167,1)="D","OK","Sai lớp"),"Sai phân công")))</f>
        <v>Tự do chọn</v>
      </c>
      <c r="C2167" s="4" t="s">
        <v>9351</v>
      </c>
      <c r="D2167" s="4"/>
      <c r="E2167" s="4"/>
      <c r="F2167" s="4"/>
      <c r="G2167" s="4"/>
      <c r="H2167" s="4"/>
      <c r="I2167" s="4"/>
      <c r="J2167" s="4" t="s">
        <v>8631</v>
      </c>
      <c r="K2167" s="4"/>
      <c r="L2167" s="4" t="s">
        <v>9351</v>
      </c>
      <c r="M2167" s="4" t="s">
        <v>101</v>
      </c>
      <c r="N2167" s="4" t="s">
        <v>9</v>
      </c>
      <c r="O2167" s="4"/>
      <c r="P2167" s="4"/>
      <c r="Q2167" s="4"/>
      <c r="R2167" s="4" t="s">
        <v>150</v>
      </c>
      <c r="S2167" s="4" t="s">
        <v>150</v>
      </c>
      <c r="T2167" s="4" t="s">
        <v>150</v>
      </c>
      <c r="U2167" s="4" t="s">
        <v>150</v>
      </c>
      <c r="V2167" s="4" t="s">
        <v>150</v>
      </c>
      <c r="W2167" s="4" t="s">
        <v>150</v>
      </c>
      <c r="X2167" s="4" t="s">
        <v>150</v>
      </c>
      <c r="Y2167" s="4"/>
      <c r="Z2167" s="4"/>
      <c r="AA2167" s="4">
        <v>2206.0</v>
      </c>
      <c r="AB2167" s="4" t="s">
        <v>13</v>
      </c>
      <c r="AC2167" s="4"/>
      <c r="AD2167" s="4"/>
      <c r="AE2167" s="4"/>
      <c r="AF2167" s="4"/>
      <c r="AG2167" s="4"/>
      <c r="AH2167" s="4"/>
      <c r="AI2167" s="4"/>
      <c r="AJ2167" s="4"/>
      <c r="AK2167" s="4"/>
      <c r="AL2167" s="4"/>
      <c r="AM2167" s="4"/>
      <c r="AN2167" s="4"/>
      <c r="AO2167" s="4"/>
      <c r="AP2167" s="4" t="str">
        <f>VLOOKUP(AA2168,[1]Trộn!AA2167:AB5159,2,FALSE)</f>
        <v>#ERROR!</v>
      </c>
      <c r="AQ2167" s="4"/>
      <c r="AR2167" s="4"/>
      <c r="AS2167" s="4"/>
      <c r="AT2167" s="4"/>
      <c r="AU2167" s="4"/>
      <c r="AV2167" s="4"/>
      <c r="AW2167" s="4"/>
      <c r="AX2167" s="4"/>
      <c r="AY2167" s="4"/>
      <c r="AZ2167" s="4"/>
      <c r="BA2167" s="4"/>
      <c r="BB2167" s="4"/>
      <c r="BC2167" s="4"/>
      <c r="BD2167" s="4"/>
      <c r="BE2167" s="4"/>
      <c r="BF2167" s="4"/>
      <c r="BG2167" s="4"/>
      <c r="BH2167" s="4"/>
      <c r="BI2167" s="4"/>
      <c r="BJ2167" s="4"/>
      <c r="BK2167" s="4"/>
      <c r="BL2167" s="4"/>
      <c r="BM2167" s="4"/>
      <c r="BN2167" s="4"/>
      <c r="BO2167" s="4"/>
      <c r="BP2167" s="4"/>
      <c r="BQ2167" s="4"/>
      <c r="BR2167" s="4"/>
      <c r="BS2167" s="4"/>
      <c r="BT2167" s="4"/>
      <c r="BU2167" s="4"/>
      <c r="BV2167" s="4"/>
      <c r="BW2167" s="4"/>
      <c r="BX2167" s="4"/>
      <c r="BY2167" s="4"/>
      <c r="BZ2167" s="4"/>
      <c r="CA2167" s="4"/>
      <c r="CB2167" s="4"/>
      <c r="CC2167" s="4"/>
      <c r="CD2167" s="4"/>
      <c r="CE2167" s="4"/>
      <c r="CF2167" s="4"/>
      <c r="CG2167" s="4"/>
      <c r="CH2167" s="4"/>
      <c r="CI2167" s="4"/>
      <c r="CJ2167" s="4"/>
      <c r="CK2167" s="4"/>
      <c r="CL2167" s="4"/>
      <c r="CM2167" s="4"/>
    </row>
    <row r="2168" ht="14.25" customHeight="1">
      <c r="A2168" s="1"/>
      <c r="B2168" s="3"/>
      <c r="C2168" s="4"/>
      <c r="D2168" s="4"/>
      <c r="E2168" s="4"/>
      <c r="F2168" s="4"/>
      <c r="G2168" s="4"/>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4"/>
      <c r="AH2168" s="4"/>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c r="BI2168" s="4"/>
      <c r="BJ2168" s="4"/>
      <c r="BK2168" s="4"/>
      <c r="BL2168" s="4"/>
      <c r="BM2168" s="4"/>
      <c r="BN2168" s="4"/>
      <c r="BO2168" s="4"/>
      <c r="BP2168" s="4"/>
      <c r="BQ2168" s="4"/>
      <c r="BR2168" s="4"/>
      <c r="BS2168" s="4"/>
      <c r="BT2168" s="4"/>
      <c r="BU2168" s="4"/>
      <c r="BV2168" s="4"/>
      <c r="BW2168" s="4"/>
      <c r="BX2168" s="4"/>
      <c r="BY2168" s="4"/>
      <c r="BZ2168" s="4"/>
      <c r="CA2168" s="4"/>
      <c r="CB2168" s="4"/>
      <c r="CC2168" s="4"/>
      <c r="CD2168" s="4"/>
      <c r="CE2168" s="4"/>
      <c r="CF2168" s="4"/>
      <c r="CG2168" s="4"/>
      <c r="CH2168" s="4"/>
      <c r="CI2168" s="4"/>
      <c r="CJ2168" s="4"/>
      <c r="CK2168" s="4"/>
      <c r="CL2168" s="4"/>
      <c r="CM2168" s="4"/>
    </row>
    <row r="2169" ht="14.25" customHeight="1">
      <c r="A2169" s="1" t="str">
        <f>SWITCH(B2169,"OK",IF(ISBLANK(R2169),IF(ISBLANK(P2169),"Giữ chỗ nhóm","Giữ chỗ"),"OK"),"Chưa làm",IF(P2169&lt;&gt;"","Giữ chỗ",""),0,IF(ISBLANK(R2169),"Thêm",""),"")</f>
        <v/>
      </c>
      <c r="B2169" s="3" t="str">
        <f>IF(Q2169&lt;&gt;"",0,IF(O2169="",IF(N2169="",,"Tự do chọn"),SWITCH(M2169,"KSTN",IF(LEFT(O2169,1)="A","OK","Sai lớp"),"CQ",IF(LEFT(O2169,1)="B","OK","Sai lớp"),"SIE",IF(LEFT(O2169,1)="C","OK","Sai lớp"),"VN",IF(LEFT(O2169,1)="D","OK","Sai lớp"),"VN-ICT",IF(LEFT(O2169,1)="D","OK","Sai lớp"),"Sai phân công")))</f>
        <v>Tự do chọn</v>
      </c>
      <c r="C2169" s="4" t="s">
        <v>9357</v>
      </c>
      <c r="D2169" s="4"/>
      <c r="E2169" s="4"/>
      <c r="F2169" s="4"/>
      <c r="G2169" s="4"/>
      <c r="H2169" s="4"/>
      <c r="I2169" s="4"/>
      <c r="J2169" s="4" t="s">
        <v>8631</v>
      </c>
      <c r="K2169" s="4"/>
      <c r="L2169" s="4" t="s">
        <v>9357</v>
      </c>
      <c r="M2169" s="4" t="s">
        <v>101</v>
      </c>
      <c r="N2169" s="4" t="s">
        <v>9</v>
      </c>
      <c r="O2169" s="4"/>
      <c r="P2169" s="4"/>
      <c r="Q2169" s="4"/>
      <c r="R2169" s="4" t="s">
        <v>150</v>
      </c>
      <c r="S2169" s="4" t="s">
        <v>150</v>
      </c>
      <c r="T2169" s="4" t="s">
        <v>150</v>
      </c>
      <c r="U2169" s="4" t="s">
        <v>150</v>
      </c>
      <c r="V2169" s="4" t="s">
        <v>150</v>
      </c>
      <c r="W2169" s="4" t="s">
        <v>150</v>
      </c>
      <c r="X2169" s="4" t="s">
        <v>150</v>
      </c>
      <c r="Y2169" s="4"/>
      <c r="Z2169" s="4"/>
      <c r="AA2169" s="4">
        <v>2208.0</v>
      </c>
      <c r="AB2169" s="4" t="s">
        <v>13</v>
      </c>
      <c r="AC2169" s="4"/>
      <c r="AD2169" s="4"/>
      <c r="AE2169" s="4"/>
      <c r="AF2169" s="4"/>
      <c r="AG2169" s="4"/>
      <c r="AH2169" s="4"/>
      <c r="AI2169" s="4"/>
      <c r="AJ2169" s="4"/>
      <c r="AK2169" s="4"/>
      <c r="AL2169" s="4"/>
      <c r="AM2169" s="4"/>
      <c r="AN2169" s="4"/>
      <c r="AO2169" s="4"/>
      <c r="AP2169" s="4" t="str">
        <f>VLOOKUP(AA2170,[1]Trộn!AA2169:AB5161,2,FALSE)</f>
        <v>#ERROR!</v>
      </c>
      <c r="AQ2169" s="4"/>
      <c r="AR2169" s="4"/>
      <c r="AS2169" s="4"/>
      <c r="AT2169" s="4"/>
      <c r="AU2169" s="4"/>
      <c r="AV2169" s="4"/>
      <c r="AW2169" s="4"/>
      <c r="AX2169" s="4"/>
      <c r="AY2169" s="4"/>
      <c r="AZ2169" s="4"/>
      <c r="BA2169" s="4"/>
      <c r="BB2169" s="4"/>
      <c r="BC2169" s="4"/>
      <c r="BD2169" s="4"/>
      <c r="BE2169" s="4"/>
      <c r="BF2169" s="4"/>
      <c r="BG2169" s="4"/>
      <c r="BH2169" s="4"/>
      <c r="BI2169" s="4"/>
      <c r="BJ2169" s="4"/>
      <c r="BK2169" s="4"/>
      <c r="BL2169" s="4"/>
      <c r="BM2169" s="4"/>
      <c r="BN2169" s="4"/>
      <c r="BO2169" s="4"/>
      <c r="BP2169" s="4"/>
      <c r="BQ2169" s="4"/>
      <c r="BR2169" s="4"/>
      <c r="BS2169" s="4"/>
      <c r="BT2169" s="4"/>
      <c r="BU2169" s="4"/>
      <c r="BV2169" s="4"/>
      <c r="BW2169" s="4"/>
      <c r="BX2169" s="4"/>
      <c r="BY2169" s="4"/>
      <c r="BZ2169" s="4"/>
      <c r="CA2169" s="4"/>
      <c r="CB2169" s="4"/>
      <c r="CC2169" s="4"/>
      <c r="CD2169" s="4"/>
      <c r="CE2169" s="4"/>
      <c r="CF2169" s="4"/>
      <c r="CG2169" s="4"/>
      <c r="CH2169" s="4"/>
      <c r="CI2169" s="4"/>
      <c r="CJ2169" s="4"/>
      <c r="CK2169" s="4"/>
      <c r="CL2169" s="4"/>
      <c r="CM2169" s="4"/>
    </row>
    <row r="2170" ht="14.25" customHeight="1">
      <c r="A2170" s="1"/>
      <c r="B2170" s="3"/>
      <c r="C2170" s="4"/>
      <c r="D2170" s="4"/>
      <c r="E2170" s="4"/>
      <c r="F2170" s="4"/>
      <c r="G2170" s="4"/>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4"/>
      <c r="AH2170" s="4"/>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4"/>
      <c r="BH2170" s="4"/>
      <c r="BI2170" s="4"/>
      <c r="BJ2170" s="4"/>
      <c r="BK2170" s="4"/>
      <c r="BL2170" s="4"/>
      <c r="BM2170" s="4"/>
      <c r="BN2170" s="4"/>
      <c r="BO2170" s="4"/>
      <c r="BP2170" s="4"/>
      <c r="BQ2170" s="4"/>
      <c r="BR2170" s="4"/>
      <c r="BS2170" s="4"/>
      <c r="BT2170" s="4"/>
      <c r="BU2170" s="4"/>
      <c r="BV2170" s="4"/>
      <c r="BW2170" s="4"/>
      <c r="BX2170" s="4"/>
      <c r="BY2170" s="4"/>
      <c r="BZ2170" s="4"/>
      <c r="CA2170" s="4"/>
      <c r="CB2170" s="4"/>
      <c r="CC2170" s="4"/>
      <c r="CD2170" s="4"/>
      <c r="CE2170" s="4"/>
      <c r="CF2170" s="4"/>
      <c r="CG2170" s="4"/>
      <c r="CH2170" s="4"/>
      <c r="CI2170" s="4"/>
      <c r="CJ2170" s="4"/>
      <c r="CK2170" s="4"/>
      <c r="CL2170" s="4"/>
      <c r="CM2170" s="4"/>
    </row>
    <row r="2171" ht="14.25" customHeight="1">
      <c r="A2171" s="1" t="str">
        <f t="shared" ref="A2171:A2173" si="388">SWITCH(B2171,"OK",IF(ISBLANK(R2171),IF(ISBLANK(P2171),"Giữ chỗ nhóm","Giữ chỗ"),"OK"),"Chưa làm",IF(P2171&lt;&gt;"","Giữ chỗ",""),0,IF(ISBLANK(R2171),"Thêm",""),"")</f>
        <v/>
      </c>
      <c r="B2171" s="3">
        <f t="shared" ref="B2171:B2173" si="389">IF(Q2171&lt;&gt;"",0,IF(O2171="",IF(N2171="",,"Tự do chọn"),SWITCH(M2171,"KSTN",IF(LEFT(O2171,1)="A","OK","Sai lớp"),"CQ",IF(LEFT(O2171,1)="B","OK","Sai lớp"),"SIE",IF(LEFT(O2171,1)="C","OK","Sai lớp"),"VN",IF(LEFT(O2171,1)="D","OK","Sai lớp"),"VN-ICT",IF(LEFT(O2171,1)="D","OK","Sai lớp"),"Sai phân công")))</f>
        <v>0</v>
      </c>
      <c r="C2171" s="4" t="s">
        <v>9357</v>
      </c>
      <c r="D2171" s="4"/>
      <c r="E2171" s="4"/>
      <c r="F2171" s="4"/>
      <c r="G2171" s="4"/>
      <c r="H2171" s="4"/>
      <c r="I2171" s="4"/>
      <c r="J2171" s="4"/>
      <c r="K2171" s="4"/>
      <c r="L2171" s="4" t="s">
        <v>9357</v>
      </c>
      <c r="M2171" s="4"/>
      <c r="N2171" s="4"/>
      <c r="O2171" s="4"/>
      <c r="P2171" s="4"/>
      <c r="Q2171" s="4" t="s">
        <v>144</v>
      </c>
      <c r="R2171" s="4" t="s">
        <v>9365</v>
      </c>
      <c r="S2171" s="4" t="s">
        <v>9366</v>
      </c>
      <c r="T2171" s="4" t="s">
        <v>9367</v>
      </c>
      <c r="U2171" s="4" t="s">
        <v>9368</v>
      </c>
      <c r="V2171" s="4" t="s">
        <v>9370</v>
      </c>
      <c r="W2171" s="4" t="s">
        <v>150</v>
      </c>
      <c r="X2171" s="4" t="s">
        <v>410</v>
      </c>
      <c r="Y2171" s="4"/>
      <c r="Z2171" s="4" t="s">
        <v>1693</v>
      </c>
      <c r="AA2171" s="4">
        <v>2210.0</v>
      </c>
      <c r="AB2171" s="4" t="s">
        <v>101</v>
      </c>
      <c r="AC2171" s="4"/>
      <c r="AD2171" s="4"/>
      <c r="AE2171" s="4"/>
      <c r="AF2171" s="4"/>
      <c r="AG2171" s="4"/>
      <c r="AH2171" s="4"/>
      <c r="AI2171" s="4"/>
      <c r="AJ2171" s="4"/>
      <c r="AK2171" s="4"/>
      <c r="AL2171" s="4"/>
      <c r="AM2171" s="4"/>
      <c r="AN2171" s="4"/>
      <c r="AO2171" s="4"/>
      <c r="AP2171" s="4" t="str">
        <f>VLOOKUP(AA2172,[1]Trộn!AA2171:AB5163,2,FALSE)</f>
        <v>#ERROR!</v>
      </c>
      <c r="AQ2171" s="4"/>
      <c r="AR2171" s="4"/>
      <c r="AS2171" s="4"/>
      <c r="AT2171" s="4"/>
      <c r="AU2171" s="4"/>
      <c r="AV2171" s="4"/>
      <c r="AW2171" s="4"/>
      <c r="AX2171" s="4"/>
      <c r="AY2171" s="4"/>
      <c r="AZ2171" s="4"/>
      <c r="BA2171" s="4"/>
      <c r="BB2171" s="4"/>
      <c r="BC2171" s="4"/>
      <c r="BD2171" s="4"/>
      <c r="BE2171" s="4"/>
      <c r="BF2171" s="4"/>
      <c r="BG2171" s="4"/>
      <c r="BH2171" s="4"/>
      <c r="BI2171" s="4"/>
      <c r="BJ2171" s="4"/>
      <c r="BK2171" s="4"/>
      <c r="BL2171" s="4"/>
      <c r="BM2171" s="4"/>
      <c r="BN2171" s="4"/>
      <c r="BO2171" s="4"/>
      <c r="BP2171" s="4"/>
      <c r="BQ2171" s="4"/>
      <c r="BR2171" s="4"/>
      <c r="BS2171" s="4"/>
      <c r="BT2171" s="4"/>
      <c r="BU2171" s="4"/>
      <c r="BV2171" s="4"/>
      <c r="BW2171" s="4"/>
      <c r="BX2171" s="4"/>
      <c r="BY2171" s="4"/>
      <c r="BZ2171" s="4"/>
      <c r="CA2171" s="4"/>
      <c r="CB2171" s="4"/>
      <c r="CC2171" s="4"/>
      <c r="CD2171" s="4"/>
      <c r="CE2171" s="4"/>
      <c r="CF2171" s="4"/>
      <c r="CG2171" s="4"/>
      <c r="CH2171" s="4"/>
      <c r="CI2171" s="4"/>
      <c r="CJ2171" s="4"/>
      <c r="CK2171" s="4"/>
      <c r="CL2171" s="4"/>
      <c r="CM2171" s="4"/>
    </row>
    <row r="2172" ht="14.25" customHeight="1">
      <c r="A2172" s="1" t="str">
        <f t="shared" si="388"/>
        <v/>
      </c>
      <c r="B2172" s="3">
        <f t="shared" si="389"/>
        <v>0</v>
      </c>
      <c r="C2172" s="4" t="s">
        <v>9357</v>
      </c>
      <c r="D2172" s="4"/>
      <c r="E2172" s="4"/>
      <c r="F2172" s="4"/>
      <c r="G2172" s="4"/>
      <c r="H2172" s="4"/>
      <c r="I2172" s="4"/>
      <c r="J2172" s="4"/>
      <c r="K2172" s="4"/>
      <c r="L2172" s="4" t="s">
        <v>9357</v>
      </c>
      <c r="M2172" s="4"/>
      <c r="N2172" s="4"/>
      <c r="O2172" s="4"/>
      <c r="P2172" s="4"/>
      <c r="Q2172" s="4" t="s">
        <v>144</v>
      </c>
      <c r="R2172" s="4" t="s">
        <v>9377</v>
      </c>
      <c r="S2172" s="4" t="s">
        <v>9316</v>
      </c>
      <c r="T2172" s="4" t="s">
        <v>9317</v>
      </c>
      <c r="U2172" s="4" t="s">
        <v>9380</v>
      </c>
      <c r="V2172" s="4" t="s">
        <v>9381</v>
      </c>
      <c r="W2172" s="4" t="s">
        <v>150</v>
      </c>
      <c r="X2172" s="4" t="s">
        <v>410</v>
      </c>
      <c r="Y2172" s="4"/>
      <c r="Z2172" s="4" t="s">
        <v>6217</v>
      </c>
      <c r="AA2172" s="4">
        <v>2211.0</v>
      </c>
      <c r="AB2172" s="4" t="s">
        <v>101</v>
      </c>
      <c r="AC2172" s="4"/>
      <c r="AD2172" s="4"/>
      <c r="AE2172" s="4"/>
      <c r="AF2172" s="4"/>
      <c r="AG2172" s="4"/>
      <c r="AH2172" s="4"/>
      <c r="AI2172" s="4"/>
      <c r="AJ2172" s="4"/>
      <c r="AK2172" s="4"/>
      <c r="AL2172" s="4"/>
      <c r="AM2172" s="4"/>
      <c r="AN2172" s="4"/>
      <c r="AO2172" s="4"/>
      <c r="AP2172" s="4" t="str">
        <f>VLOOKUP(AA2173,[1]Trộn!AA2172:AB5164,2,FALSE)</f>
        <v>#ERROR!</v>
      </c>
      <c r="AQ2172" s="4"/>
      <c r="AR2172" s="4"/>
      <c r="AS2172" s="4"/>
      <c r="AT2172" s="4"/>
      <c r="AU2172" s="4"/>
      <c r="AV2172" s="4"/>
      <c r="AW2172" s="4"/>
      <c r="AX2172" s="4"/>
      <c r="AY2172" s="4"/>
      <c r="AZ2172" s="4"/>
      <c r="BA2172" s="4"/>
      <c r="BB2172" s="4"/>
      <c r="BC2172" s="4"/>
      <c r="BD2172" s="4"/>
      <c r="BE2172" s="4"/>
      <c r="BF2172" s="4"/>
      <c r="BG2172" s="4"/>
      <c r="BH2172" s="4"/>
      <c r="BI2172" s="4"/>
      <c r="BJ2172" s="4"/>
      <c r="BK2172" s="4"/>
      <c r="BL2172" s="4"/>
      <c r="BM2172" s="4"/>
      <c r="BN2172" s="4"/>
      <c r="BO2172" s="4"/>
      <c r="BP2172" s="4"/>
      <c r="BQ2172" s="4"/>
      <c r="BR2172" s="4"/>
      <c r="BS2172" s="4"/>
      <c r="BT2172" s="4"/>
      <c r="BU2172" s="4"/>
      <c r="BV2172" s="4"/>
      <c r="BW2172" s="4"/>
      <c r="BX2172" s="4"/>
      <c r="BY2172" s="4"/>
      <c r="BZ2172" s="4"/>
      <c r="CA2172" s="4"/>
      <c r="CB2172" s="4"/>
      <c r="CC2172" s="4"/>
      <c r="CD2172" s="4"/>
      <c r="CE2172" s="4"/>
      <c r="CF2172" s="4"/>
      <c r="CG2172" s="4"/>
      <c r="CH2172" s="4"/>
      <c r="CI2172" s="4"/>
      <c r="CJ2172" s="4"/>
      <c r="CK2172" s="4"/>
      <c r="CL2172" s="4"/>
      <c r="CM2172" s="4"/>
    </row>
    <row r="2173" ht="14.25" customHeight="1">
      <c r="A2173" s="1" t="str">
        <f t="shared" si="388"/>
        <v/>
      </c>
      <c r="B2173" s="3" t="str">
        <f t="shared" si="389"/>
        <v>Tự do chọn</v>
      </c>
      <c r="C2173" s="4" t="s">
        <v>9382</v>
      </c>
      <c r="D2173" s="4"/>
      <c r="E2173" s="4"/>
      <c r="F2173" s="4"/>
      <c r="G2173" s="4"/>
      <c r="H2173" s="4"/>
      <c r="I2173" s="4"/>
      <c r="J2173" s="4" t="s">
        <v>8631</v>
      </c>
      <c r="K2173" s="4"/>
      <c r="L2173" s="4" t="s">
        <v>9382</v>
      </c>
      <c r="M2173" s="4" t="s">
        <v>101</v>
      </c>
      <c r="N2173" s="4" t="s">
        <v>9</v>
      </c>
      <c r="O2173" s="4"/>
      <c r="P2173" s="4"/>
      <c r="Q2173" s="4"/>
      <c r="R2173" s="4" t="s">
        <v>150</v>
      </c>
      <c r="S2173" s="4" t="s">
        <v>150</v>
      </c>
      <c r="T2173" s="4" t="s">
        <v>150</v>
      </c>
      <c r="U2173" s="4" t="s">
        <v>150</v>
      </c>
      <c r="V2173" s="4" t="s">
        <v>150</v>
      </c>
      <c r="W2173" s="4" t="s">
        <v>150</v>
      </c>
      <c r="X2173" s="4" t="s">
        <v>150</v>
      </c>
      <c r="Y2173" s="4"/>
      <c r="Z2173" s="4"/>
      <c r="AA2173" s="4">
        <v>2212.0</v>
      </c>
      <c r="AB2173" s="4" t="s">
        <v>13</v>
      </c>
      <c r="AC2173" s="4"/>
      <c r="AD2173" s="4"/>
      <c r="AE2173" s="4"/>
      <c r="AF2173" s="4"/>
      <c r="AG2173" s="4"/>
      <c r="AH2173" s="4"/>
      <c r="AI2173" s="4"/>
      <c r="AJ2173" s="4"/>
      <c r="AK2173" s="4"/>
      <c r="AL2173" s="4"/>
      <c r="AM2173" s="4"/>
      <c r="AN2173" s="4"/>
      <c r="AO2173" s="4"/>
      <c r="AP2173" s="4" t="str">
        <f>VLOOKUP(AA2174,[1]Trộn!AA2173:AB5165,2,FALSE)</f>
        <v>#ERROR!</v>
      </c>
      <c r="AQ2173" s="4"/>
      <c r="AR2173" s="4"/>
      <c r="AS2173" s="4"/>
      <c r="AT2173" s="4"/>
      <c r="AU2173" s="4"/>
      <c r="AV2173" s="4"/>
      <c r="AW2173" s="4"/>
      <c r="AX2173" s="4"/>
      <c r="AY2173" s="4"/>
      <c r="AZ2173" s="4"/>
      <c r="BA2173" s="4"/>
      <c r="BB2173" s="4"/>
      <c r="BC2173" s="4"/>
      <c r="BD2173" s="4"/>
      <c r="BE2173" s="4"/>
      <c r="BF2173" s="4"/>
      <c r="BG2173" s="4"/>
      <c r="BH2173" s="4"/>
      <c r="BI2173" s="4"/>
      <c r="BJ2173" s="4"/>
      <c r="BK2173" s="4"/>
      <c r="BL2173" s="4"/>
      <c r="BM2173" s="4"/>
      <c r="BN2173" s="4"/>
      <c r="BO2173" s="4"/>
      <c r="BP2173" s="4"/>
      <c r="BQ2173" s="4"/>
      <c r="BR2173" s="4"/>
      <c r="BS2173" s="4"/>
      <c r="BT2173" s="4"/>
      <c r="BU2173" s="4"/>
      <c r="BV2173" s="4"/>
      <c r="BW2173" s="4"/>
      <c r="BX2173" s="4"/>
      <c r="BY2173" s="4"/>
      <c r="BZ2173" s="4"/>
      <c r="CA2173" s="4"/>
      <c r="CB2173" s="4"/>
      <c r="CC2173" s="4"/>
      <c r="CD2173" s="4"/>
      <c r="CE2173" s="4"/>
      <c r="CF2173" s="4"/>
      <c r="CG2173" s="4"/>
      <c r="CH2173" s="4"/>
      <c r="CI2173" s="4"/>
      <c r="CJ2173" s="4"/>
      <c r="CK2173" s="4"/>
      <c r="CL2173" s="4"/>
      <c r="CM2173" s="4"/>
    </row>
    <row r="2174" ht="14.25" customHeight="1">
      <c r="A2174" s="1"/>
      <c r="B2174" s="3"/>
      <c r="C2174" s="4"/>
      <c r="D2174" s="4"/>
      <c r="E2174" s="4"/>
      <c r="F2174" s="4"/>
      <c r="G2174" s="4"/>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4"/>
      <c r="AH2174" s="4"/>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4"/>
      <c r="BH2174" s="4"/>
      <c r="BI2174" s="4"/>
      <c r="BJ2174" s="4"/>
      <c r="BK2174" s="4"/>
      <c r="BL2174" s="4"/>
      <c r="BM2174" s="4"/>
      <c r="BN2174" s="4"/>
      <c r="BO2174" s="4"/>
      <c r="BP2174" s="4"/>
      <c r="BQ2174" s="4"/>
      <c r="BR2174" s="4"/>
      <c r="BS2174" s="4"/>
      <c r="BT2174" s="4"/>
      <c r="BU2174" s="4"/>
      <c r="BV2174" s="4"/>
      <c r="BW2174" s="4"/>
      <c r="BX2174" s="4"/>
      <c r="BY2174" s="4"/>
      <c r="BZ2174" s="4"/>
      <c r="CA2174" s="4"/>
      <c r="CB2174" s="4"/>
      <c r="CC2174" s="4"/>
      <c r="CD2174" s="4"/>
      <c r="CE2174" s="4"/>
      <c r="CF2174" s="4"/>
      <c r="CG2174" s="4"/>
      <c r="CH2174" s="4"/>
      <c r="CI2174" s="4"/>
      <c r="CJ2174" s="4"/>
      <c r="CK2174" s="4"/>
      <c r="CL2174" s="4"/>
      <c r="CM2174" s="4"/>
    </row>
    <row r="2175" ht="14.25" customHeight="1">
      <c r="A2175" s="1" t="str">
        <f t="shared" ref="A2175:A2178" si="390">SWITCH(B2175,"OK",IF(ISBLANK(R2175),IF(ISBLANK(P2175),"Giữ chỗ nhóm","Giữ chỗ"),"OK"),"Chưa làm",IF(P2175&lt;&gt;"","Giữ chỗ",""),0,IF(ISBLANK(R2175),"Thêm",""),"")</f>
        <v/>
      </c>
      <c r="B2175" s="3">
        <f t="shared" ref="B2175:B2178" si="391">IF(Q2175&lt;&gt;"",0,IF(O2175="",IF(N2175="",,"Tự do chọn"),SWITCH(M2175,"KSTN",IF(LEFT(O2175,1)="A","OK","Sai lớp"),"CQ",IF(LEFT(O2175,1)="B","OK","Sai lớp"),"SIE",IF(LEFT(O2175,1)="C","OK","Sai lớp"),"VN",IF(LEFT(O2175,1)="D","OK","Sai lớp"),"VN-ICT",IF(LEFT(O2175,1)="D","OK","Sai lớp"),"Sai phân công")))</f>
        <v>0</v>
      </c>
      <c r="C2175" s="4" t="s">
        <v>9382</v>
      </c>
      <c r="D2175" s="4"/>
      <c r="E2175" s="4"/>
      <c r="F2175" s="4"/>
      <c r="G2175" s="4"/>
      <c r="H2175" s="4"/>
      <c r="I2175" s="4"/>
      <c r="J2175" s="4"/>
      <c r="K2175" s="4"/>
      <c r="L2175" s="4" t="s">
        <v>9382</v>
      </c>
      <c r="M2175" s="4"/>
      <c r="N2175" s="4"/>
      <c r="O2175" s="4"/>
      <c r="P2175" s="4"/>
      <c r="Q2175" s="4" t="s">
        <v>144</v>
      </c>
      <c r="R2175" s="4" t="s">
        <v>9388</v>
      </c>
      <c r="S2175" s="4" t="s">
        <v>9389</v>
      </c>
      <c r="T2175" s="4" t="s">
        <v>9390</v>
      </c>
      <c r="U2175" s="4" t="s">
        <v>167</v>
      </c>
      <c r="V2175" s="4" t="s">
        <v>9391</v>
      </c>
      <c r="W2175" s="4" t="s">
        <v>150</v>
      </c>
      <c r="X2175" s="4" t="s">
        <v>1408</v>
      </c>
      <c r="Y2175" s="4"/>
      <c r="Z2175" s="4" t="s">
        <v>1781</v>
      </c>
      <c r="AA2175" s="4">
        <v>2214.0</v>
      </c>
      <c r="AB2175" s="4" t="s">
        <v>101</v>
      </c>
      <c r="AC2175" s="4"/>
      <c r="AD2175" s="4"/>
      <c r="AE2175" s="4"/>
      <c r="AF2175" s="4"/>
      <c r="AG2175" s="4"/>
      <c r="AH2175" s="4"/>
      <c r="AI2175" s="4"/>
      <c r="AJ2175" s="4"/>
      <c r="AK2175" s="4"/>
      <c r="AL2175" s="4"/>
      <c r="AM2175" s="4"/>
      <c r="AN2175" s="4"/>
      <c r="AO2175" s="4"/>
      <c r="AP2175" s="4" t="str">
        <f>VLOOKUP(AA2176,[1]Trộn!AA2175:AB5167,2,FALSE)</f>
        <v>#ERROR!</v>
      </c>
      <c r="AQ2175" s="4"/>
      <c r="AR2175" s="4"/>
      <c r="AS2175" s="4"/>
      <c r="AT2175" s="4"/>
      <c r="AU2175" s="4"/>
      <c r="AV2175" s="4"/>
      <c r="AW2175" s="4"/>
      <c r="AX2175" s="4"/>
      <c r="AY2175" s="4"/>
      <c r="AZ2175" s="4"/>
      <c r="BA2175" s="4"/>
      <c r="BB2175" s="4"/>
      <c r="BC2175" s="4"/>
      <c r="BD2175" s="4"/>
      <c r="BE2175" s="4"/>
      <c r="BF2175" s="4"/>
      <c r="BG2175" s="4"/>
      <c r="BH2175" s="4"/>
      <c r="BI2175" s="4"/>
      <c r="BJ2175" s="4"/>
      <c r="BK2175" s="4"/>
      <c r="BL2175" s="4"/>
      <c r="BM2175" s="4"/>
      <c r="BN2175" s="4"/>
      <c r="BO2175" s="4"/>
      <c r="BP2175" s="4"/>
      <c r="BQ2175" s="4"/>
      <c r="BR2175" s="4"/>
      <c r="BS2175" s="4"/>
      <c r="BT2175" s="4"/>
      <c r="BU2175" s="4"/>
      <c r="BV2175" s="4"/>
      <c r="BW2175" s="4"/>
      <c r="BX2175" s="4"/>
      <c r="BY2175" s="4"/>
      <c r="BZ2175" s="4"/>
      <c r="CA2175" s="4"/>
      <c r="CB2175" s="4"/>
      <c r="CC2175" s="4"/>
      <c r="CD2175" s="4"/>
      <c r="CE2175" s="4"/>
      <c r="CF2175" s="4"/>
      <c r="CG2175" s="4"/>
      <c r="CH2175" s="4"/>
      <c r="CI2175" s="4"/>
      <c r="CJ2175" s="4"/>
      <c r="CK2175" s="4"/>
      <c r="CL2175" s="4"/>
      <c r="CM2175" s="4"/>
    </row>
    <row r="2176" ht="14.25" customHeight="1">
      <c r="A2176" s="1" t="str">
        <f t="shared" si="390"/>
        <v/>
      </c>
      <c r="B2176" s="3">
        <f t="shared" si="391"/>
        <v>0</v>
      </c>
      <c r="C2176" s="4" t="s">
        <v>9382</v>
      </c>
      <c r="D2176" s="4"/>
      <c r="E2176" s="4"/>
      <c r="F2176" s="4"/>
      <c r="G2176" s="4"/>
      <c r="H2176" s="4"/>
      <c r="I2176" s="4"/>
      <c r="J2176" s="4"/>
      <c r="K2176" s="4"/>
      <c r="L2176" s="4" t="s">
        <v>9382</v>
      </c>
      <c r="M2176" s="4"/>
      <c r="N2176" s="4"/>
      <c r="O2176" s="4"/>
      <c r="P2176" s="4"/>
      <c r="Q2176" s="4" t="s">
        <v>144</v>
      </c>
      <c r="R2176" s="4" t="s">
        <v>9392</v>
      </c>
      <c r="S2176" s="4" t="s">
        <v>9393</v>
      </c>
      <c r="T2176" s="4" t="s">
        <v>9394</v>
      </c>
      <c r="U2176" s="4" t="s">
        <v>9395</v>
      </c>
      <c r="V2176" s="4" t="s">
        <v>7965</v>
      </c>
      <c r="W2176" s="4" t="s">
        <v>150</v>
      </c>
      <c r="X2176" s="4" t="s">
        <v>99</v>
      </c>
      <c r="Y2176" s="4"/>
      <c r="Z2176" s="4" t="s">
        <v>2469</v>
      </c>
      <c r="AA2176" s="4">
        <v>2215.0</v>
      </c>
      <c r="AB2176" s="4" t="s">
        <v>101</v>
      </c>
      <c r="AC2176" s="4"/>
      <c r="AD2176" s="4"/>
      <c r="AE2176" s="4"/>
      <c r="AF2176" s="4"/>
      <c r="AG2176" s="4"/>
      <c r="AH2176" s="4"/>
      <c r="AI2176" s="4"/>
      <c r="AJ2176" s="4"/>
      <c r="AK2176" s="4"/>
      <c r="AL2176" s="4"/>
      <c r="AM2176" s="4"/>
      <c r="AN2176" s="4"/>
      <c r="AO2176" s="4"/>
      <c r="AP2176" s="4" t="str">
        <f>VLOOKUP(AA2177,[1]Trộn!AA2176:AB5168,2,FALSE)</f>
        <v>#ERROR!</v>
      </c>
      <c r="AQ2176" s="4"/>
      <c r="AR2176" s="4"/>
      <c r="AS2176" s="4"/>
      <c r="AT2176" s="4"/>
      <c r="AU2176" s="4"/>
      <c r="AV2176" s="4"/>
      <c r="AW2176" s="4"/>
      <c r="AX2176" s="4"/>
      <c r="AY2176" s="4"/>
      <c r="AZ2176" s="4"/>
      <c r="BA2176" s="4"/>
      <c r="BB2176" s="4"/>
      <c r="BC2176" s="4"/>
      <c r="BD2176" s="4"/>
      <c r="BE2176" s="4"/>
      <c r="BF2176" s="4"/>
      <c r="BG2176" s="4"/>
      <c r="BH2176" s="4"/>
      <c r="BI2176" s="4"/>
      <c r="BJ2176" s="4"/>
      <c r="BK2176" s="4"/>
      <c r="BL2176" s="4"/>
      <c r="BM2176" s="4"/>
      <c r="BN2176" s="4"/>
      <c r="BO2176" s="4"/>
      <c r="BP2176" s="4"/>
      <c r="BQ2176" s="4"/>
      <c r="BR2176" s="4"/>
      <c r="BS2176" s="4"/>
      <c r="BT2176" s="4"/>
      <c r="BU2176" s="4"/>
      <c r="BV2176" s="4"/>
      <c r="BW2176" s="4"/>
      <c r="BX2176" s="4"/>
      <c r="BY2176" s="4"/>
      <c r="BZ2176" s="4"/>
      <c r="CA2176" s="4"/>
      <c r="CB2176" s="4"/>
      <c r="CC2176" s="4"/>
      <c r="CD2176" s="4"/>
      <c r="CE2176" s="4"/>
      <c r="CF2176" s="4"/>
      <c r="CG2176" s="4"/>
      <c r="CH2176" s="4"/>
      <c r="CI2176" s="4"/>
      <c r="CJ2176" s="4"/>
      <c r="CK2176" s="4"/>
      <c r="CL2176" s="4"/>
      <c r="CM2176" s="4"/>
    </row>
    <row r="2177" ht="14.25" customHeight="1">
      <c r="A2177" s="1" t="str">
        <f t="shared" si="390"/>
        <v/>
      </c>
      <c r="B2177" s="3">
        <f t="shared" si="391"/>
        <v>0</v>
      </c>
      <c r="C2177" s="4" t="s">
        <v>9382</v>
      </c>
      <c r="D2177" s="4"/>
      <c r="E2177" s="4"/>
      <c r="F2177" s="4"/>
      <c r="G2177" s="4"/>
      <c r="H2177" s="4"/>
      <c r="I2177" s="4"/>
      <c r="J2177" s="4"/>
      <c r="K2177" s="4"/>
      <c r="L2177" s="4" t="s">
        <v>9382</v>
      </c>
      <c r="M2177" s="4"/>
      <c r="N2177" s="4"/>
      <c r="O2177" s="4"/>
      <c r="P2177" s="4"/>
      <c r="Q2177" s="4" t="s">
        <v>144</v>
      </c>
      <c r="R2177" s="4" t="s">
        <v>9396</v>
      </c>
      <c r="S2177" s="4" t="s">
        <v>9393</v>
      </c>
      <c r="T2177" s="4" t="s">
        <v>9394</v>
      </c>
      <c r="U2177" s="4" t="s">
        <v>9395</v>
      </c>
      <c r="V2177" s="4" t="s">
        <v>9397</v>
      </c>
      <c r="W2177" s="4" t="s">
        <v>150</v>
      </c>
      <c r="X2177" s="4" t="s">
        <v>151</v>
      </c>
      <c r="Y2177" s="4"/>
      <c r="Z2177" s="4" t="s">
        <v>2441</v>
      </c>
      <c r="AA2177" s="4">
        <v>2216.0</v>
      </c>
      <c r="AB2177" s="4" t="s">
        <v>101</v>
      </c>
      <c r="AC2177" s="4"/>
      <c r="AD2177" s="4"/>
      <c r="AE2177" s="4"/>
      <c r="AF2177" s="4"/>
      <c r="AG2177" s="4"/>
      <c r="AH2177" s="4"/>
      <c r="AI2177" s="4"/>
      <c r="AJ2177" s="4"/>
      <c r="AK2177" s="4"/>
      <c r="AL2177" s="4"/>
      <c r="AM2177" s="4"/>
      <c r="AN2177" s="4"/>
      <c r="AO2177" s="4"/>
      <c r="AP2177" s="4" t="str">
        <f>VLOOKUP(AA2178,[1]Trộn!AA2177:AB5169,2,FALSE)</f>
        <v>#ERROR!</v>
      </c>
      <c r="AQ2177" s="4"/>
      <c r="AR2177" s="4"/>
      <c r="AS2177" s="4"/>
      <c r="AT2177" s="4"/>
      <c r="AU2177" s="4"/>
      <c r="AV2177" s="4"/>
      <c r="AW2177" s="4"/>
      <c r="AX2177" s="4"/>
      <c r="AY2177" s="4"/>
      <c r="AZ2177" s="4"/>
      <c r="BA2177" s="4"/>
      <c r="BB2177" s="4"/>
      <c r="BC2177" s="4"/>
      <c r="BD2177" s="4"/>
      <c r="BE2177" s="4"/>
      <c r="BF2177" s="4"/>
      <c r="BG2177" s="4"/>
      <c r="BH2177" s="4"/>
      <c r="BI2177" s="4"/>
      <c r="BJ2177" s="4"/>
      <c r="BK2177" s="4"/>
      <c r="BL2177" s="4"/>
      <c r="BM2177" s="4"/>
      <c r="BN2177" s="4"/>
      <c r="BO2177" s="4"/>
      <c r="BP2177" s="4"/>
      <c r="BQ2177" s="4"/>
      <c r="BR2177" s="4"/>
      <c r="BS2177" s="4"/>
      <c r="BT2177" s="4"/>
      <c r="BU2177" s="4"/>
      <c r="BV2177" s="4"/>
      <c r="BW2177" s="4"/>
      <c r="BX2177" s="4"/>
      <c r="BY2177" s="4"/>
      <c r="BZ2177" s="4"/>
      <c r="CA2177" s="4"/>
      <c r="CB2177" s="4"/>
      <c r="CC2177" s="4"/>
      <c r="CD2177" s="4"/>
      <c r="CE2177" s="4"/>
      <c r="CF2177" s="4"/>
      <c r="CG2177" s="4"/>
      <c r="CH2177" s="4"/>
      <c r="CI2177" s="4"/>
      <c r="CJ2177" s="4"/>
      <c r="CK2177" s="4"/>
      <c r="CL2177" s="4"/>
      <c r="CM2177" s="4"/>
    </row>
    <row r="2178" ht="14.25" customHeight="1">
      <c r="A2178" s="1" t="str">
        <f t="shared" si="390"/>
        <v/>
      </c>
      <c r="B2178" s="3" t="str">
        <f t="shared" si="391"/>
        <v>Tự do chọn</v>
      </c>
      <c r="C2178" s="4" t="s">
        <v>9398</v>
      </c>
      <c r="D2178" s="4"/>
      <c r="E2178" s="4"/>
      <c r="F2178" s="4"/>
      <c r="G2178" s="4"/>
      <c r="H2178" s="4"/>
      <c r="I2178" s="4"/>
      <c r="J2178" s="4" t="s">
        <v>8631</v>
      </c>
      <c r="K2178" s="4"/>
      <c r="L2178" s="4" t="s">
        <v>9398</v>
      </c>
      <c r="M2178" s="4" t="s">
        <v>101</v>
      </c>
      <c r="N2178" s="4" t="s">
        <v>9</v>
      </c>
      <c r="O2178" s="4"/>
      <c r="P2178" s="4"/>
      <c r="Q2178" s="4"/>
      <c r="R2178" s="4" t="s">
        <v>150</v>
      </c>
      <c r="S2178" s="4" t="s">
        <v>150</v>
      </c>
      <c r="T2178" s="4" t="s">
        <v>150</v>
      </c>
      <c r="U2178" s="4" t="s">
        <v>150</v>
      </c>
      <c r="V2178" s="4" t="s">
        <v>150</v>
      </c>
      <c r="W2178" s="4" t="s">
        <v>150</v>
      </c>
      <c r="X2178" s="4" t="s">
        <v>150</v>
      </c>
      <c r="Y2178" s="4"/>
      <c r="Z2178" s="4"/>
      <c r="AA2178" s="4">
        <v>2217.0</v>
      </c>
      <c r="AB2178" s="4" t="s">
        <v>13</v>
      </c>
      <c r="AC2178" s="4"/>
      <c r="AD2178" s="4"/>
      <c r="AE2178" s="4"/>
      <c r="AF2178" s="4"/>
      <c r="AG2178" s="4"/>
      <c r="AH2178" s="4"/>
      <c r="AI2178" s="4"/>
      <c r="AJ2178" s="4"/>
      <c r="AK2178" s="4"/>
      <c r="AL2178" s="4"/>
      <c r="AM2178" s="4"/>
      <c r="AN2178" s="4"/>
      <c r="AO2178" s="4"/>
      <c r="AP2178" s="4" t="str">
        <f>VLOOKUP(AA2179,[1]Trộn!AA2178:AB5170,2,FALSE)</f>
        <v>#ERROR!</v>
      </c>
      <c r="AQ2178" s="4"/>
      <c r="AR2178" s="4"/>
      <c r="AS2178" s="4"/>
      <c r="AT2178" s="4"/>
      <c r="AU2178" s="4"/>
      <c r="AV2178" s="4"/>
      <c r="AW2178" s="4"/>
      <c r="AX2178" s="4"/>
      <c r="AY2178" s="4"/>
      <c r="AZ2178" s="4"/>
      <c r="BA2178" s="4"/>
      <c r="BB2178" s="4"/>
      <c r="BC2178" s="4"/>
      <c r="BD2178" s="4"/>
      <c r="BE2178" s="4"/>
      <c r="BF2178" s="4"/>
      <c r="BG2178" s="4"/>
      <c r="BH2178" s="4"/>
      <c r="BI2178" s="4"/>
      <c r="BJ2178" s="4"/>
      <c r="BK2178" s="4"/>
      <c r="BL2178" s="4"/>
      <c r="BM2178" s="4"/>
      <c r="BN2178" s="4"/>
      <c r="BO2178" s="4"/>
      <c r="BP2178" s="4"/>
      <c r="BQ2178" s="4"/>
      <c r="BR2178" s="4"/>
      <c r="BS2178" s="4"/>
      <c r="BT2178" s="4"/>
      <c r="BU2178" s="4"/>
      <c r="BV2178" s="4"/>
      <c r="BW2178" s="4"/>
      <c r="BX2178" s="4"/>
      <c r="BY2178" s="4"/>
      <c r="BZ2178" s="4"/>
      <c r="CA2178" s="4"/>
      <c r="CB2178" s="4"/>
      <c r="CC2178" s="4"/>
      <c r="CD2178" s="4"/>
      <c r="CE2178" s="4"/>
      <c r="CF2178" s="4"/>
      <c r="CG2178" s="4"/>
      <c r="CH2178" s="4"/>
      <c r="CI2178" s="4"/>
      <c r="CJ2178" s="4"/>
      <c r="CK2178" s="4"/>
      <c r="CL2178" s="4"/>
      <c r="CM2178" s="4"/>
    </row>
    <row r="2179" ht="14.25" customHeight="1">
      <c r="A2179" s="1"/>
      <c r="B2179" s="3"/>
      <c r="C2179" s="4"/>
      <c r="D2179" s="4"/>
      <c r="E2179" s="4"/>
      <c r="F2179" s="4"/>
      <c r="G2179" s="4"/>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4"/>
      <c r="AH2179" s="4"/>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c r="BI2179" s="4"/>
      <c r="BJ2179" s="4"/>
      <c r="BK2179" s="4"/>
      <c r="BL2179" s="4"/>
      <c r="BM2179" s="4"/>
      <c r="BN2179" s="4"/>
      <c r="BO2179" s="4"/>
      <c r="BP2179" s="4"/>
      <c r="BQ2179" s="4"/>
      <c r="BR2179" s="4"/>
      <c r="BS2179" s="4"/>
      <c r="BT2179" s="4"/>
      <c r="BU2179" s="4"/>
      <c r="BV2179" s="4"/>
      <c r="BW2179" s="4"/>
      <c r="BX2179" s="4"/>
      <c r="BY2179" s="4"/>
      <c r="BZ2179" s="4"/>
      <c r="CA2179" s="4"/>
      <c r="CB2179" s="4"/>
      <c r="CC2179" s="4"/>
      <c r="CD2179" s="4"/>
      <c r="CE2179" s="4"/>
      <c r="CF2179" s="4"/>
      <c r="CG2179" s="4"/>
      <c r="CH2179" s="4"/>
      <c r="CI2179" s="4"/>
      <c r="CJ2179" s="4"/>
      <c r="CK2179" s="4"/>
      <c r="CL2179" s="4"/>
      <c r="CM2179" s="4"/>
    </row>
    <row r="2180" ht="14.25" customHeight="1">
      <c r="A2180" s="1" t="str">
        <f>SWITCH(B2180,"OK",IF(ISBLANK(R2180),IF(ISBLANK(P2180),"Giữ chỗ nhóm","Giữ chỗ"),"OK"),"Chưa làm",IF(P2180&lt;&gt;"","Giữ chỗ",""),0,IF(ISBLANK(R2180),"Thêm",""),"")</f>
        <v/>
      </c>
      <c r="B2180" s="3" t="str">
        <f>IF(Q2180&lt;&gt;"",0,IF(O2180="",IF(N2180="",,"Tự do chọn"),SWITCH(M2180,"KSTN",IF(LEFT(O2180,1)="A","OK","Sai lớp"),"CQ",IF(LEFT(O2180,1)="B","OK","Sai lớp"),"SIE",IF(LEFT(O2180,1)="C","OK","Sai lớp"),"VN",IF(LEFT(O2180,1)="D","OK","Sai lớp"),"VN-ICT",IF(LEFT(O2180,1)="D","OK","Sai lớp"),"Sai phân công")))</f>
        <v>Tự do chọn</v>
      </c>
      <c r="C2180" s="4" t="s">
        <v>9400</v>
      </c>
      <c r="D2180" s="4"/>
      <c r="E2180" s="4"/>
      <c r="F2180" s="4"/>
      <c r="G2180" s="4"/>
      <c r="H2180" s="4"/>
      <c r="I2180" s="4"/>
      <c r="J2180" s="4" t="s">
        <v>8631</v>
      </c>
      <c r="K2180" s="4"/>
      <c r="L2180" s="4" t="s">
        <v>9400</v>
      </c>
      <c r="M2180" s="4" t="s">
        <v>101</v>
      </c>
      <c r="N2180" s="4" t="s">
        <v>9</v>
      </c>
      <c r="O2180" s="4"/>
      <c r="P2180" s="4"/>
      <c r="Q2180" s="4"/>
      <c r="R2180" s="4" t="s">
        <v>150</v>
      </c>
      <c r="S2180" s="4" t="s">
        <v>150</v>
      </c>
      <c r="T2180" s="4" t="s">
        <v>150</v>
      </c>
      <c r="U2180" s="4" t="s">
        <v>150</v>
      </c>
      <c r="V2180" s="4" t="s">
        <v>150</v>
      </c>
      <c r="W2180" s="4" t="s">
        <v>150</v>
      </c>
      <c r="X2180" s="4" t="s">
        <v>150</v>
      </c>
      <c r="Y2180" s="4"/>
      <c r="Z2180" s="4"/>
      <c r="AA2180" s="4">
        <v>2219.0</v>
      </c>
      <c r="AB2180" s="4" t="s">
        <v>13</v>
      </c>
      <c r="AC2180" s="4"/>
      <c r="AD2180" s="4"/>
      <c r="AE2180" s="4"/>
      <c r="AF2180" s="4"/>
      <c r="AG2180" s="4"/>
      <c r="AH2180" s="4"/>
      <c r="AI2180" s="4"/>
      <c r="AJ2180" s="4"/>
      <c r="AK2180" s="4"/>
      <c r="AL2180" s="4"/>
      <c r="AM2180" s="4"/>
      <c r="AN2180" s="4"/>
      <c r="AO2180" s="4"/>
      <c r="AP2180" s="4" t="str">
        <f>VLOOKUP(AA2181,[1]Trộn!AA2180:AB5172,2,FALSE)</f>
        <v>#ERROR!</v>
      </c>
      <c r="AQ2180" s="4"/>
      <c r="AR2180" s="4"/>
      <c r="AS2180" s="4"/>
      <c r="AT2180" s="4"/>
      <c r="AU2180" s="4"/>
      <c r="AV2180" s="4"/>
      <c r="AW2180" s="4"/>
      <c r="AX2180" s="4"/>
      <c r="AY2180" s="4"/>
      <c r="AZ2180" s="4"/>
      <c r="BA2180" s="4"/>
      <c r="BB2180" s="4"/>
      <c r="BC2180" s="4"/>
      <c r="BD2180" s="4"/>
      <c r="BE2180" s="4"/>
      <c r="BF2180" s="4"/>
      <c r="BG2180" s="4"/>
      <c r="BH2180" s="4"/>
      <c r="BI2180" s="4"/>
      <c r="BJ2180" s="4"/>
      <c r="BK2180" s="4"/>
      <c r="BL2180" s="4"/>
      <c r="BM2180" s="4"/>
      <c r="BN2180" s="4"/>
      <c r="BO2180" s="4"/>
      <c r="BP2180" s="4"/>
      <c r="BQ2180" s="4"/>
      <c r="BR2180" s="4"/>
      <c r="BS2180" s="4"/>
      <c r="BT2180" s="4"/>
      <c r="BU2180" s="4"/>
      <c r="BV2180" s="4"/>
      <c r="BW2180" s="4"/>
      <c r="BX2180" s="4"/>
      <c r="BY2180" s="4"/>
      <c r="BZ2180" s="4"/>
      <c r="CA2180" s="4"/>
      <c r="CB2180" s="4"/>
      <c r="CC2180" s="4"/>
      <c r="CD2180" s="4"/>
      <c r="CE2180" s="4"/>
      <c r="CF2180" s="4"/>
      <c r="CG2180" s="4"/>
      <c r="CH2180" s="4"/>
      <c r="CI2180" s="4"/>
      <c r="CJ2180" s="4"/>
      <c r="CK2180" s="4"/>
      <c r="CL2180" s="4"/>
      <c r="CM2180" s="4"/>
    </row>
    <row r="2181" ht="14.25" customHeight="1">
      <c r="A2181" s="1"/>
      <c r="B2181" s="3"/>
      <c r="C2181" s="4"/>
      <c r="D2181" s="4"/>
      <c r="E2181" s="4"/>
      <c r="F2181" s="4"/>
      <c r="G2181" s="4"/>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4"/>
      <c r="AH2181" s="4"/>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c r="BI2181" s="4"/>
      <c r="BJ2181" s="4"/>
      <c r="BK2181" s="4"/>
      <c r="BL2181" s="4"/>
      <c r="BM2181" s="4"/>
      <c r="BN2181" s="4"/>
      <c r="BO2181" s="4"/>
      <c r="BP2181" s="4"/>
      <c r="BQ2181" s="4"/>
      <c r="BR2181" s="4"/>
      <c r="BS2181" s="4"/>
      <c r="BT2181" s="4"/>
      <c r="BU2181" s="4"/>
      <c r="BV2181" s="4"/>
      <c r="BW2181" s="4"/>
      <c r="BX2181" s="4"/>
      <c r="BY2181" s="4"/>
      <c r="BZ2181" s="4"/>
      <c r="CA2181" s="4"/>
      <c r="CB2181" s="4"/>
      <c r="CC2181" s="4"/>
      <c r="CD2181" s="4"/>
      <c r="CE2181" s="4"/>
      <c r="CF2181" s="4"/>
      <c r="CG2181" s="4"/>
      <c r="CH2181" s="4"/>
      <c r="CI2181" s="4"/>
      <c r="CJ2181" s="4"/>
      <c r="CK2181" s="4"/>
      <c r="CL2181" s="4"/>
      <c r="CM2181" s="4"/>
    </row>
    <row r="2182" ht="14.25" customHeight="1">
      <c r="A2182" s="1" t="str">
        <f>SWITCH(B2182,"OK",IF(ISBLANK(R2182),IF(ISBLANK(P2182),"Giữ chỗ nhóm","Giữ chỗ"),"OK"),"Chưa làm",IF(P2182&lt;&gt;"","Giữ chỗ",""),0,IF(ISBLANK(R2182),"Thêm",""),"")</f>
        <v/>
      </c>
      <c r="B2182" s="3" t="str">
        <f>IF(Q2182&lt;&gt;"",0,IF(O2182="",IF(N2182="",,"Tự do chọn"),SWITCH(M2182,"KSTN",IF(LEFT(O2182,1)="A","OK","Sai lớp"),"CQ",IF(LEFT(O2182,1)="B","OK","Sai lớp"),"SIE",IF(LEFT(O2182,1)="C","OK","Sai lớp"),"VN",IF(LEFT(O2182,1)="D","OK","Sai lớp"),"VN-ICT",IF(LEFT(O2182,1)="D","OK","Sai lớp"),"Sai phân công")))</f>
        <v>Tự do chọn</v>
      </c>
      <c r="C2182" s="4" t="s">
        <v>9403</v>
      </c>
      <c r="D2182" s="4"/>
      <c r="E2182" s="4"/>
      <c r="F2182" s="4"/>
      <c r="G2182" s="4"/>
      <c r="H2182" s="4"/>
      <c r="I2182" s="4"/>
      <c r="J2182" s="4" t="s">
        <v>8631</v>
      </c>
      <c r="K2182" s="4"/>
      <c r="L2182" s="4" t="s">
        <v>9403</v>
      </c>
      <c r="M2182" s="4" t="s">
        <v>101</v>
      </c>
      <c r="N2182" s="4" t="s">
        <v>9</v>
      </c>
      <c r="O2182" s="4"/>
      <c r="P2182" s="4"/>
      <c r="Q2182" s="4"/>
      <c r="R2182" s="4" t="s">
        <v>150</v>
      </c>
      <c r="S2182" s="4" t="s">
        <v>150</v>
      </c>
      <c r="T2182" s="4" t="s">
        <v>150</v>
      </c>
      <c r="U2182" s="4" t="s">
        <v>150</v>
      </c>
      <c r="V2182" s="4" t="s">
        <v>150</v>
      </c>
      <c r="W2182" s="4" t="s">
        <v>150</v>
      </c>
      <c r="X2182" s="4" t="s">
        <v>150</v>
      </c>
      <c r="Y2182" s="4"/>
      <c r="Z2182" s="4"/>
      <c r="AA2182" s="4">
        <v>2221.0</v>
      </c>
      <c r="AB2182" s="4" t="s">
        <v>13</v>
      </c>
      <c r="AC2182" s="4"/>
      <c r="AD2182" s="4"/>
      <c r="AE2182" s="4"/>
      <c r="AF2182" s="4"/>
      <c r="AG2182" s="4"/>
      <c r="AH2182" s="4"/>
      <c r="AI2182" s="4"/>
      <c r="AJ2182" s="4"/>
      <c r="AK2182" s="4"/>
      <c r="AL2182" s="4"/>
      <c r="AM2182" s="4"/>
      <c r="AN2182" s="4"/>
      <c r="AO2182" s="4"/>
      <c r="AP2182" s="4" t="str">
        <f>VLOOKUP(AA2183,[1]Trộn!AA2182:AB5174,2,FALSE)</f>
        <v>#ERROR!</v>
      </c>
      <c r="AQ2182" s="4"/>
      <c r="AR2182" s="4"/>
      <c r="AS2182" s="4"/>
      <c r="AT2182" s="4"/>
      <c r="AU2182" s="4"/>
      <c r="AV2182" s="4"/>
      <c r="AW2182" s="4"/>
      <c r="AX2182" s="4"/>
      <c r="AY2182" s="4"/>
      <c r="AZ2182" s="4"/>
      <c r="BA2182" s="4"/>
      <c r="BB2182" s="4"/>
      <c r="BC2182" s="4"/>
      <c r="BD2182" s="4"/>
      <c r="BE2182" s="4"/>
      <c r="BF2182" s="4"/>
      <c r="BG2182" s="4"/>
      <c r="BH2182" s="4"/>
      <c r="BI2182" s="4"/>
      <c r="BJ2182" s="4"/>
      <c r="BK2182" s="4"/>
      <c r="BL2182" s="4"/>
      <c r="BM2182" s="4"/>
      <c r="BN2182" s="4"/>
      <c r="BO2182" s="4"/>
      <c r="BP2182" s="4"/>
      <c r="BQ2182" s="4"/>
      <c r="BR2182" s="4"/>
      <c r="BS2182" s="4"/>
      <c r="BT2182" s="4"/>
      <c r="BU2182" s="4"/>
      <c r="BV2182" s="4"/>
      <c r="BW2182" s="4"/>
      <c r="BX2182" s="4"/>
      <c r="BY2182" s="4"/>
      <c r="BZ2182" s="4"/>
      <c r="CA2182" s="4"/>
      <c r="CB2182" s="4"/>
      <c r="CC2182" s="4"/>
      <c r="CD2182" s="4"/>
      <c r="CE2182" s="4"/>
      <c r="CF2182" s="4"/>
      <c r="CG2182" s="4"/>
      <c r="CH2182" s="4"/>
      <c r="CI2182" s="4"/>
      <c r="CJ2182" s="4"/>
      <c r="CK2182" s="4"/>
      <c r="CL2182" s="4"/>
      <c r="CM2182" s="4"/>
    </row>
    <row r="2183" ht="14.25" customHeight="1">
      <c r="A2183" s="1"/>
      <c r="B2183" s="3"/>
      <c r="C2183" s="4"/>
      <c r="D2183" s="4"/>
      <c r="E2183" s="4"/>
      <c r="F2183" s="4"/>
      <c r="G2183" s="4"/>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4"/>
      <c r="AH2183" s="4"/>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4"/>
      <c r="BH2183" s="4"/>
      <c r="BI2183" s="4"/>
      <c r="BJ2183" s="4"/>
      <c r="BK2183" s="4"/>
      <c r="BL2183" s="4"/>
      <c r="BM2183" s="4"/>
      <c r="BN2183" s="4"/>
      <c r="BO2183" s="4"/>
      <c r="BP2183" s="4"/>
      <c r="BQ2183" s="4"/>
      <c r="BR2183" s="4"/>
      <c r="BS2183" s="4"/>
      <c r="BT2183" s="4"/>
      <c r="BU2183" s="4"/>
      <c r="BV2183" s="4"/>
      <c r="BW2183" s="4"/>
      <c r="BX2183" s="4"/>
      <c r="BY2183" s="4"/>
      <c r="BZ2183" s="4"/>
      <c r="CA2183" s="4"/>
      <c r="CB2183" s="4"/>
      <c r="CC2183" s="4"/>
      <c r="CD2183" s="4"/>
      <c r="CE2183" s="4"/>
      <c r="CF2183" s="4"/>
      <c r="CG2183" s="4"/>
      <c r="CH2183" s="4"/>
      <c r="CI2183" s="4"/>
      <c r="CJ2183" s="4"/>
      <c r="CK2183" s="4"/>
      <c r="CL2183" s="4"/>
      <c r="CM2183" s="4"/>
    </row>
    <row r="2184" ht="14.25" customHeight="1">
      <c r="A2184" s="1" t="str">
        <f t="shared" ref="A2184:A2185" si="392">SWITCH(B2184,"OK",IF(ISBLANK(R2184),IF(ISBLANK(P2184),"Giữ chỗ nhóm","Giữ chỗ"),"OK"),"Chưa làm",IF(P2184&lt;&gt;"","Giữ chỗ",""),0,IF(ISBLANK(R2184),"Thêm",""),"")</f>
        <v/>
      </c>
      <c r="B2184" s="3">
        <f t="shared" ref="B2184:B2185" si="393">IF(Q2184&lt;&gt;"",0,IF(O2184="",IF(N2184="",,"Tự do chọn"),SWITCH(M2184,"KSTN",IF(LEFT(O2184,1)="A","OK","Sai lớp"),"CQ",IF(LEFT(O2184,1)="B","OK","Sai lớp"),"SIE",IF(LEFT(O2184,1)="C","OK","Sai lớp"),"VN",IF(LEFT(O2184,1)="D","OK","Sai lớp"),"VN-ICT",IF(LEFT(O2184,1)="D","OK","Sai lớp"),"Sai phân công")))</f>
        <v>0</v>
      </c>
      <c r="C2184" s="4" t="s">
        <v>9403</v>
      </c>
      <c r="D2184" s="4"/>
      <c r="E2184" s="4"/>
      <c r="F2184" s="4"/>
      <c r="G2184" s="4"/>
      <c r="H2184" s="4"/>
      <c r="I2184" s="4"/>
      <c r="J2184" s="4"/>
      <c r="K2184" s="4"/>
      <c r="L2184" s="4" t="s">
        <v>9403</v>
      </c>
      <c r="M2184" s="4"/>
      <c r="N2184" s="4"/>
      <c r="O2184" s="4"/>
      <c r="P2184" s="4"/>
      <c r="Q2184" s="4" t="s">
        <v>144</v>
      </c>
      <c r="R2184" s="4" t="s">
        <v>9411</v>
      </c>
      <c r="S2184" s="4" t="s">
        <v>9412</v>
      </c>
      <c r="T2184" s="4" t="s">
        <v>9413</v>
      </c>
      <c r="U2184" s="4" t="s">
        <v>9414</v>
      </c>
      <c r="V2184" s="4" t="s">
        <v>149</v>
      </c>
      <c r="W2184" s="4" t="s">
        <v>150</v>
      </c>
      <c r="X2184" s="4" t="s">
        <v>151</v>
      </c>
      <c r="Y2184" s="4"/>
      <c r="Z2184" s="4" t="s">
        <v>1460</v>
      </c>
      <c r="AA2184" s="4">
        <v>2223.0</v>
      </c>
      <c r="AB2184" s="4" t="s">
        <v>101</v>
      </c>
      <c r="AC2184" s="4"/>
      <c r="AD2184" s="4"/>
      <c r="AE2184" s="4"/>
      <c r="AF2184" s="4"/>
      <c r="AG2184" s="4"/>
      <c r="AH2184" s="4"/>
      <c r="AI2184" s="4"/>
      <c r="AJ2184" s="4"/>
      <c r="AK2184" s="4"/>
      <c r="AL2184" s="4"/>
      <c r="AM2184" s="4"/>
      <c r="AN2184" s="4"/>
      <c r="AO2184" s="4"/>
      <c r="AP2184" s="4" t="str">
        <f>VLOOKUP(AA2185,[1]Trộn!AA2184:AB5176,2,FALSE)</f>
        <v>#ERROR!</v>
      </c>
      <c r="AQ2184" s="4"/>
      <c r="AR2184" s="4"/>
      <c r="AS2184" s="4"/>
      <c r="AT2184" s="4"/>
      <c r="AU2184" s="4"/>
      <c r="AV2184" s="4"/>
      <c r="AW2184" s="4"/>
      <c r="AX2184" s="4"/>
      <c r="AY2184" s="4"/>
      <c r="AZ2184" s="4"/>
      <c r="BA2184" s="4"/>
      <c r="BB2184" s="4"/>
      <c r="BC2184" s="4"/>
      <c r="BD2184" s="4"/>
      <c r="BE2184" s="4"/>
      <c r="BF2184" s="4"/>
      <c r="BG2184" s="4"/>
      <c r="BH2184" s="4"/>
      <c r="BI2184" s="4"/>
      <c r="BJ2184" s="4"/>
      <c r="BK2184" s="4"/>
      <c r="BL2184" s="4"/>
      <c r="BM2184" s="4"/>
      <c r="BN2184" s="4"/>
      <c r="BO2184" s="4"/>
      <c r="BP2184" s="4"/>
      <c r="BQ2184" s="4"/>
      <c r="BR2184" s="4"/>
      <c r="BS2184" s="4"/>
      <c r="BT2184" s="4"/>
      <c r="BU2184" s="4"/>
      <c r="BV2184" s="4"/>
      <c r="BW2184" s="4"/>
      <c r="BX2184" s="4"/>
      <c r="BY2184" s="4"/>
      <c r="BZ2184" s="4"/>
      <c r="CA2184" s="4"/>
      <c r="CB2184" s="4"/>
      <c r="CC2184" s="4"/>
      <c r="CD2184" s="4"/>
      <c r="CE2184" s="4"/>
      <c r="CF2184" s="4"/>
      <c r="CG2184" s="4"/>
      <c r="CH2184" s="4"/>
      <c r="CI2184" s="4"/>
      <c r="CJ2184" s="4"/>
      <c r="CK2184" s="4"/>
      <c r="CL2184" s="4"/>
      <c r="CM2184" s="4"/>
    </row>
    <row r="2185" ht="14.25" customHeight="1">
      <c r="A2185" s="1" t="str">
        <f t="shared" si="392"/>
        <v/>
      </c>
      <c r="B2185" s="3" t="str">
        <f t="shared" si="393"/>
        <v>Tự do chọn</v>
      </c>
      <c r="C2185" s="4" t="s">
        <v>9415</v>
      </c>
      <c r="D2185" s="4"/>
      <c r="E2185" s="4"/>
      <c r="F2185" s="4"/>
      <c r="G2185" s="4"/>
      <c r="H2185" s="4"/>
      <c r="I2185" s="4"/>
      <c r="J2185" s="4" t="s">
        <v>8631</v>
      </c>
      <c r="K2185" s="4"/>
      <c r="L2185" s="4" t="s">
        <v>9415</v>
      </c>
      <c r="M2185" s="4" t="s">
        <v>101</v>
      </c>
      <c r="N2185" s="4" t="s">
        <v>9</v>
      </c>
      <c r="O2185" s="4"/>
      <c r="P2185" s="4"/>
      <c r="Q2185" s="4"/>
      <c r="R2185" s="4" t="s">
        <v>150</v>
      </c>
      <c r="S2185" s="4" t="s">
        <v>150</v>
      </c>
      <c r="T2185" s="4" t="s">
        <v>150</v>
      </c>
      <c r="U2185" s="4" t="s">
        <v>150</v>
      </c>
      <c r="V2185" s="4" t="s">
        <v>150</v>
      </c>
      <c r="W2185" s="4" t="s">
        <v>150</v>
      </c>
      <c r="X2185" s="4" t="s">
        <v>150</v>
      </c>
      <c r="Y2185" s="4"/>
      <c r="Z2185" s="4"/>
      <c r="AA2185" s="4">
        <v>2224.0</v>
      </c>
      <c r="AB2185" s="4" t="s">
        <v>13</v>
      </c>
      <c r="AC2185" s="4"/>
      <c r="AD2185" s="4"/>
      <c r="AE2185" s="4"/>
      <c r="AF2185" s="4"/>
      <c r="AG2185" s="4"/>
      <c r="AH2185" s="4"/>
      <c r="AI2185" s="4"/>
      <c r="AJ2185" s="4"/>
      <c r="AK2185" s="4"/>
      <c r="AL2185" s="4"/>
      <c r="AM2185" s="4"/>
      <c r="AN2185" s="4"/>
      <c r="AO2185" s="4"/>
      <c r="AP2185" s="4" t="str">
        <f>VLOOKUP(AA2186,[1]Trộn!AA2185:AB5177,2,FALSE)</f>
        <v>#ERROR!</v>
      </c>
      <c r="AQ2185" s="4"/>
      <c r="AR2185" s="4"/>
      <c r="AS2185" s="4"/>
      <c r="AT2185" s="4"/>
      <c r="AU2185" s="4"/>
      <c r="AV2185" s="4"/>
      <c r="AW2185" s="4"/>
      <c r="AX2185" s="4"/>
      <c r="AY2185" s="4"/>
      <c r="AZ2185" s="4"/>
      <c r="BA2185" s="4"/>
      <c r="BB2185" s="4"/>
      <c r="BC2185" s="4"/>
      <c r="BD2185" s="4"/>
      <c r="BE2185" s="4"/>
      <c r="BF2185" s="4"/>
      <c r="BG2185" s="4"/>
      <c r="BH2185" s="4"/>
      <c r="BI2185" s="4"/>
      <c r="BJ2185" s="4"/>
      <c r="BK2185" s="4"/>
      <c r="BL2185" s="4"/>
      <c r="BM2185" s="4"/>
      <c r="BN2185" s="4"/>
      <c r="BO2185" s="4"/>
      <c r="BP2185" s="4"/>
      <c r="BQ2185" s="4"/>
      <c r="BR2185" s="4"/>
      <c r="BS2185" s="4"/>
      <c r="BT2185" s="4"/>
      <c r="BU2185" s="4"/>
      <c r="BV2185" s="4"/>
      <c r="BW2185" s="4"/>
      <c r="BX2185" s="4"/>
      <c r="BY2185" s="4"/>
      <c r="BZ2185" s="4"/>
      <c r="CA2185" s="4"/>
      <c r="CB2185" s="4"/>
      <c r="CC2185" s="4"/>
      <c r="CD2185" s="4"/>
      <c r="CE2185" s="4"/>
      <c r="CF2185" s="4"/>
      <c r="CG2185" s="4"/>
      <c r="CH2185" s="4"/>
      <c r="CI2185" s="4"/>
      <c r="CJ2185" s="4"/>
      <c r="CK2185" s="4"/>
      <c r="CL2185" s="4"/>
      <c r="CM2185" s="4"/>
    </row>
    <row r="2186" ht="14.25" customHeight="1">
      <c r="A2186" s="1"/>
      <c r="B2186" s="3"/>
      <c r="C2186" s="4"/>
      <c r="D2186" s="4"/>
      <c r="E2186" s="4"/>
      <c r="F2186" s="4"/>
      <c r="G2186" s="4"/>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4"/>
      <c r="AH2186" s="4"/>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4"/>
      <c r="BH2186" s="4"/>
      <c r="BI2186" s="4"/>
      <c r="BJ2186" s="4"/>
      <c r="BK2186" s="4"/>
      <c r="BL2186" s="4"/>
      <c r="BM2186" s="4"/>
      <c r="BN2186" s="4"/>
      <c r="BO2186" s="4"/>
      <c r="BP2186" s="4"/>
      <c r="BQ2186" s="4"/>
      <c r="BR2186" s="4"/>
      <c r="BS2186" s="4"/>
      <c r="BT2186" s="4"/>
      <c r="BU2186" s="4"/>
      <c r="BV2186" s="4"/>
      <c r="BW2186" s="4"/>
      <c r="BX2186" s="4"/>
      <c r="BY2186" s="4"/>
      <c r="BZ2186" s="4"/>
      <c r="CA2186" s="4"/>
      <c r="CB2186" s="4"/>
      <c r="CC2186" s="4"/>
      <c r="CD2186" s="4"/>
      <c r="CE2186" s="4"/>
      <c r="CF2186" s="4"/>
      <c r="CG2186" s="4"/>
      <c r="CH2186" s="4"/>
      <c r="CI2186" s="4"/>
      <c r="CJ2186" s="4"/>
      <c r="CK2186" s="4"/>
      <c r="CL2186" s="4"/>
      <c r="CM2186" s="4"/>
    </row>
    <row r="2187" ht="14.25" customHeight="1">
      <c r="A2187" s="1" t="str">
        <f t="shared" ref="A2187:A2192" si="394">SWITCH(B2187,"OK",IF(ISBLANK(R2187),IF(ISBLANK(P2187),"Giữ chỗ nhóm","Giữ chỗ"),"OK"),"Chưa làm",IF(P2187&lt;&gt;"","Giữ chỗ",""),0,IF(ISBLANK(R2187),"Thêm",""),"")</f>
        <v/>
      </c>
      <c r="B2187" s="3">
        <f t="shared" ref="B2187:B2192" si="395">IF(Q2187&lt;&gt;"",0,IF(O2187="",IF(N2187="",,"Tự do chọn"),SWITCH(M2187,"KSTN",IF(LEFT(O2187,1)="A","OK","Sai lớp"),"CQ",IF(LEFT(O2187,1)="B","OK","Sai lớp"),"SIE",IF(LEFT(O2187,1)="C","OK","Sai lớp"),"VN",IF(LEFT(O2187,1)="D","OK","Sai lớp"),"VN-ICT",IF(LEFT(O2187,1)="D","OK","Sai lớp"),"Sai phân công")))</f>
        <v>0</v>
      </c>
      <c r="C2187" s="4" t="s">
        <v>9415</v>
      </c>
      <c r="D2187" s="4"/>
      <c r="E2187" s="4"/>
      <c r="F2187" s="4"/>
      <c r="G2187" s="4"/>
      <c r="H2187" s="4"/>
      <c r="I2187" s="4"/>
      <c r="J2187" s="4"/>
      <c r="K2187" s="4"/>
      <c r="L2187" s="4" t="s">
        <v>9415</v>
      </c>
      <c r="M2187" s="4"/>
      <c r="N2187" s="4"/>
      <c r="O2187" s="4"/>
      <c r="P2187" s="4"/>
      <c r="Q2187" s="4" t="s">
        <v>144</v>
      </c>
      <c r="R2187" s="4" t="s">
        <v>9427</v>
      </c>
      <c r="S2187" s="4" t="s">
        <v>9428</v>
      </c>
      <c r="T2187" s="4" t="s">
        <v>9429</v>
      </c>
      <c r="U2187" s="4" t="s">
        <v>9430</v>
      </c>
      <c r="V2187" s="4" t="s">
        <v>9431</v>
      </c>
      <c r="W2187" s="4" t="s">
        <v>150</v>
      </c>
      <c r="X2187" s="4" t="s">
        <v>171</v>
      </c>
      <c r="Y2187" s="4"/>
      <c r="Z2187" s="4" t="s">
        <v>1494</v>
      </c>
      <c r="AA2187" s="4">
        <v>2226.0</v>
      </c>
      <c r="AB2187" s="4" t="s">
        <v>101</v>
      </c>
      <c r="AC2187" s="4"/>
      <c r="AD2187" s="4"/>
      <c r="AE2187" s="4"/>
      <c r="AF2187" s="4"/>
      <c r="AG2187" s="4"/>
      <c r="AH2187" s="4"/>
      <c r="AI2187" s="4"/>
      <c r="AJ2187" s="4"/>
      <c r="AK2187" s="4"/>
      <c r="AL2187" s="4"/>
      <c r="AM2187" s="4"/>
      <c r="AN2187" s="4"/>
      <c r="AO2187" s="4"/>
      <c r="AP2187" s="4" t="str">
        <f>VLOOKUP(AA2188,[1]Trộn!AA2187:AB5179,2,FALSE)</f>
        <v>#ERROR!</v>
      </c>
      <c r="AQ2187" s="4"/>
      <c r="AR2187" s="4"/>
      <c r="AS2187" s="4"/>
      <c r="AT2187" s="4"/>
      <c r="AU2187" s="4"/>
      <c r="AV2187" s="4"/>
      <c r="AW2187" s="4"/>
      <c r="AX2187" s="4"/>
      <c r="AY2187" s="4"/>
      <c r="AZ2187" s="4"/>
      <c r="BA2187" s="4"/>
      <c r="BB2187" s="4"/>
      <c r="BC2187" s="4"/>
      <c r="BD2187" s="4"/>
      <c r="BE2187" s="4"/>
      <c r="BF2187" s="4"/>
      <c r="BG2187" s="4"/>
      <c r="BH2187" s="4"/>
      <c r="BI2187" s="4"/>
      <c r="BJ2187" s="4"/>
      <c r="BK2187" s="4"/>
      <c r="BL2187" s="4"/>
      <c r="BM2187" s="4"/>
      <c r="BN2187" s="4"/>
      <c r="BO2187" s="4"/>
      <c r="BP2187" s="4"/>
      <c r="BQ2187" s="4"/>
      <c r="BR2187" s="4"/>
      <c r="BS2187" s="4"/>
      <c r="BT2187" s="4"/>
      <c r="BU2187" s="4"/>
      <c r="BV2187" s="4"/>
      <c r="BW2187" s="4"/>
      <c r="BX2187" s="4"/>
      <c r="BY2187" s="4"/>
      <c r="BZ2187" s="4"/>
      <c r="CA2187" s="4"/>
      <c r="CB2187" s="4"/>
      <c r="CC2187" s="4"/>
      <c r="CD2187" s="4"/>
      <c r="CE2187" s="4"/>
      <c r="CF2187" s="4"/>
      <c r="CG2187" s="4"/>
      <c r="CH2187" s="4"/>
      <c r="CI2187" s="4"/>
      <c r="CJ2187" s="4"/>
      <c r="CK2187" s="4"/>
      <c r="CL2187" s="4"/>
      <c r="CM2187" s="4"/>
    </row>
    <row r="2188" ht="14.25" customHeight="1">
      <c r="A2188" s="1" t="str">
        <f t="shared" si="394"/>
        <v/>
      </c>
      <c r="B2188" s="3">
        <f t="shared" si="395"/>
        <v>0</v>
      </c>
      <c r="C2188" s="4" t="s">
        <v>9415</v>
      </c>
      <c r="D2188" s="4"/>
      <c r="E2188" s="4"/>
      <c r="F2188" s="4"/>
      <c r="G2188" s="4"/>
      <c r="H2188" s="4"/>
      <c r="I2188" s="4"/>
      <c r="J2188" s="4"/>
      <c r="K2188" s="4"/>
      <c r="L2188" s="4" t="s">
        <v>9415</v>
      </c>
      <c r="M2188" s="4"/>
      <c r="N2188" s="4"/>
      <c r="O2188" s="4"/>
      <c r="P2188" s="4"/>
      <c r="Q2188" s="4" t="s">
        <v>144</v>
      </c>
      <c r="R2188" s="4" t="s">
        <v>9436</v>
      </c>
      <c r="S2188" s="4" t="s">
        <v>9428</v>
      </c>
      <c r="T2188" s="4" t="s">
        <v>9429</v>
      </c>
      <c r="U2188" s="4" t="s">
        <v>9437</v>
      </c>
      <c r="V2188" s="4" t="s">
        <v>9431</v>
      </c>
      <c r="W2188" s="4" t="s">
        <v>150</v>
      </c>
      <c r="X2188" s="4" t="s">
        <v>99</v>
      </c>
      <c r="Y2188" s="4"/>
      <c r="Z2188" s="4" t="s">
        <v>1458</v>
      </c>
      <c r="AA2188" s="4">
        <v>2227.0</v>
      </c>
      <c r="AB2188" s="4" t="s">
        <v>101</v>
      </c>
      <c r="AC2188" s="4"/>
      <c r="AD2188" s="4"/>
      <c r="AE2188" s="4"/>
      <c r="AF2188" s="4"/>
      <c r="AG2188" s="4"/>
      <c r="AH2188" s="4"/>
      <c r="AI2188" s="4"/>
      <c r="AJ2188" s="4"/>
      <c r="AK2188" s="4"/>
      <c r="AL2188" s="4"/>
      <c r="AM2188" s="4"/>
      <c r="AN2188" s="4"/>
      <c r="AO2188" s="4"/>
      <c r="AP2188" s="4" t="str">
        <f>VLOOKUP(AA2189,[1]Trộn!AA2188:AB5180,2,FALSE)</f>
        <v>#ERROR!</v>
      </c>
      <c r="AQ2188" s="4"/>
      <c r="AR2188" s="4"/>
      <c r="AS2188" s="4"/>
      <c r="AT2188" s="4"/>
      <c r="AU2188" s="4"/>
      <c r="AV2188" s="4"/>
      <c r="AW2188" s="4"/>
      <c r="AX2188" s="4"/>
      <c r="AY2188" s="4"/>
      <c r="AZ2188" s="4"/>
      <c r="BA2188" s="4"/>
      <c r="BB2188" s="4"/>
      <c r="BC2188" s="4"/>
      <c r="BD2188" s="4"/>
      <c r="BE2188" s="4"/>
      <c r="BF2188" s="4"/>
      <c r="BG2188" s="4"/>
      <c r="BH2188" s="4"/>
      <c r="BI2188" s="4"/>
      <c r="BJ2188" s="4"/>
      <c r="BK2188" s="4"/>
      <c r="BL2188" s="4"/>
      <c r="BM2188" s="4"/>
      <c r="BN2188" s="4"/>
      <c r="BO2188" s="4"/>
      <c r="BP2188" s="4"/>
      <c r="BQ2188" s="4"/>
      <c r="BR2188" s="4"/>
      <c r="BS2188" s="4"/>
      <c r="BT2188" s="4"/>
      <c r="BU2188" s="4"/>
      <c r="BV2188" s="4"/>
      <c r="BW2188" s="4"/>
      <c r="BX2188" s="4"/>
      <c r="BY2188" s="4"/>
      <c r="BZ2188" s="4"/>
      <c r="CA2188" s="4"/>
      <c r="CB2188" s="4"/>
      <c r="CC2188" s="4"/>
      <c r="CD2188" s="4"/>
      <c r="CE2188" s="4"/>
      <c r="CF2188" s="4"/>
      <c r="CG2188" s="4"/>
      <c r="CH2188" s="4"/>
      <c r="CI2188" s="4"/>
      <c r="CJ2188" s="4"/>
      <c r="CK2188" s="4"/>
      <c r="CL2188" s="4"/>
      <c r="CM2188" s="4"/>
    </row>
    <row r="2189" ht="14.25" customHeight="1">
      <c r="A2189" s="1" t="str">
        <f t="shared" si="394"/>
        <v/>
      </c>
      <c r="B2189" s="3">
        <f t="shared" si="395"/>
        <v>0</v>
      </c>
      <c r="C2189" s="4" t="s">
        <v>9415</v>
      </c>
      <c r="D2189" s="4"/>
      <c r="E2189" s="4"/>
      <c r="F2189" s="4"/>
      <c r="G2189" s="4"/>
      <c r="H2189" s="4"/>
      <c r="I2189" s="4"/>
      <c r="J2189" s="4"/>
      <c r="K2189" s="4"/>
      <c r="L2189" s="4" t="s">
        <v>9415</v>
      </c>
      <c r="M2189" s="4"/>
      <c r="N2189" s="4"/>
      <c r="O2189" s="4"/>
      <c r="P2189" s="4"/>
      <c r="Q2189" s="4" t="s">
        <v>144</v>
      </c>
      <c r="R2189" s="4" t="s">
        <v>9444</v>
      </c>
      <c r="S2189" s="4" t="s">
        <v>9445</v>
      </c>
      <c r="T2189" s="4" t="s">
        <v>9446</v>
      </c>
      <c r="U2189" s="4" t="s">
        <v>9447</v>
      </c>
      <c r="V2189" s="4" t="s">
        <v>9448</v>
      </c>
      <c r="W2189" s="4" t="s">
        <v>150</v>
      </c>
      <c r="X2189" s="4" t="s">
        <v>171</v>
      </c>
      <c r="Y2189" s="4"/>
      <c r="Z2189" s="4" t="s">
        <v>2940</v>
      </c>
      <c r="AA2189" s="4">
        <v>2228.0</v>
      </c>
      <c r="AB2189" s="4" t="s">
        <v>101</v>
      </c>
      <c r="AC2189" s="4"/>
      <c r="AD2189" s="4"/>
      <c r="AE2189" s="4"/>
      <c r="AF2189" s="4"/>
      <c r="AG2189" s="4"/>
      <c r="AH2189" s="4"/>
      <c r="AI2189" s="4"/>
      <c r="AJ2189" s="4"/>
      <c r="AK2189" s="4"/>
      <c r="AL2189" s="4"/>
      <c r="AM2189" s="4"/>
      <c r="AN2189" s="4"/>
      <c r="AO2189" s="4"/>
      <c r="AP2189" s="4" t="str">
        <f>VLOOKUP(AA2190,[1]Trộn!AA2189:AB5181,2,FALSE)</f>
        <v>#ERROR!</v>
      </c>
      <c r="AQ2189" s="4"/>
      <c r="AR2189" s="4"/>
      <c r="AS2189" s="4"/>
      <c r="AT2189" s="4"/>
      <c r="AU2189" s="4"/>
      <c r="AV2189" s="4"/>
      <c r="AW2189" s="4"/>
      <c r="AX2189" s="4"/>
      <c r="AY2189" s="4"/>
      <c r="AZ2189" s="4"/>
      <c r="BA2189" s="4"/>
      <c r="BB2189" s="4"/>
      <c r="BC2189" s="4"/>
      <c r="BD2189" s="4"/>
      <c r="BE2189" s="4"/>
      <c r="BF2189" s="4"/>
      <c r="BG2189" s="4"/>
      <c r="BH2189" s="4"/>
      <c r="BI2189" s="4"/>
      <c r="BJ2189" s="4"/>
      <c r="BK2189" s="4"/>
      <c r="BL2189" s="4"/>
      <c r="BM2189" s="4"/>
      <c r="BN2189" s="4"/>
      <c r="BO2189" s="4"/>
      <c r="BP2189" s="4"/>
      <c r="BQ2189" s="4"/>
      <c r="BR2189" s="4"/>
      <c r="BS2189" s="4"/>
      <c r="BT2189" s="4"/>
      <c r="BU2189" s="4"/>
      <c r="BV2189" s="4"/>
      <c r="BW2189" s="4"/>
      <c r="BX2189" s="4"/>
      <c r="BY2189" s="4"/>
      <c r="BZ2189" s="4"/>
      <c r="CA2189" s="4"/>
      <c r="CB2189" s="4"/>
      <c r="CC2189" s="4"/>
      <c r="CD2189" s="4"/>
      <c r="CE2189" s="4"/>
      <c r="CF2189" s="4"/>
      <c r="CG2189" s="4"/>
      <c r="CH2189" s="4"/>
      <c r="CI2189" s="4"/>
      <c r="CJ2189" s="4"/>
      <c r="CK2189" s="4"/>
      <c r="CL2189" s="4"/>
      <c r="CM2189" s="4"/>
    </row>
    <row r="2190" ht="14.25" customHeight="1">
      <c r="A2190" s="1" t="str">
        <f t="shared" si="394"/>
        <v/>
      </c>
      <c r="B2190" s="3">
        <f t="shared" si="395"/>
        <v>0</v>
      </c>
      <c r="C2190" s="4" t="s">
        <v>9415</v>
      </c>
      <c r="D2190" s="4"/>
      <c r="E2190" s="4"/>
      <c r="F2190" s="4"/>
      <c r="G2190" s="4"/>
      <c r="H2190" s="4"/>
      <c r="I2190" s="4"/>
      <c r="J2190" s="4"/>
      <c r="K2190" s="4"/>
      <c r="L2190" s="4" t="s">
        <v>9415</v>
      </c>
      <c r="M2190" s="4"/>
      <c r="N2190" s="4"/>
      <c r="O2190" s="4"/>
      <c r="P2190" s="4"/>
      <c r="Q2190" s="4" t="s">
        <v>144</v>
      </c>
      <c r="R2190" s="4" t="s">
        <v>9457</v>
      </c>
      <c r="S2190" s="4" t="s">
        <v>9445</v>
      </c>
      <c r="T2190" s="4" t="s">
        <v>9446</v>
      </c>
      <c r="U2190" s="4" t="s">
        <v>9447</v>
      </c>
      <c r="V2190" s="4" t="s">
        <v>9448</v>
      </c>
      <c r="W2190" s="4" t="s">
        <v>150</v>
      </c>
      <c r="X2190" s="4" t="s">
        <v>410</v>
      </c>
      <c r="Y2190" s="4"/>
      <c r="Z2190" s="4" t="s">
        <v>5943</v>
      </c>
      <c r="AA2190" s="4">
        <v>2229.0</v>
      </c>
      <c r="AB2190" s="4" t="s">
        <v>101</v>
      </c>
      <c r="AC2190" s="4"/>
      <c r="AD2190" s="4"/>
      <c r="AE2190" s="4"/>
      <c r="AF2190" s="4"/>
      <c r="AG2190" s="4"/>
      <c r="AH2190" s="4"/>
      <c r="AI2190" s="4"/>
      <c r="AJ2190" s="4"/>
      <c r="AK2190" s="4"/>
      <c r="AL2190" s="4"/>
      <c r="AM2190" s="4"/>
      <c r="AN2190" s="4"/>
      <c r="AO2190" s="4"/>
      <c r="AP2190" s="4" t="str">
        <f>VLOOKUP(AA2191,[1]Trộn!AA2190:AB5182,2,FALSE)</f>
        <v>#ERROR!</v>
      </c>
      <c r="AQ2190" s="4"/>
      <c r="AR2190" s="4"/>
      <c r="AS2190" s="4"/>
      <c r="AT2190" s="4"/>
      <c r="AU2190" s="4"/>
      <c r="AV2190" s="4"/>
      <c r="AW2190" s="4"/>
      <c r="AX2190" s="4"/>
      <c r="AY2190" s="4"/>
      <c r="AZ2190" s="4"/>
      <c r="BA2190" s="4"/>
      <c r="BB2190" s="4"/>
      <c r="BC2190" s="4"/>
      <c r="BD2190" s="4"/>
      <c r="BE2190" s="4"/>
      <c r="BF2190" s="4"/>
      <c r="BG2190" s="4"/>
      <c r="BH2190" s="4"/>
      <c r="BI2190" s="4"/>
      <c r="BJ2190" s="4"/>
      <c r="BK2190" s="4"/>
      <c r="BL2190" s="4"/>
      <c r="BM2190" s="4"/>
      <c r="BN2190" s="4"/>
      <c r="BO2190" s="4"/>
      <c r="BP2190" s="4"/>
      <c r="BQ2190" s="4"/>
      <c r="BR2190" s="4"/>
      <c r="BS2190" s="4"/>
      <c r="BT2190" s="4"/>
      <c r="BU2190" s="4"/>
      <c r="BV2190" s="4"/>
      <c r="BW2190" s="4"/>
      <c r="BX2190" s="4"/>
      <c r="BY2190" s="4"/>
      <c r="BZ2190" s="4"/>
      <c r="CA2190" s="4"/>
      <c r="CB2190" s="4"/>
      <c r="CC2190" s="4"/>
      <c r="CD2190" s="4"/>
      <c r="CE2190" s="4"/>
      <c r="CF2190" s="4"/>
      <c r="CG2190" s="4"/>
      <c r="CH2190" s="4"/>
      <c r="CI2190" s="4"/>
      <c r="CJ2190" s="4"/>
      <c r="CK2190" s="4"/>
      <c r="CL2190" s="4"/>
      <c r="CM2190" s="4"/>
    </row>
    <row r="2191" ht="14.25" customHeight="1">
      <c r="A2191" s="1" t="str">
        <f t="shared" si="394"/>
        <v/>
      </c>
      <c r="B2191" s="3">
        <f t="shared" si="395"/>
        <v>0</v>
      </c>
      <c r="C2191" s="4" t="s">
        <v>9415</v>
      </c>
      <c r="D2191" s="4"/>
      <c r="E2191" s="4"/>
      <c r="F2191" s="4"/>
      <c r="G2191" s="4"/>
      <c r="H2191" s="4"/>
      <c r="I2191" s="4"/>
      <c r="J2191" s="4"/>
      <c r="K2191" s="4"/>
      <c r="L2191" s="4" t="s">
        <v>9415</v>
      </c>
      <c r="M2191" s="4"/>
      <c r="N2191" s="4"/>
      <c r="O2191" s="4"/>
      <c r="P2191" s="4"/>
      <c r="Q2191" s="4" t="s">
        <v>144</v>
      </c>
      <c r="R2191" s="4" t="s">
        <v>9459</v>
      </c>
      <c r="S2191" s="4" t="s">
        <v>9460</v>
      </c>
      <c r="T2191" s="4" t="s">
        <v>9461</v>
      </c>
      <c r="U2191" s="4" t="s">
        <v>9462</v>
      </c>
      <c r="V2191" s="4" t="s">
        <v>7965</v>
      </c>
      <c r="W2191" s="4" t="s">
        <v>150</v>
      </c>
      <c r="X2191" s="4" t="s">
        <v>171</v>
      </c>
      <c r="Y2191" s="4"/>
      <c r="Z2191" s="4" t="s">
        <v>1642</v>
      </c>
      <c r="AA2191" s="4">
        <v>2230.0</v>
      </c>
      <c r="AB2191" s="4" t="s">
        <v>101</v>
      </c>
      <c r="AC2191" s="4"/>
      <c r="AD2191" s="4"/>
      <c r="AE2191" s="4"/>
      <c r="AF2191" s="4"/>
      <c r="AG2191" s="4"/>
      <c r="AH2191" s="4"/>
      <c r="AI2191" s="4"/>
      <c r="AJ2191" s="4"/>
      <c r="AK2191" s="4"/>
      <c r="AL2191" s="4"/>
      <c r="AM2191" s="4"/>
      <c r="AN2191" s="4"/>
      <c r="AO2191" s="4"/>
      <c r="AP2191" s="4" t="str">
        <f>VLOOKUP(AA2192,[1]Trộn!AA2191:AB5183,2,FALSE)</f>
        <v>#ERROR!</v>
      </c>
      <c r="AQ2191" s="4"/>
      <c r="AR2191" s="4"/>
      <c r="AS2191" s="4"/>
      <c r="AT2191" s="4"/>
      <c r="AU2191" s="4"/>
      <c r="AV2191" s="4"/>
      <c r="AW2191" s="4"/>
      <c r="AX2191" s="4"/>
      <c r="AY2191" s="4"/>
      <c r="AZ2191" s="4"/>
      <c r="BA2191" s="4"/>
      <c r="BB2191" s="4"/>
      <c r="BC2191" s="4"/>
      <c r="BD2191" s="4"/>
      <c r="BE2191" s="4"/>
      <c r="BF2191" s="4"/>
      <c r="BG2191" s="4"/>
      <c r="BH2191" s="4"/>
      <c r="BI2191" s="4"/>
      <c r="BJ2191" s="4"/>
      <c r="BK2191" s="4"/>
      <c r="BL2191" s="4"/>
      <c r="BM2191" s="4"/>
      <c r="BN2191" s="4"/>
      <c r="BO2191" s="4"/>
      <c r="BP2191" s="4"/>
      <c r="BQ2191" s="4"/>
      <c r="BR2191" s="4"/>
      <c r="BS2191" s="4"/>
      <c r="BT2191" s="4"/>
      <c r="BU2191" s="4"/>
      <c r="BV2191" s="4"/>
      <c r="BW2191" s="4"/>
      <c r="BX2191" s="4"/>
      <c r="BY2191" s="4"/>
      <c r="BZ2191" s="4"/>
      <c r="CA2191" s="4"/>
      <c r="CB2191" s="4"/>
      <c r="CC2191" s="4"/>
      <c r="CD2191" s="4"/>
      <c r="CE2191" s="4"/>
      <c r="CF2191" s="4"/>
      <c r="CG2191" s="4"/>
      <c r="CH2191" s="4"/>
      <c r="CI2191" s="4"/>
      <c r="CJ2191" s="4"/>
      <c r="CK2191" s="4"/>
      <c r="CL2191" s="4"/>
      <c r="CM2191" s="4"/>
    </row>
    <row r="2192" ht="14.25" customHeight="1">
      <c r="A2192" s="1" t="str">
        <f t="shared" si="394"/>
        <v/>
      </c>
      <c r="B2192" s="3" t="str">
        <f t="shared" si="395"/>
        <v>Tự do chọn</v>
      </c>
      <c r="C2192" s="4" t="s">
        <v>9469</v>
      </c>
      <c r="D2192" s="4"/>
      <c r="E2192" s="4"/>
      <c r="F2192" s="4"/>
      <c r="G2192" s="4"/>
      <c r="H2192" s="4"/>
      <c r="I2192" s="4"/>
      <c r="J2192" s="4" t="s">
        <v>8631</v>
      </c>
      <c r="K2192" s="4"/>
      <c r="L2192" s="4" t="s">
        <v>9469</v>
      </c>
      <c r="M2192" s="4" t="s">
        <v>101</v>
      </c>
      <c r="N2192" s="4" t="s">
        <v>9</v>
      </c>
      <c r="O2192" s="4"/>
      <c r="P2192" s="4"/>
      <c r="Q2192" s="4"/>
      <c r="R2192" s="4" t="s">
        <v>150</v>
      </c>
      <c r="S2192" s="4" t="s">
        <v>150</v>
      </c>
      <c r="T2192" s="4" t="s">
        <v>150</v>
      </c>
      <c r="U2192" s="4" t="s">
        <v>150</v>
      </c>
      <c r="V2192" s="4" t="s">
        <v>150</v>
      </c>
      <c r="W2192" s="4" t="s">
        <v>150</v>
      </c>
      <c r="X2192" s="4" t="s">
        <v>150</v>
      </c>
      <c r="Y2192" s="4"/>
      <c r="Z2192" s="4"/>
      <c r="AA2192" s="4">
        <v>2231.0</v>
      </c>
      <c r="AB2192" s="4" t="s">
        <v>13</v>
      </c>
      <c r="AC2192" s="4"/>
      <c r="AD2192" s="4"/>
      <c r="AE2192" s="4"/>
      <c r="AF2192" s="4"/>
      <c r="AG2192" s="4"/>
      <c r="AH2192" s="4"/>
      <c r="AI2192" s="4"/>
      <c r="AJ2192" s="4"/>
      <c r="AK2192" s="4"/>
      <c r="AL2192" s="4"/>
      <c r="AM2192" s="4"/>
      <c r="AN2192" s="4"/>
      <c r="AO2192" s="4"/>
      <c r="AP2192" s="4" t="str">
        <f>VLOOKUP(AA2193,[1]Trộn!AA2192:AB5184,2,FALSE)</f>
        <v>#ERROR!</v>
      </c>
      <c r="AQ2192" s="4"/>
      <c r="AR2192" s="4"/>
      <c r="AS2192" s="4"/>
      <c r="AT2192" s="4"/>
      <c r="AU2192" s="4"/>
      <c r="AV2192" s="4"/>
      <c r="AW2192" s="4"/>
      <c r="AX2192" s="4"/>
      <c r="AY2192" s="4"/>
      <c r="AZ2192" s="4"/>
      <c r="BA2192" s="4"/>
      <c r="BB2192" s="4"/>
      <c r="BC2192" s="4"/>
      <c r="BD2192" s="4"/>
      <c r="BE2192" s="4"/>
      <c r="BF2192" s="4"/>
      <c r="BG2192" s="4"/>
      <c r="BH2192" s="4"/>
      <c r="BI2192" s="4"/>
      <c r="BJ2192" s="4"/>
      <c r="BK2192" s="4"/>
      <c r="BL2192" s="4"/>
      <c r="BM2192" s="4"/>
      <c r="BN2192" s="4"/>
      <c r="BO2192" s="4"/>
      <c r="BP2192" s="4"/>
      <c r="BQ2192" s="4"/>
      <c r="BR2192" s="4"/>
      <c r="BS2192" s="4"/>
      <c r="BT2192" s="4"/>
      <c r="BU2192" s="4"/>
      <c r="BV2192" s="4"/>
      <c r="BW2192" s="4"/>
      <c r="BX2192" s="4"/>
      <c r="BY2192" s="4"/>
      <c r="BZ2192" s="4"/>
      <c r="CA2192" s="4"/>
      <c r="CB2192" s="4"/>
      <c r="CC2192" s="4"/>
      <c r="CD2192" s="4"/>
      <c r="CE2192" s="4"/>
      <c r="CF2192" s="4"/>
      <c r="CG2192" s="4"/>
      <c r="CH2192" s="4"/>
      <c r="CI2192" s="4"/>
      <c r="CJ2192" s="4"/>
      <c r="CK2192" s="4"/>
      <c r="CL2192" s="4"/>
      <c r="CM2192" s="4"/>
    </row>
    <row r="2193" ht="14.25" customHeight="1">
      <c r="A2193" s="1"/>
      <c r="B2193" s="3"/>
      <c r="C2193" s="4"/>
      <c r="D2193" s="4"/>
      <c r="E2193" s="4"/>
      <c r="F2193" s="4"/>
      <c r="G2193" s="4"/>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4"/>
      <c r="AH2193" s="4"/>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c r="BI2193" s="4"/>
      <c r="BJ2193" s="4"/>
      <c r="BK2193" s="4"/>
      <c r="BL2193" s="4"/>
      <c r="BM2193" s="4"/>
      <c r="BN2193" s="4"/>
      <c r="BO2193" s="4"/>
      <c r="BP2193" s="4"/>
      <c r="BQ2193" s="4"/>
      <c r="BR2193" s="4"/>
      <c r="BS2193" s="4"/>
      <c r="BT2193" s="4"/>
      <c r="BU2193" s="4"/>
      <c r="BV2193" s="4"/>
      <c r="BW2193" s="4"/>
      <c r="BX2193" s="4"/>
      <c r="BY2193" s="4"/>
      <c r="BZ2193" s="4"/>
      <c r="CA2193" s="4"/>
      <c r="CB2193" s="4"/>
      <c r="CC2193" s="4"/>
      <c r="CD2193" s="4"/>
      <c r="CE2193" s="4"/>
      <c r="CF2193" s="4"/>
      <c r="CG2193" s="4"/>
      <c r="CH2193" s="4"/>
      <c r="CI2193" s="4"/>
      <c r="CJ2193" s="4"/>
      <c r="CK2193" s="4"/>
      <c r="CL2193" s="4"/>
      <c r="CM2193" s="4"/>
    </row>
    <row r="2194" ht="14.25" customHeight="1">
      <c r="A2194" s="1" t="str">
        <f>SWITCH(B2194,"OK",IF(ISBLANK(R2194),IF(ISBLANK(P2194),"Giữ chỗ nhóm","Giữ chỗ"),"OK"),"Chưa làm",IF(P2194&lt;&gt;"","Giữ chỗ",""),0,IF(ISBLANK(R2194),"Thêm",""),"")</f>
        <v/>
      </c>
      <c r="B2194" s="3" t="str">
        <f>IF(Q2194&lt;&gt;"",0,IF(O2194="",IF(N2194="",,"Tự do chọn"),SWITCH(M2194,"KSTN",IF(LEFT(O2194,1)="A","OK","Sai lớp"),"CQ",IF(LEFT(O2194,1)="B","OK","Sai lớp"),"SIE",IF(LEFT(O2194,1)="C","OK","Sai lớp"),"VN",IF(LEFT(O2194,1)="D","OK","Sai lớp"),"VN-ICT",IF(LEFT(O2194,1)="D","OK","Sai lớp"),"Sai phân công")))</f>
        <v>Tự do chọn</v>
      </c>
      <c r="C2194" s="4" t="s">
        <v>9484</v>
      </c>
      <c r="D2194" s="4"/>
      <c r="E2194" s="4"/>
      <c r="F2194" s="4"/>
      <c r="G2194" s="4"/>
      <c r="H2194" s="4"/>
      <c r="I2194" s="4"/>
      <c r="J2194" s="4" t="s">
        <v>8631</v>
      </c>
      <c r="K2194" s="4"/>
      <c r="L2194" s="4" t="s">
        <v>9484</v>
      </c>
      <c r="M2194" s="4" t="s">
        <v>101</v>
      </c>
      <c r="N2194" s="4" t="s">
        <v>9</v>
      </c>
      <c r="O2194" s="4"/>
      <c r="P2194" s="4"/>
      <c r="Q2194" s="4"/>
      <c r="R2194" s="4" t="s">
        <v>150</v>
      </c>
      <c r="S2194" s="4" t="s">
        <v>150</v>
      </c>
      <c r="T2194" s="4" t="s">
        <v>150</v>
      </c>
      <c r="U2194" s="4" t="s">
        <v>150</v>
      </c>
      <c r="V2194" s="4" t="s">
        <v>150</v>
      </c>
      <c r="W2194" s="4" t="s">
        <v>150</v>
      </c>
      <c r="X2194" s="4" t="s">
        <v>150</v>
      </c>
      <c r="Y2194" s="4"/>
      <c r="Z2194" s="4"/>
      <c r="AA2194" s="4">
        <v>2233.0</v>
      </c>
      <c r="AB2194" s="4" t="s">
        <v>13</v>
      </c>
      <c r="AC2194" s="4"/>
      <c r="AD2194" s="4"/>
      <c r="AE2194" s="4"/>
      <c r="AF2194" s="4"/>
      <c r="AG2194" s="4"/>
      <c r="AH2194" s="4"/>
      <c r="AI2194" s="4"/>
      <c r="AJ2194" s="4"/>
      <c r="AK2194" s="4"/>
      <c r="AL2194" s="4"/>
      <c r="AM2194" s="4"/>
      <c r="AN2194" s="4"/>
      <c r="AO2194" s="4"/>
      <c r="AP2194" s="4" t="str">
        <f>VLOOKUP(AA2195,[1]Trộn!AA2194:AB5186,2,FALSE)</f>
        <v>#ERROR!</v>
      </c>
      <c r="AQ2194" s="4"/>
      <c r="AR2194" s="4"/>
      <c r="AS2194" s="4"/>
      <c r="AT2194" s="4"/>
      <c r="AU2194" s="4"/>
      <c r="AV2194" s="4"/>
      <c r="AW2194" s="4"/>
      <c r="AX2194" s="4"/>
      <c r="AY2194" s="4"/>
      <c r="AZ2194" s="4"/>
      <c r="BA2194" s="4"/>
      <c r="BB2194" s="4"/>
      <c r="BC2194" s="4"/>
      <c r="BD2194" s="4"/>
      <c r="BE2194" s="4"/>
      <c r="BF2194" s="4"/>
      <c r="BG2194" s="4"/>
      <c r="BH2194" s="4"/>
      <c r="BI2194" s="4"/>
      <c r="BJ2194" s="4"/>
      <c r="BK2194" s="4"/>
      <c r="BL2194" s="4"/>
      <c r="BM2194" s="4"/>
      <c r="BN2194" s="4"/>
      <c r="BO2194" s="4"/>
      <c r="BP2194" s="4"/>
      <c r="BQ2194" s="4"/>
      <c r="BR2194" s="4"/>
      <c r="BS2194" s="4"/>
      <c r="BT2194" s="4"/>
      <c r="BU2194" s="4"/>
      <c r="BV2194" s="4"/>
      <c r="BW2194" s="4"/>
      <c r="BX2194" s="4"/>
      <c r="BY2194" s="4"/>
      <c r="BZ2194" s="4"/>
      <c r="CA2194" s="4"/>
      <c r="CB2194" s="4"/>
      <c r="CC2194" s="4"/>
      <c r="CD2194" s="4"/>
      <c r="CE2194" s="4"/>
      <c r="CF2194" s="4"/>
      <c r="CG2194" s="4"/>
      <c r="CH2194" s="4"/>
      <c r="CI2194" s="4"/>
      <c r="CJ2194" s="4"/>
      <c r="CK2194" s="4"/>
      <c r="CL2194" s="4"/>
      <c r="CM2194" s="4"/>
    </row>
    <row r="2195" ht="14.25" customHeight="1">
      <c r="A2195" s="1"/>
      <c r="B2195" s="3"/>
      <c r="C2195" s="4"/>
      <c r="D2195" s="4"/>
      <c r="E2195" s="4"/>
      <c r="F2195" s="4"/>
      <c r="G2195" s="4"/>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4"/>
      <c r="BH2195" s="4"/>
      <c r="BI2195" s="4"/>
      <c r="BJ2195" s="4"/>
      <c r="BK2195" s="4"/>
      <c r="BL2195" s="4"/>
      <c r="BM2195" s="4"/>
      <c r="BN2195" s="4"/>
      <c r="BO2195" s="4"/>
      <c r="BP2195" s="4"/>
      <c r="BQ2195" s="4"/>
      <c r="BR2195" s="4"/>
      <c r="BS2195" s="4"/>
      <c r="BT2195" s="4"/>
      <c r="BU2195" s="4"/>
      <c r="BV2195" s="4"/>
      <c r="BW2195" s="4"/>
      <c r="BX2195" s="4"/>
      <c r="BY2195" s="4"/>
      <c r="BZ2195" s="4"/>
      <c r="CA2195" s="4"/>
      <c r="CB2195" s="4"/>
      <c r="CC2195" s="4"/>
      <c r="CD2195" s="4"/>
      <c r="CE2195" s="4"/>
      <c r="CF2195" s="4"/>
      <c r="CG2195" s="4"/>
      <c r="CH2195" s="4"/>
      <c r="CI2195" s="4"/>
      <c r="CJ2195" s="4"/>
      <c r="CK2195" s="4"/>
      <c r="CL2195" s="4"/>
      <c r="CM2195" s="4"/>
    </row>
    <row r="2196" ht="14.25" customHeight="1">
      <c r="A2196" s="1" t="str">
        <f>SWITCH(B2196,"OK",IF(ISBLANK(R2196),IF(ISBLANK(P2196),"Giữ chỗ nhóm","Giữ chỗ"),"OK"),"Chưa làm",IF(P2196&lt;&gt;"","Giữ chỗ",""),0,IF(ISBLANK(R2196),"Thêm",""),"")</f>
        <v/>
      </c>
      <c r="B2196" s="3" t="str">
        <f>IF(Q2196&lt;&gt;"",0,IF(O2196="",IF(N2196="",,"Tự do chọn"),SWITCH(M2196,"KSTN",IF(LEFT(O2196,1)="A","OK","Sai lớp"),"CQ",IF(LEFT(O2196,1)="B","OK","Sai lớp"),"SIE",IF(LEFT(O2196,1)="C","OK","Sai lớp"),"VN",IF(LEFT(O2196,1)="D","OK","Sai lớp"),"VN-ICT",IF(LEFT(O2196,1)="D","OK","Sai lớp"),"Sai phân công")))</f>
        <v>Tự do chọn</v>
      </c>
      <c r="C2196" s="4" t="s">
        <v>2630</v>
      </c>
      <c r="D2196" s="4"/>
      <c r="E2196" s="4"/>
      <c r="F2196" s="4"/>
      <c r="G2196" s="4"/>
      <c r="H2196" s="4"/>
      <c r="I2196" s="4"/>
      <c r="J2196" s="4" t="s">
        <v>8631</v>
      </c>
      <c r="K2196" s="4"/>
      <c r="L2196" s="4" t="s">
        <v>2630</v>
      </c>
      <c r="M2196" s="4" t="s">
        <v>101</v>
      </c>
      <c r="N2196" s="4" t="s">
        <v>9</v>
      </c>
      <c r="O2196" s="4"/>
      <c r="P2196" s="4"/>
      <c r="Q2196" s="4"/>
      <c r="R2196" s="4" t="s">
        <v>150</v>
      </c>
      <c r="S2196" s="4" t="s">
        <v>150</v>
      </c>
      <c r="T2196" s="4" t="s">
        <v>150</v>
      </c>
      <c r="U2196" s="4" t="s">
        <v>150</v>
      </c>
      <c r="V2196" s="4" t="s">
        <v>150</v>
      </c>
      <c r="W2196" s="4" t="s">
        <v>150</v>
      </c>
      <c r="X2196" s="4" t="s">
        <v>150</v>
      </c>
      <c r="Y2196" s="4"/>
      <c r="Z2196" s="4"/>
      <c r="AA2196" s="4">
        <v>2235.0</v>
      </c>
      <c r="AB2196" s="4" t="s">
        <v>13</v>
      </c>
      <c r="AC2196" s="4"/>
      <c r="AD2196" s="4"/>
      <c r="AE2196" s="4"/>
      <c r="AF2196" s="4"/>
      <c r="AG2196" s="4"/>
      <c r="AH2196" s="4"/>
      <c r="AI2196" s="4"/>
      <c r="AJ2196" s="4"/>
      <c r="AK2196" s="4"/>
      <c r="AL2196" s="4"/>
      <c r="AM2196" s="4"/>
      <c r="AN2196" s="4"/>
      <c r="AO2196" s="4"/>
      <c r="AP2196" s="4" t="str">
        <f>VLOOKUP(AA2197,[1]Trộn!AA2196:AB5188,2,FALSE)</f>
        <v>#ERROR!</v>
      </c>
      <c r="AQ2196" s="4"/>
      <c r="AR2196" s="4"/>
      <c r="AS2196" s="4"/>
      <c r="AT2196" s="4"/>
      <c r="AU2196" s="4"/>
      <c r="AV2196" s="4"/>
      <c r="AW2196" s="4"/>
      <c r="AX2196" s="4"/>
      <c r="AY2196" s="4"/>
      <c r="AZ2196" s="4"/>
      <c r="BA2196" s="4"/>
      <c r="BB2196" s="4"/>
      <c r="BC2196" s="4"/>
      <c r="BD2196" s="4"/>
      <c r="BE2196" s="4"/>
      <c r="BF2196" s="4"/>
      <c r="BG2196" s="4"/>
      <c r="BH2196" s="4"/>
      <c r="BI2196" s="4"/>
      <c r="BJ2196" s="4"/>
      <c r="BK2196" s="4"/>
      <c r="BL2196" s="4"/>
      <c r="BM2196" s="4"/>
      <c r="BN2196" s="4"/>
      <c r="BO2196" s="4"/>
      <c r="BP2196" s="4"/>
      <c r="BQ2196" s="4"/>
      <c r="BR2196" s="4"/>
      <c r="BS2196" s="4"/>
      <c r="BT2196" s="4"/>
      <c r="BU2196" s="4"/>
      <c r="BV2196" s="4"/>
      <c r="BW2196" s="4"/>
      <c r="BX2196" s="4"/>
      <c r="BY2196" s="4"/>
      <c r="BZ2196" s="4"/>
      <c r="CA2196" s="4"/>
      <c r="CB2196" s="4"/>
      <c r="CC2196" s="4"/>
      <c r="CD2196" s="4"/>
      <c r="CE2196" s="4"/>
      <c r="CF2196" s="4"/>
      <c r="CG2196" s="4"/>
      <c r="CH2196" s="4"/>
      <c r="CI2196" s="4"/>
      <c r="CJ2196" s="4"/>
      <c r="CK2196" s="4"/>
      <c r="CL2196" s="4"/>
      <c r="CM2196" s="4"/>
    </row>
    <row r="2197" ht="14.25" customHeight="1">
      <c r="A2197" s="1"/>
      <c r="B2197" s="3"/>
      <c r="C2197" s="4"/>
      <c r="D2197" s="4"/>
      <c r="E2197" s="4"/>
      <c r="F2197" s="4"/>
      <c r="G2197" s="4"/>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4"/>
      <c r="AH2197" s="4"/>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4"/>
      <c r="BH2197" s="4"/>
      <c r="BI2197" s="4"/>
      <c r="BJ2197" s="4"/>
      <c r="BK2197" s="4"/>
      <c r="BL2197" s="4"/>
      <c r="BM2197" s="4"/>
      <c r="BN2197" s="4"/>
      <c r="BO2197" s="4"/>
      <c r="BP2197" s="4"/>
      <c r="BQ2197" s="4"/>
      <c r="BR2197" s="4"/>
      <c r="BS2197" s="4"/>
      <c r="BT2197" s="4"/>
      <c r="BU2197" s="4"/>
      <c r="BV2197" s="4"/>
      <c r="BW2197" s="4"/>
      <c r="BX2197" s="4"/>
      <c r="BY2197" s="4"/>
      <c r="BZ2197" s="4"/>
      <c r="CA2197" s="4"/>
      <c r="CB2197" s="4"/>
      <c r="CC2197" s="4"/>
      <c r="CD2197" s="4"/>
      <c r="CE2197" s="4"/>
      <c r="CF2197" s="4"/>
      <c r="CG2197" s="4"/>
      <c r="CH2197" s="4"/>
      <c r="CI2197" s="4"/>
      <c r="CJ2197" s="4"/>
      <c r="CK2197" s="4"/>
      <c r="CL2197" s="4"/>
      <c r="CM2197" s="4"/>
    </row>
    <row r="2198" ht="14.25" customHeight="1">
      <c r="A2198" s="1" t="str">
        <f>SWITCH(B2198,"OK",IF(ISBLANK(R2198),IF(ISBLANK(P2198),"Giữ chỗ nhóm","Giữ chỗ"),"OK"),"Chưa làm",IF(P2198&lt;&gt;"","Giữ chỗ",""),0,IF(ISBLANK(R2198),"Thêm",""),"")</f>
        <v/>
      </c>
      <c r="B2198" s="3" t="str">
        <f>IF(Q2198&lt;&gt;"",0,IF(O2198="",IF(N2198="",,"Tự do chọn"),SWITCH(M2198,"KSTN",IF(LEFT(O2198,1)="A","OK","Sai lớp"),"CQ",IF(LEFT(O2198,1)="B","OK","Sai lớp"),"SIE",IF(LEFT(O2198,1)="C","OK","Sai lớp"),"VN",IF(LEFT(O2198,1)="D","OK","Sai lớp"),"VN-ICT",IF(LEFT(O2198,1)="D","OK","Sai lớp"),"Sai phân công")))</f>
        <v>Tự do chọn</v>
      </c>
      <c r="C2198" s="4" t="s">
        <v>9494</v>
      </c>
      <c r="D2198" s="4"/>
      <c r="E2198" s="4"/>
      <c r="F2198" s="4"/>
      <c r="G2198" s="4"/>
      <c r="H2198" s="4"/>
      <c r="I2198" s="4"/>
      <c r="J2198" s="4" t="s">
        <v>8631</v>
      </c>
      <c r="K2198" s="4"/>
      <c r="L2198" s="4" t="s">
        <v>9494</v>
      </c>
      <c r="M2198" s="4" t="s">
        <v>101</v>
      </c>
      <c r="N2198" s="4" t="s">
        <v>9</v>
      </c>
      <c r="O2198" s="4"/>
      <c r="P2198" s="4"/>
      <c r="Q2198" s="4"/>
      <c r="R2198" s="4" t="s">
        <v>150</v>
      </c>
      <c r="S2198" s="4" t="s">
        <v>150</v>
      </c>
      <c r="T2198" s="4" t="s">
        <v>150</v>
      </c>
      <c r="U2198" s="4" t="s">
        <v>150</v>
      </c>
      <c r="V2198" s="4" t="s">
        <v>150</v>
      </c>
      <c r="W2198" s="4" t="s">
        <v>150</v>
      </c>
      <c r="X2198" s="4" t="s">
        <v>150</v>
      </c>
      <c r="Y2198" s="4"/>
      <c r="Z2198" s="4"/>
      <c r="AA2198" s="4">
        <v>2237.0</v>
      </c>
      <c r="AB2198" s="4" t="s">
        <v>13</v>
      </c>
      <c r="AC2198" s="4"/>
      <c r="AD2198" s="4"/>
      <c r="AE2198" s="4"/>
      <c r="AF2198" s="4"/>
      <c r="AG2198" s="4"/>
      <c r="AH2198" s="4"/>
      <c r="AI2198" s="4"/>
      <c r="AJ2198" s="4"/>
      <c r="AK2198" s="4"/>
      <c r="AL2198" s="4"/>
      <c r="AM2198" s="4"/>
      <c r="AN2198" s="4"/>
      <c r="AO2198" s="4"/>
      <c r="AP2198" s="4" t="str">
        <f>VLOOKUP(AA2199,[1]Trộn!AA2198:AB5190,2,FALSE)</f>
        <v>#ERROR!</v>
      </c>
      <c r="AQ2198" s="4"/>
      <c r="AR2198" s="4"/>
      <c r="AS2198" s="4"/>
      <c r="AT2198" s="4"/>
      <c r="AU2198" s="4"/>
      <c r="AV2198" s="4"/>
      <c r="AW2198" s="4"/>
      <c r="AX2198" s="4"/>
      <c r="AY2198" s="4"/>
      <c r="AZ2198" s="4"/>
      <c r="BA2198" s="4"/>
      <c r="BB2198" s="4"/>
      <c r="BC2198" s="4"/>
      <c r="BD2198" s="4"/>
      <c r="BE2198" s="4"/>
      <c r="BF2198" s="4"/>
      <c r="BG2198" s="4"/>
      <c r="BH2198" s="4"/>
      <c r="BI2198" s="4"/>
      <c r="BJ2198" s="4"/>
      <c r="BK2198" s="4"/>
      <c r="BL2198" s="4"/>
      <c r="BM2198" s="4"/>
      <c r="BN2198" s="4"/>
      <c r="BO2198" s="4"/>
      <c r="BP2198" s="4"/>
      <c r="BQ2198" s="4"/>
      <c r="BR2198" s="4"/>
      <c r="BS2198" s="4"/>
      <c r="BT2198" s="4"/>
      <c r="BU2198" s="4"/>
      <c r="BV2198" s="4"/>
      <c r="BW2198" s="4"/>
      <c r="BX2198" s="4"/>
      <c r="BY2198" s="4"/>
      <c r="BZ2198" s="4"/>
      <c r="CA2198" s="4"/>
      <c r="CB2198" s="4"/>
      <c r="CC2198" s="4"/>
      <c r="CD2198" s="4"/>
      <c r="CE2198" s="4"/>
      <c r="CF2198" s="4"/>
      <c r="CG2198" s="4"/>
      <c r="CH2198" s="4"/>
      <c r="CI2198" s="4"/>
      <c r="CJ2198" s="4"/>
      <c r="CK2198" s="4"/>
      <c r="CL2198" s="4"/>
      <c r="CM2198" s="4"/>
    </row>
    <row r="2199" ht="14.25" customHeight="1">
      <c r="A2199" s="1"/>
      <c r="B2199" s="3"/>
      <c r="C2199" s="4"/>
      <c r="D2199" s="4"/>
      <c r="E2199" s="4"/>
      <c r="F2199" s="4"/>
      <c r="G2199" s="4"/>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4"/>
      <c r="AH2199" s="4"/>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4"/>
      <c r="BH2199" s="4"/>
      <c r="BI2199" s="4"/>
      <c r="BJ2199" s="4"/>
      <c r="BK2199" s="4"/>
      <c r="BL2199" s="4"/>
      <c r="BM2199" s="4"/>
      <c r="BN2199" s="4"/>
      <c r="BO2199" s="4"/>
      <c r="BP2199" s="4"/>
      <c r="BQ2199" s="4"/>
      <c r="BR2199" s="4"/>
      <c r="BS2199" s="4"/>
      <c r="BT2199" s="4"/>
      <c r="BU2199" s="4"/>
      <c r="BV2199" s="4"/>
      <c r="BW2199" s="4"/>
      <c r="BX2199" s="4"/>
      <c r="BY2199" s="4"/>
      <c r="BZ2199" s="4"/>
      <c r="CA2199" s="4"/>
      <c r="CB2199" s="4"/>
      <c r="CC2199" s="4"/>
      <c r="CD2199" s="4"/>
      <c r="CE2199" s="4"/>
      <c r="CF2199" s="4"/>
      <c r="CG2199" s="4"/>
      <c r="CH2199" s="4"/>
      <c r="CI2199" s="4"/>
      <c r="CJ2199" s="4"/>
      <c r="CK2199" s="4"/>
      <c r="CL2199" s="4"/>
      <c r="CM2199" s="4"/>
    </row>
    <row r="2200" ht="14.25" customHeight="1">
      <c r="A2200" s="1" t="str">
        <f>SWITCH(B2200,"OK",IF(ISBLANK(R2200),IF(ISBLANK(P2200),"Giữ chỗ nhóm","Giữ chỗ"),"OK"),"Chưa làm",IF(P2200&lt;&gt;"","Giữ chỗ",""),0,IF(ISBLANK(R2200),"Thêm",""),"")</f>
        <v/>
      </c>
      <c r="B2200" s="3" t="str">
        <f>IF(Q2200&lt;&gt;"",0,IF(O2200="",IF(N2200="",,"Tự do chọn"),SWITCH(M2200,"KSTN",IF(LEFT(O2200,1)="A","OK","Sai lớp"),"CQ",IF(LEFT(O2200,1)="B","OK","Sai lớp"),"SIE",IF(LEFT(O2200,1)="C","OK","Sai lớp"),"VN",IF(LEFT(O2200,1)="D","OK","Sai lớp"),"VN-ICT",IF(LEFT(O2200,1)="D","OK","Sai lớp"),"Sai phân công")))</f>
        <v>Tự do chọn</v>
      </c>
      <c r="C2200" s="4" t="s">
        <v>9499</v>
      </c>
      <c r="D2200" s="4"/>
      <c r="E2200" s="4"/>
      <c r="F2200" s="4"/>
      <c r="G2200" s="4"/>
      <c r="H2200" s="4"/>
      <c r="I2200" s="4"/>
      <c r="J2200" s="4" t="s">
        <v>8631</v>
      </c>
      <c r="K2200" s="4"/>
      <c r="L2200" s="4" t="s">
        <v>9499</v>
      </c>
      <c r="M2200" s="4" t="s">
        <v>48</v>
      </c>
      <c r="N2200" s="4" t="s">
        <v>8</v>
      </c>
      <c r="O2200" s="4"/>
      <c r="P2200" s="4"/>
      <c r="Q2200" s="4"/>
      <c r="R2200" s="4" t="s">
        <v>150</v>
      </c>
      <c r="S2200" s="4" t="s">
        <v>150</v>
      </c>
      <c r="T2200" s="4" t="s">
        <v>150</v>
      </c>
      <c r="U2200" s="4" t="s">
        <v>150</v>
      </c>
      <c r="V2200" s="4" t="s">
        <v>150</v>
      </c>
      <c r="W2200" s="4" t="s">
        <v>150</v>
      </c>
      <c r="X2200" s="4" t="s">
        <v>150</v>
      </c>
      <c r="Y2200" s="4"/>
      <c r="Z2200" s="4"/>
      <c r="AA2200" s="4">
        <v>2239.0</v>
      </c>
      <c r="AB2200" s="4" t="s">
        <v>48</v>
      </c>
      <c r="AC2200" s="4"/>
      <c r="AD2200" s="4"/>
      <c r="AE2200" s="4"/>
      <c r="AF2200" s="4"/>
      <c r="AG2200" s="4"/>
      <c r="AH2200" s="4"/>
      <c r="AI2200" s="4"/>
      <c r="AJ2200" s="4"/>
      <c r="AK2200" s="4"/>
      <c r="AL2200" s="4"/>
      <c r="AM2200" s="4"/>
      <c r="AN2200" s="4"/>
      <c r="AO2200" s="4"/>
      <c r="AP2200" s="4" t="str">
        <f>VLOOKUP(AA2201,[1]Trộn!AA2200:AB5192,2,FALSE)</f>
        <v>#ERROR!</v>
      </c>
      <c r="AQ2200" s="4"/>
      <c r="AR2200" s="4"/>
      <c r="AS2200" s="4"/>
      <c r="AT2200" s="4"/>
      <c r="AU2200" s="4"/>
      <c r="AV2200" s="4"/>
      <c r="AW2200" s="4"/>
      <c r="AX2200" s="4"/>
      <c r="AY2200" s="4"/>
      <c r="AZ2200" s="4"/>
      <c r="BA2200" s="4"/>
      <c r="BB2200" s="4"/>
      <c r="BC2200" s="4"/>
      <c r="BD2200" s="4"/>
      <c r="BE2200" s="4"/>
      <c r="BF2200" s="4"/>
      <c r="BG2200" s="4"/>
      <c r="BH2200" s="4"/>
      <c r="BI2200" s="4"/>
      <c r="BJ2200" s="4"/>
      <c r="BK2200" s="4"/>
      <c r="BL2200" s="4"/>
      <c r="BM2200" s="4"/>
      <c r="BN2200" s="4"/>
      <c r="BO2200" s="4"/>
      <c r="BP2200" s="4"/>
      <c r="BQ2200" s="4"/>
      <c r="BR2200" s="4"/>
      <c r="BS2200" s="4"/>
      <c r="BT2200" s="4"/>
      <c r="BU2200" s="4"/>
      <c r="BV2200" s="4"/>
      <c r="BW2200" s="4"/>
      <c r="BX2200" s="4"/>
      <c r="BY2200" s="4"/>
      <c r="BZ2200" s="4"/>
      <c r="CA2200" s="4"/>
      <c r="CB2200" s="4"/>
      <c r="CC2200" s="4"/>
      <c r="CD2200" s="4"/>
      <c r="CE2200" s="4"/>
      <c r="CF2200" s="4"/>
      <c r="CG2200" s="4"/>
      <c r="CH2200" s="4"/>
      <c r="CI2200" s="4"/>
      <c r="CJ2200" s="4"/>
      <c r="CK2200" s="4"/>
      <c r="CL2200" s="4"/>
      <c r="CM2200" s="4"/>
    </row>
    <row r="2201" ht="14.25" customHeight="1">
      <c r="A2201" s="1"/>
      <c r="B2201" s="3"/>
      <c r="C2201" s="4"/>
      <c r="D2201" s="4"/>
      <c r="E2201" s="4"/>
      <c r="F2201" s="4"/>
      <c r="G2201" s="4"/>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4"/>
      <c r="AH2201" s="4"/>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4"/>
      <c r="BH2201" s="4"/>
      <c r="BI2201" s="4"/>
      <c r="BJ2201" s="4"/>
      <c r="BK2201" s="4"/>
      <c r="BL2201" s="4"/>
      <c r="BM2201" s="4"/>
      <c r="BN2201" s="4"/>
      <c r="BO2201" s="4"/>
      <c r="BP2201" s="4"/>
      <c r="BQ2201" s="4"/>
      <c r="BR2201" s="4"/>
      <c r="BS2201" s="4"/>
      <c r="BT2201" s="4"/>
      <c r="BU2201" s="4"/>
      <c r="BV2201" s="4"/>
      <c r="BW2201" s="4"/>
      <c r="BX2201" s="4"/>
      <c r="BY2201" s="4"/>
      <c r="BZ2201" s="4"/>
      <c r="CA2201" s="4"/>
      <c r="CB2201" s="4"/>
      <c r="CC2201" s="4"/>
      <c r="CD2201" s="4"/>
      <c r="CE2201" s="4"/>
      <c r="CF2201" s="4"/>
      <c r="CG2201" s="4"/>
      <c r="CH2201" s="4"/>
      <c r="CI2201" s="4"/>
      <c r="CJ2201" s="4"/>
      <c r="CK2201" s="4"/>
      <c r="CL2201" s="4"/>
      <c r="CM2201" s="4"/>
    </row>
    <row r="2202" ht="14.25" customHeight="1">
      <c r="A2202" s="1" t="str">
        <f>SWITCH(B2202,"OK",IF(ISBLANK(R2202),IF(ISBLANK(P2202),"Giữ chỗ nhóm","Giữ chỗ"),"OK"),"Chưa làm",IF(P2202&lt;&gt;"","Giữ chỗ",""),0,IF(ISBLANK(R2202),"Thêm",""),"")</f>
        <v>OK</v>
      </c>
      <c r="B2202" s="3" t="str">
        <f>IF(Q2202&lt;&gt;"",0,IF(O2202="",IF(N2202="",,"Tự do chọn"),SWITCH(M2202,"KSTN",IF(LEFT(O2202,1)="A","OK","Sai lớp"),"CQ",IF(LEFT(O2202,1)="B","OK","Sai lớp"),"SIE",IF(LEFT(O2202,1)="C","OK","Sai lớp"),"VN",IF(LEFT(O2202,1)="D","OK","Sai lớp"),"VN-ICT",IF(LEFT(O2202,1)="D","OK","Sai lớp"),"Sai phân công")))</f>
        <v>OK</v>
      </c>
      <c r="C2202" s="4" t="s">
        <v>9502</v>
      </c>
      <c r="D2202" s="4"/>
      <c r="E2202" s="4"/>
      <c r="F2202" s="4"/>
      <c r="G2202" s="4"/>
      <c r="H2202" s="4"/>
      <c r="I2202" s="4"/>
      <c r="J2202" s="4" t="s">
        <v>8631</v>
      </c>
      <c r="K2202" s="4"/>
      <c r="L2202" s="4" t="s">
        <v>9502</v>
      </c>
      <c r="M2202" s="4" t="s">
        <v>48</v>
      </c>
      <c r="N2202" s="4" t="s">
        <v>8</v>
      </c>
      <c r="O2202" s="4" t="s">
        <v>1400</v>
      </c>
      <c r="P2202" s="4" t="s">
        <v>2082</v>
      </c>
      <c r="Q2202" s="4"/>
      <c r="R2202" s="4" t="s">
        <v>9503</v>
      </c>
      <c r="S2202" s="4" t="s">
        <v>9504</v>
      </c>
      <c r="T2202" s="4" t="s">
        <v>9505</v>
      </c>
      <c r="U2202" s="4" t="s">
        <v>9506</v>
      </c>
      <c r="V2202" s="4" t="s">
        <v>9507</v>
      </c>
      <c r="W2202" s="4" t="s">
        <v>9508</v>
      </c>
      <c r="X2202" s="4" t="s">
        <v>5721</v>
      </c>
      <c r="Y2202" s="4" t="s">
        <v>9509</v>
      </c>
      <c r="Z2202" s="4"/>
      <c r="AA2202" s="4">
        <v>2241.0</v>
      </c>
      <c r="AB2202" s="4" t="s">
        <v>48</v>
      </c>
      <c r="AC2202" s="4"/>
      <c r="AD2202" s="4"/>
      <c r="AE2202" s="4"/>
      <c r="AF2202" s="4"/>
      <c r="AG2202" s="4"/>
      <c r="AH2202" s="4"/>
      <c r="AI2202" s="4"/>
      <c r="AJ2202" s="4"/>
      <c r="AK2202" s="4"/>
      <c r="AL2202" s="4"/>
      <c r="AM2202" s="4"/>
      <c r="AN2202" s="4"/>
      <c r="AO2202" s="4"/>
      <c r="AP2202" s="4" t="str">
        <f>VLOOKUP(AA2203,[1]Trộn!AA2202:AB5194,2,FALSE)</f>
        <v>#ERROR!</v>
      </c>
      <c r="AQ2202" s="4"/>
      <c r="AR2202" s="4"/>
      <c r="AS2202" s="4"/>
      <c r="AT2202" s="4"/>
      <c r="AU2202" s="4"/>
      <c r="AV2202" s="4"/>
      <c r="AW2202" s="4"/>
      <c r="AX2202" s="4"/>
      <c r="AY2202" s="4"/>
      <c r="AZ2202" s="4"/>
      <c r="BA2202" s="4"/>
      <c r="BB2202" s="4"/>
      <c r="BC2202" s="4"/>
      <c r="BD2202" s="4"/>
      <c r="BE2202" s="4"/>
      <c r="BF2202" s="4"/>
      <c r="BG2202" s="4"/>
      <c r="BH2202" s="4"/>
      <c r="BI2202" s="4"/>
      <c r="BJ2202" s="4"/>
      <c r="BK2202" s="4"/>
      <c r="BL2202" s="4"/>
      <c r="BM2202" s="4"/>
      <c r="BN2202" s="4"/>
      <c r="BO2202" s="4"/>
      <c r="BP2202" s="4"/>
      <c r="BQ2202" s="4"/>
      <c r="BR2202" s="4"/>
      <c r="BS2202" s="4"/>
      <c r="BT2202" s="4"/>
      <c r="BU2202" s="4"/>
      <c r="BV2202" s="4"/>
      <c r="BW2202" s="4"/>
      <c r="BX2202" s="4"/>
      <c r="BY2202" s="4"/>
      <c r="BZ2202" s="4"/>
      <c r="CA2202" s="4"/>
      <c r="CB2202" s="4"/>
      <c r="CC2202" s="4"/>
      <c r="CD2202" s="4"/>
      <c r="CE2202" s="4"/>
      <c r="CF2202" s="4"/>
      <c r="CG2202" s="4"/>
      <c r="CH2202" s="4"/>
      <c r="CI2202" s="4"/>
      <c r="CJ2202" s="4"/>
      <c r="CK2202" s="4"/>
      <c r="CL2202" s="4"/>
      <c r="CM2202" s="4"/>
    </row>
    <row r="2203" ht="14.25" customHeight="1">
      <c r="A2203" s="1"/>
      <c r="B2203" s="3"/>
      <c r="C2203" s="4"/>
      <c r="D2203" s="4"/>
      <c r="E2203" s="4"/>
      <c r="F2203" s="4"/>
      <c r="G2203" s="4"/>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c r="BI2203" s="4"/>
      <c r="BJ2203" s="4"/>
      <c r="BK2203" s="4"/>
      <c r="BL2203" s="4"/>
      <c r="BM2203" s="4"/>
      <c r="BN2203" s="4"/>
      <c r="BO2203" s="4"/>
      <c r="BP2203" s="4"/>
      <c r="BQ2203" s="4"/>
      <c r="BR2203" s="4"/>
      <c r="BS2203" s="4"/>
      <c r="BT2203" s="4"/>
      <c r="BU2203" s="4"/>
      <c r="BV2203" s="4"/>
      <c r="BW2203" s="4"/>
      <c r="BX2203" s="4"/>
      <c r="BY2203" s="4"/>
      <c r="BZ2203" s="4"/>
      <c r="CA2203" s="4"/>
      <c r="CB2203" s="4"/>
      <c r="CC2203" s="4"/>
      <c r="CD2203" s="4"/>
      <c r="CE2203" s="4"/>
      <c r="CF2203" s="4"/>
      <c r="CG2203" s="4"/>
      <c r="CH2203" s="4"/>
      <c r="CI2203" s="4"/>
      <c r="CJ2203" s="4"/>
      <c r="CK2203" s="4"/>
      <c r="CL2203" s="4"/>
      <c r="CM2203" s="4"/>
    </row>
    <row r="2204" ht="14.25" customHeight="1">
      <c r="A2204" s="1" t="str">
        <f>SWITCH(B2204,"OK",IF(ISBLANK(R2204),IF(ISBLANK(P2204),"Giữ chỗ nhóm","Giữ chỗ"),"OK"),"Chưa làm",IF(P2204&lt;&gt;"","Giữ chỗ",""),0,IF(ISBLANK(R2204),"Thêm",""),"")</f>
        <v/>
      </c>
      <c r="B2204" s="3" t="str">
        <f>IF(Q2204&lt;&gt;"",0,IF(O2204="",IF(N2204="",,"Tự do chọn"),SWITCH(M2204,"KSTN",IF(LEFT(O2204,1)="A","OK","Sai lớp"),"CQ",IF(LEFT(O2204,1)="B","OK","Sai lớp"),"SIE",IF(LEFT(O2204,1)="C","OK","Sai lớp"),"VN",IF(LEFT(O2204,1)="D","OK","Sai lớp"),"VN-ICT",IF(LEFT(O2204,1)="D","OK","Sai lớp"),"Sai phân công")))</f>
        <v>Tự do chọn</v>
      </c>
      <c r="C2204" s="4" t="s">
        <v>9527</v>
      </c>
      <c r="D2204" s="4"/>
      <c r="E2204" s="4"/>
      <c r="F2204" s="4"/>
      <c r="G2204" s="4"/>
      <c r="H2204" s="4"/>
      <c r="I2204" s="4"/>
      <c r="J2204" s="4" t="s">
        <v>8631</v>
      </c>
      <c r="K2204" s="4"/>
      <c r="L2204" s="4" t="s">
        <v>9527</v>
      </c>
      <c r="M2204" s="4" t="s">
        <v>48</v>
      </c>
      <c r="N2204" s="4" t="s">
        <v>8</v>
      </c>
      <c r="O2204" s="4"/>
      <c r="P2204" s="4"/>
      <c r="Q2204" s="4"/>
      <c r="R2204" s="4" t="s">
        <v>150</v>
      </c>
      <c r="S2204" s="4" t="s">
        <v>150</v>
      </c>
      <c r="T2204" s="4" t="s">
        <v>150</v>
      </c>
      <c r="U2204" s="4" t="s">
        <v>150</v>
      </c>
      <c r="V2204" s="4" t="s">
        <v>150</v>
      </c>
      <c r="W2204" s="4" t="s">
        <v>150</v>
      </c>
      <c r="X2204" s="4" t="s">
        <v>150</v>
      </c>
      <c r="Y2204" s="4"/>
      <c r="Z2204" s="4"/>
      <c r="AA2204" s="4">
        <v>2243.0</v>
      </c>
      <c r="AB2204" s="4" t="s">
        <v>48</v>
      </c>
      <c r="AC2204" s="4"/>
      <c r="AD2204" s="4"/>
      <c r="AE2204" s="4"/>
      <c r="AF2204" s="4"/>
      <c r="AG2204" s="4"/>
      <c r="AH2204" s="4"/>
      <c r="AI2204" s="4"/>
      <c r="AJ2204" s="4"/>
      <c r="AK2204" s="4"/>
      <c r="AL2204" s="4"/>
      <c r="AM2204" s="4"/>
      <c r="AN2204" s="4"/>
      <c r="AO2204" s="4"/>
      <c r="AP2204" s="4" t="str">
        <f>VLOOKUP(AA2205,[1]Trộn!AA2204:AB5196,2,FALSE)</f>
        <v>#ERROR!</v>
      </c>
      <c r="AQ2204" s="4"/>
      <c r="AR2204" s="4"/>
      <c r="AS2204" s="4"/>
      <c r="AT2204" s="4"/>
      <c r="AU2204" s="4"/>
      <c r="AV2204" s="4"/>
      <c r="AW2204" s="4"/>
      <c r="AX2204" s="4"/>
      <c r="AY2204" s="4"/>
      <c r="AZ2204" s="4"/>
      <c r="BA2204" s="4"/>
      <c r="BB2204" s="4"/>
      <c r="BC2204" s="4"/>
      <c r="BD2204" s="4"/>
      <c r="BE2204" s="4"/>
      <c r="BF2204" s="4"/>
      <c r="BG2204" s="4"/>
      <c r="BH2204" s="4"/>
      <c r="BI2204" s="4"/>
      <c r="BJ2204" s="4"/>
      <c r="BK2204" s="4"/>
      <c r="BL2204" s="4"/>
      <c r="BM2204" s="4"/>
      <c r="BN2204" s="4"/>
      <c r="BO2204" s="4"/>
      <c r="BP2204" s="4"/>
      <c r="BQ2204" s="4"/>
      <c r="BR2204" s="4"/>
      <c r="BS2204" s="4"/>
      <c r="BT2204" s="4"/>
      <c r="BU2204" s="4"/>
      <c r="BV2204" s="4"/>
      <c r="BW2204" s="4"/>
      <c r="BX2204" s="4"/>
      <c r="BY2204" s="4"/>
      <c r="BZ2204" s="4"/>
      <c r="CA2204" s="4"/>
      <c r="CB2204" s="4"/>
      <c r="CC2204" s="4"/>
      <c r="CD2204" s="4"/>
      <c r="CE2204" s="4"/>
      <c r="CF2204" s="4"/>
      <c r="CG2204" s="4"/>
      <c r="CH2204" s="4"/>
      <c r="CI2204" s="4"/>
      <c r="CJ2204" s="4"/>
      <c r="CK2204" s="4"/>
      <c r="CL2204" s="4"/>
      <c r="CM2204" s="4"/>
    </row>
    <row r="2205" ht="14.25" customHeight="1">
      <c r="A2205" s="1"/>
      <c r="B2205" s="3"/>
      <c r="C2205" s="4"/>
      <c r="D2205" s="4"/>
      <c r="E2205" s="4"/>
      <c r="F2205" s="4"/>
      <c r="G2205" s="4"/>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4"/>
      <c r="BH2205" s="4"/>
      <c r="BI2205" s="4"/>
      <c r="BJ2205" s="4"/>
      <c r="BK2205" s="4"/>
      <c r="BL2205" s="4"/>
      <c r="BM2205" s="4"/>
      <c r="BN2205" s="4"/>
      <c r="BO2205" s="4"/>
      <c r="BP2205" s="4"/>
      <c r="BQ2205" s="4"/>
      <c r="BR2205" s="4"/>
      <c r="BS2205" s="4"/>
      <c r="BT2205" s="4"/>
      <c r="BU2205" s="4"/>
      <c r="BV2205" s="4"/>
      <c r="BW2205" s="4"/>
      <c r="BX2205" s="4"/>
      <c r="BY2205" s="4"/>
      <c r="BZ2205" s="4"/>
      <c r="CA2205" s="4"/>
      <c r="CB2205" s="4"/>
      <c r="CC2205" s="4"/>
      <c r="CD2205" s="4"/>
      <c r="CE2205" s="4"/>
      <c r="CF2205" s="4"/>
      <c r="CG2205" s="4"/>
      <c r="CH2205" s="4"/>
      <c r="CI2205" s="4"/>
      <c r="CJ2205" s="4"/>
      <c r="CK2205" s="4"/>
      <c r="CL2205" s="4"/>
      <c r="CM2205" s="4"/>
    </row>
    <row r="2206" ht="14.25" customHeight="1">
      <c r="A2206" s="1" t="str">
        <f>SWITCH(B2206,"OK",IF(ISBLANK(R2206),IF(ISBLANK(P2206),"Giữ chỗ nhóm","Giữ chỗ"),"OK"),"Chưa làm",IF(P2206&lt;&gt;"","Giữ chỗ",""),0,IF(ISBLANK(R2206),"Thêm",""),"")</f>
        <v>OK</v>
      </c>
      <c r="B2206" s="3" t="str">
        <f>IF(Q2206&lt;&gt;"",0,IF(O2206="",IF(N2206="",,"Tự do chọn"),SWITCH(M2206,"KSTN",IF(LEFT(O2206,1)="A","OK","Sai lớp"),"CQ",IF(LEFT(O2206,1)="B","OK","Sai lớp"),"SIE",IF(LEFT(O2206,1)="C","OK","Sai lớp"),"VN",IF(LEFT(O2206,1)="D","OK","Sai lớp"),"VN-ICT",IF(LEFT(O2206,1)="D","OK","Sai lớp"),"Sai phân công")))</f>
        <v>OK</v>
      </c>
      <c r="C2206" s="4" t="s">
        <v>9528</v>
      </c>
      <c r="D2206" s="4"/>
      <c r="E2206" s="4"/>
      <c r="F2206" s="4"/>
      <c r="G2206" s="4"/>
      <c r="H2206" s="4"/>
      <c r="I2206" s="4"/>
      <c r="J2206" s="4" t="s">
        <v>8631</v>
      </c>
      <c r="K2206" s="4"/>
      <c r="L2206" s="4" t="s">
        <v>9528</v>
      </c>
      <c r="M2206" s="4" t="s">
        <v>48</v>
      </c>
      <c r="N2206" s="4" t="s">
        <v>8</v>
      </c>
      <c r="O2206" s="4" t="s">
        <v>681</v>
      </c>
      <c r="P2206" s="4" t="s">
        <v>4498</v>
      </c>
      <c r="Q2206" s="4"/>
      <c r="R2206" s="4" t="s">
        <v>9529</v>
      </c>
      <c r="S2206" s="4" t="s">
        <v>9530</v>
      </c>
      <c r="T2206" s="4" t="s">
        <v>9531</v>
      </c>
      <c r="U2206" s="4" t="s">
        <v>9532</v>
      </c>
      <c r="V2206" s="4" t="s">
        <v>9533</v>
      </c>
      <c r="W2206" s="4" t="s">
        <v>9534</v>
      </c>
      <c r="X2206" s="4" t="s">
        <v>9535</v>
      </c>
      <c r="Y2206" s="4" t="s">
        <v>9536</v>
      </c>
      <c r="Z2206" s="4"/>
      <c r="AA2206" s="4">
        <v>2245.0</v>
      </c>
      <c r="AB2206" s="4" t="s">
        <v>48</v>
      </c>
      <c r="AC2206" s="4"/>
      <c r="AD2206" s="4"/>
      <c r="AE2206" s="4"/>
      <c r="AF2206" s="4"/>
      <c r="AG2206" s="4"/>
      <c r="AH2206" s="4"/>
      <c r="AI2206" s="4"/>
      <c r="AJ2206" s="4"/>
      <c r="AK2206" s="4"/>
      <c r="AL2206" s="4"/>
      <c r="AM2206" s="4"/>
      <c r="AN2206" s="4"/>
      <c r="AO2206" s="4"/>
      <c r="AP2206" s="4" t="str">
        <f>VLOOKUP(AA2207,[1]Trộn!AA2206:AB5198,2,FALSE)</f>
        <v>#ERROR!</v>
      </c>
      <c r="AQ2206" s="4"/>
      <c r="AR2206" s="4"/>
      <c r="AS2206" s="4"/>
      <c r="AT2206" s="4"/>
      <c r="AU2206" s="4"/>
      <c r="AV2206" s="4"/>
      <c r="AW2206" s="4"/>
      <c r="AX2206" s="4"/>
      <c r="AY2206" s="4"/>
      <c r="AZ2206" s="4"/>
      <c r="BA2206" s="4"/>
      <c r="BB2206" s="4"/>
      <c r="BC2206" s="4"/>
      <c r="BD2206" s="4"/>
      <c r="BE2206" s="4"/>
      <c r="BF2206" s="4"/>
      <c r="BG2206" s="4"/>
      <c r="BH2206" s="4"/>
      <c r="BI2206" s="4"/>
      <c r="BJ2206" s="4"/>
      <c r="BK2206" s="4"/>
      <c r="BL2206" s="4"/>
      <c r="BM2206" s="4"/>
      <c r="BN2206" s="4"/>
      <c r="BO2206" s="4"/>
      <c r="BP2206" s="4"/>
      <c r="BQ2206" s="4"/>
      <c r="BR2206" s="4"/>
      <c r="BS2206" s="4"/>
      <c r="BT2206" s="4"/>
      <c r="BU2206" s="4"/>
      <c r="BV2206" s="4"/>
      <c r="BW2206" s="4"/>
      <c r="BX2206" s="4"/>
      <c r="BY2206" s="4"/>
      <c r="BZ2206" s="4"/>
      <c r="CA2206" s="4"/>
      <c r="CB2206" s="4"/>
      <c r="CC2206" s="4"/>
      <c r="CD2206" s="4"/>
      <c r="CE2206" s="4"/>
      <c r="CF2206" s="4"/>
      <c r="CG2206" s="4"/>
      <c r="CH2206" s="4"/>
      <c r="CI2206" s="4"/>
      <c r="CJ2206" s="4"/>
      <c r="CK2206" s="4"/>
      <c r="CL2206" s="4"/>
      <c r="CM2206" s="4"/>
    </row>
    <row r="2207" ht="14.25" customHeight="1">
      <c r="A2207" s="1"/>
      <c r="B2207" s="3"/>
      <c r="C2207" s="4"/>
      <c r="D2207" s="4"/>
      <c r="E2207" s="4"/>
      <c r="F2207" s="4"/>
      <c r="G2207" s="4"/>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c r="BI2207" s="4"/>
      <c r="BJ2207" s="4"/>
      <c r="BK2207" s="4"/>
      <c r="BL2207" s="4"/>
      <c r="BM2207" s="4"/>
      <c r="BN2207" s="4"/>
      <c r="BO2207" s="4"/>
      <c r="BP2207" s="4"/>
      <c r="BQ2207" s="4"/>
      <c r="BR2207" s="4"/>
      <c r="BS2207" s="4"/>
      <c r="BT2207" s="4"/>
      <c r="BU2207" s="4"/>
      <c r="BV2207" s="4"/>
      <c r="BW2207" s="4"/>
      <c r="BX2207" s="4"/>
      <c r="BY2207" s="4"/>
      <c r="BZ2207" s="4"/>
      <c r="CA2207" s="4"/>
      <c r="CB2207" s="4"/>
      <c r="CC2207" s="4"/>
      <c r="CD2207" s="4"/>
      <c r="CE2207" s="4"/>
      <c r="CF2207" s="4"/>
      <c r="CG2207" s="4"/>
      <c r="CH2207" s="4"/>
      <c r="CI2207" s="4"/>
      <c r="CJ2207" s="4"/>
      <c r="CK2207" s="4"/>
      <c r="CL2207" s="4"/>
      <c r="CM2207" s="4"/>
    </row>
    <row r="2208" ht="14.25" customHeight="1">
      <c r="A2208" s="1" t="str">
        <f>SWITCH(B2208,"OK",IF(ISBLANK(R2208),IF(ISBLANK(P2208),"Giữ chỗ nhóm","Giữ chỗ"),"OK"),"Chưa làm",IF(P2208&lt;&gt;"","Giữ chỗ",""),0,IF(ISBLANK(R2208),"Thêm",""),"")</f>
        <v/>
      </c>
      <c r="B2208" s="3" t="str">
        <f>IF(Q2208&lt;&gt;"",0,IF(O2208="",IF(N2208="",,"Tự do chọn"),SWITCH(M2208,"KSTN",IF(LEFT(O2208,1)="A","OK","Sai lớp"),"CQ",IF(LEFT(O2208,1)="B","OK","Sai lớp"),"SIE",IF(LEFT(O2208,1)="C","OK","Sai lớp"),"VN",IF(LEFT(O2208,1)="D","OK","Sai lớp"),"VN-ICT",IF(LEFT(O2208,1)="D","OK","Sai lớp"),"Sai phân công")))</f>
        <v>Tự do chọn</v>
      </c>
      <c r="C2208" s="4" t="s">
        <v>9542</v>
      </c>
      <c r="D2208" s="4"/>
      <c r="E2208" s="4"/>
      <c r="F2208" s="4"/>
      <c r="G2208" s="4"/>
      <c r="H2208" s="4"/>
      <c r="I2208" s="4"/>
      <c r="J2208" s="4" t="s">
        <v>8631</v>
      </c>
      <c r="K2208" s="4"/>
      <c r="L2208" s="4" t="s">
        <v>9542</v>
      </c>
      <c r="M2208" s="4" t="s">
        <v>48</v>
      </c>
      <c r="N2208" s="4" t="s">
        <v>8</v>
      </c>
      <c r="O2208" s="4"/>
      <c r="P2208" s="4"/>
      <c r="Q2208" s="4"/>
      <c r="R2208" s="4" t="s">
        <v>150</v>
      </c>
      <c r="S2208" s="4" t="s">
        <v>150</v>
      </c>
      <c r="T2208" s="4" t="s">
        <v>150</v>
      </c>
      <c r="U2208" s="4" t="s">
        <v>150</v>
      </c>
      <c r="V2208" s="4" t="s">
        <v>150</v>
      </c>
      <c r="W2208" s="4" t="s">
        <v>150</v>
      </c>
      <c r="X2208" s="4" t="s">
        <v>150</v>
      </c>
      <c r="Y2208" s="4"/>
      <c r="Z2208" s="4"/>
      <c r="AA2208" s="4">
        <v>2247.0</v>
      </c>
      <c r="AB2208" s="4" t="s">
        <v>48</v>
      </c>
      <c r="AC2208" s="4"/>
      <c r="AD2208" s="4"/>
      <c r="AE2208" s="4"/>
      <c r="AF2208" s="4"/>
      <c r="AG2208" s="4"/>
      <c r="AH2208" s="4"/>
      <c r="AI2208" s="4"/>
      <c r="AJ2208" s="4"/>
      <c r="AK2208" s="4"/>
      <c r="AL2208" s="4"/>
      <c r="AM2208" s="4"/>
      <c r="AN2208" s="4"/>
      <c r="AO2208" s="4"/>
      <c r="AP2208" s="4" t="str">
        <f>VLOOKUP(AA2209,[1]Trộn!AA2208:AB5200,2,FALSE)</f>
        <v>#ERROR!</v>
      </c>
      <c r="AQ2208" s="4"/>
      <c r="AR2208" s="4"/>
      <c r="AS2208" s="4"/>
      <c r="AT2208" s="4"/>
      <c r="AU2208" s="4"/>
      <c r="AV2208" s="4"/>
      <c r="AW2208" s="4"/>
      <c r="AX2208" s="4"/>
      <c r="AY2208" s="4"/>
      <c r="AZ2208" s="4"/>
      <c r="BA2208" s="4"/>
      <c r="BB2208" s="4"/>
      <c r="BC2208" s="4"/>
      <c r="BD2208" s="4"/>
      <c r="BE2208" s="4"/>
      <c r="BF2208" s="4"/>
      <c r="BG2208" s="4"/>
      <c r="BH2208" s="4"/>
      <c r="BI2208" s="4"/>
      <c r="BJ2208" s="4"/>
      <c r="BK2208" s="4"/>
      <c r="BL2208" s="4"/>
      <c r="BM2208" s="4"/>
      <c r="BN2208" s="4"/>
      <c r="BO2208" s="4"/>
      <c r="BP2208" s="4"/>
      <c r="BQ2208" s="4"/>
      <c r="BR2208" s="4"/>
      <c r="BS2208" s="4"/>
      <c r="BT2208" s="4"/>
      <c r="BU2208" s="4"/>
      <c r="BV2208" s="4"/>
      <c r="BW2208" s="4"/>
      <c r="BX2208" s="4"/>
      <c r="BY2208" s="4"/>
      <c r="BZ2208" s="4"/>
      <c r="CA2208" s="4"/>
      <c r="CB2208" s="4"/>
      <c r="CC2208" s="4"/>
      <c r="CD2208" s="4"/>
      <c r="CE2208" s="4"/>
      <c r="CF2208" s="4"/>
      <c r="CG2208" s="4"/>
      <c r="CH2208" s="4"/>
      <c r="CI2208" s="4"/>
      <c r="CJ2208" s="4"/>
      <c r="CK2208" s="4"/>
      <c r="CL2208" s="4"/>
      <c r="CM2208" s="4"/>
    </row>
    <row r="2209" ht="14.25" customHeight="1">
      <c r="A2209" s="1"/>
      <c r="B2209" s="3"/>
      <c r="C2209" s="4"/>
      <c r="D2209" s="4"/>
      <c r="E2209" s="4"/>
      <c r="F2209" s="4"/>
      <c r="G2209" s="4"/>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4"/>
      <c r="BH2209" s="4"/>
      <c r="BI2209" s="4"/>
      <c r="BJ2209" s="4"/>
      <c r="BK2209" s="4"/>
      <c r="BL2209" s="4"/>
      <c r="BM2209" s="4"/>
      <c r="BN2209" s="4"/>
      <c r="BO2209" s="4"/>
      <c r="BP2209" s="4"/>
      <c r="BQ2209" s="4"/>
      <c r="BR2209" s="4"/>
      <c r="BS2209" s="4"/>
      <c r="BT2209" s="4"/>
      <c r="BU2209" s="4"/>
      <c r="BV2209" s="4"/>
      <c r="BW2209" s="4"/>
      <c r="BX2209" s="4"/>
      <c r="BY2209" s="4"/>
      <c r="BZ2209" s="4"/>
      <c r="CA2209" s="4"/>
      <c r="CB2209" s="4"/>
      <c r="CC2209" s="4"/>
      <c r="CD2209" s="4"/>
      <c r="CE2209" s="4"/>
      <c r="CF2209" s="4"/>
      <c r="CG2209" s="4"/>
      <c r="CH2209" s="4"/>
      <c r="CI2209" s="4"/>
      <c r="CJ2209" s="4"/>
      <c r="CK2209" s="4"/>
      <c r="CL2209" s="4"/>
      <c r="CM2209" s="4"/>
    </row>
    <row r="2210" ht="14.25" customHeight="1">
      <c r="A2210" s="1" t="str">
        <f>SWITCH(B2210,"OK",IF(ISBLANK(R2210),IF(ISBLANK(P2210),"Giữ chỗ nhóm","Giữ chỗ"),"OK"),"Chưa làm",IF(P2210&lt;&gt;"","Giữ chỗ",""),0,IF(ISBLANK(R2210),"Thêm",""),"")</f>
        <v/>
      </c>
      <c r="B2210" s="3" t="str">
        <f>IF(Q2210&lt;&gt;"",0,IF(O2210="",IF(N2210="",,"Tự do chọn"),SWITCH(M2210,"KSTN",IF(LEFT(O2210,1)="A","OK","Sai lớp"),"CQ",IF(LEFT(O2210,1)="B","OK","Sai lớp"),"SIE",IF(LEFT(O2210,1)="C","OK","Sai lớp"),"VN",IF(LEFT(O2210,1)="D","OK","Sai lớp"),"VN-ICT",IF(LEFT(O2210,1)="D","OK","Sai lớp"),"Sai phân công")))</f>
        <v>Tự do chọn</v>
      </c>
      <c r="C2210" s="4" t="s">
        <v>9548</v>
      </c>
      <c r="D2210" s="4"/>
      <c r="E2210" s="4"/>
      <c r="F2210" s="4"/>
      <c r="G2210" s="4"/>
      <c r="H2210" s="4"/>
      <c r="I2210" s="4"/>
      <c r="J2210" s="4" t="s">
        <v>8631</v>
      </c>
      <c r="K2210" s="4"/>
      <c r="L2210" s="4" t="s">
        <v>9548</v>
      </c>
      <c r="M2210" s="4" t="s">
        <v>48</v>
      </c>
      <c r="N2210" s="4" t="s">
        <v>8</v>
      </c>
      <c r="O2210" s="4"/>
      <c r="P2210" s="4"/>
      <c r="Q2210" s="4"/>
      <c r="R2210" s="4" t="s">
        <v>150</v>
      </c>
      <c r="S2210" s="4" t="s">
        <v>150</v>
      </c>
      <c r="T2210" s="4" t="s">
        <v>150</v>
      </c>
      <c r="U2210" s="4" t="s">
        <v>150</v>
      </c>
      <c r="V2210" s="4" t="s">
        <v>150</v>
      </c>
      <c r="W2210" s="4" t="s">
        <v>150</v>
      </c>
      <c r="X2210" s="4" t="s">
        <v>150</v>
      </c>
      <c r="Y2210" s="4"/>
      <c r="Z2210" s="4"/>
      <c r="AA2210" s="4">
        <v>2249.0</v>
      </c>
      <c r="AB2210" s="4" t="s">
        <v>48</v>
      </c>
      <c r="AC2210" s="4"/>
      <c r="AD2210" s="4"/>
      <c r="AE2210" s="4"/>
      <c r="AF2210" s="4"/>
      <c r="AG2210" s="4"/>
      <c r="AH2210" s="4"/>
      <c r="AI2210" s="4"/>
      <c r="AJ2210" s="4"/>
      <c r="AK2210" s="4"/>
      <c r="AL2210" s="4"/>
      <c r="AM2210" s="4"/>
      <c r="AN2210" s="4"/>
      <c r="AO2210" s="4"/>
      <c r="AP2210" s="4" t="str">
        <f>VLOOKUP(AA2211,[1]Trộn!AA2210:AB5202,2,FALSE)</f>
        <v>#ERROR!</v>
      </c>
      <c r="AQ2210" s="4"/>
      <c r="AR2210" s="4"/>
      <c r="AS2210" s="4"/>
      <c r="AT2210" s="4"/>
      <c r="AU2210" s="4"/>
      <c r="AV2210" s="4"/>
      <c r="AW2210" s="4"/>
      <c r="AX2210" s="4"/>
      <c r="AY2210" s="4"/>
      <c r="AZ2210" s="4"/>
      <c r="BA2210" s="4"/>
      <c r="BB2210" s="4"/>
      <c r="BC2210" s="4"/>
      <c r="BD2210" s="4"/>
      <c r="BE2210" s="4"/>
      <c r="BF2210" s="4"/>
      <c r="BG2210" s="4"/>
      <c r="BH2210" s="4"/>
      <c r="BI2210" s="4"/>
      <c r="BJ2210" s="4"/>
      <c r="BK2210" s="4"/>
      <c r="BL2210" s="4"/>
      <c r="BM2210" s="4"/>
      <c r="BN2210" s="4"/>
      <c r="BO2210" s="4"/>
      <c r="BP2210" s="4"/>
      <c r="BQ2210" s="4"/>
      <c r="BR2210" s="4"/>
      <c r="BS2210" s="4"/>
      <c r="BT2210" s="4"/>
      <c r="BU2210" s="4"/>
      <c r="BV2210" s="4"/>
      <c r="BW2210" s="4"/>
      <c r="BX2210" s="4"/>
      <c r="BY2210" s="4"/>
      <c r="BZ2210" s="4"/>
      <c r="CA2210" s="4"/>
      <c r="CB2210" s="4"/>
      <c r="CC2210" s="4"/>
      <c r="CD2210" s="4"/>
      <c r="CE2210" s="4"/>
      <c r="CF2210" s="4"/>
      <c r="CG2210" s="4"/>
      <c r="CH2210" s="4"/>
      <c r="CI2210" s="4"/>
      <c r="CJ2210" s="4"/>
      <c r="CK2210" s="4"/>
      <c r="CL2210" s="4"/>
      <c r="CM2210" s="4"/>
    </row>
    <row r="2211" ht="14.25" customHeight="1">
      <c r="A2211" s="1"/>
      <c r="B2211" s="3"/>
      <c r="C2211" s="4"/>
      <c r="D2211" s="4"/>
      <c r="E2211" s="4"/>
      <c r="F2211" s="4"/>
      <c r="G2211" s="4"/>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4"/>
      <c r="AH2211" s="4"/>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4"/>
      <c r="BH2211" s="4"/>
      <c r="BI2211" s="4"/>
      <c r="BJ2211" s="4"/>
      <c r="BK2211" s="4"/>
      <c r="BL2211" s="4"/>
      <c r="BM2211" s="4"/>
      <c r="BN2211" s="4"/>
      <c r="BO2211" s="4"/>
      <c r="BP2211" s="4"/>
      <c r="BQ2211" s="4"/>
      <c r="BR2211" s="4"/>
      <c r="BS2211" s="4"/>
      <c r="BT2211" s="4"/>
      <c r="BU2211" s="4"/>
      <c r="BV2211" s="4"/>
      <c r="BW2211" s="4"/>
      <c r="BX2211" s="4"/>
      <c r="BY2211" s="4"/>
      <c r="BZ2211" s="4"/>
      <c r="CA2211" s="4"/>
      <c r="CB2211" s="4"/>
      <c r="CC2211" s="4"/>
      <c r="CD2211" s="4"/>
      <c r="CE2211" s="4"/>
      <c r="CF2211" s="4"/>
      <c r="CG2211" s="4"/>
      <c r="CH2211" s="4"/>
      <c r="CI2211" s="4"/>
      <c r="CJ2211" s="4"/>
      <c r="CK2211" s="4"/>
      <c r="CL2211" s="4"/>
      <c r="CM2211" s="4"/>
    </row>
    <row r="2212" ht="14.25" customHeight="1">
      <c r="A2212" s="1" t="str">
        <f>SWITCH(B2212,"OK",IF(ISBLANK(R2212),IF(ISBLANK(P2212),"Giữ chỗ nhóm","Giữ chỗ"),"OK"),"Chưa làm",IF(P2212&lt;&gt;"","Giữ chỗ",""),0,IF(ISBLANK(R2212),"Thêm",""),"")</f>
        <v/>
      </c>
      <c r="B2212" s="3" t="str">
        <f>IF(Q2212&lt;&gt;"",0,IF(O2212="",IF(N2212="",,"Tự do chọn"),SWITCH(M2212,"KSTN",IF(LEFT(O2212,1)="A","OK","Sai lớp"),"CQ",IF(LEFT(O2212,1)="B","OK","Sai lớp"),"SIE",IF(LEFT(O2212,1)="C","OK","Sai lớp"),"VN",IF(LEFT(O2212,1)="D","OK","Sai lớp"),"VN-ICT",IF(LEFT(O2212,1)="D","OK","Sai lớp"),"Sai phân công")))</f>
        <v>Tự do chọn</v>
      </c>
      <c r="C2212" s="4" t="s">
        <v>9552</v>
      </c>
      <c r="D2212" s="4"/>
      <c r="E2212" s="4"/>
      <c r="F2212" s="4"/>
      <c r="G2212" s="4"/>
      <c r="H2212" s="4"/>
      <c r="I2212" s="4"/>
      <c r="J2212" s="4" t="s">
        <v>8631</v>
      </c>
      <c r="K2212" s="4"/>
      <c r="L2212" s="4" t="s">
        <v>9552</v>
      </c>
      <c r="M2212" s="4" t="s">
        <v>48</v>
      </c>
      <c r="N2212" s="4" t="s">
        <v>8</v>
      </c>
      <c r="O2212" s="4"/>
      <c r="P2212" s="4"/>
      <c r="Q2212" s="4"/>
      <c r="R2212" s="4" t="s">
        <v>150</v>
      </c>
      <c r="S2212" s="4" t="s">
        <v>150</v>
      </c>
      <c r="T2212" s="4" t="s">
        <v>150</v>
      </c>
      <c r="U2212" s="4" t="s">
        <v>150</v>
      </c>
      <c r="V2212" s="4" t="s">
        <v>150</v>
      </c>
      <c r="W2212" s="4" t="s">
        <v>150</v>
      </c>
      <c r="X2212" s="4" t="s">
        <v>150</v>
      </c>
      <c r="Y2212" s="4"/>
      <c r="Z2212" s="4"/>
      <c r="AA2212" s="4">
        <v>2251.0</v>
      </c>
      <c r="AB2212" s="4" t="s">
        <v>48</v>
      </c>
      <c r="AC2212" s="4"/>
      <c r="AD2212" s="4"/>
      <c r="AE2212" s="4"/>
      <c r="AF2212" s="4"/>
      <c r="AG2212" s="4"/>
      <c r="AH2212" s="4"/>
      <c r="AI2212" s="4"/>
      <c r="AJ2212" s="4"/>
      <c r="AK2212" s="4"/>
      <c r="AL2212" s="4"/>
      <c r="AM2212" s="4"/>
      <c r="AN2212" s="4"/>
      <c r="AO2212" s="4"/>
      <c r="AP2212" s="4" t="str">
        <f>VLOOKUP(AA2213,[1]Trộn!AA2212:AB5204,2,FALSE)</f>
        <v>#ERROR!</v>
      </c>
      <c r="AQ2212" s="4"/>
      <c r="AR2212" s="4"/>
      <c r="AS2212" s="4"/>
      <c r="AT2212" s="4"/>
      <c r="AU2212" s="4"/>
      <c r="AV2212" s="4"/>
      <c r="AW2212" s="4"/>
      <c r="AX2212" s="4"/>
      <c r="AY2212" s="4"/>
      <c r="AZ2212" s="4"/>
      <c r="BA2212" s="4"/>
      <c r="BB2212" s="4"/>
      <c r="BC2212" s="4"/>
      <c r="BD2212" s="4"/>
      <c r="BE2212" s="4"/>
      <c r="BF2212" s="4"/>
      <c r="BG2212" s="4"/>
      <c r="BH2212" s="4"/>
      <c r="BI2212" s="4"/>
      <c r="BJ2212" s="4"/>
      <c r="BK2212" s="4"/>
      <c r="BL2212" s="4"/>
      <c r="BM2212" s="4"/>
      <c r="BN2212" s="4"/>
      <c r="BO2212" s="4"/>
      <c r="BP2212" s="4"/>
      <c r="BQ2212" s="4"/>
      <c r="BR2212" s="4"/>
      <c r="BS2212" s="4"/>
      <c r="BT2212" s="4"/>
      <c r="BU2212" s="4"/>
      <c r="BV2212" s="4"/>
      <c r="BW2212" s="4"/>
      <c r="BX2212" s="4"/>
      <c r="BY2212" s="4"/>
      <c r="BZ2212" s="4"/>
      <c r="CA2212" s="4"/>
      <c r="CB2212" s="4"/>
      <c r="CC2212" s="4"/>
      <c r="CD2212" s="4"/>
      <c r="CE2212" s="4"/>
      <c r="CF2212" s="4"/>
      <c r="CG2212" s="4"/>
      <c r="CH2212" s="4"/>
      <c r="CI2212" s="4"/>
      <c r="CJ2212" s="4"/>
      <c r="CK2212" s="4"/>
      <c r="CL2212" s="4"/>
      <c r="CM2212" s="4"/>
    </row>
    <row r="2213" ht="14.25" customHeight="1">
      <c r="A2213" s="1"/>
      <c r="B2213" s="3"/>
      <c r="C2213" s="4"/>
      <c r="D2213" s="4"/>
      <c r="E2213" s="4"/>
      <c r="F2213" s="4"/>
      <c r="G2213" s="4"/>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4"/>
      <c r="AH2213" s="4"/>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4"/>
      <c r="BH2213" s="4"/>
      <c r="BI2213" s="4"/>
      <c r="BJ2213" s="4"/>
      <c r="BK2213" s="4"/>
      <c r="BL2213" s="4"/>
      <c r="BM2213" s="4"/>
      <c r="BN2213" s="4"/>
      <c r="BO2213" s="4"/>
      <c r="BP2213" s="4"/>
      <c r="BQ2213" s="4"/>
      <c r="BR2213" s="4"/>
      <c r="BS2213" s="4"/>
      <c r="BT2213" s="4"/>
      <c r="BU2213" s="4"/>
      <c r="BV2213" s="4"/>
      <c r="BW2213" s="4"/>
      <c r="BX2213" s="4"/>
      <c r="BY2213" s="4"/>
      <c r="BZ2213" s="4"/>
      <c r="CA2213" s="4"/>
      <c r="CB2213" s="4"/>
      <c r="CC2213" s="4"/>
      <c r="CD2213" s="4"/>
      <c r="CE2213" s="4"/>
      <c r="CF2213" s="4"/>
      <c r="CG2213" s="4"/>
      <c r="CH2213" s="4"/>
      <c r="CI2213" s="4"/>
      <c r="CJ2213" s="4"/>
      <c r="CK2213" s="4"/>
      <c r="CL2213" s="4"/>
      <c r="CM2213" s="4"/>
    </row>
    <row r="2214" ht="14.25" customHeight="1">
      <c r="A2214" s="1" t="str">
        <f>SWITCH(B2214,"OK",IF(ISBLANK(R2214),IF(ISBLANK(P2214),"Giữ chỗ nhóm","Giữ chỗ"),"OK"),"Chưa làm",IF(P2214&lt;&gt;"","Giữ chỗ",""),0,IF(ISBLANK(R2214),"Thêm",""),"")</f>
        <v>OK</v>
      </c>
      <c r="B2214" s="3" t="str">
        <f>IF(Q2214&lt;&gt;"",0,IF(O2214="",IF(N2214="",,"Tự do chọn"),SWITCH(M2214,"KSTN",IF(LEFT(O2214,1)="A","OK","Sai lớp"),"CQ",IF(LEFT(O2214,1)="B","OK","Sai lớp"),"SIE",IF(LEFT(O2214,1)="C","OK","Sai lớp"),"VN",IF(LEFT(O2214,1)="D","OK","Sai lớp"),"VN-ICT",IF(LEFT(O2214,1)="D","OK","Sai lớp"),"Sai phân công")))</f>
        <v>OK</v>
      </c>
      <c r="C2214" s="4" t="s">
        <v>9557</v>
      </c>
      <c r="D2214" s="4"/>
      <c r="E2214" s="4"/>
      <c r="F2214" s="4"/>
      <c r="G2214" s="4"/>
      <c r="H2214" s="4"/>
      <c r="I2214" s="4"/>
      <c r="J2214" s="4" t="s">
        <v>8631</v>
      </c>
      <c r="K2214" s="4"/>
      <c r="L2214" s="4" t="s">
        <v>9557</v>
      </c>
      <c r="M2214" s="4" t="s">
        <v>48</v>
      </c>
      <c r="N2214" s="4" t="s">
        <v>8</v>
      </c>
      <c r="O2214" s="4" t="s">
        <v>681</v>
      </c>
      <c r="P2214" s="4" t="s">
        <v>682</v>
      </c>
      <c r="Q2214" s="4"/>
      <c r="R2214" s="4" t="s">
        <v>9558</v>
      </c>
      <c r="S2214" s="4" t="s">
        <v>9559</v>
      </c>
      <c r="T2214" s="4" t="s">
        <v>9560</v>
      </c>
      <c r="U2214" s="4" t="s">
        <v>9561</v>
      </c>
      <c r="V2214" s="4" t="s">
        <v>9562</v>
      </c>
      <c r="W2214" s="4" t="s">
        <v>9563</v>
      </c>
      <c r="X2214" s="4" t="s">
        <v>302</v>
      </c>
      <c r="Y2214" s="4" t="s">
        <v>9564</v>
      </c>
      <c r="Z2214" s="4"/>
      <c r="AA2214" s="4">
        <v>2253.0</v>
      </c>
      <c r="AB2214" s="4" t="s">
        <v>48</v>
      </c>
      <c r="AC2214" s="4"/>
      <c r="AD2214" s="4"/>
      <c r="AE2214" s="4"/>
      <c r="AF2214" s="4"/>
      <c r="AG2214" s="4"/>
      <c r="AH2214" s="4"/>
      <c r="AI2214" s="4"/>
      <c r="AJ2214" s="4"/>
      <c r="AK2214" s="4"/>
      <c r="AL2214" s="4"/>
      <c r="AM2214" s="4"/>
      <c r="AN2214" s="4"/>
      <c r="AO2214" s="4"/>
      <c r="AP2214" s="4" t="str">
        <f>VLOOKUP(AA2215,[1]Trộn!AA2214:AB5206,2,FALSE)</f>
        <v>#ERROR!</v>
      </c>
      <c r="AQ2214" s="4"/>
      <c r="AR2214" s="4"/>
      <c r="AS2214" s="4"/>
      <c r="AT2214" s="4"/>
      <c r="AU2214" s="4"/>
      <c r="AV2214" s="4"/>
      <c r="AW2214" s="4"/>
      <c r="AX2214" s="4"/>
      <c r="AY2214" s="4"/>
      <c r="AZ2214" s="4"/>
      <c r="BA2214" s="4"/>
      <c r="BB2214" s="4"/>
      <c r="BC2214" s="4"/>
      <c r="BD2214" s="4"/>
      <c r="BE2214" s="4"/>
      <c r="BF2214" s="4"/>
      <c r="BG2214" s="4"/>
      <c r="BH2214" s="4"/>
      <c r="BI2214" s="4"/>
      <c r="BJ2214" s="4"/>
      <c r="BK2214" s="4"/>
      <c r="BL2214" s="4"/>
      <c r="BM2214" s="4"/>
      <c r="BN2214" s="4"/>
      <c r="BO2214" s="4"/>
      <c r="BP2214" s="4"/>
      <c r="BQ2214" s="4"/>
      <c r="BR2214" s="4"/>
      <c r="BS2214" s="4"/>
      <c r="BT2214" s="4"/>
      <c r="BU2214" s="4"/>
      <c r="BV2214" s="4"/>
      <c r="BW2214" s="4"/>
      <c r="BX2214" s="4"/>
      <c r="BY2214" s="4"/>
      <c r="BZ2214" s="4"/>
      <c r="CA2214" s="4"/>
      <c r="CB2214" s="4"/>
      <c r="CC2214" s="4"/>
      <c r="CD2214" s="4"/>
      <c r="CE2214" s="4"/>
      <c r="CF2214" s="4"/>
      <c r="CG2214" s="4"/>
      <c r="CH2214" s="4"/>
      <c r="CI2214" s="4"/>
      <c r="CJ2214" s="4"/>
      <c r="CK2214" s="4"/>
      <c r="CL2214" s="4"/>
      <c r="CM2214" s="4"/>
    </row>
    <row r="2215" ht="14.25" customHeight="1">
      <c r="A2215" s="1"/>
      <c r="B2215" s="3"/>
      <c r="C2215" s="4"/>
      <c r="D2215" s="4"/>
      <c r="E2215" s="4"/>
      <c r="F2215" s="4"/>
      <c r="G2215" s="4"/>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c r="BI2215" s="4"/>
      <c r="BJ2215" s="4"/>
      <c r="BK2215" s="4"/>
      <c r="BL2215" s="4"/>
      <c r="BM2215" s="4"/>
      <c r="BN2215" s="4"/>
      <c r="BO2215" s="4"/>
      <c r="BP2215" s="4"/>
      <c r="BQ2215" s="4"/>
      <c r="BR2215" s="4"/>
      <c r="BS2215" s="4"/>
      <c r="BT2215" s="4"/>
      <c r="BU2215" s="4"/>
      <c r="BV2215" s="4"/>
      <c r="BW2215" s="4"/>
      <c r="BX2215" s="4"/>
      <c r="BY2215" s="4"/>
      <c r="BZ2215" s="4"/>
      <c r="CA2215" s="4"/>
      <c r="CB2215" s="4"/>
      <c r="CC2215" s="4"/>
      <c r="CD2215" s="4"/>
      <c r="CE2215" s="4"/>
      <c r="CF2215" s="4"/>
      <c r="CG2215" s="4"/>
      <c r="CH2215" s="4"/>
      <c r="CI2215" s="4"/>
      <c r="CJ2215" s="4"/>
      <c r="CK2215" s="4"/>
      <c r="CL2215" s="4"/>
      <c r="CM2215" s="4"/>
    </row>
    <row r="2216" ht="14.25" customHeight="1">
      <c r="A2216" s="1" t="str">
        <f>SWITCH(B2216,"OK",IF(ISBLANK(R2216),IF(ISBLANK(P2216),"Giữ chỗ nhóm","Giữ chỗ"),"OK"),"Chưa làm",IF(P2216&lt;&gt;"","Giữ chỗ",""),0,IF(ISBLANK(R2216),"Thêm",""),"")</f>
        <v/>
      </c>
      <c r="B2216" s="3" t="str">
        <f>IF(Q2216&lt;&gt;"",0,IF(O2216="",IF(N2216="",,"Tự do chọn"),SWITCH(M2216,"KSTN",IF(LEFT(O2216,1)="A","OK","Sai lớp"),"CQ",IF(LEFT(O2216,1)="B","OK","Sai lớp"),"SIE",IF(LEFT(O2216,1)="C","OK","Sai lớp"),"VN",IF(LEFT(O2216,1)="D","OK","Sai lớp"),"VN-ICT",IF(LEFT(O2216,1)="D","OK","Sai lớp"),"Sai phân công")))</f>
        <v>Tự do chọn</v>
      </c>
      <c r="C2216" s="4" t="s">
        <v>9572</v>
      </c>
      <c r="D2216" s="4"/>
      <c r="E2216" s="4"/>
      <c r="F2216" s="4"/>
      <c r="G2216" s="4"/>
      <c r="H2216" s="4"/>
      <c r="I2216" s="4"/>
      <c r="J2216" s="4" t="s">
        <v>8631</v>
      </c>
      <c r="K2216" s="4"/>
      <c r="L2216" s="4" t="s">
        <v>9572</v>
      </c>
      <c r="M2216" s="4" t="s">
        <v>48</v>
      </c>
      <c r="N2216" s="4" t="s">
        <v>8</v>
      </c>
      <c r="O2216" s="4"/>
      <c r="P2216" s="4"/>
      <c r="Q2216" s="4"/>
      <c r="R2216" s="4"/>
      <c r="S2216" s="4" t="s">
        <v>150</v>
      </c>
      <c r="T2216" s="4" t="s">
        <v>150</v>
      </c>
      <c r="U2216" s="4" t="s">
        <v>150</v>
      </c>
      <c r="V2216" s="4" t="s">
        <v>150</v>
      </c>
      <c r="W2216" s="4" t="s">
        <v>150</v>
      </c>
      <c r="X2216" s="4" t="s">
        <v>150</v>
      </c>
      <c r="Y2216" s="4"/>
      <c r="Z2216" s="4"/>
      <c r="AA2216" s="4">
        <v>2255.0</v>
      </c>
      <c r="AB2216" s="4" t="s">
        <v>48</v>
      </c>
      <c r="AC2216" s="4"/>
      <c r="AD2216" s="4"/>
      <c r="AE2216" s="4"/>
      <c r="AF2216" s="4"/>
      <c r="AG2216" s="4"/>
      <c r="AH2216" s="4"/>
      <c r="AI2216" s="4"/>
      <c r="AJ2216" s="4"/>
      <c r="AK2216" s="4"/>
      <c r="AL2216" s="4"/>
      <c r="AM2216" s="4"/>
      <c r="AN2216" s="4"/>
      <c r="AO2216" s="4"/>
      <c r="AP2216" s="4" t="str">
        <f>VLOOKUP(AA2217,[1]Trộn!AA2216:AB5208,2,FALSE)</f>
        <v>#ERROR!</v>
      </c>
      <c r="AQ2216" s="4"/>
      <c r="AR2216" s="4"/>
      <c r="AS2216" s="4"/>
      <c r="AT2216" s="4"/>
      <c r="AU2216" s="4"/>
      <c r="AV2216" s="4"/>
      <c r="AW2216" s="4"/>
      <c r="AX2216" s="4"/>
      <c r="AY2216" s="4"/>
      <c r="AZ2216" s="4"/>
      <c r="BA2216" s="4"/>
      <c r="BB2216" s="4"/>
      <c r="BC2216" s="4"/>
      <c r="BD2216" s="4"/>
      <c r="BE2216" s="4"/>
      <c r="BF2216" s="4"/>
      <c r="BG2216" s="4"/>
      <c r="BH2216" s="4"/>
      <c r="BI2216" s="4"/>
      <c r="BJ2216" s="4"/>
      <c r="BK2216" s="4"/>
      <c r="BL2216" s="4"/>
      <c r="BM2216" s="4"/>
      <c r="BN2216" s="4"/>
      <c r="BO2216" s="4"/>
      <c r="BP2216" s="4"/>
      <c r="BQ2216" s="4"/>
      <c r="BR2216" s="4"/>
      <c r="BS2216" s="4"/>
      <c r="BT2216" s="4"/>
      <c r="BU2216" s="4"/>
      <c r="BV2216" s="4"/>
      <c r="BW2216" s="4"/>
      <c r="BX2216" s="4"/>
      <c r="BY2216" s="4"/>
      <c r="BZ2216" s="4"/>
      <c r="CA2216" s="4"/>
      <c r="CB2216" s="4"/>
      <c r="CC2216" s="4"/>
      <c r="CD2216" s="4"/>
      <c r="CE2216" s="4"/>
      <c r="CF2216" s="4"/>
      <c r="CG2216" s="4"/>
      <c r="CH2216" s="4"/>
      <c r="CI2216" s="4"/>
      <c r="CJ2216" s="4"/>
      <c r="CK2216" s="4"/>
      <c r="CL2216" s="4"/>
      <c r="CM2216" s="4"/>
    </row>
    <row r="2217" ht="14.25" customHeight="1">
      <c r="A2217" s="1"/>
      <c r="B2217" s="3"/>
      <c r="C2217" s="4"/>
      <c r="D2217" s="4"/>
      <c r="E2217" s="4"/>
      <c r="F2217" s="4"/>
      <c r="G2217" s="4"/>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4"/>
      <c r="AH2217" s="4"/>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4"/>
      <c r="BH2217" s="4"/>
      <c r="BI2217" s="4"/>
      <c r="BJ2217" s="4"/>
      <c r="BK2217" s="4"/>
      <c r="BL2217" s="4"/>
      <c r="BM2217" s="4"/>
      <c r="BN2217" s="4"/>
      <c r="BO2217" s="4"/>
      <c r="BP2217" s="4"/>
      <c r="BQ2217" s="4"/>
      <c r="BR2217" s="4"/>
      <c r="BS2217" s="4"/>
      <c r="BT2217" s="4"/>
      <c r="BU2217" s="4"/>
      <c r="BV2217" s="4"/>
      <c r="BW2217" s="4"/>
      <c r="BX2217" s="4"/>
      <c r="BY2217" s="4"/>
      <c r="BZ2217" s="4"/>
      <c r="CA2217" s="4"/>
      <c r="CB2217" s="4"/>
      <c r="CC2217" s="4"/>
      <c r="CD2217" s="4"/>
      <c r="CE2217" s="4"/>
      <c r="CF2217" s="4"/>
      <c r="CG2217" s="4"/>
      <c r="CH2217" s="4"/>
      <c r="CI2217" s="4"/>
      <c r="CJ2217" s="4"/>
      <c r="CK2217" s="4"/>
      <c r="CL2217" s="4"/>
      <c r="CM2217" s="4"/>
    </row>
    <row r="2218" ht="14.25" customHeight="1">
      <c r="A2218" s="1" t="str">
        <f>SWITCH(B2218,"OK",IF(ISBLANK(R2218),IF(ISBLANK(P2218),"Giữ chỗ nhóm","Giữ chỗ"),"OK"),"Chưa làm",IF(P2218&lt;&gt;"","Giữ chỗ",""),0,IF(ISBLANK(R2218),"Thêm",""),"")</f>
        <v/>
      </c>
      <c r="B2218" s="3" t="str">
        <f>IF(Q2218&lt;&gt;"",0,IF(O2218="",IF(N2218="",,"Tự do chọn"),SWITCH(M2218,"KSTN",IF(LEFT(O2218,1)="A","OK","Sai lớp"),"CQ",IF(LEFT(O2218,1)="B","OK","Sai lớp"),"SIE",IF(LEFT(O2218,1)="C","OK","Sai lớp"),"VN",IF(LEFT(O2218,1)="D","OK","Sai lớp"),"VN-ICT",IF(LEFT(O2218,1)="D","OK","Sai lớp"),"Sai phân công")))</f>
        <v>Tự do chọn</v>
      </c>
      <c r="C2218" s="4" t="s">
        <v>9581</v>
      </c>
      <c r="D2218" s="4"/>
      <c r="E2218" s="4"/>
      <c r="F2218" s="4"/>
      <c r="G2218" s="4"/>
      <c r="H2218" s="4"/>
      <c r="I2218" s="4"/>
      <c r="J2218" s="4" t="s">
        <v>8631</v>
      </c>
      <c r="K2218" s="4"/>
      <c r="L2218" s="4" t="s">
        <v>9581</v>
      </c>
      <c r="M2218" s="4" t="s">
        <v>48</v>
      </c>
      <c r="N2218" s="4" t="s">
        <v>8</v>
      </c>
      <c r="O2218" s="4"/>
      <c r="P2218" s="4"/>
      <c r="Q2218" s="4"/>
      <c r="R2218" s="4" t="s">
        <v>150</v>
      </c>
      <c r="S2218" s="4" t="s">
        <v>150</v>
      </c>
      <c r="T2218" s="4" t="s">
        <v>150</v>
      </c>
      <c r="U2218" s="4" t="s">
        <v>150</v>
      </c>
      <c r="V2218" s="4" t="s">
        <v>150</v>
      </c>
      <c r="W2218" s="4" t="s">
        <v>150</v>
      </c>
      <c r="X2218" s="4" t="s">
        <v>150</v>
      </c>
      <c r="Y2218" s="4"/>
      <c r="Z2218" s="4"/>
      <c r="AA2218" s="4">
        <v>2257.0</v>
      </c>
      <c r="AB2218" s="4" t="s">
        <v>48</v>
      </c>
      <c r="AC2218" s="4"/>
      <c r="AD2218" s="4"/>
      <c r="AE2218" s="4"/>
      <c r="AF2218" s="4"/>
      <c r="AG2218" s="4"/>
      <c r="AH2218" s="4"/>
      <c r="AI2218" s="4"/>
      <c r="AJ2218" s="4"/>
      <c r="AK2218" s="4"/>
      <c r="AL2218" s="4"/>
      <c r="AM2218" s="4"/>
      <c r="AN2218" s="4"/>
      <c r="AO2218" s="4"/>
      <c r="AP2218" s="4" t="str">
        <f>VLOOKUP(AA2219,[1]Trộn!AA2218:AB5210,2,FALSE)</f>
        <v>#ERROR!</v>
      </c>
      <c r="AQ2218" s="4"/>
      <c r="AR2218" s="4"/>
      <c r="AS2218" s="4"/>
      <c r="AT2218" s="4"/>
      <c r="AU2218" s="4"/>
      <c r="AV2218" s="4"/>
      <c r="AW2218" s="4"/>
      <c r="AX2218" s="4"/>
      <c r="AY2218" s="4"/>
      <c r="AZ2218" s="4"/>
      <c r="BA2218" s="4"/>
      <c r="BB2218" s="4"/>
      <c r="BC2218" s="4"/>
      <c r="BD2218" s="4"/>
      <c r="BE2218" s="4"/>
      <c r="BF2218" s="4"/>
      <c r="BG2218" s="4"/>
      <c r="BH2218" s="4"/>
      <c r="BI2218" s="4"/>
      <c r="BJ2218" s="4"/>
      <c r="BK2218" s="4"/>
      <c r="BL2218" s="4"/>
      <c r="BM2218" s="4"/>
      <c r="BN2218" s="4"/>
      <c r="BO2218" s="4"/>
      <c r="BP2218" s="4"/>
      <c r="BQ2218" s="4"/>
      <c r="BR2218" s="4"/>
      <c r="BS2218" s="4"/>
      <c r="BT2218" s="4"/>
      <c r="BU2218" s="4"/>
      <c r="BV2218" s="4"/>
      <c r="BW2218" s="4"/>
      <c r="BX2218" s="4"/>
      <c r="BY2218" s="4"/>
      <c r="BZ2218" s="4"/>
      <c r="CA2218" s="4"/>
      <c r="CB2218" s="4"/>
      <c r="CC2218" s="4"/>
      <c r="CD2218" s="4"/>
      <c r="CE2218" s="4"/>
      <c r="CF2218" s="4"/>
      <c r="CG2218" s="4"/>
      <c r="CH2218" s="4"/>
      <c r="CI2218" s="4"/>
      <c r="CJ2218" s="4"/>
      <c r="CK2218" s="4"/>
      <c r="CL2218" s="4"/>
      <c r="CM2218" s="4"/>
    </row>
    <row r="2219" ht="14.25" customHeight="1">
      <c r="A2219" s="1"/>
      <c r="B2219" s="3"/>
      <c r="C2219" s="4"/>
      <c r="D2219" s="4"/>
      <c r="E2219" s="4"/>
      <c r="F2219" s="4"/>
      <c r="G2219" s="4"/>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4"/>
      <c r="AH2219" s="4"/>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4"/>
      <c r="BH2219" s="4"/>
      <c r="BI2219" s="4"/>
      <c r="BJ2219" s="4"/>
      <c r="BK2219" s="4"/>
      <c r="BL2219" s="4"/>
      <c r="BM2219" s="4"/>
      <c r="BN2219" s="4"/>
      <c r="BO2219" s="4"/>
      <c r="BP2219" s="4"/>
      <c r="BQ2219" s="4"/>
      <c r="BR2219" s="4"/>
      <c r="BS2219" s="4"/>
      <c r="BT2219" s="4"/>
      <c r="BU2219" s="4"/>
      <c r="BV2219" s="4"/>
      <c r="BW2219" s="4"/>
      <c r="BX2219" s="4"/>
      <c r="BY2219" s="4"/>
      <c r="BZ2219" s="4"/>
      <c r="CA2219" s="4"/>
      <c r="CB2219" s="4"/>
      <c r="CC2219" s="4"/>
      <c r="CD2219" s="4"/>
      <c r="CE2219" s="4"/>
      <c r="CF2219" s="4"/>
      <c r="CG2219" s="4"/>
      <c r="CH2219" s="4"/>
      <c r="CI2219" s="4"/>
      <c r="CJ2219" s="4"/>
      <c r="CK2219" s="4"/>
      <c r="CL2219" s="4"/>
      <c r="CM2219" s="4"/>
    </row>
    <row r="2220" ht="14.25" customHeight="1">
      <c r="A2220" s="1" t="str">
        <f t="shared" ref="A2220:A2238" si="396">SWITCH(B2220,"OK",IF(ISBLANK(R2220),IF(ISBLANK(P2220),"Giữ chỗ nhóm","Giữ chỗ"),"OK"),"Chưa làm",IF(P2220&lt;&gt;"","Giữ chỗ",""),0,IF(ISBLANK(R2220),"Thêm",""),"")</f>
        <v/>
      </c>
      <c r="B2220" s="3" t="str">
        <f t="shared" ref="B2220:B2238" si="397">IF(Q2220&lt;&gt;"",0,IF(O2220="",IF(N2220="",,"Tự do chọn"),SWITCH(M2220,"KSTN",IF(LEFT(O2220,1)="A","OK","Sai lớp"),"CQ",IF(LEFT(O2220,1)="B","OK","Sai lớp"),"SIE",IF(LEFT(O2220,1)="C","OK","Sai lớp"),"VN",IF(LEFT(O2220,1)="D","OK","Sai lớp"),"VN-ICT",IF(LEFT(O2220,1)="D","OK","Sai lớp"),"Sai phân công")))</f>
        <v>Tự do chọn</v>
      </c>
      <c r="C2220" s="4" t="s">
        <v>9583</v>
      </c>
      <c r="D2220" s="4"/>
      <c r="E2220" s="4"/>
      <c r="F2220" s="4"/>
      <c r="G2220" s="4"/>
      <c r="H2220" s="4"/>
      <c r="I2220" s="4"/>
      <c r="J2220" s="4" t="s">
        <v>8631</v>
      </c>
      <c r="K2220" s="4"/>
      <c r="L2220" s="4" t="s">
        <v>9583</v>
      </c>
      <c r="M2220" s="4" t="s">
        <v>48</v>
      </c>
      <c r="N2220" s="4" t="s">
        <v>8</v>
      </c>
      <c r="O2220" s="4"/>
      <c r="P2220" s="4"/>
      <c r="Q2220" s="4"/>
      <c r="R2220" s="4" t="s">
        <v>150</v>
      </c>
      <c r="S2220" s="4" t="s">
        <v>150</v>
      </c>
      <c r="T2220" s="4" t="s">
        <v>150</v>
      </c>
      <c r="U2220" s="4" t="s">
        <v>150</v>
      </c>
      <c r="V2220" s="4" t="s">
        <v>150</v>
      </c>
      <c r="W2220" s="4" t="s">
        <v>150</v>
      </c>
      <c r="X2220" s="4" t="s">
        <v>150</v>
      </c>
      <c r="Y2220" s="4"/>
      <c r="Z2220" s="4"/>
      <c r="AA2220" s="4">
        <v>2259.0</v>
      </c>
      <c r="AB2220" s="4" t="s">
        <v>48</v>
      </c>
      <c r="AC2220" s="4"/>
      <c r="AD2220" s="4"/>
      <c r="AE2220" s="4"/>
      <c r="AF2220" s="4"/>
      <c r="AG2220" s="4"/>
      <c r="AH2220" s="4"/>
      <c r="AI2220" s="4"/>
      <c r="AJ2220" s="4"/>
      <c r="AK2220" s="4"/>
      <c r="AL2220" s="4"/>
      <c r="AM2220" s="4"/>
      <c r="AN2220" s="4"/>
      <c r="AO2220" s="4"/>
      <c r="AP2220" s="4" t="str">
        <f>VLOOKUP(AA2221,[1]Trộn!AA2220:AB5212,2,FALSE)</f>
        <v>#ERROR!</v>
      </c>
      <c r="AQ2220" s="4"/>
      <c r="AR2220" s="4"/>
      <c r="AS2220" s="4"/>
      <c r="AT2220" s="4"/>
      <c r="AU2220" s="4"/>
      <c r="AV2220" s="4"/>
      <c r="AW2220" s="4"/>
      <c r="AX2220" s="4"/>
      <c r="AY2220" s="4"/>
      <c r="AZ2220" s="4"/>
      <c r="BA2220" s="4"/>
      <c r="BB2220" s="4"/>
      <c r="BC2220" s="4"/>
      <c r="BD2220" s="4"/>
      <c r="BE2220" s="4"/>
      <c r="BF2220" s="4"/>
      <c r="BG2220" s="4"/>
      <c r="BH2220" s="4"/>
      <c r="BI2220" s="4"/>
      <c r="BJ2220" s="4"/>
      <c r="BK2220" s="4"/>
      <c r="BL2220" s="4"/>
      <c r="BM2220" s="4"/>
      <c r="BN2220" s="4"/>
      <c r="BO2220" s="4"/>
      <c r="BP2220" s="4"/>
      <c r="BQ2220" s="4"/>
      <c r="BR2220" s="4"/>
      <c r="BS2220" s="4"/>
      <c r="BT2220" s="4"/>
      <c r="BU2220" s="4"/>
      <c r="BV2220" s="4"/>
      <c r="BW2220" s="4"/>
      <c r="BX2220" s="4"/>
      <c r="BY2220" s="4"/>
      <c r="BZ2220" s="4"/>
      <c r="CA2220" s="4"/>
      <c r="CB2220" s="4"/>
      <c r="CC2220" s="4"/>
      <c r="CD2220" s="4"/>
      <c r="CE2220" s="4"/>
      <c r="CF2220" s="4"/>
      <c r="CG2220" s="4"/>
      <c r="CH2220" s="4"/>
      <c r="CI2220" s="4"/>
      <c r="CJ2220" s="4"/>
      <c r="CK2220" s="4"/>
      <c r="CL2220" s="4"/>
      <c r="CM2220" s="4"/>
    </row>
    <row r="2221" ht="14.25" customHeight="1">
      <c r="A2221" s="1" t="str">
        <f t="shared" si="396"/>
        <v/>
      </c>
      <c r="B2221" s="3" t="str">
        <f t="shared" si="397"/>
        <v>Tự do chọn</v>
      </c>
      <c r="C2221" s="4" t="s">
        <v>9585</v>
      </c>
      <c r="D2221" s="4"/>
      <c r="E2221" s="4"/>
      <c r="F2221" s="4"/>
      <c r="G2221" s="4"/>
      <c r="H2221" s="4"/>
      <c r="I2221" s="4"/>
      <c r="J2221" s="4" t="s">
        <v>8631</v>
      </c>
      <c r="K2221" s="4"/>
      <c r="L2221" s="4" t="s">
        <v>9585</v>
      </c>
      <c r="M2221" s="4" t="s">
        <v>48</v>
      </c>
      <c r="N2221" s="4" t="s">
        <v>8</v>
      </c>
      <c r="O2221" s="4"/>
      <c r="P2221" s="4"/>
      <c r="Q2221" s="4"/>
      <c r="R2221" s="4" t="s">
        <v>150</v>
      </c>
      <c r="S2221" s="4" t="s">
        <v>150</v>
      </c>
      <c r="T2221" s="4" t="s">
        <v>150</v>
      </c>
      <c r="U2221" s="4" t="s">
        <v>150</v>
      </c>
      <c r="V2221" s="4" t="s">
        <v>150</v>
      </c>
      <c r="W2221" s="4" t="s">
        <v>150</v>
      </c>
      <c r="X2221" s="4" t="s">
        <v>150</v>
      </c>
      <c r="Y2221" s="4"/>
      <c r="Z2221" s="4"/>
      <c r="AA2221" s="4">
        <v>2260.0</v>
      </c>
      <c r="AB2221" s="4" t="s">
        <v>48</v>
      </c>
      <c r="AC2221" s="4"/>
      <c r="AD2221" s="4"/>
      <c r="AE2221" s="4"/>
      <c r="AF2221" s="4"/>
      <c r="AG2221" s="4"/>
      <c r="AH2221" s="4"/>
      <c r="AI2221" s="4"/>
      <c r="AJ2221" s="4"/>
      <c r="AK2221" s="4"/>
      <c r="AL2221" s="4"/>
      <c r="AM2221" s="4"/>
      <c r="AN2221" s="4"/>
      <c r="AO2221" s="4"/>
      <c r="AP2221" s="4" t="str">
        <f>VLOOKUP(AA2222,[1]Trộn!AA2221:AB5213,2,FALSE)</f>
        <v>#ERROR!</v>
      </c>
      <c r="AQ2221" s="4"/>
      <c r="AR2221" s="4"/>
      <c r="AS2221" s="4"/>
      <c r="AT2221" s="4"/>
      <c r="AU2221" s="4"/>
      <c r="AV2221" s="4"/>
      <c r="AW2221" s="4"/>
      <c r="AX2221" s="4"/>
      <c r="AY2221" s="4"/>
      <c r="AZ2221" s="4"/>
      <c r="BA2221" s="4"/>
      <c r="BB2221" s="4"/>
      <c r="BC2221" s="4"/>
      <c r="BD2221" s="4"/>
      <c r="BE2221" s="4"/>
      <c r="BF2221" s="4"/>
      <c r="BG2221" s="4"/>
      <c r="BH2221" s="4"/>
      <c r="BI2221" s="4"/>
      <c r="BJ2221" s="4"/>
      <c r="BK2221" s="4"/>
      <c r="BL2221" s="4"/>
      <c r="BM2221" s="4"/>
      <c r="BN2221" s="4"/>
      <c r="BO2221" s="4"/>
      <c r="BP2221" s="4"/>
      <c r="BQ2221" s="4"/>
      <c r="BR2221" s="4"/>
      <c r="BS2221" s="4"/>
      <c r="BT2221" s="4"/>
      <c r="BU2221" s="4"/>
      <c r="BV2221" s="4"/>
      <c r="BW2221" s="4"/>
      <c r="BX2221" s="4"/>
      <c r="BY2221" s="4"/>
      <c r="BZ2221" s="4"/>
      <c r="CA2221" s="4"/>
      <c r="CB2221" s="4"/>
      <c r="CC2221" s="4"/>
      <c r="CD2221" s="4"/>
      <c r="CE2221" s="4"/>
      <c r="CF2221" s="4"/>
      <c r="CG2221" s="4"/>
      <c r="CH2221" s="4"/>
      <c r="CI2221" s="4"/>
      <c r="CJ2221" s="4"/>
      <c r="CK2221" s="4"/>
      <c r="CL2221" s="4"/>
      <c r="CM2221" s="4"/>
    </row>
    <row r="2222" ht="14.25" customHeight="1">
      <c r="A2222" s="1" t="str">
        <f t="shared" si="396"/>
        <v/>
      </c>
      <c r="B2222" s="3" t="str">
        <f t="shared" si="397"/>
        <v>Tự do chọn</v>
      </c>
      <c r="C2222" s="4" t="s">
        <v>9586</v>
      </c>
      <c r="D2222" s="4"/>
      <c r="E2222" s="4"/>
      <c r="F2222" s="4"/>
      <c r="G2222" s="4"/>
      <c r="H2222" s="4"/>
      <c r="I2222" s="4"/>
      <c r="J2222" s="4" t="s">
        <v>8631</v>
      </c>
      <c r="K2222" s="4"/>
      <c r="L2222" s="4" t="s">
        <v>9586</v>
      </c>
      <c r="M2222" s="4" t="s">
        <v>48</v>
      </c>
      <c r="N2222" s="4" t="s">
        <v>9</v>
      </c>
      <c r="O2222" s="4"/>
      <c r="P2222" s="4"/>
      <c r="Q2222" s="4"/>
      <c r="R2222" s="4" t="s">
        <v>150</v>
      </c>
      <c r="S2222" s="4" t="s">
        <v>150</v>
      </c>
      <c r="T2222" s="4" t="s">
        <v>150</v>
      </c>
      <c r="U2222" s="4" t="s">
        <v>150</v>
      </c>
      <c r="V2222" s="4" t="s">
        <v>150</v>
      </c>
      <c r="W2222" s="4" t="s">
        <v>150</v>
      </c>
      <c r="X2222" s="4" t="s">
        <v>150</v>
      </c>
      <c r="Y2222" s="4"/>
      <c r="Z2222" s="4"/>
      <c r="AA2222" s="4">
        <v>2261.0</v>
      </c>
      <c r="AB2222" s="4" t="s">
        <v>48</v>
      </c>
      <c r="AC2222" s="4"/>
      <c r="AD2222" s="4"/>
      <c r="AE2222" s="4"/>
      <c r="AF2222" s="4"/>
      <c r="AG2222" s="4"/>
      <c r="AH2222" s="4"/>
      <c r="AI2222" s="4"/>
      <c r="AJ2222" s="4"/>
      <c r="AK2222" s="4"/>
      <c r="AL2222" s="4"/>
      <c r="AM2222" s="4"/>
      <c r="AN2222" s="4"/>
      <c r="AO2222" s="4"/>
      <c r="AP2222" s="4" t="str">
        <f>VLOOKUP(AA2223,[1]Trộn!AA2222:AB5214,2,FALSE)</f>
        <v>#ERROR!</v>
      </c>
      <c r="AQ2222" s="4"/>
      <c r="AR2222" s="4"/>
      <c r="AS2222" s="4"/>
      <c r="AT2222" s="4"/>
      <c r="AU2222" s="4"/>
      <c r="AV2222" s="4"/>
      <c r="AW2222" s="4"/>
      <c r="AX2222" s="4"/>
      <c r="AY2222" s="4"/>
      <c r="AZ2222" s="4"/>
      <c r="BA2222" s="4"/>
      <c r="BB2222" s="4"/>
      <c r="BC2222" s="4"/>
      <c r="BD2222" s="4"/>
      <c r="BE2222" s="4"/>
      <c r="BF2222" s="4"/>
      <c r="BG2222" s="4"/>
      <c r="BH2222" s="4"/>
      <c r="BI2222" s="4"/>
      <c r="BJ2222" s="4"/>
      <c r="BK2222" s="4"/>
      <c r="BL2222" s="4"/>
      <c r="BM2222" s="4"/>
      <c r="BN2222" s="4"/>
      <c r="BO2222" s="4"/>
      <c r="BP2222" s="4"/>
      <c r="BQ2222" s="4"/>
      <c r="BR2222" s="4"/>
      <c r="BS2222" s="4"/>
      <c r="BT2222" s="4"/>
      <c r="BU2222" s="4"/>
      <c r="BV2222" s="4"/>
      <c r="BW2222" s="4"/>
      <c r="BX2222" s="4"/>
      <c r="BY2222" s="4"/>
      <c r="BZ2222" s="4"/>
      <c r="CA2222" s="4"/>
      <c r="CB2222" s="4"/>
      <c r="CC2222" s="4"/>
      <c r="CD2222" s="4"/>
      <c r="CE2222" s="4"/>
      <c r="CF2222" s="4"/>
      <c r="CG2222" s="4"/>
      <c r="CH2222" s="4"/>
      <c r="CI2222" s="4"/>
      <c r="CJ2222" s="4"/>
      <c r="CK2222" s="4"/>
      <c r="CL2222" s="4"/>
      <c r="CM2222" s="4"/>
    </row>
    <row r="2223" ht="14.25" customHeight="1">
      <c r="A2223" s="1" t="str">
        <f t="shared" si="396"/>
        <v/>
      </c>
      <c r="B2223" s="3">
        <f t="shared" si="397"/>
        <v>0</v>
      </c>
      <c r="C2223" s="4" t="s">
        <v>9586</v>
      </c>
      <c r="D2223" s="4"/>
      <c r="E2223" s="4"/>
      <c r="F2223" s="4"/>
      <c r="G2223" s="4"/>
      <c r="H2223" s="4"/>
      <c r="I2223" s="4"/>
      <c r="J2223" s="4"/>
      <c r="K2223" s="4"/>
      <c r="L2223" s="4" t="s">
        <v>9586</v>
      </c>
      <c r="M2223" s="4"/>
      <c r="N2223" s="4"/>
      <c r="O2223" s="4"/>
      <c r="P2223" s="4"/>
      <c r="Q2223" s="4" t="s">
        <v>144</v>
      </c>
      <c r="R2223" s="4" t="s">
        <v>9587</v>
      </c>
      <c r="S2223" s="4" t="s">
        <v>9588</v>
      </c>
      <c r="T2223" s="4" t="s">
        <v>9589</v>
      </c>
      <c r="U2223" s="4" t="s">
        <v>9590</v>
      </c>
      <c r="V2223" s="4" t="s">
        <v>9591</v>
      </c>
      <c r="W2223" s="4" t="s">
        <v>150</v>
      </c>
      <c r="X2223" s="4" t="s">
        <v>410</v>
      </c>
      <c r="Y2223" s="4"/>
      <c r="Z2223" s="4" t="s">
        <v>2561</v>
      </c>
      <c r="AA2223" s="4">
        <v>2262.0</v>
      </c>
      <c r="AB2223" s="4" t="s">
        <v>101</v>
      </c>
      <c r="AC2223" s="4"/>
      <c r="AD2223" s="4"/>
      <c r="AE2223" s="4"/>
      <c r="AF2223" s="4"/>
      <c r="AG2223" s="4"/>
      <c r="AH2223" s="4"/>
      <c r="AI2223" s="4"/>
      <c r="AJ2223" s="4"/>
      <c r="AK2223" s="4"/>
      <c r="AL2223" s="4"/>
      <c r="AM2223" s="4"/>
      <c r="AN2223" s="4"/>
      <c r="AO2223" s="4"/>
      <c r="AP2223" s="4" t="str">
        <f>VLOOKUP(AA2224,[1]Trộn!AA2223:AB5215,2,FALSE)</f>
        <v>#ERROR!</v>
      </c>
      <c r="AQ2223" s="4"/>
      <c r="AR2223" s="4"/>
      <c r="AS2223" s="4"/>
      <c r="AT2223" s="4"/>
      <c r="AU2223" s="4"/>
      <c r="AV2223" s="4"/>
      <c r="AW2223" s="4"/>
      <c r="AX2223" s="4"/>
      <c r="AY2223" s="4"/>
      <c r="AZ2223" s="4"/>
      <c r="BA2223" s="4"/>
      <c r="BB2223" s="4"/>
      <c r="BC2223" s="4"/>
      <c r="BD2223" s="4"/>
      <c r="BE2223" s="4"/>
      <c r="BF2223" s="4"/>
      <c r="BG2223" s="4"/>
      <c r="BH2223" s="4"/>
      <c r="BI2223" s="4"/>
      <c r="BJ2223" s="4"/>
      <c r="BK2223" s="4"/>
      <c r="BL2223" s="4"/>
      <c r="BM2223" s="4"/>
      <c r="BN2223" s="4"/>
      <c r="BO2223" s="4"/>
      <c r="BP2223" s="4"/>
      <c r="BQ2223" s="4"/>
      <c r="BR2223" s="4"/>
      <c r="BS2223" s="4"/>
      <c r="BT2223" s="4"/>
      <c r="BU2223" s="4"/>
      <c r="BV2223" s="4"/>
      <c r="BW2223" s="4"/>
      <c r="BX2223" s="4"/>
      <c r="BY2223" s="4"/>
      <c r="BZ2223" s="4"/>
      <c r="CA2223" s="4"/>
      <c r="CB2223" s="4"/>
      <c r="CC2223" s="4"/>
      <c r="CD2223" s="4"/>
      <c r="CE2223" s="4"/>
      <c r="CF2223" s="4"/>
      <c r="CG2223" s="4"/>
      <c r="CH2223" s="4"/>
      <c r="CI2223" s="4"/>
      <c r="CJ2223" s="4"/>
      <c r="CK2223" s="4"/>
      <c r="CL2223" s="4"/>
      <c r="CM2223" s="4"/>
    </row>
    <row r="2224" ht="14.25" customHeight="1">
      <c r="A2224" s="1" t="str">
        <f t="shared" si="396"/>
        <v/>
      </c>
      <c r="B2224" s="3" t="str">
        <f t="shared" si="397"/>
        <v>Tự do chọn</v>
      </c>
      <c r="C2224" s="4" t="s">
        <v>2669</v>
      </c>
      <c r="D2224" s="4"/>
      <c r="E2224" s="4"/>
      <c r="F2224" s="4"/>
      <c r="G2224" s="4"/>
      <c r="H2224" s="4"/>
      <c r="I2224" s="4"/>
      <c r="J2224" s="4" t="s">
        <v>8631</v>
      </c>
      <c r="K2224" s="4"/>
      <c r="L2224" s="4" t="s">
        <v>2669</v>
      </c>
      <c r="M2224" s="4" t="s">
        <v>48</v>
      </c>
      <c r="N2224" s="4" t="s">
        <v>9</v>
      </c>
      <c r="O2224" s="4"/>
      <c r="P2224" s="4"/>
      <c r="Q2224" s="4"/>
      <c r="R2224" s="4" t="s">
        <v>150</v>
      </c>
      <c r="S2224" s="4" t="s">
        <v>150</v>
      </c>
      <c r="T2224" s="4" t="s">
        <v>150</v>
      </c>
      <c r="U2224" s="4" t="s">
        <v>150</v>
      </c>
      <c r="V2224" s="4" t="s">
        <v>150</v>
      </c>
      <c r="W2224" s="4" t="s">
        <v>150</v>
      </c>
      <c r="X2224" s="4" t="s">
        <v>150</v>
      </c>
      <c r="Y2224" s="4"/>
      <c r="Z2224" s="4"/>
      <c r="AA2224" s="4">
        <v>2263.0</v>
      </c>
      <c r="AB2224" s="4" t="s">
        <v>48</v>
      </c>
      <c r="AC2224" s="4"/>
      <c r="AD2224" s="4"/>
      <c r="AE2224" s="4"/>
      <c r="AF2224" s="4"/>
      <c r="AG2224" s="4"/>
      <c r="AH2224" s="4"/>
      <c r="AI2224" s="4"/>
      <c r="AJ2224" s="4"/>
      <c r="AK2224" s="4"/>
      <c r="AL2224" s="4"/>
      <c r="AM2224" s="4"/>
      <c r="AN2224" s="4"/>
      <c r="AO2224" s="4"/>
      <c r="AP2224" s="4" t="str">
        <f>VLOOKUP(AA2225,[1]Trộn!AA2224:AB5216,2,FALSE)</f>
        <v>#ERROR!</v>
      </c>
      <c r="AQ2224" s="4"/>
      <c r="AR2224" s="4"/>
      <c r="AS2224" s="4"/>
      <c r="AT2224" s="4"/>
      <c r="AU2224" s="4"/>
      <c r="AV2224" s="4"/>
      <c r="AW2224" s="4"/>
      <c r="AX2224" s="4"/>
      <c r="AY2224" s="4"/>
      <c r="AZ2224" s="4"/>
      <c r="BA2224" s="4"/>
      <c r="BB2224" s="4"/>
      <c r="BC2224" s="4"/>
      <c r="BD2224" s="4"/>
      <c r="BE2224" s="4"/>
      <c r="BF2224" s="4"/>
      <c r="BG2224" s="4"/>
      <c r="BH2224" s="4"/>
      <c r="BI2224" s="4"/>
      <c r="BJ2224" s="4"/>
      <c r="BK2224" s="4"/>
      <c r="BL2224" s="4"/>
      <c r="BM2224" s="4"/>
      <c r="BN2224" s="4"/>
      <c r="BO2224" s="4"/>
      <c r="BP2224" s="4"/>
      <c r="BQ2224" s="4"/>
      <c r="BR2224" s="4"/>
      <c r="BS2224" s="4"/>
      <c r="BT2224" s="4"/>
      <c r="BU2224" s="4"/>
      <c r="BV2224" s="4"/>
      <c r="BW2224" s="4"/>
      <c r="BX2224" s="4"/>
      <c r="BY2224" s="4"/>
      <c r="BZ2224" s="4"/>
      <c r="CA2224" s="4"/>
      <c r="CB2224" s="4"/>
      <c r="CC2224" s="4"/>
      <c r="CD2224" s="4"/>
      <c r="CE2224" s="4"/>
      <c r="CF2224" s="4"/>
      <c r="CG2224" s="4"/>
      <c r="CH2224" s="4"/>
      <c r="CI2224" s="4"/>
      <c r="CJ2224" s="4"/>
      <c r="CK2224" s="4"/>
      <c r="CL2224" s="4"/>
      <c r="CM2224" s="4"/>
    </row>
    <row r="2225" ht="14.25" customHeight="1">
      <c r="A2225" s="1" t="str">
        <f t="shared" si="396"/>
        <v/>
      </c>
      <c r="B2225" s="3" t="str">
        <f t="shared" si="397"/>
        <v>Tự do chọn</v>
      </c>
      <c r="C2225" s="4" t="s">
        <v>9592</v>
      </c>
      <c r="D2225" s="4"/>
      <c r="E2225" s="4"/>
      <c r="F2225" s="4"/>
      <c r="G2225" s="4"/>
      <c r="H2225" s="4"/>
      <c r="I2225" s="4"/>
      <c r="J2225" s="4" t="s">
        <v>8631</v>
      </c>
      <c r="K2225" s="4"/>
      <c r="L2225" s="4" t="s">
        <v>9592</v>
      </c>
      <c r="M2225" s="4" t="s">
        <v>48</v>
      </c>
      <c r="N2225" s="4" t="s">
        <v>9</v>
      </c>
      <c r="O2225" s="4"/>
      <c r="P2225" s="4"/>
      <c r="Q2225" s="4"/>
      <c r="R2225" s="4" t="s">
        <v>150</v>
      </c>
      <c r="S2225" s="4" t="s">
        <v>150</v>
      </c>
      <c r="T2225" s="4" t="s">
        <v>150</v>
      </c>
      <c r="U2225" s="4" t="s">
        <v>150</v>
      </c>
      <c r="V2225" s="4" t="s">
        <v>150</v>
      </c>
      <c r="W2225" s="4" t="s">
        <v>150</v>
      </c>
      <c r="X2225" s="4" t="s">
        <v>150</v>
      </c>
      <c r="Y2225" s="4"/>
      <c r="Z2225" s="4"/>
      <c r="AA2225" s="4">
        <v>2264.0</v>
      </c>
      <c r="AB2225" s="4" t="s">
        <v>48</v>
      </c>
      <c r="AC2225" s="4"/>
      <c r="AD2225" s="4"/>
      <c r="AE2225" s="4"/>
      <c r="AF2225" s="4"/>
      <c r="AG2225" s="4"/>
      <c r="AH2225" s="4"/>
      <c r="AI2225" s="4"/>
      <c r="AJ2225" s="4"/>
      <c r="AK2225" s="4"/>
      <c r="AL2225" s="4"/>
      <c r="AM2225" s="4"/>
      <c r="AN2225" s="4"/>
      <c r="AO2225" s="4"/>
      <c r="AP2225" s="4" t="str">
        <f>VLOOKUP(AA2226,[1]Trộn!AA2225:AB5217,2,FALSE)</f>
        <v>#ERROR!</v>
      </c>
      <c r="AQ2225" s="4"/>
      <c r="AR2225" s="4"/>
      <c r="AS2225" s="4"/>
      <c r="AT2225" s="4"/>
      <c r="AU2225" s="4"/>
      <c r="AV2225" s="4"/>
      <c r="AW2225" s="4"/>
      <c r="AX2225" s="4"/>
      <c r="AY2225" s="4"/>
      <c r="AZ2225" s="4"/>
      <c r="BA2225" s="4"/>
      <c r="BB2225" s="4"/>
      <c r="BC2225" s="4"/>
      <c r="BD2225" s="4"/>
      <c r="BE2225" s="4"/>
      <c r="BF2225" s="4"/>
      <c r="BG2225" s="4"/>
      <c r="BH2225" s="4"/>
      <c r="BI2225" s="4"/>
      <c r="BJ2225" s="4"/>
      <c r="BK2225" s="4"/>
      <c r="BL2225" s="4"/>
      <c r="BM2225" s="4"/>
      <c r="BN2225" s="4"/>
      <c r="BO2225" s="4"/>
      <c r="BP2225" s="4"/>
      <c r="BQ2225" s="4"/>
      <c r="BR2225" s="4"/>
      <c r="BS2225" s="4"/>
      <c r="BT2225" s="4"/>
      <c r="BU2225" s="4"/>
      <c r="BV2225" s="4"/>
      <c r="BW2225" s="4"/>
      <c r="BX2225" s="4"/>
      <c r="BY2225" s="4"/>
      <c r="BZ2225" s="4"/>
      <c r="CA2225" s="4"/>
      <c r="CB2225" s="4"/>
      <c r="CC2225" s="4"/>
      <c r="CD2225" s="4"/>
      <c r="CE2225" s="4"/>
      <c r="CF2225" s="4"/>
      <c r="CG2225" s="4"/>
      <c r="CH2225" s="4"/>
      <c r="CI2225" s="4"/>
      <c r="CJ2225" s="4"/>
      <c r="CK2225" s="4"/>
      <c r="CL2225" s="4"/>
      <c r="CM2225" s="4"/>
    </row>
    <row r="2226" ht="14.25" customHeight="1">
      <c r="A2226" s="1" t="str">
        <f t="shared" si="396"/>
        <v/>
      </c>
      <c r="B2226" s="3">
        <f t="shared" si="397"/>
        <v>0</v>
      </c>
      <c r="C2226" s="4" t="s">
        <v>9592</v>
      </c>
      <c r="D2226" s="4"/>
      <c r="E2226" s="4"/>
      <c r="F2226" s="4"/>
      <c r="G2226" s="4"/>
      <c r="H2226" s="4"/>
      <c r="I2226" s="4"/>
      <c r="J2226" s="4"/>
      <c r="K2226" s="4"/>
      <c r="L2226" s="4" t="s">
        <v>9592</v>
      </c>
      <c r="M2226" s="4"/>
      <c r="N2226" s="4"/>
      <c r="O2226" s="4"/>
      <c r="P2226" s="4"/>
      <c r="Q2226" s="4" t="s">
        <v>144</v>
      </c>
      <c r="R2226" s="4" t="s">
        <v>9593</v>
      </c>
      <c r="S2226" s="4" t="s">
        <v>9594</v>
      </c>
      <c r="T2226" s="4" t="s">
        <v>9595</v>
      </c>
      <c r="U2226" s="4" t="s">
        <v>9596</v>
      </c>
      <c r="V2226" s="4" t="s">
        <v>9597</v>
      </c>
      <c r="W2226" s="4" t="s">
        <v>150</v>
      </c>
      <c r="X2226" s="4" t="s">
        <v>171</v>
      </c>
      <c r="Y2226" s="4"/>
      <c r="Z2226" s="4" t="s">
        <v>1644</v>
      </c>
      <c r="AA2226" s="4">
        <v>2265.0</v>
      </c>
      <c r="AB2226" s="4" t="s">
        <v>101</v>
      </c>
      <c r="AC2226" s="4"/>
      <c r="AD2226" s="4"/>
      <c r="AE2226" s="4"/>
      <c r="AF2226" s="4"/>
      <c r="AG2226" s="4"/>
      <c r="AH2226" s="4"/>
      <c r="AI2226" s="4"/>
      <c r="AJ2226" s="4"/>
      <c r="AK2226" s="4"/>
      <c r="AL2226" s="4"/>
      <c r="AM2226" s="4"/>
      <c r="AN2226" s="4"/>
      <c r="AO2226" s="4"/>
      <c r="AP2226" s="4" t="str">
        <f>VLOOKUP(AA2227,[1]Trộn!AA2226:AB5218,2,FALSE)</f>
        <v>#ERROR!</v>
      </c>
      <c r="AQ2226" s="4"/>
      <c r="AR2226" s="4"/>
      <c r="AS2226" s="4"/>
      <c r="AT2226" s="4"/>
      <c r="AU2226" s="4"/>
      <c r="AV2226" s="4"/>
      <c r="AW2226" s="4"/>
      <c r="AX2226" s="4"/>
      <c r="AY2226" s="4"/>
      <c r="AZ2226" s="4"/>
      <c r="BA2226" s="4"/>
      <c r="BB2226" s="4"/>
      <c r="BC2226" s="4"/>
      <c r="BD2226" s="4"/>
      <c r="BE2226" s="4"/>
      <c r="BF2226" s="4"/>
      <c r="BG2226" s="4"/>
      <c r="BH2226" s="4"/>
      <c r="BI2226" s="4"/>
      <c r="BJ2226" s="4"/>
      <c r="BK2226" s="4"/>
      <c r="BL2226" s="4"/>
      <c r="BM2226" s="4"/>
      <c r="BN2226" s="4"/>
      <c r="BO2226" s="4"/>
      <c r="BP2226" s="4"/>
      <c r="BQ2226" s="4"/>
      <c r="BR2226" s="4"/>
      <c r="BS2226" s="4"/>
      <c r="BT2226" s="4"/>
      <c r="BU2226" s="4"/>
      <c r="BV2226" s="4"/>
      <c r="BW2226" s="4"/>
      <c r="BX2226" s="4"/>
      <c r="BY2226" s="4"/>
      <c r="BZ2226" s="4"/>
      <c r="CA2226" s="4"/>
      <c r="CB2226" s="4"/>
      <c r="CC2226" s="4"/>
      <c r="CD2226" s="4"/>
      <c r="CE2226" s="4"/>
      <c r="CF2226" s="4"/>
      <c r="CG2226" s="4"/>
      <c r="CH2226" s="4"/>
      <c r="CI2226" s="4"/>
      <c r="CJ2226" s="4"/>
      <c r="CK2226" s="4"/>
      <c r="CL2226" s="4"/>
      <c r="CM2226" s="4"/>
    </row>
    <row r="2227" ht="14.25" customHeight="1">
      <c r="A2227" s="1" t="str">
        <f t="shared" si="396"/>
        <v/>
      </c>
      <c r="B2227" s="3">
        <f t="shared" si="397"/>
        <v>0</v>
      </c>
      <c r="C2227" s="4" t="s">
        <v>9592</v>
      </c>
      <c r="D2227" s="4"/>
      <c r="E2227" s="4"/>
      <c r="F2227" s="4"/>
      <c r="G2227" s="4"/>
      <c r="H2227" s="4"/>
      <c r="I2227" s="4"/>
      <c r="J2227" s="4"/>
      <c r="K2227" s="4"/>
      <c r="L2227" s="4" t="s">
        <v>9592</v>
      </c>
      <c r="M2227" s="4"/>
      <c r="N2227" s="4"/>
      <c r="O2227" s="4"/>
      <c r="P2227" s="4"/>
      <c r="Q2227" s="4" t="s">
        <v>144</v>
      </c>
      <c r="R2227" s="4" t="s">
        <v>9598</v>
      </c>
      <c r="S2227" s="4" t="s">
        <v>9599</v>
      </c>
      <c r="T2227" s="4" t="s">
        <v>9600</v>
      </c>
      <c r="U2227" s="4" t="s">
        <v>9601</v>
      </c>
      <c r="V2227" s="4" t="s">
        <v>150</v>
      </c>
      <c r="W2227" s="4" t="s">
        <v>150</v>
      </c>
      <c r="X2227" s="4" t="s">
        <v>171</v>
      </c>
      <c r="Y2227" s="4"/>
      <c r="Z2227" s="4" t="s">
        <v>1755</v>
      </c>
      <c r="AA2227" s="4">
        <v>2266.0</v>
      </c>
      <c r="AB2227" s="4" t="s">
        <v>101</v>
      </c>
      <c r="AC2227" s="4"/>
      <c r="AD2227" s="4"/>
      <c r="AE2227" s="4"/>
      <c r="AF2227" s="4"/>
      <c r="AG2227" s="4"/>
      <c r="AH2227" s="4"/>
      <c r="AI2227" s="4"/>
      <c r="AJ2227" s="4"/>
      <c r="AK2227" s="4"/>
      <c r="AL2227" s="4"/>
      <c r="AM2227" s="4"/>
      <c r="AN2227" s="4"/>
      <c r="AO2227" s="4"/>
      <c r="AP2227" s="4" t="str">
        <f>VLOOKUP(AA2228,[1]Trộn!AA2227:AB5219,2,FALSE)</f>
        <v>#ERROR!</v>
      </c>
      <c r="AQ2227" s="4"/>
      <c r="AR2227" s="4"/>
      <c r="AS2227" s="4"/>
      <c r="AT2227" s="4"/>
      <c r="AU2227" s="4"/>
      <c r="AV2227" s="4"/>
      <c r="AW2227" s="4"/>
      <c r="AX2227" s="4"/>
      <c r="AY2227" s="4"/>
      <c r="AZ2227" s="4"/>
      <c r="BA2227" s="4"/>
      <c r="BB2227" s="4"/>
      <c r="BC2227" s="4"/>
      <c r="BD2227" s="4"/>
      <c r="BE2227" s="4"/>
      <c r="BF2227" s="4"/>
      <c r="BG2227" s="4"/>
      <c r="BH2227" s="4"/>
      <c r="BI2227" s="4"/>
      <c r="BJ2227" s="4"/>
      <c r="BK2227" s="4"/>
      <c r="BL2227" s="4"/>
      <c r="BM2227" s="4"/>
      <c r="BN2227" s="4"/>
      <c r="BO2227" s="4"/>
      <c r="BP2227" s="4"/>
      <c r="BQ2227" s="4"/>
      <c r="BR2227" s="4"/>
      <c r="BS2227" s="4"/>
      <c r="BT2227" s="4"/>
      <c r="BU2227" s="4"/>
      <c r="BV2227" s="4"/>
      <c r="BW2227" s="4"/>
      <c r="BX2227" s="4"/>
      <c r="BY2227" s="4"/>
      <c r="BZ2227" s="4"/>
      <c r="CA2227" s="4"/>
      <c r="CB2227" s="4"/>
      <c r="CC2227" s="4"/>
      <c r="CD2227" s="4"/>
      <c r="CE2227" s="4"/>
      <c r="CF2227" s="4"/>
      <c r="CG2227" s="4"/>
      <c r="CH2227" s="4"/>
      <c r="CI2227" s="4"/>
      <c r="CJ2227" s="4"/>
      <c r="CK2227" s="4"/>
      <c r="CL2227" s="4"/>
      <c r="CM2227" s="4"/>
    </row>
    <row r="2228" ht="14.25" customHeight="1">
      <c r="A2228" s="1" t="str">
        <f t="shared" si="396"/>
        <v/>
      </c>
      <c r="B2228" s="3" t="str">
        <f t="shared" si="397"/>
        <v>Tự do chọn</v>
      </c>
      <c r="C2228" s="4" t="s">
        <v>9602</v>
      </c>
      <c r="D2228" s="4"/>
      <c r="E2228" s="4"/>
      <c r="F2228" s="4"/>
      <c r="G2228" s="4"/>
      <c r="H2228" s="4"/>
      <c r="I2228" s="4"/>
      <c r="J2228" s="4" t="s">
        <v>8631</v>
      </c>
      <c r="K2228" s="4"/>
      <c r="L2228" s="4" t="s">
        <v>9602</v>
      </c>
      <c r="M2228" s="4" t="s">
        <v>48</v>
      </c>
      <c r="N2228" s="4" t="s">
        <v>9</v>
      </c>
      <c r="O2228" s="4"/>
      <c r="P2228" s="4"/>
      <c r="Q2228" s="4"/>
      <c r="R2228" s="4" t="s">
        <v>150</v>
      </c>
      <c r="S2228" s="4" t="s">
        <v>150</v>
      </c>
      <c r="T2228" s="4" t="s">
        <v>150</v>
      </c>
      <c r="U2228" s="4" t="s">
        <v>150</v>
      </c>
      <c r="V2228" s="4" t="s">
        <v>150</v>
      </c>
      <c r="W2228" s="4" t="s">
        <v>150</v>
      </c>
      <c r="X2228" s="4" t="s">
        <v>150</v>
      </c>
      <c r="Y2228" s="4"/>
      <c r="Z2228" s="4"/>
      <c r="AA2228" s="4">
        <v>2267.0</v>
      </c>
      <c r="AB2228" s="4" t="s">
        <v>48</v>
      </c>
      <c r="AC2228" s="4"/>
      <c r="AD2228" s="4"/>
      <c r="AE2228" s="4"/>
      <c r="AF2228" s="4"/>
      <c r="AG2228" s="4"/>
      <c r="AH2228" s="4"/>
      <c r="AI2228" s="4"/>
      <c r="AJ2228" s="4"/>
      <c r="AK2228" s="4"/>
      <c r="AL2228" s="4"/>
      <c r="AM2228" s="4"/>
      <c r="AN2228" s="4"/>
      <c r="AO2228" s="4"/>
      <c r="AP2228" s="4" t="str">
        <f>VLOOKUP(AA2229,[1]Trộn!AA2228:AB5220,2,FALSE)</f>
        <v>#ERROR!</v>
      </c>
      <c r="AQ2228" s="4"/>
      <c r="AR2228" s="4"/>
      <c r="AS2228" s="4"/>
      <c r="AT2228" s="4"/>
      <c r="AU2228" s="4"/>
      <c r="AV2228" s="4"/>
      <c r="AW2228" s="4"/>
      <c r="AX2228" s="4"/>
      <c r="AY2228" s="4"/>
      <c r="AZ2228" s="4"/>
      <c r="BA2228" s="4"/>
      <c r="BB2228" s="4"/>
      <c r="BC2228" s="4"/>
      <c r="BD2228" s="4"/>
      <c r="BE2228" s="4"/>
      <c r="BF2228" s="4"/>
      <c r="BG2228" s="4"/>
      <c r="BH2228" s="4"/>
      <c r="BI2228" s="4"/>
      <c r="BJ2228" s="4"/>
      <c r="BK2228" s="4"/>
      <c r="BL2228" s="4"/>
      <c r="BM2228" s="4"/>
      <c r="BN2228" s="4"/>
      <c r="BO2228" s="4"/>
      <c r="BP2228" s="4"/>
      <c r="BQ2228" s="4"/>
      <c r="BR2228" s="4"/>
      <c r="BS2228" s="4"/>
      <c r="BT2228" s="4"/>
      <c r="BU2228" s="4"/>
      <c r="BV2228" s="4"/>
      <c r="BW2228" s="4"/>
      <c r="BX2228" s="4"/>
      <c r="BY2228" s="4"/>
      <c r="BZ2228" s="4"/>
      <c r="CA2228" s="4"/>
      <c r="CB2228" s="4"/>
      <c r="CC2228" s="4"/>
      <c r="CD2228" s="4"/>
      <c r="CE2228" s="4"/>
      <c r="CF2228" s="4"/>
      <c r="CG2228" s="4"/>
      <c r="CH2228" s="4"/>
      <c r="CI2228" s="4"/>
      <c r="CJ2228" s="4"/>
      <c r="CK2228" s="4"/>
      <c r="CL2228" s="4"/>
      <c r="CM2228" s="4"/>
    </row>
    <row r="2229" ht="14.25" customHeight="1">
      <c r="A2229" s="1" t="str">
        <f t="shared" si="396"/>
        <v/>
      </c>
      <c r="B2229" s="3">
        <f t="shared" si="397"/>
        <v>0</v>
      </c>
      <c r="C2229" s="4" t="s">
        <v>9602</v>
      </c>
      <c r="D2229" s="4"/>
      <c r="E2229" s="4"/>
      <c r="F2229" s="4"/>
      <c r="G2229" s="4"/>
      <c r="H2229" s="4"/>
      <c r="I2229" s="4"/>
      <c r="J2229" s="4"/>
      <c r="K2229" s="4"/>
      <c r="L2229" s="4" t="s">
        <v>9602</v>
      </c>
      <c r="M2229" s="4"/>
      <c r="N2229" s="4"/>
      <c r="O2229" s="4"/>
      <c r="P2229" s="4"/>
      <c r="Q2229" s="4" t="s">
        <v>144</v>
      </c>
      <c r="R2229" s="4" t="s">
        <v>9603</v>
      </c>
      <c r="S2229" s="4" t="s">
        <v>9604</v>
      </c>
      <c r="T2229" s="4" t="s">
        <v>9605</v>
      </c>
      <c r="U2229" s="4" t="s">
        <v>9606</v>
      </c>
      <c r="V2229" s="4" t="s">
        <v>2613</v>
      </c>
      <c r="W2229" s="4" t="s">
        <v>150</v>
      </c>
      <c r="X2229" s="4" t="s">
        <v>410</v>
      </c>
      <c r="Y2229" s="4"/>
      <c r="Z2229" s="4" t="s">
        <v>3181</v>
      </c>
      <c r="AA2229" s="4">
        <v>2268.0</v>
      </c>
      <c r="AB2229" s="4" t="s">
        <v>101</v>
      </c>
      <c r="AC2229" s="4"/>
      <c r="AD2229" s="4"/>
      <c r="AE2229" s="4"/>
      <c r="AF2229" s="4"/>
      <c r="AG2229" s="4"/>
      <c r="AH2229" s="4"/>
      <c r="AI2229" s="4"/>
      <c r="AJ2229" s="4"/>
      <c r="AK2229" s="4"/>
      <c r="AL2229" s="4"/>
      <c r="AM2229" s="4"/>
      <c r="AN2229" s="4"/>
      <c r="AO2229" s="4"/>
      <c r="AP2229" s="4" t="str">
        <f>VLOOKUP(AA2230,[1]Trộn!AA2229:AB5221,2,FALSE)</f>
        <v>#ERROR!</v>
      </c>
      <c r="AQ2229" s="4"/>
      <c r="AR2229" s="4"/>
      <c r="AS2229" s="4"/>
      <c r="AT2229" s="4"/>
      <c r="AU2229" s="4"/>
      <c r="AV2229" s="4"/>
      <c r="AW2229" s="4"/>
      <c r="AX2229" s="4"/>
      <c r="AY2229" s="4"/>
      <c r="AZ2229" s="4"/>
      <c r="BA2229" s="4"/>
      <c r="BB2229" s="4"/>
      <c r="BC2229" s="4"/>
      <c r="BD2229" s="4"/>
      <c r="BE2229" s="4"/>
      <c r="BF2229" s="4"/>
      <c r="BG2229" s="4"/>
      <c r="BH2229" s="4"/>
      <c r="BI2229" s="4"/>
      <c r="BJ2229" s="4"/>
      <c r="BK2229" s="4"/>
      <c r="BL2229" s="4"/>
      <c r="BM2229" s="4"/>
      <c r="BN2229" s="4"/>
      <c r="BO2229" s="4"/>
      <c r="BP2229" s="4"/>
      <c r="BQ2229" s="4"/>
      <c r="BR2229" s="4"/>
      <c r="BS2229" s="4"/>
      <c r="BT2229" s="4"/>
      <c r="BU2229" s="4"/>
      <c r="BV2229" s="4"/>
      <c r="BW2229" s="4"/>
      <c r="BX2229" s="4"/>
      <c r="BY2229" s="4"/>
      <c r="BZ2229" s="4"/>
      <c r="CA2229" s="4"/>
      <c r="CB2229" s="4"/>
      <c r="CC2229" s="4"/>
      <c r="CD2229" s="4"/>
      <c r="CE2229" s="4"/>
      <c r="CF2229" s="4"/>
      <c r="CG2229" s="4"/>
      <c r="CH2229" s="4"/>
      <c r="CI2229" s="4"/>
      <c r="CJ2229" s="4"/>
      <c r="CK2229" s="4"/>
      <c r="CL2229" s="4"/>
      <c r="CM2229" s="4"/>
    </row>
    <row r="2230" ht="14.25" customHeight="1">
      <c r="A2230" s="1" t="str">
        <f t="shared" si="396"/>
        <v/>
      </c>
      <c r="B2230" s="3">
        <f t="shared" si="397"/>
        <v>0</v>
      </c>
      <c r="C2230" s="4" t="s">
        <v>9602</v>
      </c>
      <c r="D2230" s="4"/>
      <c r="E2230" s="4"/>
      <c r="F2230" s="4"/>
      <c r="G2230" s="4"/>
      <c r="H2230" s="4"/>
      <c r="I2230" s="4"/>
      <c r="J2230" s="4"/>
      <c r="K2230" s="4"/>
      <c r="L2230" s="4" t="s">
        <v>9602</v>
      </c>
      <c r="M2230" s="4"/>
      <c r="N2230" s="4"/>
      <c r="O2230" s="4"/>
      <c r="P2230" s="4"/>
      <c r="Q2230" s="4" t="s">
        <v>144</v>
      </c>
      <c r="R2230" s="4" t="s">
        <v>9607</v>
      </c>
      <c r="S2230" s="4" t="s">
        <v>9608</v>
      </c>
      <c r="T2230" s="4" t="s">
        <v>9609</v>
      </c>
      <c r="U2230" s="4" t="s">
        <v>9610</v>
      </c>
      <c r="V2230" s="4" t="s">
        <v>7965</v>
      </c>
      <c r="W2230" s="4" t="s">
        <v>150</v>
      </c>
      <c r="X2230" s="4" t="s">
        <v>151</v>
      </c>
      <c r="Y2230" s="4"/>
      <c r="Z2230" s="4" t="s">
        <v>1719</v>
      </c>
      <c r="AA2230" s="4">
        <v>2269.0</v>
      </c>
      <c r="AB2230" s="4" t="s">
        <v>101</v>
      </c>
      <c r="AC2230" s="4"/>
      <c r="AD2230" s="4"/>
      <c r="AE2230" s="4"/>
      <c r="AF2230" s="4"/>
      <c r="AG2230" s="4"/>
      <c r="AH2230" s="4"/>
      <c r="AI2230" s="4"/>
      <c r="AJ2230" s="4"/>
      <c r="AK2230" s="4"/>
      <c r="AL2230" s="4"/>
      <c r="AM2230" s="4"/>
      <c r="AN2230" s="4"/>
      <c r="AO2230" s="4"/>
      <c r="AP2230" s="4" t="str">
        <f>VLOOKUP(AA2231,[1]Trộn!AA2230:AB5222,2,FALSE)</f>
        <v>#ERROR!</v>
      </c>
      <c r="AQ2230" s="4"/>
      <c r="AR2230" s="4"/>
      <c r="AS2230" s="4"/>
      <c r="AT2230" s="4"/>
      <c r="AU2230" s="4"/>
      <c r="AV2230" s="4"/>
      <c r="AW2230" s="4"/>
      <c r="AX2230" s="4"/>
      <c r="AY2230" s="4"/>
      <c r="AZ2230" s="4"/>
      <c r="BA2230" s="4"/>
      <c r="BB2230" s="4"/>
      <c r="BC2230" s="4"/>
      <c r="BD2230" s="4"/>
      <c r="BE2230" s="4"/>
      <c r="BF2230" s="4"/>
      <c r="BG2230" s="4"/>
      <c r="BH2230" s="4"/>
      <c r="BI2230" s="4"/>
      <c r="BJ2230" s="4"/>
      <c r="BK2230" s="4"/>
      <c r="BL2230" s="4"/>
      <c r="BM2230" s="4"/>
      <c r="BN2230" s="4"/>
      <c r="BO2230" s="4"/>
      <c r="BP2230" s="4"/>
      <c r="BQ2230" s="4"/>
      <c r="BR2230" s="4"/>
      <c r="BS2230" s="4"/>
      <c r="BT2230" s="4"/>
      <c r="BU2230" s="4"/>
      <c r="BV2230" s="4"/>
      <c r="BW2230" s="4"/>
      <c r="BX2230" s="4"/>
      <c r="BY2230" s="4"/>
      <c r="BZ2230" s="4"/>
      <c r="CA2230" s="4"/>
      <c r="CB2230" s="4"/>
      <c r="CC2230" s="4"/>
      <c r="CD2230" s="4"/>
      <c r="CE2230" s="4"/>
      <c r="CF2230" s="4"/>
      <c r="CG2230" s="4"/>
      <c r="CH2230" s="4"/>
      <c r="CI2230" s="4"/>
      <c r="CJ2230" s="4"/>
      <c r="CK2230" s="4"/>
      <c r="CL2230" s="4"/>
      <c r="CM2230" s="4"/>
    </row>
    <row r="2231" ht="14.25" customHeight="1">
      <c r="A2231" s="1" t="str">
        <f t="shared" si="396"/>
        <v/>
      </c>
      <c r="B2231" s="3" t="str">
        <f t="shared" si="397"/>
        <v>Tự do chọn</v>
      </c>
      <c r="C2231" s="4" t="s">
        <v>9611</v>
      </c>
      <c r="D2231" s="4"/>
      <c r="E2231" s="4"/>
      <c r="F2231" s="4"/>
      <c r="G2231" s="4"/>
      <c r="H2231" s="4"/>
      <c r="I2231" s="4"/>
      <c r="J2231" s="4" t="s">
        <v>8631</v>
      </c>
      <c r="K2231" s="4"/>
      <c r="L2231" s="4" t="s">
        <v>9611</v>
      </c>
      <c r="M2231" s="4" t="s">
        <v>48</v>
      </c>
      <c r="N2231" s="4" t="s">
        <v>9</v>
      </c>
      <c r="O2231" s="4"/>
      <c r="P2231" s="4"/>
      <c r="Q2231" s="4"/>
      <c r="R2231" s="4" t="s">
        <v>150</v>
      </c>
      <c r="S2231" s="4" t="s">
        <v>150</v>
      </c>
      <c r="T2231" s="4" t="s">
        <v>150</v>
      </c>
      <c r="U2231" s="4" t="s">
        <v>150</v>
      </c>
      <c r="V2231" s="4" t="s">
        <v>150</v>
      </c>
      <c r="W2231" s="4" t="s">
        <v>150</v>
      </c>
      <c r="X2231" s="4" t="s">
        <v>150</v>
      </c>
      <c r="Y2231" s="4"/>
      <c r="Z2231" s="4"/>
      <c r="AA2231" s="4">
        <v>2270.0</v>
      </c>
      <c r="AB2231" s="4" t="s">
        <v>48</v>
      </c>
      <c r="AC2231" s="4"/>
      <c r="AD2231" s="4"/>
      <c r="AE2231" s="4"/>
      <c r="AF2231" s="4"/>
      <c r="AG2231" s="4"/>
      <c r="AH2231" s="4"/>
      <c r="AI2231" s="4"/>
      <c r="AJ2231" s="4"/>
      <c r="AK2231" s="4"/>
      <c r="AL2231" s="4"/>
      <c r="AM2231" s="4"/>
      <c r="AN2231" s="4"/>
      <c r="AO2231" s="4"/>
      <c r="AP2231" s="4" t="str">
        <f>VLOOKUP(AA2232,[1]Trộn!AA2231:AB5223,2,FALSE)</f>
        <v>#ERROR!</v>
      </c>
      <c r="AQ2231" s="4"/>
      <c r="AR2231" s="4"/>
      <c r="AS2231" s="4"/>
      <c r="AT2231" s="4"/>
      <c r="AU2231" s="4"/>
      <c r="AV2231" s="4"/>
      <c r="AW2231" s="4"/>
      <c r="AX2231" s="4"/>
      <c r="AY2231" s="4"/>
      <c r="AZ2231" s="4"/>
      <c r="BA2231" s="4"/>
      <c r="BB2231" s="4"/>
      <c r="BC2231" s="4"/>
      <c r="BD2231" s="4"/>
      <c r="BE2231" s="4"/>
      <c r="BF2231" s="4"/>
      <c r="BG2231" s="4"/>
      <c r="BH2231" s="4"/>
      <c r="BI2231" s="4"/>
      <c r="BJ2231" s="4"/>
      <c r="BK2231" s="4"/>
      <c r="BL2231" s="4"/>
      <c r="BM2231" s="4"/>
      <c r="BN2231" s="4"/>
      <c r="BO2231" s="4"/>
      <c r="BP2231" s="4"/>
      <c r="BQ2231" s="4"/>
      <c r="BR2231" s="4"/>
      <c r="BS2231" s="4"/>
      <c r="BT2231" s="4"/>
      <c r="BU2231" s="4"/>
      <c r="BV2231" s="4"/>
      <c r="BW2231" s="4"/>
      <c r="BX2231" s="4"/>
      <c r="BY2231" s="4"/>
      <c r="BZ2231" s="4"/>
      <c r="CA2231" s="4"/>
      <c r="CB2231" s="4"/>
      <c r="CC2231" s="4"/>
      <c r="CD2231" s="4"/>
      <c r="CE2231" s="4"/>
      <c r="CF2231" s="4"/>
      <c r="CG2231" s="4"/>
      <c r="CH2231" s="4"/>
      <c r="CI2231" s="4"/>
      <c r="CJ2231" s="4"/>
      <c r="CK2231" s="4"/>
      <c r="CL2231" s="4"/>
      <c r="CM2231" s="4"/>
    </row>
    <row r="2232" ht="14.25" customHeight="1">
      <c r="A2232" s="1" t="str">
        <f t="shared" si="396"/>
        <v/>
      </c>
      <c r="B2232" s="3">
        <f t="shared" si="397"/>
        <v>0</v>
      </c>
      <c r="C2232" s="4" t="s">
        <v>9611</v>
      </c>
      <c r="D2232" s="4"/>
      <c r="E2232" s="4"/>
      <c r="F2232" s="4"/>
      <c r="G2232" s="4"/>
      <c r="H2232" s="4"/>
      <c r="I2232" s="4"/>
      <c r="J2232" s="4"/>
      <c r="K2232" s="4"/>
      <c r="L2232" s="4" t="s">
        <v>9611</v>
      </c>
      <c r="M2232" s="4"/>
      <c r="N2232" s="4"/>
      <c r="O2232" s="4"/>
      <c r="P2232" s="4"/>
      <c r="Q2232" s="4" t="s">
        <v>144</v>
      </c>
      <c r="R2232" s="4" t="s">
        <v>9612</v>
      </c>
      <c r="S2232" s="4" t="s">
        <v>9275</v>
      </c>
      <c r="T2232" s="4" t="s">
        <v>9613</v>
      </c>
      <c r="U2232" s="4" t="s">
        <v>9614</v>
      </c>
      <c r="V2232" s="4" t="s">
        <v>9615</v>
      </c>
      <c r="W2232" s="4" t="s">
        <v>150</v>
      </c>
      <c r="X2232" s="4" t="s">
        <v>151</v>
      </c>
      <c r="Y2232" s="4"/>
      <c r="Z2232" s="4" t="s">
        <v>2621</v>
      </c>
      <c r="AA2232" s="4">
        <v>2271.0</v>
      </c>
      <c r="AB2232" s="4" t="s">
        <v>101</v>
      </c>
      <c r="AC2232" s="4"/>
      <c r="AD2232" s="4"/>
      <c r="AE2232" s="4"/>
      <c r="AF2232" s="4"/>
      <c r="AG2232" s="4"/>
      <c r="AH2232" s="4"/>
      <c r="AI2232" s="4"/>
      <c r="AJ2232" s="4"/>
      <c r="AK2232" s="4"/>
      <c r="AL2232" s="4"/>
      <c r="AM2232" s="4"/>
      <c r="AN2232" s="4"/>
      <c r="AO2232" s="4"/>
      <c r="AP2232" s="4" t="str">
        <f>VLOOKUP(AA2233,[1]Trộn!AA2232:AB5224,2,FALSE)</f>
        <v>#ERROR!</v>
      </c>
      <c r="AQ2232" s="4"/>
      <c r="AR2232" s="4"/>
      <c r="AS2232" s="4"/>
      <c r="AT2232" s="4"/>
      <c r="AU2232" s="4"/>
      <c r="AV2232" s="4"/>
      <c r="AW2232" s="4"/>
      <c r="AX2232" s="4"/>
      <c r="AY2232" s="4"/>
      <c r="AZ2232" s="4"/>
      <c r="BA2232" s="4"/>
      <c r="BB2232" s="4"/>
      <c r="BC2232" s="4"/>
      <c r="BD2232" s="4"/>
      <c r="BE2232" s="4"/>
      <c r="BF2232" s="4"/>
      <c r="BG2232" s="4"/>
      <c r="BH2232" s="4"/>
      <c r="BI2232" s="4"/>
      <c r="BJ2232" s="4"/>
      <c r="BK2232" s="4"/>
      <c r="BL2232" s="4"/>
      <c r="BM2232" s="4"/>
      <c r="BN2232" s="4"/>
      <c r="BO2232" s="4"/>
      <c r="BP2232" s="4"/>
      <c r="BQ2232" s="4"/>
      <c r="BR2232" s="4"/>
      <c r="BS2232" s="4"/>
      <c r="BT2232" s="4"/>
      <c r="BU2232" s="4"/>
      <c r="BV2232" s="4"/>
      <c r="BW2232" s="4"/>
      <c r="BX2232" s="4"/>
      <c r="BY2232" s="4"/>
      <c r="BZ2232" s="4"/>
      <c r="CA2232" s="4"/>
      <c r="CB2232" s="4"/>
      <c r="CC2232" s="4"/>
      <c r="CD2232" s="4"/>
      <c r="CE2232" s="4"/>
      <c r="CF2232" s="4"/>
      <c r="CG2232" s="4"/>
      <c r="CH2232" s="4"/>
      <c r="CI2232" s="4"/>
      <c r="CJ2232" s="4"/>
      <c r="CK2232" s="4"/>
      <c r="CL2232" s="4"/>
      <c r="CM2232" s="4"/>
    </row>
    <row r="2233" ht="14.25" customHeight="1">
      <c r="A2233" s="1" t="str">
        <f t="shared" si="396"/>
        <v/>
      </c>
      <c r="B2233" s="3" t="str">
        <f t="shared" si="397"/>
        <v>Tự do chọn</v>
      </c>
      <c r="C2233" s="4" t="s">
        <v>9618</v>
      </c>
      <c r="D2233" s="4"/>
      <c r="E2233" s="4"/>
      <c r="F2233" s="4"/>
      <c r="G2233" s="4"/>
      <c r="H2233" s="4"/>
      <c r="I2233" s="4"/>
      <c r="J2233" s="4" t="s">
        <v>8631</v>
      </c>
      <c r="K2233" s="4"/>
      <c r="L2233" s="4" t="s">
        <v>9618</v>
      </c>
      <c r="M2233" s="4" t="s">
        <v>48</v>
      </c>
      <c r="N2233" s="4" t="s">
        <v>9</v>
      </c>
      <c r="O2233" s="4"/>
      <c r="P2233" s="4"/>
      <c r="Q2233" s="4"/>
      <c r="R2233" s="4" t="s">
        <v>150</v>
      </c>
      <c r="S2233" s="4" t="s">
        <v>150</v>
      </c>
      <c r="T2233" s="4" t="s">
        <v>150</v>
      </c>
      <c r="U2233" s="4" t="s">
        <v>150</v>
      </c>
      <c r="V2233" s="4" t="s">
        <v>150</v>
      </c>
      <c r="W2233" s="4" t="s">
        <v>150</v>
      </c>
      <c r="X2233" s="4" t="s">
        <v>150</v>
      </c>
      <c r="Y2233" s="4"/>
      <c r="Z2233" s="4"/>
      <c r="AA2233" s="4">
        <v>2272.0</v>
      </c>
      <c r="AB2233" s="4" t="s">
        <v>48</v>
      </c>
      <c r="AC2233" s="4"/>
      <c r="AD2233" s="4"/>
      <c r="AE2233" s="4"/>
      <c r="AF2233" s="4"/>
      <c r="AG2233" s="4"/>
      <c r="AH2233" s="4"/>
      <c r="AI2233" s="4"/>
      <c r="AJ2233" s="4"/>
      <c r="AK2233" s="4"/>
      <c r="AL2233" s="4"/>
      <c r="AM2233" s="4"/>
      <c r="AN2233" s="4"/>
      <c r="AO2233" s="4"/>
      <c r="AP2233" s="4" t="str">
        <f>VLOOKUP(AA2234,[1]Trộn!AA2233:AB5225,2,FALSE)</f>
        <v>#ERROR!</v>
      </c>
      <c r="AQ2233" s="4"/>
      <c r="AR2233" s="4"/>
      <c r="AS2233" s="4"/>
      <c r="AT2233" s="4"/>
      <c r="AU2233" s="4"/>
      <c r="AV2233" s="4"/>
      <c r="AW2233" s="4"/>
      <c r="AX2233" s="4"/>
      <c r="AY2233" s="4"/>
      <c r="AZ2233" s="4"/>
      <c r="BA2233" s="4"/>
      <c r="BB2233" s="4"/>
      <c r="BC2233" s="4"/>
      <c r="BD2233" s="4"/>
      <c r="BE2233" s="4"/>
      <c r="BF2233" s="4"/>
      <c r="BG2233" s="4"/>
      <c r="BH2233" s="4"/>
      <c r="BI2233" s="4"/>
      <c r="BJ2233" s="4"/>
      <c r="BK2233" s="4"/>
      <c r="BL2233" s="4"/>
      <c r="BM2233" s="4"/>
      <c r="BN2233" s="4"/>
      <c r="BO2233" s="4"/>
      <c r="BP2233" s="4"/>
      <c r="BQ2233" s="4"/>
      <c r="BR2233" s="4"/>
      <c r="BS2233" s="4"/>
      <c r="BT2233" s="4"/>
      <c r="BU2233" s="4"/>
      <c r="BV2233" s="4"/>
      <c r="BW2233" s="4"/>
      <c r="BX2233" s="4"/>
      <c r="BY2233" s="4"/>
      <c r="BZ2233" s="4"/>
      <c r="CA2233" s="4"/>
      <c r="CB2233" s="4"/>
      <c r="CC2233" s="4"/>
      <c r="CD2233" s="4"/>
      <c r="CE2233" s="4"/>
      <c r="CF2233" s="4"/>
      <c r="CG2233" s="4"/>
      <c r="CH2233" s="4"/>
      <c r="CI2233" s="4"/>
      <c r="CJ2233" s="4"/>
      <c r="CK2233" s="4"/>
      <c r="CL2233" s="4"/>
      <c r="CM2233" s="4"/>
    </row>
    <row r="2234" ht="14.25" customHeight="1">
      <c r="A2234" s="1" t="str">
        <f t="shared" si="396"/>
        <v/>
      </c>
      <c r="B2234" s="3" t="str">
        <f t="shared" si="397"/>
        <v>Tự do chọn</v>
      </c>
      <c r="C2234" s="4" t="s">
        <v>9627</v>
      </c>
      <c r="D2234" s="4"/>
      <c r="E2234" s="4"/>
      <c r="F2234" s="4"/>
      <c r="G2234" s="4"/>
      <c r="H2234" s="4"/>
      <c r="I2234" s="4"/>
      <c r="J2234" s="4" t="s">
        <v>8631</v>
      </c>
      <c r="K2234" s="4"/>
      <c r="L2234" s="4" t="s">
        <v>9627</v>
      </c>
      <c r="M2234" s="4" t="s">
        <v>48</v>
      </c>
      <c r="N2234" s="4" t="s">
        <v>9</v>
      </c>
      <c r="O2234" s="4"/>
      <c r="P2234" s="4"/>
      <c r="Q2234" s="4"/>
      <c r="R2234" s="4" t="s">
        <v>150</v>
      </c>
      <c r="S2234" s="4" t="s">
        <v>150</v>
      </c>
      <c r="T2234" s="4" t="s">
        <v>150</v>
      </c>
      <c r="U2234" s="4" t="s">
        <v>150</v>
      </c>
      <c r="V2234" s="4" t="s">
        <v>150</v>
      </c>
      <c r="W2234" s="4" t="s">
        <v>150</v>
      </c>
      <c r="X2234" s="4" t="s">
        <v>150</v>
      </c>
      <c r="Y2234" s="4"/>
      <c r="Z2234" s="4"/>
      <c r="AA2234" s="4">
        <v>2273.0</v>
      </c>
      <c r="AB2234" s="4" t="s">
        <v>48</v>
      </c>
      <c r="AC2234" s="4"/>
      <c r="AD2234" s="4"/>
      <c r="AE2234" s="4"/>
      <c r="AF2234" s="4"/>
      <c r="AG2234" s="4"/>
      <c r="AH2234" s="4"/>
      <c r="AI2234" s="4"/>
      <c r="AJ2234" s="4"/>
      <c r="AK2234" s="4"/>
      <c r="AL2234" s="4"/>
      <c r="AM2234" s="4"/>
      <c r="AN2234" s="4"/>
      <c r="AO2234" s="4"/>
      <c r="AP2234" s="4" t="str">
        <f>VLOOKUP(AA2235,[1]Trộn!AA2234:AB5226,2,FALSE)</f>
        <v>#ERROR!</v>
      </c>
      <c r="AQ2234" s="4"/>
      <c r="AR2234" s="4"/>
      <c r="AS2234" s="4"/>
      <c r="AT2234" s="4"/>
      <c r="AU2234" s="4"/>
      <c r="AV2234" s="4"/>
      <c r="AW2234" s="4"/>
      <c r="AX2234" s="4"/>
      <c r="AY2234" s="4"/>
      <c r="AZ2234" s="4"/>
      <c r="BA2234" s="4"/>
      <c r="BB2234" s="4"/>
      <c r="BC2234" s="4"/>
      <c r="BD2234" s="4"/>
      <c r="BE2234" s="4"/>
      <c r="BF2234" s="4"/>
      <c r="BG2234" s="4"/>
      <c r="BH2234" s="4"/>
      <c r="BI2234" s="4"/>
      <c r="BJ2234" s="4"/>
      <c r="BK2234" s="4"/>
      <c r="BL2234" s="4"/>
      <c r="BM2234" s="4"/>
      <c r="BN2234" s="4"/>
      <c r="BO2234" s="4"/>
      <c r="BP2234" s="4"/>
      <c r="BQ2234" s="4"/>
      <c r="BR2234" s="4"/>
      <c r="BS2234" s="4"/>
      <c r="BT2234" s="4"/>
      <c r="BU2234" s="4"/>
      <c r="BV2234" s="4"/>
      <c r="BW2234" s="4"/>
      <c r="BX2234" s="4"/>
      <c r="BY2234" s="4"/>
      <c r="BZ2234" s="4"/>
      <c r="CA2234" s="4"/>
      <c r="CB2234" s="4"/>
      <c r="CC2234" s="4"/>
      <c r="CD2234" s="4"/>
      <c r="CE2234" s="4"/>
      <c r="CF2234" s="4"/>
      <c r="CG2234" s="4"/>
      <c r="CH2234" s="4"/>
      <c r="CI2234" s="4"/>
      <c r="CJ2234" s="4"/>
      <c r="CK2234" s="4"/>
      <c r="CL2234" s="4"/>
      <c r="CM2234" s="4"/>
    </row>
    <row r="2235" ht="14.25" customHeight="1">
      <c r="A2235" s="1" t="str">
        <f t="shared" si="396"/>
        <v/>
      </c>
      <c r="B2235" s="3" t="str">
        <f t="shared" si="397"/>
        <v>Tự do chọn</v>
      </c>
      <c r="C2235" s="4" t="s">
        <v>9628</v>
      </c>
      <c r="D2235" s="4"/>
      <c r="E2235" s="4"/>
      <c r="F2235" s="4"/>
      <c r="G2235" s="4"/>
      <c r="H2235" s="4"/>
      <c r="I2235" s="4"/>
      <c r="J2235" s="4" t="s">
        <v>8631</v>
      </c>
      <c r="K2235" s="4"/>
      <c r="L2235" s="4" t="s">
        <v>9628</v>
      </c>
      <c r="M2235" s="4" t="s">
        <v>48</v>
      </c>
      <c r="N2235" s="4" t="s">
        <v>9</v>
      </c>
      <c r="O2235" s="4"/>
      <c r="P2235" s="4"/>
      <c r="Q2235" s="4"/>
      <c r="R2235" s="4" t="s">
        <v>150</v>
      </c>
      <c r="S2235" s="4" t="s">
        <v>150</v>
      </c>
      <c r="T2235" s="4" t="s">
        <v>150</v>
      </c>
      <c r="U2235" s="4" t="s">
        <v>150</v>
      </c>
      <c r="V2235" s="4" t="s">
        <v>150</v>
      </c>
      <c r="W2235" s="4" t="s">
        <v>150</v>
      </c>
      <c r="X2235" s="4" t="s">
        <v>150</v>
      </c>
      <c r="Y2235" s="4"/>
      <c r="Z2235" s="4"/>
      <c r="AA2235" s="4">
        <v>2274.0</v>
      </c>
      <c r="AB2235" s="4" t="s">
        <v>48</v>
      </c>
      <c r="AC2235" s="4"/>
      <c r="AD2235" s="4"/>
      <c r="AE2235" s="4"/>
      <c r="AF2235" s="4"/>
      <c r="AG2235" s="4"/>
      <c r="AH2235" s="4"/>
      <c r="AI2235" s="4"/>
      <c r="AJ2235" s="4"/>
      <c r="AK2235" s="4"/>
      <c r="AL2235" s="4"/>
      <c r="AM2235" s="4"/>
      <c r="AN2235" s="4"/>
      <c r="AO2235" s="4"/>
      <c r="AP2235" s="4" t="str">
        <f>VLOOKUP(AA2236,[1]Trộn!AA2235:AB5227,2,FALSE)</f>
        <v>#ERROR!</v>
      </c>
      <c r="AQ2235" s="4"/>
      <c r="AR2235" s="4"/>
      <c r="AS2235" s="4"/>
      <c r="AT2235" s="4"/>
      <c r="AU2235" s="4"/>
      <c r="AV2235" s="4"/>
      <c r="AW2235" s="4"/>
      <c r="AX2235" s="4"/>
      <c r="AY2235" s="4"/>
      <c r="AZ2235" s="4"/>
      <c r="BA2235" s="4"/>
      <c r="BB2235" s="4"/>
      <c r="BC2235" s="4"/>
      <c r="BD2235" s="4"/>
      <c r="BE2235" s="4"/>
      <c r="BF2235" s="4"/>
      <c r="BG2235" s="4"/>
      <c r="BH2235" s="4"/>
      <c r="BI2235" s="4"/>
      <c r="BJ2235" s="4"/>
      <c r="BK2235" s="4"/>
      <c r="BL2235" s="4"/>
      <c r="BM2235" s="4"/>
      <c r="BN2235" s="4"/>
      <c r="BO2235" s="4"/>
      <c r="BP2235" s="4"/>
      <c r="BQ2235" s="4"/>
      <c r="BR2235" s="4"/>
      <c r="BS2235" s="4"/>
      <c r="BT2235" s="4"/>
      <c r="BU2235" s="4"/>
      <c r="BV2235" s="4"/>
      <c r="BW2235" s="4"/>
      <c r="BX2235" s="4"/>
      <c r="BY2235" s="4"/>
      <c r="BZ2235" s="4"/>
      <c r="CA2235" s="4"/>
      <c r="CB2235" s="4"/>
      <c r="CC2235" s="4"/>
      <c r="CD2235" s="4"/>
      <c r="CE2235" s="4"/>
      <c r="CF2235" s="4"/>
      <c r="CG2235" s="4"/>
      <c r="CH2235" s="4"/>
      <c r="CI2235" s="4"/>
      <c r="CJ2235" s="4"/>
      <c r="CK2235" s="4"/>
      <c r="CL2235" s="4"/>
      <c r="CM2235" s="4"/>
    </row>
    <row r="2236" ht="14.25" customHeight="1">
      <c r="A2236" s="1" t="str">
        <f t="shared" si="396"/>
        <v/>
      </c>
      <c r="B2236" s="3" t="str">
        <f t="shared" si="397"/>
        <v>Tự do chọn</v>
      </c>
      <c r="C2236" s="4" t="s">
        <v>9629</v>
      </c>
      <c r="D2236" s="4"/>
      <c r="E2236" s="4"/>
      <c r="F2236" s="4"/>
      <c r="G2236" s="4"/>
      <c r="H2236" s="4"/>
      <c r="I2236" s="4"/>
      <c r="J2236" s="4" t="s">
        <v>8631</v>
      </c>
      <c r="K2236" s="4"/>
      <c r="L2236" s="4" t="s">
        <v>9629</v>
      </c>
      <c r="M2236" s="4" t="s">
        <v>48</v>
      </c>
      <c r="N2236" s="4" t="s">
        <v>9</v>
      </c>
      <c r="O2236" s="4"/>
      <c r="P2236" s="4"/>
      <c r="Q2236" s="4"/>
      <c r="R2236" s="4"/>
      <c r="S2236" s="4"/>
      <c r="T2236" s="4"/>
      <c r="U2236" s="4"/>
      <c r="V2236" s="4"/>
      <c r="W2236" s="4"/>
      <c r="X2236" s="4"/>
      <c r="Y2236" s="4"/>
      <c r="Z2236" s="4"/>
      <c r="AA2236" s="4">
        <v>2275.0</v>
      </c>
      <c r="AB2236" s="4" t="s">
        <v>48</v>
      </c>
      <c r="AC2236" s="4"/>
      <c r="AD2236" s="4"/>
      <c r="AE2236" s="4"/>
      <c r="AF2236" s="4"/>
      <c r="AG2236" s="4"/>
      <c r="AH2236" s="4"/>
      <c r="AI2236" s="4"/>
      <c r="AJ2236" s="4"/>
      <c r="AK2236" s="4"/>
      <c r="AL2236" s="4"/>
      <c r="AM2236" s="4"/>
      <c r="AN2236" s="4"/>
      <c r="AO2236" s="4"/>
      <c r="AP2236" s="4" t="str">
        <f>VLOOKUP(AA2237,[1]Trộn!AA2236:AB5228,2,FALSE)</f>
        <v>#ERROR!</v>
      </c>
      <c r="AQ2236" s="4"/>
      <c r="AR2236" s="4"/>
      <c r="AS2236" s="4"/>
      <c r="AT2236" s="4"/>
      <c r="AU2236" s="4"/>
      <c r="AV2236" s="4"/>
      <c r="AW2236" s="4"/>
      <c r="AX2236" s="4"/>
      <c r="AY2236" s="4"/>
      <c r="AZ2236" s="4"/>
      <c r="BA2236" s="4"/>
      <c r="BB2236" s="4"/>
      <c r="BC2236" s="4"/>
      <c r="BD2236" s="4"/>
      <c r="BE2236" s="4"/>
      <c r="BF2236" s="4"/>
      <c r="BG2236" s="4"/>
      <c r="BH2236" s="4"/>
      <c r="BI2236" s="4"/>
      <c r="BJ2236" s="4"/>
      <c r="BK2236" s="4"/>
      <c r="BL2236" s="4"/>
      <c r="BM2236" s="4"/>
      <c r="BN2236" s="4"/>
      <c r="BO2236" s="4"/>
      <c r="BP2236" s="4"/>
      <c r="BQ2236" s="4"/>
      <c r="BR2236" s="4"/>
      <c r="BS2236" s="4"/>
      <c r="BT2236" s="4"/>
      <c r="BU2236" s="4"/>
      <c r="BV2236" s="4"/>
      <c r="BW2236" s="4"/>
      <c r="BX2236" s="4"/>
      <c r="BY2236" s="4"/>
      <c r="BZ2236" s="4"/>
      <c r="CA2236" s="4"/>
      <c r="CB2236" s="4"/>
      <c r="CC2236" s="4"/>
      <c r="CD2236" s="4"/>
      <c r="CE2236" s="4"/>
      <c r="CF2236" s="4"/>
      <c r="CG2236" s="4"/>
      <c r="CH2236" s="4"/>
      <c r="CI2236" s="4"/>
      <c r="CJ2236" s="4"/>
      <c r="CK2236" s="4"/>
      <c r="CL2236" s="4"/>
      <c r="CM2236" s="4"/>
    </row>
    <row r="2237" ht="14.25" customHeight="1">
      <c r="A2237" s="1" t="str">
        <f t="shared" si="396"/>
        <v/>
      </c>
      <c r="B2237" s="3">
        <f t="shared" si="397"/>
        <v>0</v>
      </c>
      <c r="C2237" s="4" t="s">
        <v>9629</v>
      </c>
      <c r="D2237" s="4"/>
      <c r="E2237" s="4"/>
      <c r="F2237" s="4"/>
      <c r="G2237" s="4"/>
      <c r="H2237" s="4"/>
      <c r="I2237" s="4"/>
      <c r="J2237" s="4"/>
      <c r="K2237" s="4"/>
      <c r="L2237" s="4" t="s">
        <v>9629</v>
      </c>
      <c r="M2237" s="4"/>
      <c r="N2237" s="4"/>
      <c r="O2237" s="4"/>
      <c r="P2237" s="4"/>
      <c r="Q2237" s="4" t="s">
        <v>144</v>
      </c>
      <c r="R2237" s="4" t="s">
        <v>9630</v>
      </c>
      <c r="S2237" s="4" t="s">
        <v>9631</v>
      </c>
      <c r="T2237" s="4" t="s">
        <v>9632</v>
      </c>
      <c r="U2237" s="4" t="s">
        <v>9633</v>
      </c>
      <c r="V2237" s="4" t="s">
        <v>9634</v>
      </c>
      <c r="W2237" s="4" t="s">
        <v>150</v>
      </c>
      <c r="X2237" s="4" t="s">
        <v>99</v>
      </c>
      <c r="Y2237" s="4"/>
      <c r="Z2237" s="4" t="s">
        <v>2614</v>
      </c>
      <c r="AA2237" s="4">
        <v>2276.0</v>
      </c>
      <c r="AB2237" s="4" t="s">
        <v>101</v>
      </c>
      <c r="AC2237" s="4"/>
      <c r="AD2237" s="4"/>
      <c r="AE2237" s="4"/>
      <c r="AF2237" s="4"/>
      <c r="AG2237" s="4"/>
      <c r="AH2237" s="4"/>
      <c r="AI2237" s="4"/>
      <c r="AJ2237" s="4"/>
      <c r="AK2237" s="4"/>
      <c r="AL2237" s="4"/>
      <c r="AM2237" s="4"/>
      <c r="AN2237" s="4"/>
      <c r="AO2237" s="4"/>
      <c r="AP2237" s="4" t="str">
        <f>VLOOKUP(AA2238,[1]Trộn!AA2237:AB5229,2,FALSE)</f>
        <v>#ERROR!</v>
      </c>
      <c r="AQ2237" s="4"/>
      <c r="AR2237" s="4"/>
      <c r="AS2237" s="4"/>
      <c r="AT2237" s="4"/>
      <c r="AU2237" s="4"/>
      <c r="AV2237" s="4"/>
      <c r="AW2237" s="4"/>
      <c r="AX2237" s="4"/>
      <c r="AY2237" s="4"/>
      <c r="AZ2237" s="4"/>
      <c r="BA2237" s="4"/>
      <c r="BB2237" s="4"/>
      <c r="BC2237" s="4"/>
      <c r="BD2237" s="4"/>
      <c r="BE2237" s="4"/>
      <c r="BF2237" s="4"/>
      <c r="BG2237" s="4"/>
      <c r="BH2237" s="4"/>
      <c r="BI2237" s="4"/>
      <c r="BJ2237" s="4"/>
      <c r="BK2237" s="4"/>
      <c r="BL2237" s="4"/>
      <c r="BM2237" s="4"/>
      <c r="BN2237" s="4"/>
      <c r="BO2237" s="4"/>
      <c r="BP2237" s="4"/>
      <c r="BQ2237" s="4"/>
      <c r="BR2237" s="4"/>
      <c r="BS2237" s="4"/>
      <c r="BT2237" s="4"/>
      <c r="BU2237" s="4"/>
      <c r="BV2237" s="4"/>
      <c r="BW2237" s="4"/>
      <c r="BX2237" s="4"/>
      <c r="BY2237" s="4"/>
      <c r="BZ2237" s="4"/>
      <c r="CA2237" s="4"/>
      <c r="CB2237" s="4"/>
      <c r="CC2237" s="4"/>
      <c r="CD2237" s="4"/>
      <c r="CE2237" s="4"/>
      <c r="CF2237" s="4"/>
      <c r="CG2237" s="4"/>
      <c r="CH2237" s="4"/>
      <c r="CI2237" s="4"/>
      <c r="CJ2237" s="4"/>
      <c r="CK2237" s="4"/>
      <c r="CL2237" s="4"/>
      <c r="CM2237" s="4"/>
    </row>
    <row r="2238" ht="14.25" customHeight="1">
      <c r="A2238" s="1" t="str">
        <f t="shared" si="396"/>
        <v/>
      </c>
      <c r="B2238" s="3">
        <f t="shared" si="397"/>
        <v>0</v>
      </c>
      <c r="C2238" s="4" t="s">
        <v>9629</v>
      </c>
      <c r="D2238" s="4"/>
      <c r="E2238" s="4"/>
      <c r="F2238" s="4"/>
      <c r="G2238" s="4"/>
      <c r="H2238" s="4"/>
      <c r="I2238" s="4"/>
      <c r="J2238" s="4"/>
      <c r="K2238" s="4"/>
      <c r="L2238" s="4" t="s">
        <v>9629</v>
      </c>
      <c r="M2238" s="4"/>
      <c r="N2238" s="4"/>
      <c r="O2238" s="4"/>
      <c r="P2238" s="4"/>
      <c r="Q2238" s="4" t="s">
        <v>144</v>
      </c>
      <c r="R2238" s="4" t="s">
        <v>9635</v>
      </c>
      <c r="S2238" s="4" t="s">
        <v>9636</v>
      </c>
      <c r="T2238" s="4" t="s">
        <v>9637</v>
      </c>
      <c r="U2238" s="4" t="s">
        <v>9638</v>
      </c>
      <c r="V2238" s="4" t="s">
        <v>9639</v>
      </c>
      <c r="W2238" s="4" t="s">
        <v>150</v>
      </c>
      <c r="X2238" s="4" t="s">
        <v>171</v>
      </c>
      <c r="Y2238" s="4"/>
      <c r="Z2238" s="4" t="s">
        <v>2664</v>
      </c>
      <c r="AA2238" s="4">
        <v>2277.0</v>
      </c>
      <c r="AB2238" s="4" t="s">
        <v>101</v>
      </c>
      <c r="AC2238" s="4"/>
      <c r="AD2238" s="4"/>
      <c r="AE2238" s="4"/>
      <c r="AF2238" s="4"/>
      <c r="AG2238" s="4"/>
      <c r="AH2238" s="4"/>
      <c r="AI2238" s="4"/>
      <c r="AJ2238" s="4"/>
      <c r="AK2238" s="4"/>
      <c r="AL2238" s="4"/>
      <c r="AM2238" s="4"/>
      <c r="AN2238" s="4"/>
      <c r="AO2238" s="4"/>
      <c r="AP2238" s="4" t="str">
        <f>VLOOKUP(AA2239,[1]Trộn!AA2238:AB5230,2,FALSE)</f>
        <v>#ERROR!</v>
      </c>
      <c r="AQ2238" s="4"/>
      <c r="AR2238" s="4"/>
      <c r="AS2238" s="4"/>
      <c r="AT2238" s="4"/>
      <c r="AU2238" s="4"/>
      <c r="AV2238" s="4"/>
      <c r="AW2238" s="4"/>
      <c r="AX2238" s="4"/>
      <c r="AY2238" s="4"/>
      <c r="AZ2238" s="4"/>
      <c r="BA2238" s="4"/>
      <c r="BB2238" s="4"/>
      <c r="BC2238" s="4"/>
      <c r="BD2238" s="4"/>
      <c r="BE2238" s="4"/>
      <c r="BF2238" s="4"/>
      <c r="BG2238" s="4"/>
      <c r="BH2238" s="4"/>
      <c r="BI2238" s="4"/>
      <c r="BJ2238" s="4"/>
      <c r="BK2238" s="4"/>
      <c r="BL2238" s="4"/>
      <c r="BM2238" s="4"/>
      <c r="BN2238" s="4"/>
      <c r="BO2238" s="4"/>
      <c r="BP2238" s="4"/>
      <c r="BQ2238" s="4"/>
      <c r="BR2238" s="4"/>
      <c r="BS2238" s="4"/>
      <c r="BT2238" s="4"/>
      <c r="BU2238" s="4"/>
      <c r="BV2238" s="4"/>
      <c r="BW2238" s="4"/>
      <c r="BX2238" s="4"/>
      <c r="BY2238" s="4"/>
      <c r="BZ2238" s="4"/>
      <c r="CA2238" s="4"/>
      <c r="CB2238" s="4"/>
      <c r="CC2238" s="4"/>
      <c r="CD2238" s="4"/>
      <c r="CE2238" s="4"/>
      <c r="CF2238" s="4"/>
      <c r="CG2238" s="4"/>
      <c r="CH2238" s="4"/>
      <c r="CI2238" s="4"/>
      <c r="CJ2238" s="4"/>
      <c r="CK2238" s="4"/>
      <c r="CL2238" s="4"/>
      <c r="CM2238" s="4"/>
    </row>
    <row r="2239" ht="14.25" customHeight="1">
      <c r="A2239" s="1"/>
      <c r="B2239" s="3"/>
      <c r="C2239" s="4"/>
      <c r="D2239" s="4"/>
      <c r="E2239" s="4"/>
      <c r="F2239" s="4"/>
      <c r="G2239" s="4"/>
      <c r="H2239" s="4"/>
      <c r="I2239" s="4"/>
      <c r="J2239" s="4"/>
      <c r="K2239" s="4"/>
      <c r="L2239" s="4"/>
      <c r="M2239" s="4"/>
      <c r="N2239" s="4"/>
      <c r="O2239" s="4"/>
      <c r="P2239" s="4"/>
      <c r="Q2239" s="4"/>
      <c r="R2239" s="4"/>
      <c r="S2239" s="4"/>
      <c r="T2239" s="4"/>
      <c r="U2239" s="4"/>
      <c r="V2239" s="4"/>
      <c r="W2239" s="4"/>
      <c r="X2239" s="4"/>
      <c r="Y2239" s="4"/>
      <c r="Z2239" s="4"/>
      <c r="AA2239" s="4"/>
      <c r="AB2239" s="4"/>
      <c r="AC2239" s="4"/>
      <c r="AD2239" s="20"/>
      <c r="AE2239" s="4"/>
      <c r="AF2239" s="4"/>
      <c r="AG2239" s="4"/>
      <c r="AH2239" s="4"/>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c r="BI2239" s="4"/>
      <c r="BJ2239" s="4"/>
      <c r="BK2239" s="4"/>
      <c r="BL2239" s="4"/>
      <c r="BM2239" s="4"/>
      <c r="BN2239" s="4"/>
      <c r="BO2239" s="4"/>
      <c r="BP2239" s="4"/>
      <c r="BQ2239" s="4"/>
      <c r="BR2239" s="4"/>
      <c r="BS2239" s="4"/>
      <c r="BT2239" s="4"/>
      <c r="BU2239" s="4"/>
      <c r="BV2239" s="4"/>
      <c r="BW2239" s="4"/>
      <c r="BX2239" s="4"/>
      <c r="BY2239" s="4"/>
      <c r="BZ2239" s="4"/>
      <c r="CA2239" s="4"/>
      <c r="CB2239" s="4"/>
      <c r="CC2239" s="4"/>
      <c r="CD2239" s="4"/>
      <c r="CE2239" s="4"/>
      <c r="CF2239" s="4"/>
      <c r="CG2239" s="4"/>
      <c r="CH2239" s="4"/>
      <c r="CI2239" s="4"/>
      <c r="CJ2239" s="4"/>
      <c r="CK2239" s="4"/>
      <c r="CL2239" s="4"/>
      <c r="CM2239" s="4"/>
    </row>
    <row r="2240" ht="14.25" customHeight="1">
      <c r="A2240" s="1"/>
      <c r="B2240" s="3"/>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20"/>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4"/>
      <c r="BK2240" s="4"/>
      <c r="BL2240" s="4"/>
      <c r="BM2240" s="4"/>
      <c r="BN2240" s="4"/>
      <c r="BO2240" s="4"/>
      <c r="BP2240" s="4"/>
      <c r="BQ2240" s="4"/>
      <c r="BR2240" s="4"/>
      <c r="BS2240" s="4"/>
      <c r="BT2240" s="4"/>
      <c r="BU2240" s="4"/>
      <c r="BV2240" s="4"/>
      <c r="BW2240" s="4"/>
      <c r="BX2240" s="4"/>
      <c r="BY2240" s="4"/>
      <c r="BZ2240" s="4"/>
      <c r="CA2240" s="4"/>
      <c r="CB2240" s="4"/>
      <c r="CC2240" s="4"/>
      <c r="CD2240" s="4"/>
      <c r="CE2240" s="4"/>
      <c r="CF2240" s="4"/>
      <c r="CG2240" s="4"/>
      <c r="CH2240" s="4"/>
      <c r="CI2240" s="4"/>
      <c r="CJ2240" s="4"/>
      <c r="CK2240" s="4"/>
      <c r="CL2240" s="4"/>
      <c r="CM2240" s="4"/>
    </row>
    <row r="2241" ht="14.25" customHeight="1">
      <c r="A2241" s="1"/>
      <c r="B2241" s="3"/>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20"/>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c r="BI2241" s="4"/>
      <c r="BJ2241" s="4"/>
      <c r="BK2241" s="4"/>
      <c r="BL2241" s="4"/>
      <c r="BM2241" s="4"/>
      <c r="BN2241" s="4"/>
      <c r="BO2241" s="4"/>
      <c r="BP2241" s="4"/>
      <c r="BQ2241" s="4"/>
      <c r="BR2241" s="4"/>
      <c r="BS2241" s="4"/>
      <c r="BT2241" s="4"/>
      <c r="BU2241" s="4"/>
      <c r="BV2241" s="4"/>
      <c r="BW2241" s="4"/>
      <c r="BX2241" s="4"/>
      <c r="BY2241" s="4"/>
      <c r="BZ2241" s="4"/>
      <c r="CA2241" s="4"/>
      <c r="CB2241" s="4"/>
      <c r="CC2241" s="4"/>
      <c r="CD2241" s="4"/>
      <c r="CE2241" s="4"/>
      <c r="CF2241" s="4"/>
      <c r="CG2241" s="4"/>
      <c r="CH2241" s="4"/>
      <c r="CI2241" s="4"/>
      <c r="CJ2241" s="4"/>
      <c r="CK2241" s="4"/>
      <c r="CL2241" s="4"/>
      <c r="CM2241" s="4"/>
    </row>
    <row r="2242" ht="14.25" customHeight="1">
      <c r="A2242" s="1"/>
      <c r="B2242" s="3"/>
      <c r="C2242" s="4"/>
      <c r="D2242" s="4"/>
      <c r="E2242" s="4"/>
      <c r="F2242" s="4"/>
      <c r="G2242" s="4"/>
      <c r="H2242" s="4"/>
      <c r="I2242" s="4"/>
      <c r="J2242" s="4"/>
      <c r="K2242" s="4"/>
      <c r="L2242" s="4"/>
      <c r="M2242" s="4"/>
      <c r="N2242" s="4"/>
      <c r="O2242" s="4"/>
      <c r="P2242" s="4"/>
      <c r="Q2242" s="4"/>
      <c r="R2242" s="4"/>
      <c r="S2242" s="4"/>
      <c r="T2242" s="4"/>
      <c r="U2242" s="4"/>
      <c r="V2242" s="4"/>
      <c r="W2242" s="4"/>
      <c r="X2242" s="4"/>
      <c r="Y2242" s="4"/>
      <c r="Z2242" s="4"/>
      <c r="AA2242" s="4"/>
      <c r="AB2242" s="4"/>
      <c r="AC2242" s="4"/>
      <c r="AD2242" s="20"/>
      <c r="AE2242" s="4"/>
      <c r="AF2242" s="4"/>
      <c r="AG2242" s="4"/>
      <c r="AH2242" s="4"/>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c r="BI2242" s="4"/>
      <c r="BJ2242" s="4"/>
      <c r="BK2242" s="4"/>
      <c r="BL2242" s="4"/>
      <c r="BM2242" s="4"/>
      <c r="BN2242" s="4"/>
      <c r="BO2242" s="4"/>
      <c r="BP2242" s="4"/>
      <c r="BQ2242" s="4"/>
      <c r="BR2242" s="4"/>
      <c r="BS2242" s="4"/>
      <c r="BT2242" s="4"/>
      <c r="BU2242" s="4"/>
      <c r="BV2242" s="4"/>
      <c r="BW2242" s="4"/>
      <c r="BX2242" s="4"/>
      <c r="BY2242" s="4"/>
      <c r="BZ2242" s="4"/>
      <c r="CA2242" s="4"/>
      <c r="CB2242" s="4"/>
      <c r="CC2242" s="4"/>
      <c r="CD2242" s="4"/>
      <c r="CE2242" s="4"/>
      <c r="CF2242" s="4"/>
      <c r="CG2242" s="4"/>
      <c r="CH2242" s="4"/>
      <c r="CI2242" s="4"/>
      <c r="CJ2242" s="4"/>
      <c r="CK2242" s="4"/>
      <c r="CL2242" s="4"/>
      <c r="CM2242" s="4"/>
    </row>
    <row r="2243" ht="14.25" customHeight="1">
      <c r="A2243" s="1"/>
      <c r="B2243" s="3"/>
      <c r="C2243" s="4"/>
      <c r="D2243" s="4"/>
      <c r="E2243" s="4"/>
      <c r="F2243" s="4"/>
      <c r="G2243" s="4"/>
      <c r="H2243" s="4"/>
      <c r="I2243" s="4"/>
      <c r="J2243" s="4"/>
      <c r="K2243" s="4"/>
      <c r="L2243" s="4"/>
      <c r="M2243" s="4"/>
      <c r="N2243" s="4"/>
      <c r="O2243" s="4"/>
      <c r="P2243" s="4"/>
      <c r="Q2243" s="4"/>
      <c r="R2243" s="4"/>
      <c r="S2243" s="4"/>
      <c r="T2243" s="4"/>
      <c r="U2243" s="4"/>
      <c r="V2243" s="4"/>
      <c r="W2243" s="4"/>
      <c r="X2243" s="4"/>
      <c r="Y2243" s="4"/>
      <c r="Z2243" s="4"/>
      <c r="AA2243" s="4"/>
      <c r="AB2243" s="4"/>
      <c r="AC2243" s="4"/>
      <c r="AD2243" s="20"/>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c r="BI2243" s="4"/>
      <c r="BJ2243" s="4"/>
      <c r="BK2243" s="4"/>
      <c r="BL2243" s="4"/>
      <c r="BM2243" s="4"/>
      <c r="BN2243" s="4"/>
      <c r="BO2243" s="4"/>
      <c r="BP2243" s="4"/>
      <c r="BQ2243" s="4"/>
      <c r="BR2243" s="4"/>
      <c r="BS2243" s="4"/>
      <c r="BT2243" s="4"/>
      <c r="BU2243" s="4"/>
      <c r="BV2243" s="4"/>
      <c r="BW2243" s="4"/>
      <c r="BX2243" s="4"/>
      <c r="BY2243" s="4"/>
      <c r="BZ2243" s="4"/>
      <c r="CA2243" s="4"/>
      <c r="CB2243" s="4"/>
      <c r="CC2243" s="4"/>
      <c r="CD2243" s="4"/>
      <c r="CE2243" s="4"/>
      <c r="CF2243" s="4"/>
      <c r="CG2243" s="4"/>
      <c r="CH2243" s="4"/>
      <c r="CI2243" s="4"/>
      <c r="CJ2243" s="4"/>
      <c r="CK2243" s="4"/>
      <c r="CL2243" s="4"/>
      <c r="CM2243" s="4"/>
    </row>
    <row r="2244" ht="14.25" customHeight="1">
      <c r="A2244" s="1"/>
      <c r="B2244" s="3"/>
      <c r="C2244" s="4"/>
      <c r="D2244" s="4"/>
      <c r="E2244" s="4"/>
      <c r="F2244" s="4"/>
      <c r="G2244" s="4"/>
      <c r="H2244" s="4"/>
      <c r="I2244" s="4"/>
      <c r="J2244" s="4"/>
      <c r="K2244" s="4"/>
      <c r="L2244" s="4"/>
      <c r="M2244" s="4"/>
      <c r="N2244" s="4"/>
      <c r="O2244" s="4"/>
      <c r="P2244" s="4"/>
      <c r="Q2244" s="4"/>
      <c r="R2244" s="4"/>
      <c r="S2244" s="4"/>
      <c r="T2244" s="4"/>
      <c r="U2244" s="4"/>
      <c r="V2244" s="4"/>
      <c r="W2244" s="4"/>
      <c r="X2244" s="4"/>
      <c r="Y2244" s="4"/>
      <c r="Z2244" s="4"/>
      <c r="AA2244" s="4"/>
      <c r="AB2244" s="4"/>
      <c r="AC2244" s="4"/>
      <c r="AD2244" s="20"/>
      <c r="AE2244" s="4"/>
      <c r="AF2244" s="4"/>
      <c r="AG2244" s="4"/>
      <c r="AH2244" s="4"/>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c r="BI2244" s="4"/>
      <c r="BJ2244" s="4"/>
      <c r="BK2244" s="4"/>
      <c r="BL2244" s="4"/>
      <c r="BM2244" s="4"/>
      <c r="BN2244" s="4"/>
      <c r="BO2244" s="4"/>
      <c r="BP2244" s="4"/>
      <c r="BQ2244" s="4"/>
      <c r="BR2244" s="4"/>
      <c r="BS2244" s="4"/>
      <c r="BT2244" s="4"/>
      <c r="BU2244" s="4"/>
      <c r="BV2244" s="4"/>
      <c r="BW2244" s="4"/>
      <c r="BX2244" s="4"/>
      <c r="BY2244" s="4"/>
      <c r="BZ2244" s="4"/>
      <c r="CA2244" s="4"/>
      <c r="CB2244" s="4"/>
      <c r="CC2244" s="4"/>
      <c r="CD2244" s="4"/>
      <c r="CE2244" s="4"/>
      <c r="CF2244" s="4"/>
      <c r="CG2244" s="4"/>
      <c r="CH2244" s="4"/>
      <c r="CI2244" s="4"/>
      <c r="CJ2244" s="4"/>
      <c r="CK2244" s="4"/>
      <c r="CL2244" s="4"/>
      <c r="CM2244" s="4"/>
    </row>
    <row r="2245" ht="14.25" customHeight="1">
      <c r="A2245" s="1"/>
      <c r="B2245" s="3"/>
      <c r="C2245" s="4"/>
      <c r="D2245" s="4"/>
      <c r="E2245" s="4"/>
      <c r="F2245" s="4"/>
      <c r="G2245" s="4"/>
      <c r="H2245" s="4"/>
      <c r="I2245" s="4"/>
      <c r="J2245" s="4"/>
      <c r="K2245" s="4"/>
      <c r="L2245" s="4"/>
      <c r="M2245" s="4"/>
      <c r="N2245" s="4"/>
      <c r="O2245" s="4"/>
      <c r="P2245" s="4"/>
      <c r="Q2245" s="4"/>
      <c r="R2245" s="4"/>
      <c r="S2245" s="4"/>
      <c r="T2245" s="4"/>
      <c r="U2245" s="4"/>
      <c r="V2245" s="4"/>
      <c r="W2245" s="4"/>
      <c r="X2245" s="4"/>
      <c r="Y2245" s="4"/>
      <c r="Z2245" s="4"/>
      <c r="AA2245" s="4"/>
      <c r="AB2245" s="4"/>
      <c r="AC2245" s="4"/>
      <c r="AD2245" s="20"/>
      <c r="AE2245" s="4"/>
      <c r="AF2245" s="4"/>
      <c r="AG2245" s="4"/>
      <c r="AH2245" s="4"/>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c r="BI2245" s="4"/>
      <c r="BJ2245" s="4"/>
      <c r="BK2245" s="4"/>
      <c r="BL2245" s="4"/>
      <c r="BM2245" s="4"/>
      <c r="BN2245" s="4"/>
      <c r="BO2245" s="4"/>
      <c r="BP2245" s="4"/>
      <c r="BQ2245" s="4"/>
      <c r="BR2245" s="4"/>
      <c r="BS2245" s="4"/>
      <c r="BT2245" s="4"/>
      <c r="BU2245" s="4"/>
      <c r="BV2245" s="4"/>
      <c r="BW2245" s="4"/>
      <c r="BX2245" s="4"/>
      <c r="BY2245" s="4"/>
      <c r="BZ2245" s="4"/>
      <c r="CA2245" s="4"/>
      <c r="CB2245" s="4"/>
      <c r="CC2245" s="4"/>
      <c r="CD2245" s="4"/>
      <c r="CE2245" s="4"/>
      <c r="CF2245" s="4"/>
      <c r="CG2245" s="4"/>
      <c r="CH2245" s="4"/>
      <c r="CI2245" s="4"/>
      <c r="CJ2245" s="4"/>
      <c r="CK2245" s="4"/>
      <c r="CL2245" s="4"/>
      <c r="CM2245" s="4"/>
    </row>
    <row r="2246" ht="14.25" customHeight="1">
      <c r="A2246" s="1"/>
      <c r="B2246" s="3"/>
      <c r="C2246" s="4"/>
      <c r="D2246" s="4"/>
      <c r="E2246" s="4"/>
      <c r="F2246" s="4"/>
      <c r="G2246" s="4"/>
      <c r="H2246" s="4"/>
      <c r="I2246" s="4"/>
      <c r="J2246" s="4"/>
      <c r="K2246" s="4"/>
      <c r="L2246" s="4"/>
      <c r="M2246" s="4"/>
      <c r="N2246" s="4"/>
      <c r="O2246" s="4"/>
      <c r="P2246" s="4"/>
      <c r="Q2246" s="4"/>
      <c r="R2246" s="4"/>
      <c r="S2246" s="4"/>
      <c r="T2246" s="4"/>
      <c r="U2246" s="4"/>
      <c r="V2246" s="4"/>
      <c r="W2246" s="4"/>
      <c r="X2246" s="4"/>
      <c r="Y2246" s="4"/>
      <c r="Z2246" s="4"/>
      <c r="AA2246" s="4"/>
      <c r="AB2246" s="4"/>
      <c r="AC2246" s="4"/>
      <c r="AD2246" s="20"/>
      <c r="AE2246" s="4"/>
      <c r="AF2246" s="4"/>
      <c r="AG2246" s="4"/>
      <c r="AH2246" s="4"/>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c r="BI2246" s="4"/>
      <c r="BJ2246" s="4"/>
      <c r="BK2246" s="4"/>
      <c r="BL2246" s="4"/>
      <c r="BM2246" s="4"/>
      <c r="BN2246" s="4"/>
      <c r="BO2246" s="4"/>
      <c r="BP2246" s="4"/>
      <c r="BQ2246" s="4"/>
      <c r="BR2246" s="4"/>
      <c r="BS2246" s="4"/>
      <c r="BT2246" s="4"/>
      <c r="BU2246" s="4"/>
      <c r="BV2246" s="4"/>
      <c r="BW2246" s="4"/>
      <c r="BX2246" s="4"/>
      <c r="BY2246" s="4"/>
      <c r="BZ2246" s="4"/>
      <c r="CA2246" s="4"/>
      <c r="CB2246" s="4"/>
      <c r="CC2246" s="4"/>
      <c r="CD2246" s="4"/>
      <c r="CE2246" s="4"/>
      <c r="CF2246" s="4"/>
      <c r="CG2246" s="4"/>
      <c r="CH2246" s="4"/>
      <c r="CI2246" s="4"/>
      <c r="CJ2246" s="4"/>
      <c r="CK2246" s="4"/>
      <c r="CL2246" s="4"/>
      <c r="CM2246" s="4"/>
    </row>
    <row r="2247" ht="14.25" customHeight="1">
      <c r="A2247" s="1"/>
      <c r="B2247" s="3"/>
      <c r="C2247" s="4"/>
      <c r="D2247" s="4"/>
      <c r="E2247" s="4"/>
      <c r="F2247" s="4"/>
      <c r="G2247" s="4"/>
      <c r="H2247" s="4"/>
      <c r="I2247" s="4"/>
      <c r="J2247" s="4"/>
      <c r="K2247" s="4"/>
      <c r="L2247" s="4"/>
      <c r="M2247" s="4"/>
      <c r="N2247" s="4"/>
      <c r="O2247" s="4"/>
      <c r="P2247" s="4"/>
      <c r="Q2247" s="4"/>
      <c r="R2247" s="4"/>
      <c r="S2247" s="4"/>
      <c r="T2247" s="4"/>
      <c r="U2247" s="4"/>
      <c r="V2247" s="4"/>
      <c r="W2247" s="4"/>
      <c r="X2247" s="4"/>
      <c r="Y2247" s="4"/>
      <c r="Z2247" s="4"/>
      <c r="AA2247" s="4"/>
      <c r="AB2247" s="4"/>
      <c r="AC2247" s="4"/>
      <c r="AD2247" s="20"/>
      <c r="AE2247" s="4"/>
      <c r="AF2247" s="4"/>
      <c r="AG2247" s="4"/>
      <c r="AH2247" s="4"/>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c r="BI2247" s="4"/>
      <c r="BJ2247" s="4"/>
      <c r="BK2247" s="4"/>
      <c r="BL2247" s="4"/>
      <c r="BM2247" s="4"/>
      <c r="BN2247" s="4"/>
      <c r="BO2247" s="4"/>
      <c r="BP2247" s="4"/>
      <c r="BQ2247" s="4"/>
      <c r="BR2247" s="4"/>
      <c r="BS2247" s="4"/>
      <c r="BT2247" s="4"/>
      <c r="BU2247" s="4"/>
      <c r="BV2247" s="4"/>
      <c r="BW2247" s="4"/>
      <c r="BX2247" s="4"/>
      <c r="BY2247" s="4"/>
      <c r="BZ2247" s="4"/>
      <c r="CA2247" s="4"/>
      <c r="CB2247" s="4"/>
      <c r="CC2247" s="4"/>
      <c r="CD2247" s="4"/>
      <c r="CE2247" s="4"/>
      <c r="CF2247" s="4"/>
      <c r="CG2247" s="4"/>
      <c r="CH2247" s="4"/>
      <c r="CI2247" s="4"/>
      <c r="CJ2247" s="4"/>
      <c r="CK2247" s="4"/>
      <c r="CL2247" s="4"/>
      <c r="CM2247" s="4"/>
    </row>
    <row r="2248" ht="14.25" customHeight="1">
      <c r="A2248" s="1"/>
      <c r="B2248" s="3"/>
      <c r="C2248" s="4"/>
      <c r="D2248" s="4"/>
      <c r="E2248" s="4"/>
      <c r="F2248" s="4"/>
      <c r="G2248" s="4"/>
      <c r="H2248" s="4"/>
      <c r="I2248" s="4"/>
      <c r="J2248" s="4"/>
      <c r="K2248" s="4"/>
      <c r="L2248" s="4"/>
      <c r="M2248" s="4"/>
      <c r="N2248" s="4"/>
      <c r="O2248" s="4"/>
      <c r="P2248" s="4"/>
      <c r="Q2248" s="4"/>
      <c r="R2248" s="4"/>
      <c r="S2248" s="4"/>
      <c r="T2248" s="4"/>
      <c r="U2248" s="4"/>
      <c r="V2248" s="4"/>
      <c r="W2248" s="4"/>
      <c r="X2248" s="4"/>
      <c r="Y2248" s="4"/>
      <c r="Z2248" s="4"/>
      <c r="AA2248" s="4"/>
      <c r="AB2248" s="4"/>
      <c r="AC2248" s="4"/>
      <c r="AD2248" s="20"/>
      <c r="AE2248" s="4"/>
      <c r="AF2248" s="4"/>
      <c r="AG2248" s="4"/>
      <c r="AH2248" s="4"/>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c r="BI2248" s="4"/>
      <c r="BJ2248" s="4"/>
      <c r="BK2248" s="4"/>
      <c r="BL2248" s="4"/>
      <c r="BM2248" s="4"/>
      <c r="BN2248" s="4"/>
      <c r="BO2248" s="4"/>
      <c r="BP2248" s="4"/>
      <c r="BQ2248" s="4"/>
      <c r="BR2248" s="4"/>
      <c r="BS2248" s="4"/>
      <c r="BT2248" s="4"/>
      <c r="BU2248" s="4"/>
      <c r="BV2248" s="4"/>
      <c r="BW2248" s="4"/>
      <c r="BX2248" s="4"/>
      <c r="BY2248" s="4"/>
      <c r="BZ2248" s="4"/>
      <c r="CA2248" s="4"/>
      <c r="CB2248" s="4"/>
      <c r="CC2248" s="4"/>
      <c r="CD2248" s="4"/>
      <c r="CE2248" s="4"/>
      <c r="CF2248" s="4"/>
      <c r="CG2248" s="4"/>
      <c r="CH2248" s="4"/>
      <c r="CI2248" s="4"/>
      <c r="CJ2248" s="4"/>
      <c r="CK2248" s="4"/>
      <c r="CL2248" s="4"/>
      <c r="CM2248" s="4"/>
    </row>
    <row r="2249" ht="14.25" customHeight="1">
      <c r="A2249" s="1"/>
      <c r="B2249" s="3"/>
      <c r="C2249" s="4"/>
      <c r="D2249" s="4"/>
      <c r="E2249" s="4"/>
      <c r="F2249" s="4"/>
      <c r="G2249" s="4"/>
      <c r="H2249" s="4"/>
      <c r="I2249" s="4"/>
      <c r="J2249" s="4"/>
      <c r="K2249" s="4"/>
      <c r="L2249" s="4"/>
      <c r="M2249" s="4"/>
      <c r="N2249" s="4"/>
      <c r="O2249" s="4"/>
      <c r="P2249" s="4"/>
      <c r="Q2249" s="4"/>
      <c r="R2249" s="4"/>
      <c r="S2249" s="4"/>
      <c r="T2249" s="4"/>
      <c r="U2249" s="4"/>
      <c r="V2249" s="4"/>
      <c r="W2249" s="4"/>
      <c r="X2249" s="4"/>
      <c r="Y2249" s="4"/>
      <c r="Z2249" s="4"/>
      <c r="AA2249" s="4"/>
      <c r="AB2249" s="4"/>
      <c r="AC2249" s="4"/>
      <c r="AD2249" s="20"/>
      <c r="AE2249" s="4"/>
      <c r="AF2249" s="4"/>
      <c r="AG2249" s="4"/>
      <c r="AH2249" s="4"/>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c r="BI2249" s="4"/>
      <c r="BJ2249" s="4"/>
      <c r="BK2249" s="4"/>
      <c r="BL2249" s="4"/>
      <c r="BM2249" s="4"/>
      <c r="BN2249" s="4"/>
      <c r="BO2249" s="4"/>
      <c r="BP2249" s="4"/>
      <c r="BQ2249" s="4"/>
      <c r="BR2249" s="4"/>
      <c r="BS2249" s="4"/>
      <c r="BT2249" s="4"/>
      <c r="BU2249" s="4"/>
      <c r="BV2249" s="4"/>
      <c r="BW2249" s="4"/>
      <c r="BX2249" s="4"/>
      <c r="BY2249" s="4"/>
      <c r="BZ2249" s="4"/>
      <c r="CA2249" s="4"/>
      <c r="CB2249" s="4"/>
      <c r="CC2249" s="4"/>
      <c r="CD2249" s="4"/>
      <c r="CE2249" s="4"/>
      <c r="CF2249" s="4"/>
      <c r="CG2249" s="4"/>
      <c r="CH2249" s="4"/>
      <c r="CI2249" s="4"/>
      <c r="CJ2249" s="4"/>
      <c r="CK2249" s="4"/>
      <c r="CL2249" s="4"/>
      <c r="CM2249" s="4"/>
    </row>
    <row r="2250" ht="14.25" customHeight="1">
      <c r="A2250" s="1"/>
      <c r="B2250" s="3"/>
      <c r="C2250" s="4"/>
      <c r="D2250" s="4"/>
      <c r="E2250" s="4"/>
      <c r="F2250" s="4"/>
      <c r="G2250" s="4"/>
      <c r="H2250" s="4"/>
      <c r="I2250" s="4"/>
      <c r="J2250" s="4"/>
      <c r="K2250" s="4"/>
      <c r="L2250" s="4"/>
      <c r="M2250" s="4"/>
      <c r="N2250" s="4"/>
      <c r="O2250" s="4"/>
      <c r="P2250" s="4"/>
      <c r="Q2250" s="4"/>
      <c r="R2250" s="4"/>
      <c r="S2250" s="4"/>
      <c r="T2250" s="4"/>
      <c r="U2250" s="4"/>
      <c r="V2250" s="4"/>
      <c r="W2250" s="4"/>
      <c r="X2250" s="4"/>
      <c r="Y2250" s="4"/>
      <c r="Z2250" s="4"/>
      <c r="AA2250" s="4"/>
      <c r="AB2250" s="4"/>
      <c r="AC2250" s="4"/>
      <c r="AD2250" s="20"/>
      <c r="AE2250" s="4"/>
      <c r="AF2250" s="4"/>
      <c r="AG2250" s="4"/>
      <c r="AH2250" s="4"/>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4"/>
      <c r="BH2250" s="4"/>
      <c r="BI2250" s="4"/>
      <c r="BJ2250" s="4"/>
      <c r="BK2250" s="4"/>
      <c r="BL2250" s="4"/>
      <c r="BM2250" s="4"/>
      <c r="BN2250" s="4"/>
      <c r="BO2250" s="4"/>
      <c r="BP2250" s="4"/>
      <c r="BQ2250" s="4"/>
      <c r="BR2250" s="4"/>
      <c r="BS2250" s="4"/>
      <c r="BT2250" s="4"/>
      <c r="BU2250" s="4"/>
      <c r="BV2250" s="4"/>
      <c r="BW2250" s="4"/>
      <c r="BX2250" s="4"/>
      <c r="BY2250" s="4"/>
      <c r="BZ2250" s="4"/>
      <c r="CA2250" s="4"/>
      <c r="CB2250" s="4"/>
      <c r="CC2250" s="4"/>
      <c r="CD2250" s="4"/>
      <c r="CE2250" s="4"/>
      <c r="CF2250" s="4"/>
      <c r="CG2250" s="4"/>
      <c r="CH2250" s="4"/>
      <c r="CI2250" s="4"/>
      <c r="CJ2250" s="4"/>
      <c r="CK2250" s="4"/>
      <c r="CL2250" s="4"/>
      <c r="CM2250" s="4"/>
    </row>
    <row r="2251" ht="14.25" customHeight="1">
      <c r="A2251" s="1"/>
      <c r="B2251" s="3"/>
      <c r="C2251" s="4"/>
      <c r="D2251" s="4"/>
      <c r="E2251" s="4"/>
      <c r="F2251" s="4"/>
      <c r="G2251" s="4"/>
      <c r="H2251" s="4"/>
      <c r="I2251" s="4"/>
      <c r="J2251" s="4"/>
      <c r="K2251" s="4"/>
      <c r="L2251" s="4"/>
      <c r="M2251" s="4"/>
      <c r="N2251" s="4"/>
      <c r="O2251" s="4"/>
      <c r="P2251" s="4"/>
      <c r="Q2251" s="4"/>
      <c r="R2251" s="4"/>
      <c r="S2251" s="4"/>
      <c r="T2251" s="4"/>
      <c r="U2251" s="4"/>
      <c r="V2251" s="4"/>
      <c r="W2251" s="4"/>
      <c r="X2251" s="4"/>
      <c r="Y2251" s="4"/>
      <c r="Z2251" s="4"/>
      <c r="AA2251" s="4"/>
      <c r="AB2251" s="4"/>
      <c r="AC2251" s="4"/>
      <c r="AD2251" s="20"/>
      <c r="AE2251" s="4"/>
      <c r="AF2251" s="4"/>
      <c r="AG2251" s="4"/>
      <c r="AH2251" s="4"/>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4"/>
      <c r="BH2251" s="4"/>
      <c r="BI2251" s="4"/>
      <c r="BJ2251" s="4"/>
      <c r="BK2251" s="4"/>
      <c r="BL2251" s="4"/>
      <c r="BM2251" s="4"/>
      <c r="BN2251" s="4"/>
      <c r="BO2251" s="4"/>
      <c r="BP2251" s="4"/>
      <c r="BQ2251" s="4"/>
      <c r="BR2251" s="4"/>
      <c r="BS2251" s="4"/>
      <c r="BT2251" s="4"/>
      <c r="BU2251" s="4"/>
      <c r="BV2251" s="4"/>
      <c r="BW2251" s="4"/>
      <c r="BX2251" s="4"/>
      <c r="BY2251" s="4"/>
      <c r="BZ2251" s="4"/>
      <c r="CA2251" s="4"/>
      <c r="CB2251" s="4"/>
      <c r="CC2251" s="4"/>
      <c r="CD2251" s="4"/>
      <c r="CE2251" s="4"/>
      <c r="CF2251" s="4"/>
      <c r="CG2251" s="4"/>
      <c r="CH2251" s="4"/>
      <c r="CI2251" s="4"/>
      <c r="CJ2251" s="4"/>
      <c r="CK2251" s="4"/>
      <c r="CL2251" s="4"/>
      <c r="CM2251" s="4"/>
    </row>
    <row r="2252" ht="14.25" customHeight="1">
      <c r="A2252" s="1"/>
      <c r="B2252" s="3"/>
      <c r="C2252" s="4"/>
      <c r="D2252" s="4"/>
      <c r="E2252" s="4"/>
      <c r="F2252" s="4"/>
      <c r="G2252" s="4"/>
      <c r="H2252" s="4"/>
      <c r="I2252" s="4"/>
      <c r="J2252" s="4"/>
      <c r="K2252" s="4"/>
      <c r="L2252" s="4"/>
      <c r="M2252" s="4"/>
      <c r="N2252" s="4"/>
      <c r="O2252" s="4"/>
      <c r="P2252" s="4"/>
      <c r="Q2252" s="4"/>
      <c r="R2252" s="4"/>
      <c r="S2252" s="4"/>
      <c r="T2252" s="4"/>
      <c r="U2252" s="4"/>
      <c r="V2252" s="4"/>
      <c r="W2252" s="4"/>
      <c r="X2252" s="4"/>
      <c r="Y2252" s="4"/>
      <c r="Z2252" s="4"/>
      <c r="AA2252" s="4"/>
      <c r="AB2252" s="4"/>
      <c r="AC2252" s="4"/>
      <c r="AD2252" s="20"/>
      <c r="AE2252" s="4"/>
      <c r="AF2252" s="4"/>
      <c r="AG2252" s="4"/>
      <c r="AH2252" s="4"/>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c r="BI2252" s="4"/>
      <c r="BJ2252" s="4"/>
      <c r="BK2252" s="4"/>
      <c r="BL2252" s="4"/>
      <c r="BM2252" s="4"/>
      <c r="BN2252" s="4"/>
      <c r="BO2252" s="4"/>
      <c r="BP2252" s="4"/>
      <c r="BQ2252" s="4"/>
      <c r="BR2252" s="4"/>
      <c r="BS2252" s="4"/>
      <c r="BT2252" s="4"/>
      <c r="BU2252" s="4"/>
      <c r="BV2252" s="4"/>
      <c r="BW2252" s="4"/>
      <c r="BX2252" s="4"/>
      <c r="BY2252" s="4"/>
      <c r="BZ2252" s="4"/>
      <c r="CA2252" s="4"/>
      <c r="CB2252" s="4"/>
      <c r="CC2252" s="4"/>
      <c r="CD2252" s="4"/>
      <c r="CE2252" s="4"/>
      <c r="CF2252" s="4"/>
      <c r="CG2252" s="4"/>
      <c r="CH2252" s="4"/>
      <c r="CI2252" s="4"/>
      <c r="CJ2252" s="4"/>
      <c r="CK2252" s="4"/>
      <c r="CL2252" s="4"/>
      <c r="CM2252" s="4"/>
    </row>
    <row r="2253" ht="14.25" customHeight="1">
      <c r="A2253" s="1"/>
      <c r="B2253" s="3"/>
      <c r="C2253" s="4"/>
      <c r="D2253" s="4"/>
      <c r="E2253" s="4"/>
      <c r="F2253" s="4"/>
      <c r="G2253" s="4"/>
      <c r="H2253" s="4"/>
      <c r="I2253" s="4"/>
      <c r="J2253" s="4"/>
      <c r="K2253" s="4"/>
      <c r="L2253" s="4"/>
      <c r="M2253" s="4"/>
      <c r="N2253" s="4"/>
      <c r="O2253" s="4"/>
      <c r="P2253" s="4"/>
      <c r="Q2253" s="4"/>
      <c r="R2253" s="4"/>
      <c r="S2253" s="4"/>
      <c r="T2253" s="4"/>
      <c r="U2253" s="4"/>
      <c r="V2253" s="4"/>
      <c r="W2253" s="4"/>
      <c r="X2253" s="4"/>
      <c r="Y2253" s="4"/>
      <c r="Z2253" s="4"/>
      <c r="AA2253" s="4"/>
      <c r="AB2253" s="4"/>
      <c r="AC2253" s="4"/>
      <c r="AD2253" s="20"/>
      <c r="AE2253" s="4"/>
      <c r="AF2253" s="4"/>
      <c r="AG2253" s="4"/>
      <c r="AH2253" s="4"/>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4"/>
      <c r="BH2253" s="4"/>
      <c r="BI2253" s="4"/>
      <c r="BJ2253" s="4"/>
      <c r="BK2253" s="4"/>
      <c r="BL2253" s="4"/>
      <c r="BM2253" s="4"/>
      <c r="BN2253" s="4"/>
      <c r="BO2253" s="4"/>
      <c r="BP2253" s="4"/>
      <c r="BQ2253" s="4"/>
      <c r="BR2253" s="4"/>
      <c r="BS2253" s="4"/>
      <c r="BT2253" s="4"/>
      <c r="BU2253" s="4"/>
      <c r="BV2253" s="4"/>
      <c r="BW2253" s="4"/>
      <c r="BX2253" s="4"/>
      <c r="BY2253" s="4"/>
      <c r="BZ2253" s="4"/>
      <c r="CA2253" s="4"/>
      <c r="CB2253" s="4"/>
      <c r="CC2253" s="4"/>
      <c r="CD2253" s="4"/>
      <c r="CE2253" s="4"/>
      <c r="CF2253" s="4"/>
      <c r="CG2253" s="4"/>
      <c r="CH2253" s="4"/>
      <c r="CI2253" s="4"/>
      <c r="CJ2253" s="4"/>
      <c r="CK2253" s="4"/>
      <c r="CL2253" s="4"/>
      <c r="CM2253" s="4"/>
    </row>
    <row r="2254" ht="14.25" customHeight="1">
      <c r="A2254" s="1"/>
      <c r="B2254" s="3"/>
      <c r="C2254" s="4"/>
      <c r="D2254" s="4"/>
      <c r="E2254" s="4"/>
      <c r="F2254" s="4"/>
      <c r="G2254" s="4"/>
      <c r="H2254" s="4"/>
      <c r="I2254" s="4"/>
      <c r="J2254" s="4"/>
      <c r="K2254" s="4"/>
      <c r="L2254" s="4"/>
      <c r="M2254" s="4"/>
      <c r="N2254" s="4"/>
      <c r="O2254" s="4"/>
      <c r="P2254" s="4"/>
      <c r="Q2254" s="4"/>
      <c r="R2254" s="4"/>
      <c r="S2254" s="4"/>
      <c r="T2254" s="4"/>
      <c r="U2254" s="4"/>
      <c r="V2254" s="4"/>
      <c r="W2254" s="4"/>
      <c r="X2254" s="4"/>
      <c r="Y2254" s="4"/>
      <c r="Z2254" s="4"/>
      <c r="AA2254" s="4"/>
      <c r="AB2254" s="4"/>
      <c r="AC2254" s="4"/>
      <c r="AD2254" s="20"/>
      <c r="AE2254" s="4"/>
      <c r="AF2254" s="4"/>
      <c r="AG2254" s="4"/>
      <c r="AH2254" s="4"/>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4"/>
      <c r="BH2254" s="4"/>
      <c r="BI2254" s="4"/>
      <c r="BJ2254" s="4"/>
      <c r="BK2254" s="4"/>
      <c r="BL2254" s="4"/>
      <c r="BM2254" s="4"/>
      <c r="BN2254" s="4"/>
      <c r="BO2254" s="4"/>
      <c r="BP2254" s="4"/>
      <c r="BQ2254" s="4"/>
      <c r="BR2254" s="4"/>
      <c r="BS2254" s="4"/>
      <c r="BT2254" s="4"/>
      <c r="BU2254" s="4"/>
      <c r="BV2254" s="4"/>
      <c r="BW2254" s="4"/>
      <c r="BX2254" s="4"/>
      <c r="BY2254" s="4"/>
      <c r="BZ2254" s="4"/>
      <c r="CA2254" s="4"/>
      <c r="CB2254" s="4"/>
      <c r="CC2254" s="4"/>
      <c r="CD2254" s="4"/>
      <c r="CE2254" s="4"/>
      <c r="CF2254" s="4"/>
      <c r="CG2254" s="4"/>
      <c r="CH2254" s="4"/>
      <c r="CI2254" s="4"/>
      <c r="CJ2254" s="4"/>
      <c r="CK2254" s="4"/>
      <c r="CL2254" s="4"/>
      <c r="CM2254" s="4"/>
    </row>
    <row r="2255" ht="14.25" customHeight="1">
      <c r="A2255" s="1"/>
      <c r="B2255" s="3"/>
      <c r="C2255" s="4"/>
      <c r="D2255" s="4"/>
      <c r="E2255" s="4"/>
      <c r="F2255" s="4"/>
      <c r="G2255" s="4"/>
      <c r="H2255" s="4"/>
      <c r="I2255" s="4"/>
      <c r="J2255" s="4"/>
      <c r="K2255" s="4"/>
      <c r="L2255" s="4"/>
      <c r="M2255" s="4"/>
      <c r="N2255" s="4"/>
      <c r="O2255" s="4"/>
      <c r="P2255" s="4"/>
      <c r="Q2255" s="4"/>
      <c r="R2255" s="4"/>
      <c r="S2255" s="4"/>
      <c r="T2255" s="4"/>
      <c r="U2255" s="4"/>
      <c r="V2255" s="4"/>
      <c r="W2255" s="4"/>
      <c r="X2255" s="4"/>
      <c r="Y2255" s="4"/>
      <c r="Z2255" s="4"/>
      <c r="AA2255" s="4"/>
      <c r="AB2255" s="4"/>
      <c r="AC2255" s="4"/>
      <c r="AD2255" s="20"/>
      <c r="AE2255" s="4"/>
      <c r="AF2255" s="4"/>
      <c r="AG2255" s="4"/>
      <c r="AH2255" s="4"/>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4"/>
      <c r="BH2255" s="4"/>
      <c r="BI2255" s="4"/>
      <c r="BJ2255" s="4"/>
      <c r="BK2255" s="4"/>
      <c r="BL2255" s="4"/>
      <c r="BM2255" s="4"/>
      <c r="BN2255" s="4"/>
      <c r="BO2255" s="4"/>
      <c r="BP2255" s="4"/>
      <c r="BQ2255" s="4"/>
      <c r="BR2255" s="4"/>
      <c r="BS2255" s="4"/>
      <c r="BT2255" s="4"/>
      <c r="BU2255" s="4"/>
      <c r="BV2255" s="4"/>
      <c r="BW2255" s="4"/>
      <c r="BX2255" s="4"/>
      <c r="BY2255" s="4"/>
      <c r="BZ2255" s="4"/>
      <c r="CA2255" s="4"/>
      <c r="CB2255" s="4"/>
      <c r="CC2255" s="4"/>
      <c r="CD2255" s="4"/>
      <c r="CE2255" s="4"/>
      <c r="CF2255" s="4"/>
      <c r="CG2255" s="4"/>
      <c r="CH2255" s="4"/>
      <c r="CI2255" s="4"/>
      <c r="CJ2255" s="4"/>
      <c r="CK2255" s="4"/>
      <c r="CL2255" s="4"/>
      <c r="CM2255" s="4"/>
    </row>
    <row r="2256" ht="14.25" customHeight="1">
      <c r="A2256" s="1"/>
      <c r="B2256" s="3"/>
      <c r="C2256" s="4"/>
      <c r="D2256" s="4"/>
      <c r="E2256" s="4"/>
      <c r="F2256" s="4"/>
      <c r="G2256" s="4"/>
      <c r="H2256" s="4"/>
      <c r="I2256" s="4"/>
      <c r="J2256" s="4"/>
      <c r="K2256" s="4"/>
      <c r="L2256" s="4"/>
      <c r="M2256" s="4"/>
      <c r="N2256" s="4"/>
      <c r="O2256" s="4"/>
      <c r="P2256" s="4"/>
      <c r="Q2256" s="4"/>
      <c r="R2256" s="4"/>
      <c r="S2256" s="4"/>
      <c r="T2256" s="4"/>
      <c r="U2256" s="4"/>
      <c r="V2256" s="4"/>
      <c r="W2256" s="4"/>
      <c r="X2256" s="4"/>
      <c r="Y2256" s="4"/>
      <c r="Z2256" s="4"/>
      <c r="AA2256" s="4"/>
      <c r="AB2256" s="4"/>
      <c r="AC2256" s="4"/>
      <c r="AD2256" s="20"/>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c r="BI2256" s="4"/>
      <c r="BJ2256" s="4"/>
      <c r="BK2256" s="4"/>
      <c r="BL2256" s="4"/>
      <c r="BM2256" s="4"/>
      <c r="BN2256" s="4"/>
      <c r="BO2256" s="4"/>
      <c r="BP2256" s="4"/>
      <c r="BQ2256" s="4"/>
      <c r="BR2256" s="4"/>
      <c r="BS2256" s="4"/>
      <c r="BT2256" s="4"/>
      <c r="BU2256" s="4"/>
      <c r="BV2256" s="4"/>
      <c r="BW2256" s="4"/>
      <c r="BX2256" s="4"/>
      <c r="BY2256" s="4"/>
      <c r="BZ2256" s="4"/>
      <c r="CA2256" s="4"/>
      <c r="CB2256" s="4"/>
      <c r="CC2256" s="4"/>
      <c r="CD2256" s="4"/>
      <c r="CE2256" s="4"/>
      <c r="CF2256" s="4"/>
      <c r="CG2256" s="4"/>
      <c r="CH2256" s="4"/>
      <c r="CI2256" s="4"/>
      <c r="CJ2256" s="4"/>
      <c r="CK2256" s="4"/>
      <c r="CL2256" s="4"/>
      <c r="CM2256" s="4"/>
    </row>
    <row r="2257" ht="14.25" customHeight="1">
      <c r="A2257" s="1"/>
      <c r="B2257" s="3"/>
      <c r="C2257" s="4"/>
      <c r="D2257" s="4"/>
      <c r="E2257" s="4"/>
      <c r="F2257" s="4"/>
      <c r="G2257" s="4"/>
      <c r="H2257" s="4"/>
      <c r="I2257" s="4"/>
      <c r="J2257" s="4"/>
      <c r="K2257" s="4"/>
      <c r="L2257" s="4"/>
      <c r="M2257" s="4"/>
      <c r="N2257" s="4"/>
      <c r="O2257" s="4"/>
      <c r="P2257" s="4"/>
      <c r="Q2257" s="4"/>
      <c r="R2257" s="4"/>
      <c r="S2257" s="4"/>
      <c r="T2257" s="4"/>
      <c r="U2257" s="4"/>
      <c r="V2257" s="4"/>
      <c r="W2257" s="4"/>
      <c r="X2257" s="4"/>
      <c r="Y2257" s="4"/>
      <c r="Z2257" s="4"/>
      <c r="AA2257" s="4"/>
      <c r="AB2257" s="4"/>
      <c r="AC2257" s="4"/>
      <c r="AD2257" s="20"/>
      <c r="AE2257" s="4"/>
      <c r="AF2257" s="4"/>
      <c r="AG2257" s="4"/>
      <c r="AH2257" s="4"/>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4"/>
      <c r="BH2257" s="4"/>
      <c r="BI2257" s="4"/>
      <c r="BJ2257" s="4"/>
      <c r="BK2257" s="4"/>
      <c r="BL2257" s="4"/>
      <c r="BM2257" s="4"/>
      <c r="BN2257" s="4"/>
      <c r="BO2257" s="4"/>
      <c r="BP2257" s="4"/>
      <c r="BQ2257" s="4"/>
      <c r="BR2257" s="4"/>
      <c r="BS2257" s="4"/>
      <c r="BT2257" s="4"/>
      <c r="BU2257" s="4"/>
      <c r="BV2257" s="4"/>
      <c r="BW2257" s="4"/>
      <c r="BX2257" s="4"/>
      <c r="BY2257" s="4"/>
      <c r="BZ2257" s="4"/>
      <c r="CA2257" s="4"/>
      <c r="CB2257" s="4"/>
      <c r="CC2257" s="4"/>
      <c r="CD2257" s="4"/>
      <c r="CE2257" s="4"/>
      <c r="CF2257" s="4"/>
      <c r="CG2257" s="4"/>
      <c r="CH2257" s="4"/>
      <c r="CI2257" s="4"/>
      <c r="CJ2257" s="4"/>
      <c r="CK2257" s="4"/>
      <c r="CL2257" s="4"/>
      <c r="CM2257" s="4"/>
    </row>
    <row r="2258" ht="14.25" customHeight="1">
      <c r="A2258" s="1"/>
      <c r="B2258" s="3"/>
      <c r="C2258" s="4"/>
      <c r="D2258" s="4"/>
      <c r="E2258" s="4"/>
      <c r="F2258" s="4"/>
      <c r="G2258" s="4"/>
      <c r="H2258" s="4"/>
      <c r="I2258" s="4"/>
      <c r="J2258" s="4"/>
      <c r="K2258" s="4"/>
      <c r="L2258" s="4"/>
      <c r="M2258" s="4"/>
      <c r="N2258" s="4"/>
      <c r="O2258" s="4"/>
      <c r="P2258" s="4"/>
      <c r="Q2258" s="4"/>
      <c r="R2258" s="4"/>
      <c r="S2258" s="4"/>
      <c r="T2258" s="4"/>
      <c r="U2258" s="4"/>
      <c r="V2258" s="4"/>
      <c r="W2258" s="4"/>
      <c r="X2258" s="4"/>
      <c r="Y2258" s="4"/>
      <c r="Z2258" s="4"/>
      <c r="AA2258" s="4"/>
      <c r="AB2258" s="4"/>
      <c r="AC2258" s="4"/>
      <c r="AD2258" s="20"/>
      <c r="AE2258" s="4"/>
      <c r="AF2258" s="4"/>
      <c r="AG2258" s="4"/>
      <c r="AH2258" s="4"/>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4"/>
      <c r="BH2258" s="4"/>
      <c r="BI2258" s="4"/>
      <c r="BJ2258" s="4"/>
      <c r="BK2258" s="4"/>
      <c r="BL2258" s="4"/>
      <c r="BM2258" s="4"/>
      <c r="BN2258" s="4"/>
      <c r="BO2258" s="4"/>
      <c r="BP2258" s="4"/>
      <c r="BQ2258" s="4"/>
      <c r="BR2258" s="4"/>
      <c r="BS2258" s="4"/>
      <c r="BT2258" s="4"/>
      <c r="BU2258" s="4"/>
      <c r="BV2258" s="4"/>
      <c r="BW2258" s="4"/>
      <c r="BX2258" s="4"/>
      <c r="BY2258" s="4"/>
      <c r="BZ2258" s="4"/>
      <c r="CA2258" s="4"/>
      <c r="CB2258" s="4"/>
      <c r="CC2258" s="4"/>
      <c r="CD2258" s="4"/>
      <c r="CE2258" s="4"/>
      <c r="CF2258" s="4"/>
      <c r="CG2258" s="4"/>
      <c r="CH2258" s="4"/>
      <c r="CI2258" s="4"/>
      <c r="CJ2258" s="4"/>
      <c r="CK2258" s="4"/>
      <c r="CL2258" s="4"/>
      <c r="CM2258" s="4"/>
    </row>
    <row r="2259" ht="14.25" customHeight="1">
      <c r="A2259" s="1"/>
      <c r="B2259" s="3"/>
      <c r="C2259" s="4"/>
      <c r="D2259" s="4"/>
      <c r="E2259" s="4"/>
      <c r="F2259" s="4"/>
      <c r="G2259" s="4"/>
      <c r="H2259" s="4"/>
      <c r="I2259" s="4"/>
      <c r="J2259" s="4"/>
      <c r="K2259" s="4"/>
      <c r="L2259" s="4"/>
      <c r="M2259" s="4"/>
      <c r="N2259" s="4"/>
      <c r="O2259" s="4"/>
      <c r="P2259" s="4"/>
      <c r="Q2259" s="4"/>
      <c r="R2259" s="4"/>
      <c r="S2259" s="4"/>
      <c r="T2259" s="4"/>
      <c r="U2259" s="4"/>
      <c r="V2259" s="4"/>
      <c r="W2259" s="4"/>
      <c r="X2259" s="4"/>
      <c r="Y2259" s="4"/>
      <c r="Z2259" s="4"/>
      <c r="AA2259" s="4"/>
      <c r="AB2259" s="4"/>
      <c r="AC2259" s="4"/>
      <c r="AD2259" s="20"/>
      <c r="AE2259" s="4"/>
      <c r="AF2259" s="4"/>
      <c r="AG2259" s="4"/>
      <c r="AH2259" s="4"/>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4"/>
      <c r="BH2259" s="4"/>
      <c r="BI2259" s="4"/>
      <c r="BJ2259" s="4"/>
      <c r="BK2259" s="4"/>
      <c r="BL2259" s="4"/>
      <c r="BM2259" s="4"/>
      <c r="BN2259" s="4"/>
      <c r="BO2259" s="4"/>
      <c r="BP2259" s="4"/>
      <c r="BQ2259" s="4"/>
      <c r="BR2259" s="4"/>
      <c r="BS2259" s="4"/>
      <c r="BT2259" s="4"/>
      <c r="BU2259" s="4"/>
      <c r="BV2259" s="4"/>
      <c r="BW2259" s="4"/>
      <c r="BX2259" s="4"/>
      <c r="BY2259" s="4"/>
      <c r="BZ2259" s="4"/>
      <c r="CA2259" s="4"/>
      <c r="CB2259" s="4"/>
      <c r="CC2259" s="4"/>
      <c r="CD2259" s="4"/>
      <c r="CE2259" s="4"/>
      <c r="CF2259" s="4"/>
      <c r="CG2259" s="4"/>
      <c r="CH2259" s="4"/>
      <c r="CI2259" s="4"/>
      <c r="CJ2259" s="4"/>
      <c r="CK2259" s="4"/>
      <c r="CL2259" s="4"/>
      <c r="CM2259" s="4"/>
    </row>
    <row r="2260" ht="14.25" customHeight="1">
      <c r="A2260" s="1"/>
      <c r="B2260" s="3"/>
      <c r="C2260" s="4"/>
      <c r="D2260" s="4"/>
      <c r="E2260" s="4"/>
      <c r="F2260" s="4"/>
      <c r="G2260" s="4"/>
      <c r="H2260" s="4"/>
      <c r="I2260" s="4"/>
      <c r="J2260" s="4"/>
      <c r="K2260" s="4"/>
      <c r="L2260" s="4"/>
      <c r="M2260" s="4"/>
      <c r="N2260" s="4"/>
      <c r="O2260" s="4"/>
      <c r="P2260" s="4"/>
      <c r="Q2260" s="4"/>
      <c r="R2260" s="4"/>
      <c r="S2260" s="4"/>
      <c r="T2260" s="4"/>
      <c r="U2260" s="4"/>
      <c r="V2260" s="4"/>
      <c r="W2260" s="4"/>
      <c r="X2260" s="4"/>
      <c r="Y2260" s="4"/>
      <c r="Z2260" s="4"/>
      <c r="AA2260" s="4"/>
      <c r="AB2260" s="4"/>
      <c r="AC2260" s="4"/>
      <c r="AD2260" s="20"/>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c r="BI2260" s="4"/>
      <c r="BJ2260" s="4"/>
      <c r="BK2260" s="4"/>
      <c r="BL2260" s="4"/>
      <c r="BM2260" s="4"/>
      <c r="BN2260" s="4"/>
      <c r="BO2260" s="4"/>
      <c r="BP2260" s="4"/>
      <c r="BQ2260" s="4"/>
      <c r="BR2260" s="4"/>
      <c r="BS2260" s="4"/>
      <c r="BT2260" s="4"/>
      <c r="BU2260" s="4"/>
      <c r="BV2260" s="4"/>
      <c r="BW2260" s="4"/>
      <c r="BX2260" s="4"/>
      <c r="BY2260" s="4"/>
      <c r="BZ2260" s="4"/>
      <c r="CA2260" s="4"/>
      <c r="CB2260" s="4"/>
      <c r="CC2260" s="4"/>
      <c r="CD2260" s="4"/>
      <c r="CE2260" s="4"/>
      <c r="CF2260" s="4"/>
      <c r="CG2260" s="4"/>
      <c r="CH2260" s="4"/>
      <c r="CI2260" s="4"/>
      <c r="CJ2260" s="4"/>
      <c r="CK2260" s="4"/>
      <c r="CL2260" s="4"/>
      <c r="CM2260" s="4"/>
    </row>
    <row r="2261" ht="14.25" customHeight="1">
      <c r="A2261" s="1"/>
      <c r="B2261" s="3"/>
      <c r="C2261" s="4"/>
      <c r="D2261" s="4"/>
      <c r="E2261" s="4"/>
      <c r="F2261" s="4"/>
      <c r="G2261" s="4"/>
      <c r="H2261" s="4"/>
      <c r="I2261" s="4"/>
      <c r="J2261" s="4"/>
      <c r="K2261" s="4"/>
      <c r="L2261" s="4"/>
      <c r="M2261" s="4"/>
      <c r="N2261" s="4"/>
      <c r="O2261" s="4"/>
      <c r="P2261" s="4"/>
      <c r="Q2261" s="4"/>
      <c r="R2261" s="4"/>
      <c r="S2261" s="4"/>
      <c r="T2261" s="4"/>
      <c r="U2261" s="4"/>
      <c r="V2261" s="4"/>
      <c r="W2261" s="4"/>
      <c r="X2261" s="4"/>
      <c r="Y2261" s="4"/>
      <c r="Z2261" s="4"/>
      <c r="AA2261" s="4"/>
      <c r="AB2261" s="4"/>
      <c r="AC2261" s="4"/>
      <c r="AD2261" s="20"/>
      <c r="AE2261" s="4"/>
      <c r="AF2261" s="4"/>
      <c r="AG2261" s="4"/>
      <c r="AH2261" s="4"/>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c r="BI2261" s="4"/>
      <c r="BJ2261" s="4"/>
      <c r="BK2261" s="4"/>
      <c r="BL2261" s="4"/>
      <c r="BM2261" s="4"/>
      <c r="BN2261" s="4"/>
      <c r="BO2261" s="4"/>
      <c r="BP2261" s="4"/>
      <c r="BQ2261" s="4"/>
      <c r="BR2261" s="4"/>
      <c r="BS2261" s="4"/>
      <c r="BT2261" s="4"/>
      <c r="BU2261" s="4"/>
      <c r="BV2261" s="4"/>
      <c r="BW2261" s="4"/>
      <c r="BX2261" s="4"/>
      <c r="BY2261" s="4"/>
      <c r="BZ2261" s="4"/>
      <c r="CA2261" s="4"/>
      <c r="CB2261" s="4"/>
      <c r="CC2261" s="4"/>
      <c r="CD2261" s="4"/>
      <c r="CE2261" s="4"/>
      <c r="CF2261" s="4"/>
      <c r="CG2261" s="4"/>
      <c r="CH2261" s="4"/>
      <c r="CI2261" s="4"/>
      <c r="CJ2261" s="4"/>
      <c r="CK2261" s="4"/>
      <c r="CL2261" s="4"/>
      <c r="CM2261" s="4"/>
    </row>
    <row r="2262" ht="14.25" customHeight="1">
      <c r="A2262" s="1"/>
      <c r="B2262" s="3"/>
      <c r="C2262" s="4"/>
      <c r="D2262" s="4"/>
      <c r="E2262" s="4"/>
      <c r="F2262" s="4"/>
      <c r="G2262" s="4"/>
      <c r="H2262" s="4"/>
      <c r="I2262" s="4"/>
      <c r="J2262" s="4"/>
      <c r="K2262" s="4"/>
      <c r="L2262" s="4"/>
      <c r="M2262" s="4"/>
      <c r="N2262" s="4"/>
      <c r="O2262" s="4"/>
      <c r="P2262" s="4"/>
      <c r="Q2262" s="4"/>
      <c r="R2262" s="4"/>
      <c r="S2262" s="4"/>
      <c r="T2262" s="4"/>
      <c r="U2262" s="4"/>
      <c r="V2262" s="4"/>
      <c r="W2262" s="4"/>
      <c r="X2262" s="4"/>
      <c r="Y2262" s="4"/>
      <c r="Z2262" s="4"/>
      <c r="AA2262" s="4"/>
      <c r="AB2262" s="4"/>
      <c r="AC2262" s="4"/>
      <c r="AD2262" s="20"/>
      <c r="AE2262" s="4"/>
      <c r="AF2262" s="4"/>
      <c r="AG2262" s="4"/>
      <c r="AH2262" s="4"/>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c r="BI2262" s="4"/>
      <c r="BJ2262" s="4"/>
      <c r="BK2262" s="4"/>
      <c r="BL2262" s="4"/>
      <c r="BM2262" s="4"/>
      <c r="BN2262" s="4"/>
      <c r="BO2262" s="4"/>
      <c r="BP2262" s="4"/>
      <c r="BQ2262" s="4"/>
      <c r="BR2262" s="4"/>
      <c r="BS2262" s="4"/>
      <c r="BT2262" s="4"/>
      <c r="BU2262" s="4"/>
      <c r="BV2262" s="4"/>
      <c r="BW2262" s="4"/>
      <c r="BX2262" s="4"/>
      <c r="BY2262" s="4"/>
      <c r="BZ2262" s="4"/>
      <c r="CA2262" s="4"/>
      <c r="CB2262" s="4"/>
      <c r="CC2262" s="4"/>
      <c r="CD2262" s="4"/>
      <c r="CE2262" s="4"/>
      <c r="CF2262" s="4"/>
      <c r="CG2262" s="4"/>
      <c r="CH2262" s="4"/>
      <c r="CI2262" s="4"/>
      <c r="CJ2262" s="4"/>
      <c r="CK2262" s="4"/>
      <c r="CL2262" s="4"/>
      <c r="CM2262" s="4"/>
    </row>
    <row r="2263" ht="14.25" customHeight="1">
      <c r="A2263" s="1"/>
      <c r="B2263" s="3"/>
      <c r="C2263" s="4"/>
      <c r="D2263" s="4"/>
      <c r="E2263" s="4"/>
      <c r="F2263" s="4"/>
      <c r="G2263" s="4"/>
      <c r="H2263" s="4"/>
      <c r="I2263" s="4"/>
      <c r="J2263" s="4"/>
      <c r="K2263" s="4"/>
      <c r="L2263" s="4"/>
      <c r="M2263" s="4"/>
      <c r="N2263" s="4"/>
      <c r="O2263" s="4"/>
      <c r="P2263" s="4"/>
      <c r="Q2263" s="4"/>
      <c r="R2263" s="4"/>
      <c r="S2263" s="4"/>
      <c r="T2263" s="4"/>
      <c r="U2263" s="4"/>
      <c r="V2263" s="4"/>
      <c r="W2263" s="4"/>
      <c r="X2263" s="4"/>
      <c r="Y2263" s="4"/>
      <c r="Z2263" s="4"/>
      <c r="AA2263" s="4"/>
      <c r="AB2263" s="4"/>
      <c r="AC2263" s="4"/>
      <c r="AD2263" s="20"/>
      <c r="AE2263" s="4"/>
      <c r="AF2263" s="4"/>
      <c r="AG2263" s="4"/>
      <c r="AH2263" s="4"/>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c r="BI2263" s="4"/>
      <c r="BJ2263" s="4"/>
      <c r="BK2263" s="4"/>
      <c r="BL2263" s="4"/>
      <c r="BM2263" s="4"/>
      <c r="BN2263" s="4"/>
      <c r="BO2263" s="4"/>
      <c r="BP2263" s="4"/>
      <c r="BQ2263" s="4"/>
      <c r="BR2263" s="4"/>
      <c r="BS2263" s="4"/>
      <c r="BT2263" s="4"/>
      <c r="BU2263" s="4"/>
      <c r="BV2263" s="4"/>
      <c r="BW2263" s="4"/>
      <c r="BX2263" s="4"/>
      <c r="BY2263" s="4"/>
      <c r="BZ2263" s="4"/>
      <c r="CA2263" s="4"/>
      <c r="CB2263" s="4"/>
      <c r="CC2263" s="4"/>
      <c r="CD2263" s="4"/>
      <c r="CE2263" s="4"/>
      <c r="CF2263" s="4"/>
      <c r="CG2263" s="4"/>
      <c r="CH2263" s="4"/>
      <c r="CI2263" s="4"/>
      <c r="CJ2263" s="4"/>
      <c r="CK2263" s="4"/>
      <c r="CL2263" s="4"/>
      <c r="CM2263" s="4"/>
    </row>
    <row r="2264" ht="14.25" customHeight="1">
      <c r="A2264" s="1"/>
      <c r="B2264" s="3"/>
      <c r="C2264" s="4"/>
      <c r="D2264" s="4"/>
      <c r="E2264" s="4"/>
      <c r="F2264" s="4"/>
      <c r="G2264" s="4"/>
      <c r="H2264" s="4"/>
      <c r="I2264" s="4"/>
      <c r="J2264" s="4"/>
      <c r="K2264" s="4"/>
      <c r="L2264" s="4"/>
      <c r="M2264" s="4"/>
      <c r="N2264" s="4"/>
      <c r="O2264" s="4"/>
      <c r="P2264" s="4"/>
      <c r="Q2264" s="4"/>
      <c r="R2264" s="4"/>
      <c r="S2264" s="4"/>
      <c r="T2264" s="4"/>
      <c r="U2264" s="4"/>
      <c r="V2264" s="4"/>
      <c r="W2264" s="4"/>
      <c r="X2264" s="4"/>
      <c r="Y2264" s="4"/>
      <c r="Z2264" s="4"/>
      <c r="AA2264" s="4"/>
      <c r="AB2264" s="4"/>
      <c r="AC2264" s="4"/>
      <c r="AD2264" s="20"/>
      <c r="AE2264" s="4"/>
      <c r="AF2264" s="4"/>
      <c r="AG2264" s="4"/>
      <c r="AH2264" s="4"/>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c r="BI2264" s="4"/>
      <c r="BJ2264" s="4"/>
      <c r="BK2264" s="4"/>
      <c r="BL2264" s="4"/>
      <c r="BM2264" s="4"/>
      <c r="BN2264" s="4"/>
      <c r="BO2264" s="4"/>
      <c r="BP2264" s="4"/>
      <c r="BQ2264" s="4"/>
      <c r="BR2264" s="4"/>
      <c r="BS2264" s="4"/>
      <c r="BT2264" s="4"/>
      <c r="BU2264" s="4"/>
      <c r="BV2264" s="4"/>
      <c r="BW2264" s="4"/>
      <c r="BX2264" s="4"/>
      <c r="BY2264" s="4"/>
      <c r="BZ2264" s="4"/>
      <c r="CA2264" s="4"/>
      <c r="CB2264" s="4"/>
      <c r="CC2264" s="4"/>
      <c r="CD2264" s="4"/>
      <c r="CE2264" s="4"/>
      <c r="CF2264" s="4"/>
      <c r="CG2264" s="4"/>
      <c r="CH2264" s="4"/>
      <c r="CI2264" s="4"/>
      <c r="CJ2264" s="4"/>
      <c r="CK2264" s="4"/>
      <c r="CL2264" s="4"/>
      <c r="CM2264" s="4"/>
    </row>
    <row r="2265" ht="14.25" customHeight="1">
      <c r="A2265" s="1"/>
      <c r="B2265" s="3"/>
      <c r="C2265" s="4"/>
      <c r="D2265" s="4"/>
      <c r="E2265" s="4"/>
      <c r="F2265" s="4"/>
      <c r="G2265" s="4"/>
      <c r="H2265" s="4"/>
      <c r="I2265" s="4"/>
      <c r="J2265" s="4"/>
      <c r="K2265" s="4"/>
      <c r="L2265" s="4"/>
      <c r="M2265" s="4"/>
      <c r="N2265" s="4"/>
      <c r="O2265" s="4"/>
      <c r="P2265" s="4"/>
      <c r="Q2265" s="4"/>
      <c r="R2265" s="4"/>
      <c r="S2265" s="4"/>
      <c r="T2265" s="4"/>
      <c r="U2265" s="4"/>
      <c r="V2265" s="4"/>
      <c r="W2265" s="4"/>
      <c r="X2265" s="4"/>
      <c r="Y2265" s="4"/>
      <c r="Z2265" s="4"/>
      <c r="AA2265" s="4"/>
      <c r="AB2265" s="4"/>
      <c r="AC2265" s="4"/>
      <c r="AD2265" s="20"/>
      <c r="AE2265" s="4"/>
      <c r="AF2265" s="4"/>
      <c r="AG2265" s="4"/>
      <c r="AH2265" s="4"/>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c r="BI2265" s="4"/>
      <c r="BJ2265" s="4"/>
      <c r="BK2265" s="4"/>
      <c r="BL2265" s="4"/>
      <c r="BM2265" s="4"/>
      <c r="BN2265" s="4"/>
      <c r="BO2265" s="4"/>
      <c r="BP2265" s="4"/>
      <c r="BQ2265" s="4"/>
      <c r="BR2265" s="4"/>
      <c r="BS2265" s="4"/>
      <c r="BT2265" s="4"/>
      <c r="BU2265" s="4"/>
      <c r="BV2265" s="4"/>
      <c r="BW2265" s="4"/>
      <c r="BX2265" s="4"/>
      <c r="BY2265" s="4"/>
      <c r="BZ2265" s="4"/>
      <c r="CA2265" s="4"/>
      <c r="CB2265" s="4"/>
      <c r="CC2265" s="4"/>
      <c r="CD2265" s="4"/>
      <c r="CE2265" s="4"/>
      <c r="CF2265" s="4"/>
      <c r="CG2265" s="4"/>
      <c r="CH2265" s="4"/>
      <c r="CI2265" s="4"/>
      <c r="CJ2265" s="4"/>
      <c r="CK2265" s="4"/>
      <c r="CL2265" s="4"/>
      <c r="CM2265" s="4"/>
    </row>
    <row r="2266" ht="14.25" customHeight="1">
      <c r="A2266" s="1"/>
      <c r="B2266" s="3"/>
      <c r="C2266" s="4"/>
      <c r="D2266" s="4"/>
      <c r="E2266" s="4"/>
      <c r="F2266" s="4"/>
      <c r="G2266" s="4"/>
      <c r="H2266" s="4"/>
      <c r="I2266" s="4"/>
      <c r="J2266" s="4"/>
      <c r="K2266" s="4"/>
      <c r="L2266" s="4"/>
      <c r="M2266" s="4"/>
      <c r="N2266" s="4"/>
      <c r="O2266" s="4"/>
      <c r="P2266" s="4"/>
      <c r="Q2266" s="4"/>
      <c r="R2266" s="4"/>
      <c r="S2266" s="4"/>
      <c r="T2266" s="4"/>
      <c r="U2266" s="4"/>
      <c r="V2266" s="4"/>
      <c r="W2266" s="4"/>
      <c r="X2266" s="4"/>
      <c r="Y2266" s="4"/>
      <c r="Z2266" s="4"/>
      <c r="AA2266" s="4"/>
      <c r="AB2266" s="4"/>
      <c r="AC2266" s="4"/>
      <c r="AD2266" s="20"/>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c r="BI2266" s="4"/>
      <c r="BJ2266" s="4"/>
      <c r="BK2266" s="4"/>
      <c r="BL2266" s="4"/>
      <c r="BM2266" s="4"/>
      <c r="BN2266" s="4"/>
      <c r="BO2266" s="4"/>
      <c r="BP2266" s="4"/>
      <c r="BQ2266" s="4"/>
      <c r="BR2266" s="4"/>
      <c r="BS2266" s="4"/>
      <c r="BT2266" s="4"/>
      <c r="BU2266" s="4"/>
      <c r="BV2266" s="4"/>
      <c r="BW2266" s="4"/>
      <c r="BX2266" s="4"/>
      <c r="BY2266" s="4"/>
      <c r="BZ2266" s="4"/>
      <c r="CA2266" s="4"/>
      <c r="CB2266" s="4"/>
      <c r="CC2266" s="4"/>
      <c r="CD2266" s="4"/>
      <c r="CE2266" s="4"/>
      <c r="CF2266" s="4"/>
      <c r="CG2266" s="4"/>
      <c r="CH2266" s="4"/>
      <c r="CI2266" s="4"/>
      <c r="CJ2266" s="4"/>
      <c r="CK2266" s="4"/>
      <c r="CL2266" s="4"/>
      <c r="CM2266" s="4"/>
    </row>
    <row r="2267" ht="14.25" customHeight="1">
      <c r="A2267" s="1"/>
      <c r="B2267" s="3"/>
      <c r="C2267" s="4"/>
      <c r="D2267" s="4"/>
      <c r="E2267" s="4"/>
      <c r="F2267" s="4"/>
      <c r="G2267" s="4"/>
      <c r="H2267" s="4"/>
      <c r="I2267" s="4"/>
      <c r="J2267" s="4"/>
      <c r="K2267" s="4"/>
      <c r="L2267" s="4"/>
      <c r="M2267" s="4"/>
      <c r="N2267" s="4"/>
      <c r="O2267" s="4"/>
      <c r="P2267" s="4"/>
      <c r="Q2267" s="4"/>
      <c r="R2267" s="4"/>
      <c r="S2267" s="4"/>
      <c r="T2267" s="4"/>
      <c r="U2267" s="4"/>
      <c r="V2267" s="4"/>
      <c r="W2267" s="4"/>
      <c r="X2267" s="4"/>
      <c r="Y2267" s="4"/>
      <c r="Z2267" s="4"/>
      <c r="AA2267" s="4"/>
      <c r="AB2267" s="4"/>
      <c r="AC2267" s="4"/>
      <c r="AD2267" s="20"/>
      <c r="AE2267" s="4"/>
      <c r="AF2267" s="4"/>
      <c r="AG2267" s="4"/>
      <c r="AH2267" s="4"/>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4"/>
      <c r="BH2267" s="4"/>
      <c r="BI2267" s="4"/>
      <c r="BJ2267" s="4"/>
      <c r="BK2267" s="4"/>
      <c r="BL2267" s="4"/>
      <c r="BM2267" s="4"/>
      <c r="BN2267" s="4"/>
      <c r="BO2267" s="4"/>
      <c r="BP2267" s="4"/>
      <c r="BQ2267" s="4"/>
      <c r="BR2267" s="4"/>
      <c r="BS2267" s="4"/>
      <c r="BT2267" s="4"/>
      <c r="BU2267" s="4"/>
      <c r="BV2267" s="4"/>
      <c r="BW2267" s="4"/>
      <c r="BX2267" s="4"/>
      <c r="BY2267" s="4"/>
      <c r="BZ2267" s="4"/>
      <c r="CA2267" s="4"/>
      <c r="CB2267" s="4"/>
      <c r="CC2267" s="4"/>
      <c r="CD2267" s="4"/>
      <c r="CE2267" s="4"/>
      <c r="CF2267" s="4"/>
      <c r="CG2267" s="4"/>
      <c r="CH2267" s="4"/>
      <c r="CI2267" s="4"/>
      <c r="CJ2267" s="4"/>
      <c r="CK2267" s="4"/>
      <c r="CL2267" s="4"/>
      <c r="CM2267" s="4"/>
    </row>
    <row r="2268" ht="14.25" customHeight="1">
      <c r="A2268" s="1"/>
      <c r="B2268" s="3"/>
      <c r="C2268" s="4"/>
      <c r="D2268" s="4"/>
      <c r="E2268" s="4"/>
      <c r="F2268" s="4"/>
      <c r="G2268" s="4"/>
      <c r="H2268" s="4"/>
      <c r="I2268" s="4"/>
      <c r="J2268" s="4"/>
      <c r="K2268" s="4"/>
      <c r="L2268" s="4"/>
      <c r="M2268" s="4"/>
      <c r="N2268" s="4"/>
      <c r="O2268" s="4"/>
      <c r="P2268" s="4"/>
      <c r="Q2268" s="4"/>
      <c r="R2268" s="4"/>
      <c r="S2268" s="4"/>
      <c r="T2268" s="4"/>
      <c r="U2268" s="4"/>
      <c r="V2268" s="4"/>
      <c r="W2268" s="4"/>
      <c r="X2268" s="4"/>
      <c r="Y2268" s="4"/>
      <c r="Z2268" s="4"/>
      <c r="AA2268" s="4"/>
      <c r="AB2268" s="4"/>
      <c r="AC2268" s="4"/>
      <c r="AD2268" s="20"/>
      <c r="AE2268" s="4"/>
      <c r="AF2268" s="4"/>
      <c r="AG2268" s="4"/>
      <c r="AH2268" s="4"/>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c r="BI2268" s="4"/>
      <c r="BJ2268" s="4"/>
      <c r="BK2268" s="4"/>
      <c r="BL2268" s="4"/>
      <c r="BM2268" s="4"/>
      <c r="BN2268" s="4"/>
      <c r="BO2268" s="4"/>
      <c r="BP2268" s="4"/>
      <c r="BQ2268" s="4"/>
      <c r="BR2268" s="4"/>
      <c r="BS2268" s="4"/>
      <c r="BT2268" s="4"/>
      <c r="BU2268" s="4"/>
      <c r="BV2268" s="4"/>
      <c r="BW2268" s="4"/>
      <c r="BX2268" s="4"/>
      <c r="BY2268" s="4"/>
      <c r="BZ2268" s="4"/>
      <c r="CA2268" s="4"/>
      <c r="CB2268" s="4"/>
      <c r="CC2268" s="4"/>
      <c r="CD2268" s="4"/>
      <c r="CE2268" s="4"/>
      <c r="CF2268" s="4"/>
      <c r="CG2268" s="4"/>
      <c r="CH2268" s="4"/>
      <c r="CI2268" s="4"/>
      <c r="CJ2268" s="4"/>
      <c r="CK2268" s="4"/>
      <c r="CL2268" s="4"/>
      <c r="CM2268" s="4"/>
    </row>
    <row r="2269" ht="14.25" customHeight="1">
      <c r="A2269" s="1"/>
      <c r="B2269" s="3"/>
      <c r="C2269" s="4"/>
      <c r="D2269" s="4"/>
      <c r="E2269" s="4"/>
      <c r="F2269" s="4"/>
      <c r="G2269" s="4"/>
      <c r="H2269" s="4"/>
      <c r="I2269" s="4"/>
      <c r="J2269" s="4"/>
      <c r="K2269" s="4"/>
      <c r="L2269" s="4"/>
      <c r="M2269" s="4"/>
      <c r="N2269" s="4"/>
      <c r="O2269" s="4"/>
      <c r="P2269" s="4"/>
      <c r="Q2269" s="4"/>
      <c r="R2269" s="4"/>
      <c r="S2269" s="4"/>
      <c r="T2269" s="4"/>
      <c r="U2269" s="4"/>
      <c r="V2269" s="4"/>
      <c r="W2269" s="4"/>
      <c r="X2269" s="4"/>
      <c r="Y2269" s="4"/>
      <c r="Z2269" s="4"/>
      <c r="AA2269" s="4"/>
      <c r="AB2269" s="4"/>
      <c r="AC2269" s="4"/>
      <c r="AD2269" s="20"/>
      <c r="AE2269" s="4"/>
      <c r="AF2269" s="4"/>
      <c r="AG2269" s="4"/>
      <c r="AH2269" s="4"/>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4"/>
      <c r="BH2269" s="4"/>
      <c r="BI2269" s="4"/>
      <c r="BJ2269" s="4"/>
      <c r="BK2269" s="4"/>
      <c r="BL2269" s="4"/>
      <c r="BM2269" s="4"/>
      <c r="BN2269" s="4"/>
      <c r="BO2269" s="4"/>
      <c r="BP2269" s="4"/>
      <c r="BQ2269" s="4"/>
      <c r="BR2269" s="4"/>
      <c r="BS2269" s="4"/>
      <c r="BT2269" s="4"/>
      <c r="BU2269" s="4"/>
      <c r="BV2269" s="4"/>
      <c r="BW2269" s="4"/>
      <c r="BX2269" s="4"/>
      <c r="BY2269" s="4"/>
      <c r="BZ2269" s="4"/>
      <c r="CA2269" s="4"/>
      <c r="CB2269" s="4"/>
      <c r="CC2269" s="4"/>
      <c r="CD2269" s="4"/>
      <c r="CE2269" s="4"/>
      <c r="CF2269" s="4"/>
      <c r="CG2269" s="4"/>
      <c r="CH2269" s="4"/>
      <c r="CI2269" s="4"/>
      <c r="CJ2269" s="4"/>
      <c r="CK2269" s="4"/>
      <c r="CL2269" s="4"/>
      <c r="CM2269" s="4"/>
    </row>
    <row r="2270" ht="14.25" customHeight="1">
      <c r="A2270" s="1"/>
      <c r="B2270" s="3"/>
      <c r="C2270" s="4"/>
      <c r="D2270" s="4"/>
      <c r="E2270" s="4"/>
      <c r="F2270" s="4"/>
      <c r="G2270" s="4"/>
      <c r="H2270" s="4"/>
      <c r="I2270" s="4"/>
      <c r="J2270" s="4"/>
      <c r="K2270" s="4"/>
      <c r="L2270" s="4"/>
      <c r="M2270" s="4"/>
      <c r="N2270" s="4"/>
      <c r="O2270" s="4"/>
      <c r="P2270" s="4"/>
      <c r="Q2270" s="4"/>
      <c r="R2270" s="4"/>
      <c r="S2270" s="4"/>
      <c r="T2270" s="4"/>
      <c r="U2270" s="4"/>
      <c r="V2270" s="4"/>
      <c r="W2270" s="4"/>
      <c r="X2270" s="4"/>
      <c r="Y2270" s="4"/>
      <c r="Z2270" s="4"/>
      <c r="AA2270" s="4"/>
      <c r="AB2270" s="4"/>
      <c r="AC2270" s="4"/>
      <c r="AD2270" s="20"/>
      <c r="AE2270" s="4"/>
      <c r="AF2270" s="4"/>
      <c r="AG2270" s="4"/>
      <c r="AH2270" s="4"/>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4"/>
      <c r="BH2270" s="4"/>
      <c r="BI2270" s="4"/>
      <c r="BJ2270" s="4"/>
      <c r="BK2270" s="4"/>
      <c r="BL2270" s="4"/>
      <c r="BM2270" s="4"/>
      <c r="BN2270" s="4"/>
      <c r="BO2270" s="4"/>
      <c r="BP2270" s="4"/>
      <c r="BQ2270" s="4"/>
      <c r="BR2270" s="4"/>
      <c r="BS2270" s="4"/>
      <c r="BT2270" s="4"/>
      <c r="BU2270" s="4"/>
      <c r="BV2270" s="4"/>
      <c r="BW2270" s="4"/>
      <c r="BX2270" s="4"/>
      <c r="BY2270" s="4"/>
      <c r="BZ2270" s="4"/>
      <c r="CA2270" s="4"/>
      <c r="CB2270" s="4"/>
      <c r="CC2270" s="4"/>
      <c r="CD2270" s="4"/>
      <c r="CE2270" s="4"/>
      <c r="CF2270" s="4"/>
      <c r="CG2270" s="4"/>
      <c r="CH2270" s="4"/>
      <c r="CI2270" s="4"/>
      <c r="CJ2270" s="4"/>
      <c r="CK2270" s="4"/>
      <c r="CL2270" s="4"/>
      <c r="CM2270" s="4"/>
    </row>
    <row r="2271" ht="14.25" customHeight="1">
      <c r="A2271" s="1"/>
      <c r="B2271" s="3"/>
      <c r="C2271" s="4"/>
      <c r="D2271" s="4"/>
      <c r="E2271" s="4"/>
      <c r="F2271" s="4"/>
      <c r="G2271" s="4"/>
      <c r="H2271" s="4"/>
      <c r="I2271" s="4"/>
      <c r="J2271" s="4"/>
      <c r="K2271" s="4"/>
      <c r="L2271" s="4"/>
      <c r="M2271" s="4"/>
      <c r="N2271" s="4"/>
      <c r="O2271" s="4"/>
      <c r="P2271" s="4"/>
      <c r="Q2271" s="4"/>
      <c r="R2271" s="4"/>
      <c r="S2271" s="4"/>
      <c r="T2271" s="4"/>
      <c r="U2271" s="4"/>
      <c r="V2271" s="4"/>
      <c r="W2271" s="4"/>
      <c r="X2271" s="4"/>
      <c r="Y2271" s="4"/>
      <c r="Z2271" s="4"/>
      <c r="AA2271" s="4"/>
      <c r="AB2271" s="4"/>
      <c r="AC2271" s="4"/>
      <c r="AD2271" s="20"/>
      <c r="AE2271" s="4"/>
      <c r="AF2271" s="4"/>
      <c r="AG2271" s="4"/>
      <c r="AH2271" s="4"/>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c r="BI2271" s="4"/>
      <c r="BJ2271" s="4"/>
      <c r="BK2271" s="4"/>
      <c r="BL2271" s="4"/>
      <c r="BM2271" s="4"/>
      <c r="BN2271" s="4"/>
      <c r="BO2271" s="4"/>
      <c r="BP2271" s="4"/>
      <c r="BQ2271" s="4"/>
      <c r="BR2271" s="4"/>
      <c r="BS2271" s="4"/>
      <c r="BT2271" s="4"/>
      <c r="BU2271" s="4"/>
      <c r="BV2271" s="4"/>
      <c r="BW2271" s="4"/>
      <c r="BX2271" s="4"/>
      <c r="BY2271" s="4"/>
      <c r="BZ2271" s="4"/>
      <c r="CA2271" s="4"/>
      <c r="CB2271" s="4"/>
      <c r="CC2271" s="4"/>
      <c r="CD2271" s="4"/>
      <c r="CE2271" s="4"/>
      <c r="CF2271" s="4"/>
      <c r="CG2271" s="4"/>
      <c r="CH2271" s="4"/>
      <c r="CI2271" s="4"/>
      <c r="CJ2271" s="4"/>
      <c r="CK2271" s="4"/>
      <c r="CL2271" s="4"/>
      <c r="CM2271" s="4"/>
    </row>
    <row r="2272" ht="14.25" customHeight="1">
      <c r="A2272" s="1"/>
      <c r="B2272" s="3"/>
      <c r="C2272" s="4"/>
      <c r="D2272" s="4"/>
      <c r="E2272" s="4"/>
      <c r="F2272" s="4"/>
      <c r="G2272" s="4"/>
      <c r="H2272" s="4"/>
      <c r="I2272" s="4"/>
      <c r="J2272" s="4"/>
      <c r="K2272" s="4"/>
      <c r="L2272" s="4"/>
      <c r="M2272" s="4"/>
      <c r="N2272" s="4"/>
      <c r="O2272" s="4"/>
      <c r="P2272" s="4"/>
      <c r="Q2272" s="4"/>
      <c r="R2272" s="4"/>
      <c r="S2272" s="4"/>
      <c r="T2272" s="4"/>
      <c r="U2272" s="4"/>
      <c r="V2272" s="4"/>
      <c r="W2272" s="4"/>
      <c r="X2272" s="4"/>
      <c r="Y2272" s="4"/>
      <c r="Z2272" s="4"/>
      <c r="AA2272" s="4"/>
      <c r="AB2272" s="4"/>
      <c r="AC2272" s="4"/>
      <c r="AD2272" s="20"/>
      <c r="AE2272" s="4"/>
      <c r="AF2272" s="4"/>
      <c r="AG2272" s="4"/>
      <c r="AH2272" s="4"/>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c r="BI2272" s="4"/>
      <c r="BJ2272" s="4"/>
      <c r="BK2272" s="4"/>
      <c r="BL2272" s="4"/>
      <c r="BM2272" s="4"/>
      <c r="BN2272" s="4"/>
      <c r="BO2272" s="4"/>
      <c r="BP2272" s="4"/>
      <c r="BQ2272" s="4"/>
      <c r="BR2272" s="4"/>
      <c r="BS2272" s="4"/>
      <c r="BT2272" s="4"/>
      <c r="BU2272" s="4"/>
      <c r="BV2272" s="4"/>
      <c r="BW2272" s="4"/>
      <c r="BX2272" s="4"/>
      <c r="BY2272" s="4"/>
      <c r="BZ2272" s="4"/>
      <c r="CA2272" s="4"/>
      <c r="CB2272" s="4"/>
      <c r="CC2272" s="4"/>
      <c r="CD2272" s="4"/>
      <c r="CE2272" s="4"/>
      <c r="CF2272" s="4"/>
      <c r="CG2272" s="4"/>
      <c r="CH2272" s="4"/>
      <c r="CI2272" s="4"/>
      <c r="CJ2272" s="4"/>
      <c r="CK2272" s="4"/>
      <c r="CL2272" s="4"/>
      <c r="CM2272" s="4"/>
    </row>
    <row r="2273" ht="14.25" customHeight="1">
      <c r="A2273" s="1"/>
      <c r="B2273" s="3"/>
      <c r="C2273" s="4"/>
      <c r="D2273" s="4"/>
      <c r="E2273" s="4"/>
      <c r="F2273" s="4"/>
      <c r="G2273" s="4"/>
      <c r="H2273" s="4"/>
      <c r="I2273" s="4"/>
      <c r="J2273" s="4"/>
      <c r="K2273" s="4"/>
      <c r="L2273" s="4"/>
      <c r="M2273" s="4"/>
      <c r="N2273" s="4"/>
      <c r="O2273" s="4"/>
      <c r="P2273" s="4"/>
      <c r="Q2273" s="4"/>
      <c r="R2273" s="4"/>
      <c r="S2273" s="4"/>
      <c r="T2273" s="4"/>
      <c r="U2273" s="4"/>
      <c r="V2273" s="4"/>
      <c r="W2273" s="4"/>
      <c r="X2273" s="4"/>
      <c r="Y2273" s="4"/>
      <c r="Z2273" s="4"/>
      <c r="AA2273" s="4"/>
      <c r="AB2273" s="4"/>
      <c r="AC2273" s="4"/>
      <c r="AD2273" s="20"/>
      <c r="AE2273" s="4"/>
      <c r="AF2273" s="4"/>
      <c r="AG2273" s="4"/>
      <c r="AH2273" s="4"/>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4"/>
      <c r="BH2273" s="4"/>
      <c r="BI2273" s="4"/>
      <c r="BJ2273" s="4"/>
      <c r="BK2273" s="4"/>
      <c r="BL2273" s="4"/>
      <c r="BM2273" s="4"/>
      <c r="BN2273" s="4"/>
      <c r="BO2273" s="4"/>
      <c r="BP2273" s="4"/>
      <c r="BQ2273" s="4"/>
      <c r="BR2273" s="4"/>
      <c r="BS2273" s="4"/>
      <c r="BT2273" s="4"/>
      <c r="BU2273" s="4"/>
      <c r="BV2273" s="4"/>
      <c r="BW2273" s="4"/>
      <c r="BX2273" s="4"/>
      <c r="BY2273" s="4"/>
      <c r="BZ2273" s="4"/>
      <c r="CA2273" s="4"/>
      <c r="CB2273" s="4"/>
      <c r="CC2273" s="4"/>
      <c r="CD2273" s="4"/>
      <c r="CE2273" s="4"/>
      <c r="CF2273" s="4"/>
      <c r="CG2273" s="4"/>
      <c r="CH2273" s="4"/>
      <c r="CI2273" s="4"/>
      <c r="CJ2273" s="4"/>
      <c r="CK2273" s="4"/>
      <c r="CL2273" s="4"/>
      <c r="CM2273" s="4"/>
    </row>
    <row r="2274" ht="14.25" customHeight="1">
      <c r="A2274" s="1"/>
      <c r="B2274" s="3"/>
      <c r="C2274" s="4"/>
      <c r="D2274" s="4"/>
      <c r="E2274" s="4"/>
      <c r="F2274" s="4"/>
      <c r="G2274" s="4"/>
      <c r="H2274" s="4"/>
      <c r="I2274" s="4"/>
      <c r="J2274" s="4"/>
      <c r="K2274" s="4"/>
      <c r="L2274" s="4"/>
      <c r="M2274" s="4"/>
      <c r="N2274" s="4"/>
      <c r="O2274" s="4"/>
      <c r="P2274" s="4"/>
      <c r="Q2274" s="4"/>
      <c r="R2274" s="4"/>
      <c r="S2274" s="4"/>
      <c r="T2274" s="4"/>
      <c r="U2274" s="4"/>
      <c r="V2274" s="4"/>
      <c r="W2274" s="4"/>
      <c r="X2274" s="4"/>
      <c r="Y2274" s="4"/>
      <c r="Z2274" s="4"/>
      <c r="AA2274" s="4"/>
      <c r="AB2274" s="4"/>
      <c r="AC2274" s="4"/>
      <c r="AD2274" s="20"/>
      <c r="AE2274" s="4"/>
      <c r="AF2274" s="4"/>
      <c r="AG2274" s="4"/>
      <c r="AH2274" s="4"/>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c r="BI2274" s="4"/>
      <c r="BJ2274" s="4"/>
      <c r="BK2274" s="4"/>
      <c r="BL2274" s="4"/>
      <c r="BM2274" s="4"/>
      <c r="BN2274" s="4"/>
      <c r="BO2274" s="4"/>
      <c r="BP2274" s="4"/>
      <c r="BQ2274" s="4"/>
      <c r="BR2274" s="4"/>
      <c r="BS2274" s="4"/>
      <c r="BT2274" s="4"/>
      <c r="BU2274" s="4"/>
      <c r="BV2274" s="4"/>
      <c r="BW2274" s="4"/>
      <c r="BX2274" s="4"/>
      <c r="BY2274" s="4"/>
      <c r="BZ2274" s="4"/>
      <c r="CA2274" s="4"/>
      <c r="CB2274" s="4"/>
      <c r="CC2274" s="4"/>
      <c r="CD2274" s="4"/>
      <c r="CE2274" s="4"/>
      <c r="CF2274" s="4"/>
      <c r="CG2274" s="4"/>
      <c r="CH2274" s="4"/>
      <c r="CI2274" s="4"/>
      <c r="CJ2274" s="4"/>
      <c r="CK2274" s="4"/>
      <c r="CL2274" s="4"/>
      <c r="CM2274" s="4"/>
    </row>
    <row r="2275" ht="14.25" customHeight="1">
      <c r="A2275" s="1"/>
      <c r="B2275" s="3"/>
      <c r="C2275" s="4"/>
      <c r="D2275" s="4"/>
      <c r="E2275" s="4"/>
      <c r="F2275" s="4"/>
      <c r="G2275" s="4"/>
      <c r="H2275" s="4"/>
      <c r="I2275" s="4"/>
      <c r="J2275" s="4"/>
      <c r="K2275" s="4"/>
      <c r="L2275" s="4"/>
      <c r="M2275" s="4"/>
      <c r="N2275" s="4"/>
      <c r="O2275" s="4"/>
      <c r="P2275" s="4"/>
      <c r="Q2275" s="4"/>
      <c r="R2275" s="4"/>
      <c r="S2275" s="4"/>
      <c r="T2275" s="4"/>
      <c r="U2275" s="4"/>
      <c r="V2275" s="4"/>
      <c r="W2275" s="4"/>
      <c r="X2275" s="4"/>
      <c r="Y2275" s="4"/>
      <c r="Z2275" s="4"/>
      <c r="AA2275" s="4"/>
      <c r="AB2275" s="4"/>
      <c r="AC2275" s="4"/>
      <c r="AD2275" s="20"/>
      <c r="AE2275" s="4"/>
      <c r="AF2275" s="4"/>
      <c r="AG2275" s="4"/>
      <c r="AH2275" s="4"/>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c r="BI2275" s="4"/>
      <c r="BJ2275" s="4"/>
      <c r="BK2275" s="4"/>
      <c r="BL2275" s="4"/>
      <c r="BM2275" s="4"/>
      <c r="BN2275" s="4"/>
      <c r="BO2275" s="4"/>
      <c r="BP2275" s="4"/>
      <c r="BQ2275" s="4"/>
      <c r="BR2275" s="4"/>
      <c r="BS2275" s="4"/>
      <c r="BT2275" s="4"/>
      <c r="BU2275" s="4"/>
      <c r="BV2275" s="4"/>
      <c r="BW2275" s="4"/>
      <c r="BX2275" s="4"/>
      <c r="BY2275" s="4"/>
      <c r="BZ2275" s="4"/>
      <c r="CA2275" s="4"/>
      <c r="CB2275" s="4"/>
      <c r="CC2275" s="4"/>
      <c r="CD2275" s="4"/>
      <c r="CE2275" s="4"/>
      <c r="CF2275" s="4"/>
      <c r="CG2275" s="4"/>
      <c r="CH2275" s="4"/>
      <c r="CI2275" s="4"/>
      <c r="CJ2275" s="4"/>
      <c r="CK2275" s="4"/>
      <c r="CL2275" s="4"/>
      <c r="CM2275" s="4"/>
    </row>
    <row r="2276" ht="14.25" customHeight="1">
      <c r="A2276" s="1"/>
      <c r="B2276" s="3"/>
      <c r="C2276" s="4"/>
      <c r="D2276" s="4"/>
      <c r="E2276" s="4"/>
      <c r="F2276" s="4"/>
      <c r="G2276" s="4"/>
      <c r="H2276" s="4"/>
      <c r="I2276" s="4"/>
      <c r="J2276" s="4"/>
      <c r="K2276" s="4"/>
      <c r="L2276" s="4"/>
      <c r="M2276" s="4"/>
      <c r="N2276" s="4"/>
      <c r="O2276" s="4"/>
      <c r="P2276" s="4"/>
      <c r="Q2276" s="4"/>
      <c r="R2276" s="4"/>
      <c r="S2276" s="4"/>
      <c r="T2276" s="4"/>
      <c r="U2276" s="4"/>
      <c r="V2276" s="4"/>
      <c r="W2276" s="4"/>
      <c r="X2276" s="4"/>
      <c r="Y2276" s="4"/>
      <c r="Z2276" s="4"/>
      <c r="AA2276" s="4"/>
      <c r="AB2276" s="4"/>
      <c r="AC2276" s="4"/>
      <c r="AD2276" s="20"/>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c r="BI2276" s="4"/>
      <c r="BJ2276" s="4"/>
      <c r="BK2276" s="4"/>
      <c r="BL2276" s="4"/>
      <c r="BM2276" s="4"/>
      <c r="BN2276" s="4"/>
      <c r="BO2276" s="4"/>
      <c r="BP2276" s="4"/>
      <c r="BQ2276" s="4"/>
      <c r="BR2276" s="4"/>
      <c r="BS2276" s="4"/>
      <c r="BT2276" s="4"/>
      <c r="BU2276" s="4"/>
      <c r="BV2276" s="4"/>
      <c r="BW2276" s="4"/>
      <c r="BX2276" s="4"/>
      <c r="BY2276" s="4"/>
      <c r="BZ2276" s="4"/>
      <c r="CA2276" s="4"/>
      <c r="CB2276" s="4"/>
      <c r="CC2276" s="4"/>
      <c r="CD2276" s="4"/>
      <c r="CE2276" s="4"/>
      <c r="CF2276" s="4"/>
      <c r="CG2276" s="4"/>
      <c r="CH2276" s="4"/>
      <c r="CI2276" s="4"/>
      <c r="CJ2276" s="4"/>
      <c r="CK2276" s="4"/>
      <c r="CL2276" s="4"/>
      <c r="CM2276" s="4"/>
    </row>
    <row r="2277" ht="14.25" customHeight="1">
      <c r="A2277" s="1"/>
      <c r="B2277" s="3"/>
      <c r="C2277" s="4"/>
      <c r="D2277" s="4"/>
      <c r="E2277" s="4"/>
      <c r="F2277" s="4"/>
      <c r="G2277" s="4"/>
      <c r="H2277" s="4"/>
      <c r="I2277" s="4"/>
      <c r="J2277" s="4"/>
      <c r="K2277" s="4"/>
      <c r="L2277" s="4"/>
      <c r="M2277" s="4"/>
      <c r="N2277" s="4"/>
      <c r="O2277" s="4"/>
      <c r="P2277" s="4"/>
      <c r="Q2277" s="4"/>
      <c r="R2277" s="4"/>
      <c r="S2277" s="4"/>
      <c r="T2277" s="4"/>
      <c r="U2277" s="4"/>
      <c r="V2277" s="4"/>
      <c r="W2277" s="4"/>
      <c r="X2277" s="4"/>
      <c r="Y2277" s="4"/>
      <c r="Z2277" s="4"/>
      <c r="AA2277" s="4"/>
      <c r="AB2277" s="4"/>
      <c r="AC2277" s="4"/>
      <c r="AD2277" s="20"/>
      <c r="AE2277" s="4"/>
      <c r="AF2277" s="4"/>
      <c r="AG2277" s="4"/>
      <c r="AH2277" s="4"/>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4"/>
      <c r="BH2277" s="4"/>
      <c r="BI2277" s="4"/>
      <c r="BJ2277" s="4"/>
      <c r="BK2277" s="4"/>
      <c r="BL2277" s="4"/>
      <c r="BM2277" s="4"/>
      <c r="BN2277" s="4"/>
      <c r="BO2277" s="4"/>
      <c r="BP2277" s="4"/>
      <c r="BQ2277" s="4"/>
      <c r="BR2277" s="4"/>
      <c r="BS2277" s="4"/>
      <c r="BT2277" s="4"/>
      <c r="BU2277" s="4"/>
      <c r="BV2277" s="4"/>
      <c r="BW2277" s="4"/>
      <c r="BX2277" s="4"/>
      <c r="BY2277" s="4"/>
      <c r="BZ2277" s="4"/>
      <c r="CA2277" s="4"/>
      <c r="CB2277" s="4"/>
      <c r="CC2277" s="4"/>
      <c r="CD2277" s="4"/>
      <c r="CE2277" s="4"/>
      <c r="CF2277" s="4"/>
      <c r="CG2277" s="4"/>
      <c r="CH2277" s="4"/>
      <c r="CI2277" s="4"/>
      <c r="CJ2277" s="4"/>
      <c r="CK2277" s="4"/>
      <c r="CL2277" s="4"/>
      <c r="CM2277" s="4"/>
    </row>
    <row r="2278" ht="14.25" customHeight="1">
      <c r="A2278" s="1"/>
      <c r="B2278" s="3"/>
      <c r="C2278" s="4"/>
      <c r="D2278" s="4"/>
      <c r="E2278" s="4"/>
      <c r="F2278" s="4"/>
      <c r="G2278" s="4"/>
      <c r="H2278" s="4"/>
      <c r="I2278" s="4"/>
      <c r="J2278" s="4"/>
      <c r="K2278" s="4"/>
      <c r="L2278" s="4"/>
      <c r="M2278" s="4"/>
      <c r="N2278" s="4"/>
      <c r="O2278" s="4"/>
      <c r="P2278" s="4"/>
      <c r="Q2278" s="4"/>
      <c r="R2278" s="4"/>
      <c r="S2278" s="4"/>
      <c r="T2278" s="4"/>
      <c r="U2278" s="4"/>
      <c r="V2278" s="4"/>
      <c r="W2278" s="4"/>
      <c r="X2278" s="4"/>
      <c r="Y2278" s="4"/>
      <c r="Z2278" s="4"/>
      <c r="AA2278" s="4"/>
      <c r="AB2278" s="4"/>
      <c r="AC2278" s="4"/>
      <c r="AD2278" s="20"/>
      <c r="AE2278" s="4"/>
      <c r="AF2278" s="4"/>
      <c r="AG2278" s="4"/>
      <c r="AH2278" s="4"/>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4"/>
      <c r="BH2278" s="4"/>
      <c r="BI2278" s="4"/>
      <c r="BJ2278" s="4"/>
      <c r="BK2278" s="4"/>
      <c r="BL2278" s="4"/>
      <c r="BM2278" s="4"/>
      <c r="BN2278" s="4"/>
      <c r="BO2278" s="4"/>
      <c r="BP2278" s="4"/>
      <c r="BQ2278" s="4"/>
      <c r="BR2278" s="4"/>
      <c r="BS2278" s="4"/>
      <c r="BT2278" s="4"/>
      <c r="BU2278" s="4"/>
      <c r="BV2278" s="4"/>
      <c r="BW2278" s="4"/>
      <c r="BX2278" s="4"/>
      <c r="BY2278" s="4"/>
      <c r="BZ2278" s="4"/>
      <c r="CA2278" s="4"/>
      <c r="CB2278" s="4"/>
      <c r="CC2278" s="4"/>
      <c r="CD2278" s="4"/>
      <c r="CE2278" s="4"/>
      <c r="CF2278" s="4"/>
      <c r="CG2278" s="4"/>
      <c r="CH2278" s="4"/>
      <c r="CI2278" s="4"/>
      <c r="CJ2278" s="4"/>
      <c r="CK2278" s="4"/>
      <c r="CL2278" s="4"/>
      <c r="CM2278" s="4"/>
    </row>
    <row r="2279" ht="14.25" customHeight="1">
      <c r="A2279" s="1"/>
      <c r="B2279" s="3"/>
      <c r="C2279" s="4"/>
      <c r="D2279" s="4"/>
      <c r="E2279" s="4"/>
      <c r="F2279" s="4"/>
      <c r="G2279" s="4"/>
      <c r="H2279" s="4"/>
      <c r="I2279" s="4"/>
      <c r="J2279" s="4"/>
      <c r="K2279" s="4"/>
      <c r="L2279" s="4"/>
      <c r="M2279" s="4"/>
      <c r="N2279" s="4"/>
      <c r="O2279" s="4"/>
      <c r="P2279" s="4"/>
      <c r="Q2279" s="4"/>
      <c r="R2279" s="4"/>
      <c r="S2279" s="4"/>
      <c r="T2279" s="4"/>
      <c r="U2279" s="4"/>
      <c r="V2279" s="4"/>
      <c r="W2279" s="4"/>
      <c r="X2279" s="4"/>
      <c r="Y2279" s="4"/>
      <c r="Z2279" s="4"/>
      <c r="AA2279" s="4"/>
      <c r="AB2279" s="4"/>
      <c r="AC2279" s="4"/>
      <c r="AD2279" s="20"/>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c r="BI2279" s="4"/>
      <c r="BJ2279" s="4"/>
      <c r="BK2279" s="4"/>
      <c r="BL2279" s="4"/>
      <c r="BM2279" s="4"/>
      <c r="BN2279" s="4"/>
      <c r="BO2279" s="4"/>
      <c r="BP2279" s="4"/>
      <c r="BQ2279" s="4"/>
      <c r="BR2279" s="4"/>
      <c r="BS2279" s="4"/>
      <c r="BT2279" s="4"/>
      <c r="BU2279" s="4"/>
      <c r="BV2279" s="4"/>
      <c r="BW2279" s="4"/>
      <c r="BX2279" s="4"/>
      <c r="BY2279" s="4"/>
      <c r="BZ2279" s="4"/>
      <c r="CA2279" s="4"/>
      <c r="CB2279" s="4"/>
      <c r="CC2279" s="4"/>
      <c r="CD2279" s="4"/>
      <c r="CE2279" s="4"/>
      <c r="CF2279" s="4"/>
      <c r="CG2279" s="4"/>
      <c r="CH2279" s="4"/>
      <c r="CI2279" s="4"/>
      <c r="CJ2279" s="4"/>
      <c r="CK2279" s="4"/>
      <c r="CL2279" s="4"/>
      <c r="CM2279" s="4"/>
    </row>
    <row r="2280" ht="14.25" customHeight="1">
      <c r="A2280" s="1"/>
      <c r="B2280" s="3"/>
      <c r="C2280" s="4"/>
      <c r="D2280" s="4"/>
      <c r="E2280" s="4"/>
      <c r="F2280" s="4"/>
      <c r="G2280" s="4"/>
      <c r="H2280" s="4"/>
      <c r="I2280" s="4"/>
      <c r="J2280" s="4"/>
      <c r="K2280" s="4"/>
      <c r="L2280" s="4"/>
      <c r="M2280" s="4"/>
      <c r="N2280" s="4"/>
      <c r="O2280" s="4"/>
      <c r="P2280" s="4"/>
      <c r="Q2280" s="4"/>
      <c r="R2280" s="4"/>
      <c r="S2280" s="4"/>
      <c r="T2280" s="4"/>
      <c r="U2280" s="4"/>
      <c r="V2280" s="4"/>
      <c r="W2280" s="4"/>
      <c r="X2280" s="4"/>
      <c r="Y2280" s="4"/>
      <c r="Z2280" s="4"/>
      <c r="AA2280" s="4"/>
      <c r="AB2280" s="4"/>
      <c r="AC2280" s="4"/>
      <c r="AD2280" s="20"/>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c r="BI2280" s="4"/>
      <c r="BJ2280" s="4"/>
      <c r="BK2280" s="4"/>
      <c r="BL2280" s="4"/>
      <c r="BM2280" s="4"/>
      <c r="BN2280" s="4"/>
      <c r="BO2280" s="4"/>
      <c r="BP2280" s="4"/>
      <c r="BQ2280" s="4"/>
      <c r="BR2280" s="4"/>
      <c r="BS2280" s="4"/>
      <c r="BT2280" s="4"/>
      <c r="BU2280" s="4"/>
      <c r="BV2280" s="4"/>
      <c r="BW2280" s="4"/>
      <c r="BX2280" s="4"/>
      <c r="BY2280" s="4"/>
      <c r="BZ2280" s="4"/>
      <c r="CA2280" s="4"/>
      <c r="CB2280" s="4"/>
      <c r="CC2280" s="4"/>
      <c r="CD2280" s="4"/>
      <c r="CE2280" s="4"/>
      <c r="CF2280" s="4"/>
      <c r="CG2280" s="4"/>
      <c r="CH2280" s="4"/>
      <c r="CI2280" s="4"/>
      <c r="CJ2280" s="4"/>
      <c r="CK2280" s="4"/>
      <c r="CL2280" s="4"/>
      <c r="CM2280" s="4"/>
    </row>
    <row r="2281" ht="14.25" customHeight="1">
      <c r="A2281" s="1"/>
      <c r="B2281" s="3"/>
      <c r="C2281" s="4"/>
      <c r="D2281" s="4"/>
      <c r="E2281" s="4"/>
      <c r="F2281" s="4"/>
      <c r="G2281" s="4"/>
      <c r="H2281" s="4"/>
      <c r="I2281" s="4"/>
      <c r="J2281" s="4"/>
      <c r="K2281" s="4"/>
      <c r="L2281" s="4"/>
      <c r="M2281" s="4"/>
      <c r="N2281" s="4"/>
      <c r="O2281" s="4"/>
      <c r="P2281" s="4"/>
      <c r="Q2281" s="4"/>
      <c r="R2281" s="4"/>
      <c r="S2281" s="4"/>
      <c r="T2281" s="4"/>
      <c r="U2281" s="4"/>
      <c r="V2281" s="4"/>
      <c r="W2281" s="4"/>
      <c r="X2281" s="4"/>
      <c r="Y2281" s="4"/>
      <c r="Z2281" s="4"/>
      <c r="AA2281" s="4"/>
      <c r="AB2281" s="4"/>
      <c r="AC2281" s="4"/>
      <c r="AD2281" s="20"/>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c r="BI2281" s="4"/>
      <c r="BJ2281" s="4"/>
      <c r="BK2281" s="4"/>
      <c r="BL2281" s="4"/>
      <c r="BM2281" s="4"/>
      <c r="BN2281" s="4"/>
      <c r="BO2281" s="4"/>
      <c r="BP2281" s="4"/>
      <c r="BQ2281" s="4"/>
      <c r="BR2281" s="4"/>
      <c r="BS2281" s="4"/>
      <c r="BT2281" s="4"/>
      <c r="BU2281" s="4"/>
      <c r="BV2281" s="4"/>
      <c r="BW2281" s="4"/>
      <c r="BX2281" s="4"/>
      <c r="BY2281" s="4"/>
      <c r="BZ2281" s="4"/>
      <c r="CA2281" s="4"/>
      <c r="CB2281" s="4"/>
      <c r="CC2281" s="4"/>
      <c r="CD2281" s="4"/>
      <c r="CE2281" s="4"/>
      <c r="CF2281" s="4"/>
      <c r="CG2281" s="4"/>
      <c r="CH2281" s="4"/>
      <c r="CI2281" s="4"/>
      <c r="CJ2281" s="4"/>
      <c r="CK2281" s="4"/>
      <c r="CL2281" s="4"/>
      <c r="CM2281" s="4"/>
    </row>
    <row r="2282" ht="14.25" customHeight="1">
      <c r="A2282" s="1"/>
      <c r="B2282" s="3"/>
      <c r="C2282" s="4"/>
      <c r="D2282" s="4"/>
      <c r="E2282" s="4"/>
      <c r="F2282" s="4"/>
      <c r="G2282" s="4"/>
      <c r="H2282" s="4"/>
      <c r="I2282" s="4"/>
      <c r="J2282" s="4"/>
      <c r="K2282" s="4"/>
      <c r="L2282" s="4"/>
      <c r="M2282" s="4"/>
      <c r="N2282" s="4"/>
      <c r="O2282" s="4"/>
      <c r="P2282" s="4"/>
      <c r="Q2282" s="4"/>
      <c r="R2282" s="4"/>
      <c r="S2282" s="4"/>
      <c r="T2282" s="4"/>
      <c r="U2282" s="4"/>
      <c r="V2282" s="4"/>
      <c r="W2282" s="4"/>
      <c r="X2282" s="4"/>
      <c r="Y2282" s="4"/>
      <c r="Z2282" s="4"/>
      <c r="AA2282" s="4"/>
      <c r="AB2282" s="4"/>
      <c r="AC2282" s="4"/>
      <c r="AD2282" s="20"/>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c r="BI2282" s="4"/>
      <c r="BJ2282" s="4"/>
      <c r="BK2282" s="4"/>
      <c r="BL2282" s="4"/>
      <c r="BM2282" s="4"/>
      <c r="BN2282" s="4"/>
      <c r="BO2282" s="4"/>
      <c r="BP2282" s="4"/>
      <c r="BQ2282" s="4"/>
      <c r="BR2282" s="4"/>
      <c r="BS2282" s="4"/>
      <c r="BT2282" s="4"/>
      <c r="BU2282" s="4"/>
      <c r="BV2282" s="4"/>
      <c r="BW2282" s="4"/>
      <c r="BX2282" s="4"/>
      <c r="BY2282" s="4"/>
      <c r="BZ2282" s="4"/>
      <c r="CA2282" s="4"/>
      <c r="CB2282" s="4"/>
      <c r="CC2282" s="4"/>
      <c r="CD2282" s="4"/>
      <c r="CE2282" s="4"/>
      <c r="CF2282" s="4"/>
      <c r="CG2282" s="4"/>
      <c r="CH2282" s="4"/>
      <c r="CI2282" s="4"/>
      <c r="CJ2282" s="4"/>
      <c r="CK2282" s="4"/>
      <c r="CL2282" s="4"/>
      <c r="CM2282" s="4"/>
    </row>
    <row r="2283" ht="14.25" customHeight="1">
      <c r="A2283" s="1"/>
      <c r="B2283" s="3"/>
      <c r="C2283" s="4"/>
      <c r="D2283" s="4"/>
      <c r="E2283" s="4"/>
      <c r="F2283" s="4"/>
      <c r="G2283" s="4"/>
      <c r="H2283" s="4"/>
      <c r="I2283" s="4"/>
      <c r="J2283" s="4"/>
      <c r="K2283" s="4"/>
      <c r="L2283" s="4"/>
      <c r="M2283" s="4"/>
      <c r="N2283" s="4"/>
      <c r="O2283" s="4"/>
      <c r="P2283" s="4"/>
      <c r="Q2283" s="4"/>
      <c r="R2283" s="4"/>
      <c r="S2283" s="4"/>
      <c r="T2283" s="4"/>
      <c r="U2283" s="4"/>
      <c r="V2283" s="4"/>
      <c r="W2283" s="4"/>
      <c r="X2283" s="4"/>
      <c r="Y2283" s="4"/>
      <c r="Z2283" s="4"/>
      <c r="AA2283" s="4"/>
      <c r="AB2283" s="4"/>
      <c r="AC2283" s="4"/>
      <c r="AD2283" s="20"/>
      <c r="AE2283" s="4"/>
      <c r="AF2283" s="4"/>
      <c r="AG2283" s="4"/>
      <c r="AH2283" s="4"/>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c r="BI2283" s="4"/>
      <c r="BJ2283" s="4"/>
      <c r="BK2283" s="4"/>
      <c r="BL2283" s="4"/>
      <c r="BM2283" s="4"/>
      <c r="BN2283" s="4"/>
      <c r="BO2283" s="4"/>
      <c r="BP2283" s="4"/>
      <c r="BQ2283" s="4"/>
      <c r="BR2283" s="4"/>
      <c r="BS2283" s="4"/>
      <c r="BT2283" s="4"/>
      <c r="BU2283" s="4"/>
      <c r="BV2283" s="4"/>
      <c r="BW2283" s="4"/>
      <c r="BX2283" s="4"/>
      <c r="BY2283" s="4"/>
      <c r="BZ2283" s="4"/>
      <c r="CA2283" s="4"/>
      <c r="CB2283" s="4"/>
      <c r="CC2283" s="4"/>
      <c r="CD2283" s="4"/>
      <c r="CE2283" s="4"/>
      <c r="CF2283" s="4"/>
      <c r="CG2283" s="4"/>
      <c r="CH2283" s="4"/>
      <c r="CI2283" s="4"/>
      <c r="CJ2283" s="4"/>
      <c r="CK2283" s="4"/>
      <c r="CL2283" s="4"/>
      <c r="CM2283" s="4"/>
    </row>
    <row r="2284" ht="14.25" customHeight="1">
      <c r="A2284" s="1"/>
      <c r="B2284" s="3"/>
      <c r="C2284" s="4"/>
      <c r="D2284" s="4"/>
      <c r="E2284" s="4"/>
      <c r="F2284" s="4"/>
      <c r="G2284" s="4"/>
      <c r="H2284" s="4"/>
      <c r="I2284" s="4"/>
      <c r="J2284" s="4"/>
      <c r="K2284" s="4"/>
      <c r="L2284" s="4"/>
      <c r="M2284" s="4"/>
      <c r="N2284" s="4"/>
      <c r="O2284" s="4"/>
      <c r="P2284" s="4"/>
      <c r="Q2284" s="4"/>
      <c r="R2284" s="4"/>
      <c r="S2284" s="4"/>
      <c r="T2284" s="4"/>
      <c r="U2284" s="4"/>
      <c r="V2284" s="4"/>
      <c r="W2284" s="4"/>
      <c r="X2284" s="4"/>
      <c r="Y2284" s="4"/>
      <c r="Z2284" s="4"/>
      <c r="AA2284" s="4"/>
      <c r="AB2284" s="4"/>
      <c r="AC2284" s="4"/>
      <c r="AD2284" s="20"/>
      <c r="AE2284" s="4"/>
      <c r="AF2284" s="4"/>
      <c r="AG2284" s="4"/>
      <c r="AH2284" s="4"/>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c r="BI2284" s="4"/>
      <c r="BJ2284" s="4"/>
      <c r="BK2284" s="4"/>
      <c r="BL2284" s="4"/>
      <c r="BM2284" s="4"/>
      <c r="BN2284" s="4"/>
      <c r="BO2284" s="4"/>
      <c r="BP2284" s="4"/>
      <c r="BQ2284" s="4"/>
      <c r="BR2284" s="4"/>
      <c r="BS2284" s="4"/>
      <c r="BT2284" s="4"/>
      <c r="BU2284" s="4"/>
      <c r="BV2284" s="4"/>
      <c r="BW2284" s="4"/>
      <c r="BX2284" s="4"/>
      <c r="BY2284" s="4"/>
      <c r="BZ2284" s="4"/>
      <c r="CA2284" s="4"/>
      <c r="CB2284" s="4"/>
      <c r="CC2284" s="4"/>
      <c r="CD2284" s="4"/>
      <c r="CE2284" s="4"/>
      <c r="CF2284" s="4"/>
      <c r="CG2284" s="4"/>
      <c r="CH2284" s="4"/>
      <c r="CI2284" s="4"/>
      <c r="CJ2284" s="4"/>
      <c r="CK2284" s="4"/>
      <c r="CL2284" s="4"/>
      <c r="CM2284" s="4"/>
    </row>
    <row r="2285" ht="14.25" customHeight="1">
      <c r="A2285" s="1"/>
      <c r="B2285" s="3"/>
      <c r="C2285" s="4"/>
      <c r="D2285" s="4"/>
      <c r="E2285" s="4"/>
      <c r="F2285" s="4"/>
      <c r="G2285" s="4"/>
      <c r="H2285" s="4"/>
      <c r="I2285" s="4"/>
      <c r="J2285" s="4"/>
      <c r="K2285" s="4"/>
      <c r="L2285" s="4"/>
      <c r="M2285" s="4"/>
      <c r="N2285" s="4"/>
      <c r="O2285" s="4"/>
      <c r="P2285" s="4"/>
      <c r="Q2285" s="4"/>
      <c r="R2285" s="4"/>
      <c r="S2285" s="4"/>
      <c r="T2285" s="4"/>
      <c r="U2285" s="4"/>
      <c r="V2285" s="4"/>
      <c r="W2285" s="4"/>
      <c r="X2285" s="4"/>
      <c r="Y2285" s="4"/>
      <c r="Z2285" s="4"/>
      <c r="AA2285" s="4"/>
      <c r="AB2285" s="4"/>
      <c r="AC2285" s="4"/>
      <c r="AD2285" s="20"/>
      <c r="AE2285" s="4"/>
      <c r="AF2285" s="4"/>
      <c r="AG2285" s="4"/>
      <c r="AH2285" s="4"/>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c r="BI2285" s="4"/>
      <c r="BJ2285" s="4"/>
      <c r="BK2285" s="4"/>
      <c r="BL2285" s="4"/>
      <c r="BM2285" s="4"/>
      <c r="BN2285" s="4"/>
      <c r="BO2285" s="4"/>
      <c r="BP2285" s="4"/>
      <c r="BQ2285" s="4"/>
      <c r="BR2285" s="4"/>
      <c r="BS2285" s="4"/>
      <c r="BT2285" s="4"/>
      <c r="BU2285" s="4"/>
      <c r="BV2285" s="4"/>
      <c r="BW2285" s="4"/>
      <c r="BX2285" s="4"/>
      <c r="BY2285" s="4"/>
      <c r="BZ2285" s="4"/>
      <c r="CA2285" s="4"/>
      <c r="CB2285" s="4"/>
      <c r="CC2285" s="4"/>
      <c r="CD2285" s="4"/>
      <c r="CE2285" s="4"/>
      <c r="CF2285" s="4"/>
      <c r="CG2285" s="4"/>
      <c r="CH2285" s="4"/>
      <c r="CI2285" s="4"/>
      <c r="CJ2285" s="4"/>
      <c r="CK2285" s="4"/>
      <c r="CL2285" s="4"/>
      <c r="CM2285" s="4"/>
    </row>
    <row r="2286" ht="14.25" customHeight="1">
      <c r="A2286" s="1"/>
      <c r="B2286" s="3"/>
      <c r="C2286" s="4"/>
      <c r="D2286" s="4"/>
      <c r="E2286" s="4"/>
      <c r="F2286" s="4"/>
      <c r="G2286" s="4"/>
      <c r="H2286" s="4"/>
      <c r="I2286" s="4"/>
      <c r="J2286" s="4"/>
      <c r="K2286" s="4"/>
      <c r="L2286" s="4"/>
      <c r="M2286" s="4"/>
      <c r="N2286" s="4"/>
      <c r="O2286" s="4"/>
      <c r="P2286" s="4"/>
      <c r="Q2286" s="4"/>
      <c r="R2286" s="4"/>
      <c r="S2286" s="4"/>
      <c r="T2286" s="4"/>
      <c r="U2286" s="4"/>
      <c r="V2286" s="4"/>
      <c r="W2286" s="4"/>
      <c r="X2286" s="4"/>
      <c r="Y2286" s="4"/>
      <c r="Z2286" s="4"/>
      <c r="AA2286" s="4"/>
      <c r="AB2286" s="4"/>
      <c r="AC2286" s="4"/>
      <c r="AD2286" s="20"/>
      <c r="AE2286" s="4"/>
      <c r="AF2286" s="4"/>
      <c r="AG2286" s="4"/>
      <c r="AH2286" s="4"/>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c r="BI2286" s="4"/>
      <c r="BJ2286" s="4"/>
      <c r="BK2286" s="4"/>
      <c r="BL2286" s="4"/>
      <c r="BM2286" s="4"/>
      <c r="BN2286" s="4"/>
      <c r="BO2286" s="4"/>
      <c r="BP2286" s="4"/>
      <c r="BQ2286" s="4"/>
      <c r="BR2286" s="4"/>
      <c r="BS2286" s="4"/>
      <c r="BT2286" s="4"/>
      <c r="BU2286" s="4"/>
      <c r="BV2286" s="4"/>
      <c r="BW2286" s="4"/>
      <c r="BX2286" s="4"/>
      <c r="BY2286" s="4"/>
      <c r="BZ2286" s="4"/>
      <c r="CA2286" s="4"/>
      <c r="CB2286" s="4"/>
      <c r="CC2286" s="4"/>
      <c r="CD2286" s="4"/>
      <c r="CE2286" s="4"/>
      <c r="CF2286" s="4"/>
      <c r="CG2286" s="4"/>
      <c r="CH2286" s="4"/>
      <c r="CI2286" s="4"/>
      <c r="CJ2286" s="4"/>
      <c r="CK2286" s="4"/>
      <c r="CL2286" s="4"/>
      <c r="CM2286" s="4"/>
    </row>
    <row r="2287" ht="14.25" customHeight="1">
      <c r="A2287" s="1"/>
      <c r="B2287" s="3"/>
      <c r="C2287" s="4"/>
      <c r="D2287" s="4"/>
      <c r="E2287" s="4"/>
      <c r="F2287" s="4"/>
      <c r="G2287" s="4"/>
      <c r="H2287" s="4"/>
      <c r="I2287" s="4"/>
      <c r="J2287" s="4"/>
      <c r="K2287" s="4"/>
      <c r="L2287" s="4"/>
      <c r="M2287" s="4"/>
      <c r="N2287" s="4"/>
      <c r="O2287" s="4"/>
      <c r="P2287" s="4"/>
      <c r="Q2287" s="4"/>
      <c r="R2287" s="4"/>
      <c r="S2287" s="4"/>
      <c r="T2287" s="4"/>
      <c r="U2287" s="4"/>
      <c r="V2287" s="4"/>
      <c r="W2287" s="4"/>
      <c r="X2287" s="4"/>
      <c r="Y2287" s="4"/>
      <c r="Z2287" s="4"/>
      <c r="AA2287" s="4"/>
      <c r="AB2287" s="4"/>
      <c r="AC2287" s="4"/>
      <c r="AD2287" s="20"/>
      <c r="AE2287" s="4"/>
      <c r="AF2287" s="4"/>
      <c r="AG2287" s="4"/>
      <c r="AH2287" s="4"/>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c r="BM2287" s="4"/>
      <c r="BN2287" s="4"/>
      <c r="BO2287" s="4"/>
      <c r="BP2287" s="4"/>
      <c r="BQ2287" s="4"/>
      <c r="BR2287" s="4"/>
      <c r="BS2287" s="4"/>
      <c r="BT2287" s="4"/>
      <c r="BU2287" s="4"/>
      <c r="BV2287" s="4"/>
      <c r="BW2287" s="4"/>
      <c r="BX2287" s="4"/>
      <c r="BY2287" s="4"/>
      <c r="BZ2287" s="4"/>
      <c r="CA2287" s="4"/>
      <c r="CB2287" s="4"/>
      <c r="CC2287" s="4"/>
      <c r="CD2287" s="4"/>
      <c r="CE2287" s="4"/>
      <c r="CF2287" s="4"/>
      <c r="CG2287" s="4"/>
      <c r="CH2287" s="4"/>
      <c r="CI2287" s="4"/>
      <c r="CJ2287" s="4"/>
      <c r="CK2287" s="4"/>
      <c r="CL2287" s="4"/>
      <c r="CM2287" s="4"/>
    </row>
    <row r="2288" ht="14.25" customHeight="1">
      <c r="A2288" s="1"/>
      <c r="B2288" s="3"/>
      <c r="C2288" s="4"/>
      <c r="D2288" s="4"/>
      <c r="E2288" s="4"/>
      <c r="F2288" s="4"/>
      <c r="G2288" s="4"/>
      <c r="H2288" s="4"/>
      <c r="I2288" s="4"/>
      <c r="J2288" s="4"/>
      <c r="K2288" s="4"/>
      <c r="L2288" s="4"/>
      <c r="M2288" s="4"/>
      <c r="N2288" s="4"/>
      <c r="O2288" s="4"/>
      <c r="P2288" s="4"/>
      <c r="Q2288" s="4"/>
      <c r="R2288" s="4"/>
      <c r="S2288" s="4"/>
      <c r="T2288" s="4"/>
      <c r="U2288" s="4"/>
      <c r="V2288" s="4"/>
      <c r="W2288" s="4"/>
      <c r="X2288" s="4"/>
      <c r="Y2288" s="4"/>
      <c r="Z2288" s="4"/>
      <c r="AA2288" s="4"/>
      <c r="AB2288" s="4"/>
      <c r="AC2288" s="4"/>
      <c r="AD2288" s="20"/>
      <c r="AE2288" s="4"/>
      <c r="AF2288" s="4"/>
      <c r="AG2288" s="4"/>
      <c r="AH2288" s="4"/>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c r="BI2288" s="4"/>
      <c r="BJ2288" s="4"/>
      <c r="BK2288" s="4"/>
      <c r="BL2288" s="4"/>
      <c r="BM2288" s="4"/>
      <c r="BN2288" s="4"/>
      <c r="BO2288" s="4"/>
      <c r="BP2288" s="4"/>
      <c r="BQ2288" s="4"/>
      <c r="BR2288" s="4"/>
      <c r="BS2288" s="4"/>
      <c r="BT2288" s="4"/>
      <c r="BU2288" s="4"/>
      <c r="BV2288" s="4"/>
      <c r="BW2288" s="4"/>
      <c r="BX2288" s="4"/>
      <c r="BY2288" s="4"/>
      <c r="BZ2288" s="4"/>
      <c r="CA2288" s="4"/>
      <c r="CB2288" s="4"/>
      <c r="CC2288" s="4"/>
      <c r="CD2288" s="4"/>
      <c r="CE2288" s="4"/>
      <c r="CF2288" s="4"/>
      <c r="CG2288" s="4"/>
      <c r="CH2288" s="4"/>
      <c r="CI2288" s="4"/>
      <c r="CJ2288" s="4"/>
      <c r="CK2288" s="4"/>
      <c r="CL2288" s="4"/>
      <c r="CM2288" s="4"/>
    </row>
    <row r="2289" ht="14.25" customHeight="1">
      <c r="A2289" s="1"/>
      <c r="B2289" s="3"/>
      <c r="C2289" s="4"/>
      <c r="D2289" s="4"/>
      <c r="E2289" s="4"/>
      <c r="F2289" s="4"/>
      <c r="G2289" s="4"/>
      <c r="H2289" s="4"/>
      <c r="I2289" s="4"/>
      <c r="J2289" s="4"/>
      <c r="K2289" s="4"/>
      <c r="L2289" s="4"/>
      <c r="M2289" s="4"/>
      <c r="N2289" s="4"/>
      <c r="O2289" s="4"/>
      <c r="P2289" s="4"/>
      <c r="Q2289" s="4"/>
      <c r="R2289" s="4"/>
      <c r="S2289" s="4"/>
      <c r="T2289" s="4"/>
      <c r="U2289" s="4"/>
      <c r="V2289" s="4"/>
      <c r="W2289" s="4"/>
      <c r="X2289" s="4"/>
      <c r="Y2289" s="4"/>
      <c r="Z2289" s="4"/>
      <c r="AA2289" s="4"/>
      <c r="AB2289" s="4"/>
      <c r="AC2289" s="4"/>
      <c r="AD2289" s="20"/>
      <c r="AE2289" s="4"/>
      <c r="AF2289" s="4"/>
      <c r="AG2289" s="4"/>
      <c r="AH2289" s="4"/>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c r="BI2289" s="4"/>
      <c r="BJ2289" s="4"/>
      <c r="BK2289" s="4"/>
      <c r="BL2289" s="4"/>
      <c r="BM2289" s="4"/>
      <c r="BN2289" s="4"/>
      <c r="BO2289" s="4"/>
      <c r="BP2289" s="4"/>
      <c r="BQ2289" s="4"/>
      <c r="BR2289" s="4"/>
      <c r="BS2289" s="4"/>
      <c r="BT2289" s="4"/>
      <c r="BU2289" s="4"/>
      <c r="BV2289" s="4"/>
      <c r="BW2289" s="4"/>
      <c r="BX2289" s="4"/>
      <c r="BY2289" s="4"/>
      <c r="BZ2289" s="4"/>
      <c r="CA2289" s="4"/>
      <c r="CB2289" s="4"/>
      <c r="CC2289" s="4"/>
      <c r="CD2289" s="4"/>
      <c r="CE2289" s="4"/>
      <c r="CF2289" s="4"/>
      <c r="CG2289" s="4"/>
      <c r="CH2289" s="4"/>
      <c r="CI2289" s="4"/>
      <c r="CJ2289" s="4"/>
      <c r="CK2289" s="4"/>
      <c r="CL2289" s="4"/>
      <c r="CM2289" s="4"/>
    </row>
    <row r="2290" ht="14.25" customHeight="1">
      <c r="A2290" s="1"/>
      <c r="B2290" s="3"/>
      <c r="C2290" s="4"/>
      <c r="D2290" s="4"/>
      <c r="E2290" s="4"/>
      <c r="F2290" s="4"/>
      <c r="G2290" s="4"/>
      <c r="H2290" s="4"/>
      <c r="I2290" s="4"/>
      <c r="J2290" s="4"/>
      <c r="K2290" s="4"/>
      <c r="L2290" s="4"/>
      <c r="M2290" s="4"/>
      <c r="N2290" s="4"/>
      <c r="O2290" s="4"/>
      <c r="P2290" s="4"/>
      <c r="Q2290" s="4"/>
      <c r="R2290" s="4"/>
      <c r="S2290" s="4"/>
      <c r="T2290" s="4"/>
      <c r="U2290" s="4"/>
      <c r="V2290" s="4"/>
      <c r="W2290" s="4"/>
      <c r="X2290" s="4"/>
      <c r="Y2290" s="4"/>
      <c r="Z2290" s="4"/>
      <c r="AA2290" s="4"/>
      <c r="AB2290" s="4"/>
      <c r="AC2290" s="4"/>
      <c r="AD2290" s="20"/>
      <c r="AE2290" s="4"/>
      <c r="AF2290" s="4"/>
      <c r="AG2290" s="4"/>
      <c r="AH2290" s="4"/>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4"/>
      <c r="BH2290" s="4"/>
      <c r="BI2290" s="4"/>
      <c r="BJ2290" s="4"/>
      <c r="BK2290" s="4"/>
      <c r="BL2290" s="4"/>
      <c r="BM2290" s="4"/>
      <c r="BN2290" s="4"/>
      <c r="BO2290" s="4"/>
      <c r="BP2290" s="4"/>
      <c r="BQ2290" s="4"/>
      <c r="BR2290" s="4"/>
      <c r="BS2290" s="4"/>
      <c r="BT2290" s="4"/>
      <c r="BU2290" s="4"/>
      <c r="BV2290" s="4"/>
      <c r="BW2290" s="4"/>
      <c r="BX2290" s="4"/>
      <c r="BY2290" s="4"/>
      <c r="BZ2290" s="4"/>
      <c r="CA2290" s="4"/>
      <c r="CB2290" s="4"/>
      <c r="CC2290" s="4"/>
      <c r="CD2290" s="4"/>
      <c r="CE2290" s="4"/>
      <c r="CF2290" s="4"/>
      <c r="CG2290" s="4"/>
      <c r="CH2290" s="4"/>
      <c r="CI2290" s="4"/>
      <c r="CJ2290" s="4"/>
      <c r="CK2290" s="4"/>
      <c r="CL2290" s="4"/>
      <c r="CM2290" s="4"/>
    </row>
    <row r="2291" ht="14.25" customHeight="1">
      <c r="A2291" s="1"/>
      <c r="B2291" s="3"/>
      <c r="C2291" s="4"/>
      <c r="D2291" s="4"/>
      <c r="E2291" s="4"/>
      <c r="F2291" s="4"/>
      <c r="G2291" s="4"/>
      <c r="H2291" s="4"/>
      <c r="I2291" s="4"/>
      <c r="J2291" s="4"/>
      <c r="K2291" s="4"/>
      <c r="L2291" s="4"/>
      <c r="M2291" s="4"/>
      <c r="N2291" s="4"/>
      <c r="O2291" s="4"/>
      <c r="P2291" s="4"/>
      <c r="Q2291" s="4"/>
      <c r="R2291" s="4"/>
      <c r="S2291" s="4"/>
      <c r="T2291" s="4"/>
      <c r="U2291" s="4"/>
      <c r="V2291" s="4"/>
      <c r="W2291" s="4"/>
      <c r="X2291" s="4"/>
      <c r="Y2291" s="4"/>
      <c r="Z2291" s="4"/>
      <c r="AA2291" s="4"/>
      <c r="AB2291" s="4"/>
      <c r="AC2291" s="4"/>
      <c r="AD2291" s="20"/>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c r="BI2291" s="4"/>
      <c r="BJ2291" s="4"/>
      <c r="BK2291" s="4"/>
      <c r="BL2291" s="4"/>
      <c r="BM2291" s="4"/>
      <c r="BN2291" s="4"/>
      <c r="BO2291" s="4"/>
      <c r="BP2291" s="4"/>
      <c r="BQ2291" s="4"/>
      <c r="BR2291" s="4"/>
      <c r="BS2291" s="4"/>
      <c r="BT2291" s="4"/>
      <c r="BU2291" s="4"/>
      <c r="BV2291" s="4"/>
      <c r="BW2291" s="4"/>
      <c r="BX2291" s="4"/>
      <c r="BY2291" s="4"/>
      <c r="BZ2291" s="4"/>
      <c r="CA2291" s="4"/>
      <c r="CB2291" s="4"/>
      <c r="CC2291" s="4"/>
      <c r="CD2291" s="4"/>
      <c r="CE2291" s="4"/>
      <c r="CF2291" s="4"/>
      <c r="CG2291" s="4"/>
      <c r="CH2291" s="4"/>
      <c r="CI2291" s="4"/>
      <c r="CJ2291" s="4"/>
      <c r="CK2291" s="4"/>
      <c r="CL2291" s="4"/>
      <c r="CM2291" s="4"/>
    </row>
    <row r="2292" ht="14.25" customHeight="1">
      <c r="A2292" s="1"/>
      <c r="B2292" s="3"/>
      <c r="C2292" s="4"/>
      <c r="D2292" s="4"/>
      <c r="E2292" s="4"/>
      <c r="F2292" s="4"/>
      <c r="G2292" s="4"/>
      <c r="H2292" s="4"/>
      <c r="I2292" s="4"/>
      <c r="J2292" s="4"/>
      <c r="K2292" s="4"/>
      <c r="L2292" s="4"/>
      <c r="M2292" s="4"/>
      <c r="N2292" s="4"/>
      <c r="O2292" s="4"/>
      <c r="P2292" s="4"/>
      <c r="Q2292" s="4"/>
      <c r="R2292" s="4"/>
      <c r="S2292" s="4"/>
      <c r="T2292" s="4"/>
      <c r="U2292" s="4"/>
      <c r="V2292" s="4"/>
      <c r="W2292" s="4"/>
      <c r="X2292" s="4"/>
      <c r="Y2292" s="4"/>
      <c r="Z2292" s="4"/>
      <c r="AA2292" s="4"/>
      <c r="AB2292" s="4"/>
      <c r="AC2292" s="4"/>
      <c r="AD2292" s="20"/>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4"/>
      <c r="BK2292" s="4"/>
      <c r="BL2292" s="4"/>
      <c r="BM2292" s="4"/>
      <c r="BN2292" s="4"/>
      <c r="BO2292" s="4"/>
      <c r="BP2292" s="4"/>
      <c r="BQ2292" s="4"/>
      <c r="BR2292" s="4"/>
      <c r="BS2292" s="4"/>
      <c r="BT2292" s="4"/>
      <c r="BU2292" s="4"/>
      <c r="BV2292" s="4"/>
      <c r="BW2292" s="4"/>
      <c r="BX2292" s="4"/>
      <c r="BY2292" s="4"/>
      <c r="BZ2292" s="4"/>
      <c r="CA2292" s="4"/>
      <c r="CB2292" s="4"/>
      <c r="CC2292" s="4"/>
      <c r="CD2292" s="4"/>
      <c r="CE2292" s="4"/>
      <c r="CF2292" s="4"/>
      <c r="CG2292" s="4"/>
      <c r="CH2292" s="4"/>
      <c r="CI2292" s="4"/>
      <c r="CJ2292" s="4"/>
      <c r="CK2292" s="4"/>
      <c r="CL2292" s="4"/>
      <c r="CM2292" s="4"/>
    </row>
    <row r="2293" ht="14.25" customHeight="1">
      <c r="A2293" s="1"/>
      <c r="B2293" s="3"/>
      <c r="C2293" s="4"/>
      <c r="D2293" s="4"/>
      <c r="E2293" s="4"/>
      <c r="F2293" s="4"/>
      <c r="G2293" s="4"/>
      <c r="H2293" s="4"/>
      <c r="I2293" s="4"/>
      <c r="J2293" s="4"/>
      <c r="K2293" s="4"/>
      <c r="L2293" s="4"/>
      <c r="M2293" s="4"/>
      <c r="N2293" s="4"/>
      <c r="O2293" s="4"/>
      <c r="P2293" s="4"/>
      <c r="Q2293" s="4"/>
      <c r="R2293" s="4"/>
      <c r="S2293" s="4"/>
      <c r="T2293" s="4"/>
      <c r="U2293" s="4"/>
      <c r="V2293" s="4"/>
      <c r="W2293" s="4"/>
      <c r="X2293" s="4"/>
      <c r="Y2293" s="4"/>
      <c r="Z2293" s="4"/>
      <c r="AA2293" s="4"/>
      <c r="AB2293" s="4"/>
      <c r="AC2293" s="4"/>
      <c r="AD2293" s="20"/>
      <c r="AE2293" s="4"/>
      <c r="AF2293" s="4"/>
      <c r="AG2293" s="4"/>
      <c r="AH2293" s="4"/>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c r="BI2293" s="4"/>
      <c r="BJ2293" s="4"/>
      <c r="BK2293" s="4"/>
      <c r="BL2293" s="4"/>
      <c r="BM2293" s="4"/>
      <c r="BN2293" s="4"/>
      <c r="BO2293" s="4"/>
      <c r="BP2293" s="4"/>
      <c r="BQ2293" s="4"/>
      <c r="BR2293" s="4"/>
      <c r="BS2293" s="4"/>
      <c r="BT2293" s="4"/>
      <c r="BU2293" s="4"/>
      <c r="BV2293" s="4"/>
      <c r="BW2293" s="4"/>
      <c r="BX2293" s="4"/>
      <c r="BY2293" s="4"/>
      <c r="BZ2293" s="4"/>
      <c r="CA2293" s="4"/>
      <c r="CB2293" s="4"/>
      <c r="CC2293" s="4"/>
      <c r="CD2293" s="4"/>
      <c r="CE2293" s="4"/>
      <c r="CF2293" s="4"/>
      <c r="CG2293" s="4"/>
      <c r="CH2293" s="4"/>
      <c r="CI2293" s="4"/>
      <c r="CJ2293" s="4"/>
      <c r="CK2293" s="4"/>
      <c r="CL2293" s="4"/>
      <c r="CM2293" s="4"/>
    </row>
    <row r="2294" ht="14.25" customHeight="1">
      <c r="A2294" s="1"/>
      <c r="B2294" s="3"/>
      <c r="C2294" s="4"/>
      <c r="D2294" s="4"/>
      <c r="E2294" s="4"/>
      <c r="F2294" s="4"/>
      <c r="G2294" s="4"/>
      <c r="H2294" s="4"/>
      <c r="I2294" s="4"/>
      <c r="J2294" s="4"/>
      <c r="K2294" s="4"/>
      <c r="L2294" s="4"/>
      <c r="M2294" s="4"/>
      <c r="N2294" s="4"/>
      <c r="O2294" s="4"/>
      <c r="P2294" s="4"/>
      <c r="Q2294" s="4"/>
      <c r="R2294" s="4"/>
      <c r="S2294" s="4"/>
      <c r="T2294" s="4"/>
      <c r="U2294" s="4"/>
      <c r="V2294" s="4"/>
      <c r="W2294" s="4"/>
      <c r="X2294" s="4"/>
      <c r="Y2294" s="4"/>
      <c r="Z2294" s="4"/>
      <c r="AA2294" s="4"/>
      <c r="AB2294" s="4"/>
      <c r="AC2294" s="4"/>
      <c r="AD2294" s="20"/>
      <c r="AE2294" s="4"/>
      <c r="AF2294" s="4"/>
      <c r="AG2294" s="4"/>
      <c r="AH2294" s="4"/>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4"/>
      <c r="BH2294" s="4"/>
      <c r="BI2294" s="4"/>
      <c r="BJ2294" s="4"/>
      <c r="BK2294" s="4"/>
      <c r="BL2294" s="4"/>
      <c r="BM2294" s="4"/>
      <c r="BN2294" s="4"/>
      <c r="BO2294" s="4"/>
      <c r="BP2294" s="4"/>
      <c r="BQ2294" s="4"/>
      <c r="BR2294" s="4"/>
      <c r="BS2294" s="4"/>
      <c r="BT2294" s="4"/>
      <c r="BU2294" s="4"/>
      <c r="BV2294" s="4"/>
      <c r="BW2294" s="4"/>
      <c r="BX2294" s="4"/>
      <c r="BY2294" s="4"/>
      <c r="BZ2294" s="4"/>
      <c r="CA2294" s="4"/>
      <c r="CB2294" s="4"/>
      <c r="CC2294" s="4"/>
      <c r="CD2294" s="4"/>
      <c r="CE2294" s="4"/>
      <c r="CF2294" s="4"/>
      <c r="CG2294" s="4"/>
      <c r="CH2294" s="4"/>
      <c r="CI2294" s="4"/>
      <c r="CJ2294" s="4"/>
      <c r="CK2294" s="4"/>
      <c r="CL2294" s="4"/>
      <c r="CM2294" s="4"/>
    </row>
    <row r="2295" ht="14.25" customHeight="1">
      <c r="A2295" s="1"/>
      <c r="B2295" s="3"/>
      <c r="C2295" s="4"/>
      <c r="D2295" s="4"/>
      <c r="E2295" s="4"/>
      <c r="F2295" s="4"/>
      <c r="G2295" s="4"/>
      <c r="H2295" s="4"/>
      <c r="I2295" s="4"/>
      <c r="J2295" s="4"/>
      <c r="K2295" s="4"/>
      <c r="L2295" s="4"/>
      <c r="M2295" s="4"/>
      <c r="N2295" s="4"/>
      <c r="O2295" s="4"/>
      <c r="P2295" s="4"/>
      <c r="Q2295" s="4"/>
      <c r="R2295" s="4"/>
      <c r="S2295" s="4"/>
      <c r="T2295" s="4"/>
      <c r="U2295" s="4"/>
      <c r="V2295" s="4"/>
      <c r="W2295" s="4"/>
      <c r="X2295" s="4"/>
      <c r="Y2295" s="4"/>
      <c r="Z2295" s="4"/>
      <c r="AA2295" s="4"/>
      <c r="AB2295" s="4"/>
      <c r="AC2295" s="4"/>
      <c r="AD2295" s="20"/>
      <c r="AE2295" s="4"/>
      <c r="AF2295" s="4"/>
      <c r="AG2295" s="4"/>
      <c r="AH2295" s="4"/>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4"/>
      <c r="BH2295" s="4"/>
      <c r="BI2295" s="4"/>
      <c r="BJ2295" s="4"/>
      <c r="BK2295" s="4"/>
      <c r="BL2295" s="4"/>
      <c r="BM2295" s="4"/>
      <c r="BN2295" s="4"/>
      <c r="BO2295" s="4"/>
      <c r="BP2295" s="4"/>
      <c r="BQ2295" s="4"/>
      <c r="BR2295" s="4"/>
      <c r="BS2295" s="4"/>
      <c r="BT2295" s="4"/>
      <c r="BU2295" s="4"/>
      <c r="BV2295" s="4"/>
      <c r="BW2295" s="4"/>
      <c r="BX2295" s="4"/>
      <c r="BY2295" s="4"/>
      <c r="BZ2295" s="4"/>
      <c r="CA2295" s="4"/>
      <c r="CB2295" s="4"/>
      <c r="CC2295" s="4"/>
      <c r="CD2295" s="4"/>
      <c r="CE2295" s="4"/>
      <c r="CF2295" s="4"/>
      <c r="CG2295" s="4"/>
      <c r="CH2295" s="4"/>
      <c r="CI2295" s="4"/>
      <c r="CJ2295" s="4"/>
      <c r="CK2295" s="4"/>
      <c r="CL2295" s="4"/>
      <c r="CM2295" s="4"/>
    </row>
    <row r="2296" ht="14.25" customHeight="1">
      <c r="A2296" s="1"/>
      <c r="B2296" s="3"/>
      <c r="C2296" s="4"/>
      <c r="D2296" s="4"/>
      <c r="E2296" s="4"/>
      <c r="F2296" s="4"/>
      <c r="G2296" s="4"/>
      <c r="H2296" s="4"/>
      <c r="I2296" s="4"/>
      <c r="J2296" s="4"/>
      <c r="K2296" s="4"/>
      <c r="L2296" s="4"/>
      <c r="M2296" s="4"/>
      <c r="N2296" s="4"/>
      <c r="O2296" s="4"/>
      <c r="P2296" s="4"/>
      <c r="Q2296" s="4"/>
      <c r="R2296" s="4"/>
      <c r="S2296" s="4"/>
      <c r="T2296" s="4"/>
      <c r="U2296" s="4"/>
      <c r="V2296" s="4"/>
      <c r="W2296" s="4"/>
      <c r="X2296" s="4"/>
      <c r="Y2296" s="4"/>
      <c r="Z2296" s="4"/>
      <c r="AA2296" s="4"/>
      <c r="AB2296" s="4"/>
      <c r="AC2296" s="4"/>
      <c r="AD2296" s="20"/>
      <c r="AE2296" s="4"/>
      <c r="AF2296" s="4"/>
      <c r="AG2296" s="4"/>
      <c r="AH2296" s="4"/>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c r="BI2296" s="4"/>
      <c r="BJ2296" s="4"/>
      <c r="BK2296" s="4"/>
      <c r="BL2296" s="4"/>
      <c r="BM2296" s="4"/>
      <c r="BN2296" s="4"/>
      <c r="BO2296" s="4"/>
      <c r="BP2296" s="4"/>
      <c r="BQ2296" s="4"/>
      <c r="BR2296" s="4"/>
      <c r="BS2296" s="4"/>
      <c r="BT2296" s="4"/>
      <c r="BU2296" s="4"/>
      <c r="BV2296" s="4"/>
      <c r="BW2296" s="4"/>
      <c r="BX2296" s="4"/>
      <c r="BY2296" s="4"/>
      <c r="BZ2296" s="4"/>
      <c r="CA2296" s="4"/>
      <c r="CB2296" s="4"/>
      <c r="CC2296" s="4"/>
      <c r="CD2296" s="4"/>
      <c r="CE2296" s="4"/>
      <c r="CF2296" s="4"/>
      <c r="CG2296" s="4"/>
      <c r="CH2296" s="4"/>
      <c r="CI2296" s="4"/>
      <c r="CJ2296" s="4"/>
      <c r="CK2296" s="4"/>
      <c r="CL2296" s="4"/>
      <c r="CM2296" s="4"/>
    </row>
    <row r="2297" ht="14.25" customHeight="1">
      <c r="A2297" s="1"/>
      <c r="B2297" s="3"/>
      <c r="C2297" s="4"/>
      <c r="D2297" s="4"/>
      <c r="E2297" s="4"/>
      <c r="F2297" s="4"/>
      <c r="G2297" s="4"/>
      <c r="H2297" s="4"/>
      <c r="I2297" s="4"/>
      <c r="J2297" s="4"/>
      <c r="K2297" s="4"/>
      <c r="L2297" s="4"/>
      <c r="M2297" s="4"/>
      <c r="N2297" s="4"/>
      <c r="O2297" s="4"/>
      <c r="P2297" s="4"/>
      <c r="Q2297" s="4"/>
      <c r="R2297" s="4"/>
      <c r="S2297" s="4"/>
      <c r="T2297" s="4"/>
      <c r="U2297" s="4"/>
      <c r="V2297" s="4"/>
      <c r="W2297" s="4"/>
      <c r="X2297" s="4"/>
      <c r="Y2297" s="4"/>
      <c r="Z2297" s="4"/>
      <c r="AA2297" s="4"/>
      <c r="AB2297" s="4"/>
      <c r="AC2297" s="4"/>
      <c r="AD2297" s="20"/>
      <c r="AE2297" s="4"/>
      <c r="AF2297" s="4"/>
      <c r="AG2297" s="4"/>
      <c r="AH2297" s="4"/>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4"/>
      <c r="BH2297" s="4"/>
      <c r="BI2297" s="4"/>
      <c r="BJ2297" s="4"/>
      <c r="BK2297" s="4"/>
      <c r="BL2297" s="4"/>
      <c r="BM2297" s="4"/>
      <c r="BN2297" s="4"/>
      <c r="BO2297" s="4"/>
      <c r="BP2297" s="4"/>
      <c r="BQ2297" s="4"/>
      <c r="BR2297" s="4"/>
      <c r="BS2297" s="4"/>
      <c r="BT2297" s="4"/>
      <c r="BU2297" s="4"/>
      <c r="BV2297" s="4"/>
      <c r="BW2297" s="4"/>
      <c r="BX2297" s="4"/>
      <c r="BY2297" s="4"/>
      <c r="BZ2297" s="4"/>
      <c r="CA2297" s="4"/>
      <c r="CB2297" s="4"/>
      <c r="CC2297" s="4"/>
      <c r="CD2297" s="4"/>
      <c r="CE2297" s="4"/>
      <c r="CF2297" s="4"/>
      <c r="CG2297" s="4"/>
      <c r="CH2297" s="4"/>
      <c r="CI2297" s="4"/>
      <c r="CJ2297" s="4"/>
      <c r="CK2297" s="4"/>
      <c r="CL2297" s="4"/>
      <c r="CM2297" s="4"/>
    </row>
    <row r="2298" ht="14.25" customHeight="1">
      <c r="A2298" s="1"/>
      <c r="B2298" s="3"/>
      <c r="C2298" s="4"/>
      <c r="D2298" s="4"/>
      <c r="E2298" s="4"/>
      <c r="F2298" s="4"/>
      <c r="G2298" s="4"/>
      <c r="H2298" s="4"/>
      <c r="I2298" s="4"/>
      <c r="J2298" s="4"/>
      <c r="K2298" s="4"/>
      <c r="L2298" s="4"/>
      <c r="M2298" s="4"/>
      <c r="N2298" s="4"/>
      <c r="O2298" s="4"/>
      <c r="P2298" s="4"/>
      <c r="Q2298" s="4"/>
      <c r="R2298" s="4"/>
      <c r="S2298" s="4"/>
      <c r="T2298" s="4"/>
      <c r="U2298" s="4"/>
      <c r="V2298" s="4"/>
      <c r="W2298" s="4"/>
      <c r="X2298" s="4"/>
      <c r="Y2298" s="4"/>
      <c r="Z2298" s="4"/>
      <c r="AA2298" s="4"/>
      <c r="AB2298" s="4"/>
      <c r="AC2298" s="4"/>
      <c r="AD2298" s="20"/>
      <c r="AE2298" s="4"/>
      <c r="AF2298" s="4"/>
      <c r="AG2298" s="4"/>
      <c r="AH2298" s="4"/>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4"/>
      <c r="BH2298" s="4"/>
      <c r="BI2298" s="4"/>
      <c r="BJ2298" s="4"/>
      <c r="BK2298" s="4"/>
      <c r="BL2298" s="4"/>
      <c r="BM2298" s="4"/>
      <c r="BN2298" s="4"/>
      <c r="BO2298" s="4"/>
      <c r="BP2298" s="4"/>
      <c r="BQ2298" s="4"/>
      <c r="BR2298" s="4"/>
      <c r="BS2298" s="4"/>
      <c r="BT2298" s="4"/>
      <c r="BU2298" s="4"/>
      <c r="BV2298" s="4"/>
      <c r="BW2298" s="4"/>
      <c r="BX2298" s="4"/>
      <c r="BY2298" s="4"/>
      <c r="BZ2298" s="4"/>
      <c r="CA2298" s="4"/>
      <c r="CB2298" s="4"/>
      <c r="CC2298" s="4"/>
      <c r="CD2298" s="4"/>
      <c r="CE2298" s="4"/>
      <c r="CF2298" s="4"/>
      <c r="CG2298" s="4"/>
      <c r="CH2298" s="4"/>
      <c r="CI2298" s="4"/>
      <c r="CJ2298" s="4"/>
      <c r="CK2298" s="4"/>
      <c r="CL2298" s="4"/>
      <c r="CM2298" s="4"/>
    </row>
    <row r="2299" ht="14.25" customHeight="1">
      <c r="A2299" s="1"/>
      <c r="B2299" s="3"/>
      <c r="C2299" s="4"/>
      <c r="D2299" s="4"/>
      <c r="E2299" s="4"/>
      <c r="F2299" s="4"/>
      <c r="G2299" s="4"/>
      <c r="H2299" s="4"/>
      <c r="I2299" s="4"/>
      <c r="J2299" s="4"/>
      <c r="K2299" s="4"/>
      <c r="L2299" s="4"/>
      <c r="M2299" s="4"/>
      <c r="N2299" s="4"/>
      <c r="O2299" s="4"/>
      <c r="P2299" s="4"/>
      <c r="Q2299" s="4"/>
      <c r="R2299" s="4"/>
      <c r="S2299" s="4"/>
      <c r="T2299" s="4"/>
      <c r="U2299" s="4"/>
      <c r="V2299" s="4"/>
      <c r="W2299" s="4"/>
      <c r="X2299" s="4"/>
      <c r="Y2299" s="4"/>
      <c r="Z2299" s="4"/>
      <c r="AA2299" s="4"/>
      <c r="AB2299" s="4"/>
      <c r="AC2299" s="4"/>
      <c r="AD2299" s="20"/>
      <c r="AE2299" s="4"/>
      <c r="AF2299" s="4"/>
      <c r="AG2299" s="4"/>
      <c r="AH2299" s="4"/>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c r="BI2299" s="4"/>
      <c r="BJ2299" s="4"/>
      <c r="BK2299" s="4"/>
      <c r="BL2299" s="4"/>
      <c r="BM2299" s="4"/>
      <c r="BN2299" s="4"/>
      <c r="BO2299" s="4"/>
      <c r="BP2299" s="4"/>
      <c r="BQ2299" s="4"/>
      <c r="BR2299" s="4"/>
      <c r="BS2299" s="4"/>
      <c r="BT2299" s="4"/>
      <c r="BU2299" s="4"/>
      <c r="BV2299" s="4"/>
      <c r="BW2299" s="4"/>
      <c r="BX2299" s="4"/>
      <c r="BY2299" s="4"/>
      <c r="BZ2299" s="4"/>
      <c r="CA2299" s="4"/>
      <c r="CB2299" s="4"/>
      <c r="CC2299" s="4"/>
      <c r="CD2299" s="4"/>
      <c r="CE2299" s="4"/>
      <c r="CF2299" s="4"/>
      <c r="CG2299" s="4"/>
      <c r="CH2299" s="4"/>
      <c r="CI2299" s="4"/>
      <c r="CJ2299" s="4"/>
      <c r="CK2299" s="4"/>
      <c r="CL2299" s="4"/>
      <c r="CM2299" s="4"/>
    </row>
    <row r="2300" ht="14.25" customHeight="1">
      <c r="A2300" s="1"/>
      <c r="B2300" s="3"/>
      <c r="C2300" s="4"/>
      <c r="D2300" s="4"/>
      <c r="E2300" s="4"/>
      <c r="F2300" s="4"/>
      <c r="G2300" s="4"/>
      <c r="H2300" s="4"/>
      <c r="I2300" s="4"/>
      <c r="J2300" s="4"/>
      <c r="K2300" s="4"/>
      <c r="L2300" s="4"/>
      <c r="M2300" s="4"/>
      <c r="N2300" s="4"/>
      <c r="O2300" s="4"/>
      <c r="P2300" s="4"/>
      <c r="Q2300" s="4"/>
      <c r="R2300" s="4"/>
      <c r="S2300" s="4"/>
      <c r="T2300" s="4"/>
      <c r="U2300" s="4"/>
      <c r="V2300" s="4"/>
      <c r="W2300" s="4"/>
      <c r="X2300" s="4"/>
      <c r="Y2300" s="4"/>
      <c r="Z2300" s="4"/>
      <c r="AA2300" s="4"/>
      <c r="AB2300" s="4"/>
      <c r="AC2300" s="4"/>
      <c r="AD2300" s="20"/>
      <c r="AE2300" s="4"/>
      <c r="AF2300" s="4"/>
      <c r="AG2300" s="4"/>
      <c r="AH2300" s="4"/>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c r="BI2300" s="4"/>
      <c r="BJ2300" s="4"/>
      <c r="BK2300" s="4"/>
      <c r="BL2300" s="4"/>
      <c r="BM2300" s="4"/>
      <c r="BN2300" s="4"/>
      <c r="BO2300" s="4"/>
      <c r="BP2300" s="4"/>
      <c r="BQ2300" s="4"/>
      <c r="BR2300" s="4"/>
      <c r="BS2300" s="4"/>
      <c r="BT2300" s="4"/>
      <c r="BU2300" s="4"/>
      <c r="BV2300" s="4"/>
      <c r="BW2300" s="4"/>
      <c r="BX2300" s="4"/>
      <c r="BY2300" s="4"/>
      <c r="BZ2300" s="4"/>
      <c r="CA2300" s="4"/>
      <c r="CB2300" s="4"/>
      <c r="CC2300" s="4"/>
      <c r="CD2300" s="4"/>
      <c r="CE2300" s="4"/>
      <c r="CF2300" s="4"/>
      <c r="CG2300" s="4"/>
      <c r="CH2300" s="4"/>
      <c r="CI2300" s="4"/>
      <c r="CJ2300" s="4"/>
      <c r="CK2300" s="4"/>
      <c r="CL2300" s="4"/>
      <c r="CM2300" s="4"/>
    </row>
    <row r="2301" ht="14.25" customHeight="1">
      <c r="A2301" s="1"/>
      <c r="B2301" s="3"/>
      <c r="C2301" s="4"/>
      <c r="D2301" s="4"/>
      <c r="E2301" s="4"/>
      <c r="F2301" s="4"/>
      <c r="G2301" s="4"/>
      <c r="H2301" s="4"/>
      <c r="I2301" s="4"/>
      <c r="J2301" s="4"/>
      <c r="K2301" s="4"/>
      <c r="L2301" s="4"/>
      <c r="M2301" s="4"/>
      <c r="N2301" s="4"/>
      <c r="O2301" s="4"/>
      <c r="P2301" s="4"/>
      <c r="Q2301" s="4"/>
      <c r="R2301" s="4"/>
      <c r="S2301" s="4"/>
      <c r="T2301" s="4"/>
      <c r="U2301" s="4"/>
      <c r="V2301" s="4"/>
      <c r="W2301" s="4"/>
      <c r="X2301" s="4"/>
      <c r="Y2301" s="4"/>
      <c r="Z2301" s="4"/>
      <c r="AA2301" s="4"/>
      <c r="AB2301" s="4"/>
      <c r="AC2301" s="4"/>
      <c r="AD2301" s="20"/>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4"/>
      <c r="BK2301" s="4"/>
      <c r="BL2301" s="4"/>
      <c r="BM2301" s="4"/>
      <c r="BN2301" s="4"/>
      <c r="BO2301" s="4"/>
      <c r="BP2301" s="4"/>
      <c r="BQ2301" s="4"/>
      <c r="BR2301" s="4"/>
      <c r="BS2301" s="4"/>
      <c r="BT2301" s="4"/>
      <c r="BU2301" s="4"/>
      <c r="BV2301" s="4"/>
      <c r="BW2301" s="4"/>
      <c r="BX2301" s="4"/>
      <c r="BY2301" s="4"/>
      <c r="BZ2301" s="4"/>
      <c r="CA2301" s="4"/>
      <c r="CB2301" s="4"/>
      <c r="CC2301" s="4"/>
      <c r="CD2301" s="4"/>
      <c r="CE2301" s="4"/>
      <c r="CF2301" s="4"/>
      <c r="CG2301" s="4"/>
      <c r="CH2301" s="4"/>
      <c r="CI2301" s="4"/>
      <c r="CJ2301" s="4"/>
      <c r="CK2301" s="4"/>
      <c r="CL2301" s="4"/>
      <c r="CM2301" s="4"/>
    </row>
    <row r="2302" ht="14.25" customHeight="1">
      <c r="A2302" s="1"/>
      <c r="B2302" s="3"/>
      <c r="C2302" s="4"/>
      <c r="D2302" s="4"/>
      <c r="E2302" s="4"/>
      <c r="F2302" s="4"/>
      <c r="G2302" s="4"/>
      <c r="H2302" s="4"/>
      <c r="I2302" s="4"/>
      <c r="J2302" s="4"/>
      <c r="K2302" s="4"/>
      <c r="L2302" s="4"/>
      <c r="M2302" s="4"/>
      <c r="N2302" s="4"/>
      <c r="O2302" s="4"/>
      <c r="P2302" s="4"/>
      <c r="Q2302" s="4"/>
      <c r="R2302" s="4"/>
      <c r="S2302" s="4"/>
      <c r="T2302" s="4"/>
      <c r="U2302" s="4"/>
      <c r="V2302" s="4"/>
      <c r="W2302" s="4"/>
      <c r="X2302" s="4"/>
      <c r="Y2302" s="4"/>
      <c r="Z2302" s="4"/>
      <c r="AA2302" s="4"/>
      <c r="AB2302" s="4"/>
      <c r="AC2302" s="4"/>
      <c r="AD2302" s="20"/>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c r="BI2302" s="4"/>
      <c r="BJ2302" s="4"/>
      <c r="BK2302" s="4"/>
      <c r="BL2302" s="4"/>
      <c r="BM2302" s="4"/>
      <c r="BN2302" s="4"/>
      <c r="BO2302" s="4"/>
      <c r="BP2302" s="4"/>
      <c r="BQ2302" s="4"/>
      <c r="BR2302" s="4"/>
      <c r="BS2302" s="4"/>
      <c r="BT2302" s="4"/>
      <c r="BU2302" s="4"/>
      <c r="BV2302" s="4"/>
      <c r="BW2302" s="4"/>
      <c r="BX2302" s="4"/>
      <c r="BY2302" s="4"/>
      <c r="BZ2302" s="4"/>
      <c r="CA2302" s="4"/>
      <c r="CB2302" s="4"/>
      <c r="CC2302" s="4"/>
      <c r="CD2302" s="4"/>
      <c r="CE2302" s="4"/>
      <c r="CF2302" s="4"/>
      <c r="CG2302" s="4"/>
      <c r="CH2302" s="4"/>
      <c r="CI2302" s="4"/>
      <c r="CJ2302" s="4"/>
      <c r="CK2302" s="4"/>
      <c r="CL2302" s="4"/>
      <c r="CM2302" s="4"/>
    </row>
    <row r="2303" ht="14.25" customHeight="1">
      <c r="A2303" s="1"/>
      <c r="B2303" s="3"/>
      <c r="C2303" s="4"/>
      <c r="D2303" s="4"/>
      <c r="E2303" s="4"/>
      <c r="F2303" s="4"/>
      <c r="G2303" s="4"/>
      <c r="H2303" s="4"/>
      <c r="I2303" s="4"/>
      <c r="J2303" s="4"/>
      <c r="K2303" s="4"/>
      <c r="L2303" s="4"/>
      <c r="M2303" s="4"/>
      <c r="N2303" s="4"/>
      <c r="O2303" s="4"/>
      <c r="P2303" s="4"/>
      <c r="Q2303" s="4"/>
      <c r="R2303" s="4"/>
      <c r="S2303" s="4"/>
      <c r="T2303" s="4"/>
      <c r="U2303" s="4"/>
      <c r="V2303" s="4"/>
      <c r="W2303" s="4"/>
      <c r="X2303" s="4"/>
      <c r="Y2303" s="4"/>
      <c r="Z2303" s="4"/>
      <c r="AA2303" s="4"/>
      <c r="AB2303" s="4"/>
      <c r="AC2303" s="4"/>
      <c r="AD2303" s="20"/>
      <c r="AE2303" s="4"/>
      <c r="AF2303" s="4"/>
      <c r="AG2303" s="4"/>
      <c r="AH2303" s="4"/>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c r="BI2303" s="4"/>
      <c r="BJ2303" s="4"/>
      <c r="BK2303" s="4"/>
      <c r="BL2303" s="4"/>
      <c r="BM2303" s="4"/>
      <c r="BN2303" s="4"/>
      <c r="BO2303" s="4"/>
      <c r="BP2303" s="4"/>
      <c r="BQ2303" s="4"/>
      <c r="BR2303" s="4"/>
      <c r="BS2303" s="4"/>
      <c r="BT2303" s="4"/>
      <c r="BU2303" s="4"/>
      <c r="BV2303" s="4"/>
      <c r="BW2303" s="4"/>
      <c r="BX2303" s="4"/>
      <c r="BY2303" s="4"/>
      <c r="BZ2303" s="4"/>
      <c r="CA2303" s="4"/>
      <c r="CB2303" s="4"/>
      <c r="CC2303" s="4"/>
      <c r="CD2303" s="4"/>
      <c r="CE2303" s="4"/>
      <c r="CF2303" s="4"/>
      <c r="CG2303" s="4"/>
      <c r="CH2303" s="4"/>
      <c r="CI2303" s="4"/>
      <c r="CJ2303" s="4"/>
      <c r="CK2303" s="4"/>
      <c r="CL2303" s="4"/>
      <c r="CM2303" s="4"/>
    </row>
    <row r="2304" ht="14.25" customHeight="1">
      <c r="A2304" s="1"/>
      <c r="B2304" s="3"/>
      <c r="C2304" s="4"/>
      <c r="D2304" s="4"/>
      <c r="E2304" s="4"/>
      <c r="F2304" s="4"/>
      <c r="G2304" s="4"/>
      <c r="H2304" s="4"/>
      <c r="I2304" s="4"/>
      <c r="J2304" s="4"/>
      <c r="K2304" s="4"/>
      <c r="L2304" s="4"/>
      <c r="M2304" s="4"/>
      <c r="N2304" s="4"/>
      <c r="O2304" s="4"/>
      <c r="P2304" s="4"/>
      <c r="Q2304" s="4"/>
      <c r="R2304" s="4"/>
      <c r="S2304" s="4"/>
      <c r="T2304" s="4"/>
      <c r="U2304" s="4"/>
      <c r="V2304" s="4"/>
      <c r="W2304" s="4"/>
      <c r="X2304" s="4"/>
      <c r="Y2304" s="4"/>
      <c r="Z2304" s="4"/>
      <c r="AA2304" s="4"/>
      <c r="AB2304" s="4"/>
      <c r="AC2304" s="4"/>
      <c r="AD2304" s="20"/>
      <c r="AE2304" s="4"/>
      <c r="AF2304" s="4"/>
      <c r="AG2304" s="4"/>
      <c r="AH2304" s="4"/>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4"/>
      <c r="BH2304" s="4"/>
      <c r="BI2304" s="4"/>
      <c r="BJ2304" s="4"/>
      <c r="BK2304" s="4"/>
      <c r="BL2304" s="4"/>
      <c r="BM2304" s="4"/>
      <c r="BN2304" s="4"/>
      <c r="BO2304" s="4"/>
      <c r="BP2304" s="4"/>
      <c r="BQ2304" s="4"/>
      <c r="BR2304" s="4"/>
      <c r="BS2304" s="4"/>
      <c r="BT2304" s="4"/>
      <c r="BU2304" s="4"/>
      <c r="BV2304" s="4"/>
      <c r="BW2304" s="4"/>
      <c r="BX2304" s="4"/>
      <c r="BY2304" s="4"/>
      <c r="BZ2304" s="4"/>
      <c r="CA2304" s="4"/>
      <c r="CB2304" s="4"/>
      <c r="CC2304" s="4"/>
      <c r="CD2304" s="4"/>
      <c r="CE2304" s="4"/>
      <c r="CF2304" s="4"/>
      <c r="CG2304" s="4"/>
      <c r="CH2304" s="4"/>
      <c r="CI2304" s="4"/>
      <c r="CJ2304" s="4"/>
      <c r="CK2304" s="4"/>
      <c r="CL2304" s="4"/>
      <c r="CM2304" s="4"/>
    </row>
    <row r="2305" ht="14.25" customHeight="1">
      <c r="A2305" s="1"/>
      <c r="B2305" s="3"/>
      <c r="C2305" s="4"/>
      <c r="D2305" s="4"/>
      <c r="E2305" s="4"/>
      <c r="F2305" s="4"/>
      <c r="G2305" s="4"/>
      <c r="H2305" s="4"/>
      <c r="I2305" s="4"/>
      <c r="J2305" s="4"/>
      <c r="K2305" s="4"/>
      <c r="L2305" s="4"/>
      <c r="M2305" s="4"/>
      <c r="N2305" s="4"/>
      <c r="O2305" s="4"/>
      <c r="P2305" s="4"/>
      <c r="Q2305" s="4"/>
      <c r="R2305" s="4"/>
      <c r="S2305" s="4"/>
      <c r="T2305" s="4"/>
      <c r="U2305" s="4"/>
      <c r="V2305" s="4"/>
      <c r="W2305" s="4"/>
      <c r="X2305" s="4"/>
      <c r="Y2305" s="4"/>
      <c r="Z2305" s="4"/>
      <c r="AA2305" s="4"/>
      <c r="AB2305" s="4"/>
      <c r="AC2305" s="4"/>
      <c r="AD2305" s="20"/>
      <c r="AE2305" s="4"/>
      <c r="AF2305" s="4"/>
      <c r="AG2305" s="4"/>
      <c r="AH2305" s="4"/>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c r="BI2305" s="4"/>
      <c r="BJ2305" s="4"/>
      <c r="BK2305" s="4"/>
      <c r="BL2305" s="4"/>
      <c r="BM2305" s="4"/>
      <c r="BN2305" s="4"/>
      <c r="BO2305" s="4"/>
      <c r="BP2305" s="4"/>
      <c r="BQ2305" s="4"/>
      <c r="BR2305" s="4"/>
      <c r="BS2305" s="4"/>
      <c r="BT2305" s="4"/>
      <c r="BU2305" s="4"/>
      <c r="BV2305" s="4"/>
      <c r="BW2305" s="4"/>
      <c r="BX2305" s="4"/>
      <c r="BY2305" s="4"/>
      <c r="BZ2305" s="4"/>
      <c r="CA2305" s="4"/>
      <c r="CB2305" s="4"/>
      <c r="CC2305" s="4"/>
      <c r="CD2305" s="4"/>
      <c r="CE2305" s="4"/>
      <c r="CF2305" s="4"/>
      <c r="CG2305" s="4"/>
      <c r="CH2305" s="4"/>
      <c r="CI2305" s="4"/>
      <c r="CJ2305" s="4"/>
      <c r="CK2305" s="4"/>
      <c r="CL2305" s="4"/>
      <c r="CM2305" s="4"/>
    </row>
    <row r="2306" ht="14.25" customHeight="1">
      <c r="A2306" s="1"/>
      <c r="B2306" s="3"/>
      <c r="C2306" s="4"/>
      <c r="D2306" s="4"/>
      <c r="E2306" s="4"/>
      <c r="F2306" s="4"/>
      <c r="G2306" s="4"/>
      <c r="H2306" s="4"/>
      <c r="I2306" s="4"/>
      <c r="J2306" s="4"/>
      <c r="K2306" s="4"/>
      <c r="L2306" s="4"/>
      <c r="M2306" s="4"/>
      <c r="N2306" s="4"/>
      <c r="O2306" s="4"/>
      <c r="P2306" s="4"/>
      <c r="Q2306" s="4"/>
      <c r="R2306" s="4"/>
      <c r="S2306" s="4"/>
      <c r="T2306" s="4"/>
      <c r="U2306" s="4"/>
      <c r="V2306" s="4"/>
      <c r="W2306" s="4"/>
      <c r="X2306" s="4"/>
      <c r="Y2306" s="4"/>
      <c r="Z2306" s="4"/>
      <c r="AA2306" s="4"/>
      <c r="AB2306" s="4"/>
      <c r="AC2306" s="4"/>
      <c r="AD2306" s="20"/>
      <c r="AE2306" s="4"/>
      <c r="AF2306" s="4"/>
      <c r="AG2306" s="4"/>
      <c r="AH2306" s="4"/>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c r="BI2306" s="4"/>
      <c r="BJ2306" s="4"/>
      <c r="BK2306" s="4"/>
      <c r="BL2306" s="4"/>
      <c r="BM2306" s="4"/>
      <c r="BN2306" s="4"/>
      <c r="BO2306" s="4"/>
      <c r="BP2306" s="4"/>
      <c r="BQ2306" s="4"/>
      <c r="BR2306" s="4"/>
      <c r="BS2306" s="4"/>
      <c r="BT2306" s="4"/>
      <c r="BU2306" s="4"/>
      <c r="BV2306" s="4"/>
      <c r="BW2306" s="4"/>
      <c r="BX2306" s="4"/>
      <c r="BY2306" s="4"/>
      <c r="BZ2306" s="4"/>
      <c r="CA2306" s="4"/>
      <c r="CB2306" s="4"/>
      <c r="CC2306" s="4"/>
      <c r="CD2306" s="4"/>
      <c r="CE2306" s="4"/>
      <c r="CF2306" s="4"/>
      <c r="CG2306" s="4"/>
      <c r="CH2306" s="4"/>
      <c r="CI2306" s="4"/>
      <c r="CJ2306" s="4"/>
      <c r="CK2306" s="4"/>
      <c r="CL2306" s="4"/>
      <c r="CM2306" s="4"/>
    </row>
    <row r="2307" ht="14.25" customHeight="1">
      <c r="A2307" s="1"/>
      <c r="B2307" s="3"/>
      <c r="C2307" s="4"/>
      <c r="D2307" s="4"/>
      <c r="E2307" s="4"/>
      <c r="F2307" s="4"/>
      <c r="G2307" s="4"/>
      <c r="H2307" s="4"/>
      <c r="I2307" s="4"/>
      <c r="J2307" s="4"/>
      <c r="K2307" s="4"/>
      <c r="L2307" s="4"/>
      <c r="M2307" s="4"/>
      <c r="N2307" s="4"/>
      <c r="O2307" s="4"/>
      <c r="P2307" s="4"/>
      <c r="Q2307" s="4"/>
      <c r="R2307" s="4"/>
      <c r="S2307" s="4"/>
      <c r="T2307" s="4"/>
      <c r="U2307" s="4"/>
      <c r="V2307" s="4"/>
      <c r="W2307" s="4"/>
      <c r="X2307" s="4"/>
      <c r="Y2307" s="4"/>
      <c r="Z2307" s="4"/>
      <c r="AA2307" s="4"/>
      <c r="AB2307" s="4"/>
      <c r="AC2307" s="4"/>
      <c r="AD2307" s="20"/>
      <c r="AE2307" s="4"/>
      <c r="AF2307" s="4"/>
      <c r="AG2307" s="4"/>
      <c r="AH2307" s="4"/>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4"/>
      <c r="BH2307" s="4"/>
      <c r="BI2307" s="4"/>
      <c r="BJ2307" s="4"/>
      <c r="BK2307" s="4"/>
      <c r="BL2307" s="4"/>
      <c r="BM2307" s="4"/>
      <c r="BN2307" s="4"/>
      <c r="BO2307" s="4"/>
      <c r="BP2307" s="4"/>
      <c r="BQ2307" s="4"/>
      <c r="BR2307" s="4"/>
      <c r="BS2307" s="4"/>
      <c r="BT2307" s="4"/>
      <c r="BU2307" s="4"/>
      <c r="BV2307" s="4"/>
      <c r="BW2307" s="4"/>
      <c r="BX2307" s="4"/>
      <c r="BY2307" s="4"/>
      <c r="BZ2307" s="4"/>
      <c r="CA2307" s="4"/>
      <c r="CB2307" s="4"/>
      <c r="CC2307" s="4"/>
      <c r="CD2307" s="4"/>
      <c r="CE2307" s="4"/>
      <c r="CF2307" s="4"/>
      <c r="CG2307" s="4"/>
      <c r="CH2307" s="4"/>
      <c r="CI2307" s="4"/>
      <c r="CJ2307" s="4"/>
      <c r="CK2307" s="4"/>
      <c r="CL2307" s="4"/>
      <c r="CM2307" s="4"/>
    </row>
    <row r="2308" ht="14.25" customHeight="1">
      <c r="A2308" s="1"/>
      <c r="B2308" s="3"/>
      <c r="C2308" s="4"/>
      <c r="D2308" s="4"/>
      <c r="E2308" s="4"/>
      <c r="F2308" s="4"/>
      <c r="G2308" s="4"/>
      <c r="H2308" s="4"/>
      <c r="I2308" s="4"/>
      <c r="J2308" s="4"/>
      <c r="K2308" s="4"/>
      <c r="L2308" s="4"/>
      <c r="M2308" s="4"/>
      <c r="N2308" s="4"/>
      <c r="O2308" s="4"/>
      <c r="P2308" s="4"/>
      <c r="Q2308" s="4"/>
      <c r="R2308" s="4"/>
      <c r="S2308" s="4"/>
      <c r="T2308" s="4"/>
      <c r="U2308" s="4"/>
      <c r="V2308" s="4"/>
      <c r="W2308" s="4"/>
      <c r="X2308" s="4"/>
      <c r="Y2308" s="4"/>
      <c r="Z2308" s="4"/>
      <c r="AA2308" s="4"/>
      <c r="AB2308" s="4"/>
      <c r="AC2308" s="4"/>
      <c r="AD2308" s="20"/>
      <c r="AE2308" s="4"/>
      <c r="AF2308" s="4"/>
      <c r="AG2308" s="4"/>
      <c r="AH2308" s="4"/>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4"/>
      <c r="BH2308" s="4"/>
      <c r="BI2308" s="4"/>
      <c r="BJ2308" s="4"/>
      <c r="BK2308" s="4"/>
      <c r="BL2308" s="4"/>
      <c r="BM2308" s="4"/>
      <c r="BN2308" s="4"/>
      <c r="BO2308" s="4"/>
      <c r="BP2308" s="4"/>
      <c r="BQ2308" s="4"/>
      <c r="BR2308" s="4"/>
      <c r="BS2308" s="4"/>
      <c r="BT2308" s="4"/>
      <c r="BU2308" s="4"/>
      <c r="BV2308" s="4"/>
      <c r="BW2308" s="4"/>
      <c r="BX2308" s="4"/>
      <c r="BY2308" s="4"/>
      <c r="BZ2308" s="4"/>
      <c r="CA2308" s="4"/>
      <c r="CB2308" s="4"/>
      <c r="CC2308" s="4"/>
      <c r="CD2308" s="4"/>
      <c r="CE2308" s="4"/>
      <c r="CF2308" s="4"/>
      <c r="CG2308" s="4"/>
      <c r="CH2308" s="4"/>
      <c r="CI2308" s="4"/>
      <c r="CJ2308" s="4"/>
      <c r="CK2308" s="4"/>
      <c r="CL2308" s="4"/>
      <c r="CM2308" s="4"/>
    </row>
    <row r="2309" ht="14.25" customHeight="1">
      <c r="A2309" s="1"/>
      <c r="B2309" s="3"/>
      <c r="C2309" s="4"/>
      <c r="D2309" s="4"/>
      <c r="E2309" s="4"/>
      <c r="F2309" s="4"/>
      <c r="G2309" s="4"/>
      <c r="H2309" s="4"/>
      <c r="I2309" s="4"/>
      <c r="J2309" s="4"/>
      <c r="K2309" s="4"/>
      <c r="L2309" s="4"/>
      <c r="M2309" s="4"/>
      <c r="N2309" s="4"/>
      <c r="O2309" s="4"/>
      <c r="P2309" s="4"/>
      <c r="Q2309" s="4"/>
      <c r="R2309" s="4"/>
      <c r="S2309" s="4"/>
      <c r="T2309" s="4"/>
      <c r="U2309" s="4"/>
      <c r="V2309" s="4"/>
      <c r="W2309" s="4"/>
      <c r="X2309" s="4"/>
      <c r="Y2309" s="4"/>
      <c r="Z2309" s="4"/>
      <c r="AA2309" s="4"/>
      <c r="AB2309" s="4"/>
      <c r="AC2309" s="4"/>
      <c r="AD2309" s="20"/>
      <c r="AE2309" s="4"/>
      <c r="AF2309" s="4"/>
      <c r="AG2309" s="4"/>
      <c r="AH2309" s="4"/>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4"/>
      <c r="BH2309" s="4"/>
      <c r="BI2309" s="4"/>
      <c r="BJ2309" s="4"/>
      <c r="BK2309" s="4"/>
      <c r="BL2309" s="4"/>
      <c r="BM2309" s="4"/>
      <c r="BN2309" s="4"/>
      <c r="BO2309" s="4"/>
      <c r="BP2309" s="4"/>
      <c r="BQ2309" s="4"/>
      <c r="BR2309" s="4"/>
      <c r="BS2309" s="4"/>
      <c r="BT2309" s="4"/>
      <c r="BU2309" s="4"/>
      <c r="BV2309" s="4"/>
      <c r="BW2309" s="4"/>
      <c r="BX2309" s="4"/>
      <c r="BY2309" s="4"/>
      <c r="BZ2309" s="4"/>
      <c r="CA2309" s="4"/>
      <c r="CB2309" s="4"/>
      <c r="CC2309" s="4"/>
      <c r="CD2309" s="4"/>
      <c r="CE2309" s="4"/>
      <c r="CF2309" s="4"/>
      <c r="CG2309" s="4"/>
      <c r="CH2309" s="4"/>
      <c r="CI2309" s="4"/>
      <c r="CJ2309" s="4"/>
      <c r="CK2309" s="4"/>
      <c r="CL2309" s="4"/>
      <c r="CM2309" s="4"/>
    </row>
    <row r="2310" ht="14.25" customHeight="1">
      <c r="A2310" s="1"/>
      <c r="B2310" s="3"/>
      <c r="C2310" s="4"/>
      <c r="D2310" s="4"/>
      <c r="E2310" s="4"/>
      <c r="F2310" s="4"/>
      <c r="G2310" s="4"/>
      <c r="H2310" s="4"/>
      <c r="I2310" s="4"/>
      <c r="J2310" s="4"/>
      <c r="K2310" s="4"/>
      <c r="L2310" s="4"/>
      <c r="M2310" s="4"/>
      <c r="N2310" s="4"/>
      <c r="O2310" s="4"/>
      <c r="P2310" s="4"/>
      <c r="Q2310" s="4"/>
      <c r="R2310" s="4"/>
      <c r="S2310" s="4"/>
      <c r="T2310" s="4"/>
      <c r="U2310" s="4"/>
      <c r="V2310" s="4"/>
      <c r="W2310" s="4"/>
      <c r="X2310" s="4"/>
      <c r="Y2310" s="4"/>
      <c r="Z2310" s="4"/>
      <c r="AA2310" s="4"/>
      <c r="AB2310" s="4"/>
      <c r="AC2310" s="4"/>
      <c r="AD2310" s="20"/>
      <c r="AE2310" s="4"/>
      <c r="AF2310" s="4"/>
      <c r="AG2310" s="4"/>
      <c r="AH2310" s="4"/>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4"/>
      <c r="BH2310" s="4"/>
      <c r="BI2310" s="4"/>
      <c r="BJ2310" s="4"/>
      <c r="BK2310" s="4"/>
      <c r="BL2310" s="4"/>
      <c r="BM2310" s="4"/>
      <c r="BN2310" s="4"/>
      <c r="BO2310" s="4"/>
      <c r="BP2310" s="4"/>
      <c r="BQ2310" s="4"/>
      <c r="BR2310" s="4"/>
      <c r="BS2310" s="4"/>
      <c r="BT2310" s="4"/>
      <c r="BU2310" s="4"/>
      <c r="BV2310" s="4"/>
      <c r="BW2310" s="4"/>
      <c r="BX2310" s="4"/>
      <c r="BY2310" s="4"/>
      <c r="BZ2310" s="4"/>
      <c r="CA2310" s="4"/>
      <c r="CB2310" s="4"/>
      <c r="CC2310" s="4"/>
      <c r="CD2310" s="4"/>
      <c r="CE2310" s="4"/>
      <c r="CF2310" s="4"/>
      <c r="CG2310" s="4"/>
      <c r="CH2310" s="4"/>
      <c r="CI2310" s="4"/>
      <c r="CJ2310" s="4"/>
      <c r="CK2310" s="4"/>
      <c r="CL2310" s="4"/>
      <c r="CM2310" s="4"/>
    </row>
    <row r="2311" ht="14.25" customHeight="1">
      <c r="A2311" s="1"/>
      <c r="B2311" s="3"/>
      <c r="C2311" s="4"/>
      <c r="D2311" s="4"/>
      <c r="E2311" s="4"/>
      <c r="F2311" s="4"/>
      <c r="G2311" s="4"/>
      <c r="H2311" s="4"/>
      <c r="I2311" s="4"/>
      <c r="J2311" s="4"/>
      <c r="K2311" s="4"/>
      <c r="L2311" s="4"/>
      <c r="M2311" s="4"/>
      <c r="N2311" s="4"/>
      <c r="O2311" s="4"/>
      <c r="P2311" s="4"/>
      <c r="Q2311" s="4"/>
      <c r="R2311" s="4"/>
      <c r="S2311" s="4"/>
      <c r="T2311" s="4"/>
      <c r="U2311" s="4"/>
      <c r="V2311" s="4"/>
      <c r="W2311" s="4"/>
      <c r="X2311" s="4"/>
      <c r="Y2311" s="4"/>
      <c r="Z2311" s="4"/>
      <c r="AA2311" s="4"/>
      <c r="AB2311" s="4"/>
      <c r="AC2311" s="4"/>
      <c r="AD2311" s="20"/>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c r="BI2311" s="4"/>
      <c r="BJ2311" s="4"/>
      <c r="BK2311" s="4"/>
      <c r="BL2311" s="4"/>
      <c r="BM2311" s="4"/>
      <c r="BN2311" s="4"/>
      <c r="BO2311" s="4"/>
      <c r="BP2311" s="4"/>
      <c r="BQ2311" s="4"/>
      <c r="BR2311" s="4"/>
      <c r="BS2311" s="4"/>
      <c r="BT2311" s="4"/>
      <c r="BU2311" s="4"/>
      <c r="BV2311" s="4"/>
      <c r="BW2311" s="4"/>
      <c r="BX2311" s="4"/>
      <c r="BY2311" s="4"/>
      <c r="BZ2311" s="4"/>
      <c r="CA2311" s="4"/>
      <c r="CB2311" s="4"/>
      <c r="CC2311" s="4"/>
      <c r="CD2311" s="4"/>
      <c r="CE2311" s="4"/>
      <c r="CF2311" s="4"/>
      <c r="CG2311" s="4"/>
      <c r="CH2311" s="4"/>
      <c r="CI2311" s="4"/>
      <c r="CJ2311" s="4"/>
      <c r="CK2311" s="4"/>
      <c r="CL2311" s="4"/>
      <c r="CM2311" s="4"/>
    </row>
    <row r="2312" ht="14.25" customHeight="1">
      <c r="A2312" s="1"/>
      <c r="B2312" s="3"/>
      <c r="C2312" s="4"/>
      <c r="D2312" s="4"/>
      <c r="E2312" s="4"/>
      <c r="F2312" s="4"/>
      <c r="G2312" s="4"/>
      <c r="H2312" s="4"/>
      <c r="I2312" s="4"/>
      <c r="J2312" s="4"/>
      <c r="K2312" s="4"/>
      <c r="L2312" s="4"/>
      <c r="M2312" s="4"/>
      <c r="N2312" s="4"/>
      <c r="O2312" s="4"/>
      <c r="P2312" s="4"/>
      <c r="Q2312" s="4"/>
      <c r="R2312" s="4"/>
      <c r="S2312" s="4"/>
      <c r="T2312" s="4"/>
      <c r="U2312" s="4"/>
      <c r="V2312" s="4"/>
      <c r="W2312" s="4"/>
      <c r="X2312" s="4"/>
      <c r="Y2312" s="4"/>
      <c r="Z2312" s="4"/>
      <c r="AA2312" s="4"/>
      <c r="AB2312" s="4"/>
      <c r="AC2312" s="4"/>
      <c r="AD2312" s="20"/>
      <c r="AE2312" s="4"/>
      <c r="AF2312" s="4"/>
      <c r="AG2312" s="4"/>
      <c r="AH2312" s="4"/>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c r="BI2312" s="4"/>
      <c r="BJ2312" s="4"/>
      <c r="BK2312" s="4"/>
      <c r="BL2312" s="4"/>
      <c r="BM2312" s="4"/>
      <c r="BN2312" s="4"/>
      <c r="BO2312" s="4"/>
      <c r="BP2312" s="4"/>
      <c r="BQ2312" s="4"/>
      <c r="BR2312" s="4"/>
      <c r="BS2312" s="4"/>
      <c r="BT2312" s="4"/>
      <c r="BU2312" s="4"/>
      <c r="BV2312" s="4"/>
      <c r="BW2312" s="4"/>
      <c r="BX2312" s="4"/>
      <c r="BY2312" s="4"/>
      <c r="BZ2312" s="4"/>
      <c r="CA2312" s="4"/>
      <c r="CB2312" s="4"/>
      <c r="CC2312" s="4"/>
      <c r="CD2312" s="4"/>
      <c r="CE2312" s="4"/>
      <c r="CF2312" s="4"/>
      <c r="CG2312" s="4"/>
      <c r="CH2312" s="4"/>
      <c r="CI2312" s="4"/>
      <c r="CJ2312" s="4"/>
      <c r="CK2312" s="4"/>
      <c r="CL2312" s="4"/>
      <c r="CM2312" s="4"/>
    </row>
    <row r="2313" ht="14.25" customHeight="1">
      <c r="A2313" s="1"/>
      <c r="B2313" s="3"/>
      <c r="C2313" s="4"/>
      <c r="D2313" s="4"/>
      <c r="E2313" s="4"/>
      <c r="F2313" s="4"/>
      <c r="G2313" s="4"/>
      <c r="H2313" s="4"/>
      <c r="I2313" s="4"/>
      <c r="J2313" s="4"/>
      <c r="K2313" s="4"/>
      <c r="L2313" s="4"/>
      <c r="M2313" s="4"/>
      <c r="N2313" s="4"/>
      <c r="O2313" s="4"/>
      <c r="P2313" s="4"/>
      <c r="Q2313" s="4"/>
      <c r="R2313" s="4"/>
      <c r="S2313" s="4"/>
      <c r="T2313" s="4"/>
      <c r="U2313" s="4"/>
      <c r="V2313" s="4"/>
      <c r="W2313" s="4"/>
      <c r="X2313" s="4"/>
      <c r="Y2313" s="4"/>
      <c r="Z2313" s="4"/>
      <c r="AA2313" s="4"/>
      <c r="AB2313" s="4"/>
      <c r="AC2313" s="4"/>
      <c r="AD2313" s="20"/>
      <c r="AE2313" s="4"/>
      <c r="AF2313" s="4"/>
      <c r="AG2313" s="4"/>
      <c r="AH2313" s="4"/>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c r="BI2313" s="4"/>
      <c r="BJ2313" s="4"/>
      <c r="BK2313" s="4"/>
      <c r="BL2313" s="4"/>
      <c r="BM2313" s="4"/>
      <c r="BN2313" s="4"/>
      <c r="BO2313" s="4"/>
      <c r="BP2313" s="4"/>
      <c r="BQ2313" s="4"/>
      <c r="BR2313" s="4"/>
      <c r="BS2313" s="4"/>
      <c r="BT2313" s="4"/>
      <c r="BU2313" s="4"/>
      <c r="BV2313" s="4"/>
      <c r="BW2313" s="4"/>
      <c r="BX2313" s="4"/>
      <c r="BY2313" s="4"/>
      <c r="BZ2313" s="4"/>
      <c r="CA2313" s="4"/>
      <c r="CB2313" s="4"/>
      <c r="CC2313" s="4"/>
      <c r="CD2313" s="4"/>
      <c r="CE2313" s="4"/>
      <c r="CF2313" s="4"/>
      <c r="CG2313" s="4"/>
      <c r="CH2313" s="4"/>
      <c r="CI2313" s="4"/>
      <c r="CJ2313" s="4"/>
      <c r="CK2313" s="4"/>
      <c r="CL2313" s="4"/>
      <c r="CM2313" s="4"/>
    </row>
    <row r="2314" ht="14.25" customHeight="1">
      <c r="A2314" s="1"/>
      <c r="B2314" s="3"/>
      <c r="C2314" s="4"/>
      <c r="D2314" s="4"/>
      <c r="E2314" s="4"/>
      <c r="F2314" s="4"/>
      <c r="G2314" s="4"/>
      <c r="H2314" s="4"/>
      <c r="I2314" s="4"/>
      <c r="J2314" s="4"/>
      <c r="K2314" s="4"/>
      <c r="L2314" s="4"/>
      <c r="M2314" s="4"/>
      <c r="N2314" s="4"/>
      <c r="O2314" s="4"/>
      <c r="P2314" s="4"/>
      <c r="Q2314" s="4"/>
      <c r="R2314" s="4"/>
      <c r="S2314" s="4"/>
      <c r="T2314" s="4"/>
      <c r="U2314" s="4"/>
      <c r="V2314" s="4"/>
      <c r="W2314" s="4"/>
      <c r="X2314" s="4"/>
      <c r="Y2314" s="4"/>
      <c r="Z2314" s="4"/>
      <c r="AA2314" s="4"/>
      <c r="AB2314" s="4"/>
      <c r="AC2314" s="4"/>
      <c r="AD2314" s="20"/>
      <c r="AE2314" s="4"/>
      <c r="AF2314" s="4"/>
      <c r="AG2314" s="4"/>
      <c r="AH2314" s="4"/>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4"/>
      <c r="BH2314" s="4"/>
      <c r="BI2314" s="4"/>
      <c r="BJ2314" s="4"/>
      <c r="BK2314" s="4"/>
      <c r="BL2314" s="4"/>
      <c r="BM2314" s="4"/>
      <c r="BN2314" s="4"/>
      <c r="BO2314" s="4"/>
      <c r="BP2314" s="4"/>
      <c r="BQ2314" s="4"/>
      <c r="BR2314" s="4"/>
      <c r="BS2314" s="4"/>
      <c r="BT2314" s="4"/>
      <c r="BU2314" s="4"/>
      <c r="BV2314" s="4"/>
      <c r="BW2314" s="4"/>
      <c r="BX2314" s="4"/>
      <c r="BY2314" s="4"/>
      <c r="BZ2314" s="4"/>
      <c r="CA2314" s="4"/>
      <c r="CB2314" s="4"/>
      <c r="CC2314" s="4"/>
      <c r="CD2314" s="4"/>
      <c r="CE2314" s="4"/>
      <c r="CF2314" s="4"/>
      <c r="CG2314" s="4"/>
      <c r="CH2314" s="4"/>
      <c r="CI2314" s="4"/>
      <c r="CJ2314" s="4"/>
      <c r="CK2314" s="4"/>
      <c r="CL2314" s="4"/>
      <c r="CM2314" s="4"/>
    </row>
    <row r="2315" ht="14.25" customHeight="1">
      <c r="A2315" s="1"/>
      <c r="B2315" s="3"/>
      <c r="C2315" s="4"/>
      <c r="D2315" s="4"/>
      <c r="E2315" s="4"/>
      <c r="F2315" s="4"/>
      <c r="G2315" s="4"/>
      <c r="H2315" s="4"/>
      <c r="I2315" s="4"/>
      <c r="J2315" s="4"/>
      <c r="K2315" s="4"/>
      <c r="L2315" s="4"/>
      <c r="M2315" s="4"/>
      <c r="N2315" s="4"/>
      <c r="O2315" s="4"/>
      <c r="P2315" s="4"/>
      <c r="Q2315" s="4"/>
      <c r="R2315" s="4"/>
      <c r="S2315" s="4"/>
      <c r="T2315" s="4"/>
      <c r="U2315" s="4"/>
      <c r="V2315" s="4"/>
      <c r="W2315" s="4"/>
      <c r="X2315" s="4"/>
      <c r="Y2315" s="4"/>
      <c r="Z2315" s="4"/>
      <c r="AA2315" s="4"/>
      <c r="AB2315" s="4"/>
      <c r="AC2315" s="4"/>
      <c r="AD2315" s="20"/>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c r="BI2315" s="4"/>
      <c r="BJ2315" s="4"/>
      <c r="BK2315" s="4"/>
      <c r="BL2315" s="4"/>
      <c r="BM2315" s="4"/>
      <c r="BN2315" s="4"/>
      <c r="BO2315" s="4"/>
      <c r="BP2315" s="4"/>
      <c r="BQ2315" s="4"/>
      <c r="BR2315" s="4"/>
      <c r="BS2315" s="4"/>
      <c r="BT2315" s="4"/>
      <c r="BU2315" s="4"/>
      <c r="BV2315" s="4"/>
      <c r="BW2315" s="4"/>
      <c r="BX2315" s="4"/>
      <c r="BY2315" s="4"/>
      <c r="BZ2315" s="4"/>
      <c r="CA2315" s="4"/>
      <c r="CB2315" s="4"/>
      <c r="CC2315" s="4"/>
      <c r="CD2315" s="4"/>
      <c r="CE2315" s="4"/>
      <c r="CF2315" s="4"/>
      <c r="CG2315" s="4"/>
      <c r="CH2315" s="4"/>
      <c r="CI2315" s="4"/>
      <c r="CJ2315" s="4"/>
      <c r="CK2315" s="4"/>
      <c r="CL2315" s="4"/>
      <c r="CM2315" s="4"/>
    </row>
    <row r="2316" ht="14.25" customHeight="1">
      <c r="A2316" s="1"/>
      <c r="B2316" s="3"/>
      <c r="C2316" s="4"/>
      <c r="D2316" s="4"/>
      <c r="E2316" s="4"/>
      <c r="F2316" s="4"/>
      <c r="G2316" s="4"/>
      <c r="H2316" s="4"/>
      <c r="I2316" s="4"/>
      <c r="J2316" s="4"/>
      <c r="K2316" s="4"/>
      <c r="L2316" s="4"/>
      <c r="M2316" s="4"/>
      <c r="N2316" s="4"/>
      <c r="O2316" s="4"/>
      <c r="P2316" s="4"/>
      <c r="Q2316" s="4"/>
      <c r="R2316" s="4"/>
      <c r="S2316" s="4"/>
      <c r="T2316" s="4"/>
      <c r="U2316" s="4"/>
      <c r="V2316" s="4"/>
      <c r="W2316" s="4"/>
      <c r="X2316" s="4"/>
      <c r="Y2316" s="4"/>
      <c r="Z2316" s="4"/>
      <c r="AA2316" s="4"/>
      <c r="AB2316" s="4"/>
      <c r="AC2316" s="4"/>
      <c r="AD2316" s="20"/>
      <c r="AE2316" s="4"/>
      <c r="AF2316" s="4"/>
      <c r="AG2316" s="4"/>
      <c r="AH2316" s="4"/>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c r="BI2316" s="4"/>
      <c r="BJ2316" s="4"/>
      <c r="BK2316" s="4"/>
      <c r="BL2316" s="4"/>
      <c r="BM2316" s="4"/>
      <c r="BN2316" s="4"/>
      <c r="BO2316" s="4"/>
      <c r="BP2316" s="4"/>
      <c r="BQ2316" s="4"/>
      <c r="BR2316" s="4"/>
      <c r="BS2316" s="4"/>
      <c r="BT2316" s="4"/>
      <c r="BU2316" s="4"/>
      <c r="BV2316" s="4"/>
      <c r="BW2316" s="4"/>
      <c r="BX2316" s="4"/>
      <c r="BY2316" s="4"/>
      <c r="BZ2316" s="4"/>
      <c r="CA2316" s="4"/>
      <c r="CB2316" s="4"/>
      <c r="CC2316" s="4"/>
      <c r="CD2316" s="4"/>
      <c r="CE2316" s="4"/>
      <c r="CF2316" s="4"/>
      <c r="CG2316" s="4"/>
      <c r="CH2316" s="4"/>
      <c r="CI2316" s="4"/>
      <c r="CJ2316" s="4"/>
      <c r="CK2316" s="4"/>
      <c r="CL2316" s="4"/>
      <c r="CM2316" s="4"/>
    </row>
    <row r="2317" ht="14.25" customHeight="1">
      <c r="A2317" s="1"/>
      <c r="B2317" s="3"/>
      <c r="C2317" s="4"/>
      <c r="D2317" s="4"/>
      <c r="E2317" s="4"/>
      <c r="F2317" s="4"/>
      <c r="G2317" s="4"/>
      <c r="H2317" s="4"/>
      <c r="I2317" s="4"/>
      <c r="J2317" s="4"/>
      <c r="K2317" s="4"/>
      <c r="L2317" s="4"/>
      <c r="M2317" s="4"/>
      <c r="N2317" s="4"/>
      <c r="O2317" s="4"/>
      <c r="P2317" s="4"/>
      <c r="Q2317" s="4"/>
      <c r="R2317" s="4"/>
      <c r="S2317" s="4"/>
      <c r="T2317" s="4"/>
      <c r="U2317" s="4"/>
      <c r="V2317" s="4"/>
      <c r="W2317" s="4"/>
      <c r="X2317" s="4"/>
      <c r="Y2317" s="4"/>
      <c r="Z2317" s="4"/>
      <c r="AA2317" s="4"/>
      <c r="AB2317" s="4"/>
      <c r="AC2317" s="4"/>
      <c r="AD2317" s="20"/>
      <c r="AE2317" s="4"/>
      <c r="AF2317" s="4"/>
      <c r="AG2317" s="4"/>
      <c r="AH2317" s="4"/>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4"/>
      <c r="BH2317" s="4"/>
      <c r="BI2317" s="4"/>
      <c r="BJ2317" s="4"/>
      <c r="BK2317" s="4"/>
      <c r="BL2317" s="4"/>
      <c r="BM2317" s="4"/>
      <c r="BN2317" s="4"/>
      <c r="BO2317" s="4"/>
      <c r="BP2317" s="4"/>
      <c r="BQ2317" s="4"/>
      <c r="BR2317" s="4"/>
      <c r="BS2317" s="4"/>
      <c r="BT2317" s="4"/>
      <c r="BU2317" s="4"/>
      <c r="BV2317" s="4"/>
      <c r="BW2317" s="4"/>
      <c r="BX2317" s="4"/>
      <c r="BY2317" s="4"/>
      <c r="BZ2317" s="4"/>
      <c r="CA2317" s="4"/>
      <c r="CB2317" s="4"/>
      <c r="CC2317" s="4"/>
      <c r="CD2317" s="4"/>
      <c r="CE2317" s="4"/>
      <c r="CF2317" s="4"/>
      <c r="CG2317" s="4"/>
      <c r="CH2317" s="4"/>
      <c r="CI2317" s="4"/>
      <c r="CJ2317" s="4"/>
      <c r="CK2317" s="4"/>
      <c r="CL2317" s="4"/>
      <c r="CM2317" s="4"/>
    </row>
    <row r="2318" ht="14.25" customHeight="1">
      <c r="A2318" s="1"/>
      <c r="B2318" s="3"/>
      <c r="C2318" s="4"/>
      <c r="D2318" s="4"/>
      <c r="E2318" s="4"/>
      <c r="F2318" s="4"/>
      <c r="G2318" s="4"/>
      <c r="H2318" s="4"/>
      <c r="I2318" s="4"/>
      <c r="J2318" s="4"/>
      <c r="K2318" s="4"/>
      <c r="L2318" s="4"/>
      <c r="M2318" s="4"/>
      <c r="N2318" s="4"/>
      <c r="O2318" s="4"/>
      <c r="P2318" s="4"/>
      <c r="Q2318" s="4"/>
      <c r="R2318" s="4"/>
      <c r="S2318" s="4"/>
      <c r="T2318" s="4"/>
      <c r="U2318" s="4"/>
      <c r="V2318" s="4"/>
      <c r="W2318" s="4"/>
      <c r="X2318" s="4"/>
      <c r="Y2318" s="4"/>
      <c r="Z2318" s="4"/>
      <c r="AA2318" s="4"/>
      <c r="AB2318" s="4"/>
      <c r="AC2318" s="4"/>
      <c r="AD2318" s="20"/>
      <c r="AE2318" s="4"/>
      <c r="AF2318" s="4"/>
      <c r="AG2318" s="4"/>
      <c r="AH2318" s="4"/>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c r="BI2318" s="4"/>
      <c r="BJ2318" s="4"/>
      <c r="BK2318" s="4"/>
      <c r="BL2318" s="4"/>
      <c r="BM2318" s="4"/>
      <c r="BN2318" s="4"/>
      <c r="BO2318" s="4"/>
      <c r="BP2318" s="4"/>
      <c r="BQ2318" s="4"/>
      <c r="BR2318" s="4"/>
      <c r="BS2318" s="4"/>
      <c r="BT2318" s="4"/>
      <c r="BU2318" s="4"/>
      <c r="BV2318" s="4"/>
      <c r="BW2318" s="4"/>
      <c r="BX2318" s="4"/>
      <c r="BY2318" s="4"/>
      <c r="BZ2318" s="4"/>
      <c r="CA2318" s="4"/>
      <c r="CB2318" s="4"/>
      <c r="CC2318" s="4"/>
      <c r="CD2318" s="4"/>
      <c r="CE2318" s="4"/>
      <c r="CF2318" s="4"/>
      <c r="CG2318" s="4"/>
      <c r="CH2318" s="4"/>
      <c r="CI2318" s="4"/>
      <c r="CJ2318" s="4"/>
      <c r="CK2318" s="4"/>
      <c r="CL2318" s="4"/>
      <c r="CM2318" s="4"/>
    </row>
    <row r="2319" ht="14.25" customHeight="1">
      <c r="A2319" s="1"/>
      <c r="B2319" s="3"/>
      <c r="C2319" s="4"/>
      <c r="D2319" s="4"/>
      <c r="E2319" s="4"/>
      <c r="F2319" s="4"/>
      <c r="G2319" s="4"/>
      <c r="H2319" s="4"/>
      <c r="I2319" s="4"/>
      <c r="J2319" s="4"/>
      <c r="K2319" s="4"/>
      <c r="L2319" s="4"/>
      <c r="M2319" s="4"/>
      <c r="N2319" s="4"/>
      <c r="O2319" s="4"/>
      <c r="P2319" s="4"/>
      <c r="Q2319" s="4"/>
      <c r="R2319" s="4"/>
      <c r="S2319" s="4"/>
      <c r="T2319" s="4"/>
      <c r="U2319" s="4"/>
      <c r="V2319" s="4"/>
      <c r="W2319" s="4"/>
      <c r="X2319" s="4"/>
      <c r="Y2319" s="4"/>
      <c r="Z2319" s="4"/>
      <c r="AA2319" s="4"/>
      <c r="AB2319" s="4"/>
      <c r="AC2319" s="4"/>
      <c r="AD2319" s="20"/>
      <c r="AE2319" s="4"/>
      <c r="AF2319" s="4"/>
      <c r="AG2319" s="4"/>
      <c r="AH2319" s="4"/>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4"/>
      <c r="BH2319" s="4"/>
      <c r="BI2319" s="4"/>
      <c r="BJ2319" s="4"/>
      <c r="BK2319" s="4"/>
      <c r="BL2319" s="4"/>
      <c r="BM2319" s="4"/>
      <c r="BN2319" s="4"/>
      <c r="BO2319" s="4"/>
      <c r="BP2319" s="4"/>
      <c r="BQ2319" s="4"/>
      <c r="BR2319" s="4"/>
      <c r="BS2319" s="4"/>
      <c r="BT2319" s="4"/>
      <c r="BU2319" s="4"/>
      <c r="BV2319" s="4"/>
      <c r="BW2319" s="4"/>
      <c r="BX2319" s="4"/>
      <c r="BY2319" s="4"/>
      <c r="BZ2319" s="4"/>
      <c r="CA2319" s="4"/>
      <c r="CB2319" s="4"/>
      <c r="CC2319" s="4"/>
      <c r="CD2319" s="4"/>
      <c r="CE2319" s="4"/>
      <c r="CF2319" s="4"/>
      <c r="CG2319" s="4"/>
      <c r="CH2319" s="4"/>
      <c r="CI2319" s="4"/>
      <c r="CJ2319" s="4"/>
      <c r="CK2319" s="4"/>
      <c r="CL2319" s="4"/>
      <c r="CM2319" s="4"/>
    </row>
    <row r="2320" ht="14.25" customHeight="1">
      <c r="A2320" s="1"/>
      <c r="B2320" s="3"/>
      <c r="C2320" s="4"/>
      <c r="D2320" s="4"/>
      <c r="E2320" s="4"/>
      <c r="F2320" s="4"/>
      <c r="G2320" s="4"/>
      <c r="H2320" s="4"/>
      <c r="I2320" s="4"/>
      <c r="J2320" s="4"/>
      <c r="K2320" s="4"/>
      <c r="L2320" s="4"/>
      <c r="M2320" s="4"/>
      <c r="N2320" s="4"/>
      <c r="O2320" s="4"/>
      <c r="P2320" s="4"/>
      <c r="Q2320" s="4"/>
      <c r="R2320" s="4"/>
      <c r="S2320" s="4"/>
      <c r="T2320" s="4"/>
      <c r="U2320" s="4"/>
      <c r="V2320" s="4"/>
      <c r="W2320" s="4"/>
      <c r="X2320" s="4"/>
      <c r="Y2320" s="4"/>
      <c r="Z2320" s="4"/>
      <c r="AA2320" s="4"/>
      <c r="AB2320" s="4"/>
      <c r="AC2320" s="4"/>
      <c r="AD2320" s="20"/>
      <c r="AE2320" s="4"/>
      <c r="AF2320" s="4"/>
      <c r="AG2320" s="4"/>
      <c r="AH2320" s="4"/>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c r="BI2320" s="4"/>
      <c r="BJ2320" s="4"/>
      <c r="BK2320" s="4"/>
      <c r="BL2320" s="4"/>
      <c r="BM2320" s="4"/>
      <c r="BN2320" s="4"/>
      <c r="BO2320" s="4"/>
      <c r="BP2320" s="4"/>
      <c r="BQ2320" s="4"/>
      <c r="BR2320" s="4"/>
      <c r="BS2320" s="4"/>
      <c r="BT2320" s="4"/>
      <c r="BU2320" s="4"/>
      <c r="BV2320" s="4"/>
      <c r="BW2320" s="4"/>
      <c r="BX2320" s="4"/>
      <c r="BY2320" s="4"/>
      <c r="BZ2320" s="4"/>
      <c r="CA2320" s="4"/>
      <c r="CB2320" s="4"/>
      <c r="CC2320" s="4"/>
      <c r="CD2320" s="4"/>
      <c r="CE2320" s="4"/>
      <c r="CF2320" s="4"/>
      <c r="CG2320" s="4"/>
      <c r="CH2320" s="4"/>
      <c r="CI2320" s="4"/>
      <c r="CJ2320" s="4"/>
      <c r="CK2320" s="4"/>
      <c r="CL2320" s="4"/>
      <c r="CM2320" s="4"/>
    </row>
    <row r="2321" ht="14.25" customHeight="1">
      <c r="A2321" s="1"/>
      <c r="B2321" s="3"/>
      <c r="C2321" s="4"/>
      <c r="D2321" s="4"/>
      <c r="E2321" s="4"/>
      <c r="F2321" s="4"/>
      <c r="G2321" s="4"/>
      <c r="H2321" s="4"/>
      <c r="I2321" s="4"/>
      <c r="J2321" s="4"/>
      <c r="K2321" s="4"/>
      <c r="L2321" s="4"/>
      <c r="M2321" s="4"/>
      <c r="N2321" s="4"/>
      <c r="O2321" s="4"/>
      <c r="P2321" s="4"/>
      <c r="Q2321" s="4"/>
      <c r="R2321" s="4"/>
      <c r="S2321" s="4"/>
      <c r="T2321" s="4"/>
      <c r="U2321" s="4"/>
      <c r="V2321" s="4"/>
      <c r="W2321" s="4"/>
      <c r="X2321" s="4"/>
      <c r="Y2321" s="4"/>
      <c r="Z2321" s="4"/>
      <c r="AA2321" s="4"/>
      <c r="AB2321" s="4"/>
      <c r="AC2321" s="4"/>
      <c r="AD2321" s="20"/>
      <c r="AE2321" s="4"/>
      <c r="AF2321" s="4"/>
      <c r="AG2321" s="4"/>
      <c r="AH2321" s="4"/>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c r="BI2321" s="4"/>
      <c r="BJ2321" s="4"/>
      <c r="BK2321" s="4"/>
      <c r="BL2321" s="4"/>
      <c r="BM2321" s="4"/>
      <c r="BN2321" s="4"/>
      <c r="BO2321" s="4"/>
      <c r="BP2321" s="4"/>
      <c r="BQ2321" s="4"/>
      <c r="BR2321" s="4"/>
      <c r="BS2321" s="4"/>
      <c r="BT2321" s="4"/>
      <c r="BU2321" s="4"/>
      <c r="BV2321" s="4"/>
      <c r="BW2321" s="4"/>
      <c r="BX2321" s="4"/>
      <c r="BY2321" s="4"/>
      <c r="BZ2321" s="4"/>
      <c r="CA2321" s="4"/>
      <c r="CB2321" s="4"/>
      <c r="CC2321" s="4"/>
      <c r="CD2321" s="4"/>
      <c r="CE2321" s="4"/>
      <c r="CF2321" s="4"/>
      <c r="CG2321" s="4"/>
      <c r="CH2321" s="4"/>
      <c r="CI2321" s="4"/>
      <c r="CJ2321" s="4"/>
      <c r="CK2321" s="4"/>
      <c r="CL2321" s="4"/>
      <c r="CM2321" s="4"/>
    </row>
    <row r="2322" ht="14.25" customHeight="1">
      <c r="A2322" s="1"/>
      <c r="B2322" s="3"/>
      <c r="C2322" s="4"/>
      <c r="D2322" s="4"/>
      <c r="E2322" s="4"/>
      <c r="F2322" s="4"/>
      <c r="G2322" s="4"/>
      <c r="H2322" s="4"/>
      <c r="I2322" s="4"/>
      <c r="J2322" s="4"/>
      <c r="K2322" s="4"/>
      <c r="L2322" s="4"/>
      <c r="M2322" s="4"/>
      <c r="N2322" s="4"/>
      <c r="O2322" s="4"/>
      <c r="P2322" s="4"/>
      <c r="Q2322" s="4"/>
      <c r="R2322" s="4"/>
      <c r="S2322" s="4"/>
      <c r="T2322" s="4"/>
      <c r="U2322" s="4"/>
      <c r="V2322" s="4"/>
      <c r="W2322" s="4"/>
      <c r="X2322" s="4"/>
      <c r="Y2322" s="4"/>
      <c r="Z2322" s="4"/>
      <c r="AA2322" s="4"/>
      <c r="AB2322" s="4"/>
      <c r="AC2322" s="4"/>
      <c r="AD2322" s="20"/>
      <c r="AE2322" s="4"/>
      <c r="AF2322" s="4"/>
      <c r="AG2322" s="4"/>
      <c r="AH2322" s="4"/>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c r="BI2322" s="4"/>
      <c r="BJ2322" s="4"/>
      <c r="BK2322" s="4"/>
      <c r="BL2322" s="4"/>
      <c r="BM2322" s="4"/>
      <c r="BN2322" s="4"/>
      <c r="BO2322" s="4"/>
      <c r="BP2322" s="4"/>
      <c r="BQ2322" s="4"/>
      <c r="BR2322" s="4"/>
      <c r="BS2322" s="4"/>
      <c r="BT2322" s="4"/>
      <c r="BU2322" s="4"/>
      <c r="BV2322" s="4"/>
      <c r="BW2322" s="4"/>
      <c r="BX2322" s="4"/>
      <c r="BY2322" s="4"/>
      <c r="BZ2322" s="4"/>
      <c r="CA2322" s="4"/>
      <c r="CB2322" s="4"/>
      <c r="CC2322" s="4"/>
      <c r="CD2322" s="4"/>
      <c r="CE2322" s="4"/>
      <c r="CF2322" s="4"/>
      <c r="CG2322" s="4"/>
      <c r="CH2322" s="4"/>
      <c r="CI2322" s="4"/>
      <c r="CJ2322" s="4"/>
      <c r="CK2322" s="4"/>
      <c r="CL2322" s="4"/>
      <c r="CM2322" s="4"/>
    </row>
    <row r="2323" ht="14.25" customHeight="1">
      <c r="A2323" s="1"/>
      <c r="B2323" s="3"/>
      <c r="C2323" s="4"/>
      <c r="D2323" s="4"/>
      <c r="E2323" s="4"/>
      <c r="F2323" s="4"/>
      <c r="G2323" s="4"/>
      <c r="H2323" s="4"/>
      <c r="I2323" s="4"/>
      <c r="J2323" s="4"/>
      <c r="K2323" s="4"/>
      <c r="L2323" s="4"/>
      <c r="M2323" s="4"/>
      <c r="N2323" s="4"/>
      <c r="O2323" s="4"/>
      <c r="P2323" s="4"/>
      <c r="Q2323" s="4"/>
      <c r="R2323" s="4"/>
      <c r="S2323" s="4"/>
      <c r="T2323" s="4"/>
      <c r="U2323" s="4"/>
      <c r="V2323" s="4"/>
      <c r="W2323" s="4"/>
      <c r="X2323" s="4"/>
      <c r="Y2323" s="4"/>
      <c r="Z2323" s="4"/>
      <c r="AA2323" s="4"/>
      <c r="AB2323" s="4"/>
      <c r="AC2323" s="4"/>
      <c r="AD2323" s="20"/>
      <c r="AE2323" s="4"/>
      <c r="AF2323" s="4"/>
      <c r="AG2323" s="4"/>
      <c r="AH2323" s="4"/>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c r="BI2323" s="4"/>
      <c r="BJ2323" s="4"/>
      <c r="BK2323" s="4"/>
      <c r="BL2323" s="4"/>
      <c r="BM2323" s="4"/>
      <c r="BN2323" s="4"/>
      <c r="BO2323" s="4"/>
      <c r="BP2323" s="4"/>
      <c r="BQ2323" s="4"/>
      <c r="BR2323" s="4"/>
      <c r="BS2323" s="4"/>
      <c r="BT2323" s="4"/>
      <c r="BU2323" s="4"/>
      <c r="BV2323" s="4"/>
      <c r="BW2323" s="4"/>
      <c r="BX2323" s="4"/>
      <c r="BY2323" s="4"/>
      <c r="BZ2323" s="4"/>
      <c r="CA2323" s="4"/>
      <c r="CB2323" s="4"/>
      <c r="CC2323" s="4"/>
      <c r="CD2323" s="4"/>
      <c r="CE2323" s="4"/>
      <c r="CF2323" s="4"/>
      <c r="CG2323" s="4"/>
      <c r="CH2323" s="4"/>
      <c r="CI2323" s="4"/>
      <c r="CJ2323" s="4"/>
      <c r="CK2323" s="4"/>
      <c r="CL2323" s="4"/>
      <c r="CM2323" s="4"/>
    </row>
    <row r="2324" ht="14.25" customHeight="1">
      <c r="A2324" s="1"/>
      <c r="B2324" s="3"/>
      <c r="C2324" s="4"/>
      <c r="D2324" s="4"/>
      <c r="E2324" s="4"/>
      <c r="F2324" s="4"/>
      <c r="G2324" s="4"/>
      <c r="H2324" s="4"/>
      <c r="I2324" s="4"/>
      <c r="J2324" s="4"/>
      <c r="K2324" s="4"/>
      <c r="L2324" s="4"/>
      <c r="M2324" s="4"/>
      <c r="N2324" s="4"/>
      <c r="O2324" s="4"/>
      <c r="P2324" s="4"/>
      <c r="Q2324" s="4"/>
      <c r="R2324" s="4"/>
      <c r="S2324" s="4"/>
      <c r="T2324" s="4"/>
      <c r="U2324" s="4"/>
      <c r="V2324" s="4"/>
      <c r="W2324" s="4"/>
      <c r="X2324" s="4"/>
      <c r="Y2324" s="4"/>
      <c r="Z2324" s="4"/>
      <c r="AA2324" s="4"/>
      <c r="AB2324" s="4"/>
      <c r="AC2324" s="4"/>
      <c r="AD2324" s="20"/>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c r="BI2324" s="4"/>
      <c r="BJ2324" s="4"/>
      <c r="BK2324" s="4"/>
      <c r="BL2324" s="4"/>
      <c r="BM2324" s="4"/>
      <c r="BN2324" s="4"/>
      <c r="BO2324" s="4"/>
      <c r="BP2324" s="4"/>
      <c r="BQ2324" s="4"/>
      <c r="BR2324" s="4"/>
      <c r="BS2324" s="4"/>
      <c r="BT2324" s="4"/>
      <c r="BU2324" s="4"/>
      <c r="BV2324" s="4"/>
      <c r="BW2324" s="4"/>
      <c r="BX2324" s="4"/>
      <c r="BY2324" s="4"/>
      <c r="BZ2324" s="4"/>
      <c r="CA2324" s="4"/>
      <c r="CB2324" s="4"/>
      <c r="CC2324" s="4"/>
      <c r="CD2324" s="4"/>
      <c r="CE2324" s="4"/>
      <c r="CF2324" s="4"/>
      <c r="CG2324" s="4"/>
      <c r="CH2324" s="4"/>
      <c r="CI2324" s="4"/>
      <c r="CJ2324" s="4"/>
      <c r="CK2324" s="4"/>
      <c r="CL2324" s="4"/>
      <c r="CM2324" s="4"/>
    </row>
    <row r="2325" ht="14.25" customHeight="1">
      <c r="A2325" s="1"/>
      <c r="B2325" s="3"/>
      <c r="C2325" s="4"/>
      <c r="D2325" s="4"/>
      <c r="E2325" s="4"/>
      <c r="F2325" s="4"/>
      <c r="G2325" s="4"/>
      <c r="H2325" s="4"/>
      <c r="I2325" s="4"/>
      <c r="J2325" s="4"/>
      <c r="K2325" s="4"/>
      <c r="L2325" s="4"/>
      <c r="M2325" s="4"/>
      <c r="N2325" s="4"/>
      <c r="O2325" s="4"/>
      <c r="P2325" s="4"/>
      <c r="Q2325" s="4"/>
      <c r="R2325" s="4"/>
      <c r="S2325" s="4"/>
      <c r="T2325" s="4"/>
      <c r="U2325" s="4"/>
      <c r="V2325" s="4"/>
      <c r="W2325" s="4"/>
      <c r="X2325" s="4"/>
      <c r="Y2325" s="4"/>
      <c r="Z2325" s="4"/>
      <c r="AA2325" s="4"/>
      <c r="AB2325" s="4"/>
      <c r="AC2325" s="4"/>
      <c r="AD2325" s="20"/>
      <c r="AE2325" s="4"/>
      <c r="AF2325" s="4"/>
      <c r="AG2325" s="4"/>
      <c r="AH2325" s="4"/>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c r="BI2325" s="4"/>
      <c r="BJ2325" s="4"/>
      <c r="BK2325" s="4"/>
      <c r="BL2325" s="4"/>
      <c r="BM2325" s="4"/>
      <c r="BN2325" s="4"/>
      <c r="BO2325" s="4"/>
      <c r="BP2325" s="4"/>
      <c r="BQ2325" s="4"/>
      <c r="BR2325" s="4"/>
      <c r="BS2325" s="4"/>
      <c r="BT2325" s="4"/>
      <c r="BU2325" s="4"/>
      <c r="BV2325" s="4"/>
      <c r="BW2325" s="4"/>
      <c r="BX2325" s="4"/>
      <c r="BY2325" s="4"/>
      <c r="BZ2325" s="4"/>
      <c r="CA2325" s="4"/>
      <c r="CB2325" s="4"/>
      <c r="CC2325" s="4"/>
      <c r="CD2325" s="4"/>
      <c r="CE2325" s="4"/>
      <c r="CF2325" s="4"/>
      <c r="CG2325" s="4"/>
      <c r="CH2325" s="4"/>
      <c r="CI2325" s="4"/>
      <c r="CJ2325" s="4"/>
      <c r="CK2325" s="4"/>
      <c r="CL2325" s="4"/>
      <c r="CM2325" s="4"/>
    </row>
    <row r="2326" ht="14.25" customHeight="1">
      <c r="A2326" s="1"/>
      <c r="B2326" s="3"/>
      <c r="C2326" s="4"/>
      <c r="D2326" s="4"/>
      <c r="E2326" s="4"/>
      <c r="F2326" s="4"/>
      <c r="G2326" s="4"/>
      <c r="H2326" s="4"/>
      <c r="I2326" s="4"/>
      <c r="J2326" s="4"/>
      <c r="K2326" s="4"/>
      <c r="L2326" s="4"/>
      <c r="M2326" s="4"/>
      <c r="N2326" s="4"/>
      <c r="O2326" s="4"/>
      <c r="P2326" s="4"/>
      <c r="Q2326" s="4"/>
      <c r="R2326" s="4"/>
      <c r="S2326" s="4"/>
      <c r="T2326" s="4"/>
      <c r="U2326" s="4"/>
      <c r="V2326" s="4"/>
      <c r="W2326" s="4"/>
      <c r="X2326" s="4"/>
      <c r="Y2326" s="4"/>
      <c r="Z2326" s="4"/>
      <c r="AA2326" s="4"/>
      <c r="AB2326" s="4"/>
      <c r="AC2326" s="4"/>
      <c r="AD2326" s="20"/>
      <c r="AE2326" s="4"/>
      <c r="AF2326" s="4"/>
      <c r="AG2326" s="4"/>
      <c r="AH2326" s="4"/>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4"/>
      <c r="BH2326" s="4"/>
      <c r="BI2326" s="4"/>
      <c r="BJ2326" s="4"/>
      <c r="BK2326" s="4"/>
      <c r="BL2326" s="4"/>
      <c r="BM2326" s="4"/>
      <c r="BN2326" s="4"/>
      <c r="BO2326" s="4"/>
      <c r="BP2326" s="4"/>
      <c r="BQ2326" s="4"/>
      <c r="BR2326" s="4"/>
      <c r="BS2326" s="4"/>
      <c r="BT2326" s="4"/>
      <c r="BU2326" s="4"/>
      <c r="BV2326" s="4"/>
      <c r="BW2326" s="4"/>
      <c r="BX2326" s="4"/>
      <c r="BY2326" s="4"/>
      <c r="BZ2326" s="4"/>
      <c r="CA2326" s="4"/>
      <c r="CB2326" s="4"/>
      <c r="CC2326" s="4"/>
      <c r="CD2326" s="4"/>
      <c r="CE2326" s="4"/>
      <c r="CF2326" s="4"/>
      <c r="CG2326" s="4"/>
      <c r="CH2326" s="4"/>
      <c r="CI2326" s="4"/>
      <c r="CJ2326" s="4"/>
      <c r="CK2326" s="4"/>
      <c r="CL2326" s="4"/>
      <c r="CM2326" s="4"/>
    </row>
    <row r="2327" ht="14.25" customHeight="1">
      <c r="A2327" s="1"/>
      <c r="B2327" s="3"/>
      <c r="C2327" s="4"/>
      <c r="D2327" s="4"/>
      <c r="E2327" s="4"/>
      <c r="F2327" s="4"/>
      <c r="G2327" s="4"/>
      <c r="H2327" s="4"/>
      <c r="I2327" s="4"/>
      <c r="J2327" s="4"/>
      <c r="K2327" s="4"/>
      <c r="L2327" s="4"/>
      <c r="M2327" s="4"/>
      <c r="N2327" s="4"/>
      <c r="O2327" s="4"/>
      <c r="P2327" s="4"/>
      <c r="Q2327" s="4"/>
      <c r="R2327" s="4"/>
      <c r="S2327" s="4"/>
      <c r="T2327" s="4"/>
      <c r="U2327" s="4"/>
      <c r="V2327" s="4"/>
      <c r="W2327" s="4"/>
      <c r="X2327" s="4"/>
      <c r="Y2327" s="4"/>
      <c r="Z2327" s="4"/>
      <c r="AA2327" s="4"/>
      <c r="AB2327" s="4"/>
      <c r="AC2327" s="4"/>
      <c r="AD2327" s="20"/>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c r="BI2327" s="4"/>
      <c r="BJ2327" s="4"/>
      <c r="BK2327" s="4"/>
      <c r="BL2327" s="4"/>
      <c r="BM2327" s="4"/>
      <c r="BN2327" s="4"/>
      <c r="BO2327" s="4"/>
      <c r="BP2327" s="4"/>
      <c r="BQ2327" s="4"/>
      <c r="BR2327" s="4"/>
      <c r="BS2327" s="4"/>
      <c r="BT2327" s="4"/>
      <c r="BU2327" s="4"/>
      <c r="BV2327" s="4"/>
      <c r="BW2327" s="4"/>
      <c r="BX2327" s="4"/>
      <c r="BY2327" s="4"/>
      <c r="BZ2327" s="4"/>
      <c r="CA2327" s="4"/>
      <c r="CB2327" s="4"/>
      <c r="CC2327" s="4"/>
      <c r="CD2327" s="4"/>
      <c r="CE2327" s="4"/>
      <c r="CF2327" s="4"/>
      <c r="CG2327" s="4"/>
      <c r="CH2327" s="4"/>
      <c r="CI2327" s="4"/>
      <c r="CJ2327" s="4"/>
      <c r="CK2327" s="4"/>
      <c r="CL2327" s="4"/>
      <c r="CM2327" s="4"/>
    </row>
    <row r="2328" ht="14.25" customHeight="1">
      <c r="A2328" s="1"/>
      <c r="B2328" s="3"/>
      <c r="C2328" s="4"/>
      <c r="D2328" s="4"/>
      <c r="E2328" s="4"/>
      <c r="F2328" s="4"/>
      <c r="G2328" s="4"/>
      <c r="H2328" s="4"/>
      <c r="I2328" s="4"/>
      <c r="J2328" s="4"/>
      <c r="K2328" s="4"/>
      <c r="L2328" s="4"/>
      <c r="M2328" s="4"/>
      <c r="N2328" s="4"/>
      <c r="O2328" s="4"/>
      <c r="P2328" s="4"/>
      <c r="Q2328" s="4"/>
      <c r="R2328" s="4"/>
      <c r="S2328" s="4"/>
      <c r="T2328" s="4"/>
      <c r="U2328" s="4"/>
      <c r="V2328" s="4"/>
      <c r="W2328" s="4"/>
      <c r="X2328" s="4"/>
      <c r="Y2328" s="4"/>
      <c r="Z2328" s="4"/>
      <c r="AA2328" s="4"/>
      <c r="AB2328" s="4"/>
      <c r="AC2328" s="4"/>
      <c r="AD2328" s="20"/>
      <c r="AE2328" s="4"/>
      <c r="AF2328" s="4"/>
      <c r="AG2328" s="4"/>
      <c r="AH2328" s="4"/>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4"/>
      <c r="BH2328" s="4"/>
      <c r="BI2328" s="4"/>
      <c r="BJ2328" s="4"/>
      <c r="BK2328" s="4"/>
      <c r="BL2328" s="4"/>
      <c r="BM2328" s="4"/>
      <c r="BN2328" s="4"/>
      <c r="BO2328" s="4"/>
      <c r="BP2328" s="4"/>
      <c r="BQ2328" s="4"/>
      <c r="BR2328" s="4"/>
      <c r="BS2328" s="4"/>
      <c r="BT2328" s="4"/>
      <c r="BU2328" s="4"/>
      <c r="BV2328" s="4"/>
      <c r="BW2328" s="4"/>
      <c r="BX2328" s="4"/>
      <c r="BY2328" s="4"/>
      <c r="BZ2328" s="4"/>
      <c r="CA2328" s="4"/>
      <c r="CB2328" s="4"/>
      <c r="CC2328" s="4"/>
      <c r="CD2328" s="4"/>
      <c r="CE2328" s="4"/>
      <c r="CF2328" s="4"/>
      <c r="CG2328" s="4"/>
      <c r="CH2328" s="4"/>
      <c r="CI2328" s="4"/>
      <c r="CJ2328" s="4"/>
      <c r="CK2328" s="4"/>
      <c r="CL2328" s="4"/>
      <c r="CM2328" s="4"/>
    </row>
    <row r="2329" ht="14.25" customHeight="1">
      <c r="A2329" s="1"/>
      <c r="B2329" s="3"/>
      <c r="C2329" s="4"/>
      <c r="D2329" s="4"/>
      <c r="E2329" s="4"/>
      <c r="F2329" s="4"/>
      <c r="G2329" s="4"/>
      <c r="H2329" s="4"/>
      <c r="I2329" s="4"/>
      <c r="J2329" s="4"/>
      <c r="K2329" s="4"/>
      <c r="L2329" s="4"/>
      <c r="M2329" s="4"/>
      <c r="N2329" s="4"/>
      <c r="O2329" s="4"/>
      <c r="P2329" s="4"/>
      <c r="Q2329" s="4"/>
      <c r="R2329" s="4"/>
      <c r="S2329" s="4"/>
      <c r="T2329" s="4"/>
      <c r="U2329" s="4"/>
      <c r="V2329" s="4"/>
      <c r="W2329" s="4"/>
      <c r="X2329" s="4"/>
      <c r="Y2329" s="4"/>
      <c r="Z2329" s="4"/>
      <c r="AA2329" s="4"/>
      <c r="AB2329" s="4"/>
      <c r="AC2329" s="4"/>
      <c r="AD2329" s="20"/>
      <c r="AE2329" s="4"/>
      <c r="AF2329" s="4"/>
      <c r="AG2329" s="4"/>
      <c r="AH2329" s="4"/>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4"/>
      <c r="BH2329" s="4"/>
      <c r="BI2329" s="4"/>
      <c r="BJ2329" s="4"/>
      <c r="BK2329" s="4"/>
      <c r="BL2329" s="4"/>
      <c r="BM2329" s="4"/>
      <c r="BN2329" s="4"/>
      <c r="BO2329" s="4"/>
      <c r="BP2329" s="4"/>
      <c r="BQ2329" s="4"/>
      <c r="BR2329" s="4"/>
      <c r="BS2329" s="4"/>
      <c r="BT2329" s="4"/>
      <c r="BU2329" s="4"/>
      <c r="BV2329" s="4"/>
      <c r="BW2329" s="4"/>
      <c r="BX2329" s="4"/>
      <c r="BY2329" s="4"/>
      <c r="BZ2329" s="4"/>
      <c r="CA2329" s="4"/>
      <c r="CB2329" s="4"/>
      <c r="CC2329" s="4"/>
      <c r="CD2329" s="4"/>
      <c r="CE2329" s="4"/>
      <c r="CF2329" s="4"/>
      <c r="CG2329" s="4"/>
      <c r="CH2329" s="4"/>
      <c r="CI2329" s="4"/>
      <c r="CJ2329" s="4"/>
      <c r="CK2329" s="4"/>
      <c r="CL2329" s="4"/>
      <c r="CM2329" s="4"/>
    </row>
    <row r="2330" ht="14.25" customHeight="1">
      <c r="A2330" s="1"/>
      <c r="B2330" s="3"/>
      <c r="C2330" s="4"/>
      <c r="D2330" s="4"/>
      <c r="E2330" s="4"/>
      <c r="F2330" s="4"/>
      <c r="G2330" s="4"/>
      <c r="H2330" s="4"/>
      <c r="I2330" s="4"/>
      <c r="J2330" s="4"/>
      <c r="K2330" s="4"/>
      <c r="L2330" s="4"/>
      <c r="M2330" s="4"/>
      <c r="N2330" s="4"/>
      <c r="O2330" s="4"/>
      <c r="P2330" s="4"/>
      <c r="Q2330" s="4"/>
      <c r="R2330" s="4"/>
      <c r="S2330" s="4"/>
      <c r="T2330" s="4"/>
      <c r="U2330" s="4"/>
      <c r="V2330" s="4"/>
      <c r="W2330" s="4"/>
      <c r="X2330" s="4"/>
      <c r="Y2330" s="4"/>
      <c r="Z2330" s="4"/>
      <c r="AA2330" s="4"/>
      <c r="AB2330" s="4"/>
      <c r="AC2330" s="4"/>
      <c r="AD2330" s="20"/>
      <c r="AE2330" s="4"/>
      <c r="AF2330" s="4"/>
      <c r="AG2330" s="4"/>
      <c r="AH2330" s="4"/>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4"/>
      <c r="BH2330" s="4"/>
      <c r="BI2330" s="4"/>
      <c r="BJ2330" s="4"/>
      <c r="BK2330" s="4"/>
      <c r="BL2330" s="4"/>
      <c r="BM2330" s="4"/>
      <c r="BN2330" s="4"/>
      <c r="BO2330" s="4"/>
      <c r="BP2330" s="4"/>
      <c r="BQ2330" s="4"/>
      <c r="BR2330" s="4"/>
      <c r="BS2330" s="4"/>
      <c r="BT2330" s="4"/>
      <c r="BU2330" s="4"/>
      <c r="BV2330" s="4"/>
      <c r="BW2330" s="4"/>
      <c r="BX2330" s="4"/>
      <c r="BY2330" s="4"/>
      <c r="BZ2330" s="4"/>
      <c r="CA2330" s="4"/>
      <c r="CB2330" s="4"/>
      <c r="CC2330" s="4"/>
      <c r="CD2330" s="4"/>
      <c r="CE2330" s="4"/>
      <c r="CF2330" s="4"/>
      <c r="CG2330" s="4"/>
      <c r="CH2330" s="4"/>
      <c r="CI2330" s="4"/>
      <c r="CJ2330" s="4"/>
      <c r="CK2330" s="4"/>
      <c r="CL2330" s="4"/>
      <c r="CM2330" s="4"/>
    </row>
    <row r="2331" ht="14.25" customHeight="1">
      <c r="A2331" s="1"/>
      <c r="B2331" s="3"/>
      <c r="C2331" s="4"/>
      <c r="D2331" s="4"/>
      <c r="E2331" s="4"/>
      <c r="F2331" s="4"/>
      <c r="G2331" s="4"/>
      <c r="H2331" s="4"/>
      <c r="I2331" s="4"/>
      <c r="J2331" s="4"/>
      <c r="K2331" s="4"/>
      <c r="L2331" s="4"/>
      <c r="M2331" s="4"/>
      <c r="N2331" s="4"/>
      <c r="O2331" s="4"/>
      <c r="P2331" s="4"/>
      <c r="Q2331" s="4"/>
      <c r="R2331" s="4"/>
      <c r="S2331" s="4"/>
      <c r="T2331" s="4"/>
      <c r="U2331" s="4"/>
      <c r="V2331" s="4"/>
      <c r="W2331" s="4"/>
      <c r="X2331" s="4"/>
      <c r="Y2331" s="4"/>
      <c r="Z2331" s="4"/>
      <c r="AA2331" s="4"/>
      <c r="AB2331" s="4"/>
      <c r="AC2331" s="4"/>
      <c r="AD2331" s="20"/>
      <c r="AE2331" s="4"/>
      <c r="AF2331" s="4"/>
      <c r="AG2331" s="4"/>
      <c r="AH2331" s="4"/>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4"/>
      <c r="BH2331" s="4"/>
      <c r="BI2331" s="4"/>
      <c r="BJ2331" s="4"/>
      <c r="BK2331" s="4"/>
      <c r="BL2331" s="4"/>
      <c r="BM2331" s="4"/>
      <c r="BN2331" s="4"/>
      <c r="BO2331" s="4"/>
      <c r="BP2331" s="4"/>
      <c r="BQ2331" s="4"/>
      <c r="BR2331" s="4"/>
      <c r="BS2331" s="4"/>
      <c r="BT2331" s="4"/>
      <c r="BU2331" s="4"/>
      <c r="BV2331" s="4"/>
      <c r="BW2331" s="4"/>
      <c r="BX2331" s="4"/>
      <c r="BY2331" s="4"/>
      <c r="BZ2331" s="4"/>
      <c r="CA2331" s="4"/>
      <c r="CB2331" s="4"/>
      <c r="CC2331" s="4"/>
      <c r="CD2331" s="4"/>
      <c r="CE2331" s="4"/>
      <c r="CF2331" s="4"/>
      <c r="CG2331" s="4"/>
      <c r="CH2331" s="4"/>
      <c r="CI2331" s="4"/>
      <c r="CJ2331" s="4"/>
      <c r="CK2331" s="4"/>
      <c r="CL2331" s="4"/>
      <c r="CM2331" s="4"/>
    </row>
    <row r="2332" ht="14.25" customHeight="1">
      <c r="A2332" s="1"/>
      <c r="B2332" s="3"/>
      <c r="C2332" s="4"/>
      <c r="D2332" s="4"/>
      <c r="E2332" s="4"/>
      <c r="F2332" s="4"/>
      <c r="G2332" s="4"/>
      <c r="H2332" s="4"/>
      <c r="I2332" s="4"/>
      <c r="J2332" s="4"/>
      <c r="K2332" s="4"/>
      <c r="L2332" s="4"/>
      <c r="M2332" s="4"/>
      <c r="N2332" s="4"/>
      <c r="O2332" s="4"/>
      <c r="P2332" s="4"/>
      <c r="Q2332" s="4"/>
      <c r="R2332" s="4"/>
      <c r="S2332" s="4"/>
      <c r="T2332" s="4"/>
      <c r="U2332" s="4"/>
      <c r="V2332" s="4"/>
      <c r="W2332" s="4"/>
      <c r="X2332" s="4"/>
      <c r="Y2332" s="4"/>
      <c r="Z2332" s="4"/>
      <c r="AA2332" s="4"/>
      <c r="AB2332" s="4"/>
      <c r="AC2332" s="4"/>
      <c r="AD2332" s="20"/>
      <c r="AE2332" s="4"/>
      <c r="AF2332" s="4"/>
      <c r="AG2332" s="4"/>
      <c r="AH2332" s="4"/>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4"/>
      <c r="BH2332" s="4"/>
      <c r="BI2332" s="4"/>
      <c r="BJ2332" s="4"/>
      <c r="BK2332" s="4"/>
      <c r="BL2332" s="4"/>
      <c r="BM2332" s="4"/>
      <c r="BN2332" s="4"/>
      <c r="BO2332" s="4"/>
      <c r="BP2332" s="4"/>
      <c r="BQ2332" s="4"/>
      <c r="BR2332" s="4"/>
      <c r="BS2332" s="4"/>
      <c r="BT2332" s="4"/>
      <c r="BU2332" s="4"/>
      <c r="BV2332" s="4"/>
      <c r="BW2332" s="4"/>
      <c r="BX2332" s="4"/>
      <c r="BY2332" s="4"/>
      <c r="BZ2332" s="4"/>
      <c r="CA2332" s="4"/>
      <c r="CB2332" s="4"/>
      <c r="CC2332" s="4"/>
      <c r="CD2332" s="4"/>
      <c r="CE2332" s="4"/>
      <c r="CF2332" s="4"/>
      <c r="CG2332" s="4"/>
      <c r="CH2332" s="4"/>
      <c r="CI2332" s="4"/>
      <c r="CJ2332" s="4"/>
      <c r="CK2332" s="4"/>
      <c r="CL2332" s="4"/>
      <c r="CM2332" s="4"/>
    </row>
    <row r="2333" ht="14.25" customHeight="1">
      <c r="A2333" s="1"/>
      <c r="B2333" s="3"/>
      <c r="C2333" s="4"/>
      <c r="D2333" s="4"/>
      <c r="E2333" s="4"/>
      <c r="F2333" s="4"/>
      <c r="G2333" s="4"/>
      <c r="H2333" s="4"/>
      <c r="I2333" s="4"/>
      <c r="J2333" s="4"/>
      <c r="K2333" s="4"/>
      <c r="L2333" s="4"/>
      <c r="M2333" s="4"/>
      <c r="N2333" s="4"/>
      <c r="O2333" s="4"/>
      <c r="P2333" s="4"/>
      <c r="Q2333" s="4"/>
      <c r="R2333" s="4"/>
      <c r="S2333" s="4"/>
      <c r="T2333" s="4"/>
      <c r="U2333" s="4"/>
      <c r="V2333" s="4"/>
      <c r="W2333" s="4"/>
      <c r="X2333" s="4"/>
      <c r="Y2333" s="4"/>
      <c r="Z2333" s="4"/>
      <c r="AA2333" s="4"/>
      <c r="AB2333" s="4"/>
      <c r="AC2333" s="4"/>
      <c r="AD2333" s="20"/>
      <c r="AE2333" s="4"/>
      <c r="AF2333" s="4"/>
      <c r="AG2333" s="4"/>
      <c r="AH2333" s="4"/>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c r="BI2333" s="4"/>
      <c r="BJ2333" s="4"/>
      <c r="BK2333" s="4"/>
      <c r="BL2333" s="4"/>
      <c r="BM2333" s="4"/>
      <c r="BN2333" s="4"/>
      <c r="BO2333" s="4"/>
      <c r="BP2333" s="4"/>
      <c r="BQ2333" s="4"/>
      <c r="BR2333" s="4"/>
      <c r="BS2333" s="4"/>
      <c r="BT2333" s="4"/>
      <c r="BU2333" s="4"/>
      <c r="BV2333" s="4"/>
      <c r="BW2333" s="4"/>
      <c r="BX2333" s="4"/>
      <c r="BY2333" s="4"/>
      <c r="BZ2333" s="4"/>
      <c r="CA2333" s="4"/>
      <c r="CB2333" s="4"/>
      <c r="CC2333" s="4"/>
      <c r="CD2333" s="4"/>
      <c r="CE2333" s="4"/>
      <c r="CF2333" s="4"/>
      <c r="CG2333" s="4"/>
      <c r="CH2333" s="4"/>
      <c r="CI2333" s="4"/>
      <c r="CJ2333" s="4"/>
      <c r="CK2333" s="4"/>
      <c r="CL2333" s="4"/>
      <c r="CM2333" s="4"/>
    </row>
    <row r="2334" ht="14.25" customHeight="1">
      <c r="A2334" s="1"/>
      <c r="B2334" s="3"/>
      <c r="C2334" s="4"/>
      <c r="D2334" s="4"/>
      <c r="E2334" s="4"/>
      <c r="F2334" s="4"/>
      <c r="G2334" s="4"/>
      <c r="H2334" s="4"/>
      <c r="I2334" s="4"/>
      <c r="J2334" s="4"/>
      <c r="K2334" s="4"/>
      <c r="L2334" s="4"/>
      <c r="M2334" s="4"/>
      <c r="N2334" s="4"/>
      <c r="O2334" s="4"/>
      <c r="P2334" s="4"/>
      <c r="Q2334" s="4"/>
      <c r="R2334" s="4"/>
      <c r="S2334" s="4"/>
      <c r="T2334" s="4"/>
      <c r="U2334" s="4"/>
      <c r="V2334" s="4"/>
      <c r="W2334" s="4"/>
      <c r="X2334" s="4"/>
      <c r="Y2334" s="4"/>
      <c r="Z2334" s="4"/>
      <c r="AA2334" s="4"/>
      <c r="AB2334" s="4"/>
      <c r="AC2334" s="4"/>
      <c r="AD2334" s="20"/>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c r="BI2334" s="4"/>
      <c r="BJ2334" s="4"/>
      <c r="BK2334" s="4"/>
      <c r="BL2334" s="4"/>
      <c r="BM2334" s="4"/>
      <c r="BN2334" s="4"/>
      <c r="BO2334" s="4"/>
      <c r="BP2334" s="4"/>
      <c r="BQ2334" s="4"/>
      <c r="BR2334" s="4"/>
      <c r="BS2334" s="4"/>
      <c r="BT2334" s="4"/>
      <c r="BU2334" s="4"/>
      <c r="BV2334" s="4"/>
      <c r="BW2334" s="4"/>
      <c r="BX2334" s="4"/>
      <c r="BY2334" s="4"/>
      <c r="BZ2334" s="4"/>
      <c r="CA2334" s="4"/>
      <c r="CB2334" s="4"/>
      <c r="CC2334" s="4"/>
      <c r="CD2334" s="4"/>
      <c r="CE2334" s="4"/>
      <c r="CF2334" s="4"/>
      <c r="CG2334" s="4"/>
      <c r="CH2334" s="4"/>
      <c r="CI2334" s="4"/>
      <c r="CJ2334" s="4"/>
      <c r="CK2334" s="4"/>
      <c r="CL2334" s="4"/>
      <c r="CM2334" s="4"/>
    </row>
    <row r="2335" ht="14.25" customHeight="1">
      <c r="A2335" s="1"/>
      <c r="B2335" s="3"/>
      <c r="C2335" s="4"/>
      <c r="D2335" s="4"/>
      <c r="E2335" s="4"/>
      <c r="F2335" s="4"/>
      <c r="G2335" s="4"/>
      <c r="H2335" s="4"/>
      <c r="I2335" s="4"/>
      <c r="J2335" s="4"/>
      <c r="K2335" s="4"/>
      <c r="L2335" s="4"/>
      <c r="M2335" s="4"/>
      <c r="N2335" s="4"/>
      <c r="O2335" s="4"/>
      <c r="P2335" s="4"/>
      <c r="Q2335" s="4"/>
      <c r="R2335" s="4"/>
      <c r="S2335" s="4"/>
      <c r="T2335" s="4"/>
      <c r="U2335" s="4"/>
      <c r="V2335" s="4"/>
      <c r="W2335" s="4"/>
      <c r="X2335" s="4"/>
      <c r="Y2335" s="4"/>
      <c r="Z2335" s="4"/>
      <c r="AA2335" s="4"/>
      <c r="AB2335" s="4"/>
      <c r="AC2335" s="4"/>
      <c r="AD2335" s="20"/>
      <c r="AE2335" s="4"/>
      <c r="AF2335" s="4"/>
      <c r="AG2335" s="4"/>
      <c r="AH2335" s="4"/>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4"/>
      <c r="BH2335" s="4"/>
      <c r="BI2335" s="4"/>
      <c r="BJ2335" s="4"/>
      <c r="BK2335" s="4"/>
      <c r="BL2335" s="4"/>
      <c r="BM2335" s="4"/>
      <c r="BN2335" s="4"/>
      <c r="BO2335" s="4"/>
      <c r="BP2335" s="4"/>
      <c r="BQ2335" s="4"/>
      <c r="BR2335" s="4"/>
      <c r="BS2335" s="4"/>
      <c r="BT2335" s="4"/>
      <c r="BU2335" s="4"/>
      <c r="BV2335" s="4"/>
      <c r="BW2335" s="4"/>
      <c r="BX2335" s="4"/>
      <c r="BY2335" s="4"/>
      <c r="BZ2335" s="4"/>
      <c r="CA2335" s="4"/>
      <c r="CB2335" s="4"/>
      <c r="CC2335" s="4"/>
      <c r="CD2335" s="4"/>
      <c r="CE2335" s="4"/>
      <c r="CF2335" s="4"/>
      <c r="CG2335" s="4"/>
      <c r="CH2335" s="4"/>
      <c r="CI2335" s="4"/>
      <c r="CJ2335" s="4"/>
      <c r="CK2335" s="4"/>
      <c r="CL2335" s="4"/>
      <c r="CM2335" s="4"/>
    </row>
    <row r="2336" ht="14.25" customHeight="1">
      <c r="A2336" s="1"/>
      <c r="B2336" s="3"/>
      <c r="C2336" s="4"/>
      <c r="D2336" s="4"/>
      <c r="E2336" s="4"/>
      <c r="F2336" s="4"/>
      <c r="G2336" s="4"/>
      <c r="H2336" s="4"/>
      <c r="I2336" s="4"/>
      <c r="J2336" s="4"/>
      <c r="K2336" s="4"/>
      <c r="L2336" s="4"/>
      <c r="M2336" s="4"/>
      <c r="N2336" s="4"/>
      <c r="O2336" s="4"/>
      <c r="P2336" s="4"/>
      <c r="Q2336" s="4"/>
      <c r="R2336" s="4"/>
      <c r="S2336" s="4"/>
      <c r="T2336" s="4"/>
      <c r="U2336" s="4"/>
      <c r="V2336" s="4"/>
      <c r="W2336" s="4"/>
      <c r="X2336" s="4"/>
      <c r="Y2336" s="4"/>
      <c r="Z2336" s="4"/>
      <c r="AA2336" s="4"/>
      <c r="AB2336" s="4"/>
      <c r="AC2336" s="4"/>
      <c r="AD2336" s="20"/>
      <c r="AE2336" s="4"/>
      <c r="AF2336" s="4"/>
      <c r="AG2336" s="4"/>
      <c r="AH2336" s="4"/>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4"/>
      <c r="BH2336" s="4"/>
      <c r="BI2336" s="4"/>
      <c r="BJ2336" s="4"/>
      <c r="BK2336" s="4"/>
      <c r="BL2336" s="4"/>
      <c r="BM2336" s="4"/>
      <c r="BN2336" s="4"/>
      <c r="BO2336" s="4"/>
      <c r="BP2336" s="4"/>
      <c r="BQ2336" s="4"/>
      <c r="BR2336" s="4"/>
      <c r="BS2336" s="4"/>
      <c r="BT2336" s="4"/>
      <c r="BU2336" s="4"/>
      <c r="BV2336" s="4"/>
      <c r="BW2336" s="4"/>
      <c r="BX2336" s="4"/>
      <c r="BY2336" s="4"/>
      <c r="BZ2336" s="4"/>
      <c r="CA2336" s="4"/>
      <c r="CB2336" s="4"/>
      <c r="CC2336" s="4"/>
      <c r="CD2336" s="4"/>
      <c r="CE2336" s="4"/>
      <c r="CF2336" s="4"/>
      <c r="CG2336" s="4"/>
      <c r="CH2336" s="4"/>
      <c r="CI2336" s="4"/>
      <c r="CJ2336" s="4"/>
      <c r="CK2336" s="4"/>
      <c r="CL2336" s="4"/>
      <c r="CM2336" s="4"/>
    </row>
    <row r="2337" ht="14.25" customHeight="1">
      <c r="A2337" s="1"/>
      <c r="B2337" s="3"/>
      <c r="C2337" s="4"/>
      <c r="D2337" s="4"/>
      <c r="E2337" s="4"/>
      <c r="F2337" s="4"/>
      <c r="G2337" s="4"/>
      <c r="H2337" s="4"/>
      <c r="I2337" s="4"/>
      <c r="J2337" s="4"/>
      <c r="K2337" s="4"/>
      <c r="L2337" s="4"/>
      <c r="M2337" s="4"/>
      <c r="N2337" s="4"/>
      <c r="O2337" s="4"/>
      <c r="P2337" s="4"/>
      <c r="Q2337" s="4"/>
      <c r="R2337" s="4"/>
      <c r="S2337" s="4"/>
      <c r="T2337" s="4"/>
      <c r="U2337" s="4"/>
      <c r="V2337" s="4"/>
      <c r="W2337" s="4"/>
      <c r="X2337" s="4"/>
      <c r="Y2337" s="4"/>
      <c r="Z2337" s="4"/>
      <c r="AA2337" s="4"/>
      <c r="AB2337" s="4"/>
      <c r="AC2337" s="4"/>
      <c r="AD2337" s="20"/>
      <c r="AE2337" s="4"/>
      <c r="AF2337" s="4"/>
      <c r="AG2337" s="4"/>
      <c r="AH2337" s="4"/>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4"/>
      <c r="BH2337" s="4"/>
      <c r="BI2337" s="4"/>
      <c r="BJ2337" s="4"/>
      <c r="BK2337" s="4"/>
      <c r="BL2337" s="4"/>
      <c r="BM2337" s="4"/>
      <c r="BN2337" s="4"/>
      <c r="BO2337" s="4"/>
      <c r="BP2337" s="4"/>
      <c r="BQ2337" s="4"/>
      <c r="BR2337" s="4"/>
      <c r="BS2337" s="4"/>
      <c r="BT2337" s="4"/>
      <c r="BU2337" s="4"/>
      <c r="BV2337" s="4"/>
      <c r="BW2337" s="4"/>
      <c r="BX2337" s="4"/>
      <c r="BY2337" s="4"/>
      <c r="BZ2337" s="4"/>
      <c r="CA2337" s="4"/>
      <c r="CB2337" s="4"/>
      <c r="CC2337" s="4"/>
      <c r="CD2337" s="4"/>
      <c r="CE2337" s="4"/>
      <c r="CF2337" s="4"/>
      <c r="CG2337" s="4"/>
      <c r="CH2337" s="4"/>
      <c r="CI2337" s="4"/>
      <c r="CJ2337" s="4"/>
      <c r="CK2337" s="4"/>
      <c r="CL2337" s="4"/>
      <c r="CM2337" s="4"/>
    </row>
    <row r="2338" ht="14.25" customHeight="1">
      <c r="A2338" s="1"/>
      <c r="B2338" s="3"/>
      <c r="C2338" s="4"/>
      <c r="D2338" s="4"/>
      <c r="E2338" s="4"/>
      <c r="F2338" s="4"/>
      <c r="G2338" s="4"/>
      <c r="H2338" s="4"/>
      <c r="I2338" s="4"/>
      <c r="J2338" s="4"/>
      <c r="K2338" s="4"/>
      <c r="L2338" s="4"/>
      <c r="M2338" s="4"/>
      <c r="N2338" s="4"/>
      <c r="O2338" s="4"/>
      <c r="P2338" s="4"/>
      <c r="Q2338" s="4"/>
      <c r="R2338" s="4"/>
      <c r="S2338" s="4"/>
      <c r="T2338" s="4"/>
      <c r="U2338" s="4"/>
      <c r="V2338" s="4"/>
      <c r="W2338" s="4"/>
      <c r="X2338" s="4"/>
      <c r="Y2338" s="4"/>
      <c r="Z2338" s="4"/>
      <c r="AA2338" s="4"/>
      <c r="AB2338" s="4"/>
      <c r="AC2338" s="4"/>
      <c r="AD2338" s="20"/>
      <c r="AE2338" s="4"/>
      <c r="AF2338" s="4"/>
      <c r="AG2338" s="4"/>
      <c r="AH2338" s="4"/>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4"/>
      <c r="BH2338" s="4"/>
      <c r="BI2338" s="4"/>
      <c r="BJ2338" s="4"/>
      <c r="BK2338" s="4"/>
      <c r="BL2338" s="4"/>
      <c r="BM2338" s="4"/>
      <c r="BN2338" s="4"/>
      <c r="BO2338" s="4"/>
      <c r="BP2338" s="4"/>
      <c r="BQ2338" s="4"/>
      <c r="BR2338" s="4"/>
      <c r="BS2338" s="4"/>
      <c r="BT2338" s="4"/>
      <c r="BU2338" s="4"/>
      <c r="BV2338" s="4"/>
      <c r="BW2338" s="4"/>
      <c r="BX2338" s="4"/>
      <c r="BY2338" s="4"/>
      <c r="BZ2338" s="4"/>
      <c r="CA2338" s="4"/>
      <c r="CB2338" s="4"/>
      <c r="CC2338" s="4"/>
      <c r="CD2338" s="4"/>
      <c r="CE2338" s="4"/>
      <c r="CF2338" s="4"/>
      <c r="CG2338" s="4"/>
      <c r="CH2338" s="4"/>
      <c r="CI2338" s="4"/>
      <c r="CJ2338" s="4"/>
      <c r="CK2338" s="4"/>
      <c r="CL2338" s="4"/>
      <c r="CM2338" s="4"/>
    </row>
    <row r="2339" ht="14.25" customHeight="1">
      <c r="A2339" s="1"/>
      <c r="B2339" s="3"/>
      <c r="C2339" s="4"/>
      <c r="D2339" s="4"/>
      <c r="E2339" s="4"/>
      <c r="F2339" s="4"/>
      <c r="G2339" s="4"/>
      <c r="H2339" s="4"/>
      <c r="I2339" s="4"/>
      <c r="J2339" s="4"/>
      <c r="K2339" s="4"/>
      <c r="L2339" s="4"/>
      <c r="M2339" s="4"/>
      <c r="N2339" s="4"/>
      <c r="O2339" s="4"/>
      <c r="P2339" s="4"/>
      <c r="Q2339" s="4"/>
      <c r="R2339" s="4"/>
      <c r="S2339" s="4"/>
      <c r="T2339" s="4"/>
      <c r="U2339" s="4"/>
      <c r="V2339" s="4"/>
      <c r="W2339" s="4"/>
      <c r="X2339" s="4"/>
      <c r="Y2339" s="4"/>
      <c r="Z2339" s="4"/>
      <c r="AA2339" s="4"/>
      <c r="AB2339" s="4"/>
      <c r="AC2339" s="4"/>
      <c r="AD2339" s="20"/>
      <c r="AE2339" s="4"/>
      <c r="AF2339" s="4"/>
      <c r="AG2339" s="4"/>
      <c r="AH2339" s="4"/>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4"/>
      <c r="BH2339" s="4"/>
      <c r="BI2339" s="4"/>
      <c r="BJ2339" s="4"/>
      <c r="BK2339" s="4"/>
      <c r="BL2339" s="4"/>
      <c r="BM2339" s="4"/>
      <c r="BN2339" s="4"/>
      <c r="BO2339" s="4"/>
      <c r="BP2339" s="4"/>
      <c r="BQ2339" s="4"/>
      <c r="BR2339" s="4"/>
      <c r="BS2339" s="4"/>
      <c r="BT2339" s="4"/>
      <c r="BU2339" s="4"/>
      <c r="BV2339" s="4"/>
      <c r="BW2339" s="4"/>
      <c r="BX2339" s="4"/>
      <c r="BY2339" s="4"/>
      <c r="BZ2339" s="4"/>
      <c r="CA2339" s="4"/>
      <c r="CB2339" s="4"/>
      <c r="CC2339" s="4"/>
      <c r="CD2339" s="4"/>
      <c r="CE2339" s="4"/>
      <c r="CF2339" s="4"/>
      <c r="CG2339" s="4"/>
      <c r="CH2339" s="4"/>
      <c r="CI2339" s="4"/>
      <c r="CJ2339" s="4"/>
      <c r="CK2339" s="4"/>
      <c r="CL2339" s="4"/>
      <c r="CM2339" s="4"/>
    </row>
    <row r="2340" ht="14.25" customHeight="1">
      <c r="A2340" s="1"/>
      <c r="B2340" s="3"/>
      <c r="C2340" s="4"/>
      <c r="D2340" s="4"/>
      <c r="E2340" s="4"/>
      <c r="F2340" s="4"/>
      <c r="G2340" s="4"/>
      <c r="H2340" s="4"/>
      <c r="I2340" s="4"/>
      <c r="J2340" s="4"/>
      <c r="K2340" s="4"/>
      <c r="L2340" s="4"/>
      <c r="M2340" s="4"/>
      <c r="N2340" s="4"/>
      <c r="O2340" s="4"/>
      <c r="P2340" s="4"/>
      <c r="Q2340" s="4"/>
      <c r="R2340" s="4"/>
      <c r="S2340" s="4"/>
      <c r="T2340" s="4"/>
      <c r="U2340" s="4"/>
      <c r="V2340" s="4"/>
      <c r="W2340" s="4"/>
      <c r="X2340" s="4"/>
      <c r="Y2340" s="4"/>
      <c r="Z2340" s="4"/>
      <c r="AA2340" s="4"/>
      <c r="AB2340" s="4"/>
      <c r="AC2340" s="4"/>
      <c r="AD2340" s="20"/>
      <c r="AE2340" s="4"/>
      <c r="AF2340" s="4"/>
      <c r="AG2340" s="4"/>
      <c r="AH2340" s="4"/>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4"/>
      <c r="BH2340" s="4"/>
      <c r="BI2340" s="4"/>
      <c r="BJ2340" s="4"/>
      <c r="BK2340" s="4"/>
      <c r="BL2340" s="4"/>
      <c r="BM2340" s="4"/>
      <c r="BN2340" s="4"/>
      <c r="BO2340" s="4"/>
      <c r="BP2340" s="4"/>
      <c r="BQ2340" s="4"/>
      <c r="BR2340" s="4"/>
      <c r="BS2340" s="4"/>
      <c r="BT2340" s="4"/>
      <c r="BU2340" s="4"/>
      <c r="BV2340" s="4"/>
      <c r="BW2340" s="4"/>
      <c r="BX2340" s="4"/>
      <c r="BY2340" s="4"/>
      <c r="BZ2340" s="4"/>
      <c r="CA2340" s="4"/>
      <c r="CB2340" s="4"/>
      <c r="CC2340" s="4"/>
      <c r="CD2340" s="4"/>
      <c r="CE2340" s="4"/>
      <c r="CF2340" s="4"/>
      <c r="CG2340" s="4"/>
      <c r="CH2340" s="4"/>
      <c r="CI2340" s="4"/>
      <c r="CJ2340" s="4"/>
      <c r="CK2340" s="4"/>
      <c r="CL2340" s="4"/>
      <c r="CM2340" s="4"/>
    </row>
    <row r="2341" ht="14.25" customHeight="1">
      <c r="A2341" s="1"/>
      <c r="B2341" s="3"/>
      <c r="C2341" s="4"/>
      <c r="D2341" s="4"/>
      <c r="E2341" s="4"/>
      <c r="F2341" s="4"/>
      <c r="G2341" s="4"/>
      <c r="H2341" s="4"/>
      <c r="I2341" s="4"/>
      <c r="J2341" s="4"/>
      <c r="K2341" s="4"/>
      <c r="L2341" s="4"/>
      <c r="M2341" s="4"/>
      <c r="N2341" s="4"/>
      <c r="O2341" s="4"/>
      <c r="P2341" s="4"/>
      <c r="Q2341" s="4"/>
      <c r="R2341" s="4"/>
      <c r="S2341" s="4"/>
      <c r="T2341" s="4"/>
      <c r="U2341" s="4"/>
      <c r="V2341" s="4"/>
      <c r="W2341" s="4"/>
      <c r="X2341" s="4"/>
      <c r="Y2341" s="4"/>
      <c r="Z2341" s="4"/>
      <c r="AA2341" s="4"/>
      <c r="AB2341" s="4"/>
      <c r="AC2341" s="4"/>
      <c r="AD2341" s="20"/>
      <c r="AE2341" s="4"/>
      <c r="AF2341" s="4"/>
      <c r="AG2341" s="4"/>
      <c r="AH2341" s="4"/>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4"/>
      <c r="BH2341" s="4"/>
      <c r="BI2341" s="4"/>
      <c r="BJ2341" s="4"/>
      <c r="BK2341" s="4"/>
      <c r="BL2341" s="4"/>
      <c r="BM2341" s="4"/>
      <c r="BN2341" s="4"/>
      <c r="BO2341" s="4"/>
      <c r="BP2341" s="4"/>
      <c r="BQ2341" s="4"/>
      <c r="BR2341" s="4"/>
      <c r="BS2341" s="4"/>
      <c r="BT2341" s="4"/>
      <c r="BU2341" s="4"/>
      <c r="BV2341" s="4"/>
      <c r="BW2341" s="4"/>
      <c r="BX2341" s="4"/>
      <c r="BY2341" s="4"/>
      <c r="BZ2341" s="4"/>
      <c r="CA2341" s="4"/>
      <c r="CB2341" s="4"/>
      <c r="CC2341" s="4"/>
      <c r="CD2341" s="4"/>
      <c r="CE2341" s="4"/>
      <c r="CF2341" s="4"/>
      <c r="CG2341" s="4"/>
      <c r="CH2341" s="4"/>
      <c r="CI2341" s="4"/>
      <c r="CJ2341" s="4"/>
      <c r="CK2341" s="4"/>
      <c r="CL2341" s="4"/>
      <c r="CM2341" s="4"/>
    </row>
    <row r="2342" ht="14.25" customHeight="1">
      <c r="A2342" s="1"/>
      <c r="B2342" s="3"/>
      <c r="C2342" s="4"/>
      <c r="D2342" s="4"/>
      <c r="E2342" s="4"/>
      <c r="F2342" s="4"/>
      <c r="G2342" s="4"/>
      <c r="H2342" s="4"/>
      <c r="I2342" s="4"/>
      <c r="J2342" s="4"/>
      <c r="K2342" s="4"/>
      <c r="L2342" s="4"/>
      <c r="M2342" s="4"/>
      <c r="N2342" s="4"/>
      <c r="O2342" s="4"/>
      <c r="P2342" s="4"/>
      <c r="Q2342" s="4"/>
      <c r="R2342" s="4"/>
      <c r="S2342" s="4"/>
      <c r="T2342" s="4"/>
      <c r="U2342" s="4"/>
      <c r="V2342" s="4"/>
      <c r="W2342" s="4"/>
      <c r="X2342" s="4"/>
      <c r="Y2342" s="4"/>
      <c r="Z2342" s="4"/>
      <c r="AA2342" s="4"/>
      <c r="AB2342" s="4"/>
      <c r="AC2342" s="4"/>
      <c r="AD2342" s="20"/>
      <c r="AE2342" s="4"/>
      <c r="AF2342" s="4"/>
      <c r="AG2342" s="4"/>
      <c r="AH2342" s="4"/>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4"/>
      <c r="BH2342" s="4"/>
      <c r="BI2342" s="4"/>
      <c r="BJ2342" s="4"/>
      <c r="BK2342" s="4"/>
      <c r="BL2342" s="4"/>
      <c r="BM2342" s="4"/>
      <c r="BN2342" s="4"/>
      <c r="BO2342" s="4"/>
      <c r="BP2342" s="4"/>
      <c r="BQ2342" s="4"/>
      <c r="BR2342" s="4"/>
      <c r="BS2342" s="4"/>
      <c r="BT2342" s="4"/>
      <c r="BU2342" s="4"/>
      <c r="BV2342" s="4"/>
      <c r="BW2342" s="4"/>
      <c r="BX2342" s="4"/>
      <c r="BY2342" s="4"/>
      <c r="BZ2342" s="4"/>
      <c r="CA2342" s="4"/>
      <c r="CB2342" s="4"/>
      <c r="CC2342" s="4"/>
      <c r="CD2342" s="4"/>
      <c r="CE2342" s="4"/>
      <c r="CF2342" s="4"/>
      <c r="CG2342" s="4"/>
      <c r="CH2342" s="4"/>
      <c r="CI2342" s="4"/>
      <c r="CJ2342" s="4"/>
      <c r="CK2342" s="4"/>
      <c r="CL2342" s="4"/>
      <c r="CM2342" s="4"/>
    </row>
    <row r="2343" ht="14.25" customHeight="1">
      <c r="A2343" s="1"/>
      <c r="B2343" s="3"/>
      <c r="C2343" s="4"/>
      <c r="D2343" s="4"/>
      <c r="E2343" s="4"/>
      <c r="F2343" s="4"/>
      <c r="G2343" s="4"/>
      <c r="H2343" s="4"/>
      <c r="I2343" s="4"/>
      <c r="J2343" s="4"/>
      <c r="K2343" s="4"/>
      <c r="L2343" s="4"/>
      <c r="M2343" s="4"/>
      <c r="N2343" s="4"/>
      <c r="O2343" s="4"/>
      <c r="P2343" s="4"/>
      <c r="Q2343" s="4"/>
      <c r="R2343" s="4"/>
      <c r="S2343" s="4"/>
      <c r="T2343" s="4"/>
      <c r="U2343" s="4"/>
      <c r="V2343" s="4"/>
      <c r="W2343" s="4"/>
      <c r="X2343" s="4"/>
      <c r="Y2343" s="4"/>
      <c r="Z2343" s="4"/>
      <c r="AA2343" s="4"/>
      <c r="AB2343" s="4"/>
      <c r="AC2343" s="4"/>
      <c r="AD2343" s="20"/>
      <c r="AE2343" s="4"/>
      <c r="AF2343" s="4"/>
      <c r="AG2343" s="4"/>
      <c r="AH2343" s="4"/>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4"/>
      <c r="BH2343" s="4"/>
      <c r="BI2343" s="4"/>
      <c r="BJ2343" s="4"/>
      <c r="BK2343" s="4"/>
      <c r="BL2343" s="4"/>
      <c r="BM2343" s="4"/>
      <c r="BN2343" s="4"/>
      <c r="BO2343" s="4"/>
      <c r="BP2343" s="4"/>
      <c r="BQ2343" s="4"/>
      <c r="BR2343" s="4"/>
      <c r="BS2343" s="4"/>
      <c r="BT2343" s="4"/>
      <c r="BU2343" s="4"/>
      <c r="BV2343" s="4"/>
      <c r="BW2343" s="4"/>
      <c r="BX2343" s="4"/>
      <c r="BY2343" s="4"/>
      <c r="BZ2343" s="4"/>
      <c r="CA2343" s="4"/>
      <c r="CB2343" s="4"/>
      <c r="CC2343" s="4"/>
      <c r="CD2343" s="4"/>
      <c r="CE2343" s="4"/>
      <c r="CF2343" s="4"/>
      <c r="CG2343" s="4"/>
      <c r="CH2343" s="4"/>
      <c r="CI2343" s="4"/>
      <c r="CJ2343" s="4"/>
      <c r="CK2343" s="4"/>
      <c r="CL2343" s="4"/>
      <c r="CM2343" s="4"/>
    </row>
    <row r="2344" ht="14.25" customHeight="1">
      <c r="A2344" s="1"/>
      <c r="B2344" s="3"/>
      <c r="C2344" s="4"/>
      <c r="D2344" s="4"/>
      <c r="E2344" s="4"/>
      <c r="F2344" s="4"/>
      <c r="G2344" s="4"/>
      <c r="H2344" s="4"/>
      <c r="I2344" s="4"/>
      <c r="J2344" s="4"/>
      <c r="K2344" s="4"/>
      <c r="L2344" s="4"/>
      <c r="M2344" s="4"/>
      <c r="N2344" s="4"/>
      <c r="O2344" s="4"/>
      <c r="P2344" s="4"/>
      <c r="Q2344" s="4"/>
      <c r="R2344" s="4"/>
      <c r="S2344" s="4"/>
      <c r="T2344" s="4"/>
      <c r="U2344" s="4"/>
      <c r="V2344" s="4"/>
      <c r="W2344" s="4"/>
      <c r="X2344" s="4"/>
      <c r="Y2344" s="4"/>
      <c r="Z2344" s="4"/>
      <c r="AA2344" s="4"/>
      <c r="AB2344" s="4"/>
      <c r="AC2344" s="4"/>
      <c r="AD2344" s="20"/>
      <c r="AE2344" s="4"/>
      <c r="AF2344" s="4"/>
      <c r="AG2344" s="4"/>
      <c r="AH2344" s="4"/>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4"/>
      <c r="BH2344" s="4"/>
      <c r="BI2344" s="4"/>
      <c r="BJ2344" s="4"/>
      <c r="BK2344" s="4"/>
      <c r="BL2344" s="4"/>
      <c r="BM2344" s="4"/>
      <c r="BN2344" s="4"/>
      <c r="BO2344" s="4"/>
      <c r="BP2344" s="4"/>
      <c r="BQ2344" s="4"/>
      <c r="BR2344" s="4"/>
      <c r="BS2344" s="4"/>
      <c r="BT2344" s="4"/>
      <c r="BU2344" s="4"/>
      <c r="BV2344" s="4"/>
      <c r="BW2344" s="4"/>
      <c r="BX2344" s="4"/>
      <c r="BY2344" s="4"/>
      <c r="BZ2344" s="4"/>
      <c r="CA2344" s="4"/>
      <c r="CB2344" s="4"/>
      <c r="CC2344" s="4"/>
      <c r="CD2344" s="4"/>
      <c r="CE2344" s="4"/>
      <c r="CF2344" s="4"/>
      <c r="CG2344" s="4"/>
      <c r="CH2344" s="4"/>
      <c r="CI2344" s="4"/>
      <c r="CJ2344" s="4"/>
      <c r="CK2344" s="4"/>
      <c r="CL2344" s="4"/>
      <c r="CM2344" s="4"/>
    </row>
    <row r="2345" ht="14.25" customHeight="1">
      <c r="A2345" s="1"/>
      <c r="B2345" s="3"/>
      <c r="C2345" s="4"/>
      <c r="D2345" s="4"/>
      <c r="E2345" s="4"/>
      <c r="F2345" s="4"/>
      <c r="G2345" s="4"/>
      <c r="H2345" s="4"/>
      <c r="I2345" s="4"/>
      <c r="J2345" s="4"/>
      <c r="K2345" s="4"/>
      <c r="L2345" s="4"/>
      <c r="M2345" s="4"/>
      <c r="N2345" s="4"/>
      <c r="O2345" s="4"/>
      <c r="P2345" s="4"/>
      <c r="Q2345" s="4"/>
      <c r="R2345" s="4"/>
      <c r="S2345" s="4"/>
      <c r="T2345" s="4"/>
      <c r="U2345" s="4"/>
      <c r="V2345" s="4"/>
      <c r="W2345" s="4"/>
      <c r="X2345" s="4"/>
      <c r="Y2345" s="4"/>
      <c r="Z2345" s="4"/>
      <c r="AA2345" s="4"/>
      <c r="AB2345" s="4"/>
      <c r="AC2345" s="4"/>
      <c r="AD2345" s="20"/>
      <c r="AE2345" s="4"/>
      <c r="AF2345" s="4"/>
      <c r="AG2345" s="4"/>
      <c r="AH2345" s="4"/>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4"/>
      <c r="BH2345" s="4"/>
      <c r="BI2345" s="4"/>
      <c r="BJ2345" s="4"/>
      <c r="BK2345" s="4"/>
      <c r="BL2345" s="4"/>
      <c r="BM2345" s="4"/>
      <c r="BN2345" s="4"/>
      <c r="BO2345" s="4"/>
      <c r="BP2345" s="4"/>
      <c r="BQ2345" s="4"/>
      <c r="BR2345" s="4"/>
      <c r="BS2345" s="4"/>
      <c r="BT2345" s="4"/>
      <c r="BU2345" s="4"/>
      <c r="BV2345" s="4"/>
      <c r="BW2345" s="4"/>
      <c r="BX2345" s="4"/>
      <c r="BY2345" s="4"/>
      <c r="BZ2345" s="4"/>
      <c r="CA2345" s="4"/>
      <c r="CB2345" s="4"/>
      <c r="CC2345" s="4"/>
      <c r="CD2345" s="4"/>
      <c r="CE2345" s="4"/>
      <c r="CF2345" s="4"/>
      <c r="CG2345" s="4"/>
      <c r="CH2345" s="4"/>
      <c r="CI2345" s="4"/>
      <c r="CJ2345" s="4"/>
      <c r="CK2345" s="4"/>
      <c r="CL2345" s="4"/>
      <c r="CM2345" s="4"/>
    </row>
    <row r="2346" ht="14.25" customHeight="1">
      <c r="A2346" s="1"/>
      <c r="B2346" s="3"/>
      <c r="C2346" s="4"/>
      <c r="D2346" s="4"/>
      <c r="E2346" s="4"/>
      <c r="F2346" s="4"/>
      <c r="G2346" s="4"/>
      <c r="H2346" s="4"/>
      <c r="I2346" s="4"/>
      <c r="J2346" s="4"/>
      <c r="K2346" s="4"/>
      <c r="L2346" s="4"/>
      <c r="M2346" s="4"/>
      <c r="N2346" s="4"/>
      <c r="O2346" s="4"/>
      <c r="P2346" s="4"/>
      <c r="Q2346" s="4"/>
      <c r="R2346" s="4"/>
      <c r="S2346" s="4"/>
      <c r="T2346" s="4"/>
      <c r="U2346" s="4"/>
      <c r="V2346" s="4"/>
      <c r="W2346" s="4"/>
      <c r="X2346" s="4"/>
      <c r="Y2346" s="4"/>
      <c r="Z2346" s="4"/>
      <c r="AA2346" s="4"/>
      <c r="AB2346" s="4"/>
      <c r="AC2346" s="4"/>
      <c r="AD2346" s="20"/>
      <c r="AE2346" s="4"/>
      <c r="AF2346" s="4"/>
      <c r="AG2346" s="4"/>
      <c r="AH2346" s="4"/>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4"/>
      <c r="BH2346" s="4"/>
      <c r="BI2346" s="4"/>
      <c r="BJ2346" s="4"/>
      <c r="BK2346" s="4"/>
      <c r="BL2346" s="4"/>
      <c r="BM2346" s="4"/>
      <c r="BN2346" s="4"/>
      <c r="BO2346" s="4"/>
      <c r="BP2346" s="4"/>
      <c r="BQ2346" s="4"/>
      <c r="BR2346" s="4"/>
      <c r="BS2346" s="4"/>
      <c r="BT2346" s="4"/>
      <c r="BU2346" s="4"/>
      <c r="BV2346" s="4"/>
      <c r="BW2346" s="4"/>
      <c r="BX2346" s="4"/>
      <c r="BY2346" s="4"/>
      <c r="BZ2346" s="4"/>
      <c r="CA2346" s="4"/>
      <c r="CB2346" s="4"/>
      <c r="CC2346" s="4"/>
      <c r="CD2346" s="4"/>
      <c r="CE2346" s="4"/>
      <c r="CF2346" s="4"/>
      <c r="CG2346" s="4"/>
      <c r="CH2346" s="4"/>
      <c r="CI2346" s="4"/>
      <c r="CJ2346" s="4"/>
      <c r="CK2346" s="4"/>
      <c r="CL2346" s="4"/>
      <c r="CM2346" s="4"/>
    </row>
    <row r="2347" ht="14.25" customHeight="1">
      <c r="A2347" s="1"/>
      <c r="B2347" s="3"/>
      <c r="C2347" s="4"/>
      <c r="D2347" s="4"/>
      <c r="E2347" s="4"/>
      <c r="F2347" s="4"/>
      <c r="G2347" s="4"/>
      <c r="H2347" s="4"/>
      <c r="I2347" s="4"/>
      <c r="J2347" s="4"/>
      <c r="K2347" s="4"/>
      <c r="L2347" s="4"/>
      <c r="M2347" s="4"/>
      <c r="N2347" s="4"/>
      <c r="O2347" s="4"/>
      <c r="P2347" s="4"/>
      <c r="Q2347" s="4"/>
      <c r="R2347" s="4"/>
      <c r="S2347" s="4"/>
      <c r="T2347" s="4"/>
      <c r="U2347" s="4"/>
      <c r="V2347" s="4"/>
      <c r="W2347" s="4"/>
      <c r="X2347" s="4"/>
      <c r="Y2347" s="4"/>
      <c r="Z2347" s="4"/>
      <c r="AA2347" s="4"/>
      <c r="AB2347" s="4"/>
      <c r="AC2347" s="4"/>
      <c r="AD2347" s="20"/>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c r="BI2347" s="4"/>
      <c r="BJ2347" s="4"/>
      <c r="BK2347" s="4"/>
      <c r="BL2347" s="4"/>
      <c r="BM2347" s="4"/>
      <c r="BN2347" s="4"/>
      <c r="BO2347" s="4"/>
      <c r="BP2347" s="4"/>
      <c r="BQ2347" s="4"/>
      <c r="BR2347" s="4"/>
      <c r="BS2347" s="4"/>
      <c r="BT2347" s="4"/>
      <c r="BU2347" s="4"/>
      <c r="BV2347" s="4"/>
      <c r="BW2347" s="4"/>
      <c r="BX2347" s="4"/>
      <c r="BY2347" s="4"/>
      <c r="BZ2347" s="4"/>
      <c r="CA2347" s="4"/>
      <c r="CB2347" s="4"/>
      <c r="CC2347" s="4"/>
      <c r="CD2347" s="4"/>
      <c r="CE2347" s="4"/>
      <c r="CF2347" s="4"/>
      <c r="CG2347" s="4"/>
      <c r="CH2347" s="4"/>
      <c r="CI2347" s="4"/>
      <c r="CJ2347" s="4"/>
      <c r="CK2347" s="4"/>
      <c r="CL2347" s="4"/>
      <c r="CM2347" s="4"/>
    </row>
    <row r="2348" ht="14.25" customHeight="1">
      <c r="A2348" s="1"/>
      <c r="B2348" s="3"/>
      <c r="C2348" s="4"/>
      <c r="D2348" s="4"/>
      <c r="E2348" s="4"/>
      <c r="F2348" s="4"/>
      <c r="G2348" s="4"/>
      <c r="H2348" s="4"/>
      <c r="I2348" s="4"/>
      <c r="J2348" s="4"/>
      <c r="K2348" s="4"/>
      <c r="L2348" s="4"/>
      <c r="M2348" s="4"/>
      <c r="N2348" s="4"/>
      <c r="O2348" s="4"/>
      <c r="P2348" s="4"/>
      <c r="Q2348" s="4"/>
      <c r="R2348" s="4"/>
      <c r="S2348" s="4"/>
      <c r="T2348" s="4"/>
      <c r="U2348" s="4"/>
      <c r="V2348" s="4"/>
      <c r="W2348" s="4"/>
      <c r="X2348" s="4"/>
      <c r="Y2348" s="4"/>
      <c r="Z2348" s="4"/>
      <c r="AA2348" s="4"/>
      <c r="AB2348" s="4"/>
      <c r="AC2348" s="4"/>
      <c r="AD2348" s="20"/>
      <c r="AE2348" s="4"/>
      <c r="AF2348" s="4"/>
      <c r="AG2348" s="4"/>
      <c r="AH2348" s="4"/>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4"/>
      <c r="BH2348" s="4"/>
      <c r="BI2348" s="4"/>
      <c r="BJ2348" s="4"/>
      <c r="BK2348" s="4"/>
      <c r="BL2348" s="4"/>
      <c r="BM2348" s="4"/>
      <c r="BN2348" s="4"/>
      <c r="BO2348" s="4"/>
      <c r="BP2348" s="4"/>
      <c r="BQ2348" s="4"/>
      <c r="BR2348" s="4"/>
      <c r="BS2348" s="4"/>
      <c r="BT2348" s="4"/>
      <c r="BU2348" s="4"/>
      <c r="BV2348" s="4"/>
      <c r="BW2348" s="4"/>
      <c r="BX2348" s="4"/>
      <c r="BY2348" s="4"/>
      <c r="BZ2348" s="4"/>
      <c r="CA2348" s="4"/>
      <c r="CB2348" s="4"/>
      <c r="CC2348" s="4"/>
      <c r="CD2348" s="4"/>
      <c r="CE2348" s="4"/>
      <c r="CF2348" s="4"/>
      <c r="CG2348" s="4"/>
      <c r="CH2348" s="4"/>
      <c r="CI2348" s="4"/>
      <c r="CJ2348" s="4"/>
      <c r="CK2348" s="4"/>
      <c r="CL2348" s="4"/>
      <c r="CM2348" s="4"/>
    </row>
    <row r="2349" ht="14.25" customHeight="1">
      <c r="A2349" s="1"/>
      <c r="B2349" s="3"/>
      <c r="C2349" s="4"/>
      <c r="D2349" s="4"/>
      <c r="E2349" s="4"/>
      <c r="F2349" s="4"/>
      <c r="G2349" s="4"/>
      <c r="H2349" s="4"/>
      <c r="I2349" s="4"/>
      <c r="J2349" s="4"/>
      <c r="K2349" s="4"/>
      <c r="L2349" s="4"/>
      <c r="M2349" s="4"/>
      <c r="N2349" s="4"/>
      <c r="O2349" s="4"/>
      <c r="P2349" s="4"/>
      <c r="Q2349" s="4"/>
      <c r="R2349" s="4"/>
      <c r="S2349" s="4"/>
      <c r="T2349" s="4"/>
      <c r="U2349" s="4"/>
      <c r="V2349" s="4"/>
      <c r="W2349" s="4"/>
      <c r="X2349" s="4"/>
      <c r="Y2349" s="4"/>
      <c r="Z2349" s="4"/>
      <c r="AA2349" s="4"/>
      <c r="AB2349" s="4"/>
      <c r="AC2349" s="4"/>
      <c r="AD2349" s="20"/>
      <c r="AE2349" s="4"/>
      <c r="AF2349" s="4"/>
      <c r="AG2349" s="4"/>
      <c r="AH2349" s="4"/>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4"/>
      <c r="BH2349" s="4"/>
      <c r="BI2349" s="4"/>
      <c r="BJ2349" s="4"/>
      <c r="BK2349" s="4"/>
      <c r="BL2349" s="4"/>
      <c r="BM2349" s="4"/>
      <c r="BN2349" s="4"/>
      <c r="BO2349" s="4"/>
      <c r="BP2349" s="4"/>
      <c r="BQ2349" s="4"/>
      <c r="BR2349" s="4"/>
      <c r="BS2349" s="4"/>
      <c r="BT2349" s="4"/>
      <c r="BU2349" s="4"/>
      <c r="BV2349" s="4"/>
      <c r="BW2349" s="4"/>
      <c r="BX2349" s="4"/>
      <c r="BY2349" s="4"/>
      <c r="BZ2349" s="4"/>
      <c r="CA2349" s="4"/>
      <c r="CB2349" s="4"/>
      <c r="CC2349" s="4"/>
      <c r="CD2349" s="4"/>
      <c r="CE2349" s="4"/>
      <c r="CF2349" s="4"/>
      <c r="CG2349" s="4"/>
      <c r="CH2349" s="4"/>
      <c r="CI2349" s="4"/>
      <c r="CJ2349" s="4"/>
      <c r="CK2349" s="4"/>
      <c r="CL2349" s="4"/>
      <c r="CM2349" s="4"/>
    </row>
    <row r="2350" ht="14.25" customHeight="1">
      <c r="A2350" s="1"/>
      <c r="B2350" s="3"/>
      <c r="C2350" s="4"/>
      <c r="D2350" s="4"/>
      <c r="E2350" s="4"/>
      <c r="F2350" s="4"/>
      <c r="G2350" s="4"/>
      <c r="H2350" s="4"/>
      <c r="I2350" s="4"/>
      <c r="J2350" s="4"/>
      <c r="K2350" s="4"/>
      <c r="L2350" s="4"/>
      <c r="M2350" s="4"/>
      <c r="N2350" s="4"/>
      <c r="O2350" s="4"/>
      <c r="P2350" s="4"/>
      <c r="Q2350" s="4"/>
      <c r="R2350" s="4"/>
      <c r="S2350" s="4"/>
      <c r="T2350" s="4"/>
      <c r="U2350" s="4"/>
      <c r="V2350" s="4"/>
      <c r="W2350" s="4"/>
      <c r="X2350" s="4"/>
      <c r="Y2350" s="4"/>
      <c r="Z2350" s="4"/>
      <c r="AA2350" s="4"/>
      <c r="AB2350" s="4"/>
      <c r="AC2350" s="4"/>
      <c r="AD2350" s="20"/>
      <c r="AE2350" s="4"/>
      <c r="AF2350" s="4"/>
      <c r="AG2350" s="4"/>
      <c r="AH2350" s="4"/>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4"/>
      <c r="BH2350" s="4"/>
      <c r="BI2350" s="4"/>
      <c r="BJ2350" s="4"/>
      <c r="BK2350" s="4"/>
      <c r="BL2350" s="4"/>
      <c r="BM2350" s="4"/>
      <c r="BN2350" s="4"/>
      <c r="BO2350" s="4"/>
      <c r="BP2350" s="4"/>
      <c r="BQ2350" s="4"/>
      <c r="BR2350" s="4"/>
      <c r="BS2350" s="4"/>
      <c r="BT2350" s="4"/>
      <c r="BU2350" s="4"/>
      <c r="BV2350" s="4"/>
      <c r="BW2350" s="4"/>
      <c r="BX2350" s="4"/>
      <c r="BY2350" s="4"/>
      <c r="BZ2350" s="4"/>
      <c r="CA2350" s="4"/>
      <c r="CB2350" s="4"/>
      <c r="CC2350" s="4"/>
      <c r="CD2350" s="4"/>
      <c r="CE2350" s="4"/>
      <c r="CF2350" s="4"/>
      <c r="CG2350" s="4"/>
      <c r="CH2350" s="4"/>
      <c r="CI2350" s="4"/>
      <c r="CJ2350" s="4"/>
      <c r="CK2350" s="4"/>
      <c r="CL2350" s="4"/>
      <c r="CM2350" s="4"/>
    </row>
    <row r="2351" ht="14.25" customHeight="1">
      <c r="A2351" s="1"/>
      <c r="B2351" s="3"/>
      <c r="C2351" s="4"/>
      <c r="D2351" s="4"/>
      <c r="E2351" s="4"/>
      <c r="F2351" s="4"/>
      <c r="G2351" s="4"/>
      <c r="H2351" s="4"/>
      <c r="I2351" s="4"/>
      <c r="J2351" s="4"/>
      <c r="K2351" s="4"/>
      <c r="L2351" s="4"/>
      <c r="M2351" s="4"/>
      <c r="N2351" s="4"/>
      <c r="O2351" s="4"/>
      <c r="P2351" s="4"/>
      <c r="Q2351" s="4"/>
      <c r="R2351" s="4"/>
      <c r="S2351" s="4"/>
      <c r="T2351" s="4"/>
      <c r="U2351" s="4"/>
      <c r="V2351" s="4"/>
      <c r="W2351" s="4"/>
      <c r="X2351" s="4"/>
      <c r="Y2351" s="4"/>
      <c r="Z2351" s="4"/>
      <c r="AA2351" s="4"/>
      <c r="AB2351" s="4"/>
      <c r="AC2351" s="4"/>
      <c r="AD2351" s="20"/>
      <c r="AE2351" s="4"/>
      <c r="AF2351" s="4"/>
      <c r="AG2351" s="4"/>
      <c r="AH2351" s="4"/>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4"/>
      <c r="BH2351" s="4"/>
      <c r="BI2351" s="4"/>
      <c r="BJ2351" s="4"/>
      <c r="BK2351" s="4"/>
      <c r="BL2351" s="4"/>
      <c r="BM2351" s="4"/>
      <c r="BN2351" s="4"/>
      <c r="BO2351" s="4"/>
      <c r="BP2351" s="4"/>
      <c r="BQ2351" s="4"/>
      <c r="BR2351" s="4"/>
      <c r="BS2351" s="4"/>
      <c r="BT2351" s="4"/>
      <c r="BU2351" s="4"/>
      <c r="BV2351" s="4"/>
      <c r="BW2351" s="4"/>
      <c r="BX2351" s="4"/>
      <c r="BY2351" s="4"/>
      <c r="BZ2351" s="4"/>
      <c r="CA2351" s="4"/>
      <c r="CB2351" s="4"/>
      <c r="CC2351" s="4"/>
      <c r="CD2351" s="4"/>
      <c r="CE2351" s="4"/>
      <c r="CF2351" s="4"/>
      <c r="CG2351" s="4"/>
      <c r="CH2351" s="4"/>
      <c r="CI2351" s="4"/>
      <c r="CJ2351" s="4"/>
      <c r="CK2351" s="4"/>
      <c r="CL2351" s="4"/>
      <c r="CM2351" s="4"/>
    </row>
    <row r="2352" ht="14.25" customHeight="1">
      <c r="A2352" s="1"/>
      <c r="B2352" s="3"/>
      <c r="C2352" s="4"/>
      <c r="D2352" s="4"/>
      <c r="E2352" s="4"/>
      <c r="F2352" s="4"/>
      <c r="G2352" s="4"/>
      <c r="H2352" s="4"/>
      <c r="I2352" s="4"/>
      <c r="J2352" s="4"/>
      <c r="K2352" s="4"/>
      <c r="L2352" s="4"/>
      <c r="M2352" s="4"/>
      <c r="N2352" s="4"/>
      <c r="O2352" s="4"/>
      <c r="P2352" s="4"/>
      <c r="Q2352" s="4"/>
      <c r="R2352" s="4"/>
      <c r="S2352" s="4"/>
      <c r="T2352" s="4"/>
      <c r="U2352" s="4"/>
      <c r="V2352" s="4"/>
      <c r="W2352" s="4"/>
      <c r="X2352" s="4"/>
      <c r="Y2352" s="4"/>
      <c r="Z2352" s="4"/>
      <c r="AA2352" s="4"/>
      <c r="AB2352" s="4"/>
      <c r="AC2352" s="4"/>
      <c r="AD2352" s="20"/>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c r="BI2352" s="4"/>
      <c r="BJ2352" s="4"/>
      <c r="BK2352" s="4"/>
      <c r="BL2352" s="4"/>
      <c r="BM2352" s="4"/>
      <c r="BN2352" s="4"/>
      <c r="BO2352" s="4"/>
      <c r="BP2352" s="4"/>
      <c r="BQ2352" s="4"/>
      <c r="BR2352" s="4"/>
      <c r="BS2352" s="4"/>
      <c r="BT2352" s="4"/>
      <c r="BU2352" s="4"/>
      <c r="BV2352" s="4"/>
      <c r="BW2352" s="4"/>
      <c r="BX2352" s="4"/>
      <c r="BY2352" s="4"/>
      <c r="BZ2352" s="4"/>
      <c r="CA2352" s="4"/>
      <c r="CB2352" s="4"/>
      <c r="CC2352" s="4"/>
      <c r="CD2352" s="4"/>
      <c r="CE2352" s="4"/>
      <c r="CF2352" s="4"/>
      <c r="CG2352" s="4"/>
      <c r="CH2352" s="4"/>
      <c r="CI2352" s="4"/>
      <c r="CJ2352" s="4"/>
      <c r="CK2352" s="4"/>
      <c r="CL2352" s="4"/>
      <c r="CM2352" s="4"/>
    </row>
    <row r="2353" ht="14.25" customHeight="1">
      <c r="A2353" s="1"/>
      <c r="B2353" s="3"/>
      <c r="C2353" s="4"/>
      <c r="D2353" s="4"/>
      <c r="E2353" s="4"/>
      <c r="F2353" s="4"/>
      <c r="G2353" s="4"/>
      <c r="H2353" s="4"/>
      <c r="I2353" s="4"/>
      <c r="J2353" s="4"/>
      <c r="K2353" s="4"/>
      <c r="L2353" s="4"/>
      <c r="M2353" s="4"/>
      <c r="N2353" s="4"/>
      <c r="O2353" s="4"/>
      <c r="P2353" s="4"/>
      <c r="Q2353" s="4"/>
      <c r="R2353" s="4"/>
      <c r="S2353" s="4"/>
      <c r="T2353" s="4"/>
      <c r="U2353" s="4"/>
      <c r="V2353" s="4"/>
      <c r="W2353" s="4"/>
      <c r="X2353" s="4"/>
      <c r="Y2353" s="4"/>
      <c r="Z2353" s="4"/>
      <c r="AA2353" s="4"/>
      <c r="AB2353" s="4"/>
      <c r="AC2353" s="4"/>
      <c r="AD2353" s="20"/>
      <c r="AE2353" s="4"/>
      <c r="AF2353" s="4"/>
      <c r="AG2353" s="4"/>
      <c r="AH2353" s="4"/>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4"/>
      <c r="BH2353" s="4"/>
      <c r="BI2353" s="4"/>
      <c r="BJ2353" s="4"/>
      <c r="BK2353" s="4"/>
      <c r="BL2353" s="4"/>
      <c r="BM2353" s="4"/>
      <c r="BN2353" s="4"/>
      <c r="BO2353" s="4"/>
      <c r="BP2353" s="4"/>
      <c r="BQ2353" s="4"/>
      <c r="BR2353" s="4"/>
      <c r="BS2353" s="4"/>
      <c r="BT2353" s="4"/>
      <c r="BU2353" s="4"/>
      <c r="BV2353" s="4"/>
      <c r="BW2353" s="4"/>
      <c r="BX2353" s="4"/>
      <c r="BY2353" s="4"/>
      <c r="BZ2353" s="4"/>
      <c r="CA2353" s="4"/>
      <c r="CB2353" s="4"/>
      <c r="CC2353" s="4"/>
      <c r="CD2353" s="4"/>
      <c r="CE2353" s="4"/>
      <c r="CF2353" s="4"/>
      <c r="CG2353" s="4"/>
      <c r="CH2353" s="4"/>
      <c r="CI2353" s="4"/>
      <c r="CJ2353" s="4"/>
      <c r="CK2353" s="4"/>
      <c r="CL2353" s="4"/>
      <c r="CM2353" s="4"/>
    </row>
    <row r="2354" ht="14.25" customHeight="1">
      <c r="A2354" s="1"/>
      <c r="B2354" s="3"/>
      <c r="C2354" s="4"/>
      <c r="D2354" s="4"/>
      <c r="E2354" s="4"/>
      <c r="F2354" s="4"/>
      <c r="G2354" s="4"/>
      <c r="H2354" s="4"/>
      <c r="I2354" s="4"/>
      <c r="J2354" s="4"/>
      <c r="K2354" s="4"/>
      <c r="L2354" s="4"/>
      <c r="M2354" s="4"/>
      <c r="N2354" s="4"/>
      <c r="O2354" s="4"/>
      <c r="P2354" s="4"/>
      <c r="Q2354" s="4"/>
      <c r="R2354" s="4"/>
      <c r="S2354" s="4"/>
      <c r="T2354" s="4"/>
      <c r="U2354" s="4"/>
      <c r="V2354" s="4"/>
      <c r="W2354" s="4"/>
      <c r="X2354" s="4"/>
      <c r="Y2354" s="4"/>
      <c r="Z2354" s="4"/>
      <c r="AA2354" s="4"/>
      <c r="AB2354" s="4"/>
      <c r="AC2354" s="4"/>
      <c r="AD2354" s="20"/>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c r="BI2354" s="4"/>
      <c r="BJ2354" s="4"/>
      <c r="BK2354" s="4"/>
      <c r="BL2354" s="4"/>
      <c r="BM2354" s="4"/>
      <c r="BN2354" s="4"/>
      <c r="BO2354" s="4"/>
      <c r="BP2354" s="4"/>
      <c r="BQ2354" s="4"/>
      <c r="BR2354" s="4"/>
      <c r="BS2354" s="4"/>
      <c r="BT2354" s="4"/>
      <c r="BU2354" s="4"/>
      <c r="BV2354" s="4"/>
      <c r="BW2354" s="4"/>
      <c r="BX2354" s="4"/>
      <c r="BY2354" s="4"/>
      <c r="BZ2354" s="4"/>
      <c r="CA2354" s="4"/>
      <c r="CB2354" s="4"/>
      <c r="CC2354" s="4"/>
      <c r="CD2354" s="4"/>
      <c r="CE2354" s="4"/>
      <c r="CF2354" s="4"/>
      <c r="CG2354" s="4"/>
      <c r="CH2354" s="4"/>
      <c r="CI2354" s="4"/>
      <c r="CJ2354" s="4"/>
      <c r="CK2354" s="4"/>
      <c r="CL2354" s="4"/>
      <c r="CM2354" s="4"/>
    </row>
    <row r="2355" ht="14.25" customHeight="1">
      <c r="A2355" s="1"/>
      <c r="B2355" s="3"/>
      <c r="C2355" s="4"/>
      <c r="D2355" s="4"/>
      <c r="E2355" s="4"/>
      <c r="F2355" s="4"/>
      <c r="G2355" s="4"/>
      <c r="H2355" s="4"/>
      <c r="I2355" s="4"/>
      <c r="J2355" s="4"/>
      <c r="K2355" s="4"/>
      <c r="L2355" s="4"/>
      <c r="M2355" s="4"/>
      <c r="N2355" s="4"/>
      <c r="O2355" s="4"/>
      <c r="P2355" s="4"/>
      <c r="Q2355" s="4"/>
      <c r="R2355" s="4"/>
      <c r="S2355" s="4"/>
      <c r="T2355" s="4"/>
      <c r="U2355" s="4"/>
      <c r="V2355" s="4"/>
      <c r="W2355" s="4"/>
      <c r="X2355" s="4"/>
      <c r="Y2355" s="4"/>
      <c r="Z2355" s="4"/>
      <c r="AA2355" s="4"/>
      <c r="AB2355" s="4"/>
      <c r="AC2355" s="4"/>
      <c r="AD2355" s="20"/>
      <c r="AE2355" s="4"/>
      <c r="AF2355" s="4"/>
      <c r="AG2355" s="4"/>
      <c r="AH2355" s="4"/>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4"/>
      <c r="BH2355" s="4"/>
      <c r="BI2355" s="4"/>
      <c r="BJ2355" s="4"/>
      <c r="BK2355" s="4"/>
      <c r="BL2355" s="4"/>
      <c r="BM2355" s="4"/>
      <c r="BN2355" s="4"/>
      <c r="BO2355" s="4"/>
      <c r="BP2355" s="4"/>
      <c r="BQ2355" s="4"/>
      <c r="BR2355" s="4"/>
      <c r="BS2355" s="4"/>
      <c r="BT2355" s="4"/>
      <c r="BU2355" s="4"/>
      <c r="BV2355" s="4"/>
      <c r="BW2355" s="4"/>
      <c r="BX2355" s="4"/>
      <c r="BY2355" s="4"/>
      <c r="BZ2355" s="4"/>
      <c r="CA2355" s="4"/>
      <c r="CB2355" s="4"/>
      <c r="CC2355" s="4"/>
      <c r="CD2355" s="4"/>
      <c r="CE2355" s="4"/>
      <c r="CF2355" s="4"/>
      <c r="CG2355" s="4"/>
      <c r="CH2355" s="4"/>
      <c r="CI2355" s="4"/>
      <c r="CJ2355" s="4"/>
      <c r="CK2355" s="4"/>
      <c r="CL2355" s="4"/>
      <c r="CM2355" s="4"/>
    </row>
    <row r="2356" ht="14.25" customHeight="1">
      <c r="A2356" s="1"/>
      <c r="B2356" s="3"/>
      <c r="C2356" s="4"/>
      <c r="D2356" s="4"/>
      <c r="E2356" s="4"/>
      <c r="F2356" s="4"/>
      <c r="G2356" s="4"/>
      <c r="H2356" s="4"/>
      <c r="I2356" s="4"/>
      <c r="J2356" s="4"/>
      <c r="K2356" s="4"/>
      <c r="L2356" s="4"/>
      <c r="M2356" s="4"/>
      <c r="N2356" s="4"/>
      <c r="O2356" s="4"/>
      <c r="P2356" s="4"/>
      <c r="Q2356" s="4"/>
      <c r="R2356" s="4"/>
      <c r="S2356" s="4"/>
      <c r="T2356" s="4"/>
      <c r="U2356" s="4"/>
      <c r="V2356" s="4"/>
      <c r="W2356" s="4"/>
      <c r="X2356" s="4"/>
      <c r="Y2356" s="4"/>
      <c r="Z2356" s="4"/>
      <c r="AA2356" s="4"/>
      <c r="AB2356" s="4"/>
      <c r="AC2356" s="4"/>
      <c r="AD2356" s="20"/>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c r="BI2356" s="4"/>
      <c r="BJ2356" s="4"/>
      <c r="BK2356" s="4"/>
      <c r="BL2356" s="4"/>
      <c r="BM2356" s="4"/>
      <c r="BN2356" s="4"/>
      <c r="BO2356" s="4"/>
      <c r="BP2356" s="4"/>
      <c r="BQ2356" s="4"/>
      <c r="BR2356" s="4"/>
      <c r="BS2356" s="4"/>
      <c r="BT2356" s="4"/>
      <c r="BU2356" s="4"/>
      <c r="BV2356" s="4"/>
      <c r="BW2356" s="4"/>
      <c r="BX2356" s="4"/>
      <c r="BY2356" s="4"/>
      <c r="BZ2356" s="4"/>
      <c r="CA2356" s="4"/>
      <c r="CB2356" s="4"/>
      <c r="CC2356" s="4"/>
      <c r="CD2356" s="4"/>
      <c r="CE2356" s="4"/>
      <c r="CF2356" s="4"/>
      <c r="CG2356" s="4"/>
      <c r="CH2356" s="4"/>
      <c r="CI2356" s="4"/>
      <c r="CJ2356" s="4"/>
      <c r="CK2356" s="4"/>
      <c r="CL2356" s="4"/>
      <c r="CM2356" s="4"/>
    </row>
    <row r="2357" ht="14.25" customHeight="1">
      <c r="A2357" s="1"/>
      <c r="B2357" s="3"/>
      <c r="C2357" s="4"/>
      <c r="D2357" s="4"/>
      <c r="E2357" s="4"/>
      <c r="F2357" s="4"/>
      <c r="G2357" s="4"/>
      <c r="H2357" s="4"/>
      <c r="I2357" s="4"/>
      <c r="J2357" s="4"/>
      <c r="K2357" s="4"/>
      <c r="L2357" s="4"/>
      <c r="M2357" s="4"/>
      <c r="N2357" s="4"/>
      <c r="O2357" s="4"/>
      <c r="P2357" s="4"/>
      <c r="Q2357" s="4"/>
      <c r="R2357" s="4"/>
      <c r="S2357" s="4"/>
      <c r="T2357" s="4"/>
      <c r="U2357" s="4"/>
      <c r="V2357" s="4"/>
      <c r="W2357" s="4"/>
      <c r="X2357" s="4"/>
      <c r="Y2357" s="4"/>
      <c r="Z2357" s="4"/>
      <c r="AA2357" s="4"/>
      <c r="AB2357" s="4"/>
      <c r="AC2357" s="4"/>
      <c r="AD2357" s="20"/>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c r="BI2357" s="4"/>
      <c r="BJ2357" s="4"/>
      <c r="BK2357" s="4"/>
      <c r="BL2357" s="4"/>
      <c r="BM2357" s="4"/>
      <c r="BN2357" s="4"/>
      <c r="BO2357" s="4"/>
      <c r="BP2357" s="4"/>
      <c r="BQ2357" s="4"/>
      <c r="BR2357" s="4"/>
      <c r="BS2357" s="4"/>
      <c r="BT2357" s="4"/>
      <c r="BU2357" s="4"/>
      <c r="BV2357" s="4"/>
      <c r="BW2357" s="4"/>
      <c r="BX2357" s="4"/>
      <c r="BY2357" s="4"/>
      <c r="BZ2357" s="4"/>
      <c r="CA2357" s="4"/>
      <c r="CB2357" s="4"/>
      <c r="CC2357" s="4"/>
      <c r="CD2357" s="4"/>
      <c r="CE2357" s="4"/>
      <c r="CF2357" s="4"/>
      <c r="CG2357" s="4"/>
      <c r="CH2357" s="4"/>
      <c r="CI2357" s="4"/>
      <c r="CJ2357" s="4"/>
      <c r="CK2357" s="4"/>
      <c r="CL2357" s="4"/>
      <c r="CM2357" s="4"/>
    </row>
    <row r="2358" ht="14.25" customHeight="1">
      <c r="A2358" s="1"/>
      <c r="B2358" s="3"/>
      <c r="C2358" s="4"/>
      <c r="D2358" s="4"/>
      <c r="E2358" s="4"/>
      <c r="F2358" s="4"/>
      <c r="G2358" s="4"/>
      <c r="H2358" s="4"/>
      <c r="I2358" s="4"/>
      <c r="J2358" s="4"/>
      <c r="K2358" s="4"/>
      <c r="L2358" s="4"/>
      <c r="M2358" s="4"/>
      <c r="N2358" s="4"/>
      <c r="O2358" s="4"/>
      <c r="P2358" s="4"/>
      <c r="Q2358" s="4"/>
      <c r="R2358" s="4"/>
      <c r="S2358" s="4"/>
      <c r="T2358" s="4"/>
      <c r="U2358" s="4"/>
      <c r="V2358" s="4"/>
      <c r="W2358" s="4"/>
      <c r="X2358" s="4"/>
      <c r="Y2358" s="4"/>
      <c r="Z2358" s="4"/>
      <c r="AA2358" s="4"/>
      <c r="AB2358" s="4"/>
      <c r="AC2358" s="4"/>
      <c r="AD2358" s="20"/>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c r="BI2358" s="4"/>
      <c r="BJ2358" s="4"/>
      <c r="BK2358" s="4"/>
      <c r="BL2358" s="4"/>
      <c r="BM2358" s="4"/>
      <c r="BN2358" s="4"/>
      <c r="BO2358" s="4"/>
      <c r="BP2358" s="4"/>
      <c r="BQ2358" s="4"/>
      <c r="BR2358" s="4"/>
      <c r="BS2358" s="4"/>
      <c r="BT2358" s="4"/>
      <c r="BU2358" s="4"/>
      <c r="BV2358" s="4"/>
      <c r="BW2358" s="4"/>
      <c r="BX2358" s="4"/>
      <c r="BY2358" s="4"/>
      <c r="BZ2358" s="4"/>
      <c r="CA2358" s="4"/>
      <c r="CB2358" s="4"/>
      <c r="CC2358" s="4"/>
      <c r="CD2358" s="4"/>
      <c r="CE2358" s="4"/>
      <c r="CF2358" s="4"/>
      <c r="CG2358" s="4"/>
      <c r="CH2358" s="4"/>
      <c r="CI2358" s="4"/>
      <c r="CJ2358" s="4"/>
      <c r="CK2358" s="4"/>
      <c r="CL2358" s="4"/>
      <c r="CM2358" s="4"/>
    </row>
    <row r="2359" ht="14.25" customHeight="1">
      <c r="A2359" s="1"/>
      <c r="B2359" s="3"/>
      <c r="C2359" s="4"/>
      <c r="D2359" s="4"/>
      <c r="E2359" s="4"/>
      <c r="F2359" s="4"/>
      <c r="G2359" s="4"/>
      <c r="H2359" s="4"/>
      <c r="I2359" s="4"/>
      <c r="J2359" s="4"/>
      <c r="K2359" s="4"/>
      <c r="L2359" s="4"/>
      <c r="M2359" s="4"/>
      <c r="N2359" s="4"/>
      <c r="O2359" s="4"/>
      <c r="P2359" s="4"/>
      <c r="Q2359" s="4"/>
      <c r="R2359" s="4"/>
      <c r="S2359" s="4"/>
      <c r="T2359" s="4"/>
      <c r="U2359" s="4"/>
      <c r="V2359" s="4"/>
      <c r="W2359" s="4"/>
      <c r="X2359" s="4"/>
      <c r="Y2359" s="4"/>
      <c r="Z2359" s="4"/>
      <c r="AA2359" s="4"/>
      <c r="AB2359" s="4"/>
      <c r="AC2359" s="4"/>
      <c r="AD2359" s="20"/>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c r="BI2359" s="4"/>
      <c r="BJ2359" s="4"/>
      <c r="BK2359" s="4"/>
      <c r="BL2359" s="4"/>
      <c r="BM2359" s="4"/>
      <c r="BN2359" s="4"/>
      <c r="BO2359" s="4"/>
      <c r="BP2359" s="4"/>
      <c r="BQ2359" s="4"/>
      <c r="BR2359" s="4"/>
      <c r="BS2359" s="4"/>
      <c r="BT2359" s="4"/>
      <c r="BU2359" s="4"/>
      <c r="BV2359" s="4"/>
      <c r="BW2359" s="4"/>
      <c r="BX2359" s="4"/>
      <c r="BY2359" s="4"/>
      <c r="BZ2359" s="4"/>
      <c r="CA2359" s="4"/>
      <c r="CB2359" s="4"/>
      <c r="CC2359" s="4"/>
      <c r="CD2359" s="4"/>
      <c r="CE2359" s="4"/>
      <c r="CF2359" s="4"/>
      <c r="CG2359" s="4"/>
      <c r="CH2359" s="4"/>
      <c r="CI2359" s="4"/>
      <c r="CJ2359" s="4"/>
      <c r="CK2359" s="4"/>
      <c r="CL2359" s="4"/>
      <c r="CM2359" s="4"/>
    </row>
    <row r="2360" ht="14.25" customHeight="1">
      <c r="A2360" s="1"/>
      <c r="B2360" s="3"/>
      <c r="C2360" s="4"/>
      <c r="D2360" s="4"/>
      <c r="E2360" s="4"/>
      <c r="F2360" s="4"/>
      <c r="G2360" s="4"/>
      <c r="H2360" s="4"/>
      <c r="I2360" s="4"/>
      <c r="J2360" s="4"/>
      <c r="K2360" s="4"/>
      <c r="L2360" s="4"/>
      <c r="M2360" s="4"/>
      <c r="N2360" s="4"/>
      <c r="O2360" s="4"/>
      <c r="P2360" s="4"/>
      <c r="Q2360" s="4"/>
      <c r="R2360" s="4"/>
      <c r="S2360" s="4"/>
      <c r="T2360" s="4"/>
      <c r="U2360" s="4"/>
      <c r="V2360" s="4"/>
      <c r="W2360" s="4"/>
      <c r="X2360" s="4"/>
      <c r="Y2360" s="4"/>
      <c r="Z2360" s="4"/>
      <c r="AA2360" s="4"/>
      <c r="AB2360" s="4"/>
      <c r="AC2360" s="4"/>
      <c r="AD2360" s="20"/>
      <c r="AE2360" s="4"/>
      <c r="AF2360" s="4"/>
      <c r="AG2360" s="4"/>
      <c r="AH2360" s="4"/>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4"/>
      <c r="BH2360" s="4"/>
      <c r="BI2360" s="4"/>
      <c r="BJ2360" s="4"/>
      <c r="BK2360" s="4"/>
      <c r="BL2360" s="4"/>
      <c r="BM2360" s="4"/>
      <c r="BN2360" s="4"/>
      <c r="BO2360" s="4"/>
      <c r="BP2360" s="4"/>
      <c r="BQ2360" s="4"/>
      <c r="BR2360" s="4"/>
      <c r="BS2360" s="4"/>
      <c r="BT2360" s="4"/>
      <c r="BU2360" s="4"/>
      <c r="BV2360" s="4"/>
      <c r="BW2360" s="4"/>
      <c r="BX2360" s="4"/>
      <c r="BY2360" s="4"/>
      <c r="BZ2360" s="4"/>
      <c r="CA2360" s="4"/>
      <c r="CB2360" s="4"/>
      <c r="CC2360" s="4"/>
      <c r="CD2360" s="4"/>
      <c r="CE2360" s="4"/>
      <c r="CF2360" s="4"/>
      <c r="CG2360" s="4"/>
      <c r="CH2360" s="4"/>
      <c r="CI2360" s="4"/>
      <c r="CJ2360" s="4"/>
      <c r="CK2360" s="4"/>
      <c r="CL2360" s="4"/>
      <c r="CM2360" s="4"/>
    </row>
    <row r="2361" ht="14.25" customHeight="1">
      <c r="A2361" s="1"/>
      <c r="B2361" s="3"/>
      <c r="C2361" s="4"/>
      <c r="D2361" s="4"/>
      <c r="E2361" s="4"/>
      <c r="F2361" s="4"/>
      <c r="G2361" s="4"/>
      <c r="H2361" s="4"/>
      <c r="I2361" s="4"/>
      <c r="J2361" s="4"/>
      <c r="K2361" s="4"/>
      <c r="L2361" s="4"/>
      <c r="M2361" s="4"/>
      <c r="N2361" s="4"/>
      <c r="O2361" s="4"/>
      <c r="P2361" s="4"/>
      <c r="Q2361" s="4"/>
      <c r="R2361" s="4"/>
      <c r="S2361" s="4"/>
      <c r="T2361" s="4"/>
      <c r="U2361" s="4"/>
      <c r="V2361" s="4"/>
      <c r="W2361" s="4"/>
      <c r="X2361" s="4"/>
      <c r="Y2361" s="4"/>
      <c r="Z2361" s="4"/>
      <c r="AA2361" s="4"/>
      <c r="AB2361" s="4"/>
      <c r="AC2361" s="4"/>
      <c r="AD2361" s="20"/>
      <c r="AE2361" s="4"/>
      <c r="AF2361" s="4"/>
      <c r="AG2361" s="4"/>
      <c r="AH2361" s="4"/>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4"/>
      <c r="BH2361" s="4"/>
      <c r="BI2361" s="4"/>
      <c r="BJ2361" s="4"/>
      <c r="BK2361" s="4"/>
      <c r="BL2361" s="4"/>
      <c r="BM2361" s="4"/>
      <c r="BN2361" s="4"/>
      <c r="BO2361" s="4"/>
      <c r="BP2361" s="4"/>
      <c r="BQ2361" s="4"/>
      <c r="BR2361" s="4"/>
      <c r="BS2361" s="4"/>
      <c r="BT2361" s="4"/>
      <c r="BU2361" s="4"/>
      <c r="BV2361" s="4"/>
      <c r="BW2361" s="4"/>
      <c r="BX2361" s="4"/>
      <c r="BY2361" s="4"/>
      <c r="BZ2361" s="4"/>
      <c r="CA2361" s="4"/>
      <c r="CB2361" s="4"/>
      <c r="CC2361" s="4"/>
      <c r="CD2361" s="4"/>
      <c r="CE2361" s="4"/>
      <c r="CF2361" s="4"/>
      <c r="CG2361" s="4"/>
      <c r="CH2361" s="4"/>
      <c r="CI2361" s="4"/>
      <c r="CJ2361" s="4"/>
      <c r="CK2361" s="4"/>
      <c r="CL2361" s="4"/>
      <c r="CM2361" s="4"/>
    </row>
    <row r="2362" ht="14.25" customHeight="1">
      <c r="A2362" s="1"/>
      <c r="B2362" s="3"/>
      <c r="C2362" s="4"/>
      <c r="D2362" s="4"/>
      <c r="E2362" s="4"/>
      <c r="F2362" s="4"/>
      <c r="G2362" s="4"/>
      <c r="H2362" s="4"/>
      <c r="I2362" s="4"/>
      <c r="J2362" s="4"/>
      <c r="K2362" s="4"/>
      <c r="L2362" s="4"/>
      <c r="M2362" s="4"/>
      <c r="N2362" s="4"/>
      <c r="O2362" s="4"/>
      <c r="P2362" s="4"/>
      <c r="Q2362" s="4"/>
      <c r="R2362" s="4"/>
      <c r="S2362" s="4"/>
      <c r="T2362" s="4"/>
      <c r="U2362" s="4"/>
      <c r="V2362" s="4"/>
      <c r="W2362" s="4"/>
      <c r="X2362" s="4"/>
      <c r="Y2362" s="4"/>
      <c r="Z2362" s="4"/>
      <c r="AA2362" s="4"/>
      <c r="AB2362" s="4"/>
      <c r="AC2362" s="4"/>
      <c r="AD2362" s="20"/>
      <c r="AE2362" s="4"/>
      <c r="AF2362" s="4"/>
      <c r="AG2362" s="4"/>
      <c r="AH2362" s="4"/>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4"/>
      <c r="BH2362" s="4"/>
      <c r="BI2362" s="4"/>
      <c r="BJ2362" s="4"/>
      <c r="BK2362" s="4"/>
      <c r="BL2362" s="4"/>
      <c r="BM2362" s="4"/>
      <c r="BN2362" s="4"/>
      <c r="BO2362" s="4"/>
      <c r="BP2362" s="4"/>
      <c r="BQ2362" s="4"/>
      <c r="BR2362" s="4"/>
      <c r="BS2362" s="4"/>
      <c r="BT2362" s="4"/>
      <c r="BU2362" s="4"/>
      <c r="BV2362" s="4"/>
      <c r="BW2362" s="4"/>
      <c r="BX2362" s="4"/>
      <c r="BY2362" s="4"/>
      <c r="BZ2362" s="4"/>
      <c r="CA2362" s="4"/>
      <c r="CB2362" s="4"/>
      <c r="CC2362" s="4"/>
      <c r="CD2362" s="4"/>
      <c r="CE2362" s="4"/>
      <c r="CF2362" s="4"/>
      <c r="CG2362" s="4"/>
      <c r="CH2362" s="4"/>
      <c r="CI2362" s="4"/>
      <c r="CJ2362" s="4"/>
      <c r="CK2362" s="4"/>
      <c r="CL2362" s="4"/>
      <c r="CM2362" s="4"/>
    </row>
    <row r="2363" ht="14.25" customHeight="1">
      <c r="A2363" s="1"/>
      <c r="B2363" s="3"/>
      <c r="C2363" s="4"/>
      <c r="D2363" s="4"/>
      <c r="E2363" s="4"/>
      <c r="F2363" s="4"/>
      <c r="G2363" s="4"/>
      <c r="H2363" s="4"/>
      <c r="I2363" s="4"/>
      <c r="J2363" s="4"/>
      <c r="K2363" s="4"/>
      <c r="L2363" s="4"/>
      <c r="M2363" s="4"/>
      <c r="N2363" s="4"/>
      <c r="O2363" s="4"/>
      <c r="P2363" s="4"/>
      <c r="Q2363" s="4"/>
      <c r="R2363" s="4"/>
      <c r="S2363" s="4"/>
      <c r="T2363" s="4"/>
      <c r="U2363" s="4"/>
      <c r="V2363" s="4"/>
      <c r="W2363" s="4"/>
      <c r="X2363" s="4"/>
      <c r="Y2363" s="4"/>
      <c r="Z2363" s="4"/>
      <c r="AA2363" s="4"/>
      <c r="AB2363" s="4"/>
      <c r="AC2363" s="4"/>
      <c r="AD2363" s="20"/>
      <c r="AE2363" s="4"/>
      <c r="AF2363" s="4"/>
      <c r="AG2363" s="4"/>
      <c r="AH2363" s="4"/>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c r="BI2363" s="4"/>
      <c r="BJ2363" s="4"/>
      <c r="BK2363" s="4"/>
      <c r="BL2363" s="4"/>
      <c r="BM2363" s="4"/>
      <c r="BN2363" s="4"/>
      <c r="BO2363" s="4"/>
      <c r="BP2363" s="4"/>
      <c r="BQ2363" s="4"/>
      <c r="BR2363" s="4"/>
      <c r="BS2363" s="4"/>
      <c r="BT2363" s="4"/>
      <c r="BU2363" s="4"/>
      <c r="BV2363" s="4"/>
      <c r="BW2363" s="4"/>
      <c r="BX2363" s="4"/>
      <c r="BY2363" s="4"/>
      <c r="BZ2363" s="4"/>
      <c r="CA2363" s="4"/>
      <c r="CB2363" s="4"/>
      <c r="CC2363" s="4"/>
      <c r="CD2363" s="4"/>
      <c r="CE2363" s="4"/>
      <c r="CF2363" s="4"/>
      <c r="CG2363" s="4"/>
      <c r="CH2363" s="4"/>
      <c r="CI2363" s="4"/>
      <c r="CJ2363" s="4"/>
      <c r="CK2363" s="4"/>
      <c r="CL2363" s="4"/>
      <c r="CM2363" s="4"/>
    </row>
    <row r="2364" ht="14.25" customHeight="1">
      <c r="A2364" s="1"/>
      <c r="B2364" s="3"/>
      <c r="C2364" s="4"/>
      <c r="D2364" s="4"/>
      <c r="E2364" s="4"/>
      <c r="F2364" s="4"/>
      <c r="G2364" s="4"/>
      <c r="H2364" s="4"/>
      <c r="I2364" s="4"/>
      <c r="J2364" s="4"/>
      <c r="K2364" s="4"/>
      <c r="L2364" s="4"/>
      <c r="M2364" s="4"/>
      <c r="N2364" s="4"/>
      <c r="O2364" s="4"/>
      <c r="P2364" s="4"/>
      <c r="Q2364" s="4"/>
      <c r="R2364" s="4"/>
      <c r="S2364" s="4"/>
      <c r="T2364" s="4"/>
      <c r="U2364" s="4"/>
      <c r="V2364" s="4"/>
      <c r="W2364" s="4"/>
      <c r="X2364" s="4"/>
      <c r="Y2364" s="4"/>
      <c r="Z2364" s="4"/>
      <c r="AA2364" s="4"/>
      <c r="AB2364" s="4"/>
      <c r="AC2364" s="4"/>
      <c r="AD2364" s="20"/>
      <c r="AE2364" s="4"/>
      <c r="AF2364" s="4"/>
      <c r="AG2364" s="4"/>
      <c r="AH2364" s="4"/>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4"/>
      <c r="BH2364" s="4"/>
      <c r="BI2364" s="4"/>
      <c r="BJ2364" s="4"/>
      <c r="BK2364" s="4"/>
      <c r="BL2364" s="4"/>
      <c r="BM2364" s="4"/>
      <c r="BN2364" s="4"/>
      <c r="BO2364" s="4"/>
      <c r="BP2364" s="4"/>
      <c r="BQ2364" s="4"/>
      <c r="BR2364" s="4"/>
      <c r="BS2364" s="4"/>
      <c r="BT2364" s="4"/>
      <c r="BU2364" s="4"/>
      <c r="BV2364" s="4"/>
      <c r="BW2364" s="4"/>
      <c r="BX2364" s="4"/>
      <c r="BY2364" s="4"/>
      <c r="BZ2364" s="4"/>
      <c r="CA2364" s="4"/>
      <c r="CB2364" s="4"/>
      <c r="CC2364" s="4"/>
      <c r="CD2364" s="4"/>
      <c r="CE2364" s="4"/>
      <c r="CF2364" s="4"/>
      <c r="CG2364" s="4"/>
      <c r="CH2364" s="4"/>
      <c r="CI2364" s="4"/>
      <c r="CJ2364" s="4"/>
      <c r="CK2364" s="4"/>
      <c r="CL2364" s="4"/>
      <c r="CM2364" s="4"/>
    </row>
    <row r="2365" ht="14.25" customHeight="1">
      <c r="A2365" s="1"/>
      <c r="B2365" s="3"/>
      <c r="C2365" s="4"/>
      <c r="D2365" s="4"/>
      <c r="E2365" s="4"/>
      <c r="F2365" s="4"/>
      <c r="G2365" s="4"/>
      <c r="H2365" s="4"/>
      <c r="I2365" s="4"/>
      <c r="J2365" s="4"/>
      <c r="K2365" s="4"/>
      <c r="L2365" s="4"/>
      <c r="M2365" s="4"/>
      <c r="N2365" s="4"/>
      <c r="O2365" s="4"/>
      <c r="P2365" s="4"/>
      <c r="Q2365" s="4"/>
      <c r="R2365" s="4"/>
      <c r="S2365" s="4"/>
      <c r="T2365" s="4"/>
      <c r="U2365" s="4"/>
      <c r="V2365" s="4"/>
      <c r="W2365" s="4"/>
      <c r="X2365" s="4"/>
      <c r="Y2365" s="4"/>
      <c r="Z2365" s="4"/>
      <c r="AA2365" s="4"/>
      <c r="AB2365" s="4"/>
      <c r="AC2365" s="4"/>
      <c r="AD2365" s="20"/>
      <c r="AE2365" s="4"/>
      <c r="AF2365" s="4"/>
      <c r="AG2365" s="4"/>
      <c r="AH2365" s="4"/>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c r="BI2365" s="4"/>
      <c r="BJ2365" s="4"/>
      <c r="BK2365" s="4"/>
      <c r="BL2365" s="4"/>
      <c r="BM2365" s="4"/>
      <c r="BN2365" s="4"/>
      <c r="BO2365" s="4"/>
      <c r="BP2365" s="4"/>
      <c r="BQ2365" s="4"/>
      <c r="BR2365" s="4"/>
      <c r="BS2365" s="4"/>
      <c r="BT2365" s="4"/>
      <c r="BU2365" s="4"/>
      <c r="BV2365" s="4"/>
      <c r="BW2365" s="4"/>
      <c r="BX2365" s="4"/>
      <c r="BY2365" s="4"/>
      <c r="BZ2365" s="4"/>
      <c r="CA2365" s="4"/>
      <c r="CB2365" s="4"/>
      <c r="CC2365" s="4"/>
      <c r="CD2365" s="4"/>
      <c r="CE2365" s="4"/>
      <c r="CF2365" s="4"/>
      <c r="CG2365" s="4"/>
      <c r="CH2365" s="4"/>
      <c r="CI2365" s="4"/>
      <c r="CJ2365" s="4"/>
      <c r="CK2365" s="4"/>
      <c r="CL2365" s="4"/>
      <c r="CM2365" s="4"/>
    </row>
    <row r="2366" ht="14.25" customHeight="1">
      <c r="A2366" s="1"/>
      <c r="B2366" s="3"/>
      <c r="C2366" s="4"/>
      <c r="D2366" s="4"/>
      <c r="E2366" s="4"/>
      <c r="F2366" s="4"/>
      <c r="G2366" s="4"/>
      <c r="H2366" s="4"/>
      <c r="I2366" s="4"/>
      <c r="J2366" s="4"/>
      <c r="K2366" s="4"/>
      <c r="L2366" s="4"/>
      <c r="M2366" s="4"/>
      <c r="N2366" s="4"/>
      <c r="O2366" s="4"/>
      <c r="P2366" s="4"/>
      <c r="Q2366" s="4"/>
      <c r="R2366" s="4"/>
      <c r="S2366" s="4"/>
      <c r="T2366" s="4"/>
      <c r="U2366" s="4"/>
      <c r="V2366" s="4"/>
      <c r="W2366" s="4"/>
      <c r="X2366" s="4"/>
      <c r="Y2366" s="4"/>
      <c r="Z2366" s="4"/>
      <c r="AA2366" s="4"/>
      <c r="AB2366" s="4"/>
      <c r="AC2366" s="4"/>
      <c r="AD2366" s="20"/>
      <c r="AE2366" s="4"/>
      <c r="AF2366" s="4"/>
      <c r="AG2366" s="4"/>
      <c r="AH2366" s="4"/>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4"/>
      <c r="BH2366" s="4"/>
      <c r="BI2366" s="4"/>
      <c r="BJ2366" s="4"/>
      <c r="BK2366" s="4"/>
      <c r="BL2366" s="4"/>
      <c r="BM2366" s="4"/>
      <c r="BN2366" s="4"/>
      <c r="BO2366" s="4"/>
      <c r="BP2366" s="4"/>
      <c r="BQ2366" s="4"/>
      <c r="BR2366" s="4"/>
      <c r="BS2366" s="4"/>
      <c r="BT2366" s="4"/>
      <c r="BU2366" s="4"/>
      <c r="BV2366" s="4"/>
      <c r="BW2366" s="4"/>
      <c r="BX2366" s="4"/>
      <c r="BY2366" s="4"/>
      <c r="BZ2366" s="4"/>
      <c r="CA2366" s="4"/>
      <c r="CB2366" s="4"/>
      <c r="CC2366" s="4"/>
      <c r="CD2366" s="4"/>
      <c r="CE2366" s="4"/>
      <c r="CF2366" s="4"/>
      <c r="CG2366" s="4"/>
      <c r="CH2366" s="4"/>
      <c r="CI2366" s="4"/>
      <c r="CJ2366" s="4"/>
      <c r="CK2366" s="4"/>
      <c r="CL2366" s="4"/>
      <c r="CM2366" s="4"/>
    </row>
    <row r="2367" ht="14.25" customHeight="1">
      <c r="A2367" s="1"/>
      <c r="B2367" s="3"/>
      <c r="C2367" s="4"/>
      <c r="D2367" s="4"/>
      <c r="E2367" s="4"/>
      <c r="F2367" s="4"/>
      <c r="G2367" s="4"/>
      <c r="H2367" s="4"/>
      <c r="I2367" s="4"/>
      <c r="J2367" s="4"/>
      <c r="K2367" s="4"/>
      <c r="L2367" s="4"/>
      <c r="M2367" s="4"/>
      <c r="N2367" s="4"/>
      <c r="O2367" s="4"/>
      <c r="P2367" s="4"/>
      <c r="Q2367" s="4"/>
      <c r="R2367" s="4"/>
      <c r="S2367" s="4"/>
      <c r="T2367" s="4"/>
      <c r="U2367" s="4"/>
      <c r="V2367" s="4"/>
      <c r="W2367" s="4"/>
      <c r="X2367" s="4"/>
      <c r="Y2367" s="4"/>
      <c r="Z2367" s="4"/>
      <c r="AA2367" s="4"/>
      <c r="AB2367" s="4"/>
      <c r="AC2367" s="4"/>
      <c r="AD2367" s="20"/>
      <c r="AE2367" s="4"/>
      <c r="AF2367" s="4"/>
      <c r="AG2367" s="4"/>
      <c r="AH2367" s="4"/>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4"/>
      <c r="BH2367" s="4"/>
      <c r="BI2367" s="4"/>
      <c r="BJ2367" s="4"/>
      <c r="BK2367" s="4"/>
      <c r="BL2367" s="4"/>
      <c r="BM2367" s="4"/>
      <c r="BN2367" s="4"/>
      <c r="BO2367" s="4"/>
      <c r="BP2367" s="4"/>
      <c r="BQ2367" s="4"/>
      <c r="BR2367" s="4"/>
      <c r="BS2367" s="4"/>
      <c r="BT2367" s="4"/>
      <c r="BU2367" s="4"/>
      <c r="BV2367" s="4"/>
      <c r="BW2367" s="4"/>
      <c r="BX2367" s="4"/>
      <c r="BY2367" s="4"/>
      <c r="BZ2367" s="4"/>
      <c r="CA2367" s="4"/>
      <c r="CB2367" s="4"/>
      <c r="CC2367" s="4"/>
      <c r="CD2367" s="4"/>
      <c r="CE2367" s="4"/>
      <c r="CF2367" s="4"/>
      <c r="CG2367" s="4"/>
      <c r="CH2367" s="4"/>
      <c r="CI2367" s="4"/>
      <c r="CJ2367" s="4"/>
      <c r="CK2367" s="4"/>
      <c r="CL2367" s="4"/>
      <c r="CM2367" s="4"/>
    </row>
    <row r="2368" ht="14.25" customHeight="1">
      <c r="A2368" s="1"/>
      <c r="B2368" s="3"/>
      <c r="C2368" s="4"/>
      <c r="D2368" s="4"/>
      <c r="E2368" s="4"/>
      <c r="F2368" s="4"/>
      <c r="G2368" s="4"/>
      <c r="H2368" s="4"/>
      <c r="I2368" s="4"/>
      <c r="J2368" s="4"/>
      <c r="K2368" s="4"/>
      <c r="L2368" s="4"/>
      <c r="M2368" s="4"/>
      <c r="N2368" s="4"/>
      <c r="O2368" s="4"/>
      <c r="P2368" s="4"/>
      <c r="Q2368" s="4"/>
      <c r="R2368" s="4"/>
      <c r="S2368" s="4"/>
      <c r="T2368" s="4"/>
      <c r="U2368" s="4"/>
      <c r="V2368" s="4"/>
      <c r="W2368" s="4"/>
      <c r="X2368" s="4"/>
      <c r="Y2368" s="4"/>
      <c r="Z2368" s="4"/>
      <c r="AA2368" s="4"/>
      <c r="AB2368" s="4"/>
      <c r="AC2368" s="4"/>
      <c r="AD2368" s="20"/>
      <c r="AE2368" s="4"/>
      <c r="AF2368" s="4"/>
      <c r="AG2368" s="4"/>
      <c r="AH2368" s="4"/>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4"/>
      <c r="BH2368" s="4"/>
      <c r="BI2368" s="4"/>
      <c r="BJ2368" s="4"/>
      <c r="BK2368" s="4"/>
      <c r="BL2368" s="4"/>
      <c r="BM2368" s="4"/>
      <c r="BN2368" s="4"/>
      <c r="BO2368" s="4"/>
      <c r="BP2368" s="4"/>
      <c r="BQ2368" s="4"/>
      <c r="BR2368" s="4"/>
      <c r="BS2368" s="4"/>
      <c r="BT2368" s="4"/>
      <c r="BU2368" s="4"/>
      <c r="BV2368" s="4"/>
      <c r="BW2368" s="4"/>
      <c r="BX2368" s="4"/>
      <c r="BY2368" s="4"/>
      <c r="BZ2368" s="4"/>
      <c r="CA2368" s="4"/>
      <c r="CB2368" s="4"/>
      <c r="CC2368" s="4"/>
      <c r="CD2368" s="4"/>
      <c r="CE2368" s="4"/>
      <c r="CF2368" s="4"/>
      <c r="CG2368" s="4"/>
      <c r="CH2368" s="4"/>
      <c r="CI2368" s="4"/>
      <c r="CJ2368" s="4"/>
      <c r="CK2368" s="4"/>
      <c r="CL2368" s="4"/>
      <c r="CM2368" s="4"/>
    </row>
    <row r="2369" ht="14.25" customHeight="1">
      <c r="A2369" s="1"/>
      <c r="B2369" s="3"/>
      <c r="C2369" s="4"/>
      <c r="D2369" s="4"/>
      <c r="E2369" s="4"/>
      <c r="F2369" s="4"/>
      <c r="G2369" s="4"/>
      <c r="H2369" s="4"/>
      <c r="I2369" s="4"/>
      <c r="J2369" s="4"/>
      <c r="K2369" s="4"/>
      <c r="L2369" s="4"/>
      <c r="M2369" s="4"/>
      <c r="N2369" s="4"/>
      <c r="O2369" s="4"/>
      <c r="P2369" s="4"/>
      <c r="Q2369" s="4"/>
      <c r="R2369" s="4"/>
      <c r="S2369" s="4"/>
      <c r="T2369" s="4"/>
      <c r="U2369" s="4"/>
      <c r="V2369" s="4"/>
      <c r="W2369" s="4"/>
      <c r="X2369" s="4"/>
      <c r="Y2369" s="4"/>
      <c r="Z2369" s="4"/>
      <c r="AA2369" s="4"/>
      <c r="AB2369" s="4"/>
      <c r="AC2369" s="4"/>
      <c r="AD2369" s="20"/>
      <c r="AE2369" s="4"/>
      <c r="AF2369" s="4"/>
      <c r="AG2369" s="4"/>
      <c r="AH2369" s="4"/>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4"/>
      <c r="BH2369" s="4"/>
      <c r="BI2369" s="4"/>
      <c r="BJ2369" s="4"/>
      <c r="BK2369" s="4"/>
      <c r="BL2369" s="4"/>
      <c r="BM2369" s="4"/>
      <c r="BN2369" s="4"/>
      <c r="BO2369" s="4"/>
      <c r="BP2369" s="4"/>
      <c r="BQ2369" s="4"/>
      <c r="BR2369" s="4"/>
      <c r="BS2369" s="4"/>
      <c r="BT2369" s="4"/>
      <c r="BU2369" s="4"/>
      <c r="BV2369" s="4"/>
      <c r="BW2369" s="4"/>
      <c r="BX2369" s="4"/>
      <c r="BY2369" s="4"/>
      <c r="BZ2369" s="4"/>
      <c r="CA2369" s="4"/>
      <c r="CB2369" s="4"/>
      <c r="CC2369" s="4"/>
      <c r="CD2369" s="4"/>
      <c r="CE2369" s="4"/>
      <c r="CF2369" s="4"/>
      <c r="CG2369" s="4"/>
      <c r="CH2369" s="4"/>
      <c r="CI2369" s="4"/>
      <c r="CJ2369" s="4"/>
      <c r="CK2369" s="4"/>
      <c r="CL2369" s="4"/>
      <c r="CM2369" s="4"/>
    </row>
    <row r="2370" ht="14.25" customHeight="1">
      <c r="A2370" s="1"/>
      <c r="B2370" s="3"/>
      <c r="C2370" s="4"/>
      <c r="D2370" s="4"/>
      <c r="E2370" s="4"/>
      <c r="F2370" s="4"/>
      <c r="G2370" s="4"/>
      <c r="H2370" s="4"/>
      <c r="I2370" s="4"/>
      <c r="J2370" s="4"/>
      <c r="K2370" s="4"/>
      <c r="L2370" s="4"/>
      <c r="M2370" s="4"/>
      <c r="N2370" s="4"/>
      <c r="O2370" s="4"/>
      <c r="P2370" s="4"/>
      <c r="Q2370" s="4"/>
      <c r="R2370" s="4"/>
      <c r="S2370" s="4"/>
      <c r="T2370" s="4"/>
      <c r="U2370" s="4"/>
      <c r="V2370" s="4"/>
      <c r="W2370" s="4"/>
      <c r="X2370" s="4"/>
      <c r="Y2370" s="4"/>
      <c r="Z2370" s="4"/>
      <c r="AA2370" s="4"/>
      <c r="AB2370" s="4"/>
      <c r="AC2370" s="4"/>
      <c r="AD2370" s="20"/>
      <c r="AE2370" s="4"/>
      <c r="AF2370" s="4"/>
      <c r="AG2370" s="4"/>
      <c r="AH2370" s="4"/>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4"/>
      <c r="BH2370" s="4"/>
      <c r="BI2370" s="4"/>
      <c r="BJ2370" s="4"/>
      <c r="BK2370" s="4"/>
      <c r="BL2370" s="4"/>
      <c r="BM2370" s="4"/>
      <c r="BN2370" s="4"/>
      <c r="BO2370" s="4"/>
      <c r="BP2370" s="4"/>
      <c r="BQ2370" s="4"/>
      <c r="BR2370" s="4"/>
      <c r="BS2370" s="4"/>
      <c r="BT2370" s="4"/>
      <c r="BU2370" s="4"/>
      <c r="BV2370" s="4"/>
      <c r="BW2370" s="4"/>
      <c r="BX2370" s="4"/>
      <c r="BY2370" s="4"/>
      <c r="BZ2370" s="4"/>
      <c r="CA2370" s="4"/>
      <c r="CB2370" s="4"/>
      <c r="CC2370" s="4"/>
      <c r="CD2370" s="4"/>
      <c r="CE2370" s="4"/>
      <c r="CF2370" s="4"/>
      <c r="CG2370" s="4"/>
      <c r="CH2370" s="4"/>
      <c r="CI2370" s="4"/>
      <c r="CJ2370" s="4"/>
      <c r="CK2370" s="4"/>
      <c r="CL2370" s="4"/>
      <c r="CM2370" s="4"/>
    </row>
    <row r="2371" ht="14.25" customHeight="1">
      <c r="A2371" s="1"/>
      <c r="B2371" s="3"/>
      <c r="C2371" s="4"/>
      <c r="D2371" s="4"/>
      <c r="E2371" s="4"/>
      <c r="F2371" s="4"/>
      <c r="G2371" s="4"/>
      <c r="H2371" s="4"/>
      <c r="I2371" s="4"/>
      <c r="J2371" s="4"/>
      <c r="K2371" s="4"/>
      <c r="L2371" s="4"/>
      <c r="M2371" s="4"/>
      <c r="N2371" s="4"/>
      <c r="O2371" s="4"/>
      <c r="P2371" s="4"/>
      <c r="Q2371" s="4"/>
      <c r="R2371" s="4"/>
      <c r="S2371" s="4"/>
      <c r="T2371" s="4"/>
      <c r="U2371" s="4"/>
      <c r="V2371" s="4"/>
      <c r="W2371" s="4"/>
      <c r="X2371" s="4"/>
      <c r="Y2371" s="4"/>
      <c r="Z2371" s="4"/>
      <c r="AA2371" s="4"/>
      <c r="AB2371" s="4"/>
      <c r="AC2371" s="4"/>
      <c r="AD2371" s="20"/>
      <c r="AE2371" s="4"/>
      <c r="AF2371" s="4"/>
      <c r="AG2371" s="4"/>
      <c r="AH2371" s="4"/>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4"/>
      <c r="BH2371" s="4"/>
      <c r="BI2371" s="4"/>
      <c r="BJ2371" s="4"/>
      <c r="BK2371" s="4"/>
      <c r="BL2371" s="4"/>
      <c r="BM2371" s="4"/>
      <c r="BN2371" s="4"/>
      <c r="BO2371" s="4"/>
      <c r="BP2371" s="4"/>
      <c r="BQ2371" s="4"/>
      <c r="BR2371" s="4"/>
      <c r="BS2371" s="4"/>
      <c r="BT2371" s="4"/>
      <c r="BU2371" s="4"/>
      <c r="BV2371" s="4"/>
      <c r="BW2371" s="4"/>
      <c r="BX2371" s="4"/>
      <c r="BY2371" s="4"/>
      <c r="BZ2371" s="4"/>
      <c r="CA2371" s="4"/>
      <c r="CB2371" s="4"/>
      <c r="CC2371" s="4"/>
      <c r="CD2371" s="4"/>
      <c r="CE2371" s="4"/>
      <c r="CF2371" s="4"/>
      <c r="CG2371" s="4"/>
      <c r="CH2371" s="4"/>
      <c r="CI2371" s="4"/>
      <c r="CJ2371" s="4"/>
      <c r="CK2371" s="4"/>
      <c r="CL2371" s="4"/>
      <c r="CM2371" s="4"/>
    </row>
    <row r="2372" ht="14.25" customHeight="1">
      <c r="A2372" s="1"/>
      <c r="B2372" s="3"/>
      <c r="C2372" s="4"/>
      <c r="D2372" s="4"/>
      <c r="E2372" s="4"/>
      <c r="F2372" s="4"/>
      <c r="G2372" s="4"/>
      <c r="H2372" s="4"/>
      <c r="I2372" s="4"/>
      <c r="J2372" s="4"/>
      <c r="K2372" s="4"/>
      <c r="L2372" s="4"/>
      <c r="M2372" s="4"/>
      <c r="N2372" s="4"/>
      <c r="O2372" s="4"/>
      <c r="P2372" s="4"/>
      <c r="Q2372" s="4"/>
      <c r="R2372" s="4"/>
      <c r="S2372" s="4"/>
      <c r="T2372" s="4"/>
      <c r="U2372" s="4"/>
      <c r="V2372" s="4"/>
      <c r="W2372" s="4"/>
      <c r="X2372" s="4"/>
      <c r="Y2372" s="4"/>
      <c r="Z2372" s="4"/>
      <c r="AA2372" s="4"/>
      <c r="AB2372" s="4"/>
      <c r="AC2372" s="4"/>
      <c r="AD2372" s="20"/>
      <c r="AE2372" s="4"/>
      <c r="AF2372" s="4"/>
      <c r="AG2372" s="4"/>
      <c r="AH2372" s="4"/>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4"/>
      <c r="BH2372" s="4"/>
      <c r="BI2372" s="4"/>
      <c r="BJ2372" s="4"/>
      <c r="BK2372" s="4"/>
      <c r="BL2372" s="4"/>
      <c r="BM2372" s="4"/>
      <c r="BN2372" s="4"/>
      <c r="BO2372" s="4"/>
      <c r="BP2372" s="4"/>
      <c r="BQ2372" s="4"/>
      <c r="BR2372" s="4"/>
      <c r="BS2372" s="4"/>
      <c r="BT2372" s="4"/>
      <c r="BU2372" s="4"/>
      <c r="BV2372" s="4"/>
      <c r="BW2372" s="4"/>
      <c r="BX2372" s="4"/>
      <c r="BY2372" s="4"/>
      <c r="BZ2372" s="4"/>
      <c r="CA2372" s="4"/>
      <c r="CB2372" s="4"/>
      <c r="CC2372" s="4"/>
      <c r="CD2372" s="4"/>
      <c r="CE2372" s="4"/>
      <c r="CF2372" s="4"/>
      <c r="CG2372" s="4"/>
      <c r="CH2372" s="4"/>
      <c r="CI2372" s="4"/>
      <c r="CJ2372" s="4"/>
      <c r="CK2372" s="4"/>
      <c r="CL2372" s="4"/>
      <c r="CM2372" s="4"/>
    </row>
    <row r="2373" ht="14.25" customHeight="1">
      <c r="A2373" s="1"/>
      <c r="B2373" s="3"/>
      <c r="C2373" s="4"/>
      <c r="D2373" s="4"/>
      <c r="E2373" s="4"/>
      <c r="F2373" s="4"/>
      <c r="G2373" s="4"/>
      <c r="H2373" s="4"/>
      <c r="I2373" s="4"/>
      <c r="J2373" s="4"/>
      <c r="K2373" s="4"/>
      <c r="L2373" s="4"/>
      <c r="M2373" s="4"/>
      <c r="N2373" s="4"/>
      <c r="O2373" s="4"/>
      <c r="P2373" s="4"/>
      <c r="Q2373" s="4"/>
      <c r="R2373" s="4"/>
      <c r="S2373" s="4"/>
      <c r="T2373" s="4"/>
      <c r="U2373" s="4"/>
      <c r="V2373" s="4"/>
      <c r="W2373" s="4"/>
      <c r="X2373" s="4"/>
      <c r="Y2373" s="4"/>
      <c r="Z2373" s="4"/>
      <c r="AA2373" s="4"/>
      <c r="AB2373" s="4"/>
      <c r="AC2373" s="4"/>
      <c r="AD2373" s="20"/>
      <c r="AE2373" s="4"/>
      <c r="AF2373" s="4"/>
      <c r="AG2373" s="4"/>
      <c r="AH2373" s="4"/>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c r="BI2373" s="4"/>
      <c r="BJ2373" s="4"/>
      <c r="BK2373" s="4"/>
      <c r="BL2373" s="4"/>
      <c r="BM2373" s="4"/>
      <c r="BN2373" s="4"/>
      <c r="BO2373" s="4"/>
      <c r="BP2373" s="4"/>
      <c r="BQ2373" s="4"/>
      <c r="BR2373" s="4"/>
      <c r="BS2373" s="4"/>
      <c r="BT2373" s="4"/>
      <c r="BU2373" s="4"/>
      <c r="BV2373" s="4"/>
      <c r="BW2373" s="4"/>
      <c r="BX2373" s="4"/>
      <c r="BY2373" s="4"/>
      <c r="BZ2373" s="4"/>
      <c r="CA2373" s="4"/>
      <c r="CB2373" s="4"/>
      <c r="CC2373" s="4"/>
      <c r="CD2373" s="4"/>
      <c r="CE2373" s="4"/>
      <c r="CF2373" s="4"/>
      <c r="CG2373" s="4"/>
      <c r="CH2373" s="4"/>
      <c r="CI2373" s="4"/>
      <c r="CJ2373" s="4"/>
      <c r="CK2373" s="4"/>
      <c r="CL2373" s="4"/>
      <c r="CM2373" s="4"/>
    </row>
    <row r="2374" ht="14.25" customHeight="1">
      <c r="A2374" s="1"/>
      <c r="B2374" s="3"/>
      <c r="C2374" s="4"/>
      <c r="D2374" s="4"/>
      <c r="E2374" s="4"/>
      <c r="F2374" s="4"/>
      <c r="G2374" s="4"/>
      <c r="H2374" s="4"/>
      <c r="I2374" s="4"/>
      <c r="J2374" s="4"/>
      <c r="K2374" s="4"/>
      <c r="L2374" s="4"/>
      <c r="M2374" s="4"/>
      <c r="N2374" s="4"/>
      <c r="O2374" s="4"/>
      <c r="P2374" s="4"/>
      <c r="Q2374" s="4"/>
      <c r="R2374" s="4"/>
      <c r="S2374" s="4"/>
      <c r="T2374" s="4"/>
      <c r="U2374" s="4"/>
      <c r="V2374" s="4"/>
      <c r="W2374" s="4"/>
      <c r="X2374" s="4"/>
      <c r="Y2374" s="4"/>
      <c r="Z2374" s="4"/>
      <c r="AA2374" s="4"/>
      <c r="AB2374" s="4"/>
      <c r="AC2374" s="4"/>
      <c r="AD2374" s="20"/>
      <c r="AE2374" s="4"/>
      <c r="AF2374" s="4"/>
      <c r="AG2374" s="4"/>
      <c r="AH2374" s="4"/>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c r="BI2374" s="4"/>
      <c r="BJ2374" s="4"/>
      <c r="BK2374" s="4"/>
      <c r="BL2374" s="4"/>
      <c r="BM2374" s="4"/>
      <c r="BN2374" s="4"/>
      <c r="BO2374" s="4"/>
      <c r="BP2374" s="4"/>
      <c r="BQ2374" s="4"/>
      <c r="BR2374" s="4"/>
      <c r="BS2374" s="4"/>
      <c r="BT2374" s="4"/>
      <c r="BU2374" s="4"/>
      <c r="BV2374" s="4"/>
      <c r="BW2374" s="4"/>
      <c r="BX2374" s="4"/>
      <c r="BY2374" s="4"/>
      <c r="BZ2374" s="4"/>
      <c r="CA2374" s="4"/>
      <c r="CB2374" s="4"/>
      <c r="CC2374" s="4"/>
      <c r="CD2374" s="4"/>
      <c r="CE2374" s="4"/>
      <c r="CF2374" s="4"/>
      <c r="CG2374" s="4"/>
      <c r="CH2374" s="4"/>
      <c r="CI2374" s="4"/>
      <c r="CJ2374" s="4"/>
      <c r="CK2374" s="4"/>
      <c r="CL2374" s="4"/>
      <c r="CM2374" s="4"/>
    </row>
    <row r="2375" ht="14.25" customHeight="1">
      <c r="A2375" s="1"/>
      <c r="B2375" s="3"/>
      <c r="C2375" s="4"/>
      <c r="D2375" s="4"/>
      <c r="E2375" s="4"/>
      <c r="F2375" s="4"/>
      <c r="G2375" s="4"/>
      <c r="H2375" s="4"/>
      <c r="I2375" s="4"/>
      <c r="J2375" s="4"/>
      <c r="K2375" s="4"/>
      <c r="L2375" s="4"/>
      <c r="M2375" s="4"/>
      <c r="N2375" s="4"/>
      <c r="O2375" s="4"/>
      <c r="P2375" s="4"/>
      <c r="Q2375" s="4"/>
      <c r="R2375" s="4"/>
      <c r="S2375" s="4"/>
      <c r="T2375" s="4"/>
      <c r="U2375" s="4"/>
      <c r="V2375" s="4"/>
      <c r="W2375" s="4"/>
      <c r="X2375" s="4"/>
      <c r="Y2375" s="4"/>
      <c r="Z2375" s="4"/>
      <c r="AA2375" s="4"/>
      <c r="AB2375" s="4"/>
      <c r="AC2375" s="4"/>
      <c r="AD2375" s="20"/>
      <c r="AE2375" s="4"/>
      <c r="AF2375" s="4"/>
      <c r="AG2375" s="4"/>
      <c r="AH2375" s="4"/>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c r="BI2375" s="4"/>
      <c r="BJ2375" s="4"/>
      <c r="BK2375" s="4"/>
      <c r="BL2375" s="4"/>
      <c r="BM2375" s="4"/>
      <c r="BN2375" s="4"/>
      <c r="BO2375" s="4"/>
      <c r="BP2375" s="4"/>
      <c r="BQ2375" s="4"/>
      <c r="BR2375" s="4"/>
      <c r="BS2375" s="4"/>
      <c r="BT2375" s="4"/>
      <c r="BU2375" s="4"/>
      <c r="BV2375" s="4"/>
      <c r="BW2375" s="4"/>
      <c r="BX2375" s="4"/>
      <c r="BY2375" s="4"/>
      <c r="BZ2375" s="4"/>
      <c r="CA2375" s="4"/>
      <c r="CB2375" s="4"/>
      <c r="CC2375" s="4"/>
      <c r="CD2375" s="4"/>
      <c r="CE2375" s="4"/>
      <c r="CF2375" s="4"/>
      <c r="CG2375" s="4"/>
      <c r="CH2375" s="4"/>
      <c r="CI2375" s="4"/>
      <c r="CJ2375" s="4"/>
      <c r="CK2375" s="4"/>
      <c r="CL2375" s="4"/>
      <c r="CM2375" s="4"/>
    </row>
    <row r="2376" ht="14.25" customHeight="1">
      <c r="A2376" s="1"/>
      <c r="B2376" s="3"/>
      <c r="C2376" s="4"/>
      <c r="D2376" s="4"/>
      <c r="E2376" s="4"/>
      <c r="F2376" s="4"/>
      <c r="G2376" s="4"/>
      <c r="H2376" s="4"/>
      <c r="I2376" s="4"/>
      <c r="J2376" s="4"/>
      <c r="K2376" s="4"/>
      <c r="L2376" s="4"/>
      <c r="M2376" s="4"/>
      <c r="N2376" s="4"/>
      <c r="O2376" s="4"/>
      <c r="P2376" s="4"/>
      <c r="Q2376" s="4"/>
      <c r="R2376" s="4"/>
      <c r="S2376" s="4"/>
      <c r="T2376" s="4"/>
      <c r="U2376" s="4"/>
      <c r="V2376" s="4"/>
      <c r="W2376" s="4"/>
      <c r="X2376" s="4"/>
      <c r="Y2376" s="4"/>
      <c r="Z2376" s="4"/>
      <c r="AA2376" s="4"/>
      <c r="AB2376" s="4"/>
      <c r="AC2376" s="4"/>
      <c r="AD2376" s="20"/>
      <c r="AE2376" s="4"/>
      <c r="AF2376" s="4"/>
      <c r="AG2376" s="4"/>
      <c r="AH2376" s="4"/>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4"/>
      <c r="BH2376" s="4"/>
      <c r="BI2376" s="4"/>
      <c r="BJ2376" s="4"/>
      <c r="BK2376" s="4"/>
      <c r="BL2376" s="4"/>
      <c r="BM2376" s="4"/>
      <c r="BN2376" s="4"/>
      <c r="BO2376" s="4"/>
      <c r="BP2376" s="4"/>
      <c r="BQ2376" s="4"/>
      <c r="BR2376" s="4"/>
      <c r="BS2376" s="4"/>
      <c r="BT2376" s="4"/>
      <c r="BU2376" s="4"/>
      <c r="BV2376" s="4"/>
      <c r="BW2376" s="4"/>
      <c r="BX2376" s="4"/>
      <c r="BY2376" s="4"/>
      <c r="BZ2376" s="4"/>
      <c r="CA2376" s="4"/>
      <c r="CB2376" s="4"/>
      <c r="CC2376" s="4"/>
      <c r="CD2376" s="4"/>
      <c r="CE2376" s="4"/>
      <c r="CF2376" s="4"/>
      <c r="CG2376" s="4"/>
      <c r="CH2376" s="4"/>
      <c r="CI2376" s="4"/>
      <c r="CJ2376" s="4"/>
      <c r="CK2376" s="4"/>
      <c r="CL2376" s="4"/>
      <c r="CM2376" s="4"/>
    </row>
    <row r="2377" ht="14.25" customHeight="1">
      <c r="A2377" s="1"/>
      <c r="B2377" s="3"/>
      <c r="C2377" s="4"/>
      <c r="D2377" s="4"/>
      <c r="E2377" s="4"/>
      <c r="F2377" s="4"/>
      <c r="G2377" s="4"/>
      <c r="H2377" s="4"/>
      <c r="I2377" s="4"/>
      <c r="J2377" s="4"/>
      <c r="K2377" s="4"/>
      <c r="L2377" s="4"/>
      <c r="M2377" s="4"/>
      <c r="N2377" s="4"/>
      <c r="O2377" s="4"/>
      <c r="P2377" s="4"/>
      <c r="Q2377" s="4"/>
      <c r="R2377" s="4"/>
      <c r="S2377" s="4"/>
      <c r="T2377" s="4"/>
      <c r="U2377" s="4"/>
      <c r="V2377" s="4"/>
      <c r="W2377" s="4"/>
      <c r="X2377" s="4"/>
      <c r="Y2377" s="4"/>
      <c r="Z2377" s="4"/>
      <c r="AA2377" s="4"/>
      <c r="AB2377" s="4"/>
      <c r="AC2377" s="4"/>
      <c r="AD2377" s="20"/>
      <c r="AE2377" s="4"/>
      <c r="AF2377" s="4"/>
      <c r="AG2377" s="4"/>
      <c r="AH2377" s="4"/>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4"/>
      <c r="BH2377" s="4"/>
      <c r="BI2377" s="4"/>
      <c r="BJ2377" s="4"/>
      <c r="BK2377" s="4"/>
      <c r="BL2377" s="4"/>
      <c r="BM2377" s="4"/>
      <c r="BN2377" s="4"/>
      <c r="BO2377" s="4"/>
      <c r="BP2377" s="4"/>
      <c r="BQ2377" s="4"/>
      <c r="BR2377" s="4"/>
      <c r="BS2377" s="4"/>
      <c r="BT2377" s="4"/>
      <c r="BU2377" s="4"/>
      <c r="BV2377" s="4"/>
      <c r="BW2377" s="4"/>
      <c r="BX2377" s="4"/>
      <c r="BY2377" s="4"/>
      <c r="BZ2377" s="4"/>
      <c r="CA2377" s="4"/>
      <c r="CB2377" s="4"/>
      <c r="CC2377" s="4"/>
      <c r="CD2377" s="4"/>
      <c r="CE2377" s="4"/>
      <c r="CF2377" s="4"/>
      <c r="CG2377" s="4"/>
      <c r="CH2377" s="4"/>
      <c r="CI2377" s="4"/>
      <c r="CJ2377" s="4"/>
      <c r="CK2377" s="4"/>
      <c r="CL2377" s="4"/>
      <c r="CM2377" s="4"/>
    </row>
    <row r="2378" ht="14.25" customHeight="1">
      <c r="A2378" s="1"/>
      <c r="B2378" s="3"/>
      <c r="C2378" s="4"/>
      <c r="D2378" s="4"/>
      <c r="E2378" s="4"/>
      <c r="F2378" s="4"/>
      <c r="G2378" s="4"/>
      <c r="H2378" s="4"/>
      <c r="I2378" s="4"/>
      <c r="J2378" s="4"/>
      <c r="K2378" s="4"/>
      <c r="L2378" s="4"/>
      <c r="M2378" s="4"/>
      <c r="N2378" s="4"/>
      <c r="O2378" s="4"/>
      <c r="P2378" s="4"/>
      <c r="Q2378" s="4"/>
      <c r="R2378" s="4"/>
      <c r="S2378" s="4"/>
      <c r="T2378" s="4"/>
      <c r="U2378" s="4"/>
      <c r="V2378" s="4"/>
      <c r="W2378" s="4"/>
      <c r="X2378" s="4"/>
      <c r="Y2378" s="4"/>
      <c r="Z2378" s="4"/>
      <c r="AA2378" s="4"/>
      <c r="AB2378" s="4"/>
      <c r="AC2378" s="4"/>
      <c r="AD2378" s="20"/>
      <c r="AE2378" s="4"/>
      <c r="AF2378" s="4"/>
      <c r="AG2378" s="4"/>
      <c r="AH2378" s="4"/>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c r="BI2378" s="4"/>
      <c r="BJ2378" s="4"/>
      <c r="BK2378" s="4"/>
      <c r="BL2378" s="4"/>
      <c r="BM2378" s="4"/>
      <c r="BN2378" s="4"/>
      <c r="BO2378" s="4"/>
      <c r="BP2378" s="4"/>
      <c r="BQ2378" s="4"/>
      <c r="BR2378" s="4"/>
      <c r="BS2378" s="4"/>
      <c r="BT2378" s="4"/>
      <c r="BU2378" s="4"/>
      <c r="BV2378" s="4"/>
      <c r="BW2378" s="4"/>
      <c r="BX2378" s="4"/>
      <c r="BY2378" s="4"/>
      <c r="BZ2378" s="4"/>
      <c r="CA2378" s="4"/>
      <c r="CB2378" s="4"/>
      <c r="CC2378" s="4"/>
      <c r="CD2378" s="4"/>
      <c r="CE2378" s="4"/>
      <c r="CF2378" s="4"/>
      <c r="CG2378" s="4"/>
      <c r="CH2378" s="4"/>
      <c r="CI2378" s="4"/>
      <c r="CJ2378" s="4"/>
      <c r="CK2378" s="4"/>
      <c r="CL2378" s="4"/>
      <c r="CM2378" s="4"/>
    </row>
    <row r="2379" ht="14.25" customHeight="1">
      <c r="A2379" s="1"/>
      <c r="B2379" s="3"/>
      <c r="C2379" s="4"/>
      <c r="D2379" s="4"/>
      <c r="E2379" s="4"/>
      <c r="F2379" s="4"/>
      <c r="G2379" s="4"/>
      <c r="H2379" s="4"/>
      <c r="I2379" s="4"/>
      <c r="J2379" s="4"/>
      <c r="K2379" s="4"/>
      <c r="L2379" s="4"/>
      <c r="M2379" s="4"/>
      <c r="N2379" s="4"/>
      <c r="O2379" s="4"/>
      <c r="P2379" s="4"/>
      <c r="Q2379" s="4"/>
      <c r="R2379" s="4"/>
      <c r="S2379" s="4"/>
      <c r="T2379" s="4"/>
      <c r="U2379" s="4"/>
      <c r="V2379" s="4"/>
      <c r="W2379" s="4"/>
      <c r="X2379" s="4"/>
      <c r="Y2379" s="4"/>
      <c r="Z2379" s="4"/>
      <c r="AA2379" s="4"/>
      <c r="AB2379" s="4"/>
      <c r="AC2379" s="4"/>
      <c r="AD2379" s="20"/>
      <c r="AE2379" s="4"/>
      <c r="AF2379" s="4"/>
      <c r="AG2379" s="4"/>
      <c r="AH2379" s="4"/>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4"/>
      <c r="BH2379" s="4"/>
      <c r="BI2379" s="4"/>
      <c r="BJ2379" s="4"/>
      <c r="BK2379" s="4"/>
      <c r="BL2379" s="4"/>
      <c r="BM2379" s="4"/>
      <c r="BN2379" s="4"/>
      <c r="BO2379" s="4"/>
      <c r="BP2379" s="4"/>
      <c r="BQ2379" s="4"/>
      <c r="BR2379" s="4"/>
      <c r="BS2379" s="4"/>
      <c r="BT2379" s="4"/>
      <c r="BU2379" s="4"/>
      <c r="BV2379" s="4"/>
      <c r="BW2379" s="4"/>
      <c r="BX2379" s="4"/>
      <c r="BY2379" s="4"/>
      <c r="BZ2379" s="4"/>
      <c r="CA2379" s="4"/>
      <c r="CB2379" s="4"/>
      <c r="CC2379" s="4"/>
      <c r="CD2379" s="4"/>
      <c r="CE2379" s="4"/>
      <c r="CF2379" s="4"/>
      <c r="CG2379" s="4"/>
      <c r="CH2379" s="4"/>
      <c r="CI2379" s="4"/>
      <c r="CJ2379" s="4"/>
      <c r="CK2379" s="4"/>
      <c r="CL2379" s="4"/>
      <c r="CM2379" s="4"/>
    </row>
    <row r="2380" ht="14.25" customHeight="1">
      <c r="A2380" s="1"/>
      <c r="B2380" s="3"/>
      <c r="C2380" s="4"/>
      <c r="D2380" s="4"/>
      <c r="E2380" s="4"/>
      <c r="F2380" s="4"/>
      <c r="G2380" s="4"/>
      <c r="H2380" s="4"/>
      <c r="I2380" s="4"/>
      <c r="J2380" s="4"/>
      <c r="K2380" s="4"/>
      <c r="L2380" s="4"/>
      <c r="M2380" s="4"/>
      <c r="N2380" s="4"/>
      <c r="O2380" s="4"/>
      <c r="P2380" s="4"/>
      <c r="Q2380" s="4"/>
      <c r="R2380" s="4"/>
      <c r="S2380" s="4"/>
      <c r="T2380" s="4"/>
      <c r="U2380" s="4"/>
      <c r="V2380" s="4"/>
      <c r="W2380" s="4"/>
      <c r="X2380" s="4"/>
      <c r="Y2380" s="4"/>
      <c r="Z2380" s="4"/>
      <c r="AA2380" s="4"/>
      <c r="AB2380" s="4"/>
      <c r="AC2380" s="4"/>
      <c r="AD2380" s="20"/>
      <c r="AE2380" s="4"/>
      <c r="AF2380" s="4"/>
      <c r="AG2380" s="4"/>
      <c r="AH2380" s="4"/>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c r="BI2380" s="4"/>
      <c r="BJ2380" s="4"/>
      <c r="BK2380" s="4"/>
      <c r="BL2380" s="4"/>
      <c r="BM2380" s="4"/>
      <c r="BN2380" s="4"/>
      <c r="BO2380" s="4"/>
      <c r="BP2380" s="4"/>
      <c r="BQ2380" s="4"/>
      <c r="BR2380" s="4"/>
      <c r="BS2380" s="4"/>
      <c r="BT2380" s="4"/>
      <c r="BU2380" s="4"/>
      <c r="BV2380" s="4"/>
      <c r="BW2380" s="4"/>
      <c r="BX2380" s="4"/>
      <c r="BY2380" s="4"/>
      <c r="BZ2380" s="4"/>
      <c r="CA2380" s="4"/>
      <c r="CB2380" s="4"/>
      <c r="CC2380" s="4"/>
      <c r="CD2380" s="4"/>
      <c r="CE2380" s="4"/>
      <c r="CF2380" s="4"/>
      <c r="CG2380" s="4"/>
      <c r="CH2380" s="4"/>
      <c r="CI2380" s="4"/>
      <c r="CJ2380" s="4"/>
      <c r="CK2380" s="4"/>
      <c r="CL2380" s="4"/>
      <c r="CM2380" s="4"/>
    </row>
    <row r="2381" ht="14.25" customHeight="1">
      <c r="A2381" s="1"/>
      <c r="B2381" s="3"/>
      <c r="C2381" s="4"/>
      <c r="D2381" s="4"/>
      <c r="E2381" s="4"/>
      <c r="F2381" s="4"/>
      <c r="G2381" s="4"/>
      <c r="H2381" s="4"/>
      <c r="I2381" s="4"/>
      <c r="J2381" s="4"/>
      <c r="K2381" s="4"/>
      <c r="L2381" s="4"/>
      <c r="M2381" s="4"/>
      <c r="N2381" s="4"/>
      <c r="O2381" s="4"/>
      <c r="P2381" s="4"/>
      <c r="Q2381" s="4"/>
      <c r="R2381" s="4"/>
      <c r="S2381" s="4"/>
      <c r="T2381" s="4"/>
      <c r="U2381" s="4"/>
      <c r="V2381" s="4"/>
      <c r="W2381" s="4"/>
      <c r="X2381" s="4"/>
      <c r="Y2381" s="4"/>
      <c r="Z2381" s="4"/>
      <c r="AA2381" s="4"/>
      <c r="AB2381" s="4"/>
      <c r="AC2381" s="4"/>
      <c r="AD2381" s="20"/>
      <c r="AE2381" s="4"/>
      <c r="AF2381" s="4"/>
      <c r="AG2381" s="4"/>
      <c r="AH2381" s="4"/>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c r="BI2381" s="4"/>
      <c r="BJ2381" s="4"/>
      <c r="BK2381" s="4"/>
      <c r="BL2381" s="4"/>
      <c r="BM2381" s="4"/>
      <c r="BN2381" s="4"/>
      <c r="BO2381" s="4"/>
      <c r="BP2381" s="4"/>
      <c r="BQ2381" s="4"/>
      <c r="BR2381" s="4"/>
      <c r="BS2381" s="4"/>
      <c r="BT2381" s="4"/>
      <c r="BU2381" s="4"/>
      <c r="BV2381" s="4"/>
      <c r="BW2381" s="4"/>
      <c r="BX2381" s="4"/>
      <c r="BY2381" s="4"/>
      <c r="BZ2381" s="4"/>
      <c r="CA2381" s="4"/>
      <c r="CB2381" s="4"/>
      <c r="CC2381" s="4"/>
      <c r="CD2381" s="4"/>
      <c r="CE2381" s="4"/>
      <c r="CF2381" s="4"/>
      <c r="CG2381" s="4"/>
      <c r="CH2381" s="4"/>
      <c r="CI2381" s="4"/>
      <c r="CJ2381" s="4"/>
      <c r="CK2381" s="4"/>
      <c r="CL2381" s="4"/>
      <c r="CM2381" s="4"/>
    </row>
    <row r="2382" ht="14.25" customHeight="1">
      <c r="A2382" s="1"/>
      <c r="B2382" s="3"/>
      <c r="C2382" s="4"/>
      <c r="D2382" s="4"/>
      <c r="E2382" s="4"/>
      <c r="F2382" s="4"/>
      <c r="G2382" s="4"/>
      <c r="H2382" s="4"/>
      <c r="I2382" s="4"/>
      <c r="J2382" s="4"/>
      <c r="K2382" s="4"/>
      <c r="L2382" s="4"/>
      <c r="M2382" s="4"/>
      <c r="N2382" s="4"/>
      <c r="O2382" s="4"/>
      <c r="P2382" s="4"/>
      <c r="Q2382" s="4"/>
      <c r="R2382" s="4"/>
      <c r="S2382" s="4"/>
      <c r="T2382" s="4"/>
      <c r="U2382" s="4"/>
      <c r="V2382" s="4"/>
      <c r="W2382" s="4"/>
      <c r="X2382" s="4"/>
      <c r="Y2382" s="4"/>
      <c r="Z2382" s="4"/>
      <c r="AA2382" s="4"/>
      <c r="AB2382" s="4"/>
      <c r="AC2382" s="4"/>
      <c r="AD2382" s="20"/>
      <c r="AE2382" s="4"/>
      <c r="AF2382" s="4"/>
      <c r="AG2382" s="4"/>
      <c r="AH2382" s="4"/>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c r="BI2382" s="4"/>
      <c r="BJ2382" s="4"/>
      <c r="BK2382" s="4"/>
      <c r="BL2382" s="4"/>
      <c r="BM2382" s="4"/>
      <c r="BN2382" s="4"/>
      <c r="BO2382" s="4"/>
      <c r="BP2382" s="4"/>
      <c r="BQ2382" s="4"/>
      <c r="BR2382" s="4"/>
      <c r="BS2382" s="4"/>
      <c r="BT2382" s="4"/>
      <c r="BU2382" s="4"/>
      <c r="BV2382" s="4"/>
      <c r="BW2382" s="4"/>
      <c r="BX2382" s="4"/>
      <c r="BY2382" s="4"/>
      <c r="BZ2382" s="4"/>
      <c r="CA2382" s="4"/>
      <c r="CB2382" s="4"/>
      <c r="CC2382" s="4"/>
      <c r="CD2382" s="4"/>
      <c r="CE2382" s="4"/>
      <c r="CF2382" s="4"/>
      <c r="CG2382" s="4"/>
      <c r="CH2382" s="4"/>
      <c r="CI2382" s="4"/>
      <c r="CJ2382" s="4"/>
      <c r="CK2382" s="4"/>
      <c r="CL2382" s="4"/>
      <c r="CM2382" s="4"/>
    </row>
    <row r="2383" ht="14.25" customHeight="1">
      <c r="A2383" s="1"/>
      <c r="B2383" s="3"/>
      <c r="C2383" s="4"/>
      <c r="D2383" s="4"/>
      <c r="E2383" s="4"/>
      <c r="F2383" s="4"/>
      <c r="G2383" s="4"/>
      <c r="H2383" s="4"/>
      <c r="I2383" s="4"/>
      <c r="J2383" s="4"/>
      <c r="K2383" s="4"/>
      <c r="L2383" s="4"/>
      <c r="M2383" s="4"/>
      <c r="N2383" s="4"/>
      <c r="O2383" s="4"/>
      <c r="P2383" s="4"/>
      <c r="Q2383" s="4"/>
      <c r="R2383" s="4"/>
      <c r="S2383" s="4"/>
      <c r="T2383" s="4"/>
      <c r="U2383" s="4"/>
      <c r="V2383" s="4"/>
      <c r="W2383" s="4"/>
      <c r="X2383" s="4"/>
      <c r="Y2383" s="4"/>
      <c r="Z2383" s="4"/>
      <c r="AA2383" s="4"/>
      <c r="AB2383" s="4"/>
      <c r="AC2383" s="4"/>
      <c r="AD2383" s="20"/>
      <c r="AE2383" s="4"/>
      <c r="AF2383" s="4"/>
      <c r="AG2383" s="4"/>
      <c r="AH2383" s="4"/>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c r="BI2383" s="4"/>
      <c r="BJ2383" s="4"/>
      <c r="BK2383" s="4"/>
      <c r="BL2383" s="4"/>
      <c r="BM2383" s="4"/>
      <c r="BN2383" s="4"/>
      <c r="BO2383" s="4"/>
      <c r="BP2383" s="4"/>
      <c r="BQ2383" s="4"/>
      <c r="BR2383" s="4"/>
      <c r="BS2383" s="4"/>
      <c r="BT2383" s="4"/>
      <c r="BU2383" s="4"/>
      <c r="BV2383" s="4"/>
      <c r="BW2383" s="4"/>
      <c r="BX2383" s="4"/>
      <c r="BY2383" s="4"/>
      <c r="BZ2383" s="4"/>
      <c r="CA2383" s="4"/>
      <c r="CB2383" s="4"/>
      <c r="CC2383" s="4"/>
      <c r="CD2383" s="4"/>
      <c r="CE2383" s="4"/>
      <c r="CF2383" s="4"/>
      <c r="CG2383" s="4"/>
      <c r="CH2383" s="4"/>
      <c r="CI2383" s="4"/>
      <c r="CJ2383" s="4"/>
      <c r="CK2383" s="4"/>
      <c r="CL2383" s="4"/>
      <c r="CM2383" s="4"/>
    </row>
    <row r="2384" ht="14.25" customHeight="1">
      <c r="A2384" s="1"/>
      <c r="B2384" s="3"/>
      <c r="C2384" s="4"/>
      <c r="D2384" s="4"/>
      <c r="E2384" s="4"/>
      <c r="F2384" s="4"/>
      <c r="G2384" s="4"/>
      <c r="H2384" s="4"/>
      <c r="I2384" s="4"/>
      <c r="J2384" s="4"/>
      <c r="K2384" s="4"/>
      <c r="L2384" s="4"/>
      <c r="M2384" s="4"/>
      <c r="N2384" s="4"/>
      <c r="O2384" s="4"/>
      <c r="P2384" s="4"/>
      <c r="Q2384" s="4"/>
      <c r="R2384" s="4"/>
      <c r="S2384" s="4"/>
      <c r="T2384" s="4"/>
      <c r="U2384" s="4"/>
      <c r="V2384" s="4"/>
      <c r="W2384" s="4"/>
      <c r="X2384" s="4"/>
      <c r="Y2384" s="4"/>
      <c r="Z2384" s="4"/>
      <c r="AA2384" s="4"/>
      <c r="AB2384" s="4"/>
      <c r="AC2384" s="4"/>
      <c r="AD2384" s="20"/>
      <c r="AE2384" s="4"/>
      <c r="AF2384" s="4"/>
      <c r="AG2384" s="4"/>
      <c r="AH2384" s="4"/>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c r="BI2384" s="4"/>
      <c r="BJ2384" s="4"/>
      <c r="BK2384" s="4"/>
      <c r="BL2384" s="4"/>
      <c r="BM2384" s="4"/>
      <c r="BN2384" s="4"/>
      <c r="BO2384" s="4"/>
      <c r="BP2384" s="4"/>
      <c r="BQ2384" s="4"/>
      <c r="BR2384" s="4"/>
      <c r="BS2384" s="4"/>
      <c r="BT2384" s="4"/>
      <c r="BU2384" s="4"/>
      <c r="BV2384" s="4"/>
      <c r="BW2384" s="4"/>
      <c r="BX2384" s="4"/>
      <c r="BY2384" s="4"/>
      <c r="BZ2384" s="4"/>
      <c r="CA2384" s="4"/>
      <c r="CB2384" s="4"/>
      <c r="CC2384" s="4"/>
      <c r="CD2384" s="4"/>
      <c r="CE2384" s="4"/>
      <c r="CF2384" s="4"/>
      <c r="CG2384" s="4"/>
      <c r="CH2384" s="4"/>
      <c r="CI2384" s="4"/>
      <c r="CJ2384" s="4"/>
      <c r="CK2384" s="4"/>
      <c r="CL2384" s="4"/>
      <c r="CM2384" s="4"/>
    </row>
    <row r="2385" ht="14.25" customHeight="1">
      <c r="A2385" s="1"/>
      <c r="B2385" s="3"/>
      <c r="C2385" s="4"/>
      <c r="D2385" s="4"/>
      <c r="E2385" s="4"/>
      <c r="F2385" s="4"/>
      <c r="G2385" s="4"/>
      <c r="H2385" s="4"/>
      <c r="I2385" s="4"/>
      <c r="J2385" s="4"/>
      <c r="K2385" s="4"/>
      <c r="L2385" s="4"/>
      <c r="M2385" s="4"/>
      <c r="N2385" s="4"/>
      <c r="O2385" s="4"/>
      <c r="P2385" s="4"/>
      <c r="Q2385" s="4"/>
      <c r="R2385" s="4"/>
      <c r="S2385" s="4"/>
      <c r="T2385" s="4"/>
      <c r="U2385" s="4"/>
      <c r="V2385" s="4"/>
      <c r="W2385" s="4"/>
      <c r="X2385" s="4"/>
      <c r="Y2385" s="4"/>
      <c r="Z2385" s="4"/>
      <c r="AA2385" s="4"/>
      <c r="AB2385" s="4"/>
      <c r="AC2385" s="4"/>
      <c r="AD2385" s="20"/>
      <c r="AE2385" s="4"/>
      <c r="AF2385" s="4"/>
      <c r="AG2385" s="4"/>
      <c r="AH2385" s="4"/>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c r="BI2385" s="4"/>
      <c r="BJ2385" s="4"/>
      <c r="BK2385" s="4"/>
      <c r="BL2385" s="4"/>
      <c r="BM2385" s="4"/>
      <c r="BN2385" s="4"/>
      <c r="BO2385" s="4"/>
      <c r="BP2385" s="4"/>
      <c r="BQ2385" s="4"/>
      <c r="BR2385" s="4"/>
      <c r="BS2385" s="4"/>
      <c r="BT2385" s="4"/>
      <c r="BU2385" s="4"/>
      <c r="BV2385" s="4"/>
      <c r="BW2385" s="4"/>
      <c r="BX2385" s="4"/>
      <c r="BY2385" s="4"/>
      <c r="BZ2385" s="4"/>
      <c r="CA2385" s="4"/>
      <c r="CB2385" s="4"/>
      <c r="CC2385" s="4"/>
      <c r="CD2385" s="4"/>
      <c r="CE2385" s="4"/>
      <c r="CF2385" s="4"/>
      <c r="CG2385" s="4"/>
      <c r="CH2385" s="4"/>
      <c r="CI2385" s="4"/>
      <c r="CJ2385" s="4"/>
      <c r="CK2385" s="4"/>
      <c r="CL2385" s="4"/>
      <c r="CM2385" s="4"/>
    </row>
    <row r="2386" ht="14.25" customHeight="1">
      <c r="A2386" s="1"/>
      <c r="B2386" s="3"/>
      <c r="C2386" s="4"/>
      <c r="D2386" s="4"/>
      <c r="E2386" s="4"/>
      <c r="F2386" s="4"/>
      <c r="G2386" s="4"/>
      <c r="H2386" s="4"/>
      <c r="I2386" s="4"/>
      <c r="J2386" s="4"/>
      <c r="K2386" s="4"/>
      <c r="L2386" s="4"/>
      <c r="M2386" s="4"/>
      <c r="N2386" s="4"/>
      <c r="O2386" s="4"/>
      <c r="P2386" s="4"/>
      <c r="Q2386" s="4"/>
      <c r="R2386" s="4"/>
      <c r="S2386" s="4"/>
      <c r="T2386" s="4"/>
      <c r="U2386" s="4"/>
      <c r="V2386" s="4"/>
      <c r="W2386" s="4"/>
      <c r="X2386" s="4"/>
      <c r="Y2386" s="4"/>
      <c r="Z2386" s="4"/>
      <c r="AA2386" s="4"/>
      <c r="AB2386" s="4"/>
      <c r="AC2386" s="4"/>
      <c r="AD2386" s="20"/>
      <c r="AE2386" s="4"/>
      <c r="AF2386" s="4"/>
      <c r="AG2386" s="4"/>
      <c r="AH2386" s="4"/>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c r="BI2386" s="4"/>
      <c r="BJ2386" s="4"/>
      <c r="BK2386" s="4"/>
      <c r="BL2386" s="4"/>
      <c r="BM2386" s="4"/>
      <c r="BN2386" s="4"/>
      <c r="BO2386" s="4"/>
      <c r="BP2386" s="4"/>
      <c r="BQ2386" s="4"/>
      <c r="BR2386" s="4"/>
      <c r="BS2386" s="4"/>
      <c r="BT2386" s="4"/>
      <c r="BU2386" s="4"/>
      <c r="BV2386" s="4"/>
      <c r="BW2386" s="4"/>
      <c r="BX2386" s="4"/>
      <c r="BY2386" s="4"/>
      <c r="BZ2386" s="4"/>
      <c r="CA2386" s="4"/>
      <c r="CB2386" s="4"/>
      <c r="CC2386" s="4"/>
      <c r="CD2386" s="4"/>
      <c r="CE2386" s="4"/>
      <c r="CF2386" s="4"/>
      <c r="CG2386" s="4"/>
      <c r="CH2386" s="4"/>
      <c r="CI2386" s="4"/>
      <c r="CJ2386" s="4"/>
      <c r="CK2386" s="4"/>
      <c r="CL2386" s="4"/>
      <c r="CM2386" s="4"/>
    </row>
    <row r="2387" ht="14.25" customHeight="1">
      <c r="A2387" s="1"/>
      <c r="B2387" s="3"/>
      <c r="C2387" s="4"/>
      <c r="D2387" s="4"/>
      <c r="E2387" s="4"/>
      <c r="F2387" s="4"/>
      <c r="G2387" s="4"/>
      <c r="H2387" s="4"/>
      <c r="I2387" s="4"/>
      <c r="J2387" s="4"/>
      <c r="K2387" s="4"/>
      <c r="L2387" s="4"/>
      <c r="M2387" s="4"/>
      <c r="N2387" s="4"/>
      <c r="O2387" s="4"/>
      <c r="P2387" s="4"/>
      <c r="Q2387" s="4"/>
      <c r="R2387" s="4"/>
      <c r="S2387" s="4"/>
      <c r="T2387" s="4"/>
      <c r="U2387" s="4"/>
      <c r="V2387" s="4"/>
      <c r="W2387" s="4"/>
      <c r="X2387" s="4"/>
      <c r="Y2387" s="4"/>
      <c r="Z2387" s="4"/>
      <c r="AA2387" s="4"/>
      <c r="AB2387" s="4"/>
      <c r="AC2387" s="4"/>
      <c r="AD2387" s="20"/>
      <c r="AE2387" s="4"/>
      <c r="AF2387" s="4"/>
      <c r="AG2387" s="4"/>
      <c r="AH2387" s="4"/>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c r="BI2387" s="4"/>
      <c r="BJ2387" s="4"/>
      <c r="BK2387" s="4"/>
      <c r="BL2387" s="4"/>
      <c r="BM2387" s="4"/>
      <c r="BN2387" s="4"/>
      <c r="BO2387" s="4"/>
      <c r="BP2387" s="4"/>
      <c r="BQ2387" s="4"/>
      <c r="BR2387" s="4"/>
      <c r="BS2387" s="4"/>
      <c r="BT2387" s="4"/>
      <c r="BU2387" s="4"/>
      <c r="BV2387" s="4"/>
      <c r="BW2387" s="4"/>
      <c r="BX2387" s="4"/>
      <c r="BY2387" s="4"/>
      <c r="BZ2387" s="4"/>
      <c r="CA2387" s="4"/>
      <c r="CB2387" s="4"/>
      <c r="CC2387" s="4"/>
      <c r="CD2387" s="4"/>
      <c r="CE2387" s="4"/>
      <c r="CF2387" s="4"/>
      <c r="CG2387" s="4"/>
      <c r="CH2387" s="4"/>
      <c r="CI2387" s="4"/>
      <c r="CJ2387" s="4"/>
      <c r="CK2387" s="4"/>
      <c r="CL2387" s="4"/>
      <c r="CM2387" s="4"/>
    </row>
    <row r="2388" ht="14.25" customHeight="1">
      <c r="A2388" s="1"/>
      <c r="B2388" s="3"/>
      <c r="C2388" s="4"/>
      <c r="D2388" s="4"/>
      <c r="E2388" s="4"/>
      <c r="F2388" s="4"/>
      <c r="G2388" s="4"/>
      <c r="H2388" s="4"/>
      <c r="I2388" s="4"/>
      <c r="J2388" s="4"/>
      <c r="K2388" s="4"/>
      <c r="L2388" s="4"/>
      <c r="M2388" s="4"/>
      <c r="N2388" s="4"/>
      <c r="O2388" s="4"/>
      <c r="P2388" s="4"/>
      <c r="Q2388" s="4"/>
      <c r="R2388" s="4"/>
      <c r="S2388" s="4"/>
      <c r="T2388" s="4"/>
      <c r="U2388" s="4"/>
      <c r="V2388" s="4"/>
      <c r="W2388" s="4"/>
      <c r="X2388" s="4"/>
      <c r="Y2388" s="4"/>
      <c r="Z2388" s="4"/>
      <c r="AA2388" s="4"/>
      <c r="AB2388" s="4"/>
      <c r="AC2388" s="4"/>
      <c r="AD2388" s="20"/>
      <c r="AE2388" s="4"/>
      <c r="AF2388" s="4"/>
      <c r="AG2388" s="4"/>
      <c r="AH2388" s="4"/>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4"/>
      <c r="BH2388" s="4"/>
      <c r="BI2388" s="4"/>
      <c r="BJ2388" s="4"/>
      <c r="BK2388" s="4"/>
      <c r="BL2388" s="4"/>
      <c r="BM2388" s="4"/>
      <c r="BN2388" s="4"/>
      <c r="BO2388" s="4"/>
      <c r="BP2388" s="4"/>
      <c r="BQ2388" s="4"/>
      <c r="BR2388" s="4"/>
      <c r="BS2388" s="4"/>
      <c r="BT2388" s="4"/>
      <c r="BU2388" s="4"/>
      <c r="BV2388" s="4"/>
      <c r="BW2388" s="4"/>
      <c r="BX2388" s="4"/>
      <c r="BY2388" s="4"/>
      <c r="BZ2388" s="4"/>
      <c r="CA2388" s="4"/>
      <c r="CB2388" s="4"/>
      <c r="CC2388" s="4"/>
      <c r="CD2388" s="4"/>
      <c r="CE2388" s="4"/>
      <c r="CF2388" s="4"/>
      <c r="CG2388" s="4"/>
      <c r="CH2388" s="4"/>
      <c r="CI2388" s="4"/>
      <c r="CJ2388" s="4"/>
      <c r="CK2388" s="4"/>
      <c r="CL2388" s="4"/>
      <c r="CM2388" s="4"/>
    </row>
    <row r="2389" ht="14.25" customHeight="1">
      <c r="A2389" s="1"/>
      <c r="B2389" s="3"/>
      <c r="C2389" s="4"/>
      <c r="D2389" s="4"/>
      <c r="E2389" s="4"/>
      <c r="F2389" s="4"/>
      <c r="G2389" s="4"/>
      <c r="H2389" s="4"/>
      <c r="I2389" s="4"/>
      <c r="J2389" s="4"/>
      <c r="K2389" s="4"/>
      <c r="L2389" s="4"/>
      <c r="M2389" s="4"/>
      <c r="N2389" s="4"/>
      <c r="O2389" s="4"/>
      <c r="P2389" s="4"/>
      <c r="Q2389" s="4"/>
      <c r="R2389" s="4"/>
      <c r="S2389" s="4"/>
      <c r="T2389" s="4"/>
      <c r="U2389" s="4"/>
      <c r="V2389" s="4"/>
      <c r="W2389" s="4"/>
      <c r="X2389" s="4"/>
      <c r="Y2389" s="4"/>
      <c r="Z2389" s="4"/>
      <c r="AA2389" s="4"/>
      <c r="AB2389" s="4"/>
      <c r="AC2389" s="4"/>
      <c r="AD2389" s="20"/>
      <c r="AE2389" s="4"/>
      <c r="AF2389" s="4"/>
      <c r="AG2389" s="4"/>
      <c r="AH2389" s="4"/>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4"/>
      <c r="BH2389" s="4"/>
      <c r="BI2389" s="4"/>
      <c r="BJ2389" s="4"/>
      <c r="BK2389" s="4"/>
      <c r="BL2389" s="4"/>
      <c r="BM2389" s="4"/>
      <c r="BN2389" s="4"/>
      <c r="BO2389" s="4"/>
      <c r="BP2389" s="4"/>
      <c r="BQ2389" s="4"/>
      <c r="BR2389" s="4"/>
      <c r="BS2389" s="4"/>
      <c r="BT2389" s="4"/>
      <c r="BU2389" s="4"/>
      <c r="BV2389" s="4"/>
      <c r="BW2389" s="4"/>
      <c r="BX2389" s="4"/>
      <c r="BY2389" s="4"/>
      <c r="BZ2389" s="4"/>
      <c r="CA2389" s="4"/>
      <c r="CB2389" s="4"/>
      <c r="CC2389" s="4"/>
      <c r="CD2389" s="4"/>
      <c r="CE2389" s="4"/>
      <c r="CF2389" s="4"/>
      <c r="CG2389" s="4"/>
      <c r="CH2389" s="4"/>
      <c r="CI2389" s="4"/>
      <c r="CJ2389" s="4"/>
      <c r="CK2389" s="4"/>
      <c r="CL2389" s="4"/>
      <c r="CM2389" s="4"/>
    </row>
    <row r="2390" ht="14.25" customHeight="1">
      <c r="A2390" s="1"/>
      <c r="B2390" s="3"/>
      <c r="C2390" s="4"/>
      <c r="D2390" s="4"/>
      <c r="E2390" s="4"/>
      <c r="F2390" s="4"/>
      <c r="G2390" s="4"/>
      <c r="H2390" s="4"/>
      <c r="I2390" s="4"/>
      <c r="J2390" s="4"/>
      <c r="K2390" s="4"/>
      <c r="L2390" s="4"/>
      <c r="M2390" s="4"/>
      <c r="N2390" s="4"/>
      <c r="O2390" s="4"/>
      <c r="P2390" s="4"/>
      <c r="Q2390" s="4"/>
      <c r="R2390" s="4"/>
      <c r="S2390" s="4"/>
      <c r="T2390" s="4"/>
      <c r="U2390" s="4"/>
      <c r="V2390" s="4"/>
      <c r="W2390" s="4"/>
      <c r="X2390" s="4"/>
      <c r="Y2390" s="4"/>
      <c r="Z2390" s="4"/>
      <c r="AA2390" s="4"/>
      <c r="AB2390" s="4"/>
      <c r="AC2390" s="4"/>
      <c r="AD2390" s="20"/>
      <c r="AE2390" s="4"/>
      <c r="AF2390" s="4"/>
      <c r="AG2390" s="4"/>
      <c r="AH2390" s="4"/>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4"/>
      <c r="BH2390" s="4"/>
      <c r="BI2390" s="4"/>
      <c r="BJ2390" s="4"/>
      <c r="BK2390" s="4"/>
      <c r="BL2390" s="4"/>
      <c r="BM2390" s="4"/>
      <c r="BN2390" s="4"/>
      <c r="BO2390" s="4"/>
      <c r="BP2390" s="4"/>
      <c r="BQ2390" s="4"/>
      <c r="BR2390" s="4"/>
      <c r="BS2390" s="4"/>
      <c r="BT2390" s="4"/>
      <c r="BU2390" s="4"/>
      <c r="BV2390" s="4"/>
      <c r="BW2390" s="4"/>
      <c r="BX2390" s="4"/>
      <c r="BY2390" s="4"/>
      <c r="BZ2390" s="4"/>
      <c r="CA2390" s="4"/>
      <c r="CB2390" s="4"/>
      <c r="CC2390" s="4"/>
      <c r="CD2390" s="4"/>
      <c r="CE2390" s="4"/>
      <c r="CF2390" s="4"/>
      <c r="CG2390" s="4"/>
      <c r="CH2390" s="4"/>
      <c r="CI2390" s="4"/>
      <c r="CJ2390" s="4"/>
      <c r="CK2390" s="4"/>
      <c r="CL2390" s="4"/>
      <c r="CM2390" s="4"/>
    </row>
    <row r="2391" ht="14.25" customHeight="1">
      <c r="A2391" s="1"/>
      <c r="B2391" s="3"/>
      <c r="C2391" s="4"/>
      <c r="D2391" s="4"/>
      <c r="E2391" s="4"/>
      <c r="F2391" s="4"/>
      <c r="G2391" s="4"/>
      <c r="H2391" s="4"/>
      <c r="I2391" s="4"/>
      <c r="J2391" s="4"/>
      <c r="K2391" s="4"/>
      <c r="L2391" s="4"/>
      <c r="M2391" s="4"/>
      <c r="N2391" s="4"/>
      <c r="O2391" s="4"/>
      <c r="P2391" s="4"/>
      <c r="Q2391" s="4"/>
      <c r="R2391" s="4"/>
      <c r="S2391" s="4"/>
      <c r="T2391" s="4"/>
      <c r="U2391" s="4"/>
      <c r="V2391" s="4"/>
      <c r="W2391" s="4"/>
      <c r="X2391" s="4"/>
      <c r="Y2391" s="4"/>
      <c r="Z2391" s="4"/>
      <c r="AA2391" s="4"/>
      <c r="AB2391" s="4"/>
      <c r="AC2391" s="4"/>
      <c r="AD2391" s="20"/>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4"/>
      <c r="BK2391" s="4"/>
      <c r="BL2391" s="4"/>
      <c r="BM2391" s="4"/>
      <c r="BN2391" s="4"/>
      <c r="BO2391" s="4"/>
      <c r="BP2391" s="4"/>
      <c r="BQ2391" s="4"/>
      <c r="BR2391" s="4"/>
      <c r="BS2391" s="4"/>
      <c r="BT2391" s="4"/>
      <c r="BU2391" s="4"/>
      <c r="BV2391" s="4"/>
      <c r="BW2391" s="4"/>
      <c r="BX2391" s="4"/>
      <c r="BY2391" s="4"/>
      <c r="BZ2391" s="4"/>
      <c r="CA2391" s="4"/>
      <c r="CB2391" s="4"/>
      <c r="CC2391" s="4"/>
      <c r="CD2391" s="4"/>
      <c r="CE2391" s="4"/>
      <c r="CF2391" s="4"/>
      <c r="CG2391" s="4"/>
      <c r="CH2391" s="4"/>
      <c r="CI2391" s="4"/>
      <c r="CJ2391" s="4"/>
      <c r="CK2391" s="4"/>
      <c r="CL2391" s="4"/>
      <c r="CM2391" s="4"/>
    </row>
    <row r="2392" ht="14.25" customHeight="1">
      <c r="A2392" s="1"/>
      <c r="B2392" s="3"/>
      <c r="C2392" s="4"/>
      <c r="D2392" s="4"/>
      <c r="E2392" s="4"/>
      <c r="F2392" s="4"/>
      <c r="G2392" s="4"/>
      <c r="H2392" s="4"/>
      <c r="I2392" s="4"/>
      <c r="J2392" s="4"/>
      <c r="K2392" s="4"/>
      <c r="L2392" s="4"/>
      <c r="M2392" s="4"/>
      <c r="N2392" s="4"/>
      <c r="O2392" s="4"/>
      <c r="P2392" s="4"/>
      <c r="Q2392" s="4"/>
      <c r="R2392" s="4"/>
      <c r="S2392" s="4"/>
      <c r="T2392" s="4"/>
      <c r="U2392" s="4"/>
      <c r="V2392" s="4"/>
      <c r="W2392" s="4"/>
      <c r="X2392" s="4"/>
      <c r="Y2392" s="4"/>
      <c r="Z2392" s="4"/>
      <c r="AA2392" s="4"/>
      <c r="AB2392" s="4"/>
      <c r="AC2392" s="4"/>
      <c r="AD2392" s="20"/>
      <c r="AE2392" s="4"/>
      <c r="AF2392" s="4"/>
      <c r="AG2392" s="4"/>
      <c r="AH2392" s="4"/>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c r="BI2392" s="4"/>
      <c r="BJ2392" s="4"/>
      <c r="BK2392" s="4"/>
      <c r="BL2392" s="4"/>
      <c r="BM2392" s="4"/>
      <c r="BN2392" s="4"/>
      <c r="BO2392" s="4"/>
      <c r="BP2392" s="4"/>
      <c r="BQ2392" s="4"/>
      <c r="BR2392" s="4"/>
      <c r="BS2392" s="4"/>
      <c r="BT2392" s="4"/>
      <c r="BU2392" s="4"/>
      <c r="BV2392" s="4"/>
      <c r="BW2392" s="4"/>
      <c r="BX2392" s="4"/>
      <c r="BY2392" s="4"/>
      <c r="BZ2392" s="4"/>
      <c r="CA2392" s="4"/>
      <c r="CB2392" s="4"/>
      <c r="CC2392" s="4"/>
      <c r="CD2392" s="4"/>
      <c r="CE2392" s="4"/>
      <c r="CF2392" s="4"/>
      <c r="CG2392" s="4"/>
      <c r="CH2392" s="4"/>
      <c r="CI2392" s="4"/>
      <c r="CJ2392" s="4"/>
      <c r="CK2392" s="4"/>
      <c r="CL2392" s="4"/>
      <c r="CM2392" s="4"/>
    </row>
    <row r="2393" ht="14.25" customHeight="1">
      <c r="A2393" s="1"/>
      <c r="B2393" s="3"/>
      <c r="C2393" s="4"/>
      <c r="D2393" s="4"/>
      <c r="E2393" s="4"/>
      <c r="F2393" s="4"/>
      <c r="G2393" s="4"/>
      <c r="H2393" s="4"/>
      <c r="I2393" s="4"/>
      <c r="J2393" s="4"/>
      <c r="K2393" s="4"/>
      <c r="L2393" s="4"/>
      <c r="M2393" s="4"/>
      <c r="N2393" s="4"/>
      <c r="O2393" s="4"/>
      <c r="P2393" s="4"/>
      <c r="Q2393" s="4"/>
      <c r="R2393" s="4"/>
      <c r="S2393" s="4"/>
      <c r="T2393" s="4"/>
      <c r="U2393" s="4"/>
      <c r="V2393" s="4"/>
      <c r="W2393" s="4"/>
      <c r="X2393" s="4"/>
      <c r="Y2393" s="4"/>
      <c r="Z2393" s="4"/>
      <c r="AA2393" s="4"/>
      <c r="AB2393" s="4"/>
      <c r="AC2393" s="4"/>
      <c r="AD2393" s="20"/>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c r="BI2393" s="4"/>
      <c r="BJ2393" s="4"/>
      <c r="BK2393" s="4"/>
      <c r="BL2393" s="4"/>
      <c r="BM2393" s="4"/>
      <c r="BN2393" s="4"/>
      <c r="BO2393" s="4"/>
      <c r="BP2393" s="4"/>
      <c r="BQ2393" s="4"/>
      <c r="BR2393" s="4"/>
      <c r="BS2393" s="4"/>
      <c r="BT2393" s="4"/>
      <c r="BU2393" s="4"/>
      <c r="BV2393" s="4"/>
      <c r="BW2393" s="4"/>
      <c r="BX2393" s="4"/>
      <c r="BY2393" s="4"/>
      <c r="BZ2393" s="4"/>
      <c r="CA2393" s="4"/>
      <c r="CB2393" s="4"/>
      <c r="CC2393" s="4"/>
      <c r="CD2393" s="4"/>
      <c r="CE2393" s="4"/>
      <c r="CF2393" s="4"/>
      <c r="CG2393" s="4"/>
      <c r="CH2393" s="4"/>
      <c r="CI2393" s="4"/>
      <c r="CJ2393" s="4"/>
      <c r="CK2393" s="4"/>
      <c r="CL2393" s="4"/>
      <c r="CM2393" s="4"/>
    </row>
    <row r="2394" ht="14.25" customHeight="1">
      <c r="A2394" s="1"/>
      <c r="B2394" s="3"/>
      <c r="C2394" s="4"/>
      <c r="D2394" s="4"/>
      <c r="E2394" s="4"/>
      <c r="F2394" s="4"/>
      <c r="G2394" s="4"/>
      <c r="H2394" s="4"/>
      <c r="I2394" s="4"/>
      <c r="J2394" s="4"/>
      <c r="K2394" s="4"/>
      <c r="L2394" s="4"/>
      <c r="M2394" s="4"/>
      <c r="N2394" s="4"/>
      <c r="O2394" s="4"/>
      <c r="P2394" s="4"/>
      <c r="Q2394" s="4"/>
      <c r="R2394" s="4"/>
      <c r="S2394" s="4"/>
      <c r="T2394" s="4"/>
      <c r="U2394" s="4"/>
      <c r="V2394" s="4"/>
      <c r="W2394" s="4"/>
      <c r="X2394" s="4"/>
      <c r="Y2394" s="4"/>
      <c r="Z2394" s="4"/>
      <c r="AA2394" s="4"/>
      <c r="AB2394" s="4"/>
      <c r="AC2394" s="4"/>
      <c r="AD2394" s="20"/>
      <c r="AE2394" s="4"/>
      <c r="AF2394" s="4"/>
      <c r="AG2394" s="4"/>
      <c r="AH2394" s="4"/>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c r="BI2394" s="4"/>
      <c r="BJ2394" s="4"/>
      <c r="BK2394" s="4"/>
      <c r="BL2394" s="4"/>
      <c r="BM2394" s="4"/>
      <c r="BN2394" s="4"/>
      <c r="BO2394" s="4"/>
      <c r="BP2394" s="4"/>
      <c r="BQ2394" s="4"/>
      <c r="BR2394" s="4"/>
      <c r="BS2394" s="4"/>
      <c r="BT2394" s="4"/>
      <c r="BU2394" s="4"/>
      <c r="BV2394" s="4"/>
      <c r="BW2394" s="4"/>
      <c r="BX2394" s="4"/>
      <c r="BY2394" s="4"/>
      <c r="BZ2394" s="4"/>
      <c r="CA2394" s="4"/>
      <c r="CB2394" s="4"/>
      <c r="CC2394" s="4"/>
      <c r="CD2394" s="4"/>
      <c r="CE2394" s="4"/>
      <c r="CF2394" s="4"/>
      <c r="CG2394" s="4"/>
      <c r="CH2394" s="4"/>
      <c r="CI2394" s="4"/>
      <c r="CJ2394" s="4"/>
      <c r="CK2394" s="4"/>
      <c r="CL2394" s="4"/>
      <c r="CM2394" s="4"/>
    </row>
    <row r="2395" ht="14.25" customHeight="1">
      <c r="A2395" s="1"/>
      <c r="B2395" s="3"/>
      <c r="C2395" s="4"/>
      <c r="D2395" s="4"/>
      <c r="E2395" s="4"/>
      <c r="F2395" s="4"/>
      <c r="G2395" s="4"/>
      <c r="H2395" s="4"/>
      <c r="I2395" s="4"/>
      <c r="J2395" s="4"/>
      <c r="K2395" s="4"/>
      <c r="L2395" s="4"/>
      <c r="M2395" s="4"/>
      <c r="N2395" s="4"/>
      <c r="O2395" s="4"/>
      <c r="P2395" s="4"/>
      <c r="Q2395" s="4"/>
      <c r="R2395" s="4"/>
      <c r="S2395" s="4"/>
      <c r="T2395" s="4"/>
      <c r="U2395" s="4"/>
      <c r="V2395" s="4"/>
      <c r="W2395" s="4"/>
      <c r="X2395" s="4"/>
      <c r="Y2395" s="4"/>
      <c r="Z2395" s="4"/>
      <c r="AA2395" s="4"/>
      <c r="AB2395" s="4"/>
      <c r="AC2395" s="4"/>
      <c r="AD2395" s="20"/>
      <c r="AE2395" s="4"/>
      <c r="AF2395" s="4"/>
      <c r="AG2395" s="4"/>
      <c r="AH2395" s="4"/>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c r="BI2395" s="4"/>
      <c r="BJ2395" s="4"/>
      <c r="BK2395" s="4"/>
      <c r="BL2395" s="4"/>
      <c r="BM2395" s="4"/>
      <c r="BN2395" s="4"/>
      <c r="BO2395" s="4"/>
      <c r="BP2395" s="4"/>
      <c r="BQ2395" s="4"/>
      <c r="BR2395" s="4"/>
      <c r="BS2395" s="4"/>
      <c r="BT2395" s="4"/>
      <c r="BU2395" s="4"/>
      <c r="BV2395" s="4"/>
      <c r="BW2395" s="4"/>
      <c r="BX2395" s="4"/>
      <c r="BY2395" s="4"/>
      <c r="BZ2395" s="4"/>
      <c r="CA2395" s="4"/>
      <c r="CB2395" s="4"/>
      <c r="CC2395" s="4"/>
      <c r="CD2395" s="4"/>
      <c r="CE2395" s="4"/>
      <c r="CF2395" s="4"/>
      <c r="CG2395" s="4"/>
      <c r="CH2395" s="4"/>
      <c r="CI2395" s="4"/>
      <c r="CJ2395" s="4"/>
      <c r="CK2395" s="4"/>
      <c r="CL2395" s="4"/>
      <c r="CM2395" s="4"/>
    </row>
    <row r="2396" ht="14.25" customHeight="1">
      <c r="A2396" s="1"/>
      <c r="B2396" s="3"/>
      <c r="C2396" s="4"/>
      <c r="D2396" s="4"/>
      <c r="E2396" s="4"/>
      <c r="F2396" s="4"/>
      <c r="G2396" s="4"/>
      <c r="H2396" s="4"/>
      <c r="I2396" s="4"/>
      <c r="J2396" s="4"/>
      <c r="K2396" s="4"/>
      <c r="L2396" s="4"/>
      <c r="M2396" s="4"/>
      <c r="N2396" s="4"/>
      <c r="O2396" s="4"/>
      <c r="P2396" s="4"/>
      <c r="Q2396" s="4"/>
      <c r="R2396" s="4"/>
      <c r="S2396" s="4"/>
      <c r="T2396" s="4"/>
      <c r="U2396" s="4"/>
      <c r="V2396" s="4"/>
      <c r="W2396" s="4"/>
      <c r="X2396" s="4"/>
      <c r="Y2396" s="4"/>
      <c r="Z2396" s="4"/>
      <c r="AA2396" s="4"/>
      <c r="AB2396" s="4"/>
      <c r="AC2396" s="4"/>
      <c r="AD2396" s="20"/>
      <c r="AE2396" s="4"/>
      <c r="AF2396" s="4"/>
      <c r="AG2396" s="4"/>
      <c r="AH2396" s="4"/>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c r="BI2396" s="4"/>
      <c r="BJ2396" s="4"/>
      <c r="BK2396" s="4"/>
      <c r="BL2396" s="4"/>
      <c r="BM2396" s="4"/>
      <c r="BN2396" s="4"/>
      <c r="BO2396" s="4"/>
      <c r="BP2396" s="4"/>
      <c r="BQ2396" s="4"/>
      <c r="BR2396" s="4"/>
      <c r="BS2396" s="4"/>
      <c r="BT2396" s="4"/>
      <c r="BU2396" s="4"/>
      <c r="BV2396" s="4"/>
      <c r="BW2396" s="4"/>
      <c r="BX2396" s="4"/>
      <c r="BY2396" s="4"/>
      <c r="BZ2396" s="4"/>
      <c r="CA2396" s="4"/>
      <c r="CB2396" s="4"/>
      <c r="CC2396" s="4"/>
      <c r="CD2396" s="4"/>
      <c r="CE2396" s="4"/>
      <c r="CF2396" s="4"/>
      <c r="CG2396" s="4"/>
      <c r="CH2396" s="4"/>
      <c r="CI2396" s="4"/>
      <c r="CJ2396" s="4"/>
      <c r="CK2396" s="4"/>
      <c r="CL2396" s="4"/>
      <c r="CM2396" s="4"/>
    </row>
    <row r="2397" ht="14.25" customHeight="1">
      <c r="A2397" s="1"/>
      <c r="B2397" s="3"/>
      <c r="C2397" s="4"/>
      <c r="D2397" s="4"/>
      <c r="E2397" s="4"/>
      <c r="F2397" s="4"/>
      <c r="G2397" s="4"/>
      <c r="H2397" s="4"/>
      <c r="I2397" s="4"/>
      <c r="J2397" s="4"/>
      <c r="K2397" s="4"/>
      <c r="L2397" s="4"/>
      <c r="M2397" s="4"/>
      <c r="N2397" s="4"/>
      <c r="O2397" s="4"/>
      <c r="P2397" s="4"/>
      <c r="Q2397" s="4"/>
      <c r="R2397" s="4"/>
      <c r="S2397" s="4"/>
      <c r="T2397" s="4"/>
      <c r="U2397" s="4"/>
      <c r="V2397" s="4"/>
      <c r="W2397" s="4"/>
      <c r="X2397" s="4"/>
      <c r="Y2397" s="4"/>
      <c r="Z2397" s="4"/>
      <c r="AA2397" s="4"/>
      <c r="AB2397" s="4"/>
      <c r="AC2397" s="4"/>
      <c r="AD2397" s="20"/>
      <c r="AE2397" s="4"/>
      <c r="AF2397" s="4"/>
      <c r="AG2397" s="4"/>
      <c r="AH2397" s="4"/>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c r="BI2397" s="4"/>
      <c r="BJ2397" s="4"/>
      <c r="BK2397" s="4"/>
      <c r="BL2397" s="4"/>
      <c r="BM2397" s="4"/>
      <c r="BN2397" s="4"/>
      <c r="BO2397" s="4"/>
      <c r="BP2397" s="4"/>
      <c r="BQ2397" s="4"/>
      <c r="BR2397" s="4"/>
      <c r="BS2397" s="4"/>
      <c r="BT2397" s="4"/>
      <c r="BU2397" s="4"/>
      <c r="BV2397" s="4"/>
      <c r="BW2397" s="4"/>
      <c r="BX2397" s="4"/>
      <c r="BY2397" s="4"/>
      <c r="BZ2397" s="4"/>
      <c r="CA2397" s="4"/>
      <c r="CB2397" s="4"/>
      <c r="CC2397" s="4"/>
      <c r="CD2397" s="4"/>
      <c r="CE2397" s="4"/>
      <c r="CF2397" s="4"/>
      <c r="CG2397" s="4"/>
      <c r="CH2397" s="4"/>
      <c r="CI2397" s="4"/>
      <c r="CJ2397" s="4"/>
      <c r="CK2397" s="4"/>
      <c r="CL2397" s="4"/>
      <c r="CM2397" s="4"/>
    </row>
    <row r="2398" ht="14.25" customHeight="1">
      <c r="A2398" s="1"/>
      <c r="B2398" s="3"/>
      <c r="C2398" s="4"/>
      <c r="D2398" s="4"/>
      <c r="E2398" s="4"/>
      <c r="F2398" s="4"/>
      <c r="G2398" s="4"/>
      <c r="H2398" s="4"/>
      <c r="I2398" s="4"/>
      <c r="J2398" s="4"/>
      <c r="K2398" s="4"/>
      <c r="L2398" s="4"/>
      <c r="M2398" s="4"/>
      <c r="N2398" s="4"/>
      <c r="O2398" s="4"/>
      <c r="P2398" s="4"/>
      <c r="Q2398" s="4"/>
      <c r="R2398" s="4"/>
      <c r="S2398" s="4"/>
      <c r="T2398" s="4"/>
      <c r="U2398" s="4"/>
      <c r="V2398" s="4"/>
      <c r="W2398" s="4"/>
      <c r="X2398" s="4"/>
      <c r="Y2398" s="4"/>
      <c r="Z2398" s="4"/>
      <c r="AA2398" s="4"/>
      <c r="AB2398" s="4"/>
      <c r="AC2398" s="4"/>
      <c r="AD2398" s="20"/>
      <c r="AE2398" s="4"/>
      <c r="AF2398" s="4"/>
      <c r="AG2398" s="4"/>
      <c r="AH2398" s="4"/>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c r="BI2398" s="4"/>
      <c r="BJ2398" s="4"/>
      <c r="BK2398" s="4"/>
      <c r="BL2398" s="4"/>
      <c r="BM2398" s="4"/>
      <c r="BN2398" s="4"/>
      <c r="BO2398" s="4"/>
      <c r="BP2398" s="4"/>
      <c r="BQ2398" s="4"/>
      <c r="BR2398" s="4"/>
      <c r="BS2398" s="4"/>
      <c r="BT2398" s="4"/>
      <c r="BU2398" s="4"/>
      <c r="BV2398" s="4"/>
      <c r="BW2398" s="4"/>
      <c r="BX2398" s="4"/>
      <c r="BY2398" s="4"/>
      <c r="BZ2398" s="4"/>
      <c r="CA2398" s="4"/>
      <c r="CB2398" s="4"/>
      <c r="CC2398" s="4"/>
      <c r="CD2398" s="4"/>
      <c r="CE2398" s="4"/>
      <c r="CF2398" s="4"/>
      <c r="CG2398" s="4"/>
      <c r="CH2398" s="4"/>
      <c r="CI2398" s="4"/>
      <c r="CJ2398" s="4"/>
      <c r="CK2398" s="4"/>
      <c r="CL2398" s="4"/>
      <c r="CM2398" s="4"/>
    </row>
    <row r="2399" ht="14.25" customHeight="1">
      <c r="A2399" s="1"/>
      <c r="B2399" s="3"/>
      <c r="C2399" s="4"/>
      <c r="D2399" s="4"/>
      <c r="E2399" s="4"/>
      <c r="F2399" s="4"/>
      <c r="G2399" s="4"/>
      <c r="H2399" s="4"/>
      <c r="I2399" s="4"/>
      <c r="J2399" s="4"/>
      <c r="K2399" s="4"/>
      <c r="L2399" s="4"/>
      <c r="M2399" s="4"/>
      <c r="N2399" s="4"/>
      <c r="O2399" s="4"/>
      <c r="P2399" s="4"/>
      <c r="Q2399" s="4"/>
      <c r="R2399" s="4"/>
      <c r="S2399" s="4"/>
      <c r="T2399" s="4"/>
      <c r="U2399" s="4"/>
      <c r="V2399" s="4"/>
      <c r="W2399" s="4"/>
      <c r="X2399" s="4"/>
      <c r="Y2399" s="4"/>
      <c r="Z2399" s="4"/>
      <c r="AA2399" s="4"/>
      <c r="AB2399" s="4"/>
      <c r="AC2399" s="4"/>
      <c r="AD2399" s="20"/>
      <c r="AE2399" s="4"/>
      <c r="AF2399" s="4"/>
      <c r="AG2399" s="4"/>
      <c r="AH2399" s="4"/>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4"/>
      <c r="BH2399" s="4"/>
      <c r="BI2399" s="4"/>
      <c r="BJ2399" s="4"/>
      <c r="BK2399" s="4"/>
      <c r="BL2399" s="4"/>
      <c r="BM2399" s="4"/>
      <c r="BN2399" s="4"/>
      <c r="BO2399" s="4"/>
      <c r="BP2399" s="4"/>
      <c r="BQ2399" s="4"/>
      <c r="BR2399" s="4"/>
      <c r="BS2399" s="4"/>
      <c r="BT2399" s="4"/>
      <c r="BU2399" s="4"/>
      <c r="BV2399" s="4"/>
      <c r="BW2399" s="4"/>
      <c r="BX2399" s="4"/>
      <c r="BY2399" s="4"/>
      <c r="BZ2399" s="4"/>
      <c r="CA2399" s="4"/>
      <c r="CB2399" s="4"/>
      <c r="CC2399" s="4"/>
      <c r="CD2399" s="4"/>
      <c r="CE2399" s="4"/>
      <c r="CF2399" s="4"/>
      <c r="CG2399" s="4"/>
      <c r="CH2399" s="4"/>
      <c r="CI2399" s="4"/>
      <c r="CJ2399" s="4"/>
      <c r="CK2399" s="4"/>
      <c r="CL2399" s="4"/>
      <c r="CM2399" s="4"/>
    </row>
    <row r="2400" ht="14.25" customHeight="1">
      <c r="A2400" s="1"/>
      <c r="B2400" s="3"/>
      <c r="C2400" s="4"/>
      <c r="D2400" s="4"/>
      <c r="E2400" s="4"/>
      <c r="F2400" s="4"/>
      <c r="G2400" s="4"/>
      <c r="H2400" s="4"/>
      <c r="I2400" s="4"/>
      <c r="J2400" s="4"/>
      <c r="K2400" s="4"/>
      <c r="L2400" s="4"/>
      <c r="M2400" s="4"/>
      <c r="N2400" s="4"/>
      <c r="O2400" s="4"/>
      <c r="P2400" s="4"/>
      <c r="Q2400" s="4"/>
      <c r="R2400" s="4"/>
      <c r="S2400" s="4"/>
      <c r="T2400" s="4"/>
      <c r="U2400" s="4"/>
      <c r="V2400" s="4"/>
      <c r="W2400" s="4"/>
      <c r="X2400" s="4"/>
      <c r="Y2400" s="4"/>
      <c r="Z2400" s="4"/>
      <c r="AA2400" s="4"/>
      <c r="AB2400" s="4"/>
      <c r="AC2400" s="4"/>
      <c r="AD2400" s="20"/>
      <c r="AE2400" s="4"/>
      <c r="AF2400" s="4"/>
      <c r="AG2400" s="4"/>
      <c r="AH2400" s="4"/>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4"/>
      <c r="BH2400" s="4"/>
      <c r="BI2400" s="4"/>
      <c r="BJ2400" s="4"/>
      <c r="BK2400" s="4"/>
      <c r="BL2400" s="4"/>
      <c r="BM2400" s="4"/>
      <c r="BN2400" s="4"/>
      <c r="BO2400" s="4"/>
      <c r="BP2400" s="4"/>
      <c r="BQ2400" s="4"/>
      <c r="BR2400" s="4"/>
      <c r="BS2400" s="4"/>
      <c r="BT2400" s="4"/>
      <c r="BU2400" s="4"/>
      <c r="BV2400" s="4"/>
      <c r="BW2400" s="4"/>
      <c r="BX2400" s="4"/>
      <c r="BY2400" s="4"/>
      <c r="BZ2400" s="4"/>
      <c r="CA2400" s="4"/>
      <c r="CB2400" s="4"/>
      <c r="CC2400" s="4"/>
      <c r="CD2400" s="4"/>
      <c r="CE2400" s="4"/>
      <c r="CF2400" s="4"/>
      <c r="CG2400" s="4"/>
      <c r="CH2400" s="4"/>
      <c r="CI2400" s="4"/>
      <c r="CJ2400" s="4"/>
      <c r="CK2400" s="4"/>
      <c r="CL2400" s="4"/>
      <c r="CM2400" s="4"/>
    </row>
    <row r="2401" ht="14.25" customHeight="1">
      <c r="A2401" s="1"/>
      <c r="B2401" s="3"/>
      <c r="C2401" s="4"/>
      <c r="D2401" s="4"/>
      <c r="E2401" s="4"/>
      <c r="F2401" s="4"/>
      <c r="G2401" s="4"/>
      <c r="H2401" s="4"/>
      <c r="I2401" s="4"/>
      <c r="J2401" s="4"/>
      <c r="K2401" s="4"/>
      <c r="L2401" s="4"/>
      <c r="M2401" s="4"/>
      <c r="N2401" s="4"/>
      <c r="O2401" s="4"/>
      <c r="P2401" s="4"/>
      <c r="Q2401" s="4"/>
      <c r="R2401" s="4"/>
      <c r="S2401" s="4"/>
      <c r="T2401" s="4"/>
      <c r="U2401" s="4"/>
      <c r="V2401" s="4"/>
      <c r="W2401" s="4"/>
      <c r="X2401" s="4"/>
      <c r="Y2401" s="4"/>
      <c r="Z2401" s="4"/>
      <c r="AA2401" s="4"/>
      <c r="AB2401" s="4"/>
      <c r="AC2401" s="4"/>
      <c r="AD2401" s="20"/>
      <c r="AE2401" s="4"/>
      <c r="AF2401" s="4"/>
      <c r="AG2401" s="4"/>
      <c r="AH2401" s="4"/>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4"/>
      <c r="BH2401" s="4"/>
      <c r="BI2401" s="4"/>
      <c r="BJ2401" s="4"/>
      <c r="BK2401" s="4"/>
      <c r="BL2401" s="4"/>
      <c r="BM2401" s="4"/>
      <c r="BN2401" s="4"/>
      <c r="BO2401" s="4"/>
      <c r="BP2401" s="4"/>
      <c r="BQ2401" s="4"/>
      <c r="BR2401" s="4"/>
      <c r="BS2401" s="4"/>
      <c r="BT2401" s="4"/>
      <c r="BU2401" s="4"/>
      <c r="BV2401" s="4"/>
      <c r="BW2401" s="4"/>
      <c r="BX2401" s="4"/>
      <c r="BY2401" s="4"/>
      <c r="BZ2401" s="4"/>
      <c r="CA2401" s="4"/>
      <c r="CB2401" s="4"/>
      <c r="CC2401" s="4"/>
      <c r="CD2401" s="4"/>
      <c r="CE2401" s="4"/>
      <c r="CF2401" s="4"/>
      <c r="CG2401" s="4"/>
      <c r="CH2401" s="4"/>
      <c r="CI2401" s="4"/>
      <c r="CJ2401" s="4"/>
      <c r="CK2401" s="4"/>
      <c r="CL2401" s="4"/>
      <c r="CM2401" s="4"/>
    </row>
    <row r="2402" ht="14.25" customHeight="1">
      <c r="A2402" s="1"/>
      <c r="B2402" s="3"/>
      <c r="C2402" s="4"/>
      <c r="D2402" s="4"/>
      <c r="E2402" s="4"/>
      <c r="F2402" s="4"/>
      <c r="G2402" s="4"/>
      <c r="H2402" s="4"/>
      <c r="I2402" s="4"/>
      <c r="J2402" s="4"/>
      <c r="K2402" s="4"/>
      <c r="L2402" s="4"/>
      <c r="M2402" s="4"/>
      <c r="N2402" s="4"/>
      <c r="O2402" s="4"/>
      <c r="P2402" s="4"/>
      <c r="Q2402" s="4"/>
      <c r="R2402" s="4"/>
      <c r="S2402" s="4"/>
      <c r="T2402" s="4"/>
      <c r="U2402" s="4"/>
      <c r="V2402" s="4"/>
      <c r="W2402" s="4"/>
      <c r="X2402" s="4"/>
      <c r="Y2402" s="4"/>
      <c r="Z2402" s="4"/>
      <c r="AA2402" s="4"/>
      <c r="AB2402" s="4"/>
      <c r="AC2402" s="4"/>
      <c r="AD2402" s="20"/>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c r="BI2402" s="4"/>
      <c r="BJ2402" s="4"/>
      <c r="BK2402" s="4"/>
      <c r="BL2402" s="4"/>
      <c r="BM2402" s="4"/>
      <c r="BN2402" s="4"/>
      <c r="BO2402" s="4"/>
      <c r="BP2402" s="4"/>
      <c r="BQ2402" s="4"/>
      <c r="BR2402" s="4"/>
      <c r="BS2402" s="4"/>
      <c r="BT2402" s="4"/>
      <c r="BU2402" s="4"/>
      <c r="BV2402" s="4"/>
      <c r="BW2402" s="4"/>
      <c r="BX2402" s="4"/>
      <c r="BY2402" s="4"/>
      <c r="BZ2402" s="4"/>
      <c r="CA2402" s="4"/>
      <c r="CB2402" s="4"/>
      <c r="CC2402" s="4"/>
      <c r="CD2402" s="4"/>
      <c r="CE2402" s="4"/>
      <c r="CF2402" s="4"/>
      <c r="CG2402" s="4"/>
      <c r="CH2402" s="4"/>
      <c r="CI2402" s="4"/>
      <c r="CJ2402" s="4"/>
      <c r="CK2402" s="4"/>
      <c r="CL2402" s="4"/>
      <c r="CM2402" s="4"/>
    </row>
    <row r="2403" ht="14.25" customHeight="1">
      <c r="A2403" s="1"/>
      <c r="B2403" s="3"/>
      <c r="C2403" s="4"/>
      <c r="D2403" s="4"/>
      <c r="E2403" s="4"/>
      <c r="F2403" s="4"/>
      <c r="G2403" s="4"/>
      <c r="H2403" s="4"/>
      <c r="I2403" s="4"/>
      <c r="J2403" s="4"/>
      <c r="K2403" s="4"/>
      <c r="L2403" s="4"/>
      <c r="M2403" s="4"/>
      <c r="N2403" s="4"/>
      <c r="O2403" s="4"/>
      <c r="P2403" s="4"/>
      <c r="Q2403" s="4"/>
      <c r="R2403" s="4"/>
      <c r="S2403" s="4"/>
      <c r="T2403" s="4"/>
      <c r="U2403" s="4"/>
      <c r="V2403" s="4"/>
      <c r="W2403" s="4"/>
      <c r="X2403" s="4"/>
      <c r="Y2403" s="4"/>
      <c r="Z2403" s="4"/>
      <c r="AA2403" s="4"/>
      <c r="AB2403" s="4"/>
      <c r="AC2403" s="4"/>
      <c r="AD2403" s="20"/>
      <c r="AE2403" s="4"/>
      <c r="AF2403" s="4"/>
      <c r="AG2403" s="4"/>
      <c r="AH2403" s="4"/>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4"/>
      <c r="BH2403" s="4"/>
      <c r="BI2403" s="4"/>
      <c r="BJ2403" s="4"/>
      <c r="BK2403" s="4"/>
      <c r="BL2403" s="4"/>
      <c r="BM2403" s="4"/>
      <c r="BN2403" s="4"/>
      <c r="BO2403" s="4"/>
      <c r="BP2403" s="4"/>
      <c r="BQ2403" s="4"/>
      <c r="BR2403" s="4"/>
      <c r="BS2403" s="4"/>
      <c r="BT2403" s="4"/>
      <c r="BU2403" s="4"/>
      <c r="BV2403" s="4"/>
      <c r="BW2403" s="4"/>
      <c r="BX2403" s="4"/>
      <c r="BY2403" s="4"/>
      <c r="BZ2403" s="4"/>
      <c r="CA2403" s="4"/>
      <c r="CB2403" s="4"/>
      <c r="CC2403" s="4"/>
      <c r="CD2403" s="4"/>
      <c r="CE2403" s="4"/>
      <c r="CF2403" s="4"/>
      <c r="CG2403" s="4"/>
      <c r="CH2403" s="4"/>
      <c r="CI2403" s="4"/>
      <c r="CJ2403" s="4"/>
      <c r="CK2403" s="4"/>
      <c r="CL2403" s="4"/>
      <c r="CM2403" s="4"/>
    </row>
    <row r="2404" ht="14.25" customHeight="1">
      <c r="A2404" s="1"/>
      <c r="B2404" s="3"/>
      <c r="C2404" s="4"/>
      <c r="D2404" s="4"/>
      <c r="E2404" s="4"/>
      <c r="F2404" s="4"/>
      <c r="G2404" s="4"/>
      <c r="H2404" s="4"/>
      <c r="I2404" s="4"/>
      <c r="J2404" s="4"/>
      <c r="K2404" s="4"/>
      <c r="L2404" s="4"/>
      <c r="M2404" s="4"/>
      <c r="N2404" s="4"/>
      <c r="O2404" s="4"/>
      <c r="P2404" s="4"/>
      <c r="Q2404" s="4"/>
      <c r="R2404" s="4"/>
      <c r="S2404" s="4"/>
      <c r="T2404" s="4"/>
      <c r="U2404" s="4"/>
      <c r="V2404" s="4"/>
      <c r="W2404" s="4"/>
      <c r="X2404" s="4"/>
      <c r="Y2404" s="4"/>
      <c r="Z2404" s="4"/>
      <c r="AA2404" s="4"/>
      <c r="AB2404" s="4"/>
      <c r="AC2404" s="4"/>
      <c r="AD2404" s="20"/>
      <c r="AE2404" s="4"/>
      <c r="AF2404" s="4"/>
      <c r="AG2404" s="4"/>
      <c r="AH2404" s="4"/>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4"/>
      <c r="BH2404" s="4"/>
      <c r="BI2404" s="4"/>
      <c r="BJ2404" s="4"/>
      <c r="BK2404" s="4"/>
      <c r="BL2404" s="4"/>
      <c r="BM2404" s="4"/>
      <c r="BN2404" s="4"/>
      <c r="BO2404" s="4"/>
      <c r="BP2404" s="4"/>
      <c r="BQ2404" s="4"/>
      <c r="BR2404" s="4"/>
      <c r="BS2404" s="4"/>
      <c r="BT2404" s="4"/>
      <c r="BU2404" s="4"/>
      <c r="BV2404" s="4"/>
      <c r="BW2404" s="4"/>
      <c r="BX2404" s="4"/>
      <c r="BY2404" s="4"/>
      <c r="BZ2404" s="4"/>
      <c r="CA2404" s="4"/>
      <c r="CB2404" s="4"/>
      <c r="CC2404" s="4"/>
      <c r="CD2404" s="4"/>
      <c r="CE2404" s="4"/>
      <c r="CF2404" s="4"/>
      <c r="CG2404" s="4"/>
      <c r="CH2404" s="4"/>
      <c r="CI2404" s="4"/>
      <c r="CJ2404" s="4"/>
      <c r="CK2404" s="4"/>
      <c r="CL2404" s="4"/>
      <c r="CM2404" s="4"/>
    </row>
    <row r="2405" ht="14.25" customHeight="1">
      <c r="A2405" s="1"/>
      <c r="B2405" s="3"/>
      <c r="C2405" s="4"/>
      <c r="D2405" s="4"/>
      <c r="E2405" s="4"/>
      <c r="F2405" s="4"/>
      <c r="G2405" s="4"/>
      <c r="H2405" s="4"/>
      <c r="I2405" s="4"/>
      <c r="J2405" s="4"/>
      <c r="K2405" s="4"/>
      <c r="L2405" s="4"/>
      <c r="M2405" s="4"/>
      <c r="N2405" s="4"/>
      <c r="O2405" s="4"/>
      <c r="P2405" s="4"/>
      <c r="Q2405" s="4"/>
      <c r="R2405" s="4"/>
      <c r="S2405" s="4"/>
      <c r="T2405" s="4"/>
      <c r="U2405" s="4"/>
      <c r="V2405" s="4"/>
      <c r="W2405" s="4"/>
      <c r="X2405" s="4"/>
      <c r="Y2405" s="4"/>
      <c r="Z2405" s="4"/>
      <c r="AA2405" s="4"/>
      <c r="AB2405" s="4"/>
      <c r="AC2405" s="4"/>
      <c r="AD2405" s="20"/>
      <c r="AE2405" s="4"/>
      <c r="AF2405" s="4"/>
      <c r="AG2405" s="4"/>
      <c r="AH2405" s="4"/>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4"/>
      <c r="BH2405" s="4"/>
      <c r="BI2405" s="4"/>
      <c r="BJ2405" s="4"/>
      <c r="BK2405" s="4"/>
      <c r="BL2405" s="4"/>
      <c r="BM2405" s="4"/>
      <c r="BN2405" s="4"/>
      <c r="BO2405" s="4"/>
      <c r="BP2405" s="4"/>
      <c r="BQ2405" s="4"/>
      <c r="BR2405" s="4"/>
      <c r="BS2405" s="4"/>
      <c r="BT2405" s="4"/>
      <c r="BU2405" s="4"/>
      <c r="BV2405" s="4"/>
      <c r="BW2405" s="4"/>
      <c r="BX2405" s="4"/>
      <c r="BY2405" s="4"/>
      <c r="BZ2405" s="4"/>
      <c r="CA2405" s="4"/>
      <c r="CB2405" s="4"/>
      <c r="CC2405" s="4"/>
      <c r="CD2405" s="4"/>
      <c r="CE2405" s="4"/>
      <c r="CF2405" s="4"/>
      <c r="CG2405" s="4"/>
      <c r="CH2405" s="4"/>
      <c r="CI2405" s="4"/>
      <c r="CJ2405" s="4"/>
      <c r="CK2405" s="4"/>
      <c r="CL2405" s="4"/>
      <c r="CM2405" s="4"/>
    </row>
    <row r="2406" ht="14.25" customHeight="1">
      <c r="A2406" s="1"/>
      <c r="B2406" s="3"/>
      <c r="C2406" s="4"/>
      <c r="D2406" s="4"/>
      <c r="E2406" s="4"/>
      <c r="F2406" s="4"/>
      <c r="G2406" s="4"/>
      <c r="H2406" s="4"/>
      <c r="I2406" s="4"/>
      <c r="J2406" s="4"/>
      <c r="K2406" s="4"/>
      <c r="L2406" s="4"/>
      <c r="M2406" s="4"/>
      <c r="N2406" s="4"/>
      <c r="O2406" s="4"/>
      <c r="P2406" s="4"/>
      <c r="Q2406" s="4"/>
      <c r="R2406" s="4"/>
      <c r="S2406" s="4"/>
      <c r="T2406" s="4"/>
      <c r="U2406" s="4"/>
      <c r="V2406" s="4"/>
      <c r="W2406" s="4"/>
      <c r="X2406" s="4"/>
      <c r="Y2406" s="4"/>
      <c r="Z2406" s="4"/>
      <c r="AA2406" s="4"/>
      <c r="AB2406" s="4"/>
      <c r="AC2406" s="4"/>
      <c r="AD2406" s="20"/>
      <c r="AE2406" s="4"/>
      <c r="AF2406" s="4"/>
      <c r="AG2406" s="4"/>
      <c r="AH2406" s="4"/>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c r="BM2406" s="4"/>
      <c r="BN2406" s="4"/>
      <c r="BO2406" s="4"/>
      <c r="BP2406" s="4"/>
      <c r="BQ2406" s="4"/>
      <c r="BR2406" s="4"/>
      <c r="BS2406" s="4"/>
      <c r="BT2406" s="4"/>
      <c r="BU2406" s="4"/>
      <c r="BV2406" s="4"/>
      <c r="BW2406" s="4"/>
      <c r="BX2406" s="4"/>
      <c r="BY2406" s="4"/>
      <c r="BZ2406" s="4"/>
      <c r="CA2406" s="4"/>
      <c r="CB2406" s="4"/>
      <c r="CC2406" s="4"/>
      <c r="CD2406" s="4"/>
      <c r="CE2406" s="4"/>
      <c r="CF2406" s="4"/>
      <c r="CG2406" s="4"/>
      <c r="CH2406" s="4"/>
      <c r="CI2406" s="4"/>
      <c r="CJ2406" s="4"/>
      <c r="CK2406" s="4"/>
      <c r="CL2406" s="4"/>
      <c r="CM2406" s="4"/>
    </row>
    <row r="2407" ht="14.25" customHeight="1">
      <c r="A2407" s="1"/>
      <c r="B2407" s="3"/>
      <c r="C2407" s="4"/>
      <c r="D2407" s="4"/>
      <c r="E2407" s="4"/>
      <c r="F2407" s="4"/>
      <c r="G2407" s="4"/>
      <c r="H2407" s="4"/>
      <c r="I2407" s="4"/>
      <c r="J2407" s="4"/>
      <c r="K2407" s="4"/>
      <c r="L2407" s="4"/>
      <c r="M2407" s="4"/>
      <c r="N2407" s="4"/>
      <c r="O2407" s="4"/>
      <c r="P2407" s="4"/>
      <c r="Q2407" s="4"/>
      <c r="R2407" s="4"/>
      <c r="S2407" s="4"/>
      <c r="T2407" s="4"/>
      <c r="U2407" s="4"/>
      <c r="V2407" s="4"/>
      <c r="W2407" s="4"/>
      <c r="X2407" s="4"/>
      <c r="Y2407" s="4"/>
      <c r="Z2407" s="4"/>
      <c r="AA2407" s="4"/>
      <c r="AB2407" s="4"/>
      <c r="AC2407" s="4"/>
      <c r="AD2407" s="20"/>
      <c r="AE2407" s="4"/>
      <c r="AF2407" s="4"/>
      <c r="AG2407" s="4"/>
      <c r="AH2407" s="4"/>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c r="BI2407" s="4"/>
      <c r="BJ2407" s="4"/>
      <c r="BK2407" s="4"/>
      <c r="BL2407" s="4"/>
      <c r="BM2407" s="4"/>
      <c r="BN2407" s="4"/>
      <c r="BO2407" s="4"/>
      <c r="BP2407" s="4"/>
      <c r="BQ2407" s="4"/>
      <c r="BR2407" s="4"/>
      <c r="BS2407" s="4"/>
      <c r="BT2407" s="4"/>
      <c r="BU2407" s="4"/>
      <c r="BV2407" s="4"/>
      <c r="BW2407" s="4"/>
      <c r="BX2407" s="4"/>
      <c r="BY2407" s="4"/>
      <c r="BZ2407" s="4"/>
      <c r="CA2407" s="4"/>
      <c r="CB2407" s="4"/>
      <c r="CC2407" s="4"/>
      <c r="CD2407" s="4"/>
      <c r="CE2407" s="4"/>
      <c r="CF2407" s="4"/>
      <c r="CG2407" s="4"/>
      <c r="CH2407" s="4"/>
      <c r="CI2407" s="4"/>
      <c r="CJ2407" s="4"/>
      <c r="CK2407" s="4"/>
      <c r="CL2407" s="4"/>
      <c r="CM2407" s="4"/>
    </row>
    <row r="2408" ht="14.25" customHeight="1">
      <c r="A2408" s="1"/>
      <c r="B2408" s="3"/>
      <c r="C2408" s="4"/>
      <c r="D2408" s="4"/>
      <c r="E2408" s="4"/>
      <c r="F2408" s="4"/>
      <c r="G2408" s="4"/>
      <c r="H2408" s="4"/>
      <c r="I2408" s="4"/>
      <c r="J2408" s="4"/>
      <c r="K2408" s="4"/>
      <c r="L2408" s="4"/>
      <c r="M2408" s="4"/>
      <c r="N2408" s="4"/>
      <c r="O2408" s="4"/>
      <c r="P2408" s="4"/>
      <c r="Q2408" s="4"/>
      <c r="R2408" s="4"/>
      <c r="S2408" s="4"/>
      <c r="T2408" s="4"/>
      <c r="U2408" s="4"/>
      <c r="V2408" s="4"/>
      <c r="W2408" s="4"/>
      <c r="X2408" s="4"/>
      <c r="Y2408" s="4"/>
      <c r="Z2408" s="4"/>
      <c r="AA2408" s="4"/>
      <c r="AB2408" s="4"/>
      <c r="AC2408" s="4"/>
      <c r="AD2408" s="20"/>
      <c r="AE2408" s="4"/>
      <c r="AF2408" s="4"/>
      <c r="AG2408" s="4"/>
      <c r="AH2408" s="4"/>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4"/>
      <c r="BH2408" s="4"/>
      <c r="BI2408" s="4"/>
      <c r="BJ2408" s="4"/>
      <c r="BK2408" s="4"/>
      <c r="BL2408" s="4"/>
      <c r="BM2408" s="4"/>
      <c r="BN2408" s="4"/>
      <c r="BO2408" s="4"/>
      <c r="BP2408" s="4"/>
      <c r="BQ2408" s="4"/>
      <c r="BR2408" s="4"/>
      <c r="BS2408" s="4"/>
      <c r="BT2408" s="4"/>
      <c r="BU2408" s="4"/>
      <c r="BV2408" s="4"/>
      <c r="BW2408" s="4"/>
      <c r="BX2408" s="4"/>
      <c r="BY2408" s="4"/>
      <c r="BZ2408" s="4"/>
      <c r="CA2408" s="4"/>
      <c r="CB2408" s="4"/>
      <c r="CC2408" s="4"/>
      <c r="CD2408" s="4"/>
      <c r="CE2408" s="4"/>
      <c r="CF2408" s="4"/>
      <c r="CG2408" s="4"/>
      <c r="CH2408" s="4"/>
      <c r="CI2408" s="4"/>
      <c r="CJ2408" s="4"/>
      <c r="CK2408" s="4"/>
      <c r="CL2408" s="4"/>
      <c r="CM2408" s="4"/>
    </row>
    <row r="2409" ht="14.25" customHeight="1">
      <c r="A2409" s="1"/>
      <c r="B2409" s="3"/>
      <c r="C2409" s="4"/>
      <c r="D2409" s="4"/>
      <c r="E2409" s="4"/>
      <c r="F2409" s="4"/>
      <c r="G2409" s="4"/>
      <c r="H2409" s="4"/>
      <c r="I2409" s="4"/>
      <c r="J2409" s="4"/>
      <c r="K2409" s="4"/>
      <c r="L2409" s="4"/>
      <c r="M2409" s="4"/>
      <c r="N2409" s="4"/>
      <c r="O2409" s="4"/>
      <c r="P2409" s="4"/>
      <c r="Q2409" s="4"/>
      <c r="R2409" s="4"/>
      <c r="S2409" s="4"/>
      <c r="T2409" s="4"/>
      <c r="U2409" s="4"/>
      <c r="V2409" s="4"/>
      <c r="W2409" s="4"/>
      <c r="X2409" s="4"/>
      <c r="Y2409" s="4"/>
      <c r="Z2409" s="4"/>
      <c r="AA2409" s="4"/>
      <c r="AB2409" s="4"/>
      <c r="AC2409" s="4"/>
      <c r="AD2409" s="20"/>
      <c r="AE2409" s="4"/>
      <c r="AF2409" s="4"/>
      <c r="AG2409" s="4"/>
      <c r="AH2409" s="4"/>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4"/>
      <c r="BH2409" s="4"/>
      <c r="BI2409" s="4"/>
      <c r="BJ2409" s="4"/>
      <c r="BK2409" s="4"/>
      <c r="BL2409" s="4"/>
      <c r="BM2409" s="4"/>
      <c r="BN2409" s="4"/>
      <c r="BO2409" s="4"/>
      <c r="BP2409" s="4"/>
      <c r="BQ2409" s="4"/>
      <c r="BR2409" s="4"/>
      <c r="BS2409" s="4"/>
      <c r="BT2409" s="4"/>
      <c r="BU2409" s="4"/>
      <c r="BV2409" s="4"/>
      <c r="BW2409" s="4"/>
      <c r="BX2409" s="4"/>
      <c r="BY2409" s="4"/>
      <c r="BZ2409" s="4"/>
      <c r="CA2409" s="4"/>
      <c r="CB2409" s="4"/>
      <c r="CC2409" s="4"/>
      <c r="CD2409" s="4"/>
      <c r="CE2409" s="4"/>
      <c r="CF2409" s="4"/>
      <c r="CG2409" s="4"/>
      <c r="CH2409" s="4"/>
      <c r="CI2409" s="4"/>
      <c r="CJ2409" s="4"/>
      <c r="CK2409" s="4"/>
      <c r="CL2409" s="4"/>
      <c r="CM2409" s="4"/>
    </row>
    <row r="2410" ht="14.25" customHeight="1">
      <c r="A2410" s="1"/>
      <c r="B2410" s="3"/>
      <c r="C2410" s="4"/>
      <c r="D2410" s="4"/>
      <c r="E2410" s="4"/>
      <c r="F2410" s="4"/>
      <c r="G2410" s="4"/>
      <c r="H2410" s="4"/>
      <c r="I2410" s="4"/>
      <c r="J2410" s="4"/>
      <c r="K2410" s="4"/>
      <c r="L2410" s="4"/>
      <c r="M2410" s="4"/>
      <c r="N2410" s="4"/>
      <c r="O2410" s="4"/>
      <c r="P2410" s="4"/>
      <c r="Q2410" s="4"/>
      <c r="R2410" s="4"/>
      <c r="S2410" s="4"/>
      <c r="T2410" s="4"/>
      <c r="U2410" s="4"/>
      <c r="V2410" s="4"/>
      <c r="W2410" s="4"/>
      <c r="X2410" s="4"/>
      <c r="Y2410" s="4"/>
      <c r="Z2410" s="4"/>
      <c r="AA2410" s="4"/>
      <c r="AB2410" s="4"/>
      <c r="AC2410" s="4"/>
      <c r="AD2410" s="20"/>
      <c r="AE2410" s="4"/>
      <c r="AF2410" s="4"/>
      <c r="AG2410" s="4"/>
      <c r="AH2410" s="4"/>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c r="BI2410" s="4"/>
      <c r="BJ2410" s="4"/>
      <c r="BK2410" s="4"/>
      <c r="BL2410" s="4"/>
      <c r="BM2410" s="4"/>
      <c r="BN2410" s="4"/>
      <c r="BO2410" s="4"/>
      <c r="BP2410" s="4"/>
      <c r="BQ2410" s="4"/>
      <c r="BR2410" s="4"/>
      <c r="BS2410" s="4"/>
      <c r="BT2410" s="4"/>
      <c r="BU2410" s="4"/>
      <c r="BV2410" s="4"/>
      <c r="BW2410" s="4"/>
      <c r="BX2410" s="4"/>
      <c r="BY2410" s="4"/>
      <c r="BZ2410" s="4"/>
      <c r="CA2410" s="4"/>
      <c r="CB2410" s="4"/>
      <c r="CC2410" s="4"/>
      <c r="CD2410" s="4"/>
      <c r="CE2410" s="4"/>
      <c r="CF2410" s="4"/>
      <c r="CG2410" s="4"/>
      <c r="CH2410" s="4"/>
      <c r="CI2410" s="4"/>
      <c r="CJ2410" s="4"/>
      <c r="CK2410" s="4"/>
      <c r="CL2410" s="4"/>
      <c r="CM2410" s="4"/>
    </row>
    <row r="2411" ht="14.25" customHeight="1">
      <c r="A2411" s="1"/>
      <c r="B2411" s="3"/>
      <c r="C2411" s="4"/>
      <c r="D2411" s="4"/>
      <c r="E2411" s="4"/>
      <c r="F2411" s="4"/>
      <c r="G2411" s="4"/>
      <c r="H2411" s="4"/>
      <c r="I2411" s="4"/>
      <c r="J2411" s="4"/>
      <c r="K2411" s="4"/>
      <c r="L2411" s="4"/>
      <c r="M2411" s="4"/>
      <c r="N2411" s="4"/>
      <c r="O2411" s="4"/>
      <c r="P2411" s="4"/>
      <c r="Q2411" s="4"/>
      <c r="R2411" s="4"/>
      <c r="S2411" s="4"/>
      <c r="T2411" s="4"/>
      <c r="U2411" s="4"/>
      <c r="V2411" s="4"/>
      <c r="W2411" s="4"/>
      <c r="X2411" s="4"/>
      <c r="Y2411" s="4"/>
      <c r="Z2411" s="4"/>
      <c r="AA2411" s="4"/>
      <c r="AB2411" s="4"/>
      <c r="AC2411" s="4"/>
      <c r="AD2411" s="20"/>
      <c r="AE2411" s="4"/>
      <c r="AF2411" s="4"/>
      <c r="AG2411" s="4"/>
      <c r="AH2411" s="4"/>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c r="BI2411" s="4"/>
      <c r="BJ2411" s="4"/>
      <c r="BK2411" s="4"/>
      <c r="BL2411" s="4"/>
      <c r="BM2411" s="4"/>
      <c r="BN2411" s="4"/>
      <c r="BO2411" s="4"/>
      <c r="BP2411" s="4"/>
      <c r="BQ2411" s="4"/>
      <c r="BR2411" s="4"/>
      <c r="BS2411" s="4"/>
      <c r="BT2411" s="4"/>
      <c r="BU2411" s="4"/>
      <c r="BV2411" s="4"/>
      <c r="BW2411" s="4"/>
      <c r="BX2411" s="4"/>
      <c r="BY2411" s="4"/>
      <c r="BZ2411" s="4"/>
      <c r="CA2411" s="4"/>
      <c r="CB2411" s="4"/>
      <c r="CC2411" s="4"/>
      <c r="CD2411" s="4"/>
      <c r="CE2411" s="4"/>
      <c r="CF2411" s="4"/>
      <c r="CG2411" s="4"/>
      <c r="CH2411" s="4"/>
      <c r="CI2411" s="4"/>
      <c r="CJ2411" s="4"/>
      <c r="CK2411" s="4"/>
      <c r="CL2411" s="4"/>
      <c r="CM2411" s="4"/>
    </row>
    <row r="2412" ht="14.25" customHeight="1">
      <c r="A2412" s="1"/>
      <c r="B2412" s="3"/>
      <c r="C2412" s="4"/>
      <c r="D2412" s="4"/>
      <c r="E2412" s="4"/>
      <c r="F2412" s="4"/>
      <c r="G2412" s="4"/>
      <c r="H2412" s="4"/>
      <c r="I2412" s="4"/>
      <c r="J2412" s="4"/>
      <c r="K2412" s="4"/>
      <c r="L2412" s="4"/>
      <c r="M2412" s="4"/>
      <c r="N2412" s="4"/>
      <c r="O2412" s="4"/>
      <c r="P2412" s="4"/>
      <c r="Q2412" s="4"/>
      <c r="R2412" s="4"/>
      <c r="S2412" s="4"/>
      <c r="T2412" s="4"/>
      <c r="U2412" s="4"/>
      <c r="V2412" s="4"/>
      <c r="W2412" s="4"/>
      <c r="X2412" s="4"/>
      <c r="Y2412" s="4"/>
      <c r="Z2412" s="4"/>
      <c r="AA2412" s="4"/>
      <c r="AB2412" s="4"/>
      <c r="AC2412" s="4"/>
      <c r="AD2412" s="20"/>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c r="BI2412" s="4"/>
      <c r="BJ2412" s="4"/>
      <c r="BK2412" s="4"/>
      <c r="BL2412" s="4"/>
      <c r="BM2412" s="4"/>
      <c r="BN2412" s="4"/>
      <c r="BO2412" s="4"/>
      <c r="BP2412" s="4"/>
      <c r="BQ2412" s="4"/>
      <c r="BR2412" s="4"/>
      <c r="BS2412" s="4"/>
      <c r="BT2412" s="4"/>
      <c r="BU2412" s="4"/>
      <c r="BV2412" s="4"/>
      <c r="BW2412" s="4"/>
      <c r="BX2412" s="4"/>
      <c r="BY2412" s="4"/>
      <c r="BZ2412" s="4"/>
      <c r="CA2412" s="4"/>
      <c r="CB2412" s="4"/>
      <c r="CC2412" s="4"/>
      <c r="CD2412" s="4"/>
      <c r="CE2412" s="4"/>
      <c r="CF2412" s="4"/>
      <c r="CG2412" s="4"/>
      <c r="CH2412" s="4"/>
      <c r="CI2412" s="4"/>
      <c r="CJ2412" s="4"/>
      <c r="CK2412" s="4"/>
      <c r="CL2412" s="4"/>
      <c r="CM2412" s="4"/>
    </row>
    <row r="2413" ht="14.25" customHeight="1">
      <c r="A2413" s="1"/>
      <c r="B2413" s="3"/>
      <c r="C2413" s="4"/>
      <c r="D2413" s="4"/>
      <c r="E2413" s="4"/>
      <c r="F2413" s="4"/>
      <c r="G2413" s="4"/>
      <c r="H2413" s="4"/>
      <c r="I2413" s="4"/>
      <c r="J2413" s="4"/>
      <c r="K2413" s="4"/>
      <c r="L2413" s="4"/>
      <c r="M2413" s="4"/>
      <c r="N2413" s="4"/>
      <c r="O2413" s="4"/>
      <c r="P2413" s="4"/>
      <c r="Q2413" s="4"/>
      <c r="R2413" s="4"/>
      <c r="S2413" s="4"/>
      <c r="T2413" s="4"/>
      <c r="U2413" s="4"/>
      <c r="V2413" s="4"/>
      <c r="W2413" s="4"/>
      <c r="X2413" s="4"/>
      <c r="Y2413" s="4"/>
      <c r="Z2413" s="4"/>
      <c r="AA2413" s="4"/>
      <c r="AB2413" s="4"/>
      <c r="AC2413" s="4"/>
      <c r="AD2413" s="20"/>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c r="BI2413" s="4"/>
      <c r="BJ2413" s="4"/>
      <c r="BK2413" s="4"/>
      <c r="BL2413" s="4"/>
      <c r="BM2413" s="4"/>
      <c r="BN2413" s="4"/>
      <c r="BO2413" s="4"/>
      <c r="BP2413" s="4"/>
      <c r="BQ2413" s="4"/>
      <c r="BR2413" s="4"/>
      <c r="BS2413" s="4"/>
      <c r="BT2413" s="4"/>
      <c r="BU2413" s="4"/>
      <c r="BV2413" s="4"/>
      <c r="BW2413" s="4"/>
      <c r="BX2413" s="4"/>
      <c r="BY2413" s="4"/>
      <c r="BZ2413" s="4"/>
      <c r="CA2413" s="4"/>
      <c r="CB2413" s="4"/>
      <c r="CC2413" s="4"/>
      <c r="CD2413" s="4"/>
      <c r="CE2413" s="4"/>
      <c r="CF2413" s="4"/>
      <c r="CG2413" s="4"/>
      <c r="CH2413" s="4"/>
      <c r="CI2413" s="4"/>
      <c r="CJ2413" s="4"/>
      <c r="CK2413" s="4"/>
      <c r="CL2413" s="4"/>
      <c r="CM2413" s="4"/>
    </row>
    <row r="2414" ht="14.25" customHeight="1">
      <c r="A2414" s="1"/>
      <c r="B2414" s="3"/>
      <c r="C2414" s="4"/>
      <c r="D2414" s="4"/>
      <c r="E2414" s="4"/>
      <c r="F2414" s="4"/>
      <c r="G2414" s="4"/>
      <c r="H2414" s="4"/>
      <c r="I2414" s="4"/>
      <c r="J2414" s="4"/>
      <c r="K2414" s="4"/>
      <c r="L2414" s="4"/>
      <c r="M2414" s="4"/>
      <c r="N2414" s="4"/>
      <c r="O2414" s="4"/>
      <c r="P2414" s="4"/>
      <c r="Q2414" s="4"/>
      <c r="R2414" s="4"/>
      <c r="S2414" s="4"/>
      <c r="T2414" s="4"/>
      <c r="U2414" s="4"/>
      <c r="V2414" s="4"/>
      <c r="W2414" s="4"/>
      <c r="X2414" s="4"/>
      <c r="Y2414" s="4"/>
      <c r="Z2414" s="4"/>
      <c r="AA2414" s="4"/>
      <c r="AB2414" s="4"/>
      <c r="AC2414" s="4"/>
      <c r="AD2414" s="20"/>
      <c r="AE2414" s="4"/>
      <c r="AF2414" s="4"/>
      <c r="AG2414" s="4"/>
      <c r="AH2414" s="4"/>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4"/>
      <c r="BH2414" s="4"/>
      <c r="BI2414" s="4"/>
      <c r="BJ2414" s="4"/>
      <c r="BK2414" s="4"/>
      <c r="BL2414" s="4"/>
      <c r="BM2414" s="4"/>
      <c r="BN2414" s="4"/>
      <c r="BO2414" s="4"/>
      <c r="BP2414" s="4"/>
      <c r="BQ2414" s="4"/>
      <c r="BR2414" s="4"/>
      <c r="BS2414" s="4"/>
      <c r="BT2414" s="4"/>
      <c r="BU2414" s="4"/>
      <c r="BV2414" s="4"/>
      <c r="BW2414" s="4"/>
      <c r="BX2414" s="4"/>
      <c r="BY2414" s="4"/>
      <c r="BZ2414" s="4"/>
      <c r="CA2414" s="4"/>
      <c r="CB2414" s="4"/>
      <c r="CC2414" s="4"/>
      <c r="CD2414" s="4"/>
      <c r="CE2414" s="4"/>
      <c r="CF2414" s="4"/>
      <c r="CG2414" s="4"/>
      <c r="CH2414" s="4"/>
      <c r="CI2414" s="4"/>
      <c r="CJ2414" s="4"/>
      <c r="CK2414" s="4"/>
      <c r="CL2414" s="4"/>
      <c r="CM2414" s="4"/>
    </row>
    <row r="2415" ht="14.25" customHeight="1">
      <c r="A2415" s="1"/>
      <c r="B2415" s="3"/>
      <c r="C2415" s="4"/>
      <c r="D2415" s="4"/>
      <c r="E2415" s="4"/>
      <c r="F2415" s="4"/>
      <c r="G2415" s="4"/>
      <c r="H2415" s="4"/>
      <c r="I2415" s="4"/>
      <c r="J2415" s="4"/>
      <c r="K2415" s="4"/>
      <c r="L2415" s="4"/>
      <c r="M2415" s="4"/>
      <c r="N2415" s="4"/>
      <c r="O2415" s="4"/>
      <c r="P2415" s="4"/>
      <c r="Q2415" s="4"/>
      <c r="R2415" s="4"/>
      <c r="S2415" s="4"/>
      <c r="T2415" s="4"/>
      <c r="U2415" s="4"/>
      <c r="V2415" s="4"/>
      <c r="W2415" s="4"/>
      <c r="X2415" s="4"/>
      <c r="Y2415" s="4"/>
      <c r="Z2415" s="4"/>
      <c r="AA2415" s="4"/>
      <c r="AB2415" s="4"/>
      <c r="AC2415" s="4"/>
      <c r="AD2415" s="20"/>
      <c r="AE2415" s="4"/>
      <c r="AF2415" s="4"/>
      <c r="AG2415" s="4"/>
      <c r="AH2415" s="4"/>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4"/>
      <c r="BH2415" s="4"/>
      <c r="BI2415" s="4"/>
      <c r="BJ2415" s="4"/>
      <c r="BK2415" s="4"/>
      <c r="BL2415" s="4"/>
      <c r="BM2415" s="4"/>
      <c r="BN2415" s="4"/>
      <c r="BO2415" s="4"/>
      <c r="BP2415" s="4"/>
      <c r="BQ2415" s="4"/>
      <c r="BR2415" s="4"/>
      <c r="BS2415" s="4"/>
      <c r="BT2415" s="4"/>
      <c r="BU2415" s="4"/>
      <c r="BV2415" s="4"/>
      <c r="BW2415" s="4"/>
      <c r="BX2415" s="4"/>
      <c r="BY2415" s="4"/>
      <c r="BZ2415" s="4"/>
      <c r="CA2415" s="4"/>
      <c r="CB2415" s="4"/>
      <c r="CC2415" s="4"/>
      <c r="CD2415" s="4"/>
      <c r="CE2415" s="4"/>
      <c r="CF2415" s="4"/>
      <c r="CG2415" s="4"/>
      <c r="CH2415" s="4"/>
      <c r="CI2415" s="4"/>
      <c r="CJ2415" s="4"/>
      <c r="CK2415" s="4"/>
      <c r="CL2415" s="4"/>
      <c r="CM2415" s="4"/>
    </row>
    <row r="2416" ht="14.25" customHeight="1">
      <c r="A2416" s="1"/>
      <c r="B2416" s="3"/>
      <c r="C2416" s="4"/>
      <c r="D2416" s="4"/>
      <c r="E2416" s="4"/>
      <c r="F2416" s="4"/>
      <c r="G2416" s="4"/>
      <c r="H2416" s="4"/>
      <c r="I2416" s="4"/>
      <c r="J2416" s="4"/>
      <c r="K2416" s="4"/>
      <c r="L2416" s="4"/>
      <c r="M2416" s="4"/>
      <c r="N2416" s="4"/>
      <c r="O2416" s="4"/>
      <c r="P2416" s="4"/>
      <c r="Q2416" s="4"/>
      <c r="R2416" s="4"/>
      <c r="S2416" s="4"/>
      <c r="T2416" s="4"/>
      <c r="U2416" s="4"/>
      <c r="V2416" s="4"/>
      <c r="W2416" s="4"/>
      <c r="X2416" s="4"/>
      <c r="Y2416" s="4"/>
      <c r="Z2416" s="4"/>
      <c r="AA2416" s="4"/>
      <c r="AB2416" s="4"/>
      <c r="AC2416" s="4"/>
      <c r="AD2416" s="20"/>
      <c r="AE2416" s="4"/>
      <c r="AF2416" s="4"/>
      <c r="AG2416" s="4"/>
      <c r="AH2416" s="4"/>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4"/>
      <c r="BH2416" s="4"/>
      <c r="BI2416" s="4"/>
      <c r="BJ2416" s="4"/>
      <c r="BK2416" s="4"/>
      <c r="BL2416" s="4"/>
      <c r="BM2416" s="4"/>
      <c r="BN2416" s="4"/>
      <c r="BO2416" s="4"/>
      <c r="BP2416" s="4"/>
      <c r="BQ2416" s="4"/>
      <c r="BR2416" s="4"/>
      <c r="BS2416" s="4"/>
      <c r="BT2416" s="4"/>
      <c r="BU2416" s="4"/>
      <c r="BV2416" s="4"/>
      <c r="BW2416" s="4"/>
      <c r="BX2416" s="4"/>
      <c r="BY2416" s="4"/>
      <c r="BZ2416" s="4"/>
      <c r="CA2416" s="4"/>
      <c r="CB2416" s="4"/>
      <c r="CC2416" s="4"/>
      <c r="CD2416" s="4"/>
      <c r="CE2416" s="4"/>
      <c r="CF2416" s="4"/>
      <c r="CG2416" s="4"/>
      <c r="CH2416" s="4"/>
      <c r="CI2416" s="4"/>
      <c r="CJ2416" s="4"/>
      <c r="CK2416" s="4"/>
      <c r="CL2416" s="4"/>
      <c r="CM2416" s="4"/>
    </row>
    <row r="2417" ht="14.25" customHeight="1">
      <c r="A2417" s="1"/>
      <c r="B2417" s="3"/>
      <c r="C2417" s="4"/>
      <c r="D2417" s="4"/>
      <c r="E2417" s="4"/>
      <c r="F2417" s="4"/>
      <c r="G2417" s="4"/>
      <c r="H2417" s="4"/>
      <c r="I2417" s="4"/>
      <c r="J2417" s="4"/>
      <c r="K2417" s="4"/>
      <c r="L2417" s="4"/>
      <c r="M2417" s="4"/>
      <c r="N2417" s="4"/>
      <c r="O2417" s="4"/>
      <c r="P2417" s="4"/>
      <c r="Q2417" s="4"/>
      <c r="R2417" s="4"/>
      <c r="S2417" s="4"/>
      <c r="T2417" s="4"/>
      <c r="U2417" s="4"/>
      <c r="V2417" s="4"/>
      <c r="W2417" s="4"/>
      <c r="X2417" s="4"/>
      <c r="Y2417" s="4"/>
      <c r="Z2417" s="4"/>
      <c r="AA2417" s="4"/>
      <c r="AB2417" s="4"/>
      <c r="AC2417" s="4"/>
      <c r="AD2417" s="20"/>
      <c r="AE2417" s="4"/>
      <c r="AF2417" s="4"/>
      <c r="AG2417" s="4"/>
      <c r="AH2417" s="4"/>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4"/>
      <c r="BH2417" s="4"/>
      <c r="BI2417" s="4"/>
      <c r="BJ2417" s="4"/>
      <c r="BK2417" s="4"/>
      <c r="BL2417" s="4"/>
      <c r="BM2417" s="4"/>
      <c r="BN2417" s="4"/>
      <c r="BO2417" s="4"/>
      <c r="BP2417" s="4"/>
      <c r="BQ2417" s="4"/>
      <c r="BR2417" s="4"/>
      <c r="BS2417" s="4"/>
      <c r="BT2417" s="4"/>
      <c r="BU2417" s="4"/>
      <c r="BV2417" s="4"/>
      <c r="BW2417" s="4"/>
      <c r="BX2417" s="4"/>
      <c r="BY2417" s="4"/>
      <c r="BZ2417" s="4"/>
      <c r="CA2417" s="4"/>
      <c r="CB2417" s="4"/>
      <c r="CC2417" s="4"/>
      <c r="CD2417" s="4"/>
      <c r="CE2417" s="4"/>
      <c r="CF2417" s="4"/>
      <c r="CG2417" s="4"/>
      <c r="CH2417" s="4"/>
      <c r="CI2417" s="4"/>
      <c r="CJ2417" s="4"/>
      <c r="CK2417" s="4"/>
      <c r="CL2417" s="4"/>
      <c r="CM2417" s="4"/>
    </row>
    <row r="2418" ht="14.25" customHeight="1">
      <c r="A2418" s="1"/>
      <c r="B2418" s="3"/>
      <c r="C2418" s="4"/>
      <c r="D2418" s="4"/>
      <c r="E2418" s="4"/>
      <c r="F2418" s="4"/>
      <c r="G2418" s="4"/>
      <c r="H2418" s="4"/>
      <c r="I2418" s="4"/>
      <c r="J2418" s="4"/>
      <c r="K2418" s="4"/>
      <c r="L2418" s="4"/>
      <c r="M2418" s="4"/>
      <c r="N2418" s="4"/>
      <c r="O2418" s="4"/>
      <c r="P2418" s="4"/>
      <c r="Q2418" s="4"/>
      <c r="R2418" s="4"/>
      <c r="S2418" s="4"/>
      <c r="T2418" s="4"/>
      <c r="U2418" s="4"/>
      <c r="V2418" s="4"/>
      <c r="W2418" s="4"/>
      <c r="X2418" s="4"/>
      <c r="Y2418" s="4"/>
      <c r="Z2418" s="4"/>
      <c r="AA2418" s="4"/>
      <c r="AB2418" s="4"/>
      <c r="AC2418" s="4"/>
      <c r="AD2418" s="20"/>
      <c r="AE2418" s="4"/>
      <c r="AF2418" s="4"/>
      <c r="AG2418" s="4"/>
      <c r="AH2418" s="4"/>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4"/>
      <c r="BH2418" s="4"/>
      <c r="BI2418" s="4"/>
      <c r="BJ2418" s="4"/>
      <c r="BK2418" s="4"/>
      <c r="BL2418" s="4"/>
      <c r="BM2418" s="4"/>
      <c r="BN2418" s="4"/>
      <c r="BO2418" s="4"/>
      <c r="BP2418" s="4"/>
      <c r="BQ2418" s="4"/>
      <c r="BR2418" s="4"/>
      <c r="BS2418" s="4"/>
      <c r="BT2418" s="4"/>
      <c r="BU2418" s="4"/>
      <c r="BV2418" s="4"/>
      <c r="BW2418" s="4"/>
      <c r="BX2418" s="4"/>
      <c r="BY2418" s="4"/>
      <c r="BZ2418" s="4"/>
      <c r="CA2418" s="4"/>
      <c r="CB2418" s="4"/>
      <c r="CC2418" s="4"/>
      <c r="CD2418" s="4"/>
      <c r="CE2418" s="4"/>
      <c r="CF2418" s="4"/>
      <c r="CG2418" s="4"/>
      <c r="CH2418" s="4"/>
      <c r="CI2418" s="4"/>
      <c r="CJ2418" s="4"/>
      <c r="CK2418" s="4"/>
      <c r="CL2418" s="4"/>
      <c r="CM2418" s="4"/>
    </row>
    <row r="2419" ht="14.25" customHeight="1">
      <c r="A2419" s="1"/>
      <c r="B2419" s="3"/>
      <c r="C2419" s="4"/>
      <c r="D2419" s="4"/>
      <c r="E2419" s="4"/>
      <c r="F2419" s="4"/>
      <c r="G2419" s="4"/>
      <c r="H2419" s="4"/>
      <c r="I2419" s="4"/>
      <c r="J2419" s="4"/>
      <c r="K2419" s="4"/>
      <c r="L2419" s="4"/>
      <c r="M2419" s="4"/>
      <c r="N2419" s="4"/>
      <c r="O2419" s="4"/>
      <c r="P2419" s="4"/>
      <c r="Q2419" s="4"/>
      <c r="R2419" s="4"/>
      <c r="S2419" s="4"/>
      <c r="T2419" s="4"/>
      <c r="U2419" s="4"/>
      <c r="V2419" s="4"/>
      <c r="W2419" s="4"/>
      <c r="X2419" s="4"/>
      <c r="Y2419" s="4"/>
      <c r="Z2419" s="4"/>
      <c r="AA2419" s="4"/>
      <c r="AB2419" s="4"/>
      <c r="AC2419" s="4"/>
      <c r="AD2419" s="20"/>
      <c r="AE2419" s="4"/>
      <c r="AF2419" s="4"/>
      <c r="AG2419" s="4"/>
      <c r="AH2419" s="4"/>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4"/>
      <c r="BH2419" s="4"/>
      <c r="BI2419" s="4"/>
      <c r="BJ2419" s="4"/>
      <c r="BK2419" s="4"/>
      <c r="BL2419" s="4"/>
      <c r="BM2419" s="4"/>
      <c r="BN2419" s="4"/>
      <c r="BO2419" s="4"/>
      <c r="BP2419" s="4"/>
      <c r="BQ2419" s="4"/>
      <c r="BR2419" s="4"/>
      <c r="BS2419" s="4"/>
      <c r="BT2419" s="4"/>
      <c r="BU2419" s="4"/>
      <c r="BV2419" s="4"/>
      <c r="BW2419" s="4"/>
      <c r="BX2419" s="4"/>
      <c r="BY2419" s="4"/>
      <c r="BZ2419" s="4"/>
      <c r="CA2419" s="4"/>
      <c r="CB2419" s="4"/>
      <c r="CC2419" s="4"/>
      <c r="CD2419" s="4"/>
      <c r="CE2419" s="4"/>
      <c r="CF2419" s="4"/>
      <c r="CG2419" s="4"/>
      <c r="CH2419" s="4"/>
      <c r="CI2419" s="4"/>
      <c r="CJ2419" s="4"/>
      <c r="CK2419" s="4"/>
      <c r="CL2419" s="4"/>
      <c r="CM2419" s="4"/>
    </row>
    <row r="2420" ht="14.25" customHeight="1">
      <c r="A2420" s="1"/>
      <c r="B2420" s="3"/>
      <c r="C2420" s="4"/>
      <c r="D2420" s="4"/>
      <c r="E2420" s="4"/>
      <c r="F2420" s="4"/>
      <c r="G2420" s="4"/>
      <c r="H2420" s="4"/>
      <c r="I2420" s="4"/>
      <c r="J2420" s="4"/>
      <c r="K2420" s="4"/>
      <c r="L2420" s="4"/>
      <c r="M2420" s="4"/>
      <c r="N2420" s="4"/>
      <c r="O2420" s="4"/>
      <c r="P2420" s="4"/>
      <c r="Q2420" s="4"/>
      <c r="R2420" s="4"/>
      <c r="S2420" s="4"/>
      <c r="T2420" s="4"/>
      <c r="U2420" s="4"/>
      <c r="V2420" s="4"/>
      <c r="W2420" s="4"/>
      <c r="X2420" s="4"/>
      <c r="Y2420" s="4"/>
      <c r="Z2420" s="4"/>
      <c r="AA2420" s="4"/>
      <c r="AB2420" s="4"/>
      <c r="AC2420" s="4"/>
      <c r="AD2420" s="20"/>
      <c r="AE2420" s="4"/>
      <c r="AF2420" s="4"/>
      <c r="AG2420" s="4"/>
      <c r="AH2420" s="4"/>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4"/>
      <c r="BH2420" s="4"/>
      <c r="BI2420" s="4"/>
      <c r="BJ2420" s="4"/>
      <c r="BK2420" s="4"/>
      <c r="BL2420" s="4"/>
      <c r="BM2420" s="4"/>
      <c r="BN2420" s="4"/>
      <c r="BO2420" s="4"/>
      <c r="BP2420" s="4"/>
      <c r="BQ2420" s="4"/>
      <c r="BR2420" s="4"/>
      <c r="BS2420" s="4"/>
      <c r="BT2420" s="4"/>
      <c r="BU2420" s="4"/>
      <c r="BV2420" s="4"/>
      <c r="BW2420" s="4"/>
      <c r="BX2420" s="4"/>
      <c r="BY2420" s="4"/>
      <c r="BZ2420" s="4"/>
      <c r="CA2420" s="4"/>
      <c r="CB2420" s="4"/>
      <c r="CC2420" s="4"/>
      <c r="CD2420" s="4"/>
      <c r="CE2420" s="4"/>
      <c r="CF2420" s="4"/>
      <c r="CG2420" s="4"/>
      <c r="CH2420" s="4"/>
      <c r="CI2420" s="4"/>
      <c r="CJ2420" s="4"/>
      <c r="CK2420" s="4"/>
      <c r="CL2420" s="4"/>
      <c r="CM2420" s="4"/>
    </row>
    <row r="2421" ht="14.25" customHeight="1">
      <c r="A2421" s="1"/>
      <c r="B2421" s="3"/>
      <c r="C2421" s="4"/>
      <c r="D2421" s="4"/>
      <c r="E2421" s="4"/>
      <c r="F2421" s="4"/>
      <c r="G2421" s="4"/>
      <c r="H2421" s="4"/>
      <c r="I2421" s="4"/>
      <c r="J2421" s="4"/>
      <c r="K2421" s="4"/>
      <c r="L2421" s="4"/>
      <c r="M2421" s="4"/>
      <c r="N2421" s="4"/>
      <c r="O2421" s="4"/>
      <c r="P2421" s="4"/>
      <c r="Q2421" s="4"/>
      <c r="R2421" s="4"/>
      <c r="S2421" s="4"/>
      <c r="T2421" s="4"/>
      <c r="U2421" s="4"/>
      <c r="V2421" s="4"/>
      <c r="W2421" s="4"/>
      <c r="X2421" s="4"/>
      <c r="Y2421" s="4"/>
      <c r="Z2421" s="4"/>
      <c r="AA2421" s="4"/>
      <c r="AB2421" s="4"/>
      <c r="AC2421" s="4"/>
      <c r="AD2421" s="20"/>
      <c r="AE2421" s="4"/>
      <c r="AF2421" s="4"/>
      <c r="AG2421" s="4"/>
      <c r="AH2421" s="4"/>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4"/>
      <c r="BH2421" s="4"/>
      <c r="BI2421" s="4"/>
      <c r="BJ2421" s="4"/>
      <c r="BK2421" s="4"/>
      <c r="BL2421" s="4"/>
      <c r="BM2421" s="4"/>
      <c r="BN2421" s="4"/>
      <c r="BO2421" s="4"/>
      <c r="BP2421" s="4"/>
      <c r="BQ2421" s="4"/>
      <c r="BR2421" s="4"/>
      <c r="BS2421" s="4"/>
      <c r="BT2421" s="4"/>
      <c r="BU2421" s="4"/>
      <c r="BV2421" s="4"/>
      <c r="BW2421" s="4"/>
      <c r="BX2421" s="4"/>
      <c r="BY2421" s="4"/>
      <c r="BZ2421" s="4"/>
      <c r="CA2421" s="4"/>
      <c r="CB2421" s="4"/>
      <c r="CC2421" s="4"/>
      <c r="CD2421" s="4"/>
      <c r="CE2421" s="4"/>
      <c r="CF2421" s="4"/>
      <c r="CG2421" s="4"/>
      <c r="CH2421" s="4"/>
      <c r="CI2421" s="4"/>
      <c r="CJ2421" s="4"/>
      <c r="CK2421" s="4"/>
      <c r="CL2421" s="4"/>
      <c r="CM2421" s="4"/>
    </row>
    <row r="2422" ht="14.25" customHeight="1">
      <c r="A2422" s="1"/>
      <c r="B2422" s="3"/>
      <c r="C2422" s="4"/>
      <c r="D2422" s="4"/>
      <c r="E2422" s="4"/>
      <c r="F2422" s="4"/>
      <c r="G2422" s="4"/>
      <c r="H2422" s="4"/>
      <c r="I2422" s="4"/>
      <c r="J2422" s="4"/>
      <c r="K2422" s="4"/>
      <c r="L2422" s="4"/>
      <c r="M2422" s="4"/>
      <c r="N2422" s="4"/>
      <c r="O2422" s="4"/>
      <c r="P2422" s="4"/>
      <c r="Q2422" s="4"/>
      <c r="R2422" s="4"/>
      <c r="S2422" s="4"/>
      <c r="T2422" s="4"/>
      <c r="U2422" s="4"/>
      <c r="V2422" s="4"/>
      <c r="W2422" s="4"/>
      <c r="X2422" s="4"/>
      <c r="Y2422" s="4"/>
      <c r="Z2422" s="4"/>
      <c r="AA2422" s="4"/>
      <c r="AB2422" s="4"/>
      <c r="AC2422" s="4"/>
      <c r="AD2422" s="20"/>
      <c r="AE2422" s="4"/>
      <c r="AF2422" s="4"/>
      <c r="AG2422" s="4"/>
      <c r="AH2422" s="4"/>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4"/>
      <c r="BH2422" s="4"/>
      <c r="BI2422" s="4"/>
      <c r="BJ2422" s="4"/>
      <c r="BK2422" s="4"/>
      <c r="BL2422" s="4"/>
      <c r="BM2422" s="4"/>
      <c r="BN2422" s="4"/>
      <c r="BO2422" s="4"/>
      <c r="BP2422" s="4"/>
      <c r="BQ2422" s="4"/>
      <c r="BR2422" s="4"/>
      <c r="BS2422" s="4"/>
      <c r="BT2422" s="4"/>
      <c r="BU2422" s="4"/>
      <c r="BV2422" s="4"/>
      <c r="BW2422" s="4"/>
      <c r="BX2422" s="4"/>
      <c r="BY2422" s="4"/>
      <c r="BZ2422" s="4"/>
      <c r="CA2422" s="4"/>
      <c r="CB2422" s="4"/>
      <c r="CC2422" s="4"/>
      <c r="CD2422" s="4"/>
      <c r="CE2422" s="4"/>
      <c r="CF2422" s="4"/>
      <c r="CG2422" s="4"/>
      <c r="CH2422" s="4"/>
      <c r="CI2422" s="4"/>
      <c r="CJ2422" s="4"/>
      <c r="CK2422" s="4"/>
      <c r="CL2422" s="4"/>
      <c r="CM2422" s="4"/>
    </row>
    <row r="2423" ht="14.25" customHeight="1">
      <c r="A2423" s="1"/>
      <c r="B2423" s="3"/>
      <c r="C2423" s="4"/>
      <c r="D2423" s="4"/>
      <c r="E2423" s="4"/>
      <c r="F2423" s="4"/>
      <c r="G2423" s="4"/>
      <c r="H2423" s="4"/>
      <c r="I2423" s="4"/>
      <c r="J2423" s="4"/>
      <c r="K2423" s="4"/>
      <c r="L2423" s="4"/>
      <c r="M2423" s="4"/>
      <c r="N2423" s="4"/>
      <c r="O2423" s="4"/>
      <c r="P2423" s="4"/>
      <c r="Q2423" s="4"/>
      <c r="R2423" s="4"/>
      <c r="S2423" s="4"/>
      <c r="T2423" s="4"/>
      <c r="U2423" s="4"/>
      <c r="V2423" s="4"/>
      <c r="W2423" s="4"/>
      <c r="X2423" s="4"/>
      <c r="Y2423" s="4"/>
      <c r="Z2423" s="4"/>
      <c r="AA2423" s="4"/>
      <c r="AB2423" s="4"/>
      <c r="AC2423" s="4"/>
      <c r="AD2423" s="20"/>
      <c r="AE2423" s="4"/>
      <c r="AF2423" s="4"/>
      <c r="AG2423" s="4"/>
      <c r="AH2423" s="4"/>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4"/>
      <c r="BH2423" s="4"/>
      <c r="BI2423" s="4"/>
      <c r="BJ2423" s="4"/>
      <c r="BK2423" s="4"/>
      <c r="BL2423" s="4"/>
      <c r="BM2423" s="4"/>
      <c r="BN2423" s="4"/>
      <c r="BO2423" s="4"/>
      <c r="BP2423" s="4"/>
      <c r="BQ2423" s="4"/>
      <c r="BR2423" s="4"/>
      <c r="BS2423" s="4"/>
      <c r="BT2423" s="4"/>
      <c r="BU2423" s="4"/>
      <c r="BV2423" s="4"/>
      <c r="BW2423" s="4"/>
      <c r="BX2423" s="4"/>
      <c r="BY2423" s="4"/>
      <c r="BZ2423" s="4"/>
      <c r="CA2423" s="4"/>
      <c r="CB2423" s="4"/>
      <c r="CC2423" s="4"/>
      <c r="CD2423" s="4"/>
      <c r="CE2423" s="4"/>
      <c r="CF2423" s="4"/>
      <c r="CG2423" s="4"/>
      <c r="CH2423" s="4"/>
      <c r="CI2423" s="4"/>
      <c r="CJ2423" s="4"/>
      <c r="CK2423" s="4"/>
      <c r="CL2423" s="4"/>
      <c r="CM2423" s="4"/>
    </row>
    <row r="2424" ht="14.25" customHeight="1">
      <c r="A2424" s="1"/>
      <c r="B2424" s="3"/>
      <c r="C2424" s="4"/>
      <c r="D2424" s="4"/>
      <c r="E2424" s="4"/>
      <c r="F2424" s="4"/>
      <c r="G2424" s="4"/>
      <c r="H2424" s="4"/>
      <c r="I2424" s="4"/>
      <c r="J2424" s="4"/>
      <c r="K2424" s="4"/>
      <c r="L2424" s="4"/>
      <c r="M2424" s="4"/>
      <c r="N2424" s="4"/>
      <c r="O2424" s="4"/>
      <c r="P2424" s="4"/>
      <c r="Q2424" s="4"/>
      <c r="R2424" s="4"/>
      <c r="S2424" s="4"/>
      <c r="T2424" s="4"/>
      <c r="U2424" s="4"/>
      <c r="V2424" s="4"/>
      <c r="W2424" s="4"/>
      <c r="X2424" s="4"/>
      <c r="Y2424" s="4"/>
      <c r="Z2424" s="4"/>
      <c r="AA2424" s="4"/>
      <c r="AB2424" s="4"/>
      <c r="AC2424" s="4"/>
      <c r="AD2424" s="20"/>
      <c r="AE2424" s="4"/>
      <c r="AF2424" s="4"/>
      <c r="AG2424" s="4"/>
      <c r="AH2424" s="4"/>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4"/>
      <c r="BH2424" s="4"/>
      <c r="BI2424" s="4"/>
      <c r="BJ2424" s="4"/>
      <c r="BK2424" s="4"/>
      <c r="BL2424" s="4"/>
      <c r="BM2424" s="4"/>
      <c r="BN2424" s="4"/>
      <c r="BO2424" s="4"/>
      <c r="BP2424" s="4"/>
      <c r="BQ2424" s="4"/>
      <c r="BR2424" s="4"/>
      <c r="BS2424" s="4"/>
      <c r="BT2424" s="4"/>
      <c r="BU2424" s="4"/>
      <c r="BV2424" s="4"/>
      <c r="BW2424" s="4"/>
      <c r="BX2424" s="4"/>
      <c r="BY2424" s="4"/>
      <c r="BZ2424" s="4"/>
      <c r="CA2424" s="4"/>
      <c r="CB2424" s="4"/>
      <c r="CC2424" s="4"/>
      <c r="CD2424" s="4"/>
      <c r="CE2424" s="4"/>
      <c r="CF2424" s="4"/>
      <c r="CG2424" s="4"/>
      <c r="CH2424" s="4"/>
      <c r="CI2424" s="4"/>
      <c r="CJ2424" s="4"/>
      <c r="CK2424" s="4"/>
      <c r="CL2424" s="4"/>
      <c r="CM2424" s="4"/>
    </row>
    <row r="2425" ht="14.25" customHeight="1">
      <c r="A2425" s="1"/>
      <c r="B2425" s="3"/>
      <c r="C2425" s="4"/>
      <c r="D2425" s="4"/>
      <c r="E2425" s="4"/>
      <c r="F2425" s="4"/>
      <c r="G2425" s="4"/>
      <c r="H2425" s="4"/>
      <c r="I2425" s="4"/>
      <c r="J2425" s="4"/>
      <c r="K2425" s="4"/>
      <c r="L2425" s="4"/>
      <c r="M2425" s="4"/>
      <c r="N2425" s="4"/>
      <c r="O2425" s="4"/>
      <c r="P2425" s="4"/>
      <c r="Q2425" s="4"/>
      <c r="R2425" s="4"/>
      <c r="S2425" s="4"/>
      <c r="T2425" s="4"/>
      <c r="U2425" s="4"/>
      <c r="V2425" s="4"/>
      <c r="W2425" s="4"/>
      <c r="X2425" s="4"/>
      <c r="Y2425" s="4"/>
      <c r="Z2425" s="4"/>
      <c r="AA2425" s="4"/>
      <c r="AB2425" s="4"/>
      <c r="AC2425" s="4"/>
      <c r="AD2425" s="20"/>
      <c r="AE2425" s="4"/>
      <c r="AF2425" s="4"/>
      <c r="AG2425" s="4"/>
      <c r="AH2425" s="4"/>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4"/>
      <c r="BH2425" s="4"/>
      <c r="BI2425" s="4"/>
      <c r="BJ2425" s="4"/>
      <c r="BK2425" s="4"/>
      <c r="BL2425" s="4"/>
      <c r="BM2425" s="4"/>
      <c r="BN2425" s="4"/>
      <c r="BO2425" s="4"/>
      <c r="BP2425" s="4"/>
      <c r="BQ2425" s="4"/>
      <c r="BR2425" s="4"/>
      <c r="BS2425" s="4"/>
      <c r="BT2425" s="4"/>
      <c r="BU2425" s="4"/>
      <c r="BV2425" s="4"/>
      <c r="BW2425" s="4"/>
      <c r="BX2425" s="4"/>
      <c r="BY2425" s="4"/>
      <c r="BZ2425" s="4"/>
      <c r="CA2425" s="4"/>
      <c r="CB2425" s="4"/>
      <c r="CC2425" s="4"/>
      <c r="CD2425" s="4"/>
      <c r="CE2425" s="4"/>
      <c r="CF2425" s="4"/>
      <c r="CG2425" s="4"/>
      <c r="CH2425" s="4"/>
      <c r="CI2425" s="4"/>
      <c r="CJ2425" s="4"/>
      <c r="CK2425" s="4"/>
      <c r="CL2425" s="4"/>
      <c r="CM2425" s="4"/>
    </row>
    <row r="2426" ht="14.25" customHeight="1">
      <c r="A2426" s="1"/>
      <c r="B2426" s="3"/>
      <c r="C2426" s="4"/>
      <c r="D2426" s="4"/>
      <c r="E2426" s="4"/>
      <c r="F2426" s="4"/>
      <c r="G2426" s="4"/>
      <c r="H2426" s="4"/>
      <c r="I2426" s="4"/>
      <c r="J2426" s="4"/>
      <c r="K2426" s="4"/>
      <c r="L2426" s="4"/>
      <c r="M2426" s="4"/>
      <c r="N2426" s="4"/>
      <c r="O2426" s="4"/>
      <c r="P2426" s="4"/>
      <c r="Q2426" s="4"/>
      <c r="R2426" s="4"/>
      <c r="S2426" s="4"/>
      <c r="T2426" s="4"/>
      <c r="U2426" s="4"/>
      <c r="V2426" s="4"/>
      <c r="W2426" s="4"/>
      <c r="X2426" s="4"/>
      <c r="Y2426" s="4"/>
      <c r="Z2426" s="4"/>
      <c r="AA2426" s="4"/>
      <c r="AB2426" s="4"/>
      <c r="AC2426" s="4"/>
      <c r="AD2426" s="20"/>
      <c r="AE2426" s="4"/>
      <c r="AF2426" s="4"/>
      <c r="AG2426" s="4"/>
      <c r="AH2426" s="4"/>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4"/>
      <c r="BH2426" s="4"/>
      <c r="BI2426" s="4"/>
      <c r="BJ2426" s="4"/>
      <c r="BK2426" s="4"/>
      <c r="BL2426" s="4"/>
      <c r="BM2426" s="4"/>
      <c r="BN2426" s="4"/>
      <c r="BO2426" s="4"/>
      <c r="BP2426" s="4"/>
      <c r="BQ2426" s="4"/>
      <c r="BR2426" s="4"/>
      <c r="BS2426" s="4"/>
      <c r="BT2426" s="4"/>
      <c r="BU2426" s="4"/>
      <c r="BV2426" s="4"/>
      <c r="BW2426" s="4"/>
      <c r="BX2426" s="4"/>
      <c r="BY2426" s="4"/>
      <c r="BZ2426" s="4"/>
      <c r="CA2426" s="4"/>
      <c r="CB2426" s="4"/>
      <c r="CC2426" s="4"/>
      <c r="CD2426" s="4"/>
      <c r="CE2426" s="4"/>
      <c r="CF2426" s="4"/>
      <c r="CG2426" s="4"/>
      <c r="CH2426" s="4"/>
      <c r="CI2426" s="4"/>
      <c r="CJ2426" s="4"/>
      <c r="CK2426" s="4"/>
      <c r="CL2426" s="4"/>
      <c r="CM2426" s="4"/>
    </row>
    <row r="2427" ht="14.25" customHeight="1">
      <c r="A2427" s="1"/>
      <c r="B2427" s="3"/>
      <c r="C2427" s="4"/>
      <c r="D2427" s="4"/>
      <c r="E2427" s="4"/>
      <c r="F2427" s="4"/>
      <c r="G2427" s="4"/>
      <c r="H2427" s="4"/>
      <c r="I2427" s="4"/>
      <c r="J2427" s="4"/>
      <c r="K2427" s="4"/>
      <c r="L2427" s="4"/>
      <c r="M2427" s="4"/>
      <c r="N2427" s="4"/>
      <c r="O2427" s="4"/>
      <c r="P2427" s="4"/>
      <c r="Q2427" s="4"/>
      <c r="R2427" s="4"/>
      <c r="S2427" s="4"/>
      <c r="T2427" s="4"/>
      <c r="U2427" s="4"/>
      <c r="V2427" s="4"/>
      <c r="W2427" s="4"/>
      <c r="X2427" s="4"/>
      <c r="Y2427" s="4"/>
      <c r="Z2427" s="4"/>
      <c r="AA2427" s="4"/>
      <c r="AB2427" s="4"/>
      <c r="AC2427" s="4"/>
      <c r="AD2427" s="20"/>
      <c r="AE2427" s="4"/>
      <c r="AF2427" s="4"/>
      <c r="AG2427" s="4"/>
      <c r="AH2427" s="4"/>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4"/>
      <c r="BH2427" s="4"/>
      <c r="BI2427" s="4"/>
      <c r="BJ2427" s="4"/>
      <c r="BK2427" s="4"/>
      <c r="BL2427" s="4"/>
      <c r="BM2427" s="4"/>
      <c r="BN2427" s="4"/>
      <c r="BO2427" s="4"/>
      <c r="BP2427" s="4"/>
      <c r="BQ2427" s="4"/>
      <c r="BR2427" s="4"/>
      <c r="BS2427" s="4"/>
      <c r="BT2427" s="4"/>
      <c r="BU2427" s="4"/>
      <c r="BV2427" s="4"/>
      <c r="BW2427" s="4"/>
      <c r="BX2427" s="4"/>
      <c r="BY2427" s="4"/>
      <c r="BZ2427" s="4"/>
      <c r="CA2427" s="4"/>
      <c r="CB2427" s="4"/>
      <c r="CC2427" s="4"/>
      <c r="CD2427" s="4"/>
      <c r="CE2427" s="4"/>
      <c r="CF2427" s="4"/>
      <c r="CG2427" s="4"/>
      <c r="CH2427" s="4"/>
      <c r="CI2427" s="4"/>
      <c r="CJ2427" s="4"/>
      <c r="CK2427" s="4"/>
      <c r="CL2427" s="4"/>
      <c r="CM2427" s="4"/>
    </row>
    <row r="2428" ht="14.25" customHeight="1">
      <c r="A2428" s="1"/>
      <c r="B2428" s="3"/>
      <c r="C2428" s="4"/>
      <c r="D2428" s="4"/>
      <c r="E2428" s="4"/>
      <c r="F2428" s="4"/>
      <c r="G2428" s="4"/>
      <c r="H2428" s="4"/>
      <c r="I2428" s="4"/>
      <c r="J2428" s="4"/>
      <c r="K2428" s="4"/>
      <c r="L2428" s="4"/>
      <c r="M2428" s="4"/>
      <c r="N2428" s="4"/>
      <c r="O2428" s="4"/>
      <c r="P2428" s="4"/>
      <c r="Q2428" s="4"/>
      <c r="R2428" s="4"/>
      <c r="S2428" s="4"/>
      <c r="T2428" s="4"/>
      <c r="U2428" s="4"/>
      <c r="V2428" s="4"/>
      <c r="W2428" s="4"/>
      <c r="X2428" s="4"/>
      <c r="Y2428" s="4"/>
      <c r="Z2428" s="4"/>
      <c r="AA2428" s="4"/>
      <c r="AB2428" s="4"/>
      <c r="AC2428" s="4"/>
      <c r="AD2428" s="20"/>
      <c r="AE2428" s="4"/>
      <c r="AF2428" s="4"/>
      <c r="AG2428" s="4"/>
      <c r="AH2428" s="4"/>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4"/>
      <c r="BH2428" s="4"/>
      <c r="BI2428" s="4"/>
      <c r="BJ2428" s="4"/>
      <c r="BK2428" s="4"/>
      <c r="BL2428" s="4"/>
      <c r="BM2428" s="4"/>
      <c r="BN2428" s="4"/>
      <c r="BO2428" s="4"/>
      <c r="BP2428" s="4"/>
      <c r="BQ2428" s="4"/>
      <c r="BR2428" s="4"/>
      <c r="BS2428" s="4"/>
      <c r="BT2428" s="4"/>
      <c r="BU2428" s="4"/>
      <c r="BV2428" s="4"/>
      <c r="BW2428" s="4"/>
      <c r="BX2428" s="4"/>
      <c r="BY2428" s="4"/>
      <c r="BZ2428" s="4"/>
      <c r="CA2428" s="4"/>
      <c r="CB2428" s="4"/>
      <c r="CC2428" s="4"/>
      <c r="CD2428" s="4"/>
      <c r="CE2428" s="4"/>
      <c r="CF2428" s="4"/>
      <c r="CG2428" s="4"/>
      <c r="CH2428" s="4"/>
      <c r="CI2428" s="4"/>
      <c r="CJ2428" s="4"/>
      <c r="CK2428" s="4"/>
      <c r="CL2428" s="4"/>
      <c r="CM2428" s="4"/>
    </row>
    <row r="2429" ht="14.25" customHeight="1">
      <c r="A2429" s="1"/>
      <c r="B2429" s="3"/>
      <c r="C2429" s="4"/>
      <c r="D2429" s="4"/>
      <c r="E2429" s="4"/>
      <c r="F2429" s="4"/>
      <c r="G2429" s="4"/>
      <c r="H2429" s="4"/>
      <c r="I2429" s="4"/>
      <c r="J2429" s="4"/>
      <c r="K2429" s="4"/>
      <c r="L2429" s="4"/>
      <c r="M2429" s="4"/>
      <c r="N2429" s="4"/>
      <c r="O2429" s="4"/>
      <c r="P2429" s="4"/>
      <c r="Q2429" s="4"/>
      <c r="R2429" s="4"/>
      <c r="S2429" s="4"/>
      <c r="T2429" s="4"/>
      <c r="U2429" s="4"/>
      <c r="V2429" s="4"/>
      <c r="W2429" s="4"/>
      <c r="X2429" s="4"/>
      <c r="Y2429" s="4"/>
      <c r="Z2429" s="4"/>
      <c r="AA2429" s="4"/>
      <c r="AB2429" s="4"/>
      <c r="AC2429" s="4"/>
      <c r="AD2429" s="20"/>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c r="BI2429" s="4"/>
      <c r="BJ2429" s="4"/>
      <c r="BK2429" s="4"/>
      <c r="BL2429" s="4"/>
      <c r="BM2429" s="4"/>
      <c r="BN2429" s="4"/>
      <c r="BO2429" s="4"/>
      <c r="BP2429" s="4"/>
      <c r="BQ2429" s="4"/>
      <c r="BR2429" s="4"/>
      <c r="BS2429" s="4"/>
      <c r="BT2429" s="4"/>
      <c r="BU2429" s="4"/>
      <c r="BV2429" s="4"/>
      <c r="BW2429" s="4"/>
      <c r="BX2429" s="4"/>
      <c r="BY2429" s="4"/>
      <c r="BZ2429" s="4"/>
      <c r="CA2429" s="4"/>
      <c r="CB2429" s="4"/>
      <c r="CC2429" s="4"/>
      <c r="CD2429" s="4"/>
      <c r="CE2429" s="4"/>
      <c r="CF2429" s="4"/>
      <c r="CG2429" s="4"/>
      <c r="CH2429" s="4"/>
      <c r="CI2429" s="4"/>
      <c r="CJ2429" s="4"/>
      <c r="CK2429" s="4"/>
      <c r="CL2429" s="4"/>
      <c r="CM2429" s="4"/>
    </row>
    <row r="2430" ht="14.25" customHeight="1">
      <c r="A2430" s="1"/>
      <c r="B2430" s="3"/>
      <c r="C2430" s="4"/>
      <c r="D2430" s="4"/>
      <c r="E2430" s="4"/>
      <c r="F2430" s="4"/>
      <c r="G2430" s="4"/>
      <c r="H2430" s="4"/>
      <c r="I2430" s="4"/>
      <c r="J2430" s="4"/>
      <c r="K2430" s="4"/>
      <c r="L2430" s="4"/>
      <c r="M2430" s="4"/>
      <c r="N2430" s="4"/>
      <c r="O2430" s="4"/>
      <c r="P2430" s="4"/>
      <c r="Q2430" s="4"/>
      <c r="R2430" s="4"/>
      <c r="S2430" s="4"/>
      <c r="T2430" s="4"/>
      <c r="U2430" s="4"/>
      <c r="V2430" s="4"/>
      <c r="W2430" s="4"/>
      <c r="X2430" s="4"/>
      <c r="Y2430" s="4"/>
      <c r="Z2430" s="4"/>
      <c r="AA2430" s="4"/>
      <c r="AB2430" s="4"/>
      <c r="AC2430" s="4"/>
      <c r="AD2430" s="20"/>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c r="BI2430" s="4"/>
      <c r="BJ2430" s="4"/>
      <c r="BK2430" s="4"/>
      <c r="BL2430" s="4"/>
      <c r="BM2430" s="4"/>
      <c r="BN2430" s="4"/>
      <c r="BO2430" s="4"/>
      <c r="BP2430" s="4"/>
      <c r="BQ2430" s="4"/>
      <c r="BR2430" s="4"/>
      <c r="BS2430" s="4"/>
      <c r="BT2430" s="4"/>
      <c r="BU2430" s="4"/>
      <c r="BV2430" s="4"/>
      <c r="BW2430" s="4"/>
      <c r="BX2430" s="4"/>
      <c r="BY2430" s="4"/>
      <c r="BZ2430" s="4"/>
      <c r="CA2430" s="4"/>
      <c r="CB2430" s="4"/>
      <c r="CC2430" s="4"/>
      <c r="CD2430" s="4"/>
      <c r="CE2430" s="4"/>
      <c r="CF2430" s="4"/>
      <c r="CG2430" s="4"/>
      <c r="CH2430" s="4"/>
      <c r="CI2430" s="4"/>
      <c r="CJ2430" s="4"/>
      <c r="CK2430" s="4"/>
      <c r="CL2430" s="4"/>
      <c r="CM2430" s="4"/>
    </row>
    <row r="2431" ht="14.25" customHeight="1">
      <c r="A2431" s="1"/>
      <c r="B2431" s="3"/>
      <c r="C2431" s="4"/>
      <c r="D2431" s="4"/>
      <c r="E2431" s="4"/>
      <c r="F2431" s="4"/>
      <c r="G2431" s="4"/>
      <c r="H2431" s="4"/>
      <c r="I2431" s="4"/>
      <c r="J2431" s="4"/>
      <c r="K2431" s="4"/>
      <c r="L2431" s="4"/>
      <c r="M2431" s="4"/>
      <c r="N2431" s="4"/>
      <c r="O2431" s="4"/>
      <c r="P2431" s="4"/>
      <c r="Q2431" s="4"/>
      <c r="R2431" s="4"/>
      <c r="S2431" s="4"/>
      <c r="T2431" s="4"/>
      <c r="U2431" s="4"/>
      <c r="V2431" s="4"/>
      <c r="W2431" s="4"/>
      <c r="X2431" s="4"/>
      <c r="Y2431" s="4"/>
      <c r="Z2431" s="4"/>
      <c r="AA2431" s="4"/>
      <c r="AB2431" s="4"/>
      <c r="AC2431" s="4"/>
      <c r="AD2431" s="20"/>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c r="BI2431" s="4"/>
      <c r="BJ2431" s="4"/>
      <c r="BK2431" s="4"/>
      <c r="BL2431" s="4"/>
      <c r="BM2431" s="4"/>
      <c r="BN2431" s="4"/>
      <c r="BO2431" s="4"/>
      <c r="BP2431" s="4"/>
      <c r="BQ2431" s="4"/>
      <c r="BR2431" s="4"/>
      <c r="BS2431" s="4"/>
      <c r="BT2431" s="4"/>
      <c r="BU2431" s="4"/>
      <c r="BV2431" s="4"/>
      <c r="BW2431" s="4"/>
      <c r="BX2431" s="4"/>
      <c r="BY2431" s="4"/>
      <c r="BZ2431" s="4"/>
      <c r="CA2431" s="4"/>
      <c r="CB2431" s="4"/>
      <c r="CC2431" s="4"/>
      <c r="CD2431" s="4"/>
      <c r="CE2431" s="4"/>
      <c r="CF2431" s="4"/>
      <c r="CG2431" s="4"/>
      <c r="CH2431" s="4"/>
      <c r="CI2431" s="4"/>
      <c r="CJ2431" s="4"/>
      <c r="CK2431" s="4"/>
      <c r="CL2431" s="4"/>
      <c r="CM2431" s="4"/>
    </row>
    <row r="2432" ht="14.25" customHeight="1">
      <c r="A2432" s="1"/>
      <c r="B2432" s="3"/>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20"/>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c r="BI2432" s="4"/>
      <c r="BJ2432" s="4"/>
      <c r="BK2432" s="4"/>
      <c r="BL2432" s="4"/>
      <c r="BM2432" s="4"/>
      <c r="BN2432" s="4"/>
      <c r="BO2432" s="4"/>
      <c r="BP2432" s="4"/>
      <c r="BQ2432" s="4"/>
      <c r="BR2432" s="4"/>
      <c r="BS2432" s="4"/>
      <c r="BT2432" s="4"/>
      <c r="BU2432" s="4"/>
      <c r="BV2432" s="4"/>
      <c r="BW2432" s="4"/>
      <c r="BX2432" s="4"/>
      <c r="BY2432" s="4"/>
      <c r="BZ2432" s="4"/>
      <c r="CA2432" s="4"/>
      <c r="CB2432" s="4"/>
      <c r="CC2432" s="4"/>
      <c r="CD2432" s="4"/>
      <c r="CE2432" s="4"/>
      <c r="CF2432" s="4"/>
      <c r="CG2432" s="4"/>
      <c r="CH2432" s="4"/>
      <c r="CI2432" s="4"/>
      <c r="CJ2432" s="4"/>
      <c r="CK2432" s="4"/>
      <c r="CL2432" s="4"/>
      <c r="CM2432" s="4"/>
    </row>
    <row r="2433" ht="14.25" customHeight="1">
      <c r="A2433" s="1"/>
      <c r="B2433" s="3"/>
      <c r="C2433" s="4"/>
      <c r="D2433" s="4"/>
      <c r="E2433" s="4"/>
      <c r="F2433" s="4"/>
      <c r="G2433" s="4"/>
      <c r="H2433" s="4"/>
      <c r="I2433" s="4"/>
      <c r="J2433" s="4"/>
      <c r="K2433" s="4"/>
      <c r="L2433" s="4"/>
      <c r="M2433" s="4"/>
      <c r="N2433" s="4"/>
      <c r="O2433" s="4"/>
      <c r="P2433" s="4"/>
      <c r="Q2433" s="4"/>
      <c r="R2433" s="4"/>
      <c r="S2433" s="4"/>
      <c r="T2433" s="4"/>
      <c r="U2433" s="4"/>
      <c r="V2433" s="4"/>
      <c r="W2433" s="4"/>
      <c r="X2433" s="4"/>
      <c r="Y2433" s="4"/>
      <c r="Z2433" s="4"/>
      <c r="AA2433" s="4"/>
      <c r="AB2433" s="4"/>
      <c r="AC2433" s="4"/>
      <c r="AD2433" s="20"/>
      <c r="AE2433" s="4"/>
      <c r="AF2433" s="4"/>
      <c r="AG2433" s="4"/>
      <c r="AH2433" s="4"/>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4"/>
      <c r="BH2433" s="4"/>
      <c r="BI2433" s="4"/>
      <c r="BJ2433" s="4"/>
      <c r="BK2433" s="4"/>
      <c r="BL2433" s="4"/>
      <c r="BM2433" s="4"/>
      <c r="BN2433" s="4"/>
      <c r="BO2433" s="4"/>
      <c r="BP2433" s="4"/>
      <c r="BQ2433" s="4"/>
      <c r="BR2433" s="4"/>
      <c r="BS2433" s="4"/>
      <c r="BT2433" s="4"/>
      <c r="BU2433" s="4"/>
      <c r="BV2433" s="4"/>
      <c r="BW2433" s="4"/>
      <c r="BX2433" s="4"/>
      <c r="BY2433" s="4"/>
      <c r="BZ2433" s="4"/>
      <c r="CA2433" s="4"/>
      <c r="CB2433" s="4"/>
      <c r="CC2433" s="4"/>
      <c r="CD2433" s="4"/>
      <c r="CE2433" s="4"/>
      <c r="CF2433" s="4"/>
      <c r="CG2433" s="4"/>
      <c r="CH2433" s="4"/>
      <c r="CI2433" s="4"/>
      <c r="CJ2433" s="4"/>
      <c r="CK2433" s="4"/>
      <c r="CL2433" s="4"/>
      <c r="CM2433" s="4"/>
    </row>
    <row r="2434" ht="14.25" customHeight="1">
      <c r="A2434" s="1"/>
      <c r="B2434" s="3"/>
      <c r="C2434" s="4"/>
      <c r="D2434" s="4"/>
      <c r="E2434" s="4"/>
      <c r="F2434" s="4"/>
      <c r="G2434" s="4"/>
      <c r="H2434" s="4"/>
      <c r="I2434" s="4"/>
      <c r="J2434" s="4"/>
      <c r="K2434" s="4"/>
      <c r="L2434" s="4"/>
      <c r="M2434" s="4"/>
      <c r="N2434" s="4"/>
      <c r="O2434" s="4"/>
      <c r="P2434" s="4"/>
      <c r="Q2434" s="4"/>
      <c r="R2434" s="4"/>
      <c r="S2434" s="4"/>
      <c r="T2434" s="4"/>
      <c r="U2434" s="4"/>
      <c r="V2434" s="4"/>
      <c r="W2434" s="4"/>
      <c r="X2434" s="4"/>
      <c r="Y2434" s="4"/>
      <c r="Z2434" s="4"/>
      <c r="AA2434" s="4"/>
      <c r="AB2434" s="4"/>
      <c r="AC2434" s="4"/>
      <c r="AD2434" s="20"/>
      <c r="AE2434" s="4"/>
      <c r="AF2434" s="4"/>
      <c r="AG2434" s="4"/>
      <c r="AH2434" s="4"/>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4"/>
      <c r="BH2434" s="4"/>
      <c r="BI2434" s="4"/>
      <c r="BJ2434" s="4"/>
      <c r="BK2434" s="4"/>
      <c r="BL2434" s="4"/>
      <c r="BM2434" s="4"/>
      <c r="BN2434" s="4"/>
      <c r="BO2434" s="4"/>
      <c r="BP2434" s="4"/>
      <c r="BQ2434" s="4"/>
      <c r="BR2434" s="4"/>
      <c r="BS2434" s="4"/>
      <c r="BT2434" s="4"/>
      <c r="BU2434" s="4"/>
      <c r="BV2434" s="4"/>
      <c r="BW2434" s="4"/>
      <c r="BX2434" s="4"/>
      <c r="BY2434" s="4"/>
      <c r="BZ2434" s="4"/>
      <c r="CA2434" s="4"/>
      <c r="CB2434" s="4"/>
      <c r="CC2434" s="4"/>
      <c r="CD2434" s="4"/>
      <c r="CE2434" s="4"/>
      <c r="CF2434" s="4"/>
      <c r="CG2434" s="4"/>
      <c r="CH2434" s="4"/>
      <c r="CI2434" s="4"/>
      <c r="CJ2434" s="4"/>
      <c r="CK2434" s="4"/>
      <c r="CL2434" s="4"/>
      <c r="CM2434" s="4"/>
    </row>
    <row r="2435" ht="14.25" customHeight="1">
      <c r="A2435" s="1"/>
      <c r="B2435" s="3"/>
      <c r="C2435" s="4"/>
      <c r="D2435" s="4"/>
      <c r="E2435" s="4"/>
      <c r="F2435" s="4"/>
      <c r="G2435" s="4"/>
      <c r="H2435" s="4"/>
      <c r="I2435" s="4"/>
      <c r="J2435" s="4"/>
      <c r="K2435" s="4"/>
      <c r="L2435" s="4"/>
      <c r="M2435" s="4"/>
      <c r="N2435" s="4"/>
      <c r="O2435" s="4"/>
      <c r="P2435" s="4"/>
      <c r="Q2435" s="4"/>
      <c r="R2435" s="4"/>
      <c r="S2435" s="4"/>
      <c r="T2435" s="4"/>
      <c r="U2435" s="4"/>
      <c r="V2435" s="4"/>
      <c r="W2435" s="4"/>
      <c r="X2435" s="4"/>
      <c r="Y2435" s="4"/>
      <c r="Z2435" s="4"/>
      <c r="AA2435" s="4"/>
      <c r="AB2435" s="4"/>
      <c r="AC2435" s="4"/>
      <c r="AD2435" s="20"/>
      <c r="AE2435" s="4"/>
      <c r="AF2435" s="4"/>
      <c r="AG2435" s="4"/>
      <c r="AH2435" s="4"/>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4"/>
      <c r="BH2435" s="4"/>
      <c r="BI2435" s="4"/>
      <c r="BJ2435" s="4"/>
      <c r="BK2435" s="4"/>
      <c r="BL2435" s="4"/>
      <c r="BM2435" s="4"/>
      <c r="BN2435" s="4"/>
      <c r="BO2435" s="4"/>
      <c r="BP2435" s="4"/>
      <c r="BQ2435" s="4"/>
      <c r="BR2435" s="4"/>
      <c r="BS2435" s="4"/>
      <c r="BT2435" s="4"/>
      <c r="BU2435" s="4"/>
      <c r="BV2435" s="4"/>
      <c r="BW2435" s="4"/>
      <c r="BX2435" s="4"/>
      <c r="BY2435" s="4"/>
      <c r="BZ2435" s="4"/>
      <c r="CA2435" s="4"/>
      <c r="CB2435" s="4"/>
      <c r="CC2435" s="4"/>
      <c r="CD2435" s="4"/>
      <c r="CE2435" s="4"/>
      <c r="CF2435" s="4"/>
      <c r="CG2435" s="4"/>
      <c r="CH2435" s="4"/>
      <c r="CI2435" s="4"/>
      <c r="CJ2435" s="4"/>
      <c r="CK2435" s="4"/>
      <c r="CL2435" s="4"/>
      <c r="CM2435" s="4"/>
    </row>
    <row r="2436" ht="14.25" customHeight="1">
      <c r="A2436" s="1"/>
      <c r="B2436" s="3"/>
      <c r="C2436" s="4"/>
      <c r="D2436" s="4"/>
      <c r="E2436" s="4"/>
      <c r="F2436" s="4"/>
      <c r="G2436" s="4"/>
      <c r="H2436" s="4"/>
      <c r="I2436" s="4"/>
      <c r="J2436" s="4"/>
      <c r="K2436" s="4"/>
      <c r="L2436" s="4"/>
      <c r="M2436" s="4"/>
      <c r="N2436" s="4"/>
      <c r="O2436" s="4"/>
      <c r="P2436" s="4"/>
      <c r="Q2436" s="4"/>
      <c r="R2436" s="4"/>
      <c r="S2436" s="4"/>
      <c r="T2436" s="4"/>
      <c r="U2436" s="4"/>
      <c r="V2436" s="4"/>
      <c r="W2436" s="4"/>
      <c r="X2436" s="4"/>
      <c r="Y2436" s="4"/>
      <c r="Z2436" s="4"/>
      <c r="AA2436" s="4"/>
      <c r="AB2436" s="4"/>
      <c r="AC2436" s="4"/>
      <c r="AD2436" s="20"/>
      <c r="AE2436" s="4"/>
      <c r="AF2436" s="4"/>
      <c r="AG2436" s="4"/>
      <c r="AH2436" s="4"/>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4"/>
      <c r="BH2436" s="4"/>
      <c r="BI2436" s="4"/>
      <c r="BJ2436" s="4"/>
      <c r="BK2436" s="4"/>
      <c r="BL2436" s="4"/>
      <c r="BM2436" s="4"/>
      <c r="BN2436" s="4"/>
      <c r="BO2436" s="4"/>
      <c r="BP2436" s="4"/>
      <c r="BQ2436" s="4"/>
      <c r="BR2436" s="4"/>
      <c r="BS2436" s="4"/>
      <c r="BT2436" s="4"/>
      <c r="BU2436" s="4"/>
      <c r="BV2436" s="4"/>
      <c r="BW2436" s="4"/>
      <c r="BX2436" s="4"/>
      <c r="BY2436" s="4"/>
      <c r="BZ2436" s="4"/>
      <c r="CA2436" s="4"/>
      <c r="CB2436" s="4"/>
      <c r="CC2436" s="4"/>
      <c r="CD2436" s="4"/>
      <c r="CE2436" s="4"/>
      <c r="CF2436" s="4"/>
      <c r="CG2436" s="4"/>
      <c r="CH2436" s="4"/>
      <c r="CI2436" s="4"/>
      <c r="CJ2436" s="4"/>
      <c r="CK2436" s="4"/>
      <c r="CL2436" s="4"/>
      <c r="CM2436" s="4"/>
    </row>
    <row r="2437" ht="14.25" customHeight="1">
      <c r="A2437" s="1"/>
      <c r="B2437" s="3"/>
      <c r="C2437" s="4"/>
      <c r="D2437" s="4"/>
      <c r="E2437" s="4"/>
      <c r="F2437" s="4"/>
      <c r="G2437" s="4"/>
      <c r="H2437" s="4"/>
      <c r="I2437" s="4"/>
      <c r="J2437" s="4"/>
      <c r="K2437" s="4"/>
      <c r="L2437" s="4"/>
      <c r="M2437" s="4"/>
      <c r="N2437" s="4"/>
      <c r="O2437" s="4"/>
      <c r="P2437" s="4"/>
      <c r="Q2437" s="4"/>
      <c r="R2437" s="4"/>
      <c r="S2437" s="4"/>
      <c r="T2437" s="4"/>
      <c r="U2437" s="4"/>
      <c r="V2437" s="4"/>
      <c r="W2437" s="4"/>
      <c r="X2437" s="4"/>
      <c r="Y2437" s="4"/>
      <c r="Z2437" s="4"/>
      <c r="AA2437" s="4"/>
      <c r="AB2437" s="4"/>
      <c r="AC2437" s="4"/>
      <c r="AD2437" s="20"/>
      <c r="AE2437" s="4"/>
      <c r="AF2437" s="4"/>
      <c r="AG2437" s="4"/>
      <c r="AH2437" s="4"/>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4"/>
      <c r="BH2437" s="4"/>
      <c r="BI2437" s="4"/>
      <c r="BJ2437" s="4"/>
      <c r="BK2437" s="4"/>
      <c r="BL2437" s="4"/>
      <c r="BM2437" s="4"/>
      <c r="BN2437" s="4"/>
      <c r="BO2437" s="4"/>
      <c r="BP2437" s="4"/>
      <c r="BQ2437" s="4"/>
      <c r="BR2437" s="4"/>
      <c r="BS2437" s="4"/>
      <c r="BT2437" s="4"/>
      <c r="BU2437" s="4"/>
      <c r="BV2437" s="4"/>
      <c r="BW2437" s="4"/>
      <c r="BX2437" s="4"/>
      <c r="BY2437" s="4"/>
      <c r="BZ2437" s="4"/>
      <c r="CA2437" s="4"/>
      <c r="CB2437" s="4"/>
      <c r="CC2437" s="4"/>
      <c r="CD2437" s="4"/>
      <c r="CE2437" s="4"/>
      <c r="CF2437" s="4"/>
      <c r="CG2437" s="4"/>
      <c r="CH2437" s="4"/>
      <c r="CI2437" s="4"/>
      <c r="CJ2437" s="4"/>
      <c r="CK2437" s="4"/>
      <c r="CL2437" s="4"/>
      <c r="CM2437" s="4"/>
    </row>
    <row r="2438" ht="14.25" customHeight="1">
      <c r="A2438" s="1"/>
      <c r="B2438" s="3"/>
      <c r="C2438" s="4"/>
      <c r="D2438" s="4"/>
      <c r="E2438" s="4"/>
      <c r="F2438" s="4"/>
      <c r="G2438" s="4"/>
      <c r="H2438" s="4"/>
      <c r="I2438" s="4"/>
      <c r="J2438" s="4"/>
      <c r="K2438" s="4"/>
      <c r="L2438" s="4"/>
      <c r="M2438" s="4"/>
      <c r="N2438" s="4"/>
      <c r="O2438" s="4"/>
      <c r="P2438" s="4"/>
      <c r="Q2438" s="4"/>
      <c r="R2438" s="4"/>
      <c r="S2438" s="4"/>
      <c r="T2438" s="4"/>
      <c r="U2438" s="4"/>
      <c r="V2438" s="4"/>
      <c r="W2438" s="4"/>
      <c r="X2438" s="4"/>
      <c r="Y2438" s="4"/>
      <c r="Z2438" s="4"/>
      <c r="AA2438" s="4"/>
      <c r="AB2438" s="4"/>
      <c r="AC2438" s="4"/>
      <c r="AD2438" s="20"/>
      <c r="AE2438" s="4"/>
      <c r="AF2438" s="4"/>
      <c r="AG2438" s="4"/>
      <c r="AH2438" s="4"/>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4"/>
      <c r="BH2438" s="4"/>
      <c r="BI2438" s="4"/>
      <c r="BJ2438" s="4"/>
      <c r="BK2438" s="4"/>
      <c r="BL2438" s="4"/>
      <c r="BM2438" s="4"/>
      <c r="BN2438" s="4"/>
      <c r="BO2438" s="4"/>
      <c r="BP2438" s="4"/>
      <c r="BQ2438" s="4"/>
      <c r="BR2438" s="4"/>
      <c r="BS2438" s="4"/>
      <c r="BT2438" s="4"/>
      <c r="BU2438" s="4"/>
      <c r="BV2438" s="4"/>
      <c r="BW2438" s="4"/>
      <c r="BX2438" s="4"/>
      <c r="BY2438" s="4"/>
      <c r="BZ2438" s="4"/>
      <c r="CA2438" s="4"/>
      <c r="CB2438" s="4"/>
      <c r="CC2438" s="4"/>
      <c r="CD2438" s="4"/>
      <c r="CE2438" s="4"/>
      <c r="CF2438" s="4"/>
      <c r="CG2438" s="4"/>
      <c r="CH2438" s="4"/>
      <c r="CI2438" s="4"/>
      <c r="CJ2438" s="4"/>
      <c r="CK2438" s="4"/>
      <c r="CL2438" s="4"/>
      <c r="CM2438" s="4"/>
    </row>
    <row r="2439" ht="14.25" customHeight="1">
      <c r="A2439" s="1"/>
      <c r="B2439" s="3"/>
      <c r="C2439" s="4"/>
      <c r="D2439" s="4"/>
      <c r="E2439" s="4"/>
      <c r="F2439" s="4"/>
      <c r="G2439" s="4"/>
      <c r="H2439" s="4"/>
      <c r="I2439" s="4"/>
      <c r="J2439" s="4"/>
      <c r="K2439" s="4"/>
      <c r="L2439" s="4"/>
      <c r="M2439" s="4"/>
      <c r="N2439" s="4"/>
      <c r="O2439" s="4"/>
      <c r="P2439" s="4"/>
      <c r="Q2439" s="4"/>
      <c r="R2439" s="4"/>
      <c r="S2439" s="4"/>
      <c r="T2439" s="4"/>
      <c r="U2439" s="4"/>
      <c r="V2439" s="4"/>
      <c r="W2439" s="4"/>
      <c r="X2439" s="4"/>
      <c r="Y2439" s="4"/>
      <c r="Z2439" s="4"/>
      <c r="AA2439" s="4"/>
      <c r="AB2439" s="4"/>
      <c r="AC2439" s="4"/>
      <c r="AD2439" s="20"/>
      <c r="AE2439" s="4"/>
      <c r="AF2439" s="4"/>
      <c r="AG2439" s="4"/>
      <c r="AH2439" s="4"/>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4"/>
      <c r="BH2439" s="4"/>
      <c r="BI2439" s="4"/>
      <c r="BJ2439" s="4"/>
      <c r="BK2439" s="4"/>
      <c r="BL2439" s="4"/>
      <c r="BM2439" s="4"/>
      <c r="BN2439" s="4"/>
      <c r="BO2439" s="4"/>
      <c r="BP2439" s="4"/>
      <c r="BQ2439" s="4"/>
      <c r="BR2439" s="4"/>
      <c r="BS2439" s="4"/>
      <c r="BT2439" s="4"/>
      <c r="BU2439" s="4"/>
      <c r="BV2439" s="4"/>
      <c r="BW2439" s="4"/>
      <c r="BX2439" s="4"/>
      <c r="BY2439" s="4"/>
      <c r="BZ2439" s="4"/>
      <c r="CA2439" s="4"/>
      <c r="CB2439" s="4"/>
      <c r="CC2439" s="4"/>
      <c r="CD2439" s="4"/>
      <c r="CE2439" s="4"/>
      <c r="CF2439" s="4"/>
      <c r="CG2439" s="4"/>
      <c r="CH2439" s="4"/>
      <c r="CI2439" s="4"/>
      <c r="CJ2439" s="4"/>
      <c r="CK2439" s="4"/>
      <c r="CL2439" s="4"/>
      <c r="CM2439" s="4"/>
    </row>
    <row r="2440" ht="14.25" customHeight="1">
      <c r="A2440" s="1"/>
      <c r="B2440" s="3"/>
      <c r="C2440" s="4"/>
      <c r="D2440" s="4"/>
      <c r="E2440" s="4"/>
      <c r="F2440" s="4"/>
      <c r="G2440" s="4"/>
      <c r="H2440" s="4"/>
      <c r="I2440" s="4"/>
      <c r="J2440" s="4"/>
      <c r="K2440" s="4"/>
      <c r="L2440" s="4"/>
      <c r="M2440" s="4"/>
      <c r="N2440" s="4"/>
      <c r="O2440" s="4"/>
      <c r="P2440" s="4"/>
      <c r="Q2440" s="4"/>
      <c r="R2440" s="4"/>
      <c r="S2440" s="4"/>
      <c r="T2440" s="4"/>
      <c r="U2440" s="4"/>
      <c r="V2440" s="4"/>
      <c r="W2440" s="4"/>
      <c r="X2440" s="4"/>
      <c r="Y2440" s="4"/>
      <c r="Z2440" s="4"/>
      <c r="AA2440" s="4"/>
      <c r="AB2440" s="4"/>
      <c r="AC2440" s="4"/>
      <c r="AD2440" s="20"/>
      <c r="AE2440" s="4"/>
      <c r="AF2440" s="4"/>
      <c r="AG2440" s="4"/>
      <c r="AH2440" s="4"/>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c r="BI2440" s="4"/>
      <c r="BJ2440" s="4"/>
      <c r="BK2440" s="4"/>
      <c r="BL2440" s="4"/>
      <c r="BM2440" s="4"/>
      <c r="BN2440" s="4"/>
      <c r="BO2440" s="4"/>
      <c r="BP2440" s="4"/>
      <c r="BQ2440" s="4"/>
      <c r="BR2440" s="4"/>
      <c r="BS2440" s="4"/>
      <c r="BT2440" s="4"/>
      <c r="BU2440" s="4"/>
      <c r="BV2440" s="4"/>
      <c r="BW2440" s="4"/>
      <c r="BX2440" s="4"/>
      <c r="BY2440" s="4"/>
      <c r="BZ2440" s="4"/>
      <c r="CA2440" s="4"/>
      <c r="CB2440" s="4"/>
      <c r="CC2440" s="4"/>
      <c r="CD2440" s="4"/>
      <c r="CE2440" s="4"/>
      <c r="CF2440" s="4"/>
      <c r="CG2440" s="4"/>
      <c r="CH2440" s="4"/>
      <c r="CI2440" s="4"/>
      <c r="CJ2440" s="4"/>
      <c r="CK2440" s="4"/>
      <c r="CL2440" s="4"/>
      <c r="CM2440" s="4"/>
    </row>
    <row r="2441" ht="14.25" customHeight="1">
      <c r="A2441" s="1"/>
      <c r="B2441" s="3"/>
      <c r="C2441" s="4"/>
      <c r="D2441" s="4"/>
      <c r="E2441" s="4"/>
      <c r="F2441" s="4"/>
      <c r="G2441" s="4"/>
      <c r="H2441" s="4"/>
      <c r="I2441" s="4"/>
      <c r="J2441" s="4"/>
      <c r="K2441" s="4"/>
      <c r="L2441" s="4"/>
      <c r="M2441" s="4"/>
      <c r="N2441" s="4"/>
      <c r="O2441" s="4"/>
      <c r="P2441" s="4"/>
      <c r="Q2441" s="4"/>
      <c r="R2441" s="4"/>
      <c r="S2441" s="4"/>
      <c r="T2441" s="4"/>
      <c r="U2441" s="4"/>
      <c r="V2441" s="4"/>
      <c r="W2441" s="4"/>
      <c r="X2441" s="4"/>
      <c r="Y2441" s="4"/>
      <c r="Z2441" s="4"/>
      <c r="AA2441" s="4"/>
      <c r="AB2441" s="4"/>
      <c r="AC2441" s="4"/>
      <c r="AD2441" s="20"/>
      <c r="AE2441" s="4"/>
      <c r="AF2441" s="4"/>
      <c r="AG2441" s="4"/>
      <c r="AH2441" s="4"/>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c r="BI2441" s="4"/>
      <c r="BJ2441" s="4"/>
      <c r="BK2441" s="4"/>
      <c r="BL2441" s="4"/>
      <c r="BM2441" s="4"/>
      <c r="BN2441" s="4"/>
      <c r="BO2441" s="4"/>
      <c r="BP2441" s="4"/>
      <c r="BQ2441" s="4"/>
      <c r="BR2441" s="4"/>
      <c r="BS2441" s="4"/>
      <c r="BT2441" s="4"/>
      <c r="BU2441" s="4"/>
      <c r="BV2441" s="4"/>
      <c r="BW2441" s="4"/>
      <c r="BX2441" s="4"/>
      <c r="BY2441" s="4"/>
      <c r="BZ2441" s="4"/>
      <c r="CA2441" s="4"/>
      <c r="CB2441" s="4"/>
      <c r="CC2441" s="4"/>
      <c r="CD2441" s="4"/>
      <c r="CE2441" s="4"/>
      <c r="CF2441" s="4"/>
      <c r="CG2441" s="4"/>
      <c r="CH2441" s="4"/>
      <c r="CI2441" s="4"/>
      <c r="CJ2441" s="4"/>
      <c r="CK2441" s="4"/>
      <c r="CL2441" s="4"/>
      <c r="CM2441" s="4"/>
    </row>
    <row r="2442" ht="14.25" customHeight="1">
      <c r="A2442" s="1"/>
      <c r="B2442" s="3"/>
      <c r="C2442" s="4"/>
      <c r="D2442" s="4"/>
      <c r="E2442" s="4"/>
      <c r="F2442" s="4"/>
      <c r="G2442" s="4"/>
      <c r="H2442" s="4"/>
      <c r="I2442" s="4"/>
      <c r="J2442" s="4"/>
      <c r="K2442" s="4"/>
      <c r="L2442" s="4"/>
      <c r="M2442" s="4"/>
      <c r="N2442" s="4"/>
      <c r="O2442" s="4"/>
      <c r="P2442" s="4"/>
      <c r="Q2442" s="4"/>
      <c r="R2442" s="4"/>
      <c r="S2442" s="4"/>
      <c r="T2442" s="4"/>
      <c r="U2442" s="4"/>
      <c r="V2442" s="4"/>
      <c r="W2442" s="4"/>
      <c r="X2442" s="4"/>
      <c r="Y2442" s="4"/>
      <c r="Z2442" s="4"/>
      <c r="AA2442" s="4"/>
      <c r="AB2442" s="4"/>
      <c r="AC2442" s="4"/>
      <c r="AD2442" s="20"/>
      <c r="AE2442" s="4"/>
      <c r="AF2442" s="4"/>
      <c r="AG2442" s="4"/>
      <c r="AH2442" s="4"/>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c r="BI2442" s="4"/>
      <c r="BJ2442" s="4"/>
      <c r="BK2442" s="4"/>
      <c r="BL2442" s="4"/>
      <c r="BM2442" s="4"/>
      <c r="BN2442" s="4"/>
      <c r="BO2442" s="4"/>
      <c r="BP2442" s="4"/>
      <c r="BQ2442" s="4"/>
      <c r="BR2442" s="4"/>
      <c r="BS2442" s="4"/>
      <c r="BT2442" s="4"/>
      <c r="BU2442" s="4"/>
      <c r="BV2442" s="4"/>
      <c r="BW2442" s="4"/>
      <c r="BX2442" s="4"/>
      <c r="BY2442" s="4"/>
      <c r="BZ2442" s="4"/>
      <c r="CA2442" s="4"/>
      <c r="CB2442" s="4"/>
      <c r="CC2442" s="4"/>
      <c r="CD2442" s="4"/>
      <c r="CE2442" s="4"/>
      <c r="CF2442" s="4"/>
      <c r="CG2442" s="4"/>
      <c r="CH2442" s="4"/>
      <c r="CI2442" s="4"/>
      <c r="CJ2442" s="4"/>
      <c r="CK2442" s="4"/>
      <c r="CL2442" s="4"/>
      <c r="CM2442" s="4"/>
    </row>
    <row r="2443" ht="14.25" customHeight="1">
      <c r="A2443" s="1"/>
      <c r="B2443" s="3"/>
      <c r="C2443" s="4"/>
      <c r="D2443" s="4"/>
      <c r="E2443" s="4"/>
      <c r="F2443" s="4"/>
      <c r="G2443" s="4"/>
      <c r="H2443" s="4"/>
      <c r="I2443" s="4"/>
      <c r="J2443" s="4"/>
      <c r="K2443" s="4"/>
      <c r="L2443" s="4"/>
      <c r="M2443" s="4"/>
      <c r="N2443" s="4"/>
      <c r="O2443" s="4"/>
      <c r="P2443" s="4"/>
      <c r="Q2443" s="4"/>
      <c r="R2443" s="4"/>
      <c r="S2443" s="4"/>
      <c r="T2443" s="4"/>
      <c r="U2443" s="4"/>
      <c r="V2443" s="4"/>
      <c r="W2443" s="4"/>
      <c r="X2443" s="4"/>
      <c r="Y2443" s="4"/>
      <c r="Z2443" s="4"/>
      <c r="AA2443" s="4"/>
      <c r="AB2443" s="4"/>
      <c r="AC2443" s="4"/>
      <c r="AD2443" s="20"/>
      <c r="AE2443" s="4"/>
      <c r="AF2443" s="4"/>
      <c r="AG2443" s="4"/>
      <c r="AH2443" s="4"/>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4"/>
      <c r="BH2443" s="4"/>
      <c r="BI2443" s="4"/>
      <c r="BJ2443" s="4"/>
      <c r="BK2443" s="4"/>
      <c r="BL2443" s="4"/>
      <c r="BM2443" s="4"/>
      <c r="BN2443" s="4"/>
      <c r="BO2443" s="4"/>
      <c r="BP2443" s="4"/>
      <c r="BQ2443" s="4"/>
      <c r="BR2443" s="4"/>
      <c r="BS2443" s="4"/>
      <c r="BT2443" s="4"/>
      <c r="BU2443" s="4"/>
      <c r="BV2443" s="4"/>
      <c r="BW2443" s="4"/>
      <c r="BX2443" s="4"/>
      <c r="BY2443" s="4"/>
      <c r="BZ2443" s="4"/>
      <c r="CA2443" s="4"/>
      <c r="CB2443" s="4"/>
      <c r="CC2443" s="4"/>
      <c r="CD2443" s="4"/>
      <c r="CE2443" s="4"/>
      <c r="CF2443" s="4"/>
      <c r="CG2443" s="4"/>
      <c r="CH2443" s="4"/>
      <c r="CI2443" s="4"/>
      <c r="CJ2443" s="4"/>
      <c r="CK2443" s="4"/>
      <c r="CL2443" s="4"/>
      <c r="CM2443" s="4"/>
    </row>
    <row r="2444" ht="14.25" customHeight="1">
      <c r="A2444" s="1"/>
      <c r="B2444" s="3"/>
      <c r="C2444" s="4"/>
      <c r="D2444" s="4"/>
      <c r="E2444" s="4"/>
      <c r="F2444" s="4"/>
      <c r="G2444" s="4"/>
      <c r="H2444" s="4"/>
      <c r="I2444" s="4"/>
      <c r="J2444" s="4"/>
      <c r="K2444" s="4"/>
      <c r="L2444" s="4"/>
      <c r="M2444" s="4"/>
      <c r="N2444" s="4"/>
      <c r="O2444" s="4"/>
      <c r="P2444" s="4"/>
      <c r="Q2444" s="4"/>
      <c r="R2444" s="4"/>
      <c r="S2444" s="4"/>
      <c r="T2444" s="4"/>
      <c r="U2444" s="4"/>
      <c r="V2444" s="4"/>
      <c r="W2444" s="4"/>
      <c r="X2444" s="4"/>
      <c r="Y2444" s="4"/>
      <c r="Z2444" s="4"/>
      <c r="AA2444" s="4"/>
      <c r="AB2444" s="4"/>
      <c r="AC2444" s="4"/>
      <c r="AD2444" s="20"/>
      <c r="AE2444" s="4"/>
      <c r="AF2444" s="4"/>
      <c r="AG2444" s="4"/>
      <c r="AH2444" s="4"/>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4"/>
      <c r="BH2444" s="4"/>
      <c r="BI2444" s="4"/>
      <c r="BJ2444" s="4"/>
      <c r="BK2444" s="4"/>
      <c r="BL2444" s="4"/>
      <c r="BM2444" s="4"/>
      <c r="BN2444" s="4"/>
      <c r="BO2444" s="4"/>
      <c r="BP2444" s="4"/>
      <c r="BQ2444" s="4"/>
      <c r="BR2444" s="4"/>
      <c r="BS2444" s="4"/>
      <c r="BT2444" s="4"/>
      <c r="BU2444" s="4"/>
      <c r="BV2444" s="4"/>
      <c r="BW2444" s="4"/>
      <c r="BX2444" s="4"/>
      <c r="BY2444" s="4"/>
      <c r="BZ2444" s="4"/>
      <c r="CA2444" s="4"/>
      <c r="CB2444" s="4"/>
      <c r="CC2444" s="4"/>
      <c r="CD2444" s="4"/>
      <c r="CE2444" s="4"/>
      <c r="CF2444" s="4"/>
      <c r="CG2444" s="4"/>
      <c r="CH2444" s="4"/>
      <c r="CI2444" s="4"/>
      <c r="CJ2444" s="4"/>
      <c r="CK2444" s="4"/>
      <c r="CL2444" s="4"/>
      <c r="CM2444" s="4"/>
    </row>
    <row r="2445" ht="14.25" customHeight="1">
      <c r="A2445" s="1"/>
      <c r="B2445" s="3"/>
      <c r="C2445" s="4"/>
      <c r="D2445" s="4"/>
      <c r="E2445" s="4"/>
      <c r="F2445" s="4"/>
      <c r="G2445" s="4"/>
      <c r="H2445" s="4"/>
      <c r="I2445" s="4"/>
      <c r="J2445" s="4"/>
      <c r="K2445" s="4"/>
      <c r="L2445" s="4"/>
      <c r="M2445" s="4"/>
      <c r="N2445" s="4"/>
      <c r="O2445" s="4"/>
      <c r="P2445" s="4"/>
      <c r="Q2445" s="4"/>
      <c r="R2445" s="4"/>
      <c r="S2445" s="4"/>
      <c r="T2445" s="4"/>
      <c r="U2445" s="4"/>
      <c r="V2445" s="4"/>
      <c r="W2445" s="4"/>
      <c r="X2445" s="4"/>
      <c r="Y2445" s="4"/>
      <c r="Z2445" s="4"/>
      <c r="AA2445" s="4"/>
      <c r="AB2445" s="4"/>
      <c r="AC2445" s="4"/>
      <c r="AD2445" s="20"/>
      <c r="AE2445" s="4"/>
      <c r="AF2445" s="4"/>
      <c r="AG2445" s="4"/>
      <c r="AH2445" s="4"/>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4"/>
      <c r="BH2445" s="4"/>
      <c r="BI2445" s="4"/>
      <c r="BJ2445" s="4"/>
      <c r="BK2445" s="4"/>
      <c r="BL2445" s="4"/>
      <c r="BM2445" s="4"/>
      <c r="BN2445" s="4"/>
      <c r="BO2445" s="4"/>
      <c r="BP2445" s="4"/>
      <c r="BQ2445" s="4"/>
      <c r="BR2445" s="4"/>
      <c r="BS2445" s="4"/>
      <c r="BT2445" s="4"/>
      <c r="BU2445" s="4"/>
      <c r="BV2445" s="4"/>
      <c r="BW2445" s="4"/>
      <c r="BX2445" s="4"/>
      <c r="BY2445" s="4"/>
      <c r="BZ2445" s="4"/>
      <c r="CA2445" s="4"/>
      <c r="CB2445" s="4"/>
      <c r="CC2445" s="4"/>
      <c r="CD2445" s="4"/>
      <c r="CE2445" s="4"/>
      <c r="CF2445" s="4"/>
      <c r="CG2445" s="4"/>
      <c r="CH2445" s="4"/>
      <c r="CI2445" s="4"/>
      <c r="CJ2445" s="4"/>
      <c r="CK2445" s="4"/>
      <c r="CL2445" s="4"/>
      <c r="CM2445" s="4"/>
    </row>
    <row r="2446" ht="14.25" customHeight="1">
      <c r="A2446" s="1"/>
      <c r="B2446" s="3"/>
      <c r="C2446" s="4"/>
      <c r="D2446" s="4"/>
      <c r="E2446" s="4"/>
      <c r="F2446" s="4"/>
      <c r="G2446" s="4"/>
      <c r="H2446" s="4"/>
      <c r="I2446" s="4"/>
      <c r="J2446" s="4"/>
      <c r="K2446" s="4"/>
      <c r="L2446" s="4"/>
      <c r="M2446" s="4"/>
      <c r="N2446" s="4"/>
      <c r="O2446" s="4"/>
      <c r="P2446" s="4"/>
      <c r="Q2446" s="4"/>
      <c r="R2446" s="4"/>
      <c r="S2446" s="4"/>
      <c r="T2446" s="4"/>
      <c r="U2446" s="4"/>
      <c r="V2446" s="4"/>
      <c r="W2446" s="4"/>
      <c r="X2446" s="4"/>
      <c r="Y2446" s="4"/>
      <c r="Z2446" s="4"/>
      <c r="AA2446" s="4"/>
      <c r="AB2446" s="4"/>
      <c r="AC2446" s="4"/>
      <c r="AD2446" s="20"/>
      <c r="AE2446" s="4"/>
      <c r="AF2446" s="4"/>
      <c r="AG2446" s="4"/>
      <c r="AH2446" s="4"/>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4"/>
      <c r="BH2446" s="4"/>
      <c r="BI2446" s="4"/>
      <c r="BJ2446" s="4"/>
      <c r="BK2446" s="4"/>
      <c r="BL2446" s="4"/>
      <c r="BM2446" s="4"/>
      <c r="BN2446" s="4"/>
      <c r="BO2446" s="4"/>
      <c r="BP2446" s="4"/>
      <c r="BQ2446" s="4"/>
      <c r="BR2446" s="4"/>
      <c r="BS2446" s="4"/>
      <c r="BT2446" s="4"/>
      <c r="BU2446" s="4"/>
      <c r="BV2446" s="4"/>
      <c r="BW2446" s="4"/>
      <c r="BX2446" s="4"/>
      <c r="BY2446" s="4"/>
      <c r="BZ2446" s="4"/>
      <c r="CA2446" s="4"/>
      <c r="CB2446" s="4"/>
      <c r="CC2446" s="4"/>
      <c r="CD2446" s="4"/>
      <c r="CE2446" s="4"/>
      <c r="CF2446" s="4"/>
      <c r="CG2446" s="4"/>
      <c r="CH2446" s="4"/>
      <c r="CI2446" s="4"/>
      <c r="CJ2446" s="4"/>
      <c r="CK2446" s="4"/>
      <c r="CL2446" s="4"/>
      <c r="CM2446" s="4"/>
    </row>
    <row r="2447" ht="14.25" customHeight="1">
      <c r="A2447" s="1"/>
      <c r="B2447" s="3"/>
      <c r="C2447" s="4"/>
      <c r="D2447" s="4"/>
      <c r="E2447" s="4"/>
      <c r="F2447" s="4"/>
      <c r="G2447" s="4"/>
      <c r="H2447" s="4"/>
      <c r="I2447" s="4"/>
      <c r="J2447" s="4"/>
      <c r="K2447" s="4"/>
      <c r="L2447" s="4"/>
      <c r="M2447" s="4"/>
      <c r="N2447" s="4"/>
      <c r="O2447" s="4"/>
      <c r="P2447" s="4"/>
      <c r="Q2447" s="4"/>
      <c r="R2447" s="4"/>
      <c r="S2447" s="4"/>
      <c r="T2447" s="4"/>
      <c r="U2447" s="4"/>
      <c r="V2447" s="4"/>
      <c r="W2447" s="4"/>
      <c r="X2447" s="4"/>
      <c r="Y2447" s="4"/>
      <c r="Z2447" s="4"/>
      <c r="AA2447" s="4"/>
      <c r="AB2447" s="4"/>
      <c r="AC2447" s="4"/>
      <c r="AD2447" s="20"/>
      <c r="AE2447" s="4"/>
      <c r="AF2447" s="4"/>
      <c r="AG2447" s="4"/>
      <c r="AH2447" s="4"/>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c r="BI2447" s="4"/>
      <c r="BJ2447" s="4"/>
      <c r="BK2447" s="4"/>
      <c r="BL2447" s="4"/>
      <c r="BM2447" s="4"/>
      <c r="BN2447" s="4"/>
      <c r="BO2447" s="4"/>
      <c r="BP2447" s="4"/>
      <c r="BQ2447" s="4"/>
      <c r="BR2447" s="4"/>
      <c r="BS2447" s="4"/>
      <c r="BT2447" s="4"/>
      <c r="BU2447" s="4"/>
      <c r="BV2447" s="4"/>
      <c r="BW2447" s="4"/>
      <c r="BX2447" s="4"/>
      <c r="BY2447" s="4"/>
      <c r="BZ2447" s="4"/>
      <c r="CA2447" s="4"/>
      <c r="CB2447" s="4"/>
      <c r="CC2447" s="4"/>
      <c r="CD2447" s="4"/>
      <c r="CE2447" s="4"/>
      <c r="CF2447" s="4"/>
      <c r="CG2447" s="4"/>
      <c r="CH2447" s="4"/>
      <c r="CI2447" s="4"/>
      <c r="CJ2447" s="4"/>
      <c r="CK2447" s="4"/>
      <c r="CL2447" s="4"/>
      <c r="CM2447" s="4"/>
    </row>
    <row r="2448" ht="14.25" customHeight="1">
      <c r="A2448" s="1"/>
      <c r="B2448" s="3"/>
      <c r="C2448" s="4"/>
      <c r="D2448" s="4"/>
      <c r="E2448" s="4"/>
      <c r="F2448" s="4"/>
      <c r="G2448" s="4"/>
      <c r="H2448" s="4"/>
      <c r="I2448" s="4"/>
      <c r="J2448" s="4"/>
      <c r="K2448" s="4"/>
      <c r="L2448" s="4"/>
      <c r="M2448" s="4"/>
      <c r="N2448" s="4"/>
      <c r="O2448" s="4"/>
      <c r="P2448" s="4"/>
      <c r="Q2448" s="4"/>
      <c r="R2448" s="4"/>
      <c r="S2448" s="4"/>
      <c r="T2448" s="4"/>
      <c r="U2448" s="4"/>
      <c r="V2448" s="4"/>
      <c r="W2448" s="4"/>
      <c r="X2448" s="4"/>
      <c r="Y2448" s="4"/>
      <c r="Z2448" s="4"/>
      <c r="AA2448" s="4"/>
      <c r="AB2448" s="4"/>
      <c r="AC2448" s="4"/>
      <c r="AD2448" s="20"/>
      <c r="AE2448" s="4"/>
      <c r="AF2448" s="4"/>
      <c r="AG2448" s="4"/>
      <c r="AH2448" s="4"/>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4"/>
      <c r="BH2448" s="4"/>
      <c r="BI2448" s="4"/>
      <c r="BJ2448" s="4"/>
      <c r="BK2448" s="4"/>
      <c r="BL2448" s="4"/>
      <c r="BM2448" s="4"/>
      <c r="BN2448" s="4"/>
      <c r="BO2448" s="4"/>
      <c r="BP2448" s="4"/>
      <c r="BQ2448" s="4"/>
      <c r="BR2448" s="4"/>
      <c r="BS2448" s="4"/>
      <c r="BT2448" s="4"/>
      <c r="BU2448" s="4"/>
      <c r="BV2448" s="4"/>
      <c r="BW2448" s="4"/>
      <c r="BX2448" s="4"/>
      <c r="BY2448" s="4"/>
      <c r="BZ2448" s="4"/>
      <c r="CA2448" s="4"/>
      <c r="CB2448" s="4"/>
      <c r="CC2448" s="4"/>
      <c r="CD2448" s="4"/>
      <c r="CE2448" s="4"/>
      <c r="CF2448" s="4"/>
      <c r="CG2448" s="4"/>
      <c r="CH2448" s="4"/>
      <c r="CI2448" s="4"/>
      <c r="CJ2448" s="4"/>
      <c r="CK2448" s="4"/>
      <c r="CL2448" s="4"/>
      <c r="CM2448" s="4"/>
    </row>
    <row r="2449" ht="14.25" customHeight="1">
      <c r="A2449" s="1"/>
      <c r="B2449" s="3"/>
      <c r="C2449" s="4"/>
      <c r="D2449" s="4"/>
      <c r="E2449" s="4"/>
      <c r="F2449" s="4"/>
      <c r="G2449" s="4"/>
      <c r="H2449" s="4"/>
      <c r="I2449" s="4"/>
      <c r="J2449" s="4"/>
      <c r="K2449" s="4"/>
      <c r="L2449" s="4"/>
      <c r="M2449" s="4"/>
      <c r="N2449" s="4"/>
      <c r="O2449" s="4"/>
      <c r="P2449" s="4"/>
      <c r="Q2449" s="4"/>
      <c r="R2449" s="4"/>
      <c r="S2449" s="4"/>
      <c r="T2449" s="4"/>
      <c r="U2449" s="4"/>
      <c r="V2449" s="4"/>
      <c r="W2449" s="4"/>
      <c r="X2449" s="4"/>
      <c r="Y2449" s="4"/>
      <c r="Z2449" s="4"/>
      <c r="AA2449" s="4"/>
      <c r="AB2449" s="4"/>
      <c r="AC2449" s="4"/>
      <c r="AD2449" s="20"/>
      <c r="AE2449" s="4"/>
      <c r="AF2449" s="4"/>
      <c r="AG2449" s="4"/>
      <c r="AH2449" s="4"/>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4"/>
      <c r="BH2449" s="4"/>
      <c r="BI2449" s="4"/>
      <c r="BJ2449" s="4"/>
      <c r="BK2449" s="4"/>
      <c r="BL2449" s="4"/>
      <c r="BM2449" s="4"/>
      <c r="BN2449" s="4"/>
      <c r="BO2449" s="4"/>
      <c r="BP2449" s="4"/>
      <c r="BQ2449" s="4"/>
      <c r="BR2449" s="4"/>
      <c r="BS2449" s="4"/>
      <c r="BT2449" s="4"/>
      <c r="BU2449" s="4"/>
      <c r="BV2449" s="4"/>
      <c r="BW2449" s="4"/>
      <c r="BX2449" s="4"/>
      <c r="BY2449" s="4"/>
      <c r="BZ2449" s="4"/>
      <c r="CA2449" s="4"/>
      <c r="CB2449" s="4"/>
      <c r="CC2449" s="4"/>
      <c r="CD2449" s="4"/>
      <c r="CE2449" s="4"/>
      <c r="CF2449" s="4"/>
      <c r="CG2449" s="4"/>
      <c r="CH2449" s="4"/>
      <c r="CI2449" s="4"/>
      <c r="CJ2449" s="4"/>
      <c r="CK2449" s="4"/>
      <c r="CL2449" s="4"/>
      <c r="CM2449" s="4"/>
    </row>
    <row r="2450" ht="14.25" customHeight="1">
      <c r="A2450" s="1"/>
      <c r="B2450" s="3"/>
      <c r="C2450" s="4"/>
      <c r="D2450" s="4"/>
      <c r="E2450" s="4"/>
      <c r="F2450" s="4"/>
      <c r="G2450" s="4"/>
      <c r="H2450" s="4"/>
      <c r="I2450" s="4"/>
      <c r="J2450" s="4"/>
      <c r="K2450" s="4"/>
      <c r="L2450" s="4"/>
      <c r="M2450" s="4"/>
      <c r="N2450" s="4"/>
      <c r="O2450" s="4"/>
      <c r="P2450" s="4"/>
      <c r="Q2450" s="4"/>
      <c r="R2450" s="4"/>
      <c r="S2450" s="4"/>
      <c r="T2450" s="4"/>
      <c r="U2450" s="4"/>
      <c r="V2450" s="4"/>
      <c r="W2450" s="4"/>
      <c r="X2450" s="4"/>
      <c r="Y2450" s="4"/>
      <c r="Z2450" s="4"/>
      <c r="AA2450" s="4"/>
      <c r="AB2450" s="4"/>
      <c r="AC2450" s="4"/>
      <c r="AD2450" s="20"/>
      <c r="AE2450" s="4"/>
      <c r="AF2450" s="4"/>
      <c r="AG2450" s="4"/>
      <c r="AH2450" s="4"/>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4"/>
      <c r="BH2450" s="4"/>
      <c r="BI2450" s="4"/>
      <c r="BJ2450" s="4"/>
      <c r="BK2450" s="4"/>
      <c r="BL2450" s="4"/>
      <c r="BM2450" s="4"/>
      <c r="BN2450" s="4"/>
      <c r="BO2450" s="4"/>
      <c r="BP2450" s="4"/>
      <c r="BQ2450" s="4"/>
      <c r="BR2450" s="4"/>
      <c r="BS2450" s="4"/>
      <c r="BT2450" s="4"/>
      <c r="BU2450" s="4"/>
      <c r="BV2450" s="4"/>
      <c r="BW2450" s="4"/>
      <c r="BX2450" s="4"/>
      <c r="BY2450" s="4"/>
      <c r="BZ2450" s="4"/>
      <c r="CA2450" s="4"/>
      <c r="CB2450" s="4"/>
      <c r="CC2450" s="4"/>
      <c r="CD2450" s="4"/>
      <c r="CE2450" s="4"/>
      <c r="CF2450" s="4"/>
      <c r="CG2450" s="4"/>
      <c r="CH2450" s="4"/>
      <c r="CI2450" s="4"/>
      <c r="CJ2450" s="4"/>
      <c r="CK2450" s="4"/>
      <c r="CL2450" s="4"/>
      <c r="CM2450" s="4"/>
    </row>
    <row r="2451" ht="14.25" customHeight="1">
      <c r="A2451" s="1"/>
      <c r="B2451" s="3"/>
      <c r="C2451" s="4"/>
      <c r="D2451" s="4"/>
      <c r="E2451" s="4"/>
      <c r="F2451" s="4"/>
      <c r="G2451" s="4"/>
      <c r="H2451" s="4"/>
      <c r="I2451" s="4"/>
      <c r="J2451" s="4"/>
      <c r="K2451" s="4"/>
      <c r="L2451" s="4"/>
      <c r="M2451" s="4"/>
      <c r="N2451" s="4"/>
      <c r="O2451" s="4"/>
      <c r="P2451" s="4"/>
      <c r="Q2451" s="4"/>
      <c r="R2451" s="4"/>
      <c r="S2451" s="4"/>
      <c r="T2451" s="4"/>
      <c r="U2451" s="4"/>
      <c r="V2451" s="4"/>
      <c r="W2451" s="4"/>
      <c r="X2451" s="4"/>
      <c r="Y2451" s="4"/>
      <c r="Z2451" s="4"/>
      <c r="AA2451" s="4"/>
      <c r="AB2451" s="4"/>
      <c r="AC2451" s="4"/>
      <c r="AD2451" s="20"/>
      <c r="AE2451" s="4"/>
      <c r="AF2451" s="4"/>
      <c r="AG2451" s="4"/>
      <c r="AH2451" s="4"/>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4"/>
      <c r="BH2451" s="4"/>
      <c r="BI2451" s="4"/>
      <c r="BJ2451" s="4"/>
      <c r="BK2451" s="4"/>
      <c r="BL2451" s="4"/>
      <c r="BM2451" s="4"/>
      <c r="BN2451" s="4"/>
      <c r="BO2451" s="4"/>
      <c r="BP2451" s="4"/>
      <c r="BQ2451" s="4"/>
      <c r="BR2451" s="4"/>
      <c r="BS2451" s="4"/>
      <c r="BT2451" s="4"/>
      <c r="BU2451" s="4"/>
      <c r="BV2451" s="4"/>
      <c r="BW2451" s="4"/>
      <c r="BX2451" s="4"/>
      <c r="BY2451" s="4"/>
      <c r="BZ2451" s="4"/>
      <c r="CA2451" s="4"/>
      <c r="CB2451" s="4"/>
      <c r="CC2451" s="4"/>
      <c r="CD2451" s="4"/>
      <c r="CE2451" s="4"/>
      <c r="CF2451" s="4"/>
      <c r="CG2451" s="4"/>
      <c r="CH2451" s="4"/>
      <c r="CI2451" s="4"/>
      <c r="CJ2451" s="4"/>
      <c r="CK2451" s="4"/>
      <c r="CL2451" s="4"/>
      <c r="CM2451" s="4"/>
    </row>
    <row r="2452" ht="14.25" customHeight="1">
      <c r="A2452" s="1"/>
      <c r="B2452" s="3"/>
      <c r="C2452" s="4"/>
      <c r="D2452" s="4"/>
      <c r="E2452" s="4"/>
      <c r="F2452" s="4"/>
      <c r="G2452" s="4"/>
      <c r="H2452" s="4"/>
      <c r="I2452" s="4"/>
      <c r="J2452" s="4"/>
      <c r="K2452" s="4"/>
      <c r="L2452" s="4"/>
      <c r="M2452" s="4"/>
      <c r="N2452" s="4"/>
      <c r="O2452" s="4"/>
      <c r="P2452" s="4"/>
      <c r="Q2452" s="4"/>
      <c r="R2452" s="4"/>
      <c r="S2452" s="4"/>
      <c r="T2452" s="4"/>
      <c r="U2452" s="4"/>
      <c r="V2452" s="4"/>
      <c r="W2452" s="4"/>
      <c r="X2452" s="4"/>
      <c r="Y2452" s="4"/>
      <c r="Z2452" s="4"/>
      <c r="AA2452" s="4"/>
      <c r="AB2452" s="4"/>
      <c r="AC2452" s="4"/>
      <c r="AD2452" s="20"/>
      <c r="AE2452" s="4"/>
      <c r="AF2452" s="4"/>
      <c r="AG2452" s="4"/>
      <c r="AH2452" s="4"/>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4"/>
      <c r="BH2452" s="4"/>
      <c r="BI2452" s="4"/>
      <c r="BJ2452" s="4"/>
      <c r="BK2452" s="4"/>
      <c r="BL2452" s="4"/>
      <c r="BM2452" s="4"/>
      <c r="BN2452" s="4"/>
      <c r="BO2452" s="4"/>
      <c r="BP2452" s="4"/>
      <c r="BQ2452" s="4"/>
      <c r="BR2452" s="4"/>
      <c r="BS2452" s="4"/>
      <c r="BT2452" s="4"/>
      <c r="BU2452" s="4"/>
      <c r="BV2452" s="4"/>
      <c r="BW2452" s="4"/>
      <c r="BX2452" s="4"/>
      <c r="BY2452" s="4"/>
      <c r="BZ2452" s="4"/>
      <c r="CA2452" s="4"/>
      <c r="CB2452" s="4"/>
      <c r="CC2452" s="4"/>
      <c r="CD2452" s="4"/>
      <c r="CE2452" s="4"/>
      <c r="CF2452" s="4"/>
      <c r="CG2452" s="4"/>
      <c r="CH2452" s="4"/>
      <c r="CI2452" s="4"/>
      <c r="CJ2452" s="4"/>
      <c r="CK2452" s="4"/>
      <c r="CL2452" s="4"/>
      <c r="CM2452" s="4"/>
    </row>
    <row r="2453" ht="14.25" customHeight="1">
      <c r="A2453" s="1"/>
      <c r="B2453" s="3"/>
      <c r="C2453" s="4"/>
      <c r="D2453" s="4"/>
      <c r="E2453" s="4"/>
      <c r="F2453" s="4"/>
      <c r="G2453" s="4"/>
      <c r="H2453" s="4"/>
      <c r="I2453" s="4"/>
      <c r="J2453" s="4"/>
      <c r="K2453" s="4"/>
      <c r="L2453" s="4"/>
      <c r="M2453" s="4"/>
      <c r="N2453" s="4"/>
      <c r="O2453" s="4"/>
      <c r="P2453" s="4"/>
      <c r="Q2453" s="4"/>
      <c r="R2453" s="4"/>
      <c r="S2453" s="4"/>
      <c r="T2453" s="4"/>
      <c r="U2453" s="4"/>
      <c r="V2453" s="4"/>
      <c r="W2453" s="4"/>
      <c r="X2453" s="4"/>
      <c r="Y2453" s="4"/>
      <c r="Z2453" s="4"/>
      <c r="AA2453" s="4"/>
      <c r="AB2453" s="4"/>
      <c r="AC2453" s="4"/>
      <c r="AD2453" s="20"/>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c r="BI2453" s="4"/>
      <c r="BJ2453" s="4"/>
      <c r="BK2453" s="4"/>
      <c r="BL2453" s="4"/>
      <c r="BM2453" s="4"/>
      <c r="BN2453" s="4"/>
      <c r="BO2453" s="4"/>
      <c r="BP2453" s="4"/>
      <c r="BQ2453" s="4"/>
      <c r="BR2453" s="4"/>
      <c r="BS2453" s="4"/>
      <c r="BT2453" s="4"/>
      <c r="BU2453" s="4"/>
      <c r="BV2453" s="4"/>
      <c r="BW2453" s="4"/>
      <c r="BX2453" s="4"/>
      <c r="BY2453" s="4"/>
      <c r="BZ2453" s="4"/>
      <c r="CA2453" s="4"/>
      <c r="CB2453" s="4"/>
      <c r="CC2453" s="4"/>
      <c r="CD2453" s="4"/>
      <c r="CE2453" s="4"/>
      <c r="CF2453" s="4"/>
      <c r="CG2453" s="4"/>
      <c r="CH2453" s="4"/>
      <c r="CI2453" s="4"/>
      <c r="CJ2453" s="4"/>
      <c r="CK2453" s="4"/>
      <c r="CL2453" s="4"/>
      <c r="CM2453" s="4"/>
    </row>
    <row r="2454" ht="14.25" customHeight="1">
      <c r="A2454" s="1"/>
      <c r="B2454" s="3"/>
      <c r="C2454" s="4"/>
      <c r="D2454" s="4"/>
      <c r="E2454" s="4"/>
      <c r="F2454" s="4"/>
      <c r="G2454" s="4"/>
      <c r="H2454" s="4"/>
      <c r="I2454" s="4"/>
      <c r="J2454" s="4"/>
      <c r="K2454" s="4"/>
      <c r="L2454" s="4"/>
      <c r="M2454" s="4"/>
      <c r="N2454" s="4"/>
      <c r="O2454" s="4"/>
      <c r="P2454" s="4"/>
      <c r="Q2454" s="4"/>
      <c r="R2454" s="4"/>
      <c r="S2454" s="4"/>
      <c r="T2454" s="4"/>
      <c r="U2454" s="4"/>
      <c r="V2454" s="4"/>
      <c r="W2454" s="4"/>
      <c r="X2454" s="4"/>
      <c r="Y2454" s="4"/>
      <c r="Z2454" s="4"/>
      <c r="AA2454" s="4"/>
      <c r="AB2454" s="4"/>
      <c r="AC2454" s="4"/>
      <c r="AD2454" s="20"/>
      <c r="AE2454" s="4"/>
      <c r="AF2454" s="4"/>
      <c r="AG2454" s="4"/>
      <c r="AH2454" s="4"/>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4"/>
      <c r="BH2454" s="4"/>
      <c r="BI2454" s="4"/>
      <c r="BJ2454" s="4"/>
      <c r="BK2454" s="4"/>
      <c r="BL2454" s="4"/>
      <c r="BM2454" s="4"/>
      <c r="BN2454" s="4"/>
      <c r="BO2454" s="4"/>
      <c r="BP2454" s="4"/>
      <c r="BQ2454" s="4"/>
      <c r="BR2454" s="4"/>
      <c r="BS2454" s="4"/>
      <c r="BT2454" s="4"/>
      <c r="BU2454" s="4"/>
      <c r="BV2454" s="4"/>
      <c r="BW2454" s="4"/>
      <c r="BX2454" s="4"/>
      <c r="BY2454" s="4"/>
      <c r="BZ2454" s="4"/>
      <c r="CA2454" s="4"/>
      <c r="CB2454" s="4"/>
      <c r="CC2454" s="4"/>
      <c r="CD2454" s="4"/>
      <c r="CE2454" s="4"/>
      <c r="CF2454" s="4"/>
      <c r="CG2454" s="4"/>
      <c r="CH2454" s="4"/>
      <c r="CI2454" s="4"/>
      <c r="CJ2454" s="4"/>
      <c r="CK2454" s="4"/>
      <c r="CL2454" s="4"/>
      <c r="CM2454" s="4"/>
    </row>
    <row r="2455" ht="14.25" customHeight="1">
      <c r="A2455" s="1"/>
      <c r="B2455" s="3"/>
      <c r="C2455" s="4"/>
      <c r="D2455" s="4"/>
      <c r="E2455" s="4"/>
      <c r="F2455" s="4"/>
      <c r="G2455" s="4"/>
      <c r="H2455" s="4"/>
      <c r="I2455" s="4"/>
      <c r="J2455" s="4"/>
      <c r="K2455" s="4"/>
      <c r="L2455" s="4"/>
      <c r="M2455" s="4"/>
      <c r="N2455" s="4"/>
      <c r="O2455" s="4"/>
      <c r="P2455" s="4"/>
      <c r="Q2455" s="4"/>
      <c r="R2455" s="4"/>
      <c r="S2455" s="4"/>
      <c r="T2455" s="4"/>
      <c r="U2455" s="4"/>
      <c r="V2455" s="4"/>
      <c r="W2455" s="4"/>
      <c r="X2455" s="4"/>
      <c r="Y2455" s="4"/>
      <c r="Z2455" s="4"/>
      <c r="AA2455" s="4"/>
      <c r="AB2455" s="4"/>
      <c r="AC2455" s="4"/>
      <c r="AD2455" s="20"/>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c r="BI2455" s="4"/>
      <c r="BJ2455" s="4"/>
      <c r="BK2455" s="4"/>
      <c r="BL2455" s="4"/>
      <c r="BM2455" s="4"/>
      <c r="BN2455" s="4"/>
      <c r="BO2455" s="4"/>
      <c r="BP2455" s="4"/>
      <c r="BQ2455" s="4"/>
      <c r="BR2455" s="4"/>
      <c r="BS2455" s="4"/>
      <c r="BT2455" s="4"/>
      <c r="BU2455" s="4"/>
      <c r="BV2455" s="4"/>
      <c r="BW2455" s="4"/>
      <c r="BX2455" s="4"/>
      <c r="BY2455" s="4"/>
      <c r="BZ2455" s="4"/>
      <c r="CA2455" s="4"/>
      <c r="CB2455" s="4"/>
      <c r="CC2455" s="4"/>
      <c r="CD2455" s="4"/>
      <c r="CE2455" s="4"/>
      <c r="CF2455" s="4"/>
      <c r="CG2455" s="4"/>
      <c r="CH2455" s="4"/>
      <c r="CI2455" s="4"/>
      <c r="CJ2455" s="4"/>
      <c r="CK2455" s="4"/>
      <c r="CL2455" s="4"/>
      <c r="CM2455" s="4"/>
    </row>
    <row r="2456" ht="14.25" customHeight="1">
      <c r="A2456" s="1"/>
      <c r="B2456" s="3"/>
      <c r="C2456" s="4"/>
      <c r="D2456" s="4"/>
      <c r="E2456" s="4"/>
      <c r="F2456" s="4"/>
      <c r="G2456" s="4"/>
      <c r="H2456" s="4"/>
      <c r="I2456" s="4"/>
      <c r="J2456" s="4"/>
      <c r="K2456" s="4"/>
      <c r="L2456" s="4"/>
      <c r="M2456" s="4"/>
      <c r="N2456" s="4"/>
      <c r="O2456" s="4"/>
      <c r="P2456" s="4"/>
      <c r="Q2456" s="4"/>
      <c r="R2456" s="4"/>
      <c r="S2456" s="4"/>
      <c r="T2456" s="4"/>
      <c r="U2456" s="4"/>
      <c r="V2456" s="4"/>
      <c r="W2456" s="4"/>
      <c r="X2456" s="4"/>
      <c r="Y2456" s="4"/>
      <c r="Z2456" s="4"/>
      <c r="AA2456" s="4"/>
      <c r="AB2456" s="4"/>
      <c r="AC2456" s="4"/>
      <c r="AD2456" s="20"/>
      <c r="AE2456" s="4"/>
      <c r="AF2456" s="4"/>
      <c r="AG2456" s="4"/>
      <c r="AH2456" s="4"/>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4"/>
      <c r="BH2456" s="4"/>
      <c r="BI2456" s="4"/>
      <c r="BJ2456" s="4"/>
      <c r="BK2456" s="4"/>
      <c r="BL2456" s="4"/>
      <c r="BM2456" s="4"/>
      <c r="BN2456" s="4"/>
      <c r="BO2456" s="4"/>
      <c r="BP2456" s="4"/>
      <c r="BQ2456" s="4"/>
      <c r="BR2456" s="4"/>
      <c r="BS2456" s="4"/>
      <c r="BT2456" s="4"/>
      <c r="BU2456" s="4"/>
      <c r="BV2456" s="4"/>
      <c r="BW2456" s="4"/>
      <c r="BX2456" s="4"/>
      <c r="BY2456" s="4"/>
      <c r="BZ2456" s="4"/>
      <c r="CA2456" s="4"/>
      <c r="CB2456" s="4"/>
      <c r="CC2456" s="4"/>
      <c r="CD2456" s="4"/>
      <c r="CE2456" s="4"/>
      <c r="CF2456" s="4"/>
      <c r="CG2456" s="4"/>
      <c r="CH2456" s="4"/>
      <c r="CI2456" s="4"/>
      <c r="CJ2456" s="4"/>
      <c r="CK2456" s="4"/>
      <c r="CL2456" s="4"/>
      <c r="CM2456" s="4"/>
    </row>
    <row r="2457" ht="14.25" customHeight="1">
      <c r="A2457" s="1"/>
      <c r="B2457" s="3"/>
      <c r="C2457" s="4"/>
      <c r="D2457" s="4"/>
      <c r="E2457" s="4"/>
      <c r="F2457" s="4"/>
      <c r="G2457" s="4"/>
      <c r="H2457" s="4"/>
      <c r="I2457" s="4"/>
      <c r="J2457" s="4"/>
      <c r="K2457" s="4"/>
      <c r="L2457" s="4"/>
      <c r="M2457" s="4"/>
      <c r="N2457" s="4"/>
      <c r="O2457" s="4"/>
      <c r="P2457" s="4"/>
      <c r="Q2457" s="4"/>
      <c r="R2457" s="4"/>
      <c r="S2457" s="4"/>
      <c r="T2457" s="4"/>
      <c r="U2457" s="4"/>
      <c r="V2457" s="4"/>
      <c r="W2457" s="4"/>
      <c r="X2457" s="4"/>
      <c r="Y2457" s="4"/>
      <c r="Z2457" s="4"/>
      <c r="AA2457" s="4"/>
      <c r="AB2457" s="4"/>
      <c r="AC2457" s="4"/>
      <c r="AD2457" s="20"/>
      <c r="AE2457" s="4"/>
      <c r="AF2457" s="4"/>
      <c r="AG2457" s="4"/>
      <c r="AH2457" s="4"/>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4"/>
      <c r="BH2457" s="4"/>
      <c r="BI2457" s="4"/>
      <c r="BJ2457" s="4"/>
      <c r="BK2457" s="4"/>
      <c r="BL2457" s="4"/>
      <c r="BM2457" s="4"/>
      <c r="BN2457" s="4"/>
      <c r="BO2457" s="4"/>
      <c r="BP2457" s="4"/>
      <c r="BQ2457" s="4"/>
      <c r="BR2457" s="4"/>
      <c r="BS2457" s="4"/>
      <c r="BT2457" s="4"/>
      <c r="BU2457" s="4"/>
      <c r="BV2457" s="4"/>
      <c r="BW2457" s="4"/>
      <c r="BX2457" s="4"/>
      <c r="BY2457" s="4"/>
      <c r="BZ2457" s="4"/>
      <c r="CA2457" s="4"/>
      <c r="CB2457" s="4"/>
      <c r="CC2457" s="4"/>
      <c r="CD2457" s="4"/>
      <c r="CE2457" s="4"/>
      <c r="CF2457" s="4"/>
      <c r="CG2457" s="4"/>
      <c r="CH2457" s="4"/>
      <c r="CI2457" s="4"/>
      <c r="CJ2457" s="4"/>
      <c r="CK2457" s="4"/>
      <c r="CL2457" s="4"/>
      <c r="CM2457" s="4"/>
    </row>
    <row r="2458" ht="14.25" customHeight="1">
      <c r="A2458" s="1"/>
      <c r="B2458" s="3"/>
      <c r="C2458" s="4"/>
      <c r="D2458" s="4"/>
      <c r="E2458" s="4"/>
      <c r="F2458" s="4"/>
      <c r="G2458" s="4"/>
      <c r="H2458" s="4"/>
      <c r="I2458" s="4"/>
      <c r="J2458" s="4"/>
      <c r="K2458" s="4"/>
      <c r="L2458" s="4"/>
      <c r="M2458" s="4"/>
      <c r="N2458" s="4"/>
      <c r="O2458" s="4"/>
      <c r="P2458" s="4"/>
      <c r="Q2458" s="4"/>
      <c r="R2458" s="4"/>
      <c r="S2458" s="4"/>
      <c r="T2458" s="4"/>
      <c r="U2458" s="4"/>
      <c r="V2458" s="4"/>
      <c r="W2458" s="4"/>
      <c r="X2458" s="4"/>
      <c r="Y2458" s="4"/>
      <c r="Z2458" s="4"/>
      <c r="AA2458" s="4"/>
      <c r="AB2458" s="4"/>
      <c r="AC2458" s="4"/>
      <c r="AD2458" s="20"/>
      <c r="AE2458" s="4"/>
      <c r="AF2458" s="4"/>
      <c r="AG2458" s="4"/>
      <c r="AH2458" s="4"/>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4"/>
      <c r="BH2458" s="4"/>
      <c r="BI2458" s="4"/>
      <c r="BJ2458" s="4"/>
      <c r="BK2458" s="4"/>
      <c r="BL2458" s="4"/>
      <c r="BM2458" s="4"/>
      <c r="BN2458" s="4"/>
      <c r="BO2458" s="4"/>
      <c r="BP2458" s="4"/>
      <c r="BQ2458" s="4"/>
      <c r="BR2458" s="4"/>
      <c r="BS2458" s="4"/>
      <c r="BT2458" s="4"/>
      <c r="BU2458" s="4"/>
      <c r="BV2458" s="4"/>
      <c r="BW2458" s="4"/>
      <c r="BX2458" s="4"/>
      <c r="BY2458" s="4"/>
      <c r="BZ2458" s="4"/>
      <c r="CA2458" s="4"/>
      <c r="CB2458" s="4"/>
      <c r="CC2458" s="4"/>
      <c r="CD2458" s="4"/>
      <c r="CE2458" s="4"/>
      <c r="CF2458" s="4"/>
      <c r="CG2458" s="4"/>
      <c r="CH2458" s="4"/>
      <c r="CI2458" s="4"/>
      <c r="CJ2458" s="4"/>
      <c r="CK2458" s="4"/>
      <c r="CL2458" s="4"/>
      <c r="CM2458" s="4"/>
    </row>
    <row r="2459" ht="14.25" customHeight="1">
      <c r="A2459" s="1"/>
      <c r="B2459" s="3"/>
      <c r="C2459" s="4"/>
      <c r="D2459" s="4"/>
      <c r="E2459" s="4"/>
      <c r="F2459" s="4"/>
      <c r="G2459" s="4"/>
      <c r="H2459" s="4"/>
      <c r="I2459" s="4"/>
      <c r="J2459" s="4"/>
      <c r="K2459" s="4"/>
      <c r="L2459" s="4"/>
      <c r="M2459" s="4"/>
      <c r="N2459" s="4"/>
      <c r="O2459" s="4"/>
      <c r="P2459" s="4"/>
      <c r="Q2459" s="4"/>
      <c r="R2459" s="4"/>
      <c r="S2459" s="4"/>
      <c r="T2459" s="4"/>
      <c r="U2459" s="4"/>
      <c r="V2459" s="4"/>
      <c r="W2459" s="4"/>
      <c r="X2459" s="4"/>
      <c r="Y2459" s="4"/>
      <c r="Z2459" s="4"/>
      <c r="AA2459" s="4"/>
      <c r="AB2459" s="4"/>
      <c r="AC2459" s="4"/>
      <c r="AD2459" s="20"/>
      <c r="AE2459" s="4"/>
      <c r="AF2459" s="4"/>
      <c r="AG2459" s="4"/>
      <c r="AH2459" s="4"/>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4"/>
      <c r="BH2459" s="4"/>
      <c r="BI2459" s="4"/>
      <c r="BJ2459" s="4"/>
      <c r="BK2459" s="4"/>
      <c r="BL2459" s="4"/>
      <c r="BM2459" s="4"/>
      <c r="BN2459" s="4"/>
      <c r="BO2459" s="4"/>
      <c r="BP2459" s="4"/>
      <c r="BQ2459" s="4"/>
      <c r="BR2459" s="4"/>
      <c r="BS2459" s="4"/>
      <c r="BT2459" s="4"/>
      <c r="BU2459" s="4"/>
      <c r="BV2459" s="4"/>
      <c r="BW2459" s="4"/>
      <c r="BX2459" s="4"/>
      <c r="BY2459" s="4"/>
      <c r="BZ2459" s="4"/>
      <c r="CA2459" s="4"/>
      <c r="CB2459" s="4"/>
      <c r="CC2459" s="4"/>
      <c r="CD2459" s="4"/>
      <c r="CE2459" s="4"/>
      <c r="CF2459" s="4"/>
      <c r="CG2459" s="4"/>
      <c r="CH2459" s="4"/>
      <c r="CI2459" s="4"/>
      <c r="CJ2459" s="4"/>
      <c r="CK2459" s="4"/>
      <c r="CL2459" s="4"/>
      <c r="CM2459" s="4"/>
    </row>
    <row r="2460" ht="14.25" customHeight="1">
      <c r="A2460" s="1"/>
      <c r="B2460" s="3"/>
      <c r="C2460" s="4"/>
      <c r="D2460" s="4"/>
      <c r="E2460" s="4"/>
      <c r="F2460" s="4"/>
      <c r="G2460" s="4"/>
      <c r="H2460" s="4"/>
      <c r="I2460" s="4"/>
      <c r="J2460" s="4"/>
      <c r="K2460" s="4"/>
      <c r="L2460" s="4"/>
      <c r="M2460" s="4"/>
      <c r="N2460" s="4"/>
      <c r="O2460" s="4"/>
      <c r="P2460" s="4"/>
      <c r="Q2460" s="4"/>
      <c r="R2460" s="4"/>
      <c r="S2460" s="4"/>
      <c r="T2460" s="4"/>
      <c r="U2460" s="4"/>
      <c r="V2460" s="4"/>
      <c r="W2460" s="4"/>
      <c r="X2460" s="4"/>
      <c r="Y2460" s="4"/>
      <c r="Z2460" s="4"/>
      <c r="AA2460" s="4"/>
      <c r="AB2460" s="4"/>
      <c r="AC2460" s="4"/>
      <c r="AD2460" s="20"/>
      <c r="AE2460" s="4"/>
      <c r="AF2460" s="4"/>
      <c r="AG2460" s="4"/>
      <c r="AH2460" s="4"/>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4"/>
      <c r="BH2460" s="4"/>
      <c r="BI2460" s="4"/>
      <c r="BJ2460" s="4"/>
      <c r="BK2460" s="4"/>
      <c r="BL2460" s="4"/>
      <c r="BM2460" s="4"/>
      <c r="BN2460" s="4"/>
      <c r="BO2460" s="4"/>
      <c r="BP2460" s="4"/>
      <c r="BQ2460" s="4"/>
      <c r="BR2460" s="4"/>
      <c r="BS2460" s="4"/>
      <c r="BT2460" s="4"/>
      <c r="BU2460" s="4"/>
      <c r="BV2460" s="4"/>
      <c r="BW2460" s="4"/>
      <c r="BX2460" s="4"/>
      <c r="BY2460" s="4"/>
      <c r="BZ2460" s="4"/>
      <c r="CA2460" s="4"/>
      <c r="CB2460" s="4"/>
      <c r="CC2460" s="4"/>
      <c r="CD2460" s="4"/>
      <c r="CE2460" s="4"/>
      <c r="CF2460" s="4"/>
      <c r="CG2460" s="4"/>
      <c r="CH2460" s="4"/>
      <c r="CI2460" s="4"/>
      <c r="CJ2460" s="4"/>
      <c r="CK2460" s="4"/>
      <c r="CL2460" s="4"/>
      <c r="CM2460" s="4"/>
    </row>
    <row r="2461" ht="14.25" customHeight="1">
      <c r="A2461" s="1"/>
      <c r="B2461" s="3"/>
      <c r="C2461" s="4"/>
      <c r="D2461" s="4"/>
      <c r="E2461" s="4"/>
      <c r="F2461" s="4"/>
      <c r="G2461" s="4"/>
      <c r="H2461" s="4"/>
      <c r="I2461" s="4"/>
      <c r="J2461" s="4"/>
      <c r="K2461" s="4"/>
      <c r="L2461" s="4"/>
      <c r="M2461" s="4"/>
      <c r="N2461" s="4"/>
      <c r="O2461" s="4"/>
      <c r="P2461" s="4"/>
      <c r="Q2461" s="4"/>
      <c r="R2461" s="4"/>
      <c r="S2461" s="4"/>
      <c r="T2461" s="4"/>
      <c r="U2461" s="4"/>
      <c r="V2461" s="4"/>
      <c r="W2461" s="4"/>
      <c r="X2461" s="4"/>
      <c r="Y2461" s="4"/>
      <c r="Z2461" s="4"/>
      <c r="AA2461" s="4"/>
      <c r="AB2461" s="4"/>
      <c r="AC2461" s="4"/>
      <c r="AD2461" s="20"/>
      <c r="AE2461" s="4"/>
      <c r="AF2461" s="4"/>
      <c r="AG2461" s="4"/>
      <c r="AH2461" s="4"/>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4"/>
      <c r="BH2461" s="4"/>
      <c r="BI2461" s="4"/>
      <c r="BJ2461" s="4"/>
      <c r="BK2461" s="4"/>
      <c r="BL2461" s="4"/>
      <c r="BM2461" s="4"/>
      <c r="BN2461" s="4"/>
      <c r="BO2461" s="4"/>
      <c r="BP2461" s="4"/>
      <c r="BQ2461" s="4"/>
      <c r="BR2461" s="4"/>
      <c r="BS2461" s="4"/>
      <c r="BT2461" s="4"/>
      <c r="BU2461" s="4"/>
      <c r="BV2461" s="4"/>
      <c r="BW2461" s="4"/>
      <c r="BX2461" s="4"/>
      <c r="BY2461" s="4"/>
      <c r="BZ2461" s="4"/>
      <c r="CA2461" s="4"/>
      <c r="CB2461" s="4"/>
      <c r="CC2461" s="4"/>
      <c r="CD2461" s="4"/>
      <c r="CE2461" s="4"/>
      <c r="CF2461" s="4"/>
      <c r="CG2461" s="4"/>
      <c r="CH2461" s="4"/>
      <c r="CI2461" s="4"/>
      <c r="CJ2461" s="4"/>
      <c r="CK2461" s="4"/>
      <c r="CL2461" s="4"/>
      <c r="CM2461" s="4"/>
    </row>
    <row r="2462" ht="14.25" customHeight="1">
      <c r="A2462" s="1"/>
      <c r="B2462" s="3"/>
      <c r="C2462" s="4"/>
      <c r="D2462" s="4"/>
      <c r="E2462" s="4"/>
      <c r="F2462" s="4"/>
      <c r="G2462" s="4"/>
      <c r="H2462" s="4"/>
      <c r="I2462" s="4"/>
      <c r="J2462" s="4"/>
      <c r="K2462" s="4"/>
      <c r="L2462" s="4"/>
      <c r="M2462" s="4"/>
      <c r="N2462" s="4"/>
      <c r="O2462" s="4"/>
      <c r="P2462" s="4"/>
      <c r="Q2462" s="4"/>
      <c r="R2462" s="4"/>
      <c r="S2462" s="4"/>
      <c r="T2462" s="4"/>
      <c r="U2462" s="4"/>
      <c r="V2462" s="4"/>
      <c r="W2462" s="4"/>
      <c r="X2462" s="4"/>
      <c r="Y2462" s="4"/>
      <c r="Z2462" s="4"/>
      <c r="AA2462" s="4"/>
      <c r="AB2462" s="4"/>
      <c r="AC2462" s="4"/>
      <c r="AD2462" s="20"/>
      <c r="AE2462" s="4"/>
      <c r="AF2462" s="4"/>
      <c r="AG2462" s="4"/>
      <c r="AH2462" s="4"/>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4"/>
      <c r="BH2462" s="4"/>
      <c r="BI2462" s="4"/>
      <c r="BJ2462" s="4"/>
      <c r="BK2462" s="4"/>
      <c r="BL2462" s="4"/>
      <c r="BM2462" s="4"/>
      <c r="BN2462" s="4"/>
      <c r="BO2462" s="4"/>
      <c r="BP2462" s="4"/>
      <c r="BQ2462" s="4"/>
      <c r="BR2462" s="4"/>
      <c r="BS2462" s="4"/>
      <c r="BT2462" s="4"/>
      <c r="BU2462" s="4"/>
      <c r="BV2462" s="4"/>
      <c r="BW2462" s="4"/>
      <c r="BX2462" s="4"/>
      <c r="BY2462" s="4"/>
      <c r="BZ2462" s="4"/>
      <c r="CA2462" s="4"/>
      <c r="CB2462" s="4"/>
      <c r="CC2462" s="4"/>
      <c r="CD2462" s="4"/>
      <c r="CE2462" s="4"/>
      <c r="CF2462" s="4"/>
      <c r="CG2462" s="4"/>
      <c r="CH2462" s="4"/>
      <c r="CI2462" s="4"/>
      <c r="CJ2462" s="4"/>
      <c r="CK2462" s="4"/>
      <c r="CL2462" s="4"/>
      <c r="CM2462" s="4"/>
    </row>
    <row r="2463" ht="14.25" customHeight="1">
      <c r="A2463" s="1"/>
      <c r="B2463" s="3"/>
      <c r="C2463" s="4"/>
      <c r="D2463" s="4"/>
      <c r="E2463" s="4"/>
      <c r="F2463" s="4"/>
      <c r="G2463" s="4"/>
      <c r="H2463" s="4"/>
      <c r="I2463" s="4"/>
      <c r="J2463" s="4"/>
      <c r="K2463" s="4"/>
      <c r="L2463" s="4"/>
      <c r="M2463" s="4"/>
      <c r="N2463" s="4"/>
      <c r="O2463" s="4"/>
      <c r="P2463" s="4"/>
      <c r="Q2463" s="4"/>
      <c r="R2463" s="4"/>
      <c r="S2463" s="4"/>
      <c r="T2463" s="4"/>
      <c r="U2463" s="4"/>
      <c r="V2463" s="4"/>
      <c r="W2463" s="4"/>
      <c r="X2463" s="4"/>
      <c r="Y2463" s="4"/>
      <c r="Z2463" s="4"/>
      <c r="AA2463" s="4"/>
      <c r="AB2463" s="4"/>
      <c r="AC2463" s="4"/>
      <c r="AD2463" s="20"/>
      <c r="AE2463" s="4"/>
      <c r="AF2463" s="4"/>
      <c r="AG2463" s="4"/>
      <c r="AH2463" s="4"/>
      <c r="AI2463" s="4"/>
      <c r="AJ2463" s="4"/>
      <c r="AK2463" s="4"/>
      <c r="AL2463" s="4"/>
      <c r="AM2463" s="4"/>
      <c r="AN2463" s="4"/>
      <c r="AO2463" s="4"/>
      <c r="AP2463" s="4"/>
      <c r="AQ2463" s="4"/>
      <c r="AR2463" s="4"/>
      <c r="AS2463" s="4"/>
      <c r="AT2463" s="4"/>
      <c r="AU2463" s="4"/>
      <c r="AV2463" s="4"/>
      <c r="AW2463" s="4"/>
      <c r="AX2463" s="4"/>
      <c r="AY2463" s="4"/>
      <c r="AZ2463" s="4"/>
      <c r="BA2463" s="4"/>
      <c r="BB2463" s="4"/>
      <c r="BC2463" s="4"/>
      <c r="BD2463" s="4"/>
      <c r="BE2463" s="4"/>
      <c r="BF2463" s="4"/>
      <c r="BG2463" s="4"/>
      <c r="BH2463" s="4"/>
      <c r="BI2463" s="4"/>
      <c r="BJ2463" s="4"/>
      <c r="BK2463" s="4"/>
      <c r="BL2463" s="4"/>
      <c r="BM2463" s="4"/>
      <c r="BN2463" s="4"/>
      <c r="BO2463" s="4"/>
      <c r="BP2463" s="4"/>
      <c r="BQ2463" s="4"/>
      <c r="BR2463" s="4"/>
      <c r="BS2463" s="4"/>
      <c r="BT2463" s="4"/>
      <c r="BU2463" s="4"/>
      <c r="BV2463" s="4"/>
      <c r="BW2463" s="4"/>
      <c r="BX2463" s="4"/>
      <c r="BY2463" s="4"/>
      <c r="BZ2463" s="4"/>
      <c r="CA2463" s="4"/>
      <c r="CB2463" s="4"/>
      <c r="CC2463" s="4"/>
      <c r="CD2463" s="4"/>
      <c r="CE2463" s="4"/>
      <c r="CF2463" s="4"/>
      <c r="CG2463" s="4"/>
      <c r="CH2463" s="4"/>
      <c r="CI2463" s="4"/>
      <c r="CJ2463" s="4"/>
      <c r="CK2463" s="4"/>
      <c r="CL2463" s="4"/>
      <c r="CM2463" s="4"/>
    </row>
    <row r="2464" ht="14.25" customHeight="1">
      <c r="A2464" s="1"/>
      <c r="B2464" s="3"/>
      <c r="C2464" s="4"/>
      <c r="D2464" s="4"/>
      <c r="E2464" s="4"/>
      <c r="F2464" s="4"/>
      <c r="G2464" s="4"/>
      <c r="H2464" s="4"/>
      <c r="I2464" s="4"/>
      <c r="J2464" s="4"/>
      <c r="K2464" s="4"/>
      <c r="L2464" s="4"/>
      <c r="M2464" s="4"/>
      <c r="N2464" s="4"/>
      <c r="O2464" s="4"/>
      <c r="P2464" s="4"/>
      <c r="Q2464" s="4"/>
      <c r="R2464" s="4"/>
      <c r="S2464" s="4"/>
      <c r="T2464" s="4"/>
      <c r="U2464" s="4"/>
      <c r="V2464" s="4"/>
      <c r="W2464" s="4"/>
      <c r="X2464" s="4"/>
      <c r="Y2464" s="4"/>
      <c r="Z2464" s="4"/>
      <c r="AA2464" s="4"/>
      <c r="AB2464" s="4"/>
      <c r="AC2464" s="4"/>
      <c r="AD2464" s="20"/>
      <c r="AE2464" s="4"/>
      <c r="AF2464" s="4"/>
      <c r="AG2464" s="4"/>
      <c r="AH2464" s="4"/>
      <c r="AI2464" s="4"/>
      <c r="AJ2464" s="4"/>
      <c r="AK2464" s="4"/>
      <c r="AL2464" s="4"/>
      <c r="AM2464" s="4"/>
      <c r="AN2464" s="4"/>
      <c r="AO2464" s="4"/>
      <c r="AP2464" s="4"/>
      <c r="AQ2464" s="4"/>
      <c r="AR2464" s="4"/>
      <c r="AS2464" s="4"/>
      <c r="AT2464" s="4"/>
      <c r="AU2464" s="4"/>
      <c r="AV2464" s="4"/>
      <c r="AW2464" s="4"/>
      <c r="AX2464" s="4"/>
      <c r="AY2464" s="4"/>
      <c r="AZ2464" s="4"/>
      <c r="BA2464" s="4"/>
      <c r="BB2464" s="4"/>
      <c r="BC2464" s="4"/>
      <c r="BD2464" s="4"/>
      <c r="BE2464" s="4"/>
      <c r="BF2464" s="4"/>
      <c r="BG2464" s="4"/>
      <c r="BH2464" s="4"/>
      <c r="BI2464" s="4"/>
      <c r="BJ2464" s="4"/>
      <c r="BK2464" s="4"/>
      <c r="BL2464" s="4"/>
      <c r="BM2464" s="4"/>
      <c r="BN2464" s="4"/>
      <c r="BO2464" s="4"/>
      <c r="BP2464" s="4"/>
      <c r="BQ2464" s="4"/>
      <c r="BR2464" s="4"/>
      <c r="BS2464" s="4"/>
      <c r="BT2464" s="4"/>
      <c r="BU2464" s="4"/>
      <c r="BV2464" s="4"/>
      <c r="BW2464" s="4"/>
      <c r="BX2464" s="4"/>
      <c r="BY2464" s="4"/>
      <c r="BZ2464" s="4"/>
      <c r="CA2464" s="4"/>
      <c r="CB2464" s="4"/>
      <c r="CC2464" s="4"/>
      <c r="CD2464" s="4"/>
      <c r="CE2464" s="4"/>
      <c r="CF2464" s="4"/>
      <c r="CG2464" s="4"/>
      <c r="CH2464" s="4"/>
      <c r="CI2464" s="4"/>
      <c r="CJ2464" s="4"/>
      <c r="CK2464" s="4"/>
      <c r="CL2464" s="4"/>
      <c r="CM2464" s="4"/>
    </row>
    <row r="2465" ht="14.25" customHeight="1">
      <c r="A2465" s="1"/>
      <c r="B2465" s="3"/>
      <c r="C2465" s="4"/>
      <c r="D2465" s="4"/>
      <c r="E2465" s="4"/>
      <c r="F2465" s="4"/>
      <c r="G2465" s="4"/>
      <c r="H2465" s="4"/>
      <c r="I2465" s="4"/>
      <c r="J2465" s="4"/>
      <c r="K2465" s="4"/>
      <c r="L2465" s="4"/>
      <c r="M2465" s="4"/>
      <c r="N2465" s="4"/>
      <c r="O2465" s="4"/>
      <c r="P2465" s="4"/>
      <c r="Q2465" s="4"/>
      <c r="R2465" s="4"/>
      <c r="S2465" s="4"/>
      <c r="T2465" s="4"/>
      <c r="U2465" s="4"/>
      <c r="V2465" s="4"/>
      <c r="W2465" s="4"/>
      <c r="X2465" s="4"/>
      <c r="Y2465" s="4"/>
      <c r="Z2465" s="4"/>
      <c r="AA2465" s="4"/>
      <c r="AB2465" s="4"/>
      <c r="AC2465" s="4"/>
      <c r="AD2465" s="20"/>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c r="BI2465" s="4"/>
      <c r="BJ2465" s="4"/>
      <c r="BK2465" s="4"/>
      <c r="BL2465" s="4"/>
      <c r="BM2465" s="4"/>
      <c r="BN2465" s="4"/>
      <c r="BO2465" s="4"/>
      <c r="BP2465" s="4"/>
      <c r="BQ2465" s="4"/>
      <c r="BR2465" s="4"/>
      <c r="BS2465" s="4"/>
      <c r="BT2465" s="4"/>
      <c r="BU2465" s="4"/>
      <c r="BV2465" s="4"/>
      <c r="BW2465" s="4"/>
      <c r="BX2465" s="4"/>
      <c r="BY2465" s="4"/>
      <c r="BZ2465" s="4"/>
      <c r="CA2465" s="4"/>
      <c r="CB2465" s="4"/>
      <c r="CC2465" s="4"/>
      <c r="CD2465" s="4"/>
      <c r="CE2465" s="4"/>
      <c r="CF2465" s="4"/>
      <c r="CG2465" s="4"/>
      <c r="CH2465" s="4"/>
      <c r="CI2465" s="4"/>
      <c r="CJ2465" s="4"/>
      <c r="CK2465" s="4"/>
      <c r="CL2465" s="4"/>
      <c r="CM2465" s="4"/>
    </row>
    <row r="2466" ht="14.25" customHeight="1">
      <c r="A2466" s="1"/>
      <c r="B2466" s="3"/>
      <c r="C2466" s="4"/>
      <c r="D2466" s="4"/>
      <c r="E2466" s="4"/>
      <c r="F2466" s="4"/>
      <c r="G2466" s="4"/>
      <c r="H2466" s="4"/>
      <c r="I2466" s="4"/>
      <c r="J2466" s="4"/>
      <c r="K2466" s="4"/>
      <c r="L2466" s="4"/>
      <c r="M2466" s="4"/>
      <c r="N2466" s="4"/>
      <c r="O2466" s="4"/>
      <c r="P2466" s="4"/>
      <c r="Q2466" s="4"/>
      <c r="R2466" s="4"/>
      <c r="S2466" s="4"/>
      <c r="T2466" s="4"/>
      <c r="U2466" s="4"/>
      <c r="V2466" s="4"/>
      <c r="W2466" s="4"/>
      <c r="X2466" s="4"/>
      <c r="Y2466" s="4"/>
      <c r="Z2466" s="4"/>
      <c r="AA2466" s="4"/>
      <c r="AB2466" s="4"/>
      <c r="AC2466" s="4"/>
      <c r="AD2466" s="20"/>
      <c r="AE2466" s="4"/>
      <c r="AF2466" s="4"/>
      <c r="AG2466" s="4"/>
      <c r="AH2466" s="4"/>
      <c r="AI2466" s="4"/>
      <c r="AJ2466" s="4"/>
      <c r="AK2466" s="4"/>
      <c r="AL2466" s="4"/>
      <c r="AM2466" s="4"/>
      <c r="AN2466" s="4"/>
      <c r="AO2466" s="4"/>
      <c r="AP2466" s="4"/>
      <c r="AQ2466" s="4"/>
      <c r="AR2466" s="4"/>
      <c r="AS2466" s="4"/>
      <c r="AT2466" s="4"/>
      <c r="AU2466" s="4"/>
      <c r="AV2466" s="4"/>
      <c r="AW2466" s="4"/>
      <c r="AX2466" s="4"/>
      <c r="AY2466" s="4"/>
      <c r="AZ2466" s="4"/>
      <c r="BA2466" s="4"/>
      <c r="BB2466" s="4"/>
      <c r="BC2466" s="4"/>
      <c r="BD2466" s="4"/>
      <c r="BE2466" s="4"/>
      <c r="BF2466" s="4"/>
      <c r="BG2466" s="4"/>
      <c r="BH2466" s="4"/>
      <c r="BI2466" s="4"/>
      <c r="BJ2466" s="4"/>
      <c r="BK2466" s="4"/>
      <c r="BL2466" s="4"/>
      <c r="BM2466" s="4"/>
      <c r="BN2466" s="4"/>
      <c r="BO2466" s="4"/>
      <c r="BP2466" s="4"/>
      <c r="BQ2466" s="4"/>
      <c r="BR2466" s="4"/>
      <c r="BS2466" s="4"/>
      <c r="BT2466" s="4"/>
      <c r="BU2466" s="4"/>
      <c r="BV2466" s="4"/>
      <c r="BW2466" s="4"/>
      <c r="BX2466" s="4"/>
      <c r="BY2466" s="4"/>
      <c r="BZ2466" s="4"/>
      <c r="CA2466" s="4"/>
      <c r="CB2466" s="4"/>
      <c r="CC2466" s="4"/>
      <c r="CD2466" s="4"/>
      <c r="CE2466" s="4"/>
      <c r="CF2466" s="4"/>
      <c r="CG2466" s="4"/>
      <c r="CH2466" s="4"/>
      <c r="CI2466" s="4"/>
      <c r="CJ2466" s="4"/>
      <c r="CK2466" s="4"/>
      <c r="CL2466" s="4"/>
      <c r="CM2466" s="4"/>
    </row>
    <row r="2467" ht="14.25" customHeight="1">
      <c r="A2467" s="1"/>
      <c r="B2467" s="3"/>
      <c r="C2467" s="4"/>
      <c r="D2467" s="4"/>
      <c r="E2467" s="4"/>
      <c r="F2467" s="4"/>
      <c r="G2467" s="4"/>
      <c r="H2467" s="4"/>
      <c r="I2467" s="4"/>
      <c r="J2467" s="4"/>
      <c r="K2467" s="4"/>
      <c r="L2467" s="4"/>
      <c r="M2467" s="4"/>
      <c r="N2467" s="4"/>
      <c r="O2467" s="4"/>
      <c r="P2467" s="4"/>
      <c r="Q2467" s="4"/>
      <c r="R2467" s="4"/>
      <c r="S2467" s="4"/>
      <c r="T2467" s="4"/>
      <c r="U2467" s="4"/>
      <c r="V2467" s="4"/>
      <c r="W2467" s="4"/>
      <c r="X2467" s="4"/>
      <c r="Y2467" s="4"/>
      <c r="Z2467" s="4"/>
      <c r="AA2467" s="4"/>
      <c r="AB2467" s="4"/>
      <c r="AC2467" s="4"/>
      <c r="AD2467" s="20"/>
      <c r="AE2467" s="4"/>
      <c r="AF2467" s="4"/>
      <c r="AG2467" s="4"/>
      <c r="AH2467" s="4"/>
      <c r="AI2467" s="4"/>
      <c r="AJ2467" s="4"/>
      <c r="AK2467" s="4"/>
      <c r="AL2467" s="4"/>
      <c r="AM2467" s="4"/>
      <c r="AN2467" s="4"/>
      <c r="AO2467" s="4"/>
      <c r="AP2467" s="4"/>
      <c r="AQ2467" s="4"/>
      <c r="AR2467" s="4"/>
      <c r="AS2467" s="4"/>
      <c r="AT2467" s="4"/>
      <c r="AU2467" s="4"/>
      <c r="AV2467" s="4"/>
      <c r="AW2467" s="4"/>
      <c r="AX2467" s="4"/>
      <c r="AY2467" s="4"/>
      <c r="AZ2467" s="4"/>
      <c r="BA2467" s="4"/>
      <c r="BB2467" s="4"/>
      <c r="BC2467" s="4"/>
      <c r="BD2467" s="4"/>
      <c r="BE2467" s="4"/>
      <c r="BF2467" s="4"/>
      <c r="BG2467" s="4"/>
      <c r="BH2467" s="4"/>
      <c r="BI2467" s="4"/>
      <c r="BJ2467" s="4"/>
      <c r="BK2467" s="4"/>
      <c r="BL2467" s="4"/>
      <c r="BM2467" s="4"/>
      <c r="BN2467" s="4"/>
      <c r="BO2467" s="4"/>
      <c r="BP2467" s="4"/>
      <c r="BQ2467" s="4"/>
      <c r="BR2467" s="4"/>
      <c r="BS2467" s="4"/>
      <c r="BT2467" s="4"/>
      <c r="BU2467" s="4"/>
      <c r="BV2467" s="4"/>
      <c r="BW2467" s="4"/>
      <c r="BX2467" s="4"/>
      <c r="BY2467" s="4"/>
      <c r="BZ2467" s="4"/>
      <c r="CA2467" s="4"/>
      <c r="CB2467" s="4"/>
      <c r="CC2467" s="4"/>
      <c r="CD2467" s="4"/>
      <c r="CE2467" s="4"/>
      <c r="CF2467" s="4"/>
      <c r="CG2467" s="4"/>
      <c r="CH2467" s="4"/>
      <c r="CI2467" s="4"/>
      <c r="CJ2467" s="4"/>
      <c r="CK2467" s="4"/>
      <c r="CL2467" s="4"/>
      <c r="CM2467" s="4"/>
    </row>
    <row r="2468" ht="14.25" customHeight="1">
      <c r="A2468" s="1"/>
      <c r="B2468" s="3"/>
      <c r="C2468" s="4"/>
      <c r="D2468" s="4"/>
      <c r="E2468" s="4"/>
      <c r="F2468" s="4"/>
      <c r="G2468" s="4"/>
      <c r="H2468" s="4"/>
      <c r="I2468" s="4"/>
      <c r="J2468" s="4"/>
      <c r="K2468" s="4"/>
      <c r="L2468" s="4"/>
      <c r="M2468" s="4"/>
      <c r="N2468" s="4"/>
      <c r="O2468" s="4"/>
      <c r="P2468" s="4"/>
      <c r="Q2468" s="4"/>
      <c r="R2468" s="4"/>
      <c r="S2468" s="4"/>
      <c r="T2468" s="4"/>
      <c r="U2468" s="4"/>
      <c r="V2468" s="4"/>
      <c r="W2468" s="4"/>
      <c r="X2468" s="4"/>
      <c r="Y2468" s="4"/>
      <c r="Z2468" s="4"/>
      <c r="AA2468" s="4"/>
      <c r="AB2468" s="4"/>
      <c r="AC2468" s="4"/>
      <c r="AD2468" s="20"/>
      <c r="AE2468" s="4"/>
      <c r="AF2468" s="4"/>
      <c r="AG2468" s="4"/>
      <c r="AH2468" s="4"/>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4"/>
      <c r="BH2468" s="4"/>
      <c r="BI2468" s="4"/>
      <c r="BJ2468" s="4"/>
      <c r="BK2468" s="4"/>
      <c r="BL2468" s="4"/>
      <c r="BM2468" s="4"/>
      <c r="BN2468" s="4"/>
      <c r="BO2468" s="4"/>
      <c r="BP2468" s="4"/>
      <c r="BQ2468" s="4"/>
      <c r="BR2468" s="4"/>
      <c r="BS2468" s="4"/>
      <c r="BT2468" s="4"/>
      <c r="BU2468" s="4"/>
      <c r="BV2468" s="4"/>
      <c r="BW2468" s="4"/>
      <c r="BX2468" s="4"/>
      <c r="BY2468" s="4"/>
      <c r="BZ2468" s="4"/>
      <c r="CA2468" s="4"/>
      <c r="CB2468" s="4"/>
      <c r="CC2468" s="4"/>
      <c r="CD2468" s="4"/>
      <c r="CE2468" s="4"/>
      <c r="CF2468" s="4"/>
      <c r="CG2468" s="4"/>
      <c r="CH2468" s="4"/>
      <c r="CI2468" s="4"/>
      <c r="CJ2468" s="4"/>
      <c r="CK2468" s="4"/>
      <c r="CL2468" s="4"/>
      <c r="CM2468" s="4"/>
    </row>
    <row r="2469" ht="14.25" customHeight="1">
      <c r="A2469" s="1"/>
      <c r="B2469" s="3"/>
      <c r="C2469" s="4"/>
      <c r="D2469" s="4"/>
      <c r="E2469" s="4"/>
      <c r="F2469" s="4"/>
      <c r="G2469" s="4"/>
      <c r="H2469" s="4"/>
      <c r="I2469" s="4"/>
      <c r="J2469" s="4"/>
      <c r="K2469" s="4"/>
      <c r="L2469" s="4"/>
      <c r="M2469" s="4"/>
      <c r="N2469" s="4"/>
      <c r="O2469" s="4"/>
      <c r="P2469" s="4"/>
      <c r="Q2469" s="4"/>
      <c r="R2469" s="4"/>
      <c r="S2469" s="4"/>
      <c r="T2469" s="4"/>
      <c r="U2469" s="4"/>
      <c r="V2469" s="4"/>
      <c r="W2469" s="4"/>
      <c r="X2469" s="4"/>
      <c r="Y2469" s="4"/>
      <c r="Z2469" s="4"/>
      <c r="AA2469" s="4"/>
      <c r="AB2469" s="4"/>
      <c r="AC2469" s="4"/>
      <c r="AD2469" s="20"/>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c r="BI2469" s="4"/>
      <c r="BJ2469" s="4"/>
      <c r="BK2469" s="4"/>
      <c r="BL2469" s="4"/>
      <c r="BM2469" s="4"/>
      <c r="BN2469" s="4"/>
      <c r="BO2469" s="4"/>
      <c r="BP2469" s="4"/>
      <c r="BQ2469" s="4"/>
      <c r="BR2469" s="4"/>
      <c r="BS2469" s="4"/>
      <c r="BT2469" s="4"/>
      <c r="BU2469" s="4"/>
      <c r="BV2469" s="4"/>
      <c r="BW2469" s="4"/>
      <c r="BX2469" s="4"/>
      <c r="BY2469" s="4"/>
      <c r="BZ2469" s="4"/>
      <c r="CA2469" s="4"/>
      <c r="CB2469" s="4"/>
      <c r="CC2469" s="4"/>
      <c r="CD2469" s="4"/>
      <c r="CE2469" s="4"/>
      <c r="CF2469" s="4"/>
      <c r="CG2469" s="4"/>
      <c r="CH2469" s="4"/>
      <c r="CI2469" s="4"/>
      <c r="CJ2469" s="4"/>
      <c r="CK2469" s="4"/>
      <c r="CL2469" s="4"/>
      <c r="CM2469" s="4"/>
    </row>
    <row r="2470" ht="14.25" customHeight="1">
      <c r="A2470" s="1"/>
      <c r="B2470" s="3"/>
      <c r="C2470" s="4"/>
      <c r="D2470" s="4"/>
      <c r="E2470" s="4"/>
      <c r="F2470" s="4"/>
      <c r="G2470" s="4"/>
      <c r="H2470" s="4"/>
      <c r="I2470" s="4"/>
      <c r="J2470" s="4"/>
      <c r="K2470" s="4"/>
      <c r="L2470" s="4"/>
      <c r="M2470" s="4"/>
      <c r="N2470" s="4"/>
      <c r="O2470" s="4"/>
      <c r="P2470" s="4"/>
      <c r="Q2470" s="4"/>
      <c r="R2470" s="4"/>
      <c r="S2470" s="4"/>
      <c r="T2470" s="4"/>
      <c r="U2470" s="4"/>
      <c r="V2470" s="4"/>
      <c r="W2470" s="4"/>
      <c r="X2470" s="4"/>
      <c r="Y2470" s="4"/>
      <c r="Z2470" s="4"/>
      <c r="AA2470" s="4"/>
      <c r="AB2470" s="4"/>
      <c r="AC2470" s="4"/>
      <c r="AD2470" s="20"/>
      <c r="AE2470" s="4"/>
      <c r="AF2470" s="4"/>
      <c r="AG2470" s="4"/>
      <c r="AH2470" s="4"/>
      <c r="AI2470" s="4"/>
      <c r="AJ2470" s="4"/>
      <c r="AK2470" s="4"/>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4"/>
      <c r="BH2470" s="4"/>
      <c r="BI2470" s="4"/>
      <c r="BJ2470" s="4"/>
      <c r="BK2470" s="4"/>
      <c r="BL2470" s="4"/>
      <c r="BM2470" s="4"/>
      <c r="BN2470" s="4"/>
      <c r="BO2470" s="4"/>
      <c r="BP2470" s="4"/>
      <c r="BQ2470" s="4"/>
      <c r="BR2470" s="4"/>
      <c r="BS2470" s="4"/>
      <c r="BT2470" s="4"/>
      <c r="BU2470" s="4"/>
      <c r="BV2470" s="4"/>
      <c r="BW2470" s="4"/>
      <c r="BX2470" s="4"/>
      <c r="BY2470" s="4"/>
      <c r="BZ2470" s="4"/>
      <c r="CA2470" s="4"/>
      <c r="CB2470" s="4"/>
      <c r="CC2470" s="4"/>
      <c r="CD2470" s="4"/>
      <c r="CE2470" s="4"/>
      <c r="CF2470" s="4"/>
      <c r="CG2470" s="4"/>
      <c r="CH2470" s="4"/>
      <c r="CI2470" s="4"/>
      <c r="CJ2470" s="4"/>
      <c r="CK2470" s="4"/>
      <c r="CL2470" s="4"/>
      <c r="CM2470" s="4"/>
    </row>
    <row r="2471" ht="14.25" customHeight="1">
      <c r="A2471" s="1"/>
      <c r="B2471" s="3"/>
      <c r="C2471" s="4"/>
      <c r="D2471" s="4"/>
      <c r="E2471" s="4"/>
      <c r="F2471" s="4"/>
      <c r="G2471" s="4"/>
      <c r="H2471" s="4"/>
      <c r="I2471" s="4"/>
      <c r="J2471" s="4"/>
      <c r="K2471" s="4"/>
      <c r="L2471" s="4"/>
      <c r="M2471" s="4"/>
      <c r="N2471" s="4"/>
      <c r="O2471" s="4"/>
      <c r="P2471" s="4"/>
      <c r="Q2471" s="4"/>
      <c r="R2471" s="4"/>
      <c r="S2471" s="4"/>
      <c r="T2471" s="4"/>
      <c r="U2471" s="4"/>
      <c r="V2471" s="4"/>
      <c r="W2471" s="4"/>
      <c r="X2471" s="4"/>
      <c r="Y2471" s="4"/>
      <c r="Z2471" s="4"/>
      <c r="AA2471" s="4"/>
      <c r="AB2471" s="4"/>
      <c r="AC2471" s="4"/>
      <c r="AD2471" s="20"/>
      <c r="AE2471" s="4"/>
      <c r="AF2471" s="4"/>
      <c r="AG2471" s="4"/>
      <c r="AH2471" s="4"/>
      <c r="AI2471" s="4"/>
      <c r="AJ2471" s="4"/>
      <c r="AK2471" s="4"/>
      <c r="AL2471" s="4"/>
      <c r="AM2471" s="4"/>
      <c r="AN2471" s="4"/>
      <c r="AO2471" s="4"/>
      <c r="AP2471" s="4"/>
      <c r="AQ2471" s="4"/>
      <c r="AR2471" s="4"/>
      <c r="AS2471" s="4"/>
      <c r="AT2471" s="4"/>
      <c r="AU2471" s="4"/>
      <c r="AV2471" s="4"/>
      <c r="AW2471" s="4"/>
      <c r="AX2471" s="4"/>
      <c r="AY2471" s="4"/>
      <c r="AZ2471" s="4"/>
      <c r="BA2471" s="4"/>
      <c r="BB2471" s="4"/>
      <c r="BC2471" s="4"/>
      <c r="BD2471" s="4"/>
      <c r="BE2471" s="4"/>
      <c r="BF2471" s="4"/>
      <c r="BG2471" s="4"/>
      <c r="BH2471" s="4"/>
      <c r="BI2471" s="4"/>
      <c r="BJ2471" s="4"/>
      <c r="BK2471" s="4"/>
      <c r="BL2471" s="4"/>
      <c r="BM2471" s="4"/>
      <c r="BN2471" s="4"/>
      <c r="BO2471" s="4"/>
      <c r="BP2471" s="4"/>
      <c r="BQ2471" s="4"/>
      <c r="BR2471" s="4"/>
      <c r="BS2471" s="4"/>
      <c r="BT2471" s="4"/>
      <c r="BU2471" s="4"/>
      <c r="BV2471" s="4"/>
      <c r="BW2471" s="4"/>
      <c r="BX2471" s="4"/>
      <c r="BY2471" s="4"/>
      <c r="BZ2471" s="4"/>
      <c r="CA2471" s="4"/>
      <c r="CB2471" s="4"/>
      <c r="CC2471" s="4"/>
      <c r="CD2471" s="4"/>
      <c r="CE2471" s="4"/>
      <c r="CF2471" s="4"/>
      <c r="CG2471" s="4"/>
      <c r="CH2471" s="4"/>
      <c r="CI2471" s="4"/>
      <c r="CJ2471" s="4"/>
      <c r="CK2471" s="4"/>
      <c r="CL2471" s="4"/>
      <c r="CM2471" s="4"/>
    </row>
    <row r="2472" ht="14.25" customHeight="1">
      <c r="A2472" s="1"/>
      <c r="B2472" s="3"/>
      <c r="C2472" s="4"/>
      <c r="D2472" s="4"/>
      <c r="E2472" s="4"/>
      <c r="F2472" s="4"/>
      <c r="G2472" s="4"/>
      <c r="H2472" s="4"/>
      <c r="I2472" s="4"/>
      <c r="J2472" s="4"/>
      <c r="K2472" s="4"/>
      <c r="L2472" s="4"/>
      <c r="M2472" s="4"/>
      <c r="N2472" s="4"/>
      <c r="O2472" s="4"/>
      <c r="P2472" s="4"/>
      <c r="Q2472" s="4"/>
      <c r="R2472" s="4"/>
      <c r="S2472" s="4"/>
      <c r="T2472" s="4"/>
      <c r="U2472" s="4"/>
      <c r="V2472" s="4"/>
      <c r="W2472" s="4"/>
      <c r="X2472" s="4"/>
      <c r="Y2472" s="4"/>
      <c r="Z2472" s="4"/>
      <c r="AA2472" s="4"/>
      <c r="AB2472" s="4"/>
      <c r="AC2472" s="4"/>
      <c r="AD2472" s="20"/>
      <c r="AE2472" s="4"/>
      <c r="AF2472" s="4"/>
      <c r="AG2472" s="4"/>
      <c r="AH2472" s="4"/>
      <c r="AI2472" s="4"/>
      <c r="AJ2472" s="4"/>
      <c r="AK2472" s="4"/>
      <c r="AL2472" s="4"/>
      <c r="AM2472" s="4"/>
      <c r="AN2472" s="4"/>
      <c r="AO2472" s="4"/>
      <c r="AP2472" s="4"/>
      <c r="AQ2472" s="4"/>
      <c r="AR2472" s="4"/>
      <c r="AS2472" s="4"/>
      <c r="AT2472" s="4"/>
      <c r="AU2472" s="4"/>
      <c r="AV2472" s="4"/>
      <c r="AW2472" s="4"/>
      <c r="AX2472" s="4"/>
      <c r="AY2472" s="4"/>
      <c r="AZ2472" s="4"/>
      <c r="BA2472" s="4"/>
      <c r="BB2472" s="4"/>
      <c r="BC2472" s="4"/>
      <c r="BD2472" s="4"/>
      <c r="BE2472" s="4"/>
      <c r="BF2472" s="4"/>
      <c r="BG2472" s="4"/>
      <c r="BH2472" s="4"/>
      <c r="BI2472" s="4"/>
      <c r="BJ2472" s="4"/>
      <c r="BK2472" s="4"/>
      <c r="BL2472" s="4"/>
      <c r="BM2472" s="4"/>
      <c r="BN2472" s="4"/>
      <c r="BO2472" s="4"/>
      <c r="BP2472" s="4"/>
      <c r="BQ2472" s="4"/>
      <c r="BR2472" s="4"/>
      <c r="BS2472" s="4"/>
      <c r="BT2472" s="4"/>
      <c r="BU2472" s="4"/>
      <c r="BV2472" s="4"/>
      <c r="BW2472" s="4"/>
      <c r="BX2472" s="4"/>
      <c r="BY2472" s="4"/>
      <c r="BZ2472" s="4"/>
      <c r="CA2472" s="4"/>
      <c r="CB2472" s="4"/>
      <c r="CC2472" s="4"/>
      <c r="CD2472" s="4"/>
      <c r="CE2472" s="4"/>
      <c r="CF2472" s="4"/>
      <c r="CG2472" s="4"/>
      <c r="CH2472" s="4"/>
      <c r="CI2472" s="4"/>
      <c r="CJ2472" s="4"/>
      <c r="CK2472" s="4"/>
      <c r="CL2472" s="4"/>
      <c r="CM2472" s="4"/>
    </row>
    <row r="2473" ht="14.25" customHeight="1">
      <c r="A2473" s="1"/>
      <c r="B2473" s="3"/>
      <c r="C2473" s="4"/>
      <c r="D2473" s="4"/>
      <c r="E2473" s="4"/>
      <c r="F2473" s="4"/>
      <c r="G2473" s="4"/>
      <c r="H2473" s="4"/>
      <c r="I2473" s="4"/>
      <c r="J2473" s="4"/>
      <c r="K2473" s="4"/>
      <c r="L2473" s="4"/>
      <c r="M2473" s="4"/>
      <c r="N2473" s="4"/>
      <c r="O2473" s="4"/>
      <c r="P2473" s="4"/>
      <c r="Q2473" s="4"/>
      <c r="R2473" s="4"/>
      <c r="S2473" s="4"/>
      <c r="T2473" s="4"/>
      <c r="U2473" s="4"/>
      <c r="V2473" s="4"/>
      <c r="W2473" s="4"/>
      <c r="X2473" s="4"/>
      <c r="Y2473" s="4"/>
      <c r="Z2473" s="4"/>
      <c r="AA2473" s="4"/>
      <c r="AB2473" s="4"/>
      <c r="AC2473" s="4"/>
      <c r="AD2473" s="20"/>
      <c r="AE2473" s="4"/>
      <c r="AF2473" s="4"/>
      <c r="AG2473" s="4"/>
      <c r="AH2473" s="4"/>
      <c r="AI2473" s="4"/>
      <c r="AJ2473" s="4"/>
      <c r="AK2473" s="4"/>
      <c r="AL2473" s="4"/>
      <c r="AM2473" s="4"/>
      <c r="AN2473" s="4"/>
      <c r="AO2473" s="4"/>
      <c r="AP2473" s="4"/>
      <c r="AQ2473" s="4"/>
      <c r="AR2473" s="4"/>
      <c r="AS2473" s="4"/>
      <c r="AT2473" s="4"/>
      <c r="AU2473" s="4"/>
      <c r="AV2473" s="4"/>
      <c r="AW2473" s="4"/>
      <c r="AX2473" s="4"/>
      <c r="AY2473" s="4"/>
      <c r="AZ2473" s="4"/>
      <c r="BA2473" s="4"/>
      <c r="BB2473" s="4"/>
      <c r="BC2473" s="4"/>
      <c r="BD2473" s="4"/>
      <c r="BE2473" s="4"/>
      <c r="BF2473" s="4"/>
      <c r="BG2473" s="4"/>
      <c r="BH2473" s="4"/>
      <c r="BI2473" s="4"/>
      <c r="BJ2473" s="4"/>
      <c r="BK2473" s="4"/>
      <c r="BL2473" s="4"/>
      <c r="BM2473" s="4"/>
      <c r="BN2473" s="4"/>
      <c r="BO2473" s="4"/>
      <c r="BP2473" s="4"/>
      <c r="BQ2473" s="4"/>
      <c r="BR2473" s="4"/>
      <c r="BS2473" s="4"/>
      <c r="BT2473" s="4"/>
      <c r="BU2473" s="4"/>
      <c r="BV2473" s="4"/>
      <c r="BW2473" s="4"/>
      <c r="BX2473" s="4"/>
      <c r="BY2473" s="4"/>
      <c r="BZ2473" s="4"/>
      <c r="CA2473" s="4"/>
      <c r="CB2473" s="4"/>
      <c r="CC2473" s="4"/>
      <c r="CD2473" s="4"/>
      <c r="CE2473" s="4"/>
      <c r="CF2473" s="4"/>
      <c r="CG2473" s="4"/>
      <c r="CH2473" s="4"/>
      <c r="CI2473" s="4"/>
      <c r="CJ2473" s="4"/>
      <c r="CK2473" s="4"/>
      <c r="CL2473" s="4"/>
      <c r="CM2473" s="4"/>
    </row>
    <row r="2474" ht="14.25" customHeight="1">
      <c r="A2474" s="1"/>
      <c r="B2474" s="3"/>
      <c r="C2474" s="4"/>
      <c r="D2474" s="4"/>
      <c r="E2474" s="4"/>
      <c r="F2474" s="4"/>
      <c r="G2474" s="4"/>
      <c r="H2474" s="4"/>
      <c r="I2474" s="4"/>
      <c r="J2474" s="4"/>
      <c r="K2474" s="4"/>
      <c r="L2474" s="4"/>
      <c r="M2474" s="4"/>
      <c r="N2474" s="4"/>
      <c r="O2474" s="4"/>
      <c r="P2474" s="4"/>
      <c r="Q2474" s="4"/>
      <c r="R2474" s="4"/>
      <c r="S2474" s="4"/>
      <c r="T2474" s="4"/>
      <c r="U2474" s="4"/>
      <c r="V2474" s="4"/>
      <c r="W2474" s="4"/>
      <c r="X2474" s="4"/>
      <c r="Y2474" s="4"/>
      <c r="Z2474" s="4"/>
      <c r="AA2474" s="4"/>
      <c r="AB2474" s="4"/>
      <c r="AC2474" s="4"/>
      <c r="AD2474" s="20"/>
      <c r="AE2474" s="4"/>
      <c r="AF2474" s="4"/>
      <c r="AG2474" s="4"/>
      <c r="AH2474" s="4"/>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c r="BI2474" s="4"/>
      <c r="BJ2474" s="4"/>
      <c r="BK2474" s="4"/>
      <c r="BL2474" s="4"/>
      <c r="BM2474" s="4"/>
      <c r="BN2474" s="4"/>
      <c r="BO2474" s="4"/>
      <c r="BP2474" s="4"/>
      <c r="BQ2474" s="4"/>
      <c r="BR2474" s="4"/>
      <c r="BS2474" s="4"/>
      <c r="BT2474" s="4"/>
      <c r="BU2474" s="4"/>
      <c r="BV2474" s="4"/>
      <c r="BW2474" s="4"/>
      <c r="BX2474" s="4"/>
      <c r="BY2474" s="4"/>
      <c r="BZ2474" s="4"/>
      <c r="CA2474" s="4"/>
      <c r="CB2474" s="4"/>
      <c r="CC2474" s="4"/>
      <c r="CD2474" s="4"/>
      <c r="CE2474" s="4"/>
      <c r="CF2474" s="4"/>
      <c r="CG2474" s="4"/>
      <c r="CH2474" s="4"/>
      <c r="CI2474" s="4"/>
      <c r="CJ2474" s="4"/>
      <c r="CK2474" s="4"/>
      <c r="CL2474" s="4"/>
      <c r="CM2474" s="4"/>
    </row>
    <row r="2475" ht="14.25" customHeight="1">
      <c r="A2475" s="1"/>
      <c r="B2475" s="3"/>
      <c r="C2475" s="4"/>
      <c r="D2475" s="4"/>
      <c r="E2475" s="4"/>
      <c r="F2475" s="4"/>
      <c r="G2475" s="4"/>
      <c r="H2475" s="4"/>
      <c r="I2475" s="4"/>
      <c r="J2475" s="4"/>
      <c r="K2475" s="4"/>
      <c r="L2475" s="4"/>
      <c r="M2475" s="4"/>
      <c r="N2475" s="4"/>
      <c r="O2475" s="4"/>
      <c r="P2475" s="4"/>
      <c r="Q2475" s="4"/>
      <c r="R2475" s="4"/>
      <c r="S2475" s="4"/>
      <c r="T2475" s="4"/>
      <c r="U2475" s="4"/>
      <c r="V2475" s="4"/>
      <c r="W2475" s="4"/>
      <c r="X2475" s="4"/>
      <c r="Y2475" s="4"/>
      <c r="Z2475" s="4"/>
      <c r="AA2475" s="4"/>
      <c r="AB2475" s="4"/>
      <c r="AC2475" s="4"/>
      <c r="AD2475" s="20"/>
      <c r="AE2475" s="4"/>
      <c r="AF2475" s="4"/>
      <c r="AG2475" s="4"/>
      <c r="AH2475" s="4"/>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4"/>
      <c r="BH2475" s="4"/>
      <c r="BI2475" s="4"/>
      <c r="BJ2475" s="4"/>
      <c r="BK2475" s="4"/>
      <c r="BL2475" s="4"/>
      <c r="BM2475" s="4"/>
      <c r="BN2475" s="4"/>
      <c r="BO2475" s="4"/>
      <c r="BP2475" s="4"/>
      <c r="BQ2475" s="4"/>
      <c r="BR2475" s="4"/>
      <c r="BS2475" s="4"/>
      <c r="BT2475" s="4"/>
      <c r="BU2475" s="4"/>
      <c r="BV2475" s="4"/>
      <c r="BW2475" s="4"/>
      <c r="BX2475" s="4"/>
      <c r="BY2475" s="4"/>
      <c r="BZ2475" s="4"/>
      <c r="CA2475" s="4"/>
      <c r="CB2475" s="4"/>
      <c r="CC2475" s="4"/>
      <c r="CD2475" s="4"/>
      <c r="CE2475" s="4"/>
      <c r="CF2475" s="4"/>
      <c r="CG2475" s="4"/>
      <c r="CH2475" s="4"/>
      <c r="CI2475" s="4"/>
      <c r="CJ2475" s="4"/>
      <c r="CK2475" s="4"/>
      <c r="CL2475" s="4"/>
      <c r="CM2475" s="4"/>
    </row>
    <row r="2476" ht="14.25" customHeight="1">
      <c r="A2476" s="1"/>
      <c r="B2476" s="3"/>
      <c r="C2476" s="4"/>
      <c r="D2476" s="4"/>
      <c r="E2476" s="4"/>
      <c r="F2476" s="4"/>
      <c r="G2476" s="4"/>
      <c r="H2476" s="4"/>
      <c r="I2476" s="4"/>
      <c r="J2476" s="4"/>
      <c r="K2476" s="4"/>
      <c r="L2476" s="4"/>
      <c r="M2476" s="4"/>
      <c r="N2476" s="4"/>
      <c r="O2476" s="4"/>
      <c r="P2476" s="4"/>
      <c r="Q2476" s="4"/>
      <c r="R2476" s="4"/>
      <c r="S2476" s="4"/>
      <c r="T2476" s="4"/>
      <c r="U2476" s="4"/>
      <c r="V2476" s="4"/>
      <c r="W2476" s="4"/>
      <c r="X2476" s="4"/>
      <c r="Y2476" s="4"/>
      <c r="Z2476" s="4"/>
      <c r="AA2476" s="4"/>
      <c r="AB2476" s="4"/>
      <c r="AC2476" s="4"/>
      <c r="AD2476" s="20"/>
      <c r="AE2476" s="4"/>
      <c r="AF2476" s="4"/>
      <c r="AG2476" s="4"/>
      <c r="AH2476" s="4"/>
      <c r="AI2476" s="4"/>
      <c r="AJ2476" s="4"/>
      <c r="AK2476" s="4"/>
      <c r="AL2476" s="4"/>
      <c r="AM2476" s="4"/>
      <c r="AN2476" s="4"/>
      <c r="AO2476" s="4"/>
      <c r="AP2476" s="4"/>
      <c r="AQ2476" s="4"/>
      <c r="AR2476" s="4"/>
      <c r="AS2476" s="4"/>
      <c r="AT2476" s="4"/>
      <c r="AU2476" s="4"/>
      <c r="AV2476" s="4"/>
      <c r="AW2476" s="4"/>
      <c r="AX2476" s="4"/>
      <c r="AY2476" s="4"/>
      <c r="AZ2476" s="4"/>
      <c r="BA2476" s="4"/>
      <c r="BB2476" s="4"/>
      <c r="BC2476" s="4"/>
      <c r="BD2476" s="4"/>
      <c r="BE2476" s="4"/>
      <c r="BF2476" s="4"/>
      <c r="BG2476" s="4"/>
      <c r="BH2476" s="4"/>
      <c r="BI2476" s="4"/>
      <c r="BJ2476" s="4"/>
      <c r="BK2476" s="4"/>
      <c r="BL2476" s="4"/>
      <c r="BM2476" s="4"/>
      <c r="BN2476" s="4"/>
      <c r="BO2476" s="4"/>
      <c r="BP2476" s="4"/>
      <c r="BQ2476" s="4"/>
      <c r="BR2476" s="4"/>
      <c r="BS2476" s="4"/>
      <c r="BT2476" s="4"/>
      <c r="BU2476" s="4"/>
      <c r="BV2476" s="4"/>
      <c r="BW2476" s="4"/>
      <c r="BX2476" s="4"/>
      <c r="BY2476" s="4"/>
      <c r="BZ2476" s="4"/>
      <c r="CA2476" s="4"/>
      <c r="CB2476" s="4"/>
      <c r="CC2476" s="4"/>
      <c r="CD2476" s="4"/>
      <c r="CE2476" s="4"/>
      <c r="CF2476" s="4"/>
      <c r="CG2476" s="4"/>
      <c r="CH2476" s="4"/>
      <c r="CI2476" s="4"/>
      <c r="CJ2476" s="4"/>
      <c r="CK2476" s="4"/>
      <c r="CL2476" s="4"/>
      <c r="CM2476" s="4"/>
    </row>
    <row r="2477" ht="14.25" customHeight="1">
      <c r="A2477" s="1"/>
      <c r="B2477" s="3"/>
      <c r="C2477" s="4"/>
      <c r="D2477" s="4"/>
      <c r="E2477" s="4"/>
      <c r="F2477" s="4"/>
      <c r="G2477" s="4"/>
      <c r="H2477" s="4"/>
      <c r="I2477" s="4"/>
      <c r="J2477" s="4"/>
      <c r="K2477" s="4"/>
      <c r="L2477" s="4"/>
      <c r="M2477" s="4"/>
      <c r="N2477" s="4"/>
      <c r="O2477" s="4"/>
      <c r="P2477" s="4"/>
      <c r="Q2477" s="4"/>
      <c r="R2477" s="4"/>
      <c r="S2477" s="4"/>
      <c r="T2477" s="4"/>
      <c r="U2477" s="4"/>
      <c r="V2477" s="4"/>
      <c r="W2477" s="4"/>
      <c r="X2477" s="4"/>
      <c r="Y2477" s="4"/>
      <c r="Z2477" s="4"/>
      <c r="AA2477" s="4"/>
      <c r="AB2477" s="4"/>
      <c r="AC2477" s="4"/>
      <c r="AD2477" s="20"/>
      <c r="AE2477" s="4"/>
      <c r="AF2477" s="4"/>
      <c r="AG2477" s="4"/>
      <c r="AH2477" s="4"/>
      <c r="AI2477" s="4"/>
      <c r="AJ2477" s="4"/>
      <c r="AK2477" s="4"/>
      <c r="AL2477" s="4"/>
      <c r="AM2477" s="4"/>
      <c r="AN2477" s="4"/>
      <c r="AO2477" s="4"/>
      <c r="AP2477" s="4"/>
      <c r="AQ2477" s="4"/>
      <c r="AR2477" s="4"/>
      <c r="AS2477" s="4"/>
      <c r="AT2477" s="4"/>
      <c r="AU2477" s="4"/>
      <c r="AV2477" s="4"/>
      <c r="AW2477" s="4"/>
      <c r="AX2477" s="4"/>
      <c r="AY2477" s="4"/>
      <c r="AZ2477" s="4"/>
      <c r="BA2477" s="4"/>
      <c r="BB2477" s="4"/>
      <c r="BC2477" s="4"/>
      <c r="BD2477" s="4"/>
      <c r="BE2477" s="4"/>
      <c r="BF2477" s="4"/>
      <c r="BG2477" s="4"/>
      <c r="BH2477" s="4"/>
      <c r="BI2477" s="4"/>
      <c r="BJ2477" s="4"/>
      <c r="BK2477" s="4"/>
      <c r="BL2477" s="4"/>
      <c r="BM2477" s="4"/>
      <c r="BN2477" s="4"/>
      <c r="BO2477" s="4"/>
      <c r="BP2477" s="4"/>
      <c r="BQ2477" s="4"/>
      <c r="BR2477" s="4"/>
      <c r="BS2477" s="4"/>
      <c r="BT2477" s="4"/>
      <c r="BU2477" s="4"/>
      <c r="BV2477" s="4"/>
      <c r="BW2477" s="4"/>
      <c r="BX2477" s="4"/>
      <c r="BY2477" s="4"/>
      <c r="BZ2477" s="4"/>
      <c r="CA2477" s="4"/>
      <c r="CB2477" s="4"/>
      <c r="CC2477" s="4"/>
      <c r="CD2477" s="4"/>
      <c r="CE2477" s="4"/>
      <c r="CF2477" s="4"/>
      <c r="CG2477" s="4"/>
      <c r="CH2477" s="4"/>
      <c r="CI2477" s="4"/>
      <c r="CJ2477" s="4"/>
      <c r="CK2477" s="4"/>
      <c r="CL2477" s="4"/>
      <c r="CM2477" s="4"/>
    </row>
    <row r="2478" ht="14.25" customHeight="1">
      <c r="A2478" s="1"/>
      <c r="B2478" s="3"/>
      <c r="C2478" s="4"/>
      <c r="D2478" s="4"/>
      <c r="E2478" s="4"/>
      <c r="F2478" s="4"/>
      <c r="G2478" s="4"/>
      <c r="H2478" s="4"/>
      <c r="I2478" s="4"/>
      <c r="J2478" s="4"/>
      <c r="K2478" s="4"/>
      <c r="L2478" s="4"/>
      <c r="M2478" s="4"/>
      <c r="N2478" s="4"/>
      <c r="O2478" s="4"/>
      <c r="P2478" s="4"/>
      <c r="Q2478" s="4"/>
      <c r="R2478" s="4"/>
      <c r="S2478" s="4"/>
      <c r="T2478" s="4"/>
      <c r="U2478" s="4"/>
      <c r="V2478" s="4"/>
      <c r="W2478" s="4"/>
      <c r="X2478" s="4"/>
      <c r="Y2478" s="4"/>
      <c r="Z2478" s="4"/>
      <c r="AA2478" s="4"/>
      <c r="AB2478" s="4"/>
      <c r="AC2478" s="4"/>
      <c r="AD2478" s="20"/>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c r="BI2478" s="4"/>
      <c r="BJ2478" s="4"/>
      <c r="BK2478" s="4"/>
      <c r="BL2478" s="4"/>
      <c r="BM2478" s="4"/>
      <c r="BN2478" s="4"/>
      <c r="BO2478" s="4"/>
      <c r="BP2478" s="4"/>
      <c r="BQ2478" s="4"/>
      <c r="BR2478" s="4"/>
      <c r="BS2478" s="4"/>
      <c r="BT2478" s="4"/>
      <c r="BU2478" s="4"/>
      <c r="BV2478" s="4"/>
      <c r="BW2478" s="4"/>
      <c r="BX2478" s="4"/>
      <c r="BY2478" s="4"/>
      <c r="BZ2478" s="4"/>
      <c r="CA2478" s="4"/>
      <c r="CB2478" s="4"/>
      <c r="CC2478" s="4"/>
      <c r="CD2478" s="4"/>
      <c r="CE2478" s="4"/>
      <c r="CF2478" s="4"/>
      <c r="CG2478" s="4"/>
      <c r="CH2478" s="4"/>
      <c r="CI2478" s="4"/>
      <c r="CJ2478" s="4"/>
      <c r="CK2478" s="4"/>
      <c r="CL2478" s="4"/>
      <c r="CM2478" s="4"/>
    </row>
    <row r="2479" ht="14.25" customHeight="1">
      <c r="A2479" s="1"/>
      <c r="B2479" s="3"/>
      <c r="C2479" s="4"/>
      <c r="D2479" s="4"/>
      <c r="E2479" s="4"/>
      <c r="F2479" s="4"/>
      <c r="G2479" s="4"/>
      <c r="H2479" s="4"/>
      <c r="I2479" s="4"/>
      <c r="J2479" s="4"/>
      <c r="K2479" s="4"/>
      <c r="L2479" s="4"/>
      <c r="M2479" s="4"/>
      <c r="N2479" s="4"/>
      <c r="O2479" s="4"/>
      <c r="P2479" s="4"/>
      <c r="Q2479" s="4"/>
      <c r="R2479" s="4"/>
      <c r="S2479" s="4"/>
      <c r="T2479" s="4"/>
      <c r="U2479" s="4"/>
      <c r="V2479" s="4"/>
      <c r="W2479" s="4"/>
      <c r="X2479" s="4"/>
      <c r="Y2479" s="4"/>
      <c r="Z2479" s="4"/>
      <c r="AA2479" s="4"/>
      <c r="AB2479" s="4"/>
      <c r="AC2479" s="4"/>
      <c r="AD2479" s="20"/>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c r="BI2479" s="4"/>
      <c r="BJ2479" s="4"/>
      <c r="BK2479" s="4"/>
      <c r="BL2479" s="4"/>
      <c r="BM2479" s="4"/>
      <c r="BN2479" s="4"/>
      <c r="BO2479" s="4"/>
      <c r="BP2479" s="4"/>
      <c r="BQ2479" s="4"/>
      <c r="BR2479" s="4"/>
      <c r="BS2479" s="4"/>
      <c r="BT2479" s="4"/>
      <c r="BU2479" s="4"/>
      <c r="BV2479" s="4"/>
      <c r="BW2479" s="4"/>
      <c r="BX2479" s="4"/>
      <c r="BY2479" s="4"/>
      <c r="BZ2479" s="4"/>
      <c r="CA2479" s="4"/>
      <c r="CB2479" s="4"/>
      <c r="CC2479" s="4"/>
      <c r="CD2479" s="4"/>
      <c r="CE2479" s="4"/>
      <c r="CF2479" s="4"/>
      <c r="CG2479" s="4"/>
      <c r="CH2479" s="4"/>
      <c r="CI2479" s="4"/>
      <c r="CJ2479" s="4"/>
      <c r="CK2479" s="4"/>
      <c r="CL2479" s="4"/>
      <c r="CM2479" s="4"/>
    </row>
    <row r="2480" ht="14.25" customHeight="1">
      <c r="A2480" s="1"/>
      <c r="B2480" s="3"/>
      <c r="C2480" s="4"/>
      <c r="D2480" s="4"/>
      <c r="E2480" s="4"/>
      <c r="F2480" s="4"/>
      <c r="G2480" s="4"/>
      <c r="H2480" s="4"/>
      <c r="I2480" s="4"/>
      <c r="J2480" s="4"/>
      <c r="K2480" s="4"/>
      <c r="L2480" s="4"/>
      <c r="M2480" s="4"/>
      <c r="N2480" s="4"/>
      <c r="O2480" s="4"/>
      <c r="P2480" s="4"/>
      <c r="Q2480" s="4"/>
      <c r="R2480" s="4"/>
      <c r="S2480" s="4"/>
      <c r="T2480" s="4"/>
      <c r="U2480" s="4"/>
      <c r="V2480" s="4"/>
      <c r="W2480" s="4"/>
      <c r="X2480" s="4"/>
      <c r="Y2480" s="4"/>
      <c r="Z2480" s="4"/>
      <c r="AA2480" s="4"/>
      <c r="AB2480" s="4"/>
      <c r="AC2480" s="4"/>
      <c r="AD2480" s="20"/>
      <c r="AE2480" s="4"/>
      <c r="AF2480" s="4"/>
      <c r="AG2480" s="4"/>
      <c r="AH2480" s="4"/>
      <c r="AI2480" s="4"/>
      <c r="AJ2480" s="4"/>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c r="BI2480" s="4"/>
      <c r="BJ2480" s="4"/>
      <c r="BK2480" s="4"/>
      <c r="BL2480" s="4"/>
      <c r="BM2480" s="4"/>
      <c r="BN2480" s="4"/>
      <c r="BO2480" s="4"/>
      <c r="BP2480" s="4"/>
      <c r="BQ2480" s="4"/>
      <c r="BR2480" s="4"/>
      <c r="BS2480" s="4"/>
      <c r="BT2480" s="4"/>
      <c r="BU2480" s="4"/>
      <c r="BV2480" s="4"/>
      <c r="BW2480" s="4"/>
      <c r="BX2480" s="4"/>
      <c r="BY2480" s="4"/>
      <c r="BZ2480" s="4"/>
      <c r="CA2480" s="4"/>
      <c r="CB2480" s="4"/>
      <c r="CC2480" s="4"/>
      <c r="CD2480" s="4"/>
      <c r="CE2480" s="4"/>
      <c r="CF2480" s="4"/>
      <c r="CG2480" s="4"/>
      <c r="CH2480" s="4"/>
      <c r="CI2480" s="4"/>
      <c r="CJ2480" s="4"/>
      <c r="CK2480" s="4"/>
      <c r="CL2480" s="4"/>
      <c r="CM2480" s="4"/>
    </row>
    <row r="2481" ht="14.25" customHeight="1">
      <c r="A2481" s="1"/>
      <c r="B2481" s="3"/>
      <c r="C2481" s="4"/>
      <c r="D2481" s="4"/>
      <c r="E2481" s="4"/>
      <c r="F2481" s="4"/>
      <c r="G2481" s="4"/>
      <c r="H2481" s="4"/>
      <c r="I2481" s="4"/>
      <c r="J2481" s="4"/>
      <c r="K2481" s="4"/>
      <c r="L2481" s="4"/>
      <c r="M2481" s="4"/>
      <c r="N2481" s="4"/>
      <c r="O2481" s="4"/>
      <c r="P2481" s="4"/>
      <c r="Q2481" s="4"/>
      <c r="R2481" s="4"/>
      <c r="S2481" s="4"/>
      <c r="T2481" s="4"/>
      <c r="U2481" s="4"/>
      <c r="V2481" s="4"/>
      <c r="W2481" s="4"/>
      <c r="X2481" s="4"/>
      <c r="Y2481" s="4"/>
      <c r="Z2481" s="4"/>
      <c r="AA2481" s="4"/>
      <c r="AB2481" s="4"/>
      <c r="AC2481" s="4"/>
      <c r="AD2481" s="20"/>
      <c r="AE2481" s="4"/>
      <c r="AF2481" s="4"/>
      <c r="AG2481" s="4"/>
      <c r="AH2481" s="4"/>
      <c r="AI2481" s="4"/>
      <c r="AJ2481" s="4"/>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c r="BI2481" s="4"/>
      <c r="BJ2481" s="4"/>
      <c r="BK2481" s="4"/>
      <c r="BL2481" s="4"/>
      <c r="BM2481" s="4"/>
      <c r="BN2481" s="4"/>
      <c r="BO2481" s="4"/>
      <c r="BP2481" s="4"/>
      <c r="BQ2481" s="4"/>
      <c r="BR2481" s="4"/>
      <c r="BS2481" s="4"/>
      <c r="BT2481" s="4"/>
      <c r="BU2481" s="4"/>
      <c r="BV2481" s="4"/>
      <c r="BW2481" s="4"/>
      <c r="BX2481" s="4"/>
      <c r="BY2481" s="4"/>
      <c r="BZ2481" s="4"/>
      <c r="CA2481" s="4"/>
      <c r="CB2481" s="4"/>
      <c r="CC2481" s="4"/>
      <c r="CD2481" s="4"/>
      <c r="CE2481" s="4"/>
      <c r="CF2481" s="4"/>
      <c r="CG2481" s="4"/>
      <c r="CH2481" s="4"/>
      <c r="CI2481" s="4"/>
      <c r="CJ2481" s="4"/>
      <c r="CK2481" s="4"/>
      <c r="CL2481" s="4"/>
      <c r="CM2481" s="4"/>
    </row>
    <row r="2482" ht="14.25" customHeight="1">
      <c r="A2482" s="1"/>
      <c r="B2482" s="3"/>
      <c r="C2482" s="4"/>
      <c r="D2482" s="4"/>
      <c r="E2482" s="4"/>
      <c r="F2482" s="4"/>
      <c r="G2482" s="4"/>
      <c r="H2482" s="4"/>
      <c r="I2482" s="4"/>
      <c r="J2482" s="4"/>
      <c r="K2482" s="4"/>
      <c r="L2482" s="4"/>
      <c r="M2482" s="4"/>
      <c r="N2482" s="4"/>
      <c r="O2482" s="4"/>
      <c r="P2482" s="4"/>
      <c r="Q2482" s="4"/>
      <c r="R2482" s="4"/>
      <c r="S2482" s="4"/>
      <c r="T2482" s="4"/>
      <c r="U2482" s="4"/>
      <c r="V2482" s="4"/>
      <c r="W2482" s="4"/>
      <c r="X2482" s="4"/>
      <c r="Y2482" s="4"/>
      <c r="Z2482" s="4"/>
      <c r="AA2482" s="4"/>
      <c r="AB2482" s="4"/>
      <c r="AC2482" s="4"/>
      <c r="AD2482" s="20"/>
      <c r="AE2482" s="4"/>
      <c r="AF2482" s="4"/>
      <c r="AG2482" s="4"/>
      <c r="AH2482" s="4"/>
      <c r="AI2482" s="4"/>
      <c r="AJ2482" s="4"/>
      <c r="AK2482" s="4"/>
      <c r="AL2482" s="4"/>
      <c r="AM2482" s="4"/>
      <c r="AN2482" s="4"/>
      <c r="AO2482" s="4"/>
      <c r="AP2482" s="4"/>
      <c r="AQ2482" s="4"/>
      <c r="AR2482" s="4"/>
      <c r="AS2482" s="4"/>
      <c r="AT2482" s="4"/>
      <c r="AU2482" s="4"/>
      <c r="AV2482" s="4"/>
      <c r="AW2482" s="4"/>
      <c r="AX2482" s="4"/>
      <c r="AY2482" s="4"/>
      <c r="AZ2482" s="4"/>
      <c r="BA2482" s="4"/>
      <c r="BB2482" s="4"/>
      <c r="BC2482" s="4"/>
      <c r="BD2482" s="4"/>
      <c r="BE2482" s="4"/>
      <c r="BF2482" s="4"/>
      <c r="BG2482" s="4"/>
      <c r="BH2482" s="4"/>
      <c r="BI2482" s="4"/>
      <c r="BJ2482" s="4"/>
      <c r="BK2482" s="4"/>
      <c r="BL2482" s="4"/>
      <c r="BM2482" s="4"/>
      <c r="BN2482" s="4"/>
      <c r="BO2482" s="4"/>
      <c r="BP2482" s="4"/>
      <c r="BQ2482" s="4"/>
      <c r="BR2482" s="4"/>
      <c r="BS2482" s="4"/>
      <c r="BT2482" s="4"/>
      <c r="BU2482" s="4"/>
      <c r="BV2482" s="4"/>
      <c r="BW2482" s="4"/>
      <c r="BX2482" s="4"/>
      <c r="BY2482" s="4"/>
      <c r="BZ2482" s="4"/>
      <c r="CA2482" s="4"/>
      <c r="CB2482" s="4"/>
      <c r="CC2482" s="4"/>
      <c r="CD2482" s="4"/>
      <c r="CE2482" s="4"/>
      <c r="CF2482" s="4"/>
      <c r="CG2482" s="4"/>
      <c r="CH2482" s="4"/>
      <c r="CI2482" s="4"/>
      <c r="CJ2482" s="4"/>
      <c r="CK2482" s="4"/>
      <c r="CL2482" s="4"/>
      <c r="CM2482" s="4"/>
    </row>
    <row r="2483" ht="14.25" customHeight="1">
      <c r="A2483" s="1"/>
      <c r="B2483" s="3"/>
      <c r="C2483" s="4"/>
      <c r="D2483" s="4"/>
      <c r="E2483" s="4"/>
      <c r="F2483" s="4"/>
      <c r="G2483" s="4"/>
      <c r="H2483" s="4"/>
      <c r="I2483" s="4"/>
      <c r="J2483" s="4"/>
      <c r="K2483" s="4"/>
      <c r="L2483" s="4"/>
      <c r="M2483" s="4"/>
      <c r="N2483" s="4"/>
      <c r="O2483" s="4"/>
      <c r="P2483" s="4"/>
      <c r="Q2483" s="4"/>
      <c r="R2483" s="4"/>
      <c r="S2483" s="4"/>
      <c r="T2483" s="4"/>
      <c r="U2483" s="4"/>
      <c r="V2483" s="4"/>
      <c r="W2483" s="4"/>
      <c r="X2483" s="4"/>
      <c r="Y2483" s="4"/>
      <c r="Z2483" s="4"/>
      <c r="AA2483" s="4"/>
      <c r="AB2483" s="4"/>
      <c r="AC2483" s="4"/>
      <c r="AD2483" s="20"/>
      <c r="AE2483" s="4"/>
      <c r="AF2483" s="4"/>
      <c r="AG2483" s="4"/>
      <c r="AH2483" s="4"/>
      <c r="AI2483" s="4"/>
      <c r="AJ2483" s="4"/>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c r="BI2483" s="4"/>
      <c r="BJ2483" s="4"/>
      <c r="BK2483" s="4"/>
      <c r="BL2483" s="4"/>
      <c r="BM2483" s="4"/>
      <c r="BN2483" s="4"/>
      <c r="BO2483" s="4"/>
      <c r="BP2483" s="4"/>
      <c r="BQ2483" s="4"/>
      <c r="BR2483" s="4"/>
      <c r="BS2483" s="4"/>
      <c r="BT2483" s="4"/>
      <c r="BU2483" s="4"/>
      <c r="BV2483" s="4"/>
      <c r="BW2483" s="4"/>
      <c r="BX2483" s="4"/>
      <c r="BY2483" s="4"/>
      <c r="BZ2483" s="4"/>
      <c r="CA2483" s="4"/>
      <c r="CB2483" s="4"/>
      <c r="CC2483" s="4"/>
      <c r="CD2483" s="4"/>
      <c r="CE2483" s="4"/>
      <c r="CF2483" s="4"/>
      <c r="CG2483" s="4"/>
      <c r="CH2483" s="4"/>
      <c r="CI2483" s="4"/>
      <c r="CJ2483" s="4"/>
      <c r="CK2483" s="4"/>
      <c r="CL2483" s="4"/>
      <c r="CM2483" s="4"/>
    </row>
    <row r="2484" ht="14.25" customHeight="1">
      <c r="A2484" s="1"/>
      <c r="B2484" s="3"/>
      <c r="C2484" s="4"/>
      <c r="D2484" s="4"/>
      <c r="E2484" s="4"/>
      <c r="F2484" s="4"/>
      <c r="G2484" s="4"/>
      <c r="H2484" s="4"/>
      <c r="I2484" s="4"/>
      <c r="J2484" s="4"/>
      <c r="K2484" s="4"/>
      <c r="L2484" s="4"/>
      <c r="M2484" s="4"/>
      <c r="N2484" s="4"/>
      <c r="O2484" s="4"/>
      <c r="P2484" s="4"/>
      <c r="Q2484" s="4"/>
      <c r="R2484" s="4"/>
      <c r="S2484" s="4"/>
      <c r="T2484" s="4"/>
      <c r="U2484" s="4"/>
      <c r="V2484" s="4"/>
      <c r="W2484" s="4"/>
      <c r="X2484" s="4"/>
      <c r="Y2484" s="4"/>
      <c r="Z2484" s="4"/>
      <c r="AA2484" s="4"/>
      <c r="AB2484" s="4"/>
      <c r="AC2484" s="4"/>
      <c r="AD2484" s="20"/>
      <c r="AE2484" s="4"/>
      <c r="AF2484" s="4"/>
      <c r="AG2484" s="4"/>
      <c r="AH2484" s="4"/>
      <c r="AI2484" s="4"/>
      <c r="AJ2484" s="4"/>
      <c r="AK2484" s="4"/>
      <c r="AL2484" s="4"/>
      <c r="AM2484" s="4"/>
      <c r="AN2484" s="4"/>
      <c r="AO2484" s="4"/>
      <c r="AP2484" s="4"/>
      <c r="AQ2484" s="4"/>
      <c r="AR2484" s="4"/>
      <c r="AS2484" s="4"/>
      <c r="AT2484" s="4"/>
      <c r="AU2484" s="4"/>
      <c r="AV2484" s="4"/>
      <c r="AW2484" s="4"/>
      <c r="AX2484" s="4"/>
      <c r="AY2484" s="4"/>
      <c r="AZ2484" s="4"/>
      <c r="BA2484" s="4"/>
      <c r="BB2484" s="4"/>
      <c r="BC2484" s="4"/>
      <c r="BD2484" s="4"/>
      <c r="BE2484" s="4"/>
      <c r="BF2484" s="4"/>
      <c r="BG2484" s="4"/>
      <c r="BH2484" s="4"/>
      <c r="BI2484" s="4"/>
      <c r="BJ2484" s="4"/>
      <c r="BK2484" s="4"/>
      <c r="BL2484" s="4"/>
      <c r="BM2484" s="4"/>
      <c r="BN2484" s="4"/>
      <c r="BO2484" s="4"/>
      <c r="BP2484" s="4"/>
      <c r="BQ2484" s="4"/>
      <c r="BR2484" s="4"/>
      <c r="BS2484" s="4"/>
      <c r="BT2484" s="4"/>
      <c r="BU2484" s="4"/>
      <c r="BV2484" s="4"/>
      <c r="BW2484" s="4"/>
      <c r="BX2484" s="4"/>
      <c r="BY2484" s="4"/>
      <c r="BZ2484" s="4"/>
      <c r="CA2484" s="4"/>
      <c r="CB2484" s="4"/>
      <c r="CC2484" s="4"/>
      <c r="CD2484" s="4"/>
      <c r="CE2484" s="4"/>
      <c r="CF2484" s="4"/>
      <c r="CG2484" s="4"/>
      <c r="CH2484" s="4"/>
      <c r="CI2484" s="4"/>
      <c r="CJ2484" s="4"/>
      <c r="CK2484" s="4"/>
      <c r="CL2484" s="4"/>
      <c r="CM2484" s="4"/>
    </row>
    <row r="2485" ht="14.25" customHeight="1">
      <c r="A2485" s="1"/>
      <c r="B2485" s="3"/>
      <c r="C2485" s="4"/>
      <c r="D2485" s="4"/>
      <c r="E2485" s="4"/>
      <c r="F2485" s="4"/>
      <c r="G2485" s="4"/>
      <c r="H2485" s="4"/>
      <c r="I2485" s="4"/>
      <c r="J2485" s="4"/>
      <c r="K2485" s="4"/>
      <c r="L2485" s="4"/>
      <c r="M2485" s="4"/>
      <c r="N2485" s="4"/>
      <c r="O2485" s="4"/>
      <c r="P2485" s="4"/>
      <c r="Q2485" s="4"/>
      <c r="R2485" s="4"/>
      <c r="S2485" s="4"/>
      <c r="T2485" s="4"/>
      <c r="U2485" s="4"/>
      <c r="V2485" s="4"/>
      <c r="W2485" s="4"/>
      <c r="X2485" s="4"/>
      <c r="Y2485" s="4"/>
      <c r="Z2485" s="4"/>
      <c r="AA2485" s="4"/>
      <c r="AB2485" s="4"/>
      <c r="AC2485" s="4"/>
      <c r="AD2485" s="20"/>
      <c r="AE2485" s="4"/>
      <c r="AF2485" s="4"/>
      <c r="AG2485" s="4"/>
      <c r="AH2485" s="4"/>
      <c r="AI2485" s="4"/>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c r="BM2485" s="4"/>
      <c r="BN2485" s="4"/>
      <c r="BO2485" s="4"/>
      <c r="BP2485" s="4"/>
      <c r="BQ2485" s="4"/>
      <c r="BR2485" s="4"/>
      <c r="BS2485" s="4"/>
      <c r="BT2485" s="4"/>
      <c r="BU2485" s="4"/>
      <c r="BV2485" s="4"/>
      <c r="BW2485" s="4"/>
      <c r="BX2485" s="4"/>
      <c r="BY2485" s="4"/>
      <c r="BZ2485" s="4"/>
      <c r="CA2485" s="4"/>
      <c r="CB2485" s="4"/>
      <c r="CC2485" s="4"/>
      <c r="CD2485" s="4"/>
      <c r="CE2485" s="4"/>
      <c r="CF2485" s="4"/>
      <c r="CG2485" s="4"/>
      <c r="CH2485" s="4"/>
      <c r="CI2485" s="4"/>
      <c r="CJ2485" s="4"/>
      <c r="CK2485" s="4"/>
      <c r="CL2485" s="4"/>
      <c r="CM2485" s="4"/>
    </row>
    <row r="2486" ht="14.25" customHeight="1">
      <c r="A2486" s="1"/>
      <c r="B2486" s="3"/>
      <c r="C2486" s="4"/>
      <c r="D2486" s="4"/>
      <c r="E2486" s="4"/>
      <c r="F2486" s="4"/>
      <c r="G2486" s="4"/>
      <c r="H2486" s="4"/>
      <c r="I2486" s="4"/>
      <c r="J2486" s="4"/>
      <c r="K2486" s="4"/>
      <c r="L2486" s="4"/>
      <c r="M2486" s="4"/>
      <c r="N2486" s="4"/>
      <c r="O2486" s="4"/>
      <c r="P2486" s="4"/>
      <c r="Q2486" s="4"/>
      <c r="R2486" s="4"/>
      <c r="S2486" s="4"/>
      <c r="T2486" s="4"/>
      <c r="U2486" s="4"/>
      <c r="V2486" s="4"/>
      <c r="W2486" s="4"/>
      <c r="X2486" s="4"/>
      <c r="Y2486" s="4"/>
      <c r="Z2486" s="4"/>
      <c r="AA2486" s="4"/>
      <c r="AB2486" s="4"/>
      <c r="AC2486" s="4"/>
      <c r="AD2486" s="20"/>
      <c r="AE2486" s="4"/>
      <c r="AF2486" s="4"/>
      <c r="AG2486" s="4"/>
      <c r="AH2486" s="4"/>
      <c r="AI2486" s="4"/>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c r="BI2486" s="4"/>
      <c r="BJ2486" s="4"/>
      <c r="BK2486" s="4"/>
      <c r="BL2486" s="4"/>
      <c r="BM2486" s="4"/>
      <c r="BN2486" s="4"/>
      <c r="BO2486" s="4"/>
      <c r="BP2486" s="4"/>
      <c r="BQ2486" s="4"/>
      <c r="BR2486" s="4"/>
      <c r="BS2486" s="4"/>
      <c r="BT2486" s="4"/>
      <c r="BU2486" s="4"/>
      <c r="BV2486" s="4"/>
      <c r="BW2486" s="4"/>
      <c r="BX2486" s="4"/>
      <c r="BY2486" s="4"/>
      <c r="BZ2486" s="4"/>
      <c r="CA2486" s="4"/>
      <c r="CB2486" s="4"/>
      <c r="CC2486" s="4"/>
      <c r="CD2486" s="4"/>
      <c r="CE2486" s="4"/>
      <c r="CF2486" s="4"/>
      <c r="CG2486" s="4"/>
      <c r="CH2486" s="4"/>
      <c r="CI2486" s="4"/>
      <c r="CJ2486" s="4"/>
      <c r="CK2486" s="4"/>
      <c r="CL2486" s="4"/>
      <c r="CM2486" s="4"/>
    </row>
    <row r="2487" ht="14.25" customHeight="1">
      <c r="A2487" s="1"/>
      <c r="B2487" s="3"/>
      <c r="C2487" s="4"/>
      <c r="D2487" s="4"/>
      <c r="E2487" s="4"/>
      <c r="F2487" s="4"/>
      <c r="G2487" s="4"/>
      <c r="H2487" s="4"/>
      <c r="I2487" s="4"/>
      <c r="J2487" s="4"/>
      <c r="K2487" s="4"/>
      <c r="L2487" s="4"/>
      <c r="M2487" s="4"/>
      <c r="N2487" s="4"/>
      <c r="O2487" s="4"/>
      <c r="P2487" s="4"/>
      <c r="Q2487" s="4"/>
      <c r="R2487" s="4"/>
      <c r="S2487" s="4"/>
      <c r="T2487" s="4"/>
      <c r="U2487" s="4"/>
      <c r="V2487" s="4"/>
      <c r="W2487" s="4"/>
      <c r="X2487" s="4"/>
      <c r="Y2487" s="4"/>
      <c r="Z2487" s="4"/>
      <c r="AA2487" s="4"/>
      <c r="AB2487" s="4"/>
      <c r="AC2487" s="4"/>
      <c r="AD2487" s="20"/>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c r="BI2487" s="4"/>
      <c r="BJ2487" s="4"/>
      <c r="BK2487" s="4"/>
      <c r="BL2487" s="4"/>
      <c r="BM2487" s="4"/>
      <c r="BN2487" s="4"/>
      <c r="BO2487" s="4"/>
      <c r="BP2487" s="4"/>
      <c r="BQ2487" s="4"/>
      <c r="BR2487" s="4"/>
      <c r="BS2487" s="4"/>
      <c r="BT2487" s="4"/>
      <c r="BU2487" s="4"/>
      <c r="BV2487" s="4"/>
      <c r="BW2487" s="4"/>
      <c r="BX2487" s="4"/>
      <c r="BY2487" s="4"/>
      <c r="BZ2487" s="4"/>
      <c r="CA2487" s="4"/>
      <c r="CB2487" s="4"/>
      <c r="CC2487" s="4"/>
      <c r="CD2487" s="4"/>
      <c r="CE2487" s="4"/>
      <c r="CF2487" s="4"/>
      <c r="CG2487" s="4"/>
      <c r="CH2487" s="4"/>
      <c r="CI2487" s="4"/>
      <c r="CJ2487" s="4"/>
      <c r="CK2487" s="4"/>
      <c r="CL2487" s="4"/>
      <c r="CM2487" s="4"/>
    </row>
    <row r="2488" ht="14.25" customHeight="1">
      <c r="A2488" s="1"/>
      <c r="B2488" s="3"/>
      <c r="C2488" s="4"/>
      <c r="D2488" s="4"/>
      <c r="E2488" s="4"/>
      <c r="F2488" s="4"/>
      <c r="G2488" s="4"/>
      <c r="H2488" s="4"/>
      <c r="I2488" s="4"/>
      <c r="J2488" s="4"/>
      <c r="K2488" s="4"/>
      <c r="L2488" s="4"/>
      <c r="M2488" s="4"/>
      <c r="N2488" s="4"/>
      <c r="O2488" s="4"/>
      <c r="P2488" s="4"/>
      <c r="Q2488" s="4"/>
      <c r="R2488" s="4"/>
      <c r="S2488" s="4"/>
      <c r="T2488" s="4"/>
      <c r="U2488" s="4"/>
      <c r="V2488" s="4"/>
      <c r="W2488" s="4"/>
      <c r="X2488" s="4"/>
      <c r="Y2488" s="4"/>
      <c r="Z2488" s="4"/>
      <c r="AA2488" s="4"/>
      <c r="AB2488" s="4"/>
      <c r="AC2488" s="4"/>
      <c r="AD2488" s="20"/>
      <c r="AE2488" s="4"/>
      <c r="AF2488" s="4"/>
      <c r="AG2488" s="4"/>
      <c r="AH2488" s="4"/>
      <c r="AI2488" s="4"/>
      <c r="AJ2488" s="4"/>
      <c r="AK2488" s="4"/>
      <c r="AL2488" s="4"/>
      <c r="AM2488" s="4"/>
      <c r="AN2488" s="4"/>
      <c r="AO2488" s="4"/>
      <c r="AP2488" s="4"/>
      <c r="AQ2488" s="4"/>
      <c r="AR2488" s="4"/>
      <c r="AS2488" s="4"/>
      <c r="AT2488" s="4"/>
      <c r="AU2488" s="4"/>
      <c r="AV2488" s="4"/>
      <c r="AW2488" s="4"/>
      <c r="AX2488" s="4"/>
      <c r="AY2488" s="4"/>
      <c r="AZ2488" s="4"/>
      <c r="BA2488" s="4"/>
      <c r="BB2488" s="4"/>
      <c r="BC2488" s="4"/>
      <c r="BD2488" s="4"/>
      <c r="BE2488" s="4"/>
      <c r="BF2488" s="4"/>
      <c r="BG2488" s="4"/>
      <c r="BH2488" s="4"/>
      <c r="BI2488" s="4"/>
      <c r="BJ2488" s="4"/>
      <c r="BK2488" s="4"/>
      <c r="BL2488" s="4"/>
      <c r="BM2488" s="4"/>
      <c r="BN2488" s="4"/>
      <c r="BO2488" s="4"/>
      <c r="BP2488" s="4"/>
      <c r="BQ2488" s="4"/>
      <c r="BR2488" s="4"/>
      <c r="BS2488" s="4"/>
      <c r="BT2488" s="4"/>
      <c r="BU2488" s="4"/>
      <c r="BV2488" s="4"/>
      <c r="BW2488" s="4"/>
      <c r="BX2488" s="4"/>
      <c r="BY2488" s="4"/>
      <c r="BZ2488" s="4"/>
      <c r="CA2488" s="4"/>
      <c r="CB2488" s="4"/>
      <c r="CC2488" s="4"/>
      <c r="CD2488" s="4"/>
      <c r="CE2488" s="4"/>
      <c r="CF2488" s="4"/>
      <c r="CG2488" s="4"/>
      <c r="CH2488" s="4"/>
      <c r="CI2488" s="4"/>
      <c r="CJ2488" s="4"/>
      <c r="CK2488" s="4"/>
      <c r="CL2488" s="4"/>
      <c r="CM2488" s="4"/>
    </row>
    <row r="2489" ht="14.25" customHeight="1">
      <c r="A2489" s="1"/>
      <c r="B2489" s="3"/>
      <c r="C2489" s="4"/>
      <c r="D2489" s="4"/>
      <c r="E2489" s="4"/>
      <c r="F2489" s="4"/>
      <c r="G2489" s="4"/>
      <c r="H2489" s="4"/>
      <c r="I2489" s="4"/>
      <c r="J2489" s="4"/>
      <c r="K2489" s="4"/>
      <c r="L2489" s="4"/>
      <c r="M2489" s="4"/>
      <c r="N2489" s="4"/>
      <c r="O2489" s="4"/>
      <c r="P2489" s="4"/>
      <c r="Q2489" s="4"/>
      <c r="R2489" s="4"/>
      <c r="S2489" s="4"/>
      <c r="T2489" s="4"/>
      <c r="U2489" s="4"/>
      <c r="V2489" s="4"/>
      <c r="W2489" s="4"/>
      <c r="X2489" s="4"/>
      <c r="Y2489" s="4"/>
      <c r="Z2489" s="4"/>
      <c r="AA2489" s="4"/>
      <c r="AB2489" s="4"/>
      <c r="AC2489" s="4"/>
      <c r="AD2489" s="20"/>
      <c r="AE2489" s="4"/>
      <c r="AF2489" s="4"/>
      <c r="AG2489" s="4"/>
      <c r="AH2489" s="4"/>
      <c r="AI2489" s="4"/>
      <c r="AJ2489" s="4"/>
      <c r="AK2489" s="4"/>
      <c r="AL2489" s="4"/>
      <c r="AM2489" s="4"/>
      <c r="AN2489" s="4"/>
      <c r="AO2489" s="4"/>
      <c r="AP2489" s="4"/>
      <c r="AQ2489" s="4"/>
      <c r="AR2489" s="4"/>
      <c r="AS2489" s="4"/>
      <c r="AT2489" s="4"/>
      <c r="AU2489" s="4"/>
      <c r="AV2489" s="4"/>
      <c r="AW2489" s="4"/>
      <c r="AX2489" s="4"/>
      <c r="AY2489" s="4"/>
      <c r="AZ2489" s="4"/>
      <c r="BA2489" s="4"/>
      <c r="BB2489" s="4"/>
      <c r="BC2489" s="4"/>
      <c r="BD2489" s="4"/>
      <c r="BE2489" s="4"/>
      <c r="BF2489" s="4"/>
      <c r="BG2489" s="4"/>
      <c r="BH2489" s="4"/>
      <c r="BI2489" s="4"/>
      <c r="BJ2489" s="4"/>
      <c r="BK2489" s="4"/>
      <c r="BL2489" s="4"/>
      <c r="BM2489" s="4"/>
      <c r="BN2489" s="4"/>
      <c r="BO2489" s="4"/>
      <c r="BP2489" s="4"/>
      <c r="BQ2489" s="4"/>
      <c r="BR2489" s="4"/>
      <c r="BS2489" s="4"/>
      <c r="BT2489" s="4"/>
      <c r="BU2489" s="4"/>
      <c r="BV2489" s="4"/>
      <c r="BW2489" s="4"/>
      <c r="BX2489" s="4"/>
      <c r="BY2489" s="4"/>
      <c r="BZ2489" s="4"/>
      <c r="CA2489" s="4"/>
      <c r="CB2489" s="4"/>
      <c r="CC2489" s="4"/>
      <c r="CD2489" s="4"/>
      <c r="CE2489" s="4"/>
      <c r="CF2489" s="4"/>
      <c r="CG2489" s="4"/>
      <c r="CH2489" s="4"/>
      <c r="CI2489" s="4"/>
      <c r="CJ2489" s="4"/>
      <c r="CK2489" s="4"/>
      <c r="CL2489" s="4"/>
      <c r="CM2489" s="4"/>
    </row>
    <row r="2490" ht="14.25" customHeight="1">
      <c r="A2490" s="1"/>
      <c r="B2490" s="3"/>
      <c r="C2490" s="4"/>
      <c r="D2490" s="4"/>
      <c r="E2490" s="4"/>
      <c r="F2490" s="4"/>
      <c r="G2490" s="4"/>
      <c r="H2490" s="4"/>
      <c r="I2490" s="4"/>
      <c r="J2490" s="4"/>
      <c r="K2490" s="4"/>
      <c r="L2490" s="4"/>
      <c r="M2490" s="4"/>
      <c r="N2490" s="4"/>
      <c r="O2490" s="4"/>
      <c r="P2490" s="4"/>
      <c r="Q2490" s="4"/>
      <c r="R2490" s="4"/>
      <c r="S2490" s="4"/>
      <c r="T2490" s="4"/>
      <c r="U2490" s="4"/>
      <c r="V2490" s="4"/>
      <c r="W2490" s="4"/>
      <c r="X2490" s="4"/>
      <c r="Y2490" s="4"/>
      <c r="Z2490" s="4"/>
      <c r="AA2490" s="4"/>
      <c r="AB2490" s="4"/>
      <c r="AC2490" s="4"/>
      <c r="AD2490" s="20"/>
      <c r="AE2490" s="4"/>
      <c r="AF2490" s="4"/>
      <c r="AG2490" s="4"/>
      <c r="AH2490" s="4"/>
      <c r="AI2490" s="4"/>
      <c r="AJ2490" s="4"/>
      <c r="AK2490" s="4"/>
      <c r="AL2490" s="4"/>
      <c r="AM2490" s="4"/>
      <c r="AN2490" s="4"/>
      <c r="AO2490" s="4"/>
      <c r="AP2490" s="4"/>
      <c r="AQ2490" s="4"/>
      <c r="AR2490" s="4"/>
      <c r="AS2490" s="4"/>
      <c r="AT2490" s="4"/>
      <c r="AU2490" s="4"/>
      <c r="AV2490" s="4"/>
      <c r="AW2490" s="4"/>
      <c r="AX2490" s="4"/>
      <c r="AY2490" s="4"/>
      <c r="AZ2490" s="4"/>
      <c r="BA2490" s="4"/>
      <c r="BB2490" s="4"/>
      <c r="BC2490" s="4"/>
      <c r="BD2490" s="4"/>
      <c r="BE2490" s="4"/>
      <c r="BF2490" s="4"/>
      <c r="BG2490" s="4"/>
      <c r="BH2490" s="4"/>
      <c r="BI2490" s="4"/>
      <c r="BJ2490" s="4"/>
      <c r="BK2490" s="4"/>
      <c r="BL2490" s="4"/>
      <c r="BM2490" s="4"/>
      <c r="BN2490" s="4"/>
      <c r="BO2490" s="4"/>
      <c r="BP2490" s="4"/>
      <c r="BQ2490" s="4"/>
      <c r="BR2490" s="4"/>
      <c r="BS2490" s="4"/>
      <c r="BT2490" s="4"/>
      <c r="BU2490" s="4"/>
      <c r="BV2490" s="4"/>
      <c r="BW2490" s="4"/>
      <c r="BX2490" s="4"/>
      <c r="BY2490" s="4"/>
      <c r="BZ2490" s="4"/>
      <c r="CA2490" s="4"/>
      <c r="CB2490" s="4"/>
      <c r="CC2490" s="4"/>
      <c r="CD2490" s="4"/>
      <c r="CE2490" s="4"/>
      <c r="CF2490" s="4"/>
      <c r="CG2490" s="4"/>
      <c r="CH2490" s="4"/>
      <c r="CI2490" s="4"/>
      <c r="CJ2490" s="4"/>
      <c r="CK2490" s="4"/>
      <c r="CL2490" s="4"/>
      <c r="CM2490" s="4"/>
    </row>
    <row r="2491" ht="14.25" customHeight="1">
      <c r="A2491" s="1"/>
      <c r="B2491" s="3"/>
      <c r="C2491" s="4"/>
      <c r="D2491" s="4"/>
      <c r="E2491" s="4"/>
      <c r="F2491" s="4"/>
      <c r="G2491" s="4"/>
      <c r="H2491" s="4"/>
      <c r="I2491" s="4"/>
      <c r="J2491" s="4"/>
      <c r="K2491" s="4"/>
      <c r="L2491" s="4"/>
      <c r="M2491" s="4"/>
      <c r="N2491" s="4"/>
      <c r="O2491" s="4"/>
      <c r="P2491" s="4"/>
      <c r="Q2491" s="4"/>
      <c r="R2491" s="4"/>
      <c r="S2491" s="4"/>
      <c r="T2491" s="4"/>
      <c r="U2491" s="4"/>
      <c r="V2491" s="4"/>
      <c r="W2491" s="4"/>
      <c r="X2491" s="4"/>
      <c r="Y2491" s="4"/>
      <c r="Z2491" s="4"/>
      <c r="AA2491" s="4"/>
      <c r="AB2491" s="4"/>
      <c r="AC2491" s="4"/>
      <c r="AD2491" s="20"/>
      <c r="AE2491" s="4"/>
      <c r="AF2491" s="4"/>
      <c r="AG2491" s="4"/>
      <c r="AH2491" s="4"/>
      <c r="AI2491" s="4"/>
      <c r="AJ2491" s="4"/>
      <c r="AK2491" s="4"/>
      <c r="AL2491" s="4"/>
      <c r="AM2491" s="4"/>
      <c r="AN2491" s="4"/>
      <c r="AO2491" s="4"/>
      <c r="AP2491" s="4"/>
      <c r="AQ2491" s="4"/>
      <c r="AR2491" s="4"/>
      <c r="AS2491" s="4"/>
      <c r="AT2491" s="4"/>
      <c r="AU2491" s="4"/>
      <c r="AV2491" s="4"/>
      <c r="AW2491" s="4"/>
      <c r="AX2491" s="4"/>
      <c r="AY2491" s="4"/>
      <c r="AZ2491" s="4"/>
      <c r="BA2491" s="4"/>
      <c r="BB2491" s="4"/>
      <c r="BC2491" s="4"/>
      <c r="BD2491" s="4"/>
      <c r="BE2491" s="4"/>
      <c r="BF2491" s="4"/>
      <c r="BG2491" s="4"/>
      <c r="BH2491" s="4"/>
      <c r="BI2491" s="4"/>
      <c r="BJ2491" s="4"/>
      <c r="BK2491" s="4"/>
      <c r="BL2491" s="4"/>
      <c r="BM2491" s="4"/>
      <c r="BN2491" s="4"/>
      <c r="BO2491" s="4"/>
      <c r="BP2491" s="4"/>
      <c r="BQ2491" s="4"/>
      <c r="BR2491" s="4"/>
      <c r="BS2491" s="4"/>
      <c r="BT2491" s="4"/>
      <c r="BU2491" s="4"/>
      <c r="BV2491" s="4"/>
      <c r="BW2491" s="4"/>
      <c r="BX2491" s="4"/>
      <c r="BY2491" s="4"/>
      <c r="BZ2491" s="4"/>
      <c r="CA2491" s="4"/>
      <c r="CB2491" s="4"/>
      <c r="CC2491" s="4"/>
      <c r="CD2491" s="4"/>
      <c r="CE2491" s="4"/>
      <c r="CF2491" s="4"/>
      <c r="CG2491" s="4"/>
      <c r="CH2491" s="4"/>
      <c r="CI2491" s="4"/>
      <c r="CJ2491" s="4"/>
      <c r="CK2491" s="4"/>
      <c r="CL2491" s="4"/>
      <c r="CM2491" s="4"/>
    </row>
    <row r="2492" ht="14.25" customHeight="1">
      <c r="A2492" s="1"/>
      <c r="B2492" s="3"/>
      <c r="C2492" s="4"/>
      <c r="D2492" s="4"/>
      <c r="E2492" s="4"/>
      <c r="F2492" s="4"/>
      <c r="G2492" s="4"/>
      <c r="H2492" s="4"/>
      <c r="I2492" s="4"/>
      <c r="J2492" s="4"/>
      <c r="K2492" s="4"/>
      <c r="L2492" s="4"/>
      <c r="M2492" s="4"/>
      <c r="N2492" s="4"/>
      <c r="O2492" s="4"/>
      <c r="P2492" s="4"/>
      <c r="Q2492" s="4"/>
      <c r="R2492" s="4"/>
      <c r="S2492" s="4"/>
      <c r="T2492" s="4"/>
      <c r="U2492" s="4"/>
      <c r="V2492" s="4"/>
      <c r="W2492" s="4"/>
      <c r="X2492" s="4"/>
      <c r="Y2492" s="4"/>
      <c r="Z2492" s="4"/>
      <c r="AA2492" s="4"/>
      <c r="AB2492" s="4"/>
      <c r="AC2492" s="4"/>
      <c r="AD2492" s="20"/>
      <c r="AE2492" s="4"/>
      <c r="AF2492" s="4"/>
      <c r="AG2492" s="4"/>
      <c r="AH2492" s="4"/>
      <c r="AI2492" s="4"/>
      <c r="AJ2492" s="4"/>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c r="BI2492" s="4"/>
      <c r="BJ2492" s="4"/>
      <c r="BK2492" s="4"/>
      <c r="BL2492" s="4"/>
      <c r="BM2492" s="4"/>
      <c r="BN2492" s="4"/>
      <c r="BO2492" s="4"/>
      <c r="BP2492" s="4"/>
      <c r="BQ2492" s="4"/>
      <c r="BR2492" s="4"/>
      <c r="BS2492" s="4"/>
      <c r="BT2492" s="4"/>
      <c r="BU2492" s="4"/>
      <c r="BV2492" s="4"/>
      <c r="BW2492" s="4"/>
      <c r="BX2492" s="4"/>
      <c r="BY2492" s="4"/>
      <c r="BZ2492" s="4"/>
      <c r="CA2492" s="4"/>
      <c r="CB2492" s="4"/>
      <c r="CC2492" s="4"/>
      <c r="CD2492" s="4"/>
      <c r="CE2492" s="4"/>
      <c r="CF2492" s="4"/>
      <c r="CG2492" s="4"/>
      <c r="CH2492" s="4"/>
      <c r="CI2492" s="4"/>
      <c r="CJ2492" s="4"/>
      <c r="CK2492" s="4"/>
      <c r="CL2492" s="4"/>
      <c r="CM2492" s="4"/>
    </row>
    <row r="2493" ht="14.25" customHeight="1">
      <c r="A2493" s="1"/>
      <c r="B2493" s="3"/>
      <c r="C2493" s="4"/>
      <c r="D2493" s="4"/>
      <c r="E2493" s="4"/>
      <c r="F2493" s="4"/>
      <c r="G2493" s="4"/>
      <c r="H2493" s="4"/>
      <c r="I2493" s="4"/>
      <c r="J2493" s="4"/>
      <c r="K2493" s="4"/>
      <c r="L2493" s="4"/>
      <c r="M2493" s="4"/>
      <c r="N2493" s="4"/>
      <c r="O2493" s="4"/>
      <c r="P2493" s="4"/>
      <c r="Q2493" s="4"/>
      <c r="R2493" s="4"/>
      <c r="S2493" s="4"/>
      <c r="T2493" s="4"/>
      <c r="U2493" s="4"/>
      <c r="V2493" s="4"/>
      <c r="W2493" s="4"/>
      <c r="X2493" s="4"/>
      <c r="Y2493" s="4"/>
      <c r="Z2493" s="4"/>
      <c r="AA2493" s="4"/>
      <c r="AB2493" s="4"/>
      <c r="AC2493" s="4"/>
      <c r="AD2493" s="20"/>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4"/>
      <c r="BK2493" s="4"/>
      <c r="BL2493" s="4"/>
      <c r="BM2493" s="4"/>
      <c r="BN2493" s="4"/>
      <c r="BO2493" s="4"/>
      <c r="BP2493" s="4"/>
      <c r="BQ2493" s="4"/>
      <c r="BR2493" s="4"/>
      <c r="BS2493" s="4"/>
      <c r="BT2493" s="4"/>
      <c r="BU2493" s="4"/>
      <c r="BV2493" s="4"/>
      <c r="BW2493" s="4"/>
      <c r="BX2493" s="4"/>
      <c r="BY2493" s="4"/>
      <c r="BZ2493" s="4"/>
      <c r="CA2493" s="4"/>
      <c r="CB2493" s="4"/>
      <c r="CC2493" s="4"/>
      <c r="CD2493" s="4"/>
      <c r="CE2493" s="4"/>
      <c r="CF2493" s="4"/>
      <c r="CG2493" s="4"/>
      <c r="CH2493" s="4"/>
      <c r="CI2493" s="4"/>
      <c r="CJ2493" s="4"/>
      <c r="CK2493" s="4"/>
      <c r="CL2493" s="4"/>
      <c r="CM2493" s="4"/>
    </row>
    <row r="2494" ht="14.25" customHeight="1">
      <c r="A2494" s="1"/>
      <c r="B2494" s="3"/>
      <c r="C2494" s="4"/>
      <c r="D2494" s="4"/>
      <c r="E2494" s="4"/>
      <c r="F2494" s="4"/>
      <c r="G2494" s="4"/>
      <c r="H2494" s="4"/>
      <c r="I2494" s="4"/>
      <c r="J2494" s="4"/>
      <c r="K2494" s="4"/>
      <c r="L2494" s="4"/>
      <c r="M2494" s="4"/>
      <c r="N2494" s="4"/>
      <c r="O2494" s="4"/>
      <c r="P2494" s="4"/>
      <c r="Q2494" s="4"/>
      <c r="R2494" s="4"/>
      <c r="S2494" s="4"/>
      <c r="T2494" s="4"/>
      <c r="U2494" s="4"/>
      <c r="V2494" s="4"/>
      <c r="W2494" s="4"/>
      <c r="X2494" s="4"/>
      <c r="Y2494" s="4"/>
      <c r="Z2494" s="4"/>
      <c r="AA2494" s="4"/>
      <c r="AB2494" s="4"/>
      <c r="AC2494" s="4"/>
      <c r="AD2494" s="20"/>
      <c r="AE2494" s="4"/>
      <c r="AF2494" s="4"/>
      <c r="AG2494" s="4"/>
      <c r="AH2494" s="4"/>
      <c r="AI2494" s="4"/>
      <c r="AJ2494" s="4"/>
      <c r="AK2494" s="4"/>
      <c r="AL2494" s="4"/>
      <c r="AM2494" s="4"/>
      <c r="AN2494" s="4"/>
      <c r="AO2494" s="4"/>
      <c r="AP2494" s="4"/>
      <c r="AQ2494" s="4"/>
      <c r="AR2494" s="4"/>
      <c r="AS2494" s="4"/>
      <c r="AT2494" s="4"/>
      <c r="AU2494" s="4"/>
      <c r="AV2494" s="4"/>
      <c r="AW2494" s="4"/>
      <c r="AX2494" s="4"/>
      <c r="AY2494" s="4"/>
      <c r="AZ2494" s="4"/>
      <c r="BA2494" s="4"/>
      <c r="BB2494" s="4"/>
      <c r="BC2494" s="4"/>
      <c r="BD2494" s="4"/>
      <c r="BE2494" s="4"/>
      <c r="BF2494" s="4"/>
      <c r="BG2494" s="4"/>
      <c r="BH2494" s="4"/>
      <c r="BI2494" s="4"/>
      <c r="BJ2494" s="4"/>
      <c r="BK2494" s="4"/>
      <c r="BL2494" s="4"/>
      <c r="BM2494" s="4"/>
      <c r="BN2494" s="4"/>
      <c r="BO2494" s="4"/>
      <c r="BP2494" s="4"/>
      <c r="BQ2494" s="4"/>
      <c r="BR2494" s="4"/>
      <c r="BS2494" s="4"/>
      <c r="BT2494" s="4"/>
      <c r="BU2494" s="4"/>
      <c r="BV2494" s="4"/>
      <c r="BW2494" s="4"/>
      <c r="BX2494" s="4"/>
      <c r="BY2494" s="4"/>
      <c r="BZ2494" s="4"/>
      <c r="CA2494" s="4"/>
      <c r="CB2494" s="4"/>
      <c r="CC2494" s="4"/>
      <c r="CD2494" s="4"/>
      <c r="CE2494" s="4"/>
      <c r="CF2494" s="4"/>
      <c r="CG2494" s="4"/>
      <c r="CH2494" s="4"/>
      <c r="CI2494" s="4"/>
      <c r="CJ2494" s="4"/>
      <c r="CK2494" s="4"/>
      <c r="CL2494" s="4"/>
      <c r="CM2494" s="4"/>
    </row>
    <row r="2495" ht="14.25" customHeight="1">
      <c r="A2495" s="1"/>
      <c r="B2495" s="3"/>
      <c r="C2495" s="4"/>
      <c r="D2495" s="4"/>
      <c r="E2495" s="4"/>
      <c r="F2495" s="4"/>
      <c r="G2495" s="4"/>
      <c r="H2495" s="4"/>
      <c r="I2495" s="4"/>
      <c r="J2495" s="4"/>
      <c r="K2495" s="4"/>
      <c r="L2495" s="4"/>
      <c r="M2495" s="4"/>
      <c r="N2495" s="4"/>
      <c r="O2495" s="4"/>
      <c r="P2495" s="4"/>
      <c r="Q2495" s="4"/>
      <c r="R2495" s="4"/>
      <c r="S2495" s="4"/>
      <c r="T2495" s="4"/>
      <c r="U2495" s="4"/>
      <c r="V2495" s="4"/>
      <c r="W2495" s="4"/>
      <c r="X2495" s="4"/>
      <c r="Y2495" s="4"/>
      <c r="Z2495" s="4"/>
      <c r="AA2495" s="4"/>
      <c r="AB2495" s="4"/>
      <c r="AC2495" s="4"/>
      <c r="AD2495" s="20"/>
      <c r="AE2495" s="4"/>
      <c r="AF2495" s="4"/>
      <c r="AG2495" s="4"/>
      <c r="AH2495" s="4"/>
      <c r="AI2495" s="4"/>
      <c r="AJ2495" s="4"/>
      <c r="AK2495" s="4"/>
      <c r="AL2495" s="4"/>
      <c r="AM2495" s="4"/>
      <c r="AN2495" s="4"/>
      <c r="AO2495" s="4"/>
      <c r="AP2495" s="4"/>
      <c r="AQ2495" s="4"/>
      <c r="AR2495" s="4"/>
      <c r="AS2495" s="4"/>
      <c r="AT2495" s="4"/>
      <c r="AU2495" s="4"/>
      <c r="AV2495" s="4"/>
      <c r="AW2495" s="4"/>
      <c r="AX2495" s="4"/>
      <c r="AY2495" s="4"/>
      <c r="AZ2495" s="4"/>
      <c r="BA2495" s="4"/>
      <c r="BB2495" s="4"/>
      <c r="BC2495" s="4"/>
      <c r="BD2495" s="4"/>
      <c r="BE2495" s="4"/>
      <c r="BF2495" s="4"/>
      <c r="BG2495" s="4"/>
      <c r="BH2495" s="4"/>
      <c r="BI2495" s="4"/>
      <c r="BJ2495" s="4"/>
      <c r="BK2495" s="4"/>
      <c r="BL2495" s="4"/>
      <c r="BM2495" s="4"/>
      <c r="BN2495" s="4"/>
      <c r="BO2495" s="4"/>
      <c r="BP2495" s="4"/>
      <c r="BQ2495" s="4"/>
      <c r="BR2495" s="4"/>
      <c r="BS2495" s="4"/>
      <c r="BT2495" s="4"/>
      <c r="BU2495" s="4"/>
      <c r="BV2495" s="4"/>
      <c r="BW2495" s="4"/>
      <c r="BX2495" s="4"/>
      <c r="BY2495" s="4"/>
      <c r="BZ2495" s="4"/>
      <c r="CA2495" s="4"/>
      <c r="CB2495" s="4"/>
      <c r="CC2495" s="4"/>
      <c r="CD2495" s="4"/>
      <c r="CE2495" s="4"/>
      <c r="CF2495" s="4"/>
      <c r="CG2495" s="4"/>
      <c r="CH2495" s="4"/>
      <c r="CI2495" s="4"/>
      <c r="CJ2495" s="4"/>
      <c r="CK2495" s="4"/>
      <c r="CL2495" s="4"/>
      <c r="CM2495" s="4"/>
    </row>
    <row r="2496" ht="14.25" customHeight="1">
      <c r="A2496" s="1"/>
      <c r="B2496" s="3"/>
      <c r="C2496" s="4"/>
      <c r="D2496" s="4"/>
      <c r="E2496" s="4"/>
      <c r="F2496" s="4"/>
      <c r="G2496" s="4"/>
      <c r="H2496" s="4"/>
      <c r="I2496" s="4"/>
      <c r="J2496" s="4"/>
      <c r="K2496" s="4"/>
      <c r="L2496" s="4"/>
      <c r="M2496" s="4"/>
      <c r="N2496" s="4"/>
      <c r="O2496" s="4"/>
      <c r="P2496" s="4"/>
      <c r="Q2496" s="4"/>
      <c r="R2496" s="4"/>
      <c r="S2496" s="4"/>
      <c r="T2496" s="4"/>
      <c r="U2496" s="4"/>
      <c r="V2496" s="4"/>
      <c r="W2496" s="4"/>
      <c r="X2496" s="4"/>
      <c r="Y2496" s="4"/>
      <c r="Z2496" s="4"/>
      <c r="AA2496" s="4"/>
      <c r="AB2496" s="4"/>
      <c r="AC2496" s="4"/>
      <c r="AD2496" s="20"/>
      <c r="AE2496" s="4"/>
      <c r="AF2496" s="4"/>
      <c r="AG2496" s="4"/>
      <c r="AH2496" s="4"/>
      <c r="AI2496" s="4"/>
      <c r="AJ2496" s="4"/>
      <c r="AK2496" s="4"/>
      <c r="AL2496" s="4"/>
      <c r="AM2496" s="4"/>
      <c r="AN2496" s="4"/>
      <c r="AO2496" s="4"/>
      <c r="AP2496" s="4"/>
      <c r="AQ2496" s="4"/>
      <c r="AR2496" s="4"/>
      <c r="AS2496" s="4"/>
      <c r="AT2496" s="4"/>
      <c r="AU2496" s="4"/>
      <c r="AV2496" s="4"/>
      <c r="AW2496" s="4"/>
      <c r="AX2496" s="4"/>
      <c r="AY2496" s="4"/>
      <c r="AZ2496" s="4"/>
      <c r="BA2496" s="4"/>
      <c r="BB2496" s="4"/>
      <c r="BC2496" s="4"/>
      <c r="BD2496" s="4"/>
      <c r="BE2496" s="4"/>
      <c r="BF2496" s="4"/>
      <c r="BG2496" s="4"/>
      <c r="BH2496" s="4"/>
      <c r="BI2496" s="4"/>
      <c r="BJ2496" s="4"/>
      <c r="BK2496" s="4"/>
      <c r="BL2496" s="4"/>
      <c r="BM2496" s="4"/>
      <c r="BN2496" s="4"/>
      <c r="BO2496" s="4"/>
      <c r="BP2496" s="4"/>
      <c r="BQ2496" s="4"/>
      <c r="BR2496" s="4"/>
      <c r="BS2496" s="4"/>
      <c r="BT2496" s="4"/>
      <c r="BU2496" s="4"/>
      <c r="BV2496" s="4"/>
      <c r="BW2496" s="4"/>
      <c r="BX2496" s="4"/>
      <c r="BY2496" s="4"/>
      <c r="BZ2496" s="4"/>
      <c r="CA2496" s="4"/>
      <c r="CB2496" s="4"/>
      <c r="CC2496" s="4"/>
      <c r="CD2496" s="4"/>
      <c r="CE2496" s="4"/>
      <c r="CF2496" s="4"/>
      <c r="CG2496" s="4"/>
      <c r="CH2496" s="4"/>
      <c r="CI2496" s="4"/>
      <c r="CJ2496" s="4"/>
      <c r="CK2496" s="4"/>
      <c r="CL2496" s="4"/>
      <c r="CM2496" s="4"/>
    </row>
    <row r="2497" ht="14.25" customHeight="1">
      <c r="A2497" s="1"/>
      <c r="B2497" s="3"/>
      <c r="C2497" s="4"/>
      <c r="D2497" s="4"/>
      <c r="E2497" s="4"/>
      <c r="F2497" s="4"/>
      <c r="G2497" s="4"/>
      <c r="H2497" s="4"/>
      <c r="I2497" s="4"/>
      <c r="J2497" s="4"/>
      <c r="K2497" s="4"/>
      <c r="L2497" s="4"/>
      <c r="M2497" s="4"/>
      <c r="N2497" s="4"/>
      <c r="O2497" s="4"/>
      <c r="P2497" s="4"/>
      <c r="Q2497" s="4"/>
      <c r="R2497" s="4"/>
      <c r="S2497" s="4"/>
      <c r="T2497" s="4"/>
      <c r="U2497" s="4"/>
      <c r="V2497" s="4"/>
      <c r="W2497" s="4"/>
      <c r="X2497" s="4"/>
      <c r="Y2497" s="4"/>
      <c r="Z2497" s="4"/>
      <c r="AA2497" s="4"/>
      <c r="AB2497" s="4"/>
      <c r="AC2497" s="4"/>
      <c r="AD2497" s="20"/>
      <c r="AE2497" s="4"/>
      <c r="AF2497" s="4"/>
      <c r="AG2497" s="4"/>
      <c r="AH2497" s="4"/>
      <c r="AI2497" s="4"/>
      <c r="AJ2497" s="4"/>
      <c r="AK2497" s="4"/>
      <c r="AL2497" s="4"/>
      <c r="AM2497" s="4"/>
      <c r="AN2497" s="4"/>
      <c r="AO2497" s="4"/>
      <c r="AP2497" s="4"/>
      <c r="AQ2497" s="4"/>
      <c r="AR2497" s="4"/>
      <c r="AS2497" s="4"/>
      <c r="AT2497" s="4"/>
      <c r="AU2497" s="4"/>
      <c r="AV2497" s="4"/>
      <c r="AW2497" s="4"/>
      <c r="AX2497" s="4"/>
      <c r="AY2497" s="4"/>
      <c r="AZ2497" s="4"/>
      <c r="BA2497" s="4"/>
      <c r="BB2497" s="4"/>
      <c r="BC2497" s="4"/>
      <c r="BD2497" s="4"/>
      <c r="BE2497" s="4"/>
      <c r="BF2497" s="4"/>
      <c r="BG2497" s="4"/>
      <c r="BH2497" s="4"/>
      <c r="BI2497" s="4"/>
      <c r="BJ2497" s="4"/>
      <c r="BK2497" s="4"/>
      <c r="BL2497" s="4"/>
      <c r="BM2497" s="4"/>
      <c r="BN2497" s="4"/>
      <c r="BO2497" s="4"/>
      <c r="BP2497" s="4"/>
      <c r="BQ2497" s="4"/>
      <c r="BR2497" s="4"/>
      <c r="BS2497" s="4"/>
      <c r="BT2497" s="4"/>
      <c r="BU2497" s="4"/>
      <c r="BV2497" s="4"/>
      <c r="BW2497" s="4"/>
      <c r="BX2497" s="4"/>
      <c r="BY2497" s="4"/>
      <c r="BZ2497" s="4"/>
      <c r="CA2497" s="4"/>
      <c r="CB2497" s="4"/>
      <c r="CC2497" s="4"/>
      <c r="CD2497" s="4"/>
      <c r="CE2497" s="4"/>
      <c r="CF2497" s="4"/>
      <c r="CG2497" s="4"/>
      <c r="CH2497" s="4"/>
      <c r="CI2497" s="4"/>
      <c r="CJ2497" s="4"/>
      <c r="CK2497" s="4"/>
      <c r="CL2497" s="4"/>
      <c r="CM2497" s="4"/>
    </row>
    <row r="2498" ht="14.25" customHeight="1">
      <c r="A2498" s="1"/>
      <c r="B2498" s="3"/>
      <c r="C2498" s="4"/>
      <c r="D2498" s="4"/>
      <c r="E2498" s="4"/>
      <c r="F2498" s="4"/>
      <c r="G2498" s="4"/>
      <c r="H2498" s="4"/>
      <c r="I2498" s="4"/>
      <c r="J2498" s="4"/>
      <c r="K2498" s="4"/>
      <c r="L2498" s="4"/>
      <c r="M2498" s="4"/>
      <c r="N2498" s="4"/>
      <c r="O2498" s="4"/>
      <c r="P2498" s="4"/>
      <c r="Q2498" s="4"/>
      <c r="R2498" s="4"/>
      <c r="S2498" s="4"/>
      <c r="T2498" s="4"/>
      <c r="U2498" s="4"/>
      <c r="V2498" s="4"/>
      <c r="W2498" s="4"/>
      <c r="X2498" s="4"/>
      <c r="Y2498" s="4"/>
      <c r="Z2498" s="4"/>
      <c r="AA2498" s="4"/>
      <c r="AB2498" s="4"/>
      <c r="AC2498" s="4"/>
      <c r="AD2498" s="20"/>
      <c r="AE2498" s="4"/>
      <c r="AF2498" s="4"/>
      <c r="AG2498" s="4"/>
      <c r="AH2498" s="4"/>
      <c r="AI2498" s="4"/>
      <c r="AJ2498" s="4"/>
      <c r="AK2498" s="4"/>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4"/>
      <c r="BH2498" s="4"/>
      <c r="BI2498" s="4"/>
      <c r="BJ2498" s="4"/>
      <c r="BK2498" s="4"/>
      <c r="BL2498" s="4"/>
      <c r="BM2498" s="4"/>
      <c r="BN2498" s="4"/>
      <c r="BO2498" s="4"/>
      <c r="BP2498" s="4"/>
      <c r="BQ2498" s="4"/>
      <c r="BR2498" s="4"/>
      <c r="BS2498" s="4"/>
      <c r="BT2498" s="4"/>
      <c r="BU2498" s="4"/>
      <c r="BV2498" s="4"/>
      <c r="BW2498" s="4"/>
      <c r="BX2498" s="4"/>
      <c r="BY2498" s="4"/>
      <c r="BZ2498" s="4"/>
      <c r="CA2498" s="4"/>
      <c r="CB2498" s="4"/>
      <c r="CC2498" s="4"/>
      <c r="CD2498" s="4"/>
      <c r="CE2498" s="4"/>
      <c r="CF2498" s="4"/>
      <c r="CG2498" s="4"/>
      <c r="CH2498" s="4"/>
      <c r="CI2498" s="4"/>
      <c r="CJ2498" s="4"/>
      <c r="CK2498" s="4"/>
      <c r="CL2498" s="4"/>
      <c r="CM2498" s="4"/>
    </row>
    <row r="2499" ht="14.25" customHeight="1">
      <c r="A2499" s="1"/>
      <c r="B2499" s="3"/>
      <c r="C2499" s="4"/>
      <c r="D2499" s="4"/>
      <c r="E2499" s="4"/>
      <c r="F2499" s="4"/>
      <c r="G2499" s="4"/>
      <c r="H2499" s="4"/>
      <c r="I2499" s="4"/>
      <c r="J2499" s="4"/>
      <c r="K2499" s="4"/>
      <c r="L2499" s="4"/>
      <c r="M2499" s="4"/>
      <c r="N2499" s="4"/>
      <c r="O2499" s="4"/>
      <c r="P2499" s="4"/>
      <c r="Q2499" s="4"/>
      <c r="R2499" s="4"/>
      <c r="S2499" s="4"/>
      <c r="T2499" s="4"/>
      <c r="U2499" s="4"/>
      <c r="V2499" s="4"/>
      <c r="W2499" s="4"/>
      <c r="X2499" s="4"/>
      <c r="Y2499" s="4"/>
      <c r="Z2499" s="4"/>
      <c r="AA2499" s="4"/>
      <c r="AB2499" s="4"/>
      <c r="AC2499" s="4"/>
      <c r="AD2499" s="20"/>
      <c r="AE2499" s="4"/>
      <c r="AF2499" s="4"/>
      <c r="AG2499" s="4"/>
      <c r="AH2499" s="4"/>
      <c r="AI2499" s="4"/>
      <c r="AJ2499" s="4"/>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c r="BI2499" s="4"/>
      <c r="BJ2499" s="4"/>
      <c r="BK2499" s="4"/>
      <c r="BL2499" s="4"/>
      <c r="BM2499" s="4"/>
      <c r="BN2499" s="4"/>
      <c r="BO2499" s="4"/>
      <c r="BP2499" s="4"/>
      <c r="BQ2499" s="4"/>
      <c r="BR2499" s="4"/>
      <c r="BS2499" s="4"/>
      <c r="BT2499" s="4"/>
      <c r="BU2499" s="4"/>
      <c r="BV2499" s="4"/>
      <c r="BW2499" s="4"/>
      <c r="BX2499" s="4"/>
      <c r="BY2499" s="4"/>
      <c r="BZ2499" s="4"/>
      <c r="CA2499" s="4"/>
      <c r="CB2499" s="4"/>
      <c r="CC2499" s="4"/>
      <c r="CD2499" s="4"/>
      <c r="CE2499" s="4"/>
      <c r="CF2499" s="4"/>
      <c r="CG2499" s="4"/>
      <c r="CH2499" s="4"/>
      <c r="CI2499" s="4"/>
      <c r="CJ2499" s="4"/>
      <c r="CK2499" s="4"/>
      <c r="CL2499" s="4"/>
      <c r="CM2499" s="4"/>
    </row>
    <row r="2500" ht="14.25" customHeight="1">
      <c r="A2500" s="1"/>
      <c r="B2500" s="3"/>
      <c r="C2500" s="4"/>
      <c r="D2500" s="4"/>
      <c r="E2500" s="4"/>
      <c r="F2500" s="4"/>
      <c r="G2500" s="4"/>
      <c r="H2500" s="4"/>
      <c r="I2500" s="4"/>
      <c r="J2500" s="4"/>
      <c r="K2500" s="4"/>
      <c r="L2500" s="4"/>
      <c r="M2500" s="4"/>
      <c r="N2500" s="4"/>
      <c r="O2500" s="4"/>
      <c r="P2500" s="4"/>
      <c r="Q2500" s="4"/>
      <c r="R2500" s="4"/>
      <c r="S2500" s="4"/>
      <c r="T2500" s="4"/>
      <c r="U2500" s="4"/>
      <c r="V2500" s="4"/>
      <c r="W2500" s="4"/>
      <c r="X2500" s="4"/>
      <c r="Y2500" s="4"/>
      <c r="Z2500" s="4"/>
      <c r="AA2500" s="4"/>
      <c r="AB2500" s="4"/>
      <c r="AC2500" s="4"/>
      <c r="AD2500" s="20"/>
      <c r="AE2500" s="4"/>
      <c r="AF2500" s="4"/>
      <c r="AG2500" s="4"/>
      <c r="AH2500" s="4"/>
      <c r="AI2500" s="4"/>
      <c r="AJ2500" s="4"/>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c r="BI2500" s="4"/>
      <c r="BJ2500" s="4"/>
      <c r="BK2500" s="4"/>
      <c r="BL2500" s="4"/>
      <c r="BM2500" s="4"/>
      <c r="BN2500" s="4"/>
      <c r="BO2500" s="4"/>
      <c r="BP2500" s="4"/>
      <c r="BQ2500" s="4"/>
      <c r="BR2500" s="4"/>
      <c r="BS2500" s="4"/>
      <c r="BT2500" s="4"/>
      <c r="BU2500" s="4"/>
      <c r="BV2500" s="4"/>
      <c r="BW2500" s="4"/>
      <c r="BX2500" s="4"/>
      <c r="BY2500" s="4"/>
      <c r="BZ2500" s="4"/>
      <c r="CA2500" s="4"/>
      <c r="CB2500" s="4"/>
      <c r="CC2500" s="4"/>
      <c r="CD2500" s="4"/>
      <c r="CE2500" s="4"/>
      <c r="CF2500" s="4"/>
      <c r="CG2500" s="4"/>
      <c r="CH2500" s="4"/>
      <c r="CI2500" s="4"/>
      <c r="CJ2500" s="4"/>
      <c r="CK2500" s="4"/>
      <c r="CL2500" s="4"/>
      <c r="CM2500" s="4"/>
    </row>
    <row r="2501" ht="14.25" customHeight="1">
      <c r="A2501" s="1"/>
      <c r="B2501" s="3"/>
      <c r="C2501" s="4"/>
      <c r="D2501" s="4"/>
      <c r="E2501" s="4"/>
      <c r="F2501" s="4"/>
      <c r="G2501" s="4"/>
      <c r="H2501" s="4"/>
      <c r="I2501" s="4"/>
      <c r="J2501" s="4"/>
      <c r="K2501" s="4"/>
      <c r="L2501" s="4"/>
      <c r="M2501" s="4"/>
      <c r="N2501" s="4"/>
      <c r="O2501" s="4"/>
      <c r="P2501" s="4"/>
      <c r="Q2501" s="4"/>
      <c r="R2501" s="4"/>
      <c r="S2501" s="4"/>
      <c r="T2501" s="4"/>
      <c r="U2501" s="4"/>
      <c r="V2501" s="4"/>
      <c r="W2501" s="4"/>
      <c r="X2501" s="4"/>
      <c r="Y2501" s="4"/>
      <c r="Z2501" s="4"/>
      <c r="AA2501" s="4"/>
      <c r="AB2501" s="4"/>
      <c r="AC2501" s="4"/>
      <c r="AD2501" s="20"/>
      <c r="AE2501" s="4"/>
      <c r="AF2501" s="4"/>
      <c r="AG2501" s="4"/>
      <c r="AH2501" s="4"/>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c r="BI2501" s="4"/>
      <c r="BJ2501" s="4"/>
      <c r="BK2501" s="4"/>
      <c r="BL2501" s="4"/>
      <c r="BM2501" s="4"/>
      <c r="BN2501" s="4"/>
      <c r="BO2501" s="4"/>
      <c r="BP2501" s="4"/>
      <c r="BQ2501" s="4"/>
      <c r="BR2501" s="4"/>
      <c r="BS2501" s="4"/>
      <c r="BT2501" s="4"/>
      <c r="BU2501" s="4"/>
      <c r="BV2501" s="4"/>
      <c r="BW2501" s="4"/>
      <c r="BX2501" s="4"/>
      <c r="BY2501" s="4"/>
      <c r="BZ2501" s="4"/>
      <c r="CA2501" s="4"/>
      <c r="CB2501" s="4"/>
      <c r="CC2501" s="4"/>
      <c r="CD2501" s="4"/>
      <c r="CE2501" s="4"/>
      <c r="CF2501" s="4"/>
      <c r="CG2501" s="4"/>
      <c r="CH2501" s="4"/>
      <c r="CI2501" s="4"/>
      <c r="CJ2501" s="4"/>
      <c r="CK2501" s="4"/>
      <c r="CL2501" s="4"/>
      <c r="CM2501" s="4"/>
    </row>
    <row r="2502" ht="14.25" customHeight="1">
      <c r="A2502" s="1"/>
      <c r="B2502" s="3"/>
      <c r="C2502" s="4"/>
      <c r="D2502" s="4"/>
      <c r="E2502" s="4"/>
      <c r="F2502" s="4"/>
      <c r="G2502" s="4"/>
      <c r="H2502" s="4"/>
      <c r="I2502" s="4"/>
      <c r="J2502" s="4"/>
      <c r="K2502" s="4"/>
      <c r="L2502" s="4"/>
      <c r="M2502" s="4"/>
      <c r="N2502" s="4"/>
      <c r="O2502" s="4"/>
      <c r="P2502" s="4"/>
      <c r="Q2502" s="4"/>
      <c r="R2502" s="4"/>
      <c r="S2502" s="4"/>
      <c r="T2502" s="4"/>
      <c r="U2502" s="4"/>
      <c r="V2502" s="4"/>
      <c r="W2502" s="4"/>
      <c r="X2502" s="4"/>
      <c r="Y2502" s="4"/>
      <c r="Z2502" s="4"/>
      <c r="AA2502" s="4"/>
      <c r="AB2502" s="4"/>
      <c r="AC2502" s="4"/>
      <c r="AD2502" s="20"/>
      <c r="AE2502" s="4"/>
      <c r="AF2502" s="4"/>
      <c r="AG2502" s="4"/>
      <c r="AH2502" s="4"/>
      <c r="AI2502" s="4"/>
      <c r="AJ2502" s="4"/>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c r="BI2502" s="4"/>
      <c r="BJ2502" s="4"/>
      <c r="BK2502" s="4"/>
      <c r="BL2502" s="4"/>
      <c r="BM2502" s="4"/>
      <c r="BN2502" s="4"/>
      <c r="BO2502" s="4"/>
      <c r="BP2502" s="4"/>
      <c r="BQ2502" s="4"/>
      <c r="BR2502" s="4"/>
      <c r="BS2502" s="4"/>
      <c r="BT2502" s="4"/>
      <c r="BU2502" s="4"/>
      <c r="BV2502" s="4"/>
      <c r="BW2502" s="4"/>
      <c r="BX2502" s="4"/>
      <c r="BY2502" s="4"/>
      <c r="BZ2502" s="4"/>
      <c r="CA2502" s="4"/>
      <c r="CB2502" s="4"/>
      <c r="CC2502" s="4"/>
      <c r="CD2502" s="4"/>
      <c r="CE2502" s="4"/>
      <c r="CF2502" s="4"/>
      <c r="CG2502" s="4"/>
      <c r="CH2502" s="4"/>
      <c r="CI2502" s="4"/>
      <c r="CJ2502" s="4"/>
      <c r="CK2502" s="4"/>
      <c r="CL2502" s="4"/>
      <c r="CM2502" s="4"/>
    </row>
    <row r="2503" ht="14.25" customHeight="1">
      <c r="A2503" s="1"/>
      <c r="B2503" s="3"/>
      <c r="C2503" s="4"/>
      <c r="D2503" s="4"/>
      <c r="E2503" s="4"/>
      <c r="F2503" s="4"/>
      <c r="G2503" s="4"/>
      <c r="H2503" s="4"/>
      <c r="I2503" s="4"/>
      <c r="J2503" s="4"/>
      <c r="K2503" s="4"/>
      <c r="L2503" s="4"/>
      <c r="M2503" s="4"/>
      <c r="N2503" s="4"/>
      <c r="O2503" s="4"/>
      <c r="P2503" s="4"/>
      <c r="Q2503" s="4"/>
      <c r="R2503" s="4"/>
      <c r="S2503" s="4"/>
      <c r="T2503" s="4"/>
      <c r="U2503" s="4"/>
      <c r="V2503" s="4"/>
      <c r="W2503" s="4"/>
      <c r="X2503" s="4"/>
      <c r="Y2503" s="4"/>
      <c r="Z2503" s="4"/>
      <c r="AA2503" s="4"/>
      <c r="AB2503" s="4"/>
      <c r="AC2503" s="4"/>
      <c r="AD2503" s="20"/>
      <c r="AE2503" s="4"/>
      <c r="AF2503" s="4"/>
      <c r="AG2503" s="4"/>
      <c r="AH2503" s="4"/>
      <c r="AI2503" s="4"/>
      <c r="AJ2503" s="4"/>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c r="BI2503" s="4"/>
      <c r="BJ2503" s="4"/>
      <c r="BK2503" s="4"/>
      <c r="BL2503" s="4"/>
      <c r="BM2503" s="4"/>
      <c r="BN2503" s="4"/>
      <c r="BO2503" s="4"/>
      <c r="BP2503" s="4"/>
      <c r="BQ2503" s="4"/>
      <c r="BR2503" s="4"/>
      <c r="BS2503" s="4"/>
      <c r="BT2503" s="4"/>
      <c r="BU2503" s="4"/>
      <c r="BV2503" s="4"/>
      <c r="BW2503" s="4"/>
      <c r="BX2503" s="4"/>
      <c r="BY2503" s="4"/>
      <c r="BZ2503" s="4"/>
      <c r="CA2503" s="4"/>
      <c r="CB2503" s="4"/>
      <c r="CC2503" s="4"/>
      <c r="CD2503" s="4"/>
      <c r="CE2503" s="4"/>
      <c r="CF2503" s="4"/>
      <c r="CG2503" s="4"/>
      <c r="CH2503" s="4"/>
      <c r="CI2503" s="4"/>
      <c r="CJ2503" s="4"/>
      <c r="CK2503" s="4"/>
      <c r="CL2503" s="4"/>
      <c r="CM2503" s="4"/>
    </row>
    <row r="2504" ht="14.25" customHeight="1">
      <c r="A2504" s="1"/>
      <c r="B2504" s="3"/>
      <c r="C2504" s="4"/>
      <c r="D2504" s="4"/>
      <c r="E2504" s="4"/>
      <c r="F2504" s="4"/>
      <c r="G2504" s="4"/>
      <c r="H2504" s="4"/>
      <c r="I2504" s="4"/>
      <c r="J2504" s="4"/>
      <c r="K2504" s="4"/>
      <c r="L2504" s="4"/>
      <c r="M2504" s="4"/>
      <c r="N2504" s="4"/>
      <c r="O2504" s="4"/>
      <c r="P2504" s="4"/>
      <c r="Q2504" s="4"/>
      <c r="R2504" s="4"/>
      <c r="S2504" s="4"/>
      <c r="T2504" s="4"/>
      <c r="U2504" s="4"/>
      <c r="V2504" s="4"/>
      <c r="W2504" s="4"/>
      <c r="X2504" s="4"/>
      <c r="Y2504" s="4"/>
      <c r="Z2504" s="4"/>
      <c r="AA2504" s="4"/>
      <c r="AB2504" s="4"/>
      <c r="AC2504" s="4"/>
      <c r="AD2504" s="20"/>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4"/>
      <c r="BK2504" s="4"/>
      <c r="BL2504" s="4"/>
      <c r="BM2504" s="4"/>
      <c r="BN2504" s="4"/>
      <c r="BO2504" s="4"/>
      <c r="BP2504" s="4"/>
      <c r="BQ2504" s="4"/>
      <c r="BR2504" s="4"/>
      <c r="BS2504" s="4"/>
      <c r="BT2504" s="4"/>
      <c r="BU2504" s="4"/>
      <c r="BV2504" s="4"/>
      <c r="BW2504" s="4"/>
      <c r="BX2504" s="4"/>
      <c r="BY2504" s="4"/>
      <c r="BZ2504" s="4"/>
      <c r="CA2504" s="4"/>
      <c r="CB2504" s="4"/>
      <c r="CC2504" s="4"/>
      <c r="CD2504" s="4"/>
      <c r="CE2504" s="4"/>
      <c r="CF2504" s="4"/>
      <c r="CG2504" s="4"/>
      <c r="CH2504" s="4"/>
      <c r="CI2504" s="4"/>
      <c r="CJ2504" s="4"/>
      <c r="CK2504" s="4"/>
      <c r="CL2504" s="4"/>
      <c r="CM2504" s="4"/>
    </row>
    <row r="2505" ht="14.25" customHeight="1">
      <c r="A2505" s="1"/>
      <c r="B2505" s="3"/>
      <c r="C2505" s="4"/>
      <c r="D2505" s="4"/>
      <c r="E2505" s="4"/>
      <c r="F2505" s="4"/>
      <c r="G2505" s="4"/>
      <c r="H2505" s="4"/>
      <c r="I2505" s="4"/>
      <c r="J2505" s="4"/>
      <c r="K2505" s="4"/>
      <c r="L2505" s="4"/>
      <c r="M2505" s="4"/>
      <c r="N2505" s="4"/>
      <c r="O2505" s="4"/>
      <c r="P2505" s="4"/>
      <c r="Q2505" s="4"/>
      <c r="R2505" s="4"/>
      <c r="S2505" s="4"/>
      <c r="T2505" s="4"/>
      <c r="U2505" s="4"/>
      <c r="V2505" s="4"/>
      <c r="W2505" s="4"/>
      <c r="X2505" s="4"/>
      <c r="Y2505" s="4"/>
      <c r="Z2505" s="4"/>
      <c r="AA2505" s="4"/>
      <c r="AB2505" s="4"/>
      <c r="AC2505" s="4"/>
      <c r="AD2505" s="20"/>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4"/>
      <c r="BK2505" s="4"/>
      <c r="BL2505" s="4"/>
      <c r="BM2505" s="4"/>
      <c r="BN2505" s="4"/>
      <c r="BO2505" s="4"/>
      <c r="BP2505" s="4"/>
      <c r="BQ2505" s="4"/>
      <c r="BR2505" s="4"/>
      <c r="BS2505" s="4"/>
      <c r="BT2505" s="4"/>
      <c r="BU2505" s="4"/>
      <c r="BV2505" s="4"/>
      <c r="BW2505" s="4"/>
      <c r="BX2505" s="4"/>
      <c r="BY2505" s="4"/>
      <c r="BZ2505" s="4"/>
      <c r="CA2505" s="4"/>
      <c r="CB2505" s="4"/>
      <c r="CC2505" s="4"/>
      <c r="CD2505" s="4"/>
      <c r="CE2505" s="4"/>
      <c r="CF2505" s="4"/>
      <c r="CG2505" s="4"/>
      <c r="CH2505" s="4"/>
      <c r="CI2505" s="4"/>
      <c r="CJ2505" s="4"/>
      <c r="CK2505" s="4"/>
      <c r="CL2505" s="4"/>
      <c r="CM2505" s="4"/>
    </row>
    <row r="2506" ht="14.25" customHeight="1">
      <c r="A2506" s="1"/>
      <c r="B2506" s="3"/>
      <c r="C2506" s="4"/>
      <c r="D2506" s="4"/>
      <c r="E2506" s="4"/>
      <c r="F2506" s="4"/>
      <c r="G2506" s="4"/>
      <c r="H2506" s="4"/>
      <c r="I2506" s="4"/>
      <c r="J2506" s="4"/>
      <c r="K2506" s="4"/>
      <c r="L2506" s="4"/>
      <c r="M2506" s="4"/>
      <c r="N2506" s="4"/>
      <c r="O2506" s="4"/>
      <c r="P2506" s="4"/>
      <c r="Q2506" s="4"/>
      <c r="R2506" s="4"/>
      <c r="S2506" s="4"/>
      <c r="T2506" s="4"/>
      <c r="U2506" s="4"/>
      <c r="V2506" s="4"/>
      <c r="W2506" s="4"/>
      <c r="X2506" s="4"/>
      <c r="Y2506" s="4"/>
      <c r="Z2506" s="4"/>
      <c r="AA2506" s="4"/>
      <c r="AB2506" s="4"/>
      <c r="AC2506" s="4"/>
      <c r="AD2506" s="20"/>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4"/>
      <c r="BK2506" s="4"/>
      <c r="BL2506" s="4"/>
      <c r="BM2506" s="4"/>
      <c r="BN2506" s="4"/>
      <c r="BO2506" s="4"/>
      <c r="BP2506" s="4"/>
      <c r="BQ2506" s="4"/>
      <c r="BR2506" s="4"/>
      <c r="BS2506" s="4"/>
      <c r="BT2506" s="4"/>
      <c r="BU2506" s="4"/>
      <c r="BV2506" s="4"/>
      <c r="BW2506" s="4"/>
      <c r="BX2506" s="4"/>
      <c r="BY2506" s="4"/>
      <c r="BZ2506" s="4"/>
      <c r="CA2506" s="4"/>
      <c r="CB2506" s="4"/>
      <c r="CC2506" s="4"/>
      <c r="CD2506" s="4"/>
      <c r="CE2506" s="4"/>
      <c r="CF2506" s="4"/>
      <c r="CG2506" s="4"/>
      <c r="CH2506" s="4"/>
      <c r="CI2506" s="4"/>
      <c r="CJ2506" s="4"/>
      <c r="CK2506" s="4"/>
      <c r="CL2506" s="4"/>
      <c r="CM2506" s="4"/>
    </row>
    <row r="2507" ht="14.25" customHeight="1">
      <c r="A2507" s="1"/>
      <c r="B2507" s="3"/>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20"/>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4"/>
      <c r="BK2507" s="4"/>
      <c r="BL2507" s="4"/>
      <c r="BM2507" s="4"/>
      <c r="BN2507" s="4"/>
      <c r="BO2507" s="4"/>
      <c r="BP2507" s="4"/>
      <c r="BQ2507" s="4"/>
      <c r="BR2507" s="4"/>
      <c r="BS2507" s="4"/>
      <c r="BT2507" s="4"/>
      <c r="BU2507" s="4"/>
      <c r="BV2507" s="4"/>
      <c r="BW2507" s="4"/>
      <c r="BX2507" s="4"/>
      <c r="BY2507" s="4"/>
      <c r="BZ2507" s="4"/>
      <c r="CA2507" s="4"/>
      <c r="CB2507" s="4"/>
      <c r="CC2507" s="4"/>
      <c r="CD2507" s="4"/>
      <c r="CE2507" s="4"/>
      <c r="CF2507" s="4"/>
      <c r="CG2507" s="4"/>
      <c r="CH2507" s="4"/>
      <c r="CI2507" s="4"/>
      <c r="CJ2507" s="4"/>
      <c r="CK2507" s="4"/>
      <c r="CL2507" s="4"/>
      <c r="CM2507" s="4"/>
    </row>
    <row r="2508" ht="14.25" customHeight="1">
      <c r="A2508" s="1"/>
      <c r="B2508" s="3"/>
      <c r="C2508" s="4"/>
      <c r="D2508" s="4"/>
      <c r="E2508" s="4"/>
      <c r="F2508" s="4"/>
      <c r="G2508" s="4"/>
      <c r="H2508" s="4"/>
      <c r="I2508" s="4"/>
      <c r="J2508" s="4"/>
      <c r="K2508" s="4"/>
      <c r="L2508" s="4"/>
      <c r="M2508" s="4"/>
      <c r="N2508" s="4"/>
      <c r="O2508" s="4"/>
      <c r="P2508" s="4"/>
      <c r="Q2508" s="4"/>
      <c r="R2508" s="4"/>
      <c r="S2508" s="4"/>
      <c r="T2508" s="4"/>
      <c r="U2508" s="4"/>
      <c r="V2508" s="4"/>
      <c r="W2508" s="4"/>
      <c r="X2508" s="4"/>
      <c r="Y2508" s="4"/>
      <c r="Z2508" s="4"/>
      <c r="AA2508" s="4"/>
      <c r="AB2508" s="4"/>
      <c r="AC2508" s="4"/>
      <c r="AD2508" s="20"/>
      <c r="AE2508" s="4"/>
      <c r="AF2508" s="4"/>
      <c r="AG2508" s="4"/>
      <c r="AH2508" s="4"/>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c r="BI2508" s="4"/>
      <c r="BJ2508" s="4"/>
      <c r="BK2508" s="4"/>
      <c r="BL2508" s="4"/>
      <c r="BM2508" s="4"/>
      <c r="BN2508" s="4"/>
      <c r="BO2508" s="4"/>
      <c r="BP2508" s="4"/>
      <c r="BQ2508" s="4"/>
      <c r="BR2508" s="4"/>
      <c r="BS2508" s="4"/>
      <c r="BT2508" s="4"/>
      <c r="BU2508" s="4"/>
      <c r="BV2508" s="4"/>
      <c r="BW2508" s="4"/>
      <c r="BX2508" s="4"/>
      <c r="BY2508" s="4"/>
      <c r="BZ2508" s="4"/>
      <c r="CA2508" s="4"/>
      <c r="CB2508" s="4"/>
      <c r="CC2508" s="4"/>
      <c r="CD2508" s="4"/>
      <c r="CE2508" s="4"/>
      <c r="CF2508" s="4"/>
      <c r="CG2508" s="4"/>
      <c r="CH2508" s="4"/>
      <c r="CI2508" s="4"/>
      <c r="CJ2508" s="4"/>
      <c r="CK2508" s="4"/>
      <c r="CL2508" s="4"/>
      <c r="CM2508" s="4"/>
    </row>
    <row r="2509" ht="14.25" customHeight="1">
      <c r="A2509" s="1"/>
      <c r="B2509" s="3"/>
      <c r="C2509" s="4"/>
      <c r="D2509" s="4"/>
      <c r="E2509" s="4"/>
      <c r="F2509" s="4"/>
      <c r="G2509" s="4"/>
      <c r="H2509" s="4"/>
      <c r="I2509" s="4"/>
      <c r="J2509" s="4"/>
      <c r="K2509" s="4"/>
      <c r="L2509" s="4"/>
      <c r="M2509" s="4"/>
      <c r="N2509" s="4"/>
      <c r="O2509" s="4"/>
      <c r="P2509" s="4"/>
      <c r="Q2509" s="4"/>
      <c r="R2509" s="4"/>
      <c r="S2509" s="4"/>
      <c r="T2509" s="4"/>
      <c r="U2509" s="4"/>
      <c r="V2509" s="4"/>
      <c r="W2509" s="4"/>
      <c r="X2509" s="4"/>
      <c r="Y2509" s="4"/>
      <c r="Z2509" s="4"/>
      <c r="AA2509" s="4"/>
      <c r="AB2509" s="4"/>
      <c r="AC2509" s="4"/>
      <c r="AD2509" s="20"/>
      <c r="AE2509" s="4"/>
      <c r="AF2509" s="4"/>
      <c r="AG2509" s="4"/>
      <c r="AH2509" s="4"/>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c r="BI2509" s="4"/>
      <c r="BJ2509" s="4"/>
      <c r="BK2509" s="4"/>
      <c r="BL2509" s="4"/>
      <c r="BM2509" s="4"/>
      <c r="BN2509" s="4"/>
      <c r="BO2509" s="4"/>
      <c r="BP2509" s="4"/>
      <c r="BQ2509" s="4"/>
      <c r="BR2509" s="4"/>
      <c r="BS2509" s="4"/>
      <c r="BT2509" s="4"/>
      <c r="BU2509" s="4"/>
      <c r="BV2509" s="4"/>
      <c r="BW2509" s="4"/>
      <c r="BX2509" s="4"/>
      <c r="BY2509" s="4"/>
      <c r="BZ2509" s="4"/>
      <c r="CA2509" s="4"/>
      <c r="CB2509" s="4"/>
      <c r="CC2509" s="4"/>
      <c r="CD2509" s="4"/>
      <c r="CE2509" s="4"/>
      <c r="CF2509" s="4"/>
      <c r="CG2509" s="4"/>
      <c r="CH2509" s="4"/>
      <c r="CI2509" s="4"/>
      <c r="CJ2509" s="4"/>
      <c r="CK2509" s="4"/>
      <c r="CL2509" s="4"/>
      <c r="CM2509" s="4"/>
    </row>
    <row r="2510" ht="14.25" customHeight="1">
      <c r="A2510" s="1"/>
      <c r="B2510" s="3"/>
      <c r="C2510" s="4"/>
      <c r="D2510" s="4"/>
      <c r="E2510" s="4"/>
      <c r="F2510" s="4"/>
      <c r="G2510" s="4"/>
      <c r="H2510" s="4"/>
      <c r="I2510" s="4"/>
      <c r="J2510" s="4"/>
      <c r="K2510" s="4"/>
      <c r="L2510" s="4"/>
      <c r="M2510" s="4"/>
      <c r="N2510" s="4"/>
      <c r="O2510" s="4"/>
      <c r="P2510" s="4"/>
      <c r="Q2510" s="4"/>
      <c r="R2510" s="4"/>
      <c r="S2510" s="4"/>
      <c r="T2510" s="4"/>
      <c r="U2510" s="4"/>
      <c r="V2510" s="4"/>
      <c r="W2510" s="4"/>
      <c r="X2510" s="4"/>
      <c r="Y2510" s="4"/>
      <c r="Z2510" s="4"/>
      <c r="AA2510" s="4"/>
      <c r="AB2510" s="4"/>
      <c r="AC2510" s="4"/>
      <c r="AD2510" s="20"/>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c r="BJ2510" s="4"/>
      <c r="BK2510" s="4"/>
      <c r="BL2510" s="4"/>
      <c r="BM2510" s="4"/>
      <c r="BN2510" s="4"/>
      <c r="BO2510" s="4"/>
      <c r="BP2510" s="4"/>
      <c r="BQ2510" s="4"/>
      <c r="BR2510" s="4"/>
      <c r="BS2510" s="4"/>
      <c r="BT2510" s="4"/>
      <c r="BU2510" s="4"/>
      <c r="BV2510" s="4"/>
      <c r="BW2510" s="4"/>
      <c r="BX2510" s="4"/>
      <c r="BY2510" s="4"/>
      <c r="BZ2510" s="4"/>
      <c r="CA2510" s="4"/>
      <c r="CB2510" s="4"/>
      <c r="CC2510" s="4"/>
      <c r="CD2510" s="4"/>
      <c r="CE2510" s="4"/>
      <c r="CF2510" s="4"/>
      <c r="CG2510" s="4"/>
      <c r="CH2510" s="4"/>
      <c r="CI2510" s="4"/>
      <c r="CJ2510" s="4"/>
      <c r="CK2510" s="4"/>
      <c r="CL2510" s="4"/>
      <c r="CM2510" s="4"/>
    </row>
    <row r="2511" ht="14.25" customHeight="1">
      <c r="A2511" s="1"/>
      <c r="B2511" s="3"/>
      <c r="C2511" s="4"/>
      <c r="D2511" s="4"/>
      <c r="E2511" s="4"/>
      <c r="F2511" s="4"/>
      <c r="G2511" s="4"/>
      <c r="H2511" s="4"/>
      <c r="I2511" s="4"/>
      <c r="J2511" s="4"/>
      <c r="K2511" s="4"/>
      <c r="L2511" s="4"/>
      <c r="M2511" s="4"/>
      <c r="N2511" s="4"/>
      <c r="O2511" s="4"/>
      <c r="P2511" s="4"/>
      <c r="Q2511" s="4"/>
      <c r="R2511" s="4"/>
      <c r="S2511" s="4"/>
      <c r="T2511" s="4"/>
      <c r="U2511" s="4"/>
      <c r="V2511" s="4"/>
      <c r="W2511" s="4"/>
      <c r="X2511" s="4"/>
      <c r="Y2511" s="4"/>
      <c r="Z2511" s="4"/>
      <c r="AA2511" s="4"/>
      <c r="AB2511" s="4"/>
      <c r="AC2511" s="4"/>
      <c r="AD2511" s="20"/>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4"/>
      <c r="BK2511" s="4"/>
      <c r="BL2511" s="4"/>
      <c r="BM2511" s="4"/>
      <c r="BN2511" s="4"/>
      <c r="BO2511" s="4"/>
      <c r="BP2511" s="4"/>
      <c r="BQ2511" s="4"/>
      <c r="BR2511" s="4"/>
      <c r="BS2511" s="4"/>
      <c r="BT2511" s="4"/>
      <c r="BU2511" s="4"/>
      <c r="BV2511" s="4"/>
      <c r="BW2511" s="4"/>
      <c r="BX2511" s="4"/>
      <c r="BY2511" s="4"/>
      <c r="BZ2511" s="4"/>
      <c r="CA2511" s="4"/>
      <c r="CB2511" s="4"/>
      <c r="CC2511" s="4"/>
      <c r="CD2511" s="4"/>
      <c r="CE2511" s="4"/>
      <c r="CF2511" s="4"/>
      <c r="CG2511" s="4"/>
      <c r="CH2511" s="4"/>
      <c r="CI2511" s="4"/>
      <c r="CJ2511" s="4"/>
      <c r="CK2511" s="4"/>
      <c r="CL2511" s="4"/>
      <c r="CM2511" s="4"/>
    </row>
    <row r="2512" ht="14.25" customHeight="1">
      <c r="A2512" s="1"/>
      <c r="B2512" s="3"/>
      <c r="C2512" s="4"/>
      <c r="D2512" s="4"/>
      <c r="E2512" s="4"/>
      <c r="F2512" s="4"/>
      <c r="G2512" s="4"/>
      <c r="H2512" s="4"/>
      <c r="I2512" s="4"/>
      <c r="J2512" s="4"/>
      <c r="K2512" s="4"/>
      <c r="L2512" s="4"/>
      <c r="M2512" s="4"/>
      <c r="N2512" s="4"/>
      <c r="O2512" s="4"/>
      <c r="P2512" s="4"/>
      <c r="Q2512" s="4"/>
      <c r="R2512" s="4"/>
      <c r="S2512" s="4"/>
      <c r="T2512" s="4"/>
      <c r="U2512" s="4"/>
      <c r="V2512" s="4"/>
      <c r="W2512" s="4"/>
      <c r="X2512" s="4"/>
      <c r="Y2512" s="4"/>
      <c r="Z2512" s="4"/>
      <c r="AA2512" s="4"/>
      <c r="AB2512" s="4"/>
      <c r="AC2512" s="4"/>
      <c r="AD2512" s="20"/>
      <c r="AE2512" s="4"/>
      <c r="AF2512" s="4"/>
      <c r="AG2512" s="4"/>
      <c r="AH2512" s="4"/>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c r="BI2512" s="4"/>
      <c r="BJ2512" s="4"/>
      <c r="BK2512" s="4"/>
      <c r="BL2512" s="4"/>
      <c r="BM2512" s="4"/>
      <c r="BN2512" s="4"/>
      <c r="BO2512" s="4"/>
      <c r="BP2512" s="4"/>
      <c r="BQ2512" s="4"/>
      <c r="BR2512" s="4"/>
      <c r="BS2512" s="4"/>
      <c r="BT2512" s="4"/>
      <c r="BU2512" s="4"/>
      <c r="BV2512" s="4"/>
      <c r="BW2512" s="4"/>
      <c r="BX2512" s="4"/>
      <c r="BY2512" s="4"/>
      <c r="BZ2512" s="4"/>
      <c r="CA2512" s="4"/>
      <c r="CB2512" s="4"/>
      <c r="CC2512" s="4"/>
      <c r="CD2512" s="4"/>
      <c r="CE2512" s="4"/>
      <c r="CF2512" s="4"/>
      <c r="CG2512" s="4"/>
      <c r="CH2512" s="4"/>
      <c r="CI2512" s="4"/>
      <c r="CJ2512" s="4"/>
      <c r="CK2512" s="4"/>
      <c r="CL2512" s="4"/>
      <c r="CM2512" s="4"/>
    </row>
    <row r="2513" ht="14.25" customHeight="1">
      <c r="A2513" s="1"/>
      <c r="B2513" s="3"/>
      <c r="C2513" s="4"/>
      <c r="D2513" s="4"/>
      <c r="E2513" s="4"/>
      <c r="F2513" s="4"/>
      <c r="G2513" s="4"/>
      <c r="H2513" s="4"/>
      <c r="I2513" s="4"/>
      <c r="J2513" s="4"/>
      <c r="K2513" s="4"/>
      <c r="L2513" s="4"/>
      <c r="M2513" s="4"/>
      <c r="N2513" s="4"/>
      <c r="O2513" s="4"/>
      <c r="P2513" s="4"/>
      <c r="Q2513" s="4"/>
      <c r="R2513" s="4"/>
      <c r="S2513" s="4"/>
      <c r="T2513" s="4"/>
      <c r="U2513" s="4"/>
      <c r="V2513" s="4"/>
      <c r="W2513" s="4"/>
      <c r="X2513" s="4"/>
      <c r="Y2513" s="4"/>
      <c r="Z2513" s="4"/>
      <c r="AA2513" s="4"/>
      <c r="AB2513" s="4"/>
      <c r="AC2513" s="4"/>
      <c r="AD2513" s="20"/>
      <c r="AE2513" s="4"/>
      <c r="AF2513" s="4"/>
      <c r="AG2513" s="4"/>
      <c r="AH2513" s="4"/>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c r="BI2513" s="4"/>
      <c r="BJ2513" s="4"/>
      <c r="BK2513" s="4"/>
      <c r="BL2513" s="4"/>
      <c r="BM2513" s="4"/>
      <c r="BN2513" s="4"/>
      <c r="BO2513" s="4"/>
      <c r="BP2513" s="4"/>
      <c r="BQ2513" s="4"/>
      <c r="BR2513" s="4"/>
      <c r="BS2513" s="4"/>
      <c r="BT2513" s="4"/>
      <c r="BU2513" s="4"/>
      <c r="BV2513" s="4"/>
      <c r="BW2513" s="4"/>
      <c r="BX2513" s="4"/>
      <c r="BY2513" s="4"/>
      <c r="BZ2513" s="4"/>
      <c r="CA2513" s="4"/>
      <c r="CB2513" s="4"/>
      <c r="CC2513" s="4"/>
      <c r="CD2513" s="4"/>
      <c r="CE2513" s="4"/>
      <c r="CF2513" s="4"/>
      <c r="CG2513" s="4"/>
      <c r="CH2513" s="4"/>
      <c r="CI2513" s="4"/>
      <c r="CJ2513" s="4"/>
      <c r="CK2513" s="4"/>
      <c r="CL2513" s="4"/>
      <c r="CM2513" s="4"/>
    </row>
    <row r="2514" ht="14.25" customHeight="1">
      <c r="A2514" s="1"/>
      <c r="B2514" s="3"/>
      <c r="C2514" s="4"/>
      <c r="D2514" s="4"/>
      <c r="E2514" s="4"/>
      <c r="F2514" s="4"/>
      <c r="G2514" s="4"/>
      <c r="H2514" s="4"/>
      <c r="I2514" s="4"/>
      <c r="J2514" s="4"/>
      <c r="K2514" s="4"/>
      <c r="L2514" s="4"/>
      <c r="M2514" s="4"/>
      <c r="N2514" s="4"/>
      <c r="O2514" s="4"/>
      <c r="P2514" s="4"/>
      <c r="Q2514" s="4"/>
      <c r="R2514" s="4"/>
      <c r="S2514" s="4"/>
      <c r="T2514" s="4"/>
      <c r="U2514" s="4"/>
      <c r="V2514" s="4"/>
      <c r="W2514" s="4"/>
      <c r="X2514" s="4"/>
      <c r="Y2514" s="4"/>
      <c r="Z2514" s="4"/>
      <c r="AA2514" s="4"/>
      <c r="AB2514" s="4"/>
      <c r="AC2514" s="4"/>
      <c r="AD2514" s="20"/>
      <c r="AE2514" s="4"/>
      <c r="AF2514" s="4"/>
      <c r="AG2514" s="4"/>
      <c r="AH2514" s="4"/>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c r="BI2514" s="4"/>
      <c r="BJ2514" s="4"/>
      <c r="BK2514" s="4"/>
      <c r="BL2514" s="4"/>
      <c r="BM2514" s="4"/>
      <c r="BN2514" s="4"/>
      <c r="BO2514" s="4"/>
      <c r="BP2514" s="4"/>
      <c r="BQ2514" s="4"/>
      <c r="BR2514" s="4"/>
      <c r="BS2514" s="4"/>
      <c r="BT2514" s="4"/>
      <c r="BU2514" s="4"/>
      <c r="BV2514" s="4"/>
      <c r="BW2514" s="4"/>
      <c r="BX2514" s="4"/>
      <c r="BY2514" s="4"/>
      <c r="BZ2514" s="4"/>
      <c r="CA2514" s="4"/>
      <c r="CB2514" s="4"/>
      <c r="CC2514" s="4"/>
      <c r="CD2514" s="4"/>
      <c r="CE2514" s="4"/>
      <c r="CF2514" s="4"/>
      <c r="CG2514" s="4"/>
      <c r="CH2514" s="4"/>
      <c r="CI2514" s="4"/>
      <c r="CJ2514" s="4"/>
      <c r="CK2514" s="4"/>
      <c r="CL2514" s="4"/>
      <c r="CM2514" s="4"/>
    </row>
    <row r="2515" ht="14.25" customHeight="1">
      <c r="A2515" s="1"/>
      <c r="B2515" s="3"/>
      <c r="C2515" s="4"/>
      <c r="D2515" s="4"/>
      <c r="E2515" s="4"/>
      <c r="F2515" s="4"/>
      <c r="G2515" s="4"/>
      <c r="H2515" s="4"/>
      <c r="I2515" s="4"/>
      <c r="J2515" s="4"/>
      <c r="K2515" s="4"/>
      <c r="L2515" s="4"/>
      <c r="M2515" s="4"/>
      <c r="N2515" s="4"/>
      <c r="O2515" s="4"/>
      <c r="P2515" s="4"/>
      <c r="Q2515" s="4"/>
      <c r="R2515" s="4"/>
      <c r="S2515" s="4"/>
      <c r="T2515" s="4"/>
      <c r="U2515" s="4"/>
      <c r="V2515" s="4"/>
      <c r="W2515" s="4"/>
      <c r="X2515" s="4"/>
      <c r="Y2515" s="4"/>
      <c r="Z2515" s="4"/>
      <c r="AA2515" s="4"/>
      <c r="AB2515" s="4"/>
      <c r="AC2515" s="4"/>
      <c r="AD2515" s="20"/>
      <c r="AE2515" s="4"/>
      <c r="AF2515" s="4"/>
      <c r="AG2515" s="4"/>
      <c r="AH2515" s="4"/>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c r="BI2515" s="4"/>
      <c r="BJ2515" s="4"/>
      <c r="BK2515" s="4"/>
      <c r="BL2515" s="4"/>
      <c r="BM2515" s="4"/>
      <c r="BN2515" s="4"/>
      <c r="BO2515" s="4"/>
      <c r="BP2515" s="4"/>
      <c r="BQ2515" s="4"/>
      <c r="BR2515" s="4"/>
      <c r="BS2515" s="4"/>
      <c r="BT2515" s="4"/>
      <c r="BU2515" s="4"/>
      <c r="BV2515" s="4"/>
      <c r="BW2515" s="4"/>
      <c r="BX2515" s="4"/>
      <c r="BY2515" s="4"/>
      <c r="BZ2515" s="4"/>
      <c r="CA2515" s="4"/>
      <c r="CB2515" s="4"/>
      <c r="CC2515" s="4"/>
      <c r="CD2515" s="4"/>
      <c r="CE2515" s="4"/>
      <c r="CF2515" s="4"/>
      <c r="CG2515" s="4"/>
      <c r="CH2515" s="4"/>
      <c r="CI2515" s="4"/>
      <c r="CJ2515" s="4"/>
      <c r="CK2515" s="4"/>
      <c r="CL2515" s="4"/>
      <c r="CM2515" s="4"/>
    </row>
    <row r="2516" ht="14.25" customHeight="1">
      <c r="A2516" s="1"/>
      <c r="B2516" s="3"/>
      <c r="C2516" s="4"/>
      <c r="D2516" s="4"/>
      <c r="E2516" s="4"/>
      <c r="F2516" s="4"/>
      <c r="G2516" s="4"/>
      <c r="H2516" s="4"/>
      <c r="I2516" s="4"/>
      <c r="J2516" s="4"/>
      <c r="K2516" s="4"/>
      <c r="L2516" s="4"/>
      <c r="M2516" s="4"/>
      <c r="N2516" s="4"/>
      <c r="O2516" s="4"/>
      <c r="P2516" s="4"/>
      <c r="Q2516" s="4"/>
      <c r="R2516" s="4"/>
      <c r="S2516" s="4"/>
      <c r="T2516" s="4"/>
      <c r="U2516" s="4"/>
      <c r="V2516" s="4"/>
      <c r="W2516" s="4"/>
      <c r="X2516" s="4"/>
      <c r="Y2516" s="4"/>
      <c r="Z2516" s="4"/>
      <c r="AA2516" s="4"/>
      <c r="AB2516" s="4"/>
      <c r="AC2516" s="4"/>
      <c r="AD2516" s="20"/>
      <c r="AE2516" s="4"/>
      <c r="AF2516" s="4"/>
      <c r="AG2516" s="4"/>
      <c r="AH2516" s="4"/>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c r="BI2516" s="4"/>
      <c r="BJ2516" s="4"/>
      <c r="BK2516" s="4"/>
      <c r="BL2516" s="4"/>
      <c r="BM2516" s="4"/>
      <c r="BN2516" s="4"/>
      <c r="BO2516" s="4"/>
      <c r="BP2516" s="4"/>
      <c r="BQ2516" s="4"/>
      <c r="BR2516" s="4"/>
      <c r="BS2516" s="4"/>
      <c r="BT2516" s="4"/>
      <c r="BU2516" s="4"/>
      <c r="BV2516" s="4"/>
      <c r="BW2516" s="4"/>
      <c r="BX2516" s="4"/>
      <c r="BY2516" s="4"/>
      <c r="BZ2516" s="4"/>
      <c r="CA2516" s="4"/>
      <c r="CB2516" s="4"/>
      <c r="CC2516" s="4"/>
      <c r="CD2516" s="4"/>
      <c r="CE2516" s="4"/>
      <c r="CF2516" s="4"/>
      <c r="CG2516" s="4"/>
      <c r="CH2516" s="4"/>
      <c r="CI2516" s="4"/>
      <c r="CJ2516" s="4"/>
      <c r="CK2516" s="4"/>
      <c r="CL2516" s="4"/>
      <c r="CM2516" s="4"/>
    </row>
    <row r="2517" ht="14.25" customHeight="1">
      <c r="A2517" s="1"/>
      <c r="B2517" s="3"/>
      <c r="C2517" s="4"/>
      <c r="D2517" s="4"/>
      <c r="E2517" s="4"/>
      <c r="F2517" s="4"/>
      <c r="G2517" s="4"/>
      <c r="H2517" s="4"/>
      <c r="I2517" s="4"/>
      <c r="J2517" s="4"/>
      <c r="K2517" s="4"/>
      <c r="L2517" s="4"/>
      <c r="M2517" s="4"/>
      <c r="N2517" s="4"/>
      <c r="O2517" s="4"/>
      <c r="P2517" s="4"/>
      <c r="Q2517" s="4"/>
      <c r="R2517" s="4"/>
      <c r="S2517" s="4"/>
      <c r="T2517" s="4"/>
      <c r="U2517" s="4"/>
      <c r="V2517" s="4"/>
      <c r="W2517" s="4"/>
      <c r="X2517" s="4"/>
      <c r="Y2517" s="4"/>
      <c r="Z2517" s="4"/>
      <c r="AA2517" s="4"/>
      <c r="AB2517" s="4"/>
      <c r="AC2517" s="4"/>
      <c r="AD2517" s="20"/>
      <c r="AE2517" s="4"/>
      <c r="AF2517" s="4"/>
      <c r="AG2517" s="4"/>
      <c r="AH2517" s="4"/>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c r="BI2517" s="4"/>
      <c r="BJ2517" s="4"/>
      <c r="BK2517" s="4"/>
      <c r="BL2517" s="4"/>
      <c r="BM2517" s="4"/>
      <c r="BN2517" s="4"/>
      <c r="BO2517" s="4"/>
      <c r="BP2517" s="4"/>
      <c r="BQ2517" s="4"/>
      <c r="BR2517" s="4"/>
      <c r="BS2517" s="4"/>
      <c r="BT2517" s="4"/>
      <c r="BU2517" s="4"/>
      <c r="BV2517" s="4"/>
      <c r="BW2517" s="4"/>
      <c r="BX2517" s="4"/>
      <c r="BY2517" s="4"/>
      <c r="BZ2517" s="4"/>
      <c r="CA2517" s="4"/>
      <c r="CB2517" s="4"/>
      <c r="CC2517" s="4"/>
      <c r="CD2517" s="4"/>
      <c r="CE2517" s="4"/>
      <c r="CF2517" s="4"/>
      <c r="CG2517" s="4"/>
      <c r="CH2517" s="4"/>
      <c r="CI2517" s="4"/>
      <c r="CJ2517" s="4"/>
      <c r="CK2517" s="4"/>
      <c r="CL2517" s="4"/>
      <c r="CM2517" s="4"/>
    </row>
    <row r="2518" ht="14.25" customHeight="1">
      <c r="A2518" s="1"/>
      <c r="B2518" s="3"/>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c r="AA2518" s="4"/>
      <c r="AB2518" s="4"/>
      <c r="AC2518" s="4"/>
      <c r="AD2518" s="20"/>
      <c r="AE2518" s="4"/>
      <c r="AF2518" s="4"/>
      <c r="AG2518" s="4"/>
      <c r="AH2518" s="4"/>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c r="BI2518" s="4"/>
      <c r="BJ2518" s="4"/>
      <c r="BK2518" s="4"/>
      <c r="BL2518" s="4"/>
      <c r="BM2518" s="4"/>
      <c r="BN2518" s="4"/>
      <c r="BO2518" s="4"/>
      <c r="BP2518" s="4"/>
      <c r="BQ2518" s="4"/>
      <c r="BR2518" s="4"/>
      <c r="BS2518" s="4"/>
      <c r="BT2518" s="4"/>
      <c r="BU2518" s="4"/>
      <c r="BV2518" s="4"/>
      <c r="BW2518" s="4"/>
      <c r="BX2518" s="4"/>
      <c r="BY2518" s="4"/>
      <c r="BZ2518" s="4"/>
      <c r="CA2518" s="4"/>
      <c r="CB2518" s="4"/>
      <c r="CC2518" s="4"/>
      <c r="CD2518" s="4"/>
      <c r="CE2518" s="4"/>
      <c r="CF2518" s="4"/>
      <c r="CG2518" s="4"/>
      <c r="CH2518" s="4"/>
      <c r="CI2518" s="4"/>
      <c r="CJ2518" s="4"/>
      <c r="CK2518" s="4"/>
      <c r="CL2518" s="4"/>
      <c r="CM2518" s="4"/>
    </row>
    <row r="2519" ht="14.25" customHeight="1">
      <c r="A2519" s="1"/>
      <c r="B2519" s="3"/>
      <c r="C2519" s="4"/>
      <c r="D2519" s="4"/>
      <c r="E2519" s="4"/>
      <c r="F2519" s="4"/>
      <c r="G2519" s="4"/>
      <c r="H2519" s="4"/>
      <c r="I2519" s="4"/>
      <c r="J2519" s="4"/>
      <c r="K2519" s="4"/>
      <c r="L2519" s="4"/>
      <c r="M2519" s="4"/>
      <c r="N2519" s="4"/>
      <c r="O2519" s="4"/>
      <c r="P2519" s="4"/>
      <c r="Q2519" s="4"/>
      <c r="R2519" s="4"/>
      <c r="S2519" s="4"/>
      <c r="T2519" s="4"/>
      <c r="U2519" s="4"/>
      <c r="V2519" s="4"/>
      <c r="W2519" s="4"/>
      <c r="X2519" s="4"/>
      <c r="Y2519" s="4"/>
      <c r="Z2519" s="4"/>
      <c r="AA2519" s="4"/>
      <c r="AB2519" s="4"/>
      <c r="AC2519" s="4"/>
      <c r="AD2519" s="20"/>
      <c r="AE2519" s="4"/>
      <c r="AF2519" s="4"/>
      <c r="AG2519" s="4"/>
      <c r="AH2519" s="4"/>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4"/>
      <c r="BH2519" s="4"/>
      <c r="BI2519" s="4"/>
      <c r="BJ2519" s="4"/>
      <c r="BK2519" s="4"/>
      <c r="BL2519" s="4"/>
      <c r="BM2519" s="4"/>
      <c r="BN2519" s="4"/>
      <c r="BO2519" s="4"/>
      <c r="BP2519" s="4"/>
      <c r="BQ2519" s="4"/>
      <c r="BR2519" s="4"/>
      <c r="BS2519" s="4"/>
      <c r="BT2519" s="4"/>
      <c r="BU2519" s="4"/>
      <c r="BV2519" s="4"/>
      <c r="BW2519" s="4"/>
      <c r="BX2519" s="4"/>
      <c r="BY2519" s="4"/>
      <c r="BZ2519" s="4"/>
      <c r="CA2519" s="4"/>
      <c r="CB2519" s="4"/>
      <c r="CC2519" s="4"/>
      <c r="CD2519" s="4"/>
      <c r="CE2519" s="4"/>
      <c r="CF2519" s="4"/>
      <c r="CG2519" s="4"/>
      <c r="CH2519" s="4"/>
      <c r="CI2519" s="4"/>
      <c r="CJ2519" s="4"/>
      <c r="CK2519" s="4"/>
      <c r="CL2519" s="4"/>
      <c r="CM2519" s="4"/>
    </row>
    <row r="2520" ht="14.25" customHeight="1">
      <c r="A2520" s="1"/>
      <c r="B2520" s="3"/>
      <c r="C2520" s="4"/>
      <c r="D2520" s="4"/>
      <c r="E2520" s="4"/>
      <c r="F2520" s="4"/>
      <c r="G2520" s="4"/>
      <c r="H2520" s="4"/>
      <c r="I2520" s="4"/>
      <c r="J2520" s="4"/>
      <c r="K2520" s="4"/>
      <c r="L2520" s="4"/>
      <c r="M2520" s="4"/>
      <c r="N2520" s="4"/>
      <c r="O2520" s="4"/>
      <c r="P2520" s="4"/>
      <c r="Q2520" s="4"/>
      <c r="R2520" s="4"/>
      <c r="S2520" s="4"/>
      <c r="T2520" s="4"/>
      <c r="U2520" s="4"/>
      <c r="V2520" s="4"/>
      <c r="W2520" s="4"/>
      <c r="X2520" s="4"/>
      <c r="Y2520" s="4"/>
      <c r="Z2520" s="4"/>
      <c r="AA2520" s="4"/>
      <c r="AB2520" s="4"/>
      <c r="AC2520" s="4"/>
      <c r="AD2520" s="20"/>
      <c r="AE2520" s="4"/>
      <c r="AF2520" s="4"/>
      <c r="AG2520" s="4"/>
      <c r="AH2520" s="4"/>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c r="BI2520" s="4"/>
      <c r="BJ2520" s="4"/>
      <c r="BK2520" s="4"/>
      <c r="BL2520" s="4"/>
      <c r="BM2520" s="4"/>
      <c r="BN2520" s="4"/>
      <c r="BO2520" s="4"/>
      <c r="BP2520" s="4"/>
      <c r="BQ2520" s="4"/>
      <c r="BR2520" s="4"/>
      <c r="BS2520" s="4"/>
      <c r="BT2520" s="4"/>
      <c r="BU2520" s="4"/>
      <c r="BV2520" s="4"/>
      <c r="BW2520" s="4"/>
      <c r="BX2520" s="4"/>
      <c r="BY2520" s="4"/>
      <c r="BZ2520" s="4"/>
      <c r="CA2520" s="4"/>
      <c r="CB2520" s="4"/>
      <c r="CC2520" s="4"/>
      <c r="CD2520" s="4"/>
      <c r="CE2520" s="4"/>
      <c r="CF2520" s="4"/>
      <c r="CG2520" s="4"/>
      <c r="CH2520" s="4"/>
      <c r="CI2520" s="4"/>
      <c r="CJ2520" s="4"/>
      <c r="CK2520" s="4"/>
      <c r="CL2520" s="4"/>
      <c r="CM2520" s="4"/>
    </row>
    <row r="2521" ht="14.25" customHeight="1">
      <c r="A2521" s="1"/>
      <c r="B2521" s="3"/>
      <c r="C2521" s="4"/>
      <c r="D2521" s="4"/>
      <c r="E2521" s="4"/>
      <c r="F2521" s="4"/>
      <c r="G2521" s="4"/>
      <c r="H2521" s="4"/>
      <c r="I2521" s="4"/>
      <c r="J2521" s="4"/>
      <c r="K2521" s="4"/>
      <c r="L2521" s="4"/>
      <c r="M2521" s="4"/>
      <c r="N2521" s="4"/>
      <c r="O2521" s="4"/>
      <c r="P2521" s="4"/>
      <c r="Q2521" s="4"/>
      <c r="R2521" s="4"/>
      <c r="S2521" s="4"/>
      <c r="T2521" s="4"/>
      <c r="U2521" s="4"/>
      <c r="V2521" s="4"/>
      <c r="W2521" s="4"/>
      <c r="X2521" s="4"/>
      <c r="Y2521" s="4"/>
      <c r="Z2521" s="4"/>
      <c r="AA2521" s="4"/>
      <c r="AB2521" s="4"/>
      <c r="AC2521" s="4"/>
      <c r="AD2521" s="20"/>
      <c r="AE2521" s="4"/>
      <c r="AF2521" s="4"/>
      <c r="AG2521" s="4"/>
      <c r="AH2521" s="4"/>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4"/>
      <c r="BH2521" s="4"/>
      <c r="BI2521" s="4"/>
      <c r="BJ2521" s="4"/>
      <c r="BK2521" s="4"/>
      <c r="BL2521" s="4"/>
      <c r="BM2521" s="4"/>
      <c r="BN2521" s="4"/>
      <c r="BO2521" s="4"/>
      <c r="BP2521" s="4"/>
      <c r="BQ2521" s="4"/>
      <c r="BR2521" s="4"/>
      <c r="BS2521" s="4"/>
      <c r="BT2521" s="4"/>
      <c r="BU2521" s="4"/>
      <c r="BV2521" s="4"/>
      <c r="BW2521" s="4"/>
      <c r="BX2521" s="4"/>
      <c r="BY2521" s="4"/>
      <c r="BZ2521" s="4"/>
      <c r="CA2521" s="4"/>
      <c r="CB2521" s="4"/>
      <c r="CC2521" s="4"/>
      <c r="CD2521" s="4"/>
      <c r="CE2521" s="4"/>
      <c r="CF2521" s="4"/>
      <c r="CG2521" s="4"/>
      <c r="CH2521" s="4"/>
      <c r="CI2521" s="4"/>
      <c r="CJ2521" s="4"/>
      <c r="CK2521" s="4"/>
      <c r="CL2521" s="4"/>
      <c r="CM2521" s="4"/>
    </row>
    <row r="2522" ht="14.25" customHeight="1">
      <c r="A2522" s="1"/>
      <c r="B2522" s="3"/>
      <c r="C2522" s="4"/>
      <c r="D2522" s="4"/>
      <c r="E2522" s="4"/>
      <c r="F2522" s="4"/>
      <c r="G2522" s="4"/>
      <c r="H2522" s="4"/>
      <c r="I2522" s="4"/>
      <c r="J2522" s="4"/>
      <c r="K2522" s="4"/>
      <c r="L2522" s="4"/>
      <c r="M2522" s="4"/>
      <c r="N2522" s="4"/>
      <c r="O2522" s="4"/>
      <c r="P2522" s="4"/>
      <c r="Q2522" s="4"/>
      <c r="R2522" s="4"/>
      <c r="S2522" s="4"/>
      <c r="T2522" s="4"/>
      <c r="U2522" s="4"/>
      <c r="V2522" s="4"/>
      <c r="W2522" s="4"/>
      <c r="X2522" s="4"/>
      <c r="Y2522" s="4"/>
      <c r="Z2522" s="4"/>
      <c r="AA2522" s="4"/>
      <c r="AB2522" s="4"/>
      <c r="AC2522" s="4"/>
      <c r="AD2522" s="20"/>
      <c r="AE2522" s="4"/>
      <c r="AF2522" s="4"/>
      <c r="AG2522" s="4"/>
      <c r="AH2522" s="4"/>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4"/>
      <c r="BH2522" s="4"/>
      <c r="BI2522" s="4"/>
      <c r="BJ2522" s="4"/>
      <c r="BK2522" s="4"/>
      <c r="BL2522" s="4"/>
      <c r="BM2522" s="4"/>
      <c r="BN2522" s="4"/>
      <c r="BO2522" s="4"/>
      <c r="BP2522" s="4"/>
      <c r="BQ2522" s="4"/>
      <c r="BR2522" s="4"/>
      <c r="BS2522" s="4"/>
      <c r="BT2522" s="4"/>
      <c r="BU2522" s="4"/>
      <c r="BV2522" s="4"/>
      <c r="BW2522" s="4"/>
      <c r="BX2522" s="4"/>
      <c r="BY2522" s="4"/>
      <c r="BZ2522" s="4"/>
      <c r="CA2522" s="4"/>
      <c r="CB2522" s="4"/>
      <c r="CC2522" s="4"/>
      <c r="CD2522" s="4"/>
      <c r="CE2522" s="4"/>
      <c r="CF2522" s="4"/>
      <c r="CG2522" s="4"/>
      <c r="CH2522" s="4"/>
      <c r="CI2522" s="4"/>
      <c r="CJ2522" s="4"/>
      <c r="CK2522" s="4"/>
      <c r="CL2522" s="4"/>
      <c r="CM2522" s="4"/>
    </row>
    <row r="2523" ht="14.25" customHeight="1">
      <c r="A2523" s="1"/>
      <c r="B2523" s="3"/>
      <c r="C2523" s="4"/>
      <c r="D2523" s="4"/>
      <c r="E2523" s="4"/>
      <c r="F2523" s="4"/>
      <c r="G2523" s="4"/>
      <c r="H2523" s="4"/>
      <c r="I2523" s="4"/>
      <c r="J2523" s="4"/>
      <c r="K2523" s="4"/>
      <c r="L2523" s="4"/>
      <c r="M2523" s="4"/>
      <c r="N2523" s="4"/>
      <c r="O2523" s="4"/>
      <c r="P2523" s="4"/>
      <c r="Q2523" s="4"/>
      <c r="R2523" s="4"/>
      <c r="S2523" s="4"/>
      <c r="T2523" s="4"/>
      <c r="U2523" s="4"/>
      <c r="V2523" s="4"/>
      <c r="W2523" s="4"/>
      <c r="X2523" s="4"/>
      <c r="Y2523" s="4"/>
      <c r="Z2523" s="4"/>
      <c r="AA2523" s="4"/>
      <c r="AB2523" s="4"/>
      <c r="AC2523" s="4"/>
      <c r="AD2523" s="20"/>
      <c r="AE2523" s="4"/>
      <c r="AF2523" s="4"/>
      <c r="AG2523" s="4"/>
      <c r="AH2523" s="4"/>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4"/>
      <c r="BH2523" s="4"/>
      <c r="BI2523" s="4"/>
      <c r="BJ2523" s="4"/>
      <c r="BK2523" s="4"/>
      <c r="BL2523" s="4"/>
      <c r="BM2523" s="4"/>
      <c r="BN2523" s="4"/>
      <c r="BO2523" s="4"/>
      <c r="BP2523" s="4"/>
      <c r="BQ2523" s="4"/>
      <c r="BR2523" s="4"/>
      <c r="BS2523" s="4"/>
      <c r="BT2523" s="4"/>
      <c r="BU2523" s="4"/>
      <c r="BV2523" s="4"/>
      <c r="BW2523" s="4"/>
      <c r="BX2523" s="4"/>
      <c r="BY2523" s="4"/>
      <c r="BZ2523" s="4"/>
      <c r="CA2523" s="4"/>
      <c r="CB2523" s="4"/>
      <c r="CC2523" s="4"/>
      <c r="CD2523" s="4"/>
      <c r="CE2523" s="4"/>
      <c r="CF2523" s="4"/>
      <c r="CG2523" s="4"/>
      <c r="CH2523" s="4"/>
      <c r="CI2523" s="4"/>
      <c r="CJ2523" s="4"/>
      <c r="CK2523" s="4"/>
      <c r="CL2523" s="4"/>
      <c r="CM2523" s="4"/>
    </row>
    <row r="2524" ht="14.25" customHeight="1">
      <c r="A2524" s="1"/>
      <c r="B2524" s="3"/>
      <c r="C2524" s="4"/>
      <c r="D2524" s="4"/>
      <c r="E2524" s="4"/>
      <c r="F2524" s="4"/>
      <c r="G2524" s="4"/>
      <c r="H2524" s="4"/>
      <c r="I2524" s="4"/>
      <c r="J2524" s="4"/>
      <c r="K2524" s="4"/>
      <c r="L2524" s="4"/>
      <c r="M2524" s="4"/>
      <c r="N2524" s="4"/>
      <c r="O2524" s="4"/>
      <c r="P2524" s="4"/>
      <c r="Q2524" s="4"/>
      <c r="R2524" s="4"/>
      <c r="S2524" s="4"/>
      <c r="T2524" s="4"/>
      <c r="U2524" s="4"/>
      <c r="V2524" s="4"/>
      <c r="W2524" s="4"/>
      <c r="X2524" s="4"/>
      <c r="Y2524" s="4"/>
      <c r="Z2524" s="4"/>
      <c r="AA2524" s="4"/>
      <c r="AB2524" s="4"/>
      <c r="AC2524" s="4"/>
      <c r="AD2524" s="20"/>
      <c r="AE2524" s="4"/>
      <c r="AF2524" s="4"/>
      <c r="AG2524" s="4"/>
      <c r="AH2524" s="4"/>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4"/>
      <c r="BH2524" s="4"/>
      <c r="BI2524" s="4"/>
      <c r="BJ2524" s="4"/>
      <c r="BK2524" s="4"/>
      <c r="BL2524" s="4"/>
      <c r="BM2524" s="4"/>
      <c r="BN2524" s="4"/>
      <c r="BO2524" s="4"/>
      <c r="BP2524" s="4"/>
      <c r="BQ2524" s="4"/>
      <c r="BR2524" s="4"/>
      <c r="BS2524" s="4"/>
      <c r="BT2524" s="4"/>
      <c r="BU2524" s="4"/>
      <c r="BV2524" s="4"/>
      <c r="BW2524" s="4"/>
      <c r="BX2524" s="4"/>
      <c r="BY2524" s="4"/>
      <c r="BZ2524" s="4"/>
      <c r="CA2524" s="4"/>
      <c r="CB2524" s="4"/>
      <c r="CC2524" s="4"/>
      <c r="CD2524" s="4"/>
      <c r="CE2524" s="4"/>
      <c r="CF2524" s="4"/>
      <c r="CG2524" s="4"/>
      <c r="CH2524" s="4"/>
      <c r="CI2524" s="4"/>
      <c r="CJ2524" s="4"/>
      <c r="CK2524" s="4"/>
      <c r="CL2524" s="4"/>
      <c r="CM2524" s="4"/>
    </row>
    <row r="2525" ht="14.25" customHeight="1">
      <c r="A2525" s="1"/>
      <c r="B2525" s="3"/>
      <c r="C2525" s="4"/>
      <c r="D2525" s="4"/>
      <c r="E2525" s="4"/>
      <c r="F2525" s="4"/>
      <c r="G2525" s="4"/>
      <c r="H2525" s="4"/>
      <c r="I2525" s="4"/>
      <c r="J2525" s="4"/>
      <c r="K2525" s="4"/>
      <c r="L2525" s="4"/>
      <c r="M2525" s="4"/>
      <c r="N2525" s="4"/>
      <c r="O2525" s="4"/>
      <c r="P2525" s="4"/>
      <c r="Q2525" s="4"/>
      <c r="R2525" s="4"/>
      <c r="S2525" s="4"/>
      <c r="T2525" s="4"/>
      <c r="U2525" s="4"/>
      <c r="V2525" s="4"/>
      <c r="W2525" s="4"/>
      <c r="X2525" s="4"/>
      <c r="Y2525" s="4"/>
      <c r="Z2525" s="4"/>
      <c r="AA2525" s="4"/>
      <c r="AB2525" s="4"/>
      <c r="AC2525" s="4"/>
      <c r="AD2525" s="20"/>
      <c r="AE2525" s="4"/>
      <c r="AF2525" s="4"/>
      <c r="AG2525" s="4"/>
      <c r="AH2525" s="4"/>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4"/>
      <c r="BH2525" s="4"/>
      <c r="BI2525" s="4"/>
      <c r="BJ2525" s="4"/>
      <c r="BK2525" s="4"/>
      <c r="BL2525" s="4"/>
      <c r="BM2525" s="4"/>
      <c r="BN2525" s="4"/>
      <c r="BO2525" s="4"/>
      <c r="BP2525" s="4"/>
      <c r="BQ2525" s="4"/>
      <c r="BR2525" s="4"/>
      <c r="BS2525" s="4"/>
      <c r="BT2525" s="4"/>
      <c r="BU2525" s="4"/>
      <c r="BV2525" s="4"/>
      <c r="BW2525" s="4"/>
      <c r="BX2525" s="4"/>
      <c r="BY2525" s="4"/>
      <c r="BZ2525" s="4"/>
      <c r="CA2525" s="4"/>
      <c r="CB2525" s="4"/>
      <c r="CC2525" s="4"/>
      <c r="CD2525" s="4"/>
      <c r="CE2525" s="4"/>
      <c r="CF2525" s="4"/>
      <c r="CG2525" s="4"/>
      <c r="CH2525" s="4"/>
      <c r="CI2525" s="4"/>
      <c r="CJ2525" s="4"/>
      <c r="CK2525" s="4"/>
      <c r="CL2525" s="4"/>
      <c r="CM2525" s="4"/>
    </row>
    <row r="2526" ht="14.25" customHeight="1">
      <c r="A2526" s="1"/>
      <c r="B2526" s="3"/>
      <c r="C2526" s="4"/>
      <c r="D2526" s="4"/>
      <c r="E2526" s="4"/>
      <c r="F2526" s="4"/>
      <c r="G2526" s="4"/>
      <c r="H2526" s="4"/>
      <c r="I2526" s="4"/>
      <c r="J2526" s="4"/>
      <c r="K2526" s="4"/>
      <c r="L2526" s="4"/>
      <c r="M2526" s="4"/>
      <c r="N2526" s="4"/>
      <c r="O2526" s="4"/>
      <c r="P2526" s="4"/>
      <c r="Q2526" s="4"/>
      <c r="R2526" s="4"/>
      <c r="S2526" s="4"/>
      <c r="T2526" s="4"/>
      <c r="U2526" s="4"/>
      <c r="V2526" s="4"/>
      <c r="W2526" s="4"/>
      <c r="X2526" s="4"/>
      <c r="Y2526" s="4"/>
      <c r="Z2526" s="4"/>
      <c r="AA2526" s="4"/>
      <c r="AB2526" s="4"/>
      <c r="AC2526" s="4"/>
      <c r="AD2526" s="20"/>
      <c r="AE2526" s="4"/>
      <c r="AF2526" s="4"/>
      <c r="AG2526" s="4"/>
      <c r="AH2526" s="4"/>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c r="BI2526" s="4"/>
      <c r="BJ2526" s="4"/>
      <c r="BK2526" s="4"/>
      <c r="BL2526" s="4"/>
      <c r="BM2526" s="4"/>
      <c r="BN2526" s="4"/>
      <c r="BO2526" s="4"/>
      <c r="BP2526" s="4"/>
      <c r="BQ2526" s="4"/>
      <c r="BR2526" s="4"/>
      <c r="BS2526" s="4"/>
      <c r="BT2526" s="4"/>
      <c r="BU2526" s="4"/>
      <c r="BV2526" s="4"/>
      <c r="BW2526" s="4"/>
      <c r="BX2526" s="4"/>
      <c r="BY2526" s="4"/>
      <c r="BZ2526" s="4"/>
      <c r="CA2526" s="4"/>
      <c r="CB2526" s="4"/>
      <c r="CC2526" s="4"/>
      <c r="CD2526" s="4"/>
      <c r="CE2526" s="4"/>
      <c r="CF2526" s="4"/>
      <c r="CG2526" s="4"/>
      <c r="CH2526" s="4"/>
      <c r="CI2526" s="4"/>
      <c r="CJ2526" s="4"/>
      <c r="CK2526" s="4"/>
      <c r="CL2526" s="4"/>
      <c r="CM2526" s="4"/>
    </row>
    <row r="2527" ht="14.25" customHeight="1">
      <c r="A2527" s="1"/>
      <c r="B2527" s="3"/>
      <c r="C2527" s="4"/>
      <c r="D2527" s="4"/>
      <c r="E2527" s="4"/>
      <c r="F2527" s="4"/>
      <c r="G2527" s="4"/>
      <c r="H2527" s="4"/>
      <c r="I2527" s="4"/>
      <c r="J2527" s="4"/>
      <c r="K2527" s="4"/>
      <c r="L2527" s="4"/>
      <c r="M2527" s="4"/>
      <c r="N2527" s="4"/>
      <c r="O2527" s="4"/>
      <c r="P2527" s="4"/>
      <c r="Q2527" s="4"/>
      <c r="R2527" s="4"/>
      <c r="S2527" s="4"/>
      <c r="T2527" s="4"/>
      <c r="U2527" s="4"/>
      <c r="V2527" s="4"/>
      <c r="W2527" s="4"/>
      <c r="X2527" s="4"/>
      <c r="Y2527" s="4"/>
      <c r="Z2527" s="4"/>
      <c r="AA2527" s="4"/>
      <c r="AB2527" s="4"/>
      <c r="AC2527" s="4"/>
      <c r="AD2527" s="20"/>
      <c r="AE2527" s="4"/>
      <c r="AF2527" s="4"/>
      <c r="AG2527" s="4"/>
      <c r="AH2527" s="4"/>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c r="BI2527" s="4"/>
      <c r="BJ2527" s="4"/>
      <c r="BK2527" s="4"/>
      <c r="BL2527" s="4"/>
      <c r="BM2527" s="4"/>
      <c r="BN2527" s="4"/>
      <c r="BO2527" s="4"/>
      <c r="BP2527" s="4"/>
      <c r="BQ2527" s="4"/>
      <c r="BR2527" s="4"/>
      <c r="BS2527" s="4"/>
      <c r="BT2527" s="4"/>
      <c r="BU2527" s="4"/>
      <c r="BV2527" s="4"/>
      <c r="BW2527" s="4"/>
      <c r="BX2527" s="4"/>
      <c r="BY2527" s="4"/>
      <c r="BZ2527" s="4"/>
      <c r="CA2527" s="4"/>
      <c r="CB2527" s="4"/>
      <c r="CC2527" s="4"/>
      <c r="CD2527" s="4"/>
      <c r="CE2527" s="4"/>
      <c r="CF2527" s="4"/>
      <c r="CG2527" s="4"/>
      <c r="CH2527" s="4"/>
      <c r="CI2527" s="4"/>
      <c r="CJ2527" s="4"/>
      <c r="CK2527" s="4"/>
      <c r="CL2527" s="4"/>
      <c r="CM2527" s="4"/>
    </row>
    <row r="2528" ht="14.25" customHeight="1">
      <c r="A2528" s="1"/>
      <c r="B2528" s="3"/>
      <c r="C2528" s="4"/>
      <c r="D2528" s="4"/>
      <c r="E2528" s="4"/>
      <c r="F2528" s="4"/>
      <c r="G2528" s="4"/>
      <c r="H2528" s="4"/>
      <c r="I2528" s="4"/>
      <c r="J2528" s="4"/>
      <c r="K2528" s="4"/>
      <c r="L2528" s="4"/>
      <c r="M2528" s="4"/>
      <c r="N2528" s="4"/>
      <c r="O2528" s="4"/>
      <c r="P2528" s="4"/>
      <c r="Q2528" s="4"/>
      <c r="R2528" s="4"/>
      <c r="S2528" s="4"/>
      <c r="T2528" s="4"/>
      <c r="U2528" s="4"/>
      <c r="V2528" s="4"/>
      <c r="W2528" s="4"/>
      <c r="X2528" s="4"/>
      <c r="Y2528" s="4"/>
      <c r="Z2528" s="4"/>
      <c r="AA2528" s="4"/>
      <c r="AB2528" s="4"/>
      <c r="AC2528" s="4"/>
      <c r="AD2528" s="20"/>
      <c r="AE2528" s="4"/>
      <c r="AF2528" s="4"/>
      <c r="AG2528" s="4"/>
      <c r="AH2528" s="4"/>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c r="BI2528" s="4"/>
      <c r="BJ2528" s="4"/>
      <c r="BK2528" s="4"/>
      <c r="BL2528" s="4"/>
      <c r="BM2528" s="4"/>
      <c r="BN2528" s="4"/>
      <c r="BO2528" s="4"/>
      <c r="BP2528" s="4"/>
      <c r="BQ2528" s="4"/>
      <c r="BR2528" s="4"/>
      <c r="BS2528" s="4"/>
      <c r="BT2528" s="4"/>
      <c r="BU2528" s="4"/>
      <c r="BV2528" s="4"/>
      <c r="BW2528" s="4"/>
      <c r="BX2528" s="4"/>
      <c r="BY2528" s="4"/>
      <c r="BZ2528" s="4"/>
      <c r="CA2528" s="4"/>
      <c r="CB2528" s="4"/>
      <c r="CC2528" s="4"/>
      <c r="CD2528" s="4"/>
      <c r="CE2528" s="4"/>
      <c r="CF2528" s="4"/>
      <c r="CG2528" s="4"/>
      <c r="CH2528" s="4"/>
      <c r="CI2528" s="4"/>
      <c r="CJ2528" s="4"/>
      <c r="CK2528" s="4"/>
      <c r="CL2528" s="4"/>
      <c r="CM2528" s="4"/>
    </row>
    <row r="2529" ht="14.25" customHeight="1">
      <c r="A2529" s="1"/>
      <c r="B2529" s="3"/>
      <c r="C2529" s="4"/>
      <c r="D2529" s="4"/>
      <c r="E2529" s="4"/>
      <c r="F2529" s="4"/>
      <c r="G2529" s="4"/>
      <c r="H2529" s="4"/>
      <c r="I2529" s="4"/>
      <c r="J2529" s="4"/>
      <c r="K2529" s="4"/>
      <c r="L2529" s="4"/>
      <c r="M2529" s="4"/>
      <c r="N2529" s="4"/>
      <c r="O2529" s="4"/>
      <c r="P2529" s="4"/>
      <c r="Q2529" s="4"/>
      <c r="R2529" s="4"/>
      <c r="S2529" s="4"/>
      <c r="T2529" s="4"/>
      <c r="U2529" s="4"/>
      <c r="V2529" s="4"/>
      <c r="W2529" s="4"/>
      <c r="X2529" s="4"/>
      <c r="Y2529" s="4"/>
      <c r="Z2529" s="4"/>
      <c r="AA2529" s="4"/>
      <c r="AB2529" s="4"/>
      <c r="AC2529" s="4"/>
      <c r="AD2529" s="20"/>
      <c r="AE2529" s="4"/>
      <c r="AF2529" s="4"/>
      <c r="AG2529" s="4"/>
      <c r="AH2529" s="4"/>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4"/>
      <c r="BH2529" s="4"/>
      <c r="BI2529" s="4"/>
      <c r="BJ2529" s="4"/>
      <c r="BK2529" s="4"/>
      <c r="BL2529" s="4"/>
      <c r="BM2529" s="4"/>
      <c r="BN2529" s="4"/>
      <c r="BO2529" s="4"/>
      <c r="BP2529" s="4"/>
      <c r="BQ2529" s="4"/>
      <c r="BR2529" s="4"/>
      <c r="BS2529" s="4"/>
      <c r="BT2529" s="4"/>
      <c r="BU2529" s="4"/>
      <c r="BV2529" s="4"/>
      <c r="BW2529" s="4"/>
      <c r="BX2529" s="4"/>
      <c r="BY2529" s="4"/>
      <c r="BZ2529" s="4"/>
      <c r="CA2529" s="4"/>
      <c r="CB2529" s="4"/>
      <c r="CC2529" s="4"/>
      <c r="CD2529" s="4"/>
      <c r="CE2529" s="4"/>
      <c r="CF2529" s="4"/>
      <c r="CG2529" s="4"/>
      <c r="CH2529" s="4"/>
      <c r="CI2529" s="4"/>
      <c r="CJ2529" s="4"/>
      <c r="CK2529" s="4"/>
      <c r="CL2529" s="4"/>
      <c r="CM2529" s="4"/>
    </row>
    <row r="2530" ht="14.25" customHeight="1">
      <c r="A2530" s="1"/>
      <c r="B2530" s="3"/>
      <c r="C2530" s="4"/>
      <c r="D2530" s="4"/>
      <c r="E2530" s="4"/>
      <c r="F2530" s="4"/>
      <c r="G2530" s="4"/>
      <c r="H2530" s="4"/>
      <c r="I2530" s="4"/>
      <c r="J2530" s="4"/>
      <c r="K2530" s="4"/>
      <c r="L2530" s="4"/>
      <c r="M2530" s="4"/>
      <c r="N2530" s="4"/>
      <c r="O2530" s="4"/>
      <c r="P2530" s="4"/>
      <c r="Q2530" s="4"/>
      <c r="R2530" s="4"/>
      <c r="S2530" s="4"/>
      <c r="T2530" s="4"/>
      <c r="U2530" s="4"/>
      <c r="V2530" s="4"/>
      <c r="W2530" s="4"/>
      <c r="X2530" s="4"/>
      <c r="Y2530" s="4"/>
      <c r="Z2530" s="4"/>
      <c r="AA2530" s="4"/>
      <c r="AB2530" s="4"/>
      <c r="AC2530" s="4"/>
      <c r="AD2530" s="20"/>
      <c r="AE2530" s="4"/>
      <c r="AF2530" s="4"/>
      <c r="AG2530" s="4"/>
      <c r="AH2530" s="4"/>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4"/>
      <c r="BH2530" s="4"/>
      <c r="BI2530" s="4"/>
      <c r="BJ2530" s="4"/>
      <c r="BK2530" s="4"/>
      <c r="BL2530" s="4"/>
      <c r="BM2530" s="4"/>
      <c r="BN2530" s="4"/>
      <c r="BO2530" s="4"/>
      <c r="BP2530" s="4"/>
      <c r="BQ2530" s="4"/>
      <c r="BR2530" s="4"/>
      <c r="BS2530" s="4"/>
      <c r="BT2530" s="4"/>
      <c r="BU2530" s="4"/>
      <c r="BV2530" s="4"/>
      <c r="BW2530" s="4"/>
      <c r="BX2530" s="4"/>
      <c r="BY2530" s="4"/>
      <c r="BZ2530" s="4"/>
      <c r="CA2530" s="4"/>
      <c r="CB2530" s="4"/>
      <c r="CC2530" s="4"/>
      <c r="CD2530" s="4"/>
      <c r="CE2530" s="4"/>
      <c r="CF2530" s="4"/>
      <c r="CG2530" s="4"/>
      <c r="CH2530" s="4"/>
      <c r="CI2530" s="4"/>
      <c r="CJ2530" s="4"/>
      <c r="CK2530" s="4"/>
      <c r="CL2530" s="4"/>
      <c r="CM2530" s="4"/>
    </row>
    <row r="2531" ht="14.25" customHeight="1">
      <c r="A2531" s="1"/>
      <c r="B2531" s="3"/>
      <c r="C2531" s="4"/>
      <c r="D2531" s="4"/>
      <c r="E2531" s="4"/>
      <c r="F2531" s="4"/>
      <c r="G2531" s="4"/>
      <c r="H2531" s="4"/>
      <c r="I2531" s="4"/>
      <c r="J2531" s="4"/>
      <c r="K2531" s="4"/>
      <c r="L2531" s="4"/>
      <c r="M2531" s="4"/>
      <c r="N2531" s="4"/>
      <c r="O2531" s="4"/>
      <c r="P2531" s="4"/>
      <c r="Q2531" s="4"/>
      <c r="R2531" s="4"/>
      <c r="S2531" s="4"/>
      <c r="T2531" s="4"/>
      <c r="U2531" s="4"/>
      <c r="V2531" s="4"/>
      <c r="W2531" s="4"/>
      <c r="X2531" s="4"/>
      <c r="Y2531" s="4"/>
      <c r="Z2531" s="4"/>
      <c r="AA2531" s="4"/>
      <c r="AB2531" s="4"/>
      <c r="AC2531" s="4"/>
      <c r="AD2531" s="20"/>
      <c r="AE2531" s="4"/>
      <c r="AF2531" s="4"/>
      <c r="AG2531" s="4"/>
      <c r="AH2531" s="4"/>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4"/>
      <c r="BH2531" s="4"/>
      <c r="BI2531" s="4"/>
      <c r="BJ2531" s="4"/>
      <c r="BK2531" s="4"/>
      <c r="BL2531" s="4"/>
      <c r="BM2531" s="4"/>
      <c r="BN2531" s="4"/>
      <c r="BO2531" s="4"/>
      <c r="BP2531" s="4"/>
      <c r="BQ2531" s="4"/>
      <c r="BR2531" s="4"/>
      <c r="BS2531" s="4"/>
      <c r="BT2531" s="4"/>
      <c r="BU2531" s="4"/>
      <c r="BV2531" s="4"/>
      <c r="BW2531" s="4"/>
      <c r="BX2531" s="4"/>
      <c r="BY2531" s="4"/>
      <c r="BZ2531" s="4"/>
      <c r="CA2531" s="4"/>
      <c r="CB2531" s="4"/>
      <c r="CC2531" s="4"/>
      <c r="CD2531" s="4"/>
      <c r="CE2531" s="4"/>
      <c r="CF2531" s="4"/>
      <c r="CG2531" s="4"/>
      <c r="CH2531" s="4"/>
      <c r="CI2531" s="4"/>
      <c r="CJ2531" s="4"/>
      <c r="CK2531" s="4"/>
      <c r="CL2531" s="4"/>
      <c r="CM2531" s="4"/>
    </row>
    <row r="2532" ht="14.25" customHeight="1">
      <c r="A2532" s="1"/>
      <c r="B2532" s="3"/>
      <c r="C2532" s="4"/>
      <c r="D2532" s="4"/>
      <c r="E2532" s="4"/>
      <c r="F2532" s="4"/>
      <c r="G2532" s="4"/>
      <c r="H2532" s="4"/>
      <c r="I2532" s="4"/>
      <c r="J2532" s="4"/>
      <c r="K2532" s="4"/>
      <c r="L2532" s="4"/>
      <c r="M2532" s="4"/>
      <c r="N2532" s="4"/>
      <c r="O2532" s="4"/>
      <c r="P2532" s="4"/>
      <c r="Q2532" s="4"/>
      <c r="R2532" s="4"/>
      <c r="S2532" s="4"/>
      <c r="T2532" s="4"/>
      <c r="U2532" s="4"/>
      <c r="V2532" s="4"/>
      <c r="W2532" s="4"/>
      <c r="X2532" s="4"/>
      <c r="Y2532" s="4"/>
      <c r="Z2532" s="4"/>
      <c r="AA2532" s="4"/>
      <c r="AB2532" s="4"/>
      <c r="AC2532" s="4"/>
      <c r="AD2532" s="20"/>
      <c r="AE2532" s="4"/>
      <c r="AF2532" s="4"/>
      <c r="AG2532" s="4"/>
      <c r="AH2532" s="4"/>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c r="BI2532" s="4"/>
      <c r="BJ2532" s="4"/>
      <c r="BK2532" s="4"/>
      <c r="BL2532" s="4"/>
      <c r="BM2532" s="4"/>
      <c r="BN2532" s="4"/>
      <c r="BO2532" s="4"/>
      <c r="BP2532" s="4"/>
      <c r="BQ2532" s="4"/>
      <c r="BR2532" s="4"/>
      <c r="BS2532" s="4"/>
      <c r="BT2532" s="4"/>
      <c r="BU2532" s="4"/>
      <c r="BV2532" s="4"/>
      <c r="BW2532" s="4"/>
      <c r="BX2532" s="4"/>
      <c r="BY2532" s="4"/>
      <c r="BZ2532" s="4"/>
      <c r="CA2532" s="4"/>
      <c r="CB2532" s="4"/>
      <c r="CC2532" s="4"/>
      <c r="CD2532" s="4"/>
      <c r="CE2532" s="4"/>
      <c r="CF2532" s="4"/>
      <c r="CG2532" s="4"/>
      <c r="CH2532" s="4"/>
      <c r="CI2532" s="4"/>
      <c r="CJ2532" s="4"/>
      <c r="CK2532" s="4"/>
      <c r="CL2532" s="4"/>
      <c r="CM2532" s="4"/>
    </row>
    <row r="2533" ht="14.25" customHeight="1">
      <c r="A2533" s="1"/>
      <c r="B2533" s="3"/>
      <c r="C2533" s="4"/>
      <c r="D2533" s="4"/>
      <c r="E2533" s="4"/>
      <c r="F2533" s="4"/>
      <c r="G2533" s="4"/>
      <c r="H2533" s="4"/>
      <c r="I2533" s="4"/>
      <c r="J2533" s="4"/>
      <c r="K2533" s="4"/>
      <c r="L2533" s="4"/>
      <c r="M2533" s="4"/>
      <c r="N2533" s="4"/>
      <c r="O2533" s="4"/>
      <c r="P2533" s="4"/>
      <c r="Q2533" s="4"/>
      <c r="R2533" s="4"/>
      <c r="S2533" s="4"/>
      <c r="T2533" s="4"/>
      <c r="U2533" s="4"/>
      <c r="V2533" s="4"/>
      <c r="W2533" s="4"/>
      <c r="X2533" s="4"/>
      <c r="Y2533" s="4"/>
      <c r="Z2533" s="4"/>
      <c r="AA2533" s="4"/>
      <c r="AB2533" s="4"/>
      <c r="AC2533" s="4"/>
      <c r="AD2533" s="20"/>
      <c r="AE2533" s="4"/>
      <c r="AF2533" s="4"/>
      <c r="AG2533" s="4"/>
      <c r="AH2533" s="4"/>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c r="BI2533" s="4"/>
      <c r="BJ2533" s="4"/>
      <c r="BK2533" s="4"/>
      <c r="BL2533" s="4"/>
      <c r="BM2533" s="4"/>
      <c r="BN2533" s="4"/>
      <c r="BO2533" s="4"/>
      <c r="BP2533" s="4"/>
      <c r="BQ2533" s="4"/>
      <c r="BR2533" s="4"/>
      <c r="BS2533" s="4"/>
      <c r="BT2533" s="4"/>
      <c r="BU2533" s="4"/>
      <c r="BV2533" s="4"/>
      <c r="BW2533" s="4"/>
      <c r="BX2533" s="4"/>
      <c r="BY2533" s="4"/>
      <c r="BZ2533" s="4"/>
      <c r="CA2533" s="4"/>
      <c r="CB2533" s="4"/>
      <c r="CC2533" s="4"/>
      <c r="CD2533" s="4"/>
      <c r="CE2533" s="4"/>
      <c r="CF2533" s="4"/>
      <c r="CG2533" s="4"/>
      <c r="CH2533" s="4"/>
      <c r="CI2533" s="4"/>
      <c r="CJ2533" s="4"/>
      <c r="CK2533" s="4"/>
      <c r="CL2533" s="4"/>
      <c r="CM2533" s="4"/>
    </row>
    <row r="2534" ht="14.25" customHeight="1">
      <c r="A2534" s="1"/>
      <c r="B2534" s="3"/>
      <c r="C2534" s="4"/>
      <c r="D2534" s="4"/>
      <c r="E2534" s="4"/>
      <c r="F2534" s="4"/>
      <c r="G2534" s="4"/>
      <c r="H2534" s="4"/>
      <c r="I2534" s="4"/>
      <c r="J2534" s="4"/>
      <c r="K2534" s="4"/>
      <c r="L2534" s="4"/>
      <c r="M2534" s="4"/>
      <c r="N2534" s="4"/>
      <c r="O2534" s="4"/>
      <c r="P2534" s="4"/>
      <c r="Q2534" s="4"/>
      <c r="R2534" s="4"/>
      <c r="S2534" s="4"/>
      <c r="T2534" s="4"/>
      <c r="U2534" s="4"/>
      <c r="V2534" s="4"/>
      <c r="W2534" s="4"/>
      <c r="X2534" s="4"/>
      <c r="Y2534" s="4"/>
      <c r="Z2534" s="4"/>
      <c r="AA2534" s="4"/>
      <c r="AB2534" s="4"/>
      <c r="AC2534" s="4"/>
      <c r="AD2534" s="20"/>
      <c r="AE2534" s="4"/>
      <c r="AF2534" s="4"/>
      <c r="AG2534" s="4"/>
      <c r="AH2534" s="4"/>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c r="BI2534" s="4"/>
      <c r="BJ2534" s="4"/>
      <c r="BK2534" s="4"/>
      <c r="BL2534" s="4"/>
      <c r="BM2534" s="4"/>
      <c r="BN2534" s="4"/>
      <c r="BO2534" s="4"/>
      <c r="BP2534" s="4"/>
      <c r="BQ2534" s="4"/>
      <c r="BR2534" s="4"/>
      <c r="BS2534" s="4"/>
      <c r="BT2534" s="4"/>
      <c r="BU2534" s="4"/>
      <c r="BV2534" s="4"/>
      <c r="BW2534" s="4"/>
      <c r="BX2534" s="4"/>
      <c r="BY2534" s="4"/>
      <c r="BZ2534" s="4"/>
      <c r="CA2534" s="4"/>
      <c r="CB2534" s="4"/>
      <c r="CC2534" s="4"/>
      <c r="CD2534" s="4"/>
      <c r="CE2534" s="4"/>
      <c r="CF2534" s="4"/>
      <c r="CG2534" s="4"/>
      <c r="CH2534" s="4"/>
      <c r="CI2534" s="4"/>
      <c r="CJ2534" s="4"/>
      <c r="CK2534" s="4"/>
      <c r="CL2534" s="4"/>
      <c r="CM2534" s="4"/>
    </row>
    <row r="2535" ht="14.25" customHeight="1">
      <c r="A2535" s="1"/>
      <c r="B2535" s="3"/>
      <c r="C2535" s="4"/>
      <c r="D2535" s="4"/>
      <c r="E2535" s="4"/>
      <c r="F2535" s="4"/>
      <c r="G2535" s="4"/>
      <c r="H2535" s="4"/>
      <c r="I2535" s="4"/>
      <c r="J2535" s="4"/>
      <c r="K2535" s="4"/>
      <c r="L2535" s="4"/>
      <c r="M2535" s="4"/>
      <c r="N2535" s="4"/>
      <c r="O2535" s="4"/>
      <c r="P2535" s="4"/>
      <c r="Q2535" s="4"/>
      <c r="R2535" s="4"/>
      <c r="S2535" s="4"/>
      <c r="T2535" s="4"/>
      <c r="U2535" s="4"/>
      <c r="V2535" s="4"/>
      <c r="W2535" s="4"/>
      <c r="X2535" s="4"/>
      <c r="Y2535" s="4"/>
      <c r="Z2535" s="4"/>
      <c r="AA2535" s="4"/>
      <c r="AB2535" s="4"/>
      <c r="AC2535" s="4"/>
      <c r="AD2535" s="20"/>
      <c r="AE2535" s="4"/>
      <c r="AF2535" s="4"/>
      <c r="AG2535" s="4"/>
      <c r="AH2535" s="4"/>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c r="BI2535" s="4"/>
      <c r="BJ2535" s="4"/>
      <c r="BK2535" s="4"/>
      <c r="BL2535" s="4"/>
      <c r="BM2535" s="4"/>
      <c r="BN2535" s="4"/>
      <c r="BO2535" s="4"/>
      <c r="BP2535" s="4"/>
      <c r="BQ2535" s="4"/>
      <c r="BR2535" s="4"/>
      <c r="BS2535" s="4"/>
      <c r="BT2535" s="4"/>
      <c r="BU2535" s="4"/>
      <c r="BV2535" s="4"/>
      <c r="BW2535" s="4"/>
      <c r="BX2535" s="4"/>
      <c r="BY2535" s="4"/>
      <c r="BZ2535" s="4"/>
      <c r="CA2535" s="4"/>
      <c r="CB2535" s="4"/>
      <c r="CC2535" s="4"/>
      <c r="CD2535" s="4"/>
      <c r="CE2535" s="4"/>
      <c r="CF2535" s="4"/>
      <c r="CG2535" s="4"/>
      <c r="CH2535" s="4"/>
      <c r="CI2535" s="4"/>
      <c r="CJ2535" s="4"/>
      <c r="CK2535" s="4"/>
      <c r="CL2535" s="4"/>
      <c r="CM2535" s="4"/>
    </row>
    <row r="2536" ht="14.25" customHeight="1">
      <c r="A2536" s="1"/>
      <c r="B2536" s="3"/>
      <c r="C2536" s="4"/>
      <c r="D2536" s="4"/>
      <c r="E2536" s="4"/>
      <c r="F2536" s="4"/>
      <c r="G2536" s="4"/>
      <c r="H2536" s="4"/>
      <c r="I2536" s="4"/>
      <c r="J2536" s="4"/>
      <c r="K2536" s="4"/>
      <c r="L2536" s="4"/>
      <c r="M2536" s="4"/>
      <c r="N2536" s="4"/>
      <c r="O2536" s="4"/>
      <c r="P2536" s="4"/>
      <c r="Q2536" s="4"/>
      <c r="R2536" s="4"/>
      <c r="S2536" s="4"/>
      <c r="T2536" s="4"/>
      <c r="U2536" s="4"/>
      <c r="V2536" s="4"/>
      <c r="W2536" s="4"/>
      <c r="X2536" s="4"/>
      <c r="Y2536" s="4"/>
      <c r="Z2536" s="4"/>
      <c r="AA2536" s="4"/>
      <c r="AB2536" s="4"/>
      <c r="AC2536" s="4"/>
      <c r="AD2536" s="20"/>
      <c r="AE2536" s="4"/>
      <c r="AF2536" s="4"/>
      <c r="AG2536" s="4"/>
      <c r="AH2536" s="4"/>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c r="BI2536" s="4"/>
      <c r="BJ2536" s="4"/>
      <c r="BK2536" s="4"/>
      <c r="BL2536" s="4"/>
      <c r="BM2536" s="4"/>
      <c r="BN2536" s="4"/>
      <c r="BO2536" s="4"/>
      <c r="BP2536" s="4"/>
      <c r="BQ2536" s="4"/>
      <c r="BR2536" s="4"/>
      <c r="BS2536" s="4"/>
      <c r="BT2536" s="4"/>
      <c r="BU2536" s="4"/>
      <c r="BV2536" s="4"/>
      <c r="BW2536" s="4"/>
      <c r="BX2536" s="4"/>
      <c r="BY2536" s="4"/>
      <c r="BZ2536" s="4"/>
      <c r="CA2536" s="4"/>
      <c r="CB2536" s="4"/>
      <c r="CC2536" s="4"/>
      <c r="CD2536" s="4"/>
      <c r="CE2536" s="4"/>
      <c r="CF2536" s="4"/>
      <c r="CG2536" s="4"/>
      <c r="CH2536" s="4"/>
      <c r="CI2536" s="4"/>
      <c r="CJ2536" s="4"/>
      <c r="CK2536" s="4"/>
      <c r="CL2536" s="4"/>
      <c r="CM2536" s="4"/>
    </row>
    <row r="2537" ht="14.25" customHeight="1">
      <c r="A2537" s="1"/>
      <c r="B2537" s="3"/>
      <c r="C2537" s="4"/>
      <c r="D2537" s="4"/>
      <c r="E2537" s="4"/>
      <c r="F2537" s="4"/>
      <c r="G2537" s="4"/>
      <c r="H2537" s="4"/>
      <c r="I2537" s="4"/>
      <c r="J2537" s="4"/>
      <c r="K2537" s="4"/>
      <c r="L2537" s="4"/>
      <c r="M2537" s="4"/>
      <c r="N2537" s="4"/>
      <c r="O2537" s="4"/>
      <c r="P2537" s="4"/>
      <c r="Q2537" s="4"/>
      <c r="R2537" s="4"/>
      <c r="S2537" s="4"/>
      <c r="T2537" s="4"/>
      <c r="U2537" s="4"/>
      <c r="V2537" s="4"/>
      <c r="W2537" s="4"/>
      <c r="X2537" s="4"/>
      <c r="Y2537" s="4"/>
      <c r="Z2537" s="4"/>
      <c r="AA2537" s="4"/>
      <c r="AB2537" s="4"/>
      <c r="AC2537" s="4"/>
      <c r="AD2537" s="20"/>
      <c r="AE2537" s="4"/>
      <c r="AF2537" s="4"/>
      <c r="AG2537" s="4"/>
      <c r="AH2537" s="4"/>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c r="BI2537" s="4"/>
      <c r="BJ2537" s="4"/>
      <c r="BK2537" s="4"/>
      <c r="BL2537" s="4"/>
      <c r="BM2537" s="4"/>
      <c r="BN2537" s="4"/>
      <c r="BO2537" s="4"/>
      <c r="BP2537" s="4"/>
      <c r="BQ2537" s="4"/>
      <c r="BR2537" s="4"/>
      <c r="BS2537" s="4"/>
      <c r="BT2537" s="4"/>
      <c r="BU2537" s="4"/>
      <c r="BV2537" s="4"/>
      <c r="BW2537" s="4"/>
      <c r="BX2537" s="4"/>
      <c r="BY2537" s="4"/>
      <c r="BZ2537" s="4"/>
      <c r="CA2537" s="4"/>
      <c r="CB2537" s="4"/>
      <c r="CC2537" s="4"/>
      <c r="CD2537" s="4"/>
      <c r="CE2537" s="4"/>
      <c r="CF2537" s="4"/>
      <c r="CG2537" s="4"/>
      <c r="CH2537" s="4"/>
      <c r="CI2537" s="4"/>
      <c r="CJ2537" s="4"/>
      <c r="CK2537" s="4"/>
      <c r="CL2537" s="4"/>
      <c r="CM2537" s="4"/>
    </row>
    <row r="2538" ht="14.25" customHeight="1">
      <c r="A2538" s="1"/>
      <c r="B2538" s="3"/>
      <c r="C2538" s="4"/>
      <c r="D2538" s="4"/>
      <c r="E2538" s="4"/>
      <c r="F2538" s="4"/>
      <c r="G2538" s="4"/>
      <c r="H2538" s="4"/>
      <c r="I2538" s="4"/>
      <c r="J2538" s="4"/>
      <c r="K2538" s="4"/>
      <c r="L2538" s="4"/>
      <c r="M2538" s="4"/>
      <c r="N2538" s="4"/>
      <c r="O2538" s="4"/>
      <c r="P2538" s="4"/>
      <c r="Q2538" s="4"/>
      <c r="R2538" s="4"/>
      <c r="S2538" s="4"/>
      <c r="T2538" s="4"/>
      <c r="U2538" s="4"/>
      <c r="V2538" s="4"/>
      <c r="W2538" s="4"/>
      <c r="X2538" s="4"/>
      <c r="Y2538" s="4"/>
      <c r="Z2538" s="4"/>
      <c r="AA2538" s="4"/>
      <c r="AB2538" s="4"/>
      <c r="AC2538" s="4"/>
      <c r="AD2538" s="20"/>
      <c r="AE2538" s="4"/>
      <c r="AF2538" s="4"/>
      <c r="AG2538" s="4"/>
      <c r="AH2538" s="4"/>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4"/>
      <c r="BH2538" s="4"/>
      <c r="BI2538" s="4"/>
      <c r="BJ2538" s="4"/>
      <c r="BK2538" s="4"/>
      <c r="BL2538" s="4"/>
      <c r="BM2538" s="4"/>
      <c r="BN2538" s="4"/>
      <c r="BO2538" s="4"/>
      <c r="BP2538" s="4"/>
      <c r="BQ2538" s="4"/>
      <c r="BR2538" s="4"/>
      <c r="BS2538" s="4"/>
      <c r="BT2538" s="4"/>
      <c r="BU2538" s="4"/>
      <c r="BV2538" s="4"/>
      <c r="BW2538" s="4"/>
      <c r="BX2538" s="4"/>
      <c r="BY2538" s="4"/>
      <c r="BZ2538" s="4"/>
      <c r="CA2538" s="4"/>
      <c r="CB2538" s="4"/>
      <c r="CC2538" s="4"/>
      <c r="CD2538" s="4"/>
      <c r="CE2538" s="4"/>
      <c r="CF2538" s="4"/>
      <c r="CG2538" s="4"/>
      <c r="CH2538" s="4"/>
      <c r="CI2538" s="4"/>
      <c r="CJ2538" s="4"/>
      <c r="CK2538" s="4"/>
      <c r="CL2538" s="4"/>
      <c r="CM2538" s="4"/>
    </row>
    <row r="2539" ht="14.25" customHeight="1">
      <c r="A2539" s="1"/>
      <c r="B2539" s="3"/>
      <c r="C2539" s="4"/>
      <c r="D2539" s="4"/>
      <c r="E2539" s="4"/>
      <c r="F2539" s="4"/>
      <c r="G2539" s="4"/>
      <c r="H2539" s="4"/>
      <c r="I2539" s="4"/>
      <c r="J2539" s="4"/>
      <c r="K2539" s="4"/>
      <c r="L2539" s="4"/>
      <c r="M2539" s="4"/>
      <c r="N2539" s="4"/>
      <c r="O2539" s="4"/>
      <c r="P2539" s="4"/>
      <c r="Q2539" s="4"/>
      <c r="R2539" s="4"/>
      <c r="S2539" s="4"/>
      <c r="T2539" s="4"/>
      <c r="U2539" s="4"/>
      <c r="V2539" s="4"/>
      <c r="W2539" s="4"/>
      <c r="X2539" s="4"/>
      <c r="Y2539" s="4"/>
      <c r="Z2539" s="4"/>
      <c r="AA2539" s="4"/>
      <c r="AB2539" s="4"/>
      <c r="AC2539" s="4"/>
      <c r="AD2539" s="20"/>
      <c r="AE2539" s="4"/>
      <c r="AF2539" s="4"/>
      <c r="AG2539" s="4"/>
      <c r="AH2539" s="4"/>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4"/>
      <c r="BH2539" s="4"/>
      <c r="BI2539" s="4"/>
      <c r="BJ2539" s="4"/>
      <c r="BK2539" s="4"/>
      <c r="BL2539" s="4"/>
      <c r="BM2539" s="4"/>
      <c r="BN2539" s="4"/>
      <c r="BO2539" s="4"/>
      <c r="BP2539" s="4"/>
      <c r="BQ2539" s="4"/>
      <c r="BR2539" s="4"/>
      <c r="BS2539" s="4"/>
      <c r="BT2539" s="4"/>
      <c r="BU2539" s="4"/>
      <c r="BV2539" s="4"/>
      <c r="BW2539" s="4"/>
      <c r="BX2539" s="4"/>
      <c r="BY2539" s="4"/>
      <c r="BZ2539" s="4"/>
      <c r="CA2539" s="4"/>
      <c r="CB2539" s="4"/>
      <c r="CC2539" s="4"/>
      <c r="CD2539" s="4"/>
      <c r="CE2539" s="4"/>
      <c r="CF2539" s="4"/>
      <c r="CG2539" s="4"/>
      <c r="CH2539" s="4"/>
      <c r="CI2539" s="4"/>
      <c r="CJ2539" s="4"/>
      <c r="CK2539" s="4"/>
      <c r="CL2539" s="4"/>
      <c r="CM2539" s="4"/>
    </row>
    <row r="2540" ht="14.25" customHeight="1">
      <c r="A2540" s="1"/>
      <c r="B2540" s="3"/>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c r="AA2540" s="4"/>
      <c r="AB2540" s="4"/>
      <c r="AC2540" s="4"/>
      <c r="AD2540" s="20"/>
      <c r="AE2540" s="4"/>
      <c r="AF2540" s="4"/>
      <c r="AG2540" s="4"/>
      <c r="AH2540" s="4"/>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4"/>
      <c r="BH2540" s="4"/>
      <c r="BI2540" s="4"/>
      <c r="BJ2540" s="4"/>
      <c r="BK2540" s="4"/>
      <c r="BL2540" s="4"/>
      <c r="BM2540" s="4"/>
      <c r="BN2540" s="4"/>
      <c r="BO2540" s="4"/>
      <c r="BP2540" s="4"/>
      <c r="BQ2540" s="4"/>
      <c r="BR2540" s="4"/>
      <c r="BS2540" s="4"/>
      <c r="BT2540" s="4"/>
      <c r="BU2540" s="4"/>
      <c r="BV2540" s="4"/>
      <c r="BW2540" s="4"/>
      <c r="BX2540" s="4"/>
      <c r="BY2540" s="4"/>
      <c r="BZ2540" s="4"/>
      <c r="CA2540" s="4"/>
      <c r="CB2540" s="4"/>
      <c r="CC2540" s="4"/>
      <c r="CD2540" s="4"/>
      <c r="CE2540" s="4"/>
      <c r="CF2540" s="4"/>
      <c r="CG2540" s="4"/>
      <c r="CH2540" s="4"/>
      <c r="CI2540" s="4"/>
      <c r="CJ2540" s="4"/>
      <c r="CK2540" s="4"/>
      <c r="CL2540" s="4"/>
      <c r="CM2540" s="4"/>
    </row>
    <row r="2541" ht="14.25" customHeight="1">
      <c r="A2541" s="1"/>
      <c r="B2541" s="3"/>
      <c r="C2541" s="4"/>
      <c r="D2541" s="4"/>
      <c r="E2541" s="4"/>
      <c r="F2541" s="4"/>
      <c r="G2541" s="4"/>
      <c r="H2541" s="4"/>
      <c r="I2541" s="4"/>
      <c r="J2541" s="4"/>
      <c r="K2541" s="4"/>
      <c r="L2541" s="4"/>
      <c r="M2541" s="4"/>
      <c r="N2541" s="4"/>
      <c r="O2541" s="4"/>
      <c r="P2541" s="4"/>
      <c r="Q2541" s="4"/>
      <c r="R2541" s="4"/>
      <c r="S2541" s="4"/>
      <c r="T2541" s="4"/>
      <c r="U2541" s="4"/>
      <c r="V2541" s="4"/>
      <c r="W2541" s="4"/>
      <c r="X2541" s="4"/>
      <c r="Y2541" s="4"/>
      <c r="Z2541" s="4"/>
      <c r="AA2541" s="4"/>
      <c r="AB2541" s="4"/>
      <c r="AC2541" s="4"/>
      <c r="AD2541" s="20"/>
      <c r="AE2541" s="4"/>
      <c r="AF2541" s="4"/>
      <c r="AG2541" s="4"/>
      <c r="AH2541" s="4"/>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4"/>
      <c r="BH2541" s="4"/>
      <c r="BI2541" s="4"/>
      <c r="BJ2541" s="4"/>
      <c r="BK2541" s="4"/>
      <c r="BL2541" s="4"/>
      <c r="BM2541" s="4"/>
      <c r="BN2541" s="4"/>
      <c r="BO2541" s="4"/>
      <c r="BP2541" s="4"/>
      <c r="BQ2541" s="4"/>
      <c r="BR2541" s="4"/>
      <c r="BS2541" s="4"/>
      <c r="BT2541" s="4"/>
      <c r="BU2541" s="4"/>
      <c r="BV2541" s="4"/>
      <c r="BW2541" s="4"/>
      <c r="BX2541" s="4"/>
      <c r="BY2541" s="4"/>
      <c r="BZ2541" s="4"/>
      <c r="CA2541" s="4"/>
      <c r="CB2541" s="4"/>
      <c r="CC2541" s="4"/>
      <c r="CD2541" s="4"/>
      <c r="CE2541" s="4"/>
      <c r="CF2541" s="4"/>
      <c r="CG2541" s="4"/>
      <c r="CH2541" s="4"/>
      <c r="CI2541" s="4"/>
      <c r="CJ2541" s="4"/>
      <c r="CK2541" s="4"/>
      <c r="CL2541" s="4"/>
      <c r="CM2541" s="4"/>
    </row>
    <row r="2542" ht="14.25" customHeight="1">
      <c r="A2542" s="1"/>
      <c r="B2542" s="3"/>
      <c r="C2542" s="4"/>
      <c r="D2542" s="4"/>
      <c r="E2542" s="4"/>
      <c r="F2542" s="4"/>
      <c r="G2542" s="4"/>
      <c r="H2542" s="4"/>
      <c r="I2542" s="4"/>
      <c r="J2542" s="4"/>
      <c r="K2542" s="4"/>
      <c r="L2542" s="4"/>
      <c r="M2542" s="4"/>
      <c r="N2542" s="4"/>
      <c r="O2542" s="4"/>
      <c r="P2542" s="4"/>
      <c r="Q2542" s="4"/>
      <c r="R2542" s="4"/>
      <c r="S2542" s="4"/>
      <c r="T2542" s="4"/>
      <c r="U2542" s="4"/>
      <c r="V2542" s="4"/>
      <c r="W2542" s="4"/>
      <c r="X2542" s="4"/>
      <c r="Y2542" s="4"/>
      <c r="Z2542" s="4"/>
      <c r="AA2542" s="4"/>
      <c r="AB2542" s="4"/>
      <c r="AC2542" s="4"/>
      <c r="AD2542" s="20"/>
      <c r="AE2542" s="4"/>
      <c r="AF2542" s="4"/>
      <c r="AG2542" s="4"/>
      <c r="AH2542" s="4"/>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4"/>
      <c r="BH2542" s="4"/>
      <c r="BI2542" s="4"/>
      <c r="BJ2542" s="4"/>
      <c r="BK2542" s="4"/>
      <c r="BL2542" s="4"/>
      <c r="BM2542" s="4"/>
      <c r="BN2542" s="4"/>
      <c r="BO2542" s="4"/>
      <c r="BP2542" s="4"/>
      <c r="BQ2542" s="4"/>
      <c r="BR2542" s="4"/>
      <c r="BS2542" s="4"/>
      <c r="BT2542" s="4"/>
      <c r="BU2542" s="4"/>
      <c r="BV2542" s="4"/>
      <c r="BW2542" s="4"/>
      <c r="BX2542" s="4"/>
      <c r="BY2542" s="4"/>
      <c r="BZ2542" s="4"/>
      <c r="CA2542" s="4"/>
      <c r="CB2542" s="4"/>
      <c r="CC2542" s="4"/>
      <c r="CD2542" s="4"/>
      <c r="CE2542" s="4"/>
      <c r="CF2542" s="4"/>
      <c r="CG2542" s="4"/>
      <c r="CH2542" s="4"/>
      <c r="CI2542" s="4"/>
      <c r="CJ2542" s="4"/>
      <c r="CK2542" s="4"/>
      <c r="CL2542" s="4"/>
      <c r="CM2542" s="4"/>
    </row>
    <row r="2543" ht="14.25" customHeight="1">
      <c r="A2543" s="1"/>
      <c r="B2543" s="3"/>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c r="AA2543" s="4"/>
      <c r="AB2543" s="4"/>
      <c r="AC2543" s="4"/>
      <c r="AD2543" s="20"/>
      <c r="AE2543" s="4"/>
      <c r="AF2543" s="4"/>
      <c r="AG2543" s="4"/>
      <c r="AH2543" s="4"/>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4"/>
      <c r="BH2543" s="4"/>
      <c r="BI2543" s="4"/>
      <c r="BJ2543" s="4"/>
      <c r="BK2543" s="4"/>
      <c r="BL2543" s="4"/>
      <c r="BM2543" s="4"/>
      <c r="BN2543" s="4"/>
      <c r="BO2543" s="4"/>
      <c r="BP2543" s="4"/>
      <c r="BQ2543" s="4"/>
      <c r="BR2543" s="4"/>
      <c r="BS2543" s="4"/>
      <c r="BT2543" s="4"/>
      <c r="BU2543" s="4"/>
      <c r="BV2543" s="4"/>
      <c r="BW2543" s="4"/>
      <c r="BX2543" s="4"/>
      <c r="BY2543" s="4"/>
      <c r="BZ2543" s="4"/>
      <c r="CA2543" s="4"/>
      <c r="CB2543" s="4"/>
      <c r="CC2543" s="4"/>
      <c r="CD2543" s="4"/>
      <c r="CE2543" s="4"/>
      <c r="CF2543" s="4"/>
      <c r="CG2543" s="4"/>
      <c r="CH2543" s="4"/>
      <c r="CI2543" s="4"/>
      <c r="CJ2543" s="4"/>
      <c r="CK2543" s="4"/>
      <c r="CL2543" s="4"/>
      <c r="CM2543" s="4"/>
    </row>
    <row r="2544" ht="14.25" customHeight="1">
      <c r="A2544" s="1"/>
      <c r="B2544" s="3"/>
      <c r="C2544" s="4"/>
      <c r="D2544" s="4"/>
      <c r="E2544" s="4"/>
      <c r="F2544" s="4"/>
      <c r="G2544" s="4"/>
      <c r="H2544" s="4"/>
      <c r="I2544" s="4"/>
      <c r="J2544" s="4"/>
      <c r="K2544" s="4"/>
      <c r="L2544" s="4"/>
      <c r="M2544" s="4"/>
      <c r="N2544" s="4"/>
      <c r="O2544" s="4"/>
      <c r="P2544" s="4"/>
      <c r="Q2544" s="4"/>
      <c r="R2544" s="4"/>
      <c r="S2544" s="4"/>
      <c r="T2544" s="4"/>
      <c r="U2544" s="4"/>
      <c r="V2544" s="4"/>
      <c r="W2544" s="4"/>
      <c r="X2544" s="4"/>
      <c r="Y2544" s="4"/>
      <c r="Z2544" s="4"/>
      <c r="AA2544" s="4"/>
      <c r="AB2544" s="4"/>
      <c r="AC2544" s="4"/>
      <c r="AD2544" s="20"/>
      <c r="AE2544" s="4"/>
      <c r="AF2544" s="4"/>
      <c r="AG2544" s="4"/>
      <c r="AH2544" s="4"/>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c r="BI2544" s="4"/>
      <c r="BJ2544" s="4"/>
      <c r="BK2544" s="4"/>
      <c r="BL2544" s="4"/>
      <c r="BM2544" s="4"/>
      <c r="BN2544" s="4"/>
      <c r="BO2544" s="4"/>
      <c r="BP2544" s="4"/>
      <c r="BQ2544" s="4"/>
      <c r="BR2544" s="4"/>
      <c r="BS2544" s="4"/>
      <c r="BT2544" s="4"/>
      <c r="BU2544" s="4"/>
      <c r="BV2544" s="4"/>
      <c r="BW2544" s="4"/>
      <c r="BX2544" s="4"/>
      <c r="BY2544" s="4"/>
      <c r="BZ2544" s="4"/>
      <c r="CA2544" s="4"/>
      <c r="CB2544" s="4"/>
      <c r="CC2544" s="4"/>
      <c r="CD2544" s="4"/>
      <c r="CE2544" s="4"/>
      <c r="CF2544" s="4"/>
      <c r="CG2544" s="4"/>
      <c r="CH2544" s="4"/>
      <c r="CI2544" s="4"/>
      <c r="CJ2544" s="4"/>
      <c r="CK2544" s="4"/>
      <c r="CL2544" s="4"/>
      <c r="CM2544" s="4"/>
    </row>
    <row r="2545" ht="14.25" customHeight="1">
      <c r="A2545" s="1"/>
      <c r="B2545" s="3"/>
      <c r="C2545" s="4"/>
      <c r="D2545" s="4"/>
      <c r="E2545" s="4"/>
      <c r="F2545" s="4"/>
      <c r="G2545" s="4"/>
      <c r="H2545" s="4"/>
      <c r="I2545" s="4"/>
      <c r="J2545" s="4"/>
      <c r="K2545" s="4"/>
      <c r="L2545" s="4"/>
      <c r="M2545" s="4"/>
      <c r="N2545" s="4"/>
      <c r="O2545" s="4"/>
      <c r="P2545" s="4"/>
      <c r="Q2545" s="4"/>
      <c r="R2545" s="4"/>
      <c r="S2545" s="4"/>
      <c r="T2545" s="4"/>
      <c r="U2545" s="4"/>
      <c r="V2545" s="4"/>
      <c r="W2545" s="4"/>
      <c r="X2545" s="4"/>
      <c r="Y2545" s="4"/>
      <c r="Z2545" s="4"/>
      <c r="AA2545" s="4"/>
      <c r="AB2545" s="4"/>
      <c r="AC2545" s="4"/>
      <c r="AD2545" s="20"/>
      <c r="AE2545" s="4"/>
      <c r="AF2545" s="4"/>
      <c r="AG2545" s="4"/>
      <c r="AH2545" s="4"/>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c r="BI2545" s="4"/>
      <c r="BJ2545" s="4"/>
      <c r="BK2545" s="4"/>
      <c r="BL2545" s="4"/>
      <c r="BM2545" s="4"/>
      <c r="BN2545" s="4"/>
      <c r="BO2545" s="4"/>
      <c r="BP2545" s="4"/>
      <c r="BQ2545" s="4"/>
      <c r="BR2545" s="4"/>
      <c r="BS2545" s="4"/>
      <c r="BT2545" s="4"/>
      <c r="BU2545" s="4"/>
      <c r="BV2545" s="4"/>
      <c r="BW2545" s="4"/>
      <c r="BX2545" s="4"/>
      <c r="BY2545" s="4"/>
      <c r="BZ2545" s="4"/>
      <c r="CA2545" s="4"/>
      <c r="CB2545" s="4"/>
      <c r="CC2545" s="4"/>
      <c r="CD2545" s="4"/>
      <c r="CE2545" s="4"/>
      <c r="CF2545" s="4"/>
      <c r="CG2545" s="4"/>
      <c r="CH2545" s="4"/>
      <c r="CI2545" s="4"/>
      <c r="CJ2545" s="4"/>
      <c r="CK2545" s="4"/>
      <c r="CL2545" s="4"/>
      <c r="CM2545" s="4"/>
    </row>
    <row r="2546" ht="14.25" customHeight="1">
      <c r="A2546" s="1"/>
      <c r="B2546" s="3"/>
      <c r="C2546" s="4"/>
      <c r="D2546" s="4"/>
      <c r="E2546" s="4"/>
      <c r="F2546" s="4"/>
      <c r="G2546" s="4"/>
      <c r="H2546" s="4"/>
      <c r="I2546" s="4"/>
      <c r="J2546" s="4"/>
      <c r="K2546" s="4"/>
      <c r="L2546" s="4"/>
      <c r="M2546" s="4"/>
      <c r="N2546" s="4"/>
      <c r="O2546" s="4"/>
      <c r="P2546" s="4"/>
      <c r="Q2546" s="4"/>
      <c r="R2546" s="4"/>
      <c r="S2546" s="4"/>
      <c r="T2546" s="4"/>
      <c r="U2546" s="4"/>
      <c r="V2546" s="4"/>
      <c r="W2546" s="4"/>
      <c r="X2546" s="4"/>
      <c r="Y2546" s="4"/>
      <c r="Z2546" s="4"/>
      <c r="AA2546" s="4"/>
      <c r="AB2546" s="4"/>
      <c r="AC2546" s="4"/>
      <c r="AD2546" s="20"/>
      <c r="AE2546" s="4"/>
      <c r="AF2546" s="4"/>
      <c r="AG2546" s="4"/>
      <c r="AH2546" s="4"/>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4"/>
      <c r="BH2546" s="4"/>
      <c r="BI2546" s="4"/>
      <c r="BJ2546" s="4"/>
      <c r="BK2546" s="4"/>
      <c r="BL2546" s="4"/>
      <c r="BM2546" s="4"/>
      <c r="BN2546" s="4"/>
      <c r="BO2546" s="4"/>
      <c r="BP2546" s="4"/>
      <c r="BQ2546" s="4"/>
      <c r="BR2546" s="4"/>
      <c r="BS2546" s="4"/>
      <c r="BT2546" s="4"/>
      <c r="BU2546" s="4"/>
      <c r="BV2546" s="4"/>
      <c r="BW2546" s="4"/>
      <c r="BX2546" s="4"/>
      <c r="BY2546" s="4"/>
      <c r="BZ2546" s="4"/>
      <c r="CA2546" s="4"/>
      <c r="CB2546" s="4"/>
      <c r="CC2546" s="4"/>
      <c r="CD2546" s="4"/>
      <c r="CE2546" s="4"/>
      <c r="CF2546" s="4"/>
      <c r="CG2546" s="4"/>
      <c r="CH2546" s="4"/>
      <c r="CI2546" s="4"/>
      <c r="CJ2546" s="4"/>
      <c r="CK2546" s="4"/>
      <c r="CL2546" s="4"/>
      <c r="CM2546" s="4"/>
    </row>
    <row r="2547" ht="14.25" customHeight="1">
      <c r="A2547" s="1"/>
      <c r="B2547" s="3"/>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c r="AA2547" s="4"/>
      <c r="AB2547" s="4"/>
      <c r="AC2547" s="4"/>
      <c r="AD2547" s="20"/>
      <c r="AE2547" s="4"/>
      <c r="AF2547" s="4"/>
      <c r="AG2547" s="4"/>
      <c r="AH2547" s="4"/>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4"/>
      <c r="BH2547" s="4"/>
      <c r="BI2547" s="4"/>
      <c r="BJ2547" s="4"/>
      <c r="BK2547" s="4"/>
      <c r="BL2547" s="4"/>
      <c r="BM2547" s="4"/>
      <c r="BN2547" s="4"/>
      <c r="BO2547" s="4"/>
      <c r="BP2547" s="4"/>
      <c r="BQ2547" s="4"/>
      <c r="BR2547" s="4"/>
      <c r="BS2547" s="4"/>
      <c r="BT2547" s="4"/>
      <c r="BU2547" s="4"/>
      <c r="BV2547" s="4"/>
      <c r="BW2547" s="4"/>
      <c r="BX2547" s="4"/>
      <c r="BY2547" s="4"/>
      <c r="BZ2547" s="4"/>
      <c r="CA2547" s="4"/>
      <c r="CB2547" s="4"/>
      <c r="CC2547" s="4"/>
      <c r="CD2547" s="4"/>
      <c r="CE2547" s="4"/>
      <c r="CF2547" s="4"/>
      <c r="CG2547" s="4"/>
      <c r="CH2547" s="4"/>
      <c r="CI2547" s="4"/>
      <c r="CJ2547" s="4"/>
      <c r="CK2547" s="4"/>
      <c r="CL2547" s="4"/>
      <c r="CM2547" s="4"/>
    </row>
    <row r="2548" ht="14.25" customHeight="1">
      <c r="A2548" s="1"/>
      <c r="B2548" s="3"/>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c r="AA2548" s="4"/>
      <c r="AB2548" s="4"/>
      <c r="AC2548" s="4"/>
      <c r="AD2548" s="20"/>
      <c r="AE2548" s="4"/>
      <c r="AF2548" s="4"/>
      <c r="AG2548" s="4"/>
      <c r="AH2548" s="4"/>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4"/>
      <c r="BH2548" s="4"/>
      <c r="BI2548" s="4"/>
      <c r="BJ2548" s="4"/>
      <c r="BK2548" s="4"/>
      <c r="BL2548" s="4"/>
      <c r="BM2548" s="4"/>
      <c r="BN2548" s="4"/>
      <c r="BO2548" s="4"/>
      <c r="BP2548" s="4"/>
      <c r="BQ2548" s="4"/>
      <c r="BR2548" s="4"/>
      <c r="BS2548" s="4"/>
      <c r="BT2548" s="4"/>
      <c r="BU2548" s="4"/>
      <c r="BV2548" s="4"/>
      <c r="BW2548" s="4"/>
      <c r="BX2548" s="4"/>
      <c r="BY2548" s="4"/>
      <c r="BZ2548" s="4"/>
      <c r="CA2548" s="4"/>
      <c r="CB2548" s="4"/>
      <c r="CC2548" s="4"/>
      <c r="CD2548" s="4"/>
      <c r="CE2548" s="4"/>
      <c r="CF2548" s="4"/>
      <c r="CG2548" s="4"/>
      <c r="CH2548" s="4"/>
      <c r="CI2548" s="4"/>
      <c r="CJ2548" s="4"/>
      <c r="CK2548" s="4"/>
      <c r="CL2548" s="4"/>
      <c r="CM2548" s="4"/>
    </row>
    <row r="2549" ht="14.25" customHeight="1">
      <c r="A2549" s="1"/>
      <c r="B2549" s="3"/>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c r="AA2549" s="4"/>
      <c r="AB2549" s="4"/>
      <c r="AC2549" s="4"/>
      <c r="AD2549" s="20"/>
      <c r="AE2549" s="4"/>
      <c r="AF2549" s="4"/>
      <c r="AG2549" s="4"/>
      <c r="AH2549" s="4"/>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4"/>
      <c r="BH2549" s="4"/>
      <c r="BI2549" s="4"/>
      <c r="BJ2549" s="4"/>
      <c r="BK2549" s="4"/>
      <c r="BL2549" s="4"/>
      <c r="BM2549" s="4"/>
      <c r="BN2549" s="4"/>
      <c r="BO2549" s="4"/>
      <c r="BP2549" s="4"/>
      <c r="BQ2549" s="4"/>
      <c r="BR2549" s="4"/>
      <c r="BS2549" s="4"/>
      <c r="BT2549" s="4"/>
      <c r="BU2549" s="4"/>
      <c r="BV2549" s="4"/>
      <c r="BW2549" s="4"/>
      <c r="BX2549" s="4"/>
      <c r="BY2549" s="4"/>
      <c r="BZ2549" s="4"/>
      <c r="CA2549" s="4"/>
      <c r="CB2549" s="4"/>
      <c r="CC2549" s="4"/>
      <c r="CD2549" s="4"/>
      <c r="CE2549" s="4"/>
      <c r="CF2549" s="4"/>
      <c r="CG2549" s="4"/>
      <c r="CH2549" s="4"/>
      <c r="CI2549" s="4"/>
      <c r="CJ2549" s="4"/>
      <c r="CK2549" s="4"/>
      <c r="CL2549" s="4"/>
      <c r="CM2549" s="4"/>
    </row>
    <row r="2550" ht="14.25" customHeight="1">
      <c r="A2550" s="1"/>
      <c r="B2550" s="3"/>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c r="AA2550" s="4"/>
      <c r="AB2550" s="4"/>
      <c r="AC2550" s="4"/>
      <c r="AD2550" s="20"/>
      <c r="AE2550" s="4"/>
      <c r="AF2550" s="4"/>
      <c r="AG2550" s="4"/>
      <c r="AH2550" s="4"/>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4"/>
      <c r="BH2550" s="4"/>
      <c r="BI2550" s="4"/>
      <c r="BJ2550" s="4"/>
      <c r="BK2550" s="4"/>
      <c r="BL2550" s="4"/>
      <c r="BM2550" s="4"/>
      <c r="BN2550" s="4"/>
      <c r="BO2550" s="4"/>
      <c r="BP2550" s="4"/>
      <c r="BQ2550" s="4"/>
      <c r="BR2550" s="4"/>
      <c r="BS2550" s="4"/>
      <c r="BT2550" s="4"/>
      <c r="BU2550" s="4"/>
      <c r="BV2550" s="4"/>
      <c r="BW2550" s="4"/>
      <c r="BX2550" s="4"/>
      <c r="BY2550" s="4"/>
      <c r="BZ2550" s="4"/>
      <c r="CA2550" s="4"/>
      <c r="CB2550" s="4"/>
      <c r="CC2550" s="4"/>
      <c r="CD2550" s="4"/>
      <c r="CE2550" s="4"/>
      <c r="CF2550" s="4"/>
      <c r="CG2550" s="4"/>
      <c r="CH2550" s="4"/>
      <c r="CI2550" s="4"/>
      <c r="CJ2550" s="4"/>
      <c r="CK2550" s="4"/>
      <c r="CL2550" s="4"/>
      <c r="CM2550" s="4"/>
    </row>
    <row r="2551" ht="14.25" customHeight="1">
      <c r="A2551" s="1"/>
      <c r="B2551" s="3"/>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c r="AA2551" s="4"/>
      <c r="AB2551" s="4"/>
      <c r="AC2551" s="4"/>
      <c r="AD2551" s="20"/>
      <c r="AE2551" s="4"/>
      <c r="AF2551" s="4"/>
      <c r="AG2551" s="4"/>
      <c r="AH2551" s="4"/>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4"/>
      <c r="BH2551" s="4"/>
      <c r="BI2551" s="4"/>
      <c r="BJ2551" s="4"/>
      <c r="BK2551" s="4"/>
      <c r="BL2551" s="4"/>
      <c r="BM2551" s="4"/>
      <c r="BN2551" s="4"/>
      <c r="BO2551" s="4"/>
      <c r="BP2551" s="4"/>
      <c r="BQ2551" s="4"/>
      <c r="BR2551" s="4"/>
      <c r="BS2551" s="4"/>
      <c r="BT2551" s="4"/>
      <c r="BU2551" s="4"/>
      <c r="BV2551" s="4"/>
      <c r="BW2551" s="4"/>
      <c r="BX2551" s="4"/>
      <c r="BY2551" s="4"/>
      <c r="BZ2551" s="4"/>
      <c r="CA2551" s="4"/>
      <c r="CB2551" s="4"/>
      <c r="CC2551" s="4"/>
      <c r="CD2551" s="4"/>
      <c r="CE2551" s="4"/>
      <c r="CF2551" s="4"/>
      <c r="CG2551" s="4"/>
      <c r="CH2551" s="4"/>
      <c r="CI2551" s="4"/>
      <c r="CJ2551" s="4"/>
      <c r="CK2551" s="4"/>
      <c r="CL2551" s="4"/>
      <c r="CM2551" s="4"/>
    </row>
    <row r="2552" ht="14.25" customHeight="1">
      <c r="A2552" s="1"/>
      <c r="B2552" s="3"/>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c r="AA2552" s="4"/>
      <c r="AB2552" s="4"/>
      <c r="AC2552" s="4"/>
      <c r="AD2552" s="20"/>
      <c r="AE2552" s="4"/>
      <c r="AF2552" s="4"/>
      <c r="AG2552" s="4"/>
      <c r="AH2552" s="4"/>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4"/>
      <c r="BH2552" s="4"/>
      <c r="BI2552" s="4"/>
      <c r="BJ2552" s="4"/>
      <c r="BK2552" s="4"/>
      <c r="BL2552" s="4"/>
      <c r="BM2552" s="4"/>
      <c r="BN2552" s="4"/>
      <c r="BO2552" s="4"/>
      <c r="BP2552" s="4"/>
      <c r="BQ2552" s="4"/>
      <c r="BR2552" s="4"/>
      <c r="BS2552" s="4"/>
      <c r="BT2552" s="4"/>
      <c r="BU2552" s="4"/>
      <c r="BV2552" s="4"/>
      <c r="BW2552" s="4"/>
      <c r="BX2552" s="4"/>
      <c r="BY2552" s="4"/>
      <c r="BZ2552" s="4"/>
      <c r="CA2552" s="4"/>
      <c r="CB2552" s="4"/>
      <c r="CC2552" s="4"/>
      <c r="CD2552" s="4"/>
      <c r="CE2552" s="4"/>
      <c r="CF2552" s="4"/>
      <c r="CG2552" s="4"/>
      <c r="CH2552" s="4"/>
      <c r="CI2552" s="4"/>
      <c r="CJ2552" s="4"/>
      <c r="CK2552" s="4"/>
      <c r="CL2552" s="4"/>
      <c r="CM2552" s="4"/>
    </row>
    <row r="2553" ht="14.25" customHeight="1">
      <c r="A2553" s="1"/>
      <c r="B2553" s="3"/>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c r="AA2553" s="4"/>
      <c r="AB2553" s="4"/>
      <c r="AC2553" s="4"/>
      <c r="AD2553" s="20"/>
      <c r="AE2553" s="4"/>
      <c r="AF2553" s="4"/>
      <c r="AG2553" s="4"/>
      <c r="AH2553" s="4"/>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c r="BI2553" s="4"/>
      <c r="BJ2553" s="4"/>
      <c r="BK2553" s="4"/>
      <c r="BL2553" s="4"/>
      <c r="BM2553" s="4"/>
      <c r="BN2553" s="4"/>
      <c r="BO2553" s="4"/>
      <c r="BP2553" s="4"/>
      <c r="BQ2553" s="4"/>
      <c r="BR2553" s="4"/>
      <c r="BS2553" s="4"/>
      <c r="BT2553" s="4"/>
      <c r="BU2553" s="4"/>
      <c r="BV2553" s="4"/>
      <c r="BW2553" s="4"/>
      <c r="BX2553" s="4"/>
      <c r="BY2553" s="4"/>
      <c r="BZ2553" s="4"/>
      <c r="CA2553" s="4"/>
      <c r="CB2553" s="4"/>
      <c r="CC2553" s="4"/>
      <c r="CD2553" s="4"/>
      <c r="CE2553" s="4"/>
      <c r="CF2553" s="4"/>
      <c r="CG2553" s="4"/>
      <c r="CH2553" s="4"/>
      <c r="CI2553" s="4"/>
      <c r="CJ2553" s="4"/>
      <c r="CK2553" s="4"/>
      <c r="CL2553" s="4"/>
      <c r="CM2553" s="4"/>
    </row>
    <row r="2554" ht="14.25" customHeight="1">
      <c r="A2554" s="1"/>
      <c r="B2554" s="3"/>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c r="AA2554" s="4"/>
      <c r="AB2554" s="4"/>
      <c r="AC2554" s="4"/>
      <c r="AD2554" s="20"/>
      <c r="AE2554" s="4"/>
      <c r="AF2554" s="4"/>
      <c r="AG2554" s="4"/>
      <c r="AH2554" s="4"/>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c r="BI2554" s="4"/>
      <c r="BJ2554" s="4"/>
      <c r="BK2554" s="4"/>
      <c r="BL2554" s="4"/>
      <c r="BM2554" s="4"/>
      <c r="BN2554" s="4"/>
      <c r="BO2554" s="4"/>
      <c r="BP2554" s="4"/>
      <c r="BQ2554" s="4"/>
      <c r="BR2554" s="4"/>
      <c r="BS2554" s="4"/>
      <c r="BT2554" s="4"/>
      <c r="BU2554" s="4"/>
      <c r="BV2554" s="4"/>
      <c r="BW2554" s="4"/>
      <c r="BX2554" s="4"/>
      <c r="BY2554" s="4"/>
      <c r="BZ2554" s="4"/>
      <c r="CA2554" s="4"/>
      <c r="CB2554" s="4"/>
      <c r="CC2554" s="4"/>
      <c r="CD2554" s="4"/>
      <c r="CE2554" s="4"/>
      <c r="CF2554" s="4"/>
      <c r="CG2554" s="4"/>
      <c r="CH2554" s="4"/>
      <c r="CI2554" s="4"/>
      <c r="CJ2554" s="4"/>
      <c r="CK2554" s="4"/>
      <c r="CL2554" s="4"/>
      <c r="CM2554" s="4"/>
    </row>
    <row r="2555" ht="14.25" customHeight="1">
      <c r="A2555" s="1"/>
      <c r="B2555" s="3"/>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c r="AA2555" s="4"/>
      <c r="AB2555" s="4"/>
      <c r="AC2555" s="4"/>
      <c r="AD2555" s="20"/>
      <c r="AE2555" s="4"/>
      <c r="AF2555" s="4"/>
      <c r="AG2555" s="4"/>
      <c r="AH2555" s="4"/>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c r="BI2555" s="4"/>
      <c r="BJ2555" s="4"/>
      <c r="BK2555" s="4"/>
      <c r="BL2555" s="4"/>
      <c r="BM2555" s="4"/>
      <c r="BN2555" s="4"/>
      <c r="BO2555" s="4"/>
      <c r="BP2555" s="4"/>
      <c r="BQ2555" s="4"/>
      <c r="BR2555" s="4"/>
      <c r="BS2555" s="4"/>
      <c r="BT2555" s="4"/>
      <c r="BU2555" s="4"/>
      <c r="BV2555" s="4"/>
      <c r="BW2555" s="4"/>
      <c r="BX2555" s="4"/>
      <c r="BY2555" s="4"/>
      <c r="BZ2555" s="4"/>
      <c r="CA2555" s="4"/>
      <c r="CB2555" s="4"/>
      <c r="CC2555" s="4"/>
      <c r="CD2555" s="4"/>
      <c r="CE2555" s="4"/>
      <c r="CF2555" s="4"/>
      <c r="CG2555" s="4"/>
      <c r="CH2555" s="4"/>
      <c r="CI2555" s="4"/>
      <c r="CJ2555" s="4"/>
      <c r="CK2555" s="4"/>
      <c r="CL2555" s="4"/>
      <c r="CM2555" s="4"/>
    </row>
    <row r="2556" ht="14.25" customHeight="1">
      <c r="A2556" s="1"/>
      <c r="B2556" s="3"/>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c r="AA2556" s="4"/>
      <c r="AB2556" s="4"/>
      <c r="AC2556" s="4"/>
      <c r="AD2556" s="20"/>
      <c r="AE2556" s="4"/>
      <c r="AF2556" s="4"/>
      <c r="AG2556" s="4"/>
      <c r="AH2556" s="4"/>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4"/>
      <c r="BH2556" s="4"/>
      <c r="BI2556" s="4"/>
      <c r="BJ2556" s="4"/>
      <c r="BK2556" s="4"/>
      <c r="BL2556" s="4"/>
      <c r="BM2556" s="4"/>
      <c r="BN2556" s="4"/>
      <c r="BO2556" s="4"/>
      <c r="BP2556" s="4"/>
      <c r="BQ2556" s="4"/>
      <c r="BR2556" s="4"/>
      <c r="BS2556" s="4"/>
      <c r="BT2556" s="4"/>
      <c r="BU2556" s="4"/>
      <c r="BV2556" s="4"/>
      <c r="BW2556" s="4"/>
      <c r="BX2556" s="4"/>
      <c r="BY2556" s="4"/>
      <c r="BZ2556" s="4"/>
      <c r="CA2556" s="4"/>
      <c r="CB2556" s="4"/>
      <c r="CC2556" s="4"/>
      <c r="CD2556" s="4"/>
      <c r="CE2556" s="4"/>
      <c r="CF2556" s="4"/>
      <c r="CG2556" s="4"/>
      <c r="CH2556" s="4"/>
      <c r="CI2556" s="4"/>
      <c r="CJ2556" s="4"/>
      <c r="CK2556" s="4"/>
      <c r="CL2556" s="4"/>
      <c r="CM2556" s="4"/>
    </row>
    <row r="2557" ht="14.25" customHeight="1">
      <c r="A2557" s="1"/>
      <c r="B2557" s="3"/>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c r="AA2557" s="4"/>
      <c r="AB2557" s="4"/>
      <c r="AC2557" s="4"/>
      <c r="AD2557" s="20"/>
      <c r="AE2557" s="4"/>
      <c r="AF2557" s="4"/>
      <c r="AG2557" s="4"/>
      <c r="AH2557" s="4"/>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4"/>
      <c r="BH2557" s="4"/>
      <c r="BI2557" s="4"/>
      <c r="BJ2557" s="4"/>
      <c r="BK2557" s="4"/>
      <c r="BL2557" s="4"/>
      <c r="BM2557" s="4"/>
      <c r="BN2557" s="4"/>
      <c r="BO2557" s="4"/>
      <c r="BP2557" s="4"/>
      <c r="BQ2557" s="4"/>
      <c r="BR2557" s="4"/>
      <c r="BS2557" s="4"/>
      <c r="BT2557" s="4"/>
      <c r="BU2557" s="4"/>
      <c r="BV2557" s="4"/>
      <c r="BW2557" s="4"/>
      <c r="BX2557" s="4"/>
      <c r="BY2557" s="4"/>
      <c r="BZ2557" s="4"/>
      <c r="CA2557" s="4"/>
      <c r="CB2557" s="4"/>
      <c r="CC2557" s="4"/>
      <c r="CD2557" s="4"/>
      <c r="CE2557" s="4"/>
      <c r="CF2557" s="4"/>
      <c r="CG2557" s="4"/>
      <c r="CH2557" s="4"/>
      <c r="CI2557" s="4"/>
      <c r="CJ2557" s="4"/>
      <c r="CK2557" s="4"/>
      <c r="CL2557" s="4"/>
      <c r="CM2557" s="4"/>
    </row>
    <row r="2558" ht="14.25" customHeight="1">
      <c r="A2558" s="1"/>
      <c r="B2558" s="3"/>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c r="AA2558" s="4"/>
      <c r="AB2558" s="4"/>
      <c r="AC2558" s="4"/>
      <c r="AD2558" s="20"/>
      <c r="AE2558" s="4"/>
      <c r="AF2558" s="4"/>
      <c r="AG2558" s="4"/>
      <c r="AH2558" s="4"/>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4"/>
      <c r="BH2558" s="4"/>
      <c r="BI2558" s="4"/>
      <c r="BJ2558" s="4"/>
      <c r="BK2558" s="4"/>
      <c r="BL2558" s="4"/>
      <c r="BM2558" s="4"/>
      <c r="BN2558" s="4"/>
      <c r="BO2558" s="4"/>
      <c r="BP2558" s="4"/>
      <c r="BQ2558" s="4"/>
      <c r="BR2558" s="4"/>
      <c r="BS2558" s="4"/>
      <c r="BT2558" s="4"/>
      <c r="BU2558" s="4"/>
      <c r="BV2558" s="4"/>
      <c r="BW2558" s="4"/>
      <c r="BX2558" s="4"/>
      <c r="BY2558" s="4"/>
      <c r="BZ2558" s="4"/>
      <c r="CA2558" s="4"/>
      <c r="CB2558" s="4"/>
      <c r="CC2558" s="4"/>
      <c r="CD2558" s="4"/>
      <c r="CE2558" s="4"/>
      <c r="CF2558" s="4"/>
      <c r="CG2558" s="4"/>
      <c r="CH2558" s="4"/>
      <c r="CI2558" s="4"/>
      <c r="CJ2558" s="4"/>
      <c r="CK2558" s="4"/>
      <c r="CL2558" s="4"/>
      <c r="CM2558" s="4"/>
    </row>
    <row r="2559" ht="14.25" customHeight="1">
      <c r="A2559" s="1"/>
      <c r="B2559" s="3"/>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c r="AA2559" s="4"/>
      <c r="AB2559" s="4"/>
      <c r="AC2559" s="4"/>
      <c r="AD2559" s="20"/>
      <c r="AE2559" s="4"/>
      <c r="AF2559" s="4"/>
      <c r="AG2559" s="4"/>
      <c r="AH2559" s="4"/>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4"/>
      <c r="BH2559" s="4"/>
      <c r="BI2559" s="4"/>
      <c r="BJ2559" s="4"/>
      <c r="BK2559" s="4"/>
      <c r="BL2559" s="4"/>
      <c r="BM2559" s="4"/>
      <c r="BN2559" s="4"/>
      <c r="BO2559" s="4"/>
      <c r="BP2559" s="4"/>
      <c r="BQ2559" s="4"/>
      <c r="BR2559" s="4"/>
      <c r="BS2559" s="4"/>
      <c r="BT2559" s="4"/>
      <c r="BU2559" s="4"/>
      <c r="BV2559" s="4"/>
      <c r="BW2559" s="4"/>
      <c r="BX2559" s="4"/>
      <c r="BY2559" s="4"/>
      <c r="BZ2559" s="4"/>
      <c r="CA2559" s="4"/>
      <c r="CB2559" s="4"/>
      <c r="CC2559" s="4"/>
      <c r="CD2559" s="4"/>
      <c r="CE2559" s="4"/>
      <c r="CF2559" s="4"/>
      <c r="CG2559" s="4"/>
      <c r="CH2559" s="4"/>
      <c r="CI2559" s="4"/>
      <c r="CJ2559" s="4"/>
      <c r="CK2559" s="4"/>
      <c r="CL2559" s="4"/>
      <c r="CM2559" s="4"/>
    </row>
    <row r="2560" ht="14.25" customHeight="1">
      <c r="A2560" s="1"/>
      <c r="B2560" s="3"/>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c r="AA2560" s="4"/>
      <c r="AB2560" s="4"/>
      <c r="AC2560" s="4"/>
      <c r="AD2560" s="20"/>
      <c r="AE2560" s="4"/>
      <c r="AF2560" s="4"/>
      <c r="AG2560" s="4"/>
      <c r="AH2560" s="4"/>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4"/>
      <c r="BH2560" s="4"/>
      <c r="BI2560" s="4"/>
      <c r="BJ2560" s="4"/>
      <c r="BK2560" s="4"/>
      <c r="BL2560" s="4"/>
      <c r="BM2560" s="4"/>
      <c r="BN2560" s="4"/>
      <c r="BO2560" s="4"/>
      <c r="BP2560" s="4"/>
      <c r="BQ2560" s="4"/>
      <c r="BR2560" s="4"/>
      <c r="BS2560" s="4"/>
      <c r="BT2560" s="4"/>
      <c r="BU2560" s="4"/>
      <c r="BV2560" s="4"/>
      <c r="BW2560" s="4"/>
      <c r="BX2560" s="4"/>
      <c r="BY2560" s="4"/>
      <c r="BZ2560" s="4"/>
      <c r="CA2560" s="4"/>
      <c r="CB2560" s="4"/>
      <c r="CC2560" s="4"/>
      <c r="CD2560" s="4"/>
      <c r="CE2560" s="4"/>
      <c r="CF2560" s="4"/>
      <c r="CG2560" s="4"/>
      <c r="CH2560" s="4"/>
      <c r="CI2560" s="4"/>
      <c r="CJ2560" s="4"/>
      <c r="CK2560" s="4"/>
      <c r="CL2560" s="4"/>
      <c r="CM2560" s="4"/>
    </row>
    <row r="2561" ht="14.25" customHeight="1">
      <c r="A2561" s="1"/>
      <c r="B2561" s="3"/>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c r="AA2561" s="4"/>
      <c r="AB2561" s="4"/>
      <c r="AC2561" s="4"/>
      <c r="AD2561" s="20"/>
      <c r="AE2561" s="4"/>
      <c r="AF2561" s="4"/>
      <c r="AG2561" s="4"/>
      <c r="AH2561" s="4"/>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4"/>
      <c r="BH2561" s="4"/>
      <c r="BI2561" s="4"/>
      <c r="BJ2561" s="4"/>
      <c r="BK2561" s="4"/>
      <c r="BL2561" s="4"/>
      <c r="BM2561" s="4"/>
      <c r="BN2561" s="4"/>
      <c r="BO2561" s="4"/>
      <c r="BP2561" s="4"/>
      <c r="BQ2561" s="4"/>
      <c r="BR2561" s="4"/>
      <c r="BS2561" s="4"/>
      <c r="BT2561" s="4"/>
      <c r="BU2561" s="4"/>
      <c r="BV2561" s="4"/>
      <c r="BW2561" s="4"/>
      <c r="BX2561" s="4"/>
      <c r="BY2561" s="4"/>
      <c r="BZ2561" s="4"/>
      <c r="CA2561" s="4"/>
      <c r="CB2561" s="4"/>
      <c r="CC2561" s="4"/>
      <c r="CD2561" s="4"/>
      <c r="CE2561" s="4"/>
      <c r="CF2561" s="4"/>
      <c r="CG2561" s="4"/>
      <c r="CH2561" s="4"/>
      <c r="CI2561" s="4"/>
      <c r="CJ2561" s="4"/>
      <c r="CK2561" s="4"/>
      <c r="CL2561" s="4"/>
      <c r="CM2561" s="4"/>
    </row>
    <row r="2562" ht="14.25" customHeight="1">
      <c r="A2562" s="1"/>
      <c r="B2562" s="3"/>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c r="AA2562" s="4"/>
      <c r="AB2562" s="4"/>
      <c r="AC2562" s="4"/>
      <c r="AD2562" s="20"/>
      <c r="AE2562" s="4"/>
      <c r="AF2562" s="4"/>
      <c r="AG2562" s="4"/>
      <c r="AH2562" s="4"/>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c r="BI2562" s="4"/>
      <c r="BJ2562" s="4"/>
      <c r="BK2562" s="4"/>
      <c r="BL2562" s="4"/>
      <c r="BM2562" s="4"/>
      <c r="BN2562" s="4"/>
      <c r="BO2562" s="4"/>
      <c r="BP2562" s="4"/>
      <c r="BQ2562" s="4"/>
      <c r="BR2562" s="4"/>
      <c r="BS2562" s="4"/>
      <c r="BT2562" s="4"/>
      <c r="BU2562" s="4"/>
      <c r="BV2562" s="4"/>
      <c r="BW2562" s="4"/>
      <c r="BX2562" s="4"/>
      <c r="BY2562" s="4"/>
      <c r="BZ2562" s="4"/>
      <c r="CA2562" s="4"/>
      <c r="CB2562" s="4"/>
      <c r="CC2562" s="4"/>
      <c r="CD2562" s="4"/>
      <c r="CE2562" s="4"/>
      <c r="CF2562" s="4"/>
      <c r="CG2562" s="4"/>
      <c r="CH2562" s="4"/>
      <c r="CI2562" s="4"/>
      <c r="CJ2562" s="4"/>
      <c r="CK2562" s="4"/>
      <c r="CL2562" s="4"/>
      <c r="CM2562" s="4"/>
    </row>
    <row r="2563" ht="14.25" customHeight="1">
      <c r="A2563" s="1"/>
      <c r="B2563" s="3"/>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c r="AA2563" s="4"/>
      <c r="AB2563" s="4"/>
      <c r="AC2563" s="4"/>
      <c r="AD2563" s="20"/>
      <c r="AE2563" s="4"/>
      <c r="AF2563" s="4"/>
      <c r="AG2563" s="4"/>
      <c r="AH2563" s="4"/>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c r="BI2563" s="4"/>
      <c r="BJ2563" s="4"/>
      <c r="BK2563" s="4"/>
      <c r="BL2563" s="4"/>
      <c r="BM2563" s="4"/>
      <c r="BN2563" s="4"/>
      <c r="BO2563" s="4"/>
      <c r="BP2563" s="4"/>
      <c r="BQ2563" s="4"/>
      <c r="BR2563" s="4"/>
      <c r="BS2563" s="4"/>
      <c r="BT2563" s="4"/>
      <c r="BU2563" s="4"/>
      <c r="BV2563" s="4"/>
      <c r="BW2563" s="4"/>
      <c r="BX2563" s="4"/>
      <c r="BY2563" s="4"/>
      <c r="BZ2563" s="4"/>
      <c r="CA2563" s="4"/>
      <c r="CB2563" s="4"/>
      <c r="CC2563" s="4"/>
      <c r="CD2563" s="4"/>
      <c r="CE2563" s="4"/>
      <c r="CF2563" s="4"/>
      <c r="CG2563" s="4"/>
      <c r="CH2563" s="4"/>
      <c r="CI2563" s="4"/>
      <c r="CJ2563" s="4"/>
      <c r="CK2563" s="4"/>
      <c r="CL2563" s="4"/>
      <c r="CM2563" s="4"/>
    </row>
    <row r="2564" ht="14.25" customHeight="1">
      <c r="A2564" s="1"/>
      <c r="B2564" s="3"/>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c r="AA2564" s="4"/>
      <c r="AB2564" s="4"/>
      <c r="AC2564" s="4"/>
      <c r="AD2564" s="20"/>
      <c r="AE2564" s="4"/>
      <c r="AF2564" s="4"/>
      <c r="AG2564" s="4"/>
      <c r="AH2564" s="4"/>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4"/>
      <c r="BH2564" s="4"/>
      <c r="BI2564" s="4"/>
      <c r="BJ2564" s="4"/>
      <c r="BK2564" s="4"/>
      <c r="BL2564" s="4"/>
      <c r="BM2564" s="4"/>
      <c r="BN2564" s="4"/>
      <c r="BO2564" s="4"/>
      <c r="BP2564" s="4"/>
      <c r="BQ2564" s="4"/>
      <c r="BR2564" s="4"/>
      <c r="BS2564" s="4"/>
      <c r="BT2564" s="4"/>
      <c r="BU2564" s="4"/>
      <c r="BV2564" s="4"/>
      <c r="BW2564" s="4"/>
      <c r="BX2564" s="4"/>
      <c r="BY2564" s="4"/>
      <c r="BZ2564" s="4"/>
      <c r="CA2564" s="4"/>
      <c r="CB2564" s="4"/>
      <c r="CC2564" s="4"/>
      <c r="CD2564" s="4"/>
      <c r="CE2564" s="4"/>
      <c r="CF2564" s="4"/>
      <c r="CG2564" s="4"/>
      <c r="CH2564" s="4"/>
      <c r="CI2564" s="4"/>
      <c r="CJ2564" s="4"/>
      <c r="CK2564" s="4"/>
      <c r="CL2564" s="4"/>
      <c r="CM2564" s="4"/>
    </row>
    <row r="2565" ht="14.25" customHeight="1">
      <c r="A2565" s="1"/>
      <c r="B2565" s="3"/>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c r="AA2565" s="4"/>
      <c r="AB2565" s="4"/>
      <c r="AC2565" s="4"/>
      <c r="AD2565" s="20"/>
      <c r="AE2565" s="4"/>
      <c r="AF2565" s="4"/>
      <c r="AG2565" s="4"/>
      <c r="AH2565" s="4"/>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4"/>
      <c r="BH2565" s="4"/>
      <c r="BI2565" s="4"/>
      <c r="BJ2565" s="4"/>
      <c r="BK2565" s="4"/>
      <c r="BL2565" s="4"/>
      <c r="BM2565" s="4"/>
      <c r="BN2565" s="4"/>
      <c r="BO2565" s="4"/>
      <c r="BP2565" s="4"/>
      <c r="BQ2565" s="4"/>
      <c r="BR2565" s="4"/>
      <c r="BS2565" s="4"/>
      <c r="BT2565" s="4"/>
      <c r="BU2565" s="4"/>
      <c r="BV2565" s="4"/>
      <c r="BW2565" s="4"/>
      <c r="BX2565" s="4"/>
      <c r="BY2565" s="4"/>
      <c r="BZ2565" s="4"/>
      <c r="CA2565" s="4"/>
      <c r="CB2565" s="4"/>
      <c r="CC2565" s="4"/>
      <c r="CD2565" s="4"/>
      <c r="CE2565" s="4"/>
      <c r="CF2565" s="4"/>
      <c r="CG2565" s="4"/>
      <c r="CH2565" s="4"/>
      <c r="CI2565" s="4"/>
      <c r="CJ2565" s="4"/>
      <c r="CK2565" s="4"/>
      <c r="CL2565" s="4"/>
      <c r="CM2565" s="4"/>
    </row>
    <row r="2566" ht="14.25" customHeight="1">
      <c r="A2566" s="1"/>
      <c r="B2566" s="3"/>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c r="AA2566" s="4"/>
      <c r="AB2566" s="4"/>
      <c r="AC2566" s="4"/>
      <c r="AD2566" s="20"/>
      <c r="AE2566" s="4"/>
      <c r="AF2566" s="4"/>
      <c r="AG2566" s="4"/>
      <c r="AH2566" s="4"/>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4"/>
      <c r="BH2566" s="4"/>
      <c r="BI2566" s="4"/>
      <c r="BJ2566" s="4"/>
      <c r="BK2566" s="4"/>
      <c r="BL2566" s="4"/>
      <c r="BM2566" s="4"/>
      <c r="BN2566" s="4"/>
      <c r="BO2566" s="4"/>
      <c r="BP2566" s="4"/>
      <c r="BQ2566" s="4"/>
      <c r="BR2566" s="4"/>
      <c r="BS2566" s="4"/>
      <c r="BT2566" s="4"/>
      <c r="BU2566" s="4"/>
      <c r="BV2566" s="4"/>
      <c r="BW2566" s="4"/>
      <c r="BX2566" s="4"/>
      <c r="BY2566" s="4"/>
      <c r="BZ2566" s="4"/>
      <c r="CA2566" s="4"/>
      <c r="CB2566" s="4"/>
      <c r="CC2566" s="4"/>
      <c r="CD2566" s="4"/>
      <c r="CE2566" s="4"/>
      <c r="CF2566" s="4"/>
      <c r="CG2566" s="4"/>
      <c r="CH2566" s="4"/>
      <c r="CI2566" s="4"/>
      <c r="CJ2566" s="4"/>
      <c r="CK2566" s="4"/>
      <c r="CL2566" s="4"/>
      <c r="CM2566" s="4"/>
    </row>
    <row r="2567" ht="14.25" customHeight="1">
      <c r="A2567" s="1"/>
      <c r="B2567" s="3"/>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c r="AA2567" s="4"/>
      <c r="AB2567" s="4"/>
      <c r="AC2567" s="4"/>
      <c r="AD2567" s="20"/>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c r="BI2567" s="4"/>
      <c r="BJ2567" s="4"/>
      <c r="BK2567" s="4"/>
      <c r="BL2567" s="4"/>
      <c r="BM2567" s="4"/>
      <c r="BN2567" s="4"/>
      <c r="BO2567" s="4"/>
      <c r="BP2567" s="4"/>
      <c r="BQ2567" s="4"/>
      <c r="BR2567" s="4"/>
      <c r="BS2567" s="4"/>
      <c r="BT2567" s="4"/>
      <c r="BU2567" s="4"/>
      <c r="BV2567" s="4"/>
      <c r="BW2567" s="4"/>
      <c r="BX2567" s="4"/>
      <c r="BY2567" s="4"/>
      <c r="BZ2567" s="4"/>
      <c r="CA2567" s="4"/>
      <c r="CB2567" s="4"/>
      <c r="CC2567" s="4"/>
      <c r="CD2567" s="4"/>
      <c r="CE2567" s="4"/>
      <c r="CF2567" s="4"/>
      <c r="CG2567" s="4"/>
      <c r="CH2567" s="4"/>
      <c r="CI2567" s="4"/>
      <c r="CJ2567" s="4"/>
      <c r="CK2567" s="4"/>
      <c r="CL2567" s="4"/>
      <c r="CM2567" s="4"/>
    </row>
    <row r="2568" ht="14.25" customHeight="1">
      <c r="A2568" s="1"/>
      <c r="B2568" s="3"/>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c r="AA2568" s="4"/>
      <c r="AB2568" s="4"/>
      <c r="AC2568" s="4"/>
      <c r="AD2568" s="20"/>
      <c r="AE2568" s="4"/>
      <c r="AF2568" s="4"/>
      <c r="AG2568" s="4"/>
      <c r="AH2568" s="4"/>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c r="BI2568" s="4"/>
      <c r="BJ2568" s="4"/>
      <c r="BK2568" s="4"/>
      <c r="BL2568" s="4"/>
      <c r="BM2568" s="4"/>
      <c r="BN2568" s="4"/>
      <c r="BO2568" s="4"/>
      <c r="BP2568" s="4"/>
      <c r="BQ2568" s="4"/>
      <c r="BR2568" s="4"/>
      <c r="BS2568" s="4"/>
      <c r="BT2568" s="4"/>
      <c r="BU2568" s="4"/>
      <c r="BV2568" s="4"/>
      <c r="BW2568" s="4"/>
      <c r="BX2568" s="4"/>
      <c r="BY2568" s="4"/>
      <c r="BZ2568" s="4"/>
      <c r="CA2568" s="4"/>
      <c r="CB2568" s="4"/>
      <c r="CC2568" s="4"/>
      <c r="CD2568" s="4"/>
      <c r="CE2568" s="4"/>
      <c r="CF2568" s="4"/>
      <c r="CG2568" s="4"/>
      <c r="CH2568" s="4"/>
      <c r="CI2568" s="4"/>
      <c r="CJ2568" s="4"/>
      <c r="CK2568" s="4"/>
      <c r="CL2568" s="4"/>
      <c r="CM2568" s="4"/>
    </row>
    <row r="2569" ht="14.25" customHeight="1">
      <c r="A2569" s="1"/>
      <c r="B2569" s="3"/>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c r="AA2569" s="4"/>
      <c r="AB2569" s="4"/>
      <c r="AC2569" s="4"/>
      <c r="AD2569" s="20"/>
      <c r="AE2569" s="4"/>
      <c r="AF2569" s="4"/>
      <c r="AG2569" s="4"/>
      <c r="AH2569" s="4"/>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c r="BI2569" s="4"/>
      <c r="BJ2569" s="4"/>
      <c r="BK2569" s="4"/>
      <c r="BL2569" s="4"/>
      <c r="BM2569" s="4"/>
      <c r="BN2569" s="4"/>
      <c r="BO2569" s="4"/>
      <c r="BP2569" s="4"/>
      <c r="BQ2569" s="4"/>
      <c r="BR2569" s="4"/>
      <c r="BS2569" s="4"/>
      <c r="BT2569" s="4"/>
      <c r="BU2569" s="4"/>
      <c r="BV2569" s="4"/>
      <c r="BW2569" s="4"/>
      <c r="BX2569" s="4"/>
      <c r="BY2569" s="4"/>
      <c r="BZ2569" s="4"/>
      <c r="CA2569" s="4"/>
      <c r="CB2569" s="4"/>
      <c r="CC2569" s="4"/>
      <c r="CD2569" s="4"/>
      <c r="CE2569" s="4"/>
      <c r="CF2569" s="4"/>
      <c r="CG2569" s="4"/>
      <c r="CH2569" s="4"/>
      <c r="CI2569" s="4"/>
      <c r="CJ2569" s="4"/>
      <c r="CK2569" s="4"/>
      <c r="CL2569" s="4"/>
      <c r="CM2569" s="4"/>
    </row>
    <row r="2570" ht="14.25" customHeight="1">
      <c r="A2570" s="1"/>
      <c r="B2570" s="3"/>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c r="AA2570" s="4"/>
      <c r="AB2570" s="4"/>
      <c r="AC2570" s="4"/>
      <c r="AD2570" s="20"/>
      <c r="AE2570" s="4"/>
      <c r="AF2570" s="4"/>
      <c r="AG2570" s="4"/>
      <c r="AH2570" s="4"/>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c r="BI2570" s="4"/>
      <c r="BJ2570" s="4"/>
      <c r="BK2570" s="4"/>
      <c r="BL2570" s="4"/>
      <c r="BM2570" s="4"/>
      <c r="BN2570" s="4"/>
      <c r="BO2570" s="4"/>
      <c r="BP2570" s="4"/>
      <c r="BQ2570" s="4"/>
      <c r="BR2570" s="4"/>
      <c r="BS2570" s="4"/>
      <c r="BT2570" s="4"/>
      <c r="BU2570" s="4"/>
      <c r="BV2570" s="4"/>
      <c r="BW2570" s="4"/>
      <c r="BX2570" s="4"/>
      <c r="BY2570" s="4"/>
      <c r="BZ2570" s="4"/>
      <c r="CA2570" s="4"/>
      <c r="CB2570" s="4"/>
      <c r="CC2570" s="4"/>
      <c r="CD2570" s="4"/>
      <c r="CE2570" s="4"/>
      <c r="CF2570" s="4"/>
      <c r="CG2570" s="4"/>
      <c r="CH2570" s="4"/>
      <c r="CI2570" s="4"/>
      <c r="CJ2570" s="4"/>
      <c r="CK2570" s="4"/>
      <c r="CL2570" s="4"/>
      <c r="CM2570" s="4"/>
    </row>
    <row r="2571" ht="14.25" customHeight="1">
      <c r="A2571" s="1"/>
      <c r="B2571" s="3"/>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c r="AA2571" s="4"/>
      <c r="AB2571" s="4"/>
      <c r="AC2571" s="4"/>
      <c r="AD2571" s="20"/>
      <c r="AE2571" s="4"/>
      <c r="AF2571" s="4"/>
      <c r="AG2571" s="4"/>
      <c r="AH2571" s="4"/>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c r="BI2571" s="4"/>
      <c r="BJ2571" s="4"/>
      <c r="BK2571" s="4"/>
      <c r="BL2571" s="4"/>
      <c r="BM2571" s="4"/>
      <c r="BN2571" s="4"/>
      <c r="BO2571" s="4"/>
      <c r="BP2571" s="4"/>
      <c r="BQ2571" s="4"/>
      <c r="BR2571" s="4"/>
      <c r="BS2571" s="4"/>
      <c r="BT2571" s="4"/>
      <c r="BU2571" s="4"/>
      <c r="BV2571" s="4"/>
      <c r="BW2571" s="4"/>
      <c r="BX2571" s="4"/>
      <c r="BY2571" s="4"/>
      <c r="BZ2571" s="4"/>
      <c r="CA2571" s="4"/>
      <c r="CB2571" s="4"/>
      <c r="CC2571" s="4"/>
      <c r="CD2571" s="4"/>
      <c r="CE2571" s="4"/>
      <c r="CF2571" s="4"/>
      <c r="CG2571" s="4"/>
      <c r="CH2571" s="4"/>
      <c r="CI2571" s="4"/>
      <c r="CJ2571" s="4"/>
      <c r="CK2571" s="4"/>
      <c r="CL2571" s="4"/>
      <c r="CM2571" s="4"/>
    </row>
    <row r="2572" ht="14.25" customHeight="1">
      <c r="A2572" s="1"/>
      <c r="B2572" s="3"/>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c r="AA2572" s="4"/>
      <c r="AB2572" s="4"/>
      <c r="AC2572" s="4"/>
      <c r="AD2572" s="20"/>
      <c r="AE2572" s="4"/>
      <c r="AF2572" s="4"/>
      <c r="AG2572" s="4"/>
      <c r="AH2572" s="4"/>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c r="BI2572" s="4"/>
      <c r="BJ2572" s="4"/>
      <c r="BK2572" s="4"/>
      <c r="BL2572" s="4"/>
      <c r="BM2572" s="4"/>
      <c r="BN2572" s="4"/>
      <c r="BO2572" s="4"/>
      <c r="BP2572" s="4"/>
      <c r="BQ2572" s="4"/>
      <c r="BR2572" s="4"/>
      <c r="BS2572" s="4"/>
      <c r="BT2572" s="4"/>
      <c r="BU2572" s="4"/>
      <c r="BV2572" s="4"/>
      <c r="BW2572" s="4"/>
      <c r="BX2572" s="4"/>
      <c r="BY2572" s="4"/>
      <c r="BZ2572" s="4"/>
      <c r="CA2572" s="4"/>
      <c r="CB2572" s="4"/>
      <c r="CC2572" s="4"/>
      <c r="CD2572" s="4"/>
      <c r="CE2572" s="4"/>
      <c r="CF2572" s="4"/>
      <c r="CG2572" s="4"/>
      <c r="CH2572" s="4"/>
      <c r="CI2572" s="4"/>
      <c r="CJ2572" s="4"/>
      <c r="CK2572" s="4"/>
      <c r="CL2572" s="4"/>
      <c r="CM2572" s="4"/>
    </row>
    <row r="2573" ht="14.25" customHeight="1">
      <c r="A2573" s="1"/>
      <c r="B2573" s="3"/>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c r="AA2573" s="4"/>
      <c r="AB2573" s="4"/>
      <c r="AC2573" s="4"/>
      <c r="AD2573" s="20"/>
      <c r="AE2573" s="4"/>
      <c r="AF2573" s="4"/>
      <c r="AG2573" s="4"/>
      <c r="AH2573" s="4"/>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c r="BI2573" s="4"/>
      <c r="BJ2573" s="4"/>
      <c r="BK2573" s="4"/>
      <c r="BL2573" s="4"/>
      <c r="BM2573" s="4"/>
      <c r="BN2573" s="4"/>
      <c r="BO2573" s="4"/>
      <c r="BP2573" s="4"/>
      <c r="BQ2573" s="4"/>
      <c r="BR2573" s="4"/>
      <c r="BS2573" s="4"/>
      <c r="BT2573" s="4"/>
      <c r="BU2573" s="4"/>
      <c r="BV2573" s="4"/>
      <c r="BW2573" s="4"/>
      <c r="BX2573" s="4"/>
      <c r="BY2573" s="4"/>
      <c r="BZ2573" s="4"/>
      <c r="CA2573" s="4"/>
      <c r="CB2573" s="4"/>
      <c r="CC2573" s="4"/>
      <c r="CD2573" s="4"/>
      <c r="CE2573" s="4"/>
      <c r="CF2573" s="4"/>
      <c r="CG2573" s="4"/>
      <c r="CH2573" s="4"/>
      <c r="CI2573" s="4"/>
      <c r="CJ2573" s="4"/>
      <c r="CK2573" s="4"/>
      <c r="CL2573" s="4"/>
      <c r="CM2573" s="4"/>
    </row>
    <row r="2574" ht="14.25" customHeight="1">
      <c r="A2574" s="1"/>
      <c r="B2574" s="3"/>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c r="AA2574" s="4"/>
      <c r="AB2574" s="4"/>
      <c r="AC2574" s="4"/>
      <c r="AD2574" s="20"/>
      <c r="AE2574" s="4"/>
      <c r="AF2574" s="4"/>
      <c r="AG2574" s="4"/>
      <c r="AH2574" s="4"/>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c r="BI2574" s="4"/>
      <c r="BJ2574" s="4"/>
      <c r="BK2574" s="4"/>
      <c r="BL2574" s="4"/>
      <c r="BM2574" s="4"/>
      <c r="BN2574" s="4"/>
      <c r="BO2574" s="4"/>
      <c r="BP2574" s="4"/>
      <c r="BQ2574" s="4"/>
      <c r="BR2574" s="4"/>
      <c r="BS2574" s="4"/>
      <c r="BT2574" s="4"/>
      <c r="BU2574" s="4"/>
      <c r="BV2574" s="4"/>
      <c r="BW2574" s="4"/>
      <c r="BX2574" s="4"/>
      <c r="BY2574" s="4"/>
      <c r="BZ2574" s="4"/>
      <c r="CA2574" s="4"/>
      <c r="CB2574" s="4"/>
      <c r="CC2574" s="4"/>
      <c r="CD2574" s="4"/>
      <c r="CE2574" s="4"/>
      <c r="CF2574" s="4"/>
      <c r="CG2574" s="4"/>
      <c r="CH2574" s="4"/>
      <c r="CI2574" s="4"/>
      <c r="CJ2574" s="4"/>
      <c r="CK2574" s="4"/>
      <c r="CL2574" s="4"/>
      <c r="CM2574" s="4"/>
    </row>
    <row r="2575" ht="14.25" customHeight="1">
      <c r="A2575" s="1"/>
      <c r="B2575" s="3"/>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c r="AA2575" s="4"/>
      <c r="AB2575" s="4"/>
      <c r="AC2575" s="4"/>
      <c r="AD2575" s="20"/>
      <c r="AE2575" s="4"/>
      <c r="AF2575" s="4"/>
      <c r="AG2575" s="4"/>
      <c r="AH2575" s="4"/>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c r="BI2575" s="4"/>
      <c r="BJ2575" s="4"/>
      <c r="BK2575" s="4"/>
      <c r="BL2575" s="4"/>
      <c r="BM2575" s="4"/>
      <c r="BN2575" s="4"/>
      <c r="BO2575" s="4"/>
      <c r="BP2575" s="4"/>
      <c r="BQ2575" s="4"/>
      <c r="BR2575" s="4"/>
      <c r="BS2575" s="4"/>
      <c r="BT2575" s="4"/>
      <c r="BU2575" s="4"/>
      <c r="BV2575" s="4"/>
      <c r="BW2575" s="4"/>
      <c r="BX2575" s="4"/>
      <c r="BY2575" s="4"/>
      <c r="BZ2575" s="4"/>
      <c r="CA2575" s="4"/>
      <c r="CB2575" s="4"/>
      <c r="CC2575" s="4"/>
      <c r="CD2575" s="4"/>
      <c r="CE2575" s="4"/>
      <c r="CF2575" s="4"/>
      <c r="CG2575" s="4"/>
      <c r="CH2575" s="4"/>
      <c r="CI2575" s="4"/>
      <c r="CJ2575" s="4"/>
      <c r="CK2575" s="4"/>
      <c r="CL2575" s="4"/>
      <c r="CM2575" s="4"/>
    </row>
    <row r="2576" ht="14.25" customHeight="1">
      <c r="A2576" s="1"/>
      <c r="B2576" s="3"/>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c r="AA2576" s="4"/>
      <c r="AB2576" s="4"/>
      <c r="AC2576" s="4"/>
      <c r="AD2576" s="20"/>
      <c r="AE2576" s="4"/>
      <c r="AF2576" s="4"/>
      <c r="AG2576" s="4"/>
      <c r="AH2576" s="4"/>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c r="BI2576" s="4"/>
      <c r="BJ2576" s="4"/>
      <c r="BK2576" s="4"/>
      <c r="BL2576" s="4"/>
      <c r="BM2576" s="4"/>
      <c r="BN2576" s="4"/>
      <c r="BO2576" s="4"/>
      <c r="BP2576" s="4"/>
      <c r="BQ2576" s="4"/>
      <c r="BR2576" s="4"/>
      <c r="BS2576" s="4"/>
      <c r="BT2576" s="4"/>
      <c r="BU2576" s="4"/>
      <c r="BV2576" s="4"/>
      <c r="BW2576" s="4"/>
      <c r="BX2576" s="4"/>
      <c r="BY2576" s="4"/>
      <c r="BZ2576" s="4"/>
      <c r="CA2576" s="4"/>
      <c r="CB2576" s="4"/>
      <c r="CC2576" s="4"/>
      <c r="CD2576" s="4"/>
      <c r="CE2576" s="4"/>
      <c r="CF2576" s="4"/>
      <c r="CG2576" s="4"/>
      <c r="CH2576" s="4"/>
      <c r="CI2576" s="4"/>
      <c r="CJ2576" s="4"/>
      <c r="CK2576" s="4"/>
      <c r="CL2576" s="4"/>
      <c r="CM2576" s="4"/>
    </row>
    <row r="2577" ht="14.25" customHeight="1">
      <c r="A2577" s="1"/>
      <c r="B2577" s="3"/>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c r="AA2577" s="4"/>
      <c r="AB2577" s="4"/>
      <c r="AC2577" s="4"/>
      <c r="AD2577" s="20"/>
      <c r="AE2577" s="4"/>
      <c r="AF2577" s="4"/>
      <c r="AG2577" s="4"/>
      <c r="AH2577" s="4"/>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c r="BI2577" s="4"/>
      <c r="BJ2577" s="4"/>
      <c r="BK2577" s="4"/>
      <c r="BL2577" s="4"/>
      <c r="BM2577" s="4"/>
      <c r="BN2577" s="4"/>
      <c r="BO2577" s="4"/>
      <c r="BP2577" s="4"/>
      <c r="BQ2577" s="4"/>
      <c r="BR2577" s="4"/>
      <c r="BS2577" s="4"/>
      <c r="BT2577" s="4"/>
      <c r="BU2577" s="4"/>
      <c r="BV2577" s="4"/>
      <c r="BW2577" s="4"/>
      <c r="BX2577" s="4"/>
      <c r="BY2577" s="4"/>
      <c r="BZ2577" s="4"/>
      <c r="CA2577" s="4"/>
      <c r="CB2577" s="4"/>
      <c r="CC2577" s="4"/>
      <c r="CD2577" s="4"/>
      <c r="CE2577" s="4"/>
      <c r="CF2577" s="4"/>
      <c r="CG2577" s="4"/>
      <c r="CH2577" s="4"/>
      <c r="CI2577" s="4"/>
      <c r="CJ2577" s="4"/>
      <c r="CK2577" s="4"/>
      <c r="CL2577" s="4"/>
      <c r="CM2577" s="4"/>
    </row>
    <row r="2578" ht="14.25" customHeight="1">
      <c r="A2578" s="1"/>
      <c r="B2578" s="3"/>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c r="AA2578" s="4"/>
      <c r="AB2578" s="4"/>
      <c r="AC2578" s="4"/>
      <c r="AD2578" s="20"/>
      <c r="AE2578" s="4"/>
      <c r="AF2578" s="4"/>
      <c r="AG2578" s="4"/>
      <c r="AH2578" s="4"/>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c r="BI2578" s="4"/>
      <c r="BJ2578" s="4"/>
      <c r="BK2578" s="4"/>
      <c r="BL2578" s="4"/>
      <c r="BM2578" s="4"/>
      <c r="BN2578" s="4"/>
      <c r="BO2578" s="4"/>
      <c r="BP2578" s="4"/>
      <c r="BQ2578" s="4"/>
      <c r="BR2578" s="4"/>
      <c r="BS2578" s="4"/>
      <c r="BT2578" s="4"/>
      <c r="BU2578" s="4"/>
      <c r="BV2578" s="4"/>
      <c r="BW2578" s="4"/>
      <c r="BX2578" s="4"/>
      <c r="BY2578" s="4"/>
      <c r="BZ2578" s="4"/>
      <c r="CA2578" s="4"/>
      <c r="CB2578" s="4"/>
      <c r="CC2578" s="4"/>
      <c r="CD2578" s="4"/>
      <c r="CE2578" s="4"/>
      <c r="CF2578" s="4"/>
      <c r="CG2578" s="4"/>
      <c r="CH2578" s="4"/>
      <c r="CI2578" s="4"/>
      <c r="CJ2578" s="4"/>
      <c r="CK2578" s="4"/>
      <c r="CL2578" s="4"/>
      <c r="CM2578" s="4"/>
    </row>
    <row r="2579" ht="14.25" customHeight="1">
      <c r="A2579" s="1"/>
      <c r="B2579" s="3"/>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c r="AA2579" s="4"/>
      <c r="AB2579" s="4"/>
      <c r="AC2579" s="4"/>
      <c r="AD2579" s="20"/>
      <c r="AE2579" s="4"/>
      <c r="AF2579" s="4"/>
      <c r="AG2579" s="4"/>
      <c r="AH2579" s="4"/>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c r="BI2579" s="4"/>
      <c r="BJ2579" s="4"/>
      <c r="BK2579" s="4"/>
      <c r="BL2579" s="4"/>
      <c r="BM2579" s="4"/>
      <c r="BN2579" s="4"/>
      <c r="BO2579" s="4"/>
      <c r="BP2579" s="4"/>
      <c r="BQ2579" s="4"/>
      <c r="BR2579" s="4"/>
      <c r="BS2579" s="4"/>
      <c r="BT2579" s="4"/>
      <c r="BU2579" s="4"/>
      <c r="BV2579" s="4"/>
      <c r="BW2579" s="4"/>
      <c r="BX2579" s="4"/>
      <c r="BY2579" s="4"/>
      <c r="BZ2579" s="4"/>
      <c r="CA2579" s="4"/>
      <c r="CB2579" s="4"/>
      <c r="CC2579" s="4"/>
      <c r="CD2579" s="4"/>
      <c r="CE2579" s="4"/>
      <c r="CF2579" s="4"/>
      <c r="CG2579" s="4"/>
      <c r="CH2579" s="4"/>
      <c r="CI2579" s="4"/>
      <c r="CJ2579" s="4"/>
      <c r="CK2579" s="4"/>
      <c r="CL2579" s="4"/>
      <c r="CM2579" s="4"/>
    </row>
    <row r="2580" ht="14.25" customHeight="1">
      <c r="A2580" s="1"/>
      <c r="B2580" s="3"/>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c r="AA2580" s="4"/>
      <c r="AB2580" s="4"/>
      <c r="AC2580" s="4"/>
      <c r="AD2580" s="20"/>
      <c r="AE2580" s="4"/>
      <c r="AF2580" s="4"/>
      <c r="AG2580" s="4"/>
      <c r="AH2580" s="4"/>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c r="BI2580" s="4"/>
      <c r="BJ2580" s="4"/>
      <c r="BK2580" s="4"/>
      <c r="BL2580" s="4"/>
      <c r="BM2580" s="4"/>
      <c r="BN2580" s="4"/>
      <c r="BO2580" s="4"/>
      <c r="BP2580" s="4"/>
      <c r="BQ2580" s="4"/>
      <c r="BR2580" s="4"/>
      <c r="BS2580" s="4"/>
      <c r="BT2580" s="4"/>
      <c r="BU2580" s="4"/>
      <c r="BV2580" s="4"/>
      <c r="BW2580" s="4"/>
      <c r="BX2580" s="4"/>
      <c r="BY2580" s="4"/>
      <c r="BZ2580" s="4"/>
      <c r="CA2580" s="4"/>
      <c r="CB2580" s="4"/>
      <c r="CC2580" s="4"/>
      <c r="CD2580" s="4"/>
      <c r="CE2580" s="4"/>
      <c r="CF2580" s="4"/>
      <c r="CG2580" s="4"/>
      <c r="CH2580" s="4"/>
      <c r="CI2580" s="4"/>
      <c r="CJ2580" s="4"/>
      <c r="CK2580" s="4"/>
      <c r="CL2580" s="4"/>
      <c r="CM2580" s="4"/>
    </row>
    <row r="2581" ht="14.25" customHeight="1">
      <c r="A2581" s="1"/>
      <c r="B2581" s="3"/>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c r="AA2581" s="4"/>
      <c r="AB2581" s="4"/>
      <c r="AC2581" s="4"/>
      <c r="AD2581" s="20"/>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c r="BI2581" s="4"/>
      <c r="BJ2581" s="4"/>
      <c r="BK2581" s="4"/>
      <c r="BL2581" s="4"/>
      <c r="BM2581" s="4"/>
      <c r="BN2581" s="4"/>
      <c r="BO2581" s="4"/>
      <c r="BP2581" s="4"/>
      <c r="BQ2581" s="4"/>
      <c r="BR2581" s="4"/>
      <c r="BS2581" s="4"/>
      <c r="BT2581" s="4"/>
      <c r="BU2581" s="4"/>
      <c r="BV2581" s="4"/>
      <c r="BW2581" s="4"/>
      <c r="BX2581" s="4"/>
      <c r="BY2581" s="4"/>
      <c r="BZ2581" s="4"/>
      <c r="CA2581" s="4"/>
      <c r="CB2581" s="4"/>
      <c r="CC2581" s="4"/>
      <c r="CD2581" s="4"/>
      <c r="CE2581" s="4"/>
      <c r="CF2581" s="4"/>
      <c r="CG2581" s="4"/>
      <c r="CH2581" s="4"/>
      <c r="CI2581" s="4"/>
      <c r="CJ2581" s="4"/>
      <c r="CK2581" s="4"/>
      <c r="CL2581" s="4"/>
      <c r="CM2581" s="4"/>
    </row>
    <row r="2582" ht="14.25" customHeight="1">
      <c r="A2582" s="1"/>
      <c r="B2582" s="3"/>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c r="AA2582" s="4"/>
      <c r="AB2582" s="4"/>
      <c r="AC2582" s="4"/>
      <c r="AD2582" s="20"/>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c r="BI2582" s="4"/>
      <c r="BJ2582" s="4"/>
      <c r="BK2582" s="4"/>
      <c r="BL2582" s="4"/>
      <c r="BM2582" s="4"/>
      <c r="BN2582" s="4"/>
      <c r="BO2582" s="4"/>
      <c r="BP2582" s="4"/>
      <c r="BQ2582" s="4"/>
      <c r="BR2582" s="4"/>
      <c r="BS2582" s="4"/>
      <c r="BT2582" s="4"/>
      <c r="BU2582" s="4"/>
      <c r="BV2582" s="4"/>
      <c r="BW2582" s="4"/>
      <c r="BX2582" s="4"/>
      <c r="BY2582" s="4"/>
      <c r="BZ2582" s="4"/>
      <c r="CA2582" s="4"/>
      <c r="CB2582" s="4"/>
      <c r="CC2582" s="4"/>
      <c r="CD2582" s="4"/>
      <c r="CE2582" s="4"/>
      <c r="CF2582" s="4"/>
      <c r="CG2582" s="4"/>
      <c r="CH2582" s="4"/>
      <c r="CI2582" s="4"/>
      <c r="CJ2582" s="4"/>
      <c r="CK2582" s="4"/>
      <c r="CL2582" s="4"/>
      <c r="CM2582" s="4"/>
    </row>
    <row r="2583" ht="14.25" customHeight="1">
      <c r="A2583" s="1"/>
      <c r="B2583" s="3"/>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c r="AA2583" s="4"/>
      <c r="AB2583" s="4"/>
      <c r="AC2583" s="4"/>
      <c r="AD2583" s="20"/>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c r="BI2583" s="4"/>
      <c r="BJ2583" s="4"/>
      <c r="BK2583" s="4"/>
      <c r="BL2583" s="4"/>
      <c r="BM2583" s="4"/>
      <c r="BN2583" s="4"/>
      <c r="BO2583" s="4"/>
      <c r="BP2583" s="4"/>
      <c r="BQ2583" s="4"/>
      <c r="BR2583" s="4"/>
      <c r="BS2583" s="4"/>
      <c r="BT2583" s="4"/>
      <c r="BU2583" s="4"/>
      <c r="BV2583" s="4"/>
      <c r="BW2583" s="4"/>
      <c r="BX2583" s="4"/>
      <c r="BY2583" s="4"/>
      <c r="BZ2583" s="4"/>
      <c r="CA2583" s="4"/>
      <c r="CB2583" s="4"/>
      <c r="CC2583" s="4"/>
      <c r="CD2583" s="4"/>
      <c r="CE2583" s="4"/>
      <c r="CF2583" s="4"/>
      <c r="CG2583" s="4"/>
      <c r="CH2583" s="4"/>
      <c r="CI2583" s="4"/>
      <c r="CJ2583" s="4"/>
      <c r="CK2583" s="4"/>
      <c r="CL2583" s="4"/>
      <c r="CM2583" s="4"/>
    </row>
    <row r="2584" ht="14.25" customHeight="1">
      <c r="A2584" s="1"/>
      <c r="B2584" s="3"/>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c r="AA2584" s="4"/>
      <c r="AB2584" s="4"/>
      <c r="AC2584" s="4"/>
      <c r="AD2584" s="20"/>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4"/>
      <c r="BK2584" s="4"/>
      <c r="BL2584" s="4"/>
      <c r="BM2584" s="4"/>
      <c r="BN2584" s="4"/>
      <c r="BO2584" s="4"/>
      <c r="BP2584" s="4"/>
      <c r="BQ2584" s="4"/>
      <c r="BR2584" s="4"/>
      <c r="BS2584" s="4"/>
      <c r="BT2584" s="4"/>
      <c r="BU2584" s="4"/>
      <c r="BV2584" s="4"/>
      <c r="BW2584" s="4"/>
      <c r="BX2584" s="4"/>
      <c r="BY2584" s="4"/>
      <c r="BZ2584" s="4"/>
      <c r="CA2584" s="4"/>
      <c r="CB2584" s="4"/>
      <c r="CC2584" s="4"/>
      <c r="CD2584" s="4"/>
      <c r="CE2584" s="4"/>
      <c r="CF2584" s="4"/>
      <c r="CG2584" s="4"/>
      <c r="CH2584" s="4"/>
      <c r="CI2584" s="4"/>
      <c r="CJ2584" s="4"/>
      <c r="CK2584" s="4"/>
      <c r="CL2584" s="4"/>
      <c r="CM2584" s="4"/>
    </row>
    <row r="2585" ht="14.25" customHeight="1">
      <c r="A2585" s="1"/>
      <c r="B2585" s="3"/>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c r="AA2585" s="4"/>
      <c r="AB2585" s="4"/>
      <c r="AC2585" s="4"/>
      <c r="AD2585" s="20"/>
      <c r="AE2585" s="4"/>
      <c r="AF2585" s="4"/>
      <c r="AG2585" s="4"/>
      <c r="AH2585" s="4"/>
      <c r="AI2585" s="4"/>
      <c r="AJ2585" s="4"/>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c r="BI2585" s="4"/>
      <c r="BJ2585" s="4"/>
      <c r="BK2585" s="4"/>
      <c r="BL2585" s="4"/>
      <c r="BM2585" s="4"/>
      <c r="BN2585" s="4"/>
      <c r="BO2585" s="4"/>
      <c r="BP2585" s="4"/>
      <c r="BQ2585" s="4"/>
      <c r="BR2585" s="4"/>
      <c r="BS2585" s="4"/>
      <c r="BT2585" s="4"/>
      <c r="BU2585" s="4"/>
      <c r="BV2585" s="4"/>
      <c r="BW2585" s="4"/>
      <c r="BX2585" s="4"/>
      <c r="BY2585" s="4"/>
      <c r="BZ2585" s="4"/>
      <c r="CA2585" s="4"/>
      <c r="CB2585" s="4"/>
      <c r="CC2585" s="4"/>
      <c r="CD2585" s="4"/>
      <c r="CE2585" s="4"/>
      <c r="CF2585" s="4"/>
      <c r="CG2585" s="4"/>
      <c r="CH2585" s="4"/>
      <c r="CI2585" s="4"/>
      <c r="CJ2585" s="4"/>
      <c r="CK2585" s="4"/>
      <c r="CL2585" s="4"/>
      <c r="CM2585" s="4"/>
    </row>
    <row r="2586" ht="14.25" customHeight="1">
      <c r="A2586" s="1"/>
      <c r="B2586" s="3"/>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c r="AA2586" s="4"/>
      <c r="AB2586" s="4"/>
      <c r="AC2586" s="4"/>
      <c r="AD2586" s="20"/>
      <c r="AE2586" s="4"/>
      <c r="AF2586" s="4"/>
      <c r="AG2586" s="4"/>
      <c r="AH2586" s="4"/>
      <c r="AI2586" s="4"/>
      <c r="AJ2586" s="4"/>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c r="BI2586" s="4"/>
      <c r="BJ2586" s="4"/>
      <c r="BK2586" s="4"/>
      <c r="BL2586" s="4"/>
      <c r="BM2586" s="4"/>
      <c r="BN2586" s="4"/>
      <c r="BO2586" s="4"/>
      <c r="BP2586" s="4"/>
      <c r="BQ2586" s="4"/>
      <c r="BR2586" s="4"/>
      <c r="BS2586" s="4"/>
      <c r="BT2586" s="4"/>
      <c r="BU2586" s="4"/>
      <c r="BV2586" s="4"/>
      <c r="BW2586" s="4"/>
      <c r="BX2586" s="4"/>
      <c r="BY2586" s="4"/>
      <c r="BZ2586" s="4"/>
      <c r="CA2586" s="4"/>
      <c r="CB2586" s="4"/>
      <c r="CC2586" s="4"/>
      <c r="CD2586" s="4"/>
      <c r="CE2586" s="4"/>
      <c r="CF2586" s="4"/>
      <c r="CG2586" s="4"/>
      <c r="CH2586" s="4"/>
      <c r="CI2586" s="4"/>
      <c r="CJ2586" s="4"/>
      <c r="CK2586" s="4"/>
      <c r="CL2586" s="4"/>
      <c r="CM2586" s="4"/>
    </row>
    <row r="2587" ht="14.25" customHeight="1">
      <c r="A2587" s="1"/>
      <c r="B2587" s="3"/>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c r="AA2587" s="4"/>
      <c r="AB2587" s="4"/>
      <c r="AC2587" s="4"/>
      <c r="AD2587" s="20"/>
      <c r="AE2587" s="4"/>
      <c r="AF2587" s="4"/>
      <c r="AG2587" s="4"/>
      <c r="AH2587" s="4"/>
      <c r="AI2587" s="4"/>
      <c r="AJ2587" s="4"/>
      <c r="AK2587" s="4"/>
      <c r="AL2587" s="4"/>
      <c r="AM2587" s="4"/>
      <c r="AN2587" s="4"/>
      <c r="AO2587" s="4"/>
      <c r="AP2587" s="4"/>
      <c r="AQ2587" s="4"/>
      <c r="AR2587" s="4"/>
      <c r="AS2587" s="4"/>
      <c r="AT2587" s="4"/>
      <c r="AU2587" s="4"/>
      <c r="AV2587" s="4"/>
      <c r="AW2587" s="4"/>
      <c r="AX2587" s="4"/>
      <c r="AY2587" s="4"/>
      <c r="AZ2587" s="4"/>
      <c r="BA2587" s="4"/>
      <c r="BB2587" s="4"/>
      <c r="BC2587" s="4"/>
      <c r="BD2587" s="4"/>
      <c r="BE2587" s="4"/>
      <c r="BF2587" s="4"/>
      <c r="BG2587" s="4"/>
      <c r="BH2587" s="4"/>
      <c r="BI2587" s="4"/>
      <c r="BJ2587" s="4"/>
      <c r="BK2587" s="4"/>
      <c r="BL2587" s="4"/>
      <c r="BM2587" s="4"/>
      <c r="BN2587" s="4"/>
      <c r="BO2587" s="4"/>
      <c r="BP2587" s="4"/>
      <c r="BQ2587" s="4"/>
      <c r="BR2587" s="4"/>
      <c r="BS2587" s="4"/>
      <c r="BT2587" s="4"/>
      <c r="BU2587" s="4"/>
      <c r="BV2587" s="4"/>
      <c r="BW2587" s="4"/>
      <c r="BX2587" s="4"/>
      <c r="BY2587" s="4"/>
      <c r="BZ2587" s="4"/>
      <c r="CA2587" s="4"/>
      <c r="CB2587" s="4"/>
      <c r="CC2587" s="4"/>
      <c r="CD2587" s="4"/>
      <c r="CE2587" s="4"/>
      <c r="CF2587" s="4"/>
      <c r="CG2587" s="4"/>
      <c r="CH2587" s="4"/>
      <c r="CI2587" s="4"/>
      <c r="CJ2587" s="4"/>
      <c r="CK2587" s="4"/>
      <c r="CL2587" s="4"/>
      <c r="CM2587" s="4"/>
    </row>
    <row r="2588" ht="14.25" customHeight="1">
      <c r="A2588" s="1"/>
      <c r="B2588" s="3"/>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c r="AA2588" s="4"/>
      <c r="AB2588" s="4"/>
      <c r="AC2588" s="4"/>
      <c r="AD2588" s="20"/>
      <c r="AE2588" s="4"/>
      <c r="AF2588" s="4"/>
      <c r="AG2588" s="4"/>
      <c r="AH2588" s="4"/>
      <c r="AI2588" s="4"/>
      <c r="AJ2588" s="4"/>
      <c r="AK2588" s="4"/>
      <c r="AL2588" s="4"/>
      <c r="AM2588" s="4"/>
      <c r="AN2588" s="4"/>
      <c r="AO2588" s="4"/>
      <c r="AP2588" s="4"/>
      <c r="AQ2588" s="4"/>
      <c r="AR2588" s="4"/>
      <c r="AS2588" s="4"/>
      <c r="AT2588" s="4"/>
      <c r="AU2588" s="4"/>
      <c r="AV2588" s="4"/>
      <c r="AW2588" s="4"/>
      <c r="AX2588" s="4"/>
      <c r="AY2588" s="4"/>
      <c r="AZ2588" s="4"/>
      <c r="BA2588" s="4"/>
      <c r="BB2588" s="4"/>
      <c r="BC2588" s="4"/>
      <c r="BD2588" s="4"/>
      <c r="BE2588" s="4"/>
      <c r="BF2588" s="4"/>
      <c r="BG2588" s="4"/>
      <c r="BH2588" s="4"/>
      <c r="BI2588" s="4"/>
      <c r="BJ2588" s="4"/>
      <c r="BK2588" s="4"/>
      <c r="BL2588" s="4"/>
      <c r="BM2588" s="4"/>
      <c r="BN2588" s="4"/>
      <c r="BO2588" s="4"/>
      <c r="BP2588" s="4"/>
      <c r="BQ2588" s="4"/>
      <c r="BR2588" s="4"/>
      <c r="BS2588" s="4"/>
      <c r="BT2588" s="4"/>
      <c r="BU2588" s="4"/>
      <c r="BV2588" s="4"/>
      <c r="BW2588" s="4"/>
      <c r="BX2588" s="4"/>
      <c r="BY2588" s="4"/>
      <c r="BZ2588" s="4"/>
      <c r="CA2588" s="4"/>
      <c r="CB2588" s="4"/>
      <c r="CC2588" s="4"/>
      <c r="CD2588" s="4"/>
      <c r="CE2588" s="4"/>
      <c r="CF2588" s="4"/>
      <c r="CG2588" s="4"/>
      <c r="CH2588" s="4"/>
      <c r="CI2588" s="4"/>
      <c r="CJ2588" s="4"/>
      <c r="CK2588" s="4"/>
      <c r="CL2588" s="4"/>
      <c r="CM2588" s="4"/>
    </row>
    <row r="2589" ht="14.25" customHeight="1">
      <c r="A2589" s="1"/>
      <c r="B2589" s="3"/>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c r="AA2589" s="4"/>
      <c r="AB2589" s="4"/>
      <c r="AC2589" s="4"/>
      <c r="AD2589" s="20"/>
      <c r="AE2589" s="4"/>
      <c r="AF2589" s="4"/>
      <c r="AG2589" s="4"/>
      <c r="AH2589" s="4"/>
      <c r="AI2589" s="4"/>
      <c r="AJ2589" s="4"/>
      <c r="AK2589" s="4"/>
      <c r="AL2589" s="4"/>
      <c r="AM2589" s="4"/>
      <c r="AN2589" s="4"/>
      <c r="AO2589" s="4"/>
      <c r="AP2589" s="4"/>
      <c r="AQ2589" s="4"/>
      <c r="AR2589" s="4"/>
      <c r="AS2589" s="4"/>
      <c r="AT2589" s="4"/>
      <c r="AU2589" s="4"/>
      <c r="AV2589" s="4"/>
      <c r="AW2589" s="4"/>
      <c r="AX2589" s="4"/>
      <c r="AY2589" s="4"/>
      <c r="AZ2589" s="4"/>
      <c r="BA2589" s="4"/>
      <c r="BB2589" s="4"/>
      <c r="BC2589" s="4"/>
      <c r="BD2589" s="4"/>
      <c r="BE2589" s="4"/>
      <c r="BF2589" s="4"/>
      <c r="BG2589" s="4"/>
      <c r="BH2589" s="4"/>
      <c r="BI2589" s="4"/>
      <c r="BJ2589" s="4"/>
      <c r="BK2589" s="4"/>
      <c r="BL2589" s="4"/>
      <c r="BM2589" s="4"/>
      <c r="BN2589" s="4"/>
      <c r="BO2589" s="4"/>
      <c r="BP2589" s="4"/>
      <c r="BQ2589" s="4"/>
      <c r="BR2589" s="4"/>
      <c r="BS2589" s="4"/>
      <c r="BT2589" s="4"/>
      <c r="BU2589" s="4"/>
      <c r="BV2589" s="4"/>
      <c r="BW2589" s="4"/>
      <c r="BX2589" s="4"/>
      <c r="BY2589" s="4"/>
      <c r="BZ2589" s="4"/>
      <c r="CA2589" s="4"/>
      <c r="CB2589" s="4"/>
      <c r="CC2589" s="4"/>
      <c r="CD2589" s="4"/>
      <c r="CE2589" s="4"/>
      <c r="CF2589" s="4"/>
      <c r="CG2589" s="4"/>
      <c r="CH2589" s="4"/>
      <c r="CI2589" s="4"/>
      <c r="CJ2589" s="4"/>
      <c r="CK2589" s="4"/>
      <c r="CL2589" s="4"/>
      <c r="CM2589" s="4"/>
    </row>
    <row r="2590" ht="14.25" customHeight="1">
      <c r="A2590" s="1"/>
      <c r="B2590" s="3"/>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c r="AA2590" s="4"/>
      <c r="AB2590" s="4"/>
      <c r="AC2590" s="4"/>
      <c r="AD2590" s="20"/>
      <c r="AE2590" s="4"/>
      <c r="AF2590" s="4"/>
      <c r="AG2590" s="4"/>
      <c r="AH2590" s="4"/>
      <c r="AI2590" s="4"/>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c r="BI2590" s="4"/>
      <c r="BJ2590" s="4"/>
      <c r="BK2590" s="4"/>
      <c r="BL2590" s="4"/>
      <c r="BM2590" s="4"/>
      <c r="BN2590" s="4"/>
      <c r="BO2590" s="4"/>
      <c r="BP2590" s="4"/>
      <c r="BQ2590" s="4"/>
      <c r="BR2590" s="4"/>
      <c r="BS2590" s="4"/>
      <c r="BT2590" s="4"/>
      <c r="BU2590" s="4"/>
      <c r="BV2590" s="4"/>
      <c r="BW2590" s="4"/>
      <c r="BX2590" s="4"/>
      <c r="BY2590" s="4"/>
      <c r="BZ2590" s="4"/>
      <c r="CA2590" s="4"/>
      <c r="CB2590" s="4"/>
      <c r="CC2590" s="4"/>
      <c r="CD2590" s="4"/>
      <c r="CE2590" s="4"/>
      <c r="CF2590" s="4"/>
      <c r="CG2590" s="4"/>
      <c r="CH2590" s="4"/>
      <c r="CI2590" s="4"/>
      <c r="CJ2590" s="4"/>
      <c r="CK2590" s="4"/>
      <c r="CL2590" s="4"/>
      <c r="CM2590" s="4"/>
    </row>
    <row r="2591" ht="14.25" customHeight="1">
      <c r="A2591" s="1"/>
      <c r="B2591" s="3"/>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c r="AA2591" s="4"/>
      <c r="AB2591" s="4"/>
      <c r="AC2591" s="4"/>
      <c r="AD2591" s="20"/>
      <c r="AE2591" s="4"/>
      <c r="AF2591" s="4"/>
      <c r="AG2591" s="4"/>
      <c r="AH2591" s="4"/>
      <c r="AI2591" s="4"/>
      <c r="AJ2591" s="4"/>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c r="BI2591" s="4"/>
      <c r="BJ2591" s="4"/>
      <c r="BK2591" s="4"/>
      <c r="BL2591" s="4"/>
      <c r="BM2591" s="4"/>
      <c r="BN2591" s="4"/>
      <c r="BO2591" s="4"/>
      <c r="BP2591" s="4"/>
      <c r="BQ2591" s="4"/>
      <c r="BR2591" s="4"/>
      <c r="BS2591" s="4"/>
      <c r="BT2591" s="4"/>
      <c r="BU2591" s="4"/>
      <c r="BV2591" s="4"/>
      <c r="BW2591" s="4"/>
      <c r="BX2591" s="4"/>
      <c r="BY2591" s="4"/>
      <c r="BZ2591" s="4"/>
      <c r="CA2591" s="4"/>
      <c r="CB2591" s="4"/>
      <c r="CC2591" s="4"/>
      <c r="CD2591" s="4"/>
      <c r="CE2591" s="4"/>
      <c r="CF2591" s="4"/>
      <c r="CG2591" s="4"/>
      <c r="CH2591" s="4"/>
      <c r="CI2591" s="4"/>
      <c r="CJ2591" s="4"/>
      <c r="CK2591" s="4"/>
      <c r="CL2591" s="4"/>
      <c r="CM2591" s="4"/>
    </row>
    <row r="2592" ht="14.25" customHeight="1">
      <c r="A2592" s="1"/>
      <c r="B2592" s="3"/>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c r="AA2592" s="4"/>
      <c r="AB2592" s="4"/>
      <c r="AC2592" s="4"/>
      <c r="AD2592" s="20"/>
      <c r="AE2592" s="4"/>
      <c r="AF2592" s="4"/>
      <c r="AG2592" s="4"/>
      <c r="AH2592" s="4"/>
      <c r="AI2592" s="4"/>
      <c r="AJ2592" s="4"/>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c r="BI2592" s="4"/>
      <c r="BJ2592" s="4"/>
      <c r="BK2592" s="4"/>
      <c r="BL2592" s="4"/>
      <c r="BM2592" s="4"/>
      <c r="BN2592" s="4"/>
      <c r="BO2592" s="4"/>
      <c r="BP2592" s="4"/>
      <c r="BQ2592" s="4"/>
      <c r="BR2592" s="4"/>
      <c r="BS2592" s="4"/>
      <c r="BT2592" s="4"/>
      <c r="BU2592" s="4"/>
      <c r="BV2592" s="4"/>
      <c r="BW2592" s="4"/>
      <c r="BX2592" s="4"/>
      <c r="BY2592" s="4"/>
      <c r="BZ2592" s="4"/>
      <c r="CA2592" s="4"/>
      <c r="CB2592" s="4"/>
      <c r="CC2592" s="4"/>
      <c r="CD2592" s="4"/>
      <c r="CE2592" s="4"/>
      <c r="CF2592" s="4"/>
      <c r="CG2592" s="4"/>
      <c r="CH2592" s="4"/>
      <c r="CI2592" s="4"/>
      <c r="CJ2592" s="4"/>
      <c r="CK2592" s="4"/>
      <c r="CL2592" s="4"/>
      <c r="CM2592" s="4"/>
    </row>
    <row r="2593" ht="14.25" customHeight="1">
      <c r="A2593" s="1"/>
      <c r="B2593" s="3"/>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c r="AA2593" s="4"/>
      <c r="AB2593" s="4"/>
      <c r="AC2593" s="4"/>
      <c r="AD2593" s="20"/>
      <c r="AE2593" s="4"/>
      <c r="AF2593" s="4"/>
      <c r="AG2593" s="4"/>
      <c r="AH2593" s="4"/>
      <c r="AI2593" s="4"/>
      <c r="AJ2593" s="4"/>
      <c r="AK2593" s="4"/>
      <c r="AL2593" s="4"/>
      <c r="AM2593" s="4"/>
      <c r="AN2593" s="4"/>
      <c r="AO2593" s="4"/>
      <c r="AP2593" s="4"/>
      <c r="AQ2593" s="4"/>
      <c r="AR2593" s="4"/>
      <c r="AS2593" s="4"/>
      <c r="AT2593" s="4"/>
      <c r="AU2593" s="4"/>
      <c r="AV2593" s="4"/>
      <c r="AW2593" s="4"/>
      <c r="AX2593" s="4"/>
      <c r="AY2593" s="4"/>
      <c r="AZ2593" s="4"/>
      <c r="BA2593" s="4"/>
      <c r="BB2593" s="4"/>
      <c r="BC2593" s="4"/>
      <c r="BD2593" s="4"/>
      <c r="BE2593" s="4"/>
      <c r="BF2593" s="4"/>
      <c r="BG2593" s="4"/>
      <c r="BH2593" s="4"/>
      <c r="BI2593" s="4"/>
      <c r="BJ2593" s="4"/>
      <c r="BK2593" s="4"/>
      <c r="BL2593" s="4"/>
      <c r="BM2593" s="4"/>
      <c r="BN2593" s="4"/>
      <c r="BO2593" s="4"/>
      <c r="BP2593" s="4"/>
      <c r="BQ2593" s="4"/>
      <c r="BR2593" s="4"/>
      <c r="BS2593" s="4"/>
      <c r="BT2593" s="4"/>
      <c r="BU2593" s="4"/>
      <c r="BV2593" s="4"/>
      <c r="BW2593" s="4"/>
      <c r="BX2593" s="4"/>
      <c r="BY2593" s="4"/>
      <c r="BZ2593" s="4"/>
      <c r="CA2593" s="4"/>
      <c r="CB2593" s="4"/>
      <c r="CC2593" s="4"/>
      <c r="CD2593" s="4"/>
      <c r="CE2593" s="4"/>
      <c r="CF2593" s="4"/>
      <c r="CG2593" s="4"/>
      <c r="CH2593" s="4"/>
      <c r="CI2593" s="4"/>
      <c r="CJ2593" s="4"/>
      <c r="CK2593" s="4"/>
      <c r="CL2593" s="4"/>
      <c r="CM2593" s="4"/>
    </row>
    <row r="2594" ht="14.25" customHeight="1">
      <c r="A2594" s="1"/>
      <c r="B2594" s="3"/>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c r="AA2594" s="4"/>
      <c r="AB2594" s="4"/>
      <c r="AC2594" s="4"/>
      <c r="AD2594" s="20"/>
      <c r="AE2594" s="4"/>
      <c r="AF2594" s="4"/>
      <c r="AG2594" s="4"/>
      <c r="AH2594" s="4"/>
      <c r="AI2594" s="4"/>
      <c r="AJ2594" s="4"/>
      <c r="AK2594" s="4"/>
      <c r="AL2594" s="4"/>
      <c r="AM2594" s="4"/>
      <c r="AN2594" s="4"/>
      <c r="AO2594" s="4"/>
      <c r="AP2594" s="4"/>
      <c r="AQ2594" s="4"/>
      <c r="AR2594" s="4"/>
      <c r="AS2594" s="4"/>
      <c r="AT2594" s="4"/>
      <c r="AU2594" s="4"/>
      <c r="AV2594" s="4"/>
      <c r="AW2594" s="4"/>
      <c r="AX2594" s="4"/>
      <c r="AY2594" s="4"/>
      <c r="AZ2594" s="4"/>
      <c r="BA2594" s="4"/>
      <c r="BB2594" s="4"/>
      <c r="BC2594" s="4"/>
      <c r="BD2594" s="4"/>
      <c r="BE2594" s="4"/>
      <c r="BF2594" s="4"/>
      <c r="BG2594" s="4"/>
      <c r="BH2594" s="4"/>
      <c r="BI2594" s="4"/>
      <c r="BJ2594" s="4"/>
      <c r="BK2594" s="4"/>
      <c r="BL2594" s="4"/>
      <c r="BM2594" s="4"/>
      <c r="BN2594" s="4"/>
      <c r="BO2594" s="4"/>
      <c r="BP2594" s="4"/>
      <c r="BQ2594" s="4"/>
      <c r="BR2594" s="4"/>
      <c r="BS2594" s="4"/>
      <c r="BT2594" s="4"/>
      <c r="BU2594" s="4"/>
      <c r="BV2594" s="4"/>
      <c r="BW2594" s="4"/>
      <c r="BX2594" s="4"/>
      <c r="BY2594" s="4"/>
      <c r="BZ2594" s="4"/>
      <c r="CA2594" s="4"/>
      <c r="CB2594" s="4"/>
      <c r="CC2594" s="4"/>
      <c r="CD2594" s="4"/>
      <c r="CE2594" s="4"/>
      <c r="CF2594" s="4"/>
      <c r="CG2594" s="4"/>
      <c r="CH2594" s="4"/>
      <c r="CI2594" s="4"/>
      <c r="CJ2594" s="4"/>
      <c r="CK2594" s="4"/>
      <c r="CL2594" s="4"/>
      <c r="CM2594" s="4"/>
    </row>
    <row r="2595" ht="14.25" customHeight="1">
      <c r="A2595" s="1"/>
      <c r="B2595" s="3"/>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c r="AA2595" s="4"/>
      <c r="AB2595" s="4"/>
      <c r="AC2595" s="4"/>
      <c r="AD2595" s="20"/>
      <c r="AE2595" s="4"/>
      <c r="AF2595" s="4"/>
      <c r="AG2595" s="4"/>
      <c r="AH2595" s="4"/>
      <c r="AI2595" s="4"/>
      <c r="AJ2595" s="4"/>
      <c r="AK2595" s="4"/>
      <c r="AL2595" s="4"/>
      <c r="AM2595" s="4"/>
      <c r="AN2595" s="4"/>
      <c r="AO2595" s="4"/>
      <c r="AP2595" s="4"/>
      <c r="AQ2595" s="4"/>
      <c r="AR2595" s="4"/>
      <c r="AS2595" s="4"/>
      <c r="AT2595" s="4"/>
      <c r="AU2595" s="4"/>
      <c r="AV2595" s="4"/>
      <c r="AW2595" s="4"/>
      <c r="AX2595" s="4"/>
      <c r="AY2595" s="4"/>
      <c r="AZ2595" s="4"/>
      <c r="BA2595" s="4"/>
      <c r="BB2595" s="4"/>
      <c r="BC2595" s="4"/>
      <c r="BD2595" s="4"/>
      <c r="BE2595" s="4"/>
      <c r="BF2595" s="4"/>
      <c r="BG2595" s="4"/>
      <c r="BH2595" s="4"/>
      <c r="BI2595" s="4"/>
      <c r="BJ2595" s="4"/>
      <c r="BK2595" s="4"/>
      <c r="BL2595" s="4"/>
      <c r="BM2595" s="4"/>
      <c r="BN2595" s="4"/>
      <c r="BO2595" s="4"/>
      <c r="BP2595" s="4"/>
      <c r="BQ2595" s="4"/>
      <c r="BR2595" s="4"/>
      <c r="BS2595" s="4"/>
      <c r="BT2595" s="4"/>
      <c r="BU2595" s="4"/>
      <c r="BV2595" s="4"/>
      <c r="BW2595" s="4"/>
      <c r="BX2595" s="4"/>
      <c r="BY2595" s="4"/>
      <c r="BZ2595" s="4"/>
      <c r="CA2595" s="4"/>
      <c r="CB2595" s="4"/>
      <c r="CC2595" s="4"/>
      <c r="CD2595" s="4"/>
      <c r="CE2595" s="4"/>
      <c r="CF2595" s="4"/>
      <c r="CG2595" s="4"/>
      <c r="CH2595" s="4"/>
      <c r="CI2595" s="4"/>
      <c r="CJ2595" s="4"/>
      <c r="CK2595" s="4"/>
      <c r="CL2595" s="4"/>
      <c r="CM2595" s="4"/>
    </row>
    <row r="2596" ht="14.25" customHeight="1">
      <c r="A2596" s="1"/>
      <c r="B2596" s="3"/>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c r="AA2596" s="4"/>
      <c r="AB2596" s="4"/>
      <c r="AC2596" s="4"/>
      <c r="AD2596" s="20"/>
      <c r="AE2596" s="4"/>
      <c r="AF2596" s="4"/>
      <c r="AG2596" s="4"/>
      <c r="AH2596" s="4"/>
      <c r="AI2596" s="4"/>
      <c r="AJ2596" s="4"/>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c r="BI2596" s="4"/>
      <c r="BJ2596" s="4"/>
      <c r="BK2596" s="4"/>
      <c r="BL2596" s="4"/>
      <c r="BM2596" s="4"/>
      <c r="BN2596" s="4"/>
      <c r="BO2596" s="4"/>
      <c r="BP2596" s="4"/>
      <c r="BQ2596" s="4"/>
      <c r="BR2596" s="4"/>
      <c r="BS2596" s="4"/>
      <c r="BT2596" s="4"/>
      <c r="BU2596" s="4"/>
      <c r="BV2596" s="4"/>
      <c r="BW2596" s="4"/>
      <c r="BX2596" s="4"/>
      <c r="BY2596" s="4"/>
      <c r="BZ2596" s="4"/>
      <c r="CA2596" s="4"/>
      <c r="CB2596" s="4"/>
      <c r="CC2596" s="4"/>
      <c r="CD2596" s="4"/>
      <c r="CE2596" s="4"/>
      <c r="CF2596" s="4"/>
      <c r="CG2596" s="4"/>
      <c r="CH2596" s="4"/>
      <c r="CI2596" s="4"/>
      <c r="CJ2596" s="4"/>
      <c r="CK2596" s="4"/>
      <c r="CL2596" s="4"/>
      <c r="CM2596" s="4"/>
    </row>
    <row r="2597" ht="14.25" customHeight="1">
      <c r="A2597" s="1"/>
      <c r="B2597" s="3"/>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c r="AA2597" s="4"/>
      <c r="AB2597" s="4"/>
      <c r="AC2597" s="4"/>
      <c r="AD2597" s="20"/>
      <c r="AE2597" s="4"/>
      <c r="AF2597" s="4"/>
      <c r="AG2597" s="4"/>
      <c r="AH2597" s="4"/>
      <c r="AI2597" s="4"/>
      <c r="AJ2597" s="4"/>
      <c r="AK2597" s="4"/>
      <c r="AL2597" s="4"/>
      <c r="AM2597" s="4"/>
      <c r="AN2597" s="4"/>
      <c r="AO2597" s="4"/>
      <c r="AP2597" s="4"/>
      <c r="AQ2597" s="4"/>
      <c r="AR2597" s="4"/>
      <c r="AS2597" s="4"/>
      <c r="AT2597" s="4"/>
      <c r="AU2597" s="4"/>
      <c r="AV2597" s="4"/>
      <c r="AW2597" s="4"/>
      <c r="AX2597" s="4"/>
      <c r="AY2597" s="4"/>
      <c r="AZ2597" s="4"/>
      <c r="BA2597" s="4"/>
      <c r="BB2597" s="4"/>
      <c r="BC2597" s="4"/>
      <c r="BD2597" s="4"/>
      <c r="BE2597" s="4"/>
      <c r="BF2597" s="4"/>
      <c r="BG2597" s="4"/>
      <c r="BH2597" s="4"/>
      <c r="BI2597" s="4"/>
      <c r="BJ2597" s="4"/>
      <c r="BK2597" s="4"/>
      <c r="BL2597" s="4"/>
      <c r="BM2597" s="4"/>
      <c r="BN2597" s="4"/>
      <c r="BO2597" s="4"/>
      <c r="BP2597" s="4"/>
      <c r="BQ2597" s="4"/>
      <c r="BR2597" s="4"/>
      <c r="BS2597" s="4"/>
      <c r="BT2597" s="4"/>
      <c r="BU2597" s="4"/>
      <c r="BV2597" s="4"/>
      <c r="BW2597" s="4"/>
      <c r="BX2597" s="4"/>
      <c r="BY2597" s="4"/>
      <c r="BZ2597" s="4"/>
      <c r="CA2597" s="4"/>
      <c r="CB2597" s="4"/>
      <c r="CC2597" s="4"/>
      <c r="CD2597" s="4"/>
      <c r="CE2597" s="4"/>
      <c r="CF2597" s="4"/>
      <c r="CG2597" s="4"/>
      <c r="CH2597" s="4"/>
      <c r="CI2597" s="4"/>
      <c r="CJ2597" s="4"/>
      <c r="CK2597" s="4"/>
      <c r="CL2597" s="4"/>
      <c r="CM2597" s="4"/>
    </row>
    <row r="2598" ht="14.25" customHeight="1">
      <c r="A2598" s="1"/>
      <c r="B2598" s="3"/>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c r="AA2598" s="4"/>
      <c r="AB2598" s="4"/>
      <c r="AC2598" s="4"/>
      <c r="AD2598" s="20"/>
      <c r="AE2598" s="4"/>
      <c r="AF2598" s="4"/>
      <c r="AG2598" s="4"/>
      <c r="AH2598" s="4"/>
      <c r="AI2598" s="4"/>
      <c r="AJ2598" s="4"/>
      <c r="AK2598" s="4"/>
      <c r="AL2598" s="4"/>
      <c r="AM2598" s="4"/>
      <c r="AN2598" s="4"/>
      <c r="AO2598" s="4"/>
      <c r="AP2598" s="4"/>
      <c r="AQ2598" s="4"/>
      <c r="AR2598" s="4"/>
      <c r="AS2598" s="4"/>
      <c r="AT2598" s="4"/>
      <c r="AU2598" s="4"/>
      <c r="AV2598" s="4"/>
      <c r="AW2598" s="4"/>
      <c r="AX2598" s="4"/>
      <c r="AY2598" s="4"/>
      <c r="AZ2598" s="4"/>
      <c r="BA2598" s="4"/>
      <c r="BB2598" s="4"/>
      <c r="BC2598" s="4"/>
      <c r="BD2598" s="4"/>
      <c r="BE2598" s="4"/>
      <c r="BF2598" s="4"/>
      <c r="BG2598" s="4"/>
      <c r="BH2598" s="4"/>
      <c r="BI2598" s="4"/>
      <c r="BJ2598" s="4"/>
      <c r="BK2598" s="4"/>
      <c r="BL2598" s="4"/>
      <c r="BM2598" s="4"/>
      <c r="BN2598" s="4"/>
      <c r="BO2598" s="4"/>
      <c r="BP2598" s="4"/>
      <c r="BQ2598" s="4"/>
      <c r="BR2598" s="4"/>
      <c r="BS2598" s="4"/>
      <c r="BT2598" s="4"/>
      <c r="BU2598" s="4"/>
      <c r="BV2598" s="4"/>
      <c r="BW2598" s="4"/>
      <c r="BX2598" s="4"/>
      <c r="BY2598" s="4"/>
      <c r="BZ2598" s="4"/>
      <c r="CA2598" s="4"/>
      <c r="CB2598" s="4"/>
      <c r="CC2598" s="4"/>
      <c r="CD2598" s="4"/>
      <c r="CE2598" s="4"/>
      <c r="CF2598" s="4"/>
      <c r="CG2598" s="4"/>
      <c r="CH2598" s="4"/>
      <c r="CI2598" s="4"/>
      <c r="CJ2598" s="4"/>
      <c r="CK2598" s="4"/>
      <c r="CL2598" s="4"/>
      <c r="CM2598" s="4"/>
    </row>
    <row r="2599" ht="14.25" customHeight="1">
      <c r="A2599" s="1"/>
      <c r="B2599" s="3"/>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c r="AA2599" s="4"/>
      <c r="AB2599" s="4"/>
      <c r="AC2599" s="4"/>
      <c r="AD2599" s="20"/>
      <c r="AE2599" s="4"/>
      <c r="AF2599" s="4"/>
      <c r="AG2599" s="4"/>
      <c r="AH2599" s="4"/>
      <c r="AI2599" s="4"/>
      <c r="AJ2599" s="4"/>
      <c r="AK2599" s="4"/>
      <c r="AL2599" s="4"/>
      <c r="AM2599" s="4"/>
      <c r="AN2599" s="4"/>
      <c r="AO2599" s="4"/>
      <c r="AP2599" s="4"/>
      <c r="AQ2599" s="4"/>
      <c r="AR2599" s="4"/>
      <c r="AS2599" s="4"/>
      <c r="AT2599" s="4"/>
      <c r="AU2599" s="4"/>
      <c r="AV2599" s="4"/>
      <c r="AW2599" s="4"/>
      <c r="AX2599" s="4"/>
      <c r="AY2599" s="4"/>
      <c r="AZ2599" s="4"/>
      <c r="BA2599" s="4"/>
      <c r="BB2599" s="4"/>
      <c r="BC2599" s="4"/>
      <c r="BD2599" s="4"/>
      <c r="BE2599" s="4"/>
      <c r="BF2599" s="4"/>
      <c r="BG2599" s="4"/>
      <c r="BH2599" s="4"/>
      <c r="BI2599" s="4"/>
      <c r="BJ2599" s="4"/>
      <c r="BK2599" s="4"/>
      <c r="BL2599" s="4"/>
      <c r="BM2599" s="4"/>
      <c r="BN2599" s="4"/>
      <c r="BO2599" s="4"/>
      <c r="BP2599" s="4"/>
      <c r="BQ2599" s="4"/>
      <c r="BR2599" s="4"/>
      <c r="BS2599" s="4"/>
      <c r="BT2599" s="4"/>
      <c r="BU2599" s="4"/>
      <c r="BV2599" s="4"/>
      <c r="BW2599" s="4"/>
      <c r="BX2599" s="4"/>
      <c r="BY2599" s="4"/>
      <c r="BZ2599" s="4"/>
      <c r="CA2599" s="4"/>
      <c r="CB2599" s="4"/>
      <c r="CC2599" s="4"/>
      <c r="CD2599" s="4"/>
      <c r="CE2599" s="4"/>
      <c r="CF2599" s="4"/>
      <c r="CG2599" s="4"/>
      <c r="CH2599" s="4"/>
      <c r="CI2599" s="4"/>
      <c r="CJ2599" s="4"/>
      <c r="CK2599" s="4"/>
      <c r="CL2599" s="4"/>
      <c r="CM2599" s="4"/>
    </row>
    <row r="2600" ht="14.25" customHeight="1">
      <c r="A2600" s="1"/>
      <c r="B2600" s="3"/>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c r="AA2600" s="4"/>
      <c r="AB2600" s="4"/>
      <c r="AC2600" s="4"/>
      <c r="AD2600" s="20"/>
      <c r="AE2600" s="4"/>
      <c r="AF2600" s="4"/>
      <c r="AG2600" s="4"/>
      <c r="AH2600" s="4"/>
      <c r="AI2600" s="4"/>
      <c r="AJ2600" s="4"/>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c r="BI2600" s="4"/>
      <c r="BJ2600" s="4"/>
      <c r="BK2600" s="4"/>
      <c r="BL2600" s="4"/>
      <c r="BM2600" s="4"/>
      <c r="BN2600" s="4"/>
      <c r="BO2600" s="4"/>
      <c r="BP2600" s="4"/>
      <c r="BQ2600" s="4"/>
      <c r="BR2600" s="4"/>
      <c r="BS2600" s="4"/>
      <c r="BT2600" s="4"/>
      <c r="BU2600" s="4"/>
      <c r="BV2600" s="4"/>
      <c r="BW2600" s="4"/>
      <c r="BX2600" s="4"/>
      <c r="BY2600" s="4"/>
      <c r="BZ2600" s="4"/>
      <c r="CA2600" s="4"/>
      <c r="CB2600" s="4"/>
      <c r="CC2600" s="4"/>
      <c r="CD2600" s="4"/>
      <c r="CE2600" s="4"/>
      <c r="CF2600" s="4"/>
      <c r="CG2600" s="4"/>
      <c r="CH2600" s="4"/>
      <c r="CI2600" s="4"/>
      <c r="CJ2600" s="4"/>
      <c r="CK2600" s="4"/>
      <c r="CL2600" s="4"/>
      <c r="CM2600" s="4"/>
    </row>
    <row r="2601" ht="14.25" customHeight="1">
      <c r="A2601" s="1"/>
      <c r="B2601" s="3"/>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c r="AA2601" s="4"/>
      <c r="AB2601" s="4"/>
      <c r="AC2601" s="4"/>
      <c r="AD2601" s="20"/>
      <c r="AE2601" s="4"/>
      <c r="AF2601" s="4"/>
      <c r="AG2601" s="4"/>
      <c r="AH2601" s="4"/>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c r="BI2601" s="4"/>
      <c r="BJ2601" s="4"/>
      <c r="BK2601" s="4"/>
      <c r="BL2601" s="4"/>
      <c r="BM2601" s="4"/>
      <c r="BN2601" s="4"/>
      <c r="BO2601" s="4"/>
      <c r="BP2601" s="4"/>
      <c r="BQ2601" s="4"/>
      <c r="BR2601" s="4"/>
      <c r="BS2601" s="4"/>
      <c r="BT2601" s="4"/>
      <c r="BU2601" s="4"/>
      <c r="BV2601" s="4"/>
      <c r="BW2601" s="4"/>
      <c r="BX2601" s="4"/>
      <c r="BY2601" s="4"/>
      <c r="BZ2601" s="4"/>
      <c r="CA2601" s="4"/>
      <c r="CB2601" s="4"/>
      <c r="CC2601" s="4"/>
      <c r="CD2601" s="4"/>
      <c r="CE2601" s="4"/>
      <c r="CF2601" s="4"/>
      <c r="CG2601" s="4"/>
      <c r="CH2601" s="4"/>
      <c r="CI2601" s="4"/>
      <c r="CJ2601" s="4"/>
      <c r="CK2601" s="4"/>
      <c r="CL2601" s="4"/>
      <c r="CM2601" s="4"/>
    </row>
    <row r="2602" ht="14.25" customHeight="1">
      <c r="A2602" s="1"/>
      <c r="B2602" s="3"/>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c r="AA2602" s="4"/>
      <c r="AB2602" s="4"/>
      <c r="AC2602" s="4"/>
      <c r="AD2602" s="20"/>
      <c r="AE2602" s="4"/>
      <c r="AF2602" s="4"/>
      <c r="AG2602" s="4"/>
      <c r="AH2602" s="4"/>
      <c r="AI2602" s="4"/>
      <c r="AJ2602" s="4"/>
      <c r="AK2602" s="4"/>
      <c r="AL2602" s="4"/>
      <c r="AM2602" s="4"/>
      <c r="AN2602" s="4"/>
      <c r="AO2602" s="4"/>
      <c r="AP2602" s="4"/>
      <c r="AQ2602" s="4"/>
      <c r="AR2602" s="4"/>
      <c r="AS2602" s="4"/>
      <c r="AT2602" s="4"/>
      <c r="AU2602" s="4"/>
      <c r="AV2602" s="4"/>
      <c r="AW2602" s="4"/>
      <c r="AX2602" s="4"/>
      <c r="AY2602" s="4"/>
      <c r="AZ2602" s="4"/>
      <c r="BA2602" s="4"/>
      <c r="BB2602" s="4"/>
      <c r="BC2602" s="4"/>
      <c r="BD2602" s="4"/>
      <c r="BE2602" s="4"/>
      <c r="BF2602" s="4"/>
      <c r="BG2602" s="4"/>
      <c r="BH2602" s="4"/>
      <c r="BI2602" s="4"/>
      <c r="BJ2602" s="4"/>
      <c r="BK2602" s="4"/>
      <c r="BL2602" s="4"/>
      <c r="BM2602" s="4"/>
      <c r="BN2602" s="4"/>
      <c r="BO2602" s="4"/>
      <c r="BP2602" s="4"/>
      <c r="BQ2602" s="4"/>
      <c r="BR2602" s="4"/>
      <c r="BS2602" s="4"/>
      <c r="BT2602" s="4"/>
      <c r="BU2602" s="4"/>
      <c r="BV2602" s="4"/>
      <c r="BW2602" s="4"/>
      <c r="BX2602" s="4"/>
      <c r="BY2602" s="4"/>
      <c r="BZ2602" s="4"/>
      <c r="CA2602" s="4"/>
      <c r="CB2602" s="4"/>
      <c r="CC2602" s="4"/>
      <c r="CD2602" s="4"/>
      <c r="CE2602" s="4"/>
      <c r="CF2602" s="4"/>
      <c r="CG2602" s="4"/>
      <c r="CH2602" s="4"/>
      <c r="CI2602" s="4"/>
      <c r="CJ2602" s="4"/>
      <c r="CK2602" s="4"/>
      <c r="CL2602" s="4"/>
      <c r="CM2602" s="4"/>
    </row>
    <row r="2603" ht="14.25" customHeight="1">
      <c r="A2603" s="1"/>
      <c r="B2603" s="3"/>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c r="AA2603" s="4"/>
      <c r="AB2603" s="4"/>
      <c r="AC2603" s="4"/>
      <c r="AD2603" s="20"/>
      <c r="AE2603" s="4"/>
      <c r="AF2603" s="4"/>
      <c r="AG2603" s="4"/>
      <c r="AH2603" s="4"/>
      <c r="AI2603" s="4"/>
      <c r="AJ2603" s="4"/>
      <c r="AK2603" s="4"/>
      <c r="AL2603" s="4"/>
      <c r="AM2603" s="4"/>
      <c r="AN2603" s="4"/>
      <c r="AO2603" s="4"/>
      <c r="AP2603" s="4"/>
      <c r="AQ2603" s="4"/>
      <c r="AR2603" s="4"/>
      <c r="AS2603" s="4"/>
      <c r="AT2603" s="4"/>
      <c r="AU2603" s="4"/>
      <c r="AV2603" s="4"/>
      <c r="AW2603" s="4"/>
      <c r="AX2603" s="4"/>
      <c r="AY2603" s="4"/>
      <c r="AZ2603" s="4"/>
      <c r="BA2603" s="4"/>
      <c r="BB2603" s="4"/>
      <c r="BC2603" s="4"/>
      <c r="BD2603" s="4"/>
      <c r="BE2603" s="4"/>
      <c r="BF2603" s="4"/>
      <c r="BG2603" s="4"/>
      <c r="BH2603" s="4"/>
      <c r="BI2603" s="4"/>
      <c r="BJ2603" s="4"/>
      <c r="BK2603" s="4"/>
      <c r="BL2603" s="4"/>
      <c r="BM2603" s="4"/>
      <c r="BN2603" s="4"/>
      <c r="BO2603" s="4"/>
      <c r="BP2603" s="4"/>
      <c r="BQ2603" s="4"/>
      <c r="BR2603" s="4"/>
      <c r="BS2603" s="4"/>
      <c r="BT2603" s="4"/>
      <c r="BU2603" s="4"/>
      <c r="BV2603" s="4"/>
      <c r="BW2603" s="4"/>
      <c r="BX2603" s="4"/>
      <c r="BY2603" s="4"/>
      <c r="BZ2603" s="4"/>
      <c r="CA2603" s="4"/>
      <c r="CB2603" s="4"/>
      <c r="CC2603" s="4"/>
      <c r="CD2603" s="4"/>
      <c r="CE2603" s="4"/>
      <c r="CF2603" s="4"/>
      <c r="CG2603" s="4"/>
      <c r="CH2603" s="4"/>
      <c r="CI2603" s="4"/>
      <c r="CJ2603" s="4"/>
      <c r="CK2603" s="4"/>
      <c r="CL2603" s="4"/>
      <c r="CM2603" s="4"/>
    </row>
    <row r="2604" ht="14.25" customHeight="1">
      <c r="A2604" s="1"/>
      <c r="B2604" s="3"/>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c r="AA2604" s="4"/>
      <c r="AB2604" s="4"/>
      <c r="AC2604" s="4"/>
      <c r="AD2604" s="20"/>
      <c r="AE2604" s="4"/>
      <c r="AF2604" s="4"/>
      <c r="AG2604" s="4"/>
      <c r="AH2604" s="4"/>
      <c r="AI2604" s="4"/>
      <c r="AJ2604" s="4"/>
      <c r="AK2604" s="4"/>
      <c r="AL2604" s="4"/>
      <c r="AM2604" s="4"/>
      <c r="AN2604" s="4"/>
      <c r="AO2604" s="4"/>
      <c r="AP2604" s="4"/>
      <c r="AQ2604" s="4"/>
      <c r="AR2604" s="4"/>
      <c r="AS2604" s="4"/>
      <c r="AT2604" s="4"/>
      <c r="AU2604" s="4"/>
      <c r="AV2604" s="4"/>
      <c r="AW2604" s="4"/>
      <c r="AX2604" s="4"/>
      <c r="AY2604" s="4"/>
      <c r="AZ2604" s="4"/>
      <c r="BA2604" s="4"/>
      <c r="BB2604" s="4"/>
      <c r="BC2604" s="4"/>
      <c r="BD2604" s="4"/>
      <c r="BE2604" s="4"/>
      <c r="BF2604" s="4"/>
      <c r="BG2604" s="4"/>
      <c r="BH2604" s="4"/>
      <c r="BI2604" s="4"/>
      <c r="BJ2604" s="4"/>
      <c r="BK2604" s="4"/>
      <c r="BL2604" s="4"/>
      <c r="BM2604" s="4"/>
      <c r="BN2604" s="4"/>
      <c r="BO2604" s="4"/>
      <c r="BP2604" s="4"/>
      <c r="BQ2604" s="4"/>
      <c r="BR2604" s="4"/>
      <c r="BS2604" s="4"/>
      <c r="BT2604" s="4"/>
      <c r="BU2604" s="4"/>
      <c r="BV2604" s="4"/>
      <c r="BW2604" s="4"/>
      <c r="BX2604" s="4"/>
      <c r="BY2604" s="4"/>
      <c r="BZ2604" s="4"/>
      <c r="CA2604" s="4"/>
      <c r="CB2604" s="4"/>
      <c r="CC2604" s="4"/>
      <c r="CD2604" s="4"/>
      <c r="CE2604" s="4"/>
      <c r="CF2604" s="4"/>
      <c r="CG2604" s="4"/>
      <c r="CH2604" s="4"/>
      <c r="CI2604" s="4"/>
      <c r="CJ2604" s="4"/>
      <c r="CK2604" s="4"/>
      <c r="CL2604" s="4"/>
      <c r="CM2604" s="4"/>
    </row>
    <row r="2605" ht="14.25" customHeight="1">
      <c r="A2605" s="1"/>
      <c r="B2605" s="3"/>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c r="AA2605" s="4"/>
      <c r="AB2605" s="4"/>
      <c r="AC2605" s="4"/>
      <c r="AD2605" s="20"/>
      <c r="AE2605" s="4"/>
      <c r="AF2605" s="4"/>
      <c r="AG2605" s="4"/>
      <c r="AH2605" s="4"/>
      <c r="AI2605" s="4"/>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c r="BM2605" s="4"/>
      <c r="BN2605" s="4"/>
      <c r="BO2605" s="4"/>
      <c r="BP2605" s="4"/>
      <c r="BQ2605" s="4"/>
      <c r="BR2605" s="4"/>
      <c r="BS2605" s="4"/>
      <c r="BT2605" s="4"/>
      <c r="BU2605" s="4"/>
      <c r="BV2605" s="4"/>
      <c r="BW2605" s="4"/>
      <c r="BX2605" s="4"/>
      <c r="BY2605" s="4"/>
      <c r="BZ2605" s="4"/>
      <c r="CA2605" s="4"/>
      <c r="CB2605" s="4"/>
      <c r="CC2605" s="4"/>
      <c r="CD2605" s="4"/>
      <c r="CE2605" s="4"/>
      <c r="CF2605" s="4"/>
      <c r="CG2605" s="4"/>
      <c r="CH2605" s="4"/>
      <c r="CI2605" s="4"/>
      <c r="CJ2605" s="4"/>
      <c r="CK2605" s="4"/>
      <c r="CL2605" s="4"/>
      <c r="CM2605" s="4"/>
    </row>
    <row r="2606" ht="14.25" customHeight="1">
      <c r="A2606" s="1"/>
      <c r="B2606" s="3"/>
      <c r="C2606" s="4"/>
      <c r="D2606" s="4"/>
      <c r="E2606" s="4"/>
      <c r="F2606" s="4"/>
      <c r="G2606" s="4"/>
      <c r="H2606" s="4"/>
      <c r="I2606" s="4"/>
      <c r="J2606" s="4"/>
      <c r="K2606" s="4"/>
      <c r="L2606" s="4"/>
      <c r="M2606" s="4"/>
      <c r="N2606" s="4"/>
      <c r="O2606" s="4"/>
      <c r="P2606" s="4"/>
      <c r="Q2606" s="4"/>
      <c r="R2606" s="4"/>
      <c r="S2606" s="4"/>
      <c r="T2606" s="4"/>
      <c r="U2606" s="4"/>
      <c r="V2606" s="4"/>
      <c r="W2606" s="4"/>
      <c r="X2606" s="4"/>
      <c r="Y2606" s="4"/>
      <c r="Z2606" s="4"/>
      <c r="AA2606" s="4"/>
      <c r="AB2606" s="4"/>
      <c r="AC2606" s="4"/>
      <c r="AD2606" s="20"/>
      <c r="AE2606" s="4"/>
      <c r="AF2606" s="4"/>
      <c r="AG2606" s="4"/>
      <c r="AH2606" s="4"/>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c r="BI2606" s="4"/>
      <c r="BJ2606" s="4"/>
      <c r="BK2606" s="4"/>
      <c r="BL2606" s="4"/>
      <c r="BM2606" s="4"/>
      <c r="BN2606" s="4"/>
      <c r="BO2606" s="4"/>
      <c r="BP2606" s="4"/>
      <c r="BQ2606" s="4"/>
      <c r="BR2606" s="4"/>
      <c r="BS2606" s="4"/>
      <c r="BT2606" s="4"/>
      <c r="BU2606" s="4"/>
      <c r="BV2606" s="4"/>
      <c r="BW2606" s="4"/>
      <c r="BX2606" s="4"/>
      <c r="BY2606" s="4"/>
      <c r="BZ2606" s="4"/>
      <c r="CA2606" s="4"/>
      <c r="CB2606" s="4"/>
      <c r="CC2606" s="4"/>
      <c r="CD2606" s="4"/>
      <c r="CE2606" s="4"/>
      <c r="CF2606" s="4"/>
      <c r="CG2606" s="4"/>
      <c r="CH2606" s="4"/>
      <c r="CI2606" s="4"/>
      <c r="CJ2606" s="4"/>
      <c r="CK2606" s="4"/>
      <c r="CL2606" s="4"/>
      <c r="CM2606" s="4"/>
    </row>
    <row r="2607" ht="14.25" customHeight="1">
      <c r="A2607" s="1"/>
      <c r="B2607" s="3"/>
      <c r="C2607" s="4"/>
      <c r="D2607" s="4"/>
      <c r="E2607" s="4"/>
      <c r="F2607" s="4"/>
      <c r="G2607" s="4"/>
      <c r="H2607" s="4"/>
      <c r="I2607" s="4"/>
      <c r="J2607" s="4"/>
      <c r="K2607" s="4"/>
      <c r="L2607" s="4"/>
      <c r="M2607" s="4"/>
      <c r="N2607" s="4"/>
      <c r="O2607" s="4"/>
      <c r="P2607" s="4"/>
      <c r="Q2607" s="4"/>
      <c r="R2607" s="4"/>
      <c r="S2607" s="4"/>
      <c r="T2607" s="4"/>
      <c r="U2607" s="4"/>
      <c r="V2607" s="4"/>
      <c r="W2607" s="4"/>
      <c r="X2607" s="4"/>
      <c r="Y2607" s="4"/>
      <c r="Z2607" s="4"/>
      <c r="AA2607" s="4"/>
      <c r="AB2607" s="4"/>
      <c r="AC2607" s="4"/>
      <c r="AD2607" s="20"/>
      <c r="AE2607" s="4"/>
      <c r="AF2607" s="4"/>
      <c r="AG2607" s="4"/>
      <c r="AH2607" s="4"/>
      <c r="AI2607" s="4"/>
      <c r="AJ2607" s="4"/>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c r="BI2607" s="4"/>
      <c r="BJ2607" s="4"/>
      <c r="BK2607" s="4"/>
      <c r="BL2607" s="4"/>
      <c r="BM2607" s="4"/>
      <c r="BN2607" s="4"/>
      <c r="BO2607" s="4"/>
      <c r="BP2607" s="4"/>
      <c r="BQ2607" s="4"/>
      <c r="BR2607" s="4"/>
      <c r="BS2607" s="4"/>
      <c r="BT2607" s="4"/>
      <c r="BU2607" s="4"/>
      <c r="BV2607" s="4"/>
      <c r="BW2607" s="4"/>
      <c r="BX2607" s="4"/>
      <c r="BY2607" s="4"/>
      <c r="BZ2607" s="4"/>
      <c r="CA2607" s="4"/>
      <c r="CB2607" s="4"/>
      <c r="CC2607" s="4"/>
      <c r="CD2607" s="4"/>
      <c r="CE2607" s="4"/>
      <c r="CF2607" s="4"/>
      <c r="CG2607" s="4"/>
      <c r="CH2607" s="4"/>
      <c r="CI2607" s="4"/>
      <c r="CJ2607" s="4"/>
      <c r="CK2607" s="4"/>
      <c r="CL2607" s="4"/>
      <c r="CM2607" s="4"/>
    </row>
    <row r="2608" ht="14.25" customHeight="1">
      <c r="A2608" s="1"/>
      <c r="B2608" s="3"/>
      <c r="C2608" s="4"/>
      <c r="D2608" s="4"/>
      <c r="E2608" s="4"/>
      <c r="F2608" s="4"/>
      <c r="G2608" s="4"/>
      <c r="H2608" s="4"/>
      <c r="I2608" s="4"/>
      <c r="J2608" s="4"/>
      <c r="K2608" s="4"/>
      <c r="L2608" s="4"/>
      <c r="M2608" s="4"/>
      <c r="N2608" s="4"/>
      <c r="O2608" s="4"/>
      <c r="P2608" s="4"/>
      <c r="Q2608" s="4"/>
      <c r="R2608" s="4"/>
      <c r="S2608" s="4"/>
      <c r="T2608" s="4"/>
      <c r="U2608" s="4"/>
      <c r="V2608" s="4"/>
      <c r="W2608" s="4"/>
      <c r="X2608" s="4"/>
      <c r="Y2608" s="4"/>
      <c r="Z2608" s="4"/>
      <c r="AA2608" s="4"/>
      <c r="AB2608" s="4"/>
      <c r="AC2608" s="4"/>
      <c r="AD2608" s="20"/>
      <c r="AE2608" s="4"/>
      <c r="AF2608" s="4"/>
      <c r="AG2608" s="4"/>
      <c r="AH2608" s="4"/>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4"/>
      <c r="BH2608" s="4"/>
      <c r="BI2608" s="4"/>
      <c r="BJ2608" s="4"/>
      <c r="BK2608" s="4"/>
      <c r="BL2608" s="4"/>
      <c r="BM2608" s="4"/>
      <c r="BN2608" s="4"/>
      <c r="BO2608" s="4"/>
      <c r="BP2608" s="4"/>
      <c r="BQ2608" s="4"/>
      <c r="BR2608" s="4"/>
      <c r="BS2608" s="4"/>
      <c r="BT2608" s="4"/>
      <c r="BU2608" s="4"/>
      <c r="BV2608" s="4"/>
      <c r="BW2608" s="4"/>
      <c r="BX2608" s="4"/>
      <c r="BY2608" s="4"/>
      <c r="BZ2608" s="4"/>
      <c r="CA2608" s="4"/>
      <c r="CB2608" s="4"/>
      <c r="CC2608" s="4"/>
      <c r="CD2608" s="4"/>
      <c r="CE2608" s="4"/>
      <c r="CF2608" s="4"/>
      <c r="CG2608" s="4"/>
      <c r="CH2608" s="4"/>
      <c r="CI2608" s="4"/>
      <c r="CJ2608" s="4"/>
      <c r="CK2608" s="4"/>
      <c r="CL2608" s="4"/>
      <c r="CM2608" s="4"/>
    </row>
    <row r="2609" ht="14.25" customHeight="1">
      <c r="A2609" s="1"/>
      <c r="B2609" s="3"/>
      <c r="C2609" s="4"/>
      <c r="D2609" s="4"/>
      <c r="E2609" s="4"/>
      <c r="F2609" s="4"/>
      <c r="G2609" s="4"/>
      <c r="H2609" s="4"/>
      <c r="I2609" s="4"/>
      <c r="J2609" s="4"/>
      <c r="K2609" s="4"/>
      <c r="L2609" s="4"/>
      <c r="M2609" s="4"/>
      <c r="N2609" s="4"/>
      <c r="O2609" s="4"/>
      <c r="P2609" s="4"/>
      <c r="Q2609" s="4"/>
      <c r="R2609" s="4"/>
      <c r="S2609" s="4"/>
      <c r="T2609" s="4"/>
      <c r="U2609" s="4"/>
      <c r="V2609" s="4"/>
      <c r="W2609" s="4"/>
      <c r="X2609" s="4"/>
      <c r="Y2609" s="4"/>
      <c r="Z2609" s="4"/>
      <c r="AA2609" s="4"/>
      <c r="AB2609" s="4"/>
      <c r="AC2609" s="4"/>
      <c r="AD2609" s="20"/>
      <c r="AE2609" s="4"/>
      <c r="AF2609" s="4"/>
      <c r="AG2609" s="4"/>
      <c r="AH2609" s="4"/>
      <c r="AI2609" s="4"/>
      <c r="AJ2609" s="4"/>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c r="BI2609" s="4"/>
      <c r="BJ2609" s="4"/>
      <c r="BK2609" s="4"/>
      <c r="BL2609" s="4"/>
      <c r="BM2609" s="4"/>
      <c r="BN2609" s="4"/>
      <c r="BO2609" s="4"/>
      <c r="BP2609" s="4"/>
      <c r="BQ2609" s="4"/>
      <c r="BR2609" s="4"/>
      <c r="BS2609" s="4"/>
      <c r="BT2609" s="4"/>
      <c r="BU2609" s="4"/>
      <c r="BV2609" s="4"/>
      <c r="BW2609" s="4"/>
      <c r="BX2609" s="4"/>
      <c r="BY2609" s="4"/>
      <c r="BZ2609" s="4"/>
      <c r="CA2609" s="4"/>
      <c r="CB2609" s="4"/>
      <c r="CC2609" s="4"/>
      <c r="CD2609" s="4"/>
      <c r="CE2609" s="4"/>
      <c r="CF2609" s="4"/>
      <c r="CG2609" s="4"/>
      <c r="CH2609" s="4"/>
      <c r="CI2609" s="4"/>
      <c r="CJ2609" s="4"/>
      <c r="CK2609" s="4"/>
      <c r="CL2609" s="4"/>
      <c r="CM2609" s="4"/>
    </row>
    <row r="2610" ht="14.25" customHeight="1">
      <c r="A2610" s="1"/>
      <c r="B2610" s="3"/>
      <c r="C2610" s="4"/>
      <c r="D2610" s="4"/>
      <c r="E2610" s="4"/>
      <c r="F2610" s="4"/>
      <c r="G2610" s="4"/>
      <c r="H2610" s="4"/>
      <c r="I2610" s="4"/>
      <c r="J2610" s="4"/>
      <c r="K2610" s="4"/>
      <c r="L2610" s="4"/>
      <c r="M2610" s="4"/>
      <c r="N2610" s="4"/>
      <c r="O2610" s="4"/>
      <c r="P2610" s="4"/>
      <c r="Q2610" s="4"/>
      <c r="R2610" s="4"/>
      <c r="S2610" s="4"/>
      <c r="T2610" s="4"/>
      <c r="U2610" s="4"/>
      <c r="V2610" s="4"/>
      <c r="W2610" s="4"/>
      <c r="X2610" s="4"/>
      <c r="Y2610" s="4"/>
      <c r="Z2610" s="4"/>
      <c r="AA2610" s="4"/>
      <c r="AB2610" s="4"/>
      <c r="AC2610" s="4"/>
      <c r="AD2610" s="20"/>
      <c r="AE2610" s="4"/>
      <c r="AF2610" s="4"/>
      <c r="AG2610" s="4"/>
      <c r="AH2610" s="4"/>
      <c r="AI2610" s="4"/>
      <c r="AJ2610" s="4"/>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c r="BI2610" s="4"/>
      <c r="BJ2610" s="4"/>
      <c r="BK2610" s="4"/>
      <c r="BL2610" s="4"/>
      <c r="BM2610" s="4"/>
      <c r="BN2610" s="4"/>
      <c r="BO2610" s="4"/>
      <c r="BP2610" s="4"/>
      <c r="BQ2610" s="4"/>
      <c r="BR2610" s="4"/>
      <c r="BS2610" s="4"/>
      <c r="BT2610" s="4"/>
      <c r="BU2610" s="4"/>
      <c r="BV2610" s="4"/>
      <c r="BW2610" s="4"/>
      <c r="BX2610" s="4"/>
      <c r="BY2610" s="4"/>
      <c r="BZ2610" s="4"/>
      <c r="CA2610" s="4"/>
      <c r="CB2610" s="4"/>
      <c r="CC2610" s="4"/>
      <c r="CD2610" s="4"/>
      <c r="CE2610" s="4"/>
      <c r="CF2610" s="4"/>
      <c r="CG2610" s="4"/>
      <c r="CH2610" s="4"/>
      <c r="CI2610" s="4"/>
      <c r="CJ2610" s="4"/>
      <c r="CK2610" s="4"/>
      <c r="CL2610" s="4"/>
      <c r="CM2610" s="4"/>
    </row>
    <row r="2611" ht="14.25" customHeight="1">
      <c r="A2611" s="1"/>
      <c r="B2611" s="3"/>
      <c r="C2611" s="4"/>
      <c r="D2611" s="4"/>
      <c r="E2611" s="4"/>
      <c r="F2611" s="4"/>
      <c r="G2611" s="4"/>
      <c r="H2611" s="4"/>
      <c r="I2611" s="4"/>
      <c r="J2611" s="4"/>
      <c r="K2611" s="4"/>
      <c r="L2611" s="4"/>
      <c r="M2611" s="4"/>
      <c r="N2611" s="4"/>
      <c r="O2611" s="4"/>
      <c r="P2611" s="4"/>
      <c r="Q2611" s="4"/>
      <c r="R2611" s="4"/>
      <c r="S2611" s="4"/>
      <c r="T2611" s="4"/>
      <c r="U2611" s="4"/>
      <c r="V2611" s="4"/>
      <c r="W2611" s="4"/>
      <c r="X2611" s="4"/>
      <c r="Y2611" s="4"/>
      <c r="Z2611" s="4"/>
      <c r="AA2611" s="4"/>
      <c r="AB2611" s="4"/>
      <c r="AC2611" s="4"/>
      <c r="AD2611" s="20"/>
      <c r="AE2611" s="4"/>
      <c r="AF2611" s="4"/>
      <c r="AG2611" s="4"/>
      <c r="AH2611" s="4"/>
      <c r="AI2611" s="4"/>
      <c r="AJ2611" s="4"/>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c r="BI2611" s="4"/>
      <c r="BJ2611" s="4"/>
      <c r="BK2611" s="4"/>
      <c r="BL2611" s="4"/>
      <c r="BM2611" s="4"/>
      <c r="BN2611" s="4"/>
      <c r="BO2611" s="4"/>
      <c r="BP2611" s="4"/>
      <c r="BQ2611" s="4"/>
      <c r="BR2611" s="4"/>
      <c r="BS2611" s="4"/>
      <c r="BT2611" s="4"/>
      <c r="BU2611" s="4"/>
      <c r="BV2611" s="4"/>
      <c r="BW2611" s="4"/>
      <c r="BX2611" s="4"/>
      <c r="BY2611" s="4"/>
      <c r="BZ2611" s="4"/>
      <c r="CA2611" s="4"/>
      <c r="CB2611" s="4"/>
      <c r="CC2611" s="4"/>
      <c r="CD2611" s="4"/>
      <c r="CE2611" s="4"/>
      <c r="CF2611" s="4"/>
      <c r="CG2611" s="4"/>
      <c r="CH2611" s="4"/>
      <c r="CI2611" s="4"/>
      <c r="CJ2611" s="4"/>
      <c r="CK2611" s="4"/>
      <c r="CL2611" s="4"/>
      <c r="CM2611" s="4"/>
    </row>
    <row r="2612" ht="14.25" customHeight="1">
      <c r="A2612" s="1"/>
      <c r="B2612" s="3"/>
      <c r="C2612" s="4"/>
      <c r="D2612" s="4"/>
      <c r="E2612" s="4"/>
      <c r="F2612" s="4"/>
      <c r="G2612" s="4"/>
      <c r="H2612" s="4"/>
      <c r="I2612" s="4"/>
      <c r="J2612" s="4"/>
      <c r="K2612" s="4"/>
      <c r="L2612" s="4"/>
      <c r="M2612" s="4"/>
      <c r="N2612" s="4"/>
      <c r="O2612" s="4"/>
      <c r="P2612" s="4"/>
      <c r="Q2612" s="4"/>
      <c r="R2612" s="4"/>
      <c r="S2612" s="4"/>
      <c r="T2612" s="4"/>
      <c r="U2612" s="4"/>
      <c r="V2612" s="4"/>
      <c r="W2612" s="4"/>
      <c r="X2612" s="4"/>
      <c r="Y2612" s="4"/>
      <c r="Z2612" s="4"/>
      <c r="AA2612" s="4"/>
      <c r="AB2612" s="4"/>
      <c r="AC2612" s="4"/>
      <c r="AD2612" s="20"/>
      <c r="AE2612" s="4"/>
      <c r="AF2612" s="4"/>
      <c r="AG2612" s="4"/>
      <c r="AH2612" s="4"/>
      <c r="AI2612" s="4"/>
      <c r="AJ2612" s="4"/>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c r="BI2612" s="4"/>
      <c r="BJ2612" s="4"/>
      <c r="BK2612" s="4"/>
      <c r="BL2612" s="4"/>
      <c r="BM2612" s="4"/>
      <c r="BN2612" s="4"/>
      <c r="BO2612" s="4"/>
      <c r="BP2612" s="4"/>
      <c r="BQ2612" s="4"/>
      <c r="BR2612" s="4"/>
      <c r="BS2612" s="4"/>
      <c r="BT2612" s="4"/>
      <c r="BU2612" s="4"/>
      <c r="BV2612" s="4"/>
      <c r="BW2612" s="4"/>
      <c r="BX2612" s="4"/>
      <c r="BY2612" s="4"/>
      <c r="BZ2612" s="4"/>
      <c r="CA2612" s="4"/>
      <c r="CB2612" s="4"/>
      <c r="CC2612" s="4"/>
      <c r="CD2612" s="4"/>
      <c r="CE2612" s="4"/>
      <c r="CF2612" s="4"/>
      <c r="CG2612" s="4"/>
      <c r="CH2612" s="4"/>
      <c r="CI2612" s="4"/>
      <c r="CJ2612" s="4"/>
      <c r="CK2612" s="4"/>
      <c r="CL2612" s="4"/>
      <c r="CM2612" s="4"/>
    </row>
    <row r="2613" ht="14.25" customHeight="1">
      <c r="A2613" s="1"/>
      <c r="B2613" s="3"/>
      <c r="C2613" s="4"/>
      <c r="D2613" s="4"/>
      <c r="E2613" s="4"/>
      <c r="F2613" s="4"/>
      <c r="G2613" s="4"/>
      <c r="H2613" s="4"/>
      <c r="I2613" s="4"/>
      <c r="J2613" s="4"/>
      <c r="K2613" s="4"/>
      <c r="L2613" s="4"/>
      <c r="M2613" s="4"/>
      <c r="N2613" s="4"/>
      <c r="O2613" s="4"/>
      <c r="P2613" s="4"/>
      <c r="Q2613" s="4"/>
      <c r="R2613" s="4"/>
      <c r="S2613" s="4"/>
      <c r="T2613" s="4"/>
      <c r="U2613" s="4"/>
      <c r="V2613" s="4"/>
      <c r="W2613" s="4"/>
      <c r="X2613" s="4"/>
      <c r="Y2613" s="4"/>
      <c r="Z2613" s="4"/>
      <c r="AA2613" s="4"/>
      <c r="AB2613" s="4"/>
      <c r="AC2613" s="4"/>
      <c r="AD2613" s="20"/>
      <c r="AE2613" s="4"/>
      <c r="AF2613" s="4"/>
      <c r="AG2613" s="4"/>
      <c r="AH2613" s="4"/>
      <c r="AI2613" s="4"/>
      <c r="AJ2613" s="4"/>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c r="BI2613" s="4"/>
      <c r="BJ2613" s="4"/>
      <c r="BK2613" s="4"/>
      <c r="BL2613" s="4"/>
      <c r="BM2613" s="4"/>
      <c r="BN2613" s="4"/>
      <c r="BO2613" s="4"/>
      <c r="BP2613" s="4"/>
      <c r="BQ2613" s="4"/>
      <c r="BR2613" s="4"/>
      <c r="BS2613" s="4"/>
      <c r="BT2613" s="4"/>
      <c r="BU2613" s="4"/>
      <c r="BV2613" s="4"/>
      <c r="BW2613" s="4"/>
      <c r="BX2613" s="4"/>
      <c r="BY2613" s="4"/>
      <c r="BZ2613" s="4"/>
      <c r="CA2613" s="4"/>
      <c r="CB2613" s="4"/>
      <c r="CC2613" s="4"/>
      <c r="CD2613" s="4"/>
      <c r="CE2613" s="4"/>
      <c r="CF2613" s="4"/>
      <c r="CG2613" s="4"/>
      <c r="CH2613" s="4"/>
      <c r="CI2613" s="4"/>
      <c r="CJ2613" s="4"/>
      <c r="CK2613" s="4"/>
      <c r="CL2613" s="4"/>
      <c r="CM2613" s="4"/>
    </row>
    <row r="2614" ht="14.25" customHeight="1">
      <c r="A2614" s="1"/>
      <c r="B2614" s="3"/>
      <c r="C2614" s="4"/>
      <c r="D2614" s="4"/>
      <c r="E2614" s="4"/>
      <c r="F2614" s="4"/>
      <c r="G2614" s="4"/>
      <c r="H2614" s="4"/>
      <c r="I2614" s="4"/>
      <c r="J2614" s="4"/>
      <c r="K2614" s="4"/>
      <c r="L2614" s="4"/>
      <c r="M2614" s="4"/>
      <c r="N2614" s="4"/>
      <c r="O2614" s="4"/>
      <c r="P2614" s="4"/>
      <c r="Q2614" s="4"/>
      <c r="R2614" s="4"/>
      <c r="S2614" s="4"/>
      <c r="T2614" s="4"/>
      <c r="U2614" s="4"/>
      <c r="V2614" s="4"/>
      <c r="W2614" s="4"/>
      <c r="X2614" s="4"/>
      <c r="Y2614" s="4"/>
      <c r="Z2614" s="4"/>
      <c r="AA2614" s="4"/>
      <c r="AB2614" s="4"/>
      <c r="AC2614" s="4"/>
      <c r="AD2614" s="20"/>
      <c r="AE2614" s="4"/>
      <c r="AF2614" s="4"/>
      <c r="AG2614" s="4"/>
      <c r="AH2614" s="4"/>
      <c r="AI2614" s="4"/>
      <c r="AJ2614" s="4"/>
      <c r="AK2614" s="4"/>
      <c r="AL2614" s="4"/>
      <c r="AM2614" s="4"/>
      <c r="AN2614" s="4"/>
      <c r="AO2614" s="4"/>
      <c r="AP2614" s="4"/>
      <c r="AQ2614" s="4"/>
      <c r="AR2614" s="4"/>
      <c r="AS2614" s="4"/>
      <c r="AT2614" s="4"/>
      <c r="AU2614" s="4"/>
      <c r="AV2614" s="4"/>
      <c r="AW2614" s="4"/>
      <c r="AX2614" s="4"/>
      <c r="AY2614" s="4"/>
      <c r="AZ2614" s="4"/>
      <c r="BA2614" s="4"/>
      <c r="BB2614" s="4"/>
      <c r="BC2614" s="4"/>
      <c r="BD2614" s="4"/>
      <c r="BE2614" s="4"/>
      <c r="BF2614" s="4"/>
      <c r="BG2614" s="4"/>
      <c r="BH2614" s="4"/>
      <c r="BI2614" s="4"/>
      <c r="BJ2614" s="4"/>
      <c r="BK2614" s="4"/>
      <c r="BL2614" s="4"/>
      <c r="BM2614" s="4"/>
      <c r="BN2614" s="4"/>
      <c r="BO2614" s="4"/>
      <c r="BP2614" s="4"/>
      <c r="BQ2614" s="4"/>
      <c r="BR2614" s="4"/>
      <c r="BS2614" s="4"/>
      <c r="BT2614" s="4"/>
      <c r="BU2614" s="4"/>
      <c r="BV2614" s="4"/>
      <c r="BW2614" s="4"/>
      <c r="BX2614" s="4"/>
      <c r="BY2614" s="4"/>
      <c r="BZ2614" s="4"/>
      <c r="CA2614" s="4"/>
      <c r="CB2614" s="4"/>
      <c r="CC2614" s="4"/>
      <c r="CD2614" s="4"/>
      <c r="CE2614" s="4"/>
      <c r="CF2614" s="4"/>
      <c r="CG2614" s="4"/>
      <c r="CH2614" s="4"/>
      <c r="CI2614" s="4"/>
      <c r="CJ2614" s="4"/>
      <c r="CK2614" s="4"/>
      <c r="CL2614" s="4"/>
      <c r="CM2614" s="4"/>
    </row>
    <row r="2615" ht="14.25" customHeight="1">
      <c r="A2615" s="1"/>
      <c r="B2615" s="3"/>
      <c r="C2615" s="4"/>
      <c r="D2615" s="4"/>
      <c r="E2615" s="4"/>
      <c r="F2615" s="4"/>
      <c r="G2615" s="4"/>
      <c r="H2615" s="4"/>
      <c r="I2615" s="4"/>
      <c r="J2615" s="4"/>
      <c r="K2615" s="4"/>
      <c r="L2615" s="4"/>
      <c r="M2615" s="4"/>
      <c r="N2615" s="4"/>
      <c r="O2615" s="4"/>
      <c r="P2615" s="4"/>
      <c r="Q2615" s="4"/>
      <c r="R2615" s="4"/>
      <c r="S2615" s="4"/>
      <c r="T2615" s="4"/>
      <c r="U2615" s="4"/>
      <c r="V2615" s="4"/>
      <c r="W2615" s="4"/>
      <c r="X2615" s="4"/>
      <c r="Y2615" s="4"/>
      <c r="Z2615" s="4"/>
      <c r="AA2615" s="4"/>
      <c r="AB2615" s="4"/>
      <c r="AC2615" s="4"/>
      <c r="AD2615" s="20"/>
      <c r="AE2615" s="4"/>
      <c r="AF2615" s="4"/>
      <c r="AG2615" s="4"/>
      <c r="AH2615" s="4"/>
      <c r="AI2615" s="4"/>
      <c r="AJ2615" s="4"/>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c r="BI2615" s="4"/>
      <c r="BJ2615" s="4"/>
      <c r="BK2615" s="4"/>
      <c r="BL2615" s="4"/>
      <c r="BM2615" s="4"/>
      <c r="BN2615" s="4"/>
      <c r="BO2615" s="4"/>
      <c r="BP2615" s="4"/>
      <c r="BQ2615" s="4"/>
      <c r="BR2615" s="4"/>
      <c r="BS2615" s="4"/>
      <c r="BT2615" s="4"/>
      <c r="BU2615" s="4"/>
      <c r="BV2615" s="4"/>
      <c r="BW2615" s="4"/>
      <c r="BX2615" s="4"/>
      <c r="BY2615" s="4"/>
      <c r="BZ2615" s="4"/>
      <c r="CA2615" s="4"/>
      <c r="CB2615" s="4"/>
      <c r="CC2615" s="4"/>
      <c r="CD2615" s="4"/>
      <c r="CE2615" s="4"/>
      <c r="CF2615" s="4"/>
      <c r="CG2615" s="4"/>
      <c r="CH2615" s="4"/>
      <c r="CI2615" s="4"/>
      <c r="CJ2615" s="4"/>
      <c r="CK2615" s="4"/>
      <c r="CL2615" s="4"/>
      <c r="CM2615" s="4"/>
    </row>
    <row r="2616" ht="14.25" customHeight="1">
      <c r="A2616" s="1"/>
      <c r="B2616" s="3"/>
      <c r="C2616" s="4"/>
      <c r="D2616" s="4"/>
      <c r="E2616" s="4"/>
      <c r="F2616" s="4"/>
      <c r="G2616" s="4"/>
      <c r="H2616" s="4"/>
      <c r="I2616" s="4"/>
      <c r="J2616" s="4"/>
      <c r="K2616" s="4"/>
      <c r="L2616" s="4"/>
      <c r="M2616" s="4"/>
      <c r="N2616" s="4"/>
      <c r="O2616" s="4"/>
      <c r="P2616" s="4"/>
      <c r="Q2616" s="4"/>
      <c r="R2616" s="4"/>
      <c r="S2616" s="4"/>
      <c r="T2616" s="4"/>
      <c r="U2616" s="4"/>
      <c r="V2616" s="4"/>
      <c r="W2616" s="4"/>
      <c r="X2616" s="4"/>
      <c r="Y2616" s="4"/>
      <c r="Z2616" s="4"/>
      <c r="AA2616" s="4"/>
      <c r="AB2616" s="4"/>
      <c r="AC2616" s="4"/>
      <c r="AD2616" s="20"/>
      <c r="AE2616" s="4"/>
      <c r="AF2616" s="4"/>
      <c r="AG2616" s="4"/>
      <c r="AH2616" s="4"/>
      <c r="AI2616" s="4"/>
      <c r="AJ2616" s="4"/>
      <c r="AK2616" s="4"/>
      <c r="AL2616" s="4"/>
      <c r="AM2616" s="4"/>
      <c r="AN2616" s="4"/>
      <c r="AO2616" s="4"/>
      <c r="AP2616" s="4"/>
      <c r="AQ2616" s="4"/>
      <c r="AR2616" s="4"/>
      <c r="AS2616" s="4"/>
      <c r="AT2616" s="4"/>
      <c r="AU2616" s="4"/>
      <c r="AV2616" s="4"/>
      <c r="AW2616" s="4"/>
      <c r="AX2616" s="4"/>
      <c r="AY2616" s="4"/>
      <c r="AZ2616" s="4"/>
      <c r="BA2616" s="4"/>
      <c r="BB2616" s="4"/>
      <c r="BC2616" s="4"/>
      <c r="BD2616" s="4"/>
      <c r="BE2616" s="4"/>
      <c r="BF2616" s="4"/>
      <c r="BG2616" s="4"/>
      <c r="BH2616" s="4"/>
      <c r="BI2616" s="4"/>
      <c r="BJ2616" s="4"/>
      <c r="BK2616" s="4"/>
      <c r="BL2616" s="4"/>
      <c r="BM2616" s="4"/>
      <c r="BN2616" s="4"/>
      <c r="BO2616" s="4"/>
      <c r="BP2616" s="4"/>
      <c r="BQ2616" s="4"/>
      <c r="BR2616" s="4"/>
      <c r="BS2616" s="4"/>
      <c r="BT2616" s="4"/>
      <c r="BU2616" s="4"/>
      <c r="BV2616" s="4"/>
      <c r="BW2616" s="4"/>
      <c r="BX2616" s="4"/>
      <c r="BY2616" s="4"/>
      <c r="BZ2616" s="4"/>
      <c r="CA2616" s="4"/>
      <c r="CB2616" s="4"/>
      <c r="CC2616" s="4"/>
      <c r="CD2616" s="4"/>
      <c r="CE2616" s="4"/>
      <c r="CF2616" s="4"/>
      <c r="CG2616" s="4"/>
      <c r="CH2616" s="4"/>
      <c r="CI2616" s="4"/>
      <c r="CJ2616" s="4"/>
      <c r="CK2616" s="4"/>
      <c r="CL2616" s="4"/>
      <c r="CM2616" s="4"/>
    </row>
    <row r="2617" ht="14.25" customHeight="1">
      <c r="A2617" s="1"/>
      <c r="B2617" s="3"/>
      <c r="C2617" s="4"/>
      <c r="D2617" s="4"/>
      <c r="E2617" s="4"/>
      <c r="F2617" s="4"/>
      <c r="G2617" s="4"/>
      <c r="H2617" s="4"/>
      <c r="I2617" s="4"/>
      <c r="J2617" s="4"/>
      <c r="K2617" s="4"/>
      <c r="L2617" s="4"/>
      <c r="M2617" s="4"/>
      <c r="N2617" s="4"/>
      <c r="O2617" s="4"/>
      <c r="P2617" s="4"/>
      <c r="Q2617" s="4"/>
      <c r="R2617" s="4"/>
      <c r="S2617" s="4"/>
      <c r="T2617" s="4"/>
      <c r="U2617" s="4"/>
      <c r="V2617" s="4"/>
      <c r="W2617" s="4"/>
      <c r="X2617" s="4"/>
      <c r="Y2617" s="4"/>
      <c r="Z2617" s="4"/>
      <c r="AA2617" s="4"/>
      <c r="AB2617" s="4"/>
      <c r="AC2617" s="4"/>
      <c r="AD2617" s="20"/>
      <c r="AE2617" s="4"/>
      <c r="AF2617" s="4"/>
      <c r="AG2617" s="4"/>
      <c r="AH2617" s="4"/>
      <c r="AI2617" s="4"/>
      <c r="AJ2617" s="4"/>
      <c r="AK2617" s="4"/>
      <c r="AL2617" s="4"/>
      <c r="AM2617" s="4"/>
      <c r="AN2617" s="4"/>
      <c r="AO2617" s="4"/>
      <c r="AP2617" s="4"/>
      <c r="AQ2617" s="4"/>
      <c r="AR2617" s="4"/>
      <c r="AS2617" s="4"/>
      <c r="AT2617" s="4"/>
      <c r="AU2617" s="4"/>
      <c r="AV2617" s="4"/>
      <c r="AW2617" s="4"/>
      <c r="AX2617" s="4"/>
      <c r="AY2617" s="4"/>
      <c r="AZ2617" s="4"/>
      <c r="BA2617" s="4"/>
      <c r="BB2617" s="4"/>
      <c r="BC2617" s="4"/>
      <c r="BD2617" s="4"/>
      <c r="BE2617" s="4"/>
      <c r="BF2617" s="4"/>
      <c r="BG2617" s="4"/>
      <c r="BH2617" s="4"/>
      <c r="BI2617" s="4"/>
      <c r="BJ2617" s="4"/>
      <c r="BK2617" s="4"/>
      <c r="BL2617" s="4"/>
      <c r="BM2617" s="4"/>
      <c r="BN2617" s="4"/>
      <c r="BO2617" s="4"/>
      <c r="BP2617" s="4"/>
      <c r="BQ2617" s="4"/>
      <c r="BR2617" s="4"/>
      <c r="BS2617" s="4"/>
      <c r="BT2617" s="4"/>
      <c r="BU2617" s="4"/>
      <c r="BV2617" s="4"/>
      <c r="BW2617" s="4"/>
      <c r="BX2617" s="4"/>
      <c r="BY2617" s="4"/>
      <c r="BZ2617" s="4"/>
      <c r="CA2617" s="4"/>
      <c r="CB2617" s="4"/>
      <c r="CC2617" s="4"/>
      <c r="CD2617" s="4"/>
      <c r="CE2617" s="4"/>
      <c r="CF2617" s="4"/>
      <c r="CG2617" s="4"/>
      <c r="CH2617" s="4"/>
      <c r="CI2617" s="4"/>
      <c r="CJ2617" s="4"/>
      <c r="CK2617" s="4"/>
      <c r="CL2617" s="4"/>
      <c r="CM2617" s="4"/>
    </row>
    <row r="2618" ht="14.25" customHeight="1">
      <c r="A2618" s="1"/>
      <c r="B2618" s="3"/>
      <c r="C2618" s="4"/>
      <c r="D2618" s="4"/>
      <c r="E2618" s="4"/>
      <c r="F2618" s="4"/>
      <c r="G2618" s="4"/>
      <c r="H2618" s="4"/>
      <c r="I2618" s="4"/>
      <c r="J2618" s="4"/>
      <c r="K2618" s="4"/>
      <c r="L2618" s="4"/>
      <c r="M2618" s="4"/>
      <c r="N2618" s="4"/>
      <c r="O2618" s="4"/>
      <c r="P2618" s="4"/>
      <c r="Q2618" s="4"/>
      <c r="R2618" s="4"/>
      <c r="S2618" s="4"/>
      <c r="T2618" s="4"/>
      <c r="U2618" s="4"/>
      <c r="V2618" s="4"/>
      <c r="W2618" s="4"/>
      <c r="X2618" s="4"/>
      <c r="Y2618" s="4"/>
      <c r="Z2618" s="4"/>
      <c r="AA2618" s="4"/>
      <c r="AB2618" s="4"/>
      <c r="AC2618" s="4"/>
      <c r="AD2618" s="20"/>
      <c r="AE2618" s="4"/>
      <c r="AF2618" s="4"/>
      <c r="AG2618" s="4"/>
      <c r="AH2618" s="4"/>
      <c r="AI2618" s="4"/>
      <c r="AJ2618" s="4"/>
      <c r="AK2618" s="4"/>
      <c r="AL2618" s="4"/>
      <c r="AM2618" s="4"/>
      <c r="AN2618" s="4"/>
      <c r="AO2618" s="4"/>
      <c r="AP2618" s="4"/>
      <c r="AQ2618" s="4"/>
      <c r="AR2618" s="4"/>
      <c r="AS2618" s="4"/>
      <c r="AT2618" s="4"/>
      <c r="AU2618" s="4"/>
      <c r="AV2618" s="4"/>
      <c r="AW2618" s="4"/>
      <c r="AX2618" s="4"/>
      <c r="AY2618" s="4"/>
      <c r="AZ2618" s="4"/>
      <c r="BA2618" s="4"/>
      <c r="BB2618" s="4"/>
      <c r="BC2618" s="4"/>
      <c r="BD2618" s="4"/>
      <c r="BE2618" s="4"/>
      <c r="BF2618" s="4"/>
      <c r="BG2618" s="4"/>
      <c r="BH2618" s="4"/>
      <c r="BI2618" s="4"/>
      <c r="BJ2618" s="4"/>
      <c r="BK2618" s="4"/>
      <c r="BL2618" s="4"/>
      <c r="BM2618" s="4"/>
      <c r="BN2618" s="4"/>
      <c r="BO2618" s="4"/>
      <c r="BP2618" s="4"/>
      <c r="BQ2618" s="4"/>
      <c r="BR2618" s="4"/>
      <c r="BS2618" s="4"/>
      <c r="BT2618" s="4"/>
      <c r="BU2618" s="4"/>
      <c r="BV2618" s="4"/>
      <c r="BW2618" s="4"/>
      <c r="BX2618" s="4"/>
      <c r="BY2618" s="4"/>
      <c r="BZ2618" s="4"/>
      <c r="CA2618" s="4"/>
      <c r="CB2618" s="4"/>
      <c r="CC2618" s="4"/>
      <c r="CD2618" s="4"/>
      <c r="CE2618" s="4"/>
      <c r="CF2618" s="4"/>
      <c r="CG2618" s="4"/>
      <c r="CH2618" s="4"/>
      <c r="CI2618" s="4"/>
      <c r="CJ2618" s="4"/>
      <c r="CK2618" s="4"/>
      <c r="CL2618" s="4"/>
      <c r="CM2618" s="4"/>
    </row>
    <row r="2619" ht="14.25" customHeight="1">
      <c r="A2619" s="1"/>
      <c r="B2619" s="3"/>
      <c r="C2619" s="4"/>
      <c r="D2619" s="4"/>
      <c r="E2619" s="4"/>
      <c r="F2619" s="4"/>
      <c r="G2619" s="4"/>
      <c r="H2619" s="4"/>
      <c r="I2619" s="4"/>
      <c r="J2619" s="4"/>
      <c r="K2619" s="4"/>
      <c r="L2619" s="4"/>
      <c r="M2619" s="4"/>
      <c r="N2619" s="4"/>
      <c r="O2619" s="4"/>
      <c r="P2619" s="4"/>
      <c r="Q2619" s="4"/>
      <c r="R2619" s="4"/>
      <c r="S2619" s="4"/>
      <c r="T2619" s="4"/>
      <c r="U2619" s="4"/>
      <c r="V2619" s="4"/>
      <c r="W2619" s="4"/>
      <c r="X2619" s="4"/>
      <c r="Y2619" s="4"/>
      <c r="Z2619" s="4"/>
      <c r="AA2619" s="4"/>
      <c r="AB2619" s="4"/>
      <c r="AC2619" s="4"/>
      <c r="AD2619" s="20"/>
      <c r="AE2619" s="4"/>
      <c r="AF2619" s="4"/>
      <c r="AG2619" s="4"/>
      <c r="AH2619" s="4"/>
      <c r="AI2619" s="4"/>
      <c r="AJ2619" s="4"/>
      <c r="AK2619" s="4"/>
      <c r="AL2619" s="4"/>
      <c r="AM2619" s="4"/>
      <c r="AN2619" s="4"/>
      <c r="AO2619" s="4"/>
      <c r="AP2619" s="4"/>
      <c r="AQ2619" s="4"/>
      <c r="AR2619" s="4"/>
      <c r="AS2619" s="4"/>
      <c r="AT2619" s="4"/>
      <c r="AU2619" s="4"/>
      <c r="AV2619" s="4"/>
      <c r="AW2619" s="4"/>
      <c r="AX2619" s="4"/>
      <c r="AY2619" s="4"/>
      <c r="AZ2619" s="4"/>
      <c r="BA2619" s="4"/>
      <c r="BB2619" s="4"/>
      <c r="BC2619" s="4"/>
      <c r="BD2619" s="4"/>
      <c r="BE2619" s="4"/>
      <c r="BF2619" s="4"/>
      <c r="BG2619" s="4"/>
      <c r="BH2619" s="4"/>
      <c r="BI2619" s="4"/>
      <c r="BJ2619" s="4"/>
      <c r="BK2619" s="4"/>
      <c r="BL2619" s="4"/>
      <c r="BM2619" s="4"/>
      <c r="BN2619" s="4"/>
      <c r="BO2619" s="4"/>
      <c r="BP2619" s="4"/>
      <c r="BQ2619" s="4"/>
      <c r="BR2619" s="4"/>
      <c r="BS2619" s="4"/>
      <c r="BT2619" s="4"/>
      <c r="BU2619" s="4"/>
      <c r="BV2619" s="4"/>
      <c r="BW2619" s="4"/>
      <c r="BX2619" s="4"/>
      <c r="BY2619" s="4"/>
      <c r="BZ2619" s="4"/>
      <c r="CA2619" s="4"/>
      <c r="CB2619" s="4"/>
      <c r="CC2619" s="4"/>
      <c r="CD2619" s="4"/>
      <c r="CE2619" s="4"/>
      <c r="CF2619" s="4"/>
      <c r="CG2619" s="4"/>
      <c r="CH2619" s="4"/>
      <c r="CI2619" s="4"/>
      <c r="CJ2619" s="4"/>
      <c r="CK2619" s="4"/>
      <c r="CL2619" s="4"/>
      <c r="CM2619" s="4"/>
    </row>
    <row r="2620" ht="14.25" customHeight="1">
      <c r="A2620" s="1"/>
      <c r="B2620" s="3"/>
      <c r="C2620" s="4"/>
      <c r="D2620" s="4"/>
      <c r="E2620" s="4"/>
      <c r="F2620" s="4"/>
      <c r="G2620" s="4"/>
      <c r="H2620" s="4"/>
      <c r="I2620" s="4"/>
      <c r="J2620" s="4"/>
      <c r="K2620" s="4"/>
      <c r="L2620" s="4"/>
      <c r="M2620" s="4"/>
      <c r="N2620" s="4"/>
      <c r="O2620" s="4"/>
      <c r="P2620" s="4"/>
      <c r="Q2620" s="4"/>
      <c r="R2620" s="4"/>
      <c r="S2620" s="4"/>
      <c r="T2620" s="4"/>
      <c r="U2620" s="4"/>
      <c r="V2620" s="4"/>
      <c r="W2620" s="4"/>
      <c r="X2620" s="4"/>
      <c r="Y2620" s="4"/>
      <c r="Z2620" s="4"/>
      <c r="AA2620" s="4"/>
      <c r="AB2620" s="4"/>
      <c r="AC2620" s="4"/>
      <c r="AD2620" s="20"/>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c r="BI2620" s="4"/>
      <c r="BJ2620" s="4"/>
      <c r="BK2620" s="4"/>
      <c r="BL2620" s="4"/>
      <c r="BM2620" s="4"/>
      <c r="BN2620" s="4"/>
      <c r="BO2620" s="4"/>
      <c r="BP2620" s="4"/>
      <c r="BQ2620" s="4"/>
      <c r="BR2620" s="4"/>
      <c r="BS2620" s="4"/>
      <c r="BT2620" s="4"/>
      <c r="BU2620" s="4"/>
      <c r="BV2620" s="4"/>
      <c r="BW2620" s="4"/>
      <c r="BX2620" s="4"/>
      <c r="BY2620" s="4"/>
      <c r="BZ2620" s="4"/>
      <c r="CA2620" s="4"/>
      <c r="CB2620" s="4"/>
      <c r="CC2620" s="4"/>
      <c r="CD2620" s="4"/>
      <c r="CE2620" s="4"/>
      <c r="CF2620" s="4"/>
      <c r="CG2620" s="4"/>
      <c r="CH2620" s="4"/>
      <c r="CI2620" s="4"/>
      <c r="CJ2620" s="4"/>
      <c r="CK2620" s="4"/>
      <c r="CL2620" s="4"/>
      <c r="CM2620" s="4"/>
    </row>
    <row r="2621" ht="14.25" customHeight="1">
      <c r="A2621" s="1"/>
      <c r="B2621" s="3"/>
      <c r="C2621" s="4"/>
      <c r="D2621" s="4"/>
      <c r="E2621" s="4"/>
      <c r="F2621" s="4"/>
      <c r="G2621" s="4"/>
      <c r="H2621" s="4"/>
      <c r="I2621" s="4"/>
      <c r="J2621" s="4"/>
      <c r="K2621" s="4"/>
      <c r="L2621" s="4"/>
      <c r="M2621" s="4"/>
      <c r="N2621" s="4"/>
      <c r="O2621" s="4"/>
      <c r="P2621" s="4"/>
      <c r="Q2621" s="4"/>
      <c r="R2621" s="4"/>
      <c r="S2621" s="4"/>
      <c r="T2621" s="4"/>
      <c r="U2621" s="4"/>
      <c r="V2621" s="4"/>
      <c r="W2621" s="4"/>
      <c r="X2621" s="4"/>
      <c r="Y2621" s="4"/>
      <c r="Z2621" s="4"/>
      <c r="AA2621" s="4"/>
      <c r="AB2621" s="4"/>
      <c r="AC2621" s="4"/>
      <c r="AD2621" s="20"/>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c r="BI2621" s="4"/>
      <c r="BJ2621" s="4"/>
      <c r="BK2621" s="4"/>
      <c r="BL2621" s="4"/>
      <c r="BM2621" s="4"/>
      <c r="BN2621" s="4"/>
      <c r="BO2621" s="4"/>
      <c r="BP2621" s="4"/>
      <c r="BQ2621" s="4"/>
      <c r="BR2621" s="4"/>
      <c r="BS2621" s="4"/>
      <c r="BT2621" s="4"/>
      <c r="BU2621" s="4"/>
      <c r="BV2621" s="4"/>
      <c r="BW2621" s="4"/>
      <c r="BX2621" s="4"/>
      <c r="BY2621" s="4"/>
      <c r="BZ2621" s="4"/>
      <c r="CA2621" s="4"/>
      <c r="CB2621" s="4"/>
      <c r="CC2621" s="4"/>
      <c r="CD2621" s="4"/>
      <c r="CE2621" s="4"/>
      <c r="CF2621" s="4"/>
      <c r="CG2621" s="4"/>
      <c r="CH2621" s="4"/>
      <c r="CI2621" s="4"/>
      <c r="CJ2621" s="4"/>
      <c r="CK2621" s="4"/>
      <c r="CL2621" s="4"/>
      <c r="CM2621" s="4"/>
    </row>
    <row r="2622" ht="14.25" customHeight="1">
      <c r="A2622" s="1"/>
      <c r="B2622" s="3"/>
      <c r="C2622" s="4"/>
      <c r="D2622" s="4"/>
      <c r="E2622" s="4"/>
      <c r="F2622" s="4"/>
      <c r="G2622" s="4"/>
      <c r="H2622" s="4"/>
      <c r="I2622" s="4"/>
      <c r="J2622" s="4"/>
      <c r="K2622" s="4"/>
      <c r="L2622" s="4"/>
      <c r="M2622" s="4"/>
      <c r="N2622" s="4"/>
      <c r="O2622" s="4"/>
      <c r="P2622" s="4"/>
      <c r="Q2622" s="4"/>
      <c r="R2622" s="4"/>
      <c r="S2622" s="4"/>
      <c r="T2622" s="4"/>
      <c r="U2622" s="4"/>
      <c r="V2622" s="4"/>
      <c r="W2622" s="4"/>
      <c r="X2622" s="4"/>
      <c r="Y2622" s="4"/>
      <c r="Z2622" s="4"/>
      <c r="AA2622" s="4"/>
      <c r="AB2622" s="4"/>
      <c r="AC2622" s="4"/>
      <c r="AD2622" s="20"/>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c r="BI2622" s="4"/>
      <c r="BJ2622" s="4"/>
      <c r="BK2622" s="4"/>
      <c r="BL2622" s="4"/>
      <c r="BM2622" s="4"/>
      <c r="BN2622" s="4"/>
      <c r="BO2622" s="4"/>
      <c r="BP2622" s="4"/>
      <c r="BQ2622" s="4"/>
      <c r="BR2622" s="4"/>
      <c r="BS2622" s="4"/>
      <c r="BT2622" s="4"/>
      <c r="BU2622" s="4"/>
      <c r="BV2622" s="4"/>
      <c r="BW2622" s="4"/>
      <c r="BX2622" s="4"/>
      <c r="BY2622" s="4"/>
      <c r="BZ2622" s="4"/>
      <c r="CA2622" s="4"/>
      <c r="CB2622" s="4"/>
      <c r="CC2622" s="4"/>
      <c r="CD2622" s="4"/>
      <c r="CE2622" s="4"/>
      <c r="CF2622" s="4"/>
      <c r="CG2622" s="4"/>
      <c r="CH2622" s="4"/>
      <c r="CI2622" s="4"/>
      <c r="CJ2622" s="4"/>
      <c r="CK2622" s="4"/>
      <c r="CL2622" s="4"/>
      <c r="CM2622" s="4"/>
    </row>
    <row r="2623" ht="14.25" customHeight="1">
      <c r="A2623" s="1"/>
      <c r="B2623" s="3"/>
      <c r="C2623" s="4"/>
      <c r="D2623" s="4"/>
      <c r="E2623" s="4"/>
      <c r="F2623" s="4"/>
      <c r="G2623" s="4"/>
      <c r="H2623" s="4"/>
      <c r="I2623" s="4"/>
      <c r="J2623" s="4"/>
      <c r="K2623" s="4"/>
      <c r="L2623" s="4"/>
      <c r="M2623" s="4"/>
      <c r="N2623" s="4"/>
      <c r="O2623" s="4"/>
      <c r="P2623" s="4"/>
      <c r="Q2623" s="4"/>
      <c r="R2623" s="4"/>
      <c r="S2623" s="4"/>
      <c r="T2623" s="4"/>
      <c r="U2623" s="4"/>
      <c r="V2623" s="4"/>
      <c r="W2623" s="4"/>
      <c r="X2623" s="4"/>
      <c r="Y2623" s="4"/>
      <c r="Z2623" s="4"/>
      <c r="AA2623" s="4"/>
      <c r="AB2623" s="4"/>
      <c r="AC2623" s="4"/>
      <c r="AD2623" s="20"/>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c r="BI2623" s="4"/>
      <c r="BJ2623" s="4"/>
      <c r="BK2623" s="4"/>
      <c r="BL2623" s="4"/>
      <c r="BM2623" s="4"/>
      <c r="BN2623" s="4"/>
      <c r="BO2623" s="4"/>
      <c r="BP2623" s="4"/>
      <c r="BQ2623" s="4"/>
      <c r="BR2623" s="4"/>
      <c r="BS2623" s="4"/>
      <c r="BT2623" s="4"/>
      <c r="BU2623" s="4"/>
      <c r="BV2623" s="4"/>
      <c r="BW2623" s="4"/>
      <c r="BX2623" s="4"/>
      <c r="BY2623" s="4"/>
      <c r="BZ2623" s="4"/>
      <c r="CA2623" s="4"/>
      <c r="CB2623" s="4"/>
      <c r="CC2623" s="4"/>
      <c r="CD2623" s="4"/>
      <c r="CE2623" s="4"/>
      <c r="CF2623" s="4"/>
      <c r="CG2623" s="4"/>
      <c r="CH2623" s="4"/>
      <c r="CI2623" s="4"/>
      <c r="CJ2623" s="4"/>
      <c r="CK2623" s="4"/>
      <c r="CL2623" s="4"/>
      <c r="CM2623" s="4"/>
    </row>
    <row r="2624" ht="14.25" customHeight="1">
      <c r="A2624" s="1"/>
      <c r="B2624" s="3"/>
      <c r="C2624" s="4"/>
      <c r="D2624" s="4"/>
      <c r="E2624" s="4"/>
      <c r="F2624" s="4"/>
      <c r="G2624" s="4"/>
      <c r="H2624" s="4"/>
      <c r="I2624" s="4"/>
      <c r="J2624" s="4"/>
      <c r="K2624" s="4"/>
      <c r="L2624" s="4"/>
      <c r="M2624" s="4"/>
      <c r="N2624" s="4"/>
      <c r="O2624" s="4"/>
      <c r="P2624" s="4"/>
      <c r="Q2624" s="4"/>
      <c r="R2624" s="4"/>
      <c r="S2624" s="4"/>
      <c r="T2624" s="4"/>
      <c r="U2624" s="4"/>
      <c r="V2624" s="4"/>
      <c r="W2624" s="4"/>
      <c r="X2624" s="4"/>
      <c r="Y2624" s="4"/>
      <c r="Z2624" s="4"/>
      <c r="AA2624" s="4"/>
      <c r="AB2624" s="4"/>
      <c r="AC2624" s="4"/>
      <c r="AD2624" s="20"/>
      <c r="AE2624" s="4"/>
      <c r="AF2624" s="4"/>
      <c r="AG2624" s="4"/>
      <c r="AH2624" s="4"/>
      <c r="AI2624" s="4"/>
      <c r="AJ2624" s="4"/>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c r="BI2624" s="4"/>
      <c r="BJ2624" s="4"/>
      <c r="BK2624" s="4"/>
      <c r="BL2624" s="4"/>
      <c r="BM2624" s="4"/>
      <c r="BN2624" s="4"/>
      <c r="BO2624" s="4"/>
      <c r="BP2624" s="4"/>
      <c r="BQ2624" s="4"/>
      <c r="BR2624" s="4"/>
      <c r="BS2624" s="4"/>
      <c r="BT2624" s="4"/>
      <c r="BU2624" s="4"/>
      <c r="BV2624" s="4"/>
      <c r="BW2624" s="4"/>
      <c r="BX2624" s="4"/>
      <c r="BY2624" s="4"/>
      <c r="BZ2624" s="4"/>
      <c r="CA2624" s="4"/>
      <c r="CB2624" s="4"/>
      <c r="CC2624" s="4"/>
      <c r="CD2624" s="4"/>
      <c r="CE2624" s="4"/>
      <c r="CF2624" s="4"/>
      <c r="CG2624" s="4"/>
      <c r="CH2624" s="4"/>
      <c r="CI2624" s="4"/>
      <c r="CJ2624" s="4"/>
      <c r="CK2624" s="4"/>
      <c r="CL2624" s="4"/>
      <c r="CM2624" s="4"/>
    </row>
    <row r="2625" ht="14.25" customHeight="1">
      <c r="A2625" s="1"/>
      <c r="B2625" s="3"/>
      <c r="C2625" s="4"/>
      <c r="D2625" s="4"/>
      <c r="E2625" s="4"/>
      <c r="F2625" s="4"/>
      <c r="G2625" s="4"/>
      <c r="H2625" s="4"/>
      <c r="I2625" s="4"/>
      <c r="J2625" s="4"/>
      <c r="K2625" s="4"/>
      <c r="L2625" s="4"/>
      <c r="M2625" s="4"/>
      <c r="N2625" s="4"/>
      <c r="O2625" s="4"/>
      <c r="P2625" s="4"/>
      <c r="Q2625" s="4"/>
      <c r="R2625" s="4"/>
      <c r="S2625" s="4"/>
      <c r="T2625" s="4"/>
      <c r="U2625" s="4"/>
      <c r="V2625" s="4"/>
      <c r="W2625" s="4"/>
      <c r="X2625" s="4"/>
      <c r="Y2625" s="4"/>
      <c r="Z2625" s="4"/>
      <c r="AA2625" s="4"/>
      <c r="AB2625" s="4"/>
      <c r="AC2625" s="4"/>
      <c r="AD2625" s="20"/>
      <c r="AE2625" s="4"/>
      <c r="AF2625" s="4"/>
      <c r="AG2625" s="4"/>
      <c r="AH2625" s="4"/>
      <c r="AI2625" s="4"/>
      <c r="AJ2625" s="4"/>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c r="BI2625" s="4"/>
      <c r="BJ2625" s="4"/>
      <c r="BK2625" s="4"/>
      <c r="BL2625" s="4"/>
      <c r="BM2625" s="4"/>
      <c r="BN2625" s="4"/>
      <c r="BO2625" s="4"/>
      <c r="BP2625" s="4"/>
      <c r="BQ2625" s="4"/>
      <c r="BR2625" s="4"/>
      <c r="BS2625" s="4"/>
      <c r="BT2625" s="4"/>
      <c r="BU2625" s="4"/>
      <c r="BV2625" s="4"/>
      <c r="BW2625" s="4"/>
      <c r="BX2625" s="4"/>
      <c r="BY2625" s="4"/>
      <c r="BZ2625" s="4"/>
      <c r="CA2625" s="4"/>
      <c r="CB2625" s="4"/>
      <c r="CC2625" s="4"/>
      <c r="CD2625" s="4"/>
      <c r="CE2625" s="4"/>
      <c r="CF2625" s="4"/>
      <c r="CG2625" s="4"/>
      <c r="CH2625" s="4"/>
      <c r="CI2625" s="4"/>
      <c r="CJ2625" s="4"/>
      <c r="CK2625" s="4"/>
      <c r="CL2625" s="4"/>
      <c r="CM2625" s="4"/>
    </row>
    <row r="2626" ht="14.25" customHeight="1">
      <c r="A2626" s="1"/>
      <c r="B2626" s="3"/>
      <c r="C2626" s="4"/>
      <c r="D2626" s="4"/>
      <c r="E2626" s="4"/>
      <c r="F2626" s="4"/>
      <c r="G2626" s="4"/>
      <c r="H2626" s="4"/>
      <c r="I2626" s="4"/>
      <c r="J2626" s="4"/>
      <c r="K2626" s="4"/>
      <c r="L2626" s="4"/>
      <c r="M2626" s="4"/>
      <c r="N2626" s="4"/>
      <c r="O2626" s="4"/>
      <c r="P2626" s="4"/>
      <c r="Q2626" s="4"/>
      <c r="R2626" s="4"/>
      <c r="S2626" s="4"/>
      <c r="T2626" s="4"/>
      <c r="U2626" s="4"/>
      <c r="V2626" s="4"/>
      <c r="W2626" s="4"/>
      <c r="X2626" s="4"/>
      <c r="Y2626" s="4"/>
      <c r="Z2626" s="4"/>
      <c r="AA2626" s="4"/>
      <c r="AB2626" s="4"/>
      <c r="AC2626" s="4"/>
      <c r="AD2626" s="20"/>
      <c r="AE2626" s="4"/>
      <c r="AF2626" s="4"/>
      <c r="AG2626" s="4"/>
      <c r="AH2626" s="4"/>
      <c r="AI2626" s="4"/>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c r="BM2626" s="4"/>
      <c r="BN2626" s="4"/>
      <c r="BO2626" s="4"/>
      <c r="BP2626" s="4"/>
      <c r="BQ2626" s="4"/>
      <c r="BR2626" s="4"/>
      <c r="BS2626" s="4"/>
      <c r="BT2626" s="4"/>
      <c r="BU2626" s="4"/>
      <c r="BV2626" s="4"/>
      <c r="BW2626" s="4"/>
      <c r="BX2626" s="4"/>
      <c r="BY2626" s="4"/>
      <c r="BZ2626" s="4"/>
      <c r="CA2626" s="4"/>
      <c r="CB2626" s="4"/>
      <c r="CC2626" s="4"/>
      <c r="CD2626" s="4"/>
      <c r="CE2626" s="4"/>
      <c r="CF2626" s="4"/>
      <c r="CG2626" s="4"/>
      <c r="CH2626" s="4"/>
      <c r="CI2626" s="4"/>
      <c r="CJ2626" s="4"/>
      <c r="CK2626" s="4"/>
      <c r="CL2626" s="4"/>
      <c r="CM2626" s="4"/>
    </row>
    <row r="2627" ht="14.25" customHeight="1">
      <c r="A2627" s="1"/>
      <c r="B2627" s="3"/>
      <c r="C2627" s="4"/>
      <c r="D2627" s="4"/>
      <c r="E2627" s="4"/>
      <c r="F2627" s="4"/>
      <c r="G2627" s="4"/>
      <c r="H2627" s="4"/>
      <c r="I2627" s="4"/>
      <c r="J2627" s="4"/>
      <c r="K2627" s="4"/>
      <c r="L2627" s="4"/>
      <c r="M2627" s="4"/>
      <c r="N2627" s="4"/>
      <c r="O2627" s="4"/>
      <c r="P2627" s="4"/>
      <c r="Q2627" s="4"/>
      <c r="R2627" s="4"/>
      <c r="S2627" s="4"/>
      <c r="T2627" s="4"/>
      <c r="U2627" s="4"/>
      <c r="V2627" s="4"/>
      <c r="W2627" s="4"/>
      <c r="X2627" s="4"/>
      <c r="Y2627" s="4"/>
      <c r="Z2627" s="4"/>
      <c r="AA2627" s="4"/>
      <c r="AB2627" s="4"/>
      <c r="AC2627" s="4"/>
      <c r="AD2627" s="20"/>
      <c r="AE2627" s="4"/>
      <c r="AF2627" s="4"/>
      <c r="AG2627" s="4"/>
      <c r="AH2627" s="4"/>
      <c r="AI2627" s="4"/>
      <c r="AJ2627" s="4"/>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c r="BI2627" s="4"/>
      <c r="BJ2627" s="4"/>
      <c r="BK2627" s="4"/>
      <c r="BL2627" s="4"/>
      <c r="BM2627" s="4"/>
      <c r="BN2627" s="4"/>
      <c r="BO2627" s="4"/>
      <c r="BP2627" s="4"/>
      <c r="BQ2627" s="4"/>
      <c r="BR2627" s="4"/>
      <c r="BS2627" s="4"/>
      <c r="BT2627" s="4"/>
      <c r="BU2627" s="4"/>
      <c r="BV2627" s="4"/>
      <c r="BW2627" s="4"/>
      <c r="BX2627" s="4"/>
      <c r="BY2627" s="4"/>
      <c r="BZ2627" s="4"/>
      <c r="CA2627" s="4"/>
      <c r="CB2627" s="4"/>
      <c r="CC2627" s="4"/>
      <c r="CD2627" s="4"/>
      <c r="CE2627" s="4"/>
      <c r="CF2627" s="4"/>
      <c r="CG2627" s="4"/>
      <c r="CH2627" s="4"/>
      <c r="CI2627" s="4"/>
      <c r="CJ2627" s="4"/>
      <c r="CK2627" s="4"/>
      <c r="CL2627" s="4"/>
      <c r="CM2627" s="4"/>
    </row>
    <row r="2628" ht="14.25" customHeight="1">
      <c r="A2628" s="1"/>
      <c r="B2628" s="3"/>
      <c r="C2628" s="4"/>
      <c r="D2628" s="4"/>
      <c r="E2628" s="4"/>
      <c r="F2628" s="4"/>
      <c r="G2628" s="4"/>
      <c r="H2628" s="4"/>
      <c r="I2628" s="4"/>
      <c r="J2628" s="4"/>
      <c r="K2628" s="4"/>
      <c r="L2628" s="4"/>
      <c r="M2628" s="4"/>
      <c r="N2628" s="4"/>
      <c r="O2628" s="4"/>
      <c r="P2628" s="4"/>
      <c r="Q2628" s="4"/>
      <c r="R2628" s="4"/>
      <c r="S2628" s="4"/>
      <c r="T2628" s="4"/>
      <c r="U2628" s="4"/>
      <c r="V2628" s="4"/>
      <c r="W2628" s="4"/>
      <c r="X2628" s="4"/>
      <c r="Y2628" s="4"/>
      <c r="Z2628" s="4"/>
      <c r="AA2628" s="4"/>
      <c r="AB2628" s="4"/>
      <c r="AC2628" s="4"/>
      <c r="AD2628" s="20"/>
      <c r="AE2628" s="4"/>
      <c r="AF2628" s="4"/>
      <c r="AG2628" s="4"/>
      <c r="AH2628" s="4"/>
      <c r="AI2628" s="4"/>
      <c r="AJ2628" s="4"/>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c r="BI2628" s="4"/>
      <c r="BJ2628" s="4"/>
      <c r="BK2628" s="4"/>
      <c r="BL2628" s="4"/>
      <c r="BM2628" s="4"/>
      <c r="BN2628" s="4"/>
      <c r="BO2628" s="4"/>
      <c r="BP2628" s="4"/>
      <c r="BQ2628" s="4"/>
      <c r="BR2628" s="4"/>
      <c r="BS2628" s="4"/>
      <c r="BT2628" s="4"/>
      <c r="BU2628" s="4"/>
      <c r="BV2628" s="4"/>
      <c r="BW2628" s="4"/>
      <c r="BX2628" s="4"/>
      <c r="BY2628" s="4"/>
      <c r="BZ2628" s="4"/>
      <c r="CA2628" s="4"/>
      <c r="CB2628" s="4"/>
      <c r="CC2628" s="4"/>
      <c r="CD2628" s="4"/>
      <c r="CE2628" s="4"/>
      <c r="CF2628" s="4"/>
      <c r="CG2628" s="4"/>
      <c r="CH2628" s="4"/>
      <c r="CI2628" s="4"/>
      <c r="CJ2628" s="4"/>
      <c r="CK2628" s="4"/>
      <c r="CL2628" s="4"/>
      <c r="CM2628" s="4"/>
    </row>
    <row r="2629" ht="14.25" customHeight="1">
      <c r="A2629" s="1"/>
      <c r="B2629" s="3"/>
      <c r="C2629" s="4"/>
      <c r="D2629" s="4"/>
      <c r="E2629" s="4"/>
      <c r="F2629" s="4"/>
      <c r="G2629" s="4"/>
      <c r="H2629" s="4"/>
      <c r="I2629" s="4"/>
      <c r="J2629" s="4"/>
      <c r="K2629" s="4"/>
      <c r="L2629" s="4"/>
      <c r="M2629" s="4"/>
      <c r="N2629" s="4"/>
      <c r="O2629" s="4"/>
      <c r="P2629" s="4"/>
      <c r="Q2629" s="4"/>
      <c r="R2629" s="4"/>
      <c r="S2629" s="4"/>
      <c r="T2629" s="4"/>
      <c r="U2629" s="4"/>
      <c r="V2629" s="4"/>
      <c r="W2629" s="4"/>
      <c r="X2629" s="4"/>
      <c r="Y2629" s="4"/>
      <c r="Z2629" s="4"/>
      <c r="AA2629" s="4"/>
      <c r="AB2629" s="4"/>
      <c r="AC2629" s="4"/>
      <c r="AD2629" s="20"/>
      <c r="AE2629" s="4"/>
      <c r="AF2629" s="4"/>
      <c r="AG2629" s="4"/>
      <c r="AH2629" s="4"/>
      <c r="AI2629" s="4"/>
      <c r="AJ2629" s="4"/>
      <c r="AK2629" s="4"/>
      <c r="AL2629" s="4"/>
      <c r="AM2629" s="4"/>
      <c r="AN2629" s="4"/>
      <c r="AO2629" s="4"/>
      <c r="AP2629" s="4"/>
      <c r="AQ2629" s="4"/>
      <c r="AR2629" s="4"/>
      <c r="AS2629" s="4"/>
      <c r="AT2629" s="4"/>
      <c r="AU2629" s="4"/>
      <c r="AV2629" s="4"/>
      <c r="AW2629" s="4"/>
      <c r="AX2629" s="4"/>
      <c r="AY2629" s="4"/>
      <c r="AZ2629" s="4"/>
      <c r="BA2629" s="4"/>
      <c r="BB2629" s="4"/>
      <c r="BC2629" s="4"/>
      <c r="BD2629" s="4"/>
      <c r="BE2629" s="4"/>
      <c r="BF2629" s="4"/>
      <c r="BG2629" s="4"/>
      <c r="BH2629" s="4"/>
      <c r="BI2629" s="4"/>
      <c r="BJ2629" s="4"/>
      <c r="BK2629" s="4"/>
      <c r="BL2629" s="4"/>
      <c r="BM2629" s="4"/>
      <c r="BN2629" s="4"/>
      <c r="BO2629" s="4"/>
      <c r="BP2629" s="4"/>
      <c r="BQ2629" s="4"/>
      <c r="BR2629" s="4"/>
      <c r="BS2629" s="4"/>
      <c r="BT2629" s="4"/>
      <c r="BU2629" s="4"/>
      <c r="BV2629" s="4"/>
      <c r="BW2629" s="4"/>
      <c r="BX2629" s="4"/>
      <c r="BY2629" s="4"/>
      <c r="BZ2629" s="4"/>
      <c r="CA2629" s="4"/>
      <c r="CB2629" s="4"/>
      <c r="CC2629" s="4"/>
      <c r="CD2629" s="4"/>
      <c r="CE2629" s="4"/>
      <c r="CF2629" s="4"/>
      <c r="CG2629" s="4"/>
      <c r="CH2629" s="4"/>
      <c r="CI2629" s="4"/>
      <c r="CJ2629" s="4"/>
      <c r="CK2629" s="4"/>
      <c r="CL2629" s="4"/>
      <c r="CM2629" s="4"/>
    </row>
    <row r="2630" ht="14.25" customHeight="1">
      <c r="A2630" s="1"/>
      <c r="B2630" s="3"/>
      <c r="C2630" s="4"/>
      <c r="D2630" s="4"/>
      <c r="E2630" s="4"/>
      <c r="F2630" s="4"/>
      <c r="G2630" s="4"/>
      <c r="H2630" s="4"/>
      <c r="I2630" s="4"/>
      <c r="J2630" s="4"/>
      <c r="K2630" s="4"/>
      <c r="L2630" s="4"/>
      <c r="M2630" s="4"/>
      <c r="N2630" s="4"/>
      <c r="O2630" s="4"/>
      <c r="P2630" s="4"/>
      <c r="Q2630" s="4"/>
      <c r="R2630" s="4"/>
      <c r="S2630" s="4"/>
      <c r="T2630" s="4"/>
      <c r="U2630" s="4"/>
      <c r="V2630" s="4"/>
      <c r="W2630" s="4"/>
      <c r="X2630" s="4"/>
      <c r="Y2630" s="4"/>
      <c r="Z2630" s="4"/>
      <c r="AA2630" s="4"/>
      <c r="AB2630" s="4"/>
      <c r="AC2630" s="4"/>
      <c r="AD2630" s="20"/>
      <c r="AE2630" s="4"/>
      <c r="AF2630" s="4"/>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c r="BI2630" s="4"/>
      <c r="BJ2630" s="4"/>
      <c r="BK2630" s="4"/>
      <c r="BL2630" s="4"/>
      <c r="BM2630" s="4"/>
      <c r="BN2630" s="4"/>
      <c r="BO2630" s="4"/>
      <c r="BP2630" s="4"/>
      <c r="BQ2630" s="4"/>
      <c r="BR2630" s="4"/>
      <c r="BS2630" s="4"/>
      <c r="BT2630" s="4"/>
      <c r="BU2630" s="4"/>
      <c r="BV2630" s="4"/>
      <c r="BW2630" s="4"/>
      <c r="BX2630" s="4"/>
      <c r="BY2630" s="4"/>
      <c r="BZ2630" s="4"/>
      <c r="CA2630" s="4"/>
      <c r="CB2630" s="4"/>
      <c r="CC2630" s="4"/>
      <c r="CD2630" s="4"/>
      <c r="CE2630" s="4"/>
      <c r="CF2630" s="4"/>
      <c r="CG2630" s="4"/>
      <c r="CH2630" s="4"/>
      <c r="CI2630" s="4"/>
      <c r="CJ2630" s="4"/>
      <c r="CK2630" s="4"/>
      <c r="CL2630" s="4"/>
      <c r="CM2630" s="4"/>
    </row>
    <row r="2631" ht="14.25" customHeight="1">
      <c r="A2631" s="1"/>
      <c r="B2631" s="3"/>
      <c r="C2631" s="4"/>
      <c r="D2631" s="4"/>
      <c r="E2631" s="4"/>
      <c r="F2631" s="4"/>
      <c r="G2631" s="4"/>
      <c r="H2631" s="4"/>
      <c r="I2631" s="4"/>
      <c r="J2631" s="4"/>
      <c r="K2631" s="4"/>
      <c r="L2631" s="4"/>
      <c r="M2631" s="4"/>
      <c r="N2631" s="4"/>
      <c r="O2631" s="4"/>
      <c r="P2631" s="4"/>
      <c r="Q2631" s="4"/>
      <c r="R2631" s="4"/>
      <c r="S2631" s="4"/>
      <c r="T2631" s="4"/>
      <c r="U2631" s="4"/>
      <c r="V2631" s="4"/>
      <c r="W2631" s="4"/>
      <c r="X2631" s="4"/>
      <c r="Y2631" s="4"/>
      <c r="Z2631" s="4"/>
      <c r="AA2631" s="4"/>
      <c r="AB2631" s="4"/>
      <c r="AC2631" s="4"/>
      <c r="AD2631" s="20"/>
      <c r="AE2631" s="4"/>
      <c r="AF2631" s="4"/>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c r="BI2631" s="4"/>
      <c r="BJ2631" s="4"/>
      <c r="BK2631" s="4"/>
      <c r="BL2631" s="4"/>
      <c r="BM2631" s="4"/>
      <c r="BN2631" s="4"/>
      <c r="BO2631" s="4"/>
      <c r="BP2631" s="4"/>
      <c r="BQ2631" s="4"/>
      <c r="BR2631" s="4"/>
      <c r="BS2631" s="4"/>
      <c r="BT2631" s="4"/>
      <c r="BU2631" s="4"/>
      <c r="BV2631" s="4"/>
      <c r="BW2631" s="4"/>
      <c r="BX2631" s="4"/>
      <c r="BY2631" s="4"/>
      <c r="BZ2631" s="4"/>
      <c r="CA2631" s="4"/>
      <c r="CB2631" s="4"/>
      <c r="CC2631" s="4"/>
      <c r="CD2631" s="4"/>
      <c r="CE2631" s="4"/>
      <c r="CF2631" s="4"/>
      <c r="CG2631" s="4"/>
      <c r="CH2631" s="4"/>
      <c r="CI2631" s="4"/>
      <c r="CJ2631" s="4"/>
      <c r="CK2631" s="4"/>
      <c r="CL2631" s="4"/>
      <c r="CM2631" s="4"/>
    </row>
    <row r="2632" ht="14.25" customHeight="1">
      <c r="A2632" s="1"/>
      <c r="B2632" s="3"/>
      <c r="C2632" s="4"/>
      <c r="D2632" s="4"/>
      <c r="E2632" s="4"/>
      <c r="F2632" s="4"/>
      <c r="G2632" s="4"/>
      <c r="H2632" s="4"/>
      <c r="I2632" s="4"/>
      <c r="J2632" s="4"/>
      <c r="K2632" s="4"/>
      <c r="L2632" s="4"/>
      <c r="M2632" s="4"/>
      <c r="N2632" s="4"/>
      <c r="O2632" s="4"/>
      <c r="P2632" s="4"/>
      <c r="Q2632" s="4"/>
      <c r="R2632" s="4"/>
      <c r="S2632" s="4"/>
      <c r="T2632" s="4"/>
      <c r="U2632" s="4"/>
      <c r="V2632" s="4"/>
      <c r="W2632" s="4"/>
      <c r="X2632" s="4"/>
      <c r="Y2632" s="4"/>
      <c r="Z2632" s="4"/>
      <c r="AA2632" s="4"/>
      <c r="AB2632" s="4"/>
      <c r="AC2632" s="4"/>
      <c r="AD2632" s="20"/>
      <c r="AE2632" s="4"/>
      <c r="AF2632" s="4"/>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c r="BM2632" s="4"/>
      <c r="BN2632" s="4"/>
      <c r="BO2632" s="4"/>
      <c r="BP2632" s="4"/>
      <c r="BQ2632" s="4"/>
      <c r="BR2632" s="4"/>
      <c r="BS2632" s="4"/>
      <c r="BT2632" s="4"/>
      <c r="BU2632" s="4"/>
      <c r="BV2632" s="4"/>
      <c r="BW2632" s="4"/>
      <c r="BX2632" s="4"/>
      <c r="BY2632" s="4"/>
      <c r="BZ2632" s="4"/>
      <c r="CA2632" s="4"/>
      <c r="CB2632" s="4"/>
      <c r="CC2632" s="4"/>
      <c r="CD2632" s="4"/>
      <c r="CE2632" s="4"/>
      <c r="CF2632" s="4"/>
      <c r="CG2632" s="4"/>
      <c r="CH2632" s="4"/>
      <c r="CI2632" s="4"/>
      <c r="CJ2632" s="4"/>
      <c r="CK2632" s="4"/>
      <c r="CL2632" s="4"/>
      <c r="CM2632" s="4"/>
    </row>
    <row r="2633" ht="14.25" customHeight="1">
      <c r="A2633" s="1"/>
      <c r="B2633" s="3"/>
      <c r="C2633" s="4"/>
      <c r="D2633" s="4"/>
      <c r="E2633" s="4"/>
      <c r="F2633" s="4"/>
      <c r="G2633" s="4"/>
      <c r="H2633" s="4"/>
      <c r="I2633" s="4"/>
      <c r="J2633" s="4"/>
      <c r="K2633" s="4"/>
      <c r="L2633" s="4"/>
      <c r="M2633" s="4"/>
      <c r="N2633" s="4"/>
      <c r="O2633" s="4"/>
      <c r="P2633" s="4"/>
      <c r="Q2633" s="4"/>
      <c r="R2633" s="4"/>
      <c r="S2633" s="4"/>
      <c r="T2633" s="4"/>
      <c r="U2633" s="4"/>
      <c r="V2633" s="4"/>
      <c r="W2633" s="4"/>
      <c r="X2633" s="4"/>
      <c r="Y2633" s="4"/>
      <c r="Z2633" s="4"/>
      <c r="AA2633" s="4"/>
      <c r="AB2633" s="4"/>
      <c r="AC2633" s="4"/>
      <c r="AD2633" s="20"/>
      <c r="AE2633" s="4"/>
      <c r="AF2633" s="4"/>
      <c r="AG2633" s="4"/>
      <c r="AH2633" s="4"/>
      <c r="AI2633" s="4"/>
      <c r="AJ2633" s="4"/>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c r="BI2633" s="4"/>
      <c r="BJ2633" s="4"/>
      <c r="BK2633" s="4"/>
      <c r="BL2633" s="4"/>
      <c r="BM2633" s="4"/>
      <c r="BN2633" s="4"/>
      <c r="BO2633" s="4"/>
      <c r="BP2633" s="4"/>
      <c r="BQ2633" s="4"/>
      <c r="BR2633" s="4"/>
      <c r="BS2633" s="4"/>
      <c r="BT2633" s="4"/>
      <c r="BU2633" s="4"/>
      <c r="BV2633" s="4"/>
      <c r="BW2633" s="4"/>
      <c r="BX2633" s="4"/>
      <c r="BY2633" s="4"/>
      <c r="BZ2633" s="4"/>
      <c r="CA2633" s="4"/>
      <c r="CB2633" s="4"/>
      <c r="CC2633" s="4"/>
      <c r="CD2633" s="4"/>
      <c r="CE2633" s="4"/>
      <c r="CF2633" s="4"/>
      <c r="CG2633" s="4"/>
      <c r="CH2633" s="4"/>
      <c r="CI2633" s="4"/>
      <c r="CJ2633" s="4"/>
      <c r="CK2633" s="4"/>
      <c r="CL2633" s="4"/>
      <c r="CM2633" s="4"/>
    </row>
    <row r="2634" ht="14.25" customHeight="1">
      <c r="A2634" s="1"/>
      <c r="B2634" s="3"/>
      <c r="C2634" s="4"/>
      <c r="D2634" s="4"/>
      <c r="E2634" s="4"/>
      <c r="F2634" s="4"/>
      <c r="G2634" s="4"/>
      <c r="H2634" s="4"/>
      <c r="I2634" s="4"/>
      <c r="J2634" s="4"/>
      <c r="K2634" s="4"/>
      <c r="L2634" s="4"/>
      <c r="M2634" s="4"/>
      <c r="N2634" s="4"/>
      <c r="O2634" s="4"/>
      <c r="P2634" s="4"/>
      <c r="Q2634" s="4"/>
      <c r="R2634" s="4"/>
      <c r="S2634" s="4"/>
      <c r="T2634" s="4"/>
      <c r="U2634" s="4"/>
      <c r="V2634" s="4"/>
      <c r="W2634" s="4"/>
      <c r="X2634" s="4"/>
      <c r="Y2634" s="4"/>
      <c r="Z2634" s="4"/>
      <c r="AA2634" s="4"/>
      <c r="AB2634" s="4"/>
      <c r="AC2634" s="4"/>
      <c r="AD2634" s="20"/>
      <c r="AE2634" s="4"/>
      <c r="AF2634" s="4"/>
      <c r="AG2634" s="4"/>
      <c r="AH2634" s="4"/>
      <c r="AI2634" s="4"/>
      <c r="AJ2634" s="4"/>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c r="BI2634" s="4"/>
      <c r="BJ2634" s="4"/>
      <c r="BK2634" s="4"/>
      <c r="BL2634" s="4"/>
      <c r="BM2634" s="4"/>
      <c r="BN2634" s="4"/>
      <c r="BO2634" s="4"/>
      <c r="BP2634" s="4"/>
      <c r="BQ2634" s="4"/>
      <c r="BR2634" s="4"/>
      <c r="BS2634" s="4"/>
      <c r="BT2634" s="4"/>
      <c r="BU2634" s="4"/>
      <c r="BV2634" s="4"/>
      <c r="BW2634" s="4"/>
      <c r="BX2634" s="4"/>
      <c r="BY2634" s="4"/>
      <c r="BZ2634" s="4"/>
      <c r="CA2634" s="4"/>
      <c r="CB2634" s="4"/>
      <c r="CC2634" s="4"/>
      <c r="CD2634" s="4"/>
      <c r="CE2634" s="4"/>
      <c r="CF2634" s="4"/>
      <c r="CG2634" s="4"/>
      <c r="CH2634" s="4"/>
      <c r="CI2634" s="4"/>
      <c r="CJ2634" s="4"/>
      <c r="CK2634" s="4"/>
      <c r="CL2634" s="4"/>
      <c r="CM2634" s="4"/>
    </row>
    <row r="2635" ht="14.25" customHeight="1">
      <c r="A2635" s="1"/>
      <c r="B2635" s="3"/>
      <c r="C2635" s="4"/>
      <c r="D2635" s="4"/>
      <c r="E2635" s="4"/>
      <c r="F2635" s="4"/>
      <c r="G2635" s="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20"/>
      <c r="AE2635" s="4"/>
      <c r="AF2635" s="4"/>
      <c r="AG2635" s="4"/>
      <c r="AH2635" s="4"/>
      <c r="AI2635" s="4"/>
      <c r="AJ2635" s="4"/>
      <c r="AK2635" s="4"/>
      <c r="AL2635" s="4"/>
      <c r="AM2635" s="4"/>
      <c r="AN2635" s="4"/>
      <c r="AO2635" s="4"/>
      <c r="AP2635" s="4"/>
      <c r="AQ2635" s="4"/>
      <c r="AR2635" s="4"/>
      <c r="AS2635" s="4"/>
      <c r="AT2635" s="4"/>
      <c r="AU2635" s="4"/>
      <c r="AV2635" s="4"/>
      <c r="AW2635" s="4"/>
      <c r="AX2635" s="4"/>
      <c r="AY2635" s="4"/>
      <c r="AZ2635" s="4"/>
      <c r="BA2635" s="4"/>
      <c r="BB2635" s="4"/>
      <c r="BC2635" s="4"/>
      <c r="BD2635" s="4"/>
      <c r="BE2635" s="4"/>
      <c r="BF2635" s="4"/>
      <c r="BG2635" s="4"/>
      <c r="BH2635" s="4"/>
      <c r="BI2635" s="4"/>
      <c r="BJ2635" s="4"/>
      <c r="BK2635" s="4"/>
      <c r="BL2635" s="4"/>
      <c r="BM2635" s="4"/>
      <c r="BN2635" s="4"/>
      <c r="BO2635" s="4"/>
      <c r="BP2635" s="4"/>
      <c r="BQ2635" s="4"/>
      <c r="BR2635" s="4"/>
      <c r="BS2635" s="4"/>
      <c r="BT2635" s="4"/>
      <c r="BU2635" s="4"/>
      <c r="BV2635" s="4"/>
      <c r="BW2635" s="4"/>
      <c r="BX2635" s="4"/>
      <c r="BY2635" s="4"/>
      <c r="BZ2635" s="4"/>
      <c r="CA2635" s="4"/>
      <c r="CB2635" s="4"/>
      <c r="CC2635" s="4"/>
      <c r="CD2635" s="4"/>
      <c r="CE2635" s="4"/>
      <c r="CF2635" s="4"/>
      <c r="CG2635" s="4"/>
      <c r="CH2635" s="4"/>
      <c r="CI2635" s="4"/>
      <c r="CJ2635" s="4"/>
      <c r="CK2635" s="4"/>
      <c r="CL2635" s="4"/>
      <c r="CM2635" s="4"/>
    </row>
    <row r="2636" ht="14.25" customHeight="1">
      <c r="A2636" s="1"/>
      <c r="B2636" s="3"/>
      <c r="C2636" s="4"/>
      <c r="D2636" s="4"/>
      <c r="E2636" s="4"/>
      <c r="F2636" s="4"/>
      <c r="G2636" s="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20"/>
      <c r="AE2636" s="4"/>
      <c r="AF2636" s="4"/>
      <c r="AG2636" s="4"/>
      <c r="AH2636" s="4"/>
      <c r="AI2636" s="4"/>
      <c r="AJ2636" s="4"/>
      <c r="AK2636" s="4"/>
      <c r="AL2636" s="4"/>
      <c r="AM2636" s="4"/>
      <c r="AN2636" s="4"/>
      <c r="AO2636" s="4"/>
      <c r="AP2636" s="4"/>
      <c r="AQ2636" s="4"/>
      <c r="AR2636" s="4"/>
      <c r="AS2636" s="4"/>
      <c r="AT2636" s="4"/>
      <c r="AU2636" s="4"/>
      <c r="AV2636" s="4"/>
      <c r="AW2636" s="4"/>
      <c r="AX2636" s="4"/>
      <c r="AY2636" s="4"/>
      <c r="AZ2636" s="4"/>
      <c r="BA2636" s="4"/>
      <c r="BB2636" s="4"/>
      <c r="BC2636" s="4"/>
      <c r="BD2636" s="4"/>
      <c r="BE2636" s="4"/>
      <c r="BF2636" s="4"/>
      <c r="BG2636" s="4"/>
      <c r="BH2636" s="4"/>
      <c r="BI2636" s="4"/>
      <c r="BJ2636" s="4"/>
      <c r="BK2636" s="4"/>
      <c r="BL2636" s="4"/>
      <c r="BM2636" s="4"/>
      <c r="BN2636" s="4"/>
      <c r="BO2636" s="4"/>
      <c r="BP2636" s="4"/>
      <c r="BQ2636" s="4"/>
      <c r="BR2636" s="4"/>
      <c r="BS2636" s="4"/>
      <c r="BT2636" s="4"/>
      <c r="BU2636" s="4"/>
      <c r="BV2636" s="4"/>
      <c r="BW2636" s="4"/>
      <c r="BX2636" s="4"/>
      <c r="BY2636" s="4"/>
      <c r="BZ2636" s="4"/>
      <c r="CA2636" s="4"/>
      <c r="CB2636" s="4"/>
      <c r="CC2636" s="4"/>
      <c r="CD2636" s="4"/>
      <c r="CE2636" s="4"/>
      <c r="CF2636" s="4"/>
      <c r="CG2636" s="4"/>
      <c r="CH2636" s="4"/>
      <c r="CI2636" s="4"/>
      <c r="CJ2636" s="4"/>
      <c r="CK2636" s="4"/>
      <c r="CL2636" s="4"/>
      <c r="CM2636" s="4"/>
    </row>
    <row r="2637" ht="14.25" customHeight="1">
      <c r="A2637" s="1"/>
      <c r="B2637" s="3"/>
      <c r="C2637" s="4"/>
      <c r="D2637" s="4"/>
      <c r="E2637" s="4"/>
      <c r="F2637" s="4"/>
      <c r="G2637" s="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20"/>
      <c r="AE2637" s="4"/>
      <c r="AF2637" s="4"/>
      <c r="AG2637" s="4"/>
      <c r="AH2637" s="4"/>
      <c r="AI2637" s="4"/>
      <c r="AJ2637" s="4"/>
      <c r="AK2637" s="4"/>
      <c r="AL2637" s="4"/>
      <c r="AM2637" s="4"/>
      <c r="AN2637" s="4"/>
      <c r="AO2637" s="4"/>
      <c r="AP2637" s="4"/>
      <c r="AQ2637" s="4"/>
      <c r="AR2637" s="4"/>
      <c r="AS2637" s="4"/>
      <c r="AT2637" s="4"/>
      <c r="AU2637" s="4"/>
      <c r="AV2637" s="4"/>
      <c r="AW2637" s="4"/>
      <c r="AX2637" s="4"/>
      <c r="AY2637" s="4"/>
      <c r="AZ2637" s="4"/>
      <c r="BA2637" s="4"/>
      <c r="BB2637" s="4"/>
      <c r="BC2637" s="4"/>
      <c r="BD2637" s="4"/>
      <c r="BE2637" s="4"/>
      <c r="BF2637" s="4"/>
      <c r="BG2637" s="4"/>
      <c r="BH2637" s="4"/>
      <c r="BI2637" s="4"/>
      <c r="BJ2637" s="4"/>
      <c r="BK2637" s="4"/>
      <c r="BL2637" s="4"/>
      <c r="BM2637" s="4"/>
      <c r="BN2637" s="4"/>
      <c r="BO2637" s="4"/>
      <c r="BP2637" s="4"/>
      <c r="BQ2637" s="4"/>
      <c r="BR2637" s="4"/>
      <c r="BS2637" s="4"/>
      <c r="BT2637" s="4"/>
      <c r="BU2637" s="4"/>
      <c r="BV2637" s="4"/>
      <c r="BW2637" s="4"/>
      <c r="BX2637" s="4"/>
      <c r="BY2637" s="4"/>
      <c r="BZ2637" s="4"/>
      <c r="CA2637" s="4"/>
      <c r="CB2637" s="4"/>
      <c r="CC2637" s="4"/>
      <c r="CD2637" s="4"/>
      <c r="CE2637" s="4"/>
      <c r="CF2637" s="4"/>
      <c r="CG2637" s="4"/>
      <c r="CH2637" s="4"/>
      <c r="CI2637" s="4"/>
      <c r="CJ2637" s="4"/>
      <c r="CK2637" s="4"/>
      <c r="CL2637" s="4"/>
      <c r="CM2637" s="4"/>
    </row>
    <row r="2638" ht="14.25" customHeight="1">
      <c r="A2638" s="1"/>
      <c r="B2638" s="3"/>
      <c r="C2638" s="4"/>
      <c r="D2638" s="4"/>
      <c r="E2638" s="4"/>
      <c r="F2638" s="4"/>
      <c r="G2638" s="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20"/>
      <c r="AE2638" s="4"/>
      <c r="AF2638" s="4"/>
      <c r="AG2638" s="4"/>
      <c r="AH2638" s="4"/>
      <c r="AI2638" s="4"/>
      <c r="AJ2638" s="4"/>
      <c r="AK2638" s="4"/>
      <c r="AL2638" s="4"/>
      <c r="AM2638" s="4"/>
      <c r="AN2638" s="4"/>
      <c r="AO2638" s="4"/>
      <c r="AP2638" s="4"/>
      <c r="AQ2638" s="4"/>
      <c r="AR2638" s="4"/>
      <c r="AS2638" s="4"/>
      <c r="AT2638" s="4"/>
      <c r="AU2638" s="4"/>
      <c r="AV2638" s="4"/>
      <c r="AW2638" s="4"/>
      <c r="AX2638" s="4"/>
      <c r="AY2638" s="4"/>
      <c r="AZ2638" s="4"/>
      <c r="BA2638" s="4"/>
      <c r="BB2638" s="4"/>
      <c r="BC2638" s="4"/>
      <c r="BD2638" s="4"/>
      <c r="BE2638" s="4"/>
      <c r="BF2638" s="4"/>
      <c r="BG2638" s="4"/>
      <c r="BH2638" s="4"/>
      <c r="BI2638" s="4"/>
      <c r="BJ2638" s="4"/>
      <c r="BK2638" s="4"/>
      <c r="BL2638" s="4"/>
      <c r="BM2638" s="4"/>
      <c r="BN2638" s="4"/>
      <c r="BO2638" s="4"/>
      <c r="BP2638" s="4"/>
      <c r="BQ2638" s="4"/>
      <c r="BR2638" s="4"/>
      <c r="BS2638" s="4"/>
      <c r="BT2638" s="4"/>
      <c r="BU2638" s="4"/>
      <c r="BV2638" s="4"/>
      <c r="BW2638" s="4"/>
      <c r="BX2638" s="4"/>
      <c r="BY2638" s="4"/>
      <c r="BZ2638" s="4"/>
      <c r="CA2638" s="4"/>
      <c r="CB2638" s="4"/>
      <c r="CC2638" s="4"/>
      <c r="CD2638" s="4"/>
      <c r="CE2638" s="4"/>
      <c r="CF2638" s="4"/>
      <c r="CG2638" s="4"/>
      <c r="CH2638" s="4"/>
      <c r="CI2638" s="4"/>
      <c r="CJ2638" s="4"/>
      <c r="CK2638" s="4"/>
      <c r="CL2638" s="4"/>
      <c r="CM2638" s="4"/>
    </row>
    <row r="2639" ht="14.25" customHeight="1">
      <c r="A2639" s="1"/>
      <c r="B2639" s="3"/>
      <c r="C2639" s="4"/>
      <c r="D2639" s="4"/>
      <c r="E2639" s="4"/>
      <c r="F2639" s="4"/>
      <c r="G2639" s="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20"/>
      <c r="AE2639" s="4"/>
      <c r="AF2639" s="4"/>
      <c r="AG2639" s="4"/>
      <c r="AH2639" s="4"/>
      <c r="AI2639" s="4"/>
      <c r="AJ2639" s="4"/>
      <c r="AK2639" s="4"/>
      <c r="AL2639" s="4"/>
      <c r="AM2639" s="4"/>
      <c r="AN2639" s="4"/>
      <c r="AO2639" s="4"/>
      <c r="AP2639" s="4"/>
      <c r="AQ2639" s="4"/>
      <c r="AR2639" s="4"/>
      <c r="AS2639" s="4"/>
      <c r="AT2639" s="4"/>
      <c r="AU2639" s="4"/>
      <c r="AV2639" s="4"/>
      <c r="AW2639" s="4"/>
      <c r="AX2639" s="4"/>
      <c r="AY2639" s="4"/>
      <c r="AZ2639" s="4"/>
      <c r="BA2639" s="4"/>
      <c r="BB2639" s="4"/>
      <c r="BC2639" s="4"/>
      <c r="BD2639" s="4"/>
      <c r="BE2639" s="4"/>
      <c r="BF2639" s="4"/>
      <c r="BG2639" s="4"/>
      <c r="BH2639" s="4"/>
      <c r="BI2639" s="4"/>
      <c r="BJ2639" s="4"/>
      <c r="BK2639" s="4"/>
      <c r="BL2639" s="4"/>
      <c r="BM2639" s="4"/>
      <c r="BN2639" s="4"/>
      <c r="BO2639" s="4"/>
      <c r="BP2639" s="4"/>
      <c r="BQ2639" s="4"/>
      <c r="BR2639" s="4"/>
      <c r="BS2639" s="4"/>
      <c r="BT2639" s="4"/>
      <c r="BU2639" s="4"/>
      <c r="BV2639" s="4"/>
      <c r="BW2639" s="4"/>
      <c r="BX2639" s="4"/>
      <c r="BY2639" s="4"/>
      <c r="BZ2639" s="4"/>
      <c r="CA2639" s="4"/>
      <c r="CB2639" s="4"/>
      <c r="CC2639" s="4"/>
      <c r="CD2639" s="4"/>
      <c r="CE2639" s="4"/>
      <c r="CF2639" s="4"/>
      <c r="CG2639" s="4"/>
      <c r="CH2639" s="4"/>
      <c r="CI2639" s="4"/>
      <c r="CJ2639" s="4"/>
      <c r="CK2639" s="4"/>
      <c r="CL2639" s="4"/>
      <c r="CM2639" s="4"/>
    </row>
    <row r="2640" ht="14.25" customHeight="1">
      <c r="A2640" s="1"/>
      <c r="B2640" s="3"/>
      <c r="C2640" s="4"/>
      <c r="D2640" s="4"/>
      <c r="E2640" s="4"/>
      <c r="F2640" s="4"/>
      <c r="G2640" s="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20"/>
      <c r="AE2640" s="4"/>
      <c r="AF2640" s="4"/>
      <c r="AG2640" s="4"/>
      <c r="AH2640" s="4"/>
      <c r="AI2640" s="4"/>
      <c r="AJ2640" s="4"/>
      <c r="AK2640" s="4"/>
      <c r="AL2640" s="4"/>
      <c r="AM2640" s="4"/>
      <c r="AN2640" s="4"/>
      <c r="AO2640" s="4"/>
      <c r="AP2640" s="4"/>
      <c r="AQ2640" s="4"/>
      <c r="AR2640" s="4"/>
      <c r="AS2640" s="4"/>
      <c r="AT2640" s="4"/>
      <c r="AU2640" s="4"/>
      <c r="AV2640" s="4"/>
      <c r="AW2640" s="4"/>
      <c r="AX2640" s="4"/>
      <c r="AY2640" s="4"/>
      <c r="AZ2640" s="4"/>
      <c r="BA2640" s="4"/>
      <c r="BB2640" s="4"/>
      <c r="BC2640" s="4"/>
      <c r="BD2640" s="4"/>
      <c r="BE2640" s="4"/>
      <c r="BF2640" s="4"/>
      <c r="BG2640" s="4"/>
      <c r="BH2640" s="4"/>
      <c r="BI2640" s="4"/>
      <c r="BJ2640" s="4"/>
      <c r="BK2640" s="4"/>
      <c r="BL2640" s="4"/>
      <c r="BM2640" s="4"/>
      <c r="BN2640" s="4"/>
      <c r="BO2640" s="4"/>
      <c r="BP2640" s="4"/>
      <c r="BQ2640" s="4"/>
      <c r="BR2640" s="4"/>
      <c r="BS2640" s="4"/>
      <c r="BT2640" s="4"/>
      <c r="BU2640" s="4"/>
      <c r="BV2640" s="4"/>
      <c r="BW2640" s="4"/>
      <c r="BX2640" s="4"/>
      <c r="BY2640" s="4"/>
      <c r="BZ2640" s="4"/>
      <c r="CA2640" s="4"/>
      <c r="CB2640" s="4"/>
      <c r="CC2640" s="4"/>
      <c r="CD2640" s="4"/>
      <c r="CE2640" s="4"/>
      <c r="CF2640" s="4"/>
      <c r="CG2640" s="4"/>
      <c r="CH2640" s="4"/>
      <c r="CI2640" s="4"/>
      <c r="CJ2640" s="4"/>
      <c r="CK2640" s="4"/>
      <c r="CL2640" s="4"/>
      <c r="CM2640" s="4"/>
    </row>
    <row r="2641" ht="14.25" customHeight="1">
      <c r="A2641" s="1"/>
      <c r="B2641" s="3"/>
      <c r="C2641" s="4"/>
      <c r="D2641" s="4"/>
      <c r="E2641" s="4"/>
      <c r="F2641" s="4"/>
      <c r="G2641" s="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20"/>
      <c r="AE2641" s="4"/>
      <c r="AF2641" s="4"/>
      <c r="AG2641" s="4"/>
      <c r="AH2641" s="4"/>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4"/>
      <c r="BH2641" s="4"/>
      <c r="BI2641" s="4"/>
      <c r="BJ2641" s="4"/>
      <c r="BK2641" s="4"/>
      <c r="BL2641" s="4"/>
      <c r="BM2641" s="4"/>
      <c r="BN2641" s="4"/>
      <c r="BO2641" s="4"/>
      <c r="BP2641" s="4"/>
      <c r="BQ2641" s="4"/>
      <c r="BR2641" s="4"/>
      <c r="BS2641" s="4"/>
      <c r="BT2641" s="4"/>
      <c r="BU2641" s="4"/>
      <c r="BV2641" s="4"/>
      <c r="BW2641" s="4"/>
      <c r="BX2641" s="4"/>
      <c r="BY2641" s="4"/>
      <c r="BZ2641" s="4"/>
      <c r="CA2641" s="4"/>
      <c r="CB2641" s="4"/>
      <c r="CC2641" s="4"/>
      <c r="CD2641" s="4"/>
      <c r="CE2641" s="4"/>
      <c r="CF2641" s="4"/>
      <c r="CG2641" s="4"/>
      <c r="CH2641" s="4"/>
      <c r="CI2641" s="4"/>
      <c r="CJ2641" s="4"/>
      <c r="CK2641" s="4"/>
      <c r="CL2641" s="4"/>
      <c r="CM2641" s="4"/>
    </row>
    <row r="2642" ht="14.25" customHeight="1">
      <c r="A2642" s="1"/>
      <c r="B2642" s="3"/>
      <c r="C2642" s="4"/>
      <c r="D2642" s="4"/>
      <c r="E2642" s="4"/>
      <c r="F2642" s="4"/>
      <c r="G2642" s="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20"/>
      <c r="AE2642" s="4"/>
      <c r="AF2642" s="4"/>
      <c r="AG2642" s="4"/>
      <c r="AH2642" s="4"/>
      <c r="AI2642" s="4"/>
      <c r="AJ2642" s="4"/>
      <c r="AK2642" s="4"/>
      <c r="AL2642" s="4"/>
      <c r="AM2642" s="4"/>
      <c r="AN2642" s="4"/>
      <c r="AO2642" s="4"/>
      <c r="AP2642" s="4"/>
      <c r="AQ2642" s="4"/>
      <c r="AR2642" s="4"/>
      <c r="AS2642" s="4"/>
      <c r="AT2642" s="4"/>
      <c r="AU2642" s="4"/>
      <c r="AV2642" s="4"/>
      <c r="AW2642" s="4"/>
      <c r="AX2642" s="4"/>
      <c r="AY2642" s="4"/>
      <c r="AZ2642" s="4"/>
      <c r="BA2642" s="4"/>
      <c r="BB2642" s="4"/>
      <c r="BC2642" s="4"/>
      <c r="BD2642" s="4"/>
      <c r="BE2642" s="4"/>
      <c r="BF2642" s="4"/>
      <c r="BG2642" s="4"/>
      <c r="BH2642" s="4"/>
      <c r="BI2642" s="4"/>
      <c r="BJ2642" s="4"/>
      <c r="BK2642" s="4"/>
      <c r="BL2642" s="4"/>
      <c r="BM2642" s="4"/>
      <c r="BN2642" s="4"/>
      <c r="BO2642" s="4"/>
      <c r="BP2642" s="4"/>
      <c r="BQ2642" s="4"/>
      <c r="BR2642" s="4"/>
      <c r="BS2642" s="4"/>
      <c r="BT2642" s="4"/>
      <c r="BU2642" s="4"/>
      <c r="BV2642" s="4"/>
      <c r="BW2642" s="4"/>
      <c r="BX2642" s="4"/>
      <c r="BY2642" s="4"/>
      <c r="BZ2642" s="4"/>
      <c r="CA2642" s="4"/>
      <c r="CB2642" s="4"/>
      <c r="CC2642" s="4"/>
      <c r="CD2642" s="4"/>
      <c r="CE2642" s="4"/>
      <c r="CF2642" s="4"/>
      <c r="CG2642" s="4"/>
      <c r="CH2642" s="4"/>
      <c r="CI2642" s="4"/>
      <c r="CJ2642" s="4"/>
      <c r="CK2642" s="4"/>
      <c r="CL2642" s="4"/>
      <c r="CM2642" s="4"/>
    </row>
    <row r="2643" ht="14.25" customHeight="1">
      <c r="A2643" s="1"/>
      <c r="B2643" s="3"/>
      <c r="C2643" s="4"/>
      <c r="D2643" s="4"/>
      <c r="E2643" s="4"/>
      <c r="F2643" s="4"/>
      <c r="G2643" s="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20"/>
      <c r="AE2643" s="4"/>
      <c r="AF2643" s="4"/>
      <c r="AG2643" s="4"/>
      <c r="AH2643" s="4"/>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4"/>
      <c r="BH2643" s="4"/>
      <c r="BI2643" s="4"/>
      <c r="BJ2643" s="4"/>
      <c r="BK2643" s="4"/>
      <c r="BL2643" s="4"/>
      <c r="BM2643" s="4"/>
      <c r="BN2643" s="4"/>
      <c r="BO2643" s="4"/>
      <c r="BP2643" s="4"/>
      <c r="BQ2643" s="4"/>
      <c r="BR2643" s="4"/>
      <c r="BS2643" s="4"/>
      <c r="BT2643" s="4"/>
      <c r="BU2643" s="4"/>
      <c r="BV2643" s="4"/>
      <c r="BW2643" s="4"/>
      <c r="BX2643" s="4"/>
      <c r="BY2643" s="4"/>
      <c r="BZ2643" s="4"/>
      <c r="CA2643" s="4"/>
      <c r="CB2643" s="4"/>
      <c r="CC2643" s="4"/>
      <c r="CD2643" s="4"/>
      <c r="CE2643" s="4"/>
      <c r="CF2643" s="4"/>
      <c r="CG2643" s="4"/>
      <c r="CH2643" s="4"/>
      <c r="CI2643" s="4"/>
      <c r="CJ2643" s="4"/>
      <c r="CK2643" s="4"/>
      <c r="CL2643" s="4"/>
      <c r="CM2643" s="4"/>
    </row>
    <row r="2644" ht="14.25" customHeight="1">
      <c r="A2644" s="1"/>
      <c r="B2644" s="3"/>
      <c r="C2644" s="4"/>
      <c r="D2644" s="4"/>
      <c r="E2644" s="4"/>
      <c r="F2644" s="4"/>
      <c r="G2644" s="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20"/>
      <c r="AE2644" s="4"/>
      <c r="AF2644" s="4"/>
      <c r="AG2644" s="4"/>
      <c r="AH2644" s="4"/>
      <c r="AI2644" s="4"/>
      <c r="AJ2644" s="4"/>
      <c r="AK2644" s="4"/>
      <c r="AL2644" s="4"/>
      <c r="AM2644" s="4"/>
      <c r="AN2644" s="4"/>
      <c r="AO2644" s="4"/>
      <c r="AP2644" s="4"/>
      <c r="AQ2644" s="4"/>
      <c r="AR2644" s="4"/>
      <c r="AS2644" s="4"/>
      <c r="AT2644" s="4"/>
      <c r="AU2644" s="4"/>
      <c r="AV2644" s="4"/>
      <c r="AW2644" s="4"/>
      <c r="AX2644" s="4"/>
      <c r="AY2644" s="4"/>
      <c r="AZ2644" s="4"/>
      <c r="BA2644" s="4"/>
      <c r="BB2644" s="4"/>
      <c r="BC2644" s="4"/>
      <c r="BD2644" s="4"/>
      <c r="BE2644" s="4"/>
      <c r="BF2644" s="4"/>
      <c r="BG2644" s="4"/>
      <c r="BH2644" s="4"/>
      <c r="BI2644" s="4"/>
      <c r="BJ2644" s="4"/>
      <c r="BK2644" s="4"/>
      <c r="BL2644" s="4"/>
      <c r="BM2644" s="4"/>
      <c r="BN2644" s="4"/>
      <c r="BO2644" s="4"/>
      <c r="BP2644" s="4"/>
      <c r="BQ2644" s="4"/>
      <c r="BR2644" s="4"/>
      <c r="BS2644" s="4"/>
      <c r="BT2644" s="4"/>
      <c r="BU2644" s="4"/>
      <c r="BV2644" s="4"/>
      <c r="BW2644" s="4"/>
      <c r="BX2644" s="4"/>
      <c r="BY2644" s="4"/>
      <c r="BZ2644" s="4"/>
      <c r="CA2644" s="4"/>
      <c r="CB2644" s="4"/>
      <c r="CC2644" s="4"/>
      <c r="CD2644" s="4"/>
      <c r="CE2644" s="4"/>
      <c r="CF2644" s="4"/>
      <c r="CG2644" s="4"/>
      <c r="CH2644" s="4"/>
      <c r="CI2644" s="4"/>
      <c r="CJ2644" s="4"/>
      <c r="CK2644" s="4"/>
      <c r="CL2644" s="4"/>
      <c r="CM2644" s="4"/>
    </row>
    <row r="2645" ht="14.25" customHeight="1">
      <c r="A2645" s="1"/>
      <c r="B2645" s="3"/>
      <c r="C2645" s="4"/>
      <c r="D2645" s="4"/>
      <c r="E2645" s="4"/>
      <c r="F2645" s="4"/>
      <c r="G2645" s="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20"/>
      <c r="AE2645" s="4"/>
      <c r="AF2645" s="4"/>
      <c r="AG2645" s="4"/>
      <c r="AH2645" s="4"/>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c r="BI2645" s="4"/>
      <c r="BJ2645" s="4"/>
      <c r="BK2645" s="4"/>
      <c r="BL2645" s="4"/>
      <c r="BM2645" s="4"/>
      <c r="BN2645" s="4"/>
      <c r="BO2645" s="4"/>
      <c r="BP2645" s="4"/>
      <c r="BQ2645" s="4"/>
      <c r="BR2645" s="4"/>
      <c r="BS2645" s="4"/>
      <c r="BT2645" s="4"/>
      <c r="BU2645" s="4"/>
      <c r="BV2645" s="4"/>
      <c r="BW2645" s="4"/>
      <c r="BX2645" s="4"/>
      <c r="BY2645" s="4"/>
      <c r="BZ2645" s="4"/>
      <c r="CA2645" s="4"/>
      <c r="CB2645" s="4"/>
      <c r="CC2645" s="4"/>
      <c r="CD2645" s="4"/>
      <c r="CE2645" s="4"/>
      <c r="CF2645" s="4"/>
      <c r="CG2645" s="4"/>
      <c r="CH2645" s="4"/>
      <c r="CI2645" s="4"/>
      <c r="CJ2645" s="4"/>
      <c r="CK2645" s="4"/>
      <c r="CL2645" s="4"/>
      <c r="CM2645" s="4"/>
    </row>
    <row r="2646" ht="14.25" customHeight="1">
      <c r="A2646" s="1"/>
      <c r="B2646" s="3"/>
      <c r="C2646" s="4"/>
      <c r="D2646" s="4"/>
      <c r="E2646" s="4"/>
      <c r="F2646" s="4"/>
      <c r="G2646" s="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20"/>
      <c r="AE2646" s="4"/>
      <c r="AF2646" s="4"/>
      <c r="AG2646" s="4"/>
      <c r="AH2646" s="4"/>
      <c r="AI2646" s="4"/>
      <c r="AJ2646" s="4"/>
      <c r="AK2646" s="4"/>
      <c r="AL2646" s="4"/>
      <c r="AM2646" s="4"/>
      <c r="AN2646" s="4"/>
      <c r="AO2646" s="4"/>
      <c r="AP2646" s="4"/>
      <c r="AQ2646" s="4"/>
      <c r="AR2646" s="4"/>
      <c r="AS2646" s="4"/>
      <c r="AT2646" s="4"/>
      <c r="AU2646" s="4"/>
      <c r="AV2646" s="4"/>
      <c r="AW2646" s="4"/>
      <c r="AX2646" s="4"/>
      <c r="AY2646" s="4"/>
      <c r="AZ2646" s="4"/>
      <c r="BA2646" s="4"/>
      <c r="BB2646" s="4"/>
      <c r="BC2646" s="4"/>
      <c r="BD2646" s="4"/>
      <c r="BE2646" s="4"/>
      <c r="BF2646" s="4"/>
      <c r="BG2646" s="4"/>
      <c r="BH2646" s="4"/>
      <c r="BI2646" s="4"/>
      <c r="BJ2646" s="4"/>
      <c r="BK2646" s="4"/>
      <c r="BL2646" s="4"/>
      <c r="BM2646" s="4"/>
      <c r="BN2646" s="4"/>
      <c r="BO2646" s="4"/>
      <c r="BP2646" s="4"/>
      <c r="BQ2646" s="4"/>
      <c r="BR2646" s="4"/>
      <c r="BS2646" s="4"/>
      <c r="BT2646" s="4"/>
      <c r="BU2646" s="4"/>
      <c r="BV2646" s="4"/>
      <c r="BW2646" s="4"/>
      <c r="BX2646" s="4"/>
      <c r="BY2646" s="4"/>
      <c r="BZ2646" s="4"/>
      <c r="CA2646" s="4"/>
      <c r="CB2646" s="4"/>
      <c r="CC2646" s="4"/>
      <c r="CD2646" s="4"/>
      <c r="CE2646" s="4"/>
      <c r="CF2646" s="4"/>
      <c r="CG2646" s="4"/>
      <c r="CH2646" s="4"/>
      <c r="CI2646" s="4"/>
      <c r="CJ2646" s="4"/>
      <c r="CK2646" s="4"/>
      <c r="CL2646" s="4"/>
      <c r="CM2646" s="4"/>
    </row>
    <row r="2647" ht="14.25" customHeight="1">
      <c r="A2647" s="1"/>
      <c r="B2647" s="3"/>
      <c r="C2647" s="4"/>
      <c r="D2647" s="4"/>
      <c r="E2647" s="4"/>
      <c r="F2647" s="4"/>
      <c r="G2647" s="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20"/>
      <c r="AE2647" s="4"/>
      <c r="AF2647" s="4"/>
      <c r="AG2647" s="4"/>
      <c r="AH2647" s="4"/>
      <c r="AI2647" s="4"/>
      <c r="AJ2647" s="4"/>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c r="BI2647" s="4"/>
      <c r="BJ2647" s="4"/>
      <c r="BK2647" s="4"/>
      <c r="BL2647" s="4"/>
      <c r="BM2647" s="4"/>
      <c r="BN2647" s="4"/>
      <c r="BO2647" s="4"/>
      <c r="BP2647" s="4"/>
      <c r="BQ2647" s="4"/>
      <c r="BR2647" s="4"/>
      <c r="BS2647" s="4"/>
      <c r="BT2647" s="4"/>
      <c r="BU2647" s="4"/>
      <c r="BV2647" s="4"/>
      <c r="BW2647" s="4"/>
      <c r="BX2647" s="4"/>
      <c r="BY2647" s="4"/>
      <c r="BZ2647" s="4"/>
      <c r="CA2647" s="4"/>
      <c r="CB2647" s="4"/>
      <c r="CC2647" s="4"/>
      <c r="CD2647" s="4"/>
      <c r="CE2647" s="4"/>
      <c r="CF2647" s="4"/>
      <c r="CG2647" s="4"/>
      <c r="CH2647" s="4"/>
      <c r="CI2647" s="4"/>
      <c r="CJ2647" s="4"/>
      <c r="CK2647" s="4"/>
      <c r="CL2647" s="4"/>
      <c r="CM2647" s="4"/>
    </row>
    <row r="2648" ht="14.25" customHeight="1">
      <c r="A2648" s="1"/>
      <c r="B2648" s="3"/>
      <c r="C2648" s="4"/>
      <c r="D2648" s="4"/>
      <c r="E2648" s="4"/>
      <c r="F2648" s="4"/>
      <c r="G2648" s="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20"/>
      <c r="AE2648" s="4"/>
      <c r="AF2648" s="4"/>
      <c r="AG2648" s="4"/>
      <c r="AH2648" s="4"/>
      <c r="AI2648" s="4"/>
      <c r="AJ2648" s="4"/>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c r="BI2648" s="4"/>
      <c r="BJ2648" s="4"/>
      <c r="BK2648" s="4"/>
      <c r="BL2648" s="4"/>
      <c r="BM2648" s="4"/>
      <c r="BN2648" s="4"/>
      <c r="BO2648" s="4"/>
      <c r="BP2648" s="4"/>
      <c r="BQ2648" s="4"/>
      <c r="BR2648" s="4"/>
      <c r="BS2648" s="4"/>
      <c r="BT2648" s="4"/>
      <c r="BU2648" s="4"/>
      <c r="BV2648" s="4"/>
      <c r="BW2648" s="4"/>
      <c r="BX2648" s="4"/>
      <c r="BY2648" s="4"/>
      <c r="BZ2648" s="4"/>
      <c r="CA2648" s="4"/>
      <c r="CB2648" s="4"/>
      <c r="CC2648" s="4"/>
      <c r="CD2648" s="4"/>
      <c r="CE2648" s="4"/>
      <c r="CF2648" s="4"/>
      <c r="CG2648" s="4"/>
      <c r="CH2648" s="4"/>
      <c r="CI2648" s="4"/>
      <c r="CJ2648" s="4"/>
      <c r="CK2648" s="4"/>
      <c r="CL2648" s="4"/>
      <c r="CM2648" s="4"/>
    </row>
    <row r="2649" ht="14.25" customHeight="1">
      <c r="A2649" s="1"/>
      <c r="B2649" s="3"/>
      <c r="C2649" s="4"/>
      <c r="D2649" s="4"/>
      <c r="E2649" s="4"/>
      <c r="F2649" s="4"/>
      <c r="G2649" s="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20"/>
      <c r="AE2649" s="4"/>
      <c r="AF2649" s="4"/>
      <c r="AG2649" s="4"/>
      <c r="AH2649" s="4"/>
      <c r="AI2649" s="4"/>
      <c r="AJ2649" s="4"/>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c r="BI2649" s="4"/>
      <c r="BJ2649" s="4"/>
      <c r="BK2649" s="4"/>
      <c r="BL2649" s="4"/>
      <c r="BM2649" s="4"/>
      <c r="BN2649" s="4"/>
      <c r="BO2649" s="4"/>
      <c r="BP2649" s="4"/>
      <c r="BQ2649" s="4"/>
      <c r="BR2649" s="4"/>
      <c r="BS2649" s="4"/>
      <c r="BT2649" s="4"/>
      <c r="BU2649" s="4"/>
      <c r="BV2649" s="4"/>
      <c r="BW2649" s="4"/>
      <c r="BX2649" s="4"/>
      <c r="BY2649" s="4"/>
      <c r="BZ2649" s="4"/>
      <c r="CA2649" s="4"/>
      <c r="CB2649" s="4"/>
      <c r="CC2649" s="4"/>
      <c r="CD2649" s="4"/>
      <c r="CE2649" s="4"/>
      <c r="CF2649" s="4"/>
      <c r="CG2649" s="4"/>
      <c r="CH2649" s="4"/>
      <c r="CI2649" s="4"/>
      <c r="CJ2649" s="4"/>
      <c r="CK2649" s="4"/>
      <c r="CL2649" s="4"/>
      <c r="CM2649" s="4"/>
    </row>
    <row r="2650" ht="14.25" customHeight="1">
      <c r="A2650" s="1"/>
      <c r="B2650" s="3"/>
      <c r="C2650" s="4"/>
      <c r="D2650" s="4"/>
      <c r="E2650" s="4"/>
      <c r="F2650" s="4"/>
      <c r="G2650" s="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20"/>
      <c r="AE2650" s="4"/>
      <c r="AF2650" s="4"/>
      <c r="AG2650" s="4"/>
      <c r="AH2650" s="4"/>
      <c r="AI2650" s="4"/>
      <c r="AJ2650" s="4"/>
      <c r="AK2650" s="4"/>
      <c r="AL2650" s="4"/>
      <c r="AM2650" s="4"/>
      <c r="AN2650" s="4"/>
      <c r="AO2650" s="4"/>
      <c r="AP2650" s="4"/>
      <c r="AQ2650" s="4"/>
      <c r="AR2650" s="4"/>
      <c r="AS2650" s="4"/>
      <c r="AT2650" s="4"/>
      <c r="AU2650" s="4"/>
      <c r="AV2650" s="4"/>
      <c r="AW2650" s="4"/>
      <c r="AX2650" s="4"/>
      <c r="AY2650" s="4"/>
      <c r="AZ2650" s="4"/>
      <c r="BA2650" s="4"/>
      <c r="BB2650" s="4"/>
      <c r="BC2650" s="4"/>
      <c r="BD2650" s="4"/>
      <c r="BE2650" s="4"/>
      <c r="BF2650" s="4"/>
      <c r="BG2650" s="4"/>
      <c r="BH2650" s="4"/>
      <c r="BI2650" s="4"/>
      <c r="BJ2650" s="4"/>
      <c r="BK2650" s="4"/>
      <c r="BL2650" s="4"/>
      <c r="BM2650" s="4"/>
      <c r="BN2650" s="4"/>
      <c r="BO2650" s="4"/>
      <c r="BP2650" s="4"/>
      <c r="BQ2650" s="4"/>
      <c r="BR2650" s="4"/>
      <c r="BS2650" s="4"/>
      <c r="BT2650" s="4"/>
      <c r="BU2650" s="4"/>
      <c r="BV2650" s="4"/>
      <c r="BW2650" s="4"/>
      <c r="BX2650" s="4"/>
      <c r="BY2650" s="4"/>
      <c r="BZ2650" s="4"/>
      <c r="CA2650" s="4"/>
      <c r="CB2650" s="4"/>
      <c r="CC2650" s="4"/>
      <c r="CD2650" s="4"/>
      <c r="CE2650" s="4"/>
      <c r="CF2650" s="4"/>
      <c r="CG2650" s="4"/>
      <c r="CH2650" s="4"/>
      <c r="CI2650" s="4"/>
      <c r="CJ2650" s="4"/>
      <c r="CK2650" s="4"/>
      <c r="CL2650" s="4"/>
      <c r="CM2650" s="4"/>
    </row>
    <row r="2651" ht="14.25" customHeight="1">
      <c r="A2651" s="1"/>
      <c r="B2651" s="3"/>
      <c r="C2651" s="4"/>
      <c r="D2651" s="4"/>
      <c r="E2651" s="4"/>
      <c r="F2651" s="4"/>
      <c r="G2651" s="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20"/>
      <c r="AE2651" s="4"/>
      <c r="AF2651" s="4"/>
      <c r="AG2651" s="4"/>
      <c r="AH2651" s="4"/>
      <c r="AI2651" s="4"/>
      <c r="AJ2651" s="4"/>
      <c r="AK2651" s="4"/>
      <c r="AL2651" s="4"/>
      <c r="AM2651" s="4"/>
      <c r="AN2651" s="4"/>
      <c r="AO2651" s="4"/>
      <c r="AP2651" s="4"/>
      <c r="AQ2651" s="4"/>
      <c r="AR2651" s="4"/>
      <c r="AS2651" s="4"/>
      <c r="AT2651" s="4"/>
      <c r="AU2651" s="4"/>
      <c r="AV2651" s="4"/>
      <c r="AW2651" s="4"/>
      <c r="AX2651" s="4"/>
      <c r="AY2651" s="4"/>
      <c r="AZ2651" s="4"/>
      <c r="BA2651" s="4"/>
      <c r="BB2651" s="4"/>
      <c r="BC2651" s="4"/>
      <c r="BD2651" s="4"/>
      <c r="BE2651" s="4"/>
      <c r="BF2651" s="4"/>
      <c r="BG2651" s="4"/>
      <c r="BH2651" s="4"/>
      <c r="BI2651" s="4"/>
      <c r="BJ2651" s="4"/>
      <c r="BK2651" s="4"/>
      <c r="BL2651" s="4"/>
      <c r="BM2651" s="4"/>
      <c r="BN2651" s="4"/>
      <c r="BO2651" s="4"/>
      <c r="BP2651" s="4"/>
      <c r="BQ2651" s="4"/>
      <c r="BR2651" s="4"/>
      <c r="BS2651" s="4"/>
      <c r="BT2651" s="4"/>
      <c r="BU2651" s="4"/>
      <c r="BV2651" s="4"/>
      <c r="BW2651" s="4"/>
      <c r="BX2651" s="4"/>
      <c r="BY2651" s="4"/>
      <c r="BZ2651" s="4"/>
      <c r="CA2651" s="4"/>
      <c r="CB2651" s="4"/>
      <c r="CC2651" s="4"/>
      <c r="CD2651" s="4"/>
      <c r="CE2651" s="4"/>
      <c r="CF2651" s="4"/>
      <c r="CG2651" s="4"/>
      <c r="CH2651" s="4"/>
      <c r="CI2651" s="4"/>
      <c r="CJ2651" s="4"/>
      <c r="CK2651" s="4"/>
      <c r="CL2651" s="4"/>
      <c r="CM2651" s="4"/>
    </row>
    <row r="2652" ht="14.25" customHeight="1">
      <c r="A2652" s="1"/>
      <c r="B2652" s="3"/>
      <c r="C2652" s="4"/>
      <c r="D2652" s="4"/>
      <c r="E2652" s="4"/>
      <c r="F2652" s="4"/>
      <c r="G2652" s="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20"/>
      <c r="AE2652" s="4"/>
      <c r="AF2652" s="4"/>
      <c r="AG2652" s="4"/>
      <c r="AH2652" s="4"/>
      <c r="AI2652" s="4"/>
      <c r="AJ2652" s="4"/>
      <c r="AK2652" s="4"/>
      <c r="AL2652" s="4"/>
      <c r="AM2652" s="4"/>
      <c r="AN2652" s="4"/>
      <c r="AO2652" s="4"/>
      <c r="AP2652" s="4"/>
      <c r="AQ2652" s="4"/>
      <c r="AR2652" s="4"/>
      <c r="AS2652" s="4"/>
      <c r="AT2652" s="4"/>
      <c r="AU2652" s="4"/>
      <c r="AV2652" s="4"/>
      <c r="AW2652" s="4"/>
      <c r="AX2652" s="4"/>
      <c r="AY2652" s="4"/>
      <c r="AZ2652" s="4"/>
      <c r="BA2652" s="4"/>
      <c r="BB2652" s="4"/>
      <c r="BC2652" s="4"/>
      <c r="BD2652" s="4"/>
      <c r="BE2652" s="4"/>
      <c r="BF2652" s="4"/>
      <c r="BG2652" s="4"/>
      <c r="BH2652" s="4"/>
      <c r="BI2652" s="4"/>
      <c r="BJ2652" s="4"/>
      <c r="BK2652" s="4"/>
      <c r="BL2652" s="4"/>
      <c r="BM2652" s="4"/>
      <c r="BN2652" s="4"/>
      <c r="BO2652" s="4"/>
      <c r="BP2652" s="4"/>
      <c r="BQ2652" s="4"/>
      <c r="BR2652" s="4"/>
      <c r="BS2652" s="4"/>
      <c r="BT2652" s="4"/>
      <c r="BU2652" s="4"/>
      <c r="BV2652" s="4"/>
      <c r="BW2652" s="4"/>
      <c r="BX2652" s="4"/>
      <c r="BY2652" s="4"/>
      <c r="BZ2652" s="4"/>
      <c r="CA2652" s="4"/>
      <c r="CB2652" s="4"/>
      <c r="CC2652" s="4"/>
      <c r="CD2652" s="4"/>
      <c r="CE2652" s="4"/>
      <c r="CF2652" s="4"/>
      <c r="CG2652" s="4"/>
      <c r="CH2652" s="4"/>
      <c r="CI2652" s="4"/>
      <c r="CJ2652" s="4"/>
      <c r="CK2652" s="4"/>
      <c r="CL2652" s="4"/>
      <c r="CM2652" s="4"/>
    </row>
    <row r="2653" ht="14.25" customHeight="1">
      <c r="A2653" s="1"/>
      <c r="B2653" s="3"/>
      <c r="C2653" s="4"/>
      <c r="D2653" s="4"/>
      <c r="E2653" s="4"/>
      <c r="F2653" s="4"/>
      <c r="G2653" s="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20"/>
      <c r="AE2653" s="4"/>
      <c r="AF2653" s="4"/>
      <c r="AG2653" s="4"/>
      <c r="AH2653" s="4"/>
      <c r="AI2653" s="4"/>
      <c r="AJ2653" s="4"/>
      <c r="AK2653" s="4"/>
      <c r="AL2653" s="4"/>
      <c r="AM2653" s="4"/>
      <c r="AN2653" s="4"/>
      <c r="AO2653" s="4"/>
      <c r="AP2653" s="4"/>
      <c r="AQ2653" s="4"/>
      <c r="AR2653" s="4"/>
      <c r="AS2653" s="4"/>
      <c r="AT2653" s="4"/>
      <c r="AU2653" s="4"/>
      <c r="AV2653" s="4"/>
      <c r="AW2653" s="4"/>
      <c r="AX2653" s="4"/>
      <c r="AY2653" s="4"/>
      <c r="AZ2653" s="4"/>
      <c r="BA2653" s="4"/>
      <c r="BB2653" s="4"/>
      <c r="BC2653" s="4"/>
      <c r="BD2653" s="4"/>
      <c r="BE2653" s="4"/>
      <c r="BF2653" s="4"/>
      <c r="BG2653" s="4"/>
      <c r="BH2653" s="4"/>
      <c r="BI2653" s="4"/>
      <c r="BJ2653" s="4"/>
      <c r="BK2653" s="4"/>
      <c r="BL2653" s="4"/>
      <c r="BM2653" s="4"/>
      <c r="BN2653" s="4"/>
      <c r="BO2653" s="4"/>
      <c r="BP2653" s="4"/>
      <c r="BQ2653" s="4"/>
      <c r="BR2653" s="4"/>
      <c r="BS2653" s="4"/>
      <c r="BT2653" s="4"/>
      <c r="BU2653" s="4"/>
      <c r="BV2653" s="4"/>
      <c r="BW2653" s="4"/>
      <c r="BX2653" s="4"/>
      <c r="BY2653" s="4"/>
      <c r="BZ2653" s="4"/>
      <c r="CA2653" s="4"/>
      <c r="CB2653" s="4"/>
      <c r="CC2653" s="4"/>
      <c r="CD2653" s="4"/>
      <c r="CE2653" s="4"/>
      <c r="CF2653" s="4"/>
      <c r="CG2653" s="4"/>
      <c r="CH2653" s="4"/>
      <c r="CI2653" s="4"/>
      <c r="CJ2653" s="4"/>
      <c r="CK2653" s="4"/>
      <c r="CL2653" s="4"/>
      <c r="CM2653" s="4"/>
    </row>
    <row r="2654" ht="14.25" customHeight="1">
      <c r="A2654" s="1"/>
      <c r="B2654" s="3"/>
      <c r="C2654" s="4"/>
      <c r="D2654" s="4"/>
      <c r="E2654" s="4"/>
      <c r="F2654" s="4"/>
      <c r="G2654" s="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20"/>
      <c r="AE2654" s="4"/>
      <c r="AF2654" s="4"/>
      <c r="AG2654" s="4"/>
      <c r="AH2654" s="4"/>
      <c r="AI2654" s="4"/>
      <c r="AJ2654" s="4"/>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c r="BI2654" s="4"/>
      <c r="BJ2654" s="4"/>
      <c r="BK2654" s="4"/>
      <c r="BL2654" s="4"/>
      <c r="BM2654" s="4"/>
      <c r="BN2654" s="4"/>
      <c r="BO2654" s="4"/>
      <c r="BP2654" s="4"/>
      <c r="BQ2654" s="4"/>
      <c r="BR2654" s="4"/>
      <c r="BS2654" s="4"/>
      <c r="BT2654" s="4"/>
      <c r="BU2654" s="4"/>
      <c r="BV2654" s="4"/>
      <c r="BW2654" s="4"/>
      <c r="BX2654" s="4"/>
      <c r="BY2654" s="4"/>
      <c r="BZ2654" s="4"/>
      <c r="CA2654" s="4"/>
      <c r="CB2654" s="4"/>
      <c r="CC2654" s="4"/>
      <c r="CD2654" s="4"/>
      <c r="CE2654" s="4"/>
      <c r="CF2654" s="4"/>
      <c r="CG2654" s="4"/>
      <c r="CH2654" s="4"/>
      <c r="CI2654" s="4"/>
      <c r="CJ2654" s="4"/>
      <c r="CK2654" s="4"/>
      <c r="CL2654" s="4"/>
      <c r="CM2654" s="4"/>
    </row>
    <row r="2655" ht="14.25" customHeight="1">
      <c r="A2655" s="1"/>
      <c r="B2655" s="3"/>
      <c r="C2655" s="4"/>
      <c r="D2655" s="4"/>
      <c r="E2655" s="4"/>
      <c r="F2655" s="4"/>
      <c r="G2655" s="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20"/>
      <c r="AE2655" s="4"/>
      <c r="AF2655" s="4"/>
      <c r="AG2655" s="4"/>
      <c r="AH2655" s="4"/>
      <c r="AI2655" s="4"/>
      <c r="AJ2655" s="4"/>
      <c r="AK2655" s="4"/>
      <c r="AL2655" s="4"/>
      <c r="AM2655" s="4"/>
      <c r="AN2655" s="4"/>
      <c r="AO2655" s="4"/>
      <c r="AP2655" s="4"/>
      <c r="AQ2655" s="4"/>
      <c r="AR2655" s="4"/>
      <c r="AS2655" s="4"/>
      <c r="AT2655" s="4"/>
      <c r="AU2655" s="4"/>
      <c r="AV2655" s="4"/>
      <c r="AW2655" s="4"/>
      <c r="AX2655" s="4"/>
      <c r="AY2655" s="4"/>
      <c r="AZ2655" s="4"/>
      <c r="BA2655" s="4"/>
      <c r="BB2655" s="4"/>
      <c r="BC2655" s="4"/>
      <c r="BD2655" s="4"/>
      <c r="BE2655" s="4"/>
      <c r="BF2655" s="4"/>
      <c r="BG2655" s="4"/>
      <c r="BH2655" s="4"/>
      <c r="BI2655" s="4"/>
      <c r="BJ2655" s="4"/>
      <c r="BK2655" s="4"/>
      <c r="BL2655" s="4"/>
      <c r="BM2655" s="4"/>
      <c r="BN2655" s="4"/>
      <c r="BO2655" s="4"/>
      <c r="BP2655" s="4"/>
      <c r="BQ2655" s="4"/>
      <c r="BR2655" s="4"/>
      <c r="BS2655" s="4"/>
      <c r="BT2655" s="4"/>
      <c r="BU2655" s="4"/>
      <c r="BV2655" s="4"/>
      <c r="BW2655" s="4"/>
      <c r="BX2655" s="4"/>
      <c r="BY2655" s="4"/>
      <c r="BZ2655" s="4"/>
      <c r="CA2655" s="4"/>
      <c r="CB2655" s="4"/>
      <c r="CC2655" s="4"/>
      <c r="CD2655" s="4"/>
      <c r="CE2655" s="4"/>
      <c r="CF2655" s="4"/>
      <c r="CG2655" s="4"/>
      <c r="CH2655" s="4"/>
      <c r="CI2655" s="4"/>
      <c r="CJ2655" s="4"/>
      <c r="CK2655" s="4"/>
      <c r="CL2655" s="4"/>
      <c r="CM2655" s="4"/>
    </row>
    <row r="2656" ht="14.25" customHeight="1">
      <c r="A2656" s="1"/>
      <c r="B2656" s="3"/>
      <c r="C2656" s="4"/>
      <c r="D2656" s="4"/>
      <c r="E2656" s="4"/>
      <c r="F2656" s="4"/>
      <c r="G2656" s="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20"/>
      <c r="AE2656" s="4"/>
      <c r="AF2656" s="4"/>
      <c r="AG2656" s="4"/>
      <c r="AH2656" s="4"/>
      <c r="AI2656" s="4"/>
      <c r="AJ2656" s="4"/>
      <c r="AK2656" s="4"/>
      <c r="AL2656" s="4"/>
      <c r="AM2656" s="4"/>
      <c r="AN2656" s="4"/>
      <c r="AO2656" s="4"/>
      <c r="AP2656" s="4"/>
      <c r="AQ2656" s="4"/>
      <c r="AR2656" s="4"/>
      <c r="AS2656" s="4"/>
      <c r="AT2656" s="4"/>
      <c r="AU2656" s="4"/>
      <c r="AV2656" s="4"/>
      <c r="AW2656" s="4"/>
      <c r="AX2656" s="4"/>
      <c r="AY2656" s="4"/>
      <c r="AZ2656" s="4"/>
      <c r="BA2656" s="4"/>
      <c r="BB2656" s="4"/>
      <c r="BC2656" s="4"/>
      <c r="BD2656" s="4"/>
      <c r="BE2656" s="4"/>
      <c r="BF2656" s="4"/>
      <c r="BG2656" s="4"/>
      <c r="BH2656" s="4"/>
      <c r="BI2656" s="4"/>
      <c r="BJ2656" s="4"/>
      <c r="BK2656" s="4"/>
      <c r="BL2656" s="4"/>
      <c r="BM2656" s="4"/>
      <c r="BN2656" s="4"/>
      <c r="BO2656" s="4"/>
      <c r="BP2656" s="4"/>
      <c r="BQ2656" s="4"/>
      <c r="BR2656" s="4"/>
      <c r="BS2656" s="4"/>
      <c r="BT2656" s="4"/>
      <c r="BU2656" s="4"/>
      <c r="BV2656" s="4"/>
      <c r="BW2656" s="4"/>
      <c r="BX2656" s="4"/>
      <c r="BY2656" s="4"/>
      <c r="BZ2656" s="4"/>
      <c r="CA2656" s="4"/>
      <c r="CB2656" s="4"/>
      <c r="CC2656" s="4"/>
      <c r="CD2656" s="4"/>
      <c r="CE2656" s="4"/>
      <c r="CF2656" s="4"/>
      <c r="CG2656" s="4"/>
      <c r="CH2656" s="4"/>
      <c r="CI2656" s="4"/>
      <c r="CJ2656" s="4"/>
      <c r="CK2656" s="4"/>
      <c r="CL2656" s="4"/>
      <c r="CM2656" s="4"/>
    </row>
    <row r="2657" ht="14.25" customHeight="1">
      <c r="A2657" s="1"/>
      <c r="B2657" s="3"/>
      <c r="C2657" s="4"/>
      <c r="D2657" s="4"/>
      <c r="E2657" s="4"/>
      <c r="F2657" s="4"/>
      <c r="G2657" s="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20"/>
      <c r="AE2657" s="4"/>
      <c r="AF2657" s="4"/>
      <c r="AG2657" s="4"/>
      <c r="AH2657" s="4"/>
      <c r="AI2657" s="4"/>
      <c r="AJ2657" s="4"/>
      <c r="AK2657" s="4"/>
      <c r="AL2657" s="4"/>
      <c r="AM2657" s="4"/>
      <c r="AN2657" s="4"/>
      <c r="AO2657" s="4"/>
      <c r="AP2657" s="4"/>
      <c r="AQ2657" s="4"/>
      <c r="AR2657" s="4"/>
      <c r="AS2657" s="4"/>
      <c r="AT2657" s="4"/>
      <c r="AU2657" s="4"/>
      <c r="AV2657" s="4"/>
      <c r="AW2657" s="4"/>
      <c r="AX2657" s="4"/>
      <c r="AY2657" s="4"/>
      <c r="AZ2657" s="4"/>
      <c r="BA2657" s="4"/>
      <c r="BB2657" s="4"/>
      <c r="BC2657" s="4"/>
      <c r="BD2657" s="4"/>
      <c r="BE2657" s="4"/>
      <c r="BF2657" s="4"/>
      <c r="BG2657" s="4"/>
      <c r="BH2657" s="4"/>
      <c r="BI2657" s="4"/>
      <c r="BJ2657" s="4"/>
      <c r="BK2657" s="4"/>
      <c r="BL2657" s="4"/>
      <c r="BM2657" s="4"/>
      <c r="BN2657" s="4"/>
      <c r="BO2657" s="4"/>
      <c r="BP2657" s="4"/>
      <c r="BQ2657" s="4"/>
      <c r="BR2657" s="4"/>
      <c r="BS2657" s="4"/>
      <c r="BT2657" s="4"/>
      <c r="BU2657" s="4"/>
      <c r="BV2657" s="4"/>
      <c r="BW2657" s="4"/>
      <c r="BX2657" s="4"/>
      <c r="BY2657" s="4"/>
      <c r="BZ2657" s="4"/>
      <c r="CA2657" s="4"/>
      <c r="CB2657" s="4"/>
      <c r="CC2657" s="4"/>
      <c r="CD2657" s="4"/>
      <c r="CE2657" s="4"/>
      <c r="CF2657" s="4"/>
      <c r="CG2657" s="4"/>
      <c r="CH2657" s="4"/>
      <c r="CI2657" s="4"/>
      <c r="CJ2657" s="4"/>
      <c r="CK2657" s="4"/>
      <c r="CL2657" s="4"/>
      <c r="CM2657" s="4"/>
    </row>
    <row r="2658" ht="14.25" customHeight="1">
      <c r="A2658" s="1"/>
      <c r="B2658" s="3"/>
      <c r="C2658" s="4"/>
      <c r="D2658" s="4"/>
      <c r="E2658" s="4"/>
      <c r="F2658" s="4"/>
      <c r="G2658" s="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20"/>
      <c r="AE2658" s="4"/>
      <c r="AF2658" s="4"/>
      <c r="AG2658" s="4"/>
      <c r="AH2658" s="4"/>
      <c r="AI2658" s="4"/>
      <c r="AJ2658" s="4"/>
      <c r="AK2658" s="4"/>
      <c r="AL2658" s="4"/>
      <c r="AM2658" s="4"/>
      <c r="AN2658" s="4"/>
      <c r="AO2658" s="4"/>
      <c r="AP2658" s="4"/>
      <c r="AQ2658" s="4"/>
      <c r="AR2658" s="4"/>
      <c r="AS2658" s="4"/>
      <c r="AT2658" s="4"/>
      <c r="AU2658" s="4"/>
      <c r="AV2658" s="4"/>
      <c r="AW2658" s="4"/>
      <c r="AX2658" s="4"/>
      <c r="AY2658" s="4"/>
      <c r="AZ2658" s="4"/>
      <c r="BA2658" s="4"/>
      <c r="BB2658" s="4"/>
      <c r="BC2658" s="4"/>
      <c r="BD2658" s="4"/>
      <c r="BE2658" s="4"/>
      <c r="BF2658" s="4"/>
      <c r="BG2658" s="4"/>
      <c r="BH2658" s="4"/>
      <c r="BI2658" s="4"/>
      <c r="BJ2658" s="4"/>
      <c r="BK2658" s="4"/>
      <c r="BL2658" s="4"/>
      <c r="BM2658" s="4"/>
      <c r="BN2658" s="4"/>
      <c r="BO2658" s="4"/>
      <c r="BP2658" s="4"/>
      <c r="BQ2658" s="4"/>
      <c r="BR2658" s="4"/>
      <c r="BS2658" s="4"/>
      <c r="BT2658" s="4"/>
      <c r="BU2658" s="4"/>
      <c r="BV2658" s="4"/>
      <c r="BW2658" s="4"/>
      <c r="BX2658" s="4"/>
      <c r="BY2658" s="4"/>
      <c r="BZ2658" s="4"/>
      <c r="CA2658" s="4"/>
      <c r="CB2658" s="4"/>
      <c r="CC2658" s="4"/>
      <c r="CD2658" s="4"/>
      <c r="CE2658" s="4"/>
      <c r="CF2658" s="4"/>
      <c r="CG2658" s="4"/>
      <c r="CH2658" s="4"/>
      <c r="CI2658" s="4"/>
      <c r="CJ2658" s="4"/>
      <c r="CK2658" s="4"/>
      <c r="CL2658" s="4"/>
      <c r="CM2658" s="4"/>
    </row>
    <row r="2659" ht="14.25" customHeight="1">
      <c r="A2659" s="1"/>
      <c r="B2659" s="3"/>
      <c r="C2659" s="4"/>
      <c r="D2659" s="4"/>
      <c r="E2659" s="4"/>
      <c r="F2659" s="4"/>
      <c r="G2659" s="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20"/>
      <c r="AE2659" s="4"/>
      <c r="AF2659" s="4"/>
      <c r="AG2659" s="4"/>
      <c r="AH2659" s="4"/>
      <c r="AI2659" s="4"/>
      <c r="AJ2659" s="4"/>
      <c r="AK2659" s="4"/>
      <c r="AL2659" s="4"/>
      <c r="AM2659" s="4"/>
      <c r="AN2659" s="4"/>
      <c r="AO2659" s="4"/>
      <c r="AP2659" s="4"/>
      <c r="AQ2659" s="4"/>
      <c r="AR2659" s="4"/>
      <c r="AS2659" s="4"/>
      <c r="AT2659" s="4"/>
      <c r="AU2659" s="4"/>
      <c r="AV2659" s="4"/>
      <c r="AW2659" s="4"/>
      <c r="AX2659" s="4"/>
      <c r="AY2659" s="4"/>
      <c r="AZ2659" s="4"/>
      <c r="BA2659" s="4"/>
      <c r="BB2659" s="4"/>
      <c r="BC2659" s="4"/>
      <c r="BD2659" s="4"/>
      <c r="BE2659" s="4"/>
      <c r="BF2659" s="4"/>
      <c r="BG2659" s="4"/>
      <c r="BH2659" s="4"/>
      <c r="BI2659" s="4"/>
      <c r="BJ2659" s="4"/>
      <c r="BK2659" s="4"/>
      <c r="BL2659" s="4"/>
      <c r="BM2659" s="4"/>
      <c r="BN2659" s="4"/>
      <c r="BO2659" s="4"/>
      <c r="BP2659" s="4"/>
      <c r="BQ2659" s="4"/>
      <c r="BR2659" s="4"/>
      <c r="BS2659" s="4"/>
      <c r="BT2659" s="4"/>
      <c r="BU2659" s="4"/>
      <c r="BV2659" s="4"/>
      <c r="BW2659" s="4"/>
      <c r="BX2659" s="4"/>
      <c r="BY2659" s="4"/>
      <c r="BZ2659" s="4"/>
      <c r="CA2659" s="4"/>
      <c r="CB2659" s="4"/>
      <c r="CC2659" s="4"/>
      <c r="CD2659" s="4"/>
      <c r="CE2659" s="4"/>
      <c r="CF2659" s="4"/>
      <c r="CG2659" s="4"/>
      <c r="CH2659" s="4"/>
      <c r="CI2659" s="4"/>
      <c r="CJ2659" s="4"/>
      <c r="CK2659" s="4"/>
      <c r="CL2659" s="4"/>
      <c r="CM2659" s="4"/>
    </row>
    <row r="2660" ht="14.25" customHeight="1">
      <c r="A2660" s="1"/>
      <c r="B2660" s="3"/>
      <c r="C2660" s="4"/>
      <c r="D2660" s="4"/>
      <c r="E2660" s="4"/>
      <c r="F2660" s="4"/>
      <c r="G2660" s="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20"/>
      <c r="AE2660" s="4"/>
      <c r="AF2660" s="4"/>
      <c r="AG2660" s="4"/>
      <c r="AH2660" s="4"/>
      <c r="AI2660" s="4"/>
      <c r="AJ2660" s="4"/>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c r="BI2660" s="4"/>
      <c r="BJ2660" s="4"/>
      <c r="BK2660" s="4"/>
      <c r="BL2660" s="4"/>
      <c r="BM2660" s="4"/>
      <c r="BN2660" s="4"/>
      <c r="BO2660" s="4"/>
      <c r="BP2660" s="4"/>
      <c r="BQ2660" s="4"/>
      <c r="BR2660" s="4"/>
      <c r="BS2660" s="4"/>
      <c r="BT2660" s="4"/>
      <c r="BU2660" s="4"/>
      <c r="BV2660" s="4"/>
      <c r="BW2660" s="4"/>
      <c r="BX2660" s="4"/>
      <c r="BY2660" s="4"/>
      <c r="BZ2660" s="4"/>
      <c r="CA2660" s="4"/>
      <c r="CB2660" s="4"/>
      <c r="CC2660" s="4"/>
      <c r="CD2660" s="4"/>
      <c r="CE2660" s="4"/>
      <c r="CF2660" s="4"/>
      <c r="CG2660" s="4"/>
      <c r="CH2660" s="4"/>
      <c r="CI2660" s="4"/>
      <c r="CJ2660" s="4"/>
      <c r="CK2660" s="4"/>
      <c r="CL2660" s="4"/>
      <c r="CM2660" s="4"/>
    </row>
    <row r="2661" ht="14.25" customHeight="1">
      <c r="A2661" s="1"/>
      <c r="B2661" s="3"/>
      <c r="C2661" s="4"/>
      <c r="D2661" s="4"/>
      <c r="E2661" s="4"/>
      <c r="F2661" s="4"/>
      <c r="G2661" s="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20"/>
      <c r="AE2661" s="4"/>
      <c r="AF2661" s="4"/>
      <c r="AG2661" s="4"/>
      <c r="AH2661" s="4"/>
      <c r="AI2661" s="4"/>
      <c r="AJ2661" s="4"/>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c r="BI2661" s="4"/>
      <c r="BJ2661" s="4"/>
      <c r="BK2661" s="4"/>
      <c r="BL2661" s="4"/>
      <c r="BM2661" s="4"/>
      <c r="BN2661" s="4"/>
      <c r="BO2661" s="4"/>
      <c r="BP2661" s="4"/>
      <c r="BQ2661" s="4"/>
      <c r="BR2661" s="4"/>
      <c r="BS2661" s="4"/>
      <c r="BT2661" s="4"/>
      <c r="BU2661" s="4"/>
      <c r="BV2661" s="4"/>
      <c r="BW2661" s="4"/>
      <c r="BX2661" s="4"/>
      <c r="BY2661" s="4"/>
      <c r="BZ2661" s="4"/>
      <c r="CA2661" s="4"/>
      <c r="CB2661" s="4"/>
      <c r="CC2661" s="4"/>
      <c r="CD2661" s="4"/>
      <c r="CE2661" s="4"/>
      <c r="CF2661" s="4"/>
      <c r="CG2661" s="4"/>
      <c r="CH2661" s="4"/>
      <c r="CI2661" s="4"/>
      <c r="CJ2661" s="4"/>
      <c r="CK2661" s="4"/>
      <c r="CL2661" s="4"/>
      <c r="CM2661" s="4"/>
    </row>
    <row r="2662" ht="14.25" customHeight="1">
      <c r="A2662" s="1"/>
      <c r="B2662" s="3"/>
      <c r="C2662" s="4"/>
      <c r="D2662" s="4"/>
      <c r="E2662" s="4"/>
      <c r="F2662" s="4"/>
      <c r="G2662" s="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20"/>
      <c r="AE2662" s="4"/>
      <c r="AF2662" s="4"/>
      <c r="AG2662" s="4"/>
      <c r="AH2662" s="4"/>
      <c r="AI2662" s="4"/>
      <c r="AJ2662" s="4"/>
      <c r="AK2662" s="4"/>
      <c r="AL2662" s="4"/>
      <c r="AM2662" s="4"/>
      <c r="AN2662" s="4"/>
      <c r="AO2662" s="4"/>
      <c r="AP2662" s="4"/>
      <c r="AQ2662" s="4"/>
      <c r="AR2662" s="4"/>
      <c r="AS2662" s="4"/>
      <c r="AT2662" s="4"/>
      <c r="AU2662" s="4"/>
      <c r="AV2662" s="4"/>
      <c r="AW2662" s="4"/>
      <c r="AX2662" s="4"/>
      <c r="AY2662" s="4"/>
      <c r="AZ2662" s="4"/>
      <c r="BA2662" s="4"/>
      <c r="BB2662" s="4"/>
      <c r="BC2662" s="4"/>
      <c r="BD2662" s="4"/>
      <c r="BE2662" s="4"/>
      <c r="BF2662" s="4"/>
      <c r="BG2662" s="4"/>
      <c r="BH2662" s="4"/>
      <c r="BI2662" s="4"/>
      <c r="BJ2662" s="4"/>
      <c r="BK2662" s="4"/>
      <c r="BL2662" s="4"/>
      <c r="BM2662" s="4"/>
      <c r="BN2662" s="4"/>
      <c r="BO2662" s="4"/>
      <c r="BP2662" s="4"/>
      <c r="BQ2662" s="4"/>
      <c r="BR2662" s="4"/>
      <c r="BS2662" s="4"/>
      <c r="BT2662" s="4"/>
      <c r="BU2662" s="4"/>
      <c r="BV2662" s="4"/>
      <c r="BW2662" s="4"/>
      <c r="BX2662" s="4"/>
      <c r="BY2662" s="4"/>
      <c r="BZ2662" s="4"/>
      <c r="CA2662" s="4"/>
      <c r="CB2662" s="4"/>
      <c r="CC2662" s="4"/>
      <c r="CD2662" s="4"/>
      <c r="CE2662" s="4"/>
      <c r="CF2662" s="4"/>
      <c r="CG2662" s="4"/>
      <c r="CH2662" s="4"/>
      <c r="CI2662" s="4"/>
      <c r="CJ2662" s="4"/>
      <c r="CK2662" s="4"/>
      <c r="CL2662" s="4"/>
      <c r="CM2662" s="4"/>
    </row>
    <row r="2663" ht="14.25" customHeight="1">
      <c r="A2663" s="1"/>
      <c r="B2663" s="3"/>
      <c r="C2663" s="4"/>
      <c r="D2663" s="4"/>
      <c r="E2663" s="4"/>
      <c r="F2663" s="4"/>
      <c r="G2663" s="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20"/>
      <c r="AE2663" s="4"/>
      <c r="AF2663" s="4"/>
      <c r="AG2663" s="4"/>
      <c r="AH2663" s="4"/>
      <c r="AI2663" s="4"/>
      <c r="AJ2663" s="4"/>
      <c r="AK2663" s="4"/>
      <c r="AL2663" s="4"/>
      <c r="AM2663" s="4"/>
      <c r="AN2663" s="4"/>
      <c r="AO2663" s="4"/>
      <c r="AP2663" s="4"/>
      <c r="AQ2663" s="4"/>
      <c r="AR2663" s="4"/>
      <c r="AS2663" s="4"/>
      <c r="AT2663" s="4"/>
      <c r="AU2663" s="4"/>
      <c r="AV2663" s="4"/>
      <c r="AW2663" s="4"/>
      <c r="AX2663" s="4"/>
      <c r="AY2663" s="4"/>
      <c r="AZ2663" s="4"/>
      <c r="BA2663" s="4"/>
      <c r="BB2663" s="4"/>
      <c r="BC2663" s="4"/>
      <c r="BD2663" s="4"/>
      <c r="BE2663" s="4"/>
      <c r="BF2663" s="4"/>
      <c r="BG2663" s="4"/>
      <c r="BH2663" s="4"/>
      <c r="BI2663" s="4"/>
      <c r="BJ2663" s="4"/>
      <c r="BK2663" s="4"/>
      <c r="BL2663" s="4"/>
      <c r="BM2663" s="4"/>
      <c r="BN2663" s="4"/>
      <c r="BO2663" s="4"/>
      <c r="BP2663" s="4"/>
      <c r="BQ2663" s="4"/>
      <c r="BR2663" s="4"/>
      <c r="BS2663" s="4"/>
      <c r="BT2663" s="4"/>
      <c r="BU2663" s="4"/>
      <c r="BV2663" s="4"/>
      <c r="BW2663" s="4"/>
      <c r="BX2663" s="4"/>
      <c r="BY2663" s="4"/>
      <c r="BZ2663" s="4"/>
      <c r="CA2663" s="4"/>
      <c r="CB2663" s="4"/>
      <c r="CC2663" s="4"/>
      <c r="CD2663" s="4"/>
      <c r="CE2663" s="4"/>
      <c r="CF2663" s="4"/>
      <c r="CG2663" s="4"/>
      <c r="CH2663" s="4"/>
      <c r="CI2663" s="4"/>
      <c r="CJ2663" s="4"/>
      <c r="CK2663" s="4"/>
      <c r="CL2663" s="4"/>
      <c r="CM2663" s="4"/>
    </row>
    <row r="2664" ht="14.25" customHeight="1">
      <c r="A2664" s="1"/>
      <c r="B2664" s="3"/>
      <c r="C2664" s="4"/>
      <c r="D2664" s="4"/>
      <c r="E2664" s="4"/>
      <c r="F2664" s="4"/>
      <c r="G2664" s="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20"/>
      <c r="AE2664" s="4"/>
      <c r="AF2664" s="4"/>
      <c r="AG2664" s="4"/>
      <c r="AH2664" s="4"/>
      <c r="AI2664" s="4"/>
      <c r="AJ2664" s="4"/>
      <c r="AK2664" s="4"/>
      <c r="AL2664" s="4"/>
      <c r="AM2664" s="4"/>
      <c r="AN2664" s="4"/>
      <c r="AO2664" s="4"/>
      <c r="AP2664" s="4"/>
      <c r="AQ2664" s="4"/>
      <c r="AR2664" s="4"/>
      <c r="AS2664" s="4"/>
      <c r="AT2664" s="4"/>
      <c r="AU2664" s="4"/>
      <c r="AV2664" s="4"/>
      <c r="AW2664" s="4"/>
      <c r="AX2664" s="4"/>
      <c r="AY2664" s="4"/>
      <c r="AZ2664" s="4"/>
      <c r="BA2664" s="4"/>
      <c r="BB2664" s="4"/>
      <c r="BC2664" s="4"/>
      <c r="BD2664" s="4"/>
      <c r="BE2664" s="4"/>
      <c r="BF2664" s="4"/>
      <c r="BG2664" s="4"/>
      <c r="BH2664" s="4"/>
      <c r="BI2664" s="4"/>
      <c r="BJ2664" s="4"/>
      <c r="BK2664" s="4"/>
      <c r="BL2664" s="4"/>
      <c r="BM2664" s="4"/>
      <c r="BN2664" s="4"/>
      <c r="BO2664" s="4"/>
      <c r="BP2664" s="4"/>
      <c r="BQ2664" s="4"/>
      <c r="BR2664" s="4"/>
      <c r="BS2664" s="4"/>
      <c r="BT2664" s="4"/>
      <c r="BU2664" s="4"/>
      <c r="BV2664" s="4"/>
      <c r="BW2664" s="4"/>
      <c r="BX2664" s="4"/>
      <c r="BY2664" s="4"/>
      <c r="BZ2664" s="4"/>
      <c r="CA2664" s="4"/>
      <c r="CB2664" s="4"/>
      <c r="CC2664" s="4"/>
      <c r="CD2664" s="4"/>
      <c r="CE2664" s="4"/>
      <c r="CF2664" s="4"/>
      <c r="CG2664" s="4"/>
      <c r="CH2664" s="4"/>
      <c r="CI2664" s="4"/>
      <c r="CJ2664" s="4"/>
      <c r="CK2664" s="4"/>
      <c r="CL2664" s="4"/>
      <c r="CM2664" s="4"/>
    </row>
    <row r="2665" ht="14.25" customHeight="1">
      <c r="A2665" s="1"/>
      <c r="B2665" s="3"/>
      <c r="C2665" s="4"/>
      <c r="D2665" s="4"/>
      <c r="E2665" s="4"/>
      <c r="F2665" s="4"/>
      <c r="G2665" s="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20"/>
      <c r="AE2665" s="4"/>
      <c r="AF2665" s="4"/>
      <c r="AG2665" s="4"/>
      <c r="AH2665" s="4"/>
      <c r="AI2665" s="4"/>
      <c r="AJ2665" s="4"/>
      <c r="AK2665" s="4"/>
      <c r="AL2665" s="4"/>
      <c r="AM2665" s="4"/>
      <c r="AN2665" s="4"/>
      <c r="AO2665" s="4"/>
      <c r="AP2665" s="4"/>
      <c r="AQ2665" s="4"/>
      <c r="AR2665" s="4"/>
      <c r="AS2665" s="4"/>
      <c r="AT2665" s="4"/>
      <c r="AU2665" s="4"/>
      <c r="AV2665" s="4"/>
      <c r="AW2665" s="4"/>
      <c r="AX2665" s="4"/>
      <c r="AY2665" s="4"/>
      <c r="AZ2665" s="4"/>
      <c r="BA2665" s="4"/>
      <c r="BB2665" s="4"/>
      <c r="BC2665" s="4"/>
      <c r="BD2665" s="4"/>
      <c r="BE2665" s="4"/>
      <c r="BF2665" s="4"/>
      <c r="BG2665" s="4"/>
      <c r="BH2665" s="4"/>
      <c r="BI2665" s="4"/>
      <c r="BJ2665" s="4"/>
      <c r="BK2665" s="4"/>
      <c r="BL2665" s="4"/>
      <c r="BM2665" s="4"/>
      <c r="BN2665" s="4"/>
      <c r="BO2665" s="4"/>
      <c r="BP2665" s="4"/>
      <c r="BQ2665" s="4"/>
      <c r="BR2665" s="4"/>
      <c r="BS2665" s="4"/>
      <c r="BT2665" s="4"/>
      <c r="BU2665" s="4"/>
      <c r="BV2665" s="4"/>
      <c r="BW2665" s="4"/>
      <c r="BX2665" s="4"/>
      <c r="BY2665" s="4"/>
      <c r="BZ2665" s="4"/>
      <c r="CA2665" s="4"/>
      <c r="CB2665" s="4"/>
      <c r="CC2665" s="4"/>
      <c r="CD2665" s="4"/>
      <c r="CE2665" s="4"/>
      <c r="CF2665" s="4"/>
      <c r="CG2665" s="4"/>
      <c r="CH2665" s="4"/>
      <c r="CI2665" s="4"/>
      <c r="CJ2665" s="4"/>
      <c r="CK2665" s="4"/>
      <c r="CL2665" s="4"/>
      <c r="CM2665" s="4"/>
    </row>
    <row r="2666" ht="14.25" customHeight="1">
      <c r="A2666" s="1"/>
      <c r="B2666" s="3"/>
      <c r="C2666" s="4"/>
      <c r="D2666" s="4"/>
      <c r="E2666" s="4"/>
      <c r="F2666" s="4"/>
      <c r="G2666" s="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20"/>
      <c r="AE2666" s="4"/>
      <c r="AF2666" s="4"/>
      <c r="AG2666" s="4"/>
      <c r="AH2666" s="4"/>
      <c r="AI2666" s="4"/>
      <c r="AJ2666" s="4"/>
      <c r="AK2666" s="4"/>
      <c r="AL2666" s="4"/>
      <c r="AM2666" s="4"/>
      <c r="AN2666" s="4"/>
      <c r="AO2666" s="4"/>
      <c r="AP2666" s="4"/>
      <c r="AQ2666" s="4"/>
      <c r="AR2666" s="4"/>
      <c r="AS2666" s="4"/>
      <c r="AT2666" s="4"/>
      <c r="AU2666" s="4"/>
      <c r="AV2666" s="4"/>
      <c r="AW2666" s="4"/>
      <c r="AX2666" s="4"/>
      <c r="AY2666" s="4"/>
      <c r="AZ2666" s="4"/>
      <c r="BA2666" s="4"/>
      <c r="BB2666" s="4"/>
      <c r="BC2666" s="4"/>
      <c r="BD2666" s="4"/>
      <c r="BE2666" s="4"/>
      <c r="BF2666" s="4"/>
      <c r="BG2666" s="4"/>
      <c r="BH2666" s="4"/>
      <c r="BI2666" s="4"/>
      <c r="BJ2666" s="4"/>
      <c r="BK2666" s="4"/>
      <c r="BL2666" s="4"/>
      <c r="BM2666" s="4"/>
      <c r="BN2666" s="4"/>
      <c r="BO2666" s="4"/>
      <c r="BP2666" s="4"/>
      <c r="BQ2666" s="4"/>
      <c r="BR2666" s="4"/>
      <c r="BS2666" s="4"/>
      <c r="BT2666" s="4"/>
      <c r="BU2666" s="4"/>
      <c r="BV2666" s="4"/>
      <c r="BW2666" s="4"/>
      <c r="BX2666" s="4"/>
      <c r="BY2666" s="4"/>
      <c r="BZ2666" s="4"/>
      <c r="CA2666" s="4"/>
      <c r="CB2666" s="4"/>
      <c r="CC2666" s="4"/>
      <c r="CD2666" s="4"/>
      <c r="CE2666" s="4"/>
      <c r="CF2666" s="4"/>
      <c r="CG2666" s="4"/>
      <c r="CH2666" s="4"/>
      <c r="CI2666" s="4"/>
      <c r="CJ2666" s="4"/>
      <c r="CK2666" s="4"/>
      <c r="CL2666" s="4"/>
      <c r="CM2666" s="4"/>
    </row>
    <row r="2667" ht="14.25" customHeight="1">
      <c r="A2667" s="1"/>
      <c r="B2667" s="3"/>
      <c r="C2667" s="4"/>
      <c r="D2667" s="4"/>
      <c r="E2667" s="4"/>
      <c r="F2667" s="4"/>
      <c r="G2667" s="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20"/>
      <c r="AE2667" s="4"/>
      <c r="AF2667" s="4"/>
      <c r="AG2667" s="4"/>
      <c r="AH2667" s="4"/>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c r="BI2667" s="4"/>
      <c r="BJ2667" s="4"/>
      <c r="BK2667" s="4"/>
      <c r="BL2667" s="4"/>
      <c r="BM2667" s="4"/>
      <c r="BN2667" s="4"/>
      <c r="BO2667" s="4"/>
      <c r="BP2667" s="4"/>
      <c r="BQ2667" s="4"/>
      <c r="BR2667" s="4"/>
      <c r="BS2667" s="4"/>
      <c r="BT2667" s="4"/>
      <c r="BU2667" s="4"/>
      <c r="BV2667" s="4"/>
      <c r="BW2667" s="4"/>
      <c r="BX2667" s="4"/>
      <c r="BY2667" s="4"/>
      <c r="BZ2667" s="4"/>
      <c r="CA2667" s="4"/>
      <c r="CB2667" s="4"/>
      <c r="CC2667" s="4"/>
      <c r="CD2667" s="4"/>
      <c r="CE2667" s="4"/>
      <c r="CF2667" s="4"/>
      <c r="CG2667" s="4"/>
      <c r="CH2667" s="4"/>
      <c r="CI2667" s="4"/>
      <c r="CJ2667" s="4"/>
      <c r="CK2667" s="4"/>
      <c r="CL2667" s="4"/>
      <c r="CM2667" s="4"/>
    </row>
    <row r="2668" ht="14.25" customHeight="1">
      <c r="A2668" s="1"/>
      <c r="B2668" s="3"/>
      <c r="C2668" s="4"/>
      <c r="D2668" s="4"/>
      <c r="E2668" s="4"/>
      <c r="F2668" s="4"/>
      <c r="G2668" s="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20"/>
      <c r="AE2668" s="4"/>
      <c r="AF2668" s="4"/>
      <c r="AG2668" s="4"/>
      <c r="AH2668" s="4"/>
      <c r="AI2668" s="4"/>
      <c r="AJ2668" s="4"/>
      <c r="AK2668" s="4"/>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4"/>
      <c r="BH2668" s="4"/>
      <c r="BI2668" s="4"/>
      <c r="BJ2668" s="4"/>
      <c r="BK2668" s="4"/>
      <c r="BL2668" s="4"/>
      <c r="BM2668" s="4"/>
      <c r="BN2668" s="4"/>
      <c r="BO2668" s="4"/>
      <c r="BP2668" s="4"/>
      <c r="BQ2668" s="4"/>
      <c r="BR2668" s="4"/>
      <c r="BS2668" s="4"/>
      <c r="BT2668" s="4"/>
      <c r="BU2668" s="4"/>
      <c r="BV2668" s="4"/>
      <c r="BW2668" s="4"/>
      <c r="BX2668" s="4"/>
      <c r="BY2668" s="4"/>
      <c r="BZ2668" s="4"/>
      <c r="CA2668" s="4"/>
      <c r="CB2668" s="4"/>
      <c r="CC2668" s="4"/>
      <c r="CD2668" s="4"/>
      <c r="CE2668" s="4"/>
      <c r="CF2668" s="4"/>
      <c r="CG2668" s="4"/>
      <c r="CH2668" s="4"/>
      <c r="CI2668" s="4"/>
      <c r="CJ2668" s="4"/>
      <c r="CK2668" s="4"/>
      <c r="CL2668" s="4"/>
      <c r="CM2668" s="4"/>
    </row>
    <row r="2669" ht="14.25" customHeight="1">
      <c r="A2669" s="1"/>
      <c r="B2669" s="3"/>
      <c r="C2669" s="4"/>
      <c r="D2669" s="4"/>
      <c r="E2669" s="4"/>
      <c r="F2669" s="4"/>
      <c r="G2669" s="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20"/>
      <c r="AE2669" s="4"/>
      <c r="AF2669" s="4"/>
      <c r="AG2669" s="4"/>
      <c r="AH2669" s="4"/>
      <c r="AI2669" s="4"/>
      <c r="AJ2669" s="4"/>
      <c r="AK2669" s="4"/>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4"/>
      <c r="BH2669" s="4"/>
      <c r="BI2669" s="4"/>
      <c r="BJ2669" s="4"/>
      <c r="BK2669" s="4"/>
      <c r="BL2669" s="4"/>
      <c r="BM2669" s="4"/>
      <c r="BN2669" s="4"/>
      <c r="BO2669" s="4"/>
      <c r="BP2669" s="4"/>
      <c r="BQ2669" s="4"/>
      <c r="BR2669" s="4"/>
      <c r="BS2669" s="4"/>
      <c r="BT2669" s="4"/>
      <c r="BU2669" s="4"/>
      <c r="BV2669" s="4"/>
      <c r="BW2669" s="4"/>
      <c r="BX2669" s="4"/>
      <c r="BY2669" s="4"/>
      <c r="BZ2669" s="4"/>
      <c r="CA2669" s="4"/>
      <c r="CB2669" s="4"/>
      <c r="CC2669" s="4"/>
      <c r="CD2669" s="4"/>
      <c r="CE2669" s="4"/>
      <c r="CF2669" s="4"/>
      <c r="CG2669" s="4"/>
      <c r="CH2669" s="4"/>
      <c r="CI2669" s="4"/>
      <c r="CJ2669" s="4"/>
      <c r="CK2669" s="4"/>
      <c r="CL2669" s="4"/>
      <c r="CM2669" s="4"/>
    </row>
    <row r="2670" ht="14.25" customHeight="1">
      <c r="A2670" s="1"/>
      <c r="B2670" s="3"/>
      <c r="C2670" s="4"/>
      <c r="D2670" s="4"/>
      <c r="E2670" s="4"/>
      <c r="F2670" s="4"/>
      <c r="G2670" s="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20"/>
      <c r="AE2670" s="4"/>
      <c r="AF2670" s="4"/>
      <c r="AG2670" s="4"/>
      <c r="AH2670" s="4"/>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4"/>
      <c r="BH2670" s="4"/>
      <c r="BI2670" s="4"/>
      <c r="BJ2670" s="4"/>
      <c r="BK2670" s="4"/>
      <c r="BL2670" s="4"/>
      <c r="BM2670" s="4"/>
      <c r="BN2670" s="4"/>
      <c r="BO2670" s="4"/>
      <c r="BP2670" s="4"/>
      <c r="BQ2670" s="4"/>
      <c r="BR2670" s="4"/>
      <c r="BS2670" s="4"/>
      <c r="BT2670" s="4"/>
      <c r="BU2670" s="4"/>
      <c r="BV2670" s="4"/>
      <c r="BW2670" s="4"/>
      <c r="BX2670" s="4"/>
      <c r="BY2670" s="4"/>
      <c r="BZ2670" s="4"/>
      <c r="CA2670" s="4"/>
      <c r="CB2670" s="4"/>
      <c r="CC2670" s="4"/>
      <c r="CD2670" s="4"/>
      <c r="CE2670" s="4"/>
      <c r="CF2670" s="4"/>
      <c r="CG2670" s="4"/>
      <c r="CH2670" s="4"/>
      <c r="CI2670" s="4"/>
      <c r="CJ2670" s="4"/>
      <c r="CK2670" s="4"/>
      <c r="CL2670" s="4"/>
      <c r="CM2670" s="4"/>
    </row>
    <row r="2671" ht="14.25" customHeight="1">
      <c r="A2671" s="1"/>
      <c r="B2671" s="3"/>
      <c r="C2671" s="4"/>
      <c r="D2671" s="4"/>
      <c r="E2671" s="4"/>
      <c r="F2671" s="4"/>
      <c r="G2671" s="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20"/>
      <c r="AE2671" s="4"/>
      <c r="AF2671" s="4"/>
      <c r="AG2671" s="4"/>
      <c r="AH2671" s="4"/>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c r="BI2671" s="4"/>
      <c r="BJ2671" s="4"/>
      <c r="BK2671" s="4"/>
      <c r="BL2671" s="4"/>
      <c r="BM2671" s="4"/>
      <c r="BN2671" s="4"/>
      <c r="BO2671" s="4"/>
      <c r="BP2671" s="4"/>
      <c r="BQ2671" s="4"/>
      <c r="BR2671" s="4"/>
      <c r="BS2671" s="4"/>
      <c r="BT2671" s="4"/>
      <c r="BU2671" s="4"/>
      <c r="BV2671" s="4"/>
      <c r="BW2671" s="4"/>
      <c r="BX2671" s="4"/>
      <c r="BY2671" s="4"/>
      <c r="BZ2671" s="4"/>
      <c r="CA2671" s="4"/>
      <c r="CB2671" s="4"/>
      <c r="CC2671" s="4"/>
      <c r="CD2671" s="4"/>
      <c r="CE2671" s="4"/>
      <c r="CF2671" s="4"/>
      <c r="CG2671" s="4"/>
      <c r="CH2671" s="4"/>
      <c r="CI2671" s="4"/>
      <c r="CJ2671" s="4"/>
      <c r="CK2671" s="4"/>
      <c r="CL2671" s="4"/>
      <c r="CM2671" s="4"/>
    </row>
    <row r="2672" ht="14.25" customHeight="1">
      <c r="A2672" s="1"/>
      <c r="B2672" s="3"/>
      <c r="C2672" s="4"/>
      <c r="D2672" s="4"/>
      <c r="E2672" s="4"/>
      <c r="F2672" s="4"/>
      <c r="G2672" s="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20"/>
      <c r="AE2672" s="4"/>
      <c r="AF2672" s="4"/>
      <c r="AG2672" s="4"/>
      <c r="AH2672" s="4"/>
      <c r="AI2672" s="4"/>
      <c r="AJ2672" s="4"/>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c r="BI2672" s="4"/>
      <c r="BJ2672" s="4"/>
      <c r="BK2672" s="4"/>
      <c r="BL2672" s="4"/>
      <c r="BM2672" s="4"/>
      <c r="BN2672" s="4"/>
      <c r="BO2672" s="4"/>
      <c r="BP2672" s="4"/>
      <c r="BQ2672" s="4"/>
      <c r="BR2672" s="4"/>
      <c r="BS2672" s="4"/>
      <c r="BT2672" s="4"/>
      <c r="BU2672" s="4"/>
      <c r="BV2672" s="4"/>
      <c r="BW2672" s="4"/>
      <c r="BX2672" s="4"/>
      <c r="BY2672" s="4"/>
      <c r="BZ2672" s="4"/>
      <c r="CA2672" s="4"/>
      <c r="CB2672" s="4"/>
      <c r="CC2672" s="4"/>
      <c r="CD2672" s="4"/>
      <c r="CE2672" s="4"/>
      <c r="CF2672" s="4"/>
      <c r="CG2672" s="4"/>
      <c r="CH2672" s="4"/>
      <c r="CI2672" s="4"/>
      <c r="CJ2672" s="4"/>
      <c r="CK2672" s="4"/>
      <c r="CL2672" s="4"/>
      <c r="CM2672" s="4"/>
    </row>
    <row r="2673" ht="14.25" customHeight="1">
      <c r="A2673" s="1"/>
      <c r="B2673" s="3"/>
      <c r="C2673" s="4"/>
      <c r="D2673" s="4"/>
      <c r="E2673" s="4"/>
      <c r="F2673" s="4"/>
      <c r="G2673" s="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20"/>
      <c r="AE2673" s="4"/>
      <c r="AF2673" s="4"/>
      <c r="AG2673" s="4"/>
      <c r="AH2673" s="4"/>
      <c r="AI2673" s="4"/>
      <c r="AJ2673" s="4"/>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c r="BI2673" s="4"/>
      <c r="BJ2673" s="4"/>
      <c r="BK2673" s="4"/>
      <c r="BL2673" s="4"/>
      <c r="BM2673" s="4"/>
      <c r="BN2673" s="4"/>
      <c r="BO2673" s="4"/>
      <c r="BP2673" s="4"/>
      <c r="BQ2673" s="4"/>
      <c r="BR2673" s="4"/>
      <c r="BS2673" s="4"/>
      <c r="BT2673" s="4"/>
      <c r="BU2673" s="4"/>
      <c r="BV2673" s="4"/>
      <c r="BW2673" s="4"/>
      <c r="BX2673" s="4"/>
      <c r="BY2673" s="4"/>
      <c r="BZ2673" s="4"/>
      <c r="CA2673" s="4"/>
      <c r="CB2673" s="4"/>
      <c r="CC2673" s="4"/>
      <c r="CD2673" s="4"/>
      <c r="CE2673" s="4"/>
      <c r="CF2673" s="4"/>
      <c r="CG2673" s="4"/>
      <c r="CH2673" s="4"/>
      <c r="CI2673" s="4"/>
      <c r="CJ2673" s="4"/>
      <c r="CK2673" s="4"/>
      <c r="CL2673" s="4"/>
      <c r="CM2673" s="4"/>
    </row>
    <row r="2674" ht="14.25" customHeight="1">
      <c r="A2674" s="1"/>
      <c r="B2674" s="3"/>
      <c r="C2674" s="4"/>
      <c r="D2674" s="4"/>
      <c r="E2674" s="4"/>
      <c r="F2674" s="4"/>
      <c r="G2674" s="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20"/>
      <c r="AE2674" s="4"/>
      <c r="AF2674" s="4"/>
      <c r="AG2674" s="4"/>
      <c r="AH2674" s="4"/>
      <c r="AI2674" s="4"/>
      <c r="AJ2674" s="4"/>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c r="BI2674" s="4"/>
      <c r="BJ2674" s="4"/>
      <c r="BK2674" s="4"/>
      <c r="BL2674" s="4"/>
      <c r="BM2674" s="4"/>
      <c r="BN2674" s="4"/>
      <c r="BO2674" s="4"/>
      <c r="BP2674" s="4"/>
      <c r="BQ2674" s="4"/>
      <c r="BR2674" s="4"/>
      <c r="BS2674" s="4"/>
      <c r="BT2674" s="4"/>
      <c r="BU2674" s="4"/>
      <c r="BV2674" s="4"/>
      <c r="BW2674" s="4"/>
      <c r="BX2674" s="4"/>
      <c r="BY2674" s="4"/>
      <c r="BZ2674" s="4"/>
      <c r="CA2674" s="4"/>
      <c r="CB2674" s="4"/>
      <c r="CC2674" s="4"/>
      <c r="CD2674" s="4"/>
      <c r="CE2674" s="4"/>
      <c r="CF2674" s="4"/>
      <c r="CG2674" s="4"/>
      <c r="CH2674" s="4"/>
      <c r="CI2674" s="4"/>
      <c r="CJ2674" s="4"/>
      <c r="CK2674" s="4"/>
      <c r="CL2674" s="4"/>
      <c r="CM2674" s="4"/>
    </row>
    <row r="2675" ht="14.25" customHeight="1">
      <c r="A2675" s="1"/>
      <c r="B2675" s="3"/>
      <c r="C2675" s="4"/>
      <c r="D2675" s="4"/>
      <c r="E2675" s="4"/>
      <c r="F2675" s="4"/>
      <c r="G2675" s="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20"/>
      <c r="AE2675" s="4"/>
      <c r="AF2675" s="4"/>
      <c r="AG2675" s="4"/>
      <c r="AH2675" s="4"/>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c r="BI2675" s="4"/>
      <c r="BJ2675" s="4"/>
      <c r="BK2675" s="4"/>
      <c r="BL2675" s="4"/>
      <c r="BM2675" s="4"/>
      <c r="BN2675" s="4"/>
      <c r="BO2675" s="4"/>
      <c r="BP2675" s="4"/>
      <c r="BQ2675" s="4"/>
      <c r="BR2675" s="4"/>
      <c r="BS2675" s="4"/>
      <c r="BT2675" s="4"/>
      <c r="BU2675" s="4"/>
      <c r="BV2675" s="4"/>
      <c r="BW2675" s="4"/>
      <c r="BX2675" s="4"/>
      <c r="BY2675" s="4"/>
      <c r="BZ2675" s="4"/>
      <c r="CA2675" s="4"/>
      <c r="CB2675" s="4"/>
      <c r="CC2675" s="4"/>
      <c r="CD2675" s="4"/>
      <c r="CE2675" s="4"/>
      <c r="CF2675" s="4"/>
      <c r="CG2675" s="4"/>
      <c r="CH2675" s="4"/>
      <c r="CI2675" s="4"/>
      <c r="CJ2675" s="4"/>
      <c r="CK2675" s="4"/>
      <c r="CL2675" s="4"/>
      <c r="CM2675" s="4"/>
    </row>
    <row r="2676" ht="14.25" customHeight="1">
      <c r="A2676" s="1"/>
      <c r="B2676" s="3"/>
      <c r="C2676" s="4"/>
      <c r="D2676" s="4"/>
      <c r="E2676" s="4"/>
      <c r="F2676" s="4"/>
      <c r="G2676" s="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20"/>
      <c r="AE2676" s="4"/>
      <c r="AF2676" s="4"/>
      <c r="AG2676" s="4"/>
      <c r="AH2676" s="4"/>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c r="BI2676" s="4"/>
      <c r="BJ2676" s="4"/>
      <c r="BK2676" s="4"/>
      <c r="BL2676" s="4"/>
      <c r="BM2676" s="4"/>
      <c r="BN2676" s="4"/>
      <c r="BO2676" s="4"/>
      <c r="BP2676" s="4"/>
      <c r="BQ2676" s="4"/>
      <c r="BR2676" s="4"/>
      <c r="BS2676" s="4"/>
      <c r="BT2676" s="4"/>
      <c r="BU2676" s="4"/>
      <c r="BV2676" s="4"/>
      <c r="BW2676" s="4"/>
      <c r="BX2676" s="4"/>
      <c r="BY2676" s="4"/>
      <c r="BZ2676" s="4"/>
      <c r="CA2676" s="4"/>
      <c r="CB2676" s="4"/>
      <c r="CC2676" s="4"/>
      <c r="CD2676" s="4"/>
      <c r="CE2676" s="4"/>
      <c r="CF2676" s="4"/>
      <c r="CG2676" s="4"/>
      <c r="CH2676" s="4"/>
      <c r="CI2676" s="4"/>
      <c r="CJ2676" s="4"/>
      <c r="CK2676" s="4"/>
      <c r="CL2676" s="4"/>
      <c r="CM2676" s="4"/>
    </row>
    <row r="2677" ht="14.25" customHeight="1">
      <c r="A2677" s="1"/>
      <c r="B2677" s="3"/>
      <c r="C2677" s="4"/>
      <c r="D2677" s="4"/>
      <c r="E2677" s="4"/>
      <c r="F2677" s="4"/>
      <c r="G2677" s="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20"/>
      <c r="AE2677" s="4"/>
      <c r="AF2677" s="4"/>
      <c r="AG2677" s="4"/>
      <c r="AH2677" s="4"/>
      <c r="AI2677" s="4"/>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c r="BM2677" s="4"/>
      <c r="BN2677" s="4"/>
      <c r="BO2677" s="4"/>
      <c r="BP2677" s="4"/>
      <c r="BQ2677" s="4"/>
      <c r="BR2677" s="4"/>
      <c r="BS2677" s="4"/>
      <c r="BT2677" s="4"/>
      <c r="BU2677" s="4"/>
      <c r="BV2677" s="4"/>
      <c r="BW2677" s="4"/>
      <c r="BX2677" s="4"/>
      <c r="BY2677" s="4"/>
      <c r="BZ2677" s="4"/>
      <c r="CA2677" s="4"/>
      <c r="CB2677" s="4"/>
      <c r="CC2677" s="4"/>
      <c r="CD2677" s="4"/>
      <c r="CE2677" s="4"/>
      <c r="CF2677" s="4"/>
      <c r="CG2677" s="4"/>
      <c r="CH2677" s="4"/>
      <c r="CI2677" s="4"/>
      <c r="CJ2677" s="4"/>
      <c r="CK2677" s="4"/>
      <c r="CL2677" s="4"/>
      <c r="CM2677" s="4"/>
    </row>
    <row r="2678" ht="14.25" customHeight="1">
      <c r="A2678" s="1"/>
      <c r="B2678" s="3"/>
      <c r="C2678" s="4"/>
      <c r="D2678" s="4"/>
      <c r="E2678" s="4"/>
      <c r="F2678" s="4"/>
      <c r="G2678" s="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20"/>
      <c r="AE2678" s="4"/>
      <c r="AF2678" s="4"/>
      <c r="AG2678" s="4"/>
      <c r="AH2678" s="4"/>
      <c r="AI2678" s="4"/>
      <c r="AJ2678" s="4"/>
      <c r="AK2678" s="4"/>
      <c r="AL2678" s="4"/>
      <c r="AM2678" s="4"/>
      <c r="AN2678" s="4"/>
      <c r="AO2678" s="4"/>
      <c r="AP2678" s="4"/>
      <c r="AQ2678" s="4"/>
      <c r="AR2678" s="4"/>
      <c r="AS2678" s="4"/>
      <c r="AT2678" s="4"/>
      <c r="AU2678" s="4"/>
      <c r="AV2678" s="4"/>
      <c r="AW2678" s="4"/>
      <c r="AX2678" s="4"/>
      <c r="AY2678" s="4"/>
      <c r="AZ2678" s="4"/>
      <c r="BA2678" s="4"/>
      <c r="BB2678" s="4"/>
      <c r="BC2678" s="4"/>
      <c r="BD2678" s="4"/>
      <c r="BE2678" s="4"/>
      <c r="BF2678" s="4"/>
      <c r="BG2678" s="4"/>
      <c r="BH2678" s="4"/>
      <c r="BI2678" s="4"/>
      <c r="BJ2678" s="4"/>
      <c r="BK2678" s="4"/>
      <c r="BL2678" s="4"/>
      <c r="BM2678" s="4"/>
      <c r="BN2678" s="4"/>
      <c r="BO2678" s="4"/>
      <c r="BP2678" s="4"/>
      <c r="BQ2678" s="4"/>
      <c r="BR2678" s="4"/>
      <c r="BS2678" s="4"/>
      <c r="BT2678" s="4"/>
      <c r="BU2678" s="4"/>
      <c r="BV2678" s="4"/>
      <c r="BW2678" s="4"/>
      <c r="BX2678" s="4"/>
      <c r="BY2678" s="4"/>
      <c r="BZ2678" s="4"/>
      <c r="CA2678" s="4"/>
      <c r="CB2678" s="4"/>
      <c r="CC2678" s="4"/>
      <c r="CD2678" s="4"/>
      <c r="CE2678" s="4"/>
      <c r="CF2678" s="4"/>
      <c r="CG2678" s="4"/>
      <c r="CH2678" s="4"/>
      <c r="CI2678" s="4"/>
      <c r="CJ2678" s="4"/>
      <c r="CK2678" s="4"/>
      <c r="CL2678" s="4"/>
      <c r="CM2678" s="4"/>
    </row>
    <row r="2679" ht="14.25" customHeight="1">
      <c r="A2679" s="1"/>
      <c r="B2679" s="3"/>
      <c r="C2679" s="4"/>
      <c r="D2679" s="4"/>
      <c r="E2679" s="4"/>
      <c r="F2679" s="4"/>
      <c r="G2679" s="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20"/>
      <c r="AE2679" s="4"/>
      <c r="AF2679" s="4"/>
      <c r="AG2679" s="4"/>
      <c r="AH2679" s="4"/>
      <c r="AI2679" s="4"/>
      <c r="AJ2679" s="4"/>
      <c r="AK2679" s="4"/>
      <c r="AL2679" s="4"/>
      <c r="AM2679" s="4"/>
      <c r="AN2679" s="4"/>
      <c r="AO2679" s="4"/>
      <c r="AP2679" s="4"/>
      <c r="AQ2679" s="4"/>
      <c r="AR2679" s="4"/>
      <c r="AS2679" s="4"/>
      <c r="AT2679" s="4"/>
      <c r="AU2679" s="4"/>
      <c r="AV2679" s="4"/>
      <c r="AW2679" s="4"/>
      <c r="AX2679" s="4"/>
      <c r="AY2679" s="4"/>
      <c r="AZ2679" s="4"/>
      <c r="BA2679" s="4"/>
      <c r="BB2679" s="4"/>
      <c r="BC2679" s="4"/>
      <c r="BD2679" s="4"/>
      <c r="BE2679" s="4"/>
      <c r="BF2679" s="4"/>
      <c r="BG2679" s="4"/>
      <c r="BH2679" s="4"/>
      <c r="BI2679" s="4"/>
      <c r="BJ2679" s="4"/>
      <c r="BK2679" s="4"/>
      <c r="BL2679" s="4"/>
      <c r="BM2679" s="4"/>
      <c r="BN2679" s="4"/>
      <c r="BO2679" s="4"/>
      <c r="BP2679" s="4"/>
      <c r="BQ2679" s="4"/>
      <c r="BR2679" s="4"/>
      <c r="BS2679" s="4"/>
      <c r="BT2679" s="4"/>
      <c r="BU2679" s="4"/>
      <c r="BV2679" s="4"/>
      <c r="BW2679" s="4"/>
      <c r="BX2679" s="4"/>
      <c r="BY2679" s="4"/>
      <c r="BZ2679" s="4"/>
      <c r="CA2679" s="4"/>
      <c r="CB2679" s="4"/>
      <c r="CC2679" s="4"/>
      <c r="CD2679" s="4"/>
      <c r="CE2679" s="4"/>
      <c r="CF2679" s="4"/>
      <c r="CG2679" s="4"/>
      <c r="CH2679" s="4"/>
      <c r="CI2679" s="4"/>
      <c r="CJ2679" s="4"/>
      <c r="CK2679" s="4"/>
      <c r="CL2679" s="4"/>
      <c r="CM2679" s="4"/>
    </row>
    <row r="2680" ht="14.25" customHeight="1">
      <c r="A2680" s="1"/>
      <c r="B2680" s="3"/>
      <c r="C2680" s="4"/>
      <c r="D2680" s="4"/>
      <c r="E2680" s="4"/>
      <c r="F2680" s="4"/>
      <c r="G2680" s="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20"/>
      <c r="AE2680" s="4"/>
      <c r="AF2680" s="4"/>
      <c r="AG2680" s="4"/>
      <c r="AH2680" s="4"/>
      <c r="AI2680" s="4"/>
      <c r="AJ2680" s="4"/>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c r="BI2680" s="4"/>
      <c r="BJ2680" s="4"/>
      <c r="BK2680" s="4"/>
      <c r="BL2680" s="4"/>
      <c r="BM2680" s="4"/>
      <c r="BN2680" s="4"/>
      <c r="BO2680" s="4"/>
      <c r="BP2680" s="4"/>
      <c r="BQ2680" s="4"/>
      <c r="BR2680" s="4"/>
      <c r="BS2680" s="4"/>
      <c r="BT2680" s="4"/>
      <c r="BU2680" s="4"/>
      <c r="BV2680" s="4"/>
      <c r="BW2680" s="4"/>
      <c r="BX2680" s="4"/>
      <c r="BY2680" s="4"/>
      <c r="BZ2680" s="4"/>
      <c r="CA2680" s="4"/>
      <c r="CB2680" s="4"/>
      <c r="CC2680" s="4"/>
      <c r="CD2680" s="4"/>
      <c r="CE2680" s="4"/>
      <c r="CF2680" s="4"/>
      <c r="CG2680" s="4"/>
      <c r="CH2680" s="4"/>
      <c r="CI2680" s="4"/>
      <c r="CJ2680" s="4"/>
      <c r="CK2680" s="4"/>
      <c r="CL2680" s="4"/>
      <c r="CM2680" s="4"/>
    </row>
    <row r="2681" ht="14.25" customHeight="1">
      <c r="A2681" s="1"/>
      <c r="B2681" s="3"/>
      <c r="C2681" s="4"/>
      <c r="D2681" s="4"/>
      <c r="E2681" s="4"/>
      <c r="F2681" s="4"/>
      <c r="G2681" s="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20"/>
      <c r="AE2681" s="4"/>
      <c r="AF2681" s="4"/>
      <c r="AG2681" s="4"/>
      <c r="AH2681" s="4"/>
      <c r="AI2681" s="4"/>
      <c r="AJ2681" s="4"/>
      <c r="AK2681" s="4"/>
      <c r="AL2681" s="4"/>
      <c r="AM2681" s="4"/>
      <c r="AN2681" s="4"/>
      <c r="AO2681" s="4"/>
      <c r="AP2681" s="4"/>
      <c r="AQ2681" s="4"/>
      <c r="AR2681" s="4"/>
      <c r="AS2681" s="4"/>
      <c r="AT2681" s="4"/>
      <c r="AU2681" s="4"/>
      <c r="AV2681" s="4"/>
      <c r="AW2681" s="4"/>
      <c r="AX2681" s="4"/>
      <c r="AY2681" s="4"/>
      <c r="AZ2681" s="4"/>
      <c r="BA2681" s="4"/>
      <c r="BB2681" s="4"/>
      <c r="BC2681" s="4"/>
      <c r="BD2681" s="4"/>
      <c r="BE2681" s="4"/>
      <c r="BF2681" s="4"/>
      <c r="BG2681" s="4"/>
      <c r="BH2681" s="4"/>
      <c r="BI2681" s="4"/>
      <c r="BJ2681" s="4"/>
      <c r="BK2681" s="4"/>
      <c r="BL2681" s="4"/>
      <c r="BM2681" s="4"/>
      <c r="BN2681" s="4"/>
      <c r="BO2681" s="4"/>
      <c r="BP2681" s="4"/>
      <c r="BQ2681" s="4"/>
      <c r="BR2681" s="4"/>
      <c r="BS2681" s="4"/>
      <c r="BT2681" s="4"/>
      <c r="BU2681" s="4"/>
      <c r="BV2681" s="4"/>
      <c r="BW2681" s="4"/>
      <c r="BX2681" s="4"/>
      <c r="BY2681" s="4"/>
      <c r="BZ2681" s="4"/>
      <c r="CA2681" s="4"/>
      <c r="CB2681" s="4"/>
      <c r="CC2681" s="4"/>
      <c r="CD2681" s="4"/>
      <c r="CE2681" s="4"/>
      <c r="CF2681" s="4"/>
      <c r="CG2681" s="4"/>
      <c r="CH2681" s="4"/>
      <c r="CI2681" s="4"/>
      <c r="CJ2681" s="4"/>
      <c r="CK2681" s="4"/>
      <c r="CL2681" s="4"/>
      <c r="CM2681" s="4"/>
    </row>
    <row r="2682" ht="14.25" customHeight="1">
      <c r="A2682" s="1"/>
      <c r="B2682" s="3"/>
      <c r="C2682" s="4"/>
      <c r="D2682" s="4"/>
      <c r="E2682" s="4"/>
      <c r="F2682" s="4"/>
      <c r="G2682" s="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20"/>
      <c r="AE2682" s="4"/>
      <c r="AF2682" s="4"/>
      <c r="AG2682" s="4"/>
      <c r="AH2682" s="4"/>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4"/>
      <c r="BF2682" s="4"/>
      <c r="BG2682" s="4"/>
      <c r="BH2682" s="4"/>
      <c r="BI2682" s="4"/>
      <c r="BJ2682" s="4"/>
      <c r="BK2682" s="4"/>
      <c r="BL2682" s="4"/>
      <c r="BM2682" s="4"/>
      <c r="BN2682" s="4"/>
      <c r="BO2682" s="4"/>
      <c r="BP2682" s="4"/>
      <c r="BQ2682" s="4"/>
      <c r="BR2682" s="4"/>
      <c r="BS2682" s="4"/>
      <c r="BT2682" s="4"/>
      <c r="BU2682" s="4"/>
      <c r="BV2682" s="4"/>
      <c r="BW2682" s="4"/>
      <c r="BX2682" s="4"/>
      <c r="BY2682" s="4"/>
      <c r="BZ2682" s="4"/>
      <c r="CA2682" s="4"/>
      <c r="CB2682" s="4"/>
      <c r="CC2682" s="4"/>
      <c r="CD2682" s="4"/>
      <c r="CE2682" s="4"/>
      <c r="CF2682" s="4"/>
      <c r="CG2682" s="4"/>
      <c r="CH2682" s="4"/>
      <c r="CI2682" s="4"/>
      <c r="CJ2682" s="4"/>
      <c r="CK2682" s="4"/>
      <c r="CL2682" s="4"/>
      <c r="CM2682" s="4"/>
    </row>
    <row r="2683" ht="14.25" customHeight="1">
      <c r="A2683" s="1"/>
      <c r="B2683" s="3"/>
      <c r="C2683" s="4"/>
      <c r="D2683" s="4"/>
      <c r="E2683" s="4"/>
      <c r="F2683" s="4"/>
      <c r="G2683" s="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20"/>
      <c r="AE2683" s="4"/>
      <c r="AF2683" s="4"/>
      <c r="AG2683" s="4"/>
      <c r="AH2683" s="4"/>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4"/>
      <c r="BF2683" s="4"/>
      <c r="BG2683" s="4"/>
      <c r="BH2683" s="4"/>
      <c r="BI2683" s="4"/>
      <c r="BJ2683" s="4"/>
      <c r="BK2683" s="4"/>
      <c r="BL2683" s="4"/>
      <c r="BM2683" s="4"/>
      <c r="BN2683" s="4"/>
      <c r="BO2683" s="4"/>
      <c r="BP2683" s="4"/>
      <c r="BQ2683" s="4"/>
      <c r="BR2683" s="4"/>
      <c r="BS2683" s="4"/>
      <c r="BT2683" s="4"/>
      <c r="BU2683" s="4"/>
      <c r="BV2683" s="4"/>
      <c r="BW2683" s="4"/>
      <c r="BX2683" s="4"/>
      <c r="BY2683" s="4"/>
      <c r="BZ2683" s="4"/>
      <c r="CA2683" s="4"/>
      <c r="CB2683" s="4"/>
      <c r="CC2683" s="4"/>
      <c r="CD2683" s="4"/>
      <c r="CE2683" s="4"/>
      <c r="CF2683" s="4"/>
      <c r="CG2683" s="4"/>
      <c r="CH2683" s="4"/>
      <c r="CI2683" s="4"/>
      <c r="CJ2683" s="4"/>
      <c r="CK2683" s="4"/>
      <c r="CL2683" s="4"/>
      <c r="CM2683" s="4"/>
    </row>
    <row r="2684" ht="14.25" customHeight="1">
      <c r="A2684" s="1"/>
      <c r="B2684" s="3"/>
      <c r="C2684" s="4"/>
      <c r="D2684" s="4"/>
      <c r="E2684" s="4"/>
      <c r="F2684" s="4"/>
      <c r="G2684" s="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20"/>
      <c r="AE2684" s="4"/>
      <c r="AF2684" s="4"/>
      <c r="AG2684" s="4"/>
      <c r="AH2684" s="4"/>
      <c r="AI2684" s="4"/>
      <c r="AJ2684" s="4"/>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c r="BI2684" s="4"/>
      <c r="BJ2684" s="4"/>
      <c r="BK2684" s="4"/>
      <c r="BL2684" s="4"/>
      <c r="BM2684" s="4"/>
      <c r="BN2684" s="4"/>
      <c r="BO2684" s="4"/>
      <c r="BP2684" s="4"/>
      <c r="BQ2684" s="4"/>
      <c r="BR2684" s="4"/>
      <c r="BS2684" s="4"/>
      <c r="BT2684" s="4"/>
      <c r="BU2684" s="4"/>
      <c r="BV2684" s="4"/>
      <c r="BW2684" s="4"/>
      <c r="BX2684" s="4"/>
      <c r="BY2684" s="4"/>
      <c r="BZ2684" s="4"/>
      <c r="CA2684" s="4"/>
      <c r="CB2684" s="4"/>
      <c r="CC2684" s="4"/>
      <c r="CD2684" s="4"/>
      <c r="CE2684" s="4"/>
      <c r="CF2684" s="4"/>
      <c r="CG2684" s="4"/>
      <c r="CH2684" s="4"/>
      <c r="CI2684" s="4"/>
      <c r="CJ2684" s="4"/>
      <c r="CK2684" s="4"/>
      <c r="CL2684" s="4"/>
      <c r="CM2684" s="4"/>
    </row>
    <row r="2685" ht="14.25" customHeight="1">
      <c r="A2685" s="1"/>
      <c r="B2685" s="3"/>
      <c r="C2685" s="4"/>
      <c r="D2685" s="4"/>
      <c r="E2685" s="4"/>
      <c r="F2685" s="4"/>
      <c r="G2685" s="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20"/>
      <c r="AE2685" s="4"/>
      <c r="AF2685" s="4"/>
      <c r="AG2685" s="4"/>
      <c r="AH2685" s="4"/>
      <c r="AI2685" s="4"/>
      <c r="AJ2685" s="4"/>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c r="BI2685" s="4"/>
      <c r="BJ2685" s="4"/>
      <c r="BK2685" s="4"/>
      <c r="BL2685" s="4"/>
      <c r="BM2685" s="4"/>
      <c r="BN2685" s="4"/>
      <c r="BO2685" s="4"/>
      <c r="BP2685" s="4"/>
      <c r="BQ2685" s="4"/>
      <c r="BR2685" s="4"/>
      <c r="BS2685" s="4"/>
      <c r="BT2685" s="4"/>
      <c r="BU2685" s="4"/>
      <c r="BV2685" s="4"/>
      <c r="BW2685" s="4"/>
      <c r="BX2685" s="4"/>
      <c r="BY2685" s="4"/>
      <c r="BZ2685" s="4"/>
      <c r="CA2685" s="4"/>
      <c r="CB2685" s="4"/>
      <c r="CC2685" s="4"/>
      <c r="CD2685" s="4"/>
      <c r="CE2685" s="4"/>
      <c r="CF2685" s="4"/>
      <c r="CG2685" s="4"/>
      <c r="CH2685" s="4"/>
      <c r="CI2685" s="4"/>
      <c r="CJ2685" s="4"/>
      <c r="CK2685" s="4"/>
      <c r="CL2685" s="4"/>
      <c r="CM2685" s="4"/>
    </row>
    <row r="2686" ht="14.25" customHeight="1">
      <c r="A2686" s="1"/>
      <c r="B2686" s="3"/>
      <c r="C2686" s="4"/>
      <c r="D2686" s="4"/>
      <c r="E2686" s="4"/>
      <c r="F2686" s="4"/>
      <c r="G2686" s="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20"/>
      <c r="AE2686" s="4"/>
      <c r="AF2686" s="4"/>
      <c r="AG2686" s="4"/>
      <c r="AH2686" s="4"/>
      <c r="AI2686" s="4"/>
      <c r="AJ2686" s="4"/>
      <c r="AK2686" s="4"/>
      <c r="AL2686" s="4"/>
      <c r="AM2686" s="4"/>
      <c r="AN2686" s="4"/>
      <c r="AO2686" s="4"/>
      <c r="AP2686" s="4"/>
      <c r="AQ2686" s="4"/>
      <c r="AR2686" s="4"/>
      <c r="AS2686" s="4"/>
      <c r="AT2686" s="4"/>
      <c r="AU2686" s="4"/>
      <c r="AV2686" s="4"/>
      <c r="AW2686" s="4"/>
      <c r="AX2686" s="4"/>
      <c r="AY2686" s="4"/>
      <c r="AZ2686" s="4"/>
      <c r="BA2686" s="4"/>
      <c r="BB2686" s="4"/>
      <c r="BC2686" s="4"/>
      <c r="BD2686" s="4"/>
      <c r="BE2686" s="4"/>
      <c r="BF2686" s="4"/>
      <c r="BG2686" s="4"/>
      <c r="BH2686" s="4"/>
      <c r="BI2686" s="4"/>
      <c r="BJ2686" s="4"/>
      <c r="BK2686" s="4"/>
      <c r="BL2686" s="4"/>
      <c r="BM2686" s="4"/>
      <c r="BN2686" s="4"/>
      <c r="BO2686" s="4"/>
      <c r="BP2686" s="4"/>
      <c r="BQ2686" s="4"/>
      <c r="BR2686" s="4"/>
      <c r="BS2686" s="4"/>
      <c r="BT2686" s="4"/>
      <c r="BU2686" s="4"/>
      <c r="BV2686" s="4"/>
      <c r="BW2686" s="4"/>
      <c r="BX2686" s="4"/>
      <c r="BY2686" s="4"/>
      <c r="BZ2686" s="4"/>
      <c r="CA2686" s="4"/>
      <c r="CB2686" s="4"/>
      <c r="CC2686" s="4"/>
      <c r="CD2686" s="4"/>
      <c r="CE2686" s="4"/>
      <c r="CF2686" s="4"/>
      <c r="CG2686" s="4"/>
      <c r="CH2686" s="4"/>
      <c r="CI2686" s="4"/>
      <c r="CJ2686" s="4"/>
      <c r="CK2686" s="4"/>
      <c r="CL2686" s="4"/>
      <c r="CM2686" s="4"/>
    </row>
    <row r="2687" ht="14.25" customHeight="1">
      <c r="A2687" s="1"/>
      <c r="B2687" s="3"/>
      <c r="C2687" s="4"/>
      <c r="D2687" s="4"/>
      <c r="E2687" s="4"/>
      <c r="F2687" s="4"/>
      <c r="G2687" s="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20"/>
      <c r="AE2687" s="4"/>
      <c r="AF2687" s="4"/>
      <c r="AG2687" s="4"/>
      <c r="AH2687" s="4"/>
      <c r="AI2687" s="4"/>
      <c r="AJ2687" s="4"/>
      <c r="AK2687" s="4"/>
      <c r="AL2687" s="4"/>
      <c r="AM2687" s="4"/>
      <c r="AN2687" s="4"/>
      <c r="AO2687" s="4"/>
      <c r="AP2687" s="4"/>
      <c r="AQ2687" s="4"/>
      <c r="AR2687" s="4"/>
      <c r="AS2687" s="4"/>
      <c r="AT2687" s="4"/>
      <c r="AU2687" s="4"/>
      <c r="AV2687" s="4"/>
      <c r="AW2687" s="4"/>
      <c r="AX2687" s="4"/>
      <c r="AY2687" s="4"/>
      <c r="AZ2687" s="4"/>
      <c r="BA2687" s="4"/>
      <c r="BB2687" s="4"/>
      <c r="BC2687" s="4"/>
      <c r="BD2687" s="4"/>
      <c r="BE2687" s="4"/>
      <c r="BF2687" s="4"/>
      <c r="BG2687" s="4"/>
      <c r="BH2687" s="4"/>
      <c r="BI2687" s="4"/>
      <c r="BJ2687" s="4"/>
      <c r="BK2687" s="4"/>
      <c r="BL2687" s="4"/>
      <c r="BM2687" s="4"/>
      <c r="BN2687" s="4"/>
      <c r="BO2687" s="4"/>
      <c r="BP2687" s="4"/>
      <c r="BQ2687" s="4"/>
      <c r="BR2687" s="4"/>
      <c r="BS2687" s="4"/>
      <c r="BT2687" s="4"/>
      <c r="BU2687" s="4"/>
      <c r="BV2687" s="4"/>
      <c r="BW2687" s="4"/>
      <c r="BX2687" s="4"/>
      <c r="BY2687" s="4"/>
      <c r="BZ2687" s="4"/>
      <c r="CA2687" s="4"/>
      <c r="CB2687" s="4"/>
      <c r="CC2687" s="4"/>
      <c r="CD2687" s="4"/>
      <c r="CE2687" s="4"/>
      <c r="CF2687" s="4"/>
      <c r="CG2687" s="4"/>
      <c r="CH2687" s="4"/>
      <c r="CI2687" s="4"/>
      <c r="CJ2687" s="4"/>
      <c r="CK2687" s="4"/>
      <c r="CL2687" s="4"/>
      <c r="CM2687" s="4"/>
    </row>
    <row r="2688" ht="14.25" customHeight="1">
      <c r="A2688" s="1"/>
      <c r="B2688" s="3"/>
      <c r="C2688" s="4"/>
      <c r="D2688" s="4"/>
      <c r="E2688" s="4"/>
      <c r="F2688" s="4"/>
      <c r="G2688" s="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20"/>
      <c r="AE2688" s="4"/>
      <c r="AF2688" s="4"/>
      <c r="AG2688" s="4"/>
      <c r="AH2688" s="4"/>
      <c r="AI2688" s="4"/>
      <c r="AJ2688" s="4"/>
      <c r="AK2688" s="4"/>
      <c r="AL2688" s="4"/>
      <c r="AM2688" s="4"/>
      <c r="AN2688" s="4"/>
      <c r="AO2688" s="4"/>
      <c r="AP2688" s="4"/>
      <c r="AQ2688" s="4"/>
      <c r="AR2688" s="4"/>
      <c r="AS2688" s="4"/>
      <c r="AT2688" s="4"/>
      <c r="AU2688" s="4"/>
      <c r="AV2688" s="4"/>
      <c r="AW2688" s="4"/>
      <c r="AX2688" s="4"/>
      <c r="AY2688" s="4"/>
      <c r="AZ2688" s="4"/>
      <c r="BA2688" s="4"/>
      <c r="BB2688" s="4"/>
      <c r="BC2688" s="4"/>
      <c r="BD2688" s="4"/>
      <c r="BE2688" s="4"/>
      <c r="BF2688" s="4"/>
      <c r="BG2688" s="4"/>
      <c r="BH2688" s="4"/>
      <c r="BI2688" s="4"/>
      <c r="BJ2688" s="4"/>
      <c r="BK2688" s="4"/>
      <c r="BL2688" s="4"/>
      <c r="BM2688" s="4"/>
      <c r="BN2688" s="4"/>
      <c r="BO2688" s="4"/>
      <c r="BP2688" s="4"/>
      <c r="BQ2688" s="4"/>
      <c r="BR2688" s="4"/>
      <c r="BS2688" s="4"/>
      <c r="BT2688" s="4"/>
      <c r="BU2688" s="4"/>
      <c r="BV2688" s="4"/>
      <c r="BW2688" s="4"/>
      <c r="BX2688" s="4"/>
      <c r="BY2688" s="4"/>
      <c r="BZ2688" s="4"/>
      <c r="CA2688" s="4"/>
      <c r="CB2688" s="4"/>
      <c r="CC2688" s="4"/>
      <c r="CD2688" s="4"/>
      <c r="CE2688" s="4"/>
      <c r="CF2688" s="4"/>
      <c r="CG2688" s="4"/>
      <c r="CH2688" s="4"/>
      <c r="CI2688" s="4"/>
      <c r="CJ2688" s="4"/>
      <c r="CK2688" s="4"/>
      <c r="CL2688" s="4"/>
      <c r="CM2688" s="4"/>
    </row>
    <row r="2689" ht="14.25" customHeight="1">
      <c r="A2689" s="1"/>
      <c r="B2689" s="3"/>
      <c r="C2689" s="4"/>
      <c r="D2689" s="4"/>
      <c r="E2689" s="4"/>
      <c r="F2689" s="4"/>
      <c r="G2689" s="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20"/>
      <c r="AE2689" s="4"/>
      <c r="AF2689" s="4"/>
      <c r="AG2689" s="4"/>
      <c r="AH2689" s="4"/>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4"/>
      <c r="BH2689" s="4"/>
      <c r="BI2689" s="4"/>
      <c r="BJ2689" s="4"/>
      <c r="BK2689" s="4"/>
      <c r="BL2689" s="4"/>
      <c r="BM2689" s="4"/>
      <c r="BN2689" s="4"/>
      <c r="BO2689" s="4"/>
      <c r="BP2689" s="4"/>
      <c r="BQ2689" s="4"/>
      <c r="BR2689" s="4"/>
      <c r="BS2689" s="4"/>
      <c r="BT2689" s="4"/>
      <c r="BU2689" s="4"/>
      <c r="BV2689" s="4"/>
      <c r="BW2689" s="4"/>
      <c r="BX2689" s="4"/>
      <c r="BY2689" s="4"/>
      <c r="BZ2689" s="4"/>
      <c r="CA2689" s="4"/>
      <c r="CB2689" s="4"/>
      <c r="CC2689" s="4"/>
      <c r="CD2689" s="4"/>
      <c r="CE2689" s="4"/>
      <c r="CF2689" s="4"/>
      <c r="CG2689" s="4"/>
      <c r="CH2689" s="4"/>
      <c r="CI2689" s="4"/>
      <c r="CJ2689" s="4"/>
      <c r="CK2689" s="4"/>
      <c r="CL2689" s="4"/>
      <c r="CM2689" s="4"/>
    </row>
    <row r="2690" ht="14.25" customHeight="1">
      <c r="A2690" s="1"/>
      <c r="B2690" s="3"/>
      <c r="C2690" s="4"/>
      <c r="D2690" s="4"/>
      <c r="E2690" s="4"/>
      <c r="F2690" s="4"/>
      <c r="G2690" s="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20"/>
      <c r="AE2690" s="4"/>
      <c r="AF2690" s="4"/>
      <c r="AG2690" s="4"/>
      <c r="AH2690" s="4"/>
      <c r="AI2690" s="4"/>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c r="BI2690" s="4"/>
      <c r="BJ2690" s="4"/>
      <c r="BK2690" s="4"/>
      <c r="BL2690" s="4"/>
      <c r="BM2690" s="4"/>
      <c r="BN2690" s="4"/>
      <c r="BO2690" s="4"/>
      <c r="BP2690" s="4"/>
      <c r="BQ2690" s="4"/>
      <c r="BR2690" s="4"/>
      <c r="BS2690" s="4"/>
      <c r="BT2690" s="4"/>
      <c r="BU2690" s="4"/>
      <c r="BV2690" s="4"/>
      <c r="BW2690" s="4"/>
      <c r="BX2690" s="4"/>
      <c r="BY2690" s="4"/>
      <c r="BZ2690" s="4"/>
      <c r="CA2690" s="4"/>
      <c r="CB2690" s="4"/>
      <c r="CC2690" s="4"/>
      <c r="CD2690" s="4"/>
      <c r="CE2690" s="4"/>
      <c r="CF2690" s="4"/>
      <c r="CG2690" s="4"/>
      <c r="CH2690" s="4"/>
      <c r="CI2690" s="4"/>
      <c r="CJ2690" s="4"/>
      <c r="CK2690" s="4"/>
      <c r="CL2690" s="4"/>
      <c r="CM2690" s="4"/>
    </row>
    <row r="2691" ht="14.25" customHeight="1">
      <c r="A2691" s="1"/>
      <c r="B2691" s="3"/>
      <c r="C2691" s="4"/>
      <c r="D2691" s="4"/>
      <c r="E2691" s="4"/>
      <c r="F2691" s="4"/>
      <c r="G2691" s="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20"/>
      <c r="AE2691" s="4"/>
      <c r="AF2691" s="4"/>
      <c r="AG2691" s="4"/>
      <c r="AH2691" s="4"/>
      <c r="AI2691" s="4"/>
      <c r="AJ2691" s="4"/>
      <c r="AK2691" s="4"/>
      <c r="AL2691" s="4"/>
      <c r="AM2691" s="4"/>
      <c r="AN2691" s="4"/>
      <c r="AO2691" s="4"/>
      <c r="AP2691" s="4"/>
      <c r="AQ2691" s="4"/>
      <c r="AR2691" s="4"/>
      <c r="AS2691" s="4"/>
      <c r="AT2691" s="4"/>
      <c r="AU2691" s="4"/>
      <c r="AV2691" s="4"/>
      <c r="AW2691" s="4"/>
      <c r="AX2691" s="4"/>
      <c r="AY2691" s="4"/>
      <c r="AZ2691" s="4"/>
      <c r="BA2691" s="4"/>
      <c r="BB2691" s="4"/>
      <c r="BC2691" s="4"/>
      <c r="BD2691" s="4"/>
      <c r="BE2691" s="4"/>
      <c r="BF2691" s="4"/>
      <c r="BG2691" s="4"/>
      <c r="BH2691" s="4"/>
      <c r="BI2691" s="4"/>
      <c r="BJ2691" s="4"/>
      <c r="BK2691" s="4"/>
      <c r="BL2691" s="4"/>
      <c r="BM2691" s="4"/>
      <c r="BN2691" s="4"/>
      <c r="BO2691" s="4"/>
      <c r="BP2691" s="4"/>
      <c r="BQ2691" s="4"/>
      <c r="BR2691" s="4"/>
      <c r="BS2691" s="4"/>
      <c r="BT2691" s="4"/>
      <c r="BU2691" s="4"/>
      <c r="BV2691" s="4"/>
      <c r="BW2691" s="4"/>
      <c r="BX2691" s="4"/>
      <c r="BY2691" s="4"/>
      <c r="BZ2691" s="4"/>
      <c r="CA2691" s="4"/>
      <c r="CB2691" s="4"/>
      <c r="CC2691" s="4"/>
      <c r="CD2691" s="4"/>
      <c r="CE2691" s="4"/>
      <c r="CF2691" s="4"/>
      <c r="CG2691" s="4"/>
      <c r="CH2691" s="4"/>
      <c r="CI2691" s="4"/>
      <c r="CJ2691" s="4"/>
      <c r="CK2691" s="4"/>
      <c r="CL2691" s="4"/>
      <c r="CM2691" s="4"/>
    </row>
    <row r="2692" ht="14.25" customHeight="1">
      <c r="A2692" s="1"/>
      <c r="B2692" s="3"/>
      <c r="C2692" s="4"/>
      <c r="D2692" s="4"/>
      <c r="E2692" s="4"/>
      <c r="F2692" s="4"/>
      <c r="G2692" s="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20"/>
      <c r="AE2692" s="4"/>
      <c r="AF2692" s="4"/>
      <c r="AG2692" s="4"/>
      <c r="AH2692" s="4"/>
      <c r="AI2692" s="4"/>
      <c r="AJ2692" s="4"/>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c r="BI2692" s="4"/>
      <c r="BJ2692" s="4"/>
      <c r="BK2692" s="4"/>
      <c r="BL2692" s="4"/>
      <c r="BM2692" s="4"/>
      <c r="BN2692" s="4"/>
      <c r="BO2692" s="4"/>
      <c r="BP2692" s="4"/>
      <c r="BQ2692" s="4"/>
      <c r="BR2692" s="4"/>
      <c r="BS2692" s="4"/>
      <c r="BT2692" s="4"/>
      <c r="BU2692" s="4"/>
      <c r="BV2692" s="4"/>
      <c r="BW2692" s="4"/>
      <c r="BX2692" s="4"/>
      <c r="BY2692" s="4"/>
      <c r="BZ2692" s="4"/>
      <c r="CA2692" s="4"/>
      <c r="CB2692" s="4"/>
      <c r="CC2692" s="4"/>
      <c r="CD2692" s="4"/>
      <c r="CE2692" s="4"/>
      <c r="CF2692" s="4"/>
      <c r="CG2692" s="4"/>
      <c r="CH2692" s="4"/>
      <c r="CI2692" s="4"/>
      <c r="CJ2692" s="4"/>
      <c r="CK2692" s="4"/>
      <c r="CL2692" s="4"/>
      <c r="CM2692" s="4"/>
    </row>
    <row r="2693" ht="14.25" customHeight="1">
      <c r="A2693" s="1"/>
      <c r="B2693" s="3"/>
      <c r="C2693" s="4"/>
      <c r="D2693" s="4"/>
      <c r="E2693" s="4"/>
      <c r="F2693" s="4"/>
      <c r="G2693" s="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20"/>
      <c r="AE2693" s="4"/>
      <c r="AF2693" s="4"/>
      <c r="AG2693" s="4"/>
      <c r="AH2693" s="4"/>
      <c r="AI2693" s="4"/>
      <c r="AJ2693" s="4"/>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c r="BI2693" s="4"/>
      <c r="BJ2693" s="4"/>
      <c r="BK2693" s="4"/>
      <c r="BL2693" s="4"/>
      <c r="BM2693" s="4"/>
      <c r="BN2693" s="4"/>
      <c r="BO2693" s="4"/>
      <c r="BP2693" s="4"/>
      <c r="BQ2693" s="4"/>
      <c r="BR2693" s="4"/>
      <c r="BS2693" s="4"/>
      <c r="BT2693" s="4"/>
      <c r="BU2693" s="4"/>
      <c r="BV2693" s="4"/>
      <c r="BW2693" s="4"/>
      <c r="BX2693" s="4"/>
      <c r="BY2693" s="4"/>
      <c r="BZ2693" s="4"/>
      <c r="CA2693" s="4"/>
      <c r="CB2693" s="4"/>
      <c r="CC2693" s="4"/>
      <c r="CD2693" s="4"/>
      <c r="CE2693" s="4"/>
      <c r="CF2693" s="4"/>
      <c r="CG2693" s="4"/>
      <c r="CH2693" s="4"/>
      <c r="CI2693" s="4"/>
      <c r="CJ2693" s="4"/>
      <c r="CK2693" s="4"/>
      <c r="CL2693" s="4"/>
      <c r="CM2693" s="4"/>
    </row>
    <row r="2694" ht="14.25" customHeight="1">
      <c r="A2694" s="1"/>
      <c r="B2694" s="3"/>
      <c r="C2694" s="4"/>
      <c r="D2694" s="4"/>
      <c r="E2694" s="4"/>
      <c r="F2694" s="4"/>
      <c r="G2694" s="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20"/>
      <c r="AE2694" s="4"/>
      <c r="AF2694" s="4"/>
      <c r="AG2694" s="4"/>
      <c r="AH2694" s="4"/>
      <c r="AI2694" s="4"/>
      <c r="AJ2694" s="4"/>
      <c r="AK2694" s="4"/>
      <c r="AL2694" s="4"/>
      <c r="AM2694" s="4"/>
      <c r="AN2694" s="4"/>
      <c r="AO2694" s="4"/>
      <c r="AP2694" s="4"/>
      <c r="AQ2694" s="4"/>
      <c r="AR2694" s="4"/>
      <c r="AS2694" s="4"/>
      <c r="AT2694" s="4"/>
      <c r="AU2694" s="4"/>
      <c r="AV2694" s="4"/>
      <c r="AW2694" s="4"/>
      <c r="AX2694" s="4"/>
      <c r="AY2694" s="4"/>
      <c r="AZ2694" s="4"/>
      <c r="BA2694" s="4"/>
      <c r="BB2694" s="4"/>
      <c r="BC2694" s="4"/>
      <c r="BD2694" s="4"/>
      <c r="BE2694" s="4"/>
      <c r="BF2694" s="4"/>
      <c r="BG2694" s="4"/>
      <c r="BH2694" s="4"/>
      <c r="BI2694" s="4"/>
      <c r="BJ2694" s="4"/>
      <c r="BK2694" s="4"/>
      <c r="BL2694" s="4"/>
      <c r="BM2694" s="4"/>
      <c r="BN2694" s="4"/>
      <c r="BO2694" s="4"/>
      <c r="BP2694" s="4"/>
      <c r="BQ2694" s="4"/>
      <c r="BR2694" s="4"/>
      <c r="BS2694" s="4"/>
      <c r="BT2694" s="4"/>
      <c r="BU2694" s="4"/>
      <c r="BV2694" s="4"/>
      <c r="BW2694" s="4"/>
      <c r="BX2694" s="4"/>
      <c r="BY2694" s="4"/>
      <c r="BZ2694" s="4"/>
      <c r="CA2694" s="4"/>
      <c r="CB2694" s="4"/>
      <c r="CC2694" s="4"/>
      <c r="CD2694" s="4"/>
      <c r="CE2694" s="4"/>
      <c r="CF2694" s="4"/>
      <c r="CG2694" s="4"/>
      <c r="CH2694" s="4"/>
      <c r="CI2694" s="4"/>
      <c r="CJ2694" s="4"/>
      <c r="CK2694" s="4"/>
      <c r="CL2694" s="4"/>
      <c r="CM2694" s="4"/>
    </row>
    <row r="2695" ht="14.25" customHeight="1">
      <c r="A2695" s="1"/>
      <c r="B2695" s="3"/>
      <c r="C2695" s="4"/>
      <c r="D2695" s="4"/>
      <c r="E2695" s="4"/>
      <c r="F2695" s="4"/>
      <c r="G2695" s="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20"/>
      <c r="AE2695" s="4"/>
      <c r="AF2695" s="4"/>
      <c r="AG2695" s="4"/>
      <c r="AH2695" s="4"/>
      <c r="AI2695" s="4"/>
      <c r="AJ2695" s="4"/>
      <c r="AK2695" s="4"/>
      <c r="AL2695" s="4"/>
      <c r="AM2695" s="4"/>
      <c r="AN2695" s="4"/>
      <c r="AO2695" s="4"/>
      <c r="AP2695" s="4"/>
      <c r="AQ2695" s="4"/>
      <c r="AR2695" s="4"/>
      <c r="AS2695" s="4"/>
      <c r="AT2695" s="4"/>
      <c r="AU2695" s="4"/>
      <c r="AV2695" s="4"/>
      <c r="AW2695" s="4"/>
      <c r="AX2695" s="4"/>
      <c r="AY2695" s="4"/>
      <c r="AZ2695" s="4"/>
      <c r="BA2695" s="4"/>
      <c r="BB2695" s="4"/>
      <c r="BC2695" s="4"/>
      <c r="BD2695" s="4"/>
      <c r="BE2695" s="4"/>
      <c r="BF2695" s="4"/>
      <c r="BG2695" s="4"/>
      <c r="BH2695" s="4"/>
      <c r="BI2695" s="4"/>
      <c r="BJ2695" s="4"/>
      <c r="BK2695" s="4"/>
      <c r="BL2695" s="4"/>
      <c r="BM2695" s="4"/>
      <c r="BN2695" s="4"/>
      <c r="BO2695" s="4"/>
      <c r="BP2695" s="4"/>
      <c r="BQ2695" s="4"/>
      <c r="BR2695" s="4"/>
      <c r="BS2695" s="4"/>
      <c r="BT2695" s="4"/>
      <c r="BU2695" s="4"/>
      <c r="BV2695" s="4"/>
      <c r="BW2695" s="4"/>
      <c r="BX2695" s="4"/>
      <c r="BY2695" s="4"/>
      <c r="BZ2695" s="4"/>
      <c r="CA2695" s="4"/>
      <c r="CB2695" s="4"/>
      <c r="CC2695" s="4"/>
      <c r="CD2695" s="4"/>
      <c r="CE2695" s="4"/>
      <c r="CF2695" s="4"/>
      <c r="CG2695" s="4"/>
      <c r="CH2695" s="4"/>
      <c r="CI2695" s="4"/>
      <c r="CJ2695" s="4"/>
      <c r="CK2695" s="4"/>
      <c r="CL2695" s="4"/>
      <c r="CM2695" s="4"/>
    </row>
    <row r="2696" ht="14.25" customHeight="1">
      <c r="A2696" s="1"/>
      <c r="B2696" s="3"/>
      <c r="C2696" s="4"/>
      <c r="D2696" s="4"/>
      <c r="E2696" s="4"/>
      <c r="F2696" s="4"/>
      <c r="G2696" s="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20"/>
      <c r="AE2696" s="4"/>
      <c r="AF2696" s="4"/>
      <c r="AG2696" s="4"/>
      <c r="AH2696" s="4"/>
      <c r="AI2696" s="4"/>
      <c r="AJ2696" s="4"/>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c r="BI2696" s="4"/>
      <c r="BJ2696" s="4"/>
      <c r="BK2696" s="4"/>
      <c r="BL2696" s="4"/>
      <c r="BM2696" s="4"/>
      <c r="BN2696" s="4"/>
      <c r="BO2696" s="4"/>
      <c r="BP2696" s="4"/>
      <c r="BQ2696" s="4"/>
      <c r="BR2696" s="4"/>
      <c r="BS2696" s="4"/>
      <c r="BT2696" s="4"/>
      <c r="BU2696" s="4"/>
      <c r="BV2696" s="4"/>
      <c r="BW2696" s="4"/>
      <c r="BX2696" s="4"/>
      <c r="BY2696" s="4"/>
      <c r="BZ2696" s="4"/>
      <c r="CA2696" s="4"/>
      <c r="CB2696" s="4"/>
      <c r="CC2696" s="4"/>
      <c r="CD2696" s="4"/>
      <c r="CE2696" s="4"/>
      <c r="CF2696" s="4"/>
      <c r="CG2696" s="4"/>
      <c r="CH2696" s="4"/>
      <c r="CI2696" s="4"/>
      <c r="CJ2696" s="4"/>
      <c r="CK2696" s="4"/>
      <c r="CL2696" s="4"/>
      <c r="CM2696" s="4"/>
    </row>
    <row r="2697" ht="14.25" customHeight="1">
      <c r="A2697" s="1"/>
      <c r="B2697" s="3"/>
      <c r="C2697" s="4"/>
      <c r="D2697" s="4"/>
      <c r="E2697" s="4"/>
      <c r="F2697" s="4"/>
      <c r="G2697" s="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20"/>
      <c r="AE2697" s="4"/>
      <c r="AF2697" s="4"/>
      <c r="AG2697" s="4"/>
      <c r="AH2697" s="4"/>
      <c r="AI2697" s="4"/>
      <c r="AJ2697" s="4"/>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c r="BI2697" s="4"/>
      <c r="BJ2697" s="4"/>
      <c r="BK2697" s="4"/>
      <c r="BL2697" s="4"/>
      <c r="BM2697" s="4"/>
      <c r="BN2697" s="4"/>
      <c r="BO2697" s="4"/>
      <c r="BP2697" s="4"/>
      <c r="BQ2697" s="4"/>
      <c r="BR2697" s="4"/>
      <c r="BS2697" s="4"/>
      <c r="BT2697" s="4"/>
      <c r="BU2697" s="4"/>
      <c r="BV2697" s="4"/>
      <c r="BW2697" s="4"/>
      <c r="BX2697" s="4"/>
      <c r="BY2697" s="4"/>
      <c r="BZ2697" s="4"/>
      <c r="CA2697" s="4"/>
      <c r="CB2697" s="4"/>
      <c r="CC2697" s="4"/>
      <c r="CD2697" s="4"/>
      <c r="CE2697" s="4"/>
      <c r="CF2697" s="4"/>
      <c r="CG2697" s="4"/>
      <c r="CH2697" s="4"/>
      <c r="CI2697" s="4"/>
      <c r="CJ2697" s="4"/>
      <c r="CK2697" s="4"/>
      <c r="CL2697" s="4"/>
      <c r="CM2697" s="4"/>
    </row>
    <row r="2698" ht="14.25" customHeight="1">
      <c r="A2698" s="1"/>
      <c r="B2698" s="3"/>
      <c r="C2698" s="4"/>
      <c r="D2698" s="4"/>
      <c r="E2698" s="4"/>
      <c r="F2698" s="4"/>
      <c r="G2698" s="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20"/>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4"/>
      <c r="BK2698" s="4"/>
      <c r="BL2698" s="4"/>
      <c r="BM2698" s="4"/>
      <c r="BN2698" s="4"/>
      <c r="BO2698" s="4"/>
      <c r="BP2698" s="4"/>
      <c r="BQ2698" s="4"/>
      <c r="BR2698" s="4"/>
      <c r="BS2698" s="4"/>
      <c r="BT2698" s="4"/>
      <c r="BU2698" s="4"/>
      <c r="BV2698" s="4"/>
      <c r="BW2698" s="4"/>
      <c r="BX2698" s="4"/>
      <c r="BY2698" s="4"/>
      <c r="BZ2698" s="4"/>
      <c r="CA2698" s="4"/>
      <c r="CB2698" s="4"/>
      <c r="CC2698" s="4"/>
      <c r="CD2698" s="4"/>
      <c r="CE2698" s="4"/>
      <c r="CF2698" s="4"/>
      <c r="CG2698" s="4"/>
      <c r="CH2698" s="4"/>
      <c r="CI2698" s="4"/>
      <c r="CJ2698" s="4"/>
      <c r="CK2698" s="4"/>
      <c r="CL2698" s="4"/>
      <c r="CM2698" s="4"/>
    </row>
    <row r="2699" ht="14.25" customHeight="1">
      <c r="A2699" s="1"/>
      <c r="B2699" s="3"/>
      <c r="C2699" s="4"/>
      <c r="D2699" s="4"/>
      <c r="E2699" s="4"/>
      <c r="F2699" s="4"/>
      <c r="G2699" s="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20"/>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4"/>
      <c r="BK2699" s="4"/>
      <c r="BL2699" s="4"/>
      <c r="BM2699" s="4"/>
      <c r="BN2699" s="4"/>
      <c r="BO2699" s="4"/>
      <c r="BP2699" s="4"/>
      <c r="BQ2699" s="4"/>
      <c r="BR2699" s="4"/>
      <c r="BS2699" s="4"/>
      <c r="BT2699" s="4"/>
      <c r="BU2699" s="4"/>
      <c r="BV2699" s="4"/>
      <c r="BW2699" s="4"/>
      <c r="BX2699" s="4"/>
      <c r="BY2699" s="4"/>
      <c r="BZ2699" s="4"/>
      <c r="CA2699" s="4"/>
      <c r="CB2699" s="4"/>
      <c r="CC2699" s="4"/>
      <c r="CD2699" s="4"/>
      <c r="CE2699" s="4"/>
      <c r="CF2699" s="4"/>
      <c r="CG2699" s="4"/>
      <c r="CH2699" s="4"/>
      <c r="CI2699" s="4"/>
      <c r="CJ2699" s="4"/>
      <c r="CK2699" s="4"/>
      <c r="CL2699" s="4"/>
      <c r="CM2699" s="4"/>
    </row>
    <row r="2700" ht="14.25" customHeight="1">
      <c r="A2700" s="1"/>
      <c r="B2700" s="3"/>
      <c r="C2700" s="4"/>
      <c r="D2700" s="4"/>
      <c r="E2700" s="4"/>
      <c r="F2700" s="4"/>
      <c r="G2700" s="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20"/>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c r="BI2700" s="4"/>
      <c r="BJ2700" s="4"/>
      <c r="BK2700" s="4"/>
      <c r="BL2700" s="4"/>
      <c r="BM2700" s="4"/>
      <c r="BN2700" s="4"/>
      <c r="BO2700" s="4"/>
      <c r="BP2700" s="4"/>
      <c r="BQ2700" s="4"/>
      <c r="BR2700" s="4"/>
      <c r="BS2700" s="4"/>
      <c r="BT2700" s="4"/>
      <c r="BU2700" s="4"/>
      <c r="BV2700" s="4"/>
      <c r="BW2700" s="4"/>
      <c r="BX2700" s="4"/>
      <c r="BY2700" s="4"/>
      <c r="BZ2700" s="4"/>
      <c r="CA2700" s="4"/>
      <c r="CB2700" s="4"/>
      <c r="CC2700" s="4"/>
      <c r="CD2700" s="4"/>
      <c r="CE2700" s="4"/>
      <c r="CF2700" s="4"/>
      <c r="CG2700" s="4"/>
      <c r="CH2700" s="4"/>
      <c r="CI2700" s="4"/>
      <c r="CJ2700" s="4"/>
      <c r="CK2700" s="4"/>
      <c r="CL2700" s="4"/>
      <c r="CM2700" s="4"/>
    </row>
    <row r="2701" ht="14.25" customHeight="1">
      <c r="A2701" s="1"/>
      <c r="B2701" s="3"/>
      <c r="C2701" s="4"/>
      <c r="D2701" s="4"/>
      <c r="E2701" s="4"/>
      <c r="F2701" s="4"/>
      <c r="G2701" s="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20"/>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4"/>
      <c r="BK2701" s="4"/>
      <c r="BL2701" s="4"/>
      <c r="BM2701" s="4"/>
      <c r="BN2701" s="4"/>
      <c r="BO2701" s="4"/>
      <c r="BP2701" s="4"/>
      <c r="BQ2701" s="4"/>
      <c r="BR2701" s="4"/>
      <c r="BS2701" s="4"/>
      <c r="BT2701" s="4"/>
      <c r="BU2701" s="4"/>
      <c r="BV2701" s="4"/>
      <c r="BW2701" s="4"/>
      <c r="BX2701" s="4"/>
      <c r="BY2701" s="4"/>
      <c r="BZ2701" s="4"/>
      <c r="CA2701" s="4"/>
      <c r="CB2701" s="4"/>
      <c r="CC2701" s="4"/>
      <c r="CD2701" s="4"/>
      <c r="CE2701" s="4"/>
      <c r="CF2701" s="4"/>
      <c r="CG2701" s="4"/>
      <c r="CH2701" s="4"/>
      <c r="CI2701" s="4"/>
      <c r="CJ2701" s="4"/>
      <c r="CK2701" s="4"/>
      <c r="CL2701" s="4"/>
      <c r="CM2701" s="4"/>
    </row>
    <row r="2702" ht="14.25" customHeight="1">
      <c r="A2702" s="1"/>
      <c r="B2702" s="3"/>
      <c r="C2702" s="4"/>
      <c r="D2702" s="4"/>
      <c r="E2702" s="4"/>
      <c r="F2702" s="4"/>
      <c r="G2702" s="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20"/>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c r="BI2702" s="4"/>
      <c r="BJ2702" s="4"/>
      <c r="BK2702" s="4"/>
      <c r="BL2702" s="4"/>
      <c r="BM2702" s="4"/>
      <c r="BN2702" s="4"/>
      <c r="BO2702" s="4"/>
      <c r="BP2702" s="4"/>
      <c r="BQ2702" s="4"/>
      <c r="BR2702" s="4"/>
      <c r="BS2702" s="4"/>
      <c r="BT2702" s="4"/>
      <c r="BU2702" s="4"/>
      <c r="BV2702" s="4"/>
      <c r="BW2702" s="4"/>
      <c r="BX2702" s="4"/>
      <c r="BY2702" s="4"/>
      <c r="BZ2702" s="4"/>
      <c r="CA2702" s="4"/>
      <c r="CB2702" s="4"/>
      <c r="CC2702" s="4"/>
      <c r="CD2702" s="4"/>
      <c r="CE2702" s="4"/>
      <c r="CF2702" s="4"/>
      <c r="CG2702" s="4"/>
      <c r="CH2702" s="4"/>
      <c r="CI2702" s="4"/>
      <c r="CJ2702" s="4"/>
      <c r="CK2702" s="4"/>
      <c r="CL2702" s="4"/>
      <c r="CM2702" s="4"/>
    </row>
    <row r="2703" ht="14.25" customHeight="1">
      <c r="A2703" s="1"/>
      <c r="B2703" s="3"/>
      <c r="C2703" s="4"/>
      <c r="D2703" s="4"/>
      <c r="E2703" s="4"/>
      <c r="F2703" s="4"/>
      <c r="G2703" s="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20"/>
      <c r="AE2703" s="4"/>
      <c r="AF2703" s="4"/>
      <c r="AG2703" s="4"/>
      <c r="AH2703" s="4"/>
      <c r="AI2703" s="4"/>
      <c r="AJ2703" s="4"/>
      <c r="AK2703" s="4"/>
      <c r="AL2703" s="4"/>
      <c r="AM2703" s="4"/>
      <c r="AN2703" s="4"/>
      <c r="AO2703" s="4"/>
      <c r="AP2703" s="4"/>
      <c r="AQ2703" s="4"/>
      <c r="AR2703" s="4"/>
      <c r="AS2703" s="4"/>
      <c r="AT2703" s="4"/>
      <c r="AU2703" s="4"/>
      <c r="AV2703" s="4"/>
      <c r="AW2703" s="4"/>
      <c r="AX2703" s="4"/>
      <c r="AY2703" s="4"/>
      <c r="AZ2703" s="4"/>
      <c r="BA2703" s="4"/>
      <c r="BB2703" s="4"/>
      <c r="BC2703" s="4"/>
      <c r="BD2703" s="4"/>
      <c r="BE2703" s="4"/>
      <c r="BF2703" s="4"/>
      <c r="BG2703" s="4"/>
      <c r="BH2703" s="4"/>
      <c r="BI2703" s="4"/>
      <c r="BJ2703" s="4"/>
      <c r="BK2703" s="4"/>
      <c r="BL2703" s="4"/>
      <c r="BM2703" s="4"/>
      <c r="BN2703" s="4"/>
      <c r="BO2703" s="4"/>
      <c r="BP2703" s="4"/>
      <c r="BQ2703" s="4"/>
      <c r="BR2703" s="4"/>
      <c r="BS2703" s="4"/>
      <c r="BT2703" s="4"/>
      <c r="BU2703" s="4"/>
      <c r="BV2703" s="4"/>
      <c r="BW2703" s="4"/>
      <c r="BX2703" s="4"/>
      <c r="BY2703" s="4"/>
      <c r="BZ2703" s="4"/>
      <c r="CA2703" s="4"/>
      <c r="CB2703" s="4"/>
      <c r="CC2703" s="4"/>
      <c r="CD2703" s="4"/>
      <c r="CE2703" s="4"/>
      <c r="CF2703" s="4"/>
      <c r="CG2703" s="4"/>
      <c r="CH2703" s="4"/>
      <c r="CI2703" s="4"/>
      <c r="CJ2703" s="4"/>
      <c r="CK2703" s="4"/>
      <c r="CL2703" s="4"/>
      <c r="CM2703" s="4"/>
    </row>
    <row r="2704" ht="14.25" customHeight="1">
      <c r="A2704" s="1"/>
      <c r="B2704" s="3"/>
      <c r="C2704" s="4"/>
      <c r="D2704" s="4"/>
      <c r="E2704" s="4"/>
      <c r="F2704" s="4"/>
      <c r="G2704" s="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20"/>
      <c r="AE2704" s="4"/>
      <c r="AF2704" s="4"/>
      <c r="AG2704" s="4"/>
      <c r="AH2704" s="4"/>
      <c r="AI2704" s="4"/>
      <c r="AJ2704" s="4"/>
      <c r="AK2704" s="4"/>
      <c r="AL2704" s="4"/>
      <c r="AM2704" s="4"/>
      <c r="AN2704" s="4"/>
      <c r="AO2704" s="4"/>
      <c r="AP2704" s="4"/>
      <c r="AQ2704" s="4"/>
      <c r="AR2704" s="4"/>
      <c r="AS2704" s="4"/>
      <c r="AT2704" s="4"/>
      <c r="AU2704" s="4"/>
      <c r="AV2704" s="4"/>
      <c r="AW2704" s="4"/>
      <c r="AX2704" s="4"/>
      <c r="AY2704" s="4"/>
      <c r="AZ2704" s="4"/>
      <c r="BA2704" s="4"/>
      <c r="BB2704" s="4"/>
      <c r="BC2704" s="4"/>
      <c r="BD2704" s="4"/>
      <c r="BE2704" s="4"/>
      <c r="BF2704" s="4"/>
      <c r="BG2704" s="4"/>
      <c r="BH2704" s="4"/>
      <c r="BI2704" s="4"/>
      <c r="BJ2704" s="4"/>
      <c r="BK2704" s="4"/>
      <c r="BL2704" s="4"/>
      <c r="BM2704" s="4"/>
      <c r="BN2704" s="4"/>
      <c r="BO2704" s="4"/>
      <c r="BP2704" s="4"/>
      <c r="BQ2704" s="4"/>
      <c r="BR2704" s="4"/>
      <c r="BS2704" s="4"/>
      <c r="BT2704" s="4"/>
      <c r="BU2704" s="4"/>
      <c r="BV2704" s="4"/>
      <c r="BW2704" s="4"/>
      <c r="BX2704" s="4"/>
      <c r="BY2704" s="4"/>
      <c r="BZ2704" s="4"/>
      <c r="CA2704" s="4"/>
      <c r="CB2704" s="4"/>
      <c r="CC2704" s="4"/>
      <c r="CD2704" s="4"/>
      <c r="CE2704" s="4"/>
      <c r="CF2704" s="4"/>
      <c r="CG2704" s="4"/>
      <c r="CH2704" s="4"/>
      <c r="CI2704" s="4"/>
      <c r="CJ2704" s="4"/>
      <c r="CK2704" s="4"/>
      <c r="CL2704" s="4"/>
      <c r="CM2704" s="4"/>
    </row>
    <row r="2705" ht="14.25" customHeight="1">
      <c r="A2705" s="1"/>
      <c r="B2705" s="3"/>
      <c r="C2705" s="4"/>
      <c r="D2705" s="4"/>
      <c r="E2705" s="4"/>
      <c r="F2705" s="4"/>
      <c r="G2705" s="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20"/>
      <c r="AE2705" s="4"/>
      <c r="AF2705" s="4"/>
      <c r="AG2705" s="4"/>
      <c r="AH2705" s="4"/>
      <c r="AI2705" s="4"/>
      <c r="AJ2705" s="4"/>
      <c r="AK2705" s="4"/>
      <c r="AL2705" s="4"/>
      <c r="AM2705" s="4"/>
      <c r="AN2705" s="4"/>
      <c r="AO2705" s="4"/>
      <c r="AP2705" s="4"/>
      <c r="AQ2705" s="4"/>
      <c r="AR2705" s="4"/>
      <c r="AS2705" s="4"/>
      <c r="AT2705" s="4"/>
      <c r="AU2705" s="4"/>
      <c r="AV2705" s="4"/>
      <c r="AW2705" s="4"/>
      <c r="AX2705" s="4"/>
      <c r="AY2705" s="4"/>
      <c r="AZ2705" s="4"/>
      <c r="BA2705" s="4"/>
      <c r="BB2705" s="4"/>
      <c r="BC2705" s="4"/>
      <c r="BD2705" s="4"/>
      <c r="BE2705" s="4"/>
      <c r="BF2705" s="4"/>
      <c r="BG2705" s="4"/>
      <c r="BH2705" s="4"/>
      <c r="BI2705" s="4"/>
      <c r="BJ2705" s="4"/>
      <c r="BK2705" s="4"/>
      <c r="BL2705" s="4"/>
      <c r="BM2705" s="4"/>
      <c r="BN2705" s="4"/>
      <c r="BO2705" s="4"/>
      <c r="BP2705" s="4"/>
      <c r="BQ2705" s="4"/>
      <c r="BR2705" s="4"/>
      <c r="BS2705" s="4"/>
      <c r="BT2705" s="4"/>
      <c r="BU2705" s="4"/>
      <c r="BV2705" s="4"/>
      <c r="BW2705" s="4"/>
      <c r="BX2705" s="4"/>
      <c r="BY2705" s="4"/>
      <c r="BZ2705" s="4"/>
      <c r="CA2705" s="4"/>
      <c r="CB2705" s="4"/>
      <c r="CC2705" s="4"/>
      <c r="CD2705" s="4"/>
      <c r="CE2705" s="4"/>
      <c r="CF2705" s="4"/>
      <c r="CG2705" s="4"/>
      <c r="CH2705" s="4"/>
      <c r="CI2705" s="4"/>
      <c r="CJ2705" s="4"/>
      <c r="CK2705" s="4"/>
      <c r="CL2705" s="4"/>
      <c r="CM2705" s="4"/>
    </row>
    <row r="2706" ht="14.25" customHeight="1">
      <c r="A2706" s="1"/>
      <c r="B2706" s="3"/>
      <c r="C2706" s="4"/>
      <c r="D2706" s="4"/>
      <c r="E2706" s="4"/>
      <c r="F2706" s="4"/>
      <c r="G2706" s="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20"/>
      <c r="AE2706" s="4"/>
      <c r="AF2706" s="4"/>
      <c r="AG2706" s="4"/>
      <c r="AH2706" s="4"/>
      <c r="AI2706" s="4"/>
      <c r="AJ2706" s="4"/>
      <c r="AK2706" s="4"/>
      <c r="AL2706" s="4"/>
      <c r="AM2706" s="4"/>
      <c r="AN2706" s="4"/>
      <c r="AO2706" s="4"/>
      <c r="AP2706" s="4"/>
      <c r="AQ2706" s="4"/>
      <c r="AR2706" s="4"/>
      <c r="AS2706" s="4"/>
      <c r="AT2706" s="4"/>
      <c r="AU2706" s="4"/>
      <c r="AV2706" s="4"/>
      <c r="AW2706" s="4"/>
      <c r="AX2706" s="4"/>
      <c r="AY2706" s="4"/>
      <c r="AZ2706" s="4"/>
      <c r="BA2706" s="4"/>
      <c r="BB2706" s="4"/>
      <c r="BC2706" s="4"/>
      <c r="BD2706" s="4"/>
      <c r="BE2706" s="4"/>
      <c r="BF2706" s="4"/>
      <c r="BG2706" s="4"/>
      <c r="BH2706" s="4"/>
      <c r="BI2706" s="4"/>
      <c r="BJ2706" s="4"/>
      <c r="BK2706" s="4"/>
      <c r="BL2706" s="4"/>
      <c r="BM2706" s="4"/>
      <c r="BN2706" s="4"/>
      <c r="BO2706" s="4"/>
      <c r="BP2706" s="4"/>
      <c r="BQ2706" s="4"/>
      <c r="BR2706" s="4"/>
      <c r="BS2706" s="4"/>
      <c r="BT2706" s="4"/>
      <c r="BU2706" s="4"/>
      <c r="BV2706" s="4"/>
      <c r="BW2706" s="4"/>
      <c r="BX2706" s="4"/>
      <c r="BY2706" s="4"/>
      <c r="BZ2706" s="4"/>
      <c r="CA2706" s="4"/>
      <c r="CB2706" s="4"/>
      <c r="CC2706" s="4"/>
      <c r="CD2706" s="4"/>
      <c r="CE2706" s="4"/>
      <c r="CF2706" s="4"/>
      <c r="CG2706" s="4"/>
      <c r="CH2706" s="4"/>
      <c r="CI2706" s="4"/>
      <c r="CJ2706" s="4"/>
      <c r="CK2706" s="4"/>
      <c r="CL2706" s="4"/>
      <c r="CM2706" s="4"/>
    </row>
    <row r="2707" ht="14.25" customHeight="1">
      <c r="A2707" s="1"/>
      <c r="B2707" s="3"/>
      <c r="C2707" s="4"/>
      <c r="D2707" s="4"/>
      <c r="E2707" s="4"/>
      <c r="F2707" s="4"/>
      <c r="G2707" s="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20"/>
      <c r="AE2707" s="4"/>
      <c r="AF2707" s="4"/>
      <c r="AG2707" s="4"/>
      <c r="AH2707" s="4"/>
      <c r="AI2707" s="4"/>
      <c r="AJ2707" s="4"/>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c r="BI2707" s="4"/>
      <c r="BJ2707" s="4"/>
      <c r="BK2707" s="4"/>
      <c r="BL2707" s="4"/>
      <c r="BM2707" s="4"/>
      <c r="BN2707" s="4"/>
      <c r="BO2707" s="4"/>
      <c r="BP2707" s="4"/>
      <c r="BQ2707" s="4"/>
      <c r="BR2707" s="4"/>
      <c r="BS2707" s="4"/>
      <c r="BT2707" s="4"/>
      <c r="BU2707" s="4"/>
      <c r="BV2707" s="4"/>
      <c r="BW2707" s="4"/>
      <c r="BX2707" s="4"/>
      <c r="BY2707" s="4"/>
      <c r="BZ2707" s="4"/>
      <c r="CA2707" s="4"/>
      <c r="CB2707" s="4"/>
      <c r="CC2707" s="4"/>
      <c r="CD2707" s="4"/>
      <c r="CE2707" s="4"/>
      <c r="CF2707" s="4"/>
      <c r="CG2707" s="4"/>
      <c r="CH2707" s="4"/>
      <c r="CI2707" s="4"/>
      <c r="CJ2707" s="4"/>
      <c r="CK2707" s="4"/>
      <c r="CL2707" s="4"/>
      <c r="CM2707" s="4"/>
    </row>
    <row r="2708" ht="14.25" customHeight="1">
      <c r="A2708" s="1"/>
      <c r="B2708" s="3"/>
      <c r="C2708" s="4"/>
      <c r="D2708" s="4"/>
      <c r="E2708" s="4"/>
      <c r="F2708" s="4"/>
      <c r="G2708" s="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20"/>
      <c r="AE2708" s="4"/>
      <c r="AF2708" s="4"/>
      <c r="AG2708" s="4"/>
      <c r="AH2708" s="4"/>
      <c r="AI2708" s="4"/>
      <c r="AJ2708" s="4"/>
      <c r="AK2708" s="4"/>
      <c r="AL2708" s="4"/>
      <c r="AM2708" s="4"/>
      <c r="AN2708" s="4"/>
      <c r="AO2708" s="4"/>
      <c r="AP2708" s="4"/>
      <c r="AQ2708" s="4"/>
      <c r="AR2708" s="4"/>
      <c r="AS2708" s="4"/>
      <c r="AT2708" s="4"/>
      <c r="AU2708" s="4"/>
      <c r="AV2708" s="4"/>
      <c r="AW2708" s="4"/>
      <c r="AX2708" s="4"/>
      <c r="AY2708" s="4"/>
      <c r="AZ2708" s="4"/>
      <c r="BA2708" s="4"/>
      <c r="BB2708" s="4"/>
      <c r="BC2708" s="4"/>
      <c r="BD2708" s="4"/>
      <c r="BE2708" s="4"/>
      <c r="BF2708" s="4"/>
      <c r="BG2708" s="4"/>
      <c r="BH2708" s="4"/>
      <c r="BI2708" s="4"/>
      <c r="BJ2708" s="4"/>
      <c r="BK2708" s="4"/>
      <c r="BL2708" s="4"/>
      <c r="BM2708" s="4"/>
      <c r="BN2708" s="4"/>
      <c r="BO2708" s="4"/>
      <c r="BP2708" s="4"/>
      <c r="BQ2708" s="4"/>
      <c r="BR2708" s="4"/>
      <c r="BS2708" s="4"/>
      <c r="BT2708" s="4"/>
      <c r="BU2708" s="4"/>
      <c r="BV2708" s="4"/>
      <c r="BW2708" s="4"/>
      <c r="BX2708" s="4"/>
      <c r="BY2708" s="4"/>
      <c r="BZ2708" s="4"/>
      <c r="CA2708" s="4"/>
      <c r="CB2708" s="4"/>
      <c r="CC2708" s="4"/>
      <c r="CD2708" s="4"/>
      <c r="CE2708" s="4"/>
      <c r="CF2708" s="4"/>
      <c r="CG2708" s="4"/>
      <c r="CH2708" s="4"/>
      <c r="CI2708" s="4"/>
      <c r="CJ2708" s="4"/>
      <c r="CK2708" s="4"/>
      <c r="CL2708" s="4"/>
      <c r="CM2708" s="4"/>
    </row>
    <row r="2709" ht="14.25" customHeight="1">
      <c r="A2709" s="1"/>
      <c r="B2709" s="3"/>
      <c r="C2709" s="4"/>
      <c r="D2709" s="4"/>
      <c r="E2709" s="4"/>
      <c r="F2709" s="4"/>
      <c r="G2709" s="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20"/>
      <c r="AE2709" s="4"/>
      <c r="AF2709" s="4"/>
      <c r="AG2709" s="4"/>
      <c r="AH2709" s="4"/>
      <c r="AI2709" s="4"/>
      <c r="AJ2709" s="4"/>
      <c r="AK2709" s="4"/>
      <c r="AL2709" s="4"/>
      <c r="AM2709" s="4"/>
      <c r="AN2709" s="4"/>
      <c r="AO2709" s="4"/>
      <c r="AP2709" s="4"/>
      <c r="AQ2709" s="4"/>
      <c r="AR2709" s="4"/>
      <c r="AS2709" s="4"/>
      <c r="AT2709" s="4"/>
      <c r="AU2709" s="4"/>
      <c r="AV2709" s="4"/>
      <c r="AW2709" s="4"/>
      <c r="AX2709" s="4"/>
      <c r="AY2709" s="4"/>
      <c r="AZ2709" s="4"/>
      <c r="BA2709" s="4"/>
      <c r="BB2709" s="4"/>
      <c r="BC2709" s="4"/>
      <c r="BD2709" s="4"/>
      <c r="BE2709" s="4"/>
      <c r="BF2709" s="4"/>
      <c r="BG2709" s="4"/>
      <c r="BH2709" s="4"/>
      <c r="BI2709" s="4"/>
      <c r="BJ2709" s="4"/>
      <c r="BK2709" s="4"/>
      <c r="BL2709" s="4"/>
      <c r="BM2709" s="4"/>
      <c r="BN2709" s="4"/>
      <c r="BO2709" s="4"/>
      <c r="BP2709" s="4"/>
      <c r="BQ2709" s="4"/>
      <c r="BR2709" s="4"/>
      <c r="BS2709" s="4"/>
      <c r="BT2709" s="4"/>
      <c r="BU2709" s="4"/>
      <c r="BV2709" s="4"/>
      <c r="BW2709" s="4"/>
      <c r="BX2709" s="4"/>
      <c r="BY2709" s="4"/>
      <c r="BZ2709" s="4"/>
      <c r="CA2709" s="4"/>
      <c r="CB2709" s="4"/>
      <c r="CC2709" s="4"/>
      <c r="CD2709" s="4"/>
      <c r="CE2709" s="4"/>
      <c r="CF2709" s="4"/>
      <c r="CG2709" s="4"/>
      <c r="CH2709" s="4"/>
      <c r="CI2709" s="4"/>
      <c r="CJ2709" s="4"/>
      <c r="CK2709" s="4"/>
      <c r="CL2709" s="4"/>
      <c r="CM2709" s="4"/>
    </row>
    <row r="2710" ht="14.25" customHeight="1">
      <c r="A2710" s="1"/>
      <c r="B2710" s="3"/>
      <c r="C2710" s="4"/>
      <c r="D2710" s="4"/>
      <c r="E2710" s="4"/>
      <c r="F2710" s="4"/>
      <c r="G2710" s="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20"/>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c r="BI2710" s="4"/>
      <c r="BJ2710" s="4"/>
      <c r="BK2710" s="4"/>
      <c r="BL2710" s="4"/>
      <c r="BM2710" s="4"/>
      <c r="BN2710" s="4"/>
      <c r="BO2710" s="4"/>
      <c r="BP2710" s="4"/>
      <c r="BQ2710" s="4"/>
      <c r="BR2710" s="4"/>
      <c r="BS2710" s="4"/>
      <c r="BT2710" s="4"/>
      <c r="BU2710" s="4"/>
      <c r="BV2710" s="4"/>
      <c r="BW2710" s="4"/>
      <c r="BX2710" s="4"/>
      <c r="BY2710" s="4"/>
      <c r="BZ2710" s="4"/>
      <c r="CA2710" s="4"/>
      <c r="CB2710" s="4"/>
      <c r="CC2710" s="4"/>
      <c r="CD2710" s="4"/>
      <c r="CE2710" s="4"/>
      <c r="CF2710" s="4"/>
      <c r="CG2710" s="4"/>
      <c r="CH2710" s="4"/>
      <c r="CI2710" s="4"/>
      <c r="CJ2710" s="4"/>
      <c r="CK2710" s="4"/>
      <c r="CL2710" s="4"/>
      <c r="CM2710" s="4"/>
    </row>
    <row r="2711" ht="14.25" customHeight="1">
      <c r="A2711" s="1"/>
      <c r="B2711" s="3"/>
      <c r="C2711" s="4"/>
      <c r="D2711" s="4"/>
      <c r="E2711" s="4"/>
      <c r="F2711" s="4"/>
      <c r="G2711" s="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20"/>
      <c r="AE2711" s="4"/>
      <c r="AF2711" s="4"/>
      <c r="AG2711" s="4"/>
      <c r="AH2711" s="4"/>
      <c r="AI2711" s="4"/>
      <c r="AJ2711" s="4"/>
      <c r="AK2711" s="4"/>
      <c r="AL2711" s="4"/>
      <c r="AM2711" s="4"/>
      <c r="AN2711" s="4"/>
      <c r="AO2711" s="4"/>
      <c r="AP2711" s="4"/>
      <c r="AQ2711" s="4"/>
      <c r="AR2711" s="4"/>
      <c r="AS2711" s="4"/>
      <c r="AT2711" s="4"/>
      <c r="AU2711" s="4"/>
      <c r="AV2711" s="4"/>
      <c r="AW2711" s="4"/>
      <c r="AX2711" s="4"/>
      <c r="AY2711" s="4"/>
      <c r="AZ2711" s="4"/>
      <c r="BA2711" s="4"/>
      <c r="BB2711" s="4"/>
      <c r="BC2711" s="4"/>
      <c r="BD2711" s="4"/>
      <c r="BE2711" s="4"/>
      <c r="BF2711" s="4"/>
      <c r="BG2711" s="4"/>
      <c r="BH2711" s="4"/>
      <c r="BI2711" s="4"/>
      <c r="BJ2711" s="4"/>
      <c r="BK2711" s="4"/>
      <c r="BL2711" s="4"/>
      <c r="BM2711" s="4"/>
      <c r="BN2711" s="4"/>
      <c r="BO2711" s="4"/>
      <c r="BP2711" s="4"/>
      <c r="BQ2711" s="4"/>
      <c r="BR2711" s="4"/>
      <c r="BS2711" s="4"/>
      <c r="BT2711" s="4"/>
      <c r="BU2711" s="4"/>
      <c r="BV2711" s="4"/>
      <c r="BW2711" s="4"/>
      <c r="BX2711" s="4"/>
      <c r="BY2711" s="4"/>
      <c r="BZ2711" s="4"/>
      <c r="CA2711" s="4"/>
      <c r="CB2711" s="4"/>
      <c r="CC2711" s="4"/>
      <c r="CD2711" s="4"/>
      <c r="CE2711" s="4"/>
      <c r="CF2711" s="4"/>
      <c r="CG2711" s="4"/>
      <c r="CH2711" s="4"/>
      <c r="CI2711" s="4"/>
      <c r="CJ2711" s="4"/>
      <c r="CK2711" s="4"/>
      <c r="CL2711" s="4"/>
      <c r="CM2711" s="4"/>
    </row>
    <row r="2712" ht="14.25" customHeight="1">
      <c r="A2712" s="1"/>
      <c r="B2712" s="3"/>
      <c r="C2712" s="4"/>
      <c r="D2712" s="4"/>
      <c r="E2712" s="4"/>
      <c r="F2712" s="4"/>
      <c r="G2712" s="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20"/>
      <c r="AE2712" s="4"/>
      <c r="AF2712" s="4"/>
      <c r="AG2712" s="4"/>
      <c r="AH2712" s="4"/>
      <c r="AI2712" s="4"/>
      <c r="AJ2712" s="4"/>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c r="BI2712" s="4"/>
      <c r="BJ2712" s="4"/>
      <c r="BK2712" s="4"/>
      <c r="BL2712" s="4"/>
      <c r="BM2712" s="4"/>
      <c r="BN2712" s="4"/>
      <c r="BO2712" s="4"/>
      <c r="BP2712" s="4"/>
      <c r="BQ2712" s="4"/>
      <c r="BR2712" s="4"/>
      <c r="BS2712" s="4"/>
      <c r="BT2712" s="4"/>
      <c r="BU2712" s="4"/>
      <c r="BV2712" s="4"/>
      <c r="BW2712" s="4"/>
      <c r="BX2712" s="4"/>
      <c r="BY2712" s="4"/>
      <c r="BZ2712" s="4"/>
      <c r="CA2712" s="4"/>
      <c r="CB2712" s="4"/>
      <c r="CC2712" s="4"/>
      <c r="CD2712" s="4"/>
      <c r="CE2712" s="4"/>
      <c r="CF2712" s="4"/>
      <c r="CG2712" s="4"/>
      <c r="CH2712" s="4"/>
      <c r="CI2712" s="4"/>
      <c r="CJ2712" s="4"/>
      <c r="CK2712" s="4"/>
      <c r="CL2712" s="4"/>
      <c r="CM2712" s="4"/>
    </row>
    <row r="2713" ht="14.25" customHeight="1">
      <c r="A2713" s="1"/>
      <c r="B2713" s="3"/>
      <c r="C2713" s="4"/>
      <c r="D2713" s="4"/>
      <c r="E2713" s="4"/>
      <c r="F2713" s="4"/>
      <c r="G2713" s="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20"/>
      <c r="AE2713" s="4"/>
      <c r="AF2713" s="4"/>
      <c r="AG2713" s="4"/>
      <c r="AH2713" s="4"/>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c r="BM2713" s="4"/>
      <c r="BN2713" s="4"/>
      <c r="BO2713" s="4"/>
      <c r="BP2713" s="4"/>
      <c r="BQ2713" s="4"/>
      <c r="BR2713" s="4"/>
      <c r="BS2713" s="4"/>
      <c r="BT2713" s="4"/>
      <c r="BU2713" s="4"/>
      <c r="BV2713" s="4"/>
      <c r="BW2713" s="4"/>
      <c r="BX2713" s="4"/>
      <c r="BY2713" s="4"/>
      <c r="BZ2713" s="4"/>
      <c r="CA2713" s="4"/>
      <c r="CB2713" s="4"/>
      <c r="CC2713" s="4"/>
      <c r="CD2713" s="4"/>
      <c r="CE2713" s="4"/>
      <c r="CF2713" s="4"/>
      <c r="CG2713" s="4"/>
      <c r="CH2713" s="4"/>
      <c r="CI2713" s="4"/>
      <c r="CJ2713" s="4"/>
      <c r="CK2713" s="4"/>
      <c r="CL2713" s="4"/>
      <c r="CM2713" s="4"/>
    </row>
    <row r="2714" ht="14.25" customHeight="1">
      <c r="A2714" s="1"/>
      <c r="B2714" s="3"/>
      <c r="C2714" s="4"/>
      <c r="D2714" s="4"/>
      <c r="E2714" s="4"/>
      <c r="F2714" s="4"/>
      <c r="G2714" s="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20"/>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c r="BI2714" s="4"/>
      <c r="BJ2714" s="4"/>
      <c r="BK2714" s="4"/>
      <c r="BL2714" s="4"/>
      <c r="BM2714" s="4"/>
      <c r="BN2714" s="4"/>
      <c r="BO2714" s="4"/>
      <c r="BP2714" s="4"/>
      <c r="BQ2714" s="4"/>
      <c r="BR2714" s="4"/>
      <c r="BS2714" s="4"/>
      <c r="BT2714" s="4"/>
      <c r="BU2714" s="4"/>
      <c r="BV2714" s="4"/>
      <c r="BW2714" s="4"/>
      <c r="BX2714" s="4"/>
      <c r="BY2714" s="4"/>
      <c r="BZ2714" s="4"/>
      <c r="CA2714" s="4"/>
      <c r="CB2714" s="4"/>
      <c r="CC2714" s="4"/>
      <c r="CD2714" s="4"/>
      <c r="CE2714" s="4"/>
      <c r="CF2714" s="4"/>
      <c r="CG2714" s="4"/>
      <c r="CH2714" s="4"/>
      <c r="CI2714" s="4"/>
      <c r="CJ2714" s="4"/>
      <c r="CK2714" s="4"/>
      <c r="CL2714" s="4"/>
      <c r="CM2714" s="4"/>
    </row>
    <row r="2715" ht="14.25" customHeight="1">
      <c r="A2715" s="1"/>
      <c r="B2715" s="3"/>
      <c r="C2715" s="4"/>
      <c r="D2715" s="4"/>
      <c r="E2715" s="4"/>
      <c r="F2715" s="4"/>
      <c r="G2715" s="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20"/>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c r="BI2715" s="4"/>
      <c r="BJ2715" s="4"/>
      <c r="BK2715" s="4"/>
      <c r="BL2715" s="4"/>
      <c r="BM2715" s="4"/>
      <c r="BN2715" s="4"/>
      <c r="BO2715" s="4"/>
      <c r="BP2715" s="4"/>
      <c r="BQ2715" s="4"/>
      <c r="BR2715" s="4"/>
      <c r="BS2715" s="4"/>
      <c r="BT2715" s="4"/>
      <c r="BU2715" s="4"/>
      <c r="BV2715" s="4"/>
      <c r="BW2715" s="4"/>
      <c r="BX2715" s="4"/>
      <c r="BY2715" s="4"/>
      <c r="BZ2715" s="4"/>
      <c r="CA2715" s="4"/>
      <c r="CB2715" s="4"/>
      <c r="CC2715" s="4"/>
      <c r="CD2715" s="4"/>
      <c r="CE2715" s="4"/>
      <c r="CF2715" s="4"/>
      <c r="CG2715" s="4"/>
      <c r="CH2715" s="4"/>
      <c r="CI2715" s="4"/>
      <c r="CJ2715" s="4"/>
      <c r="CK2715" s="4"/>
      <c r="CL2715" s="4"/>
      <c r="CM2715" s="4"/>
    </row>
    <row r="2716" ht="14.25" customHeight="1">
      <c r="A2716" s="1"/>
      <c r="B2716" s="3"/>
      <c r="C2716" s="4"/>
      <c r="D2716" s="4"/>
      <c r="E2716" s="4"/>
      <c r="F2716" s="4"/>
      <c r="G2716" s="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20"/>
      <c r="AE2716" s="4"/>
      <c r="AF2716" s="4"/>
      <c r="AG2716" s="4"/>
      <c r="AH2716" s="4"/>
      <c r="AI2716" s="4"/>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4"/>
      <c r="BH2716" s="4"/>
      <c r="BI2716" s="4"/>
      <c r="BJ2716" s="4"/>
      <c r="BK2716" s="4"/>
      <c r="BL2716" s="4"/>
      <c r="BM2716" s="4"/>
      <c r="BN2716" s="4"/>
      <c r="BO2716" s="4"/>
      <c r="BP2716" s="4"/>
      <c r="BQ2716" s="4"/>
      <c r="BR2716" s="4"/>
      <c r="BS2716" s="4"/>
      <c r="BT2716" s="4"/>
      <c r="BU2716" s="4"/>
      <c r="BV2716" s="4"/>
      <c r="BW2716" s="4"/>
      <c r="BX2716" s="4"/>
      <c r="BY2716" s="4"/>
      <c r="BZ2716" s="4"/>
      <c r="CA2716" s="4"/>
      <c r="CB2716" s="4"/>
      <c r="CC2716" s="4"/>
      <c r="CD2716" s="4"/>
      <c r="CE2716" s="4"/>
      <c r="CF2716" s="4"/>
      <c r="CG2716" s="4"/>
      <c r="CH2716" s="4"/>
      <c r="CI2716" s="4"/>
      <c r="CJ2716" s="4"/>
      <c r="CK2716" s="4"/>
      <c r="CL2716" s="4"/>
      <c r="CM2716" s="4"/>
    </row>
    <row r="2717" ht="14.25" customHeight="1">
      <c r="A2717" s="1"/>
      <c r="B2717" s="3"/>
      <c r="C2717" s="4"/>
      <c r="D2717" s="4"/>
      <c r="E2717" s="4"/>
      <c r="F2717" s="4"/>
      <c r="G2717" s="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20"/>
      <c r="AE2717" s="4"/>
      <c r="AF2717" s="4"/>
      <c r="AG2717" s="4"/>
      <c r="AH2717" s="4"/>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4"/>
      <c r="BH2717" s="4"/>
      <c r="BI2717" s="4"/>
      <c r="BJ2717" s="4"/>
      <c r="BK2717" s="4"/>
      <c r="BL2717" s="4"/>
      <c r="BM2717" s="4"/>
      <c r="BN2717" s="4"/>
      <c r="BO2717" s="4"/>
      <c r="BP2717" s="4"/>
      <c r="BQ2717" s="4"/>
      <c r="BR2717" s="4"/>
      <c r="BS2717" s="4"/>
      <c r="BT2717" s="4"/>
      <c r="BU2717" s="4"/>
      <c r="BV2717" s="4"/>
      <c r="BW2717" s="4"/>
      <c r="BX2717" s="4"/>
      <c r="BY2717" s="4"/>
      <c r="BZ2717" s="4"/>
      <c r="CA2717" s="4"/>
      <c r="CB2717" s="4"/>
      <c r="CC2717" s="4"/>
      <c r="CD2717" s="4"/>
      <c r="CE2717" s="4"/>
      <c r="CF2717" s="4"/>
      <c r="CG2717" s="4"/>
      <c r="CH2717" s="4"/>
      <c r="CI2717" s="4"/>
      <c r="CJ2717" s="4"/>
      <c r="CK2717" s="4"/>
      <c r="CL2717" s="4"/>
      <c r="CM2717" s="4"/>
    </row>
    <row r="2718" ht="14.25" customHeight="1">
      <c r="A2718" s="1"/>
      <c r="B2718" s="3"/>
      <c r="C2718" s="4"/>
      <c r="D2718" s="4"/>
      <c r="E2718" s="4"/>
      <c r="F2718" s="4"/>
      <c r="G2718" s="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20"/>
      <c r="AE2718" s="4"/>
      <c r="AF2718" s="4"/>
      <c r="AG2718" s="4"/>
      <c r="AH2718" s="4"/>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4"/>
      <c r="BH2718" s="4"/>
      <c r="BI2718" s="4"/>
      <c r="BJ2718" s="4"/>
      <c r="BK2718" s="4"/>
      <c r="BL2718" s="4"/>
      <c r="BM2718" s="4"/>
      <c r="BN2718" s="4"/>
      <c r="BO2718" s="4"/>
      <c r="BP2718" s="4"/>
      <c r="BQ2718" s="4"/>
      <c r="BR2718" s="4"/>
      <c r="BS2718" s="4"/>
      <c r="BT2718" s="4"/>
      <c r="BU2718" s="4"/>
      <c r="BV2718" s="4"/>
      <c r="BW2718" s="4"/>
      <c r="BX2718" s="4"/>
      <c r="BY2718" s="4"/>
      <c r="BZ2718" s="4"/>
      <c r="CA2718" s="4"/>
      <c r="CB2718" s="4"/>
      <c r="CC2718" s="4"/>
      <c r="CD2718" s="4"/>
      <c r="CE2718" s="4"/>
      <c r="CF2718" s="4"/>
      <c r="CG2718" s="4"/>
      <c r="CH2718" s="4"/>
      <c r="CI2718" s="4"/>
      <c r="CJ2718" s="4"/>
      <c r="CK2718" s="4"/>
      <c r="CL2718" s="4"/>
      <c r="CM2718" s="4"/>
    </row>
    <row r="2719" ht="14.25" customHeight="1">
      <c r="A2719" s="1"/>
      <c r="B2719" s="3"/>
      <c r="C2719" s="4"/>
      <c r="D2719" s="4"/>
      <c r="E2719" s="4"/>
      <c r="F2719" s="4"/>
      <c r="G2719" s="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20"/>
      <c r="AE2719" s="4"/>
      <c r="AF2719" s="4"/>
      <c r="AG2719" s="4"/>
      <c r="AH2719" s="4"/>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4"/>
      <c r="BH2719" s="4"/>
      <c r="BI2719" s="4"/>
      <c r="BJ2719" s="4"/>
      <c r="BK2719" s="4"/>
      <c r="BL2719" s="4"/>
      <c r="BM2719" s="4"/>
      <c r="BN2719" s="4"/>
      <c r="BO2719" s="4"/>
      <c r="BP2719" s="4"/>
      <c r="BQ2719" s="4"/>
      <c r="BR2719" s="4"/>
      <c r="BS2719" s="4"/>
      <c r="BT2719" s="4"/>
      <c r="BU2719" s="4"/>
      <c r="BV2719" s="4"/>
      <c r="BW2719" s="4"/>
      <c r="BX2719" s="4"/>
      <c r="BY2719" s="4"/>
      <c r="BZ2719" s="4"/>
      <c r="CA2719" s="4"/>
      <c r="CB2719" s="4"/>
      <c r="CC2719" s="4"/>
      <c r="CD2719" s="4"/>
      <c r="CE2719" s="4"/>
      <c r="CF2719" s="4"/>
      <c r="CG2719" s="4"/>
      <c r="CH2719" s="4"/>
      <c r="CI2719" s="4"/>
      <c r="CJ2719" s="4"/>
      <c r="CK2719" s="4"/>
      <c r="CL2719" s="4"/>
      <c r="CM2719" s="4"/>
    </row>
    <row r="2720" ht="14.25" customHeight="1">
      <c r="A2720" s="1"/>
      <c r="B2720" s="3"/>
      <c r="C2720" s="4"/>
      <c r="D2720" s="4"/>
      <c r="E2720" s="4"/>
      <c r="F2720" s="4"/>
      <c r="G2720" s="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20"/>
      <c r="AE2720" s="4"/>
      <c r="AF2720" s="4"/>
      <c r="AG2720" s="4"/>
      <c r="AH2720" s="4"/>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4"/>
      <c r="BH2720" s="4"/>
      <c r="BI2720" s="4"/>
      <c r="BJ2720" s="4"/>
      <c r="BK2720" s="4"/>
      <c r="BL2720" s="4"/>
      <c r="BM2720" s="4"/>
      <c r="BN2720" s="4"/>
      <c r="BO2720" s="4"/>
      <c r="BP2720" s="4"/>
      <c r="BQ2720" s="4"/>
      <c r="BR2720" s="4"/>
      <c r="BS2720" s="4"/>
      <c r="BT2720" s="4"/>
      <c r="BU2720" s="4"/>
      <c r="BV2720" s="4"/>
      <c r="BW2720" s="4"/>
      <c r="BX2720" s="4"/>
      <c r="BY2720" s="4"/>
      <c r="BZ2720" s="4"/>
      <c r="CA2720" s="4"/>
      <c r="CB2720" s="4"/>
      <c r="CC2720" s="4"/>
      <c r="CD2720" s="4"/>
      <c r="CE2720" s="4"/>
      <c r="CF2720" s="4"/>
      <c r="CG2720" s="4"/>
      <c r="CH2720" s="4"/>
      <c r="CI2720" s="4"/>
      <c r="CJ2720" s="4"/>
      <c r="CK2720" s="4"/>
      <c r="CL2720" s="4"/>
      <c r="CM2720" s="4"/>
    </row>
    <row r="2721" ht="14.25" customHeight="1">
      <c r="A2721" s="1"/>
      <c r="B2721" s="3"/>
      <c r="C2721" s="4"/>
      <c r="D2721" s="4"/>
      <c r="E2721" s="4"/>
      <c r="F2721" s="4"/>
      <c r="G2721" s="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20"/>
      <c r="AE2721" s="4"/>
      <c r="AF2721" s="4"/>
      <c r="AG2721" s="4"/>
      <c r="AH2721" s="4"/>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4"/>
      <c r="BH2721" s="4"/>
      <c r="BI2721" s="4"/>
      <c r="BJ2721" s="4"/>
      <c r="BK2721" s="4"/>
      <c r="BL2721" s="4"/>
      <c r="BM2721" s="4"/>
      <c r="BN2721" s="4"/>
      <c r="BO2721" s="4"/>
      <c r="BP2721" s="4"/>
      <c r="BQ2721" s="4"/>
      <c r="BR2721" s="4"/>
      <c r="BS2721" s="4"/>
      <c r="BT2721" s="4"/>
      <c r="BU2721" s="4"/>
      <c r="BV2721" s="4"/>
      <c r="BW2721" s="4"/>
      <c r="BX2721" s="4"/>
      <c r="BY2721" s="4"/>
      <c r="BZ2721" s="4"/>
      <c r="CA2721" s="4"/>
      <c r="CB2721" s="4"/>
      <c r="CC2721" s="4"/>
      <c r="CD2721" s="4"/>
      <c r="CE2721" s="4"/>
      <c r="CF2721" s="4"/>
      <c r="CG2721" s="4"/>
      <c r="CH2721" s="4"/>
      <c r="CI2721" s="4"/>
      <c r="CJ2721" s="4"/>
      <c r="CK2721" s="4"/>
      <c r="CL2721" s="4"/>
      <c r="CM2721" s="4"/>
    </row>
    <row r="2722" ht="14.25" customHeight="1">
      <c r="A2722" s="1"/>
      <c r="B2722" s="3"/>
      <c r="C2722" s="4"/>
      <c r="D2722" s="4"/>
      <c r="E2722" s="4"/>
      <c r="F2722" s="4"/>
      <c r="G2722" s="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20"/>
      <c r="AE2722" s="4"/>
      <c r="AF2722" s="4"/>
      <c r="AG2722" s="4"/>
      <c r="AH2722" s="4"/>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c r="BI2722" s="4"/>
      <c r="BJ2722" s="4"/>
      <c r="BK2722" s="4"/>
      <c r="BL2722" s="4"/>
      <c r="BM2722" s="4"/>
      <c r="BN2722" s="4"/>
      <c r="BO2722" s="4"/>
      <c r="BP2722" s="4"/>
      <c r="BQ2722" s="4"/>
      <c r="BR2722" s="4"/>
      <c r="BS2722" s="4"/>
      <c r="BT2722" s="4"/>
      <c r="BU2722" s="4"/>
      <c r="BV2722" s="4"/>
      <c r="BW2722" s="4"/>
      <c r="BX2722" s="4"/>
      <c r="BY2722" s="4"/>
      <c r="BZ2722" s="4"/>
      <c r="CA2722" s="4"/>
      <c r="CB2722" s="4"/>
      <c r="CC2722" s="4"/>
      <c r="CD2722" s="4"/>
      <c r="CE2722" s="4"/>
      <c r="CF2722" s="4"/>
      <c r="CG2722" s="4"/>
      <c r="CH2722" s="4"/>
      <c r="CI2722" s="4"/>
      <c r="CJ2722" s="4"/>
      <c r="CK2722" s="4"/>
      <c r="CL2722" s="4"/>
      <c r="CM2722" s="4"/>
    </row>
    <row r="2723" ht="14.25" customHeight="1">
      <c r="A2723" s="1"/>
      <c r="B2723" s="3"/>
      <c r="C2723" s="4"/>
      <c r="D2723" s="4"/>
      <c r="E2723" s="4"/>
      <c r="F2723" s="4"/>
      <c r="G2723" s="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20"/>
      <c r="AE2723" s="4"/>
      <c r="AF2723" s="4"/>
      <c r="AG2723" s="4"/>
      <c r="AH2723" s="4"/>
      <c r="AI2723" s="4"/>
      <c r="AJ2723" s="4"/>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c r="BI2723" s="4"/>
      <c r="BJ2723" s="4"/>
      <c r="BK2723" s="4"/>
      <c r="BL2723" s="4"/>
      <c r="BM2723" s="4"/>
      <c r="BN2723" s="4"/>
      <c r="BO2723" s="4"/>
      <c r="BP2723" s="4"/>
      <c r="BQ2723" s="4"/>
      <c r="BR2723" s="4"/>
      <c r="BS2723" s="4"/>
      <c r="BT2723" s="4"/>
      <c r="BU2723" s="4"/>
      <c r="BV2723" s="4"/>
      <c r="BW2723" s="4"/>
      <c r="BX2723" s="4"/>
      <c r="BY2723" s="4"/>
      <c r="BZ2723" s="4"/>
      <c r="CA2723" s="4"/>
      <c r="CB2723" s="4"/>
      <c r="CC2723" s="4"/>
      <c r="CD2723" s="4"/>
      <c r="CE2723" s="4"/>
      <c r="CF2723" s="4"/>
      <c r="CG2723" s="4"/>
      <c r="CH2723" s="4"/>
      <c r="CI2723" s="4"/>
      <c r="CJ2723" s="4"/>
      <c r="CK2723" s="4"/>
      <c r="CL2723" s="4"/>
      <c r="CM2723" s="4"/>
    </row>
    <row r="2724" ht="14.25" customHeight="1">
      <c r="A2724" s="1"/>
      <c r="B2724" s="3"/>
      <c r="C2724" s="4"/>
      <c r="D2724" s="4"/>
      <c r="E2724" s="4"/>
      <c r="F2724" s="4"/>
      <c r="G2724" s="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20"/>
      <c r="AE2724" s="4"/>
      <c r="AF2724" s="4"/>
      <c r="AG2724" s="4"/>
      <c r="AH2724" s="4"/>
      <c r="AI2724" s="4"/>
      <c r="AJ2724" s="4"/>
      <c r="AK2724" s="4"/>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4"/>
      <c r="BH2724" s="4"/>
      <c r="BI2724" s="4"/>
      <c r="BJ2724" s="4"/>
      <c r="BK2724" s="4"/>
      <c r="BL2724" s="4"/>
      <c r="BM2724" s="4"/>
      <c r="BN2724" s="4"/>
      <c r="BO2724" s="4"/>
      <c r="BP2724" s="4"/>
      <c r="BQ2724" s="4"/>
      <c r="BR2724" s="4"/>
      <c r="BS2724" s="4"/>
      <c r="BT2724" s="4"/>
      <c r="BU2724" s="4"/>
      <c r="BV2724" s="4"/>
      <c r="BW2724" s="4"/>
      <c r="BX2724" s="4"/>
      <c r="BY2724" s="4"/>
      <c r="BZ2724" s="4"/>
      <c r="CA2724" s="4"/>
      <c r="CB2724" s="4"/>
      <c r="CC2724" s="4"/>
      <c r="CD2724" s="4"/>
      <c r="CE2724" s="4"/>
      <c r="CF2724" s="4"/>
      <c r="CG2724" s="4"/>
      <c r="CH2724" s="4"/>
      <c r="CI2724" s="4"/>
      <c r="CJ2724" s="4"/>
      <c r="CK2724" s="4"/>
      <c r="CL2724" s="4"/>
      <c r="CM2724" s="4"/>
    </row>
    <row r="2725" ht="14.25" customHeight="1">
      <c r="A2725" s="1"/>
      <c r="B2725" s="3"/>
      <c r="C2725" s="4"/>
      <c r="D2725" s="4"/>
      <c r="E2725" s="4"/>
      <c r="F2725" s="4"/>
      <c r="G2725" s="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20"/>
      <c r="AE2725" s="4"/>
      <c r="AF2725" s="4"/>
      <c r="AG2725" s="4"/>
      <c r="AH2725" s="4"/>
      <c r="AI2725" s="4"/>
      <c r="AJ2725" s="4"/>
      <c r="AK2725" s="4"/>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4"/>
      <c r="BH2725" s="4"/>
      <c r="BI2725" s="4"/>
      <c r="BJ2725" s="4"/>
      <c r="BK2725" s="4"/>
      <c r="BL2725" s="4"/>
      <c r="BM2725" s="4"/>
      <c r="BN2725" s="4"/>
      <c r="BO2725" s="4"/>
      <c r="BP2725" s="4"/>
      <c r="BQ2725" s="4"/>
      <c r="BR2725" s="4"/>
      <c r="BS2725" s="4"/>
      <c r="BT2725" s="4"/>
      <c r="BU2725" s="4"/>
      <c r="BV2725" s="4"/>
      <c r="BW2725" s="4"/>
      <c r="BX2725" s="4"/>
      <c r="BY2725" s="4"/>
      <c r="BZ2725" s="4"/>
      <c r="CA2725" s="4"/>
      <c r="CB2725" s="4"/>
      <c r="CC2725" s="4"/>
      <c r="CD2725" s="4"/>
      <c r="CE2725" s="4"/>
      <c r="CF2725" s="4"/>
      <c r="CG2725" s="4"/>
      <c r="CH2725" s="4"/>
      <c r="CI2725" s="4"/>
      <c r="CJ2725" s="4"/>
      <c r="CK2725" s="4"/>
      <c r="CL2725" s="4"/>
      <c r="CM2725" s="4"/>
    </row>
    <row r="2726" ht="14.25" customHeight="1">
      <c r="A2726" s="1"/>
      <c r="B2726" s="3"/>
      <c r="C2726" s="4"/>
      <c r="D2726" s="4"/>
      <c r="E2726" s="4"/>
      <c r="F2726" s="4"/>
      <c r="G2726" s="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20"/>
      <c r="AE2726" s="4"/>
      <c r="AF2726" s="4"/>
      <c r="AG2726" s="4"/>
      <c r="AH2726" s="4"/>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c r="BI2726" s="4"/>
      <c r="BJ2726" s="4"/>
      <c r="BK2726" s="4"/>
      <c r="BL2726" s="4"/>
      <c r="BM2726" s="4"/>
      <c r="BN2726" s="4"/>
      <c r="BO2726" s="4"/>
      <c r="BP2726" s="4"/>
      <c r="BQ2726" s="4"/>
      <c r="BR2726" s="4"/>
      <c r="BS2726" s="4"/>
      <c r="BT2726" s="4"/>
      <c r="BU2726" s="4"/>
      <c r="BV2726" s="4"/>
      <c r="BW2726" s="4"/>
      <c r="BX2726" s="4"/>
      <c r="BY2726" s="4"/>
      <c r="BZ2726" s="4"/>
      <c r="CA2726" s="4"/>
      <c r="CB2726" s="4"/>
      <c r="CC2726" s="4"/>
      <c r="CD2726" s="4"/>
      <c r="CE2726" s="4"/>
      <c r="CF2726" s="4"/>
      <c r="CG2726" s="4"/>
      <c r="CH2726" s="4"/>
      <c r="CI2726" s="4"/>
      <c r="CJ2726" s="4"/>
      <c r="CK2726" s="4"/>
      <c r="CL2726" s="4"/>
      <c r="CM2726" s="4"/>
    </row>
    <row r="2727" ht="14.25" customHeight="1">
      <c r="A2727" s="1"/>
      <c r="B2727" s="3"/>
      <c r="C2727" s="4"/>
      <c r="D2727" s="4"/>
      <c r="E2727" s="4"/>
      <c r="F2727" s="4"/>
      <c r="G2727" s="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20"/>
      <c r="AE2727" s="4"/>
      <c r="AF2727" s="4"/>
      <c r="AG2727" s="4"/>
      <c r="AH2727" s="4"/>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4"/>
      <c r="BH2727" s="4"/>
      <c r="BI2727" s="4"/>
      <c r="BJ2727" s="4"/>
      <c r="BK2727" s="4"/>
      <c r="BL2727" s="4"/>
      <c r="BM2727" s="4"/>
      <c r="BN2727" s="4"/>
      <c r="BO2727" s="4"/>
      <c r="BP2727" s="4"/>
      <c r="BQ2727" s="4"/>
      <c r="BR2727" s="4"/>
      <c r="BS2727" s="4"/>
      <c r="BT2727" s="4"/>
      <c r="BU2727" s="4"/>
      <c r="BV2727" s="4"/>
      <c r="BW2727" s="4"/>
      <c r="BX2727" s="4"/>
      <c r="BY2727" s="4"/>
      <c r="BZ2727" s="4"/>
      <c r="CA2727" s="4"/>
      <c r="CB2727" s="4"/>
      <c r="CC2727" s="4"/>
      <c r="CD2727" s="4"/>
      <c r="CE2727" s="4"/>
      <c r="CF2727" s="4"/>
      <c r="CG2727" s="4"/>
      <c r="CH2727" s="4"/>
      <c r="CI2727" s="4"/>
      <c r="CJ2727" s="4"/>
      <c r="CK2727" s="4"/>
      <c r="CL2727" s="4"/>
      <c r="CM2727" s="4"/>
    </row>
    <row r="2728" ht="14.25" customHeight="1">
      <c r="A2728" s="1"/>
      <c r="B2728" s="3"/>
      <c r="C2728" s="4"/>
      <c r="D2728" s="4"/>
      <c r="E2728" s="4"/>
      <c r="F2728" s="4"/>
      <c r="G2728" s="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20"/>
      <c r="AE2728" s="4"/>
      <c r="AF2728" s="4"/>
      <c r="AG2728" s="4"/>
      <c r="AH2728" s="4"/>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c r="BI2728" s="4"/>
      <c r="BJ2728" s="4"/>
      <c r="BK2728" s="4"/>
      <c r="BL2728" s="4"/>
      <c r="BM2728" s="4"/>
      <c r="BN2728" s="4"/>
      <c r="BO2728" s="4"/>
      <c r="BP2728" s="4"/>
      <c r="BQ2728" s="4"/>
      <c r="BR2728" s="4"/>
      <c r="BS2728" s="4"/>
      <c r="BT2728" s="4"/>
      <c r="BU2728" s="4"/>
      <c r="BV2728" s="4"/>
      <c r="BW2728" s="4"/>
      <c r="BX2728" s="4"/>
      <c r="BY2728" s="4"/>
      <c r="BZ2728" s="4"/>
      <c r="CA2728" s="4"/>
      <c r="CB2728" s="4"/>
      <c r="CC2728" s="4"/>
      <c r="CD2728" s="4"/>
      <c r="CE2728" s="4"/>
      <c r="CF2728" s="4"/>
      <c r="CG2728" s="4"/>
      <c r="CH2728" s="4"/>
      <c r="CI2728" s="4"/>
      <c r="CJ2728" s="4"/>
      <c r="CK2728" s="4"/>
      <c r="CL2728" s="4"/>
      <c r="CM2728" s="4"/>
    </row>
    <row r="2729" ht="14.25" customHeight="1">
      <c r="A2729" s="1"/>
      <c r="B2729" s="3"/>
      <c r="C2729" s="4"/>
      <c r="D2729" s="4"/>
      <c r="E2729" s="4"/>
      <c r="F2729" s="4"/>
      <c r="G2729" s="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20"/>
      <c r="AE2729" s="4"/>
      <c r="AF2729" s="4"/>
      <c r="AG2729" s="4"/>
      <c r="AH2729" s="4"/>
      <c r="AI2729" s="4"/>
      <c r="AJ2729" s="4"/>
      <c r="AK2729" s="4"/>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4"/>
      <c r="BH2729" s="4"/>
      <c r="BI2729" s="4"/>
      <c r="BJ2729" s="4"/>
      <c r="BK2729" s="4"/>
      <c r="BL2729" s="4"/>
      <c r="BM2729" s="4"/>
      <c r="BN2729" s="4"/>
      <c r="BO2729" s="4"/>
      <c r="BP2729" s="4"/>
      <c r="BQ2729" s="4"/>
      <c r="BR2729" s="4"/>
      <c r="BS2729" s="4"/>
      <c r="BT2729" s="4"/>
      <c r="BU2729" s="4"/>
      <c r="BV2729" s="4"/>
      <c r="BW2729" s="4"/>
      <c r="BX2729" s="4"/>
      <c r="BY2729" s="4"/>
      <c r="BZ2729" s="4"/>
      <c r="CA2729" s="4"/>
      <c r="CB2729" s="4"/>
      <c r="CC2729" s="4"/>
      <c r="CD2729" s="4"/>
      <c r="CE2729" s="4"/>
      <c r="CF2729" s="4"/>
      <c r="CG2729" s="4"/>
      <c r="CH2729" s="4"/>
      <c r="CI2729" s="4"/>
      <c r="CJ2729" s="4"/>
      <c r="CK2729" s="4"/>
      <c r="CL2729" s="4"/>
      <c r="CM2729" s="4"/>
    </row>
    <row r="2730" ht="14.25" customHeight="1">
      <c r="A2730" s="1"/>
      <c r="B2730" s="3"/>
      <c r="C2730" s="4"/>
      <c r="D2730" s="4"/>
      <c r="E2730" s="4"/>
      <c r="F2730" s="4"/>
      <c r="G2730" s="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20"/>
      <c r="AE2730" s="4"/>
      <c r="AF2730" s="4"/>
      <c r="AG2730" s="4"/>
      <c r="AH2730" s="4"/>
      <c r="AI2730" s="4"/>
      <c r="AJ2730" s="4"/>
      <c r="AK2730" s="4"/>
      <c r="AL2730" s="4"/>
      <c r="AM2730" s="4"/>
      <c r="AN2730" s="4"/>
      <c r="AO2730" s="4"/>
      <c r="AP2730" s="4"/>
      <c r="AQ2730" s="4"/>
      <c r="AR2730" s="4"/>
      <c r="AS2730" s="4"/>
      <c r="AT2730" s="4"/>
      <c r="AU2730" s="4"/>
      <c r="AV2730" s="4"/>
      <c r="AW2730" s="4"/>
      <c r="AX2730" s="4"/>
      <c r="AY2730" s="4"/>
      <c r="AZ2730" s="4"/>
      <c r="BA2730" s="4"/>
      <c r="BB2730" s="4"/>
      <c r="BC2730" s="4"/>
      <c r="BD2730" s="4"/>
      <c r="BE2730" s="4"/>
      <c r="BF2730" s="4"/>
      <c r="BG2730" s="4"/>
      <c r="BH2730" s="4"/>
      <c r="BI2730" s="4"/>
      <c r="BJ2730" s="4"/>
      <c r="BK2730" s="4"/>
      <c r="BL2730" s="4"/>
      <c r="BM2730" s="4"/>
      <c r="BN2730" s="4"/>
      <c r="BO2730" s="4"/>
      <c r="BP2730" s="4"/>
      <c r="BQ2730" s="4"/>
      <c r="BR2730" s="4"/>
      <c r="BS2730" s="4"/>
      <c r="BT2730" s="4"/>
      <c r="BU2730" s="4"/>
      <c r="BV2730" s="4"/>
      <c r="BW2730" s="4"/>
      <c r="BX2730" s="4"/>
      <c r="BY2730" s="4"/>
      <c r="BZ2730" s="4"/>
      <c r="CA2730" s="4"/>
      <c r="CB2730" s="4"/>
      <c r="CC2730" s="4"/>
      <c r="CD2730" s="4"/>
      <c r="CE2730" s="4"/>
      <c r="CF2730" s="4"/>
      <c r="CG2730" s="4"/>
      <c r="CH2730" s="4"/>
      <c r="CI2730" s="4"/>
      <c r="CJ2730" s="4"/>
      <c r="CK2730" s="4"/>
      <c r="CL2730" s="4"/>
      <c r="CM2730" s="4"/>
    </row>
    <row r="2731" ht="14.25" customHeight="1">
      <c r="A2731" s="1"/>
      <c r="B2731" s="3"/>
      <c r="C2731" s="4"/>
      <c r="D2731" s="4"/>
      <c r="E2731" s="4"/>
      <c r="F2731" s="4"/>
      <c r="G2731" s="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20"/>
      <c r="AE2731" s="4"/>
      <c r="AF2731" s="4"/>
      <c r="AG2731" s="4"/>
      <c r="AH2731" s="4"/>
      <c r="AI2731" s="4"/>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4"/>
      <c r="BH2731" s="4"/>
      <c r="BI2731" s="4"/>
      <c r="BJ2731" s="4"/>
      <c r="BK2731" s="4"/>
      <c r="BL2731" s="4"/>
      <c r="BM2731" s="4"/>
      <c r="BN2731" s="4"/>
      <c r="BO2731" s="4"/>
      <c r="BP2731" s="4"/>
      <c r="BQ2731" s="4"/>
      <c r="BR2731" s="4"/>
      <c r="BS2731" s="4"/>
      <c r="BT2731" s="4"/>
      <c r="BU2731" s="4"/>
      <c r="BV2731" s="4"/>
      <c r="BW2731" s="4"/>
      <c r="BX2731" s="4"/>
      <c r="BY2731" s="4"/>
      <c r="BZ2731" s="4"/>
      <c r="CA2731" s="4"/>
      <c r="CB2731" s="4"/>
      <c r="CC2731" s="4"/>
      <c r="CD2731" s="4"/>
      <c r="CE2731" s="4"/>
      <c r="CF2731" s="4"/>
      <c r="CG2731" s="4"/>
      <c r="CH2731" s="4"/>
      <c r="CI2731" s="4"/>
      <c r="CJ2731" s="4"/>
      <c r="CK2731" s="4"/>
      <c r="CL2731" s="4"/>
      <c r="CM2731" s="4"/>
    </row>
    <row r="2732" ht="14.25" customHeight="1">
      <c r="A2732" s="1"/>
      <c r="B2732" s="3"/>
      <c r="C2732" s="4"/>
      <c r="D2732" s="4"/>
      <c r="E2732" s="4"/>
      <c r="F2732" s="4"/>
      <c r="G2732" s="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20"/>
      <c r="AE2732" s="4"/>
      <c r="AF2732" s="4"/>
      <c r="AG2732" s="4"/>
      <c r="AH2732" s="4"/>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4"/>
      <c r="BH2732" s="4"/>
      <c r="BI2732" s="4"/>
      <c r="BJ2732" s="4"/>
      <c r="BK2732" s="4"/>
      <c r="BL2732" s="4"/>
      <c r="BM2732" s="4"/>
      <c r="BN2732" s="4"/>
      <c r="BO2732" s="4"/>
      <c r="BP2732" s="4"/>
      <c r="BQ2732" s="4"/>
      <c r="BR2732" s="4"/>
      <c r="BS2732" s="4"/>
      <c r="BT2732" s="4"/>
      <c r="BU2732" s="4"/>
      <c r="BV2732" s="4"/>
      <c r="BW2732" s="4"/>
      <c r="BX2732" s="4"/>
      <c r="BY2732" s="4"/>
      <c r="BZ2732" s="4"/>
      <c r="CA2732" s="4"/>
      <c r="CB2732" s="4"/>
      <c r="CC2732" s="4"/>
      <c r="CD2732" s="4"/>
      <c r="CE2732" s="4"/>
      <c r="CF2732" s="4"/>
      <c r="CG2732" s="4"/>
      <c r="CH2732" s="4"/>
      <c r="CI2732" s="4"/>
      <c r="CJ2732" s="4"/>
      <c r="CK2732" s="4"/>
      <c r="CL2732" s="4"/>
      <c r="CM2732" s="4"/>
    </row>
    <row r="2733" ht="14.25" customHeight="1">
      <c r="A2733" s="1"/>
      <c r="B2733" s="3"/>
      <c r="C2733" s="4"/>
      <c r="D2733" s="4"/>
      <c r="E2733" s="4"/>
      <c r="F2733" s="4"/>
      <c r="G2733" s="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20"/>
      <c r="AE2733" s="4"/>
      <c r="AF2733" s="4"/>
      <c r="AG2733" s="4"/>
      <c r="AH2733" s="4"/>
      <c r="AI2733" s="4"/>
      <c r="AJ2733" s="4"/>
      <c r="AK2733" s="4"/>
      <c r="AL2733" s="4"/>
      <c r="AM2733" s="4"/>
      <c r="AN2733" s="4"/>
      <c r="AO2733" s="4"/>
      <c r="AP2733" s="4"/>
      <c r="AQ2733" s="4"/>
      <c r="AR2733" s="4"/>
      <c r="AS2733" s="4"/>
      <c r="AT2733" s="4"/>
      <c r="AU2733" s="4"/>
      <c r="AV2733" s="4"/>
      <c r="AW2733" s="4"/>
      <c r="AX2733" s="4"/>
      <c r="AY2733" s="4"/>
      <c r="AZ2733" s="4"/>
      <c r="BA2733" s="4"/>
      <c r="BB2733" s="4"/>
      <c r="BC2733" s="4"/>
      <c r="BD2733" s="4"/>
      <c r="BE2733" s="4"/>
      <c r="BF2733" s="4"/>
      <c r="BG2733" s="4"/>
      <c r="BH2733" s="4"/>
      <c r="BI2733" s="4"/>
      <c r="BJ2733" s="4"/>
      <c r="BK2733" s="4"/>
      <c r="BL2733" s="4"/>
      <c r="BM2733" s="4"/>
      <c r="BN2733" s="4"/>
      <c r="BO2733" s="4"/>
      <c r="BP2733" s="4"/>
      <c r="BQ2733" s="4"/>
      <c r="BR2733" s="4"/>
      <c r="BS2733" s="4"/>
      <c r="BT2733" s="4"/>
      <c r="BU2733" s="4"/>
      <c r="BV2733" s="4"/>
      <c r="BW2733" s="4"/>
      <c r="BX2733" s="4"/>
      <c r="BY2733" s="4"/>
      <c r="BZ2733" s="4"/>
      <c r="CA2733" s="4"/>
      <c r="CB2733" s="4"/>
      <c r="CC2733" s="4"/>
      <c r="CD2733" s="4"/>
      <c r="CE2733" s="4"/>
      <c r="CF2733" s="4"/>
      <c r="CG2733" s="4"/>
      <c r="CH2733" s="4"/>
      <c r="CI2733" s="4"/>
      <c r="CJ2733" s="4"/>
      <c r="CK2733" s="4"/>
      <c r="CL2733" s="4"/>
      <c r="CM2733" s="4"/>
    </row>
    <row r="2734" ht="14.25" customHeight="1">
      <c r="A2734" s="1"/>
      <c r="B2734" s="3"/>
      <c r="C2734" s="4"/>
      <c r="D2734" s="4"/>
      <c r="E2734" s="4"/>
      <c r="F2734" s="4"/>
      <c r="G2734" s="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20"/>
      <c r="AE2734" s="4"/>
      <c r="AF2734" s="4"/>
      <c r="AG2734" s="4"/>
      <c r="AH2734" s="4"/>
      <c r="AI2734" s="4"/>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4"/>
      <c r="BF2734" s="4"/>
      <c r="BG2734" s="4"/>
      <c r="BH2734" s="4"/>
      <c r="BI2734" s="4"/>
      <c r="BJ2734" s="4"/>
      <c r="BK2734" s="4"/>
      <c r="BL2734" s="4"/>
      <c r="BM2734" s="4"/>
      <c r="BN2734" s="4"/>
      <c r="BO2734" s="4"/>
      <c r="BP2734" s="4"/>
      <c r="BQ2734" s="4"/>
      <c r="BR2734" s="4"/>
      <c r="BS2734" s="4"/>
      <c r="BT2734" s="4"/>
      <c r="BU2734" s="4"/>
      <c r="BV2734" s="4"/>
      <c r="BW2734" s="4"/>
      <c r="BX2734" s="4"/>
      <c r="BY2734" s="4"/>
      <c r="BZ2734" s="4"/>
      <c r="CA2734" s="4"/>
      <c r="CB2734" s="4"/>
      <c r="CC2734" s="4"/>
      <c r="CD2734" s="4"/>
      <c r="CE2734" s="4"/>
      <c r="CF2734" s="4"/>
      <c r="CG2734" s="4"/>
      <c r="CH2734" s="4"/>
      <c r="CI2734" s="4"/>
      <c r="CJ2734" s="4"/>
      <c r="CK2734" s="4"/>
      <c r="CL2734" s="4"/>
      <c r="CM2734" s="4"/>
    </row>
    <row r="2735" ht="14.25" customHeight="1">
      <c r="A2735" s="1"/>
      <c r="B2735" s="3"/>
      <c r="C2735" s="4"/>
      <c r="D2735" s="4"/>
      <c r="E2735" s="4"/>
      <c r="F2735" s="4"/>
      <c r="G2735" s="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20"/>
      <c r="AE2735" s="4"/>
      <c r="AF2735" s="4"/>
      <c r="AG2735" s="4"/>
      <c r="AH2735" s="4"/>
      <c r="AI2735" s="4"/>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4"/>
      <c r="BF2735" s="4"/>
      <c r="BG2735" s="4"/>
      <c r="BH2735" s="4"/>
      <c r="BI2735" s="4"/>
      <c r="BJ2735" s="4"/>
      <c r="BK2735" s="4"/>
      <c r="BL2735" s="4"/>
      <c r="BM2735" s="4"/>
      <c r="BN2735" s="4"/>
      <c r="BO2735" s="4"/>
      <c r="BP2735" s="4"/>
      <c r="BQ2735" s="4"/>
      <c r="BR2735" s="4"/>
      <c r="BS2735" s="4"/>
      <c r="BT2735" s="4"/>
      <c r="BU2735" s="4"/>
      <c r="BV2735" s="4"/>
      <c r="BW2735" s="4"/>
      <c r="BX2735" s="4"/>
      <c r="BY2735" s="4"/>
      <c r="BZ2735" s="4"/>
      <c r="CA2735" s="4"/>
      <c r="CB2735" s="4"/>
      <c r="CC2735" s="4"/>
      <c r="CD2735" s="4"/>
      <c r="CE2735" s="4"/>
      <c r="CF2735" s="4"/>
      <c r="CG2735" s="4"/>
      <c r="CH2735" s="4"/>
      <c r="CI2735" s="4"/>
      <c r="CJ2735" s="4"/>
      <c r="CK2735" s="4"/>
      <c r="CL2735" s="4"/>
      <c r="CM2735" s="4"/>
    </row>
    <row r="2736" ht="14.25" customHeight="1">
      <c r="A2736" s="1"/>
      <c r="B2736" s="3"/>
      <c r="C2736" s="4"/>
      <c r="D2736" s="4"/>
      <c r="E2736" s="4"/>
      <c r="F2736" s="4"/>
      <c r="G2736" s="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20"/>
      <c r="AE2736" s="4"/>
      <c r="AF2736" s="4"/>
      <c r="AG2736" s="4"/>
      <c r="AH2736" s="4"/>
      <c r="AI2736" s="4"/>
      <c r="AJ2736" s="4"/>
      <c r="AK2736" s="4"/>
      <c r="AL2736" s="4"/>
      <c r="AM2736" s="4"/>
      <c r="AN2736" s="4"/>
      <c r="AO2736" s="4"/>
      <c r="AP2736" s="4"/>
      <c r="AQ2736" s="4"/>
      <c r="AR2736" s="4"/>
      <c r="AS2736" s="4"/>
      <c r="AT2736" s="4"/>
      <c r="AU2736" s="4"/>
      <c r="AV2736" s="4"/>
      <c r="AW2736" s="4"/>
      <c r="AX2736" s="4"/>
      <c r="AY2736" s="4"/>
      <c r="AZ2736" s="4"/>
      <c r="BA2736" s="4"/>
      <c r="BB2736" s="4"/>
      <c r="BC2736" s="4"/>
      <c r="BD2736" s="4"/>
      <c r="BE2736" s="4"/>
      <c r="BF2736" s="4"/>
      <c r="BG2736" s="4"/>
      <c r="BH2736" s="4"/>
      <c r="BI2736" s="4"/>
      <c r="BJ2736" s="4"/>
      <c r="BK2736" s="4"/>
      <c r="BL2736" s="4"/>
      <c r="BM2736" s="4"/>
      <c r="BN2736" s="4"/>
      <c r="BO2736" s="4"/>
      <c r="BP2736" s="4"/>
      <c r="BQ2736" s="4"/>
      <c r="BR2736" s="4"/>
      <c r="BS2736" s="4"/>
      <c r="BT2736" s="4"/>
      <c r="BU2736" s="4"/>
      <c r="BV2736" s="4"/>
      <c r="BW2736" s="4"/>
      <c r="BX2736" s="4"/>
      <c r="BY2736" s="4"/>
      <c r="BZ2736" s="4"/>
      <c r="CA2736" s="4"/>
      <c r="CB2736" s="4"/>
      <c r="CC2736" s="4"/>
      <c r="CD2736" s="4"/>
      <c r="CE2736" s="4"/>
      <c r="CF2736" s="4"/>
      <c r="CG2736" s="4"/>
      <c r="CH2736" s="4"/>
      <c r="CI2736" s="4"/>
      <c r="CJ2736" s="4"/>
      <c r="CK2736" s="4"/>
      <c r="CL2736" s="4"/>
      <c r="CM2736" s="4"/>
    </row>
    <row r="2737" ht="14.25" customHeight="1">
      <c r="A2737" s="1"/>
      <c r="B2737" s="3"/>
      <c r="C2737" s="4"/>
      <c r="D2737" s="4"/>
      <c r="E2737" s="4"/>
      <c r="F2737" s="4"/>
      <c r="G2737" s="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20"/>
      <c r="AE2737" s="4"/>
      <c r="AF2737" s="4"/>
      <c r="AG2737" s="4"/>
      <c r="AH2737" s="4"/>
      <c r="AI2737" s="4"/>
      <c r="AJ2737" s="4"/>
      <c r="AK2737" s="4"/>
      <c r="AL2737" s="4"/>
      <c r="AM2737" s="4"/>
      <c r="AN2737" s="4"/>
      <c r="AO2737" s="4"/>
      <c r="AP2737" s="4"/>
      <c r="AQ2737" s="4"/>
      <c r="AR2737" s="4"/>
      <c r="AS2737" s="4"/>
      <c r="AT2737" s="4"/>
      <c r="AU2737" s="4"/>
      <c r="AV2737" s="4"/>
      <c r="AW2737" s="4"/>
      <c r="AX2737" s="4"/>
      <c r="AY2737" s="4"/>
      <c r="AZ2737" s="4"/>
      <c r="BA2737" s="4"/>
      <c r="BB2737" s="4"/>
      <c r="BC2737" s="4"/>
      <c r="BD2737" s="4"/>
      <c r="BE2737" s="4"/>
      <c r="BF2737" s="4"/>
      <c r="BG2737" s="4"/>
      <c r="BH2737" s="4"/>
      <c r="BI2737" s="4"/>
      <c r="BJ2737" s="4"/>
      <c r="BK2737" s="4"/>
      <c r="BL2737" s="4"/>
      <c r="BM2737" s="4"/>
      <c r="BN2737" s="4"/>
      <c r="BO2737" s="4"/>
      <c r="BP2737" s="4"/>
      <c r="BQ2737" s="4"/>
      <c r="BR2737" s="4"/>
      <c r="BS2737" s="4"/>
      <c r="BT2737" s="4"/>
      <c r="BU2737" s="4"/>
      <c r="BV2737" s="4"/>
      <c r="BW2737" s="4"/>
      <c r="BX2737" s="4"/>
      <c r="BY2737" s="4"/>
      <c r="BZ2737" s="4"/>
      <c r="CA2737" s="4"/>
      <c r="CB2737" s="4"/>
      <c r="CC2737" s="4"/>
      <c r="CD2737" s="4"/>
      <c r="CE2737" s="4"/>
      <c r="CF2737" s="4"/>
      <c r="CG2737" s="4"/>
      <c r="CH2737" s="4"/>
      <c r="CI2737" s="4"/>
      <c r="CJ2737" s="4"/>
      <c r="CK2737" s="4"/>
      <c r="CL2737" s="4"/>
      <c r="CM2737" s="4"/>
    </row>
    <row r="2738" ht="14.25" customHeight="1">
      <c r="A2738" s="1"/>
      <c r="B2738" s="3"/>
      <c r="C2738" s="4"/>
      <c r="D2738" s="4"/>
      <c r="E2738" s="4"/>
      <c r="F2738" s="4"/>
      <c r="G2738" s="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20"/>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c r="BI2738" s="4"/>
      <c r="BJ2738" s="4"/>
      <c r="BK2738" s="4"/>
      <c r="BL2738" s="4"/>
      <c r="BM2738" s="4"/>
      <c r="BN2738" s="4"/>
      <c r="BO2738" s="4"/>
      <c r="BP2738" s="4"/>
      <c r="BQ2738" s="4"/>
      <c r="BR2738" s="4"/>
      <c r="BS2738" s="4"/>
      <c r="BT2738" s="4"/>
      <c r="BU2738" s="4"/>
      <c r="BV2738" s="4"/>
      <c r="BW2738" s="4"/>
      <c r="BX2738" s="4"/>
      <c r="BY2738" s="4"/>
      <c r="BZ2738" s="4"/>
      <c r="CA2738" s="4"/>
      <c r="CB2738" s="4"/>
      <c r="CC2738" s="4"/>
      <c r="CD2738" s="4"/>
      <c r="CE2738" s="4"/>
      <c r="CF2738" s="4"/>
      <c r="CG2738" s="4"/>
      <c r="CH2738" s="4"/>
      <c r="CI2738" s="4"/>
      <c r="CJ2738" s="4"/>
      <c r="CK2738" s="4"/>
      <c r="CL2738" s="4"/>
      <c r="CM2738" s="4"/>
    </row>
    <row r="2739" ht="14.25" customHeight="1">
      <c r="A2739" s="1"/>
      <c r="B2739" s="3"/>
      <c r="C2739" s="4"/>
      <c r="D2739" s="4"/>
      <c r="E2739" s="4"/>
      <c r="F2739" s="4"/>
      <c r="G2739" s="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20"/>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c r="BI2739" s="4"/>
      <c r="BJ2739" s="4"/>
      <c r="BK2739" s="4"/>
      <c r="BL2739" s="4"/>
      <c r="BM2739" s="4"/>
      <c r="BN2739" s="4"/>
      <c r="BO2739" s="4"/>
      <c r="BP2739" s="4"/>
      <c r="BQ2739" s="4"/>
      <c r="BR2739" s="4"/>
      <c r="BS2739" s="4"/>
      <c r="BT2739" s="4"/>
      <c r="BU2739" s="4"/>
      <c r="BV2739" s="4"/>
      <c r="BW2739" s="4"/>
      <c r="BX2739" s="4"/>
      <c r="BY2739" s="4"/>
      <c r="BZ2739" s="4"/>
      <c r="CA2739" s="4"/>
      <c r="CB2739" s="4"/>
      <c r="CC2739" s="4"/>
      <c r="CD2739" s="4"/>
      <c r="CE2739" s="4"/>
      <c r="CF2739" s="4"/>
      <c r="CG2739" s="4"/>
      <c r="CH2739" s="4"/>
      <c r="CI2739" s="4"/>
      <c r="CJ2739" s="4"/>
      <c r="CK2739" s="4"/>
      <c r="CL2739" s="4"/>
      <c r="CM2739" s="4"/>
    </row>
    <row r="2740" ht="14.25" customHeight="1">
      <c r="A2740" s="1"/>
      <c r="B2740" s="3"/>
      <c r="C2740" s="4"/>
      <c r="D2740" s="4"/>
      <c r="E2740" s="4"/>
      <c r="F2740" s="4"/>
      <c r="G2740" s="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20"/>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c r="BI2740" s="4"/>
      <c r="BJ2740" s="4"/>
      <c r="BK2740" s="4"/>
      <c r="BL2740" s="4"/>
      <c r="BM2740" s="4"/>
      <c r="BN2740" s="4"/>
      <c r="BO2740" s="4"/>
      <c r="BP2740" s="4"/>
      <c r="BQ2740" s="4"/>
      <c r="BR2740" s="4"/>
      <c r="BS2740" s="4"/>
      <c r="BT2740" s="4"/>
      <c r="BU2740" s="4"/>
      <c r="BV2740" s="4"/>
      <c r="BW2740" s="4"/>
      <c r="BX2740" s="4"/>
      <c r="BY2740" s="4"/>
      <c r="BZ2740" s="4"/>
      <c r="CA2740" s="4"/>
      <c r="CB2740" s="4"/>
      <c r="CC2740" s="4"/>
      <c r="CD2740" s="4"/>
      <c r="CE2740" s="4"/>
      <c r="CF2740" s="4"/>
      <c r="CG2740" s="4"/>
      <c r="CH2740" s="4"/>
      <c r="CI2740" s="4"/>
      <c r="CJ2740" s="4"/>
      <c r="CK2740" s="4"/>
      <c r="CL2740" s="4"/>
      <c r="CM2740" s="4"/>
    </row>
    <row r="2741" ht="14.25" customHeight="1">
      <c r="A2741" s="1"/>
      <c r="B2741" s="3"/>
      <c r="C2741" s="4"/>
      <c r="D2741" s="4"/>
      <c r="E2741" s="4"/>
      <c r="F2741" s="4"/>
      <c r="G2741" s="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20"/>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c r="BI2741" s="4"/>
      <c r="BJ2741" s="4"/>
      <c r="BK2741" s="4"/>
      <c r="BL2741" s="4"/>
      <c r="BM2741" s="4"/>
      <c r="BN2741" s="4"/>
      <c r="BO2741" s="4"/>
      <c r="BP2741" s="4"/>
      <c r="BQ2741" s="4"/>
      <c r="BR2741" s="4"/>
      <c r="BS2741" s="4"/>
      <c r="BT2741" s="4"/>
      <c r="BU2741" s="4"/>
      <c r="BV2741" s="4"/>
      <c r="BW2741" s="4"/>
      <c r="BX2741" s="4"/>
      <c r="BY2741" s="4"/>
      <c r="BZ2741" s="4"/>
      <c r="CA2741" s="4"/>
      <c r="CB2741" s="4"/>
      <c r="CC2741" s="4"/>
      <c r="CD2741" s="4"/>
      <c r="CE2741" s="4"/>
      <c r="CF2741" s="4"/>
      <c r="CG2741" s="4"/>
      <c r="CH2741" s="4"/>
      <c r="CI2741" s="4"/>
      <c r="CJ2741" s="4"/>
      <c r="CK2741" s="4"/>
      <c r="CL2741" s="4"/>
      <c r="CM2741" s="4"/>
    </row>
    <row r="2742" ht="14.25" customHeight="1">
      <c r="A2742" s="1"/>
      <c r="B2742" s="3"/>
      <c r="C2742" s="4"/>
      <c r="D2742" s="4"/>
      <c r="E2742" s="4"/>
      <c r="F2742" s="4"/>
      <c r="G2742" s="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20"/>
      <c r="AE2742" s="4"/>
      <c r="AF2742" s="4"/>
      <c r="AG2742" s="4"/>
      <c r="AH2742" s="4"/>
      <c r="AI2742" s="4"/>
      <c r="AJ2742" s="4"/>
      <c r="AK2742" s="4"/>
      <c r="AL2742" s="4"/>
      <c r="AM2742" s="4"/>
      <c r="AN2742" s="4"/>
      <c r="AO2742" s="4"/>
      <c r="AP2742" s="4"/>
      <c r="AQ2742" s="4"/>
      <c r="AR2742" s="4"/>
      <c r="AS2742" s="4"/>
      <c r="AT2742" s="4"/>
      <c r="AU2742" s="4"/>
      <c r="AV2742" s="4"/>
      <c r="AW2742" s="4"/>
      <c r="AX2742" s="4"/>
      <c r="AY2742" s="4"/>
      <c r="AZ2742" s="4"/>
      <c r="BA2742" s="4"/>
      <c r="BB2742" s="4"/>
      <c r="BC2742" s="4"/>
      <c r="BD2742" s="4"/>
      <c r="BE2742" s="4"/>
      <c r="BF2742" s="4"/>
      <c r="BG2742" s="4"/>
      <c r="BH2742" s="4"/>
      <c r="BI2742" s="4"/>
      <c r="BJ2742" s="4"/>
      <c r="BK2742" s="4"/>
      <c r="BL2742" s="4"/>
      <c r="BM2742" s="4"/>
      <c r="BN2742" s="4"/>
      <c r="BO2742" s="4"/>
      <c r="BP2742" s="4"/>
      <c r="BQ2742" s="4"/>
      <c r="BR2742" s="4"/>
      <c r="BS2742" s="4"/>
      <c r="BT2742" s="4"/>
      <c r="BU2742" s="4"/>
      <c r="BV2742" s="4"/>
      <c r="BW2742" s="4"/>
      <c r="BX2742" s="4"/>
      <c r="BY2742" s="4"/>
      <c r="BZ2742" s="4"/>
      <c r="CA2742" s="4"/>
      <c r="CB2742" s="4"/>
      <c r="CC2742" s="4"/>
      <c r="CD2742" s="4"/>
      <c r="CE2742" s="4"/>
      <c r="CF2742" s="4"/>
      <c r="CG2742" s="4"/>
      <c r="CH2742" s="4"/>
      <c r="CI2742" s="4"/>
      <c r="CJ2742" s="4"/>
      <c r="CK2742" s="4"/>
      <c r="CL2742" s="4"/>
      <c r="CM2742" s="4"/>
    </row>
    <row r="2743" ht="14.25" customHeight="1">
      <c r="A2743" s="1"/>
      <c r="B2743" s="3"/>
      <c r="C2743" s="4"/>
      <c r="D2743" s="4"/>
      <c r="E2743" s="4"/>
      <c r="F2743" s="4"/>
      <c r="G2743" s="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20"/>
      <c r="AE2743" s="4"/>
      <c r="AF2743" s="4"/>
      <c r="AG2743" s="4"/>
      <c r="AH2743" s="4"/>
      <c r="AI2743" s="4"/>
      <c r="AJ2743" s="4"/>
      <c r="AK2743" s="4"/>
      <c r="AL2743" s="4"/>
      <c r="AM2743" s="4"/>
      <c r="AN2743" s="4"/>
      <c r="AO2743" s="4"/>
      <c r="AP2743" s="4"/>
      <c r="AQ2743" s="4"/>
      <c r="AR2743" s="4"/>
      <c r="AS2743" s="4"/>
      <c r="AT2743" s="4"/>
      <c r="AU2743" s="4"/>
      <c r="AV2743" s="4"/>
      <c r="AW2743" s="4"/>
      <c r="AX2743" s="4"/>
      <c r="AY2743" s="4"/>
      <c r="AZ2743" s="4"/>
      <c r="BA2743" s="4"/>
      <c r="BB2743" s="4"/>
      <c r="BC2743" s="4"/>
      <c r="BD2743" s="4"/>
      <c r="BE2743" s="4"/>
      <c r="BF2743" s="4"/>
      <c r="BG2743" s="4"/>
      <c r="BH2743" s="4"/>
      <c r="BI2743" s="4"/>
      <c r="BJ2743" s="4"/>
      <c r="BK2743" s="4"/>
      <c r="BL2743" s="4"/>
      <c r="BM2743" s="4"/>
      <c r="BN2743" s="4"/>
      <c r="BO2743" s="4"/>
      <c r="BP2743" s="4"/>
      <c r="BQ2743" s="4"/>
      <c r="BR2743" s="4"/>
      <c r="BS2743" s="4"/>
      <c r="BT2743" s="4"/>
      <c r="BU2743" s="4"/>
      <c r="BV2743" s="4"/>
      <c r="BW2743" s="4"/>
      <c r="BX2743" s="4"/>
      <c r="BY2743" s="4"/>
      <c r="BZ2743" s="4"/>
      <c r="CA2743" s="4"/>
      <c r="CB2743" s="4"/>
      <c r="CC2743" s="4"/>
      <c r="CD2743" s="4"/>
      <c r="CE2743" s="4"/>
      <c r="CF2743" s="4"/>
      <c r="CG2743" s="4"/>
      <c r="CH2743" s="4"/>
      <c r="CI2743" s="4"/>
      <c r="CJ2743" s="4"/>
      <c r="CK2743" s="4"/>
      <c r="CL2743" s="4"/>
      <c r="CM2743" s="4"/>
    </row>
    <row r="2744" ht="14.25" customHeight="1">
      <c r="A2744" s="1"/>
      <c r="B2744" s="3"/>
      <c r="C2744" s="4"/>
      <c r="D2744" s="4"/>
      <c r="E2744" s="4"/>
      <c r="F2744" s="4"/>
      <c r="G2744" s="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20"/>
      <c r="AE2744" s="4"/>
      <c r="AF2744" s="4"/>
      <c r="AG2744" s="4"/>
      <c r="AH2744" s="4"/>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4"/>
      <c r="BH2744" s="4"/>
      <c r="BI2744" s="4"/>
      <c r="BJ2744" s="4"/>
      <c r="BK2744" s="4"/>
      <c r="BL2744" s="4"/>
      <c r="BM2744" s="4"/>
      <c r="BN2744" s="4"/>
      <c r="BO2744" s="4"/>
      <c r="BP2744" s="4"/>
      <c r="BQ2744" s="4"/>
      <c r="BR2744" s="4"/>
      <c r="BS2744" s="4"/>
      <c r="BT2744" s="4"/>
      <c r="BU2744" s="4"/>
      <c r="BV2744" s="4"/>
      <c r="BW2744" s="4"/>
      <c r="BX2744" s="4"/>
      <c r="BY2744" s="4"/>
      <c r="BZ2744" s="4"/>
      <c r="CA2744" s="4"/>
      <c r="CB2744" s="4"/>
      <c r="CC2744" s="4"/>
      <c r="CD2744" s="4"/>
      <c r="CE2744" s="4"/>
      <c r="CF2744" s="4"/>
      <c r="CG2744" s="4"/>
      <c r="CH2744" s="4"/>
      <c r="CI2744" s="4"/>
      <c r="CJ2744" s="4"/>
      <c r="CK2744" s="4"/>
      <c r="CL2744" s="4"/>
      <c r="CM2744" s="4"/>
    </row>
    <row r="2745" ht="14.25" customHeight="1">
      <c r="A2745" s="1"/>
      <c r="B2745" s="3"/>
      <c r="C2745" s="4"/>
      <c r="D2745" s="4"/>
      <c r="E2745" s="4"/>
      <c r="F2745" s="4"/>
      <c r="G2745" s="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20"/>
      <c r="AE2745" s="4"/>
      <c r="AF2745" s="4"/>
      <c r="AG2745" s="4"/>
      <c r="AH2745" s="4"/>
      <c r="AI2745" s="4"/>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c r="BI2745" s="4"/>
      <c r="BJ2745" s="4"/>
      <c r="BK2745" s="4"/>
      <c r="BL2745" s="4"/>
      <c r="BM2745" s="4"/>
      <c r="BN2745" s="4"/>
      <c r="BO2745" s="4"/>
      <c r="BP2745" s="4"/>
      <c r="BQ2745" s="4"/>
      <c r="BR2745" s="4"/>
      <c r="BS2745" s="4"/>
      <c r="BT2745" s="4"/>
      <c r="BU2745" s="4"/>
      <c r="BV2745" s="4"/>
      <c r="BW2745" s="4"/>
      <c r="BX2745" s="4"/>
      <c r="BY2745" s="4"/>
      <c r="BZ2745" s="4"/>
      <c r="CA2745" s="4"/>
      <c r="CB2745" s="4"/>
      <c r="CC2745" s="4"/>
      <c r="CD2745" s="4"/>
      <c r="CE2745" s="4"/>
      <c r="CF2745" s="4"/>
      <c r="CG2745" s="4"/>
      <c r="CH2745" s="4"/>
      <c r="CI2745" s="4"/>
      <c r="CJ2745" s="4"/>
      <c r="CK2745" s="4"/>
      <c r="CL2745" s="4"/>
      <c r="CM2745" s="4"/>
    </row>
    <row r="2746" ht="14.25" customHeight="1">
      <c r="A2746" s="1"/>
      <c r="B2746" s="3"/>
      <c r="C2746" s="4"/>
      <c r="D2746" s="4"/>
      <c r="E2746" s="4"/>
      <c r="F2746" s="4"/>
      <c r="G2746" s="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20"/>
      <c r="AE2746" s="4"/>
      <c r="AF2746" s="4"/>
      <c r="AG2746" s="4"/>
      <c r="AH2746" s="4"/>
      <c r="AI2746" s="4"/>
      <c r="AJ2746" s="4"/>
      <c r="AK2746" s="4"/>
      <c r="AL2746" s="4"/>
      <c r="AM2746" s="4"/>
      <c r="AN2746" s="4"/>
      <c r="AO2746" s="4"/>
      <c r="AP2746" s="4"/>
      <c r="AQ2746" s="4"/>
      <c r="AR2746" s="4"/>
      <c r="AS2746" s="4"/>
      <c r="AT2746" s="4"/>
      <c r="AU2746" s="4"/>
      <c r="AV2746" s="4"/>
      <c r="AW2746" s="4"/>
      <c r="AX2746" s="4"/>
      <c r="AY2746" s="4"/>
      <c r="AZ2746" s="4"/>
      <c r="BA2746" s="4"/>
      <c r="BB2746" s="4"/>
      <c r="BC2746" s="4"/>
      <c r="BD2746" s="4"/>
      <c r="BE2746" s="4"/>
      <c r="BF2746" s="4"/>
      <c r="BG2746" s="4"/>
      <c r="BH2746" s="4"/>
      <c r="BI2746" s="4"/>
      <c r="BJ2746" s="4"/>
      <c r="BK2746" s="4"/>
      <c r="BL2746" s="4"/>
      <c r="BM2746" s="4"/>
      <c r="BN2746" s="4"/>
      <c r="BO2746" s="4"/>
      <c r="BP2746" s="4"/>
      <c r="BQ2746" s="4"/>
      <c r="BR2746" s="4"/>
      <c r="BS2746" s="4"/>
      <c r="BT2746" s="4"/>
      <c r="BU2746" s="4"/>
      <c r="BV2746" s="4"/>
      <c r="BW2746" s="4"/>
      <c r="BX2746" s="4"/>
      <c r="BY2746" s="4"/>
      <c r="BZ2746" s="4"/>
      <c r="CA2746" s="4"/>
      <c r="CB2746" s="4"/>
      <c r="CC2746" s="4"/>
      <c r="CD2746" s="4"/>
      <c r="CE2746" s="4"/>
      <c r="CF2746" s="4"/>
      <c r="CG2746" s="4"/>
      <c r="CH2746" s="4"/>
      <c r="CI2746" s="4"/>
      <c r="CJ2746" s="4"/>
      <c r="CK2746" s="4"/>
      <c r="CL2746" s="4"/>
      <c r="CM2746" s="4"/>
    </row>
    <row r="2747" ht="14.25" customHeight="1">
      <c r="A2747" s="1"/>
      <c r="B2747" s="3"/>
      <c r="C2747" s="4"/>
      <c r="D2747" s="4"/>
      <c r="E2747" s="4"/>
      <c r="F2747" s="4"/>
      <c r="G2747" s="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20"/>
      <c r="AE2747" s="4"/>
      <c r="AF2747" s="4"/>
      <c r="AG2747" s="4"/>
      <c r="AH2747" s="4"/>
      <c r="AI2747" s="4"/>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c r="BI2747" s="4"/>
      <c r="BJ2747" s="4"/>
      <c r="BK2747" s="4"/>
      <c r="BL2747" s="4"/>
      <c r="BM2747" s="4"/>
      <c r="BN2747" s="4"/>
      <c r="BO2747" s="4"/>
      <c r="BP2747" s="4"/>
      <c r="BQ2747" s="4"/>
      <c r="BR2747" s="4"/>
      <c r="BS2747" s="4"/>
      <c r="BT2747" s="4"/>
      <c r="BU2747" s="4"/>
      <c r="BV2747" s="4"/>
      <c r="BW2747" s="4"/>
      <c r="BX2747" s="4"/>
      <c r="BY2747" s="4"/>
      <c r="BZ2747" s="4"/>
      <c r="CA2747" s="4"/>
      <c r="CB2747" s="4"/>
      <c r="CC2747" s="4"/>
      <c r="CD2747" s="4"/>
      <c r="CE2747" s="4"/>
      <c r="CF2747" s="4"/>
      <c r="CG2747" s="4"/>
      <c r="CH2747" s="4"/>
      <c r="CI2747" s="4"/>
      <c r="CJ2747" s="4"/>
      <c r="CK2747" s="4"/>
      <c r="CL2747" s="4"/>
      <c r="CM2747" s="4"/>
    </row>
    <row r="2748" ht="14.25" customHeight="1">
      <c r="A2748" s="1"/>
      <c r="B2748" s="3"/>
      <c r="C2748" s="4"/>
      <c r="D2748" s="4"/>
      <c r="E2748" s="4"/>
      <c r="F2748" s="4"/>
      <c r="G2748" s="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20"/>
      <c r="AE2748" s="4"/>
      <c r="AF2748" s="4"/>
      <c r="AG2748" s="4"/>
      <c r="AH2748" s="4"/>
      <c r="AI2748" s="4"/>
      <c r="AJ2748" s="4"/>
      <c r="AK2748" s="4"/>
      <c r="AL2748" s="4"/>
      <c r="AM2748" s="4"/>
      <c r="AN2748" s="4"/>
      <c r="AO2748" s="4"/>
      <c r="AP2748" s="4"/>
      <c r="AQ2748" s="4"/>
      <c r="AR2748" s="4"/>
      <c r="AS2748" s="4"/>
      <c r="AT2748" s="4"/>
      <c r="AU2748" s="4"/>
      <c r="AV2748" s="4"/>
      <c r="AW2748" s="4"/>
      <c r="AX2748" s="4"/>
      <c r="AY2748" s="4"/>
      <c r="AZ2748" s="4"/>
      <c r="BA2748" s="4"/>
      <c r="BB2748" s="4"/>
      <c r="BC2748" s="4"/>
      <c r="BD2748" s="4"/>
      <c r="BE2748" s="4"/>
      <c r="BF2748" s="4"/>
      <c r="BG2748" s="4"/>
      <c r="BH2748" s="4"/>
      <c r="BI2748" s="4"/>
      <c r="BJ2748" s="4"/>
      <c r="BK2748" s="4"/>
      <c r="BL2748" s="4"/>
      <c r="BM2748" s="4"/>
      <c r="BN2748" s="4"/>
      <c r="BO2748" s="4"/>
      <c r="BP2748" s="4"/>
      <c r="BQ2748" s="4"/>
      <c r="BR2748" s="4"/>
      <c r="BS2748" s="4"/>
      <c r="BT2748" s="4"/>
      <c r="BU2748" s="4"/>
      <c r="BV2748" s="4"/>
      <c r="BW2748" s="4"/>
      <c r="BX2748" s="4"/>
      <c r="BY2748" s="4"/>
      <c r="BZ2748" s="4"/>
      <c r="CA2748" s="4"/>
      <c r="CB2748" s="4"/>
      <c r="CC2748" s="4"/>
      <c r="CD2748" s="4"/>
      <c r="CE2748" s="4"/>
      <c r="CF2748" s="4"/>
      <c r="CG2748" s="4"/>
      <c r="CH2748" s="4"/>
      <c r="CI2748" s="4"/>
      <c r="CJ2748" s="4"/>
      <c r="CK2748" s="4"/>
      <c r="CL2748" s="4"/>
      <c r="CM2748" s="4"/>
    </row>
    <row r="2749" ht="14.25" customHeight="1">
      <c r="A2749" s="1"/>
      <c r="B2749" s="3"/>
      <c r="C2749" s="4"/>
      <c r="D2749" s="4"/>
      <c r="E2749" s="4"/>
      <c r="F2749" s="4"/>
      <c r="G2749" s="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20"/>
      <c r="AE2749" s="4"/>
      <c r="AF2749" s="4"/>
      <c r="AG2749" s="4"/>
      <c r="AH2749" s="4"/>
      <c r="AI2749" s="4"/>
      <c r="AJ2749" s="4"/>
      <c r="AK2749" s="4"/>
      <c r="AL2749" s="4"/>
      <c r="AM2749" s="4"/>
      <c r="AN2749" s="4"/>
      <c r="AO2749" s="4"/>
      <c r="AP2749" s="4"/>
      <c r="AQ2749" s="4"/>
      <c r="AR2749" s="4"/>
      <c r="AS2749" s="4"/>
      <c r="AT2749" s="4"/>
      <c r="AU2749" s="4"/>
      <c r="AV2749" s="4"/>
      <c r="AW2749" s="4"/>
      <c r="AX2749" s="4"/>
      <c r="AY2749" s="4"/>
      <c r="AZ2749" s="4"/>
      <c r="BA2749" s="4"/>
      <c r="BB2749" s="4"/>
      <c r="BC2749" s="4"/>
      <c r="BD2749" s="4"/>
      <c r="BE2749" s="4"/>
      <c r="BF2749" s="4"/>
      <c r="BG2749" s="4"/>
      <c r="BH2749" s="4"/>
      <c r="BI2749" s="4"/>
      <c r="BJ2749" s="4"/>
      <c r="BK2749" s="4"/>
      <c r="BL2749" s="4"/>
      <c r="BM2749" s="4"/>
      <c r="BN2749" s="4"/>
      <c r="BO2749" s="4"/>
      <c r="BP2749" s="4"/>
      <c r="BQ2749" s="4"/>
      <c r="BR2749" s="4"/>
      <c r="BS2749" s="4"/>
      <c r="BT2749" s="4"/>
      <c r="BU2749" s="4"/>
      <c r="BV2749" s="4"/>
      <c r="BW2749" s="4"/>
      <c r="BX2749" s="4"/>
      <c r="BY2749" s="4"/>
      <c r="BZ2749" s="4"/>
      <c r="CA2749" s="4"/>
      <c r="CB2749" s="4"/>
      <c r="CC2749" s="4"/>
      <c r="CD2749" s="4"/>
      <c r="CE2749" s="4"/>
      <c r="CF2749" s="4"/>
      <c r="CG2749" s="4"/>
      <c r="CH2749" s="4"/>
      <c r="CI2749" s="4"/>
      <c r="CJ2749" s="4"/>
      <c r="CK2749" s="4"/>
      <c r="CL2749" s="4"/>
      <c r="CM2749" s="4"/>
    </row>
    <row r="2750" ht="14.25" customHeight="1">
      <c r="A2750" s="1"/>
      <c r="B2750" s="3"/>
      <c r="C2750" s="4"/>
      <c r="D2750" s="4"/>
      <c r="E2750" s="4"/>
      <c r="F2750" s="4"/>
      <c r="G2750" s="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20"/>
      <c r="AE2750" s="4"/>
      <c r="AF2750" s="4"/>
      <c r="AG2750" s="4"/>
      <c r="AH2750" s="4"/>
      <c r="AI2750" s="4"/>
      <c r="AJ2750" s="4"/>
      <c r="AK2750" s="4"/>
      <c r="AL2750" s="4"/>
      <c r="AM2750" s="4"/>
      <c r="AN2750" s="4"/>
      <c r="AO2750" s="4"/>
      <c r="AP2750" s="4"/>
      <c r="AQ2750" s="4"/>
      <c r="AR2750" s="4"/>
      <c r="AS2750" s="4"/>
      <c r="AT2750" s="4"/>
      <c r="AU2750" s="4"/>
      <c r="AV2750" s="4"/>
      <c r="AW2750" s="4"/>
      <c r="AX2750" s="4"/>
      <c r="AY2750" s="4"/>
      <c r="AZ2750" s="4"/>
      <c r="BA2750" s="4"/>
      <c r="BB2750" s="4"/>
      <c r="BC2750" s="4"/>
      <c r="BD2750" s="4"/>
      <c r="BE2750" s="4"/>
      <c r="BF2750" s="4"/>
      <c r="BG2750" s="4"/>
      <c r="BH2750" s="4"/>
      <c r="BI2750" s="4"/>
      <c r="BJ2750" s="4"/>
      <c r="BK2750" s="4"/>
      <c r="BL2750" s="4"/>
      <c r="BM2750" s="4"/>
      <c r="BN2750" s="4"/>
      <c r="BO2750" s="4"/>
      <c r="BP2750" s="4"/>
      <c r="BQ2750" s="4"/>
      <c r="BR2750" s="4"/>
      <c r="BS2750" s="4"/>
      <c r="BT2750" s="4"/>
      <c r="BU2750" s="4"/>
      <c r="BV2750" s="4"/>
      <c r="BW2750" s="4"/>
      <c r="BX2750" s="4"/>
      <c r="BY2750" s="4"/>
      <c r="BZ2750" s="4"/>
      <c r="CA2750" s="4"/>
      <c r="CB2750" s="4"/>
      <c r="CC2750" s="4"/>
      <c r="CD2750" s="4"/>
      <c r="CE2750" s="4"/>
      <c r="CF2750" s="4"/>
      <c r="CG2750" s="4"/>
      <c r="CH2750" s="4"/>
      <c r="CI2750" s="4"/>
      <c r="CJ2750" s="4"/>
      <c r="CK2750" s="4"/>
      <c r="CL2750" s="4"/>
      <c r="CM2750" s="4"/>
    </row>
    <row r="2751" ht="14.25" customHeight="1">
      <c r="A2751" s="1"/>
      <c r="B2751" s="3"/>
      <c r="C2751" s="4"/>
      <c r="D2751" s="4"/>
      <c r="E2751" s="4"/>
      <c r="F2751" s="4"/>
      <c r="G2751" s="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20"/>
      <c r="AE2751" s="4"/>
      <c r="AF2751" s="4"/>
      <c r="AG2751" s="4"/>
      <c r="AH2751" s="4"/>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4"/>
      <c r="BF2751" s="4"/>
      <c r="BG2751" s="4"/>
      <c r="BH2751" s="4"/>
      <c r="BI2751" s="4"/>
      <c r="BJ2751" s="4"/>
      <c r="BK2751" s="4"/>
      <c r="BL2751" s="4"/>
      <c r="BM2751" s="4"/>
      <c r="BN2751" s="4"/>
      <c r="BO2751" s="4"/>
      <c r="BP2751" s="4"/>
      <c r="BQ2751" s="4"/>
      <c r="BR2751" s="4"/>
      <c r="BS2751" s="4"/>
      <c r="BT2751" s="4"/>
      <c r="BU2751" s="4"/>
      <c r="BV2751" s="4"/>
      <c r="BW2751" s="4"/>
      <c r="BX2751" s="4"/>
      <c r="BY2751" s="4"/>
      <c r="BZ2751" s="4"/>
      <c r="CA2751" s="4"/>
      <c r="CB2751" s="4"/>
      <c r="CC2751" s="4"/>
      <c r="CD2751" s="4"/>
      <c r="CE2751" s="4"/>
      <c r="CF2751" s="4"/>
      <c r="CG2751" s="4"/>
      <c r="CH2751" s="4"/>
      <c r="CI2751" s="4"/>
      <c r="CJ2751" s="4"/>
      <c r="CK2751" s="4"/>
      <c r="CL2751" s="4"/>
      <c r="CM2751" s="4"/>
    </row>
    <row r="2752" ht="14.25" customHeight="1">
      <c r="A2752" s="1"/>
      <c r="B2752" s="3"/>
      <c r="C2752" s="4"/>
      <c r="D2752" s="4"/>
      <c r="E2752" s="4"/>
      <c r="F2752" s="4"/>
      <c r="G2752" s="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20"/>
      <c r="AE2752" s="4"/>
      <c r="AF2752" s="4"/>
      <c r="AG2752" s="4"/>
      <c r="AH2752" s="4"/>
      <c r="AI2752" s="4"/>
      <c r="AJ2752" s="4"/>
      <c r="AK2752" s="4"/>
      <c r="AL2752" s="4"/>
      <c r="AM2752" s="4"/>
      <c r="AN2752" s="4"/>
      <c r="AO2752" s="4"/>
      <c r="AP2752" s="4"/>
      <c r="AQ2752" s="4"/>
      <c r="AR2752" s="4"/>
      <c r="AS2752" s="4"/>
      <c r="AT2752" s="4"/>
      <c r="AU2752" s="4"/>
      <c r="AV2752" s="4"/>
      <c r="AW2752" s="4"/>
      <c r="AX2752" s="4"/>
      <c r="AY2752" s="4"/>
      <c r="AZ2752" s="4"/>
      <c r="BA2752" s="4"/>
      <c r="BB2752" s="4"/>
      <c r="BC2752" s="4"/>
      <c r="BD2752" s="4"/>
      <c r="BE2752" s="4"/>
      <c r="BF2752" s="4"/>
      <c r="BG2752" s="4"/>
      <c r="BH2752" s="4"/>
      <c r="BI2752" s="4"/>
      <c r="BJ2752" s="4"/>
      <c r="BK2752" s="4"/>
      <c r="BL2752" s="4"/>
      <c r="BM2752" s="4"/>
      <c r="BN2752" s="4"/>
      <c r="BO2752" s="4"/>
      <c r="BP2752" s="4"/>
      <c r="BQ2752" s="4"/>
      <c r="BR2752" s="4"/>
      <c r="BS2752" s="4"/>
      <c r="BT2752" s="4"/>
      <c r="BU2752" s="4"/>
      <c r="BV2752" s="4"/>
      <c r="BW2752" s="4"/>
      <c r="BX2752" s="4"/>
      <c r="BY2752" s="4"/>
      <c r="BZ2752" s="4"/>
      <c r="CA2752" s="4"/>
      <c r="CB2752" s="4"/>
      <c r="CC2752" s="4"/>
      <c r="CD2752" s="4"/>
      <c r="CE2752" s="4"/>
      <c r="CF2752" s="4"/>
      <c r="CG2752" s="4"/>
      <c r="CH2752" s="4"/>
      <c r="CI2752" s="4"/>
      <c r="CJ2752" s="4"/>
      <c r="CK2752" s="4"/>
      <c r="CL2752" s="4"/>
      <c r="CM2752" s="4"/>
    </row>
    <row r="2753" ht="14.25" customHeight="1">
      <c r="A2753" s="1"/>
      <c r="B2753" s="3"/>
      <c r="C2753" s="4"/>
      <c r="D2753" s="4"/>
      <c r="E2753" s="4"/>
      <c r="F2753" s="4"/>
      <c r="G2753" s="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20"/>
      <c r="AE2753" s="4"/>
      <c r="AF2753" s="4"/>
      <c r="AG2753" s="4"/>
      <c r="AH2753" s="4"/>
      <c r="AI2753" s="4"/>
      <c r="AJ2753" s="4"/>
      <c r="AK2753" s="4"/>
      <c r="AL2753" s="4"/>
      <c r="AM2753" s="4"/>
      <c r="AN2753" s="4"/>
      <c r="AO2753" s="4"/>
      <c r="AP2753" s="4"/>
      <c r="AQ2753" s="4"/>
      <c r="AR2753" s="4"/>
      <c r="AS2753" s="4"/>
      <c r="AT2753" s="4"/>
      <c r="AU2753" s="4"/>
      <c r="AV2753" s="4"/>
      <c r="AW2753" s="4"/>
      <c r="AX2753" s="4"/>
      <c r="AY2753" s="4"/>
      <c r="AZ2753" s="4"/>
      <c r="BA2753" s="4"/>
      <c r="BB2753" s="4"/>
      <c r="BC2753" s="4"/>
      <c r="BD2753" s="4"/>
      <c r="BE2753" s="4"/>
      <c r="BF2753" s="4"/>
      <c r="BG2753" s="4"/>
      <c r="BH2753" s="4"/>
      <c r="BI2753" s="4"/>
      <c r="BJ2753" s="4"/>
      <c r="BK2753" s="4"/>
      <c r="BL2753" s="4"/>
      <c r="BM2753" s="4"/>
      <c r="BN2753" s="4"/>
      <c r="BO2753" s="4"/>
      <c r="BP2753" s="4"/>
      <c r="BQ2753" s="4"/>
      <c r="BR2753" s="4"/>
      <c r="BS2753" s="4"/>
      <c r="BT2753" s="4"/>
      <c r="BU2753" s="4"/>
      <c r="BV2753" s="4"/>
      <c r="BW2753" s="4"/>
      <c r="BX2753" s="4"/>
      <c r="BY2753" s="4"/>
      <c r="BZ2753" s="4"/>
      <c r="CA2753" s="4"/>
      <c r="CB2753" s="4"/>
      <c r="CC2753" s="4"/>
      <c r="CD2753" s="4"/>
      <c r="CE2753" s="4"/>
      <c r="CF2753" s="4"/>
      <c r="CG2753" s="4"/>
      <c r="CH2753" s="4"/>
      <c r="CI2753" s="4"/>
      <c r="CJ2753" s="4"/>
      <c r="CK2753" s="4"/>
      <c r="CL2753" s="4"/>
      <c r="CM2753" s="4"/>
    </row>
    <row r="2754" ht="14.25" customHeight="1">
      <c r="A2754" s="1"/>
      <c r="B2754" s="3"/>
      <c r="C2754" s="4"/>
      <c r="D2754" s="4"/>
      <c r="E2754" s="4"/>
      <c r="F2754" s="4"/>
      <c r="G2754" s="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20"/>
      <c r="AE2754" s="4"/>
      <c r="AF2754" s="4"/>
      <c r="AG2754" s="4"/>
      <c r="AH2754" s="4"/>
      <c r="AI2754" s="4"/>
      <c r="AJ2754" s="4"/>
      <c r="AK2754" s="4"/>
      <c r="AL2754" s="4"/>
      <c r="AM2754" s="4"/>
      <c r="AN2754" s="4"/>
      <c r="AO2754" s="4"/>
      <c r="AP2754" s="4"/>
      <c r="AQ2754" s="4"/>
      <c r="AR2754" s="4"/>
      <c r="AS2754" s="4"/>
      <c r="AT2754" s="4"/>
      <c r="AU2754" s="4"/>
      <c r="AV2754" s="4"/>
      <c r="AW2754" s="4"/>
      <c r="AX2754" s="4"/>
      <c r="AY2754" s="4"/>
      <c r="AZ2754" s="4"/>
      <c r="BA2754" s="4"/>
      <c r="BB2754" s="4"/>
      <c r="BC2754" s="4"/>
      <c r="BD2754" s="4"/>
      <c r="BE2754" s="4"/>
      <c r="BF2754" s="4"/>
      <c r="BG2754" s="4"/>
      <c r="BH2754" s="4"/>
      <c r="BI2754" s="4"/>
      <c r="BJ2754" s="4"/>
      <c r="BK2754" s="4"/>
      <c r="BL2754" s="4"/>
      <c r="BM2754" s="4"/>
      <c r="BN2754" s="4"/>
      <c r="BO2754" s="4"/>
      <c r="BP2754" s="4"/>
      <c r="BQ2754" s="4"/>
      <c r="BR2754" s="4"/>
      <c r="BS2754" s="4"/>
      <c r="BT2754" s="4"/>
      <c r="BU2754" s="4"/>
      <c r="BV2754" s="4"/>
      <c r="BW2754" s="4"/>
      <c r="BX2754" s="4"/>
      <c r="BY2754" s="4"/>
      <c r="BZ2754" s="4"/>
      <c r="CA2754" s="4"/>
      <c r="CB2754" s="4"/>
      <c r="CC2754" s="4"/>
      <c r="CD2754" s="4"/>
      <c r="CE2754" s="4"/>
      <c r="CF2754" s="4"/>
      <c r="CG2754" s="4"/>
      <c r="CH2754" s="4"/>
      <c r="CI2754" s="4"/>
      <c r="CJ2754" s="4"/>
      <c r="CK2754" s="4"/>
      <c r="CL2754" s="4"/>
      <c r="CM2754" s="4"/>
    </row>
    <row r="2755" ht="14.25" customHeight="1">
      <c r="A2755" s="1"/>
      <c r="B2755" s="3"/>
      <c r="C2755" s="4"/>
      <c r="D2755" s="4"/>
      <c r="E2755" s="4"/>
      <c r="F2755" s="4"/>
      <c r="G2755" s="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20"/>
      <c r="AE2755" s="4"/>
      <c r="AF2755" s="4"/>
      <c r="AG2755" s="4"/>
      <c r="AH2755" s="4"/>
      <c r="AI2755" s="4"/>
      <c r="AJ2755" s="4"/>
      <c r="AK2755" s="4"/>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4"/>
      <c r="BH2755" s="4"/>
      <c r="BI2755" s="4"/>
      <c r="BJ2755" s="4"/>
      <c r="BK2755" s="4"/>
      <c r="BL2755" s="4"/>
      <c r="BM2755" s="4"/>
      <c r="BN2755" s="4"/>
      <c r="BO2755" s="4"/>
      <c r="BP2755" s="4"/>
      <c r="BQ2755" s="4"/>
      <c r="BR2755" s="4"/>
      <c r="BS2755" s="4"/>
      <c r="BT2755" s="4"/>
      <c r="BU2755" s="4"/>
      <c r="BV2755" s="4"/>
      <c r="BW2755" s="4"/>
      <c r="BX2755" s="4"/>
      <c r="BY2755" s="4"/>
      <c r="BZ2755" s="4"/>
      <c r="CA2755" s="4"/>
      <c r="CB2755" s="4"/>
      <c r="CC2755" s="4"/>
      <c r="CD2755" s="4"/>
      <c r="CE2755" s="4"/>
      <c r="CF2755" s="4"/>
      <c r="CG2755" s="4"/>
      <c r="CH2755" s="4"/>
      <c r="CI2755" s="4"/>
      <c r="CJ2755" s="4"/>
      <c r="CK2755" s="4"/>
      <c r="CL2755" s="4"/>
      <c r="CM2755" s="4"/>
    </row>
    <row r="2756" ht="14.25" customHeight="1">
      <c r="A2756" s="1"/>
      <c r="B2756" s="3"/>
      <c r="C2756" s="4"/>
      <c r="D2756" s="4"/>
      <c r="E2756" s="4"/>
      <c r="F2756" s="4"/>
      <c r="G2756" s="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20"/>
      <c r="AE2756" s="4"/>
      <c r="AF2756" s="4"/>
      <c r="AG2756" s="4"/>
      <c r="AH2756" s="4"/>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4"/>
      <c r="BH2756" s="4"/>
      <c r="BI2756" s="4"/>
      <c r="BJ2756" s="4"/>
      <c r="BK2756" s="4"/>
      <c r="BL2756" s="4"/>
      <c r="BM2756" s="4"/>
      <c r="BN2756" s="4"/>
      <c r="BO2756" s="4"/>
      <c r="BP2756" s="4"/>
      <c r="BQ2756" s="4"/>
      <c r="BR2756" s="4"/>
      <c r="BS2756" s="4"/>
      <c r="BT2756" s="4"/>
      <c r="BU2756" s="4"/>
      <c r="BV2756" s="4"/>
      <c r="BW2756" s="4"/>
      <c r="BX2756" s="4"/>
      <c r="BY2756" s="4"/>
      <c r="BZ2756" s="4"/>
      <c r="CA2756" s="4"/>
      <c r="CB2756" s="4"/>
      <c r="CC2756" s="4"/>
      <c r="CD2756" s="4"/>
      <c r="CE2756" s="4"/>
      <c r="CF2756" s="4"/>
      <c r="CG2756" s="4"/>
      <c r="CH2756" s="4"/>
      <c r="CI2756" s="4"/>
      <c r="CJ2756" s="4"/>
      <c r="CK2756" s="4"/>
      <c r="CL2756" s="4"/>
      <c r="CM2756" s="4"/>
    </row>
    <row r="2757" ht="14.25" customHeight="1">
      <c r="A2757" s="1"/>
      <c r="B2757" s="3"/>
      <c r="C2757" s="4"/>
      <c r="D2757" s="4"/>
      <c r="E2757" s="4"/>
      <c r="F2757" s="4"/>
      <c r="G2757" s="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20"/>
      <c r="AE2757" s="4"/>
      <c r="AF2757" s="4"/>
      <c r="AG2757" s="4"/>
      <c r="AH2757" s="4"/>
      <c r="AI2757" s="4"/>
      <c r="AJ2757" s="4"/>
      <c r="AK2757" s="4"/>
      <c r="AL2757" s="4"/>
      <c r="AM2757" s="4"/>
      <c r="AN2757" s="4"/>
      <c r="AO2757" s="4"/>
      <c r="AP2757" s="4"/>
      <c r="AQ2757" s="4"/>
      <c r="AR2757" s="4"/>
      <c r="AS2757" s="4"/>
      <c r="AT2757" s="4"/>
      <c r="AU2757" s="4"/>
      <c r="AV2757" s="4"/>
      <c r="AW2757" s="4"/>
      <c r="AX2757" s="4"/>
      <c r="AY2757" s="4"/>
      <c r="AZ2757" s="4"/>
      <c r="BA2757" s="4"/>
      <c r="BB2757" s="4"/>
      <c r="BC2757" s="4"/>
      <c r="BD2757" s="4"/>
      <c r="BE2757" s="4"/>
      <c r="BF2757" s="4"/>
      <c r="BG2757" s="4"/>
      <c r="BH2757" s="4"/>
      <c r="BI2757" s="4"/>
      <c r="BJ2757" s="4"/>
      <c r="BK2757" s="4"/>
      <c r="BL2757" s="4"/>
      <c r="BM2757" s="4"/>
      <c r="BN2757" s="4"/>
      <c r="BO2757" s="4"/>
      <c r="BP2757" s="4"/>
      <c r="BQ2757" s="4"/>
      <c r="BR2757" s="4"/>
      <c r="BS2757" s="4"/>
      <c r="BT2757" s="4"/>
      <c r="BU2757" s="4"/>
      <c r="BV2757" s="4"/>
      <c r="BW2757" s="4"/>
      <c r="BX2757" s="4"/>
      <c r="BY2757" s="4"/>
      <c r="BZ2757" s="4"/>
      <c r="CA2757" s="4"/>
      <c r="CB2757" s="4"/>
      <c r="CC2757" s="4"/>
      <c r="CD2757" s="4"/>
      <c r="CE2757" s="4"/>
      <c r="CF2757" s="4"/>
      <c r="CG2757" s="4"/>
      <c r="CH2757" s="4"/>
      <c r="CI2757" s="4"/>
      <c r="CJ2757" s="4"/>
      <c r="CK2757" s="4"/>
      <c r="CL2757" s="4"/>
      <c r="CM2757" s="4"/>
    </row>
    <row r="2758" ht="14.25" customHeight="1">
      <c r="A2758" s="1"/>
      <c r="B2758" s="3"/>
      <c r="C2758" s="4"/>
      <c r="D2758" s="4"/>
      <c r="E2758" s="4"/>
      <c r="F2758" s="4"/>
      <c r="G2758" s="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20"/>
      <c r="AE2758" s="4"/>
      <c r="AF2758" s="4"/>
      <c r="AG2758" s="4"/>
      <c r="AH2758" s="4"/>
      <c r="AI2758" s="4"/>
      <c r="AJ2758" s="4"/>
      <c r="AK2758" s="4"/>
      <c r="AL2758" s="4"/>
      <c r="AM2758" s="4"/>
      <c r="AN2758" s="4"/>
      <c r="AO2758" s="4"/>
      <c r="AP2758" s="4"/>
      <c r="AQ2758" s="4"/>
      <c r="AR2758" s="4"/>
      <c r="AS2758" s="4"/>
      <c r="AT2758" s="4"/>
      <c r="AU2758" s="4"/>
      <c r="AV2758" s="4"/>
      <c r="AW2758" s="4"/>
      <c r="AX2758" s="4"/>
      <c r="AY2758" s="4"/>
      <c r="AZ2758" s="4"/>
      <c r="BA2758" s="4"/>
      <c r="BB2758" s="4"/>
      <c r="BC2758" s="4"/>
      <c r="BD2758" s="4"/>
      <c r="BE2758" s="4"/>
      <c r="BF2758" s="4"/>
      <c r="BG2758" s="4"/>
      <c r="BH2758" s="4"/>
      <c r="BI2758" s="4"/>
      <c r="BJ2758" s="4"/>
      <c r="BK2758" s="4"/>
      <c r="BL2758" s="4"/>
      <c r="BM2758" s="4"/>
      <c r="BN2758" s="4"/>
      <c r="BO2758" s="4"/>
      <c r="BP2758" s="4"/>
      <c r="BQ2758" s="4"/>
      <c r="BR2758" s="4"/>
      <c r="BS2758" s="4"/>
      <c r="BT2758" s="4"/>
      <c r="BU2758" s="4"/>
      <c r="BV2758" s="4"/>
      <c r="BW2758" s="4"/>
      <c r="BX2758" s="4"/>
      <c r="BY2758" s="4"/>
      <c r="BZ2758" s="4"/>
      <c r="CA2758" s="4"/>
      <c r="CB2758" s="4"/>
      <c r="CC2758" s="4"/>
      <c r="CD2758" s="4"/>
      <c r="CE2758" s="4"/>
      <c r="CF2758" s="4"/>
      <c r="CG2758" s="4"/>
      <c r="CH2758" s="4"/>
      <c r="CI2758" s="4"/>
      <c r="CJ2758" s="4"/>
      <c r="CK2758" s="4"/>
      <c r="CL2758" s="4"/>
      <c r="CM2758" s="4"/>
    </row>
    <row r="2759" ht="14.25" customHeight="1">
      <c r="A2759" s="1"/>
      <c r="B2759" s="3"/>
      <c r="C2759" s="4"/>
      <c r="D2759" s="4"/>
      <c r="E2759" s="4"/>
      <c r="F2759" s="4"/>
      <c r="G2759" s="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20"/>
      <c r="AE2759" s="4"/>
      <c r="AF2759" s="4"/>
      <c r="AG2759" s="4"/>
      <c r="AH2759" s="4"/>
      <c r="AI2759" s="4"/>
      <c r="AJ2759" s="4"/>
      <c r="AK2759" s="4"/>
      <c r="AL2759" s="4"/>
      <c r="AM2759" s="4"/>
      <c r="AN2759" s="4"/>
      <c r="AO2759" s="4"/>
      <c r="AP2759" s="4"/>
      <c r="AQ2759" s="4"/>
      <c r="AR2759" s="4"/>
      <c r="AS2759" s="4"/>
      <c r="AT2759" s="4"/>
      <c r="AU2759" s="4"/>
      <c r="AV2759" s="4"/>
      <c r="AW2759" s="4"/>
      <c r="AX2759" s="4"/>
      <c r="AY2759" s="4"/>
      <c r="AZ2759" s="4"/>
      <c r="BA2759" s="4"/>
      <c r="BB2759" s="4"/>
      <c r="BC2759" s="4"/>
      <c r="BD2759" s="4"/>
      <c r="BE2759" s="4"/>
      <c r="BF2759" s="4"/>
      <c r="BG2759" s="4"/>
      <c r="BH2759" s="4"/>
      <c r="BI2759" s="4"/>
      <c r="BJ2759" s="4"/>
      <c r="BK2759" s="4"/>
      <c r="BL2759" s="4"/>
      <c r="BM2759" s="4"/>
      <c r="BN2759" s="4"/>
      <c r="BO2759" s="4"/>
      <c r="BP2759" s="4"/>
      <c r="BQ2759" s="4"/>
      <c r="BR2759" s="4"/>
      <c r="BS2759" s="4"/>
      <c r="BT2759" s="4"/>
      <c r="BU2759" s="4"/>
      <c r="BV2759" s="4"/>
      <c r="BW2759" s="4"/>
      <c r="BX2759" s="4"/>
      <c r="BY2759" s="4"/>
      <c r="BZ2759" s="4"/>
      <c r="CA2759" s="4"/>
      <c r="CB2759" s="4"/>
      <c r="CC2759" s="4"/>
      <c r="CD2759" s="4"/>
      <c r="CE2759" s="4"/>
      <c r="CF2759" s="4"/>
      <c r="CG2759" s="4"/>
      <c r="CH2759" s="4"/>
      <c r="CI2759" s="4"/>
      <c r="CJ2759" s="4"/>
      <c r="CK2759" s="4"/>
      <c r="CL2759" s="4"/>
      <c r="CM2759" s="4"/>
    </row>
    <row r="2760" ht="14.25" customHeight="1">
      <c r="A2760" s="1"/>
      <c r="B2760" s="3"/>
      <c r="C2760" s="4"/>
      <c r="D2760" s="4"/>
      <c r="E2760" s="4"/>
      <c r="F2760" s="4"/>
      <c r="G2760" s="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20"/>
      <c r="AE2760" s="4"/>
      <c r="AF2760" s="4"/>
      <c r="AG2760" s="4"/>
      <c r="AH2760" s="4"/>
      <c r="AI2760" s="4"/>
      <c r="AJ2760" s="4"/>
      <c r="AK2760" s="4"/>
      <c r="AL2760" s="4"/>
      <c r="AM2760" s="4"/>
      <c r="AN2760" s="4"/>
      <c r="AO2760" s="4"/>
      <c r="AP2760" s="4"/>
      <c r="AQ2760" s="4"/>
      <c r="AR2760" s="4"/>
      <c r="AS2760" s="4"/>
      <c r="AT2760" s="4"/>
      <c r="AU2760" s="4"/>
      <c r="AV2760" s="4"/>
      <c r="AW2760" s="4"/>
      <c r="AX2760" s="4"/>
      <c r="AY2760" s="4"/>
      <c r="AZ2760" s="4"/>
      <c r="BA2760" s="4"/>
      <c r="BB2760" s="4"/>
      <c r="BC2760" s="4"/>
      <c r="BD2760" s="4"/>
      <c r="BE2760" s="4"/>
      <c r="BF2760" s="4"/>
      <c r="BG2760" s="4"/>
      <c r="BH2760" s="4"/>
      <c r="BI2760" s="4"/>
      <c r="BJ2760" s="4"/>
      <c r="BK2760" s="4"/>
      <c r="BL2760" s="4"/>
      <c r="BM2760" s="4"/>
      <c r="BN2760" s="4"/>
      <c r="BO2760" s="4"/>
      <c r="BP2760" s="4"/>
      <c r="BQ2760" s="4"/>
      <c r="BR2760" s="4"/>
      <c r="BS2760" s="4"/>
      <c r="BT2760" s="4"/>
      <c r="BU2760" s="4"/>
      <c r="BV2760" s="4"/>
      <c r="BW2760" s="4"/>
      <c r="BX2760" s="4"/>
      <c r="BY2760" s="4"/>
      <c r="BZ2760" s="4"/>
      <c r="CA2760" s="4"/>
      <c r="CB2760" s="4"/>
      <c r="CC2760" s="4"/>
      <c r="CD2760" s="4"/>
      <c r="CE2760" s="4"/>
      <c r="CF2760" s="4"/>
      <c r="CG2760" s="4"/>
      <c r="CH2760" s="4"/>
      <c r="CI2760" s="4"/>
      <c r="CJ2760" s="4"/>
      <c r="CK2760" s="4"/>
      <c r="CL2760" s="4"/>
      <c r="CM2760" s="4"/>
    </row>
    <row r="2761" ht="14.25" customHeight="1">
      <c r="A2761" s="1"/>
      <c r="B2761" s="3"/>
      <c r="C2761" s="4"/>
      <c r="D2761" s="4"/>
      <c r="E2761" s="4"/>
      <c r="F2761" s="4"/>
      <c r="G2761" s="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20"/>
      <c r="AE2761" s="4"/>
      <c r="AF2761" s="4"/>
      <c r="AG2761" s="4"/>
      <c r="AH2761" s="4"/>
      <c r="AI2761" s="4"/>
      <c r="AJ2761" s="4"/>
      <c r="AK2761" s="4"/>
      <c r="AL2761" s="4"/>
      <c r="AM2761" s="4"/>
      <c r="AN2761" s="4"/>
      <c r="AO2761" s="4"/>
      <c r="AP2761" s="4"/>
      <c r="AQ2761" s="4"/>
      <c r="AR2761" s="4"/>
      <c r="AS2761" s="4"/>
      <c r="AT2761" s="4"/>
      <c r="AU2761" s="4"/>
      <c r="AV2761" s="4"/>
      <c r="AW2761" s="4"/>
      <c r="AX2761" s="4"/>
      <c r="AY2761" s="4"/>
      <c r="AZ2761" s="4"/>
      <c r="BA2761" s="4"/>
      <c r="BB2761" s="4"/>
      <c r="BC2761" s="4"/>
      <c r="BD2761" s="4"/>
      <c r="BE2761" s="4"/>
      <c r="BF2761" s="4"/>
      <c r="BG2761" s="4"/>
      <c r="BH2761" s="4"/>
      <c r="BI2761" s="4"/>
      <c r="BJ2761" s="4"/>
      <c r="BK2761" s="4"/>
      <c r="BL2761" s="4"/>
      <c r="BM2761" s="4"/>
      <c r="BN2761" s="4"/>
      <c r="BO2761" s="4"/>
      <c r="BP2761" s="4"/>
      <c r="BQ2761" s="4"/>
      <c r="BR2761" s="4"/>
      <c r="BS2761" s="4"/>
      <c r="BT2761" s="4"/>
      <c r="BU2761" s="4"/>
      <c r="BV2761" s="4"/>
      <c r="BW2761" s="4"/>
      <c r="BX2761" s="4"/>
      <c r="BY2761" s="4"/>
      <c r="BZ2761" s="4"/>
      <c r="CA2761" s="4"/>
      <c r="CB2761" s="4"/>
      <c r="CC2761" s="4"/>
      <c r="CD2761" s="4"/>
      <c r="CE2761" s="4"/>
      <c r="CF2761" s="4"/>
      <c r="CG2761" s="4"/>
      <c r="CH2761" s="4"/>
      <c r="CI2761" s="4"/>
      <c r="CJ2761" s="4"/>
      <c r="CK2761" s="4"/>
      <c r="CL2761" s="4"/>
      <c r="CM2761" s="4"/>
    </row>
    <row r="2762" ht="14.25" customHeight="1">
      <c r="A2762" s="1"/>
      <c r="B2762" s="3"/>
      <c r="C2762" s="4"/>
      <c r="D2762" s="4"/>
      <c r="E2762" s="4"/>
      <c r="F2762" s="4"/>
      <c r="G2762" s="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20"/>
      <c r="AE2762" s="4"/>
      <c r="AF2762" s="4"/>
      <c r="AG2762" s="4"/>
      <c r="AH2762" s="4"/>
      <c r="AI2762" s="4"/>
      <c r="AJ2762" s="4"/>
      <c r="AK2762" s="4"/>
      <c r="AL2762" s="4"/>
      <c r="AM2762" s="4"/>
      <c r="AN2762" s="4"/>
      <c r="AO2762" s="4"/>
      <c r="AP2762" s="4"/>
      <c r="AQ2762" s="4"/>
      <c r="AR2762" s="4"/>
      <c r="AS2762" s="4"/>
      <c r="AT2762" s="4"/>
      <c r="AU2762" s="4"/>
      <c r="AV2762" s="4"/>
      <c r="AW2762" s="4"/>
      <c r="AX2762" s="4"/>
      <c r="AY2762" s="4"/>
      <c r="AZ2762" s="4"/>
      <c r="BA2762" s="4"/>
      <c r="BB2762" s="4"/>
      <c r="BC2762" s="4"/>
      <c r="BD2762" s="4"/>
      <c r="BE2762" s="4"/>
      <c r="BF2762" s="4"/>
      <c r="BG2762" s="4"/>
      <c r="BH2762" s="4"/>
      <c r="BI2762" s="4"/>
      <c r="BJ2762" s="4"/>
      <c r="BK2762" s="4"/>
      <c r="BL2762" s="4"/>
      <c r="BM2762" s="4"/>
      <c r="BN2762" s="4"/>
      <c r="BO2762" s="4"/>
      <c r="BP2762" s="4"/>
      <c r="BQ2762" s="4"/>
      <c r="BR2762" s="4"/>
      <c r="BS2762" s="4"/>
      <c r="BT2762" s="4"/>
      <c r="BU2762" s="4"/>
      <c r="BV2762" s="4"/>
      <c r="BW2762" s="4"/>
      <c r="BX2762" s="4"/>
      <c r="BY2762" s="4"/>
      <c r="BZ2762" s="4"/>
      <c r="CA2762" s="4"/>
      <c r="CB2762" s="4"/>
      <c r="CC2762" s="4"/>
      <c r="CD2762" s="4"/>
      <c r="CE2762" s="4"/>
      <c r="CF2762" s="4"/>
      <c r="CG2762" s="4"/>
      <c r="CH2762" s="4"/>
      <c r="CI2762" s="4"/>
      <c r="CJ2762" s="4"/>
      <c r="CK2762" s="4"/>
      <c r="CL2762" s="4"/>
      <c r="CM2762" s="4"/>
    </row>
    <row r="2763" ht="14.25" customHeight="1">
      <c r="A2763" s="1"/>
      <c r="B2763" s="3"/>
      <c r="C2763" s="4"/>
      <c r="D2763" s="4"/>
      <c r="E2763" s="4"/>
      <c r="F2763" s="4"/>
      <c r="G2763" s="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20"/>
      <c r="AE2763" s="4"/>
      <c r="AF2763" s="4"/>
      <c r="AG2763" s="4"/>
      <c r="AH2763" s="4"/>
      <c r="AI2763" s="4"/>
      <c r="AJ2763" s="4"/>
      <c r="AK2763" s="4"/>
      <c r="AL2763" s="4"/>
      <c r="AM2763" s="4"/>
      <c r="AN2763" s="4"/>
      <c r="AO2763" s="4"/>
      <c r="AP2763" s="4"/>
      <c r="AQ2763" s="4"/>
      <c r="AR2763" s="4"/>
      <c r="AS2763" s="4"/>
      <c r="AT2763" s="4"/>
      <c r="AU2763" s="4"/>
      <c r="AV2763" s="4"/>
      <c r="AW2763" s="4"/>
      <c r="AX2763" s="4"/>
      <c r="AY2763" s="4"/>
      <c r="AZ2763" s="4"/>
      <c r="BA2763" s="4"/>
      <c r="BB2763" s="4"/>
      <c r="BC2763" s="4"/>
      <c r="BD2763" s="4"/>
      <c r="BE2763" s="4"/>
      <c r="BF2763" s="4"/>
      <c r="BG2763" s="4"/>
      <c r="BH2763" s="4"/>
      <c r="BI2763" s="4"/>
      <c r="BJ2763" s="4"/>
      <c r="BK2763" s="4"/>
      <c r="BL2763" s="4"/>
      <c r="BM2763" s="4"/>
      <c r="BN2763" s="4"/>
      <c r="BO2763" s="4"/>
      <c r="BP2763" s="4"/>
      <c r="BQ2763" s="4"/>
      <c r="BR2763" s="4"/>
      <c r="BS2763" s="4"/>
      <c r="BT2763" s="4"/>
      <c r="BU2763" s="4"/>
      <c r="BV2763" s="4"/>
      <c r="BW2763" s="4"/>
      <c r="BX2763" s="4"/>
      <c r="BY2763" s="4"/>
      <c r="BZ2763" s="4"/>
      <c r="CA2763" s="4"/>
      <c r="CB2763" s="4"/>
      <c r="CC2763" s="4"/>
      <c r="CD2763" s="4"/>
      <c r="CE2763" s="4"/>
      <c r="CF2763" s="4"/>
      <c r="CG2763" s="4"/>
      <c r="CH2763" s="4"/>
      <c r="CI2763" s="4"/>
      <c r="CJ2763" s="4"/>
      <c r="CK2763" s="4"/>
      <c r="CL2763" s="4"/>
      <c r="CM2763" s="4"/>
    </row>
    <row r="2764" ht="14.25" customHeight="1">
      <c r="A2764" s="1"/>
      <c r="B2764" s="3"/>
      <c r="C2764" s="4"/>
      <c r="D2764" s="4"/>
      <c r="E2764" s="4"/>
      <c r="F2764" s="4"/>
      <c r="G2764" s="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20"/>
      <c r="AE2764" s="4"/>
      <c r="AF2764" s="4"/>
      <c r="AG2764" s="4"/>
      <c r="AH2764" s="4"/>
      <c r="AI2764" s="4"/>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c r="BI2764" s="4"/>
      <c r="BJ2764" s="4"/>
      <c r="BK2764" s="4"/>
      <c r="BL2764" s="4"/>
      <c r="BM2764" s="4"/>
      <c r="BN2764" s="4"/>
      <c r="BO2764" s="4"/>
      <c r="BP2764" s="4"/>
      <c r="BQ2764" s="4"/>
      <c r="BR2764" s="4"/>
      <c r="BS2764" s="4"/>
      <c r="BT2764" s="4"/>
      <c r="BU2764" s="4"/>
      <c r="BV2764" s="4"/>
      <c r="BW2764" s="4"/>
      <c r="BX2764" s="4"/>
      <c r="BY2764" s="4"/>
      <c r="BZ2764" s="4"/>
      <c r="CA2764" s="4"/>
      <c r="CB2764" s="4"/>
      <c r="CC2764" s="4"/>
      <c r="CD2764" s="4"/>
      <c r="CE2764" s="4"/>
      <c r="CF2764" s="4"/>
      <c r="CG2764" s="4"/>
      <c r="CH2764" s="4"/>
      <c r="CI2764" s="4"/>
      <c r="CJ2764" s="4"/>
      <c r="CK2764" s="4"/>
      <c r="CL2764" s="4"/>
      <c r="CM2764" s="4"/>
    </row>
    <row r="2765" ht="14.25" customHeight="1">
      <c r="A2765" s="1"/>
      <c r="B2765" s="3"/>
      <c r="C2765" s="4"/>
      <c r="D2765" s="4"/>
      <c r="E2765" s="4"/>
      <c r="F2765" s="4"/>
      <c r="G2765" s="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20"/>
      <c r="AE2765" s="4"/>
      <c r="AF2765" s="4"/>
      <c r="AG2765" s="4"/>
      <c r="AH2765" s="4"/>
      <c r="AI2765" s="4"/>
      <c r="AJ2765" s="4"/>
      <c r="AK2765" s="4"/>
      <c r="AL2765" s="4"/>
      <c r="AM2765" s="4"/>
      <c r="AN2765" s="4"/>
      <c r="AO2765" s="4"/>
      <c r="AP2765" s="4"/>
      <c r="AQ2765" s="4"/>
      <c r="AR2765" s="4"/>
      <c r="AS2765" s="4"/>
      <c r="AT2765" s="4"/>
      <c r="AU2765" s="4"/>
      <c r="AV2765" s="4"/>
      <c r="AW2765" s="4"/>
      <c r="AX2765" s="4"/>
      <c r="AY2765" s="4"/>
      <c r="AZ2765" s="4"/>
      <c r="BA2765" s="4"/>
      <c r="BB2765" s="4"/>
      <c r="BC2765" s="4"/>
      <c r="BD2765" s="4"/>
      <c r="BE2765" s="4"/>
      <c r="BF2765" s="4"/>
      <c r="BG2765" s="4"/>
      <c r="BH2765" s="4"/>
      <c r="BI2765" s="4"/>
      <c r="BJ2765" s="4"/>
      <c r="BK2765" s="4"/>
      <c r="BL2765" s="4"/>
      <c r="BM2765" s="4"/>
      <c r="BN2765" s="4"/>
      <c r="BO2765" s="4"/>
      <c r="BP2765" s="4"/>
      <c r="BQ2765" s="4"/>
      <c r="BR2765" s="4"/>
      <c r="BS2765" s="4"/>
      <c r="BT2765" s="4"/>
      <c r="BU2765" s="4"/>
      <c r="BV2765" s="4"/>
      <c r="BW2765" s="4"/>
      <c r="BX2765" s="4"/>
      <c r="BY2765" s="4"/>
      <c r="BZ2765" s="4"/>
      <c r="CA2765" s="4"/>
      <c r="CB2765" s="4"/>
      <c r="CC2765" s="4"/>
      <c r="CD2765" s="4"/>
      <c r="CE2765" s="4"/>
      <c r="CF2765" s="4"/>
      <c r="CG2765" s="4"/>
      <c r="CH2765" s="4"/>
      <c r="CI2765" s="4"/>
      <c r="CJ2765" s="4"/>
      <c r="CK2765" s="4"/>
      <c r="CL2765" s="4"/>
      <c r="CM2765" s="4"/>
    </row>
    <row r="2766" ht="14.25" customHeight="1">
      <c r="A2766" s="1"/>
      <c r="B2766" s="3"/>
      <c r="C2766" s="4"/>
      <c r="D2766" s="4"/>
      <c r="E2766" s="4"/>
      <c r="F2766" s="4"/>
      <c r="G2766" s="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20"/>
      <c r="AE2766" s="4"/>
      <c r="AF2766" s="4"/>
      <c r="AG2766" s="4"/>
      <c r="AH2766" s="4"/>
      <c r="AI2766" s="4"/>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c r="BI2766" s="4"/>
      <c r="BJ2766" s="4"/>
      <c r="BK2766" s="4"/>
      <c r="BL2766" s="4"/>
      <c r="BM2766" s="4"/>
      <c r="BN2766" s="4"/>
      <c r="BO2766" s="4"/>
      <c r="BP2766" s="4"/>
      <c r="BQ2766" s="4"/>
      <c r="BR2766" s="4"/>
      <c r="BS2766" s="4"/>
      <c r="BT2766" s="4"/>
      <c r="BU2766" s="4"/>
      <c r="BV2766" s="4"/>
      <c r="BW2766" s="4"/>
      <c r="BX2766" s="4"/>
      <c r="BY2766" s="4"/>
      <c r="BZ2766" s="4"/>
      <c r="CA2766" s="4"/>
      <c r="CB2766" s="4"/>
      <c r="CC2766" s="4"/>
      <c r="CD2766" s="4"/>
      <c r="CE2766" s="4"/>
      <c r="CF2766" s="4"/>
      <c r="CG2766" s="4"/>
      <c r="CH2766" s="4"/>
      <c r="CI2766" s="4"/>
      <c r="CJ2766" s="4"/>
      <c r="CK2766" s="4"/>
      <c r="CL2766" s="4"/>
      <c r="CM2766" s="4"/>
    </row>
    <row r="2767" ht="14.25" customHeight="1">
      <c r="A2767" s="1"/>
      <c r="B2767" s="3"/>
      <c r="C2767" s="4"/>
      <c r="D2767" s="4"/>
      <c r="E2767" s="4"/>
      <c r="F2767" s="4"/>
      <c r="G2767" s="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20"/>
      <c r="AE2767" s="4"/>
      <c r="AF2767" s="4"/>
      <c r="AG2767" s="4"/>
      <c r="AH2767" s="4"/>
      <c r="AI2767" s="4"/>
      <c r="AJ2767" s="4"/>
      <c r="AK2767" s="4"/>
      <c r="AL2767" s="4"/>
      <c r="AM2767" s="4"/>
      <c r="AN2767" s="4"/>
      <c r="AO2767" s="4"/>
      <c r="AP2767" s="4"/>
      <c r="AQ2767" s="4"/>
      <c r="AR2767" s="4"/>
      <c r="AS2767" s="4"/>
      <c r="AT2767" s="4"/>
      <c r="AU2767" s="4"/>
      <c r="AV2767" s="4"/>
      <c r="AW2767" s="4"/>
      <c r="AX2767" s="4"/>
      <c r="AY2767" s="4"/>
      <c r="AZ2767" s="4"/>
      <c r="BA2767" s="4"/>
      <c r="BB2767" s="4"/>
      <c r="BC2767" s="4"/>
      <c r="BD2767" s="4"/>
      <c r="BE2767" s="4"/>
      <c r="BF2767" s="4"/>
      <c r="BG2767" s="4"/>
      <c r="BH2767" s="4"/>
      <c r="BI2767" s="4"/>
      <c r="BJ2767" s="4"/>
      <c r="BK2767" s="4"/>
      <c r="BL2767" s="4"/>
      <c r="BM2767" s="4"/>
      <c r="BN2767" s="4"/>
      <c r="BO2767" s="4"/>
      <c r="BP2767" s="4"/>
      <c r="BQ2767" s="4"/>
      <c r="BR2767" s="4"/>
      <c r="BS2767" s="4"/>
      <c r="BT2767" s="4"/>
      <c r="BU2767" s="4"/>
      <c r="BV2767" s="4"/>
      <c r="BW2767" s="4"/>
      <c r="BX2767" s="4"/>
      <c r="BY2767" s="4"/>
      <c r="BZ2767" s="4"/>
      <c r="CA2767" s="4"/>
      <c r="CB2767" s="4"/>
      <c r="CC2767" s="4"/>
      <c r="CD2767" s="4"/>
      <c r="CE2767" s="4"/>
      <c r="CF2767" s="4"/>
      <c r="CG2767" s="4"/>
      <c r="CH2767" s="4"/>
      <c r="CI2767" s="4"/>
      <c r="CJ2767" s="4"/>
      <c r="CK2767" s="4"/>
      <c r="CL2767" s="4"/>
      <c r="CM2767" s="4"/>
    </row>
    <row r="2768" ht="14.25" customHeight="1">
      <c r="A2768" s="1"/>
      <c r="B2768" s="3"/>
      <c r="C2768" s="4"/>
      <c r="D2768" s="4"/>
      <c r="E2768" s="4"/>
      <c r="F2768" s="4"/>
      <c r="G2768" s="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20"/>
      <c r="AE2768" s="4"/>
      <c r="AF2768" s="4"/>
      <c r="AG2768" s="4"/>
      <c r="AH2768" s="4"/>
      <c r="AI2768" s="4"/>
      <c r="AJ2768" s="4"/>
      <c r="AK2768" s="4"/>
      <c r="AL2768" s="4"/>
      <c r="AM2768" s="4"/>
      <c r="AN2768" s="4"/>
      <c r="AO2768" s="4"/>
      <c r="AP2768" s="4"/>
      <c r="AQ2768" s="4"/>
      <c r="AR2768" s="4"/>
      <c r="AS2768" s="4"/>
      <c r="AT2768" s="4"/>
      <c r="AU2768" s="4"/>
      <c r="AV2768" s="4"/>
      <c r="AW2768" s="4"/>
      <c r="AX2768" s="4"/>
      <c r="AY2768" s="4"/>
      <c r="AZ2768" s="4"/>
      <c r="BA2768" s="4"/>
      <c r="BB2768" s="4"/>
      <c r="BC2768" s="4"/>
      <c r="BD2768" s="4"/>
      <c r="BE2768" s="4"/>
      <c r="BF2768" s="4"/>
      <c r="BG2768" s="4"/>
      <c r="BH2768" s="4"/>
      <c r="BI2768" s="4"/>
      <c r="BJ2768" s="4"/>
      <c r="BK2768" s="4"/>
      <c r="BL2768" s="4"/>
      <c r="BM2768" s="4"/>
      <c r="BN2768" s="4"/>
      <c r="BO2768" s="4"/>
      <c r="BP2768" s="4"/>
      <c r="BQ2768" s="4"/>
      <c r="BR2768" s="4"/>
      <c r="BS2768" s="4"/>
      <c r="BT2768" s="4"/>
      <c r="BU2768" s="4"/>
      <c r="BV2768" s="4"/>
      <c r="BW2768" s="4"/>
      <c r="BX2768" s="4"/>
      <c r="BY2768" s="4"/>
      <c r="BZ2768" s="4"/>
      <c r="CA2768" s="4"/>
      <c r="CB2768" s="4"/>
      <c r="CC2768" s="4"/>
      <c r="CD2768" s="4"/>
      <c r="CE2768" s="4"/>
      <c r="CF2768" s="4"/>
      <c r="CG2768" s="4"/>
      <c r="CH2768" s="4"/>
      <c r="CI2768" s="4"/>
      <c r="CJ2768" s="4"/>
      <c r="CK2768" s="4"/>
      <c r="CL2768" s="4"/>
      <c r="CM2768" s="4"/>
    </row>
    <row r="2769" ht="14.25" customHeight="1">
      <c r="A2769" s="1"/>
      <c r="B2769" s="3"/>
      <c r="C2769" s="4"/>
      <c r="D2769" s="4"/>
      <c r="E2769" s="4"/>
      <c r="F2769" s="4"/>
      <c r="G2769" s="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20"/>
      <c r="AE2769" s="4"/>
      <c r="AF2769" s="4"/>
      <c r="AG2769" s="4"/>
      <c r="AH2769" s="4"/>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4"/>
      <c r="BH2769" s="4"/>
      <c r="BI2769" s="4"/>
      <c r="BJ2769" s="4"/>
      <c r="BK2769" s="4"/>
      <c r="BL2769" s="4"/>
      <c r="BM2769" s="4"/>
      <c r="BN2769" s="4"/>
      <c r="BO2769" s="4"/>
      <c r="BP2769" s="4"/>
      <c r="BQ2769" s="4"/>
      <c r="BR2769" s="4"/>
      <c r="BS2769" s="4"/>
      <c r="BT2769" s="4"/>
      <c r="BU2769" s="4"/>
      <c r="BV2769" s="4"/>
      <c r="BW2769" s="4"/>
      <c r="BX2769" s="4"/>
      <c r="BY2769" s="4"/>
      <c r="BZ2769" s="4"/>
      <c r="CA2769" s="4"/>
      <c r="CB2769" s="4"/>
      <c r="CC2769" s="4"/>
      <c r="CD2769" s="4"/>
      <c r="CE2769" s="4"/>
      <c r="CF2769" s="4"/>
      <c r="CG2769" s="4"/>
      <c r="CH2769" s="4"/>
      <c r="CI2769" s="4"/>
      <c r="CJ2769" s="4"/>
      <c r="CK2769" s="4"/>
      <c r="CL2769" s="4"/>
      <c r="CM2769" s="4"/>
    </row>
    <row r="2770" ht="14.25" customHeight="1">
      <c r="A2770" s="1"/>
      <c r="B2770" s="3"/>
      <c r="C2770" s="4"/>
      <c r="D2770" s="4"/>
      <c r="E2770" s="4"/>
      <c r="F2770" s="4"/>
      <c r="G2770" s="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20"/>
      <c r="AE2770" s="4"/>
      <c r="AF2770" s="4"/>
      <c r="AG2770" s="4"/>
      <c r="AH2770" s="4"/>
      <c r="AI2770" s="4"/>
      <c r="AJ2770" s="4"/>
      <c r="AK2770" s="4"/>
      <c r="AL2770" s="4"/>
      <c r="AM2770" s="4"/>
      <c r="AN2770" s="4"/>
      <c r="AO2770" s="4"/>
      <c r="AP2770" s="4"/>
      <c r="AQ2770" s="4"/>
      <c r="AR2770" s="4"/>
      <c r="AS2770" s="4"/>
      <c r="AT2770" s="4"/>
      <c r="AU2770" s="4"/>
      <c r="AV2770" s="4"/>
      <c r="AW2770" s="4"/>
      <c r="AX2770" s="4"/>
      <c r="AY2770" s="4"/>
      <c r="AZ2770" s="4"/>
      <c r="BA2770" s="4"/>
      <c r="BB2770" s="4"/>
      <c r="BC2770" s="4"/>
      <c r="BD2770" s="4"/>
      <c r="BE2770" s="4"/>
      <c r="BF2770" s="4"/>
      <c r="BG2770" s="4"/>
      <c r="BH2770" s="4"/>
      <c r="BI2770" s="4"/>
      <c r="BJ2770" s="4"/>
      <c r="BK2770" s="4"/>
      <c r="BL2770" s="4"/>
      <c r="BM2770" s="4"/>
      <c r="BN2770" s="4"/>
      <c r="BO2770" s="4"/>
      <c r="BP2770" s="4"/>
      <c r="BQ2770" s="4"/>
      <c r="BR2770" s="4"/>
      <c r="BS2770" s="4"/>
      <c r="BT2770" s="4"/>
      <c r="BU2770" s="4"/>
      <c r="BV2770" s="4"/>
      <c r="BW2770" s="4"/>
      <c r="BX2770" s="4"/>
      <c r="BY2770" s="4"/>
      <c r="BZ2770" s="4"/>
      <c r="CA2770" s="4"/>
      <c r="CB2770" s="4"/>
      <c r="CC2770" s="4"/>
      <c r="CD2770" s="4"/>
      <c r="CE2770" s="4"/>
      <c r="CF2770" s="4"/>
      <c r="CG2770" s="4"/>
      <c r="CH2770" s="4"/>
      <c r="CI2770" s="4"/>
      <c r="CJ2770" s="4"/>
      <c r="CK2770" s="4"/>
      <c r="CL2770" s="4"/>
      <c r="CM2770" s="4"/>
    </row>
    <row r="2771" ht="14.25" customHeight="1">
      <c r="A2771" s="1"/>
      <c r="B2771" s="3"/>
      <c r="C2771" s="4"/>
      <c r="D2771" s="4"/>
      <c r="E2771" s="4"/>
      <c r="F2771" s="4"/>
      <c r="G2771" s="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20"/>
      <c r="AE2771" s="4"/>
      <c r="AF2771" s="4"/>
      <c r="AG2771" s="4"/>
      <c r="AH2771" s="4"/>
      <c r="AI2771" s="4"/>
      <c r="AJ2771" s="4"/>
      <c r="AK2771" s="4"/>
      <c r="AL2771" s="4"/>
      <c r="AM2771" s="4"/>
      <c r="AN2771" s="4"/>
      <c r="AO2771" s="4"/>
      <c r="AP2771" s="4"/>
      <c r="AQ2771" s="4"/>
      <c r="AR2771" s="4"/>
      <c r="AS2771" s="4"/>
      <c r="AT2771" s="4"/>
      <c r="AU2771" s="4"/>
      <c r="AV2771" s="4"/>
      <c r="AW2771" s="4"/>
      <c r="AX2771" s="4"/>
      <c r="AY2771" s="4"/>
      <c r="AZ2771" s="4"/>
      <c r="BA2771" s="4"/>
      <c r="BB2771" s="4"/>
      <c r="BC2771" s="4"/>
      <c r="BD2771" s="4"/>
      <c r="BE2771" s="4"/>
      <c r="BF2771" s="4"/>
      <c r="BG2771" s="4"/>
      <c r="BH2771" s="4"/>
      <c r="BI2771" s="4"/>
      <c r="BJ2771" s="4"/>
      <c r="BK2771" s="4"/>
      <c r="BL2771" s="4"/>
      <c r="BM2771" s="4"/>
      <c r="BN2771" s="4"/>
      <c r="BO2771" s="4"/>
      <c r="BP2771" s="4"/>
      <c r="BQ2771" s="4"/>
      <c r="BR2771" s="4"/>
      <c r="BS2771" s="4"/>
      <c r="BT2771" s="4"/>
      <c r="BU2771" s="4"/>
      <c r="BV2771" s="4"/>
      <c r="BW2771" s="4"/>
      <c r="BX2771" s="4"/>
      <c r="BY2771" s="4"/>
      <c r="BZ2771" s="4"/>
      <c r="CA2771" s="4"/>
      <c r="CB2771" s="4"/>
      <c r="CC2771" s="4"/>
      <c r="CD2771" s="4"/>
      <c r="CE2771" s="4"/>
      <c r="CF2771" s="4"/>
      <c r="CG2771" s="4"/>
      <c r="CH2771" s="4"/>
      <c r="CI2771" s="4"/>
      <c r="CJ2771" s="4"/>
      <c r="CK2771" s="4"/>
      <c r="CL2771" s="4"/>
      <c r="CM2771" s="4"/>
    </row>
    <row r="2772" ht="14.25" customHeight="1">
      <c r="A2772" s="1"/>
      <c r="B2772" s="3"/>
      <c r="C2772" s="4"/>
      <c r="D2772" s="4"/>
      <c r="E2772" s="4"/>
      <c r="F2772" s="4"/>
      <c r="G2772" s="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20"/>
      <c r="AE2772" s="4"/>
      <c r="AF2772" s="4"/>
      <c r="AG2772" s="4"/>
      <c r="AH2772" s="4"/>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4"/>
      <c r="BH2772" s="4"/>
      <c r="BI2772" s="4"/>
      <c r="BJ2772" s="4"/>
      <c r="BK2772" s="4"/>
      <c r="BL2772" s="4"/>
      <c r="BM2772" s="4"/>
      <c r="BN2772" s="4"/>
      <c r="BO2772" s="4"/>
      <c r="BP2772" s="4"/>
      <c r="BQ2772" s="4"/>
      <c r="BR2772" s="4"/>
      <c r="BS2772" s="4"/>
      <c r="BT2772" s="4"/>
      <c r="BU2772" s="4"/>
      <c r="BV2772" s="4"/>
      <c r="BW2772" s="4"/>
      <c r="BX2772" s="4"/>
      <c r="BY2772" s="4"/>
      <c r="BZ2772" s="4"/>
      <c r="CA2772" s="4"/>
      <c r="CB2772" s="4"/>
      <c r="CC2772" s="4"/>
      <c r="CD2772" s="4"/>
      <c r="CE2772" s="4"/>
      <c r="CF2772" s="4"/>
      <c r="CG2772" s="4"/>
      <c r="CH2772" s="4"/>
      <c r="CI2772" s="4"/>
      <c r="CJ2772" s="4"/>
      <c r="CK2772" s="4"/>
      <c r="CL2772" s="4"/>
      <c r="CM2772" s="4"/>
    </row>
    <row r="2773" ht="14.25" customHeight="1">
      <c r="A2773" s="1"/>
      <c r="B2773" s="3"/>
      <c r="C2773" s="4"/>
      <c r="D2773" s="4"/>
      <c r="E2773" s="4"/>
      <c r="F2773" s="4"/>
      <c r="G2773" s="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20"/>
      <c r="AE2773" s="4"/>
      <c r="AF2773" s="4"/>
      <c r="AG2773" s="4"/>
      <c r="AH2773" s="4"/>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4"/>
      <c r="BF2773" s="4"/>
      <c r="BG2773" s="4"/>
      <c r="BH2773" s="4"/>
      <c r="BI2773" s="4"/>
      <c r="BJ2773" s="4"/>
      <c r="BK2773" s="4"/>
      <c r="BL2773" s="4"/>
      <c r="BM2773" s="4"/>
      <c r="BN2773" s="4"/>
      <c r="BO2773" s="4"/>
      <c r="BP2773" s="4"/>
      <c r="BQ2773" s="4"/>
      <c r="BR2773" s="4"/>
      <c r="BS2773" s="4"/>
      <c r="BT2773" s="4"/>
      <c r="BU2773" s="4"/>
      <c r="BV2773" s="4"/>
      <c r="BW2773" s="4"/>
      <c r="BX2773" s="4"/>
      <c r="BY2773" s="4"/>
      <c r="BZ2773" s="4"/>
      <c r="CA2773" s="4"/>
      <c r="CB2773" s="4"/>
      <c r="CC2773" s="4"/>
      <c r="CD2773" s="4"/>
      <c r="CE2773" s="4"/>
      <c r="CF2773" s="4"/>
      <c r="CG2773" s="4"/>
      <c r="CH2773" s="4"/>
      <c r="CI2773" s="4"/>
      <c r="CJ2773" s="4"/>
      <c r="CK2773" s="4"/>
      <c r="CL2773" s="4"/>
      <c r="CM2773" s="4"/>
    </row>
    <row r="2774" ht="14.25" customHeight="1">
      <c r="A2774" s="1"/>
      <c r="B2774" s="3"/>
      <c r="C2774" s="4"/>
      <c r="D2774" s="4"/>
      <c r="E2774" s="4"/>
      <c r="F2774" s="4"/>
      <c r="G2774" s="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20"/>
      <c r="AE2774" s="4"/>
      <c r="AF2774" s="4"/>
      <c r="AG2774" s="4"/>
      <c r="AH2774" s="4"/>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4"/>
      <c r="BF2774" s="4"/>
      <c r="BG2774" s="4"/>
      <c r="BH2774" s="4"/>
      <c r="BI2774" s="4"/>
      <c r="BJ2774" s="4"/>
      <c r="BK2774" s="4"/>
      <c r="BL2774" s="4"/>
      <c r="BM2774" s="4"/>
      <c r="BN2774" s="4"/>
      <c r="BO2774" s="4"/>
      <c r="BP2774" s="4"/>
      <c r="BQ2774" s="4"/>
      <c r="BR2774" s="4"/>
      <c r="BS2774" s="4"/>
      <c r="BT2774" s="4"/>
      <c r="BU2774" s="4"/>
      <c r="BV2774" s="4"/>
      <c r="BW2774" s="4"/>
      <c r="BX2774" s="4"/>
      <c r="BY2774" s="4"/>
      <c r="BZ2774" s="4"/>
      <c r="CA2774" s="4"/>
      <c r="CB2774" s="4"/>
      <c r="CC2774" s="4"/>
      <c r="CD2774" s="4"/>
      <c r="CE2774" s="4"/>
      <c r="CF2774" s="4"/>
      <c r="CG2774" s="4"/>
      <c r="CH2774" s="4"/>
      <c r="CI2774" s="4"/>
      <c r="CJ2774" s="4"/>
      <c r="CK2774" s="4"/>
      <c r="CL2774" s="4"/>
      <c r="CM2774" s="4"/>
    </row>
    <row r="2775" ht="14.25" customHeight="1">
      <c r="A2775" s="1"/>
      <c r="B2775" s="3"/>
      <c r="C2775" s="4"/>
      <c r="D2775" s="4"/>
      <c r="E2775" s="4"/>
      <c r="F2775" s="4"/>
      <c r="G2775" s="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20"/>
      <c r="AE2775" s="4"/>
      <c r="AF2775" s="4"/>
      <c r="AG2775" s="4"/>
      <c r="AH2775" s="4"/>
      <c r="AI2775" s="4"/>
      <c r="AJ2775" s="4"/>
      <c r="AK2775" s="4"/>
      <c r="AL2775" s="4"/>
      <c r="AM2775" s="4"/>
      <c r="AN2775" s="4"/>
      <c r="AO2775" s="4"/>
      <c r="AP2775" s="4"/>
      <c r="AQ2775" s="4"/>
      <c r="AR2775" s="4"/>
      <c r="AS2775" s="4"/>
      <c r="AT2775" s="4"/>
      <c r="AU2775" s="4"/>
      <c r="AV2775" s="4"/>
      <c r="AW2775" s="4"/>
      <c r="AX2775" s="4"/>
      <c r="AY2775" s="4"/>
      <c r="AZ2775" s="4"/>
      <c r="BA2775" s="4"/>
      <c r="BB2775" s="4"/>
      <c r="BC2775" s="4"/>
      <c r="BD2775" s="4"/>
      <c r="BE2775" s="4"/>
      <c r="BF2775" s="4"/>
      <c r="BG2775" s="4"/>
      <c r="BH2775" s="4"/>
      <c r="BI2775" s="4"/>
      <c r="BJ2775" s="4"/>
      <c r="BK2775" s="4"/>
      <c r="BL2775" s="4"/>
      <c r="BM2775" s="4"/>
      <c r="BN2775" s="4"/>
      <c r="BO2775" s="4"/>
      <c r="BP2775" s="4"/>
      <c r="BQ2775" s="4"/>
      <c r="BR2775" s="4"/>
      <c r="BS2775" s="4"/>
      <c r="BT2775" s="4"/>
      <c r="BU2775" s="4"/>
      <c r="BV2775" s="4"/>
      <c r="BW2775" s="4"/>
      <c r="BX2775" s="4"/>
      <c r="BY2775" s="4"/>
      <c r="BZ2775" s="4"/>
      <c r="CA2775" s="4"/>
      <c r="CB2775" s="4"/>
      <c r="CC2775" s="4"/>
      <c r="CD2775" s="4"/>
      <c r="CE2775" s="4"/>
      <c r="CF2775" s="4"/>
      <c r="CG2775" s="4"/>
      <c r="CH2775" s="4"/>
      <c r="CI2775" s="4"/>
      <c r="CJ2775" s="4"/>
      <c r="CK2775" s="4"/>
      <c r="CL2775" s="4"/>
      <c r="CM2775" s="4"/>
    </row>
    <row r="2776" ht="14.25" customHeight="1">
      <c r="A2776" s="1"/>
      <c r="B2776" s="3"/>
      <c r="C2776" s="4"/>
      <c r="D2776" s="4"/>
      <c r="E2776" s="4"/>
      <c r="F2776" s="4"/>
      <c r="G2776" s="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20"/>
      <c r="AE2776" s="4"/>
      <c r="AF2776" s="4"/>
      <c r="AG2776" s="4"/>
      <c r="AH2776" s="4"/>
      <c r="AI2776" s="4"/>
      <c r="AJ2776" s="4"/>
      <c r="AK2776" s="4"/>
      <c r="AL2776" s="4"/>
      <c r="AM2776" s="4"/>
      <c r="AN2776" s="4"/>
      <c r="AO2776" s="4"/>
      <c r="AP2776" s="4"/>
      <c r="AQ2776" s="4"/>
      <c r="AR2776" s="4"/>
      <c r="AS2776" s="4"/>
      <c r="AT2776" s="4"/>
      <c r="AU2776" s="4"/>
      <c r="AV2776" s="4"/>
      <c r="AW2776" s="4"/>
      <c r="AX2776" s="4"/>
      <c r="AY2776" s="4"/>
      <c r="AZ2776" s="4"/>
      <c r="BA2776" s="4"/>
      <c r="BB2776" s="4"/>
      <c r="BC2776" s="4"/>
      <c r="BD2776" s="4"/>
      <c r="BE2776" s="4"/>
      <c r="BF2776" s="4"/>
      <c r="BG2776" s="4"/>
      <c r="BH2776" s="4"/>
      <c r="BI2776" s="4"/>
      <c r="BJ2776" s="4"/>
      <c r="BK2776" s="4"/>
      <c r="BL2776" s="4"/>
      <c r="BM2776" s="4"/>
      <c r="BN2776" s="4"/>
      <c r="BO2776" s="4"/>
      <c r="BP2776" s="4"/>
      <c r="BQ2776" s="4"/>
      <c r="BR2776" s="4"/>
      <c r="BS2776" s="4"/>
      <c r="BT2776" s="4"/>
      <c r="BU2776" s="4"/>
      <c r="BV2776" s="4"/>
      <c r="BW2776" s="4"/>
      <c r="BX2776" s="4"/>
      <c r="BY2776" s="4"/>
      <c r="BZ2776" s="4"/>
      <c r="CA2776" s="4"/>
      <c r="CB2776" s="4"/>
      <c r="CC2776" s="4"/>
      <c r="CD2776" s="4"/>
      <c r="CE2776" s="4"/>
      <c r="CF2776" s="4"/>
      <c r="CG2776" s="4"/>
      <c r="CH2776" s="4"/>
      <c r="CI2776" s="4"/>
      <c r="CJ2776" s="4"/>
      <c r="CK2776" s="4"/>
      <c r="CL2776" s="4"/>
      <c r="CM2776" s="4"/>
    </row>
    <row r="2777" ht="14.25" customHeight="1">
      <c r="A2777" s="1"/>
      <c r="B2777" s="3"/>
      <c r="C2777" s="4"/>
      <c r="D2777" s="4"/>
      <c r="E2777" s="4"/>
      <c r="F2777" s="4"/>
      <c r="G2777" s="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20"/>
      <c r="AE2777" s="4"/>
      <c r="AF2777" s="4"/>
      <c r="AG2777" s="4"/>
      <c r="AH2777" s="4"/>
      <c r="AI2777" s="4"/>
      <c r="AJ2777" s="4"/>
      <c r="AK2777" s="4"/>
      <c r="AL2777" s="4"/>
      <c r="AM2777" s="4"/>
      <c r="AN2777" s="4"/>
      <c r="AO2777" s="4"/>
      <c r="AP2777" s="4"/>
      <c r="AQ2777" s="4"/>
      <c r="AR2777" s="4"/>
      <c r="AS2777" s="4"/>
      <c r="AT2777" s="4"/>
      <c r="AU2777" s="4"/>
      <c r="AV2777" s="4"/>
      <c r="AW2777" s="4"/>
      <c r="AX2777" s="4"/>
      <c r="AY2777" s="4"/>
      <c r="AZ2777" s="4"/>
      <c r="BA2777" s="4"/>
      <c r="BB2777" s="4"/>
      <c r="BC2777" s="4"/>
      <c r="BD2777" s="4"/>
      <c r="BE2777" s="4"/>
      <c r="BF2777" s="4"/>
      <c r="BG2777" s="4"/>
      <c r="BH2777" s="4"/>
      <c r="BI2777" s="4"/>
      <c r="BJ2777" s="4"/>
      <c r="BK2777" s="4"/>
      <c r="BL2777" s="4"/>
      <c r="BM2777" s="4"/>
      <c r="BN2777" s="4"/>
      <c r="BO2777" s="4"/>
      <c r="BP2777" s="4"/>
      <c r="BQ2777" s="4"/>
      <c r="BR2777" s="4"/>
      <c r="BS2777" s="4"/>
      <c r="BT2777" s="4"/>
      <c r="BU2777" s="4"/>
      <c r="BV2777" s="4"/>
      <c r="BW2777" s="4"/>
      <c r="BX2777" s="4"/>
      <c r="BY2777" s="4"/>
      <c r="BZ2777" s="4"/>
      <c r="CA2777" s="4"/>
      <c r="CB2777" s="4"/>
      <c r="CC2777" s="4"/>
      <c r="CD2777" s="4"/>
      <c r="CE2777" s="4"/>
      <c r="CF2777" s="4"/>
      <c r="CG2777" s="4"/>
      <c r="CH2777" s="4"/>
      <c r="CI2777" s="4"/>
      <c r="CJ2777" s="4"/>
      <c r="CK2777" s="4"/>
      <c r="CL2777" s="4"/>
      <c r="CM2777" s="4"/>
    </row>
    <row r="2778" ht="14.25" customHeight="1">
      <c r="A2778" s="1"/>
      <c r="B2778" s="3"/>
      <c r="C2778" s="4"/>
      <c r="D2778" s="4"/>
      <c r="E2778" s="4"/>
      <c r="F2778" s="4"/>
      <c r="G2778" s="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20"/>
      <c r="AE2778" s="4"/>
      <c r="AF2778" s="4"/>
      <c r="AG2778" s="4"/>
      <c r="AH2778" s="4"/>
      <c r="AI2778" s="4"/>
      <c r="AJ2778" s="4"/>
      <c r="AK2778" s="4"/>
      <c r="AL2778" s="4"/>
      <c r="AM2778" s="4"/>
      <c r="AN2778" s="4"/>
      <c r="AO2778" s="4"/>
      <c r="AP2778" s="4"/>
      <c r="AQ2778" s="4"/>
      <c r="AR2778" s="4"/>
      <c r="AS2778" s="4"/>
      <c r="AT2778" s="4"/>
      <c r="AU2778" s="4"/>
      <c r="AV2778" s="4"/>
      <c r="AW2778" s="4"/>
      <c r="AX2778" s="4"/>
      <c r="AY2778" s="4"/>
      <c r="AZ2778" s="4"/>
      <c r="BA2778" s="4"/>
      <c r="BB2778" s="4"/>
      <c r="BC2778" s="4"/>
      <c r="BD2778" s="4"/>
      <c r="BE2778" s="4"/>
      <c r="BF2778" s="4"/>
      <c r="BG2778" s="4"/>
      <c r="BH2778" s="4"/>
      <c r="BI2778" s="4"/>
      <c r="BJ2778" s="4"/>
      <c r="BK2778" s="4"/>
      <c r="BL2778" s="4"/>
      <c r="BM2778" s="4"/>
      <c r="BN2778" s="4"/>
      <c r="BO2778" s="4"/>
      <c r="BP2778" s="4"/>
      <c r="BQ2778" s="4"/>
      <c r="BR2778" s="4"/>
      <c r="BS2778" s="4"/>
      <c r="BT2778" s="4"/>
      <c r="BU2778" s="4"/>
      <c r="BV2778" s="4"/>
      <c r="BW2778" s="4"/>
      <c r="BX2778" s="4"/>
      <c r="BY2778" s="4"/>
      <c r="BZ2778" s="4"/>
      <c r="CA2778" s="4"/>
      <c r="CB2778" s="4"/>
      <c r="CC2778" s="4"/>
      <c r="CD2778" s="4"/>
      <c r="CE2778" s="4"/>
      <c r="CF2778" s="4"/>
      <c r="CG2778" s="4"/>
      <c r="CH2778" s="4"/>
      <c r="CI2778" s="4"/>
      <c r="CJ2778" s="4"/>
      <c r="CK2778" s="4"/>
      <c r="CL2778" s="4"/>
      <c r="CM2778" s="4"/>
    </row>
    <row r="2779" ht="14.25" customHeight="1">
      <c r="A2779" s="1"/>
      <c r="B2779" s="3"/>
      <c r="C2779" s="4"/>
      <c r="D2779" s="4"/>
      <c r="E2779" s="4"/>
      <c r="F2779" s="4"/>
      <c r="G2779" s="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20"/>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c r="BH2779" s="4"/>
      <c r="BI2779" s="4"/>
      <c r="BJ2779" s="4"/>
      <c r="BK2779" s="4"/>
      <c r="BL2779" s="4"/>
      <c r="BM2779" s="4"/>
      <c r="BN2779" s="4"/>
      <c r="BO2779" s="4"/>
      <c r="BP2779" s="4"/>
      <c r="BQ2779" s="4"/>
      <c r="BR2779" s="4"/>
      <c r="BS2779" s="4"/>
      <c r="BT2779" s="4"/>
      <c r="BU2779" s="4"/>
      <c r="BV2779" s="4"/>
      <c r="BW2779" s="4"/>
      <c r="BX2779" s="4"/>
      <c r="BY2779" s="4"/>
      <c r="BZ2779" s="4"/>
      <c r="CA2779" s="4"/>
      <c r="CB2779" s="4"/>
      <c r="CC2779" s="4"/>
      <c r="CD2779" s="4"/>
      <c r="CE2779" s="4"/>
      <c r="CF2779" s="4"/>
      <c r="CG2779" s="4"/>
      <c r="CH2779" s="4"/>
      <c r="CI2779" s="4"/>
      <c r="CJ2779" s="4"/>
      <c r="CK2779" s="4"/>
      <c r="CL2779" s="4"/>
      <c r="CM2779" s="4"/>
    </row>
    <row r="2780" ht="14.25" customHeight="1">
      <c r="A2780" s="1"/>
      <c r="B2780" s="3"/>
      <c r="C2780" s="4"/>
      <c r="D2780" s="4"/>
      <c r="E2780" s="4"/>
      <c r="F2780" s="4"/>
      <c r="G2780" s="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20"/>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c r="BI2780" s="4"/>
      <c r="BJ2780" s="4"/>
      <c r="BK2780" s="4"/>
      <c r="BL2780" s="4"/>
      <c r="BM2780" s="4"/>
      <c r="BN2780" s="4"/>
      <c r="BO2780" s="4"/>
      <c r="BP2780" s="4"/>
      <c r="BQ2780" s="4"/>
      <c r="BR2780" s="4"/>
      <c r="BS2780" s="4"/>
      <c r="BT2780" s="4"/>
      <c r="BU2780" s="4"/>
      <c r="BV2780" s="4"/>
      <c r="BW2780" s="4"/>
      <c r="BX2780" s="4"/>
      <c r="BY2780" s="4"/>
      <c r="BZ2780" s="4"/>
      <c r="CA2780" s="4"/>
      <c r="CB2780" s="4"/>
      <c r="CC2780" s="4"/>
      <c r="CD2780" s="4"/>
      <c r="CE2780" s="4"/>
      <c r="CF2780" s="4"/>
      <c r="CG2780" s="4"/>
      <c r="CH2780" s="4"/>
      <c r="CI2780" s="4"/>
      <c r="CJ2780" s="4"/>
      <c r="CK2780" s="4"/>
      <c r="CL2780" s="4"/>
      <c r="CM2780" s="4"/>
    </row>
    <row r="2781" ht="14.25" customHeight="1">
      <c r="A2781" s="1"/>
      <c r="B2781" s="3"/>
      <c r="C2781" s="4"/>
      <c r="D2781" s="4"/>
      <c r="E2781" s="4"/>
      <c r="F2781" s="4"/>
      <c r="G2781" s="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20"/>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c r="BI2781" s="4"/>
      <c r="BJ2781" s="4"/>
      <c r="BK2781" s="4"/>
      <c r="BL2781" s="4"/>
      <c r="BM2781" s="4"/>
      <c r="BN2781" s="4"/>
      <c r="BO2781" s="4"/>
      <c r="BP2781" s="4"/>
      <c r="BQ2781" s="4"/>
      <c r="BR2781" s="4"/>
      <c r="BS2781" s="4"/>
      <c r="BT2781" s="4"/>
      <c r="BU2781" s="4"/>
      <c r="BV2781" s="4"/>
      <c r="BW2781" s="4"/>
      <c r="BX2781" s="4"/>
      <c r="BY2781" s="4"/>
      <c r="BZ2781" s="4"/>
      <c r="CA2781" s="4"/>
      <c r="CB2781" s="4"/>
      <c r="CC2781" s="4"/>
      <c r="CD2781" s="4"/>
      <c r="CE2781" s="4"/>
      <c r="CF2781" s="4"/>
      <c r="CG2781" s="4"/>
      <c r="CH2781" s="4"/>
      <c r="CI2781" s="4"/>
      <c r="CJ2781" s="4"/>
      <c r="CK2781" s="4"/>
      <c r="CL2781" s="4"/>
      <c r="CM2781" s="4"/>
    </row>
    <row r="2782" ht="14.25" customHeight="1">
      <c r="A2782" s="1"/>
      <c r="B2782" s="3"/>
      <c r="C2782" s="4"/>
      <c r="D2782" s="4"/>
      <c r="E2782" s="4"/>
      <c r="F2782" s="4"/>
      <c r="G2782" s="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20"/>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c r="BI2782" s="4"/>
      <c r="BJ2782" s="4"/>
      <c r="BK2782" s="4"/>
      <c r="BL2782" s="4"/>
      <c r="BM2782" s="4"/>
      <c r="BN2782" s="4"/>
      <c r="BO2782" s="4"/>
      <c r="BP2782" s="4"/>
      <c r="BQ2782" s="4"/>
      <c r="BR2782" s="4"/>
      <c r="BS2782" s="4"/>
      <c r="BT2782" s="4"/>
      <c r="BU2782" s="4"/>
      <c r="BV2782" s="4"/>
      <c r="BW2782" s="4"/>
      <c r="BX2782" s="4"/>
      <c r="BY2782" s="4"/>
      <c r="BZ2782" s="4"/>
      <c r="CA2782" s="4"/>
      <c r="CB2782" s="4"/>
      <c r="CC2782" s="4"/>
      <c r="CD2782" s="4"/>
      <c r="CE2782" s="4"/>
      <c r="CF2782" s="4"/>
      <c r="CG2782" s="4"/>
      <c r="CH2782" s="4"/>
      <c r="CI2782" s="4"/>
      <c r="CJ2782" s="4"/>
      <c r="CK2782" s="4"/>
      <c r="CL2782" s="4"/>
      <c r="CM2782" s="4"/>
    </row>
    <row r="2783" ht="14.25" customHeight="1">
      <c r="A2783" s="1"/>
      <c r="B2783" s="3"/>
      <c r="C2783" s="4"/>
      <c r="D2783" s="4"/>
      <c r="E2783" s="4"/>
      <c r="F2783" s="4"/>
      <c r="G2783" s="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20"/>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c r="BI2783" s="4"/>
      <c r="BJ2783" s="4"/>
      <c r="BK2783" s="4"/>
      <c r="BL2783" s="4"/>
      <c r="BM2783" s="4"/>
      <c r="BN2783" s="4"/>
      <c r="BO2783" s="4"/>
      <c r="BP2783" s="4"/>
      <c r="BQ2783" s="4"/>
      <c r="BR2783" s="4"/>
      <c r="BS2783" s="4"/>
      <c r="BT2783" s="4"/>
      <c r="BU2783" s="4"/>
      <c r="BV2783" s="4"/>
      <c r="BW2783" s="4"/>
      <c r="BX2783" s="4"/>
      <c r="BY2783" s="4"/>
      <c r="BZ2783" s="4"/>
      <c r="CA2783" s="4"/>
      <c r="CB2783" s="4"/>
      <c r="CC2783" s="4"/>
      <c r="CD2783" s="4"/>
      <c r="CE2783" s="4"/>
      <c r="CF2783" s="4"/>
      <c r="CG2783" s="4"/>
      <c r="CH2783" s="4"/>
      <c r="CI2783" s="4"/>
      <c r="CJ2783" s="4"/>
      <c r="CK2783" s="4"/>
      <c r="CL2783" s="4"/>
      <c r="CM2783" s="4"/>
    </row>
    <row r="2784" ht="14.25" customHeight="1">
      <c r="A2784" s="1"/>
      <c r="B2784" s="3"/>
      <c r="C2784" s="4"/>
      <c r="D2784" s="4"/>
      <c r="E2784" s="4"/>
      <c r="F2784" s="4"/>
      <c r="G2784" s="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20"/>
      <c r="AE2784" s="4"/>
      <c r="AF2784" s="4"/>
      <c r="AG2784" s="4"/>
      <c r="AH2784" s="4"/>
      <c r="AI2784" s="4"/>
      <c r="AJ2784" s="4"/>
      <c r="AK2784" s="4"/>
      <c r="AL2784" s="4"/>
      <c r="AM2784" s="4"/>
      <c r="AN2784" s="4"/>
      <c r="AO2784" s="4"/>
      <c r="AP2784" s="4"/>
      <c r="AQ2784" s="4"/>
      <c r="AR2784" s="4"/>
      <c r="AS2784" s="4"/>
      <c r="AT2784" s="4"/>
      <c r="AU2784" s="4"/>
      <c r="AV2784" s="4"/>
      <c r="AW2784" s="4"/>
      <c r="AX2784" s="4"/>
      <c r="AY2784" s="4"/>
      <c r="AZ2784" s="4"/>
      <c r="BA2784" s="4"/>
      <c r="BB2784" s="4"/>
      <c r="BC2784" s="4"/>
      <c r="BD2784" s="4"/>
      <c r="BE2784" s="4"/>
      <c r="BF2784" s="4"/>
      <c r="BG2784" s="4"/>
      <c r="BH2784" s="4"/>
      <c r="BI2784" s="4"/>
      <c r="BJ2784" s="4"/>
      <c r="BK2784" s="4"/>
      <c r="BL2784" s="4"/>
      <c r="BM2784" s="4"/>
      <c r="BN2784" s="4"/>
      <c r="BO2784" s="4"/>
      <c r="BP2784" s="4"/>
      <c r="BQ2784" s="4"/>
      <c r="BR2784" s="4"/>
      <c r="BS2784" s="4"/>
      <c r="BT2784" s="4"/>
      <c r="BU2784" s="4"/>
      <c r="BV2784" s="4"/>
      <c r="BW2784" s="4"/>
      <c r="BX2784" s="4"/>
      <c r="BY2784" s="4"/>
      <c r="BZ2784" s="4"/>
      <c r="CA2784" s="4"/>
      <c r="CB2784" s="4"/>
      <c r="CC2784" s="4"/>
      <c r="CD2784" s="4"/>
      <c r="CE2784" s="4"/>
      <c r="CF2784" s="4"/>
      <c r="CG2784" s="4"/>
      <c r="CH2784" s="4"/>
      <c r="CI2784" s="4"/>
      <c r="CJ2784" s="4"/>
      <c r="CK2784" s="4"/>
      <c r="CL2784" s="4"/>
      <c r="CM2784" s="4"/>
    </row>
    <row r="2785" ht="14.25" customHeight="1">
      <c r="A2785" s="1"/>
      <c r="B2785" s="3"/>
      <c r="C2785" s="4"/>
      <c r="D2785" s="4"/>
      <c r="E2785" s="4"/>
      <c r="F2785" s="4"/>
      <c r="G2785" s="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20"/>
      <c r="AE2785" s="4"/>
      <c r="AF2785" s="4"/>
      <c r="AG2785" s="4"/>
      <c r="AH2785" s="4"/>
      <c r="AI2785" s="4"/>
      <c r="AJ2785" s="4"/>
      <c r="AK2785" s="4"/>
      <c r="AL2785" s="4"/>
      <c r="AM2785" s="4"/>
      <c r="AN2785" s="4"/>
      <c r="AO2785" s="4"/>
      <c r="AP2785" s="4"/>
      <c r="AQ2785" s="4"/>
      <c r="AR2785" s="4"/>
      <c r="AS2785" s="4"/>
      <c r="AT2785" s="4"/>
      <c r="AU2785" s="4"/>
      <c r="AV2785" s="4"/>
      <c r="AW2785" s="4"/>
      <c r="AX2785" s="4"/>
      <c r="AY2785" s="4"/>
      <c r="AZ2785" s="4"/>
      <c r="BA2785" s="4"/>
      <c r="BB2785" s="4"/>
      <c r="BC2785" s="4"/>
      <c r="BD2785" s="4"/>
      <c r="BE2785" s="4"/>
      <c r="BF2785" s="4"/>
      <c r="BG2785" s="4"/>
      <c r="BH2785" s="4"/>
      <c r="BI2785" s="4"/>
      <c r="BJ2785" s="4"/>
      <c r="BK2785" s="4"/>
      <c r="BL2785" s="4"/>
      <c r="BM2785" s="4"/>
      <c r="BN2785" s="4"/>
      <c r="BO2785" s="4"/>
      <c r="BP2785" s="4"/>
      <c r="BQ2785" s="4"/>
      <c r="BR2785" s="4"/>
      <c r="BS2785" s="4"/>
      <c r="BT2785" s="4"/>
      <c r="BU2785" s="4"/>
      <c r="BV2785" s="4"/>
      <c r="BW2785" s="4"/>
      <c r="BX2785" s="4"/>
      <c r="BY2785" s="4"/>
      <c r="BZ2785" s="4"/>
      <c r="CA2785" s="4"/>
      <c r="CB2785" s="4"/>
      <c r="CC2785" s="4"/>
      <c r="CD2785" s="4"/>
      <c r="CE2785" s="4"/>
      <c r="CF2785" s="4"/>
      <c r="CG2785" s="4"/>
      <c r="CH2785" s="4"/>
      <c r="CI2785" s="4"/>
      <c r="CJ2785" s="4"/>
      <c r="CK2785" s="4"/>
      <c r="CL2785" s="4"/>
      <c r="CM2785" s="4"/>
    </row>
    <row r="2786" ht="14.25" customHeight="1">
      <c r="A2786" s="1"/>
      <c r="B2786" s="3"/>
      <c r="C2786" s="4"/>
      <c r="D2786" s="4"/>
      <c r="E2786" s="4"/>
      <c r="F2786" s="4"/>
      <c r="G2786" s="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20"/>
      <c r="AE2786" s="4"/>
      <c r="AF2786" s="4"/>
      <c r="AG2786" s="4"/>
      <c r="AH2786" s="4"/>
      <c r="AI2786" s="4"/>
      <c r="AJ2786" s="4"/>
      <c r="AK2786" s="4"/>
      <c r="AL2786" s="4"/>
      <c r="AM2786" s="4"/>
      <c r="AN2786" s="4"/>
      <c r="AO2786" s="4"/>
      <c r="AP2786" s="4"/>
      <c r="AQ2786" s="4"/>
      <c r="AR2786" s="4"/>
      <c r="AS2786" s="4"/>
      <c r="AT2786" s="4"/>
      <c r="AU2786" s="4"/>
      <c r="AV2786" s="4"/>
      <c r="AW2786" s="4"/>
      <c r="AX2786" s="4"/>
      <c r="AY2786" s="4"/>
      <c r="AZ2786" s="4"/>
      <c r="BA2786" s="4"/>
      <c r="BB2786" s="4"/>
      <c r="BC2786" s="4"/>
      <c r="BD2786" s="4"/>
      <c r="BE2786" s="4"/>
      <c r="BF2786" s="4"/>
      <c r="BG2786" s="4"/>
      <c r="BH2786" s="4"/>
      <c r="BI2786" s="4"/>
      <c r="BJ2786" s="4"/>
      <c r="BK2786" s="4"/>
      <c r="BL2786" s="4"/>
      <c r="BM2786" s="4"/>
      <c r="BN2786" s="4"/>
      <c r="BO2786" s="4"/>
      <c r="BP2786" s="4"/>
      <c r="BQ2786" s="4"/>
      <c r="BR2786" s="4"/>
      <c r="BS2786" s="4"/>
      <c r="BT2786" s="4"/>
      <c r="BU2786" s="4"/>
      <c r="BV2786" s="4"/>
      <c r="BW2786" s="4"/>
      <c r="BX2786" s="4"/>
      <c r="BY2786" s="4"/>
      <c r="BZ2786" s="4"/>
      <c r="CA2786" s="4"/>
      <c r="CB2786" s="4"/>
      <c r="CC2786" s="4"/>
      <c r="CD2786" s="4"/>
      <c r="CE2786" s="4"/>
      <c r="CF2786" s="4"/>
      <c r="CG2786" s="4"/>
      <c r="CH2786" s="4"/>
      <c r="CI2786" s="4"/>
      <c r="CJ2786" s="4"/>
      <c r="CK2786" s="4"/>
      <c r="CL2786" s="4"/>
      <c r="CM2786" s="4"/>
    </row>
    <row r="2787" ht="14.25" customHeight="1">
      <c r="A2787" s="1"/>
      <c r="B2787" s="3"/>
      <c r="C2787" s="4"/>
      <c r="D2787" s="4"/>
      <c r="E2787" s="4"/>
      <c r="F2787" s="4"/>
      <c r="G2787" s="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20"/>
      <c r="AE2787" s="4"/>
      <c r="AF2787" s="4"/>
      <c r="AG2787" s="4"/>
      <c r="AH2787" s="4"/>
      <c r="AI2787" s="4"/>
      <c r="AJ2787" s="4"/>
      <c r="AK2787" s="4"/>
      <c r="AL2787" s="4"/>
      <c r="AM2787" s="4"/>
      <c r="AN2787" s="4"/>
      <c r="AO2787" s="4"/>
      <c r="AP2787" s="4"/>
      <c r="AQ2787" s="4"/>
      <c r="AR2787" s="4"/>
      <c r="AS2787" s="4"/>
      <c r="AT2787" s="4"/>
      <c r="AU2787" s="4"/>
      <c r="AV2787" s="4"/>
      <c r="AW2787" s="4"/>
      <c r="AX2787" s="4"/>
      <c r="AY2787" s="4"/>
      <c r="AZ2787" s="4"/>
      <c r="BA2787" s="4"/>
      <c r="BB2787" s="4"/>
      <c r="BC2787" s="4"/>
      <c r="BD2787" s="4"/>
      <c r="BE2787" s="4"/>
      <c r="BF2787" s="4"/>
      <c r="BG2787" s="4"/>
      <c r="BH2787" s="4"/>
      <c r="BI2787" s="4"/>
      <c r="BJ2787" s="4"/>
      <c r="BK2787" s="4"/>
      <c r="BL2787" s="4"/>
      <c r="BM2787" s="4"/>
      <c r="BN2787" s="4"/>
      <c r="BO2787" s="4"/>
      <c r="BP2787" s="4"/>
      <c r="BQ2787" s="4"/>
      <c r="BR2787" s="4"/>
      <c r="BS2787" s="4"/>
      <c r="BT2787" s="4"/>
      <c r="BU2787" s="4"/>
      <c r="BV2787" s="4"/>
      <c r="BW2787" s="4"/>
      <c r="BX2787" s="4"/>
      <c r="BY2787" s="4"/>
      <c r="BZ2787" s="4"/>
      <c r="CA2787" s="4"/>
      <c r="CB2787" s="4"/>
      <c r="CC2787" s="4"/>
      <c r="CD2787" s="4"/>
      <c r="CE2787" s="4"/>
      <c r="CF2787" s="4"/>
      <c r="CG2787" s="4"/>
      <c r="CH2787" s="4"/>
      <c r="CI2787" s="4"/>
      <c r="CJ2787" s="4"/>
      <c r="CK2787" s="4"/>
      <c r="CL2787" s="4"/>
      <c r="CM2787" s="4"/>
    </row>
    <row r="2788" ht="14.25" customHeight="1">
      <c r="A2788" s="1"/>
      <c r="B2788" s="3"/>
      <c r="C2788" s="4"/>
      <c r="D2788" s="4"/>
      <c r="E2788" s="4"/>
      <c r="F2788" s="4"/>
      <c r="G2788" s="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20"/>
      <c r="AE2788" s="4"/>
      <c r="AF2788" s="4"/>
      <c r="AG2788" s="4"/>
      <c r="AH2788" s="4"/>
      <c r="AI2788" s="4"/>
      <c r="AJ2788" s="4"/>
      <c r="AK2788" s="4"/>
      <c r="AL2788" s="4"/>
      <c r="AM2788" s="4"/>
      <c r="AN2788" s="4"/>
      <c r="AO2788" s="4"/>
      <c r="AP2788" s="4"/>
      <c r="AQ2788" s="4"/>
      <c r="AR2788" s="4"/>
      <c r="AS2788" s="4"/>
      <c r="AT2788" s="4"/>
      <c r="AU2788" s="4"/>
      <c r="AV2788" s="4"/>
      <c r="AW2788" s="4"/>
      <c r="AX2788" s="4"/>
      <c r="AY2788" s="4"/>
      <c r="AZ2788" s="4"/>
      <c r="BA2788" s="4"/>
      <c r="BB2788" s="4"/>
      <c r="BC2788" s="4"/>
      <c r="BD2788" s="4"/>
      <c r="BE2788" s="4"/>
      <c r="BF2788" s="4"/>
      <c r="BG2788" s="4"/>
      <c r="BH2788" s="4"/>
      <c r="BI2788" s="4"/>
      <c r="BJ2788" s="4"/>
      <c r="BK2788" s="4"/>
      <c r="BL2788" s="4"/>
      <c r="BM2788" s="4"/>
      <c r="BN2788" s="4"/>
      <c r="BO2788" s="4"/>
      <c r="BP2788" s="4"/>
      <c r="BQ2788" s="4"/>
      <c r="BR2788" s="4"/>
      <c r="BS2788" s="4"/>
      <c r="BT2788" s="4"/>
      <c r="BU2788" s="4"/>
      <c r="BV2788" s="4"/>
      <c r="BW2788" s="4"/>
      <c r="BX2788" s="4"/>
      <c r="BY2788" s="4"/>
      <c r="BZ2788" s="4"/>
      <c r="CA2788" s="4"/>
      <c r="CB2788" s="4"/>
      <c r="CC2788" s="4"/>
      <c r="CD2788" s="4"/>
      <c r="CE2788" s="4"/>
      <c r="CF2788" s="4"/>
      <c r="CG2788" s="4"/>
      <c r="CH2788" s="4"/>
      <c r="CI2788" s="4"/>
      <c r="CJ2788" s="4"/>
      <c r="CK2788" s="4"/>
      <c r="CL2788" s="4"/>
      <c r="CM2788" s="4"/>
    </row>
    <row r="2789" ht="14.25" customHeight="1">
      <c r="A2789" s="1"/>
      <c r="B2789" s="3"/>
      <c r="C2789" s="4"/>
      <c r="D2789" s="4"/>
      <c r="E2789" s="4"/>
      <c r="F2789" s="4"/>
      <c r="G2789" s="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20"/>
      <c r="AE2789" s="4"/>
      <c r="AF2789" s="4"/>
      <c r="AG2789" s="4"/>
      <c r="AH2789" s="4"/>
      <c r="AI2789" s="4"/>
      <c r="AJ2789" s="4"/>
      <c r="AK2789" s="4"/>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4"/>
      <c r="BH2789" s="4"/>
      <c r="BI2789" s="4"/>
      <c r="BJ2789" s="4"/>
      <c r="BK2789" s="4"/>
      <c r="BL2789" s="4"/>
      <c r="BM2789" s="4"/>
      <c r="BN2789" s="4"/>
      <c r="BO2789" s="4"/>
      <c r="BP2789" s="4"/>
      <c r="BQ2789" s="4"/>
      <c r="BR2789" s="4"/>
      <c r="BS2789" s="4"/>
      <c r="BT2789" s="4"/>
      <c r="BU2789" s="4"/>
      <c r="BV2789" s="4"/>
      <c r="BW2789" s="4"/>
      <c r="BX2789" s="4"/>
      <c r="BY2789" s="4"/>
      <c r="BZ2789" s="4"/>
      <c r="CA2789" s="4"/>
      <c r="CB2789" s="4"/>
      <c r="CC2789" s="4"/>
      <c r="CD2789" s="4"/>
      <c r="CE2789" s="4"/>
      <c r="CF2789" s="4"/>
      <c r="CG2789" s="4"/>
      <c r="CH2789" s="4"/>
      <c r="CI2789" s="4"/>
      <c r="CJ2789" s="4"/>
      <c r="CK2789" s="4"/>
      <c r="CL2789" s="4"/>
      <c r="CM2789" s="4"/>
    </row>
    <row r="2790" ht="14.25" customHeight="1">
      <c r="A2790" s="1"/>
      <c r="B2790" s="3"/>
      <c r="C2790" s="4"/>
      <c r="D2790" s="4"/>
      <c r="E2790" s="4"/>
      <c r="F2790" s="4"/>
      <c r="G2790" s="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20"/>
      <c r="AE2790" s="4"/>
      <c r="AF2790" s="4"/>
      <c r="AG2790" s="4"/>
      <c r="AH2790" s="4"/>
      <c r="AI2790" s="4"/>
      <c r="AJ2790" s="4"/>
      <c r="AK2790" s="4"/>
      <c r="AL2790" s="4"/>
      <c r="AM2790" s="4"/>
      <c r="AN2790" s="4"/>
      <c r="AO2790" s="4"/>
      <c r="AP2790" s="4"/>
      <c r="AQ2790" s="4"/>
      <c r="AR2790" s="4"/>
      <c r="AS2790" s="4"/>
      <c r="AT2790" s="4"/>
      <c r="AU2790" s="4"/>
      <c r="AV2790" s="4"/>
      <c r="AW2790" s="4"/>
      <c r="AX2790" s="4"/>
      <c r="AY2790" s="4"/>
      <c r="AZ2790" s="4"/>
      <c r="BA2790" s="4"/>
      <c r="BB2790" s="4"/>
      <c r="BC2790" s="4"/>
      <c r="BD2790" s="4"/>
      <c r="BE2790" s="4"/>
      <c r="BF2790" s="4"/>
      <c r="BG2790" s="4"/>
      <c r="BH2790" s="4"/>
      <c r="BI2790" s="4"/>
      <c r="BJ2790" s="4"/>
      <c r="BK2790" s="4"/>
      <c r="BL2790" s="4"/>
      <c r="BM2790" s="4"/>
      <c r="BN2790" s="4"/>
      <c r="BO2790" s="4"/>
      <c r="BP2790" s="4"/>
      <c r="BQ2790" s="4"/>
      <c r="BR2790" s="4"/>
      <c r="BS2790" s="4"/>
      <c r="BT2790" s="4"/>
      <c r="BU2790" s="4"/>
      <c r="BV2790" s="4"/>
      <c r="BW2790" s="4"/>
      <c r="BX2790" s="4"/>
      <c r="BY2790" s="4"/>
      <c r="BZ2790" s="4"/>
      <c r="CA2790" s="4"/>
      <c r="CB2790" s="4"/>
      <c r="CC2790" s="4"/>
      <c r="CD2790" s="4"/>
      <c r="CE2790" s="4"/>
      <c r="CF2790" s="4"/>
      <c r="CG2790" s="4"/>
      <c r="CH2790" s="4"/>
      <c r="CI2790" s="4"/>
      <c r="CJ2790" s="4"/>
      <c r="CK2790" s="4"/>
      <c r="CL2790" s="4"/>
      <c r="CM2790" s="4"/>
    </row>
    <row r="2791" ht="14.25" customHeight="1">
      <c r="A2791" s="1"/>
      <c r="B2791" s="3"/>
      <c r="C2791" s="4"/>
      <c r="D2791" s="4"/>
      <c r="E2791" s="4"/>
      <c r="F2791" s="4"/>
      <c r="G2791" s="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20"/>
      <c r="AE2791" s="4"/>
      <c r="AF2791" s="4"/>
      <c r="AG2791" s="4"/>
      <c r="AH2791" s="4"/>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4"/>
      <c r="BH2791" s="4"/>
      <c r="BI2791" s="4"/>
      <c r="BJ2791" s="4"/>
      <c r="BK2791" s="4"/>
      <c r="BL2791" s="4"/>
      <c r="BM2791" s="4"/>
      <c r="BN2791" s="4"/>
      <c r="BO2791" s="4"/>
      <c r="BP2791" s="4"/>
      <c r="BQ2791" s="4"/>
      <c r="BR2791" s="4"/>
      <c r="BS2791" s="4"/>
      <c r="BT2791" s="4"/>
      <c r="BU2791" s="4"/>
      <c r="BV2791" s="4"/>
      <c r="BW2791" s="4"/>
      <c r="BX2791" s="4"/>
      <c r="BY2791" s="4"/>
      <c r="BZ2791" s="4"/>
      <c r="CA2791" s="4"/>
      <c r="CB2791" s="4"/>
      <c r="CC2791" s="4"/>
      <c r="CD2791" s="4"/>
      <c r="CE2791" s="4"/>
      <c r="CF2791" s="4"/>
      <c r="CG2791" s="4"/>
      <c r="CH2791" s="4"/>
      <c r="CI2791" s="4"/>
      <c r="CJ2791" s="4"/>
      <c r="CK2791" s="4"/>
      <c r="CL2791" s="4"/>
      <c r="CM2791" s="4"/>
    </row>
    <row r="2792" ht="14.25" customHeight="1">
      <c r="A2792" s="1"/>
      <c r="B2792" s="3"/>
      <c r="C2792" s="4"/>
      <c r="D2792" s="4"/>
      <c r="E2792" s="4"/>
      <c r="F2792" s="4"/>
      <c r="G2792" s="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20"/>
      <c r="AE2792" s="4"/>
      <c r="AF2792" s="4"/>
      <c r="AG2792" s="4"/>
      <c r="AH2792" s="4"/>
      <c r="AI2792" s="4"/>
      <c r="AJ2792" s="4"/>
      <c r="AK2792" s="4"/>
      <c r="AL2792" s="4"/>
      <c r="AM2792" s="4"/>
      <c r="AN2792" s="4"/>
      <c r="AO2792" s="4"/>
      <c r="AP2792" s="4"/>
      <c r="AQ2792" s="4"/>
      <c r="AR2792" s="4"/>
      <c r="AS2792" s="4"/>
      <c r="AT2792" s="4"/>
      <c r="AU2792" s="4"/>
      <c r="AV2792" s="4"/>
      <c r="AW2792" s="4"/>
      <c r="AX2792" s="4"/>
      <c r="AY2792" s="4"/>
      <c r="AZ2792" s="4"/>
      <c r="BA2792" s="4"/>
      <c r="BB2792" s="4"/>
      <c r="BC2792" s="4"/>
      <c r="BD2792" s="4"/>
      <c r="BE2792" s="4"/>
      <c r="BF2792" s="4"/>
      <c r="BG2792" s="4"/>
      <c r="BH2792" s="4"/>
      <c r="BI2792" s="4"/>
      <c r="BJ2792" s="4"/>
      <c r="BK2792" s="4"/>
      <c r="BL2792" s="4"/>
      <c r="BM2792" s="4"/>
      <c r="BN2792" s="4"/>
      <c r="BO2792" s="4"/>
      <c r="BP2792" s="4"/>
      <c r="BQ2792" s="4"/>
      <c r="BR2792" s="4"/>
      <c r="BS2792" s="4"/>
      <c r="BT2792" s="4"/>
      <c r="BU2792" s="4"/>
      <c r="BV2792" s="4"/>
      <c r="BW2792" s="4"/>
      <c r="BX2792" s="4"/>
      <c r="BY2792" s="4"/>
      <c r="BZ2792" s="4"/>
      <c r="CA2792" s="4"/>
      <c r="CB2792" s="4"/>
      <c r="CC2792" s="4"/>
      <c r="CD2792" s="4"/>
      <c r="CE2792" s="4"/>
      <c r="CF2792" s="4"/>
      <c r="CG2792" s="4"/>
      <c r="CH2792" s="4"/>
      <c r="CI2792" s="4"/>
      <c r="CJ2792" s="4"/>
      <c r="CK2792" s="4"/>
      <c r="CL2792" s="4"/>
      <c r="CM2792" s="4"/>
    </row>
    <row r="2793" ht="14.25" customHeight="1">
      <c r="A2793" s="1"/>
      <c r="B2793" s="3"/>
      <c r="C2793" s="4"/>
      <c r="D2793" s="4"/>
      <c r="E2793" s="4"/>
      <c r="F2793" s="4"/>
      <c r="G2793" s="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20"/>
      <c r="AE2793" s="4"/>
      <c r="AF2793" s="4"/>
      <c r="AG2793" s="4"/>
      <c r="AH2793" s="4"/>
      <c r="AI2793" s="4"/>
      <c r="AJ2793" s="4"/>
      <c r="AK2793" s="4"/>
      <c r="AL2793" s="4"/>
      <c r="AM2793" s="4"/>
      <c r="AN2793" s="4"/>
      <c r="AO2793" s="4"/>
      <c r="AP2793" s="4"/>
      <c r="AQ2793" s="4"/>
      <c r="AR2793" s="4"/>
      <c r="AS2793" s="4"/>
      <c r="AT2793" s="4"/>
      <c r="AU2793" s="4"/>
      <c r="AV2793" s="4"/>
      <c r="AW2793" s="4"/>
      <c r="AX2793" s="4"/>
      <c r="AY2793" s="4"/>
      <c r="AZ2793" s="4"/>
      <c r="BA2793" s="4"/>
      <c r="BB2793" s="4"/>
      <c r="BC2793" s="4"/>
      <c r="BD2793" s="4"/>
      <c r="BE2793" s="4"/>
      <c r="BF2793" s="4"/>
      <c r="BG2793" s="4"/>
      <c r="BH2793" s="4"/>
      <c r="BI2793" s="4"/>
      <c r="BJ2793" s="4"/>
      <c r="BK2793" s="4"/>
      <c r="BL2793" s="4"/>
      <c r="BM2793" s="4"/>
      <c r="BN2793" s="4"/>
      <c r="BO2793" s="4"/>
      <c r="BP2793" s="4"/>
      <c r="BQ2793" s="4"/>
      <c r="BR2793" s="4"/>
      <c r="BS2793" s="4"/>
      <c r="BT2793" s="4"/>
      <c r="BU2793" s="4"/>
      <c r="BV2793" s="4"/>
      <c r="BW2793" s="4"/>
      <c r="BX2793" s="4"/>
      <c r="BY2793" s="4"/>
      <c r="BZ2793" s="4"/>
      <c r="CA2793" s="4"/>
      <c r="CB2793" s="4"/>
      <c r="CC2793" s="4"/>
      <c r="CD2793" s="4"/>
      <c r="CE2793" s="4"/>
      <c r="CF2793" s="4"/>
      <c r="CG2793" s="4"/>
      <c r="CH2793" s="4"/>
      <c r="CI2793" s="4"/>
      <c r="CJ2793" s="4"/>
      <c r="CK2793" s="4"/>
      <c r="CL2793" s="4"/>
      <c r="CM2793" s="4"/>
    </row>
    <row r="2794" ht="14.25" customHeight="1">
      <c r="A2794" s="1"/>
      <c r="B2794" s="3"/>
      <c r="C2794" s="4"/>
      <c r="D2794" s="4"/>
      <c r="E2794" s="4"/>
      <c r="F2794" s="4"/>
      <c r="G2794" s="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20"/>
      <c r="AE2794" s="4"/>
      <c r="AF2794" s="4"/>
      <c r="AG2794" s="4"/>
      <c r="AH2794" s="4"/>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4"/>
      <c r="BH2794" s="4"/>
      <c r="BI2794" s="4"/>
      <c r="BJ2794" s="4"/>
      <c r="BK2794" s="4"/>
      <c r="BL2794" s="4"/>
      <c r="BM2794" s="4"/>
      <c r="BN2794" s="4"/>
      <c r="BO2794" s="4"/>
      <c r="BP2794" s="4"/>
      <c r="BQ2794" s="4"/>
      <c r="BR2794" s="4"/>
      <c r="BS2794" s="4"/>
      <c r="BT2794" s="4"/>
      <c r="BU2794" s="4"/>
      <c r="BV2794" s="4"/>
      <c r="BW2794" s="4"/>
      <c r="BX2794" s="4"/>
      <c r="BY2794" s="4"/>
      <c r="BZ2794" s="4"/>
      <c r="CA2794" s="4"/>
      <c r="CB2794" s="4"/>
      <c r="CC2794" s="4"/>
      <c r="CD2794" s="4"/>
      <c r="CE2794" s="4"/>
      <c r="CF2794" s="4"/>
      <c r="CG2794" s="4"/>
      <c r="CH2794" s="4"/>
      <c r="CI2794" s="4"/>
      <c r="CJ2794" s="4"/>
      <c r="CK2794" s="4"/>
      <c r="CL2794" s="4"/>
      <c r="CM2794" s="4"/>
    </row>
    <row r="2795" ht="14.25" customHeight="1">
      <c r="A2795" s="1"/>
      <c r="B2795" s="3"/>
      <c r="C2795" s="4"/>
      <c r="D2795" s="4"/>
      <c r="E2795" s="4"/>
      <c r="F2795" s="4"/>
      <c r="G2795" s="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20"/>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c r="BI2795" s="4"/>
      <c r="BJ2795" s="4"/>
      <c r="BK2795" s="4"/>
      <c r="BL2795" s="4"/>
      <c r="BM2795" s="4"/>
      <c r="BN2795" s="4"/>
      <c r="BO2795" s="4"/>
      <c r="BP2795" s="4"/>
      <c r="BQ2795" s="4"/>
      <c r="BR2795" s="4"/>
      <c r="BS2795" s="4"/>
      <c r="BT2795" s="4"/>
      <c r="BU2795" s="4"/>
      <c r="BV2795" s="4"/>
      <c r="BW2795" s="4"/>
      <c r="BX2795" s="4"/>
      <c r="BY2795" s="4"/>
      <c r="BZ2795" s="4"/>
      <c r="CA2795" s="4"/>
      <c r="CB2795" s="4"/>
      <c r="CC2795" s="4"/>
      <c r="CD2795" s="4"/>
      <c r="CE2795" s="4"/>
      <c r="CF2795" s="4"/>
      <c r="CG2795" s="4"/>
      <c r="CH2795" s="4"/>
      <c r="CI2795" s="4"/>
      <c r="CJ2795" s="4"/>
      <c r="CK2795" s="4"/>
      <c r="CL2795" s="4"/>
      <c r="CM2795" s="4"/>
    </row>
  </sheetData>
  <autoFilter ref="$A$7:$CM$2326"/>
  <conditionalFormatting sqref="B8:B2795">
    <cfRule type="containsText" dxfId="9" priority="1" operator="containsText" text="Sai lớp">
      <formula>NOT(ISERROR(SEARCH(("Sai lớp"),(B8))))</formula>
    </cfRule>
  </conditionalFormatting>
  <conditionalFormatting sqref="B8:B2795">
    <cfRule type="containsText" dxfId="5" priority="2" operator="containsText" text="Chưa làm">
      <formula>NOT(ISERROR(SEARCH(("Chưa làm"),(B8))))</formula>
    </cfRule>
  </conditionalFormatting>
  <conditionalFormatting sqref="B8:B2795">
    <cfRule type="containsText" dxfId="10" priority="3" operator="containsText" text="Sai phân công">
      <formula>NOT(ISERROR(SEARCH(("Sai phân công"),(B8))))</formula>
    </cfRule>
  </conditionalFormatting>
  <conditionalFormatting sqref="B8:B2795">
    <cfRule type="containsText" dxfId="11" priority="4" operator="containsText" text="Tự do chọn">
      <formula>NOT(ISERROR(SEARCH(("Tự do chọn"),(B8))))</formula>
    </cfRule>
  </conditionalFormatting>
  <conditionalFormatting sqref="A8:A2795">
    <cfRule type="containsText" dxfId="12" priority="5" operator="containsText" text="Giữ chỗ">
      <formula>NOT(ISERROR(SEARCH(("Giữ chỗ"),(A8))))</formula>
    </cfRule>
  </conditionalFormatting>
  <conditionalFormatting sqref="B1:B6">
    <cfRule type="containsText" dxfId="9" priority="6" operator="containsText" text="Sai lớp">
      <formula>NOT(ISERROR(SEARCH(("Sai lớp"),(B1))))</formula>
    </cfRule>
  </conditionalFormatting>
  <conditionalFormatting sqref="B1:B6">
    <cfRule type="containsText" dxfId="5" priority="7" operator="containsText" text="Chưa làm">
      <formula>NOT(ISERROR(SEARCH(("Chưa làm"),(B1))))</formula>
    </cfRule>
  </conditionalFormatting>
  <conditionalFormatting sqref="B1:B6">
    <cfRule type="containsText" dxfId="10" priority="8" operator="containsText" text="Sai phân công">
      <formula>NOT(ISERROR(SEARCH(("Sai phân công"),(B1))))</formula>
    </cfRule>
  </conditionalFormatting>
  <conditionalFormatting sqref="B1:B6">
    <cfRule type="containsText" dxfId="11" priority="9" operator="containsText" text="Tự do chọn">
      <formula>NOT(ISERROR(SEARCH(("Tự do chọn"),(B1))))</formula>
    </cfRule>
  </conditionalFormatting>
  <conditionalFormatting sqref="A1:A6 AA1:AA6 A7 AA7">
    <cfRule type="containsText" dxfId="12" priority="10" operator="containsText" text="Giữ chỗ">
      <formula>NOT(ISERROR(SEARCH(("Giữ chỗ"),(A1))))</formula>
    </cfRule>
  </conditionalFormatting>
  <conditionalFormatting sqref="B1:B6">
    <cfRule type="containsText" dxfId="9" priority="11" operator="containsText" text="Sai lớp">
      <formula>NOT(ISERROR(SEARCH(("Sai lớp"),(B1))))</formula>
    </cfRule>
  </conditionalFormatting>
  <conditionalFormatting sqref="B1:B6">
    <cfRule type="containsText" dxfId="5" priority="12" operator="containsText" text="Chưa làm">
      <formula>NOT(ISERROR(SEARCH(("Chưa làm"),(B1))))</formula>
    </cfRule>
  </conditionalFormatting>
  <conditionalFormatting sqref="B1:B6">
    <cfRule type="containsText" dxfId="10" priority="13" operator="containsText" text="Sai phân công">
      <formula>NOT(ISERROR(SEARCH(("Sai phân công"),(B1))))</formula>
    </cfRule>
  </conditionalFormatting>
  <conditionalFormatting sqref="B1:B6">
    <cfRule type="containsText" dxfId="11" priority="14" operator="containsText" text="Tự do chọn">
      <formula>NOT(ISERROR(SEARCH(("Tự do chọn"),(B1))))</formula>
    </cfRule>
  </conditionalFormatting>
  <conditionalFormatting sqref="A1:A6 A7">
    <cfRule type="containsText" dxfId="12" priority="15" operator="containsText" text="Giữ chỗ">
      <formula>NOT(ISERROR(SEARCH(("Giữ chỗ"),(A1))))</formula>
    </cfRule>
  </conditionalFormatting>
  <conditionalFormatting sqref="B7">
    <cfRule type="containsText" dxfId="12" priority="16" operator="containsText" text="Giữ chỗ">
      <formula>NOT(ISERROR(SEARCH(("Giữ chỗ"),(B7))))</formula>
    </cfRule>
  </conditionalFormatting>
  <conditionalFormatting sqref="B7">
    <cfRule type="containsText" dxfId="12" priority="17" operator="containsText" text="Giữ chỗ">
      <formula>NOT(ISERROR(SEARCH(("Giữ chỗ"),(B7))))</formula>
    </cfRule>
  </conditionalFormatting>
  <dataValidations>
    <dataValidation type="list" allowBlank="1" sqref="AR3:AS3">
      <formula1>IO!$AH$6:$AH$600</formula1>
    </dataValidation>
    <dataValidation type="list" allowBlank="1" showErrorMessage="1" sqref="K1:K7">
      <formula1>$BE:$BE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5" width="6.63"/>
  </cols>
  <sheetData>
    <row r="1" ht="13.5" customHeight="1">
      <c r="A1" s="6" t="s">
        <v>1</v>
      </c>
      <c r="B1" s="6"/>
      <c r="C1" s="6"/>
      <c r="D1" s="6"/>
      <c r="E1" s="6"/>
      <c r="F1" s="6"/>
      <c r="G1" s="6"/>
      <c r="H1" s="6"/>
      <c r="I1" s="6"/>
      <c r="J1" s="6"/>
      <c r="K1" s="6"/>
      <c r="L1" s="6"/>
      <c r="M1" s="6"/>
      <c r="N1" s="6"/>
      <c r="O1" s="6"/>
      <c r="P1" s="4"/>
      <c r="Q1" s="6"/>
      <c r="R1" s="6"/>
      <c r="S1" s="6"/>
      <c r="T1" s="6"/>
      <c r="U1" s="6" t="s">
        <v>2</v>
      </c>
      <c r="V1" s="6"/>
      <c r="W1" s="6"/>
      <c r="X1" s="6"/>
      <c r="Y1" s="6"/>
      <c r="Z1" s="6"/>
      <c r="AA1" s="6"/>
      <c r="AB1" s="6"/>
      <c r="AC1" s="6"/>
      <c r="AD1" s="6"/>
      <c r="AE1" s="6"/>
      <c r="AF1" s="6"/>
      <c r="AG1" s="6"/>
      <c r="AH1" s="6"/>
      <c r="AI1" s="6"/>
      <c r="AJ1" s="6"/>
      <c r="AK1" s="6"/>
      <c r="AL1" s="4"/>
      <c r="AM1" s="4"/>
      <c r="AN1" s="4"/>
      <c r="AO1" s="4"/>
      <c r="AP1" s="4"/>
      <c r="AQ1" s="4"/>
      <c r="AR1" s="4"/>
      <c r="AS1" s="4"/>
    </row>
    <row r="2" ht="13.5" customHeight="1">
      <c r="A2" s="6" t="s">
        <v>4</v>
      </c>
      <c r="B2" s="6"/>
      <c r="C2" s="6"/>
      <c r="D2" s="6"/>
      <c r="E2" s="6"/>
      <c r="F2" s="6"/>
      <c r="G2" s="6"/>
      <c r="H2" s="6"/>
      <c r="I2" s="6"/>
      <c r="J2" s="6"/>
      <c r="K2" s="6"/>
      <c r="L2" s="6"/>
      <c r="M2" s="6"/>
      <c r="N2" s="6"/>
      <c r="O2" s="6"/>
      <c r="P2" s="4"/>
      <c r="Q2" s="6"/>
      <c r="R2" s="6"/>
      <c r="S2" s="6"/>
      <c r="T2" s="6"/>
      <c r="U2" s="6" t="s">
        <v>6</v>
      </c>
      <c r="V2" s="6"/>
      <c r="W2" s="6"/>
      <c r="X2" s="6"/>
      <c r="Y2" s="6"/>
      <c r="Z2" s="6"/>
      <c r="AA2" s="6"/>
      <c r="AB2" s="6"/>
      <c r="AC2" s="6"/>
      <c r="AD2" s="6"/>
      <c r="AE2" s="6"/>
      <c r="AF2" s="6"/>
      <c r="AG2" s="6"/>
      <c r="AH2" s="6"/>
      <c r="AI2" s="6"/>
      <c r="AJ2" s="6"/>
      <c r="AK2" s="6"/>
      <c r="AL2" s="4"/>
      <c r="AM2" s="4"/>
      <c r="AN2" s="4"/>
      <c r="AO2" s="4"/>
      <c r="AP2" s="4"/>
      <c r="AQ2" s="4"/>
      <c r="AR2" s="4"/>
      <c r="AS2" s="4"/>
    </row>
    <row r="3" ht="13.5" customHeight="1">
      <c r="A3" s="6"/>
      <c r="B3" s="6"/>
      <c r="C3" s="6"/>
      <c r="D3" s="6"/>
      <c r="E3" s="6"/>
      <c r="F3" s="6"/>
      <c r="G3" s="6"/>
      <c r="H3" s="6"/>
      <c r="I3" s="6"/>
      <c r="J3" s="6"/>
      <c r="K3" s="6"/>
      <c r="L3" s="6"/>
      <c r="M3" s="6"/>
      <c r="N3" s="6"/>
      <c r="O3" s="6"/>
      <c r="P3" s="4"/>
      <c r="Q3" s="6"/>
      <c r="R3" s="6"/>
      <c r="S3" s="6"/>
      <c r="T3" s="6"/>
      <c r="U3" s="6" t="s">
        <v>7</v>
      </c>
      <c r="V3" s="6"/>
      <c r="W3" s="6"/>
      <c r="X3" s="6"/>
      <c r="Y3" s="6"/>
      <c r="Z3" s="6"/>
      <c r="AA3" s="6"/>
      <c r="AB3" s="6"/>
      <c r="AC3" s="6"/>
      <c r="AD3" s="6"/>
      <c r="AE3" s="6"/>
      <c r="AF3" s="6"/>
      <c r="AG3" s="6"/>
      <c r="AH3" s="6"/>
      <c r="AI3" s="6"/>
      <c r="AJ3" s="6"/>
      <c r="AK3" s="6"/>
      <c r="AL3" s="4"/>
      <c r="AM3" s="4"/>
      <c r="AN3" s="4"/>
      <c r="AO3" s="4"/>
      <c r="AP3" s="4"/>
      <c r="AQ3" s="4"/>
      <c r="AR3" s="4"/>
      <c r="AS3" s="4"/>
    </row>
    <row r="4" ht="13.5" customHeight="1">
      <c r="A4" s="6"/>
      <c r="B4" s="6"/>
      <c r="C4" s="6"/>
      <c r="D4" s="6"/>
      <c r="E4" s="6"/>
      <c r="F4" s="6"/>
      <c r="G4" s="6"/>
      <c r="H4" s="6"/>
      <c r="I4" s="6" t="s">
        <v>11</v>
      </c>
      <c r="N4" s="6"/>
      <c r="O4" s="6"/>
      <c r="P4" s="1"/>
      <c r="Q4" s="6" t="s">
        <v>12</v>
      </c>
      <c r="R4" s="4"/>
      <c r="S4" s="4"/>
      <c r="T4" s="4"/>
      <c r="U4" s="6" t="s">
        <v>15</v>
      </c>
      <c r="V4" s="4"/>
      <c r="W4" s="4"/>
      <c r="X4" s="4"/>
      <c r="Y4" s="4"/>
      <c r="Z4" s="4"/>
      <c r="AA4" s="4"/>
      <c r="AB4" s="6"/>
      <c r="AC4" s="6"/>
      <c r="AD4" s="6"/>
      <c r="AE4" s="6"/>
      <c r="AF4" s="6"/>
      <c r="AG4" s="6"/>
      <c r="AH4" s="6"/>
      <c r="AI4" s="6"/>
      <c r="AJ4" s="6"/>
      <c r="AK4" s="6"/>
      <c r="AL4" s="4"/>
      <c r="AM4" s="4"/>
      <c r="AN4" s="4"/>
      <c r="AO4" s="4"/>
      <c r="AP4" s="4"/>
      <c r="AQ4" s="4"/>
      <c r="AR4" s="4"/>
      <c r="AS4" s="4"/>
    </row>
    <row r="5" ht="69.0" customHeight="1">
      <c r="A5" s="10"/>
      <c r="B5" s="13" t="s">
        <v>16</v>
      </c>
      <c r="C5" s="13" t="s">
        <v>17</v>
      </c>
      <c r="D5" s="13" t="s">
        <v>18</v>
      </c>
      <c r="E5" s="15" t="s">
        <v>19</v>
      </c>
      <c r="F5" s="13" t="s">
        <v>21</v>
      </c>
      <c r="G5" s="13" t="s">
        <v>22</v>
      </c>
      <c r="H5" s="10" t="s">
        <v>23</v>
      </c>
      <c r="I5" s="10" t="s">
        <v>24</v>
      </c>
      <c r="J5" s="10" t="s">
        <v>25</v>
      </c>
      <c r="K5" s="10" t="s">
        <v>26</v>
      </c>
      <c r="L5" s="10" t="s">
        <v>27</v>
      </c>
      <c r="M5" s="10" t="s">
        <v>28</v>
      </c>
      <c r="N5" s="10" t="s">
        <v>29</v>
      </c>
      <c r="O5" s="10"/>
      <c r="P5" s="1" t="s">
        <v>30</v>
      </c>
      <c r="Q5" s="10" t="s">
        <v>31</v>
      </c>
      <c r="R5" s="10" t="s">
        <v>32</v>
      </c>
      <c r="S5" s="10" t="s">
        <v>33</v>
      </c>
      <c r="T5" s="10" t="s">
        <v>34</v>
      </c>
      <c r="U5" s="10" t="s">
        <v>35</v>
      </c>
      <c r="V5" s="10" t="s">
        <v>36</v>
      </c>
      <c r="W5" s="10" t="s">
        <v>37</v>
      </c>
      <c r="X5" s="10"/>
      <c r="Y5" s="10"/>
      <c r="Z5" s="10" t="s">
        <v>38</v>
      </c>
      <c r="AA5" s="10" t="s">
        <v>39</v>
      </c>
      <c r="AB5" s="10"/>
      <c r="AC5" s="10"/>
      <c r="AD5" s="10"/>
      <c r="AE5" s="10"/>
      <c r="AF5" s="10"/>
      <c r="AG5" s="10"/>
      <c r="AH5" s="10" t="s">
        <v>40</v>
      </c>
      <c r="AI5" s="10" t="s">
        <v>40</v>
      </c>
      <c r="AJ5" s="10" t="s">
        <v>41</v>
      </c>
      <c r="AK5" s="10"/>
      <c r="AL5" s="4"/>
      <c r="AM5" s="10" t="s">
        <v>5</v>
      </c>
      <c r="AN5" s="10" t="s">
        <v>8</v>
      </c>
      <c r="AO5" s="10" t="s">
        <v>9</v>
      </c>
      <c r="AP5" s="10" t="s">
        <v>10</v>
      </c>
      <c r="AQ5" s="4"/>
      <c r="AR5" s="4"/>
      <c r="AS5" s="4"/>
    </row>
    <row r="6" ht="13.5" customHeight="1">
      <c r="A6" s="6"/>
      <c r="B6" s="16" t="s">
        <v>42</v>
      </c>
      <c r="C6" s="17" t="s">
        <v>43</v>
      </c>
      <c r="D6" s="17" t="s">
        <v>44</v>
      </c>
      <c r="E6" s="18">
        <v>2.0131451E7</v>
      </c>
      <c r="F6" s="16" t="s">
        <v>45</v>
      </c>
      <c r="G6" s="10"/>
      <c r="H6" s="10" t="s">
        <v>46</v>
      </c>
      <c r="I6" s="10">
        <f>COUNTIF(B:B,B6)</f>
        <v>3</v>
      </c>
      <c r="J6" s="10">
        <f>COUNTIFS('Old-Review'!O:O,B6,'Old-Review'!N:N,"TNLT", 'Old-Review'!R:R,"&lt;&gt;"&amp;"", 'Old-Review'!S:S,"&lt;&gt;"&amp;"", 'Old-Review'!T:T,"&lt;&gt;"&amp;"", 'Old-Review'!U:U,"&lt;&gt;"&amp;"",  'Old-Review'!V:V,"&lt;&gt;"&amp;"",  'Old-Review'!W:W,"&lt;&gt;"&amp;"",  'Old-Review'!X:X,"&lt;&gt;"&amp;"",  'Old-Review'!Y:Y,"&lt;&gt;"&amp;"")</f>
        <v>6</v>
      </c>
      <c r="K6" s="10">
        <f>COUNTIFS('Old-Review'!O:O,B6,'Old-Review'!N:N,"TNBT", 'Old-Review'!R:R,"&lt;&gt;"&amp;"", 'Old-Review'!S:S,"&lt;&gt;"&amp;"", 'Old-Review'!T:T,"&lt;&gt;"&amp;"", 'Old-Review'!U:U,"&lt;&gt;"&amp;"",  'Old-Review'!V:V,"&lt;&gt;"&amp;"",  'Old-Review'!W:W,"&lt;&gt;"&amp;"",  'Old-Review'!X:X,"&lt;&gt;"&amp;"",  'Old-Review'!Y:Y,"&lt;&gt;"&amp;"")</f>
        <v>6</v>
      </c>
      <c r="L6" s="10">
        <f>COUNTIFS('Old-Review'!O:O,B6,'Old-Review'!N:N,"TL", 'Old-Review'!R:R,"&lt;&gt;"&amp;"", 'Old-Review'!X:X,"&lt;&gt;"&amp;"",  'Old-Review'!Y:Y,"&lt;&gt;"&amp;"")</f>
        <v>6</v>
      </c>
      <c r="M6" s="10">
        <f>COUNTIFS('Old-Review'!AC:AC,B6, 'Old-Review'!AN:AN,"&lt;&gt;"&amp;"",'Old-Review'!AO:AO,"&lt;&gt;"&amp;"")</f>
        <v>0</v>
      </c>
      <c r="N6" s="10">
        <f>COUNTIFS('Old-Review'!A:A,"Giữ chỗ nhóm",'Old-Review'!O:O,B6)</f>
        <v>0</v>
      </c>
      <c r="O6" s="10"/>
      <c r="P6" s="4">
        <f>COUNTIFS('Old-Review'!P:P,AH6)</f>
        <v>6</v>
      </c>
      <c r="Q6" s="10">
        <f>COUNTIFS('Old-Review'!N:N,"TNLT",'Old-Review'!P:P,AH6, 'Old-Review'!R:R,"&lt;&gt;"&amp;"", 'Old-Review'!S:S,"&lt;&gt;"&amp;"", 'Old-Review'!T:T,"&lt;&gt;"&amp;"", 'Old-Review'!U:U,"&lt;&gt;"&amp;"",  'Old-Review'!V:V,"&lt;&gt;"&amp;"",  'Old-Review'!W:W,"&lt;&gt;"&amp;"",  'Old-Review'!X:X,"&lt;&gt;"&amp;"",  'Old-Review'!Y:Y,"&lt;&gt;"&amp;"")</f>
        <v>2</v>
      </c>
      <c r="R6" s="10">
        <f>COUNTIFS('Old-Review'!N:N,"TNBT",'Old-Review'!P:P,AH6, 'Old-Review'!R:R,"&lt;&gt;"&amp;"", 'Old-Review'!S:S,"&lt;&gt;"&amp;"", 'Old-Review'!T:T,"&lt;&gt;"&amp;"", 'Old-Review'!U:U,"&lt;&gt;"&amp;"",  'Old-Review'!V:V,"&lt;&gt;"&amp;"",  'Old-Review'!W:W,"&lt;&gt;"&amp;"",  'Old-Review'!X:X,"&lt;&gt;"&amp;"",  'Old-Review'!Y:Y,"&lt;&gt;"&amp;"")</f>
        <v>2</v>
      </c>
      <c r="S6" s="10">
        <f>COUNTIFS('Old-Review'!N:N,"TL",'Old-Review'!P:P,AH6, 'Old-Review'!R:R,"&lt;&gt;"&amp;"", 'Old-Review'!X:X,"&lt;&gt;"&amp;"",  'Old-Review'!Y:Y,"&lt;&gt;"&amp;"")</f>
        <v>2</v>
      </c>
      <c r="T6" s="10">
        <f>COUNTIFS('Old-Review'!A:A,"Giữ chỗ",'Old-Review'!P:P,AH6)</f>
        <v>0</v>
      </c>
      <c r="U6" s="10">
        <f>COUNTIFS('Old-Review'!B:B,"Sai lớp",'Old-Review'!P:P,AH6)</f>
        <v>0</v>
      </c>
      <c r="V6" s="10">
        <f>COUNTIFS('Old-Review'!B:B,"Sai phân công",'Old-Review'!P:P,AH6)</f>
        <v>0</v>
      </c>
      <c r="W6" s="10">
        <f t="shared" ref="W6:W218" si="1">P6-Q6-R6-S6-T6-U6-V6</f>
        <v>0</v>
      </c>
      <c r="X6" s="10"/>
      <c r="Y6" s="10"/>
      <c r="Z6" s="10">
        <f>COUNTIFS('Old-Review'!AD:AD,AH6, 'Old-Review'!AN:AN,"&lt;&gt;"&amp;"",'Old-Review'!AO:AO,"&lt;&gt;"&amp;"")</f>
        <v>0</v>
      </c>
      <c r="AA6" s="6" t="str">
        <f>COUNTIFS(Tonghop!AR:AR,[1]IO!AH6, Tonghop!AN:AN,"&lt;&gt;"&amp;"",Tonghop!AO:AO,"&lt;&gt;"&amp;"")</f>
        <v>#ERROR!</v>
      </c>
      <c r="AB6" s="6"/>
      <c r="AC6" s="6"/>
      <c r="AD6" s="6"/>
      <c r="AE6" s="6"/>
      <c r="AF6" s="6"/>
      <c r="AG6" s="6"/>
      <c r="AH6" s="6" t="s">
        <v>61</v>
      </c>
      <c r="AI6" s="6" t="str">
        <f t="shared" ref="AI6:AI218" si="2">CONCATENATE(B6," ",C6," ",D6," ",E6," ",F6)</f>
        <v>A_01 Vũ Văn Hiếu 20131451 KSTNK58</v>
      </c>
      <c r="AJ6" s="6"/>
      <c r="AK6" s="6" t="str">
        <f t="shared" ref="AK6:AK218" si="3">IF(SUM(Q6:S6)=6,"TRUE",IF(P6&lt;6,"TRUE",P6-6))</f>
        <v>TRUE</v>
      </c>
      <c r="AL6" s="4" t="s">
        <v>13</v>
      </c>
      <c r="AM6" s="4">
        <f>COUNTIFS(#REF!,"KSTN",#REF!, "TNLT")</f>
        <v>0</v>
      </c>
      <c r="AN6" s="4">
        <f>COUNTIFS(#REF!,"KSTN",#REF!, "TNBT")</f>
        <v>0</v>
      </c>
      <c r="AO6" s="4">
        <f>COUNTIFS(#REF!,"KSTN",#REF!, "TL")</f>
        <v>0</v>
      </c>
      <c r="AP6" s="4">
        <f>COUNTIF(B:B, "A*")</f>
        <v>22</v>
      </c>
      <c r="AQ6" s="4">
        <f t="shared" ref="AQ6:AQ9" si="4">AP6*2-AM6</f>
        <v>44</v>
      </c>
      <c r="AR6" s="4">
        <f t="shared" ref="AR6:AR9" si="5">AP6*2-AN6</f>
        <v>44</v>
      </c>
      <c r="AS6" s="4">
        <f t="shared" ref="AS6:AS9" si="6">AP6*2-AO6</f>
        <v>44</v>
      </c>
    </row>
    <row r="7" ht="13.5" customHeight="1">
      <c r="A7" s="6"/>
      <c r="B7" s="16" t="s">
        <v>42</v>
      </c>
      <c r="C7" s="17" t="s">
        <v>85</v>
      </c>
      <c r="D7" s="17" t="s">
        <v>86</v>
      </c>
      <c r="E7" s="18">
        <v>2.0132352E7</v>
      </c>
      <c r="F7" s="16" t="s">
        <v>45</v>
      </c>
      <c r="G7" s="10"/>
      <c r="H7" s="10" t="s">
        <v>87</v>
      </c>
      <c r="I7" s="10"/>
      <c r="J7" s="10"/>
      <c r="K7" s="10"/>
      <c r="L7" s="10"/>
      <c r="M7" s="10"/>
      <c r="N7" s="10"/>
      <c r="O7" s="10"/>
      <c r="P7" s="4">
        <f>COUNTIFS('Old-Review'!P:P,AH7)</f>
        <v>6</v>
      </c>
      <c r="Q7" s="10">
        <f>COUNTIFS('Old-Review'!N:N,"TNLT",'Old-Review'!P:P,AH7, 'Old-Review'!R:R,"&lt;&gt;"&amp;"", 'Old-Review'!S:S,"&lt;&gt;"&amp;"", 'Old-Review'!T:T,"&lt;&gt;"&amp;"", 'Old-Review'!U:U,"&lt;&gt;"&amp;"",  'Old-Review'!V:V,"&lt;&gt;"&amp;"",  'Old-Review'!W:W,"&lt;&gt;"&amp;"",  'Old-Review'!X:X,"&lt;&gt;"&amp;"",  'Old-Review'!Y:Y,"&lt;&gt;"&amp;"")</f>
        <v>2</v>
      </c>
      <c r="R7" s="10">
        <f>COUNTIFS('Old-Review'!N:N,"TNBT",'Old-Review'!P:P,AH7, 'Old-Review'!R:R,"&lt;&gt;"&amp;"", 'Old-Review'!S:S,"&lt;&gt;"&amp;"", 'Old-Review'!T:T,"&lt;&gt;"&amp;"", 'Old-Review'!U:U,"&lt;&gt;"&amp;"",  'Old-Review'!V:V,"&lt;&gt;"&amp;"",  'Old-Review'!W:W,"&lt;&gt;"&amp;"",  'Old-Review'!X:X,"&lt;&gt;"&amp;"",  'Old-Review'!Y:Y,"&lt;&gt;"&amp;"")</f>
        <v>2</v>
      </c>
      <c r="S7" s="10">
        <f>COUNTIFS('Old-Review'!N:N,"TL",'Old-Review'!P:P,AH7, 'Old-Review'!R:R,"&lt;&gt;"&amp;"", 'Old-Review'!X:X,"&lt;&gt;"&amp;"",  'Old-Review'!Y:Y,"&lt;&gt;"&amp;"")</f>
        <v>2</v>
      </c>
      <c r="T7" s="10">
        <f>COUNTIFS('Old-Review'!A:A,"Giữ chỗ",'Old-Review'!P:P,AH7)</f>
        <v>0</v>
      </c>
      <c r="U7" s="10">
        <f>COUNTIFS('Old-Review'!B:B,"Sai lớp",'Old-Review'!P:P,AH7)</f>
        <v>0</v>
      </c>
      <c r="V7" s="10">
        <f>COUNTIFS('Old-Review'!B:B,"Sai phân công",'Old-Review'!P:P,AH7)</f>
        <v>0</v>
      </c>
      <c r="W7" s="10">
        <f t="shared" si="1"/>
        <v>0</v>
      </c>
      <c r="X7" s="10"/>
      <c r="Y7" s="10"/>
      <c r="Z7" s="10">
        <f>COUNTIFS('Old-Review'!AD:AD,AH7, 'Old-Review'!AN:AN,"&lt;&gt;"&amp;"",'Old-Review'!AO:AO,"&lt;&gt;"&amp;"")</f>
        <v>0</v>
      </c>
      <c r="AA7" s="6" t="str">
        <f>COUNTIFS(Tonghop!AR:AR,[1]IO!AH7, Tonghop!AN:AN,"&lt;&gt;"&amp;"",Tonghop!AO:AO,"&lt;&gt;"&amp;"")</f>
        <v>#ERROR!</v>
      </c>
      <c r="AB7" s="6"/>
      <c r="AC7" s="6"/>
      <c r="AD7" s="6"/>
      <c r="AE7" s="6"/>
      <c r="AF7" s="6"/>
      <c r="AG7" s="6"/>
      <c r="AH7" s="6" t="s">
        <v>134</v>
      </c>
      <c r="AI7" s="6" t="str">
        <f t="shared" si="2"/>
        <v>A_01 Đinh Văn Long 20132352 KSTNK58</v>
      </c>
      <c r="AJ7" s="6"/>
      <c r="AK7" s="6" t="str">
        <f t="shared" si="3"/>
        <v>TRUE</v>
      </c>
      <c r="AL7" s="4" t="s">
        <v>47</v>
      </c>
      <c r="AM7" s="4">
        <f>COUNTIFS(#REF!,"CQ",#REF!, "TNLT")</f>
        <v>0</v>
      </c>
      <c r="AN7" s="4">
        <f>COUNTIFS(#REF!,"CQ",#REF!, "TNBT")</f>
        <v>0</v>
      </c>
      <c r="AO7" s="4">
        <f>COUNTIFS(#REF!,"CQ",#REF!, "TL")</f>
        <v>0</v>
      </c>
      <c r="AP7" s="4">
        <f>COUNTIF(B:B, "B*")</f>
        <v>64</v>
      </c>
      <c r="AQ7" s="4">
        <f t="shared" si="4"/>
        <v>128</v>
      </c>
      <c r="AR7" s="4">
        <f t="shared" si="5"/>
        <v>128</v>
      </c>
      <c r="AS7" s="4">
        <f t="shared" si="6"/>
        <v>128</v>
      </c>
    </row>
    <row r="8" ht="13.5" customHeight="1">
      <c r="A8" s="6"/>
      <c r="B8" s="16" t="s">
        <v>42</v>
      </c>
      <c r="C8" s="17" t="s">
        <v>153</v>
      </c>
      <c r="D8" s="17" t="s">
        <v>154</v>
      </c>
      <c r="E8" s="18">
        <v>2.0134591E7</v>
      </c>
      <c r="F8" s="16" t="s">
        <v>45</v>
      </c>
      <c r="G8" s="10"/>
      <c r="H8" s="10" t="s">
        <v>155</v>
      </c>
      <c r="I8" s="10"/>
      <c r="J8" s="10"/>
      <c r="K8" s="10"/>
      <c r="L8" s="10"/>
      <c r="M8" s="10"/>
      <c r="N8" s="10"/>
      <c r="O8" s="10"/>
      <c r="P8" s="4">
        <f>COUNTIFS('Old-Review'!P:P,AH8)</f>
        <v>6</v>
      </c>
      <c r="Q8" s="10">
        <f>COUNTIFS('Old-Review'!N:N,"TNLT",'Old-Review'!P:P,AH8, 'Old-Review'!R:R,"&lt;&gt;"&amp;"", 'Old-Review'!S:S,"&lt;&gt;"&amp;"", 'Old-Review'!T:T,"&lt;&gt;"&amp;"", 'Old-Review'!U:U,"&lt;&gt;"&amp;"",  'Old-Review'!V:V,"&lt;&gt;"&amp;"",  'Old-Review'!W:W,"&lt;&gt;"&amp;"",  'Old-Review'!X:X,"&lt;&gt;"&amp;"",  'Old-Review'!Y:Y,"&lt;&gt;"&amp;"")</f>
        <v>2</v>
      </c>
      <c r="R8" s="10">
        <f>COUNTIFS('Old-Review'!N:N,"TNBT",'Old-Review'!P:P,AH8, 'Old-Review'!R:R,"&lt;&gt;"&amp;"", 'Old-Review'!S:S,"&lt;&gt;"&amp;"", 'Old-Review'!T:T,"&lt;&gt;"&amp;"", 'Old-Review'!U:U,"&lt;&gt;"&amp;"",  'Old-Review'!V:V,"&lt;&gt;"&amp;"",  'Old-Review'!W:W,"&lt;&gt;"&amp;"",  'Old-Review'!X:X,"&lt;&gt;"&amp;"",  'Old-Review'!Y:Y,"&lt;&gt;"&amp;"")</f>
        <v>2</v>
      </c>
      <c r="S8" s="10">
        <f>COUNTIFS('Old-Review'!N:N,"TL",'Old-Review'!P:P,AH8, 'Old-Review'!R:R,"&lt;&gt;"&amp;"", 'Old-Review'!X:X,"&lt;&gt;"&amp;"",  'Old-Review'!Y:Y,"&lt;&gt;"&amp;"")</f>
        <v>2</v>
      </c>
      <c r="T8" s="10">
        <f>COUNTIFS('Old-Review'!A:A,"Giữ chỗ",'Old-Review'!P:P,AH8)</f>
        <v>0</v>
      </c>
      <c r="U8" s="10">
        <f>COUNTIFS('Old-Review'!B:B,"Sai lớp",'Old-Review'!P:P,AH8)</f>
        <v>0</v>
      </c>
      <c r="V8" s="10">
        <f>COUNTIFS('Old-Review'!B:B,"Sai phân công",'Old-Review'!P:P,AH8)</f>
        <v>0</v>
      </c>
      <c r="W8" s="10">
        <f t="shared" si="1"/>
        <v>0</v>
      </c>
      <c r="X8" s="10"/>
      <c r="Y8" s="10"/>
      <c r="Z8" s="10">
        <f>COUNTIFS('Old-Review'!AD:AD,AH8, 'Old-Review'!AN:AN,"&lt;&gt;"&amp;"",'Old-Review'!AO:AO,"&lt;&gt;"&amp;"")</f>
        <v>0</v>
      </c>
      <c r="AA8" s="6" t="str">
        <f>COUNTIFS(Tonghop!AR:AR,[1]IO!AH8, Tonghop!AN:AN,"&lt;&gt;"&amp;"",Tonghop!AO:AO,"&lt;&gt;"&amp;"")</f>
        <v>#ERROR!</v>
      </c>
      <c r="AB8" s="6"/>
      <c r="AC8" s="6"/>
      <c r="AD8" s="6"/>
      <c r="AE8" s="6"/>
      <c r="AF8" s="6"/>
      <c r="AG8" s="6"/>
      <c r="AH8" s="6" t="s">
        <v>188</v>
      </c>
      <c r="AI8" s="6" t="str">
        <f t="shared" si="2"/>
        <v>A_01 Phan Đức Việt 20134591 KSTNK58</v>
      </c>
      <c r="AJ8" s="6"/>
      <c r="AK8" s="6" t="str">
        <f t="shared" si="3"/>
        <v>TRUE</v>
      </c>
      <c r="AL8" s="4" t="s">
        <v>48</v>
      </c>
      <c r="AM8" s="4">
        <f>COUNTIFS(#REF!,"VN*",#REF!, "TNLT")</f>
        <v>0</v>
      </c>
      <c r="AN8" s="4">
        <f>COUNTIFS(#REF!,"VN*",#REF!, "TNBT")</f>
        <v>0</v>
      </c>
      <c r="AO8" s="4">
        <f>COUNTIFS(#REF!,"VN*",#REF!, "TL")</f>
        <v>0</v>
      </c>
      <c r="AP8" s="4">
        <f>COUNTIF(B:B, "D*")</f>
        <v>49</v>
      </c>
      <c r="AQ8" s="4">
        <f t="shared" si="4"/>
        <v>98</v>
      </c>
      <c r="AR8" s="4">
        <f t="shared" si="5"/>
        <v>98</v>
      </c>
      <c r="AS8" s="4">
        <f t="shared" si="6"/>
        <v>98</v>
      </c>
    </row>
    <row r="9" ht="13.5" customHeight="1">
      <c r="A9" s="6"/>
      <c r="B9" s="16" t="s">
        <v>163</v>
      </c>
      <c r="C9" s="41" t="s">
        <v>189</v>
      </c>
      <c r="D9" s="41" t="s">
        <v>190</v>
      </c>
      <c r="E9" s="42">
        <v>2.0130113E7</v>
      </c>
      <c r="F9" s="16" t="s">
        <v>45</v>
      </c>
      <c r="G9" s="10"/>
      <c r="H9" s="10" t="s">
        <v>195</v>
      </c>
      <c r="I9" s="10">
        <f>COUNTIF(B:B,B9)</f>
        <v>3</v>
      </c>
      <c r="J9" s="10">
        <f>COUNTIFS('Old-Review'!O:O,B9,'Old-Review'!N:N,"TNLT", 'Old-Review'!R:R,"&lt;&gt;"&amp;"", 'Old-Review'!S:S,"&lt;&gt;"&amp;"", 'Old-Review'!T:T,"&lt;&gt;"&amp;"", 'Old-Review'!U:U,"&lt;&gt;"&amp;"",  'Old-Review'!V:V,"&lt;&gt;"&amp;"",  'Old-Review'!W:W,"&lt;&gt;"&amp;"",  'Old-Review'!X:X,"&lt;&gt;"&amp;"",  'Old-Review'!Y:Y,"&lt;&gt;"&amp;"")</f>
        <v>6</v>
      </c>
      <c r="K9" s="10">
        <f>COUNTIFS('Old-Review'!O:O,B9,'Old-Review'!N:N,"TNBT", 'Old-Review'!R:R,"&lt;&gt;"&amp;"", 'Old-Review'!S:S,"&lt;&gt;"&amp;"", 'Old-Review'!T:T,"&lt;&gt;"&amp;"", 'Old-Review'!U:U,"&lt;&gt;"&amp;"",  'Old-Review'!V:V,"&lt;&gt;"&amp;"",  'Old-Review'!W:W,"&lt;&gt;"&amp;"",  'Old-Review'!X:X,"&lt;&gt;"&amp;"",  'Old-Review'!Y:Y,"&lt;&gt;"&amp;"")</f>
        <v>6</v>
      </c>
      <c r="L9" s="10">
        <f>COUNTIFS('Old-Review'!O:O,B9,'Old-Review'!N:N,"TL", 'Old-Review'!R:R,"&lt;&gt;"&amp;"", 'Old-Review'!X:X,"&lt;&gt;"&amp;"",  'Old-Review'!Y:Y,"&lt;&gt;"&amp;"")</f>
        <v>6</v>
      </c>
      <c r="M9" s="10">
        <f>COUNTIFS('Old-Review'!AC:AC,B9, 'Old-Review'!AN:AN,"&lt;&gt;"&amp;"",'Old-Review'!AO:AO,"&lt;&gt;"&amp;"")</f>
        <v>0</v>
      </c>
      <c r="N9" s="10">
        <f>COUNTIFS('Old-Review'!A:A,"Giữ chỗ nhóm",'Old-Review'!O:O,B9)</f>
        <v>0</v>
      </c>
      <c r="O9" s="10"/>
      <c r="P9" s="4">
        <f>COUNTIFS('Old-Review'!P:P,AH9)</f>
        <v>6</v>
      </c>
      <c r="Q9" s="10">
        <f>COUNTIFS('Old-Review'!N:N,"TNLT",'Old-Review'!P:P,AH9, 'Old-Review'!R:R,"&lt;&gt;"&amp;"", 'Old-Review'!S:S,"&lt;&gt;"&amp;"", 'Old-Review'!T:T,"&lt;&gt;"&amp;"", 'Old-Review'!U:U,"&lt;&gt;"&amp;"",  'Old-Review'!V:V,"&lt;&gt;"&amp;"",  'Old-Review'!W:W,"&lt;&gt;"&amp;"",  'Old-Review'!X:X,"&lt;&gt;"&amp;"",  'Old-Review'!Y:Y,"&lt;&gt;"&amp;"")</f>
        <v>2</v>
      </c>
      <c r="R9" s="10">
        <f>COUNTIFS('Old-Review'!N:N,"TNBT",'Old-Review'!P:P,AH9, 'Old-Review'!R:R,"&lt;&gt;"&amp;"", 'Old-Review'!S:S,"&lt;&gt;"&amp;"", 'Old-Review'!T:T,"&lt;&gt;"&amp;"", 'Old-Review'!U:U,"&lt;&gt;"&amp;"",  'Old-Review'!V:V,"&lt;&gt;"&amp;"",  'Old-Review'!W:W,"&lt;&gt;"&amp;"",  'Old-Review'!X:X,"&lt;&gt;"&amp;"",  'Old-Review'!Y:Y,"&lt;&gt;"&amp;"")</f>
        <v>2</v>
      </c>
      <c r="S9" s="10">
        <f>COUNTIFS('Old-Review'!N:N,"TL",'Old-Review'!P:P,AH9, 'Old-Review'!R:R,"&lt;&gt;"&amp;"", 'Old-Review'!X:X,"&lt;&gt;"&amp;"",  'Old-Review'!Y:Y,"&lt;&gt;"&amp;"")</f>
        <v>2</v>
      </c>
      <c r="T9" s="10">
        <f>COUNTIFS('Old-Review'!A:A,"Giữ chỗ",'Old-Review'!P:P,AH9)</f>
        <v>0</v>
      </c>
      <c r="U9" s="10">
        <f>COUNTIFS('Old-Review'!B:B,"Sai lớp",'Old-Review'!P:P,AH9)</f>
        <v>0</v>
      </c>
      <c r="V9" s="10">
        <f>COUNTIFS('Old-Review'!B:B,"Sai phân công",'Old-Review'!P:P,AH9)</f>
        <v>0</v>
      </c>
      <c r="W9" s="10">
        <f t="shared" si="1"/>
        <v>0</v>
      </c>
      <c r="X9" s="10"/>
      <c r="Y9" s="10"/>
      <c r="Z9" s="10">
        <f>COUNTIFS('Old-Review'!AD:AD,AH9, 'Old-Review'!AN:AN,"&lt;&gt;"&amp;"",'Old-Review'!AO:AO,"&lt;&gt;"&amp;"")</f>
        <v>0</v>
      </c>
      <c r="AA9" s="6" t="str">
        <f>COUNTIFS(Tonghop!AR:AR,[1]IO!AH9, Tonghop!AN:AN,"&lt;&gt;"&amp;"",Tonghop!AO:AO,"&lt;&gt;"&amp;"")</f>
        <v>#ERROR!</v>
      </c>
      <c r="AB9" s="6"/>
      <c r="AC9" s="6"/>
      <c r="AD9" s="6"/>
      <c r="AE9" s="6"/>
      <c r="AF9" s="6"/>
      <c r="AG9" s="6"/>
      <c r="AH9" s="6" t="s">
        <v>244</v>
      </c>
      <c r="AI9" s="6" t="str">
        <f t="shared" si="2"/>
        <v>A_02 Mai Thế Anh 20130113 KSTNK58</v>
      </c>
      <c r="AJ9" s="6"/>
      <c r="AK9" s="6" t="str">
        <f t="shared" si="3"/>
        <v>TRUE</v>
      </c>
      <c r="AL9" s="4" t="s">
        <v>49</v>
      </c>
      <c r="AM9" s="4">
        <f>COUNTIFS(#REF!,"SIE",#REF!, "TNLT")</f>
        <v>0</v>
      </c>
      <c r="AN9" s="4">
        <f>COUNTIFS(#REF!,"SIE",#REF!, "TNBT")</f>
        <v>0</v>
      </c>
      <c r="AO9" s="4">
        <f>COUNTIFS(#REF!,"SIE",#REF!, "TL")</f>
        <v>0</v>
      </c>
      <c r="AP9" s="4">
        <f>COUNTIF(B:B, "C*")</f>
        <v>78</v>
      </c>
      <c r="AQ9" s="4">
        <f t="shared" si="4"/>
        <v>156</v>
      </c>
      <c r="AR9" s="4">
        <f t="shared" si="5"/>
        <v>156</v>
      </c>
      <c r="AS9" s="4">
        <f t="shared" si="6"/>
        <v>156</v>
      </c>
    </row>
    <row r="10" ht="13.5" customHeight="1">
      <c r="A10" s="6"/>
      <c r="B10" s="16" t="s">
        <v>163</v>
      </c>
      <c r="C10" s="41" t="s">
        <v>245</v>
      </c>
      <c r="D10" s="41" t="s">
        <v>86</v>
      </c>
      <c r="E10" s="42">
        <v>2.0132415E7</v>
      </c>
      <c r="F10" s="16" t="s">
        <v>45</v>
      </c>
      <c r="G10" s="10"/>
      <c r="H10" s="10" t="s">
        <v>246</v>
      </c>
      <c r="I10" s="10"/>
      <c r="J10" s="10"/>
      <c r="K10" s="10"/>
      <c r="L10" s="10"/>
      <c r="M10" s="10"/>
      <c r="N10" s="10"/>
      <c r="O10" s="10"/>
      <c r="P10" s="4">
        <f>COUNTIFS('Old-Review'!P:P,AH10)</f>
        <v>7</v>
      </c>
      <c r="Q10" s="10">
        <f>COUNTIFS('Old-Review'!N:N,"TNLT",'Old-Review'!P:P,AH10, 'Old-Review'!R:R,"&lt;&gt;"&amp;"", 'Old-Review'!S:S,"&lt;&gt;"&amp;"", 'Old-Review'!T:T,"&lt;&gt;"&amp;"", 'Old-Review'!U:U,"&lt;&gt;"&amp;"",  'Old-Review'!V:V,"&lt;&gt;"&amp;"",  'Old-Review'!W:W,"&lt;&gt;"&amp;"",  'Old-Review'!X:X,"&lt;&gt;"&amp;"",  'Old-Review'!Y:Y,"&lt;&gt;"&amp;"")</f>
        <v>2</v>
      </c>
      <c r="R10" s="10">
        <f>COUNTIFS('Old-Review'!N:N,"TNBT",'Old-Review'!P:P,AH10, 'Old-Review'!R:R,"&lt;&gt;"&amp;"", 'Old-Review'!S:S,"&lt;&gt;"&amp;"", 'Old-Review'!T:T,"&lt;&gt;"&amp;"", 'Old-Review'!U:U,"&lt;&gt;"&amp;"",  'Old-Review'!V:V,"&lt;&gt;"&amp;"",  'Old-Review'!W:W,"&lt;&gt;"&amp;"",  'Old-Review'!X:X,"&lt;&gt;"&amp;"",  'Old-Review'!Y:Y,"&lt;&gt;"&amp;"")</f>
        <v>3</v>
      </c>
      <c r="S10" s="10">
        <f>COUNTIFS('Old-Review'!N:N,"TL",'Old-Review'!P:P,AH10, 'Old-Review'!R:R,"&lt;&gt;"&amp;"", 'Old-Review'!X:X,"&lt;&gt;"&amp;"",  'Old-Review'!Y:Y,"&lt;&gt;"&amp;"")</f>
        <v>2</v>
      </c>
      <c r="T10" s="10">
        <f>COUNTIFS('Old-Review'!A:A,"Giữ chỗ",'Old-Review'!P:P,AH10)</f>
        <v>0</v>
      </c>
      <c r="U10" s="10">
        <f>COUNTIFS('Old-Review'!B:B,"Sai lớp",'Old-Review'!P:P,AH10)</f>
        <v>0</v>
      </c>
      <c r="V10" s="10">
        <f>COUNTIFS('Old-Review'!B:B,"Sai phân công",'Old-Review'!P:P,AH10)</f>
        <v>0</v>
      </c>
      <c r="W10" s="10">
        <f t="shared" si="1"/>
        <v>0</v>
      </c>
      <c r="X10" s="10"/>
      <c r="Y10" s="10"/>
      <c r="Z10" s="10">
        <f>COUNTIFS('Old-Review'!AD:AD,AH10, 'Old-Review'!AN:AN,"&lt;&gt;"&amp;"",'Old-Review'!AO:AO,"&lt;&gt;"&amp;"")</f>
        <v>0</v>
      </c>
      <c r="AA10" s="6" t="str">
        <f>COUNTIFS(Tonghop!AR:AR,[1]IO!AH10, Tonghop!AN:AN,"&lt;&gt;"&amp;"",Tonghop!AO:AO,"&lt;&gt;"&amp;"")</f>
        <v>#ERROR!</v>
      </c>
      <c r="AB10" s="6"/>
      <c r="AC10" s="6"/>
      <c r="AD10" s="6"/>
      <c r="AE10" s="6"/>
      <c r="AF10" s="6"/>
      <c r="AG10" s="6"/>
      <c r="AH10" s="6" t="s">
        <v>164</v>
      </c>
      <c r="AI10" s="6" t="str">
        <f t="shared" si="2"/>
        <v>A_02 Trần Mộng Long 20132415 KSTNK58</v>
      </c>
      <c r="AJ10" s="6"/>
      <c r="AK10" s="6">
        <f t="shared" si="3"/>
        <v>1</v>
      </c>
      <c r="AL10" s="4"/>
      <c r="AM10" s="4"/>
      <c r="AN10" s="4"/>
      <c r="AO10" s="4"/>
      <c r="AP10" s="4"/>
      <c r="AQ10" s="4"/>
      <c r="AR10" s="4"/>
      <c r="AS10" s="4"/>
    </row>
    <row r="11" ht="13.5" customHeight="1">
      <c r="A11" s="6"/>
      <c r="B11" s="16" t="s">
        <v>163</v>
      </c>
      <c r="C11" s="41" t="s">
        <v>271</v>
      </c>
      <c r="D11" s="41" t="s">
        <v>272</v>
      </c>
      <c r="E11" s="42">
        <v>2.013394E7</v>
      </c>
      <c r="F11" s="16" t="s">
        <v>45</v>
      </c>
      <c r="G11" s="10"/>
      <c r="H11" s="10" t="s">
        <v>273</v>
      </c>
      <c r="I11" s="10"/>
      <c r="J11" s="10"/>
      <c r="K11" s="10"/>
      <c r="L11" s="10"/>
      <c r="M11" s="10"/>
      <c r="N11" s="10"/>
      <c r="O11" s="10"/>
      <c r="P11" s="4">
        <f>COUNTIFS('Old-Review'!P:P,AH11)</f>
        <v>6</v>
      </c>
      <c r="Q11" s="10">
        <f>COUNTIFS('Old-Review'!N:N,"TNLT",'Old-Review'!P:P,AH11, 'Old-Review'!R:R,"&lt;&gt;"&amp;"", 'Old-Review'!S:S,"&lt;&gt;"&amp;"", 'Old-Review'!T:T,"&lt;&gt;"&amp;"", 'Old-Review'!U:U,"&lt;&gt;"&amp;"",  'Old-Review'!V:V,"&lt;&gt;"&amp;"",  'Old-Review'!W:W,"&lt;&gt;"&amp;"",  'Old-Review'!X:X,"&lt;&gt;"&amp;"",  'Old-Review'!Y:Y,"&lt;&gt;"&amp;"")</f>
        <v>2</v>
      </c>
      <c r="R11" s="10">
        <f>COUNTIFS('Old-Review'!N:N,"TNBT",'Old-Review'!P:P,AH11, 'Old-Review'!R:R,"&lt;&gt;"&amp;"", 'Old-Review'!S:S,"&lt;&gt;"&amp;"", 'Old-Review'!T:T,"&lt;&gt;"&amp;"", 'Old-Review'!U:U,"&lt;&gt;"&amp;"",  'Old-Review'!V:V,"&lt;&gt;"&amp;"",  'Old-Review'!W:W,"&lt;&gt;"&amp;"",  'Old-Review'!X:X,"&lt;&gt;"&amp;"",  'Old-Review'!Y:Y,"&lt;&gt;"&amp;"")</f>
        <v>2</v>
      </c>
      <c r="S11" s="10">
        <f>COUNTIFS('Old-Review'!N:N,"TL",'Old-Review'!P:P,AH11, 'Old-Review'!R:R,"&lt;&gt;"&amp;"", 'Old-Review'!X:X,"&lt;&gt;"&amp;"",  'Old-Review'!Y:Y,"&lt;&gt;"&amp;"")</f>
        <v>2</v>
      </c>
      <c r="T11" s="10">
        <f>COUNTIFS('Old-Review'!A:A,"Giữ chỗ",'Old-Review'!P:P,AH11)</f>
        <v>0</v>
      </c>
      <c r="U11" s="10">
        <f>COUNTIFS('Old-Review'!B:B,"Sai lớp",'Old-Review'!P:P,AH11)</f>
        <v>0</v>
      </c>
      <c r="V11" s="10">
        <f>COUNTIFS('Old-Review'!B:B,"Sai phân công",'Old-Review'!P:P,AH11)</f>
        <v>0</v>
      </c>
      <c r="W11" s="10">
        <f t="shared" si="1"/>
        <v>0</v>
      </c>
      <c r="X11" s="10"/>
      <c r="Y11" s="10"/>
      <c r="Z11" s="10">
        <f>COUNTIFS('Old-Review'!AD:AD,AH11, 'Old-Review'!AN:AN,"&lt;&gt;"&amp;"",'Old-Review'!AO:AO,"&lt;&gt;"&amp;"")</f>
        <v>0</v>
      </c>
      <c r="AA11" s="6" t="str">
        <f>COUNTIFS(Tonghop!AR:AR,[1]IO!AH11, Tonghop!AN:AN,"&lt;&gt;"&amp;"",Tonghop!AO:AO,"&lt;&gt;"&amp;"")</f>
        <v>#ERROR!</v>
      </c>
      <c r="AB11" s="6"/>
      <c r="AC11" s="6"/>
      <c r="AD11" s="6"/>
      <c r="AE11" s="6"/>
      <c r="AF11" s="6"/>
      <c r="AG11" s="6"/>
      <c r="AH11" s="6" t="s">
        <v>295</v>
      </c>
      <c r="AI11" s="6" t="str">
        <f t="shared" si="2"/>
        <v>A_02 Lương Xuân Tiến 20133940 KSTNK58</v>
      </c>
      <c r="AJ11" s="6"/>
      <c r="AK11" s="6" t="str">
        <f t="shared" si="3"/>
        <v>TRUE</v>
      </c>
      <c r="AL11" s="4"/>
      <c r="AM11" s="4"/>
      <c r="AN11" s="4"/>
      <c r="AO11" s="4"/>
      <c r="AP11" s="4"/>
      <c r="AQ11" s="4"/>
      <c r="AR11" s="4"/>
      <c r="AS11" s="4"/>
    </row>
    <row r="12" ht="13.5" customHeight="1">
      <c r="A12" s="6"/>
      <c r="B12" s="16" t="s">
        <v>91</v>
      </c>
      <c r="C12" s="43" t="s">
        <v>296</v>
      </c>
      <c r="D12" s="43" t="s">
        <v>190</v>
      </c>
      <c r="E12" s="44">
        <v>2.0130125E7</v>
      </c>
      <c r="F12" s="16" t="s">
        <v>45</v>
      </c>
      <c r="G12" s="10"/>
      <c r="H12" s="10" t="s">
        <v>303</v>
      </c>
      <c r="I12" s="10">
        <f>COUNTIF(B:B,B12)</f>
        <v>3</v>
      </c>
      <c r="J12" s="10">
        <f>COUNTIFS('Old-Review'!O:O,B12,'Old-Review'!N:N,"TNLT", 'Old-Review'!R:R,"&lt;&gt;"&amp;"", 'Old-Review'!S:S,"&lt;&gt;"&amp;"", 'Old-Review'!T:T,"&lt;&gt;"&amp;"", 'Old-Review'!U:U,"&lt;&gt;"&amp;"",  'Old-Review'!V:V,"&lt;&gt;"&amp;"",  'Old-Review'!W:W,"&lt;&gt;"&amp;"",  'Old-Review'!X:X,"&lt;&gt;"&amp;"",  'Old-Review'!Y:Y,"&lt;&gt;"&amp;"")</f>
        <v>6</v>
      </c>
      <c r="K12" s="10">
        <f>COUNTIFS('Old-Review'!O:O,B12,'Old-Review'!N:N,"TNBT", 'Old-Review'!R:R,"&lt;&gt;"&amp;"", 'Old-Review'!S:S,"&lt;&gt;"&amp;"", 'Old-Review'!T:T,"&lt;&gt;"&amp;"", 'Old-Review'!U:U,"&lt;&gt;"&amp;"",  'Old-Review'!V:V,"&lt;&gt;"&amp;"",  'Old-Review'!W:W,"&lt;&gt;"&amp;"",  'Old-Review'!X:X,"&lt;&gt;"&amp;"",  'Old-Review'!Y:Y,"&lt;&gt;"&amp;"")</f>
        <v>6</v>
      </c>
      <c r="L12" s="10">
        <f>COUNTIFS('Old-Review'!O:O,B12,'Old-Review'!N:N,"TL", 'Old-Review'!R:R,"&lt;&gt;"&amp;"", 'Old-Review'!X:X,"&lt;&gt;"&amp;"",  'Old-Review'!Y:Y,"&lt;&gt;"&amp;"")</f>
        <v>6</v>
      </c>
      <c r="M12" s="10">
        <f>COUNTIFS('Old-Review'!AC:AC,B12, 'Old-Review'!AN:AN,"&lt;&gt;"&amp;"",'Old-Review'!AO:AO,"&lt;&gt;"&amp;"")</f>
        <v>0</v>
      </c>
      <c r="N12" s="10">
        <f>COUNTIFS('Old-Review'!A:A,"Giữ chỗ nhóm",'Old-Review'!O:O,B12)</f>
        <v>0</v>
      </c>
      <c r="O12" s="10"/>
      <c r="P12" s="4">
        <f>COUNTIFS('Old-Review'!P:P,AH12)</f>
        <v>6</v>
      </c>
      <c r="Q12" s="10">
        <f>COUNTIFS('Old-Review'!N:N,"TNLT",'Old-Review'!P:P,AH12, 'Old-Review'!R:R,"&lt;&gt;"&amp;"", 'Old-Review'!S:S,"&lt;&gt;"&amp;"", 'Old-Review'!T:T,"&lt;&gt;"&amp;"", 'Old-Review'!U:U,"&lt;&gt;"&amp;"",  'Old-Review'!V:V,"&lt;&gt;"&amp;"",  'Old-Review'!W:W,"&lt;&gt;"&amp;"",  'Old-Review'!X:X,"&lt;&gt;"&amp;"",  'Old-Review'!Y:Y,"&lt;&gt;"&amp;"")</f>
        <v>2</v>
      </c>
      <c r="R12" s="10">
        <f>COUNTIFS('Old-Review'!N:N,"TNBT",'Old-Review'!P:P,AH12, 'Old-Review'!R:R,"&lt;&gt;"&amp;"", 'Old-Review'!S:S,"&lt;&gt;"&amp;"", 'Old-Review'!T:T,"&lt;&gt;"&amp;"", 'Old-Review'!U:U,"&lt;&gt;"&amp;"",  'Old-Review'!V:V,"&lt;&gt;"&amp;"",  'Old-Review'!W:W,"&lt;&gt;"&amp;"",  'Old-Review'!X:X,"&lt;&gt;"&amp;"",  'Old-Review'!Y:Y,"&lt;&gt;"&amp;"")</f>
        <v>2</v>
      </c>
      <c r="S12" s="10">
        <f>COUNTIFS('Old-Review'!N:N,"TL",'Old-Review'!P:P,AH12, 'Old-Review'!R:R,"&lt;&gt;"&amp;"", 'Old-Review'!X:X,"&lt;&gt;"&amp;"",  'Old-Review'!Y:Y,"&lt;&gt;"&amp;"")</f>
        <v>2</v>
      </c>
      <c r="T12" s="10">
        <f>COUNTIFS('Old-Review'!A:A,"Giữ chỗ",'Old-Review'!P:P,AH12)</f>
        <v>0</v>
      </c>
      <c r="U12" s="10">
        <f>COUNTIFS('Old-Review'!B:B,"Sai lớp",'Old-Review'!P:P,AH12)</f>
        <v>0</v>
      </c>
      <c r="V12" s="10">
        <f>COUNTIFS('Old-Review'!B:B,"Sai phân công",'Old-Review'!P:P,AH12)</f>
        <v>0</v>
      </c>
      <c r="W12" s="10">
        <f t="shared" si="1"/>
        <v>0</v>
      </c>
      <c r="X12" s="10"/>
      <c r="Y12" s="10"/>
      <c r="Z12" s="10">
        <f>COUNTIFS('Old-Review'!AD:AD,AH12, 'Old-Review'!AN:AN,"&lt;&gt;"&amp;"",'Old-Review'!AO:AO,"&lt;&gt;"&amp;"")</f>
        <v>0</v>
      </c>
      <c r="AA12" s="6" t="str">
        <f>COUNTIFS(Tonghop!AR:AR,[1]IO!AH12, Tonghop!AN:AN,"&lt;&gt;"&amp;"",Tonghop!AO:AO,"&lt;&gt;"&amp;"")</f>
        <v>#ERROR!</v>
      </c>
      <c r="AB12" s="6"/>
      <c r="AC12" s="6"/>
      <c r="AD12" s="6"/>
      <c r="AE12" s="6"/>
      <c r="AF12" s="6"/>
      <c r="AG12" s="6"/>
      <c r="AH12" s="6" t="s">
        <v>342</v>
      </c>
      <c r="AI12" s="6" t="str">
        <f t="shared" si="2"/>
        <v>A_03 Nguyễn Đăng Tuấn Anh 20130125 KSTNK58</v>
      </c>
      <c r="AJ12" s="6"/>
      <c r="AK12" s="6" t="str">
        <f t="shared" si="3"/>
        <v>TRUE</v>
      </c>
      <c r="AL12" s="4"/>
      <c r="AM12" s="4"/>
      <c r="AN12" s="4"/>
      <c r="AO12" s="4"/>
      <c r="AP12" s="4"/>
      <c r="AQ12" s="4"/>
      <c r="AR12" s="4"/>
      <c r="AS12" s="4"/>
    </row>
    <row r="13" ht="13.5" customHeight="1">
      <c r="A13" s="6"/>
      <c r="B13" s="16" t="s">
        <v>91</v>
      </c>
      <c r="C13" s="43" t="s">
        <v>343</v>
      </c>
      <c r="D13" s="43" t="s">
        <v>344</v>
      </c>
      <c r="E13" s="44">
        <v>2.0131946E7</v>
      </c>
      <c r="F13" s="16" t="s">
        <v>45</v>
      </c>
      <c r="G13" s="10"/>
      <c r="H13" s="10" t="s">
        <v>345</v>
      </c>
      <c r="I13" s="10"/>
      <c r="J13" s="10"/>
      <c r="K13" s="10"/>
      <c r="L13" s="10"/>
      <c r="M13" s="10"/>
      <c r="N13" s="10"/>
      <c r="O13" s="10"/>
      <c r="P13" s="4">
        <f>COUNTIFS('Old-Review'!P:P,AH13)</f>
        <v>6</v>
      </c>
      <c r="Q13" s="10">
        <f>COUNTIFS('Old-Review'!N:N,"TNLT",'Old-Review'!P:P,AH13, 'Old-Review'!R:R,"&lt;&gt;"&amp;"", 'Old-Review'!S:S,"&lt;&gt;"&amp;"", 'Old-Review'!T:T,"&lt;&gt;"&amp;"", 'Old-Review'!U:U,"&lt;&gt;"&amp;"",  'Old-Review'!V:V,"&lt;&gt;"&amp;"",  'Old-Review'!W:W,"&lt;&gt;"&amp;"",  'Old-Review'!X:X,"&lt;&gt;"&amp;"",  'Old-Review'!Y:Y,"&lt;&gt;"&amp;"")</f>
        <v>2</v>
      </c>
      <c r="R13" s="10">
        <f>COUNTIFS('Old-Review'!N:N,"TNBT",'Old-Review'!P:P,AH13, 'Old-Review'!R:R,"&lt;&gt;"&amp;"", 'Old-Review'!S:S,"&lt;&gt;"&amp;"", 'Old-Review'!T:T,"&lt;&gt;"&amp;"", 'Old-Review'!U:U,"&lt;&gt;"&amp;"",  'Old-Review'!V:V,"&lt;&gt;"&amp;"",  'Old-Review'!W:W,"&lt;&gt;"&amp;"",  'Old-Review'!X:X,"&lt;&gt;"&amp;"",  'Old-Review'!Y:Y,"&lt;&gt;"&amp;"")</f>
        <v>2</v>
      </c>
      <c r="S13" s="10">
        <f>COUNTIFS('Old-Review'!N:N,"TL",'Old-Review'!P:P,AH13, 'Old-Review'!R:R,"&lt;&gt;"&amp;"", 'Old-Review'!X:X,"&lt;&gt;"&amp;"",  'Old-Review'!Y:Y,"&lt;&gt;"&amp;"")</f>
        <v>2</v>
      </c>
      <c r="T13" s="10">
        <f>COUNTIFS('Old-Review'!A:A,"Giữ chỗ",'Old-Review'!P:P,AH13)</f>
        <v>0</v>
      </c>
      <c r="U13" s="10">
        <f>COUNTIFS('Old-Review'!B:B,"Sai lớp",'Old-Review'!P:P,AH13)</f>
        <v>0</v>
      </c>
      <c r="V13" s="10">
        <f>COUNTIFS('Old-Review'!B:B,"Sai phân công",'Old-Review'!P:P,AH13)</f>
        <v>0</v>
      </c>
      <c r="W13" s="10">
        <f t="shared" si="1"/>
        <v>0</v>
      </c>
      <c r="X13" s="10"/>
      <c r="Y13" s="10"/>
      <c r="Z13" s="10">
        <f>COUNTIFS('Old-Review'!AD:AD,AH13, 'Old-Review'!AN:AN,"&lt;&gt;"&amp;"",'Old-Review'!AO:AO,"&lt;&gt;"&amp;"")</f>
        <v>0</v>
      </c>
      <c r="AA13" s="6" t="str">
        <f>COUNTIFS(Tonghop!AR:AR,[1]IO!AH13, Tonghop!AN:AN,"&lt;&gt;"&amp;"",Tonghop!AO:AO,"&lt;&gt;"&amp;"")</f>
        <v>#ERROR!</v>
      </c>
      <c r="AB13" s="6"/>
      <c r="AC13" s="6"/>
      <c r="AD13" s="6"/>
      <c r="AE13" s="6"/>
      <c r="AF13" s="6"/>
      <c r="AG13" s="6"/>
      <c r="AH13" s="6" t="s">
        <v>92</v>
      </c>
      <c r="AI13" s="6" t="str">
        <f t="shared" si="2"/>
        <v>A_03 Nguyễn Duy Hưng 20131946 KSTNK58</v>
      </c>
      <c r="AJ13" s="6"/>
      <c r="AK13" s="6" t="str">
        <f t="shared" si="3"/>
        <v>TRUE</v>
      </c>
      <c r="AL13" s="4"/>
      <c r="AM13" s="4"/>
      <c r="AN13" s="4"/>
      <c r="AO13" s="4"/>
      <c r="AP13" s="4"/>
      <c r="AQ13" s="4"/>
      <c r="AR13" s="4"/>
      <c r="AS13" s="4"/>
    </row>
    <row r="14" ht="13.5" customHeight="1">
      <c r="A14" s="6"/>
      <c r="B14" s="16" t="s">
        <v>91</v>
      </c>
      <c r="C14" s="43" t="s">
        <v>380</v>
      </c>
      <c r="D14" s="43" t="s">
        <v>381</v>
      </c>
      <c r="E14" s="44">
        <v>2.013375E7</v>
      </c>
      <c r="F14" s="16" t="s">
        <v>45</v>
      </c>
      <c r="G14" s="10"/>
      <c r="H14" s="10" t="s">
        <v>383</v>
      </c>
      <c r="I14" s="10"/>
      <c r="J14" s="10"/>
      <c r="K14" s="10"/>
      <c r="L14" s="10"/>
      <c r="M14" s="10"/>
      <c r="N14" s="10"/>
      <c r="O14" s="10"/>
      <c r="P14" s="4">
        <f>COUNTIFS('Old-Review'!P:P,AH14)</f>
        <v>6</v>
      </c>
      <c r="Q14" s="10">
        <f>COUNTIFS('Old-Review'!N:N,"TNLT",'Old-Review'!P:P,AH14, 'Old-Review'!R:R,"&lt;&gt;"&amp;"", 'Old-Review'!S:S,"&lt;&gt;"&amp;"", 'Old-Review'!T:T,"&lt;&gt;"&amp;"", 'Old-Review'!U:U,"&lt;&gt;"&amp;"",  'Old-Review'!V:V,"&lt;&gt;"&amp;"",  'Old-Review'!W:W,"&lt;&gt;"&amp;"",  'Old-Review'!X:X,"&lt;&gt;"&amp;"",  'Old-Review'!Y:Y,"&lt;&gt;"&amp;"")</f>
        <v>2</v>
      </c>
      <c r="R14" s="10">
        <f>COUNTIFS('Old-Review'!N:N,"TNBT",'Old-Review'!P:P,AH14, 'Old-Review'!R:R,"&lt;&gt;"&amp;"", 'Old-Review'!S:S,"&lt;&gt;"&amp;"", 'Old-Review'!T:T,"&lt;&gt;"&amp;"", 'Old-Review'!U:U,"&lt;&gt;"&amp;"",  'Old-Review'!V:V,"&lt;&gt;"&amp;"",  'Old-Review'!W:W,"&lt;&gt;"&amp;"",  'Old-Review'!X:X,"&lt;&gt;"&amp;"",  'Old-Review'!Y:Y,"&lt;&gt;"&amp;"")</f>
        <v>2</v>
      </c>
      <c r="S14" s="10">
        <f>COUNTIFS('Old-Review'!N:N,"TL",'Old-Review'!P:P,AH14, 'Old-Review'!R:R,"&lt;&gt;"&amp;"", 'Old-Review'!X:X,"&lt;&gt;"&amp;"",  'Old-Review'!Y:Y,"&lt;&gt;"&amp;"")</f>
        <v>2</v>
      </c>
      <c r="T14" s="10">
        <f>COUNTIFS('Old-Review'!A:A,"Giữ chỗ",'Old-Review'!P:P,AH14)</f>
        <v>0</v>
      </c>
      <c r="U14" s="10">
        <f>COUNTIFS('Old-Review'!B:B,"Sai lớp",'Old-Review'!P:P,AH14)</f>
        <v>0</v>
      </c>
      <c r="V14" s="10">
        <f>COUNTIFS('Old-Review'!B:B,"Sai phân công",'Old-Review'!P:P,AH14)</f>
        <v>0</v>
      </c>
      <c r="W14" s="10">
        <f t="shared" si="1"/>
        <v>0</v>
      </c>
      <c r="X14" s="10"/>
      <c r="Y14" s="10"/>
      <c r="Z14" s="10">
        <f>COUNTIFS('Old-Review'!AD:AD,AH14, 'Old-Review'!AN:AN,"&lt;&gt;"&amp;"",'Old-Review'!AO:AO,"&lt;&gt;"&amp;"")</f>
        <v>0</v>
      </c>
      <c r="AA14" s="6" t="str">
        <f>COUNTIFS(Tonghop!AR:AR,[1]IO!AH14, Tonghop!AN:AN,"&lt;&gt;"&amp;"",Tonghop!AO:AO,"&lt;&gt;"&amp;"")</f>
        <v>#ERROR!</v>
      </c>
      <c r="AB14" s="6"/>
      <c r="AC14" s="6"/>
      <c r="AD14" s="6"/>
      <c r="AE14" s="6"/>
      <c r="AF14" s="6"/>
      <c r="AG14" s="6"/>
      <c r="AH14" s="6" t="s">
        <v>412</v>
      </c>
      <c r="AI14" s="6" t="str">
        <f t="shared" si="2"/>
        <v>A_03 Nguyễn Văn Thiệu 20133750 KSTNK58</v>
      </c>
      <c r="AJ14" s="6"/>
      <c r="AK14" s="6" t="str">
        <f t="shared" si="3"/>
        <v>TRUE</v>
      </c>
      <c r="AL14" s="4"/>
      <c r="AM14" s="4"/>
      <c r="AN14" s="4"/>
      <c r="AO14" s="4"/>
      <c r="AP14" s="4"/>
      <c r="AQ14" s="4"/>
      <c r="AR14" s="4"/>
      <c r="AS14" s="4"/>
    </row>
    <row r="15" ht="13.5" customHeight="1">
      <c r="A15" s="6"/>
      <c r="B15" s="16" t="s">
        <v>413</v>
      </c>
      <c r="C15" s="45" t="s">
        <v>415</v>
      </c>
      <c r="D15" s="45" t="s">
        <v>419</v>
      </c>
      <c r="E15" s="46">
        <v>2.0130284E7</v>
      </c>
      <c r="F15" s="16" t="s">
        <v>45</v>
      </c>
      <c r="G15" s="10"/>
      <c r="H15" s="10" t="s">
        <v>420</v>
      </c>
      <c r="I15" s="10">
        <f>COUNTIF(B:B,B15)</f>
        <v>3</v>
      </c>
      <c r="J15" s="10">
        <f>COUNTIFS('Old-Review'!O:O,B15,'Old-Review'!N:N,"TNLT", 'Old-Review'!R:R,"&lt;&gt;"&amp;"", 'Old-Review'!S:S,"&lt;&gt;"&amp;"", 'Old-Review'!T:T,"&lt;&gt;"&amp;"", 'Old-Review'!U:U,"&lt;&gt;"&amp;"",  'Old-Review'!V:V,"&lt;&gt;"&amp;"",  'Old-Review'!W:W,"&lt;&gt;"&amp;"",  'Old-Review'!X:X,"&lt;&gt;"&amp;"",  'Old-Review'!Y:Y,"&lt;&gt;"&amp;"")</f>
        <v>6</v>
      </c>
      <c r="K15" s="10">
        <f>COUNTIFS('Old-Review'!O:O,B15,'Old-Review'!N:N,"TNBT", 'Old-Review'!R:R,"&lt;&gt;"&amp;"", 'Old-Review'!S:S,"&lt;&gt;"&amp;"", 'Old-Review'!T:T,"&lt;&gt;"&amp;"", 'Old-Review'!U:U,"&lt;&gt;"&amp;"",  'Old-Review'!V:V,"&lt;&gt;"&amp;"",  'Old-Review'!W:W,"&lt;&gt;"&amp;"",  'Old-Review'!X:X,"&lt;&gt;"&amp;"",  'Old-Review'!Y:Y,"&lt;&gt;"&amp;"")</f>
        <v>6</v>
      </c>
      <c r="L15" s="10">
        <f>COUNTIFS('Old-Review'!O:O,B15,'Old-Review'!N:N,"TL", 'Old-Review'!R:R,"&lt;&gt;"&amp;"", 'Old-Review'!X:X,"&lt;&gt;"&amp;"",  'Old-Review'!Y:Y,"&lt;&gt;"&amp;"")</f>
        <v>6</v>
      </c>
      <c r="M15" s="10">
        <f>COUNTIFS('Old-Review'!AC:AC,B15, 'Old-Review'!AN:AN,"&lt;&gt;"&amp;"",'Old-Review'!AO:AO,"&lt;&gt;"&amp;"")</f>
        <v>0</v>
      </c>
      <c r="N15" s="10">
        <f>COUNTIFS('Old-Review'!A:A,"Giữ chỗ nhóm",'Old-Review'!O:O,B15)</f>
        <v>0</v>
      </c>
      <c r="O15" s="10"/>
      <c r="P15" s="4">
        <f>COUNTIFS('Old-Review'!P:P,AH15)</f>
        <v>6</v>
      </c>
      <c r="Q15" s="10">
        <f>COUNTIFS('Old-Review'!N:N,"TNLT",'Old-Review'!P:P,AH15, 'Old-Review'!R:R,"&lt;&gt;"&amp;"", 'Old-Review'!S:S,"&lt;&gt;"&amp;"", 'Old-Review'!T:T,"&lt;&gt;"&amp;"", 'Old-Review'!U:U,"&lt;&gt;"&amp;"",  'Old-Review'!V:V,"&lt;&gt;"&amp;"",  'Old-Review'!W:W,"&lt;&gt;"&amp;"",  'Old-Review'!X:X,"&lt;&gt;"&amp;"",  'Old-Review'!Y:Y,"&lt;&gt;"&amp;"")</f>
        <v>2</v>
      </c>
      <c r="R15" s="10">
        <f>COUNTIFS('Old-Review'!N:N,"TNBT",'Old-Review'!P:P,AH15, 'Old-Review'!R:R,"&lt;&gt;"&amp;"", 'Old-Review'!S:S,"&lt;&gt;"&amp;"", 'Old-Review'!T:T,"&lt;&gt;"&amp;"", 'Old-Review'!U:U,"&lt;&gt;"&amp;"",  'Old-Review'!V:V,"&lt;&gt;"&amp;"",  'Old-Review'!W:W,"&lt;&gt;"&amp;"",  'Old-Review'!X:X,"&lt;&gt;"&amp;"",  'Old-Review'!Y:Y,"&lt;&gt;"&amp;"")</f>
        <v>2</v>
      </c>
      <c r="S15" s="10">
        <f>COUNTIFS('Old-Review'!N:N,"TL",'Old-Review'!P:P,AH15, 'Old-Review'!R:R,"&lt;&gt;"&amp;"", 'Old-Review'!X:X,"&lt;&gt;"&amp;"",  'Old-Review'!Y:Y,"&lt;&gt;"&amp;"")</f>
        <v>2</v>
      </c>
      <c r="T15" s="10">
        <f>COUNTIFS('Old-Review'!A:A,"Giữ chỗ",'Old-Review'!P:P,AH15)</f>
        <v>0</v>
      </c>
      <c r="U15" s="10">
        <f>COUNTIFS('Old-Review'!B:B,"Sai lớp",'Old-Review'!P:P,AH15)</f>
        <v>0</v>
      </c>
      <c r="V15" s="10">
        <f>COUNTIFS('Old-Review'!B:B,"Sai phân công",'Old-Review'!P:P,AH15)</f>
        <v>0</v>
      </c>
      <c r="W15" s="10">
        <f t="shared" si="1"/>
        <v>0</v>
      </c>
      <c r="X15" s="10"/>
      <c r="Y15" s="10"/>
      <c r="Z15" s="10">
        <f>COUNTIFS('Old-Review'!AD:AD,AH15, 'Old-Review'!AN:AN,"&lt;&gt;"&amp;"",'Old-Review'!AO:AO,"&lt;&gt;"&amp;"")</f>
        <v>0</v>
      </c>
      <c r="AA15" s="6" t="str">
        <f>COUNTIFS(Tonghop!AR:AR,[1]IO!AH15, Tonghop!AN:AN,"&lt;&gt;"&amp;"",Tonghop!AO:AO,"&lt;&gt;"&amp;"")</f>
        <v>#ERROR!</v>
      </c>
      <c r="AB15" s="6"/>
      <c r="AC15" s="6"/>
      <c r="AD15" s="6"/>
      <c r="AE15" s="6"/>
      <c r="AF15" s="6"/>
      <c r="AG15" s="6"/>
      <c r="AH15" s="6" t="s">
        <v>457</v>
      </c>
      <c r="AI15" s="6" t="str">
        <f t="shared" si="2"/>
        <v>A_04 Nguyễn Trọng Bách 20130284 KSTNK58</v>
      </c>
      <c r="AJ15" s="6"/>
      <c r="AK15" s="6" t="str">
        <f t="shared" si="3"/>
        <v>TRUE</v>
      </c>
      <c r="AL15" s="4"/>
      <c r="AM15" s="4"/>
      <c r="AN15" s="4"/>
      <c r="AO15" s="4"/>
      <c r="AP15" s="4"/>
      <c r="AQ15" s="4"/>
      <c r="AR15" s="4"/>
      <c r="AS15" s="4"/>
    </row>
    <row r="16" ht="13.5" customHeight="1">
      <c r="A16" s="6"/>
      <c r="B16" s="16" t="s">
        <v>413</v>
      </c>
      <c r="C16" s="45" t="s">
        <v>458</v>
      </c>
      <c r="D16" s="45" t="s">
        <v>459</v>
      </c>
      <c r="E16" s="46">
        <v>2.0132852E7</v>
      </c>
      <c r="F16" s="16" t="s">
        <v>45</v>
      </c>
      <c r="G16" s="10"/>
      <c r="H16" s="10" t="s">
        <v>460</v>
      </c>
      <c r="I16" s="10"/>
      <c r="J16" s="10"/>
      <c r="K16" s="10"/>
      <c r="L16" s="10"/>
      <c r="M16" s="10"/>
      <c r="N16" s="10"/>
      <c r="O16" s="10"/>
      <c r="P16" s="4">
        <f>COUNTIFS('Old-Review'!P:P,AH16)</f>
        <v>6</v>
      </c>
      <c r="Q16" s="10">
        <f>COUNTIFS('Old-Review'!N:N,"TNLT",'Old-Review'!P:P,AH16, 'Old-Review'!R:R,"&lt;&gt;"&amp;"", 'Old-Review'!S:S,"&lt;&gt;"&amp;"", 'Old-Review'!T:T,"&lt;&gt;"&amp;"", 'Old-Review'!U:U,"&lt;&gt;"&amp;"",  'Old-Review'!V:V,"&lt;&gt;"&amp;"",  'Old-Review'!W:W,"&lt;&gt;"&amp;"",  'Old-Review'!X:X,"&lt;&gt;"&amp;"",  'Old-Review'!Y:Y,"&lt;&gt;"&amp;"")</f>
        <v>2</v>
      </c>
      <c r="R16" s="10">
        <f>COUNTIFS('Old-Review'!N:N,"TNBT",'Old-Review'!P:P,AH16, 'Old-Review'!R:R,"&lt;&gt;"&amp;"", 'Old-Review'!S:S,"&lt;&gt;"&amp;"", 'Old-Review'!T:T,"&lt;&gt;"&amp;"", 'Old-Review'!U:U,"&lt;&gt;"&amp;"",  'Old-Review'!V:V,"&lt;&gt;"&amp;"",  'Old-Review'!W:W,"&lt;&gt;"&amp;"",  'Old-Review'!X:X,"&lt;&gt;"&amp;"",  'Old-Review'!Y:Y,"&lt;&gt;"&amp;"")</f>
        <v>2</v>
      </c>
      <c r="S16" s="10">
        <f>COUNTIFS('Old-Review'!N:N,"TL",'Old-Review'!P:P,AH16, 'Old-Review'!R:R,"&lt;&gt;"&amp;"", 'Old-Review'!X:X,"&lt;&gt;"&amp;"",  'Old-Review'!Y:Y,"&lt;&gt;"&amp;"")</f>
        <v>2</v>
      </c>
      <c r="T16" s="10">
        <f>COUNTIFS('Old-Review'!A:A,"Giữ chỗ",'Old-Review'!P:P,AH16)</f>
        <v>0</v>
      </c>
      <c r="U16" s="10">
        <f>COUNTIFS('Old-Review'!B:B,"Sai lớp",'Old-Review'!P:P,AH16)</f>
        <v>0</v>
      </c>
      <c r="V16" s="10">
        <f>COUNTIFS('Old-Review'!B:B,"Sai phân công",'Old-Review'!P:P,AH16)</f>
        <v>0</v>
      </c>
      <c r="W16" s="10">
        <f t="shared" si="1"/>
        <v>0</v>
      </c>
      <c r="X16" s="10"/>
      <c r="Y16" s="10"/>
      <c r="Z16" s="10">
        <f>COUNTIFS('Old-Review'!AD:AD,AH16, 'Old-Review'!AN:AN,"&lt;&gt;"&amp;"",'Old-Review'!AO:AO,"&lt;&gt;"&amp;"")</f>
        <v>0</v>
      </c>
      <c r="AA16" s="6" t="str">
        <f>COUNTIFS(Tonghop!AR:AR,[1]IO!AH16, Tonghop!AN:AN,"&lt;&gt;"&amp;"",Tonghop!AO:AO,"&lt;&gt;"&amp;"")</f>
        <v>#ERROR!</v>
      </c>
      <c r="AB16" s="6"/>
      <c r="AC16" s="6"/>
      <c r="AD16" s="6"/>
      <c r="AE16" s="6"/>
      <c r="AF16" s="6"/>
      <c r="AG16" s="6"/>
      <c r="AH16" s="6" t="s">
        <v>475</v>
      </c>
      <c r="AI16" s="6" t="str">
        <f t="shared" si="2"/>
        <v>A_04 Thái Quý Đại Nhân 20132852 KSTNK58</v>
      </c>
      <c r="AJ16" s="6"/>
      <c r="AK16" s="6" t="str">
        <f t="shared" si="3"/>
        <v>TRUE</v>
      </c>
      <c r="AL16" s="4"/>
      <c r="AM16" s="4"/>
      <c r="AN16" s="4"/>
      <c r="AO16" s="4"/>
      <c r="AP16" s="4"/>
      <c r="AQ16" s="4"/>
      <c r="AR16" s="4"/>
      <c r="AS16" s="4"/>
    </row>
    <row r="17" ht="13.5" customHeight="1">
      <c r="A17" s="6"/>
      <c r="B17" s="16" t="s">
        <v>413</v>
      </c>
      <c r="C17" s="45" t="s">
        <v>476</v>
      </c>
      <c r="D17" s="45" t="s">
        <v>477</v>
      </c>
      <c r="E17" s="46">
        <v>2.0133583E7</v>
      </c>
      <c r="F17" s="16" t="s">
        <v>45</v>
      </c>
      <c r="G17" s="10"/>
      <c r="H17" s="10" t="s">
        <v>478</v>
      </c>
      <c r="I17" s="10"/>
      <c r="J17" s="10"/>
      <c r="K17" s="10"/>
      <c r="L17" s="10"/>
      <c r="M17" s="10"/>
      <c r="N17" s="10"/>
      <c r="O17" s="10"/>
      <c r="P17" s="4">
        <f>COUNTIFS('Old-Review'!P:P,AH17)</f>
        <v>6</v>
      </c>
      <c r="Q17" s="10">
        <f>COUNTIFS('Old-Review'!N:N,"TNLT",'Old-Review'!P:P,AH17, 'Old-Review'!R:R,"&lt;&gt;"&amp;"", 'Old-Review'!S:S,"&lt;&gt;"&amp;"", 'Old-Review'!T:T,"&lt;&gt;"&amp;"", 'Old-Review'!U:U,"&lt;&gt;"&amp;"",  'Old-Review'!V:V,"&lt;&gt;"&amp;"",  'Old-Review'!W:W,"&lt;&gt;"&amp;"",  'Old-Review'!X:X,"&lt;&gt;"&amp;"",  'Old-Review'!Y:Y,"&lt;&gt;"&amp;"")</f>
        <v>2</v>
      </c>
      <c r="R17" s="10">
        <f>COUNTIFS('Old-Review'!N:N,"TNBT",'Old-Review'!P:P,AH17, 'Old-Review'!R:R,"&lt;&gt;"&amp;"", 'Old-Review'!S:S,"&lt;&gt;"&amp;"", 'Old-Review'!T:T,"&lt;&gt;"&amp;"", 'Old-Review'!U:U,"&lt;&gt;"&amp;"",  'Old-Review'!V:V,"&lt;&gt;"&amp;"",  'Old-Review'!W:W,"&lt;&gt;"&amp;"",  'Old-Review'!X:X,"&lt;&gt;"&amp;"",  'Old-Review'!Y:Y,"&lt;&gt;"&amp;"")</f>
        <v>2</v>
      </c>
      <c r="S17" s="10">
        <f>COUNTIFS('Old-Review'!N:N,"TL",'Old-Review'!P:P,AH17, 'Old-Review'!R:R,"&lt;&gt;"&amp;"", 'Old-Review'!X:X,"&lt;&gt;"&amp;"",  'Old-Review'!Y:Y,"&lt;&gt;"&amp;"")</f>
        <v>2</v>
      </c>
      <c r="T17" s="10">
        <f>COUNTIFS('Old-Review'!A:A,"Giữ chỗ",'Old-Review'!P:P,AH17)</f>
        <v>0</v>
      </c>
      <c r="U17" s="10">
        <f>COUNTIFS('Old-Review'!B:B,"Sai lớp",'Old-Review'!P:P,AH17)</f>
        <v>0</v>
      </c>
      <c r="V17" s="10">
        <f>COUNTIFS('Old-Review'!B:B,"Sai phân công",'Old-Review'!P:P,AH17)</f>
        <v>0</v>
      </c>
      <c r="W17" s="10">
        <f t="shared" si="1"/>
        <v>0</v>
      </c>
      <c r="X17" s="10"/>
      <c r="Y17" s="10"/>
      <c r="Z17" s="10">
        <f>COUNTIFS('Old-Review'!AD:AD,AH17, 'Old-Review'!AN:AN,"&lt;&gt;"&amp;"",'Old-Review'!AO:AO,"&lt;&gt;"&amp;"")</f>
        <v>0</v>
      </c>
      <c r="AA17" s="6" t="str">
        <f>COUNTIFS(Tonghop!AR:AR,[1]IO!AH17, Tonghop!AN:AN,"&lt;&gt;"&amp;"",Tonghop!AO:AO,"&lt;&gt;"&amp;"")</f>
        <v>#ERROR!</v>
      </c>
      <c r="AB17" s="6"/>
      <c r="AC17" s="6"/>
      <c r="AD17" s="6"/>
      <c r="AE17" s="6"/>
      <c r="AF17" s="6"/>
      <c r="AG17" s="6"/>
      <c r="AH17" s="6" t="s">
        <v>502</v>
      </c>
      <c r="AI17" s="6" t="str">
        <f t="shared" si="2"/>
        <v>A_04 Nguyễn Hữu Thái 20133583 KSTNK58</v>
      </c>
      <c r="AJ17" s="6"/>
      <c r="AK17" s="6" t="str">
        <f t="shared" si="3"/>
        <v>TRUE</v>
      </c>
      <c r="AL17" s="4"/>
      <c r="AM17" s="4"/>
      <c r="AN17" s="4"/>
      <c r="AO17" s="4"/>
      <c r="AP17" s="4"/>
      <c r="AQ17" s="4"/>
      <c r="AR17" s="4"/>
      <c r="AS17" s="4"/>
    </row>
    <row r="18" ht="13.5" customHeight="1">
      <c r="A18" s="6"/>
      <c r="B18" s="16" t="s">
        <v>505</v>
      </c>
      <c r="C18" s="47" t="s">
        <v>506</v>
      </c>
      <c r="D18" s="47" t="s">
        <v>512</v>
      </c>
      <c r="E18" s="48">
        <v>2.0130482E7</v>
      </c>
      <c r="F18" s="16" t="s">
        <v>45</v>
      </c>
      <c r="G18" s="10"/>
      <c r="H18" s="10" t="s">
        <v>515</v>
      </c>
      <c r="I18" s="10">
        <f>COUNTIF(B:B,B18)</f>
        <v>3</v>
      </c>
      <c r="J18" s="10">
        <f>COUNTIFS('Old-Review'!O:O,B18,'Old-Review'!N:N,"TNLT", 'Old-Review'!R:R,"&lt;&gt;"&amp;"", 'Old-Review'!S:S,"&lt;&gt;"&amp;"", 'Old-Review'!T:T,"&lt;&gt;"&amp;"", 'Old-Review'!U:U,"&lt;&gt;"&amp;"",  'Old-Review'!V:V,"&lt;&gt;"&amp;"",  'Old-Review'!W:W,"&lt;&gt;"&amp;"",  'Old-Review'!X:X,"&lt;&gt;"&amp;"",  'Old-Review'!Y:Y,"&lt;&gt;"&amp;"")</f>
        <v>6</v>
      </c>
      <c r="K18" s="10">
        <f>COUNTIFS('Old-Review'!O:O,B18,'Old-Review'!N:N,"TNBT", 'Old-Review'!R:R,"&lt;&gt;"&amp;"", 'Old-Review'!S:S,"&lt;&gt;"&amp;"", 'Old-Review'!T:T,"&lt;&gt;"&amp;"", 'Old-Review'!U:U,"&lt;&gt;"&amp;"",  'Old-Review'!V:V,"&lt;&gt;"&amp;"",  'Old-Review'!W:W,"&lt;&gt;"&amp;"",  'Old-Review'!X:X,"&lt;&gt;"&amp;"",  'Old-Review'!Y:Y,"&lt;&gt;"&amp;"")</f>
        <v>6</v>
      </c>
      <c r="L18" s="10">
        <f>COUNTIFS('Old-Review'!O:O,B18,'Old-Review'!N:N,"TL", 'Old-Review'!R:R,"&lt;&gt;"&amp;"", 'Old-Review'!X:X,"&lt;&gt;"&amp;"",  'Old-Review'!Y:Y,"&lt;&gt;"&amp;"")</f>
        <v>6</v>
      </c>
      <c r="M18" s="10">
        <f>COUNTIFS('Old-Review'!AC:AC,B18, 'Old-Review'!AN:AN,"&lt;&gt;"&amp;"",'Old-Review'!AO:AO,"&lt;&gt;"&amp;"")</f>
        <v>0</v>
      </c>
      <c r="N18" s="10">
        <f>COUNTIFS('Old-Review'!A:A,"Giữ chỗ nhóm",'Old-Review'!O:O,B18)</f>
        <v>0</v>
      </c>
      <c r="O18" s="10"/>
      <c r="P18" s="4">
        <f>COUNTIFS('Old-Review'!P:P,AH18)</f>
        <v>6</v>
      </c>
      <c r="Q18" s="10">
        <f>COUNTIFS('Old-Review'!N:N,"TNLT",'Old-Review'!P:P,AH18, 'Old-Review'!R:R,"&lt;&gt;"&amp;"", 'Old-Review'!S:S,"&lt;&gt;"&amp;"", 'Old-Review'!T:T,"&lt;&gt;"&amp;"", 'Old-Review'!U:U,"&lt;&gt;"&amp;"",  'Old-Review'!V:V,"&lt;&gt;"&amp;"",  'Old-Review'!W:W,"&lt;&gt;"&amp;"",  'Old-Review'!X:X,"&lt;&gt;"&amp;"",  'Old-Review'!Y:Y,"&lt;&gt;"&amp;"")</f>
        <v>2</v>
      </c>
      <c r="R18" s="10">
        <f>COUNTIFS('Old-Review'!N:N,"TNBT",'Old-Review'!P:P,AH18, 'Old-Review'!R:R,"&lt;&gt;"&amp;"", 'Old-Review'!S:S,"&lt;&gt;"&amp;"", 'Old-Review'!T:T,"&lt;&gt;"&amp;"", 'Old-Review'!U:U,"&lt;&gt;"&amp;"",  'Old-Review'!V:V,"&lt;&gt;"&amp;"",  'Old-Review'!W:W,"&lt;&gt;"&amp;"",  'Old-Review'!X:X,"&lt;&gt;"&amp;"",  'Old-Review'!Y:Y,"&lt;&gt;"&amp;"")</f>
        <v>2</v>
      </c>
      <c r="S18" s="10">
        <f>COUNTIFS('Old-Review'!N:N,"TL",'Old-Review'!P:P,AH18, 'Old-Review'!R:R,"&lt;&gt;"&amp;"", 'Old-Review'!X:X,"&lt;&gt;"&amp;"",  'Old-Review'!Y:Y,"&lt;&gt;"&amp;"")</f>
        <v>2</v>
      </c>
      <c r="T18" s="10">
        <f>COUNTIFS('Old-Review'!A:A,"Giữ chỗ",'Old-Review'!P:P,AH18)</f>
        <v>0</v>
      </c>
      <c r="U18" s="10">
        <f>COUNTIFS('Old-Review'!B:B,"Sai lớp",'Old-Review'!P:P,AH18)</f>
        <v>0</v>
      </c>
      <c r="V18" s="10">
        <f>COUNTIFS('Old-Review'!B:B,"Sai phân công",'Old-Review'!P:P,AH18)</f>
        <v>0</v>
      </c>
      <c r="W18" s="10">
        <f t="shared" si="1"/>
        <v>0</v>
      </c>
      <c r="X18" s="10"/>
      <c r="Y18" s="10"/>
      <c r="Z18" s="10">
        <f>COUNTIFS('Old-Review'!AD:AD,AH18, 'Old-Review'!AN:AN,"&lt;&gt;"&amp;"",'Old-Review'!AO:AO,"&lt;&gt;"&amp;"")</f>
        <v>0</v>
      </c>
      <c r="AA18" s="6" t="str">
        <f>COUNTIFS(Tonghop!AR:AR,[1]IO!AH18, Tonghop!AN:AN,"&lt;&gt;"&amp;"",Tonghop!AO:AO,"&lt;&gt;"&amp;"")</f>
        <v>#ERROR!</v>
      </c>
      <c r="AB18" s="6"/>
      <c r="AC18" s="6"/>
      <c r="AD18" s="6"/>
      <c r="AE18" s="6"/>
      <c r="AF18" s="6"/>
      <c r="AG18" s="6"/>
      <c r="AH18" s="6" t="s">
        <v>545</v>
      </c>
      <c r="AI18" s="6" t="str">
        <f t="shared" si="2"/>
        <v>A_05 Bùi Văn Cường 20130482 KSTNK58</v>
      </c>
      <c r="AJ18" s="6"/>
      <c r="AK18" s="6" t="str">
        <f t="shared" si="3"/>
        <v>TRUE</v>
      </c>
      <c r="AL18" s="4"/>
      <c r="AM18" s="4"/>
      <c r="AN18" s="4"/>
      <c r="AO18" s="4"/>
      <c r="AP18" s="4"/>
      <c r="AQ18" s="4"/>
      <c r="AR18" s="4"/>
      <c r="AS18" s="4"/>
    </row>
    <row r="19" ht="13.5" customHeight="1">
      <c r="A19" s="6"/>
      <c r="B19" s="16" t="s">
        <v>505</v>
      </c>
      <c r="C19" s="47" t="s">
        <v>553</v>
      </c>
      <c r="D19" s="47" t="s">
        <v>555</v>
      </c>
      <c r="E19" s="48">
        <v>2.0132047E7</v>
      </c>
      <c r="F19" s="16" t="s">
        <v>45</v>
      </c>
      <c r="G19" s="10"/>
      <c r="H19" s="10" t="s">
        <v>558</v>
      </c>
      <c r="I19" s="10"/>
      <c r="J19" s="10"/>
      <c r="K19" s="10"/>
      <c r="L19" s="10"/>
      <c r="M19" s="10"/>
      <c r="N19" s="10"/>
      <c r="O19" s="10"/>
      <c r="P19" s="4">
        <f>COUNTIFS('Old-Review'!P:P,AH19)</f>
        <v>6</v>
      </c>
      <c r="Q19" s="10">
        <f>COUNTIFS('Old-Review'!N:N,"TNLT",'Old-Review'!P:P,AH19, 'Old-Review'!R:R,"&lt;&gt;"&amp;"", 'Old-Review'!S:S,"&lt;&gt;"&amp;"", 'Old-Review'!T:T,"&lt;&gt;"&amp;"", 'Old-Review'!U:U,"&lt;&gt;"&amp;"",  'Old-Review'!V:V,"&lt;&gt;"&amp;"",  'Old-Review'!W:W,"&lt;&gt;"&amp;"",  'Old-Review'!X:X,"&lt;&gt;"&amp;"",  'Old-Review'!Y:Y,"&lt;&gt;"&amp;"")</f>
        <v>2</v>
      </c>
      <c r="R19" s="10">
        <f>COUNTIFS('Old-Review'!N:N,"TNBT",'Old-Review'!P:P,AH19, 'Old-Review'!R:R,"&lt;&gt;"&amp;"", 'Old-Review'!S:S,"&lt;&gt;"&amp;"", 'Old-Review'!T:T,"&lt;&gt;"&amp;"", 'Old-Review'!U:U,"&lt;&gt;"&amp;"",  'Old-Review'!V:V,"&lt;&gt;"&amp;"",  'Old-Review'!W:W,"&lt;&gt;"&amp;"",  'Old-Review'!X:X,"&lt;&gt;"&amp;"",  'Old-Review'!Y:Y,"&lt;&gt;"&amp;"")</f>
        <v>2</v>
      </c>
      <c r="S19" s="10">
        <f>COUNTIFS('Old-Review'!N:N,"TL",'Old-Review'!P:P,AH19, 'Old-Review'!R:R,"&lt;&gt;"&amp;"", 'Old-Review'!X:X,"&lt;&gt;"&amp;"",  'Old-Review'!Y:Y,"&lt;&gt;"&amp;"")</f>
        <v>2</v>
      </c>
      <c r="T19" s="10">
        <f>COUNTIFS('Old-Review'!A:A,"Giữ chỗ",'Old-Review'!P:P,AH19)</f>
        <v>0</v>
      </c>
      <c r="U19" s="10">
        <f>COUNTIFS('Old-Review'!B:B,"Sai lớp",'Old-Review'!P:P,AH19)</f>
        <v>0</v>
      </c>
      <c r="V19" s="10">
        <f>COUNTIFS('Old-Review'!B:B,"Sai phân công",'Old-Review'!P:P,AH19)</f>
        <v>0</v>
      </c>
      <c r="W19" s="10">
        <f t="shared" si="1"/>
        <v>0</v>
      </c>
      <c r="X19" s="10"/>
      <c r="Y19" s="10"/>
      <c r="Z19" s="10">
        <f>COUNTIFS('Old-Review'!AD:AD,AH19, 'Old-Review'!AN:AN,"&lt;&gt;"&amp;"",'Old-Review'!AO:AO,"&lt;&gt;"&amp;"")</f>
        <v>0</v>
      </c>
      <c r="AA19" s="6" t="str">
        <f>COUNTIFS(Tonghop!AR:AR,[1]IO!AH19, Tonghop!AN:AN,"&lt;&gt;"&amp;"",Tonghop!AO:AO,"&lt;&gt;"&amp;"")</f>
        <v>#ERROR!</v>
      </c>
      <c r="AB19" s="6"/>
      <c r="AC19" s="6"/>
      <c r="AD19" s="6"/>
      <c r="AE19" s="6"/>
      <c r="AF19" s="6"/>
      <c r="AG19" s="6"/>
      <c r="AH19" s="6" t="s">
        <v>578</v>
      </c>
      <c r="AI19" s="6" t="str">
        <f t="shared" si="2"/>
        <v>A_05 Trương Giang Khang 20132047 KSTNK58</v>
      </c>
      <c r="AJ19" s="6"/>
      <c r="AK19" s="6" t="str">
        <f t="shared" si="3"/>
        <v>TRUE</v>
      </c>
      <c r="AL19" s="4"/>
      <c r="AM19" s="4"/>
      <c r="AN19" s="4"/>
      <c r="AO19" s="4"/>
      <c r="AP19" s="4"/>
      <c r="AQ19" s="4"/>
      <c r="AR19" s="4"/>
      <c r="AS19" s="4"/>
    </row>
    <row r="20" ht="13.5" customHeight="1">
      <c r="A20" s="6"/>
      <c r="B20" s="16" t="s">
        <v>505</v>
      </c>
      <c r="C20" s="47" t="s">
        <v>579</v>
      </c>
      <c r="D20" s="47" t="s">
        <v>580</v>
      </c>
      <c r="E20" s="48">
        <v>2.0132223E7</v>
      </c>
      <c r="F20" s="16" t="s">
        <v>45</v>
      </c>
      <c r="G20" s="10"/>
      <c r="H20" s="10" t="s">
        <v>581</v>
      </c>
      <c r="I20" s="10"/>
      <c r="J20" s="10"/>
      <c r="K20" s="10"/>
      <c r="L20" s="10"/>
      <c r="M20" s="10"/>
      <c r="N20" s="10"/>
      <c r="O20" s="10"/>
      <c r="P20" s="4">
        <f>COUNTIFS('Old-Review'!P:P,AH20)</f>
        <v>6</v>
      </c>
      <c r="Q20" s="10">
        <f>COUNTIFS('Old-Review'!N:N,"TNLT",'Old-Review'!P:P,AH20, 'Old-Review'!R:R,"&lt;&gt;"&amp;"", 'Old-Review'!S:S,"&lt;&gt;"&amp;"", 'Old-Review'!T:T,"&lt;&gt;"&amp;"", 'Old-Review'!U:U,"&lt;&gt;"&amp;"",  'Old-Review'!V:V,"&lt;&gt;"&amp;"",  'Old-Review'!W:W,"&lt;&gt;"&amp;"",  'Old-Review'!X:X,"&lt;&gt;"&amp;"",  'Old-Review'!Y:Y,"&lt;&gt;"&amp;"")</f>
        <v>2</v>
      </c>
      <c r="R20" s="10">
        <f>COUNTIFS('Old-Review'!N:N,"TNBT",'Old-Review'!P:P,AH20, 'Old-Review'!R:R,"&lt;&gt;"&amp;"", 'Old-Review'!S:S,"&lt;&gt;"&amp;"", 'Old-Review'!T:T,"&lt;&gt;"&amp;"", 'Old-Review'!U:U,"&lt;&gt;"&amp;"",  'Old-Review'!V:V,"&lt;&gt;"&amp;"",  'Old-Review'!W:W,"&lt;&gt;"&amp;"",  'Old-Review'!X:X,"&lt;&gt;"&amp;"",  'Old-Review'!Y:Y,"&lt;&gt;"&amp;"")</f>
        <v>2</v>
      </c>
      <c r="S20" s="10">
        <f>COUNTIFS('Old-Review'!N:N,"TL",'Old-Review'!P:P,AH20, 'Old-Review'!R:R,"&lt;&gt;"&amp;"", 'Old-Review'!X:X,"&lt;&gt;"&amp;"",  'Old-Review'!Y:Y,"&lt;&gt;"&amp;"")</f>
        <v>2</v>
      </c>
      <c r="T20" s="10">
        <f>COUNTIFS('Old-Review'!A:A,"Giữ chỗ",'Old-Review'!P:P,AH20)</f>
        <v>0</v>
      </c>
      <c r="U20" s="10">
        <f>COUNTIFS('Old-Review'!B:B,"Sai lớp",'Old-Review'!P:P,AH20)</f>
        <v>0</v>
      </c>
      <c r="V20" s="10">
        <f>COUNTIFS('Old-Review'!B:B,"Sai phân công",'Old-Review'!P:P,AH20)</f>
        <v>0</v>
      </c>
      <c r="W20" s="10">
        <f t="shared" si="1"/>
        <v>0</v>
      </c>
      <c r="X20" s="10"/>
      <c r="Y20" s="10"/>
      <c r="Z20" s="10">
        <f>COUNTIFS('Old-Review'!AD:AD,AH20, 'Old-Review'!AN:AN,"&lt;&gt;"&amp;"",'Old-Review'!AO:AO,"&lt;&gt;"&amp;"")</f>
        <v>0</v>
      </c>
      <c r="AA20" s="6" t="str">
        <f>COUNTIFS(Tonghop!AR:AR,[1]IO!AH20, Tonghop!AN:AN,"&lt;&gt;"&amp;"",Tonghop!AO:AO,"&lt;&gt;"&amp;"")</f>
        <v>#ERROR!</v>
      </c>
      <c r="AB20" s="6"/>
      <c r="AC20" s="6"/>
      <c r="AD20" s="6"/>
      <c r="AE20" s="6"/>
      <c r="AF20" s="6"/>
      <c r="AG20" s="6"/>
      <c r="AH20" s="6" t="s">
        <v>584</v>
      </c>
      <c r="AI20" s="6" t="str">
        <f t="shared" si="2"/>
        <v>A_05 Tô Văn Lâm 20132223 KSTNK58</v>
      </c>
      <c r="AJ20" s="6"/>
      <c r="AK20" s="6" t="str">
        <f t="shared" si="3"/>
        <v>TRUE</v>
      </c>
      <c r="AL20" s="4"/>
      <c r="AM20" s="4"/>
      <c r="AN20" s="4"/>
      <c r="AO20" s="4"/>
      <c r="AP20" s="4"/>
      <c r="AQ20" s="4"/>
      <c r="AR20" s="4"/>
      <c r="AS20" s="4"/>
    </row>
    <row r="21" ht="13.5" customHeight="1">
      <c r="A21" s="6"/>
      <c r="B21" s="16" t="s">
        <v>550</v>
      </c>
      <c r="C21" s="49" t="s">
        <v>43</v>
      </c>
      <c r="D21" s="49" t="s">
        <v>606</v>
      </c>
      <c r="E21" s="50">
        <v>2.0130434E7</v>
      </c>
      <c r="F21" s="16" t="s">
        <v>45</v>
      </c>
      <c r="G21" s="10"/>
      <c r="H21" s="10" t="s">
        <v>607</v>
      </c>
      <c r="I21" s="10">
        <f>COUNTIF(B:B,B21)</f>
        <v>3</v>
      </c>
      <c r="J21" s="10">
        <f>COUNTIFS('Old-Review'!O:O,B21,'Old-Review'!N:N,"TNLT", 'Old-Review'!R:R,"&lt;&gt;"&amp;"", 'Old-Review'!S:S,"&lt;&gt;"&amp;"", 'Old-Review'!T:T,"&lt;&gt;"&amp;"", 'Old-Review'!U:U,"&lt;&gt;"&amp;"",  'Old-Review'!V:V,"&lt;&gt;"&amp;"",  'Old-Review'!W:W,"&lt;&gt;"&amp;"",  'Old-Review'!X:X,"&lt;&gt;"&amp;"",  'Old-Review'!Y:Y,"&lt;&gt;"&amp;"")</f>
        <v>6</v>
      </c>
      <c r="K21" s="10">
        <f>COUNTIFS('Old-Review'!O:O,B21,'Old-Review'!N:N,"TNBT", 'Old-Review'!R:R,"&lt;&gt;"&amp;"", 'Old-Review'!S:S,"&lt;&gt;"&amp;"", 'Old-Review'!T:T,"&lt;&gt;"&amp;"", 'Old-Review'!U:U,"&lt;&gt;"&amp;"",  'Old-Review'!V:V,"&lt;&gt;"&amp;"",  'Old-Review'!W:W,"&lt;&gt;"&amp;"",  'Old-Review'!X:X,"&lt;&gt;"&amp;"",  'Old-Review'!Y:Y,"&lt;&gt;"&amp;"")</f>
        <v>6</v>
      </c>
      <c r="L21" s="10">
        <f>COUNTIFS('Old-Review'!O:O,B21,'Old-Review'!N:N,"TL", 'Old-Review'!R:R,"&lt;&gt;"&amp;"", 'Old-Review'!X:X,"&lt;&gt;"&amp;"",  'Old-Review'!Y:Y,"&lt;&gt;"&amp;"")</f>
        <v>6</v>
      </c>
      <c r="M21" s="10">
        <f>COUNTIFS('Old-Review'!AC:AC,B21, 'Old-Review'!AN:AN,"&lt;&gt;"&amp;"",'Old-Review'!AO:AO,"&lt;&gt;"&amp;"")</f>
        <v>0</v>
      </c>
      <c r="N21" s="10">
        <f>COUNTIFS('Old-Review'!A:A,"Giữ chỗ nhóm",'Old-Review'!O:O,B21)</f>
        <v>0</v>
      </c>
      <c r="O21" s="10"/>
      <c r="P21" s="4">
        <f>COUNTIFS('Old-Review'!P:P,AH21)</f>
        <v>6</v>
      </c>
      <c r="Q21" s="10">
        <f>COUNTIFS('Old-Review'!N:N,"TNLT",'Old-Review'!P:P,AH21, 'Old-Review'!R:R,"&lt;&gt;"&amp;"", 'Old-Review'!S:S,"&lt;&gt;"&amp;"", 'Old-Review'!T:T,"&lt;&gt;"&amp;"", 'Old-Review'!U:U,"&lt;&gt;"&amp;"",  'Old-Review'!V:V,"&lt;&gt;"&amp;"",  'Old-Review'!W:W,"&lt;&gt;"&amp;"",  'Old-Review'!X:X,"&lt;&gt;"&amp;"",  'Old-Review'!Y:Y,"&lt;&gt;"&amp;"")</f>
        <v>2</v>
      </c>
      <c r="R21" s="10">
        <f>COUNTIFS('Old-Review'!N:N,"TNBT",'Old-Review'!P:P,AH21, 'Old-Review'!R:R,"&lt;&gt;"&amp;"", 'Old-Review'!S:S,"&lt;&gt;"&amp;"", 'Old-Review'!T:T,"&lt;&gt;"&amp;"", 'Old-Review'!U:U,"&lt;&gt;"&amp;"",  'Old-Review'!V:V,"&lt;&gt;"&amp;"",  'Old-Review'!W:W,"&lt;&gt;"&amp;"",  'Old-Review'!X:X,"&lt;&gt;"&amp;"",  'Old-Review'!Y:Y,"&lt;&gt;"&amp;"")</f>
        <v>2</v>
      </c>
      <c r="S21" s="10">
        <f>COUNTIFS('Old-Review'!N:N,"TL",'Old-Review'!P:P,AH21, 'Old-Review'!R:R,"&lt;&gt;"&amp;"", 'Old-Review'!X:X,"&lt;&gt;"&amp;"",  'Old-Review'!Y:Y,"&lt;&gt;"&amp;"")</f>
        <v>2</v>
      </c>
      <c r="T21" s="10">
        <f>COUNTIFS('Old-Review'!A:A,"Giữ chỗ",'Old-Review'!P:P,AH21)</f>
        <v>0</v>
      </c>
      <c r="U21" s="10">
        <f>COUNTIFS('Old-Review'!B:B,"Sai lớp",'Old-Review'!P:P,AH21)</f>
        <v>0</v>
      </c>
      <c r="V21" s="10">
        <f>COUNTIFS('Old-Review'!B:B,"Sai phân công",'Old-Review'!P:P,AH21)</f>
        <v>0</v>
      </c>
      <c r="W21" s="10">
        <f t="shared" si="1"/>
        <v>0</v>
      </c>
      <c r="X21" s="10"/>
      <c r="Y21" s="10"/>
      <c r="Z21" s="10">
        <f>COUNTIFS('Old-Review'!AD:AD,AH21, 'Old-Review'!AN:AN,"&lt;&gt;"&amp;"",'Old-Review'!AO:AO,"&lt;&gt;"&amp;"")</f>
        <v>0</v>
      </c>
      <c r="AA21" s="6" t="str">
        <f>COUNTIFS(Tonghop!AR:AR,[1]IO!AH21, Tonghop!AN:AN,"&lt;&gt;"&amp;"",Tonghop!AO:AO,"&lt;&gt;"&amp;"")</f>
        <v>#ERROR!</v>
      </c>
      <c r="AB21" s="6"/>
      <c r="AC21" s="6"/>
      <c r="AD21" s="6"/>
      <c r="AE21" s="6"/>
      <c r="AF21" s="6"/>
      <c r="AG21" s="6"/>
      <c r="AH21" s="6" t="s">
        <v>567</v>
      </c>
      <c r="AI21" s="6" t="str">
        <f t="shared" si="2"/>
        <v>A_06 Vũ Văn Chung 20130434 KSTNK58</v>
      </c>
      <c r="AJ21" s="6"/>
      <c r="AK21" s="6" t="str">
        <f t="shared" si="3"/>
        <v>TRUE</v>
      </c>
      <c r="AL21" s="4"/>
      <c r="AM21" s="4"/>
      <c r="AN21" s="4"/>
      <c r="AO21" s="4"/>
      <c r="AP21" s="4"/>
      <c r="AQ21" s="4"/>
      <c r="AR21" s="4"/>
      <c r="AS21" s="4"/>
    </row>
    <row r="22" ht="13.5" customHeight="1">
      <c r="A22" s="6"/>
      <c r="B22" s="16" t="s">
        <v>550</v>
      </c>
      <c r="C22" s="49" t="s">
        <v>638</v>
      </c>
      <c r="D22" s="49" t="s">
        <v>639</v>
      </c>
      <c r="E22" s="50">
        <v>2.0130809E7</v>
      </c>
      <c r="F22" s="16" t="s">
        <v>45</v>
      </c>
      <c r="G22" s="10"/>
      <c r="H22" s="10" t="s">
        <v>640</v>
      </c>
      <c r="I22" s="10"/>
      <c r="J22" s="10"/>
      <c r="K22" s="10"/>
      <c r="L22" s="10"/>
      <c r="M22" s="10"/>
      <c r="N22" s="10"/>
      <c r="O22" s="10"/>
      <c r="P22" s="4">
        <f>COUNTIFS('Old-Review'!P:P,AH22)</f>
        <v>6</v>
      </c>
      <c r="Q22" s="10">
        <f>COUNTIFS('Old-Review'!N:N,"TNLT",'Old-Review'!P:P,AH22, 'Old-Review'!R:R,"&lt;&gt;"&amp;"", 'Old-Review'!S:S,"&lt;&gt;"&amp;"", 'Old-Review'!T:T,"&lt;&gt;"&amp;"", 'Old-Review'!U:U,"&lt;&gt;"&amp;"",  'Old-Review'!V:V,"&lt;&gt;"&amp;"",  'Old-Review'!W:W,"&lt;&gt;"&amp;"",  'Old-Review'!X:X,"&lt;&gt;"&amp;"",  'Old-Review'!Y:Y,"&lt;&gt;"&amp;"")</f>
        <v>2</v>
      </c>
      <c r="R22" s="10">
        <f>COUNTIFS('Old-Review'!N:N,"TNBT",'Old-Review'!P:P,AH22, 'Old-Review'!R:R,"&lt;&gt;"&amp;"", 'Old-Review'!S:S,"&lt;&gt;"&amp;"", 'Old-Review'!T:T,"&lt;&gt;"&amp;"", 'Old-Review'!U:U,"&lt;&gt;"&amp;"",  'Old-Review'!V:V,"&lt;&gt;"&amp;"",  'Old-Review'!W:W,"&lt;&gt;"&amp;"",  'Old-Review'!X:X,"&lt;&gt;"&amp;"",  'Old-Review'!Y:Y,"&lt;&gt;"&amp;"")</f>
        <v>2</v>
      </c>
      <c r="S22" s="10">
        <f>COUNTIFS('Old-Review'!N:N,"TL",'Old-Review'!P:P,AH22, 'Old-Review'!R:R,"&lt;&gt;"&amp;"", 'Old-Review'!X:X,"&lt;&gt;"&amp;"",  'Old-Review'!Y:Y,"&lt;&gt;"&amp;"")</f>
        <v>2</v>
      </c>
      <c r="T22" s="10">
        <f>COUNTIFS('Old-Review'!A:A,"Giữ chỗ",'Old-Review'!P:P,AH22)</f>
        <v>0</v>
      </c>
      <c r="U22" s="10">
        <f>COUNTIFS('Old-Review'!B:B,"Sai lớp",'Old-Review'!P:P,AH22)</f>
        <v>0</v>
      </c>
      <c r="V22" s="10">
        <f>COUNTIFS('Old-Review'!B:B,"Sai phân công",'Old-Review'!P:P,AH22)</f>
        <v>0</v>
      </c>
      <c r="W22" s="10">
        <f t="shared" si="1"/>
        <v>0</v>
      </c>
      <c r="X22" s="10"/>
      <c r="Y22" s="10"/>
      <c r="Z22" s="10">
        <f>COUNTIFS('Old-Review'!AD:AD,AH22, 'Old-Review'!AN:AN,"&lt;&gt;"&amp;"",'Old-Review'!AO:AO,"&lt;&gt;"&amp;"")</f>
        <v>0</v>
      </c>
      <c r="AA22" s="6" t="str">
        <f>COUNTIFS(Tonghop!AR:AR,[1]IO!AH22, Tonghop!AN:AN,"&lt;&gt;"&amp;"",Tonghop!AO:AO,"&lt;&gt;"&amp;"")</f>
        <v>#ERROR!</v>
      </c>
      <c r="AB22" s="6"/>
      <c r="AC22" s="6"/>
      <c r="AD22" s="6"/>
      <c r="AE22" s="6"/>
      <c r="AF22" s="6"/>
      <c r="AG22" s="6"/>
      <c r="AH22" s="6" t="s">
        <v>551</v>
      </c>
      <c r="AI22" s="6" t="str">
        <f t="shared" si="2"/>
        <v>A_06 Đinh Tiến Đạt 20130809 KSTNK58</v>
      </c>
      <c r="AJ22" s="6"/>
      <c r="AK22" s="6" t="str">
        <f t="shared" si="3"/>
        <v>TRUE</v>
      </c>
      <c r="AL22" s="4"/>
      <c r="AM22" s="4"/>
      <c r="AN22" s="4"/>
      <c r="AO22" s="4"/>
      <c r="AP22" s="4"/>
      <c r="AQ22" s="4"/>
      <c r="AR22" s="4"/>
      <c r="AS22" s="4"/>
    </row>
    <row r="23" ht="13.5" customHeight="1">
      <c r="A23" s="6"/>
      <c r="B23" s="16" t="s">
        <v>550</v>
      </c>
      <c r="C23" s="49" t="s">
        <v>655</v>
      </c>
      <c r="D23" s="49" t="s">
        <v>656</v>
      </c>
      <c r="E23" s="50">
        <v>2.0133135E7</v>
      </c>
      <c r="F23" s="16" t="s">
        <v>45</v>
      </c>
      <c r="G23" s="10"/>
      <c r="H23" s="10" t="s">
        <v>657</v>
      </c>
      <c r="I23" s="10"/>
      <c r="J23" s="10"/>
      <c r="K23" s="10"/>
      <c r="L23" s="10"/>
      <c r="M23" s="10"/>
      <c r="N23" s="10"/>
      <c r="O23" s="10"/>
      <c r="P23" s="4">
        <f>COUNTIFS('Old-Review'!P:P,AH23)</f>
        <v>7</v>
      </c>
      <c r="Q23" s="10">
        <f>COUNTIFS('Old-Review'!N:N,"TNLT",'Old-Review'!P:P,AH23, 'Old-Review'!R:R,"&lt;&gt;"&amp;"", 'Old-Review'!S:S,"&lt;&gt;"&amp;"", 'Old-Review'!T:T,"&lt;&gt;"&amp;"", 'Old-Review'!U:U,"&lt;&gt;"&amp;"",  'Old-Review'!V:V,"&lt;&gt;"&amp;"",  'Old-Review'!W:W,"&lt;&gt;"&amp;"",  'Old-Review'!X:X,"&lt;&gt;"&amp;"",  'Old-Review'!Y:Y,"&lt;&gt;"&amp;"")</f>
        <v>2</v>
      </c>
      <c r="R23" s="10">
        <f>COUNTIFS('Old-Review'!N:N,"TNBT",'Old-Review'!P:P,AH23, 'Old-Review'!R:R,"&lt;&gt;"&amp;"", 'Old-Review'!S:S,"&lt;&gt;"&amp;"", 'Old-Review'!T:T,"&lt;&gt;"&amp;"", 'Old-Review'!U:U,"&lt;&gt;"&amp;"",  'Old-Review'!V:V,"&lt;&gt;"&amp;"",  'Old-Review'!W:W,"&lt;&gt;"&amp;"",  'Old-Review'!X:X,"&lt;&gt;"&amp;"",  'Old-Review'!Y:Y,"&lt;&gt;"&amp;"")</f>
        <v>2</v>
      </c>
      <c r="S23" s="10">
        <f>COUNTIFS('Old-Review'!N:N,"TL",'Old-Review'!P:P,AH23, 'Old-Review'!R:R,"&lt;&gt;"&amp;"", 'Old-Review'!X:X,"&lt;&gt;"&amp;"",  'Old-Review'!Y:Y,"&lt;&gt;"&amp;"")</f>
        <v>3</v>
      </c>
      <c r="T23" s="10">
        <f>COUNTIFS('Old-Review'!A:A,"Giữ chỗ",'Old-Review'!P:P,AH23)</f>
        <v>0</v>
      </c>
      <c r="U23" s="10">
        <f>COUNTIFS('Old-Review'!B:B,"Sai lớp",'Old-Review'!P:P,AH23)</f>
        <v>0</v>
      </c>
      <c r="V23" s="10">
        <f>COUNTIFS('Old-Review'!B:B,"Sai phân công",'Old-Review'!P:P,AH23)</f>
        <v>0</v>
      </c>
      <c r="W23" s="10">
        <f t="shared" si="1"/>
        <v>0</v>
      </c>
      <c r="X23" s="10"/>
      <c r="Y23" s="10"/>
      <c r="Z23" s="10">
        <f>COUNTIFS('Old-Review'!AD:AD,AH23, 'Old-Review'!AN:AN,"&lt;&gt;"&amp;"",'Old-Review'!AO:AO,"&lt;&gt;"&amp;"")</f>
        <v>0</v>
      </c>
      <c r="AA23" s="6" t="str">
        <f>COUNTIFS(Tonghop!AR:AR,[1]IO!AH23, Tonghop!AN:AN,"&lt;&gt;"&amp;"",Tonghop!AO:AO,"&lt;&gt;"&amp;"")</f>
        <v>#ERROR!</v>
      </c>
      <c r="AB23" s="6"/>
      <c r="AC23" s="6"/>
      <c r="AD23" s="6"/>
      <c r="AE23" s="6"/>
      <c r="AF23" s="6"/>
      <c r="AG23" s="6"/>
      <c r="AH23" s="6" t="s">
        <v>672</v>
      </c>
      <c r="AI23" s="6" t="str">
        <f t="shared" si="2"/>
        <v>A_06 La Văn Quân 20133135 KSTNK58</v>
      </c>
      <c r="AJ23" s="6"/>
      <c r="AK23" s="6">
        <f t="shared" si="3"/>
        <v>1</v>
      </c>
      <c r="AL23" s="4"/>
      <c r="AM23" s="4"/>
      <c r="AN23" s="4"/>
      <c r="AO23" s="4"/>
      <c r="AP23" s="4"/>
      <c r="AQ23" s="4"/>
      <c r="AR23" s="4"/>
      <c r="AS23" s="4"/>
    </row>
    <row r="24" ht="13.5" customHeight="1">
      <c r="A24" s="6"/>
      <c r="B24" s="16" t="s">
        <v>520</v>
      </c>
      <c r="C24" s="51" t="s">
        <v>673</v>
      </c>
      <c r="D24" s="51" t="s">
        <v>674</v>
      </c>
      <c r="E24" s="52">
        <v>2.0132805E7</v>
      </c>
      <c r="F24" s="16" t="s">
        <v>45</v>
      </c>
      <c r="G24" s="10"/>
      <c r="H24" s="10" t="s">
        <v>679</v>
      </c>
      <c r="I24" s="10">
        <f>COUNTIF(B:B,B24)</f>
        <v>4</v>
      </c>
      <c r="J24" s="10">
        <f>COUNTIFS('Old-Review'!O:O,B24,'Old-Review'!N:N,"TNLT", 'Old-Review'!R:R,"&lt;&gt;"&amp;"", 'Old-Review'!S:S,"&lt;&gt;"&amp;"", 'Old-Review'!T:T,"&lt;&gt;"&amp;"", 'Old-Review'!U:U,"&lt;&gt;"&amp;"",  'Old-Review'!V:V,"&lt;&gt;"&amp;"",  'Old-Review'!W:W,"&lt;&gt;"&amp;"",  'Old-Review'!X:X,"&lt;&gt;"&amp;"",  'Old-Review'!Y:Y,"&lt;&gt;"&amp;"")</f>
        <v>8</v>
      </c>
      <c r="K24" s="10">
        <f>COUNTIFS('Old-Review'!O:O,B24,'Old-Review'!N:N,"TNBT", 'Old-Review'!R:R,"&lt;&gt;"&amp;"", 'Old-Review'!S:S,"&lt;&gt;"&amp;"", 'Old-Review'!T:T,"&lt;&gt;"&amp;"", 'Old-Review'!U:U,"&lt;&gt;"&amp;"",  'Old-Review'!V:V,"&lt;&gt;"&amp;"",  'Old-Review'!W:W,"&lt;&gt;"&amp;"",  'Old-Review'!X:X,"&lt;&gt;"&amp;"",  'Old-Review'!Y:Y,"&lt;&gt;"&amp;"")</f>
        <v>8</v>
      </c>
      <c r="L24" s="10">
        <f>COUNTIFS('Old-Review'!O:O,B24,'Old-Review'!N:N,"TL", 'Old-Review'!R:R,"&lt;&gt;"&amp;"", 'Old-Review'!X:X,"&lt;&gt;"&amp;"",  'Old-Review'!Y:Y,"&lt;&gt;"&amp;"")</f>
        <v>8</v>
      </c>
      <c r="M24" s="10">
        <f>COUNTIFS('Old-Review'!AC:AC,B24, 'Old-Review'!AN:AN,"&lt;&gt;"&amp;"",'Old-Review'!AO:AO,"&lt;&gt;"&amp;"")</f>
        <v>0</v>
      </c>
      <c r="N24" s="10">
        <f>COUNTIFS('Old-Review'!A:A,"Giữ chỗ nhóm",'Old-Review'!O:O,B24)</f>
        <v>0</v>
      </c>
      <c r="O24" s="10"/>
      <c r="P24" s="4">
        <f>COUNTIFS('Old-Review'!P:P,AH24)</f>
        <v>6</v>
      </c>
      <c r="Q24" s="10">
        <f>COUNTIFS('Old-Review'!N:N,"TNLT",'Old-Review'!P:P,AH24, 'Old-Review'!R:R,"&lt;&gt;"&amp;"", 'Old-Review'!S:S,"&lt;&gt;"&amp;"", 'Old-Review'!T:T,"&lt;&gt;"&amp;"", 'Old-Review'!U:U,"&lt;&gt;"&amp;"",  'Old-Review'!V:V,"&lt;&gt;"&amp;"",  'Old-Review'!W:W,"&lt;&gt;"&amp;"",  'Old-Review'!X:X,"&lt;&gt;"&amp;"",  'Old-Review'!Y:Y,"&lt;&gt;"&amp;"")</f>
        <v>2</v>
      </c>
      <c r="R24" s="10">
        <f>COUNTIFS('Old-Review'!N:N,"TNBT",'Old-Review'!P:P,AH24, 'Old-Review'!R:R,"&lt;&gt;"&amp;"", 'Old-Review'!S:S,"&lt;&gt;"&amp;"", 'Old-Review'!T:T,"&lt;&gt;"&amp;"", 'Old-Review'!U:U,"&lt;&gt;"&amp;"",  'Old-Review'!V:V,"&lt;&gt;"&amp;"",  'Old-Review'!W:W,"&lt;&gt;"&amp;"",  'Old-Review'!X:X,"&lt;&gt;"&amp;"",  'Old-Review'!Y:Y,"&lt;&gt;"&amp;"")</f>
        <v>2</v>
      </c>
      <c r="S24" s="10">
        <f>COUNTIFS('Old-Review'!N:N,"TL",'Old-Review'!P:P,AH24, 'Old-Review'!R:R,"&lt;&gt;"&amp;"", 'Old-Review'!X:X,"&lt;&gt;"&amp;"",  'Old-Review'!Y:Y,"&lt;&gt;"&amp;"")</f>
        <v>2</v>
      </c>
      <c r="T24" s="10">
        <f>COUNTIFS('Old-Review'!A:A,"Giữ chỗ",'Old-Review'!P:P,AH24)</f>
        <v>0</v>
      </c>
      <c r="U24" s="10">
        <f>COUNTIFS('Old-Review'!B:B,"Sai lớp",'Old-Review'!P:P,AH24)</f>
        <v>0</v>
      </c>
      <c r="V24" s="10">
        <f>COUNTIFS('Old-Review'!B:B,"Sai phân công",'Old-Review'!P:P,AH24)</f>
        <v>0</v>
      </c>
      <c r="W24" s="10">
        <f t="shared" si="1"/>
        <v>0</v>
      </c>
      <c r="X24" s="10"/>
      <c r="Y24" s="10"/>
      <c r="Z24" s="10">
        <f>COUNTIFS('Old-Review'!AD:AD,AH24, 'Old-Review'!AN:AN,"&lt;&gt;"&amp;"",'Old-Review'!AO:AO,"&lt;&gt;"&amp;"")</f>
        <v>0</v>
      </c>
      <c r="AA24" s="6" t="str">
        <f>COUNTIFS(Tonghop!AR:AR,[1]IO!AH24, Tonghop!AN:AN,"&lt;&gt;"&amp;"",Tonghop!AO:AO,"&lt;&gt;"&amp;"")</f>
        <v>#ERROR!</v>
      </c>
      <c r="AB24" s="6"/>
      <c r="AC24" s="6"/>
      <c r="AD24" s="6"/>
      <c r="AE24" s="6"/>
      <c r="AF24" s="6"/>
      <c r="AG24" s="6"/>
      <c r="AH24" s="6" t="s">
        <v>659</v>
      </c>
      <c r="AI24" s="6" t="str">
        <f t="shared" si="2"/>
        <v>A_07 Trần Bảo Ngọc 20132805 KSTNK58</v>
      </c>
      <c r="AJ24" s="6"/>
      <c r="AK24" s="6" t="str">
        <f t="shared" si="3"/>
        <v>TRUE</v>
      </c>
      <c r="AL24" s="4"/>
      <c r="AM24" s="4"/>
      <c r="AN24" s="4"/>
      <c r="AO24" s="4"/>
      <c r="AP24" s="4"/>
      <c r="AQ24" s="4"/>
      <c r="AR24" s="4"/>
      <c r="AS24" s="4"/>
    </row>
    <row r="25" ht="13.5" customHeight="1">
      <c r="A25" s="6"/>
      <c r="B25" s="16" t="s">
        <v>520</v>
      </c>
      <c r="C25" s="51" t="s">
        <v>721</v>
      </c>
      <c r="D25" s="51" t="s">
        <v>190</v>
      </c>
      <c r="E25" s="52">
        <v>2.0130229E7</v>
      </c>
      <c r="F25" s="16" t="s">
        <v>45</v>
      </c>
      <c r="G25" s="10"/>
      <c r="H25" s="10" t="s">
        <v>723</v>
      </c>
      <c r="I25" s="10"/>
      <c r="J25" s="10"/>
      <c r="K25" s="10"/>
      <c r="L25" s="10"/>
      <c r="M25" s="10"/>
      <c r="N25" s="10"/>
      <c r="O25" s="10"/>
      <c r="P25" s="4">
        <f>COUNTIFS('Old-Review'!P:P,AH25)</f>
        <v>6</v>
      </c>
      <c r="Q25" s="10">
        <f>COUNTIFS('Old-Review'!N:N,"TNLT",'Old-Review'!P:P,AH25, 'Old-Review'!R:R,"&lt;&gt;"&amp;"", 'Old-Review'!S:S,"&lt;&gt;"&amp;"", 'Old-Review'!T:T,"&lt;&gt;"&amp;"", 'Old-Review'!U:U,"&lt;&gt;"&amp;"",  'Old-Review'!V:V,"&lt;&gt;"&amp;"",  'Old-Review'!W:W,"&lt;&gt;"&amp;"",  'Old-Review'!X:X,"&lt;&gt;"&amp;"",  'Old-Review'!Y:Y,"&lt;&gt;"&amp;"")</f>
        <v>2</v>
      </c>
      <c r="R25" s="10">
        <f>COUNTIFS('Old-Review'!N:N,"TNBT",'Old-Review'!P:P,AH25, 'Old-Review'!R:R,"&lt;&gt;"&amp;"", 'Old-Review'!S:S,"&lt;&gt;"&amp;"", 'Old-Review'!T:T,"&lt;&gt;"&amp;"", 'Old-Review'!U:U,"&lt;&gt;"&amp;"",  'Old-Review'!V:V,"&lt;&gt;"&amp;"",  'Old-Review'!W:W,"&lt;&gt;"&amp;"",  'Old-Review'!X:X,"&lt;&gt;"&amp;"",  'Old-Review'!Y:Y,"&lt;&gt;"&amp;"")</f>
        <v>2</v>
      </c>
      <c r="S25" s="10">
        <f>COUNTIFS('Old-Review'!N:N,"TL",'Old-Review'!P:P,AH25, 'Old-Review'!R:R,"&lt;&gt;"&amp;"", 'Old-Review'!X:X,"&lt;&gt;"&amp;"",  'Old-Review'!Y:Y,"&lt;&gt;"&amp;"")</f>
        <v>2</v>
      </c>
      <c r="T25" s="10">
        <f>COUNTIFS('Old-Review'!A:A,"Giữ chỗ",'Old-Review'!P:P,AH25)</f>
        <v>0</v>
      </c>
      <c r="U25" s="10">
        <f>COUNTIFS('Old-Review'!B:B,"Sai lớp",'Old-Review'!P:P,AH25)</f>
        <v>0</v>
      </c>
      <c r="V25" s="10">
        <f>COUNTIFS('Old-Review'!B:B,"Sai phân công",'Old-Review'!P:P,AH25)</f>
        <v>0</v>
      </c>
      <c r="W25" s="10">
        <f t="shared" si="1"/>
        <v>0</v>
      </c>
      <c r="X25" s="10"/>
      <c r="Y25" s="10"/>
      <c r="Z25" s="10">
        <f>COUNTIFS('Old-Review'!AD:AD,AH25, 'Old-Review'!AN:AN,"&lt;&gt;"&amp;"",'Old-Review'!AO:AO,"&lt;&gt;"&amp;"")</f>
        <v>0</v>
      </c>
      <c r="AA25" s="6" t="str">
        <f>COUNTIFS(Tonghop!AR:AR,[1]IO!AH25, Tonghop!AN:AN,"&lt;&gt;"&amp;"",Tonghop!AO:AO,"&lt;&gt;"&amp;"")</f>
        <v>#ERROR!</v>
      </c>
      <c r="AB25" s="6"/>
      <c r="AC25" s="6"/>
      <c r="AD25" s="6"/>
      <c r="AE25" s="6"/>
      <c r="AF25" s="6"/>
      <c r="AG25" s="6"/>
      <c r="AH25" s="6" t="s">
        <v>745</v>
      </c>
      <c r="AI25" s="6" t="str">
        <f t="shared" si="2"/>
        <v>A_07 Trần Thế Anh 20130229 KSTNK58</v>
      </c>
      <c r="AJ25" s="6"/>
      <c r="AK25" s="6" t="str">
        <f t="shared" si="3"/>
        <v>TRUE</v>
      </c>
      <c r="AL25" s="4"/>
      <c r="AM25" s="4"/>
      <c r="AN25" s="4"/>
      <c r="AO25" s="4"/>
      <c r="AP25" s="4"/>
      <c r="AQ25" s="4"/>
      <c r="AR25" s="4"/>
      <c r="AS25" s="4"/>
    </row>
    <row r="26" ht="13.5" customHeight="1">
      <c r="A26" s="6"/>
      <c r="B26" s="16" t="s">
        <v>520</v>
      </c>
      <c r="C26" s="51" t="s">
        <v>746</v>
      </c>
      <c r="D26" s="51" t="s">
        <v>747</v>
      </c>
      <c r="E26" s="52">
        <v>2.0133185E7</v>
      </c>
      <c r="F26" s="16" t="s">
        <v>45</v>
      </c>
      <c r="G26" s="10"/>
      <c r="H26" s="10" t="s">
        <v>750</v>
      </c>
      <c r="I26" s="10"/>
      <c r="J26" s="10"/>
      <c r="K26" s="10"/>
      <c r="L26" s="10"/>
      <c r="M26" s="10"/>
      <c r="N26" s="10"/>
      <c r="O26" s="10"/>
      <c r="P26" s="4">
        <f>COUNTIFS('Old-Review'!P:P,AH26)</f>
        <v>6</v>
      </c>
      <c r="Q26" s="10">
        <f>COUNTIFS('Old-Review'!N:N,"TNLT",'Old-Review'!P:P,AH26, 'Old-Review'!R:R,"&lt;&gt;"&amp;"", 'Old-Review'!S:S,"&lt;&gt;"&amp;"", 'Old-Review'!T:T,"&lt;&gt;"&amp;"", 'Old-Review'!U:U,"&lt;&gt;"&amp;"",  'Old-Review'!V:V,"&lt;&gt;"&amp;"",  'Old-Review'!W:W,"&lt;&gt;"&amp;"",  'Old-Review'!X:X,"&lt;&gt;"&amp;"",  'Old-Review'!Y:Y,"&lt;&gt;"&amp;"")</f>
        <v>2</v>
      </c>
      <c r="R26" s="10">
        <f>COUNTIFS('Old-Review'!N:N,"TNBT",'Old-Review'!P:P,AH26, 'Old-Review'!R:R,"&lt;&gt;"&amp;"", 'Old-Review'!S:S,"&lt;&gt;"&amp;"", 'Old-Review'!T:T,"&lt;&gt;"&amp;"", 'Old-Review'!U:U,"&lt;&gt;"&amp;"",  'Old-Review'!V:V,"&lt;&gt;"&amp;"",  'Old-Review'!W:W,"&lt;&gt;"&amp;"",  'Old-Review'!X:X,"&lt;&gt;"&amp;"",  'Old-Review'!Y:Y,"&lt;&gt;"&amp;"")</f>
        <v>2</v>
      </c>
      <c r="S26" s="10">
        <f>COUNTIFS('Old-Review'!N:N,"TL",'Old-Review'!P:P,AH26, 'Old-Review'!R:R,"&lt;&gt;"&amp;"", 'Old-Review'!X:X,"&lt;&gt;"&amp;"",  'Old-Review'!Y:Y,"&lt;&gt;"&amp;"")</f>
        <v>2</v>
      </c>
      <c r="T26" s="10">
        <f>COUNTIFS('Old-Review'!A:A,"Giữ chỗ",'Old-Review'!P:P,AH26)</f>
        <v>0</v>
      </c>
      <c r="U26" s="10">
        <f>COUNTIFS('Old-Review'!B:B,"Sai lớp",'Old-Review'!P:P,AH26)</f>
        <v>0</v>
      </c>
      <c r="V26" s="10">
        <f>COUNTIFS('Old-Review'!B:B,"Sai phân công",'Old-Review'!P:P,AH26)</f>
        <v>0</v>
      </c>
      <c r="W26" s="10">
        <f t="shared" si="1"/>
        <v>0</v>
      </c>
      <c r="X26" s="10"/>
      <c r="Y26" s="10"/>
      <c r="Z26" s="10">
        <f>COUNTIFS('Old-Review'!AD:AD,AH26, 'Old-Review'!AN:AN,"&lt;&gt;"&amp;"",'Old-Review'!AO:AO,"&lt;&gt;"&amp;"")</f>
        <v>0</v>
      </c>
      <c r="AA26" s="6" t="str">
        <f>COUNTIFS(Tonghop!AR:AR,[1]IO!AH26, Tonghop!AN:AN,"&lt;&gt;"&amp;"",Tonghop!AO:AO,"&lt;&gt;"&amp;"")</f>
        <v>#ERROR!</v>
      </c>
      <c r="AB26" s="6"/>
      <c r="AC26" s="6"/>
      <c r="AD26" s="6"/>
      <c r="AE26" s="6"/>
      <c r="AF26" s="6"/>
      <c r="AG26" s="6"/>
      <c r="AH26" s="6" t="s">
        <v>769</v>
      </c>
      <c r="AI26" s="6" t="str">
        <f t="shared" si="2"/>
        <v>A_07 Cao Mạnh Quyền 20133185 KSTNK58</v>
      </c>
      <c r="AJ26" s="6"/>
      <c r="AK26" s="6" t="str">
        <f t="shared" si="3"/>
        <v>TRUE</v>
      </c>
      <c r="AL26" s="4"/>
      <c r="AM26" s="4"/>
      <c r="AN26" s="4"/>
      <c r="AO26" s="4"/>
      <c r="AP26" s="4"/>
      <c r="AQ26" s="4"/>
      <c r="AR26" s="4"/>
      <c r="AS26" s="4"/>
    </row>
    <row r="27" ht="13.5" customHeight="1">
      <c r="A27" s="6"/>
      <c r="B27" s="53" t="s">
        <v>520</v>
      </c>
      <c r="C27" s="54" t="s">
        <v>778</v>
      </c>
      <c r="D27" s="54" t="s">
        <v>779</v>
      </c>
      <c r="E27" s="55">
        <v>2.0124891E7</v>
      </c>
      <c r="F27" s="16" t="s">
        <v>780</v>
      </c>
      <c r="G27" s="10"/>
      <c r="H27" s="10" t="s">
        <v>781</v>
      </c>
      <c r="I27" s="10"/>
      <c r="J27" s="10"/>
      <c r="K27" s="10"/>
      <c r="L27" s="10"/>
      <c r="M27" s="10"/>
      <c r="N27" s="10"/>
      <c r="O27" s="10"/>
      <c r="P27" s="4">
        <f>COUNTIFS('Old-Review'!P:P,AH27)</f>
        <v>6</v>
      </c>
      <c r="Q27" s="10">
        <f>COUNTIFS('Old-Review'!N:N,"TNLT",'Old-Review'!P:P,AH27, 'Old-Review'!R:R,"&lt;&gt;"&amp;"", 'Old-Review'!S:S,"&lt;&gt;"&amp;"", 'Old-Review'!T:T,"&lt;&gt;"&amp;"", 'Old-Review'!U:U,"&lt;&gt;"&amp;"",  'Old-Review'!V:V,"&lt;&gt;"&amp;"",  'Old-Review'!W:W,"&lt;&gt;"&amp;"",  'Old-Review'!X:X,"&lt;&gt;"&amp;"",  'Old-Review'!Y:Y,"&lt;&gt;"&amp;"")</f>
        <v>2</v>
      </c>
      <c r="R27" s="10">
        <f>COUNTIFS('Old-Review'!N:N,"TNBT",'Old-Review'!P:P,AH27, 'Old-Review'!R:R,"&lt;&gt;"&amp;"", 'Old-Review'!S:S,"&lt;&gt;"&amp;"", 'Old-Review'!T:T,"&lt;&gt;"&amp;"", 'Old-Review'!U:U,"&lt;&gt;"&amp;"",  'Old-Review'!V:V,"&lt;&gt;"&amp;"",  'Old-Review'!W:W,"&lt;&gt;"&amp;"",  'Old-Review'!X:X,"&lt;&gt;"&amp;"",  'Old-Review'!Y:Y,"&lt;&gt;"&amp;"")</f>
        <v>2</v>
      </c>
      <c r="S27" s="10">
        <f>COUNTIFS('Old-Review'!N:N,"TL",'Old-Review'!P:P,AH27, 'Old-Review'!R:R,"&lt;&gt;"&amp;"", 'Old-Review'!X:X,"&lt;&gt;"&amp;"",  'Old-Review'!Y:Y,"&lt;&gt;"&amp;"")</f>
        <v>2</v>
      </c>
      <c r="T27" s="10">
        <f>COUNTIFS('Old-Review'!A:A,"Giữ chỗ",'Old-Review'!P:P,AH27)</f>
        <v>0</v>
      </c>
      <c r="U27" s="10">
        <f>COUNTIFS('Old-Review'!B:B,"Sai lớp",'Old-Review'!P:P,AH27)</f>
        <v>0</v>
      </c>
      <c r="V27" s="10">
        <f>COUNTIFS('Old-Review'!B:B,"Sai phân công",'Old-Review'!P:P,AH27)</f>
        <v>0</v>
      </c>
      <c r="W27" s="10">
        <f t="shared" si="1"/>
        <v>0</v>
      </c>
      <c r="X27" s="10"/>
      <c r="Y27" s="10"/>
      <c r="Z27" s="10">
        <f>COUNTIFS('Old-Review'!AD:AD,AH27, 'Old-Review'!AN:AN,"&lt;&gt;"&amp;"",'Old-Review'!AO:AO,"&lt;&gt;"&amp;"")</f>
        <v>0</v>
      </c>
      <c r="AA27" s="6" t="str">
        <f>COUNTIFS(Tonghop!AR:AR,[1]IO!AH27, Tonghop!AN:AN,"&lt;&gt;"&amp;"",Tonghop!AO:AO,"&lt;&gt;"&amp;"")</f>
        <v>#ERROR!</v>
      </c>
      <c r="AB27" s="6"/>
      <c r="AC27" s="6"/>
      <c r="AD27" s="6"/>
      <c r="AE27" s="6"/>
      <c r="AF27" s="6"/>
      <c r="AG27" s="6"/>
      <c r="AH27" s="6" t="s">
        <v>521</v>
      </c>
      <c r="AI27" s="6" t="str">
        <f t="shared" si="2"/>
        <v>A_07 Đoàn Hữu Nho 20124891 KSTNK57</v>
      </c>
      <c r="AJ27" s="6"/>
      <c r="AK27" s="6" t="str">
        <f t="shared" si="3"/>
        <v>TRUE</v>
      </c>
      <c r="AL27" s="4"/>
      <c r="AM27" s="4"/>
      <c r="AN27" s="4"/>
      <c r="AO27" s="4"/>
      <c r="AP27" s="4"/>
      <c r="AQ27" s="4"/>
      <c r="AR27" s="4"/>
      <c r="AS27" s="4"/>
    </row>
    <row r="28" ht="13.5" customHeight="1">
      <c r="A28" s="6"/>
      <c r="B28" s="16" t="s">
        <v>804</v>
      </c>
      <c r="C28" s="56" t="s">
        <v>805</v>
      </c>
      <c r="D28" s="56" t="s">
        <v>810</v>
      </c>
      <c r="E28" s="57">
        <v>2.014629E7</v>
      </c>
      <c r="F28" s="58">
        <v>95040.0</v>
      </c>
      <c r="G28" s="10"/>
      <c r="H28" s="6" t="s">
        <v>813</v>
      </c>
      <c r="I28" s="10">
        <f>COUNTIF(B:B,B28)</f>
        <v>4</v>
      </c>
      <c r="J28" s="10">
        <f>COUNTIFS('Old-Review'!O:O,B28,'Old-Review'!N:N,"TNLT", 'Old-Review'!R:R,"&lt;&gt;"&amp;"", 'Old-Review'!S:S,"&lt;&gt;"&amp;"", 'Old-Review'!T:T,"&lt;&gt;"&amp;"", 'Old-Review'!U:U,"&lt;&gt;"&amp;"",  'Old-Review'!V:V,"&lt;&gt;"&amp;"",  'Old-Review'!W:W,"&lt;&gt;"&amp;"",  'Old-Review'!X:X,"&lt;&gt;"&amp;"",  'Old-Review'!Y:Y,"&lt;&gt;"&amp;"")</f>
        <v>0</v>
      </c>
      <c r="K28" s="10">
        <f>COUNTIFS('Old-Review'!O:O,B28,'Old-Review'!N:N,"TNBT", 'Old-Review'!R:R,"&lt;&gt;"&amp;"", 'Old-Review'!S:S,"&lt;&gt;"&amp;"", 'Old-Review'!T:T,"&lt;&gt;"&amp;"", 'Old-Review'!U:U,"&lt;&gt;"&amp;"",  'Old-Review'!V:V,"&lt;&gt;"&amp;"",  'Old-Review'!W:W,"&lt;&gt;"&amp;"",  'Old-Review'!X:X,"&lt;&gt;"&amp;"",  'Old-Review'!Y:Y,"&lt;&gt;"&amp;"")</f>
        <v>0</v>
      </c>
      <c r="L28" s="10">
        <f>COUNTIFS('Old-Review'!O:O,B28,'Old-Review'!N:N,"TL", 'Old-Review'!R:R,"&lt;&gt;"&amp;"", 'Old-Review'!X:X,"&lt;&gt;"&amp;"",  'Old-Review'!Y:Y,"&lt;&gt;"&amp;"")</f>
        <v>0</v>
      </c>
      <c r="M28" s="10">
        <f>COUNTIFS('Old-Review'!AC:AC,B28, 'Old-Review'!AN:AN,"&lt;&gt;"&amp;"",'Old-Review'!AO:AO,"&lt;&gt;"&amp;"")</f>
        <v>0</v>
      </c>
      <c r="N28" s="10">
        <f>COUNTIFS('Old-Review'!A:A,"Giữ chỗ nhóm",'Old-Review'!O:O,B28)</f>
        <v>0</v>
      </c>
      <c r="O28" s="10"/>
      <c r="P28" s="4">
        <f>COUNTIFS('Old-Review'!P:P,AH28)</f>
        <v>0</v>
      </c>
      <c r="Q28" s="10">
        <f>COUNTIFS('Old-Review'!N:N,"TNLT",'Old-Review'!P:P,AH28, 'Old-Review'!R:R,"&lt;&gt;"&amp;"", 'Old-Review'!S:S,"&lt;&gt;"&amp;"", 'Old-Review'!T:T,"&lt;&gt;"&amp;"", 'Old-Review'!U:U,"&lt;&gt;"&amp;"",  'Old-Review'!V:V,"&lt;&gt;"&amp;"",  'Old-Review'!W:W,"&lt;&gt;"&amp;"",  'Old-Review'!X:X,"&lt;&gt;"&amp;"",  'Old-Review'!Y:Y,"&lt;&gt;"&amp;"")</f>
        <v>0</v>
      </c>
      <c r="R28" s="10">
        <f>COUNTIFS('Old-Review'!N:N,"TNBT",'Old-Review'!P:P,AH28, 'Old-Review'!R:R,"&lt;&gt;"&amp;"", 'Old-Review'!S:S,"&lt;&gt;"&amp;"", 'Old-Review'!T:T,"&lt;&gt;"&amp;"", 'Old-Review'!U:U,"&lt;&gt;"&amp;"",  'Old-Review'!V:V,"&lt;&gt;"&amp;"",  'Old-Review'!W:W,"&lt;&gt;"&amp;"",  'Old-Review'!X:X,"&lt;&gt;"&amp;"",  'Old-Review'!Y:Y,"&lt;&gt;"&amp;"")</f>
        <v>0</v>
      </c>
      <c r="S28" s="10">
        <f>COUNTIFS('Old-Review'!N:N,"TL",'Old-Review'!P:P,AH28, 'Old-Review'!R:R,"&lt;&gt;"&amp;"", 'Old-Review'!X:X,"&lt;&gt;"&amp;"",  'Old-Review'!Y:Y,"&lt;&gt;"&amp;"")</f>
        <v>0</v>
      </c>
      <c r="T28" s="10">
        <f>COUNTIFS('Old-Review'!A:A,"Giữ chỗ",'Old-Review'!P:P,AH28)</f>
        <v>0</v>
      </c>
      <c r="U28" s="10">
        <f>COUNTIFS('Old-Review'!B:B,"Sai lớp",'Old-Review'!P:P,AH28)</f>
        <v>0</v>
      </c>
      <c r="V28" s="10">
        <f>COUNTIFS('Old-Review'!B:B,"Sai phân công",'Old-Review'!P:P,AH28)</f>
        <v>0</v>
      </c>
      <c r="W28" s="10">
        <f t="shared" si="1"/>
        <v>0</v>
      </c>
      <c r="X28" s="10"/>
      <c r="Y28" s="10"/>
      <c r="Z28" s="10">
        <f>COUNTIFS('Old-Review'!AD:AD,AH28, 'Old-Review'!AN:AN,"&lt;&gt;"&amp;"",'Old-Review'!AO:AO,"&lt;&gt;"&amp;"")</f>
        <v>0</v>
      </c>
      <c r="AA28" s="6" t="str">
        <f>COUNTIFS(Tonghop!AR:AR,[1]IO!AH28, Tonghop!AN:AN,"&lt;&gt;"&amp;"",Tonghop!AO:AO,"&lt;&gt;"&amp;"")</f>
        <v>#ERROR!</v>
      </c>
      <c r="AB28" s="6"/>
      <c r="AC28" s="6"/>
      <c r="AD28" s="6"/>
      <c r="AE28" s="6"/>
      <c r="AF28" s="6"/>
      <c r="AG28" s="6"/>
      <c r="AH28" s="6" t="s">
        <v>112</v>
      </c>
      <c r="AI28" s="6" t="str">
        <f t="shared" si="2"/>
        <v>B_01 Trần Văn Hiệp 20146290 95040</v>
      </c>
      <c r="AJ28" s="6"/>
      <c r="AK28" s="6" t="str">
        <f t="shared" si="3"/>
        <v>TRUE</v>
      </c>
      <c r="AL28" s="4"/>
      <c r="AM28" s="4"/>
      <c r="AN28" s="4"/>
      <c r="AO28" s="4"/>
      <c r="AP28" s="4"/>
      <c r="AQ28" s="4"/>
      <c r="AR28" s="4"/>
      <c r="AS28" s="4"/>
    </row>
    <row r="29" ht="13.5" customHeight="1">
      <c r="A29" s="6"/>
      <c r="B29" s="16" t="s">
        <v>804</v>
      </c>
      <c r="C29" s="56" t="s">
        <v>834</v>
      </c>
      <c r="D29" s="56" t="s">
        <v>190</v>
      </c>
      <c r="E29" s="57">
        <v>2.0140035E7</v>
      </c>
      <c r="F29" s="58">
        <v>95040.0</v>
      </c>
      <c r="G29" s="10"/>
      <c r="H29" s="6" t="s">
        <v>835</v>
      </c>
      <c r="I29" s="10"/>
      <c r="J29" s="10"/>
      <c r="K29" s="10"/>
      <c r="L29" s="10"/>
      <c r="M29" s="10"/>
      <c r="N29" s="10"/>
      <c r="O29" s="10"/>
      <c r="P29" s="4">
        <f>COUNTIFS('Old-Review'!P:P,AH29)</f>
        <v>6</v>
      </c>
      <c r="Q29" s="10">
        <f>COUNTIFS('Old-Review'!N:N,"TNLT",'Old-Review'!P:P,AH29, 'Old-Review'!R:R,"&lt;&gt;"&amp;"", 'Old-Review'!S:S,"&lt;&gt;"&amp;"", 'Old-Review'!T:T,"&lt;&gt;"&amp;"", 'Old-Review'!U:U,"&lt;&gt;"&amp;"",  'Old-Review'!V:V,"&lt;&gt;"&amp;"",  'Old-Review'!W:W,"&lt;&gt;"&amp;"",  'Old-Review'!X:X,"&lt;&gt;"&amp;"",  'Old-Review'!Y:Y,"&lt;&gt;"&amp;"")</f>
        <v>0</v>
      </c>
      <c r="R29" s="10">
        <f>COUNTIFS('Old-Review'!N:N,"TNBT",'Old-Review'!P:P,AH29, 'Old-Review'!R:R,"&lt;&gt;"&amp;"", 'Old-Review'!S:S,"&lt;&gt;"&amp;"", 'Old-Review'!T:T,"&lt;&gt;"&amp;"", 'Old-Review'!U:U,"&lt;&gt;"&amp;"",  'Old-Review'!V:V,"&lt;&gt;"&amp;"",  'Old-Review'!W:W,"&lt;&gt;"&amp;"",  'Old-Review'!X:X,"&lt;&gt;"&amp;"",  'Old-Review'!Y:Y,"&lt;&gt;"&amp;"")</f>
        <v>0</v>
      </c>
      <c r="S29" s="10">
        <f>COUNTIFS('Old-Review'!N:N,"TL",'Old-Review'!P:P,AH29, 'Old-Review'!R:R,"&lt;&gt;"&amp;"", 'Old-Review'!X:X,"&lt;&gt;"&amp;"",  'Old-Review'!Y:Y,"&lt;&gt;"&amp;"")</f>
        <v>0</v>
      </c>
      <c r="T29" s="10">
        <f>COUNTIFS('Old-Review'!A:A,"Giữ chỗ",'Old-Review'!P:P,AH29)</f>
        <v>6</v>
      </c>
      <c r="U29" s="10">
        <f>COUNTIFS('Old-Review'!B:B,"Sai lớp",'Old-Review'!P:P,AH29)</f>
        <v>0</v>
      </c>
      <c r="V29" s="10">
        <f>COUNTIFS('Old-Review'!B:B,"Sai phân công",'Old-Review'!P:P,AH29)</f>
        <v>0</v>
      </c>
      <c r="W29" s="10">
        <f t="shared" si="1"/>
        <v>0</v>
      </c>
      <c r="X29" s="10"/>
      <c r="Y29" s="10"/>
      <c r="Z29" s="10">
        <f>COUNTIFS('Old-Review'!AD:AD,AH29, 'Old-Review'!AN:AN,"&lt;&gt;"&amp;"",'Old-Review'!AO:AO,"&lt;&gt;"&amp;"")</f>
        <v>0</v>
      </c>
      <c r="AA29" s="6" t="str">
        <f>COUNTIFS(Tonghop!AR:AR,[1]IO!AH29, Tonghop!AN:AN,"&lt;&gt;"&amp;"",Tonghop!AO:AO,"&lt;&gt;"&amp;"")</f>
        <v>#ERROR!</v>
      </c>
      <c r="AB29" s="6"/>
      <c r="AC29" s="6"/>
      <c r="AD29" s="6"/>
      <c r="AE29" s="6"/>
      <c r="AF29" s="6"/>
      <c r="AG29" s="6"/>
      <c r="AH29" s="6" t="s">
        <v>846</v>
      </c>
      <c r="AI29" s="6" t="str">
        <f t="shared" si="2"/>
        <v>B_01 Chu Nam Anh 20140035 95040</v>
      </c>
      <c r="AJ29" s="6"/>
      <c r="AK29" s="6">
        <f t="shared" si="3"/>
        <v>0</v>
      </c>
      <c r="AL29" s="4"/>
      <c r="AM29" s="4"/>
      <c r="AN29" s="4"/>
      <c r="AO29" s="4"/>
      <c r="AP29" s="4"/>
      <c r="AQ29" s="4"/>
      <c r="AR29" s="4"/>
      <c r="AS29" s="4"/>
    </row>
    <row r="30" ht="13.5" customHeight="1">
      <c r="A30" s="6"/>
      <c r="B30" s="16" t="s">
        <v>804</v>
      </c>
      <c r="C30" s="56" t="s">
        <v>380</v>
      </c>
      <c r="D30" s="56" t="s">
        <v>847</v>
      </c>
      <c r="E30" s="57">
        <v>2.0141036E7</v>
      </c>
      <c r="F30" s="58">
        <v>95040.0</v>
      </c>
      <c r="G30" s="10"/>
      <c r="H30" s="6" t="s">
        <v>848</v>
      </c>
      <c r="I30" s="10"/>
      <c r="J30" s="10"/>
      <c r="K30" s="10"/>
      <c r="L30" s="10"/>
      <c r="M30" s="10"/>
      <c r="N30" s="10"/>
      <c r="O30" s="10"/>
      <c r="P30" s="4">
        <f>COUNTIFS('Old-Review'!P:P,AH30)</f>
        <v>6</v>
      </c>
      <c r="Q30" s="10">
        <f>COUNTIFS('Old-Review'!N:N,"TNLT",'Old-Review'!P:P,AH30, 'Old-Review'!R:R,"&lt;&gt;"&amp;"", 'Old-Review'!S:S,"&lt;&gt;"&amp;"", 'Old-Review'!T:T,"&lt;&gt;"&amp;"", 'Old-Review'!U:U,"&lt;&gt;"&amp;"",  'Old-Review'!V:V,"&lt;&gt;"&amp;"",  'Old-Review'!W:W,"&lt;&gt;"&amp;"",  'Old-Review'!X:X,"&lt;&gt;"&amp;"",  'Old-Review'!Y:Y,"&lt;&gt;"&amp;"")</f>
        <v>0</v>
      </c>
      <c r="R30" s="10">
        <f>COUNTIFS('Old-Review'!N:N,"TNBT",'Old-Review'!P:P,AH30, 'Old-Review'!R:R,"&lt;&gt;"&amp;"", 'Old-Review'!S:S,"&lt;&gt;"&amp;"", 'Old-Review'!T:T,"&lt;&gt;"&amp;"", 'Old-Review'!U:U,"&lt;&gt;"&amp;"",  'Old-Review'!V:V,"&lt;&gt;"&amp;"",  'Old-Review'!W:W,"&lt;&gt;"&amp;"",  'Old-Review'!X:X,"&lt;&gt;"&amp;"",  'Old-Review'!Y:Y,"&lt;&gt;"&amp;"")</f>
        <v>0</v>
      </c>
      <c r="S30" s="10">
        <f>COUNTIFS('Old-Review'!N:N,"TL",'Old-Review'!P:P,AH30, 'Old-Review'!R:R,"&lt;&gt;"&amp;"", 'Old-Review'!X:X,"&lt;&gt;"&amp;"",  'Old-Review'!Y:Y,"&lt;&gt;"&amp;"")</f>
        <v>0</v>
      </c>
      <c r="T30" s="10">
        <f>COUNTIFS('Old-Review'!A:A,"Giữ chỗ",'Old-Review'!P:P,AH30)</f>
        <v>6</v>
      </c>
      <c r="U30" s="10">
        <f>COUNTIFS('Old-Review'!B:B,"Sai lớp",'Old-Review'!P:P,AH30)</f>
        <v>0</v>
      </c>
      <c r="V30" s="10">
        <f>COUNTIFS('Old-Review'!B:B,"Sai phân công",'Old-Review'!P:P,AH30)</f>
        <v>0</v>
      </c>
      <c r="W30" s="10">
        <f t="shared" si="1"/>
        <v>0</v>
      </c>
      <c r="X30" s="10"/>
      <c r="Y30" s="10"/>
      <c r="Z30" s="10">
        <f>COUNTIFS('Old-Review'!AD:AD,AH30, 'Old-Review'!AN:AN,"&lt;&gt;"&amp;"",'Old-Review'!AO:AO,"&lt;&gt;"&amp;"")</f>
        <v>0</v>
      </c>
      <c r="AA30" s="6" t="str">
        <f>COUNTIFS(Tonghop!AR:AR,[1]IO!AH30, Tonghop!AN:AN,"&lt;&gt;"&amp;"",Tonghop!AO:AO,"&lt;&gt;"&amp;"")</f>
        <v>#ERROR!</v>
      </c>
      <c r="AB30" s="6"/>
      <c r="AC30" s="6"/>
      <c r="AD30" s="6"/>
      <c r="AE30" s="6"/>
      <c r="AF30" s="6"/>
      <c r="AG30" s="6"/>
      <c r="AH30" s="6" t="s">
        <v>860</v>
      </c>
      <c r="AI30" s="6" t="str">
        <f t="shared" si="2"/>
        <v>B_01 Nguyễn Văn Điệp 20141036 95040</v>
      </c>
      <c r="AJ30" s="6"/>
      <c r="AK30" s="6">
        <f t="shared" si="3"/>
        <v>0</v>
      </c>
      <c r="AL30" s="4"/>
      <c r="AM30" s="4"/>
      <c r="AN30" s="4"/>
      <c r="AO30" s="4"/>
      <c r="AP30" s="4"/>
      <c r="AQ30" s="4"/>
      <c r="AR30" s="4"/>
      <c r="AS30" s="4"/>
    </row>
    <row r="31" ht="13.5" customHeight="1">
      <c r="A31" s="6"/>
      <c r="B31" s="16" t="s">
        <v>804</v>
      </c>
      <c r="C31" s="59" t="s">
        <v>861</v>
      </c>
      <c r="D31" s="59" t="s">
        <v>865</v>
      </c>
      <c r="E31" s="57">
        <v>2.0125392E7</v>
      </c>
      <c r="F31" s="58">
        <v>95040.0</v>
      </c>
      <c r="G31" s="10"/>
      <c r="H31" s="6" t="s">
        <v>866</v>
      </c>
      <c r="I31" s="10"/>
      <c r="J31" s="10"/>
      <c r="K31" s="10"/>
      <c r="L31" s="10"/>
      <c r="M31" s="10"/>
      <c r="N31" s="10"/>
      <c r="O31" s="10"/>
      <c r="P31" s="4">
        <f>COUNTIFS('Old-Review'!P:P,AH31)</f>
        <v>6</v>
      </c>
      <c r="Q31" s="10">
        <f>COUNTIFS('Old-Review'!N:N,"TNLT",'Old-Review'!P:P,AH31, 'Old-Review'!R:R,"&lt;&gt;"&amp;"", 'Old-Review'!S:S,"&lt;&gt;"&amp;"", 'Old-Review'!T:T,"&lt;&gt;"&amp;"", 'Old-Review'!U:U,"&lt;&gt;"&amp;"",  'Old-Review'!V:V,"&lt;&gt;"&amp;"",  'Old-Review'!W:W,"&lt;&gt;"&amp;"",  'Old-Review'!X:X,"&lt;&gt;"&amp;"",  'Old-Review'!Y:Y,"&lt;&gt;"&amp;"")</f>
        <v>0</v>
      </c>
      <c r="R31" s="10">
        <f>COUNTIFS('Old-Review'!N:N,"TNBT",'Old-Review'!P:P,AH31, 'Old-Review'!R:R,"&lt;&gt;"&amp;"", 'Old-Review'!S:S,"&lt;&gt;"&amp;"", 'Old-Review'!T:T,"&lt;&gt;"&amp;"", 'Old-Review'!U:U,"&lt;&gt;"&amp;"",  'Old-Review'!V:V,"&lt;&gt;"&amp;"",  'Old-Review'!W:W,"&lt;&gt;"&amp;"",  'Old-Review'!X:X,"&lt;&gt;"&amp;"",  'Old-Review'!Y:Y,"&lt;&gt;"&amp;"")</f>
        <v>0</v>
      </c>
      <c r="S31" s="10">
        <f>COUNTIFS('Old-Review'!N:N,"TL",'Old-Review'!P:P,AH31, 'Old-Review'!R:R,"&lt;&gt;"&amp;"", 'Old-Review'!X:X,"&lt;&gt;"&amp;"",  'Old-Review'!Y:Y,"&lt;&gt;"&amp;"")</f>
        <v>0</v>
      </c>
      <c r="T31" s="10">
        <f>COUNTIFS('Old-Review'!A:A,"Giữ chỗ",'Old-Review'!P:P,AH31)</f>
        <v>6</v>
      </c>
      <c r="U31" s="10">
        <f>COUNTIFS('Old-Review'!B:B,"Sai lớp",'Old-Review'!P:P,AH31)</f>
        <v>0</v>
      </c>
      <c r="V31" s="10">
        <f>COUNTIFS('Old-Review'!B:B,"Sai phân công",'Old-Review'!P:P,AH31)</f>
        <v>0</v>
      </c>
      <c r="W31" s="10">
        <f t="shared" si="1"/>
        <v>0</v>
      </c>
      <c r="X31" s="10"/>
      <c r="Y31" s="10"/>
      <c r="Z31" s="10">
        <f>COUNTIFS('Old-Review'!AD:AD,AH31, 'Old-Review'!AN:AN,"&lt;&gt;"&amp;"",'Old-Review'!AO:AO,"&lt;&gt;"&amp;"")</f>
        <v>0</v>
      </c>
      <c r="AA31" s="6" t="str">
        <f>COUNTIFS(Tonghop!AR:AR,[1]IO!AH31, Tonghop!AN:AN,"&lt;&gt;"&amp;"",Tonghop!AO:AO,"&lt;&gt;"&amp;"")</f>
        <v>#ERROR!</v>
      </c>
      <c r="AB31" s="6"/>
      <c r="AC31" s="6"/>
      <c r="AD31" s="6"/>
      <c r="AE31" s="6"/>
      <c r="AF31" s="6"/>
      <c r="AG31" s="6"/>
      <c r="AH31" s="6" t="s">
        <v>884</v>
      </c>
      <c r="AI31" s="6" t="str">
        <f t="shared" si="2"/>
        <v>B_01 Bùi Ngọc Ánh 20125392 95040</v>
      </c>
      <c r="AJ31" s="6"/>
      <c r="AK31" s="6">
        <f t="shared" si="3"/>
        <v>0</v>
      </c>
      <c r="AL31" s="4"/>
      <c r="AM31" s="4"/>
      <c r="AN31" s="4"/>
      <c r="AO31" s="4"/>
      <c r="AP31" s="4"/>
      <c r="AQ31" s="4"/>
      <c r="AR31" s="4"/>
      <c r="AS31" s="4"/>
    </row>
    <row r="32" ht="13.5" customHeight="1">
      <c r="A32" s="6"/>
      <c r="B32" s="16" t="s">
        <v>347</v>
      </c>
      <c r="C32" s="60" t="s">
        <v>888</v>
      </c>
      <c r="D32" s="60" t="s">
        <v>891</v>
      </c>
      <c r="E32" s="61">
        <v>2.0143069E7</v>
      </c>
      <c r="F32" s="58">
        <v>95040.0</v>
      </c>
      <c r="G32" s="10"/>
      <c r="H32" s="6" t="s">
        <v>892</v>
      </c>
      <c r="I32" s="10">
        <f>COUNTIF(B:B,B32)</f>
        <v>4</v>
      </c>
      <c r="J32" s="10">
        <f>COUNTIFS('Old-Review'!O:O,B32,'Old-Review'!N:N,"TNLT", 'Old-Review'!R:R,"&lt;&gt;"&amp;"", 'Old-Review'!S:S,"&lt;&gt;"&amp;"", 'Old-Review'!T:T,"&lt;&gt;"&amp;"", 'Old-Review'!U:U,"&lt;&gt;"&amp;"",  'Old-Review'!V:V,"&lt;&gt;"&amp;"",  'Old-Review'!W:W,"&lt;&gt;"&amp;"",  'Old-Review'!X:X,"&lt;&gt;"&amp;"",  'Old-Review'!Y:Y,"&lt;&gt;"&amp;"")</f>
        <v>8</v>
      </c>
      <c r="K32" s="10">
        <f>COUNTIFS('Old-Review'!O:O,B32,'Old-Review'!N:N,"TNBT", 'Old-Review'!R:R,"&lt;&gt;"&amp;"", 'Old-Review'!S:S,"&lt;&gt;"&amp;"", 'Old-Review'!T:T,"&lt;&gt;"&amp;"", 'Old-Review'!U:U,"&lt;&gt;"&amp;"",  'Old-Review'!V:V,"&lt;&gt;"&amp;"",  'Old-Review'!W:W,"&lt;&gt;"&amp;"",  'Old-Review'!X:X,"&lt;&gt;"&amp;"",  'Old-Review'!Y:Y,"&lt;&gt;"&amp;"")</f>
        <v>8</v>
      </c>
      <c r="L32" s="10">
        <f>COUNTIFS('Old-Review'!O:O,B32,'Old-Review'!N:N,"TL", 'Old-Review'!R:R,"&lt;&gt;"&amp;"", 'Old-Review'!X:X,"&lt;&gt;"&amp;"",  'Old-Review'!Y:Y,"&lt;&gt;"&amp;"")</f>
        <v>8</v>
      </c>
      <c r="M32" s="10">
        <f>COUNTIFS('Old-Review'!AC:AC,B32, 'Old-Review'!AN:AN,"&lt;&gt;"&amp;"",'Old-Review'!AO:AO,"&lt;&gt;"&amp;"")</f>
        <v>0</v>
      </c>
      <c r="N32" s="10">
        <f>COUNTIFS('Old-Review'!A:A,"Giữ chỗ nhóm",'Old-Review'!O:O,B32)</f>
        <v>0</v>
      </c>
      <c r="O32" s="10"/>
      <c r="P32" s="4">
        <f>COUNTIFS('Old-Review'!P:P,AH32)</f>
        <v>6</v>
      </c>
      <c r="Q32" s="10">
        <f>COUNTIFS('Old-Review'!N:N,"TNLT",'Old-Review'!P:P,AH32, 'Old-Review'!R:R,"&lt;&gt;"&amp;"", 'Old-Review'!S:S,"&lt;&gt;"&amp;"", 'Old-Review'!T:T,"&lt;&gt;"&amp;"", 'Old-Review'!U:U,"&lt;&gt;"&amp;"",  'Old-Review'!V:V,"&lt;&gt;"&amp;"",  'Old-Review'!W:W,"&lt;&gt;"&amp;"",  'Old-Review'!X:X,"&lt;&gt;"&amp;"",  'Old-Review'!Y:Y,"&lt;&gt;"&amp;"")</f>
        <v>2</v>
      </c>
      <c r="R32" s="10">
        <f>COUNTIFS('Old-Review'!N:N,"TNBT",'Old-Review'!P:P,AH32, 'Old-Review'!R:R,"&lt;&gt;"&amp;"", 'Old-Review'!S:S,"&lt;&gt;"&amp;"", 'Old-Review'!T:T,"&lt;&gt;"&amp;"", 'Old-Review'!U:U,"&lt;&gt;"&amp;"",  'Old-Review'!V:V,"&lt;&gt;"&amp;"",  'Old-Review'!W:W,"&lt;&gt;"&amp;"",  'Old-Review'!X:X,"&lt;&gt;"&amp;"",  'Old-Review'!Y:Y,"&lt;&gt;"&amp;"")</f>
        <v>2</v>
      </c>
      <c r="S32" s="10">
        <f>COUNTIFS('Old-Review'!N:N,"TL",'Old-Review'!P:P,AH32, 'Old-Review'!R:R,"&lt;&gt;"&amp;"", 'Old-Review'!X:X,"&lt;&gt;"&amp;"",  'Old-Review'!Y:Y,"&lt;&gt;"&amp;"")</f>
        <v>2</v>
      </c>
      <c r="T32" s="10">
        <f>COUNTIFS('Old-Review'!A:A,"Giữ chỗ",'Old-Review'!P:P,AH32)</f>
        <v>0</v>
      </c>
      <c r="U32" s="10">
        <f>COUNTIFS('Old-Review'!B:B,"Sai lớp",'Old-Review'!P:P,AH32)</f>
        <v>0</v>
      </c>
      <c r="V32" s="10">
        <f>COUNTIFS('Old-Review'!B:B,"Sai phân công",'Old-Review'!P:P,AH32)</f>
        <v>0</v>
      </c>
      <c r="W32" s="10">
        <f t="shared" si="1"/>
        <v>0</v>
      </c>
      <c r="X32" s="10"/>
      <c r="Y32" s="10"/>
      <c r="Z32" s="10">
        <f>COUNTIFS('Old-Review'!AD:AD,AH32, 'Old-Review'!AN:AN,"&lt;&gt;"&amp;"",'Old-Review'!AO:AO,"&lt;&gt;"&amp;"")</f>
        <v>0</v>
      </c>
      <c r="AA32" s="6" t="str">
        <f>COUNTIFS(Tonghop!AR:AR,[1]IO!AH32, Tonghop!AN:AN,"&lt;&gt;"&amp;"",Tonghop!AO:AO,"&lt;&gt;"&amp;"")</f>
        <v>#ERROR!</v>
      </c>
      <c r="AB32" s="6"/>
      <c r="AC32" s="6"/>
      <c r="AD32" s="6"/>
      <c r="AE32" s="6"/>
      <c r="AF32" s="6"/>
      <c r="AG32" s="6"/>
      <c r="AH32" s="6" t="s">
        <v>927</v>
      </c>
      <c r="AI32" s="6" t="str">
        <f t="shared" si="2"/>
        <v>B_02 Nguyễn Trần Nam 20143069 95040</v>
      </c>
      <c r="AJ32" s="6"/>
      <c r="AK32" s="6" t="str">
        <f t="shared" si="3"/>
        <v>TRUE</v>
      </c>
      <c r="AL32" s="4"/>
      <c r="AM32" s="4"/>
      <c r="AN32" s="4"/>
      <c r="AO32" s="4"/>
      <c r="AP32" s="4"/>
      <c r="AQ32" s="4"/>
      <c r="AR32" s="4"/>
      <c r="AS32" s="4"/>
    </row>
    <row r="33" ht="13.5" customHeight="1">
      <c r="A33" s="6"/>
      <c r="B33" s="16" t="s">
        <v>347</v>
      </c>
      <c r="C33" s="60" t="s">
        <v>928</v>
      </c>
      <c r="D33" s="60" t="s">
        <v>929</v>
      </c>
      <c r="E33" s="61">
        <v>2.014476E7</v>
      </c>
      <c r="F33" s="58">
        <v>95040.0</v>
      </c>
      <c r="G33" s="10"/>
      <c r="H33" s="6" t="s">
        <v>930</v>
      </c>
      <c r="I33" s="10"/>
      <c r="J33" s="10"/>
      <c r="K33" s="10"/>
      <c r="L33" s="10"/>
      <c r="M33" s="10"/>
      <c r="N33" s="10"/>
      <c r="O33" s="10"/>
      <c r="P33" s="4">
        <f>COUNTIFS('Old-Review'!P:P,AH33)</f>
        <v>6</v>
      </c>
      <c r="Q33" s="10">
        <f>COUNTIFS('Old-Review'!N:N,"TNLT",'Old-Review'!P:P,AH33, 'Old-Review'!R:R,"&lt;&gt;"&amp;"", 'Old-Review'!S:S,"&lt;&gt;"&amp;"", 'Old-Review'!T:T,"&lt;&gt;"&amp;"", 'Old-Review'!U:U,"&lt;&gt;"&amp;"",  'Old-Review'!V:V,"&lt;&gt;"&amp;"",  'Old-Review'!W:W,"&lt;&gt;"&amp;"",  'Old-Review'!X:X,"&lt;&gt;"&amp;"",  'Old-Review'!Y:Y,"&lt;&gt;"&amp;"")</f>
        <v>2</v>
      </c>
      <c r="R33" s="10">
        <f>COUNTIFS('Old-Review'!N:N,"TNBT",'Old-Review'!P:P,AH33, 'Old-Review'!R:R,"&lt;&gt;"&amp;"", 'Old-Review'!S:S,"&lt;&gt;"&amp;"", 'Old-Review'!T:T,"&lt;&gt;"&amp;"", 'Old-Review'!U:U,"&lt;&gt;"&amp;"",  'Old-Review'!V:V,"&lt;&gt;"&amp;"",  'Old-Review'!W:W,"&lt;&gt;"&amp;"",  'Old-Review'!X:X,"&lt;&gt;"&amp;"",  'Old-Review'!Y:Y,"&lt;&gt;"&amp;"")</f>
        <v>2</v>
      </c>
      <c r="S33" s="10">
        <f>COUNTIFS('Old-Review'!N:N,"TL",'Old-Review'!P:P,AH33, 'Old-Review'!R:R,"&lt;&gt;"&amp;"", 'Old-Review'!X:X,"&lt;&gt;"&amp;"",  'Old-Review'!Y:Y,"&lt;&gt;"&amp;"")</f>
        <v>2</v>
      </c>
      <c r="T33" s="10">
        <f>COUNTIFS('Old-Review'!A:A,"Giữ chỗ",'Old-Review'!P:P,AH33)</f>
        <v>0</v>
      </c>
      <c r="U33" s="10">
        <f>COUNTIFS('Old-Review'!B:B,"Sai lớp",'Old-Review'!P:P,AH33)</f>
        <v>0</v>
      </c>
      <c r="V33" s="10">
        <f>COUNTIFS('Old-Review'!B:B,"Sai phân công",'Old-Review'!P:P,AH33)</f>
        <v>0</v>
      </c>
      <c r="W33" s="10">
        <f t="shared" si="1"/>
        <v>0</v>
      </c>
      <c r="X33" s="10"/>
      <c r="Y33" s="10"/>
      <c r="Z33" s="10">
        <f>COUNTIFS('Old-Review'!AD:AD,AH33, 'Old-Review'!AN:AN,"&lt;&gt;"&amp;"",'Old-Review'!AO:AO,"&lt;&gt;"&amp;"")</f>
        <v>0</v>
      </c>
      <c r="AA33" s="6" t="str">
        <f>COUNTIFS(Tonghop!AR:AR,[1]IO!AH33, Tonghop!AN:AN,"&lt;&gt;"&amp;"",Tonghop!AO:AO,"&lt;&gt;"&amp;"")</f>
        <v>#ERROR!</v>
      </c>
      <c r="AB33" s="6"/>
      <c r="AC33" s="6"/>
      <c r="AD33" s="6"/>
      <c r="AE33" s="6"/>
      <c r="AF33" s="6"/>
      <c r="AG33" s="6"/>
      <c r="AH33" s="6" t="s">
        <v>671</v>
      </c>
      <c r="AI33" s="6" t="str">
        <f t="shared" si="2"/>
        <v>B_02 Trần Quang Trung 20144760 95040</v>
      </c>
      <c r="AJ33" s="6"/>
      <c r="AK33" s="6" t="str">
        <f t="shared" si="3"/>
        <v>TRUE</v>
      </c>
      <c r="AL33" s="4"/>
      <c r="AM33" s="4"/>
      <c r="AN33" s="4"/>
      <c r="AO33" s="4"/>
      <c r="AP33" s="4"/>
      <c r="AQ33" s="4"/>
      <c r="AR33" s="4"/>
      <c r="AS33" s="4"/>
    </row>
    <row r="34" ht="13.5" customHeight="1">
      <c r="A34" s="6"/>
      <c r="B34" s="16" t="s">
        <v>347</v>
      </c>
      <c r="C34" s="60" t="s">
        <v>954</v>
      </c>
      <c r="D34" s="60" t="s">
        <v>656</v>
      </c>
      <c r="E34" s="61">
        <v>2.0143632E7</v>
      </c>
      <c r="F34" s="58">
        <v>95040.0</v>
      </c>
      <c r="G34" s="10"/>
      <c r="H34" s="6" t="s">
        <v>955</v>
      </c>
      <c r="I34" s="10"/>
      <c r="J34" s="10"/>
      <c r="K34" s="10"/>
      <c r="L34" s="10"/>
      <c r="M34" s="10"/>
      <c r="N34" s="10"/>
      <c r="O34" s="10"/>
      <c r="P34" s="4">
        <f>COUNTIFS('Old-Review'!P:P,AH34)</f>
        <v>6</v>
      </c>
      <c r="Q34" s="10">
        <f>COUNTIFS('Old-Review'!N:N,"TNLT",'Old-Review'!P:P,AH34, 'Old-Review'!R:R,"&lt;&gt;"&amp;"", 'Old-Review'!S:S,"&lt;&gt;"&amp;"", 'Old-Review'!T:T,"&lt;&gt;"&amp;"", 'Old-Review'!U:U,"&lt;&gt;"&amp;"",  'Old-Review'!V:V,"&lt;&gt;"&amp;"",  'Old-Review'!W:W,"&lt;&gt;"&amp;"",  'Old-Review'!X:X,"&lt;&gt;"&amp;"",  'Old-Review'!Y:Y,"&lt;&gt;"&amp;"")</f>
        <v>2</v>
      </c>
      <c r="R34" s="10">
        <f>COUNTIFS('Old-Review'!N:N,"TNBT",'Old-Review'!P:P,AH34, 'Old-Review'!R:R,"&lt;&gt;"&amp;"", 'Old-Review'!S:S,"&lt;&gt;"&amp;"", 'Old-Review'!T:T,"&lt;&gt;"&amp;"", 'Old-Review'!U:U,"&lt;&gt;"&amp;"",  'Old-Review'!V:V,"&lt;&gt;"&amp;"",  'Old-Review'!W:W,"&lt;&gt;"&amp;"",  'Old-Review'!X:X,"&lt;&gt;"&amp;"",  'Old-Review'!Y:Y,"&lt;&gt;"&amp;"")</f>
        <v>2</v>
      </c>
      <c r="S34" s="10">
        <f>COUNTIFS('Old-Review'!N:N,"TL",'Old-Review'!P:P,AH34, 'Old-Review'!R:R,"&lt;&gt;"&amp;"", 'Old-Review'!X:X,"&lt;&gt;"&amp;"",  'Old-Review'!Y:Y,"&lt;&gt;"&amp;"")</f>
        <v>2</v>
      </c>
      <c r="T34" s="10">
        <f>COUNTIFS('Old-Review'!A:A,"Giữ chỗ",'Old-Review'!P:P,AH34)</f>
        <v>0</v>
      </c>
      <c r="U34" s="10">
        <f>COUNTIFS('Old-Review'!B:B,"Sai lớp",'Old-Review'!P:P,AH34)</f>
        <v>0</v>
      </c>
      <c r="V34" s="10">
        <f>COUNTIFS('Old-Review'!B:B,"Sai phân công",'Old-Review'!P:P,AH34)</f>
        <v>0</v>
      </c>
      <c r="W34" s="10">
        <f t="shared" si="1"/>
        <v>0</v>
      </c>
      <c r="X34" s="10"/>
      <c r="Y34" s="10"/>
      <c r="Z34" s="10">
        <f>COUNTIFS('Old-Review'!AD:AD,AH34, 'Old-Review'!AN:AN,"&lt;&gt;"&amp;"",'Old-Review'!AO:AO,"&lt;&gt;"&amp;"")</f>
        <v>0</v>
      </c>
      <c r="AA34" s="6" t="str">
        <f>COUNTIFS(Tonghop!AR:AR,[1]IO!AH34, Tonghop!AN:AN,"&lt;&gt;"&amp;"",Tonghop!AO:AO,"&lt;&gt;"&amp;"")</f>
        <v>#ERROR!</v>
      </c>
      <c r="AB34" s="6"/>
      <c r="AC34" s="6"/>
      <c r="AD34" s="6"/>
      <c r="AE34" s="6"/>
      <c r="AF34" s="6"/>
      <c r="AG34" s="6"/>
      <c r="AH34" s="6" t="s">
        <v>980</v>
      </c>
      <c r="AI34" s="6" t="str">
        <f t="shared" si="2"/>
        <v>B_02 Đinh Hữu Hải Quân 20143632 95040</v>
      </c>
      <c r="AJ34" s="6"/>
      <c r="AK34" s="6" t="str">
        <f t="shared" si="3"/>
        <v>TRUE</v>
      </c>
      <c r="AL34" s="4"/>
      <c r="AM34" s="4"/>
      <c r="AN34" s="4"/>
      <c r="AO34" s="4"/>
      <c r="AP34" s="4"/>
      <c r="AQ34" s="4"/>
      <c r="AR34" s="4"/>
      <c r="AS34" s="4"/>
    </row>
    <row r="35" ht="13.5" customHeight="1">
      <c r="A35" s="6"/>
      <c r="B35" s="16" t="s">
        <v>347</v>
      </c>
      <c r="C35" s="60" t="s">
        <v>981</v>
      </c>
      <c r="D35" s="60" t="s">
        <v>982</v>
      </c>
      <c r="E35" s="62">
        <v>2.0146806E7</v>
      </c>
      <c r="F35" s="58">
        <v>95040.0</v>
      </c>
      <c r="G35" s="10"/>
      <c r="H35" s="6" t="s">
        <v>983</v>
      </c>
      <c r="I35" s="10"/>
      <c r="J35" s="10"/>
      <c r="K35" s="10"/>
      <c r="L35" s="10"/>
      <c r="M35" s="10"/>
      <c r="N35" s="10"/>
      <c r="O35" s="10"/>
      <c r="P35" s="4">
        <f>COUNTIFS('Old-Review'!P:P,AH35)</f>
        <v>6</v>
      </c>
      <c r="Q35" s="10">
        <f>COUNTIFS('Old-Review'!N:N,"TNLT",'Old-Review'!P:P,AH35, 'Old-Review'!R:R,"&lt;&gt;"&amp;"", 'Old-Review'!S:S,"&lt;&gt;"&amp;"", 'Old-Review'!T:T,"&lt;&gt;"&amp;"", 'Old-Review'!U:U,"&lt;&gt;"&amp;"",  'Old-Review'!V:V,"&lt;&gt;"&amp;"",  'Old-Review'!W:W,"&lt;&gt;"&amp;"",  'Old-Review'!X:X,"&lt;&gt;"&amp;"",  'Old-Review'!Y:Y,"&lt;&gt;"&amp;"")</f>
        <v>2</v>
      </c>
      <c r="R35" s="10">
        <f>COUNTIFS('Old-Review'!N:N,"TNBT",'Old-Review'!P:P,AH35, 'Old-Review'!R:R,"&lt;&gt;"&amp;"", 'Old-Review'!S:S,"&lt;&gt;"&amp;"", 'Old-Review'!T:T,"&lt;&gt;"&amp;"", 'Old-Review'!U:U,"&lt;&gt;"&amp;"",  'Old-Review'!V:V,"&lt;&gt;"&amp;"",  'Old-Review'!W:W,"&lt;&gt;"&amp;"",  'Old-Review'!X:X,"&lt;&gt;"&amp;"",  'Old-Review'!Y:Y,"&lt;&gt;"&amp;"")</f>
        <v>2</v>
      </c>
      <c r="S35" s="10">
        <f>COUNTIFS('Old-Review'!N:N,"TL",'Old-Review'!P:P,AH35, 'Old-Review'!R:R,"&lt;&gt;"&amp;"", 'Old-Review'!X:X,"&lt;&gt;"&amp;"",  'Old-Review'!Y:Y,"&lt;&gt;"&amp;"")</f>
        <v>2</v>
      </c>
      <c r="T35" s="10">
        <f>COUNTIFS('Old-Review'!A:A,"Giữ chỗ",'Old-Review'!P:P,AH35)</f>
        <v>0</v>
      </c>
      <c r="U35" s="10">
        <f>COUNTIFS('Old-Review'!B:B,"Sai lớp",'Old-Review'!P:P,AH35)</f>
        <v>0</v>
      </c>
      <c r="V35" s="10">
        <f>COUNTIFS('Old-Review'!B:B,"Sai phân công",'Old-Review'!P:P,AH35)</f>
        <v>0</v>
      </c>
      <c r="W35" s="10">
        <f t="shared" si="1"/>
        <v>0</v>
      </c>
      <c r="X35" s="10"/>
      <c r="Y35" s="10"/>
      <c r="Z35" s="10">
        <f>COUNTIFS('Old-Review'!AD:AD,AH35, 'Old-Review'!AN:AN,"&lt;&gt;"&amp;"",'Old-Review'!AO:AO,"&lt;&gt;"&amp;"")</f>
        <v>0</v>
      </c>
      <c r="AA35" s="6" t="str">
        <f>COUNTIFS(Tonghop!AR:AR,[1]IO!AH35, Tonghop!AN:AN,"&lt;&gt;"&amp;"",Tonghop!AO:AO,"&lt;&gt;"&amp;"")</f>
        <v>#ERROR!</v>
      </c>
      <c r="AB35" s="6"/>
      <c r="AC35" s="6"/>
      <c r="AD35" s="6"/>
      <c r="AE35" s="6"/>
      <c r="AF35" s="6"/>
      <c r="AG35" s="6"/>
      <c r="AH35" s="6" t="s">
        <v>254</v>
      </c>
      <c r="AI35" s="6" t="str">
        <f t="shared" si="2"/>
        <v>B_02 Nguyễn Đình Tú 20146806 95040</v>
      </c>
      <c r="AJ35" s="6"/>
      <c r="AK35" s="6" t="str">
        <f t="shared" si="3"/>
        <v>TRUE</v>
      </c>
      <c r="AL35" s="4"/>
      <c r="AM35" s="4"/>
      <c r="AN35" s="4"/>
      <c r="AO35" s="4"/>
      <c r="AP35" s="4"/>
      <c r="AQ35" s="4"/>
      <c r="AR35" s="4"/>
      <c r="AS35" s="4"/>
    </row>
    <row r="36" ht="13.5" customHeight="1">
      <c r="A36" s="6"/>
      <c r="B36" s="16" t="s">
        <v>1009</v>
      </c>
      <c r="C36" s="63" t="s">
        <v>1010</v>
      </c>
      <c r="D36" s="63" t="s">
        <v>1012</v>
      </c>
      <c r="E36" s="64">
        <v>2.0136783E7</v>
      </c>
      <c r="F36" s="58">
        <v>95040.0</v>
      </c>
      <c r="G36" s="10"/>
      <c r="H36" s="6" t="s">
        <v>1013</v>
      </c>
      <c r="I36" s="10">
        <f>COUNTIF(B:B,B36)</f>
        <v>4</v>
      </c>
      <c r="J36" s="10">
        <f>COUNTIFS('Old-Review'!O:O,B36,'Old-Review'!N:N,"TNLT", 'Old-Review'!R:R,"&lt;&gt;"&amp;"", 'Old-Review'!S:S,"&lt;&gt;"&amp;"", 'Old-Review'!T:T,"&lt;&gt;"&amp;"", 'Old-Review'!U:U,"&lt;&gt;"&amp;"",  'Old-Review'!V:V,"&lt;&gt;"&amp;"",  'Old-Review'!W:W,"&lt;&gt;"&amp;"",  'Old-Review'!X:X,"&lt;&gt;"&amp;"",  'Old-Review'!Y:Y,"&lt;&gt;"&amp;"")</f>
        <v>8</v>
      </c>
      <c r="K36" s="10">
        <f>COUNTIFS('Old-Review'!O:O,B36,'Old-Review'!N:N,"TNBT", 'Old-Review'!R:R,"&lt;&gt;"&amp;"", 'Old-Review'!S:S,"&lt;&gt;"&amp;"", 'Old-Review'!T:T,"&lt;&gt;"&amp;"", 'Old-Review'!U:U,"&lt;&gt;"&amp;"",  'Old-Review'!V:V,"&lt;&gt;"&amp;"",  'Old-Review'!W:W,"&lt;&gt;"&amp;"",  'Old-Review'!X:X,"&lt;&gt;"&amp;"",  'Old-Review'!Y:Y,"&lt;&gt;"&amp;"")</f>
        <v>8</v>
      </c>
      <c r="L36" s="10">
        <f>COUNTIFS('Old-Review'!O:O,B36,'Old-Review'!N:N,"TL", 'Old-Review'!R:R,"&lt;&gt;"&amp;"", 'Old-Review'!X:X,"&lt;&gt;"&amp;"",  'Old-Review'!Y:Y,"&lt;&gt;"&amp;"")</f>
        <v>8</v>
      </c>
      <c r="M36" s="10">
        <f>COUNTIFS('Old-Review'!AC:AC,B36, 'Old-Review'!AN:AN,"&lt;&gt;"&amp;"",'Old-Review'!AO:AO,"&lt;&gt;"&amp;"")</f>
        <v>0</v>
      </c>
      <c r="N36" s="10">
        <f>COUNTIFS('Old-Review'!A:A,"Giữ chỗ nhóm",'Old-Review'!O:O,B36)</f>
        <v>0</v>
      </c>
      <c r="O36" s="10"/>
      <c r="P36" s="4">
        <f>COUNTIFS('Old-Review'!P:P,AH36)</f>
        <v>6</v>
      </c>
      <c r="Q36" s="10">
        <f>COUNTIFS('Old-Review'!N:N,"TNLT",'Old-Review'!P:P,AH36, 'Old-Review'!R:R,"&lt;&gt;"&amp;"", 'Old-Review'!S:S,"&lt;&gt;"&amp;"", 'Old-Review'!T:T,"&lt;&gt;"&amp;"", 'Old-Review'!U:U,"&lt;&gt;"&amp;"",  'Old-Review'!V:V,"&lt;&gt;"&amp;"",  'Old-Review'!W:W,"&lt;&gt;"&amp;"",  'Old-Review'!X:X,"&lt;&gt;"&amp;"",  'Old-Review'!Y:Y,"&lt;&gt;"&amp;"")</f>
        <v>2</v>
      </c>
      <c r="R36" s="10">
        <f>COUNTIFS('Old-Review'!N:N,"TNBT",'Old-Review'!P:P,AH36, 'Old-Review'!R:R,"&lt;&gt;"&amp;"", 'Old-Review'!S:S,"&lt;&gt;"&amp;"", 'Old-Review'!T:T,"&lt;&gt;"&amp;"", 'Old-Review'!U:U,"&lt;&gt;"&amp;"",  'Old-Review'!V:V,"&lt;&gt;"&amp;"",  'Old-Review'!W:W,"&lt;&gt;"&amp;"",  'Old-Review'!X:X,"&lt;&gt;"&amp;"",  'Old-Review'!Y:Y,"&lt;&gt;"&amp;"")</f>
        <v>2</v>
      </c>
      <c r="S36" s="10">
        <f>COUNTIFS('Old-Review'!N:N,"TL",'Old-Review'!P:P,AH36, 'Old-Review'!R:R,"&lt;&gt;"&amp;"", 'Old-Review'!X:X,"&lt;&gt;"&amp;"",  'Old-Review'!Y:Y,"&lt;&gt;"&amp;"")</f>
        <v>2</v>
      </c>
      <c r="T36" s="10">
        <f>COUNTIFS('Old-Review'!A:A,"Giữ chỗ",'Old-Review'!P:P,AH36)</f>
        <v>0</v>
      </c>
      <c r="U36" s="10">
        <f>COUNTIFS('Old-Review'!B:B,"Sai lớp",'Old-Review'!P:P,AH36)</f>
        <v>0</v>
      </c>
      <c r="V36" s="10">
        <f>COUNTIFS('Old-Review'!B:B,"Sai phân công",'Old-Review'!P:P,AH36)</f>
        <v>0</v>
      </c>
      <c r="W36" s="10">
        <f t="shared" si="1"/>
        <v>0</v>
      </c>
      <c r="X36" s="10"/>
      <c r="Y36" s="10"/>
      <c r="Z36" s="10">
        <f>COUNTIFS('Old-Review'!AD:AD,AH36, 'Old-Review'!AN:AN,"&lt;&gt;"&amp;"",'Old-Review'!AO:AO,"&lt;&gt;"&amp;"")</f>
        <v>0</v>
      </c>
      <c r="AA36" s="6" t="str">
        <f>COUNTIFS(Tonghop!AR:AR,[1]IO!AH36, Tonghop!AN:AN,"&lt;&gt;"&amp;"",Tonghop!AO:AO,"&lt;&gt;"&amp;"")</f>
        <v>#ERROR!</v>
      </c>
      <c r="AB36" s="6"/>
      <c r="AC36" s="6"/>
      <c r="AD36" s="6"/>
      <c r="AE36" s="6"/>
      <c r="AF36" s="6"/>
      <c r="AG36" s="6"/>
      <c r="AH36" s="6" t="s">
        <v>1037</v>
      </c>
      <c r="AI36" s="6" t="str">
        <f t="shared" si="2"/>
        <v>B_03 Vũ Đức Tùng 20136783 95040</v>
      </c>
      <c r="AJ36" s="6"/>
      <c r="AK36" s="6" t="str">
        <f t="shared" si="3"/>
        <v>TRUE</v>
      </c>
      <c r="AL36" s="4"/>
      <c r="AM36" s="4"/>
      <c r="AN36" s="4"/>
      <c r="AO36" s="4"/>
      <c r="AP36" s="4"/>
      <c r="AQ36" s="4"/>
      <c r="AR36" s="4"/>
      <c r="AS36" s="4"/>
    </row>
    <row r="37" ht="13.5" customHeight="1">
      <c r="A37" s="6"/>
      <c r="B37" s="16" t="s">
        <v>1009</v>
      </c>
      <c r="C37" s="63" t="s">
        <v>1040</v>
      </c>
      <c r="D37" s="63" t="s">
        <v>1041</v>
      </c>
      <c r="E37" s="64">
        <v>2.0136105E7</v>
      </c>
      <c r="F37" s="58">
        <v>95040.0</v>
      </c>
      <c r="G37" s="10"/>
      <c r="H37" s="6" t="s">
        <v>1043</v>
      </c>
      <c r="I37" s="10"/>
      <c r="J37" s="10"/>
      <c r="K37" s="10"/>
      <c r="L37" s="10"/>
      <c r="M37" s="10"/>
      <c r="N37" s="10"/>
      <c r="O37" s="10"/>
      <c r="P37" s="4">
        <f>COUNTIFS('Old-Review'!P:P,AH37)</f>
        <v>6</v>
      </c>
      <c r="Q37" s="10">
        <f>COUNTIFS('Old-Review'!N:N,"TNLT",'Old-Review'!P:P,AH37, 'Old-Review'!R:R,"&lt;&gt;"&amp;"", 'Old-Review'!S:S,"&lt;&gt;"&amp;"", 'Old-Review'!T:T,"&lt;&gt;"&amp;"", 'Old-Review'!U:U,"&lt;&gt;"&amp;"",  'Old-Review'!V:V,"&lt;&gt;"&amp;"",  'Old-Review'!W:W,"&lt;&gt;"&amp;"",  'Old-Review'!X:X,"&lt;&gt;"&amp;"",  'Old-Review'!Y:Y,"&lt;&gt;"&amp;"")</f>
        <v>2</v>
      </c>
      <c r="R37" s="10">
        <f>COUNTIFS('Old-Review'!N:N,"TNBT",'Old-Review'!P:P,AH37, 'Old-Review'!R:R,"&lt;&gt;"&amp;"", 'Old-Review'!S:S,"&lt;&gt;"&amp;"", 'Old-Review'!T:T,"&lt;&gt;"&amp;"", 'Old-Review'!U:U,"&lt;&gt;"&amp;"",  'Old-Review'!V:V,"&lt;&gt;"&amp;"",  'Old-Review'!W:W,"&lt;&gt;"&amp;"",  'Old-Review'!X:X,"&lt;&gt;"&amp;"",  'Old-Review'!Y:Y,"&lt;&gt;"&amp;"")</f>
        <v>2</v>
      </c>
      <c r="S37" s="10">
        <f>COUNTIFS('Old-Review'!N:N,"TL",'Old-Review'!P:P,AH37, 'Old-Review'!R:R,"&lt;&gt;"&amp;"", 'Old-Review'!X:X,"&lt;&gt;"&amp;"",  'Old-Review'!Y:Y,"&lt;&gt;"&amp;"")</f>
        <v>2</v>
      </c>
      <c r="T37" s="10">
        <f>COUNTIFS('Old-Review'!A:A,"Giữ chỗ",'Old-Review'!P:P,AH37)</f>
        <v>0</v>
      </c>
      <c r="U37" s="10">
        <f>COUNTIFS('Old-Review'!B:B,"Sai lớp",'Old-Review'!P:P,AH37)</f>
        <v>0</v>
      </c>
      <c r="V37" s="10">
        <f>COUNTIFS('Old-Review'!B:B,"Sai phân công",'Old-Review'!P:P,AH37)</f>
        <v>0</v>
      </c>
      <c r="W37" s="10">
        <f t="shared" si="1"/>
        <v>0</v>
      </c>
      <c r="X37" s="10"/>
      <c r="Y37" s="10"/>
      <c r="Z37" s="10">
        <f>COUNTIFS('Old-Review'!AD:AD,AH37, 'Old-Review'!AN:AN,"&lt;&gt;"&amp;"",'Old-Review'!AO:AO,"&lt;&gt;"&amp;"")</f>
        <v>0</v>
      </c>
      <c r="AA37" s="6" t="str">
        <f>COUNTIFS(Tonghop!AR:AR,[1]IO!AH37, Tonghop!AN:AN,"&lt;&gt;"&amp;"",Tonghop!AO:AO,"&lt;&gt;"&amp;"")</f>
        <v>#ERROR!</v>
      </c>
      <c r="AB37" s="6"/>
      <c r="AC37" s="6"/>
      <c r="AD37" s="6"/>
      <c r="AE37" s="6"/>
      <c r="AF37" s="6"/>
      <c r="AG37" s="6"/>
      <c r="AH37" s="6" t="s">
        <v>1060</v>
      </c>
      <c r="AI37" s="6" t="str">
        <f t="shared" si="2"/>
        <v>B_03 Hà Minh Nghĩa 20136105 95040</v>
      </c>
      <c r="AJ37" s="6"/>
      <c r="AK37" s="6" t="str">
        <f t="shared" si="3"/>
        <v>TRUE</v>
      </c>
      <c r="AL37" s="4"/>
      <c r="AM37" s="4"/>
      <c r="AN37" s="4"/>
      <c r="AO37" s="4"/>
      <c r="AP37" s="4"/>
      <c r="AQ37" s="4"/>
      <c r="AR37" s="4"/>
      <c r="AS37" s="4"/>
    </row>
    <row r="38" ht="13.5" customHeight="1">
      <c r="A38" s="6"/>
      <c r="B38" s="16" t="s">
        <v>1009</v>
      </c>
      <c r="C38" s="63" t="s">
        <v>43</v>
      </c>
      <c r="D38" s="63" t="s">
        <v>810</v>
      </c>
      <c r="E38" s="64">
        <v>2.0135576E7</v>
      </c>
      <c r="F38" s="58">
        <v>95040.0</v>
      </c>
      <c r="G38" s="10"/>
      <c r="H38" s="6" t="s">
        <v>1061</v>
      </c>
      <c r="I38" s="10"/>
      <c r="J38" s="10"/>
      <c r="K38" s="10"/>
      <c r="L38" s="10"/>
      <c r="M38" s="10"/>
      <c r="N38" s="10"/>
      <c r="O38" s="10"/>
      <c r="P38" s="4">
        <f>COUNTIFS('Old-Review'!P:P,AH38)</f>
        <v>6</v>
      </c>
      <c r="Q38" s="10">
        <f>COUNTIFS('Old-Review'!N:N,"TNLT",'Old-Review'!P:P,AH38, 'Old-Review'!R:R,"&lt;&gt;"&amp;"", 'Old-Review'!S:S,"&lt;&gt;"&amp;"", 'Old-Review'!T:T,"&lt;&gt;"&amp;"", 'Old-Review'!U:U,"&lt;&gt;"&amp;"",  'Old-Review'!V:V,"&lt;&gt;"&amp;"",  'Old-Review'!W:W,"&lt;&gt;"&amp;"",  'Old-Review'!X:X,"&lt;&gt;"&amp;"",  'Old-Review'!Y:Y,"&lt;&gt;"&amp;"")</f>
        <v>2</v>
      </c>
      <c r="R38" s="10">
        <f>COUNTIFS('Old-Review'!N:N,"TNBT",'Old-Review'!P:P,AH38, 'Old-Review'!R:R,"&lt;&gt;"&amp;"", 'Old-Review'!S:S,"&lt;&gt;"&amp;"", 'Old-Review'!T:T,"&lt;&gt;"&amp;"", 'Old-Review'!U:U,"&lt;&gt;"&amp;"",  'Old-Review'!V:V,"&lt;&gt;"&amp;"",  'Old-Review'!W:W,"&lt;&gt;"&amp;"",  'Old-Review'!X:X,"&lt;&gt;"&amp;"",  'Old-Review'!Y:Y,"&lt;&gt;"&amp;"")</f>
        <v>2</v>
      </c>
      <c r="S38" s="10">
        <f>COUNTIFS('Old-Review'!N:N,"TL",'Old-Review'!P:P,AH38, 'Old-Review'!R:R,"&lt;&gt;"&amp;"", 'Old-Review'!X:X,"&lt;&gt;"&amp;"",  'Old-Review'!Y:Y,"&lt;&gt;"&amp;"")</f>
        <v>2</v>
      </c>
      <c r="T38" s="10">
        <f>COUNTIFS('Old-Review'!A:A,"Giữ chỗ",'Old-Review'!P:P,AH38)</f>
        <v>0</v>
      </c>
      <c r="U38" s="10">
        <f>COUNTIFS('Old-Review'!B:B,"Sai lớp",'Old-Review'!P:P,AH38)</f>
        <v>0</v>
      </c>
      <c r="V38" s="10">
        <f>COUNTIFS('Old-Review'!B:B,"Sai phân công",'Old-Review'!P:P,AH38)</f>
        <v>0</v>
      </c>
      <c r="W38" s="10">
        <f t="shared" si="1"/>
        <v>0</v>
      </c>
      <c r="X38" s="10"/>
      <c r="Y38" s="10"/>
      <c r="Z38" s="10">
        <f>COUNTIFS('Old-Review'!AD:AD,AH38, 'Old-Review'!AN:AN,"&lt;&gt;"&amp;"",'Old-Review'!AO:AO,"&lt;&gt;"&amp;"")</f>
        <v>0</v>
      </c>
      <c r="AA38" s="6" t="str">
        <f>COUNTIFS(Tonghop!AR:AR,[1]IO!AH38, Tonghop!AN:AN,"&lt;&gt;"&amp;"",Tonghop!AO:AO,"&lt;&gt;"&amp;"")</f>
        <v>#ERROR!</v>
      </c>
      <c r="AB38" s="6"/>
      <c r="AC38" s="6"/>
      <c r="AD38" s="6"/>
      <c r="AE38" s="6"/>
      <c r="AF38" s="6"/>
      <c r="AG38" s="6"/>
      <c r="AH38" s="6" t="s">
        <v>1091</v>
      </c>
      <c r="AI38" s="6" t="str">
        <f t="shared" si="2"/>
        <v>B_03 Vũ Văn Hiệp 20135576 95040</v>
      </c>
      <c r="AJ38" s="6"/>
      <c r="AK38" s="6" t="str">
        <f t="shared" si="3"/>
        <v>TRUE</v>
      </c>
      <c r="AL38" s="4"/>
      <c r="AM38" s="4"/>
      <c r="AN38" s="4"/>
      <c r="AO38" s="4"/>
      <c r="AP38" s="4"/>
      <c r="AQ38" s="4"/>
      <c r="AR38" s="4"/>
      <c r="AS38" s="4"/>
    </row>
    <row r="39" ht="13.5" customHeight="1">
      <c r="A39" s="6"/>
      <c r="B39" s="16" t="s">
        <v>1009</v>
      </c>
      <c r="C39" s="63" t="s">
        <v>1093</v>
      </c>
      <c r="D39" s="63" t="s">
        <v>512</v>
      </c>
      <c r="E39" s="64">
        <v>2.0135193E7</v>
      </c>
      <c r="F39" s="58">
        <v>95040.0</v>
      </c>
      <c r="G39" s="10"/>
      <c r="H39" s="6" t="s">
        <v>1098</v>
      </c>
      <c r="I39" s="10"/>
      <c r="J39" s="10"/>
      <c r="K39" s="10"/>
      <c r="L39" s="10"/>
      <c r="M39" s="10"/>
      <c r="N39" s="10"/>
      <c r="O39" s="10"/>
      <c r="P39" s="4">
        <f>COUNTIFS('Old-Review'!P:P,AH39)</f>
        <v>6</v>
      </c>
      <c r="Q39" s="10">
        <f>COUNTIFS('Old-Review'!N:N,"TNLT",'Old-Review'!P:P,AH39, 'Old-Review'!R:R,"&lt;&gt;"&amp;"", 'Old-Review'!S:S,"&lt;&gt;"&amp;"", 'Old-Review'!T:T,"&lt;&gt;"&amp;"", 'Old-Review'!U:U,"&lt;&gt;"&amp;"",  'Old-Review'!V:V,"&lt;&gt;"&amp;"",  'Old-Review'!W:W,"&lt;&gt;"&amp;"",  'Old-Review'!X:X,"&lt;&gt;"&amp;"",  'Old-Review'!Y:Y,"&lt;&gt;"&amp;"")</f>
        <v>2</v>
      </c>
      <c r="R39" s="10">
        <f>COUNTIFS('Old-Review'!N:N,"TNBT",'Old-Review'!P:P,AH39, 'Old-Review'!R:R,"&lt;&gt;"&amp;"", 'Old-Review'!S:S,"&lt;&gt;"&amp;"", 'Old-Review'!T:T,"&lt;&gt;"&amp;"", 'Old-Review'!U:U,"&lt;&gt;"&amp;"",  'Old-Review'!V:V,"&lt;&gt;"&amp;"",  'Old-Review'!W:W,"&lt;&gt;"&amp;"",  'Old-Review'!X:X,"&lt;&gt;"&amp;"",  'Old-Review'!Y:Y,"&lt;&gt;"&amp;"")</f>
        <v>2</v>
      </c>
      <c r="S39" s="10">
        <f>COUNTIFS('Old-Review'!N:N,"TL",'Old-Review'!P:P,AH39, 'Old-Review'!R:R,"&lt;&gt;"&amp;"", 'Old-Review'!X:X,"&lt;&gt;"&amp;"",  'Old-Review'!Y:Y,"&lt;&gt;"&amp;"")</f>
        <v>2</v>
      </c>
      <c r="T39" s="10">
        <f>COUNTIFS('Old-Review'!A:A,"Giữ chỗ",'Old-Review'!P:P,AH39)</f>
        <v>0</v>
      </c>
      <c r="U39" s="10">
        <f>COUNTIFS('Old-Review'!B:B,"Sai lớp",'Old-Review'!P:P,AH39)</f>
        <v>0</v>
      </c>
      <c r="V39" s="10">
        <f>COUNTIFS('Old-Review'!B:B,"Sai phân công",'Old-Review'!P:P,AH39)</f>
        <v>0</v>
      </c>
      <c r="W39" s="10">
        <f t="shared" si="1"/>
        <v>0</v>
      </c>
      <c r="X39" s="10"/>
      <c r="Y39" s="10"/>
      <c r="Z39" s="10">
        <f>COUNTIFS('Old-Review'!AD:AD,AH39, 'Old-Review'!AN:AN,"&lt;&gt;"&amp;"",'Old-Review'!AO:AO,"&lt;&gt;"&amp;"")</f>
        <v>0</v>
      </c>
      <c r="AA39" s="6" t="str">
        <f>COUNTIFS(Tonghop!AR:AR,[1]IO!AH39, Tonghop!AN:AN,"&lt;&gt;"&amp;"",Tonghop!AO:AO,"&lt;&gt;"&amp;"")</f>
        <v>#ERROR!</v>
      </c>
      <c r="AB39" s="6"/>
      <c r="AC39" s="6"/>
      <c r="AD39" s="6"/>
      <c r="AE39" s="6"/>
      <c r="AF39" s="6"/>
      <c r="AG39" s="6"/>
      <c r="AH39" s="6" t="s">
        <v>1106</v>
      </c>
      <c r="AI39" s="6" t="str">
        <f t="shared" si="2"/>
        <v>B_03 Lê Đăng Cường 20135193 95040</v>
      </c>
      <c r="AJ39" s="6"/>
      <c r="AK39" s="6" t="str">
        <f t="shared" si="3"/>
        <v>TRUE</v>
      </c>
      <c r="AL39" s="4"/>
      <c r="AM39" s="4"/>
      <c r="AN39" s="4"/>
      <c r="AO39" s="4"/>
      <c r="AP39" s="4"/>
      <c r="AQ39" s="4"/>
      <c r="AR39" s="4"/>
      <c r="AS39" s="4"/>
    </row>
    <row r="40" ht="13.5" customHeight="1">
      <c r="A40" s="6"/>
      <c r="B40" s="16" t="s">
        <v>354</v>
      </c>
      <c r="C40" s="65" t="s">
        <v>1112</v>
      </c>
      <c r="D40" s="65" t="s">
        <v>1116</v>
      </c>
      <c r="E40" s="66">
        <v>2.0146364E7</v>
      </c>
      <c r="F40" s="58">
        <v>95040.0</v>
      </c>
      <c r="G40" s="10"/>
      <c r="H40" s="6" t="s">
        <v>1117</v>
      </c>
      <c r="I40" s="10">
        <f>COUNTIF(B:B,B40)</f>
        <v>4</v>
      </c>
      <c r="J40" s="10">
        <f>COUNTIFS('Old-Review'!O:O,B40,'Old-Review'!N:N,"TNLT", 'Old-Review'!R:R,"&lt;&gt;"&amp;"", 'Old-Review'!S:S,"&lt;&gt;"&amp;"", 'Old-Review'!T:T,"&lt;&gt;"&amp;"", 'Old-Review'!U:U,"&lt;&gt;"&amp;"",  'Old-Review'!V:V,"&lt;&gt;"&amp;"",  'Old-Review'!W:W,"&lt;&gt;"&amp;"",  'Old-Review'!X:X,"&lt;&gt;"&amp;"",  'Old-Review'!Y:Y,"&lt;&gt;"&amp;"")</f>
        <v>8</v>
      </c>
      <c r="K40" s="10">
        <f>COUNTIFS('Old-Review'!O:O,B40,'Old-Review'!N:N,"TNBT", 'Old-Review'!R:R,"&lt;&gt;"&amp;"", 'Old-Review'!S:S,"&lt;&gt;"&amp;"", 'Old-Review'!T:T,"&lt;&gt;"&amp;"", 'Old-Review'!U:U,"&lt;&gt;"&amp;"",  'Old-Review'!V:V,"&lt;&gt;"&amp;"",  'Old-Review'!W:W,"&lt;&gt;"&amp;"",  'Old-Review'!X:X,"&lt;&gt;"&amp;"",  'Old-Review'!Y:Y,"&lt;&gt;"&amp;"")</f>
        <v>8</v>
      </c>
      <c r="L40" s="10">
        <f>COUNTIFS('Old-Review'!O:O,B40,'Old-Review'!N:N,"TL", 'Old-Review'!R:R,"&lt;&gt;"&amp;"", 'Old-Review'!X:X,"&lt;&gt;"&amp;"",  'Old-Review'!Y:Y,"&lt;&gt;"&amp;"")</f>
        <v>8</v>
      </c>
      <c r="M40" s="10">
        <f>COUNTIFS('Old-Review'!AC:AC,B40, 'Old-Review'!AN:AN,"&lt;&gt;"&amp;"",'Old-Review'!AO:AO,"&lt;&gt;"&amp;"")</f>
        <v>0</v>
      </c>
      <c r="N40" s="10">
        <f>COUNTIFS('Old-Review'!A:A,"Giữ chỗ nhóm",'Old-Review'!O:O,B40)</f>
        <v>0</v>
      </c>
      <c r="O40" s="10"/>
      <c r="P40" s="4">
        <f>COUNTIFS('Old-Review'!P:P,AH40)</f>
        <v>6</v>
      </c>
      <c r="Q40" s="10">
        <f>COUNTIFS('Old-Review'!N:N,"TNLT",'Old-Review'!P:P,AH40, 'Old-Review'!R:R,"&lt;&gt;"&amp;"", 'Old-Review'!S:S,"&lt;&gt;"&amp;"", 'Old-Review'!T:T,"&lt;&gt;"&amp;"", 'Old-Review'!U:U,"&lt;&gt;"&amp;"",  'Old-Review'!V:V,"&lt;&gt;"&amp;"",  'Old-Review'!W:W,"&lt;&gt;"&amp;"",  'Old-Review'!X:X,"&lt;&gt;"&amp;"",  'Old-Review'!Y:Y,"&lt;&gt;"&amp;"")</f>
        <v>2</v>
      </c>
      <c r="R40" s="10">
        <f>COUNTIFS('Old-Review'!N:N,"TNBT",'Old-Review'!P:P,AH40, 'Old-Review'!R:R,"&lt;&gt;"&amp;"", 'Old-Review'!S:S,"&lt;&gt;"&amp;"", 'Old-Review'!T:T,"&lt;&gt;"&amp;"", 'Old-Review'!U:U,"&lt;&gt;"&amp;"",  'Old-Review'!V:V,"&lt;&gt;"&amp;"",  'Old-Review'!W:W,"&lt;&gt;"&amp;"",  'Old-Review'!X:X,"&lt;&gt;"&amp;"",  'Old-Review'!Y:Y,"&lt;&gt;"&amp;"")</f>
        <v>2</v>
      </c>
      <c r="S40" s="10">
        <f>COUNTIFS('Old-Review'!N:N,"TL",'Old-Review'!P:P,AH40, 'Old-Review'!R:R,"&lt;&gt;"&amp;"", 'Old-Review'!X:X,"&lt;&gt;"&amp;"",  'Old-Review'!Y:Y,"&lt;&gt;"&amp;"")</f>
        <v>2</v>
      </c>
      <c r="T40" s="10">
        <f>COUNTIFS('Old-Review'!A:A,"Giữ chỗ",'Old-Review'!P:P,AH40)</f>
        <v>0</v>
      </c>
      <c r="U40" s="10">
        <f>COUNTIFS('Old-Review'!B:B,"Sai lớp",'Old-Review'!P:P,AH40)</f>
        <v>0</v>
      </c>
      <c r="V40" s="10">
        <f>COUNTIFS('Old-Review'!B:B,"Sai phân công",'Old-Review'!P:P,AH40)</f>
        <v>0</v>
      </c>
      <c r="W40" s="10">
        <f t="shared" si="1"/>
        <v>0</v>
      </c>
      <c r="X40" s="10"/>
      <c r="Y40" s="10"/>
      <c r="Z40" s="10">
        <f>COUNTIFS('Old-Review'!AD:AD,AH40, 'Old-Review'!AN:AN,"&lt;&gt;"&amp;"",'Old-Review'!AO:AO,"&lt;&gt;"&amp;"")</f>
        <v>0</v>
      </c>
      <c r="AA40" s="6" t="str">
        <f>COUNTIFS(Tonghop!AR:AR,[1]IO!AH40, Tonghop!AN:AN,"&lt;&gt;"&amp;"",Tonghop!AO:AO,"&lt;&gt;"&amp;"")</f>
        <v>#ERROR!</v>
      </c>
      <c r="AB40" s="6"/>
      <c r="AC40" s="6"/>
      <c r="AD40" s="6"/>
      <c r="AE40" s="6"/>
      <c r="AF40" s="6"/>
      <c r="AG40" s="6"/>
      <c r="AH40" s="6" t="s">
        <v>355</v>
      </c>
      <c r="AI40" s="6" t="str">
        <f t="shared" si="2"/>
        <v>B_04 Phan Thanh Hùng 20146364 95040</v>
      </c>
      <c r="AJ40" s="6"/>
      <c r="AK40" s="6" t="str">
        <f t="shared" si="3"/>
        <v>TRUE</v>
      </c>
      <c r="AL40" s="4"/>
      <c r="AM40" s="4"/>
      <c r="AN40" s="4"/>
      <c r="AO40" s="4"/>
      <c r="AP40" s="4"/>
      <c r="AQ40" s="4"/>
      <c r="AR40" s="4"/>
      <c r="AS40" s="4"/>
    </row>
    <row r="41" ht="13.5" customHeight="1">
      <c r="A41" s="6"/>
      <c r="B41" s="16" t="s">
        <v>354</v>
      </c>
      <c r="C41" s="65" t="s">
        <v>1153</v>
      </c>
      <c r="D41" s="65" t="s">
        <v>1041</v>
      </c>
      <c r="E41" s="66">
        <v>2.0146527E7</v>
      </c>
      <c r="F41" s="58">
        <v>95040.0</v>
      </c>
      <c r="G41" s="10"/>
      <c r="H41" s="6" t="s">
        <v>1154</v>
      </c>
      <c r="I41" s="10"/>
      <c r="J41" s="10"/>
      <c r="K41" s="10"/>
      <c r="L41" s="10"/>
      <c r="M41" s="10"/>
      <c r="N41" s="10"/>
      <c r="O41" s="10"/>
      <c r="P41" s="4">
        <f>COUNTIFS('Old-Review'!P:P,AH41)</f>
        <v>6</v>
      </c>
      <c r="Q41" s="10">
        <f>COUNTIFS('Old-Review'!N:N,"TNLT",'Old-Review'!P:P,AH41, 'Old-Review'!R:R,"&lt;&gt;"&amp;"", 'Old-Review'!S:S,"&lt;&gt;"&amp;"", 'Old-Review'!T:T,"&lt;&gt;"&amp;"", 'Old-Review'!U:U,"&lt;&gt;"&amp;"",  'Old-Review'!V:V,"&lt;&gt;"&amp;"",  'Old-Review'!W:W,"&lt;&gt;"&amp;"",  'Old-Review'!X:X,"&lt;&gt;"&amp;"",  'Old-Review'!Y:Y,"&lt;&gt;"&amp;"")</f>
        <v>2</v>
      </c>
      <c r="R41" s="10">
        <f>COUNTIFS('Old-Review'!N:N,"TNBT",'Old-Review'!P:P,AH41, 'Old-Review'!R:R,"&lt;&gt;"&amp;"", 'Old-Review'!S:S,"&lt;&gt;"&amp;"", 'Old-Review'!T:T,"&lt;&gt;"&amp;"", 'Old-Review'!U:U,"&lt;&gt;"&amp;"",  'Old-Review'!V:V,"&lt;&gt;"&amp;"",  'Old-Review'!W:W,"&lt;&gt;"&amp;"",  'Old-Review'!X:X,"&lt;&gt;"&amp;"",  'Old-Review'!Y:Y,"&lt;&gt;"&amp;"")</f>
        <v>2</v>
      </c>
      <c r="S41" s="10">
        <f>COUNTIFS('Old-Review'!N:N,"TL",'Old-Review'!P:P,AH41, 'Old-Review'!R:R,"&lt;&gt;"&amp;"", 'Old-Review'!X:X,"&lt;&gt;"&amp;"",  'Old-Review'!Y:Y,"&lt;&gt;"&amp;"")</f>
        <v>2</v>
      </c>
      <c r="T41" s="10">
        <f>COUNTIFS('Old-Review'!A:A,"Giữ chỗ",'Old-Review'!P:P,AH41)</f>
        <v>0</v>
      </c>
      <c r="U41" s="10">
        <f>COUNTIFS('Old-Review'!B:B,"Sai lớp",'Old-Review'!P:P,AH41)</f>
        <v>0</v>
      </c>
      <c r="V41" s="10">
        <f>COUNTIFS('Old-Review'!B:B,"Sai phân công",'Old-Review'!P:P,AH41)</f>
        <v>0</v>
      </c>
      <c r="W41" s="10">
        <f t="shared" si="1"/>
        <v>0</v>
      </c>
      <c r="X41" s="10"/>
      <c r="Y41" s="10"/>
      <c r="Z41" s="10">
        <f>COUNTIFS('Old-Review'!AD:AD,AH41, 'Old-Review'!AN:AN,"&lt;&gt;"&amp;"",'Old-Review'!AO:AO,"&lt;&gt;"&amp;"")</f>
        <v>0</v>
      </c>
      <c r="AA41" s="6" t="str">
        <f>COUNTIFS(Tonghop!AR:AR,[1]IO!AH41, Tonghop!AN:AN,"&lt;&gt;"&amp;"",Tonghop!AO:AO,"&lt;&gt;"&amp;"")</f>
        <v>#ERROR!</v>
      </c>
      <c r="AB41" s="6"/>
      <c r="AC41" s="6"/>
      <c r="AD41" s="6"/>
      <c r="AE41" s="6"/>
      <c r="AF41" s="6"/>
      <c r="AG41" s="6"/>
      <c r="AH41" s="6" t="s">
        <v>1165</v>
      </c>
      <c r="AI41" s="6" t="str">
        <f t="shared" si="2"/>
        <v>B_04 Trần Nguyên Nghĩa 20146527 95040</v>
      </c>
      <c r="AJ41" s="6"/>
      <c r="AK41" s="6" t="str">
        <f t="shared" si="3"/>
        <v>TRUE</v>
      </c>
      <c r="AL41" s="4"/>
      <c r="AM41" s="4"/>
      <c r="AN41" s="4"/>
      <c r="AO41" s="4"/>
      <c r="AP41" s="4"/>
      <c r="AQ41" s="4"/>
      <c r="AR41" s="4"/>
      <c r="AS41" s="4"/>
    </row>
    <row r="42" ht="13.5" customHeight="1">
      <c r="A42" s="6"/>
      <c r="B42" s="16" t="s">
        <v>354</v>
      </c>
      <c r="C42" s="65" t="s">
        <v>1166</v>
      </c>
      <c r="D42" s="65" t="s">
        <v>1167</v>
      </c>
      <c r="E42" s="66">
        <v>2.014612E7</v>
      </c>
      <c r="F42" s="58">
        <v>95040.0</v>
      </c>
      <c r="G42" s="10"/>
      <c r="H42" s="6" t="s">
        <v>1168</v>
      </c>
      <c r="I42" s="10"/>
      <c r="J42" s="10"/>
      <c r="K42" s="10"/>
      <c r="L42" s="10"/>
      <c r="M42" s="10"/>
      <c r="N42" s="10"/>
      <c r="O42" s="10"/>
      <c r="P42" s="4">
        <f>COUNTIFS('Old-Review'!P:P,AH42)</f>
        <v>6</v>
      </c>
      <c r="Q42" s="10">
        <f>COUNTIFS('Old-Review'!N:N,"TNLT",'Old-Review'!P:P,AH42, 'Old-Review'!R:R,"&lt;&gt;"&amp;"", 'Old-Review'!S:S,"&lt;&gt;"&amp;"", 'Old-Review'!T:T,"&lt;&gt;"&amp;"", 'Old-Review'!U:U,"&lt;&gt;"&amp;"",  'Old-Review'!V:V,"&lt;&gt;"&amp;"",  'Old-Review'!W:W,"&lt;&gt;"&amp;"",  'Old-Review'!X:X,"&lt;&gt;"&amp;"",  'Old-Review'!Y:Y,"&lt;&gt;"&amp;"")</f>
        <v>2</v>
      </c>
      <c r="R42" s="10">
        <f>COUNTIFS('Old-Review'!N:N,"TNBT",'Old-Review'!P:P,AH42, 'Old-Review'!R:R,"&lt;&gt;"&amp;"", 'Old-Review'!S:S,"&lt;&gt;"&amp;"", 'Old-Review'!T:T,"&lt;&gt;"&amp;"", 'Old-Review'!U:U,"&lt;&gt;"&amp;"",  'Old-Review'!V:V,"&lt;&gt;"&amp;"",  'Old-Review'!W:W,"&lt;&gt;"&amp;"",  'Old-Review'!X:X,"&lt;&gt;"&amp;"",  'Old-Review'!Y:Y,"&lt;&gt;"&amp;"")</f>
        <v>2</v>
      </c>
      <c r="S42" s="10">
        <f>COUNTIFS('Old-Review'!N:N,"TL",'Old-Review'!P:P,AH42, 'Old-Review'!R:R,"&lt;&gt;"&amp;"", 'Old-Review'!X:X,"&lt;&gt;"&amp;"",  'Old-Review'!Y:Y,"&lt;&gt;"&amp;"")</f>
        <v>2</v>
      </c>
      <c r="T42" s="10">
        <f>COUNTIFS('Old-Review'!A:A,"Giữ chỗ",'Old-Review'!P:P,AH42)</f>
        <v>0</v>
      </c>
      <c r="U42" s="10">
        <f>COUNTIFS('Old-Review'!B:B,"Sai lớp",'Old-Review'!P:P,AH42)</f>
        <v>0</v>
      </c>
      <c r="V42" s="10">
        <f>COUNTIFS('Old-Review'!B:B,"Sai phân công",'Old-Review'!P:P,AH42)</f>
        <v>0</v>
      </c>
      <c r="W42" s="10">
        <f t="shared" si="1"/>
        <v>0</v>
      </c>
      <c r="X42" s="10"/>
      <c r="Y42" s="10"/>
      <c r="Z42" s="10">
        <f>COUNTIFS('Old-Review'!AD:AD,AH42, 'Old-Review'!AN:AN,"&lt;&gt;"&amp;"",'Old-Review'!AO:AO,"&lt;&gt;"&amp;"")</f>
        <v>0</v>
      </c>
      <c r="AA42" s="6" t="str">
        <f>COUNTIFS(Tonghop!AR:AR,[1]IO!AH42, Tonghop!AN:AN,"&lt;&gt;"&amp;"",Tonghop!AO:AO,"&lt;&gt;"&amp;"")</f>
        <v>#ERROR!</v>
      </c>
      <c r="AB42" s="6"/>
      <c r="AC42" s="6"/>
      <c r="AD42" s="6"/>
      <c r="AE42" s="6"/>
      <c r="AF42" s="6"/>
      <c r="AG42" s="6"/>
      <c r="AH42" s="6" t="s">
        <v>1150</v>
      </c>
      <c r="AI42" s="6" t="str">
        <f t="shared" si="2"/>
        <v>B_04 Ngô Thị Thùy Dung 20146120 95040</v>
      </c>
      <c r="AJ42" s="6"/>
      <c r="AK42" s="6" t="str">
        <f t="shared" si="3"/>
        <v>TRUE</v>
      </c>
      <c r="AL42" s="4"/>
      <c r="AM42" s="4"/>
      <c r="AN42" s="4"/>
      <c r="AO42" s="4"/>
      <c r="AP42" s="4"/>
      <c r="AQ42" s="4"/>
      <c r="AR42" s="4"/>
      <c r="AS42" s="4"/>
    </row>
    <row r="43" ht="13.5" customHeight="1">
      <c r="A43" s="6"/>
      <c r="B43" s="16" t="s">
        <v>354</v>
      </c>
      <c r="C43" s="65" t="s">
        <v>1192</v>
      </c>
      <c r="D43" s="65" t="s">
        <v>1193</v>
      </c>
      <c r="E43" s="66">
        <v>2.0146056E7</v>
      </c>
      <c r="F43" s="58">
        <v>95040.0</v>
      </c>
      <c r="G43" s="10"/>
      <c r="H43" s="6" t="s">
        <v>1194</v>
      </c>
      <c r="I43" s="10"/>
      <c r="J43" s="10"/>
      <c r="K43" s="10"/>
      <c r="L43" s="10"/>
      <c r="M43" s="10"/>
      <c r="N43" s="10"/>
      <c r="O43" s="10"/>
      <c r="P43" s="4">
        <f>COUNTIFS('Old-Review'!P:P,AH43)</f>
        <v>6</v>
      </c>
      <c r="Q43" s="10">
        <f>COUNTIFS('Old-Review'!N:N,"TNLT",'Old-Review'!P:P,AH43, 'Old-Review'!R:R,"&lt;&gt;"&amp;"", 'Old-Review'!S:S,"&lt;&gt;"&amp;"", 'Old-Review'!T:T,"&lt;&gt;"&amp;"", 'Old-Review'!U:U,"&lt;&gt;"&amp;"",  'Old-Review'!V:V,"&lt;&gt;"&amp;"",  'Old-Review'!W:W,"&lt;&gt;"&amp;"",  'Old-Review'!X:X,"&lt;&gt;"&amp;"",  'Old-Review'!Y:Y,"&lt;&gt;"&amp;"")</f>
        <v>2</v>
      </c>
      <c r="R43" s="10">
        <f>COUNTIFS('Old-Review'!N:N,"TNBT",'Old-Review'!P:P,AH43, 'Old-Review'!R:R,"&lt;&gt;"&amp;"", 'Old-Review'!S:S,"&lt;&gt;"&amp;"", 'Old-Review'!T:T,"&lt;&gt;"&amp;"", 'Old-Review'!U:U,"&lt;&gt;"&amp;"",  'Old-Review'!V:V,"&lt;&gt;"&amp;"",  'Old-Review'!W:W,"&lt;&gt;"&amp;"",  'Old-Review'!X:X,"&lt;&gt;"&amp;"",  'Old-Review'!Y:Y,"&lt;&gt;"&amp;"")</f>
        <v>2</v>
      </c>
      <c r="S43" s="10">
        <f>COUNTIFS('Old-Review'!N:N,"TL",'Old-Review'!P:P,AH43, 'Old-Review'!R:R,"&lt;&gt;"&amp;"", 'Old-Review'!X:X,"&lt;&gt;"&amp;"",  'Old-Review'!Y:Y,"&lt;&gt;"&amp;"")</f>
        <v>2</v>
      </c>
      <c r="T43" s="10">
        <f>COUNTIFS('Old-Review'!A:A,"Giữ chỗ",'Old-Review'!P:P,AH43)</f>
        <v>0</v>
      </c>
      <c r="U43" s="10">
        <f>COUNTIFS('Old-Review'!B:B,"Sai lớp",'Old-Review'!P:P,AH43)</f>
        <v>0</v>
      </c>
      <c r="V43" s="10">
        <f>COUNTIFS('Old-Review'!B:B,"Sai phân công",'Old-Review'!P:P,AH43)</f>
        <v>0</v>
      </c>
      <c r="W43" s="10">
        <f t="shared" si="1"/>
        <v>0</v>
      </c>
      <c r="X43" s="10"/>
      <c r="Y43" s="10"/>
      <c r="Z43" s="10">
        <f>COUNTIFS('Old-Review'!AD:AD,AH43, 'Old-Review'!AN:AN,"&lt;&gt;"&amp;"",'Old-Review'!AO:AO,"&lt;&gt;"&amp;"")</f>
        <v>0</v>
      </c>
      <c r="AA43" s="6" t="str">
        <f>COUNTIFS(Tonghop!AR:AR,[1]IO!AH43, Tonghop!AN:AN,"&lt;&gt;"&amp;"",Tonghop!AO:AO,"&lt;&gt;"&amp;"")</f>
        <v>#ERROR!</v>
      </c>
      <c r="AB43" s="6"/>
      <c r="AC43" s="6"/>
      <c r="AD43" s="6"/>
      <c r="AE43" s="6"/>
      <c r="AF43" s="6"/>
      <c r="AG43" s="6"/>
      <c r="AH43" s="6" t="s">
        <v>421</v>
      </c>
      <c r="AI43" s="6" t="str">
        <f t="shared" si="2"/>
        <v>B_04 Định Việt Bắc 20146056 95040</v>
      </c>
      <c r="AJ43" s="6"/>
      <c r="AK43" s="6" t="str">
        <f t="shared" si="3"/>
        <v>TRUE</v>
      </c>
      <c r="AL43" s="4"/>
      <c r="AM43" s="4"/>
      <c r="AN43" s="4"/>
      <c r="AO43" s="4"/>
      <c r="AP43" s="4"/>
      <c r="AQ43" s="4"/>
      <c r="AR43" s="4"/>
      <c r="AS43" s="4"/>
    </row>
    <row r="44" ht="13.5" customHeight="1">
      <c r="A44" s="6"/>
      <c r="B44" s="16" t="s">
        <v>1209</v>
      </c>
      <c r="C44" s="16" t="s">
        <v>1210</v>
      </c>
      <c r="D44" s="16" t="s">
        <v>1211</v>
      </c>
      <c r="E44" s="58">
        <v>2.014326E7</v>
      </c>
      <c r="F44" s="58">
        <v>95040.0</v>
      </c>
      <c r="G44" s="10"/>
      <c r="H44" s="6" t="s">
        <v>1212</v>
      </c>
      <c r="I44" s="10">
        <f>COUNTIF(B:B,B44)</f>
        <v>4</v>
      </c>
      <c r="J44" s="10">
        <f>COUNTIFS('Old-Review'!O:O,B44,'Old-Review'!N:N,"TNLT", 'Old-Review'!R:R,"&lt;&gt;"&amp;"", 'Old-Review'!S:S,"&lt;&gt;"&amp;"", 'Old-Review'!T:T,"&lt;&gt;"&amp;"", 'Old-Review'!U:U,"&lt;&gt;"&amp;"",  'Old-Review'!V:V,"&lt;&gt;"&amp;"",  'Old-Review'!W:W,"&lt;&gt;"&amp;"",  'Old-Review'!X:X,"&lt;&gt;"&amp;"",  'Old-Review'!Y:Y,"&lt;&gt;"&amp;"")</f>
        <v>8</v>
      </c>
      <c r="K44" s="10">
        <f>COUNTIFS('Old-Review'!O:O,B44,'Old-Review'!N:N,"TNBT", 'Old-Review'!R:R,"&lt;&gt;"&amp;"", 'Old-Review'!S:S,"&lt;&gt;"&amp;"", 'Old-Review'!T:T,"&lt;&gt;"&amp;"", 'Old-Review'!U:U,"&lt;&gt;"&amp;"",  'Old-Review'!V:V,"&lt;&gt;"&amp;"",  'Old-Review'!W:W,"&lt;&gt;"&amp;"",  'Old-Review'!X:X,"&lt;&gt;"&amp;"",  'Old-Review'!Y:Y,"&lt;&gt;"&amp;"")</f>
        <v>8</v>
      </c>
      <c r="L44" s="10">
        <f>COUNTIFS('Old-Review'!O:O,B44,'Old-Review'!N:N,"TL", 'Old-Review'!R:R,"&lt;&gt;"&amp;"", 'Old-Review'!X:X,"&lt;&gt;"&amp;"",  'Old-Review'!Y:Y,"&lt;&gt;"&amp;"")</f>
        <v>8</v>
      </c>
      <c r="M44" s="10">
        <f>COUNTIFS('Old-Review'!AC:AC,B44, 'Old-Review'!AN:AN,"&lt;&gt;"&amp;"",'Old-Review'!AO:AO,"&lt;&gt;"&amp;"")</f>
        <v>0</v>
      </c>
      <c r="N44" s="10">
        <f>COUNTIFS('Old-Review'!A:A,"Giữ chỗ nhóm",'Old-Review'!O:O,B44)</f>
        <v>0</v>
      </c>
      <c r="O44" s="10"/>
      <c r="P44" s="4">
        <f>COUNTIFS('Old-Review'!P:P,AH44)</f>
        <v>6</v>
      </c>
      <c r="Q44" s="10">
        <f>COUNTIFS('Old-Review'!N:N,"TNLT",'Old-Review'!P:P,AH44, 'Old-Review'!R:R,"&lt;&gt;"&amp;"", 'Old-Review'!S:S,"&lt;&gt;"&amp;"", 'Old-Review'!T:T,"&lt;&gt;"&amp;"", 'Old-Review'!U:U,"&lt;&gt;"&amp;"",  'Old-Review'!V:V,"&lt;&gt;"&amp;"",  'Old-Review'!W:W,"&lt;&gt;"&amp;"",  'Old-Review'!X:X,"&lt;&gt;"&amp;"",  'Old-Review'!Y:Y,"&lt;&gt;"&amp;"")</f>
        <v>2</v>
      </c>
      <c r="R44" s="10">
        <f>COUNTIFS('Old-Review'!N:N,"TNBT",'Old-Review'!P:P,AH44, 'Old-Review'!R:R,"&lt;&gt;"&amp;"", 'Old-Review'!S:S,"&lt;&gt;"&amp;"", 'Old-Review'!T:T,"&lt;&gt;"&amp;"", 'Old-Review'!U:U,"&lt;&gt;"&amp;"",  'Old-Review'!V:V,"&lt;&gt;"&amp;"",  'Old-Review'!W:W,"&lt;&gt;"&amp;"",  'Old-Review'!X:X,"&lt;&gt;"&amp;"",  'Old-Review'!Y:Y,"&lt;&gt;"&amp;"")</f>
        <v>2</v>
      </c>
      <c r="S44" s="10">
        <f>COUNTIFS('Old-Review'!N:N,"TL",'Old-Review'!P:P,AH44, 'Old-Review'!R:R,"&lt;&gt;"&amp;"", 'Old-Review'!X:X,"&lt;&gt;"&amp;"",  'Old-Review'!Y:Y,"&lt;&gt;"&amp;"")</f>
        <v>2</v>
      </c>
      <c r="T44" s="10">
        <f>COUNTIFS('Old-Review'!A:A,"Giữ chỗ",'Old-Review'!P:P,AH44)</f>
        <v>0</v>
      </c>
      <c r="U44" s="10">
        <f>COUNTIFS('Old-Review'!B:B,"Sai lớp",'Old-Review'!P:P,AH44)</f>
        <v>0</v>
      </c>
      <c r="V44" s="10">
        <f>COUNTIFS('Old-Review'!B:B,"Sai phân công",'Old-Review'!P:P,AH44)</f>
        <v>0</v>
      </c>
      <c r="W44" s="10">
        <f t="shared" si="1"/>
        <v>0</v>
      </c>
      <c r="X44" s="10"/>
      <c r="Y44" s="10"/>
      <c r="Z44" s="10">
        <f>COUNTIFS('Old-Review'!AD:AD,AH44, 'Old-Review'!AN:AN,"&lt;&gt;"&amp;"",'Old-Review'!AO:AO,"&lt;&gt;"&amp;"")</f>
        <v>0</v>
      </c>
      <c r="AA44" s="6" t="str">
        <f>COUNTIFS(Tonghop!AR:AR,[1]IO!AH44, Tonghop!AN:AN,"&lt;&gt;"&amp;"",Tonghop!AO:AO,"&lt;&gt;"&amp;"")</f>
        <v>#ERROR!</v>
      </c>
      <c r="AB44" s="6"/>
      <c r="AC44" s="6"/>
      <c r="AD44" s="6"/>
      <c r="AE44" s="6"/>
      <c r="AF44" s="6"/>
      <c r="AG44" s="6"/>
      <c r="AH44" s="6" t="s">
        <v>629</v>
      </c>
      <c r="AI44" s="6" t="str">
        <f t="shared" si="2"/>
        <v>B_05 Lê Chí Nguyện 20143260 95040</v>
      </c>
      <c r="AJ44" s="6"/>
      <c r="AK44" s="6" t="str">
        <f t="shared" si="3"/>
        <v>TRUE</v>
      </c>
      <c r="AL44" s="4"/>
      <c r="AM44" s="4"/>
      <c r="AN44" s="4"/>
      <c r="AO44" s="4"/>
      <c r="AP44" s="4"/>
      <c r="AQ44" s="4"/>
      <c r="AR44" s="4"/>
      <c r="AS44" s="4"/>
    </row>
    <row r="45" ht="13.5" customHeight="1">
      <c r="A45" s="6"/>
      <c r="B45" s="16" t="s">
        <v>1209</v>
      </c>
      <c r="C45" s="16" t="s">
        <v>1235</v>
      </c>
      <c r="D45" s="16" t="s">
        <v>674</v>
      </c>
      <c r="E45" s="58">
        <v>2.0143225E7</v>
      </c>
      <c r="F45" s="58">
        <v>95040.0</v>
      </c>
      <c r="G45" s="10"/>
      <c r="H45" s="6" t="s">
        <v>1236</v>
      </c>
      <c r="I45" s="10"/>
      <c r="J45" s="10"/>
      <c r="K45" s="10"/>
      <c r="L45" s="10"/>
      <c r="M45" s="10"/>
      <c r="N45" s="10"/>
      <c r="O45" s="10"/>
      <c r="P45" s="4">
        <f>COUNTIFS('Old-Review'!P:P,AH45)</f>
        <v>6</v>
      </c>
      <c r="Q45" s="10">
        <f>COUNTIFS('Old-Review'!N:N,"TNLT",'Old-Review'!P:P,AH45, 'Old-Review'!R:R,"&lt;&gt;"&amp;"", 'Old-Review'!S:S,"&lt;&gt;"&amp;"", 'Old-Review'!T:T,"&lt;&gt;"&amp;"", 'Old-Review'!U:U,"&lt;&gt;"&amp;"",  'Old-Review'!V:V,"&lt;&gt;"&amp;"",  'Old-Review'!W:W,"&lt;&gt;"&amp;"",  'Old-Review'!X:X,"&lt;&gt;"&amp;"",  'Old-Review'!Y:Y,"&lt;&gt;"&amp;"")</f>
        <v>2</v>
      </c>
      <c r="R45" s="10">
        <f>COUNTIFS('Old-Review'!N:N,"TNBT",'Old-Review'!P:P,AH45, 'Old-Review'!R:R,"&lt;&gt;"&amp;"", 'Old-Review'!S:S,"&lt;&gt;"&amp;"", 'Old-Review'!T:T,"&lt;&gt;"&amp;"", 'Old-Review'!U:U,"&lt;&gt;"&amp;"",  'Old-Review'!V:V,"&lt;&gt;"&amp;"",  'Old-Review'!W:W,"&lt;&gt;"&amp;"",  'Old-Review'!X:X,"&lt;&gt;"&amp;"",  'Old-Review'!Y:Y,"&lt;&gt;"&amp;"")</f>
        <v>2</v>
      </c>
      <c r="S45" s="10">
        <f>COUNTIFS('Old-Review'!N:N,"TL",'Old-Review'!P:P,AH45, 'Old-Review'!R:R,"&lt;&gt;"&amp;"", 'Old-Review'!X:X,"&lt;&gt;"&amp;"",  'Old-Review'!Y:Y,"&lt;&gt;"&amp;"")</f>
        <v>2</v>
      </c>
      <c r="T45" s="10">
        <f>COUNTIFS('Old-Review'!A:A,"Giữ chỗ",'Old-Review'!P:P,AH45)</f>
        <v>0</v>
      </c>
      <c r="U45" s="10">
        <f>COUNTIFS('Old-Review'!B:B,"Sai lớp",'Old-Review'!P:P,AH45)</f>
        <v>0</v>
      </c>
      <c r="V45" s="10">
        <f>COUNTIFS('Old-Review'!B:B,"Sai phân công",'Old-Review'!P:P,AH45)</f>
        <v>0</v>
      </c>
      <c r="W45" s="10">
        <f t="shared" si="1"/>
        <v>0</v>
      </c>
      <c r="X45" s="10"/>
      <c r="Y45" s="10"/>
      <c r="Z45" s="10">
        <f>COUNTIFS('Old-Review'!AD:AD,AH45, 'Old-Review'!AN:AN,"&lt;&gt;"&amp;"",'Old-Review'!AO:AO,"&lt;&gt;"&amp;"")</f>
        <v>0</v>
      </c>
      <c r="AA45" s="6" t="str">
        <f>COUNTIFS(Tonghop!AR:AR,[1]IO!AH45, Tonghop!AN:AN,"&lt;&gt;"&amp;"",Tonghop!AO:AO,"&lt;&gt;"&amp;"")</f>
        <v>#ERROR!</v>
      </c>
      <c r="AB45" s="6"/>
      <c r="AC45" s="6"/>
      <c r="AD45" s="6"/>
      <c r="AE45" s="6"/>
      <c r="AF45" s="6"/>
      <c r="AG45" s="6"/>
      <c r="AH45" s="6" t="s">
        <v>1250</v>
      </c>
      <c r="AI45" s="6" t="str">
        <f t="shared" si="2"/>
        <v>B_05 Ong Khắc Ngọc 20143225 95040</v>
      </c>
      <c r="AJ45" s="6"/>
      <c r="AK45" s="6" t="str">
        <f t="shared" si="3"/>
        <v>TRUE</v>
      </c>
      <c r="AL45" s="4"/>
      <c r="AM45" s="4"/>
      <c r="AN45" s="4"/>
      <c r="AO45" s="4"/>
      <c r="AP45" s="4"/>
      <c r="AQ45" s="4"/>
      <c r="AR45" s="4"/>
      <c r="AS45" s="4"/>
    </row>
    <row r="46" ht="13.5" customHeight="1">
      <c r="A46" s="6"/>
      <c r="B46" s="16" t="s">
        <v>1209</v>
      </c>
      <c r="C46" s="16" t="s">
        <v>1251</v>
      </c>
      <c r="D46" s="16" t="s">
        <v>1252</v>
      </c>
      <c r="E46" s="58">
        <v>2.0142241E7</v>
      </c>
      <c r="F46" s="58">
        <v>95040.0</v>
      </c>
      <c r="G46" s="10"/>
      <c r="H46" s="6" t="s">
        <v>1253</v>
      </c>
      <c r="I46" s="10"/>
      <c r="J46" s="10"/>
      <c r="K46" s="10"/>
      <c r="L46" s="10"/>
      <c r="M46" s="10"/>
      <c r="N46" s="10"/>
      <c r="O46" s="10"/>
      <c r="P46" s="4">
        <f>COUNTIFS('Old-Review'!P:P,AH46)</f>
        <v>6</v>
      </c>
      <c r="Q46" s="10">
        <f>COUNTIFS('Old-Review'!N:N,"TNLT",'Old-Review'!P:P,AH46, 'Old-Review'!R:R,"&lt;&gt;"&amp;"", 'Old-Review'!S:S,"&lt;&gt;"&amp;"", 'Old-Review'!T:T,"&lt;&gt;"&amp;"", 'Old-Review'!U:U,"&lt;&gt;"&amp;"",  'Old-Review'!V:V,"&lt;&gt;"&amp;"",  'Old-Review'!W:W,"&lt;&gt;"&amp;"",  'Old-Review'!X:X,"&lt;&gt;"&amp;"",  'Old-Review'!Y:Y,"&lt;&gt;"&amp;"")</f>
        <v>2</v>
      </c>
      <c r="R46" s="10">
        <f>COUNTIFS('Old-Review'!N:N,"TNBT",'Old-Review'!P:P,AH46, 'Old-Review'!R:R,"&lt;&gt;"&amp;"", 'Old-Review'!S:S,"&lt;&gt;"&amp;"", 'Old-Review'!T:T,"&lt;&gt;"&amp;"", 'Old-Review'!U:U,"&lt;&gt;"&amp;"",  'Old-Review'!V:V,"&lt;&gt;"&amp;"",  'Old-Review'!W:W,"&lt;&gt;"&amp;"",  'Old-Review'!X:X,"&lt;&gt;"&amp;"",  'Old-Review'!Y:Y,"&lt;&gt;"&amp;"")</f>
        <v>2</v>
      </c>
      <c r="S46" s="10">
        <f>COUNTIFS('Old-Review'!N:N,"TL",'Old-Review'!P:P,AH46, 'Old-Review'!R:R,"&lt;&gt;"&amp;"", 'Old-Review'!X:X,"&lt;&gt;"&amp;"",  'Old-Review'!Y:Y,"&lt;&gt;"&amp;"")</f>
        <v>2</v>
      </c>
      <c r="T46" s="10">
        <f>COUNTIFS('Old-Review'!A:A,"Giữ chỗ",'Old-Review'!P:P,AH46)</f>
        <v>0</v>
      </c>
      <c r="U46" s="10">
        <f>COUNTIFS('Old-Review'!B:B,"Sai lớp",'Old-Review'!P:P,AH46)</f>
        <v>0</v>
      </c>
      <c r="V46" s="10">
        <f>COUNTIFS('Old-Review'!B:B,"Sai phân công",'Old-Review'!P:P,AH46)</f>
        <v>0</v>
      </c>
      <c r="W46" s="10">
        <f t="shared" si="1"/>
        <v>0</v>
      </c>
      <c r="X46" s="10"/>
      <c r="Y46" s="10"/>
      <c r="Z46" s="10">
        <f>COUNTIFS('Old-Review'!AD:AD,AH46, 'Old-Review'!AN:AN,"&lt;&gt;"&amp;"",'Old-Review'!AO:AO,"&lt;&gt;"&amp;"")</f>
        <v>0</v>
      </c>
      <c r="AA46" s="6" t="str">
        <f>COUNTIFS(Tonghop!AR:AR,[1]IO!AH46, Tonghop!AN:AN,"&lt;&gt;"&amp;"",Tonghop!AO:AO,"&lt;&gt;"&amp;"")</f>
        <v>#ERROR!</v>
      </c>
      <c r="AB46" s="6"/>
      <c r="AC46" s="6"/>
      <c r="AD46" s="6"/>
      <c r="AE46" s="6"/>
      <c r="AF46" s="6"/>
      <c r="AG46" s="6"/>
      <c r="AH46" s="6" t="s">
        <v>540</v>
      </c>
      <c r="AI46" s="6" t="str">
        <f t="shared" si="2"/>
        <v>B_05 Vũ Thị Hường 20142241 95040</v>
      </c>
      <c r="AJ46" s="6"/>
      <c r="AK46" s="6" t="str">
        <f t="shared" si="3"/>
        <v>TRUE</v>
      </c>
      <c r="AL46" s="4"/>
      <c r="AM46" s="4"/>
      <c r="AN46" s="4"/>
      <c r="AO46" s="4"/>
      <c r="AP46" s="4"/>
      <c r="AQ46" s="4"/>
      <c r="AR46" s="4"/>
      <c r="AS46" s="4"/>
    </row>
    <row r="47" ht="13.5" customHeight="1">
      <c r="A47" s="6"/>
      <c r="B47" s="16" t="s">
        <v>1209</v>
      </c>
      <c r="C47" s="16" t="s">
        <v>1274</v>
      </c>
      <c r="D47" s="16" t="s">
        <v>1275</v>
      </c>
      <c r="E47" s="58">
        <v>2.0141131E7</v>
      </c>
      <c r="F47" s="58">
        <v>95040.0</v>
      </c>
      <c r="G47" s="10"/>
      <c r="H47" s="6" t="s">
        <v>1276</v>
      </c>
      <c r="I47" s="10"/>
      <c r="J47" s="10"/>
      <c r="K47" s="10"/>
      <c r="L47" s="10"/>
      <c r="M47" s="10"/>
      <c r="N47" s="10"/>
      <c r="O47" s="10"/>
      <c r="P47" s="4">
        <f>COUNTIFS('Old-Review'!P:P,AH47)</f>
        <v>6</v>
      </c>
      <c r="Q47" s="10">
        <f>COUNTIFS('Old-Review'!N:N,"TNLT",'Old-Review'!P:P,AH47, 'Old-Review'!R:R,"&lt;&gt;"&amp;"", 'Old-Review'!S:S,"&lt;&gt;"&amp;"", 'Old-Review'!T:T,"&lt;&gt;"&amp;"", 'Old-Review'!U:U,"&lt;&gt;"&amp;"",  'Old-Review'!V:V,"&lt;&gt;"&amp;"",  'Old-Review'!W:W,"&lt;&gt;"&amp;"",  'Old-Review'!X:X,"&lt;&gt;"&amp;"",  'Old-Review'!Y:Y,"&lt;&gt;"&amp;"")</f>
        <v>2</v>
      </c>
      <c r="R47" s="10">
        <f>COUNTIFS('Old-Review'!N:N,"TNBT",'Old-Review'!P:P,AH47, 'Old-Review'!R:R,"&lt;&gt;"&amp;"", 'Old-Review'!S:S,"&lt;&gt;"&amp;"", 'Old-Review'!T:T,"&lt;&gt;"&amp;"", 'Old-Review'!U:U,"&lt;&gt;"&amp;"",  'Old-Review'!V:V,"&lt;&gt;"&amp;"",  'Old-Review'!W:W,"&lt;&gt;"&amp;"",  'Old-Review'!X:X,"&lt;&gt;"&amp;"",  'Old-Review'!Y:Y,"&lt;&gt;"&amp;"")</f>
        <v>2</v>
      </c>
      <c r="S47" s="10">
        <f>COUNTIFS('Old-Review'!N:N,"TL",'Old-Review'!P:P,AH47, 'Old-Review'!R:R,"&lt;&gt;"&amp;"", 'Old-Review'!X:X,"&lt;&gt;"&amp;"",  'Old-Review'!Y:Y,"&lt;&gt;"&amp;"")</f>
        <v>2</v>
      </c>
      <c r="T47" s="10">
        <f>COUNTIFS('Old-Review'!A:A,"Giữ chỗ",'Old-Review'!P:P,AH47)</f>
        <v>0</v>
      </c>
      <c r="U47" s="10">
        <f>COUNTIFS('Old-Review'!B:B,"Sai lớp",'Old-Review'!P:P,AH47)</f>
        <v>0</v>
      </c>
      <c r="V47" s="10">
        <f>COUNTIFS('Old-Review'!B:B,"Sai phân công",'Old-Review'!P:P,AH47)</f>
        <v>0</v>
      </c>
      <c r="W47" s="10">
        <f t="shared" si="1"/>
        <v>0</v>
      </c>
      <c r="X47" s="10"/>
      <c r="Y47" s="10"/>
      <c r="Z47" s="10">
        <f>COUNTIFS('Old-Review'!AD:AD,AH47, 'Old-Review'!AN:AN,"&lt;&gt;"&amp;"",'Old-Review'!AO:AO,"&lt;&gt;"&amp;"")</f>
        <v>0</v>
      </c>
      <c r="AA47" s="6" t="str">
        <f>COUNTIFS(Tonghop!AR:AR,[1]IO!AH47, Tonghop!AN:AN,"&lt;&gt;"&amp;"",Tonghop!AO:AO,"&lt;&gt;"&amp;"")</f>
        <v>#ERROR!</v>
      </c>
      <c r="AB47" s="6"/>
      <c r="AC47" s="6"/>
      <c r="AD47" s="6"/>
      <c r="AE47" s="6"/>
      <c r="AF47" s="6"/>
      <c r="AG47" s="6"/>
      <c r="AH47" s="6" t="s">
        <v>1177</v>
      </c>
      <c r="AI47" s="6" t="str">
        <f t="shared" si="2"/>
        <v>B_05 Lê Văn Đức 20141131 95040</v>
      </c>
      <c r="AJ47" s="6"/>
      <c r="AK47" s="6" t="str">
        <f t="shared" si="3"/>
        <v>TRUE</v>
      </c>
      <c r="AL47" s="4"/>
      <c r="AM47" s="4"/>
      <c r="AN47" s="4"/>
      <c r="AO47" s="4"/>
      <c r="AP47" s="4"/>
      <c r="AQ47" s="4"/>
      <c r="AR47" s="4"/>
      <c r="AS47" s="4"/>
    </row>
    <row r="48" ht="13.5" customHeight="1">
      <c r="A48" s="6"/>
      <c r="B48" s="16" t="s">
        <v>404</v>
      </c>
      <c r="C48" s="56" t="s">
        <v>1290</v>
      </c>
      <c r="D48" s="56" t="s">
        <v>190</v>
      </c>
      <c r="E48" s="57">
        <v>2.0146036E7</v>
      </c>
      <c r="F48" s="58">
        <v>95040.0</v>
      </c>
      <c r="G48" s="10"/>
      <c r="H48" s="6" t="s">
        <v>1291</v>
      </c>
      <c r="I48" s="10">
        <f>COUNTIF(B:B,B48)</f>
        <v>4</v>
      </c>
      <c r="J48" s="10">
        <f>COUNTIFS('Old-Review'!O:O,B48,'Old-Review'!N:N,"TNLT", 'Old-Review'!R:R,"&lt;&gt;"&amp;"", 'Old-Review'!S:S,"&lt;&gt;"&amp;"", 'Old-Review'!T:T,"&lt;&gt;"&amp;"", 'Old-Review'!U:U,"&lt;&gt;"&amp;"",  'Old-Review'!V:V,"&lt;&gt;"&amp;"",  'Old-Review'!W:W,"&lt;&gt;"&amp;"",  'Old-Review'!X:X,"&lt;&gt;"&amp;"",  'Old-Review'!Y:Y,"&lt;&gt;"&amp;"")</f>
        <v>8</v>
      </c>
      <c r="K48" s="10">
        <f>COUNTIFS('Old-Review'!O:O,B48,'Old-Review'!N:N,"TNBT", 'Old-Review'!R:R,"&lt;&gt;"&amp;"", 'Old-Review'!S:S,"&lt;&gt;"&amp;"", 'Old-Review'!T:T,"&lt;&gt;"&amp;"", 'Old-Review'!U:U,"&lt;&gt;"&amp;"",  'Old-Review'!V:V,"&lt;&gt;"&amp;"",  'Old-Review'!W:W,"&lt;&gt;"&amp;"",  'Old-Review'!X:X,"&lt;&gt;"&amp;"",  'Old-Review'!Y:Y,"&lt;&gt;"&amp;"")</f>
        <v>8</v>
      </c>
      <c r="L48" s="10">
        <f>COUNTIFS('Old-Review'!O:O,B48,'Old-Review'!N:N,"TL", 'Old-Review'!R:R,"&lt;&gt;"&amp;"", 'Old-Review'!X:X,"&lt;&gt;"&amp;"",  'Old-Review'!Y:Y,"&lt;&gt;"&amp;"")</f>
        <v>7</v>
      </c>
      <c r="M48" s="10">
        <f>COUNTIFS('Old-Review'!AC:AC,B48, 'Old-Review'!AN:AN,"&lt;&gt;"&amp;"",'Old-Review'!AO:AO,"&lt;&gt;"&amp;"")</f>
        <v>0</v>
      </c>
      <c r="N48" s="10">
        <f>COUNTIFS('Old-Review'!A:A,"Giữ chỗ nhóm",'Old-Review'!O:O,B48)</f>
        <v>0</v>
      </c>
      <c r="O48" s="10"/>
      <c r="P48" s="4">
        <f>COUNTIFS('Old-Review'!P:P,AH48)</f>
        <v>6</v>
      </c>
      <c r="Q48" s="10">
        <f>COUNTIFS('Old-Review'!N:N,"TNLT",'Old-Review'!P:P,AH48, 'Old-Review'!R:R,"&lt;&gt;"&amp;"", 'Old-Review'!S:S,"&lt;&gt;"&amp;"", 'Old-Review'!T:T,"&lt;&gt;"&amp;"", 'Old-Review'!U:U,"&lt;&gt;"&amp;"",  'Old-Review'!V:V,"&lt;&gt;"&amp;"",  'Old-Review'!W:W,"&lt;&gt;"&amp;"",  'Old-Review'!X:X,"&lt;&gt;"&amp;"",  'Old-Review'!Y:Y,"&lt;&gt;"&amp;"")</f>
        <v>2</v>
      </c>
      <c r="R48" s="10">
        <f>COUNTIFS('Old-Review'!N:N,"TNBT",'Old-Review'!P:P,AH48, 'Old-Review'!R:R,"&lt;&gt;"&amp;"", 'Old-Review'!S:S,"&lt;&gt;"&amp;"", 'Old-Review'!T:T,"&lt;&gt;"&amp;"", 'Old-Review'!U:U,"&lt;&gt;"&amp;"",  'Old-Review'!V:V,"&lt;&gt;"&amp;"",  'Old-Review'!W:W,"&lt;&gt;"&amp;"",  'Old-Review'!X:X,"&lt;&gt;"&amp;"",  'Old-Review'!Y:Y,"&lt;&gt;"&amp;"")</f>
        <v>2</v>
      </c>
      <c r="S48" s="10">
        <f>COUNTIFS('Old-Review'!N:N,"TL",'Old-Review'!P:P,AH48, 'Old-Review'!R:R,"&lt;&gt;"&amp;"", 'Old-Review'!X:X,"&lt;&gt;"&amp;"",  'Old-Review'!Y:Y,"&lt;&gt;"&amp;"")</f>
        <v>2</v>
      </c>
      <c r="T48" s="10">
        <f>COUNTIFS('Old-Review'!A:A,"Giữ chỗ",'Old-Review'!P:P,AH48)</f>
        <v>0</v>
      </c>
      <c r="U48" s="10">
        <f>COUNTIFS('Old-Review'!B:B,"Sai lớp",'Old-Review'!P:P,AH48)</f>
        <v>0</v>
      </c>
      <c r="V48" s="10">
        <f>COUNTIFS('Old-Review'!B:B,"Sai phân công",'Old-Review'!P:P,AH48)</f>
        <v>0</v>
      </c>
      <c r="W48" s="10">
        <f t="shared" si="1"/>
        <v>0</v>
      </c>
      <c r="X48" s="10"/>
      <c r="Y48" s="10"/>
      <c r="Z48" s="10">
        <f>COUNTIFS('Old-Review'!AD:AD,AH48, 'Old-Review'!AN:AN,"&lt;&gt;"&amp;"",'Old-Review'!AO:AO,"&lt;&gt;"&amp;"")</f>
        <v>0</v>
      </c>
      <c r="AA48" s="6" t="str">
        <f>COUNTIFS(Tonghop!AR:AR,[1]IO!AH48, Tonghop!AN:AN,"&lt;&gt;"&amp;"",Tonghop!AO:AO,"&lt;&gt;"&amp;"")</f>
        <v>#ERROR!</v>
      </c>
      <c r="AB48" s="6"/>
      <c r="AC48" s="6"/>
      <c r="AD48" s="6"/>
      <c r="AE48" s="6"/>
      <c r="AF48" s="6"/>
      <c r="AG48" s="6"/>
      <c r="AH48" s="6" t="s">
        <v>816</v>
      </c>
      <c r="AI48" s="6" t="str">
        <f t="shared" si="2"/>
        <v>B_06 Tạ Tuấn Anh 20146036 95040</v>
      </c>
      <c r="AJ48" s="6"/>
      <c r="AK48" s="6" t="str">
        <f t="shared" si="3"/>
        <v>TRUE</v>
      </c>
      <c r="AL48" s="4"/>
      <c r="AM48" s="4"/>
      <c r="AN48" s="4"/>
      <c r="AO48" s="4"/>
      <c r="AP48" s="4"/>
      <c r="AQ48" s="4"/>
      <c r="AR48" s="4"/>
      <c r="AS48" s="4"/>
    </row>
    <row r="49" ht="13.5" customHeight="1">
      <c r="A49" s="6"/>
      <c r="B49" s="16" t="s">
        <v>404</v>
      </c>
      <c r="C49" s="56" t="s">
        <v>1313</v>
      </c>
      <c r="D49" s="56" t="s">
        <v>190</v>
      </c>
      <c r="E49" s="57">
        <v>2.0146046E7</v>
      </c>
      <c r="F49" s="58">
        <v>95040.0</v>
      </c>
      <c r="G49" s="10"/>
      <c r="H49" s="6" t="s">
        <v>1314</v>
      </c>
      <c r="I49" s="10"/>
      <c r="J49" s="10"/>
      <c r="K49" s="10"/>
      <c r="L49" s="10"/>
      <c r="M49" s="10"/>
      <c r="N49" s="10"/>
      <c r="O49" s="10"/>
      <c r="P49" s="4">
        <f>COUNTIFS('Old-Review'!P:P,AH49)</f>
        <v>6</v>
      </c>
      <c r="Q49" s="10">
        <f>COUNTIFS('Old-Review'!N:N,"TNLT",'Old-Review'!P:P,AH49, 'Old-Review'!R:R,"&lt;&gt;"&amp;"", 'Old-Review'!S:S,"&lt;&gt;"&amp;"", 'Old-Review'!T:T,"&lt;&gt;"&amp;"", 'Old-Review'!U:U,"&lt;&gt;"&amp;"",  'Old-Review'!V:V,"&lt;&gt;"&amp;"",  'Old-Review'!W:W,"&lt;&gt;"&amp;"",  'Old-Review'!X:X,"&lt;&gt;"&amp;"",  'Old-Review'!Y:Y,"&lt;&gt;"&amp;"")</f>
        <v>2</v>
      </c>
      <c r="R49" s="10">
        <f>COUNTIFS('Old-Review'!N:N,"TNBT",'Old-Review'!P:P,AH49, 'Old-Review'!R:R,"&lt;&gt;"&amp;"", 'Old-Review'!S:S,"&lt;&gt;"&amp;"", 'Old-Review'!T:T,"&lt;&gt;"&amp;"", 'Old-Review'!U:U,"&lt;&gt;"&amp;"",  'Old-Review'!V:V,"&lt;&gt;"&amp;"",  'Old-Review'!W:W,"&lt;&gt;"&amp;"",  'Old-Review'!X:X,"&lt;&gt;"&amp;"",  'Old-Review'!Y:Y,"&lt;&gt;"&amp;"")</f>
        <v>2</v>
      </c>
      <c r="S49" s="10">
        <f>COUNTIFS('Old-Review'!N:N,"TL",'Old-Review'!P:P,AH49, 'Old-Review'!R:R,"&lt;&gt;"&amp;"", 'Old-Review'!X:X,"&lt;&gt;"&amp;"",  'Old-Review'!Y:Y,"&lt;&gt;"&amp;"")</f>
        <v>2</v>
      </c>
      <c r="T49" s="10">
        <f>COUNTIFS('Old-Review'!A:A,"Giữ chỗ",'Old-Review'!P:P,AH49)</f>
        <v>0</v>
      </c>
      <c r="U49" s="10">
        <f>COUNTIFS('Old-Review'!B:B,"Sai lớp",'Old-Review'!P:P,AH49)</f>
        <v>0</v>
      </c>
      <c r="V49" s="10">
        <f>COUNTIFS('Old-Review'!B:B,"Sai phân công",'Old-Review'!P:P,AH49)</f>
        <v>0</v>
      </c>
      <c r="W49" s="10">
        <f t="shared" si="1"/>
        <v>0</v>
      </c>
      <c r="X49" s="10"/>
      <c r="Y49" s="10"/>
      <c r="Z49" s="10">
        <f>COUNTIFS('Old-Review'!AD:AD,AH49, 'Old-Review'!AN:AN,"&lt;&gt;"&amp;"",'Old-Review'!AO:AO,"&lt;&gt;"&amp;"")</f>
        <v>0</v>
      </c>
      <c r="AA49" s="6" t="str">
        <f>COUNTIFS(Tonghop!AR:AR,[1]IO!AH49, Tonghop!AN:AN,"&lt;&gt;"&amp;"",Tonghop!AO:AO,"&lt;&gt;"&amp;"")</f>
        <v>#ERROR!</v>
      </c>
      <c r="AB49" s="6"/>
      <c r="AC49" s="6"/>
      <c r="AD49" s="6"/>
      <c r="AE49" s="6"/>
      <c r="AF49" s="6"/>
      <c r="AG49" s="6"/>
      <c r="AH49" s="6" t="s">
        <v>1024</v>
      </c>
      <c r="AI49" s="6" t="str">
        <f t="shared" si="2"/>
        <v>B_06 Vũ Văn Tuấn Anh 20146046 95040</v>
      </c>
      <c r="AJ49" s="6"/>
      <c r="AK49" s="6" t="str">
        <f t="shared" si="3"/>
        <v>TRUE</v>
      </c>
      <c r="AL49" s="4"/>
      <c r="AM49" s="4"/>
      <c r="AN49" s="4"/>
      <c r="AO49" s="4"/>
      <c r="AP49" s="4"/>
      <c r="AQ49" s="4"/>
      <c r="AR49" s="4"/>
      <c r="AS49" s="4"/>
    </row>
    <row r="50" ht="13.5" customHeight="1">
      <c r="A50" s="6"/>
      <c r="B50" s="16" t="s">
        <v>404</v>
      </c>
      <c r="C50" s="56" t="s">
        <v>1325</v>
      </c>
      <c r="D50" s="56" t="s">
        <v>190</v>
      </c>
      <c r="E50" s="57">
        <v>2.0146017E7</v>
      </c>
      <c r="F50" s="58">
        <v>95040.0</v>
      </c>
      <c r="G50" s="10"/>
      <c r="H50" s="6" t="s">
        <v>1326</v>
      </c>
      <c r="I50" s="10"/>
      <c r="J50" s="10"/>
      <c r="K50" s="10"/>
      <c r="L50" s="10"/>
      <c r="M50" s="10"/>
      <c r="N50" s="10"/>
      <c r="O50" s="10"/>
      <c r="P50" s="4">
        <f>COUNTIFS('Old-Review'!P:P,AH50)</f>
        <v>6</v>
      </c>
      <c r="Q50" s="10">
        <f>COUNTIFS('Old-Review'!N:N,"TNLT",'Old-Review'!P:P,AH50, 'Old-Review'!R:R,"&lt;&gt;"&amp;"", 'Old-Review'!S:S,"&lt;&gt;"&amp;"", 'Old-Review'!T:T,"&lt;&gt;"&amp;"", 'Old-Review'!U:U,"&lt;&gt;"&amp;"",  'Old-Review'!V:V,"&lt;&gt;"&amp;"",  'Old-Review'!W:W,"&lt;&gt;"&amp;"",  'Old-Review'!X:X,"&lt;&gt;"&amp;"",  'Old-Review'!Y:Y,"&lt;&gt;"&amp;"")</f>
        <v>2</v>
      </c>
      <c r="R50" s="10">
        <f>COUNTIFS('Old-Review'!N:N,"TNBT",'Old-Review'!P:P,AH50, 'Old-Review'!R:R,"&lt;&gt;"&amp;"", 'Old-Review'!S:S,"&lt;&gt;"&amp;"", 'Old-Review'!T:T,"&lt;&gt;"&amp;"", 'Old-Review'!U:U,"&lt;&gt;"&amp;"",  'Old-Review'!V:V,"&lt;&gt;"&amp;"",  'Old-Review'!W:W,"&lt;&gt;"&amp;"",  'Old-Review'!X:X,"&lt;&gt;"&amp;"",  'Old-Review'!Y:Y,"&lt;&gt;"&amp;"")</f>
        <v>2</v>
      </c>
      <c r="S50" s="10">
        <f>COUNTIFS('Old-Review'!N:N,"TL",'Old-Review'!P:P,AH50, 'Old-Review'!R:R,"&lt;&gt;"&amp;"", 'Old-Review'!X:X,"&lt;&gt;"&amp;"",  'Old-Review'!Y:Y,"&lt;&gt;"&amp;"")</f>
        <v>2</v>
      </c>
      <c r="T50" s="10">
        <f>COUNTIFS('Old-Review'!A:A,"Giữ chỗ",'Old-Review'!P:P,AH50)</f>
        <v>0</v>
      </c>
      <c r="U50" s="10">
        <f>COUNTIFS('Old-Review'!B:B,"Sai lớp",'Old-Review'!P:P,AH50)</f>
        <v>0</v>
      </c>
      <c r="V50" s="10">
        <f>COUNTIFS('Old-Review'!B:B,"Sai phân công",'Old-Review'!P:P,AH50)</f>
        <v>0</v>
      </c>
      <c r="W50" s="10">
        <f t="shared" si="1"/>
        <v>0</v>
      </c>
      <c r="X50" s="10"/>
      <c r="Y50" s="10"/>
      <c r="Z50" s="10">
        <f>COUNTIFS('Old-Review'!AD:AD,AH50, 'Old-Review'!AN:AN,"&lt;&gt;"&amp;"",'Old-Review'!AO:AO,"&lt;&gt;"&amp;"")</f>
        <v>0</v>
      </c>
      <c r="AA50" s="6" t="str">
        <f>COUNTIFS(Tonghop!AR:AR,[1]IO!AH50, Tonghop!AN:AN,"&lt;&gt;"&amp;"",Tonghop!AO:AO,"&lt;&gt;"&amp;"")</f>
        <v>#ERROR!</v>
      </c>
      <c r="AB50" s="6"/>
      <c r="AC50" s="6"/>
      <c r="AD50" s="6"/>
      <c r="AE50" s="6"/>
      <c r="AF50" s="6"/>
      <c r="AG50" s="6"/>
      <c r="AH50" s="6" t="s">
        <v>211</v>
      </c>
      <c r="AI50" s="6" t="str">
        <f t="shared" si="2"/>
        <v>B_06 Lê Đức Anh 20146017 95040</v>
      </c>
      <c r="AJ50" s="6"/>
      <c r="AK50" s="6" t="str">
        <f t="shared" si="3"/>
        <v>TRUE</v>
      </c>
      <c r="AL50" s="4"/>
      <c r="AM50" s="4"/>
      <c r="AN50" s="4"/>
      <c r="AO50" s="4"/>
      <c r="AP50" s="4"/>
      <c r="AQ50" s="4"/>
      <c r="AR50" s="4"/>
      <c r="AS50" s="4"/>
    </row>
    <row r="51" ht="13.5" customHeight="1">
      <c r="A51" s="6"/>
      <c r="B51" s="16" t="s">
        <v>404</v>
      </c>
      <c r="C51" s="56" t="s">
        <v>1346</v>
      </c>
      <c r="D51" s="56" t="s">
        <v>606</v>
      </c>
      <c r="E51" s="57">
        <v>2.0146084E7</v>
      </c>
      <c r="F51" s="58">
        <v>95040.0</v>
      </c>
      <c r="G51" s="10"/>
      <c r="H51" s="6" t="s">
        <v>1347</v>
      </c>
      <c r="I51" s="10"/>
      <c r="J51" s="10"/>
      <c r="K51" s="10"/>
      <c r="L51" s="10"/>
      <c r="M51" s="10"/>
      <c r="N51" s="10"/>
      <c r="O51" s="10"/>
      <c r="P51" s="4">
        <f>COUNTIFS('Old-Review'!P:P,AH51)</f>
        <v>6</v>
      </c>
      <c r="Q51" s="10">
        <f>COUNTIFS('Old-Review'!N:N,"TNLT",'Old-Review'!P:P,AH51, 'Old-Review'!R:R,"&lt;&gt;"&amp;"", 'Old-Review'!S:S,"&lt;&gt;"&amp;"", 'Old-Review'!T:T,"&lt;&gt;"&amp;"", 'Old-Review'!U:U,"&lt;&gt;"&amp;"",  'Old-Review'!V:V,"&lt;&gt;"&amp;"",  'Old-Review'!W:W,"&lt;&gt;"&amp;"",  'Old-Review'!X:X,"&lt;&gt;"&amp;"",  'Old-Review'!Y:Y,"&lt;&gt;"&amp;"")</f>
        <v>2</v>
      </c>
      <c r="R51" s="10">
        <f>COUNTIFS('Old-Review'!N:N,"TNBT",'Old-Review'!P:P,AH51, 'Old-Review'!R:R,"&lt;&gt;"&amp;"", 'Old-Review'!S:S,"&lt;&gt;"&amp;"", 'Old-Review'!T:T,"&lt;&gt;"&amp;"", 'Old-Review'!U:U,"&lt;&gt;"&amp;"",  'Old-Review'!V:V,"&lt;&gt;"&amp;"",  'Old-Review'!W:W,"&lt;&gt;"&amp;"",  'Old-Review'!X:X,"&lt;&gt;"&amp;"",  'Old-Review'!Y:Y,"&lt;&gt;"&amp;"")</f>
        <v>2</v>
      </c>
      <c r="S51" s="10">
        <f>COUNTIFS('Old-Review'!N:N,"TL",'Old-Review'!P:P,AH51, 'Old-Review'!R:R,"&lt;&gt;"&amp;"", 'Old-Review'!X:X,"&lt;&gt;"&amp;"",  'Old-Review'!Y:Y,"&lt;&gt;"&amp;"")</f>
        <v>1</v>
      </c>
      <c r="T51" s="10">
        <f>COUNTIFS('Old-Review'!A:A,"Giữ chỗ",'Old-Review'!P:P,AH51)</f>
        <v>0</v>
      </c>
      <c r="U51" s="10">
        <f>COUNTIFS('Old-Review'!B:B,"Sai lớp",'Old-Review'!P:P,AH51)</f>
        <v>0</v>
      </c>
      <c r="V51" s="10">
        <f>COUNTIFS('Old-Review'!B:B,"Sai phân công",'Old-Review'!P:P,AH51)</f>
        <v>0</v>
      </c>
      <c r="W51" s="10">
        <f t="shared" si="1"/>
        <v>1</v>
      </c>
      <c r="X51" s="10"/>
      <c r="Y51" s="10"/>
      <c r="Z51" s="10">
        <f>COUNTIFS('Old-Review'!AD:AD,AH51, 'Old-Review'!AN:AN,"&lt;&gt;"&amp;"",'Old-Review'!AO:AO,"&lt;&gt;"&amp;"")</f>
        <v>0</v>
      </c>
      <c r="AA51" s="6" t="str">
        <f>COUNTIFS(Tonghop!AR:AR,[1]IO!AH51, Tonghop!AN:AN,"&lt;&gt;"&amp;"",Tonghop!AO:AO,"&lt;&gt;"&amp;"")</f>
        <v>#ERROR!</v>
      </c>
      <c r="AB51" s="6"/>
      <c r="AC51" s="6"/>
      <c r="AD51" s="6"/>
      <c r="AE51" s="6"/>
      <c r="AF51" s="6"/>
      <c r="AG51" s="6"/>
      <c r="AH51" s="6" t="s">
        <v>1366</v>
      </c>
      <c r="AI51" s="6" t="str">
        <f t="shared" si="2"/>
        <v>B_06 Phan Thành Chung 20146084 95040</v>
      </c>
      <c r="AJ51" s="6"/>
      <c r="AK51" s="6">
        <f t="shared" si="3"/>
        <v>0</v>
      </c>
      <c r="AL51" s="4"/>
      <c r="AM51" s="4"/>
      <c r="AN51" s="4"/>
      <c r="AO51" s="4"/>
      <c r="AP51" s="4"/>
      <c r="AQ51" s="4"/>
      <c r="AR51" s="4"/>
      <c r="AS51" s="4"/>
    </row>
    <row r="52" ht="13.5" customHeight="1">
      <c r="A52" s="6"/>
      <c r="B52" s="16" t="s">
        <v>1027</v>
      </c>
      <c r="C52" s="60" t="s">
        <v>1367</v>
      </c>
      <c r="D52" s="60" t="s">
        <v>1275</v>
      </c>
      <c r="E52" s="61">
        <v>2.0146203E7</v>
      </c>
      <c r="F52" s="58">
        <v>95040.0</v>
      </c>
      <c r="G52" s="10"/>
      <c r="H52" s="6" t="s">
        <v>1368</v>
      </c>
      <c r="I52" s="10">
        <f>COUNTIF(B:B,B52)</f>
        <v>4</v>
      </c>
      <c r="J52" s="10">
        <f>COUNTIFS('Old-Review'!O:O,B52,'Old-Review'!N:N,"TNLT", 'Old-Review'!R:R,"&lt;&gt;"&amp;"", 'Old-Review'!S:S,"&lt;&gt;"&amp;"", 'Old-Review'!T:T,"&lt;&gt;"&amp;"", 'Old-Review'!U:U,"&lt;&gt;"&amp;"",  'Old-Review'!V:V,"&lt;&gt;"&amp;"",  'Old-Review'!W:W,"&lt;&gt;"&amp;"",  'Old-Review'!X:X,"&lt;&gt;"&amp;"",  'Old-Review'!Y:Y,"&lt;&gt;"&amp;"")</f>
        <v>6</v>
      </c>
      <c r="K52" s="10">
        <f>COUNTIFS('Old-Review'!O:O,B52,'Old-Review'!N:N,"TNBT", 'Old-Review'!R:R,"&lt;&gt;"&amp;"", 'Old-Review'!S:S,"&lt;&gt;"&amp;"", 'Old-Review'!T:T,"&lt;&gt;"&amp;"", 'Old-Review'!U:U,"&lt;&gt;"&amp;"",  'Old-Review'!V:V,"&lt;&gt;"&amp;"",  'Old-Review'!W:W,"&lt;&gt;"&amp;"",  'Old-Review'!X:X,"&lt;&gt;"&amp;"",  'Old-Review'!Y:Y,"&lt;&gt;"&amp;"")</f>
        <v>6</v>
      </c>
      <c r="L52" s="10">
        <f>COUNTIFS('Old-Review'!O:O,B52,'Old-Review'!N:N,"TL", 'Old-Review'!R:R,"&lt;&gt;"&amp;"", 'Old-Review'!X:X,"&lt;&gt;"&amp;"",  'Old-Review'!Y:Y,"&lt;&gt;"&amp;"")</f>
        <v>6</v>
      </c>
      <c r="M52" s="10">
        <f>COUNTIFS('Old-Review'!AC:AC,B52, 'Old-Review'!AN:AN,"&lt;&gt;"&amp;"",'Old-Review'!AO:AO,"&lt;&gt;"&amp;"")</f>
        <v>0</v>
      </c>
      <c r="N52" s="10">
        <f>COUNTIFS('Old-Review'!A:A,"Giữ chỗ nhóm",'Old-Review'!O:O,B52)</f>
        <v>1</v>
      </c>
      <c r="O52" s="10"/>
      <c r="P52" s="4">
        <f>COUNTIFS('Old-Review'!P:P,AH52)</f>
        <v>6</v>
      </c>
      <c r="Q52" s="10">
        <f>COUNTIFS('Old-Review'!N:N,"TNLT",'Old-Review'!P:P,AH52, 'Old-Review'!R:R,"&lt;&gt;"&amp;"", 'Old-Review'!S:S,"&lt;&gt;"&amp;"", 'Old-Review'!T:T,"&lt;&gt;"&amp;"", 'Old-Review'!U:U,"&lt;&gt;"&amp;"",  'Old-Review'!V:V,"&lt;&gt;"&amp;"",  'Old-Review'!W:W,"&lt;&gt;"&amp;"",  'Old-Review'!X:X,"&lt;&gt;"&amp;"",  'Old-Review'!Y:Y,"&lt;&gt;"&amp;"")</f>
        <v>0</v>
      </c>
      <c r="R52" s="10">
        <f>COUNTIFS('Old-Review'!N:N,"TNBT",'Old-Review'!P:P,AH52, 'Old-Review'!R:R,"&lt;&gt;"&amp;"", 'Old-Review'!S:S,"&lt;&gt;"&amp;"", 'Old-Review'!T:T,"&lt;&gt;"&amp;"", 'Old-Review'!U:U,"&lt;&gt;"&amp;"",  'Old-Review'!V:V,"&lt;&gt;"&amp;"",  'Old-Review'!W:W,"&lt;&gt;"&amp;"",  'Old-Review'!X:X,"&lt;&gt;"&amp;"",  'Old-Review'!Y:Y,"&lt;&gt;"&amp;"")</f>
        <v>0</v>
      </c>
      <c r="S52" s="10">
        <f>COUNTIFS('Old-Review'!N:N,"TL",'Old-Review'!P:P,AH52, 'Old-Review'!R:R,"&lt;&gt;"&amp;"", 'Old-Review'!X:X,"&lt;&gt;"&amp;"",  'Old-Review'!Y:Y,"&lt;&gt;"&amp;"")</f>
        <v>0</v>
      </c>
      <c r="T52" s="10">
        <f>COUNTIFS('Old-Review'!A:A,"Giữ chỗ",'Old-Review'!P:P,AH52)</f>
        <v>6</v>
      </c>
      <c r="U52" s="10">
        <f>COUNTIFS('Old-Review'!B:B,"Sai lớp",'Old-Review'!P:P,AH52)</f>
        <v>0</v>
      </c>
      <c r="V52" s="10">
        <f>COUNTIFS('Old-Review'!B:B,"Sai phân công",'Old-Review'!P:P,AH52)</f>
        <v>0</v>
      </c>
      <c r="W52" s="10">
        <f t="shared" si="1"/>
        <v>0</v>
      </c>
      <c r="X52" s="10"/>
      <c r="Y52" s="10"/>
      <c r="Z52" s="10">
        <f>COUNTIFS('Old-Review'!AD:AD,AH52, 'Old-Review'!AN:AN,"&lt;&gt;"&amp;"",'Old-Review'!AO:AO,"&lt;&gt;"&amp;"")</f>
        <v>0</v>
      </c>
      <c r="AA52" s="6" t="str">
        <f>COUNTIFS(Tonghop!AR:AR,[1]IO!AH52, Tonghop!AN:AN,"&lt;&gt;"&amp;"",Tonghop!AO:AO,"&lt;&gt;"&amp;"")</f>
        <v>#ERROR!</v>
      </c>
      <c r="AB52" s="6"/>
      <c r="AC52" s="6"/>
      <c r="AD52" s="6"/>
      <c r="AE52" s="6"/>
      <c r="AF52" s="6"/>
      <c r="AG52" s="6"/>
      <c r="AH52" s="6" t="s">
        <v>1028</v>
      </c>
      <c r="AI52" s="6" t="str">
        <f t="shared" si="2"/>
        <v>B_07 Nguyễn Minh Đức 20146203 95040</v>
      </c>
      <c r="AJ52" s="6"/>
      <c r="AK52" s="6">
        <f t="shared" si="3"/>
        <v>0</v>
      </c>
      <c r="AL52" s="4"/>
      <c r="AM52" s="4"/>
      <c r="AN52" s="4"/>
      <c r="AO52" s="4"/>
      <c r="AP52" s="4"/>
      <c r="AQ52" s="4"/>
      <c r="AR52" s="4"/>
      <c r="AS52" s="4"/>
    </row>
    <row r="53" ht="13.5" customHeight="1">
      <c r="A53" s="6"/>
      <c r="B53" s="16" t="s">
        <v>1027</v>
      </c>
      <c r="C53" s="60" t="s">
        <v>1419</v>
      </c>
      <c r="D53" s="60" t="s">
        <v>1420</v>
      </c>
      <c r="E53" s="61">
        <v>2.014665E7</v>
      </c>
      <c r="F53" s="58">
        <v>95040.0</v>
      </c>
      <c r="G53" s="10"/>
      <c r="H53" s="6" t="s">
        <v>1421</v>
      </c>
      <c r="I53" s="10"/>
      <c r="J53" s="10"/>
      <c r="K53" s="10"/>
      <c r="L53" s="10"/>
      <c r="M53" s="10"/>
      <c r="N53" s="10"/>
      <c r="O53" s="10"/>
      <c r="P53" s="4">
        <f>COUNTIFS('Old-Review'!P:P,AH53)</f>
        <v>6</v>
      </c>
      <c r="Q53" s="10">
        <f>COUNTIFS('Old-Review'!N:N,"TNLT",'Old-Review'!P:P,AH53, 'Old-Review'!R:R,"&lt;&gt;"&amp;"", 'Old-Review'!S:S,"&lt;&gt;"&amp;"", 'Old-Review'!T:T,"&lt;&gt;"&amp;"", 'Old-Review'!U:U,"&lt;&gt;"&amp;"",  'Old-Review'!V:V,"&lt;&gt;"&amp;"",  'Old-Review'!W:W,"&lt;&gt;"&amp;"",  'Old-Review'!X:X,"&lt;&gt;"&amp;"",  'Old-Review'!Y:Y,"&lt;&gt;"&amp;"")</f>
        <v>2</v>
      </c>
      <c r="R53" s="10">
        <f>COUNTIFS('Old-Review'!N:N,"TNBT",'Old-Review'!P:P,AH53, 'Old-Review'!R:R,"&lt;&gt;"&amp;"", 'Old-Review'!S:S,"&lt;&gt;"&amp;"", 'Old-Review'!T:T,"&lt;&gt;"&amp;"", 'Old-Review'!U:U,"&lt;&gt;"&amp;"",  'Old-Review'!V:V,"&lt;&gt;"&amp;"",  'Old-Review'!W:W,"&lt;&gt;"&amp;"",  'Old-Review'!X:X,"&lt;&gt;"&amp;"",  'Old-Review'!Y:Y,"&lt;&gt;"&amp;"")</f>
        <v>2</v>
      </c>
      <c r="S53" s="10">
        <f>COUNTIFS('Old-Review'!N:N,"TL",'Old-Review'!P:P,AH53, 'Old-Review'!R:R,"&lt;&gt;"&amp;"", 'Old-Review'!X:X,"&lt;&gt;"&amp;"",  'Old-Review'!Y:Y,"&lt;&gt;"&amp;"")</f>
        <v>2</v>
      </c>
      <c r="T53" s="10">
        <f>COUNTIFS('Old-Review'!A:A,"Giữ chỗ",'Old-Review'!P:P,AH53)</f>
        <v>0</v>
      </c>
      <c r="U53" s="10">
        <f>COUNTIFS('Old-Review'!B:B,"Sai lớp",'Old-Review'!P:P,AH53)</f>
        <v>0</v>
      </c>
      <c r="V53" s="10">
        <f>COUNTIFS('Old-Review'!B:B,"Sai phân công",'Old-Review'!P:P,AH53)</f>
        <v>0</v>
      </c>
      <c r="W53" s="10">
        <f t="shared" si="1"/>
        <v>0</v>
      </c>
      <c r="X53" s="10"/>
      <c r="Y53" s="10"/>
      <c r="Z53" s="10">
        <f>COUNTIFS('Old-Review'!AD:AD,AH53, 'Old-Review'!AN:AN,"&lt;&gt;"&amp;"",'Old-Review'!AO:AO,"&lt;&gt;"&amp;"")</f>
        <v>0</v>
      </c>
      <c r="AA53" s="6" t="str">
        <f>COUNTIFS(Tonghop!AR:AR,[1]IO!AH53, Tonghop!AN:AN,"&lt;&gt;"&amp;"",Tonghop!AO:AO,"&lt;&gt;"&amp;"")</f>
        <v>#ERROR!</v>
      </c>
      <c r="AB53" s="6"/>
      <c r="AC53" s="6"/>
      <c r="AD53" s="6"/>
      <c r="AE53" s="6"/>
      <c r="AF53" s="6"/>
      <c r="AG53" s="6"/>
      <c r="AH53" s="6" t="s">
        <v>1245</v>
      </c>
      <c r="AI53" s="6" t="str">
        <f t="shared" si="2"/>
        <v>B_07 Phan Văn Thành 20146650 95040</v>
      </c>
      <c r="AJ53" s="6"/>
      <c r="AK53" s="6" t="str">
        <f t="shared" si="3"/>
        <v>TRUE</v>
      </c>
      <c r="AL53" s="4"/>
      <c r="AM53" s="4"/>
      <c r="AN53" s="4"/>
      <c r="AO53" s="4"/>
      <c r="AP53" s="4"/>
      <c r="AQ53" s="4"/>
      <c r="AR53" s="4"/>
      <c r="AS53" s="4"/>
    </row>
    <row r="54" ht="13.5" customHeight="1">
      <c r="A54" s="6"/>
      <c r="B54" s="16" t="s">
        <v>1027</v>
      </c>
      <c r="C54" s="60" t="s">
        <v>1442</v>
      </c>
      <c r="D54" s="60" t="s">
        <v>1443</v>
      </c>
      <c r="E54" s="61">
        <v>2.0146345E7</v>
      </c>
      <c r="F54" s="58">
        <v>95040.0</v>
      </c>
      <c r="G54" s="10"/>
      <c r="H54" s="6" t="s">
        <v>1444</v>
      </c>
      <c r="I54" s="10"/>
      <c r="J54" s="10"/>
      <c r="K54" s="10"/>
      <c r="L54" s="10"/>
      <c r="M54" s="10"/>
      <c r="N54" s="10"/>
      <c r="O54" s="10"/>
      <c r="P54" s="4">
        <f>COUNTIFS('Old-Review'!P:P,AH54)</f>
        <v>6</v>
      </c>
      <c r="Q54" s="10">
        <f>COUNTIFS('Old-Review'!N:N,"TNLT",'Old-Review'!P:P,AH54, 'Old-Review'!R:R,"&lt;&gt;"&amp;"", 'Old-Review'!S:S,"&lt;&gt;"&amp;"", 'Old-Review'!T:T,"&lt;&gt;"&amp;"", 'Old-Review'!U:U,"&lt;&gt;"&amp;"",  'Old-Review'!V:V,"&lt;&gt;"&amp;"",  'Old-Review'!W:W,"&lt;&gt;"&amp;"",  'Old-Review'!X:X,"&lt;&gt;"&amp;"",  'Old-Review'!Y:Y,"&lt;&gt;"&amp;"")</f>
        <v>2</v>
      </c>
      <c r="R54" s="10">
        <f>COUNTIFS('Old-Review'!N:N,"TNBT",'Old-Review'!P:P,AH54, 'Old-Review'!R:R,"&lt;&gt;"&amp;"", 'Old-Review'!S:S,"&lt;&gt;"&amp;"", 'Old-Review'!T:T,"&lt;&gt;"&amp;"", 'Old-Review'!U:U,"&lt;&gt;"&amp;"",  'Old-Review'!V:V,"&lt;&gt;"&amp;"",  'Old-Review'!W:W,"&lt;&gt;"&amp;"",  'Old-Review'!X:X,"&lt;&gt;"&amp;"",  'Old-Review'!Y:Y,"&lt;&gt;"&amp;"")</f>
        <v>2</v>
      </c>
      <c r="S54" s="10">
        <f>COUNTIFS('Old-Review'!N:N,"TL",'Old-Review'!P:P,AH54, 'Old-Review'!R:R,"&lt;&gt;"&amp;"", 'Old-Review'!X:X,"&lt;&gt;"&amp;"",  'Old-Review'!Y:Y,"&lt;&gt;"&amp;"")</f>
        <v>2</v>
      </c>
      <c r="T54" s="10">
        <f>COUNTIFS('Old-Review'!A:A,"Giữ chỗ",'Old-Review'!P:P,AH54)</f>
        <v>0</v>
      </c>
      <c r="U54" s="10">
        <f>COUNTIFS('Old-Review'!B:B,"Sai lớp",'Old-Review'!P:P,AH54)</f>
        <v>0</v>
      </c>
      <c r="V54" s="10">
        <f>COUNTIFS('Old-Review'!B:B,"Sai phân công",'Old-Review'!P:P,AH54)</f>
        <v>0</v>
      </c>
      <c r="W54" s="10">
        <f t="shared" si="1"/>
        <v>0</v>
      </c>
      <c r="X54" s="10"/>
      <c r="Y54" s="10"/>
      <c r="Z54" s="10">
        <f>COUNTIFS('Old-Review'!AD:AD,AH54, 'Old-Review'!AN:AN,"&lt;&gt;"&amp;"",'Old-Review'!AO:AO,"&lt;&gt;"&amp;"")</f>
        <v>0</v>
      </c>
      <c r="AA54" s="6" t="str">
        <f>COUNTIFS(Tonghop!AR:AR,[1]IO!AH54, Tonghop!AN:AN,"&lt;&gt;"&amp;"",Tonghop!AO:AO,"&lt;&gt;"&amp;"")</f>
        <v>#ERROR!</v>
      </c>
      <c r="AB54" s="6"/>
      <c r="AC54" s="6"/>
      <c r="AD54" s="6"/>
      <c r="AE54" s="6"/>
      <c r="AF54" s="6"/>
      <c r="AG54" s="6"/>
      <c r="AH54" s="6" t="s">
        <v>1453</v>
      </c>
      <c r="AI54" s="6" t="str">
        <f t="shared" si="2"/>
        <v>B_07 Chu Thị Ngọc Huyền 20146345 95040</v>
      </c>
      <c r="AJ54" s="6"/>
      <c r="AK54" s="6" t="str">
        <f t="shared" si="3"/>
        <v>TRUE</v>
      </c>
      <c r="AL54" s="4"/>
      <c r="AM54" s="4"/>
      <c r="AN54" s="4"/>
      <c r="AO54" s="4"/>
      <c r="AP54" s="4"/>
      <c r="AQ54" s="4"/>
      <c r="AR54" s="4"/>
      <c r="AS54" s="4"/>
    </row>
    <row r="55" ht="13.5" customHeight="1">
      <c r="A55" s="6"/>
      <c r="B55" s="16" t="s">
        <v>1027</v>
      </c>
      <c r="C55" s="60" t="s">
        <v>1454</v>
      </c>
      <c r="D55" s="60" t="s">
        <v>1455</v>
      </c>
      <c r="E55" s="61">
        <v>2.0146333E7</v>
      </c>
      <c r="F55" s="58">
        <v>95040.0</v>
      </c>
      <c r="G55" s="10"/>
      <c r="H55" s="6" t="s">
        <v>1457</v>
      </c>
      <c r="I55" s="10"/>
      <c r="J55" s="10"/>
      <c r="K55" s="10"/>
      <c r="L55" s="10"/>
      <c r="M55" s="10"/>
      <c r="N55" s="10"/>
      <c r="O55" s="10"/>
      <c r="P55" s="4">
        <f>COUNTIFS('Old-Review'!P:P,AH55)</f>
        <v>6</v>
      </c>
      <c r="Q55" s="10">
        <f>COUNTIFS('Old-Review'!N:N,"TNLT",'Old-Review'!P:P,AH55, 'Old-Review'!R:R,"&lt;&gt;"&amp;"", 'Old-Review'!S:S,"&lt;&gt;"&amp;"", 'Old-Review'!T:T,"&lt;&gt;"&amp;"", 'Old-Review'!U:U,"&lt;&gt;"&amp;"",  'Old-Review'!V:V,"&lt;&gt;"&amp;"",  'Old-Review'!W:W,"&lt;&gt;"&amp;"",  'Old-Review'!X:X,"&lt;&gt;"&amp;"",  'Old-Review'!Y:Y,"&lt;&gt;"&amp;"")</f>
        <v>2</v>
      </c>
      <c r="R55" s="10">
        <f>COUNTIFS('Old-Review'!N:N,"TNBT",'Old-Review'!P:P,AH55, 'Old-Review'!R:R,"&lt;&gt;"&amp;"", 'Old-Review'!S:S,"&lt;&gt;"&amp;"", 'Old-Review'!T:T,"&lt;&gt;"&amp;"", 'Old-Review'!U:U,"&lt;&gt;"&amp;"",  'Old-Review'!V:V,"&lt;&gt;"&amp;"",  'Old-Review'!W:W,"&lt;&gt;"&amp;"",  'Old-Review'!X:X,"&lt;&gt;"&amp;"",  'Old-Review'!Y:Y,"&lt;&gt;"&amp;"")</f>
        <v>2</v>
      </c>
      <c r="S55" s="10">
        <f>COUNTIFS('Old-Review'!N:N,"TL",'Old-Review'!P:P,AH55, 'Old-Review'!R:R,"&lt;&gt;"&amp;"", 'Old-Review'!X:X,"&lt;&gt;"&amp;"",  'Old-Review'!Y:Y,"&lt;&gt;"&amp;"")</f>
        <v>2</v>
      </c>
      <c r="T55" s="10">
        <f>COUNTIFS('Old-Review'!A:A,"Giữ chỗ",'Old-Review'!P:P,AH55)</f>
        <v>0</v>
      </c>
      <c r="U55" s="10">
        <f>COUNTIFS('Old-Review'!B:B,"Sai lớp",'Old-Review'!P:P,AH55)</f>
        <v>0</v>
      </c>
      <c r="V55" s="10">
        <f>COUNTIFS('Old-Review'!B:B,"Sai phân công",'Old-Review'!P:P,AH55)</f>
        <v>0</v>
      </c>
      <c r="W55" s="10">
        <f t="shared" si="1"/>
        <v>0</v>
      </c>
      <c r="X55" s="10"/>
      <c r="Y55" s="10"/>
      <c r="Z55" s="10">
        <f>COUNTIFS('Old-Review'!AD:AD,AH55, 'Old-Review'!AN:AN,"&lt;&gt;"&amp;"",'Old-Review'!AO:AO,"&lt;&gt;"&amp;"")</f>
        <v>0</v>
      </c>
      <c r="AA55" s="6" t="str">
        <f>COUNTIFS(Tonghop!AR:AR,[1]IO!AH55, Tonghop!AN:AN,"&lt;&gt;"&amp;"",Tonghop!AO:AO,"&lt;&gt;"&amp;"")</f>
        <v>#ERROR!</v>
      </c>
      <c r="AB55" s="6"/>
      <c r="AC55" s="6"/>
      <c r="AD55" s="6"/>
      <c r="AE55" s="6"/>
      <c r="AF55" s="6"/>
      <c r="AG55" s="6"/>
      <c r="AH55" s="6" t="s">
        <v>1473</v>
      </c>
      <c r="AI55" s="6" t="str">
        <f t="shared" si="2"/>
        <v>B_07 Ngô Xuân Huy 20146333 95040</v>
      </c>
      <c r="AJ55" s="6"/>
      <c r="AK55" s="6" t="str">
        <f t="shared" si="3"/>
        <v>TRUE</v>
      </c>
      <c r="AL55" s="4"/>
      <c r="AM55" s="4"/>
      <c r="AN55" s="4"/>
      <c r="AO55" s="4"/>
      <c r="AP55" s="4"/>
      <c r="AQ55" s="4"/>
      <c r="AR55" s="4"/>
      <c r="AS55" s="4"/>
    </row>
    <row r="56" ht="13.5" customHeight="1">
      <c r="A56" s="6"/>
      <c r="B56" s="16" t="s">
        <v>1474</v>
      </c>
      <c r="C56" s="63" t="s">
        <v>1475</v>
      </c>
      <c r="D56" s="63" t="s">
        <v>190</v>
      </c>
      <c r="E56" s="64">
        <v>2.0169589E7</v>
      </c>
      <c r="F56" s="58">
        <v>95040.0</v>
      </c>
      <c r="G56" s="10"/>
      <c r="H56" s="6" t="s">
        <v>1476</v>
      </c>
      <c r="I56" s="10">
        <f>COUNTIF(B:B,B56)</f>
        <v>4</v>
      </c>
      <c r="J56" s="10">
        <f>COUNTIFS('Old-Review'!O:O,B56,'Old-Review'!N:N,"TNLT", 'Old-Review'!R:R,"&lt;&gt;"&amp;"", 'Old-Review'!S:S,"&lt;&gt;"&amp;"", 'Old-Review'!T:T,"&lt;&gt;"&amp;"", 'Old-Review'!U:U,"&lt;&gt;"&amp;"",  'Old-Review'!V:V,"&lt;&gt;"&amp;"",  'Old-Review'!W:W,"&lt;&gt;"&amp;"",  'Old-Review'!X:X,"&lt;&gt;"&amp;"",  'Old-Review'!Y:Y,"&lt;&gt;"&amp;"")</f>
        <v>8</v>
      </c>
      <c r="K56" s="10">
        <f>COUNTIFS('Old-Review'!O:O,B56,'Old-Review'!N:N,"TNBT", 'Old-Review'!R:R,"&lt;&gt;"&amp;"", 'Old-Review'!S:S,"&lt;&gt;"&amp;"", 'Old-Review'!T:T,"&lt;&gt;"&amp;"", 'Old-Review'!U:U,"&lt;&gt;"&amp;"",  'Old-Review'!V:V,"&lt;&gt;"&amp;"",  'Old-Review'!W:W,"&lt;&gt;"&amp;"",  'Old-Review'!X:X,"&lt;&gt;"&amp;"",  'Old-Review'!Y:Y,"&lt;&gt;"&amp;"")</f>
        <v>8</v>
      </c>
      <c r="L56" s="10">
        <f>COUNTIFS('Old-Review'!O:O,B56,'Old-Review'!N:N,"TL", 'Old-Review'!R:R,"&lt;&gt;"&amp;"", 'Old-Review'!X:X,"&lt;&gt;"&amp;"",  'Old-Review'!Y:Y,"&lt;&gt;"&amp;"")</f>
        <v>8</v>
      </c>
      <c r="M56" s="10">
        <f>COUNTIFS('Old-Review'!AC:AC,B56, 'Old-Review'!AN:AN,"&lt;&gt;"&amp;"",'Old-Review'!AO:AO,"&lt;&gt;"&amp;"")</f>
        <v>0</v>
      </c>
      <c r="N56" s="10">
        <f>COUNTIFS('Old-Review'!A:A,"Giữ chỗ nhóm",'Old-Review'!O:O,B56)</f>
        <v>0</v>
      </c>
      <c r="O56" s="10"/>
      <c r="P56" s="4">
        <f>COUNTIFS('Old-Review'!P:P,AH56)</f>
        <v>6</v>
      </c>
      <c r="Q56" s="10">
        <f>COUNTIFS('Old-Review'!N:N,"TNLT",'Old-Review'!P:P,AH56, 'Old-Review'!R:R,"&lt;&gt;"&amp;"", 'Old-Review'!S:S,"&lt;&gt;"&amp;"", 'Old-Review'!T:T,"&lt;&gt;"&amp;"", 'Old-Review'!U:U,"&lt;&gt;"&amp;"",  'Old-Review'!V:V,"&lt;&gt;"&amp;"",  'Old-Review'!W:W,"&lt;&gt;"&amp;"",  'Old-Review'!X:X,"&lt;&gt;"&amp;"",  'Old-Review'!Y:Y,"&lt;&gt;"&amp;"")</f>
        <v>2</v>
      </c>
      <c r="R56" s="10">
        <f>COUNTIFS('Old-Review'!N:N,"TNBT",'Old-Review'!P:P,AH56, 'Old-Review'!R:R,"&lt;&gt;"&amp;"", 'Old-Review'!S:S,"&lt;&gt;"&amp;"", 'Old-Review'!T:T,"&lt;&gt;"&amp;"", 'Old-Review'!U:U,"&lt;&gt;"&amp;"",  'Old-Review'!V:V,"&lt;&gt;"&amp;"",  'Old-Review'!W:W,"&lt;&gt;"&amp;"",  'Old-Review'!X:X,"&lt;&gt;"&amp;"",  'Old-Review'!Y:Y,"&lt;&gt;"&amp;"")</f>
        <v>2</v>
      </c>
      <c r="S56" s="10">
        <f>COUNTIFS('Old-Review'!N:N,"TL",'Old-Review'!P:P,AH56, 'Old-Review'!R:R,"&lt;&gt;"&amp;"", 'Old-Review'!X:X,"&lt;&gt;"&amp;"",  'Old-Review'!Y:Y,"&lt;&gt;"&amp;"")</f>
        <v>2</v>
      </c>
      <c r="T56" s="10">
        <f>COUNTIFS('Old-Review'!A:A,"Giữ chỗ",'Old-Review'!P:P,AH56)</f>
        <v>0</v>
      </c>
      <c r="U56" s="10">
        <f>COUNTIFS('Old-Review'!B:B,"Sai lớp",'Old-Review'!P:P,AH56)</f>
        <v>0</v>
      </c>
      <c r="V56" s="10">
        <f>COUNTIFS('Old-Review'!B:B,"Sai phân công",'Old-Review'!P:P,AH56)</f>
        <v>0</v>
      </c>
      <c r="W56" s="10">
        <f t="shared" si="1"/>
        <v>0</v>
      </c>
      <c r="X56" s="10"/>
      <c r="Y56" s="10"/>
      <c r="Z56" s="10">
        <f>COUNTIFS('Old-Review'!AD:AD,AH56, 'Old-Review'!AN:AN,"&lt;&gt;"&amp;"",'Old-Review'!AO:AO,"&lt;&gt;"&amp;"")</f>
        <v>0</v>
      </c>
      <c r="AA56" s="6" t="str">
        <f>COUNTIFS(Tonghop!AR:AR,[1]IO!AH56, Tonghop!AN:AN,"&lt;&gt;"&amp;"",Tonghop!AO:AO,"&lt;&gt;"&amp;"")</f>
        <v>#ERROR!</v>
      </c>
      <c r="AB56" s="6"/>
      <c r="AC56" s="6"/>
      <c r="AD56" s="6"/>
      <c r="AE56" s="6"/>
      <c r="AF56" s="6"/>
      <c r="AG56" s="6"/>
      <c r="AH56" s="6" t="s">
        <v>1239</v>
      </c>
      <c r="AI56" s="6" t="str">
        <f t="shared" si="2"/>
        <v>B_08 Ngô Phan Anh 20169589 95040</v>
      </c>
      <c r="AJ56" s="6"/>
      <c r="AK56" s="6" t="str">
        <f t="shared" si="3"/>
        <v>TRUE</v>
      </c>
      <c r="AL56" s="4"/>
      <c r="AM56" s="4"/>
      <c r="AN56" s="4"/>
      <c r="AO56" s="4"/>
      <c r="AP56" s="4"/>
      <c r="AQ56" s="4"/>
      <c r="AR56" s="4"/>
      <c r="AS56" s="4"/>
    </row>
    <row r="57" ht="13.5" customHeight="1">
      <c r="A57" s="6"/>
      <c r="B57" s="16" t="s">
        <v>1474</v>
      </c>
      <c r="C57" s="63" t="s">
        <v>1511</v>
      </c>
      <c r="D57" s="63" t="s">
        <v>1513</v>
      </c>
      <c r="E57" s="64">
        <v>2.0125608E7</v>
      </c>
      <c r="F57" s="58">
        <v>95040.0</v>
      </c>
      <c r="G57" s="10"/>
      <c r="H57" s="6" t="s">
        <v>1514</v>
      </c>
      <c r="I57" s="10"/>
      <c r="J57" s="10"/>
      <c r="K57" s="10"/>
      <c r="L57" s="10"/>
      <c r="M57" s="10"/>
      <c r="N57" s="10"/>
      <c r="O57" s="10"/>
      <c r="P57" s="4">
        <f>COUNTIFS('Old-Review'!P:P,AH57)</f>
        <v>6</v>
      </c>
      <c r="Q57" s="10">
        <f>COUNTIFS('Old-Review'!N:N,"TNLT",'Old-Review'!P:P,AH57, 'Old-Review'!R:R,"&lt;&gt;"&amp;"", 'Old-Review'!S:S,"&lt;&gt;"&amp;"", 'Old-Review'!T:T,"&lt;&gt;"&amp;"", 'Old-Review'!U:U,"&lt;&gt;"&amp;"",  'Old-Review'!V:V,"&lt;&gt;"&amp;"",  'Old-Review'!W:W,"&lt;&gt;"&amp;"",  'Old-Review'!X:X,"&lt;&gt;"&amp;"",  'Old-Review'!Y:Y,"&lt;&gt;"&amp;"")</f>
        <v>2</v>
      </c>
      <c r="R57" s="10">
        <f>COUNTIFS('Old-Review'!N:N,"TNBT",'Old-Review'!P:P,AH57, 'Old-Review'!R:R,"&lt;&gt;"&amp;"", 'Old-Review'!S:S,"&lt;&gt;"&amp;"", 'Old-Review'!T:T,"&lt;&gt;"&amp;"", 'Old-Review'!U:U,"&lt;&gt;"&amp;"",  'Old-Review'!V:V,"&lt;&gt;"&amp;"",  'Old-Review'!W:W,"&lt;&gt;"&amp;"",  'Old-Review'!X:X,"&lt;&gt;"&amp;"",  'Old-Review'!Y:Y,"&lt;&gt;"&amp;"")</f>
        <v>2</v>
      </c>
      <c r="S57" s="10">
        <f>COUNTIFS('Old-Review'!N:N,"TL",'Old-Review'!P:P,AH57, 'Old-Review'!R:R,"&lt;&gt;"&amp;"", 'Old-Review'!X:X,"&lt;&gt;"&amp;"",  'Old-Review'!Y:Y,"&lt;&gt;"&amp;"")</f>
        <v>2</v>
      </c>
      <c r="T57" s="10">
        <f>COUNTIFS('Old-Review'!A:A,"Giữ chỗ",'Old-Review'!P:P,AH57)</f>
        <v>0</v>
      </c>
      <c r="U57" s="10">
        <f>COUNTIFS('Old-Review'!B:B,"Sai lớp",'Old-Review'!P:P,AH57)</f>
        <v>0</v>
      </c>
      <c r="V57" s="10">
        <f>COUNTIFS('Old-Review'!B:B,"Sai phân công",'Old-Review'!P:P,AH57)</f>
        <v>0</v>
      </c>
      <c r="W57" s="10">
        <f t="shared" si="1"/>
        <v>0</v>
      </c>
      <c r="X57" s="10"/>
      <c r="Y57" s="10"/>
      <c r="Z57" s="10">
        <f>COUNTIFS('Old-Review'!AD:AD,AH57, 'Old-Review'!AN:AN,"&lt;&gt;"&amp;"",'Old-Review'!AO:AO,"&lt;&gt;"&amp;"")</f>
        <v>0</v>
      </c>
      <c r="AA57" s="6" t="str">
        <f>COUNTIFS(Tonghop!AR:AR,[1]IO!AH57, Tonghop!AN:AN,"&lt;&gt;"&amp;"",Tonghop!AO:AO,"&lt;&gt;"&amp;"")</f>
        <v>#ERROR!</v>
      </c>
      <c r="AB57" s="6"/>
      <c r="AC57" s="6"/>
      <c r="AD57" s="6"/>
      <c r="AE57" s="6"/>
      <c r="AF57" s="6"/>
      <c r="AG57" s="6"/>
      <c r="AH57" s="6" t="s">
        <v>544</v>
      </c>
      <c r="AI57" s="6" t="str">
        <f t="shared" si="2"/>
        <v>B_08 Nguyễn Đức Khôi 20125608 95040</v>
      </c>
      <c r="AJ57" s="6"/>
      <c r="AK57" s="6" t="str">
        <f t="shared" si="3"/>
        <v>TRUE</v>
      </c>
      <c r="AL57" s="4"/>
      <c r="AM57" s="4"/>
      <c r="AN57" s="4"/>
      <c r="AO57" s="4"/>
      <c r="AP57" s="4"/>
      <c r="AQ57" s="4"/>
      <c r="AR57" s="4"/>
      <c r="AS57" s="4"/>
    </row>
    <row r="58" ht="13.5" customHeight="1">
      <c r="A58" s="6"/>
      <c r="B58" s="16" t="s">
        <v>1474</v>
      </c>
      <c r="C58" s="63" t="s">
        <v>1540</v>
      </c>
      <c r="D58" s="63" t="s">
        <v>1275</v>
      </c>
      <c r="E58" s="64">
        <v>2.0125467E7</v>
      </c>
      <c r="F58" s="58">
        <v>95040.0</v>
      </c>
      <c r="G58" s="10"/>
      <c r="H58" s="6" t="s">
        <v>1541</v>
      </c>
      <c r="I58" s="10"/>
      <c r="J58" s="10"/>
      <c r="K58" s="10"/>
      <c r="L58" s="10"/>
      <c r="M58" s="10"/>
      <c r="N58" s="10"/>
      <c r="O58" s="10"/>
      <c r="P58" s="4">
        <f>COUNTIFS('Old-Review'!P:P,AH58)</f>
        <v>6</v>
      </c>
      <c r="Q58" s="10">
        <f>COUNTIFS('Old-Review'!N:N,"TNLT",'Old-Review'!P:P,AH58, 'Old-Review'!R:R,"&lt;&gt;"&amp;"", 'Old-Review'!S:S,"&lt;&gt;"&amp;"", 'Old-Review'!T:T,"&lt;&gt;"&amp;"", 'Old-Review'!U:U,"&lt;&gt;"&amp;"",  'Old-Review'!V:V,"&lt;&gt;"&amp;"",  'Old-Review'!W:W,"&lt;&gt;"&amp;"",  'Old-Review'!X:X,"&lt;&gt;"&amp;"",  'Old-Review'!Y:Y,"&lt;&gt;"&amp;"")</f>
        <v>2</v>
      </c>
      <c r="R58" s="10">
        <f>COUNTIFS('Old-Review'!N:N,"TNBT",'Old-Review'!P:P,AH58, 'Old-Review'!R:R,"&lt;&gt;"&amp;"", 'Old-Review'!S:S,"&lt;&gt;"&amp;"", 'Old-Review'!T:T,"&lt;&gt;"&amp;"", 'Old-Review'!U:U,"&lt;&gt;"&amp;"",  'Old-Review'!V:V,"&lt;&gt;"&amp;"",  'Old-Review'!W:W,"&lt;&gt;"&amp;"",  'Old-Review'!X:X,"&lt;&gt;"&amp;"",  'Old-Review'!Y:Y,"&lt;&gt;"&amp;"")</f>
        <v>2</v>
      </c>
      <c r="S58" s="10">
        <f>COUNTIFS('Old-Review'!N:N,"TL",'Old-Review'!P:P,AH58, 'Old-Review'!R:R,"&lt;&gt;"&amp;"", 'Old-Review'!X:X,"&lt;&gt;"&amp;"",  'Old-Review'!Y:Y,"&lt;&gt;"&amp;"")</f>
        <v>2</v>
      </c>
      <c r="T58" s="10">
        <f>COUNTIFS('Old-Review'!A:A,"Giữ chỗ",'Old-Review'!P:P,AH58)</f>
        <v>0</v>
      </c>
      <c r="U58" s="10">
        <f>COUNTIFS('Old-Review'!B:B,"Sai lớp",'Old-Review'!P:P,AH58)</f>
        <v>0</v>
      </c>
      <c r="V58" s="10">
        <f>COUNTIFS('Old-Review'!B:B,"Sai phân công",'Old-Review'!P:P,AH58)</f>
        <v>0</v>
      </c>
      <c r="W58" s="10">
        <f t="shared" si="1"/>
        <v>0</v>
      </c>
      <c r="X58" s="10"/>
      <c r="Y58" s="10"/>
      <c r="Z58" s="10">
        <f>COUNTIFS('Old-Review'!AD:AD,AH58, 'Old-Review'!AN:AN,"&lt;&gt;"&amp;"",'Old-Review'!AO:AO,"&lt;&gt;"&amp;"")</f>
        <v>0</v>
      </c>
      <c r="AA58" s="6" t="str">
        <f>COUNTIFS(Tonghop!AR:AR,[1]IO!AH58, Tonghop!AN:AN,"&lt;&gt;"&amp;"",Tonghop!AO:AO,"&lt;&gt;"&amp;"")</f>
        <v>#ERROR!</v>
      </c>
      <c r="AB58" s="6"/>
      <c r="AC58" s="6"/>
      <c r="AD58" s="6"/>
      <c r="AE58" s="6"/>
      <c r="AF58" s="6"/>
      <c r="AG58" s="6"/>
      <c r="AH58" s="6" t="s">
        <v>294</v>
      </c>
      <c r="AI58" s="6" t="str">
        <f t="shared" si="2"/>
        <v>B_08 Đỗ Anh Đức 20125467 95040</v>
      </c>
      <c r="AJ58" s="6"/>
      <c r="AK58" s="6" t="str">
        <f t="shared" si="3"/>
        <v>TRUE</v>
      </c>
      <c r="AL58" s="4"/>
      <c r="AM58" s="4"/>
      <c r="AN58" s="4"/>
      <c r="AO58" s="4"/>
      <c r="AP58" s="4"/>
      <c r="AQ58" s="4"/>
      <c r="AR58" s="4"/>
      <c r="AS58" s="4"/>
    </row>
    <row r="59" ht="13.5" customHeight="1">
      <c r="A59" s="6"/>
      <c r="B59" s="16" t="s">
        <v>1474</v>
      </c>
      <c r="C59" s="63" t="s">
        <v>1562</v>
      </c>
      <c r="D59" s="63" t="s">
        <v>1563</v>
      </c>
      <c r="E59" s="64">
        <v>2.0125762E7</v>
      </c>
      <c r="F59" s="58">
        <v>95040.0</v>
      </c>
      <c r="G59" s="10"/>
      <c r="H59" s="6" t="s">
        <v>1564</v>
      </c>
      <c r="I59" s="10"/>
      <c r="J59" s="10"/>
      <c r="K59" s="10"/>
      <c r="L59" s="10"/>
      <c r="M59" s="10"/>
      <c r="N59" s="10"/>
      <c r="O59" s="10"/>
      <c r="P59" s="4">
        <f>COUNTIFS('Old-Review'!P:P,AH59)</f>
        <v>6</v>
      </c>
      <c r="Q59" s="10">
        <f>COUNTIFS('Old-Review'!N:N,"TNLT",'Old-Review'!P:P,AH59, 'Old-Review'!R:R,"&lt;&gt;"&amp;"", 'Old-Review'!S:S,"&lt;&gt;"&amp;"", 'Old-Review'!T:T,"&lt;&gt;"&amp;"", 'Old-Review'!U:U,"&lt;&gt;"&amp;"",  'Old-Review'!V:V,"&lt;&gt;"&amp;"",  'Old-Review'!W:W,"&lt;&gt;"&amp;"",  'Old-Review'!X:X,"&lt;&gt;"&amp;"",  'Old-Review'!Y:Y,"&lt;&gt;"&amp;"")</f>
        <v>2</v>
      </c>
      <c r="R59" s="10">
        <f>COUNTIFS('Old-Review'!N:N,"TNBT",'Old-Review'!P:P,AH59, 'Old-Review'!R:R,"&lt;&gt;"&amp;"", 'Old-Review'!S:S,"&lt;&gt;"&amp;"", 'Old-Review'!T:T,"&lt;&gt;"&amp;"", 'Old-Review'!U:U,"&lt;&gt;"&amp;"",  'Old-Review'!V:V,"&lt;&gt;"&amp;"",  'Old-Review'!W:W,"&lt;&gt;"&amp;"",  'Old-Review'!X:X,"&lt;&gt;"&amp;"",  'Old-Review'!Y:Y,"&lt;&gt;"&amp;"")</f>
        <v>2</v>
      </c>
      <c r="S59" s="10">
        <f>COUNTIFS('Old-Review'!N:N,"TL",'Old-Review'!P:P,AH59, 'Old-Review'!R:R,"&lt;&gt;"&amp;"", 'Old-Review'!X:X,"&lt;&gt;"&amp;"",  'Old-Review'!Y:Y,"&lt;&gt;"&amp;"")</f>
        <v>2</v>
      </c>
      <c r="T59" s="10">
        <f>COUNTIFS('Old-Review'!A:A,"Giữ chỗ",'Old-Review'!P:P,AH59)</f>
        <v>0</v>
      </c>
      <c r="U59" s="10">
        <f>COUNTIFS('Old-Review'!B:B,"Sai lớp",'Old-Review'!P:P,AH59)</f>
        <v>0</v>
      </c>
      <c r="V59" s="10">
        <f>COUNTIFS('Old-Review'!B:B,"Sai phân công",'Old-Review'!P:P,AH59)</f>
        <v>0</v>
      </c>
      <c r="W59" s="10">
        <f t="shared" si="1"/>
        <v>0</v>
      </c>
      <c r="X59" s="10"/>
      <c r="Y59" s="10"/>
      <c r="Z59" s="10">
        <f>COUNTIFS('Old-Review'!AD:AD,AH59, 'Old-Review'!AN:AN,"&lt;&gt;"&amp;"",'Old-Review'!AO:AO,"&lt;&gt;"&amp;"")</f>
        <v>0</v>
      </c>
      <c r="AA59" s="6" t="str">
        <f>COUNTIFS(Tonghop!AR:AR,[1]IO!AH59, Tonghop!AN:AN,"&lt;&gt;"&amp;"",Tonghop!AO:AO,"&lt;&gt;"&amp;"")</f>
        <v>#ERROR!</v>
      </c>
      <c r="AB59" s="6"/>
      <c r="AC59" s="6"/>
      <c r="AD59" s="6"/>
      <c r="AE59" s="6"/>
      <c r="AF59" s="6"/>
      <c r="AG59" s="6"/>
      <c r="AH59" s="6" t="s">
        <v>1011</v>
      </c>
      <c r="AI59" s="6" t="str">
        <f t="shared" si="2"/>
        <v>B_08 Bùi Xuân Thanh 20125762 95040</v>
      </c>
      <c r="AJ59" s="6"/>
      <c r="AK59" s="6" t="str">
        <f t="shared" si="3"/>
        <v>TRUE</v>
      </c>
      <c r="AL59" s="4"/>
      <c r="AM59" s="4"/>
      <c r="AN59" s="4"/>
      <c r="AO59" s="4"/>
      <c r="AP59" s="4"/>
      <c r="AQ59" s="4"/>
      <c r="AR59" s="4"/>
      <c r="AS59" s="4"/>
    </row>
    <row r="60" ht="13.5" customHeight="1">
      <c r="A60" s="6"/>
      <c r="B60" s="16" t="s">
        <v>1104</v>
      </c>
      <c r="C60" s="65" t="s">
        <v>1582</v>
      </c>
      <c r="D60" s="65" t="s">
        <v>1583</v>
      </c>
      <c r="E60" s="66">
        <v>2.0142972E7</v>
      </c>
      <c r="F60" s="58">
        <v>95040.0</v>
      </c>
      <c r="G60" s="10"/>
      <c r="H60" s="6" t="s">
        <v>1584</v>
      </c>
      <c r="I60" s="10">
        <f>COUNTIF(B:B,B60)</f>
        <v>4</v>
      </c>
      <c r="J60" s="10">
        <f>COUNTIFS('Old-Review'!O:O,B60,'Old-Review'!N:N,"TNLT", 'Old-Review'!R:R,"&lt;&gt;"&amp;"", 'Old-Review'!S:S,"&lt;&gt;"&amp;"", 'Old-Review'!T:T,"&lt;&gt;"&amp;"", 'Old-Review'!U:U,"&lt;&gt;"&amp;"",  'Old-Review'!V:V,"&lt;&gt;"&amp;"",  'Old-Review'!W:W,"&lt;&gt;"&amp;"",  'Old-Review'!X:X,"&lt;&gt;"&amp;"",  'Old-Review'!Y:Y,"&lt;&gt;"&amp;"")</f>
        <v>8</v>
      </c>
      <c r="K60" s="10">
        <f>COUNTIFS('Old-Review'!O:O,B60,'Old-Review'!N:N,"TNBT", 'Old-Review'!R:R,"&lt;&gt;"&amp;"", 'Old-Review'!S:S,"&lt;&gt;"&amp;"", 'Old-Review'!T:T,"&lt;&gt;"&amp;"", 'Old-Review'!U:U,"&lt;&gt;"&amp;"",  'Old-Review'!V:V,"&lt;&gt;"&amp;"",  'Old-Review'!W:W,"&lt;&gt;"&amp;"",  'Old-Review'!X:X,"&lt;&gt;"&amp;"",  'Old-Review'!Y:Y,"&lt;&gt;"&amp;"")</f>
        <v>8</v>
      </c>
      <c r="L60" s="10">
        <f>COUNTIFS('Old-Review'!O:O,B60,'Old-Review'!N:N,"TL", 'Old-Review'!R:R,"&lt;&gt;"&amp;"", 'Old-Review'!X:X,"&lt;&gt;"&amp;"",  'Old-Review'!Y:Y,"&lt;&gt;"&amp;"")</f>
        <v>7</v>
      </c>
      <c r="M60" s="10">
        <f>COUNTIFS('Old-Review'!AC:AC,B60, 'Old-Review'!AN:AN,"&lt;&gt;"&amp;"",'Old-Review'!AO:AO,"&lt;&gt;"&amp;"")</f>
        <v>0</v>
      </c>
      <c r="N60" s="10">
        <f>COUNTIFS('Old-Review'!A:A,"Giữ chỗ nhóm",'Old-Review'!O:O,B60)</f>
        <v>1</v>
      </c>
      <c r="O60" s="10"/>
      <c r="P60" s="4">
        <f>COUNTIFS('Old-Review'!P:P,AH60)</f>
        <v>6</v>
      </c>
      <c r="Q60" s="10">
        <f>COUNTIFS('Old-Review'!N:N,"TNLT",'Old-Review'!P:P,AH60, 'Old-Review'!R:R,"&lt;&gt;"&amp;"", 'Old-Review'!S:S,"&lt;&gt;"&amp;"", 'Old-Review'!T:T,"&lt;&gt;"&amp;"", 'Old-Review'!U:U,"&lt;&gt;"&amp;"",  'Old-Review'!V:V,"&lt;&gt;"&amp;"",  'Old-Review'!W:W,"&lt;&gt;"&amp;"",  'Old-Review'!X:X,"&lt;&gt;"&amp;"",  'Old-Review'!Y:Y,"&lt;&gt;"&amp;"")</f>
        <v>2</v>
      </c>
      <c r="R60" s="10">
        <f>COUNTIFS('Old-Review'!N:N,"TNBT",'Old-Review'!P:P,AH60, 'Old-Review'!R:R,"&lt;&gt;"&amp;"", 'Old-Review'!S:S,"&lt;&gt;"&amp;"", 'Old-Review'!T:T,"&lt;&gt;"&amp;"", 'Old-Review'!U:U,"&lt;&gt;"&amp;"",  'Old-Review'!V:V,"&lt;&gt;"&amp;"",  'Old-Review'!W:W,"&lt;&gt;"&amp;"",  'Old-Review'!X:X,"&lt;&gt;"&amp;"",  'Old-Review'!Y:Y,"&lt;&gt;"&amp;"")</f>
        <v>2</v>
      </c>
      <c r="S60" s="10">
        <f>COUNTIFS('Old-Review'!N:N,"TL",'Old-Review'!P:P,AH60, 'Old-Review'!R:R,"&lt;&gt;"&amp;"", 'Old-Review'!X:X,"&lt;&gt;"&amp;"",  'Old-Review'!Y:Y,"&lt;&gt;"&amp;"")</f>
        <v>2</v>
      </c>
      <c r="T60" s="10">
        <f>COUNTIFS('Old-Review'!A:A,"Giữ chỗ",'Old-Review'!P:P,AH60)</f>
        <v>0</v>
      </c>
      <c r="U60" s="10">
        <f>COUNTIFS('Old-Review'!B:B,"Sai lớp",'Old-Review'!P:P,AH60)</f>
        <v>0</v>
      </c>
      <c r="V60" s="10">
        <f>COUNTIFS('Old-Review'!B:B,"Sai phân công",'Old-Review'!P:P,AH60)</f>
        <v>0</v>
      </c>
      <c r="W60" s="10">
        <f t="shared" si="1"/>
        <v>0</v>
      </c>
      <c r="X60" s="10"/>
      <c r="Y60" s="10"/>
      <c r="Z60" s="10">
        <f>COUNTIFS('Old-Review'!AD:AD,AH60, 'Old-Review'!AN:AN,"&lt;&gt;"&amp;"",'Old-Review'!AO:AO,"&lt;&gt;"&amp;"")</f>
        <v>0</v>
      </c>
      <c r="AA60" s="6" t="str">
        <f>COUNTIFS(Tonghop!AR:AR,[1]IO!AH60, Tonghop!AN:AN,"&lt;&gt;"&amp;"",Tonghop!AO:AO,"&lt;&gt;"&amp;"")</f>
        <v>#ERROR!</v>
      </c>
      <c r="AB60" s="6"/>
      <c r="AC60" s="6"/>
      <c r="AD60" s="6"/>
      <c r="AE60" s="6"/>
      <c r="AF60" s="6"/>
      <c r="AG60" s="6"/>
      <c r="AH60" s="6" t="s">
        <v>953</v>
      </c>
      <c r="AI60" s="6" t="str">
        <f t="shared" si="2"/>
        <v>B_09 Vũ Đăng Minh 20142972 95040</v>
      </c>
      <c r="AJ60" s="6"/>
      <c r="AK60" s="6" t="str">
        <f t="shared" si="3"/>
        <v>TRUE</v>
      </c>
      <c r="AL60" s="4"/>
      <c r="AM60" s="4"/>
      <c r="AN60" s="4"/>
      <c r="AO60" s="4"/>
      <c r="AP60" s="4"/>
      <c r="AQ60" s="4"/>
      <c r="AR60" s="4"/>
      <c r="AS60" s="4"/>
    </row>
    <row r="61" ht="13.5" customHeight="1">
      <c r="A61" s="6"/>
      <c r="B61" s="16" t="s">
        <v>1104</v>
      </c>
      <c r="C61" s="65" t="s">
        <v>1633</v>
      </c>
      <c r="D61" s="65" t="s">
        <v>1634</v>
      </c>
      <c r="E61" s="66">
        <v>2.0143607E7</v>
      </c>
      <c r="F61" s="58">
        <v>95040.0</v>
      </c>
      <c r="G61" s="10"/>
      <c r="H61" s="6" t="s">
        <v>1635</v>
      </c>
      <c r="I61" s="10"/>
      <c r="J61" s="10"/>
      <c r="K61" s="10"/>
      <c r="L61" s="10"/>
      <c r="M61" s="10"/>
      <c r="N61" s="10"/>
      <c r="O61" s="10"/>
      <c r="P61" s="4">
        <f>COUNTIFS('Old-Review'!P:P,AH61)</f>
        <v>6</v>
      </c>
      <c r="Q61" s="10">
        <f>COUNTIFS('Old-Review'!N:N,"TNLT",'Old-Review'!P:P,AH61, 'Old-Review'!R:R,"&lt;&gt;"&amp;"", 'Old-Review'!S:S,"&lt;&gt;"&amp;"", 'Old-Review'!T:T,"&lt;&gt;"&amp;"", 'Old-Review'!U:U,"&lt;&gt;"&amp;"",  'Old-Review'!V:V,"&lt;&gt;"&amp;"",  'Old-Review'!W:W,"&lt;&gt;"&amp;"",  'Old-Review'!X:X,"&lt;&gt;"&amp;"",  'Old-Review'!Y:Y,"&lt;&gt;"&amp;"")</f>
        <v>2</v>
      </c>
      <c r="R61" s="10">
        <f>COUNTIFS('Old-Review'!N:N,"TNBT",'Old-Review'!P:P,AH61, 'Old-Review'!R:R,"&lt;&gt;"&amp;"", 'Old-Review'!S:S,"&lt;&gt;"&amp;"", 'Old-Review'!T:T,"&lt;&gt;"&amp;"", 'Old-Review'!U:U,"&lt;&gt;"&amp;"",  'Old-Review'!V:V,"&lt;&gt;"&amp;"",  'Old-Review'!W:W,"&lt;&gt;"&amp;"",  'Old-Review'!X:X,"&lt;&gt;"&amp;"",  'Old-Review'!Y:Y,"&lt;&gt;"&amp;"")</f>
        <v>2</v>
      </c>
      <c r="S61" s="10">
        <f>COUNTIFS('Old-Review'!N:N,"TL",'Old-Review'!P:P,AH61, 'Old-Review'!R:R,"&lt;&gt;"&amp;"", 'Old-Review'!X:X,"&lt;&gt;"&amp;"",  'Old-Review'!Y:Y,"&lt;&gt;"&amp;"")</f>
        <v>1</v>
      </c>
      <c r="T61" s="10">
        <f>COUNTIFS('Old-Review'!A:A,"Giữ chỗ",'Old-Review'!P:P,AH61)</f>
        <v>0</v>
      </c>
      <c r="U61" s="10">
        <f>COUNTIFS('Old-Review'!B:B,"Sai lớp",'Old-Review'!P:P,AH61)</f>
        <v>0</v>
      </c>
      <c r="V61" s="10">
        <f>COUNTIFS('Old-Review'!B:B,"Sai phân công",'Old-Review'!P:P,AH61)</f>
        <v>0</v>
      </c>
      <c r="W61" s="10">
        <f t="shared" si="1"/>
        <v>1</v>
      </c>
      <c r="X61" s="10"/>
      <c r="Y61" s="10"/>
      <c r="Z61" s="10">
        <f>COUNTIFS('Old-Review'!AD:AD,AH61, 'Old-Review'!AN:AN,"&lt;&gt;"&amp;"",'Old-Review'!AO:AO,"&lt;&gt;"&amp;"")</f>
        <v>0</v>
      </c>
      <c r="AA61" s="6" t="str">
        <f>COUNTIFS(Tonghop!AR:AR,[1]IO!AH61, Tonghop!AN:AN,"&lt;&gt;"&amp;"",Tonghop!AO:AO,"&lt;&gt;"&amp;"")</f>
        <v>#ERROR!</v>
      </c>
      <c r="AB61" s="6"/>
      <c r="AC61" s="6"/>
      <c r="AD61" s="6"/>
      <c r="AE61" s="6"/>
      <c r="AF61" s="6"/>
      <c r="AG61" s="6"/>
      <c r="AH61" s="6" t="s">
        <v>1147</v>
      </c>
      <c r="AI61" s="6" t="str">
        <f t="shared" si="2"/>
        <v>B_09 Phùng Văn Quang 20143607 95040</v>
      </c>
      <c r="AJ61" s="6"/>
      <c r="AK61" s="6">
        <f t="shared" si="3"/>
        <v>0</v>
      </c>
      <c r="AL61" s="4"/>
      <c r="AM61" s="4"/>
      <c r="AN61" s="4"/>
      <c r="AO61" s="4"/>
      <c r="AP61" s="4"/>
      <c r="AQ61" s="4"/>
      <c r="AR61" s="4"/>
      <c r="AS61" s="4"/>
    </row>
    <row r="62" ht="13.5" customHeight="1">
      <c r="A62" s="6"/>
      <c r="B62" s="16" t="s">
        <v>1104</v>
      </c>
      <c r="C62" s="65" t="s">
        <v>1653</v>
      </c>
      <c r="D62" s="65" t="s">
        <v>1654</v>
      </c>
      <c r="E62" s="66">
        <v>2.014362E7</v>
      </c>
      <c r="F62" s="58">
        <v>95040.0</v>
      </c>
      <c r="G62" s="10"/>
      <c r="H62" s="6" t="s">
        <v>1655</v>
      </c>
      <c r="I62" s="10"/>
      <c r="J62" s="10"/>
      <c r="K62" s="10"/>
      <c r="L62" s="10"/>
      <c r="M62" s="10"/>
      <c r="N62" s="10"/>
      <c r="O62" s="10"/>
      <c r="P62" s="4">
        <f>COUNTIFS('Old-Review'!P:P,AH62)</f>
        <v>6</v>
      </c>
      <c r="Q62" s="10">
        <f>COUNTIFS('Old-Review'!N:N,"TNLT",'Old-Review'!P:P,AH62, 'Old-Review'!R:R,"&lt;&gt;"&amp;"", 'Old-Review'!S:S,"&lt;&gt;"&amp;"", 'Old-Review'!T:T,"&lt;&gt;"&amp;"", 'Old-Review'!U:U,"&lt;&gt;"&amp;"",  'Old-Review'!V:V,"&lt;&gt;"&amp;"",  'Old-Review'!W:W,"&lt;&gt;"&amp;"",  'Old-Review'!X:X,"&lt;&gt;"&amp;"",  'Old-Review'!Y:Y,"&lt;&gt;"&amp;"")</f>
        <v>2</v>
      </c>
      <c r="R62" s="10">
        <f>COUNTIFS('Old-Review'!N:N,"TNBT",'Old-Review'!P:P,AH62, 'Old-Review'!R:R,"&lt;&gt;"&amp;"", 'Old-Review'!S:S,"&lt;&gt;"&amp;"", 'Old-Review'!T:T,"&lt;&gt;"&amp;"", 'Old-Review'!U:U,"&lt;&gt;"&amp;"",  'Old-Review'!V:V,"&lt;&gt;"&amp;"",  'Old-Review'!W:W,"&lt;&gt;"&amp;"",  'Old-Review'!X:X,"&lt;&gt;"&amp;"",  'Old-Review'!Y:Y,"&lt;&gt;"&amp;"")</f>
        <v>2</v>
      </c>
      <c r="S62" s="10">
        <f>COUNTIFS('Old-Review'!N:N,"TL",'Old-Review'!P:P,AH62, 'Old-Review'!R:R,"&lt;&gt;"&amp;"", 'Old-Review'!X:X,"&lt;&gt;"&amp;"",  'Old-Review'!Y:Y,"&lt;&gt;"&amp;"")</f>
        <v>2</v>
      </c>
      <c r="T62" s="10">
        <f>COUNTIFS('Old-Review'!A:A,"Giữ chỗ",'Old-Review'!P:P,AH62)</f>
        <v>0</v>
      </c>
      <c r="U62" s="10">
        <f>COUNTIFS('Old-Review'!B:B,"Sai lớp",'Old-Review'!P:P,AH62)</f>
        <v>0</v>
      </c>
      <c r="V62" s="10">
        <f>COUNTIFS('Old-Review'!B:B,"Sai phân công",'Old-Review'!P:P,AH62)</f>
        <v>0</v>
      </c>
      <c r="W62" s="10">
        <f t="shared" si="1"/>
        <v>0</v>
      </c>
      <c r="X62" s="10"/>
      <c r="Y62" s="10"/>
      <c r="Z62" s="10">
        <f>COUNTIFS('Old-Review'!AD:AD,AH62, 'Old-Review'!AN:AN,"&lt;&gt;"&amp;"",'Old-Review'!AO:AO,"&lt;&gt;"&amp;"")</f>
        <v>0</v>
      </c>
      <c r="AA62" s="6" t="str">
        <f>COUNTIFS(Tonghop!AR:AR,[1]IO!AH62, Tonghop!AN:AN,"&lt;&gt;"&amp;"",Tonghop!AO:AO,"&lt;&gt;"&amp;"")</f>
        <v>#ERROR!</v>
      </c>
      <c r="AB62" s="6"/>
      <c r="AC62" s="6"/>
      <c r="AD62" s="6"/>
      <c r="AE62" s="6"/>
      <c r="AF62" s="6"/>
      <c r="AG62" s="6"/>
      <c r="AH62" s="6" t="s">
        <v>215</v>
      </c>
      <c r="AI62" s="6" t="str">
        <f t="shared" si="2"/>
        <v>B_09 Đặng Ngọc Quảng 20143620 95040</v>
      </c>
      <c r="AJ62" s="6"/>
      <c r="AK62" s="6" t="str">
        <f t="shared" si="3"/>
        <v>TRUE</v>
      </c>
      <c r="AL62" s="4"/>
      <c r="AM62" s="4"/>
      <c r="AN62" s="4"/>
      <c r="AO62" s="4"/>
      <c r="AP62" s="4"/>
      <c r="AQ62" s="4"/>
      <c r="AR62" s="4"/>
      <c r="AS62" s="4"/>
    </row>
    <row r="63" ht="13.5" customHeight="1">
      <c r="A63" s="6"/>
      <c r="B63" s="16" t="s">
        <v>1104</v>
      </c>
      <c r="C63" s="65" t="s">
        <v>1678</v>
      </c>
      <c r="D63" s="65" t="s">
        <v>656</v>
      </c>
      <c r="E63" s="66">
        <v>2.0143653E7</v>
      </c>
      <c r="F63" s="58">
        <v>95040.0</v>
      </c>
      <c r="G63" s="10"/>
      <c r="H63" s="6" t="s">
        <v>1679</v>
      </c>
      <c r="I63" s="10"/>
      <c r="J63" s="10"/>
      <c r="K63" s="10"/>
      <c r="L63" s="10"/>
      <c r="M63" s="10"/>
      <c r="N63" s="10"/>
      <c r="O63" s="10"/>
      <c r="P63" s="4">
        <f>COUNTIFS('Old-Review'!P:P,AH63)</f>
        <v>6</v>
      </c>
      <c r="Q63" s="10">
        <f>COUNTIFS('Old-Review'!N:N,"TNLT",'Old-Review'!P:P,AH63, 'Old-Review'!R:R,"&lt;&gt;"&amp;"", 'Old-Review'!S:S,"&lt;&gt;"&amp;"", 'Old-Review'!T:T,"&lt;&gt;"&amp;"", 'Old-Review'!U:U,"&lt;&gt;"&amp;"",  'Old-Review'!V:V,"&lt;&gt;"&amp;"",  'Old-Review'!W:W,"&lt;&gt;"&amp;"",  'Old-Review'!X:X,"&lt;&gt;"&amp;"",  'Old-Review'!Y:Y,"&lt;&gt;"&amp;"")</f>
        <v>2</v>
      </c>
      <c r="R63" s="10">
        <f>COUNTIFS('Old-Review'!N:N,"TNBT",'Old-Review'!P:P,AH63, 'Old-Review'!R:R,"&lt;&gt;"&amp;"", 'Old-Review'!S:S,"&lt;&gt;"&amp;"", 'Old-Review'!T:T,"&lt;&gt;"&amp;"", 'Old-Review'!U:U,"&lt;&gt;"&amp;"",  'Old-Review'!V:V,"&lt;&gt;"&amp;"",  'Old-Review'!W:W,"&lt;&gt;"&amp;"",  'Old-Review'!X:X,"&lt;&gt;"&amp;"",  'Old-Review'!Y:Y,"&lt;&gt;"&amp;"")</f>
        <v>2</v>
      </c>
      <c r="S63" s="10">
        <f>COUNTIFS('Old-Review'!N:N,"TL",'Old-Review'!P:P,AH63, 'Old-Review'!R:R,"&lt;&gt;"&amp;"", 'Old-Review'!X:X,"&lt;&gt;"&amp;"",  'Old-Review'!Y:Y,"&lt;&gt;"&amp;"")</f>
        <v>2</v>
      </c>
      <c r="T63" s="10">
        <f>COUNTIFS('Old-Review'!A:A,"Giữ chỗ",'Old-Review'!P:P,AH63)</f>
        <v>0</v>
      </c>
      <c r="U63" s="10">
        <f>COUNTIFS('Old-Review'!B:B,"Sai lớp",'Old-Review'!P:P,AH63)</f>
        <v>0</v>
      </c>
      <c r="V63" s="10">
        <f>COUNTIFS('Old-Review'!B:B,"Sai phân công",'Old-Review'!P:P,AH63)</f>
        <v>0</v>
      </c>
      <c r="W63" s="10">
        <f t="shared" si="1"/>
        <v>0</v>
      </c>
      <c r="X63" s="10"/>
      <c r="Y63" s="10"/>
      <c r="Z63" s="10">
        <f>COUNTIFS('Old-Review'!AD:AD,AH63, 'Old-Review'!AN:AN,"&lt;&gt;"&amp;"",'Old-Review'!AO:AO,"&lt;&gt;"&amp;"")</f>
        <v>0</v>
      </c>
      <c r="AA63" s="6" t="str">
        <f>COUNTIFS(Tonghop!AR:AR,[1]IO!AH63, Tonghop!AN:AN,"&lt;&gt;"&amp;"",Tonghop!AO:AO,"&lt;&gt;"&amp;"")</f>
        <v>#ERROR!</v>
      </c>
      <c r="AB63" s="6"/>
      <c r="AC63" s="6"/>
      <c r="AD63" s="6"/>
      <c r="AE63" s="6"/>
      <c r="AF63" s="6"/>
      <c r="AG63" s="6"/>
      <c r="AH63" s="6" t="s">
        <v>1105</v>
      </c>
      <c r="AI63" s="6" t="str">
        <f t="shared" si="2"/>
        <v>B_09 Phùng Thế Quân 20143653 95040</v>
      </c>
      <c r="AJ63" s="6"/>
      <c r="AK63" s="6" t="str">
        <f t="shared" si="3"/>
        <v>TRUE</v>
      </c>
      <c r="AL63" s="4"/>
      <c r="AM63" s="4"/>
      <c r="AN63" s="4"/>
      <c r="AO63" s="4"/>
      <c r="AP63" s="4"/>
      <c r="AQ63" s="4"/>
      <c r="AR63" s="4"/>
      <c r="AS63" s="4"/>
    </row>
    <row r="64" ht="13.5" customHeight="1">
      <c r="A64" s="6"/>
      <c r="B64" s="16" t="s">
        <v>414</v>
      </c>
      <c r="C64" s="16" t="s">
        <v>1738</v>
      </c>
      <c r="D64" s="16" t="s">
        <v>1739</v>
      </c>
      <c r="E64" s="58">
        <v>2.014243E7</v>
      </c>
      <c r="F64" s="58">
        <v>95040.0</v>
      </c>
      <c r="G64" s="10"/>
      <c r="H64" s="6" t="s">
        <v>1740</v>
      </c>
      <c r="I64" s="10"/>
      <c r="J64" s="10"/>
      <c r="K64" s="10"/>
      <c r="L64" s="10"/>
      <c r="M64" s="10"/>
      <c r="N64" s="10"/>
      <c r="O64" s="10"/>
      <c r="P64" s="4">
        <f>COUNTIFS('Old-Review'!P:P,AH64)</f>
        <v>6</v>
      </c>
      <c r="Q64" s="10">
        <f>COUNTIFS('Old-Review'!N:N,"TNLT",'Old-Review'!P:P,AH64, 'Old-Review'!R:R,"&lt;&gt;"&amp;"", 'Old-Review'!S:S,"&lt;&gt;"&amp;"", 'Old-Review'!T:T,"&lt;&gt;"&amp;"", 'Old-Review'!U:U,"&lt;&gt;"&amp;"",  'Old-Review'!V:V,"&lt;&gt;"&amp;"",  'Old-Review'!W:W,"&lt;&gt;"&amp;"",  'Old-Review'!X:X,"&lt;&gt;"&amp;"",  'Old-Review'!Y:Y,"&lt;&gt;"&amp;"")</f>
        <v>2</v>
      </c>
      <c r="R64" s="10">
        <f>COUNTIFS('Old-Review'!N:N,"TNBT",'Old-Review'!P:P,AH64, 'Old-Review'!R:R,"&lt;&gt;"&amp;"", 'Old-Review'!S:S,"&lt;&gt;"&amp;"", 'Old-Review'!T:T,"&lt;&gt;"&amp;"", 'Old-Review'!U:U,"&lt;&gt;"&amp;"",  'Old-Review'!V:V,"&lt;&gt;"&amp;"",  'Old-Review'!W:W,"&lt;&gt;"&amp;"",  'Old-Review'!X:X,"&lt;&gt;"&amp;"",  'Old-Review'!Y:Y,"&lt;&gt;"&amp;"")</f>
        <v>2</v>
      </c>
      <c r="S64" s="10">
        <f>COUNTIFS('Old-Review'!N:N,"TL",'Old-Review'!P:P,AH64, 'Old-Review'!R:R,"&lt;&gt;"&amp;"", 'Old-Review'!X:X,"&lt;&gt;"&amp;"",  'Old-Review'!Y:Y,"&lt;&gt;"&amp;"")</f>
        <v>2</v>
      </c>
      <c r="T64" s="10">
        <f>COUNTIFS('Old-Review'!A:A,"Giữ chỗ",'Old-Review'!P:P,AH64)</f>
        <v>0</v>
      </c>
      <c r="U64" s="10">
        <f>COUNTIFS('Old-Review'!B:B,"Sai lớp",'Old-Review'!P:P,AH64)</f>
        <v>0</v>
      </c>
      <c r="V64" s="10">
        <f>COUNTIFS('Old-Review'!B:B,"Sai phân công",'Old-Review'!P:P,AH64)</f>
        <v>0</v>
      </c>
      <c r="W64" s="10">
        <f t="shared" si="1"/>
        <v>0</v>
      </c>
      <c r="X64" s="10"/>
      <c r="Y64" s="10"/>
      <c r="Z64" s="10">
        <f>COUNTIFS('Old-Review'!AD:AD,AH64, 'Old-Review'!AN:AN,"&lt;&gt;"&amp;"",'Old-Review'!AO:AO,"&lt;&gt;"&amp;"")</f>
        <v>0</v>
      </c>
      <c r="AA64" s="6" t="str">
        <f>COUNTIFS(Tonghop!AR:AR,[1]IO!AH64, Tonghop!AN:AN,"&lt;&gt;"&amp;"",Tonghop!AO:AO,"&lt;&gt;"&amp;"")</f>
        <v>#ERROR!</v>
      </c>
      <c r="AB64" s="6"/>
      <c r="AC64" s="6"/>
      <c r="AD64" s="6"/>
      <c r="AE64" s="6"/>
      <c r="AF64" s="6"/>
      <c r="AG64" s="6"/>
      <c r="AH64" s="6" t="s">
        <v>490</v>
      </c>
      <c r="AI64" s="6" t="str">
        <f t="shared" si="2"/>
        <v>B_10 Trần Trung Kiên 20142430 95040</v>
      </c>
      <c r="AJ64" s="6"/>
      <c r="AK64" s="6" t="str">
        <f t="shared" si="3"/>
        <v>TRUE</v>
      </c>
      <c r="AL64" s="4"/>
      <c r="AM64" s="4"/>
      <c r="AN64" s="4"/>
      <c r="AO64" s="4"/>
      <c r="AP64" s="4"/>
      <c r="AQ64" s="4"/>
      <c r="AR64" s="4"/>
      <c r="AS64" s="4"/>
    </row>
    <row r="65" ht="13.5" customHeight="1">
      <c r="A65" s="6"/>
      <c r="B65" s="16" t="s">
        <v>414</v>
      </c>
      <c r="C65" s="16" t="s">
        <v>1696</v>
      </c>
      <c r="D65" s="16" t="s">
        <v>1012</v>
      </c>
      <c r="E65" s="58">
        <v>2.0145096E7</v>
      </c>
      <c r="F65" s="58">
        <v>95040.0</v>
      </c>
      <c r="G65" s="10"/>
      <c r="H65" s="6" t="s">
        <v>1697</v>
      </c>
      <c r="I65" s="10">
        <f>COUNTIF(B:B,B65)</f>
        <v>4</v>
      </c>
      <c r="J65" s="10">
        <f>COUNTIFS('Old-Review'!O:O,B65,'Old-Review'!N:N,"TNLT", 'Old-Review'!R:R,"&lt;&gt;"&amp;"", 'Old-Review'!S:S,"&lt;&gt;"&amp;"", 'Old-Review'!T:T,"&lt;&gt;"&amp;"", 'Old-Review'!U:U,"&lt;&gt;"&amp;"",  'Old-Review'!V:V,"&lt;&gt;"&amp;"",  'Old-Review'!W:W,"&lt;&gt;"&amp;"",  'Old-Review'!X:X,"&lt;&gt;"&amp;"",  'Old-Review'!Y:Y,"&lt;&gt;"&amp;"")</f>
        <v>6</v>
      </c>
      <c r="K65" s="10">
        <f>COUNTIFS('Old-Review'!O:O,B65,'Old-Review'!N:N,"TNBT", 'Old-Review'!R:R,"&lt;&gt;"&amp;"", 'Old-Review'!S:S,"&lt;&gt;"&amp;"", 'Old-Review'!T:T,"&lt;&gt;"&amp;"", 'Old-Review'!U:U,"&lt;&gt;"&amp;"",  'Old-Review'!V:V,"&lt;&gt;"&amp;"",  'Old-Review'!W:W,"&lt;&gt;"&amp;"",  'Old-Review'!X:X,"&lt;&gt;"&amp;"",  'Old-Review'!Y:Y,"&lt;&gt;"&amp;"")</f>
        <v>5</v>
      </c>
      <c r="L65" s="10">
        <f>COUNTIFS('Old-Review'!O:O,B65,'Old-Review'!N:N,"TL", 'Old-Review'!R:R,"&lt;&gt;"&amp;"", 'Old-Review'!X:X,"&lt;&gt;"&amp;"",  'Old-Review'!Y:Y,"&lt;&gt;"&amp;"")</f>
        <v>6</v>
      </c>
      <c r="M65" s="10">
        <f>COUNTIFS('Old-Review'!AC:AC,B65, 'Old-Review'!AN:AN,"&lt;&gt;"&amp;"",'Old-Review'!AO:AO,"&lt;&gt;"&amp;"")</f>
        <v>0</v>
      </c>
      <c r="N65" s="10">
        <f>COUNTIFS('Old-Review'!A:A,"Giữ chỗ nhóm",'Old-Review'!O:O,B65)</f>
        <v>0</v>
      </c>
      <c r="O65" s="10"/>
      <c r="P65" s="4">
        <f>COUNTIFS('Old-Review'!P:P,AH65)</f>
        <v>5</v>
      </c>
      <c r="Q65" s="10">
        <f>COUNTIFS('Old-Review'!N:N,"TNLT",'Old-Review'!P:P,AH65, 'Old-Review'!R:R,"&lt;&gt;"&amp;"", 'Old-Review'!S:S,"&lt;&gt;"&amp;"", 'Old-Review'!T:T,"&lt;&gt;"&amp;"", 'Old-Review'!U:U,"&lt;&gt;"&amp;"",  'Old-Review'!V:V,"&lt;&gt;"&amp;"",  'Old-Review'!W:W,"&lt;&gt;"&amp;"",  'Old-Review'!X:X,"&lt;&gt;"&amp;"",  'Old-Review'!Y:Y,"&lt;&gt;"&amp;"")</f>
        <v>2</v>
      </c>
      <c r="R65" s="10">
        <f>COUNTIFS('Old-Review'!N:N,"TNBT",'Old-Review'!P:P,AH65, 'Old-Review'!R:R,"&lt;&gt;"&amp;"", 'Old-Review'!S:S,"&lt;&gt;"&amp;"", 'Old-Review'!T:T,"&lt;&gt;"&amp;"", 'Old-Review'!U:U,"&lt;&gt;"&amp;"",  'Old-Review'!V:V,"&lt;&gt;"&amp;"",  'Old-Review'!W:W,"&lt;&gt;"&amp;"",  'Old-Review'!X:X,"&lt;&gt;"&amp;"",  'Old-Review'!Y:Y,"&lt;&gt;"&amp;"")</f>
        <v>1</v>
      </c>
      <c r="S65" s="10">
        <f>COUNTIFS('Old-Review'!N:N,"TL",'Old-Review'!P:P,AH65, 'Old-Review'!R:R,"&lt;&gt;"&amp;"", 'Old-Review'!X:X,"&lt;&gt;"&amp;"",  'Old-Review'!Y:Y,"&lt;&gt;"&amp;"")</f>
        <v>2</v>
      </c>
      <c r="T65" s="10">
        <f>COUNTIFS('Old-Review'!A:A,"Giữ chỗ",'Old-Review'!P:P,AH65)</f>
        <v>0</v>
      </c>
      <c r="U65" s="10">
        <f>COUNTIFS('Old-Review'!B:B,"Sai lớp",'Old-Review'!P:P,AH65)</f>
        <v>0</v>
      </c>
      <c r="V65" s="10">
        <f>COUNTIFS('Old-Review'!B:B,"Sai phân công",'Old-Review'!P:P,AH65)</f>
        <v>0</v>
      </c>
      <c r="W65" s="10">
        <f t="shared" si="1"/>
        <v>0</v>
      </c>
      <c r="X65" s="10"/>
      <c r="Y65" s="10"/>
      <c r="Z65" s="10">
        <f>COUNTIFS('Old-Review'!AD:AD,AH65, 'Old-Review'!AN:AN,"&lt;&gt;"&amp;"",'Old-Review'!AO:AO,"&lt;&gt;"&amp;"")</f>
        <v>0</v>
      </c>
      <c r="AA65" s="6" t="str">
        <f>COUNTIFS(Tonghop!AR:AR,[1]IO!AH65, Tonghop!AN:AN,"&lt;&gt;"&amp;"",Tonghop!AO:AO,"&lt;&gt;"&amp;"")</f>
        <v>#ERROR!</v>
      </c>
      <c r="AB65" s="6"/>
      <c r="AC65" s="6"/>
      <c r="AD65" s="6"/>
      <c r="AE65" s="6"/>
      <c r="AF65" s="6"/>
      <c r="AG65" s="6"/>
      <c r="AH65" s="6" t="s">
        <v>416</v>
      </c>
      <c r="AI65" s="6" t="str">
        <f t="shared" si="2"/>
        <v>B_10 Lê Thanh Tùng 20145096 95040</v>
      </c>
      <c r="AJ65" s="6"/>
      <c r="AK65" s="6" t="str">
        <f t="shared" si="3"/>
        <v>TRUE</v>
      </c>
      <c r="AL65" s="4"/>
      <c r="AM65" s="4"/>
      <c r="AN65" s="4"/>
      <c r="AO65" s="4"/>
      <c r="AP65" s="4"/>
      <c r="AQ65" s="4"/>
      <c r="AR65" s="4"/>
      <c r="AS65" s="4"/>
    </row>
    <row r="66" ht="13.5" customHeight="1">
      <c r="A66" s="6"/>
      <c r="B66" s="16" t="s">
        <v>414</v>
      </c>
      <c r="C66" s="16" t="s">
        <v>1762</v>
      </c>
      <c r="D66" s="16" t="s">
        <v>1763</v>
      </c>
      <c r="E66" s="58">
        <v>2.0142347E7</v>
      </c>
      <c r="F66" s="58">
        <v>95040.0</v>
      </c>
      <c r="G66" s="10"/>
      <c r="H66" s="6" t="s">
        <v>1765</v>
      </c>
      <c r="I66" s="10"/>
      <c r="J66" s="10"/>
      <c r="K66" s="10"/>
      <c r="L66" s="10"/>
      <c r="M66" s="10"/>
      <c r="N66" s="10"/>
      <c r="O66" s="10"/>
      <c r="P66" s="4">
        <f>COUNTIFS('Old-Review'!P:P,AH66)</f>
        <v>6</v>
      </c>
      <c r="Q66" s="10">
        <f>COUNTIFS('Old-Review'!N:N,"TNLT",'Old-Review'!P:P,AH66, 'Old-Review'!R:R,"&lt;&gt;"&amp;"", 'Old-Review'!S:S,"&lt;&gt;"&amp;"", 'Old-Review'!T:T,"&lt;&gt;"&amp;"", 'Old-Review'!U:U,"&lt;&gt;"&amp;"",  'Old-Review'!V:V,"&lt;&gt;"&amp;"",  'Old-Review'!W:W,"&lt;&gt;"&amp;"",  'Old-Review'!X:X,"&lt;&gt;"&amp;"",  'Old-Review'!Y:Y,"&lt;&gt;"&amp;"")</f>
        <v>2</v>
      </c>
      <c r="R66" s="10">
        <f>COUNTIFS('Old-Review'!N:N,"TNBT",'Old-Review'!P:P,AH66, 'Old-Review'!R:R,"&lt;&gt;"&amp;"", 'Old-Review'!S:S,"&lt;&gt;"&amp;"", 'Old-Review'!T:T,"&lt;&gt;"&amp;"", 'Old-Review'!U:U,"&lt;&gt;"&amp;"",  'Old-Review'!V:V,"&lt;&gt;"&amp;"",  'Old-Review'!W:W,"&lt;&gt;"&amp;"",  'Old-Review'!X:X,"&lt;&gt;"&amp;"",  'Old-Review'!Y:Y,"&lt;&gt;"&amp;"")</f>
        <v>2</v>
      </c>
      <c r="S66" s="10">
        <f>COUNTIFS('Old-Review'!N:N,"TL",'Old-Review'!P:P,AH66, 'Old-Review'!R:R,"&lt;&gt;"&amp;"", 'Old-Review'!X:X,"&lt;&gt;"&amp;"",  'Old-Review'!Y:Y,"&lt;&gt;"&amp;"")</f>
        <v>2</v>
      </c>
      <c r="T66" s="10">
        <f>COUNTIFS('Old-Review'!A:A,"Giữ chỗ",'Old-Review'!P:P,AH66)</f>
        <v>0</v>
      </c>
      <c r="U66" s="10">
        <f>COUNTIFS('Old-Review'!B:B,"Sai lớp",'Old-Review'!P:P,AH66)</f>
        <v>0</v>
      </c>
      <c r="V66" s="10">
        <f>COUNTIFS('Old-Review'!B:B,"Sai phân công",'Old-Review'!P:P,AH66)</f>
        <v>0</v>
      </c>
      <c r="W66" s="10">
        <f t="shared" si="1"/>
        <v>0</v>
      </c>
      <c r="X66" s="10"/>
      <c r="Y66" s="10"/>
      <c r="Z66" s="10">
        <f>COUNTIFS('Old-Review'!AD:AD,AH66, 'Old-Review'!AN:AN,"&lt;&gt;"&amp;"",'Old-Review'!AO:AO,"&lt;&gt;"&amp;"")</f>
        <v>0</v>
      </c>
      <c r="AA66" s="6" t="str">
        <f>COUNTIFS(Tonghop!AR:AR,[1]IO!AH66, Tonghop!AN:AN,"&lt;&gt;"&amp;"",Tonghop!AO:AO,"&lt;&gt;"&amp;"")</f>
        <v>#ERROR!</v>
      </c>
      <c r="AB66" s="6"/>
      <c r="AC66" s="6"/>
      <c r="AD66" s="6"/>
      <c r="AE66" s="6"/>
      <c r="AF66" s="6"/>
      <c r="AG66" s="6"/>
      <c r="AH66" s="6" t="s">
        <v>615</v>
      </c>
      <c r="AI66" s="6" t="str">
        <f t="shared" si="2"/>
        <v>B_10 Đỗ Mạnh Khoa 20142347 95040</v>
      </c>
      <c r="AJ66" s="6"/>
      <c r="AK66" s="6" t="str">
        <f t="shared" si="3"/>
        <v>TRUE</v>
      </c>
      <c r="AL66" s="4"/>
      <c r="AM66" s="4"/>
      <c r="AN66" s="4"/>
      <c r="AO66" s="4"/>
      <c r="AP66" s="4"/>
      <c r="AQ66" s="4"/>
      <c r="AR66" s="4"/>
      <c r="AS66" s="4"/>
    </row>
    <row r="67" ht="13.5" customHeight="1">
      <c r="A67" s="6"/>
      <c r="B67" s="16" t="s">
        <v>414</v>
      </c>
      <c r="C67" s="16" t="s">
        <v>380</v>
      </c>
      <c r="D67" s="16" t="s">
        <v>1785</v>
      </c>
      <c r="E67" s="58">
        <v>2.0144225E7</v>
      </c>
      <c r="F67" s="58">
        <v>95040.0</v>
      </c>
      <c r="G67" s="10"/>
      <c r="H67" s="6" t="s">
        <v>1786</v>
      </c>
      <c r="I67" s="10"/>
      <c r="J67" s="10"/>
      <c r="K67" s="10"/>
      <c r="L67" s="10"/>
      <c r="M67" s="10"/>
      <c r="N67" s="10"/>
      <c r="O67" s="10"/>
      <c r="P67" s="4">
        <f>COUNTIFS('Old-Review'!P:P,AH67)</f>
        <v>3</v>
      </c>
      <c r="Q67" s="10">
        <f>COUNTIFS('Old-Review'!N:N,"TNLT",'Old-Review'!P:P,AH67, 'Old-Review'!R:R,"&lt;&gt;"&amp;"", 'Old-Review'!S:S,"&lt;&gt;"&amp;"", 'Old-Review'!T:T,"&lt;&gt;"&amp;"", 'Old-Review'!U:U,"&lt;&gt;"&amp;"",  'Old-Review'!V:V,"&lt;&gt;"&amp;"",  'Old-Review'!W:W,"&lt;&gt;"&amp;"",  'Old-Review'!X:X,"&lt;&gt;"&amp;"",  'Old-Review'!Y:Y,"&lt;&gt;"&amp;"")</f>
        <v>0</v>
      </c>
      <c r="R67" s="10">
        <f>COUNTIFS('Old-Review'!N:N,"TNBT",'Old-Review'!P:P,AH67, 'Old-Review'!R:R,"&lt;&gt;"&amp;"", 'Old-Review'!S:S,"&lt;&gt;"&amp;"", 'Old-Review'!T:T,"&lt;&gt;"&amp;"", 'Old-Review'!U:U,"&lt;&gt;"&amp;"",  'Old-Review'!V:V,"&lt;&gt;"&amp;"",  'Old-Review'!W:W,"&lt;&gt;"&amp;"",  'Old-Review'!X:X,"&lt;&gt;"&amp;"",  'Old-Review'!Y:Y,"&lt;&gt;"&amp;"")</f>
        <v>0</v>
      </c>
      <c r="S67" s="10">
        <f>COUNTIFS('Old-Review'!N:N,"TL",'Old-Review'!P:P,AH67, 'Old-Review'!R:R,"&lt;&gt;"&amp;"", 'Old-Review'!X:X,"&lt;&gt;"&amp;"",  'Old-Review'!Y:Y,"&lt;&gt;"&amp;"")</f>
        <v>0</v>
      </c>
      <c r="T67" s="10">
        <f>COUNTIFS('Old-Review'!A:A,"Giữ chỗ",'Old-Review'!P:P,AH67)</f>
        <v>3</v>
      </c>
      <c r="U67" s="10">
        <f>COUNTIFS('Old-Review'!B:B,"Sai lớp",'Old-Review'!P:P,AH67)</f>
        <v>0</v>
      </c>
      <c r="V67" s="10">
        <f>COUNTIFS('Old-Review'!B:B,"Sai phân công",'Old-Review'!P:P,AH67)</f>
        <v>0</v>
      </c>
      <c r="W67" s="10">
        <f t="shared" si="1"/>
        <v>0</v>
      </c>
      <c r="X67" s="10"/>
      <c r="Y67" s="10"/>
      <c r="Z67" s="10">
        <f>COUNTIFS('Old-Review'!AD:AD,AH67, 'Old-Review'!AN:AN,"&lt;&gt;"&amp;"",'Old-Review'!AO:AO,"&lt;&gt;"&amp;"")</f>
        <v>0</v>
      </c>
      <c r="AA67" s="6" t="str">
        <f>COUNTIFS(Tonghop!AR:AR,[1]IO!AH67, Tonghop!AN:AN,"&lt;&gt;"&amp;"",Tonghop!AO:AO,"&lt;&gt;"&amp;"")</f>
        <v>#ERROR!</v>
      </c>
      <c r="AB67" s="6"/>
      <c r="AC67" s="6"/>
      <c r="AD67" s="6"/>
      <c r="AE67" s="6"/>
      <c r="AF67" s="6"/>
      <c r="AG67" s="6"/>
      <c r="AH67" s="6" t="s">
        <v>1810</v>
      </c>
      <c r="AI67" s="6" t="str">
        <f t="shared" si="2"/>
        <v>B_10 Nguyễn Văn Thắng 20144225 95040</v>
      </c>
      <c r="AJ67" s="6"/>
      <c r="AK67" s="6" t="str">
        <f t="shared" si="3"/>
        <v>TRUE</v>
      </c>
      <c r="AL67" s="4"/>
      <c r="AM67" s="4"/>
      <c r="AN67" s="4"/>
      <c r="AO67" s="4"/>
      <c r="AP67" s="4"/>
      <c r="AQ67" s="4"/>
      <c r="AR67" s="4"/>
      <c r="AS67" s="4"/>
    </row>
    <row r="68" ht="13.5" customHeight="1">
      <c r="A68" s="6"/>
      <c r="B68" s="16" t="s">
        <v>1189</v>
      </c>
      <c r="C68" s="56" t="s">
        <v>1811</v>
      </c>
      <c r="D68" s="56" t="s">
        <v>1812</v>
      </c>
      <c r="E68" s="57">
        <v>2.0133802E7</v>
      </c>
      <c r="F68" s="58">
        <v>95040.0</v>
      </c>
      <c r="G68" s="10"/>
      <c r="H68" s="6" t="s">
        <v>1813</v>
      </c>
      <c r="I68" s="10">
        <f>COUNTIF(B:B,B68)</f>
        <v>4</v>
      </c>
      <c r="J68" s="10">
        <f>COUNTIFS('Old-Review'!O:O,B68,'Old-Review'!N:N,"TNLT", 'Old-Review'!R:R,"&lt;&gt;"&amp;"", 'Old-Review'!S:S,"&lt;&gt;"&amp;"", 'Old-Review'!T:T,"&lt;&gt;"&amp;"", 'Old-Review'!U:U,"&lt;&gt;"&amp;"",  'Old-Review'!V:V,"&lt;&gt;"&amp;"",  'Old-Review'!W:W,"&lt;&gt;"&amp;"",  'Old-Review'!X:X,"&lt;&gt;"&amp;"",  'Old-Review'!Y:Y,"&lt;&gt;"&amp;"")</f>
        <v>6</v>
      </c>
      <c r="K68" s="10">
        <f>COUNTIFS('Old-Review'!O:O,B68,'Old-Review'!N:N,"TNBT", 'Old-Review'!R:R,"&lt;&gt;"&amp;"", 'Old-Review'!S:S,"&lt;&gt;"&amp;"", 'Old-Review'!T:T,"&lt;&gt;"&amp;"", 'Old-Review'!U:U,"&lt;&gt;"&amp;"",  'Old-Review'!V:V,"&lt;&gt;"&amp;"",  'Old-Review'!W:W,"&lt;&gt;"&amp;"",  'Old-Review'!X:X,"&lt;&gt;"&amp;"",  'Old-Review'!Y:Y,"&lt;&gt;"&amp;"")</f>
        <v>4</v>
      </c>
      <c r="L68" s="10">
        <f>COUNTIFS('Old-Review'!O:O,B68,'Old-Review'!N:N,"TL", 'Old-Review'!R:R,"&lt;&gt;"&amp;"", 'Old-Review'!X:X,"&lt;&gt;"&amp;"",  'Old-Review'!Y:Y,"&lt;&gt;"&amp;"")</f>
        <v>2</v>
      </c>
      <c r="M68" s="10">
        <f>COUNTIFS('Old-Review'!AC:AC,B68, 'Old-Review'!AN:AN,"&lt;&gt;"&amp;"",'Old-Review'!AO:AO,"&lt;&gt;"&amp;"")</f>
        <v>0</v>
      </c>
      <c r="N68" s="10">
        <f>COUNTIFS('Old-Review'!A:A,"Giữ chỗ nhóm",'Old-Review'!O:O,B68)</f>
        <v>0</v>
      </c>
      <c r="O68" s="10"/>
      <c r="P68" s="4">
        <f>COUNTIFS('Old-Review'!P:P,AH68)</f>
        <v>6</v>
      </c>
      <c r="Q68" s="10">
        <f>COUNTIFS('Old-Review'!N:N,"TNLT",'Old-Review'!P:P,AH68, 'Old-Review'!R:R,"&lt;&gt;"&amp;"", 'Old-Review'!S:S,"&lt;&gt;"&amp;"", 'Old-Review'!T:T,"&lt;&gt;"&amp;"", 'Old-Review'!U:U,"&lt;&gt;"&amp;"",  'Old-Review'!V:V,"&lt;&gt;"&amp;"",  'Old-Review'!W:W,"&lt;&gt;"&amp;"",  'Old-Review'!X:X,"&lt;&gt;"&amp;"",  'Old-Review'!Y:Y,"&lt;&gt;"&amp;"")</f>
        <v>0</v>
      </c>
      <c r="R68" s="10">
        <f>COUNTIFS('Old-Review'!N:N,"TNBT",'Old-Review'!P:P,AH68, 'Old-Review'!R:R,"&lt;&gt;"&amp;"", 'Old-Review'!S:S,"&lt;&gt;"&amp;"", 'Old-Review'!T:T,"&lt;&gt;"&amp;"", 'Old-Review'!U:U,"&lt;&gt;"&amp;"",  'Old-Review'!V:V,"&lt;&gt;"&amp;"",  'Old-Review'!W:W,"&lt;&gt;"&amp;"",  'Old-Review'!X:X,"&lt;&gt;"&amp;"",  'Old-Review'!Y:Y,"&lt;&gt;"&amp;"")</f>
        <v>0</v>
      </c>
      <c r="S68" s="10">
        <f>COUNTIFS('Old-Review'!N:N,"TL",'Old-Review'!P:P,AH68, 'Old-Review'!R:R,"&lt;&gt;"&amp;"", 'Old-Review'!X:X,"&lt;&gt;"&amp;"",  'Old-Review'!Y:Y,"&lt;&gt;"&amp;"")</f>
        <v>0</v>
      </c>
      <c r="T68" s="10">
        <f>COUNTIFS('Old-Review'!A:A,"Giữ chỗ",'Old-Review'!P:P,AH68)</f>
        <v>5</v>
      </c>
      <c r="U68" s="10">
        <f>COUNTIFS('Old-Review'!B:B,"Sai lớp",'Old-Review'!P:P,AH68)</f>
        <v>0</v>
      </c>
      <c r="V68" s="10">
        <f>COUNTIFS('Old-Review'!B:B,"Sai phân công",'Old-Review'!P:P,AH68)</f>
        <v>0</v>
      </c>
      <c r="W68" s="10">
        <f t="shared" si="1"/>
        <v>1</v>
      </c>
      <c r="X68" s="10"/>
      <c r="Y68" s="10"/>
      <c r="Z68" s="10">
        <f>COUNTIFS('Old-Review'!AD:AD,AH68, 'Old-Review'!AN:AN,"&lt;&gt;"&amp;"",'Old-Review'!AO:AO,"&lt;&gt;"&amp;"")</f>
        <v>0</v>
      </c>
      <c r="AA68" s="6" t="str">
        <f>COUNTIFS(Tonghop!AR:AR,[1]IO!AH68, Tonghop!AN:AN,"&lt;&gt;"&amp;"",Tonghop!AO:AO,"&lt;&gt;"&amp;"")</f>
        <v>#ERROR!</v>
      </c>
      <c r="AB68" s="6"/>
      <c r="AC68" s="6"/>
      <c r="AD68" s="6"/>
      <c r="AE68" s="6"/>
      <c r="AF68" s="6"/>
      <c r="AG68" s="6"/>
      <c r="AH68" s="6" t="s">
        <v>1190</v>
      </c>
      <c r="AI68" s="6" t="str">
        <f t="shared" si="2"/>
        <v>B_11 Phạm Văn Thọ 20133802 95040</v>
      </c>
      <c r="AJ68" s="6"/>
      <c r="AK68" s="6">
        <f t="shared" si="3"/>
        <v>0</v>
      </c>
      <c r="AL68" s="4"/>
      <c r="AM68" s="4"/>
      <c r="AN68" s="4"/>
      <c r="AO68" s="4"/>
      <c r="AP68" s="4"/>
      <c r="AQ68" s="4"/>
      <c r="AR68" s="4"/>
      <c r="AS68" s="4"/>
    </row>
    <row r="69" ht="13.5" customHeight="1">
      <c r="A69" s="6"/>
      <c r="B69" s="16" t="s">
        <v>1189</v>
      </c>
      <c r="C69" s="56" t="s">
        <v>476</v>
      </c>
      <c r="D69" s="56" t="s">
        <v>639</v>
      </c>
      <c r="E69" s="57">
        <v>2.0139837E7</v>
      </c>
      <c r="F69" s="58">
        <v>95040.0</v>
      </c>
      <c r="G69" s="10"/>
      <c r="H69" s="6" t="s">
        <v>2506</v>
      </c>
      <c r="I69" s="10"/>
      <c r="J69" s="10"/>
      <c r="K69" s="10"/>
      <c r="L69" s="10"/>
      <c r="M69" s="10"/>
      <c r="N69" s="10"/>
      <c r="O69" s="10"/>
      <c r="P69" s="4">
        <f>COUNTIFS('Old-Review'!P:P,AH69)</f>
        <v>7</v>
      </c>
      <c r="Q69" s="10">
        <f>COUNTIFS('Old-Review'!N:N,"TNLT",'Old-Review'!P:P,AH69, 'Old-Review'!R:R,"&lt;&gt;"&amp;"", 'Old-Review'!S:S,"&lt;&gt;"&amp;"", 'Old-Review'!T:T,"&lt;&gt;"&amp;"", 'Old-Review'!U:U,"&lt;&gt;"&amp;"",  'Old-Review'!V:V,"&lt;&gt;"&amp;"",  'Old-Review'!W:W,"&lt;&gt;"&amp;"",  'Old-Review'!X:X,"&lt;&gt;"&amp;"",  'Old-Review'!Y:Y,"&lt;&gt;"&amp;"")</f>
        <v>3</v>
      </c>
      <c r="R69" s="10">
        <f>COUNTIFS('Old-Review'!N:N,"TNBT",'Old-Review'!P:P,AH69, 'Old-Review'!R:R,"&lt;&gt;"&amp;"", 'Old-Review'!S:S,"&lt;&gt;"&amp;"", 'Old-Review'!T:T,"&lt;&gt;"&amp;"", 'Old-Review'!U:U,"&lt;&gt;"&amp;"",  'Old-Review'!V:V,"&lt;&gt;"&amp;"",  'Old-Review'!W:W,"&lt;&gt;"&amp;"",  'Old-Review'!X:X,"&lt;&gt;"&amp;"",  'Old-Review'!Y:Y,"&lt;&gt;"&amp;"")</f>
        <v>1</v>
      </c>
      <c r="S69" s="10">
        <f>COUNTIFS('Old-Review'!N:N,"TL",'Old-Review'!P:P,AH69, 'Old-Review'!R:R,"&lt;&gt;"&amp;"", 'Old-Review'!X:X,"&lt;&gt;"&amp;"",  'Old-Review'!Y:Y,"&lt;&gt;"&amp;"")</f>
        <v>0</v>
      </c>
      <c r="T69" s="10">
        <f>COUNTIFS('Old-Review'!A:A,"Giữ chỗ",'Old-Review'!P:P,AH69)</f>
        <v>2</v>
      </c>
      <c r="U69" s="10">
        <f>COUNTIFS('Old-Review'!B:B,"Sai lớp",'Old-Review'!P:P,AH69)</f>
        <v>0</v>
      </c>
      <c r="V69" s="10">
        <f>COUNTIFS('Old-Review'!B:B,"Sai phân công",'Old-Review'!P:P,AH69)</f>
        <v>0</v>
      </c>
      <c r="W69" s="10">
        <f t="shared" si="1"/>
        <v>1</v>
      </c>
      <c r="X69" s="10"/>
      <c r="Y69" s="10"/>
      <c r="Z69" s="10">
        <f>COUNTIFS('Old-Review'!AD:AD,AH69, 'Old-Review'!AN:AN,"&lt;&gt;"&amp;"",'Old-Review'!AO:AO,"&lt;&gt;"&amp;"")</f>
        <v>0</v>
      </c>
      <c r="AA69" s="6" t="str">
        <f>COUNTIFS(Tonghop!AR:AR,[1]IO!AH69, Tonghop!AN:AN,"&lt;&gt;"&amp;"",Tonghop!AO:AO,"&lt;&gt;"&amp;"")</f>
        <v>#ERROR!</v>
      </c>
      <c r="AB69" s="6"/>
      <c r="AC69" s="6"/>
      <c r="AD69" s="6"/>
      <c r="AE69" s="6"/>
      <c r="AF69" s="6"/>
      <c r="AG69" s="6"/>
      <c r="AH69" s="6" t="s">
        <v>1875</v>
      </c>
      <c r="AI69" s="6" t="str">
        <f t="shared" si="2"/>
        <v>B_11 Nguyễn Hữu Đạt 20139837 95040</v>
      </c>
      <c r="AJ69" s="6"/>
      <c r="AK69" s="6">
        <f t="shared" si="3"/>
        <v>1</v>
      </c>
      <c r="AL69" s="4"/>
      <c r="AM69" s="4"/>
      <c r="AN69" s="4"/>
      <c r="AO69" s="4"/>
      <c r="AP69" s="4"/>
      <c r="AQ69" s="4"/>
      <c r="AR69" s="4"/>
      <c r="AS69" s="4"/>
    </row>
    <row r="70" ht="13.5" customHeight="1">
      <c r="A70" s="6"/>
      <c r="B70" s="16" t="s">
        <v>1189</v>
      </c>
      <c r="C70" s="56" t="s">
        <v>1876</v>
      </c>
      <c r="D70" s="56" t="s">
        <v>1583</v>
      </c>
      <c r="E70" s="57">
        <v>2.0122073E7</v>
      </c>
      <c r="F70" s="58">
        <v>95040.0</v>
      </c>
      <c r="G70" s="10"/>
      <c r="H70" s="6" t="s">
        <v>1877</v>
      </c>
      <c r="I70" s="10"/>
      <c r="J70" s="10"/>
      <c r="K70" s="10"/>
      <c r="L70" s="10"/>
      <c r="M70" s="10"/>
      <c r="N70" s="10"/>
      <c r="O70" s="10"/>
      <c r="P70" s="4">
        <f>COUNTIFS('Old-Review'!P:P,AH70)</f>
        <v>7</v>
      </c>
      <c r="Q70" s="10">
        <f>COUNTIFS('Old-Review'!N:N,"TNLT",'Old-Review'!P:P,AH70, 'Old-Review'!R:R,"&lt;&gt;"&amp;"", 'Old-Review'!S:S,"&lt;&gt;"&amp;"", 'Old-Review'!T:T,"&lt;&gt;"&amp;"", 'Old-Review'!U:U,"&lt;&gt;"&amp;"",  'Old-Review'!V:V,"&lt;&gt;"&amp;"",  'Old-Review'!W:W,"&lt;&gt;"&amp;"",  'Old-Review'!X:X,"&lt;&gt;"&amp;"",  'Old-Review'!Y:Y,"&lt;&gt;"&amp;"")</f>
        <v>3</v>
      </c>
      <c r="R70" s="10">
        <f>COUNTIFS('Old-Review'!N:N,"TNBT",'Old-Review'!P:P,AH70, 'Old-Review'!R:R,"&lt;&gt;"&amp;"", 'Old-Review'!S:S,"&lt;&gt;"&amp;"", 'Old-Review'!T:T,"&lt;&gt;"&amp;"", 'Old-Review'!U:U,"&lt;&gt;"&amp;"",  'Old-Review'!V:V,"&lt;&gt;"&amp;"",  'Old-Review'!W:W,"&lt;&gt;"&amp;"",  'Old-Review'!X:X,"&lt;&gt;"&amp;"",  'Old-Review'!Y:Y,"&lt;&gt;"&amp;"")</f>
        <v>2</v>
      </c>
      <c r="S70" s="10">
        <f>COUNTIFS('Old-Review'!N:N,"TL",'Old-Review'!P:P,AH70, 'Old-Review'!R:R,"&lt;&gt;"&amp;"", 'Old-Review'!X:X,"&lt;&gt;"&amp;"",  'Old-Review'!Y:Y,"&lt;&gt;"&amp;"")</f>
        <v>2</v>
      </c>
      <c r="T70" s="10">
        <f>COUNTIFS('Old-Review'!A:A,"Giữ chỗ",'Old-Review'!P:P,AH70)</f>
        <v>0</v>
      </c>
      <c r="U70" s="10">
        <f>COUNTIFS('Old-Review'!B:B,"Sai lớp",'Old-Review'!P:P,AH70)</f>
        <v>0</v>
      </c>
      <c r="V70" s="10">
        <f>COUNTIFS('Old-Review'!B:B,"Sai phân công",'Old-Review'!P:P,AH70)</f>
        <v>0</v>
      </c>
      <c r="W70" s="10">
        <f t="shared" si="1"/>
        <v>0</v>
      </c>
      <c r="X70" s="10"/>
      <c r="Y70" s="10"/>
      <c r="Z70" s="10">
        <f>COUNTIFS('Old-Review'!AD:AD,AH70, 'Old-Review'!AN:AN,"&lt;&gt;"&amp;"",'Old-Review'!AO:AO,"&lt;&gt;"&amp;"")</f>
        <v>0</v>
      </c>
      <c r="AA70" s="6" t="str">
        <f>COUNTIFS(Tonghop!AR:AR,[1]IO!AH70, Tonghop!AN:AN,"&lt;&gt;"&amp;"",Tonghop!AO:AO,"&lt;&gt;"&amp;"")</f>
        <v>#ERROR!</v>
      </c>
      <c r="AB70" s="6"/>
      <c r="AC70" s="6"/>
      <c r="AD70" s="6"/>
      <c r="AE70" s="6"/>
      <c r="AF70" s="6"/>
      <c r="AG70" s="6"/>
      <c r="AH70" s="6" t="s">
        <v>265</v>
      </c>
      <c r="AI70" s="6" t="str">
        <f t="shared" si="2"/>
        <v>B_11 Đỗ Đức Minh 20122073 95040</v>
      </c>
      <c r="AJ70" s="6"/>
      <c r="AK70" s="6">
        <f t="shared" si="3"/>
        <v>1</v>
      </c>
      <c r="AL70" s="4"/>
      <c r="AM70" s="4"/>
      <c r="AN70" s="4"/>
      <c r="AO70" s="4"/>
      <c r="AP70" s="4"/>
      <c r="AQ70" s="4"/>
      <c r="AR70" s="4"/>
      <c r="AS70" s="4"/>
    </row>
    <row r="71" ht="13.5" customHeight="1">
      <c r="A71" s="6"/>
      <c r="B71" s="16" t="s">
        <v>1189</v>
      </c>
      <c r="C71" s="56" t="s">
        <v>476</v>
      </c>
      <c r="D71" s="56" t="s">
        <v>1891</v>
      </c>
      <c r="E71" s="57">
        <v>2.0133922E7</v>
      </c>
      <c r="F71" s="58">
        <v>95040.0</v>
      </c>
      <c r="G71" s="10"/>
      <c r="H71" s="6" t="s">
        <v>1892</v>
      </c>
      <c r="I71" s="10"/>
      <c r="J71" s="10"/>
      <c r="K71" s="10"/>
      <c r="L71" s="10"/>
      <c r="M71" s="10"/>
      <c r="N71" s="10"/>
      <c r="O71" s="10"/>
      <c r="P71" s="4">
        <f>COUNTIFS('Old-Review'!P:P,AH71)</f>
        <v>5</v>
      </c>
      <c r="Q71" s="10">
        <f>COUNTIFS('Old-Review'!N:N,"TNLT",'Old-Review'!P:P,AH71, 'Old-Review'!R:R,"&lt;&gt;"&amp;"", 'Old-Review'!S:S,"&lt;&gt;"&amp;"", 'Old-Review'!T:T,"&lt;&gt;"&amp;"", 'Old-Review'!U:U,"&lt;&gt;"&amp;"",  'Old-Review'!V:V,"&lt;&gt;"&amp;"",  'Old-Review'!W:W,"&lt;&gt;"&amp;"",  'Old-Review'!X:X,"&lt;&gt;"&amp;"",  'Old-Review'!Y:Y,"&lt;&gt;"&amp;"")</f>
        <v>0</v>
      </c>
      <c r="R71" s="10">
        <f>COUNTIFS('Old-Review'!N:N,"TNBT",'Old-Review'!P:P,AH71, 'Old-Review'!R:R,"&lt;&gt;"&amp;"", 'Old-Review'!S:S,"&lt;&gt;"&amp;"", 'Old-Review'!T:T,"&lt;&gt;"&amp;"", 'Old-Review'!U:U,"&lt;&gt;"&amp;"",  'Old-Review'!V:V,"&lt;&gt;"&amp;"",  'Old-Review'!W:W,"&lt;&gt;"&amp;"",  'Old-Review'!X:X,"&lt;&gt;"&amp;"",  'Old-Review'!Y:Y,"&lt;&gt;"&amp;"")</f>
        <v>1</v>
      </c>
      <c r="S71" s="10">
        <f>COUNTIFS('Old-Review'!N:N,"TL",'Old-Review'!P:P,AH71, 'Old-Review'!R:R,"&lt;&gt;"&amp;"", 'Old-Review'!X:X,"&lt;&gt;"&amp;"",  'Old-Review'!Y:Y,"&lt;&gt;"&amp;"")</f>
        <v>0</v>
      </c>
      <c r="T71" s="10">
        <f>COUNTIFS('Old-Review'!A:A,"Giữ chỗ",'Old-Review'!P:P,AH71)</f>
        <v>4</v>
      </c>
      <c r="U71" s="10">
        <f>COUNTIFS('Old-Review'!B:B,"Sai lớp",'Old-Review'!P:P,AH71)</f>
        <v>0</v>
      </c>
      <c r="V71" s="10">
        <f>COUNTIFS('Old-Review'!B:B,"Sai phân công",'Old-Review'!P:P,AH71)</f>
        <v>0</v>
      </c>
      <c r="W71" s="10">
        <f t="shared" si="1"/>
        <v>0</v>
      </c>
      <c r="X71" s="10"/>
      <c r="Y71" s="10"/>
      <c r="Z71" s="10">
        <f>COUNTIFS('Old-Review'!AD:AD,AH71, 'Old-Review'!AN:AN,"&lt;&gt;"&amp;"",'Old-Review'!AO:AO,"&lt;&gt;"&amp;"")</f>
        <v>0</v>
      </c>
      <c r="AA71" s="6" t="str">
        <f>COUNTIFS(Tonghop!AR:AR,[1]IO!AH71, Tonghop!AN:AN,"&lt;&gt;"&amp;"",Tonghop!AO:AO,"&lt;&gt;"&amp;"")</f>
        <v>#ERROR!</v>
      </c>
      <c r="AB71" s="6"/>
      <c r="AC71" s="6"/>
      <c r="AD71" s="6"/>
      <c r="AE71" s="6"/>
      <c r="AF71" s="6"/>
      <c r="AG71" s="6"/>
      <c r="AH71" s="6" t="s">
        <v>1262</v>
      </c>
      <c r="AI71" s="6" t="str">
        <f t="shared" si="2"/>
        <v>B_11 Nguyễn Hữu Tiền 20133922 95040</v>
      </c>
      <c r="AJ71" s="6"/>
      <c r="AK71" s="6" t="str">
        <f t="shared" si="3"/>
        <v>TRUE</v>
      </c>
      <c r="AL71" s="4"/>
      <c r="AM71" s="4"/>
      <c r="AN71" s="4"/>
      <c r="AO71" s="4"/>
      <c r="AP71" s="4"/>
      <c r="AQ71" s="4"/>
      <c r="AR71" s="4"/>
      <c r="AS71" s="4"/>
    </row>
    <row r="72" ht="13.5" customHeight="1">
      <c r="A72" s="6"/>
      <c r="B72" s="16" t="s">
        <v>1905</v>
      </c>
      <c r="C72" s="60" t="s">
        <v>1367</v>
      </c>
      <c r="D72" s="60" t="s">
        <v>1928</v>
      </c>
      <c r="E72" s="61">
        <v>2.0146614E7</v>
      </c>
      <c r="F72" s="58">
        <v>95040.0</v>
      </c>
      <c r="G72" s="10"/>
      <c r="H72" s="6" t="s">
        <v>1929</v>
      </c>
      <c r="I72" s="10"/>
      <c r="J72" s="10"/>
      <c r="K72" s="10"/>
      <c r="L72" s="10"/>
      <c r="M72" s="10"/>
      <c r="N72" s="10"/>
      <c r="O72" s="10"/>
      <c r="P72" s="4">
        <f>COUNTIFS('Old-Review'!P:P,AH72)</f>
        <v>6</v>
      </c>
      <c r="Q72" s="10">
        <f>COUNTIFS('Old-Review'!N:N,"TNLT",'Old-Review'!P:P,AH72, 'Old-Review'!R:R,"&lt;&gt;"&amp;"", 'Old-Review'!S:S,"&lt;&gt;"&amp;"", 'Old-Review'!T:T,"&lt;&gt;"&amp;"", 'Old-Review'!U:U,"&lt;&gt;"&amp;"",  'Old-Review'!V:V,"&lt;&gt;"&amp;"",  'Old-Review'!W:W,"&lt;&gt;"&amp;"",  'Old-Review'!X:X,"&lt;&gt;"&amp;"",  'Old-Review'!Y:Y,"&lt;&gt;"&amp;"")</f>
        <v>2</v>
      </c>
      <c r="R72" s="10">
        <f>COUNTIFS('Old-Review'!N:N,"TNBT",'Old-Review'!P:P,AH72, 'Old-Review'!R:R,"&lt;&gt;"&amp;"", 'Old-Review'!S:S,"&lt;&gt;"&amp;"", 'Old-Review'!T:T,"&lt;&gt;"&amp;"", 'Old-Review'!U:U,"&lt;&gt;"&amp;"",  'Old-Review'!V:V,"&lt;&gt;"&amp;"",  'Old-Review'!W:W,"&lt;&gt;"&amp;"",  'Old-Review'!X:X,"&lt;&gt;"&amp;"",  'Old-Review'!Y:Y,"&lt;&gt;"&amp;"")</f>
        <v>2</v>
      </c>
      <c r="S72" s="10">
        <f>COUNTIFS('Old-Review'!N:N,"TL",'Old-Review'!P:P,AH72, 'Old-Review'!R:R,"&lt;&gt;"&amp;"", 'Old-Review'!X:X,"&lt;&gt;"&amp;"",  'Old-Review'!Y:Y,"&lt;&gt;"&amp;"")</f>
        <v>2</v>
      </c>
      <c r="T72" s="10">
        <f>COUNTIFS('Old-Review'!A:A,"Giữ chỗ",'Old-Review'!P:P,AH72)</f>
        <v>0</v>
      </c>
      <c r="U72" s="10">
        <f>COUNTIFS('Old-Review'!B:B,"Sai lớp",'Old-Review'!P:P,AH72)</f>
        <v>0</v>
      </c>
      <c r="V72" s="10">
        <f>COUNTIFS('Old-Review'!B:B,"Sai phân công",'Old-Review'!P:P,AH72)</f>
        <v>0</v>
      </c>
      <c r="W72" s="10">
        <f t="shared" si="1"/>
        <v>0</v>
      </c>
      <c r="X72" s="10"/>
      <c r="Y72" s="10"/>
      <c r="Z72" s="10">
        <f>COUNTIFS('Old-Review'!AD:AD,AH72, 'Old-Review'!AN:AN,"&lt;&gt;"&amp;"",'Old-Review'!AO:AO,"&lt;&gt;"&amp;"")</f>
        <v>0</v>
      </c>
      <c r="AA72" s="6" t="str">
        <f>COUNTIFS(Tonghop!AR:AR,[1]IO!AH72, Tonghop!AN:AN,"&lt;&gt;"&amp;"",Tonghop!AO:AO,"&lt;&gt;"&amp;"")</f>
        <v>#ERROR!</v>
      </c>
      <c r="AB72" s="6"/>
      <c r="AC72" s="6"/>
      <c r="AD72" s="6"/>
      <c r="AE72" s="6"/>
      <c r="AF72" s="6"/>
      <c r="AG72" s="6"/>
      <c r="AH72" s="6" t="s">
        <v>1940</v>
      </c>
      <c r="AI72" s="6" t="str">
        <f t="shared" si="2"/>
        <v>B_12 Nguyễn Minh Sơn 20146614 95040</v>
      </c>
      <c r="AJ72" s="6"/>
      <c r="AK72" s="6" t="str">
        <f t="shared" si="3"/>
        <v>TRUE</v>
      </c>
      <c r="AL72" s="4"/>
      <c r="AM72" s="4"/>
      <c r="AN72" s="4"/>
      <c r="AO72" s="4"/>
      <c r="AP72" s="4"/>
      <c r="AQ72" s="4"/>
      <c r="AR72" s="4"/>
      <c r="AS72" s="4"/>
    </row>
    <row r="73" ht="13.5" customHeight="1">
      <c r="A73" s="6"/>
      <c r="B73" s="16" t="s">
        <v>1905</v>
      </c>
      <c r="C73" s="60" t="s">
        <v>1906</v>
      </c>
      <c r="D73" s="60" t="s">
        <v>1907</v>
      </c>
      <c r="E73" s="61">
        <v>2.0146257E7</v>
      </c>
      <c r="F73" s="58">
        <v>95040.0</v>
      </c>
      <c r="G73" s="10"/>
      <c r="H73" s="6" t="s">
        <v>1908</v>
      </c>
      <c r="I73" s="10">
        <f>COUNTIF(B:B,B73)</f>
        <v>4</v>
      </c>
      <c r="J73" s="10">
        <f>COUNTIFS('Old-Review'!O:O,B73,'Old-Review'!N:N,"TNLT", 'Old-Review'!R:R,"&lt;&gt;"&amp;"", 'Old-Review'!S:S,"&lt;&gt;"&amp;"", 'Old-Review'!T:T,"&lt;&gt;"&amp;"", 'Old-Review'!U:U,"&lt;&gt;"&amp;"",  'Old-Review'!V:V,"&lt;&gt;"&amp;"",  'Old-Review'!W:W,"&lt;&gt;"&amp;"",  'Old-Review'!X:X,"&lt;&gt;"&amp;"",  'Old-Review'!Y:Y,"&lt;&gt;"&amp;"")</f>
        <v>8</v>
      </c>
      <c r="K73" s="10">
        <f>COUNTIFS('Old-Review'!O:O,B73,'Old-Review'!N:N,"TNBT", 'Old-Review'!R:R,"&lt;&gt;"&amp;"", 'Old-Review'!S:S,"&lt;&gt;"&amp;"", 'Old-Review'!T:T,"&lt;&gt;"&amp;"", 'Old-Review'!U:U,"&lt;&gt;"&amp;"",  'Old-Review'!V:V,"&lt;&gt;"&amp;"",  'Old-Review'!W:W,"&lt;&gt;"&amp;"",  'Old-Review'!X:X,"&lt;&gt;"&amp;"",  'Old-Review'!Y:Y,"&lt;&gt;"&amp;"")</f>
        <v>8</v>
      </c>
      <c r="L73" s="10">
        <f>COUNTIFS('Old-Review'!O:O,B73,'Old-Review'!N:N,"TL", 'Old-Review'!R:R,"&lt;&gt;"&amp;"", 'Old-Review'!X:X,"&lt;&gt;"&amp;"",  'Old-Review'!Y:Y,"&lt;&gt;"&amp;"")</f>
        <v>8</v>
      </c>
      <c r="M73" s="10">
        <f>COUNTIFS('Old-Review'!AC:AC,B73, 'Old-Review'!AN:AN,"&lt;&gt;"&amp;"",'Old-Review'!AO:AO,"&lt;&gt;"&amp;"")</f>
        <v>0</v>
      </c>
      <c r="N73" s="10">
        <f>COUNTIFS('Old-Review'!A:A,"Giữ chỗ nhóm",'Old-Review'!O:O,B73)</f>
        <v>0</v>
      </c>
      <c r="O73" s="10"/>
      <c r="P73" s="4">
        <f>COUNTIFS('Old-Review'!P:P,AH73)</f>
        <v>6</v>
      </c>
      <c r="Q73" s="10">
        <f>COUNTIFS('Old-Review'!N:N,"TNLT",'Old-Review'!P:P,AH73, 'Old-Review'!R:R,"&lt;&gt;"&amp;"", 'Old-Review'!S:S,"&lt;&gt;"&amp;"", 'Old-Review'!T:T,"&lt;&gt;"&amp;"", 'Old-Review'!U:U,"&lt;&gt;"&amp;"",  'Old-Review'!V:V,"&lt;&gt;"&amp;"",  'Old-Review'!W:W,"&lt;&gt;"&amp;"",  'Old-Review'!X:X,"&lt;&gt;"&amp;"",  'Old-Review'!Y:Y,"&lt;&gt;"&amp;"")</f>
        <v>2</v>
      </c>
      <c r="R73" s="10">
        <f>COUNTIFS('Old-Review'!N:N,"TNBT",'Old-Review'!P:P,AH73, 'Old-Review'!R:R,"&lt;&gt;"&amp;"", 'Old-Review'!S:S,"&lt;&gt;"&amp;"", 'Old-Review'!T:T,"&lt;&gt;"&amp;"", 'Old-Review'!U:U,"&lt;&gt;"&amp;"",  'Old-Review'!V:V,"&lt;&gt;"&amp;"",  'Old-Review'!W:W,"&lt;&gt;"&amp;"",  'Old-Review'!X:X,"&lt;&gt;"&amp;"",  'Old-Review'!Y:Y,"&lt;&gt;"&amp;"")</f>
        <v>2</v>
      </c>
      <c r="S73" s="10">
        <f>COUNTIFS('Old-Review'!N:N,"TL",'Old-Review'!P:P,AH73, 'Old-Review'!R:R,"&lt;&gt;"&amp;"", 'Old-Review'!X:X,"&lt;&gt;"&amp;"",  'Old-Review'!Y:Y,"&lt;&gt;"&amp;"")</f>
        <v>2</v>
      </c>
      <c r="T73" s="10">
        <f>COUNTIFS('Old-Review'!A:A,"Giữ chỗ",'Old-Review'!P:P,AH73)</f>
        <v>0</v>
      </c>
      <c r="U73" s="10">
        <f>COUNTIFS('Old-Review'!B:B,"Sai lớp",'Old-Review'!P:P,AH73)</f>
        <v>0</v>
      </c>
      <c r="V73" s="10">
        <f>COUNTIFS('Old-Review'!B:B,"Sai phân công",'Old-Review'!P:P,AH73)</f>
        <v>0</v>
      </c>
      <c r="W73" s="10">
        <f t="shared" si="1"/>
        <v>0</v>
      </c>
      <c r="X73" s="10"/>
      <c r="Y73" s="10"/>
      <c r="Z73" s="10">
        <f>COUNTIFS('Old-Review'!AD:AD,AH73, 'Old-Review'!AN:AN,"&lt;&gt;"&amp;"",'Old-Review'!AO:AO,"&lt;&gt;"&amp;"")</f>
        <v>0</v>
      </c>
      <c r="AA73" s="6" t="str">
        <f>COUNTIFS(Tonghop!AR:AR,[1]IO!AH73, Tonghop!AN:AN,"&lt;&gt;"&amp;"",Tonghop!AO:AO,"&lt;&gt;"&amp;"")</f>
        <v>#ERROR!</v>
      </c>
      <c r="AB73" s="6"/>
      <c r="AC73" s="6"/>
      <c r="AD73" s="6"/>
      <c r="AE73" s="6"/>
      <c r="AF73" s="6"/>
      <c r="AG73" s="6"/>
      <c r="AH73" s="6" t="s">
        <v>1927</v>
      </c>
      <c r="AI73" s="6" t="str">
        <f t="shared" si="2"/>
        <v>B_12 Phan Trần Thanh Hải 20146257 95040</v>
      </c>
      <c r="AJ73" s="6"/>
      <c r="AK73" s="6" t="str">
        <f t="shared" si="3"/>
        <v>TRUE</v>
      </c>
      <c r="AL73" s="4"/>
      <c r="AM73" s="4"/>
      <c r="AN73" s="4"/>
      <c r="AO73" s="4"/>
      <c r="AP73" s="4"/>
      <c r="AQ73" s="4"/>
      <c r="AR73" s="4"/>
      <c r="AS73" s="4"/>
    </row>
    <row r="74" ht="13.5" customHeight="1">
      <c r="A74" s="6"/>
      <c r="B74" s="16" t="s">
        <v>1905</v>
      </c>
      <c r="C74" s="60" t="s">
        <v>1941</v>
      </c>
      <c r="D74" s="60" t="s">
        <v>1634</v>
      </c>
      <c r="E74" s="61">
        <v>2.0146576E7</v>
      </c>
      <c r="F74" s="58">
        <v>95040.0</v>
      </c>
      <c r="G74" s="10"/>
      <c r="H74" s="6" t="s">
        <v>1942</v>
      </c>
      <c r="I74" s="10"/>
      <c r="J74" s="10"/>
      <c r="K74" s="10"/>
      <c r="L74" s="10"/>
      <c r="M74" s="10"/>
      <c r="N74" s="10"/>
      <c r="O74" s="10"/>
      <c r="P74" s="4">
        <f>COUNTIFS('Old-Review'!P:P,AH74)</f>
        <v>6</v>
      </c>
      <c r="Q74" s="10">
        <f>COUNTIFS('Old-Review'!N:N,"TNLT",'Old-Review'!P:P,AH74, 'Old-Review'!R:R,"&lt;&gt;"&amp;"", 'Old-Review'!S:S,"&lt;&gt;"&amp;"", 'Old-Review'!T:T,"&lt;&gt;"&amp;"", 'Old-Review'!U:U,"&lt;&gt;"&amp;"",  'Old-Review'!V:V,"&lt;&gt;"&amp;"",  'Old-Review'!W:W,"&lt;&gt;"&amp;"",  'Old-Review'!X:X,"&lt;&gt;"&amp;"",  'Old-Review'!Y:Y,"&lt;&gt;"&amp;"")</f>
        <v>2</v>
      </c>
      <c r="R74" s="10">
        <f>COUNTIFS('Old-Review'!N:N,"TNBT",'Old-Review'!P:P,AH74, 'Old-Review'!R:R,"&lt;&gt;"&amp;"", 'Old-Review'!S:S,"&lt;&gt;"&amp;"", 'Old-Review'!T:T,"&lt;&gt;"&amp;"", 'Old-Review'!U:U,"&lt;&gt;"&amp;"",  'Old-Review'!V:V,"&lt;&gt;"&amp;"",  'Old-Review'!W:W,"&lt;&gt;"&amp;"",  'Old-Review'!X:X,"&lt;&gt;"&amp;"",  'Old-Review'!Y:Y,"&lt;&gt;"&amp;"")</f>
        <v>2</v>
      </c>
      <c r="S74" s="10">
        <f>COUNTIFS('Old-Review'!N:N,"TL",'Old-Review'!P:P,AH74, 'Old-Review'!R:R,"&lt;&gt;"&amp;"", 'Old-Review'!X:X,"&lt;&gt;"&amp;"",  'Old-Review'!Y:Y,"&lt;&gt;"&amp;"")</f>
        <v>2</v>
      </c>
      <c r="T74" s="10">
        <f>COUNTIFS('Old-Review'!A:A,"Giữ chỗ",'Old-Review'!P:P,AH74)</f>
        <v>0</v>
      </c>
      <c r="U74" s="10">
        <f>COUNTIFS('Old-Review'!B:B,"Sai lớp",'Old-Review'!P:P,AH74)</f>
        <v>0</v>
      </c>
      <c r="V74" s="10">
        <f>COUNTIFS('Old-Review'!B:B,"Sai phân công",'Old-Review'!P:P,AH74)</f>
        <v>0</v>
      </c>
      <c r="W74" s="10">
        <f t="shared" si="1"/>
        <v>0</v>
      </c>
      <c r="X74" s="10"/>
      <c r="Y74" s="10"/>
      <c r="Z74" s="10">
        <f>COUNTIFS('Old-Review'!AD:AD,AH74, 'Old-Review'!AN:AN,"&lt;&gt;"&amp;"",'Old-Review'!AO:AO,"&lt;&gt;"&amp;"")</f>
        <v>0</v>
      </c>
      <c r="AA74" s="6" t="str">
        <f>COUNTIFS(Tonghop!AR:AR,[1]IO!AH74, Tonghop!AN:AN,"&lt;&gt;"&amp;"",Tonghop!AO:AO,"&lt;&gt;"&amp;"")</f>
        <v>#ERROR!</v>
      </c>
      <c r="AB74" s="6"/>
      <c r="AC74" s="6"/>
      <c r="AD74" s="6"/>
      <c r="AE74" s="6"/>
      <c r="AF74" s="6"/>
      <c r="AG74" s="6"/>
      <c r="AH74" s="6" t="s">
        <v>1965</v>
      </c>
      <c r="AI74" s="6" t="str">
        <f t="shared" si="2"/>
        <v>B_12 Phạm Hồng Quang 20146576 95040</v>
      </c>
      <c r="AJ74" s="6"/>
      <c r="AK74" s="6" t="str">
        <f t="shared" si="3"/>
        <v>TRUE</v>
      </c>
      <c r="AL74" s="4"/>
      <c r="AM74" s="4"/>
      <c r="AN74" s="4"/>
      <c r="AO74" s="4"/>
      <c r="AP74" s="4"/>
      <c r="AQ74" s="4"/>
      <c r="AR74" s="4"/>
      <c r="AS74" s="4"/>
    </row>
    <row r="75" ht="13.5" customHeight="1">
      <c r="A75" s="6"/>
      <c r="B75" s="16" t="s">
        <v>1905</v>
      </c>
      <c r="C75" s="60" t="s">
        <v>1966</v>
      </c>
      <c r="D75" s="60" t="s">
        <v>1583</v>
      </c>
      <c r="E75" s="61">
        <v>2.0146486E7</v>
      </c>
      <c r="F75" s="58">
        <v>95040.0</v>
      </c>
      <c r="G75" s="10"/>
      <c r="H75" s="6" t="s">
        <v>1967</v>
      </c>
      <c r="I75" s="10"/>
      <c r="J75" s="10"/>
      <c r="K75" s="10"/>
      <c r="L75" s="10"/>
      <c r="M75" s="10"/>
      <c r="N75" s="10"/>
      <c r="O75" s="10"/>
      <c r="P75" s="4">
        <f>COUNTIFS('Old-Review'!P:P,AH75)</f>
        <v>6</v>
      </c>
      <c r="Q75" s="10">
        <f>COUNTIFS('Old-Review'!N:N,"TNLT",'Old-Review'!P:P,AH75, 'Old-Review'!R:R,"&lt;&gt;"&amp;"", 'Old-Review'!S:S,"&lt;&gt;"&amp;"", 'Old-Review'!T:T,"&lt;&gt;"&amp;"", 'Old-Review'!U:U,"&lt;&gt;"&amp;"",  'Old-Review'!V:V,"&lt;&gt;"&amp;"",  'Old-Review'!W:W,"&lt;&gt;"&amp;"",  'Old-Review'!X:X,"&lt;&gt;"&amp;"",  'Old-Review'!Y:Y,"&lt;&gt;"&amp;"")</f>
        <v>2</v>
      </c>
      <c r="R75" s="10">
        <f>COUNTIFS('Old-Review'!N:N,"TNBT",'Old-Review'!P:P,AH75, 'Old-Review'!R:R,"&lt;&gt;"&amp;"", 'Old-Review'!S:S,"&lt;&gt;"&amp;"", 'Old-Review'!T:T,"&lt;&gt;"&amp;"", 'Old-Review'!U:U,"&lt;&gt;"&amp;"",  'Old-Review'!V:V,"&lt;&gt;"&amp;"",  'Old-Review'!W:W,"&lt;&gt;"&amp;"",  'Old-Review'!X:X,"&lt;&gt;"&amp;"",  'Old-Review'!Y:Y,"&lt;&gt;"&amp;"")</f>
        <v>2</v>
      </c>
      <c r="S75" s="10">
        <f>COUNTIFS('Old-Review'!N:N,"TL",'Old-Review'!P:P,AH75, 'Old-Review'!R:R,"&lt;&gt;"&amp;"", 'Old-Review'!X:X,"&lt;&gt;"&amp;"",  'Old-Review'!Y:Y,"&lt;&gt;"&amp;"")</f>
        <v>2</v>
      </c>
      <c r="T75" s="10">
        <f>COUNTIFS('Old-Review'!A:A,"Giữ chỗ",'Old-Review'!P:P,AH75)</f>
        <v>0</v>
      </c>
      <c r="U75" s="10">
        <f>COUNTIFS('Old-Review'!B:B,"Sai lớp",'Old-Review'!P:P,AH75)</f>
        <v>0</v>
      </c>
      <c r="V75" s="10">
        <f>COUNTIFS('Old-Review'!B:B,"Sai phân công",'Old-Review'!P:P,AH75)</f>
        <v>0</v>
      </c>
      <c r="W75" s="10">
        <f t="shared" si="1"/>
        <v>0</v>
      </c>
      <c r="X75" s="10"/>
      <c r="Y75" s="10"/>
      <c r="Z75" s="10">
        <f>COUNTIFS('Old-Review'!AD:AD,AH75, 'Old-Review'!AN:AN,"&lt;&gt;"&amp;"",'Old-Review'!AO:AO,"&lt;&gt;"&amp;"")</f>
        <v>0</v>
      </c>
      <c r="AA75" s="6" t="str">
        <f>COUNTIFS(Tonghop!AR:AR,[1]IO!AH75, Tonghop!AN:AN,"&lt;&gt;"&amp;"",Tonghop!AO:AO,"&lt;&gt;"&amp;"")</f>
        <v>#ERROR!</v>
      </c>
      <c r="AB75" s="6"/>
      <c r="AC75" s="6"/>
      <c r="AD75" s="6"/>
      <c r="AE75" s="6"/>
      <c r="AF75" s="6"/>
      <c r="AG75" s="6"/>
      <c r="AH75" s="6" t="s">
        <v>646</v>
      </c>
      <c r="AI75" s="6" t="str">
        <f t="shared" si="2"/>
        <v>B_12 Ngô Đức Minh 20146486 95040</v>
      </c>
      <c r="AJ75" s="6"/>
      <c r="AK75" s="6" t="str">
        <f t="shared" si="3"/>
        <v>TRUE</v>
      </c>
      <c r="AL75" s="4"/>
      <c r="AM75" s="4"/>
      <c r="AN75" s="4"/>
      <c r="AO75" s="4"/>
      <c r="AP75" s="4"/>
      <c r="AQ75" s="4"/>
      <c r="AR75" s="4"/>
      <c r="AS75" s="4"/>
    </row>
    <row r="76" ht="13.5" customHeight="1">
      <c r="A76" s="6"/>
      <c r="B76" s="16" t="s">
        <v>235</v>
      </c>
      <c r="C76" s="63" t="s">
        <v>2031</v>
      </c>
      <c r="D76" s="63" t="s">
        <v>2032</v>
      </c>
      <c r="E76" s="64">
        <v>2.0144767E7</v>
      </c>
      <c r="F76" s="58">
        <v>95040.0</v>
      </c>
      <c r="G76" s="10"/>
      <c r="H76" s="6" t="s">
        <v>2033</v>
      </c>
      <c r="I76" s="10"/>
      <c r="J76" s="10"/>
      <c r="K76" s="10"/>
      <c r="L76" s="10"/>
      <c r="M76" s="10"/>
      <c r="N76" s="10"/>
      <c r="O76" s="10"/>
      <c r="P76" s="4">
        <f>COUNTIFS('Old-Review'!P:P,AH76)</f>
        <v>6</v>
      </c>
      <c r="Q76" s="10">
        <f>COUNTIFS('Old-Review'!N:N,"TNLT",'Old-Review'!P:P,AH76, 'Old-Review'!R:R,"&lt;&gt;"&amp;"", 'Old-Review'!S:S,"&lt;&gt;"&amp;"", 'Old-Review'!T:T,"&lt;&gt;"&amp;"", 'Old-Review'!U:U,"&lt;&gt;"&amp;"",  'Old-Review'!V:V,"&lt;&gt;"&amp;"",  'Old-Review'!W:W,"&lt;&gt;"&amp;"",  'Old-Review'!X:X,"&lt;&gt;"&amp;"",  'Old-Review'!Y:Y,"&lt;&gt;"&amp;"")</f>
        <v>2</v>
      </c>
      <c r="R76" s="10">
        <f>COUNTIFS('Old-Review'!N:N,"TNBT",'Old-Review'!P:P,AH76, 'Old-Review'!R:R,"&lt;&gt;"&amp;"", 'Old-Review'!S:S,"&lt;&gt;"&amp;"", 'Old-Review'!T:T,"&lt;&gt;"&amp;"", 'Old-Review'!U:U,"&lt;&gt;"&amp;"",  'Old-Review'!V:V,"&lt;&gt;"&amp;"",  'Old-Review'!W:W,"&lt;&gt;"&amp;"",  'Old-Review'!X:X,"&lt;&gt;"&amp;"",  'Old-Review'!Y:Y,"&lt;&gt;"&amp;"")</f>
        <v>2</v>
      </c>
      <c r="S76" s="10">
        <f>COUNTIFS('Old-Review'!N:N,"TL",'Old-Review'!P:P,AH76, 'Old-Review'!R:R,"&lt;&gt;"&amp;"", 'Old-Review'!X:X,"&lt;&gt;"&amp;"",  'Old-Review'!Y:Y,"&lt;&gt;"&amp;"")</f>
        <v>2</v>
      </c>
      <c r="T76" s="10">
        <f>COUNTIFS('Old-Review'!A:A,"Giữ chỗ",'Old-Review'!P:P,AH76)</f>
        <v>0</v>
      </c>
      <c r="U76" s="10">
        <f>COUNTIFS('Old-Review'!B:B,"Sai lớp",'Old-Review'!P:P,AH76)</f>
        <v>0</v>
      </c>
      <c r="V76" s="10">
        <f>COUNTIFS('Old-Review'!B:B,"Sai phân công",'Old-Review'!P:P,AH76)</f>
        <v>0</v>
      </c>
      <c r="W76" s="10">
        <f t="shared" si="1"/>
        <v>0</v>
      </c>
      <c r="X76" s="10"/>
      <c r="Y76" s="10"/>
      <c r="Z76" s="10">
        <f>COUNTIFS('Old-Review'!AD:AD,AH76, 'Old-Review'!AN:AN,"&lt;&gt;"&amp;"",'Old-Review'!AO:AO,"&lt;&gt;"&amp;"")</f>
        <v>0</v>
      </c>
      <c r="AA76" s="6" t="str">
        <f>COUNTIFS(Tonghop!AR:AR,[1]IO!AH76, Tonghop!AN:AN,"&lt;&gt;"&amp;"",Tonghop!AO:AO,"&lt;&gt;"&amp;"")</f>
        <v>#ERROR!</v>
      </c>
      <c r="AB76" s="6"/>
      <c r="AC76" s="6"/>
      <c r="AD76" s="6"/>
      <c r="AE76" s="6"/>
      <c r="AF76" s="6"/>
      <c r="AG76" s="6"/>
      <c r="AH76" s="6" t="s">
        <v>481</v>
      </c>
      <c r="AI76" s="6" t="str">
        <f t="shared" si="2"/>
        <v>B_13 Nguyễn Công Trương 20144767 95040</v>
      </c>
      <c r="AJ76" s="6"/>
      <c r="AK76" s="6" t="str">
        <f t="shared" si="3"/>
        <v>TRUE</v>
      </c>
      <c r="AL76" s="4"/>
      <c r="AM76" s="4"/>
      <c r="AN76" s="4"/>
      <c r="AO76" s="4"/>
      <c r="AP76" s="4"/>
      <c r="AQ76" s="4"/>
      <c r="AR76" s="4"/>
      <c r="AS76" s="4"/>
    </row>
    <row r="77" ht="13.5" customHeight="1">
      <c r="A77" s="6"/>
      <c r="B77" s="16" t="s">
        <v>235</v>
      </c>
      <c r="C77" s="63" t="s">
        <v>1986</v>
      </c>
      <c r="D77" s="63" t="s">
        <v>1987</v>
      </c>
      <c r="E77" s="64">
        <v>2.0145254E7</v>
      </c>
      <c r="F77" s="58">
        <v>95040.0</v>
      </c>
      <c r="G77" s="10"/>
      <c r="H77" s="6" t="s">
        <v>1988</v>
      </c>
      <c r="I77" s="10">
        <f>COUNTIF(B:B,B77)</f>
        <v>4</v>
      </c>
      <c r="J77" s="10">
        <f>COUNTIFS('Old-Review'!O:O,B77,'Old-Review'!N:N,"TNLT", 'Old-Review'!R:R,"&lt;&gt;"&amp;"", 'Old-Review'!S:S,"&lt;&gt;"&amp;"", 'Old-Review'!T:T,"&lt;&gt;"&amp;"", 'Old-Review'!U:U,"&lt;&gt;"&amp;"",  'Old-Review'!V:V,"&lt;&gt;"&amp;"",  'Old-Review'!W:W,"&lt;&gt;"&amp;"",  'Old-Review'!X:X,"&lt;&gt;"&amp;"",  'Old-Review'!Y:Y,"&lt;&gt;"&amp;"")</f>
        <v>8</v>
      </c>
      <c r="K77" s="10">
        <f>COUNTIFS('Old-Review'!O:O,B77,'Old-Review'!N:N,"TNBT", 'Old-Review'!R:R,"&lt;&gt;"&amp;"", 'Old-Review'!S:S,"&lt;&gt;"&amp;"", 'Old-Review'!T:T,"&lt;&gt;"&amp;"", 'Old-Review'!U:U,"&lt;&gt;"&amp;"",  'Old-Review'!V:V,"&lt;&gt;"&amp;"",  'Old-Review'!W:W,"&lt;&gt;"&amp;"",  'Old-Review'!X:X,"&lt;&gt;"&amp;"",  'Old-Review'!Y:Y,"&lt;&gt;"&amp;"")</f>
        <v>8</v>
      </c>
      <c r="L77" s="10">
        <f>COUNTIFS('Old-Review'!O:O,B77,'Old-Review'!N:N,"TL", 'Old-Review'!R:R,"&lt;&gt;"&amp;"", 'Old-Review'!X:X,"&lt;&gt;"&amp;"",  'Old-Review'!Y:Y,"&lt;&gt;"&amp;"")</f>
        <v>9</v>
      </c>
      <c r="M77" s="10">
        <f>COUNTIFS('Old-Review'!AC:AC,B77, 'Old-Review'!AN:AN,"&lt;&gt;"&amp;"",'Old-Review'!AO:AO,"&lt;&gt;"&amp;"")</f>
        <v>0</v>
      </c>
      <c r="N77" s="10">
        <f>COUNTIFS('Old-Review'!A:A,"Giữ chỗ nhóm",'Old-Review'!O:O,B77)</f>
        <v>0</v>
      </c>
      <c r="O77" s="10"/>
      <c r="P77" s="4">
        <f>COUNTIFS('Old-Review'!P:P,AH77)</f>
        <v>6</v>
      </c>
      <c r="Q77" s="10">
        <f>COUNTIFS('Old-Review'!N:N,"TNLT",'Old-Review'!P:P,AH77, 'Old-Review'!R:R,"&lt;&gt;"&amp;"", 'Old-Review'!S:S,"&lt;&gt;"&amp;"", 'Old-Review'!T:T,"&lt;&gt;"&amp;"", 'Old-Review'!U:U,"&lt;&gt;"&amp;"",  'Old-Review'!V:V,"&lt;&gt;"&amp;"",  'Old-Review'!W:W,"&lt;&gt;"&amp;"",  'Old-Review'!X:X,"&lt;&gt;"&amp;"",  'Old-Review'!Y:Y,"&lt;&gt;"&amp;"")</f>
        <v>2</v>
      </c>
      <c r="R77" s="10">
        <f>COUNTIFS('Old-Review'!N:N,"TNBT",'Old-Review'!P:P,AH77, 'Old-Review'!R:R,"&lt;&gt;"&amp;"", 'Old-Review'!S:S,"&lt;&gt;"&amp;"", 'Old-Review'!T:T,"&lt;&gt;"&amp;"", 'Old-Review'!U:U,"&lt;&gt;"&amp;"",  'Old-Review'!V:V,"&lt;&gt;"&amp;"",  'Old-Review'!W:W,"&lt;&gt;"&amp;"",  'Old-Review'!X:X,"&lt;&gt;"&amp;"",  'Old-Review'!Y:Y,"&lt;&gt;"&amp;"")</f>
        <v>2</v>
      </c>
      <c r="S77" s="10">
        <f>COUNTIFS('Old-Review'!N:N,"TL",'Old-Review'!P:P,AH77, 'Old-Review'!R:R,"&lt;&gt;"&amp;"", 'Old-Review'!X:X,"&lt;&gt;"&amp;"",  'Old-Review'!Y:Y,"&lt;&gt;"&amp;"")</f>
        <v>2</v>
      </c>
      <c r="T77" s="10">
        <f>COUNTIFS('Old-Review'!A:A,"Giữ chỗ",'Old-Review'!P:P,AH77)</f>
        <v>0</v>
      </c>
      <c r="U77" s="10">
        <f>COUNTIFS('Old-Review'!B:B,"Sai lớp",'Old-Review'!P:P,AH77)</f>
        <v>0</v>
      </c>
      <c r="V77" s="10">
        <f>COUNTIFS('Old-Review'!B:B,"Sai phân công",'Old-Review'!P:P,AH77)</f>
        <v>0</v>
      </c>
      <c r="W77" s="10">
        <f t="shared" si="1"/>
        <v>0</v>
      </c>
      <c r="X77" s="10"/>
      <c r="Y77" s="10"/>
      <c r="Z77" s="10">
        <f>COUNTIFS('Old-Review'!AD:AD,AH77, 'Old-Review'!AN:AN,"&lt;&gt;"&amp;"",'Old-Review'!AO:AO,"&lt;&gt;"&amp;"")</f>
        <v>0</v>
      </c>
      <c r="AA77" s="6" t="str">
        <f>COUNTIFS(Tonghop!AR:AR,[1]IO!AH77, Tonghop!AN:AN,"&lt;&gt;"&amp;"",Tonghop!AO:AO,"&lt;&gt;"&amp;"")</f>
        <v>#ERROR!</v>
      </c>
      <c r="AB77" s="6"/>
      <c r="AC77" s="6"/>
      <c r="AD77" s="6"/>
      <c r="AE77" s="6"/>
      <c r="AF77" s="6"/>
      <c r="AG77" s="6"/>
      <c r="AH77" s="6" t="s">
        <v>395</v>
      </c>
      <c r="AI77" s="6" t="str">
        <f t="shared" si="2"/>
        <v>B_13 Vũ Đức Việt 20145254 95040</v>
      </c>
      <c r="AJ77" s="6"/>
      <c r="AK77" s="6" t="str">
        <f t="shared" si="3"/>
        <v>TRUE</v>
      </c>
      <c r="AL77" s="4"/>
      <c r="AM77" s="4"/>
      <c r="AN77" s="4"/>
      <c r="AO77" s="4"/>
      <c r="AP77" s="4"/>
      <c r="AQ77" s="4"/>
      <c r="AR77" s="4"/>
      <c r="AS77" s="4"/>
    </row>
    <row r="78" ht="13.5" customHeight="1">
      <c r="A78" s="6"/>
      <c r="B78" s="16" t="s">
        <v>235</v>
      </c>
      <c r="C78" s="63" t="s">
        <v>2059</v>
      </c>
      <c r="D78" s="63" t="s">
        <v>2060</v>
      </c>
      <c r="E78" s="64">
        <v>2.0140557E7</v>
      </c>
      <c r="F78" s="58">
        <v>95040.0</v>
      </c>
      <c r="G78" s="10"/>
      <c r="H78" s="6" t="s">
        <v>2061</v>
      </c>
      <c r="I78" s="10"/>
      <c r="J78" s="10"/>
      <c r="K78" s="10"/>
      <c r="L78" s="10"/>
      <c r="M78" s="10"/>
      <c r="N78" s="10"/>
      <c r="O78" s="10"/>
      <c r="P78" s="4">
        <f>COUNTIFS('Old-Review'!P:P,AH78)</f>
        <v>6</v>
      </c>
      <c r="Q78" s="10">
        <f>COUNTIFS('Old-Review'!N:N,"TNLT",'Old-Review'!P:P,AH78, 'Old-Review'!R:R,"&lt;&gt;"&amp;"", 'Old-Review'!S:S,"&lt;&gt;"&amp;"", 'Old-Review'!T:T,"&lt;&gt;"&amp;"", 'Old-Review'!U:U,"&lt;&gt;"&amp;"",  'Old-Review'!V:V,"&lt;&gt;"&amp;"",  'Old-Review'!W:W,"&lt;&gt;"&amp;"",  'Old-Review'!X:X,"&lt;&gt;"&amp;"",  'Old-Review'!Y:Y,"&lt;&gt;"&amp;"")</f>
        <v>2</v>
      </c>
      <c r="R78" s="10">
        <f>COUNTIFS('Old-Review'!N:N,"TNBT",'Old-Review'!P:P,AH78, 'Old-Review'!R:R,"&lt;&gt;"&amp;"", 'Old-Review'!S:S,"&lt;&gt;"&amp;"", 'Old-Review'!T:T,"&lt;&gt;"&amp;"", 'Old-Review'!U:U,"&lt;&gt;"&amp;"",  'Old-Review'!V:V,"&lt;&gt;"&amp;"",  'Old-Review'!W:W,"&lt;&gt;"&amp;"",  'Old-Review'!X:X,"&lt;&gt;"&amp;"",  'Old-Review'!Y:Y,"&lt;&gt;"&amp;"")</f>
        <v>2</v>
      </c>
      <c r="S78" s="10">
        <f>COUNTIFS('Old-Review'!N:N,"TL",'Old-Review'!P:P,AH78, 'Old-Review'!R:R,"&lt;&gt;"&amp;"", 'Old-Review'!X:X,"&lt;&gt;"&amp;"",  'Old-Review'!Y:Y,"&lt;&gt;"&amp;"")</f>
        <v>2</v>
      </c>
      <c r="T78" s="10">
        <f>COUNTIFS('Old-Review'!A:A,"Giữ chỗ",'Old-Review'!P:P,AH78)</f>
        <v>0</v>
      </c>
      <c r="U78" s="10">
        <f>COUNTIFS('Old-Review'!B:B,"Sai lớp",'Old-Review'!P:P,AH78)</f>
        <v>0</v>
      </c>
      <c r="V78" s="10">
        <f>COUNTIFS('Old-Review'!B:B,"Sai phân công",'Old-Review'!P:P,AH78)</f>
        <v>0</v>
      </c>
      <c r="W78" s="10">
        <f t="shared" si="1"/>
        <v>0</v>
      </c>
      <c r="X78" s="10"/>
      <c r="Y78" s="10"/>
      <c r="Z78" s="10">
        <f>COUNTIFS('Old-Review'!AD:AD,AH78, 'Old-Review'!AN:AN,"&lt;&gt;"&amp;"",'Old-Review'!AO:AO,"&lt;&gt;"&amp;"")</f>
        <v>0</v>
      </c>
      <c r="AA78" s="6" t="str">
        <f>COUNTIFS(Tonghop!AR:AR,[1]IO!AH78, Tonghop!AN:AN,"&lt;&gt;"&amp;"",Tonghop!AO:AO,"&lt;&gt;"&amp;"")</f>
        <v>#ERROR!</v>
      </c>
      <c r="AB78" s="6"/>
      <c r="AC78" s="6"/>
      <c r="AD78" s="6"/>
      <c r="AE78" s="6"/>
      <c r="AF78" s="6"/>
      <c r="AG78" s="6"/>
      <c r="AH78" s="6" t="s">
        <v>236</v>
      </c>
      <c r="AI78" s="6" t="str">
        <f t="shared" si="2"/>
        <v>B_13 Dương Thế Cường 20140557 95040</v>
      </c>
      <c r="AJ78" s="6"/>
      <c r="AK78" s="6" t="str">
        <f t="shared" si="3"/>
        <v>TRUE</v>
      </c>
      <c r="AL78" s="4"/>
      <c r="AM78" s="4"/>
      <c r="AN78" s="4"/>
      <c r="AO78" s="4"/>
      <c r="AP78" s="4"/>
      <c r="AQ78" s="4"/>
      <c r="AR78" s="4"/>
      <c r="AS78" s="4"/>
    </row>
    <row r="79" ht="13.5" customHeight="1">
      <c r="A79" s="6"/>
      <c r="B79" s="16" t="s">
        <v>235</v>
      </c>
      <c r="C79" s="63" t="s">
        <v>2090</v>
      </c>
      <c r="D79" s="63" t="s">
        <v>2091</v>
      </c>
      <c r="E79" s="64">
        <v>2.0141797E7</v>
      </c>
      <c r="F79" s="58">
        <v>95040.0</v>
      </c>
      <c r="G79" s="10"/>
      <c r="H79" s="6" t="s">
        <v>2092</v>
      </c>
      <c r="I79" s="10"/>
      <c r="J79" s="10"/>
      <c r="K79" s="10"/>
      <c r="L79" s="10"/>
      <c r="M79" s="10"/>
      <c r="N79" s="10"/>
      <c r="O79" s="10"/>
      <c r="P79" s="4">
        <f>COUNTIFS('Old-Review'!P:P,AH79)</f>
        <v>6</v>
      </c>
      <c r="Q79" s="10">
        <f>COUNTIFS('Old-Review'!N:N,"TNLT",'Old-Review'!P:P,AH79, 'Old-Review'!R:R,"&lt;&gt;"&amp;"", 'Old-Review'!S:S,"&lt;&gt;"&amp;"", 'Old-Review'!T:T,"&lt;&gt;"&amp;"", 'Old-Review'!U:U,"&lt;&gt;"&amp;"",  'Old-Review'!V:V,"&lt;&gt;"&amp;"",  'Old-Review'!W:W,"&lt;&gt;"&amp;"",  'Old-Review'!X:X,"&lt;&gt;"&amp;"",  'Old-Review'!Y:Y,"&lt;&gt;"&amp;"")</f>
        <v>2</v>
      </c>
      <c r="R79" s="10">
        <f>COUNTIFS('Old-Review'!N:N,"TNBT",'Old-Review'!P:P,AH79, 'Old-Review'!R:R,"&lt;&gt;"&amp;"", 'Old-Review'!S:S,"&lt;&gt;"&amp;"", 'Old-Review'!T:T,"&lt;&gt;"&amp;"", 'Old-Review'!U:U,"&lt;&gt;"&amp;"",  'Old-Review'!V:V,"&lt;&gt;"&amp;"",  'Old-Review'!W:W,"&lt;&gt;"&amp;"",  'Old-Review'!X:X,"&lt;&gt;"&amp;"",  'Old-Review'!Y:Y,"&lt;&gt;"&amp;"")</f>
        <v>2</v>
      </c>
      <c r="S79" s="10">
        <f>COUNTIFS('Old-Review'!N:N,"TL",'Old-Review'!P:P,AH79, 'Old-Review'!R:R,"&lt;&gt;"&amp;"", 'Old-Review'!X:X,"&lt;&gt;"&amp;"",  'Old-Review'!Y:Y,"&lt;&gt;"&amp;"")</f>
        <v>2</v>
      </c>
      <c r="T79" s="10">
        <f>COUNTIFS('Old-Review'!A:A,"Giữ chỗ",'Old-Review'!P:P,AH79)</f>
        <v>0</v>
      </c>
      <c r="U79" s="10">
        <f>COUNTIFS('Old-Review'!B:B,"Sai lớp",'Old-Review'!P:P,AH79)</f>
        <v>0</v>
      </c>
      <c r="V79" s="10">
        <f>COUNTIFS('Old-Review'!B:B,"Sai phân công",'Old-Review'!P:P,AH79)</f>
        <v>0</v>
      </c>
      <c r="W79" s="10">
        <f t="shared" si="1"/>
        <v>0</v>
      </c>
      <c r="X79" s="10"/>
      <c r="Y79" s="10"/>
      <c r="Z79" s="10">
        <f>COUNTIFS('Old-Review'!AD:AD,AH79, 'Old-Review'!AN:AN,"&lt;&gt;"&amp;"",'Old-Review'!AO:AO,"&lt;&gt;"&amp;"")</f>
        <v>0</v>
      </c>
      <c r="AA79" s="6" t="str">
        <f>COUNTIFS(Tonghop!AR:AR,[1]IO!AH79, Tonghop!AN:AN,"&lt;&gt;"&amp;"",Tonghop!AO:AO,"&lt;&gt;"&amp;"")</f>
        <v>#ERROR!</v>
      </c>
      <c r="AB79" s="6"/>
      <c r="AC79" s="6"/>
      <c r="AD79" s="6"/>
      <c r="AE79" s="6"/>
      <c r="AF79" s="6"/>
      <c r="AG79" s="6"/>
      <c r="AH79" s="6" t="s">
        <v>595</v>
      </c>
      <c r="AI79" s="6" t="str">
        <f t="shared" si="2"/>
        <v>B_13 Nguyễn Văn Hoàng 20141797 95040</v>
      </c>
      <c r="AJ79" s="6"/>
      <c r="AK79" s="6" t="str">
        <f t="shared" si="3"/>
        <v>TRUE</v>
      </c>
      <c r="AL79" s="4"/>
      <c r="AM79" s="4"/>
      <c r="AN79" s="4"/>
      <c r="AO79" s="4"/>
      <c r="AP79" s="4"/>
      <c r="AQ79" s="4"/>
      <c r="AR79" s="4"/>
      <c r="AS79" s="4"/>
    </row>
    <row r="80" ht="13.5" customHeight="1">
      <c r="A80" s="6"/>
      <c r="B80" s="10" t="s">
        <v>1246</v>
      </c>
      <c r="C80" s="65" t="s">
        <v>2148</v>
      </c>
      <c r="D80" s="65" t="s">
        <v>982</v>
      </c>
      <c r="E80" s="66">
        <v>2.0125861E7</v>
      </c>
      <c r="F80" s="58">
        <v>95040.0</v>
      </c>
      <c r="G80" s="10"/>
      <c r="H80" s="6" t="s">
        <v>2149</v>
      </c>
      <c r="I80" s="10"/>
      <c r="J80" s="10"/>
      <c r="K80" s="10"/>
      <c r="L80" s="10"/>
      <c r="M80" s="10"/>
      <c r="N80" s="10"/>
      <c r="O80" s="10"/>
      <c r="P80" s="4">
        <f>COUNTIFS('Old-Review'!P:P,AH80)</f>
        <v>5</v>
      </c>
      <c r="Q80" s="10">
        <f>COUNTIFS('Old-Review'!N:N,"TNLT",'Old-Review'!P:P,AH80, 'Old-Review'!R:R,"&lt;&gt;"&amp;"", 'Old-Review'!S:S,"&lt;&gt;"&amp;"", 'Old-Review'!T:T,"&lt;&gt;"&amp;"", 'Old-Review'!U:U,"&lt;&gt;"&amp;"",  'Old-Review'!V:V,"&lt;&gt;"&amp;"",  'Old-Review'!W:W,"&lt;&gt;"&amp;"",  'Old-Review'!X:X,"&lt;&gt;"&amp;"",  'Old-Review'!Y:Y,"&lt;&gt;"&amp;"")</f>
        <v>1</v>
      </c>
      <c r="R80" s="10">
        <f>COUNTIFS('Old-Review'!N:N,"TNBT",'Old-Review'!P:P,AH80, 'Old-Review'!R:R,"&lt;&gt;"&amp;"", 'Old-Review'!S:S,"&lt;&gt;"&amp;"", 'Old-Review'!T:T,"&lt;&gt;"&amp;"", 'Old-Review'!U:U,"&lt;&gt;"&amp;"",  'Old-Review'!V:V,"&lt;&gt;"&amp;"",  'Old-Review'!W:W,"&lt;&gt;"&amp;"",  'Old-Review'!X:X,"&lt;&gt;"&amp;"",  'Old-Review'!Y:Y,"&lt;&gt;"&amp;"")</f>
        <v>1</v>
      </c>
      <c r="S80" s="10">
        <f>COUNTIFS('Old-Review'!N:N,"TL",'Old-Review'!P:P,AH80, 'Old-Review'!R:R,"&lt;&gt;"&amp;"", 'Old-Review'!X:X,"&lt;&gt;"&amp;"",  'Old-Review'!Y:Y,"&lt;&gt;"&amp;"")</f>
        <v>2</v>
      </c>
      <c r="T80" s="10">
        <f>COUNTIFS('Old-Review'!A:A,"Giữ chỗ",'Old-Review'!P:P,AH80)</f>
        <v>0</v>
      </c>
      <c r="U80" s="10">
        <f>COUNTIFS('Old-Review'!B:B,"Sai lớp",'Old-Review'!P:P,AH80)</f>
        <v>0</v>
      </c>
      <c r="V80" s="10">
        <f>COUNTIFS('Old-Review'!B:B,"Sai phân công",'Old-Review'!P:P,AH80)</f>
        <v>0</v>
      </c>
      <c r="W80" s="10">
        <f t="shared" si="1"/>
        <v>1</v>
      </c>
      <c r="X80" s="10"/>
      <c r="Y80" s="10"/>
      <c r="Z80" s="10">
        <f>COUNTIFS('Old-Review'!AD:AD,AH80, 'Old-Review'!AN:AN,"&lt;&gt;"&amp;"",'Old-Review'!AO:AO,"&lt;&gt;"&amp;"")</f>
        <v>0</v>
      </c>
      <c r="AA80" s="6" t="str">
        <f>COUNTIFS(Tonghop!AR:AR,[1]IO!AH80, Tonghop!AN:AN,"&lt;&gt;"&amp;"",Tonghop!AO:AO,"&lt;&gt;"&amp;"")</f>
        <v>#ERROR!</v>
      </c>
      <c r="AB80" s="6"/>
      <c r="AC80" s="6"/>
      <c r="AD80" s="6"/>
      <c r="AE80" s="6"/>
      <c r="AF80" s="6"/>
      <c r="AG80" s="6"/>
      <c r="AH80" s="6" t="s">
        <v>250</v>
      </c>
      <c r="AI80" s="6" t="str">
        <f t="shared" si="2"/>
        <v>B_14 Nguyễn Gia Tú 20125861 95040</v>
      </c>
      <c r="AJ80" s="6"/>
      <c r="AK80" s="6" t="str">
        <f t="shared" si="3"/>
        <v>TRUE</v>
      </c>
      <c r="AL80" s="4"/>
      <c r="AM80" s="4"/>
      <c r="AN80" s="4"/>
      <c r="AO80" s="4"/>
      <c r="AP80" s="4"/>
      <c r="AQ80" s="4"/>
      <c r="AR80" s="4"/>
      <c r="AS80" s="4"/>
    </row>
    <row r="81" ht="13.5" customHeight="1">
      <c r="A81" s="6"/>
      <c r="B81" s="10" t="s">
        <v>1246</v>
      </c>
      <c r="C81" s="65" t="s">
        <v>2110</v>
      </c>
      <c r="D81" s="65" t="s">
        <v>2111</v>
      </c>
      <c r="E81" s="66">
        <v>2.0169598E7</v>
      </c>
      <c r="F81" s="58">
        <v>95040.0</v>
      </c>
      <c r="G81" s="10"/>
      <c r="H81" s="6" t="s">
        <v>2112</v>
      </c>
      <c r="I81" s="10">
        <f>COUNTIF(B:B,B81)</f>
        <v>4</v>
      </c>
      <c r="J81" s="10">
        <f>COUNTIFS('Old-Review'!O:O,B81,'Old-Review'!N:N,"TNLT", 'Old-Review'!R:R,"&lt;&gt;"&amp;"", 'Old-Review'!S:S,"&lt;&gt;"&amp;"", 'Old-Review'!T:T,"&lt;&gt;"&amp;"", 'Old-Review'!U:U,"&lt;&gt;"&amp;"",  'Old-Review'!V:V,"&lt;&gt;"&amp;"",  'Old-Review'!W:W,"&lt;&gt;"&amp;"",  'Old-Review'!X:X,"&lt;&gt;"&amp;"",  'Old-Review'!Y:Y,"&lt;&gt;"&amp;"")</f>
        <v>5</v>
      </c>
      <c r="K81" s="10">
        <f>COUNTIFS('Old-Review'!O:O,B81,'Old-Review'!N:N,"TNBT", 'Old-Review'!R:R,"&lt;&gt;"&amp;"", 'Old-Review'!S:S,"&lt;&gt;"&amp;"", 'Old-Review'!T:T,"&lt;&gt;"&amp;"", 'Old-Review'!U:U,"&lt;&gt;"&amp;"",  'Old-Review'!V:V,"&lt;&gt;"&amp;"",  'Old-Review'!W:W,"&lt;&gt;"&amp;"",  'Old-Review'!X:X,"&lt;&gt;"&amp;"",  'Old-Review'!Y:Y,"&lt;&gt;"&amp;"")</f>
        <v>5</v>
      </c>
      <c r="L81" s="10">
        <f>COUNTIFS('Old-Review'!O:O,B81,'Old-Review'!N:N,"TL", 'Old-Review'!R:R,"&lt;&gt;"&amp;"", 'Old-Review'!X:X,"&lt;&gt;"&amp;"",  'Old-Review'!Y:Y,"&lt;&gt;"&amp;"")</f>
        <v>6</v>
      </c>
      <c r="M81" s="10">
        <f>COUNTIFS('Old-Review'!AC:AC,B81, 'Old-Review'!AN:AN,"&lt;&gt;"&amp;"",'Old-Review'!AO:AO,"&lt;&gt;"&amp;"")</f>
        <v>0</v>
      </c>
      <c r="N81" s="10">
        <f>COUNTIFS('Old-Review'!A:A,"Giữ chỗ nhóm",'Old-Review'!O:O,B81)</f>
        <v>0</v>
      </c>
      <c r="O81" s="10"/>
      <c r="P81" s="4">
        <f>COUNTIFS('Old-Review'!P:P,AH81)</f>
        <v>6</v>
      </c>
      <c r="Q81" s="10">
        <f>COUNTIFS('Old-Review'!N:N,"TNLT",'Old-Review'!P:P,AH81, 'Old-Review'!R:R,"&lt;&gt;"&amp;"", 'Old-Review'!S:S,"&lt;&gt;"&amp;"", 'Old-Review'!T:T,"&lt;&gt;"&amp;"", 'Old-Review'!U:U,"&lt;&gt;"&amp;"",  'Old-Review'!V:V,"&lt;&gt;"&amp;"",  'Old-Review'!W:W,"&lt;&gt;"&amp;"",  'Old-Review'!X:X,"&lt;&gt;"&amp;"",  'Old-Review'!Y:Y,"&lt;&gt;"&amp;"")</f>
        <v>2</v>
      </c>
      <c r="R81" s="10">
        <f>COUNTIFS('Old-Review'!N:N,"TNBT",'Old-Review'!P:P,AH81, 'Old-Review'!R:R,"&lt;&gt;"&amp;"", 'Old-Review'!S:S,"&lt;&gt;"&amp;"", 'Old-Review'!T:T,"&lt;&gt;"&amp;"", 'Old-Review'!U:U,"&lt;&gt;"&amp;"",  'Old-Review'!V:V,"&lt;&gt;"&amp;"",  'Old-Review'!W:W,"&lt;&gt;"&amp;"",  'Old-Review'!X:X,"&lt;&gt;"&amp;"",  'Old-Review'!Y:Y,"&lt;&gt;"&amp;"")</f>
        <v>2</v>
      </c>
      <c r="S81" s="10">
        <f>COUNTIFS('Old-Review'!N:N,"TL",'Old-Review'!P:P,AH81, 'Old-Review'!R:R,"&lt;&gt;"&amp;"", 'Old-Review'!X:X,"&lt;&gt;"&amp;"",  'Old-Review'!Y:Y,"&lt;&gt;"&amp;"")</f>
        <v>2</v>
      </c>
      <c r="T81" s="10">
        <f>COUNTIFS('Old-Review'!A:A,"Giữ chỗ",'Old-Review'!P:P,AH81)</f>
        <v>0</v>
      </c>
      <c r="U81" s="10">
        <f>COUNTIFS('Old-Review'!B:B,"Sai lớp",'Old-Review'!P:P,AH81)</f>
        <v>0</v>
      </c>
      <c r="V81" s="10">
        <f>COUNTIFS('Old-Review'!B:B,"Sai phân công",'Old-Review'!P:P,AH81)</f>
        <v>0</v>
      </c>
      <c r="W81" s="10">
        <f t="shared" si="1"/>
        <v>0</v>
      </c>
      <c r="X81" s="10"/>
      <c r="Y81" s="10"/>
      <c r="Z81" s="10">
        <f>COUNTIFS('Old-Review'!AD:AD,AH81, 'Old-Review'!AN:AN,"&lt;&gt;"&amp;"",'Old-Review'!AO:AO,"&lt;&gt;"&amp;"")</f>
        <v>0</v>
      </c>
      <c r="AA81" s="6" t="str">
        <f>COUNTIFS(Tonghop!AR:AR,[1]IO!AH81, Tonghop!AN:AN,"&lt;&gt;"&amp;"",Tonghop!AO:AO,"&lt;&gt;"&amp;"")</f>
        <v>#ERROR!</v>
      </c>
      <c r="AB81" s="6"/>
      <c r="AC81" s="6"/>
      <c r="AD81" s="6"/>
      <c r="AE81" s="6"/>
      <c r="AF81" s="6"/>
      <c r="AG81" s="6"/>
      <c r="AH81" s="6" t="s">
        <v>2147</v>
      </c>
      <c r="AI81" s="6" t="str">
        <f t="shared" si="2"/>
        <v>B_14 Nguyễn Công Hữu 20169598 95040</v>
      </c>
      <c r="AJ81" s="6"/>
      <c r="AK81" s="6" t="str">
        <f t="shared" si="3"/>
        <v>TRUE</v>
      </c>
      <c r="AL81" s="4"/>
      <c r="AM81" s="4"/>
      <c r="AN81" s="4"/>
      <c r="AO81" s="4"/>
      <c r="AP81" s="4"/>
      <c r="AQ81" s="4"/>
      <c r="AR81" s="4"/>
      <c r="AS81" s="4"/>
    </row>
    <row r="82" ht="13.5" customHeight="1">
      <c r="A82" s="6"/>
      <c r="B82" s="10" t="s">
        <v>1246</v>
      </c>
      <c r="C82" s="65" t="s">
        <v>2170</v>
      </c>
      <c r="D82" s="65" t="s">
        <v>2172</v>
      </c>
      <c r="E82" s="66">
        <v>2.0131317E7</v>
      </c>
      <c r="F82" s="58">
        <v>95040.0</v>
      </c>
      <c r="G82" s="10"/>
      <c r="H82" s="6" t="s">
        <v>2176</v>
      </c>
      <c r="I82" s="10"/>
      <c r="J82" s="10"/>
      <c r="K82" s="10"/>
      <c r="L82" s="10"/>
      <c r="M82" s="10"/>
      <c r="N82" s="10"/>
      <c r="O82" s="10"/>
      <c r="P82" s="4">
        <f>COUNTIFS('Old-Review'!P:P,AH82)</f>
        <v>6</v>
      </c>
      <c r="Q82" s="10">
        <f>COUNTIFS('Old-Review'!N:N,"TNLT",'Old-Review'!P:P,AH82, 'Old-Review'!R:R,"&lt;&gt;"&amp;"", 'Old-Review'!S:S,"&lt;&gt;"&amp;"", 'Old-Review'!T:T,"&lt;&gt;"&amp;"", 'Old-Review'!U:U,"&lt;&gt;"&amp;"",  'Old-Review'!V:V,"&lt;&gt;"&amp;"",  'Old-Review'!W:W,"&lt;&gt;"&amp;"",  'Old-Review'!X:X,"&lt;&gt;"&amp;"",  'Old-Review'!Y:Y,"&lt;&gt;"&amp;"")</f>
        <v>0</v>
      </c>
      <c r="R82" s="10">
        <f>COUNTIFS('Old-Review'!N:N,"TNBT",'Old-Review'!P:P,AH82, 'Old-Review'!R:R,"&lt;&gt;"&amp;"", 'Old-Review'!S:S,"&lt;&gt;"&amp;"", 'Old-Review'!T:T,"&lt;&gt;"&amp;"", 'Old-Review'!U:U,"&lt;&gt;"&amp;"",  'Old-Review'!V:V,"&lt;&gt;"&amp;"",  'Old-Review'!W:W,"&lt;&gt;"&amp;"",  'Old-Review'!X:X,"&lt;&gt;"&amp;"",  'Old-Review'!Y:Y,"&lt;&gt;"&amp;"")</f>
        <v>0</v>
      </c>
      <c r="S82" s="10">
        <f>COUNTIFS('Old-Review'!N:N,"TL",'Old-Review'!P:P,AH82, 'Old-Review'!R:R,"&lt;&gt;"&amp;"", 'Old-Review'!X:X,"&lt;&gt;"&amp;"",  'Old-Review'!Y:Y,"&lt;&gt;"&amp;"")</f>
        <v>0</v>
      </c>
      <c r="T82" s="10">
        <f>COUNTIFS('Old-Review'!A:A,"Giữ chỗ",'Old-Review'!P:P,AH82)</f>
        <v>0</v>
      </c>
      <c r="U82" s="10">
        <f>COUNTIFS('Old-Review'!B:B,"Sai lớp",'Old-Review'!P:P,AH82)</f>
        <v>0</v>
      </c>
      <c r="V82" s="10">
        <f>COUNTIFS('Old-Review'!B:B,"Sai phân công",'Old-Review'!P:P,AH82)</f>
        <v>0</v>
      </c>
      <c r="W82" s="10">
        <f t="shared" si="1"/>
        <v>6</v>
      </c>
      <c r="X82" s="10"/>
      <c r="Y82" s="10"/>
      <c r="Z82" s="10">
        <f>COUNTIFS('Old-Review'!AD:AD,AH82, 'Old-Review'!AN:AN,"&lt;&gt;"&amp;"",'Old-Review'!AO:AO,"&lt;&gt;"&amp;"")</f>
        <v>0</v>
      </c>
      <c r="AA82" s="6" t="str">
        <f>COUNTIFS(Tonghop!AR:AR,[1]IO!AH82, Tonghop!AN:AN,"&lt;&gt;"&amp;"",Tonghop!AO:AO,"&lt;&gt;"&amp;"")</f>
        <v>#ERROR!</v>
      </c>
      <c r="AB82" s="6"/>
      <c r="AC82" s="6"/>
      <c r="AD82" s="6"/>
      <c r="AE82" s="6"/>
      <c r="AF82" s="6"/>
      <c r="AG82" s="6"/>
      <c r="AH82" s="6" t="s">
        <v>270</v>
      </c>
      <c r="AI82" s="6" t="str">
        <f t="shared" si="2"/>
        <v>B_14 Hoàng Mạnh Hậu 20131317 95040</v>
      </c>
      <c r="AJ82" s="6"/>
      <c r="AK82" s="6">
        <f t="shared" si="3"/>
        <v>0</v>
      </c>
      <c r="AL82" s="4"/>
      <c r="AM82" s="4"/>
      <c r="AN82" s="4"/>
      <c r="AO82" s="4"/>
      <c r="AP82" s="4"/>
      <c r="AQ82" s="4"/>
      <c r="AR82" s="4"/>
      <c r="AS82" s="4"/>
    </row>
    <row r="83" ht="13.5" customHeight="1">
      <c r="A83" s="6"/>
      <c r="B83" s="10" t="s">
        <v>1246</v>
      </c>
      <c r="C83" s="65" t="s">
        <v>2213</v>
      </c>
      <c r="D83" s="65" t="s">
        <v>2214</v>
      </c>
      <c r="E83" s="66">
        <v>2.0132122E7</v>
      </c>
      <c r="F83" s="58">
        <v>95040.0</v>
      </c>
      <c r="G83" s="10"/>
      <c r="H83" s="6" t="s">
        <v>2215</v>
      </c>
      <c r="I83" s="10"/>
      <c r="J83" s="10"/>
      <c r="K83" s="10"/>
      <c r="L83" s="10"/>
      <c r="M83" s="10"/>
      <c r="N83" s="10"/>
      <c r="O83" s="10"/>
      <c r="P83" s="4">
        <f>COUNTIFS('Old-Review'!P:P,AH83)</f>
        <v>6</v>
      </c>
      <c r="Q83" s="10">
        <f>COUNTIFS('Old-Review'!N:N,"TNLT",'Old-Review'!P:P,AH83, 'Old-Review'!R:R,"&lt;&gt;"&amp;"", 'Old-Review'!S:S,"&lt;&gt;"&amp;"", 'Old-Review'!T:T,"&lt;&gt;"&amp;"", 'Old-Review'!U:U,"&lt;&gt;"&amp;"",  'Old-Review'!V:V,"&lt;&gt;"&amp;"",  'Old-Review'!W:W,"&lt;&gt;"&amp;"",  'Old-Review'!X:X,"&lt;&gt;"&amp;"",  'Old-Review'!Y:Y,"&lt;&gt;"&amp;"")</f>
        <v>2</v>
      </c>
      <c r="R83" s="10">
        <f>COUNTIFS('Old-Review'!N:N,"TNBT",'Old-Review'!P:P,AH83, 'Old-Review'!R:R,"&lt;&gt;"&amp;"", 'Old-Review'!S:S,"&lt;&gt;"&amp;"", 'Old-Review'!T:T,"&lt;&gt;"&amp;"", 'Old-Review'!U:U,"&lt;&gt;"&amp;"",  'Old-Review'!V:V,"&lt;&gt;"&amp;"",  'Old-Review'!W:W,"&lt;&gt;"&amp;"",  'Old-Review'!X:X,"&lt;&gt;"&amp;"",  'Old-Review'!Y:Y,"&lt;&gt;"&amp;"")</f>
        <v>2</v>
      </c>
      <c r="S83" s="10">
        <f>COUNTIFS('Old-Review'!N:N,"TL",'Old-Review'!P:P,AH83, 'Old-Review'!R:R,"&lt;&gt;"&amp;"", 'Old-Review'!X:X,"&lt;&gt;"&amp;"",  'Old-Review'!Y:Y,"&lt;&gt;"&amp;"")</f>
        <v>2</v>
      </c>
      <c r="T83" s="10">
        <f>COUNTIFS('Old-Review'!A:A,"Giữ chỗ",'Old-Review'!P:P,AH83)</f>
        <v>0</v>
      </c>
      <c r="U83" s="10">
        <f>COUNTIFS('Old-Review'!B:B,"Sai lớp",'Old-Review'!P:P,AH83)</f>
        <v>0</v>
      </c>
      <c r="V83" s="10">
        <f>COUNTIFS('Old-Review'!B:B,"Sai phân công",'Old-Review'!P:P,AH83)</f>
        <v>0</v>
      </c>
      <c r="W83" s="10">
        <f t="shared" si="1"/>
        <v>0</v>
      </c>
      <c r="X83" s="10"/>
      <c r="Y83" s="10"/>
      <c r="Z83" s="10">
        <f>COUNTIFS('Old-Review'!AD:AD,AH83, 'Old-Review'!AN:AN,"&lt;&gt;"&amp;"",'Old-Review'!AO:AO,"&lt;&gt;"&amp;"")</f>
        <v>0</v>
      </c>
      <c r="AA83" s="6" t="str">
        <f>COUNTIFS(Tonghop!AR:AR,[1]IO!AH83, Tonghop!AN:AN,"&lt;&gt;"&amp;"",Tonghop!AO:AO,"&lt;&gt;"&amp;"")</f>
        <v>#ERROR!</v>
      </c>
      <c r="AB83" s="6"/>
      <c r="AC83" s="6"/>
      <c r="AD83" s="6"/>
      <c r="AE83" s="6"/>
      <c r="AF83" s="6"/>
      <c r="AG83" s="6"/>
      <c r="AH83" s="6" t="s">
        <v>2243</v>
      </c>
      <c r="AI83" s="6" t="str">
        <f t="shared" si="2"/>
        <v>B_14 Nguyễn Danh Khương 20132122 95040</v>
      </c>
      <c r="AJ83" s="6"/>
      <c r="AK83" s="6" t="str">
        <f t="shared" si="3"/>
        <v>TRUE</v>
      </c>
      <c r="AL83" s="4"/>
      <c r="AM83" s="4"/>
      <c r="AN83" s="4"/>
      <c r="AO83" s="4"/>
      <c r="AP83" s="4"/>
      <c r="AQ83" s="4"/>
      <c r="AR83" s="4"/>
      <c r="AS83" s="4"/>
    </row>
    <row r="84" ht="13.5" customHeight="1">
      <c r="A84" s="6"/>
      <c r="B84" s="72" t="s">
        <v>224</v>
      </c>
      <c r="C84" s="73" t="s">
        <v>2310</v>
      </c>
      <c r="D84" s="10"/>
      <c r="E84" s="74">
        <v>2.0125386E7</v>
      </c>
      <c r="F84" s="74">
        <v>95040.0</v>
      </c>
      <c r="G84" s="10"/>
      <c r="H84" s="6" t="s">
        <v>2311</v>
      </c>
      <c r="I84" s="10"/>
      <c r="J84" s="10"/>
      <c r="K84" s="10"/>
      <c r="L84" s="10"/>
      <c r="M84" s="10"/>
      <c r="N84" s="10"/>
      <c r="O84" s="10"/>
      <c r="P84" s="4">
        <f>COUNTIFS('Old-Review'!P:P,AH84)</f>
        <v>6</v>
      </c>
      <c r="Q84" s="10">
        <f>COUNTIFS('Old-Review'!N:N,"TNLT",'Old-Review'!P:P,AH84, 'Old-Review'!R:R,"&lt;&gt;"&amp;"", 'Old-Review'!S:S,"&lt;&gt;"&amp;"", 'Old-Review'!T:T,"&lt;&gt;"&amp;"", 'Old-Review'!U:U,"&lt;&gt;"&amp;"",  'Old-Review'!V:V,"&lt;&gt;"&amp;"",  'Old-Review'!W:W,"&lt;&gt;"&amp;"",  'Old-Review'!X:X,"&lt;&gt;"&amp;"",  'Old-Review'!Y:Y,"&lt;&gt;"&amp;"")</f>
        <v>1</v>
      </c>
      <c r="R84" s="10">
        <f>COUNTIFS('Old-Review'!N:N,"TNBT",'Old-Review'!P:P,AH84, 'Old-Review'!R:R,"&lt;&gt;"&amp;"", 'Old-Review'!S:S,"&lt;&gt;"&amp;"", 'Old-Review'!T:T,"&lt;&gt;"&amp;"", 'Old-Review'!U:U,"&lt;&gt;"&amp;"",  'Old-Review'!V:V,"&lt;&gt;"&amp;"",  'Old-Review'!W:W,"&lt;&gt;"&amp;"",  'Old-Review'!X:X,"&lt;&gt;"&amp;"",  'Old-Review'!Y:Y,"&lt;&gt;"&amp;"")</f>
        <v>0</v>
      </c>
      <c r="S84" s="10">
        <f>COUNTIFS('Old-Review'!N:N,"TL",'Old-Review'!P:P,AH84, 'Old-Review'!R:R,"&lt;&gt;"&amp;"", 'Old-Review'!X:X,"&lt;&gt;"&amp;"",  'Old-Review'!Y:Y,"&lt;&gt;"&amp;"")</f>
        <v>0</v>
      </c>
      <c r="T84" s="10">
        <f>COUNTIFS('Old-Review'!A:A,"Giữ chỗ",'Old-Review'!P:P,AH84)</f>
        <v>5</v>
      </c>
      <c r="U84" s="10">
        <f>COUNTIFS('Old-Review'!B:B,"Sai lớp",'Old-Review'!P:P,AH84)</f>
        <v>0</v>
      </c>
      <c r="V84" s="10">
        <f>COUNTIFS('Old-Review'!B:B,"Sai phân công",'Old-Review'!P:P,AH84)</f>
        <v>0</v>
      </c>
      <c r="W84" s="10">
        <f t="shared" si="1"/>
        <v>0</v>
      </c>
      <c r="X84" s="10"/>
      <c r="Y84" s="10"/>
      <c r="Z84" s="10">
        <f>COUNTIFS('Old-Review'!AD:AD,AH84, 'Old-Review'!AN:AN,"&lt;&gt;"&amp;"",'Old-Review'!AO:AO,"&lt;&gt;"&amp;"")</f>
        <v>0</v>
      </c>
      <c r="AA84" s="6" t="str">
        <f>COUNTIFS(Tonghop!AR:AR,[1]IO!AH84, Tonghop!AN:AN,"&lt;&gt;"&amp;"",Tonghop!AO:AO,"&lt;&gt;"&amp;"")</f>
        <v>#ERROR!</v>
      </c>
      <c r="AB84" s="6"/>
      <c r="AC84" s="6"/>
      <c r="AD84" s="6"/>
      <c r="AE84" s="6"/>
      <c r="AF84" s="6"/>
      <c r="AG84" s="6"/>
      <c r="AH84" s="6" t="s">
        <v>851</v>
      </c>
      <c r="AI84" s="6" t="str">
        <f t="shared" si="2"/>
        <v>B_15 Phùng Tuấn Anh  20125386 95040</v>
      </c>
      <c r="AJ84" s="6"/>
      <c r="AK84" s="6">
        <f t="shared" si="3"/>
        <v>0</v>
      </c>
      <c r="AL84" s="4"/>
      <c r="AM84" s="4"/>
      <c r="AN84" s="4"/>
      <c r="AO84" s="4"/>
      <c r="AP84" s="4"/>
      <c r="AQ84" s="4"/>
      <c r="AR84" s="4"/>
      <c r="AS84" s="4"/>
    </row>
    <row r="85" ht="13.5" customHeight="1">
      <c r="A85" s="6"/>
      <c r="B85" s="72" t="s">
        <v>224</v>
      </c>
      <c r="C85" s="73" t="s">
        <v>2251</v>
      </c>
      <c r="D85" s="10"/>
      <c r="E85" s="74">
        <v>2.0135143E7</v>
      </c>
      <c r="F85" s="74">
        <v>95040.0</v>
      </c>
      <c r="G85" s="10"/>
      <c r="H85" s="6" t="s">
        <v>2252</v>
      </c>
      <c r="I85" s="10">
        <f>COUNTIF(B:B,B85)</f>
        <v>4</v>
      </c>
      <c r="J85" s="10">
        <f>COUNTIFS('Old-Review'!O:O,B85,'Old-Review'!N:N,"TNLT", 'Old-Review'!R:R,"&lt;&gt;"&amp;"", 'Old-Review'!S:S,"&lt;&gt;"&amp;"", 'Old-Review'!T:T,"&lt;&gt;"&amp;"", 'Old-Review'!U:U,"&lt;&gt;"&amp;"",  'Old-Review'!V:V,"&lt;&gt;"&amp;"",  'Old-Review'!W:W,"&lt;&gt;"&amp;"",  'Old-Review'!X:X,"&lt;&gt;"&amp;"",  'Old-Review'!Y:Y,"&lt;&gt;"&amp;"")</f>
        <v>3</v>
      </c>
      <c r="K85" s="10">
        <f>COUNTIFS('Old-Review'!O:O,B85,'Old-Review'!N:N,"TNBT", 'Old-Review'!R:R,"&lt;&gt;"&amp;"", 'Old-Review'!S:S,"&lt;&gt;"&amp;"", 'Old-Review'!T:T,"&lt;&gt;"&amp;"", 'Old-Review'!U:U,"&lt;&gt;"&amp;"",  'Old-Review'!V:V,"&lt;&gt;"&amp;"",  'Old-Review'!W:W,"&lt;&gt;"&amp;"",  'Old-Review'!X:X,"&lt;&gt;"&amp;"",  'Old-Review'!Y:Y,"&lt;&gt;"&amp;"")</f>
        <v>2</v>
      </c>
      <c r="L85" s="10">
        <f>COUNTIFS('Old-Review'!O:O,B85,'Old-Review'!N:N,"TL", 'Old-Review'!R:R,"&lt;&gt;"&amp;"", 'Old-Review'!X:X,"&lt;&gt;"&amp;"",  'Old-Review'!Y:Y,"&lt;&gt;"&amp;"")</f>
        <v>2</v>
      </c>
      <c r="M85" s="10">
        <f>COUNTIFS('Old-Review'!AC:AC,B85, 'Old-Review'!AN:AN,"&lt;&gt;"&amp;"",'Old-Review'!AO:AO,"&lt;&gt;"&amp;"")</f>
        <v>0</v>
      </c>
      <c r="N85" s="10">
        <f>COUNTIFS('Old-Review'!A:A,"Giữ chỗ nhóm",'Old-Review'!O:O,B85)</f>
        <v>0</v>
      </c>
      <c r="O85" s="10"/>
      <c r="P85" s="4">
        <f>COUNTIFS('Old-Review'!P:P,AH85)</f>
        <v>0</v>
      </c>
      <c r="Q85" s="10">
        <f>COUNTIFS('Old-Review'!N:N,"TNLT",'Old-Review'!P:P,AH85, 'Old-Review'!R:R,"&lt;&gt;"&amp;"", 'Old-Review'!S:S,"&lt;&gt;"&amp;"", 'Old-Review'!T:T,"&lt;&gt;"&amp;"", 'Old-Review'!U:U,"&lt;&gt;"&amp;"",  'Old-Review'!V:V,"&lt;&gt;"&amp;"",  'Old-Review'!W:W,"&lt;&gt;"&amp;"",  'Old-Review'!X:X,"&lt;&gt;"&amp;"",  'Old-Review'!Y:Y,"&lt;&gt;"&amp;"")</f>
        <v>0</v>
      </c>
      <c r="R85" s="10">
        <f>COUNTIFS('Old-Review'!N:N,"TNBT",'Old-Review'!P:P,AH85, 'Old-Review'!R:R,"&lt;&gt;"&amp;"", 'Old-Review'!S:S,"&lt;&gt;"&amp;"", 'Old-Review'!T:T,"&lt;&gt;"&amp;"", 'Old-Review'!U:U,"&lt;&gt;"&amp;"",  'Old-Review'!V:V,"&lt;&gt;"&amp;"",  'Old-Review'!W:W,"&lt;&gt;"&amp;"",  'Old-Review'!X:X,"&lt;&gt;"&amp;"",  'Old-Review'!Y:Y,"&lt;&gt;"&amp;"")</f>
        <v>0</v>
      </c>
      <c r="S85" s="10">
        <f>COUNTIFS('Old-Review'!N:N,"TL",'Old-Review'!P:P,AH85, 'Old-Review'!R:R,"&lt;&gt;"&amp;"", 'Old-Review'!X:X,"&lt;&gt;"&amp;"",  'Old-Review'!Y:Y,"&lt;&gt;"&amp;"")</f>
        <v>0</v>
      </c>
      <c r="T85" s="10">
        <f>COUNTIFS('Old-Review'!A:A,"Giữ chỗ",'Old-Review'!P:P,AH85)</f>
        <v>0</v>
      </c>
      <c r="U85" s="10">
        <f>COUNTIFS('Old-Review'!B:B,"Sai lớp",'Old-Review'!P:P,AH85)</f>
        <v>0</v>
      </c>
      <c r="V85" s="10">
        <f>COUNTIFS('Old-Review'!B:B,"Sai phân công",'Old-Review'!P:P,AH85)</f>
        <v>0</v>
      </c>
      <c r="W85" s="10">
        <f t="shared" si="1"/>
        <v>0</v>
      </c>
      <c r="X85" s="10"/>
      <c r="Y85" s="10"/>
      <c r="Z85" s="10">
        <f>COUNTIFS('Old-Review'!AD:AD,AH85, 'Old-Review'!AN:AN,"&lt;&gt;"&amp;"",'Old-Review'!AO:AO,"&lt;&gt;"&amp;"")</f>
        <v>0</v>
      </c>
      <c r="AA85" s="6" t="str">
        <f>COUNTIFS(Tonghop!AR:AR,[1]IO!AH85, Tonghop!AN:AN,"&lt;&gt;"&amp;"",Tonghop!AO:AO,"&lt;&gt;"&amp;"")</f>
        <v>#ERROR!</v>
      </c>
      <c r="AB85" s="6"/>
      <c r="AC85" s="6"/>
      <c r="AD85" s="6"/>
      <c r="AE85" s="6"/>
      <c r="AF85" s="6"/>
      <c r="AG85" s="6"/>
      <c r="AH85" s="6" t="s">
        <v>2309</v>
      </c>
      <c r="AI85" s="6" t="str">
        <f t="shared" si="2"/>
        <v>B_15 Nguyễn Duy Chiến  20135143 95040</v>
      </c>
      <c r="AJ85" s="6"/>
      <c r="AK85" s="6" t="str">
        <f t="shared" si="3"/>
        <v>TRUE</v>
      </c>
      <c r="AL85" s="4"/>
      <c r="AM85" s="4"/>
      <c r="AN85" s="4"/>
      <c r="AO85" s="4"/>
      <c r="AP85" s="4"/>
      <c r="AQ85" s="4"/>
      <c r="AR85" s="4"/>
      <c r="AS85" s="4"/>
    </row>
    <row r="86" ht="13.5" customHeight="1">
      <c r="A86" s="6"/>
      <c r="B86" s="72" t="s">
        <v>224</v>
      </c>
      <c r="C86" s="73" t="s">
        <v>2331</v>
      </c>
      <c r="D86" s="10"/>
      <c r="E86" s="74">
        <v>2.0140782E7</v>
      </c>
      <c r="F86" s="74">
        <v>95040.0</v>
      </c>
      <c r="G86" s="10"/>
      <c r="H86" s="6" t="s">
        <v>2889</v>
      </c>
      <c r="I86" s="10"/>
      <c r="J86" s="10"/>
      <c r="K86" s="10"/>
      <c r="L86" s="10"/>
      <c r="M86" s="10"/>
      <c r="N86" s="10"/>
      <c r="O86" s="10"/>
      <c r="P86" s="4">
        <f>COUNTIFS('Old-Review'!P:P,AH86)</f>
        <v>6</v>
      </c>
      <c r="Q86" s="10">
        <f>COUNTIFS('Old-Review'!N:N,"TNLT",'Old-Review'!P:P,AH86, 'Old-Review'!R:R,"&lt;&gt;"&amp;"", 'Old-Review'!S:S,"&lt;&gt;"&amp;"", 'Old-Review'!T:T,"&lt;&gt;"&amp;"", 'Old-Review'!U:U,"&lt;&gt;"&amp;"",  'Old-Review'!V:V,"&lt;&gt;"&amp;"",  'Old-Review'!W:W,"&lt;&gt;"&amp;"",  'Old-Review'!X:X,"&lt;&gt;"&amp;"",  'Old-Review'!Y:Y,"&lt;&gt;"&amp;"")</f>
        <v>2</v>
      </c>
      <c r="R86" s="10">
        <f>COUNTIFS('Old-Review'!N:N,"TNBT",'Old-Review'!P:P,AH86, 'Old-Review'!R:R,"&lt;&gt;"&amp;"", 'Old-Review'!S:S,"&lt;&gt;"&amp;"", 'Old-Review'!T:T,"&lt;&gt;"&amp;"", 'Old-Review'!U:U,"&lt;&gt;"&amp;"",  'Old-Review'!V:V,"&lt;&gt;"&amp;"",  'Old-Review'!W:W,"&lt;&gt;"&amp;"",  'Old-Review'!X:X,"&lt;&gt;"&amp;"",  'Old-Review'!Y:Y,"&lt;&gt;"&amp;"")</f>
        <v>2</v>
      </c>
      <c r="S86" s="10">
        <f>COUNTIFS('Old-Review'!N:N,"TL",'Old-Review'!P:P,AH86, 'Old-Review'!R:R,"&lt;&gt;"&amp;"", 'Old-Review'!X:X,"&lt;&gt;"&amp;"",  'Old-Review'!Y:Y,"&lt;&gt;"&amp;"")</f>
        <v>2</v>
      </c>
      <c r="T86" s="10">
        <f>COUNTIFS('Old-Review'!A:A,"Giữ chỗ",'Old-Review'!P:P,AH86)</f>
        <v>0</v>
      </c>
      <c r="U86" s="10">
        <f>COUNTIFS('Old-Review'!B:B,"Sai lớp",'Old-Review'!P:P,AH86)</f>
        <v>0</v>
      </c>
      <c r="V86" s="10">
        <f>COUNTIFS('Old-Review'!B:B,"Sai phân công",'Old-Review'!P:P,AH86)</f>
        <v>0</v>
      </c>
      <c r="W86" s="10">
        <f t="shared" si="1"/>
        <v>0</v>
      </c>
      <c r="X86" s="10"/>
      <c r="Y86" s="10"/>
      <c r="Z86" s="10">
        <f>COUNTIFS('Old-Review'!AD:AD,AH86, 'Old-Review'!AN:AN,"&lt;&gt;"&amp;"",'Old-Review'!AO:AO,"&lt;&gt;"&amp;"")</f>
        <v>0</v>
      </c>
      <c r="AA86" s="6" t="str">
        <f>COUNTIFS(Tonghop!AR:AR,[1]IO!AH86, Tonghop!AN:AN,"&lt;&gt;"&amp;"",Tonghop!AO:AO,"&lt;&gt;"&amp;"")</f>
        <v>#ERROR!</v>
      </c>
      <c r="AB86" s="6"/>
      <c r="AC86" s="6"/>
      <c r="AD86" s="6"/>
      <c r="AE86" s="6"/>
      <c r="AF86" s="6"/>
      <c r="AG86" s="6"/>
      <c r="AH86" s="6" t="s">
        <v>225</v>
      </c>
      <c r="AI86" s="6" t="str">
        <f t="shared" si="2"/>
        <v>B_15 Hoàng Ngọc Dũng  20140782 95040</v>
      </c>
      <c r="AJ86" s="6"/>
      <c r="AK86" s="6" t="str">
        <f t="shared" si="3"/>
        <v>TRUE</v>
      </c>
      <c r="AL86" s="4"/>
      <c r="AM86" s="4"/>
      <c r="AN86" s="4"/>
      <c r="AO86" s="4"/>
      <c r="AP86" s="4"/>
      <c r="AQ86" s="4"/>
      <c r="AR86" s="4"/>
      <c r="AS86" s="4"/>
    </row>
    <row r="87" ht="13.5" customHeight="1">
      <c r="A87" s="6"/>
      <c r="B87" s="72" t="s">
        <v>224</v>
      </c>
      <c r="C87" s="73" t="s">
        <v>2354</v>
      </c>
      <c r="D87" s="10"/>
      <c r="E87" s="74">
        <v>2.013527E7</v>
      </c>
      <c r="F87" s="74">
        <v>95040.0</v>
      </c>
      <c r="G87" s="10"/>
      <c r="H87" s="6" t="s">
        <v>2355</v>
      </c>
      <c r="I87" s="10"/>
      <c r="J87" s="10"/>
      <c r="K87" s="10"/>
      <c r="L87" s="10"/>
      <c r="M87" s="10"/>
      <c r="N87" s="10"/>
      <c r="O87" s="10"/>
      <c r="P87" s="4">
        <f>COUNTIFS('Old-Review'!P:P,AH87)</f>
        <v>0</v>
      </c>
      <c r="Q87" s="10">
        <f>COUNTIFS('Old-Review'!N:N,"TNLT",'Old-Review'!P:P,AH87, 'Old-Review'!R:R,"&lt;&gt;"&amp;"", 'Old-Review'!S:S,"&lt;&gt;"&amp;"", 'Old-Review'!T:T,"&lt;&gt;"&amp;"", 'Old-Review'!U:U,"&lt;&gt;"&amp;"",  'Old-Review'!V:V,"&lt;&gt;"&amp;"",  'Old-Review'!W:W,"&lt;&gt;"&amp;"",  'Old-Review'!X:X,"&lt;&gt;"&amp;"",  'Old-Review'!Y:Y,"&lt;&gt;"&amp;"")</f>
        <v>0</v>
      </c>
      <c r="R87" s="10">
        <f>COUNTIFS('Old-Review'!N:N,"TNBT",'Old-Review'!P:P,AH87, 'Old-Review'!R:R,"&lt;&gt;"&amp;"", 'Old-Review'!S:S,"&lt;&gt;"&amp;"", 'Old-Review'!T:T,"&lt;&gt;"&amp;"", 'Old-Review'!U:U,"&lt;&gt;"&amp;"",  'Old-Review'!V:V,"&lt;&gt;"&amp;"",  'Old-Review'!W:W,"&lt;&gt;"&amp;"",  'Old-Review'!X:X,"&lt;&gt;"&amp;"",  'Old-Review'!Y:Y,"&lt;&gt;"&amp;"")</f>
        <v>0</v>
      </c>
      <c r="S87" s="10">
        <f>COUNTIFS('Old-Review'!N:N,"TL",'Old-Review'!P:P,AH87, 'Old-Review'!R:R,"&lt;&gt;"&amp;"", 'Old-Review'!X:X,"&lt;&gt;"&amp;"",  'Old-Review'!Y:Y,"&lt;&gt;"&amp;"")</f>
        <v>0</v>
      </c>
      <c r="T87" s="10">
        <f>COUNTIFS('Old-Review'!A:A,"Giữ chỗ",'Old-Review'!P:P,AH87)</f>
        <v>0</v>
      </c>
      <c r="U87" s="10">
        <f>COUNTIFS('Old-Review'!B:B,"Sai lớp",'Old-Review'!P:P,AH87)</f>
        <v>0</v>
      </c>
      <c r="V87" s="10">
        <f>COUNTIFS('Old-Review'!B:B,"Sai phân công",'Old-Review'!P:P,AH87)</f>
        <v>0</v>
      </c>
      <c r="W87" s="10">
        <f t="shared" si="1"/>
        <v>0</v>
      </c>
      <c r="X87" s="10"/>
      <c r="Y87" s="10"/>
      <c r="Z87" s="10">
        <f>COUNTIFS('Old-Review'!AD:AD,AH87, 'Old-Review'!AN:AN,"&lt;&gt;"&amp;"",'Old-Review'!AO:AO,"&lt;&gt;"&amp;"")</f>
        <v>0</v>
      </c>
      <c r="AA87" s="6" t="str">
        <f>COUNTIFS(Tonghop!AR:AR,[1]IO!AH87, Tonghop!AN:AN,"&lt;&gt;"&amp;"",Tonghop!AO:AO,"&lt;&gt;"&amp;"")</f>
        <v>#ERROR!</v>
      </c>
      <c r="AB87" s="6"/>
      <c r="AC87" s="6"/>
      <c r="AD87" s="6"/>
      <c r="AE87" s="6"/>
      <c r="AF87" s="6"/>
      <c r="AG87" s="6"/>
      <c r="AH87" s="6" t="s">
        <v>2380</v>
      </c>
      <c r="AI87" s="6" t="str">
        <f t="shared" si="2"/>
        <v>B_15 Nguyễn Dũng  20135270 95040</v>
      </c>
      <c r="AJ87" s="6"/>
      <c r="AK87" s="6" t="str">
        <f t="shared" si="3"/>
        <v>TRUE</v>
      </c>
      <c r="AL87" s="4"/>
      <c r="AM87" s="4"/>
      <c r="AN87" s="4"/>
      <c r="AO87" s="4"/>
      <c r="AP87" s="4"/>
      <c r="AQ87" s="4"/>
      <c r="AR87" s="4"/>
      <c r="AS87" s="4"/>
    </row>
    <row r="88" ht="13.5" customHeight="1">
      <c r="A88" s="6"/>
      <c r="B88" s="72" t="s">
        <v>829</v>
      </c>
      <c r="C88" s="73" t="s">
        <v>2400</v>
      </c>
      <c r="D88" s="10"/>
      <c r="E88" s="74">
        <v>2.0135465E7</v>
      </c>
      <c r="F88" s="74">
        <v>95040.0</v>
      </c>
      <c r="G88" s="10"/>
      <c r="H88" s="6" t="s">
        <v>2401</v>
      </c>
      <c r="I88" s="10"/>
      <c r="J88" s="10"/>
      <c r="K88" s="10"/>
      <c r="L88" s="10"/>
      <c r="M88" s="10"/>
      <c r="N88" s="10"/>
      <c r="O88" s="10"/>
      <c r="P88" s="4">
        <f>COUNTIFS('Old-Review'!P:P,AH88)</f>
        <v>0</v>
      </c>
      <c r="Q88" s="10">
        <f>COUNTIFS('Old-Review'!N:N,"TNLT",'Old-Review'!P:P,AH88, 'Old-Review'!R:R,"&lt;&gt;"&amp;"", 'Old-Review'!S:S,"&lt;&gt;"&amp;"", 'Old-Review'!T:T,"&lt;&gt;"&amp;"", 'Old-Review'!U:U,"&lt;&gt;"&amp;"",  'Old-Review'!V:V,"&lt;&gt;"&amp;"",  'Old-Review'!W:W,"&lt;&gt;"&amp;"",  'Old-Review'!X:X,"&lt;&gt;"&amp;"",  'Old-Review'!Y:Y,"&lt;&gt;"&amp;"")</f>
        <v>0</v>
      </c>
      <c r="R88" s="10">
        <f>COUNTIFS('Old-Review'!N:N,"TNBT",'Old-Review'!P:P,AH88, 'Old-Review'!R:R,"&lt;&gt;"&amp;"", 'Old-Review'!S:S,"&lt;&gt;"&amp;"", 'Old-Review'!T:T,"&lt;&gt;"&amp;"", 'Old-Review'!U:U,"&lt;&gt;"&amp;"",  'Old-Review'!V:V,"&lt;&gt;"&amp;"",  'Old-Review'!W:W,"&lt;&gt;"&amp;"",  'Old-Review'!X:X,"&lt;&gt;"&amp;"",  'Old-Review'!Y:Y,"&lt;&gt;"&amp;"")</f>
        <v>0</v>
      </c>
      <c r="S88" s="10">
        <f>COUNTIFS('Old-Review'!N:N,"TL",'Old-Review'!P:P,AH88, 'Old-Review'!R:R,"&lt;&gt;"&amp;"", 'Old-Review'!X:X,"&lt;&gt;"&amp;"",  'Old-Review'!Y:Y,"&lt;&gt;"&amp;"")</f>
        <v>0</v>
      </c>
      <c r="T88" s="10">
        <f>COUNTIFS('Old-Review'!A:A,"Giữ chỗ",'Old-Review'!P:P,AH88)</f>
        <v>0</v>
      </c>
      <c r="U88" s="10">
        <f>COUNTIFS('Old-Review'!B:B,"Sai lớp",'Old-Review'!P:P,AH88)</f>
        <v>0</v>
      </c>
      <c r="V88" s="10">
        <f>COUNTIFS('Old-Review'!B:B,"Sai phân công",'Old-Review'!P:P,AH88)</f>
        <v>0</v>
      </c>
      <c r="W88" s="10">
        <f t="shared" si="1"/>
        <v>0</v>
      </c>
      <c r="X88" s="10"/>
      <c r="Y88" s="10"/>
      <c r="Z88" s="10">
        <f>COUNTIFS('Old-Review'!AD:AD,AH88, 'Old-Review'!AN:AN,"&lt;&gt;"&amp;"",'Old-Review'!AO:AO,"&lt;&gt;"&amp;"")</f>
        <v>0</v>
      </c>
      <c r="AA88" s="6" t="str">
        <f>COUNTIFS(Tonghop!AR:AR,[1]IO!AH88, Tonghop!AN:AN,"&lt;&gt;"&amp;"",Tonghop!AO:AO,"&lt;&gt;"&amp;"")</f>
        <v>#ERROR!</v>
      </c>
      <c r="AB88" s="6"/>
      <c r="AC88" s="6"/>
      <c r="AD88" s="6"/>
      <c r="AE88" s="6"/>
      <c r="AF88" s="6"/>
      <c r="AG88" s="6"/>
      <c r="AH88" s="6" t="s">
        <v>2413</v>
      </c>
      <c r="AI88" s="6" t="str">
        <f t="shared" si="2"/>
        <v>B_16 Trần Sơn Hải  20135465 95040</v>
      </c>
      <c r="AJ88" s="6"/>
      <c r="AK88" s="6" t="str">
        <f t="shared" si="3"/>
        <v>TRUE</v>
      </c>
      <c r="AL88" s="4"/>
      <c r="AM88" s="4"/>
      <c r="AN88" s="4"/>
      <c r="AO88" s="4"/>
      <c r="AP88" s="4"/>
      <c r="AQ88" s="4"/>
      <c r="AR88" s="4"/>
      <c r="AS88" s="4"/>
    </row>
    <row r="89" ht="13.5" customHeight="1">
      <c r="A89" s="6"/>
      <c r="B89" s="72" t="s">
        <v>829</v>
      </c>
      <c r="C89" s="73" t="s">
        <v>2381</v>
      </c>
      <c r="D89" s="10"/>
      <c r="E89" s="74">
        <v>2.0169565E7</v>
      </c>
      <c r="F89" s="74">
        <v>95040.0</v>
      </c>
      <c r="G89" s="10"/>
      <c r="H89" s="6" t="s">
        <v>2382</v>
      </c>
      <c r="I89" s="10">
        <f>COUNTIF(B:B,B89)</f>
        <v>4</v>
      </c>
      <c r="J89" s="10">
        <f>COUNTIFS('Old-Review'!O:O,B89,'Old-Review'!N:N,"TNLT", 'Old-Review'!R:R,"&lt;&gt;"&amp;"", 'Old-Review'!S:S,"&lt;&gt;"&amp;"", 'Old-Review'!T:T,"&lt;&gt;"&amp;"", 'Old-Review'!U:U,"&lt;&gt;"&amp;"",  'Old-Review'!V:V,"&lt;&gt;"&amp;"",  'Old-Review'!W:W,"&lt;&gt;"&amp;"",  'Old-Review'!X:X,"&lt;&gt;"&amp;"",  'Old-Review'!Y:Y,"&lt;&gt;"&amp;"")</f>
        <v>5</v>
      </c>
      <c r="K89" s="10">
        <f>COUNTIFS('Old-Review'!O:O,B89,'Old-Review'!N:N,"TNBT", 'Old-Review'!R:R,"&lt;&gt;"&amp;"", 'Old-Review'!S:S,"&lt;&gt;"&amp;"", 'Old-Review'!T:T,"&lt;&gt;"&amp;"", 'Old-Review'!U:U,"&lt;&gt;"&amp;"",  'Old-Review'!V:V,"&lt;&gt;"&amp;"",  'Old-Review'!W:W,"&lt;&gt;"&amp;"",  'Old-Review'!X:X,"&lt;&gt;"&amp;"",  'Old-Review'!Y:Y,"&lt;&gt;"&amp;"")</f>
        <v>7</v>
      </c>
      <c r="L89" s="10">
        <f>COUNTIFS('Old-Review'!O:O,B89,'Old-Review'!N:N,"TL", 'Old-Review'!R:R,"&lt;&gt;"&amp;"", 'Old-Review'!X:X,"&lt;&gt;"&amp;"",  'Old-Review'!Y:Y,"&lt;&gt;"&amp;"")</f>
        <v>4</v>
      </c>
      <c r="M89" s="10">
        <f>COUNTIFS('Old-Review'!AC:AC,B89, 'Old-Review'!AN:AN,"&lt;&gt;"&amp;"",'Old-Review'!AO:AO,"&lt;&gt;"&amp;"")</f>
        <v>0</v>
      </c>
      <c r="N89" s="10">
        <f>COUNTIFS('Old-Review'!A:A,"Giữ chỗ nhóm",'Old-Review'!O:O,B89)</f>
        <v>0</v>
      </c>
      <c r="O89" s="10"/>
      <c r="P89" s="4">
        <f>COUNTIFS('Old-Review'!P:P,AH89)</f>
        <v>6</v>
      </c>
      <c r="Q89" s="10">
        <f>COUNTIFS('Old-Review'!N:N,"TNLT",'Old-Review'!P:P,AH89, 'Old-Review'!R:R,"&lt;&gt;"&amp;"", 'Old-Review'!S:S,"&lt;&gt;"&amp;"", 'Old-Review'!T:T,"&lt;&gt;"&amp;"", 'Old-Review'!U:U,"&lt;&gt;"&amp;"",  'Old-Review'!V:V,"&lt;&gt;"&amp;"",  'Old-Review'!W:W,"&lt;&gt;"&amp;"",  'Old-Review'!X:X,"&lt;&gt;"&amp;"",  'Old-Review'!Y:Y,"&lt;&gt;"&amp;"")</f>
        <v>2</v>
      </c>
      <c r="R89" s="10">
        <f>COUNTIFS('Old-Review'!N:N,"TNBT",'Old-Review'!P:P,AH89, 'Old-Review'!R:R,"&lt;&gt;"&amp;"", 'Old-Review'!S:S,"&lt;&gt;"&amp;"", 'Old-Review'!T:T,"&lt;&gt;"&amp;"", 'Old-Review'!U:U,"&lt;&gt;"&amp;"",  'Old-Review'!V:V,"&lt;&gt;"&amp;"",  'Old-Review'!W:W,"&lt;&gt;"&amp;"",  'Old-Review'!X:X,"&lt;&gt;"&amp;"",  'Old-Review'!Y:Y,"&lt;&gt;"&amp;"")</f>
        <v>2</v>
      </c>
      <c r="S89" s="10">
        <f>COUNTIFS('Old-Review'!N:N,"TL",'Old-Review'!P:P,AH89, 'Old-Review'!R:R,"&lt;&gt;"&amp;"", 'Old-Review'!X:X,"&lt;&gt;"&amp;"",  'Old-Review'!Y:Y,"&lt;&gt;"&amp;"")</f>
        <v>2</v>
      </c>
      <c r="T89" s="10">
        <f>COUNTIFS('Old-Review'!A:A,"Giữ chỗ",'Old-Review'!P:P,AH89)</f>
        <v>0</v>
      </c>
      <c r="U89" s="10">
        <f>COUNTIFS('Old-Review'!B:B,"Sai lớp",'Old-Review'!P:P,AH89)</f>
        <v>0</v>
      </c>
      <c r="V89" s="10">
        <f>COUNTIFS('Old-Review'!B:B,"Sai phân công",'Old-Review'!P:P,AH89)</f>
        <v>0</v>
      </c>
      <c r="W89" s="10">
        <f t="shared" si="1"/>
        <v>0</v>
      </c>
      <c r="X89" s="10"/>
      <c r="Y89" s="10"/>
      <c r="Z89" s="10">
        <f>COUNTIFS('Old-Review'!AD:AD,AH89, 'Old-Review'!AN:AN,"&lt;&gt;"&amp;"",'Old-Review'!AO:AO,"&lt;&gt;"&amp;"")</f>
        <v>0</v>
      </c>
      <c r="AA89" s="6" t="str">
        <f>COUNTIFS(Tonghop!AR:AR,[1]IO!AH89, Tonghop!AN:AN,"&lt;&gt;"&amp;"",Tonghop!AO:AO,"&lt;&gt;"&amp;"")</f>
        <v>#ERROR!</v>
      </c>
      <c r="AB89" s="6"/>
      <c r="AC89" s="6"/>
      <c r="AD89" s="6"/>
      <c r="AE89" s="6"/>
      <c r="AF89" s="6"/>
      <c r="AG89" s="6"/>
      <c r="AH89" s="6" t="s">
        <v>830</v>
      </c>
      <c r="AI89" s="6" t="str">
        <f t="shared" si="2"/>
        <v>B_16 Nguyễn Kiều Ngân  20169565 95040</v>
      </c>
      <c r="AJ89" s="6"/>
      <c r="AK89" s="6" t="str">
        <f t="shared" si="3"/>
        <v>TRUE</v>
      </c>
      <c r="AL89" s="4"/>
      <c r="AM89" s="4"/>
      <c r="AN89" s="4"/>
      <c r="AO89" s="4"/>
      <c r="AP89" s="4"/>
      <c r="AQ89" s="4"/>
      <c r="AR89" s="4"/>
      <c r="AS89" s="4"/>
    </row>
    <row r="90" ht="13.5" customHeight="1">
      <c r="A90" s="6"/>
      <c r="B90" s="72" t="s">
        <v>829</v>
      </c>
      <c r="C90" s="73" t="s">
        <v>2415</v>
      </c>
      <c r="D90" s="10"/>
      <c r="E90" s="74">
        <v>2.0144662E7</v>
      </c>
      <c r="F90" s="74">
        <v>95040.0</v>
      </c>
      <c r="G90" s="10"/>
      <c r="H90" s="6" t="s">
        <v>2418</v>
      </c>
      <c r="I90" s="10"/>
      <c r="J90" s="10"/>
      <c r="K90" s="10"/>
      <c r="L90" s="10"/>
      <c r="M90" s="10"/>
      <c r="N90" s="10"/>
      <c r="O90" s="10"/>
      <c r="P90" s="4">
        <f>COUNTIFS('Old-Review'!P:P,AH90)</f>
        <v>6</v>
      </c>
      <c r="Q90" s="10">
        <f>COUNTIFS('Old-Review'!N:N,"TNLT",'Old-Review'!P:P,AH90, 'Old-Review'!R:R,"&lt;&gt;"&amp;"", 'Old-Review'!S:S,"&lt;&gt;"&amp;"", 'Old-Review'!T:T,"&lt;&gt;"&amp;"", 'Old-Review'!U:U,"&lt;&gt;"&amp;"",  'Old-Review'!V:V,"&lt;&gt;"&amp;"",  'Old-Review'!W:W,"&lt;&gt;"&amp;"",  'Old-Review'!X:X,"&lt;&gt;"&amp;"",  'Old-Review'!Y:Y,"&lt;&gt;"&amp;"")</f>
        <v>2</v>
      </c>
      <c r="R90" s="10">
        <f>COUNTIFS('Old-Review'!N:N,"TNBT",'Old-Review'!P:P,AH90, 'Old-Review'!R:R,"&lt;&gt;"&amp;"", 'Old-Review'!S:S,"&lt;&gt;"&amp;"", 'Old-Review'!T:T,"&lt;&gt;"&amp;"", 'Old-Review'!U:U,"&lt;&gt;"&amp;"",  'Old-Review'!V:V,"&lt;&gt;"&amp;"",  'Old-Review'!W:W,"&lt;&gt;"&amp;"",  'Old-Review'!X:X,"&lt;&gt;"&amp;"",  'Old-Review'!Y:Y,"&lt;&gt;"&amp;"")</f>
        <v>2</v>
      </c>
      <c r="S90" s="10">
        <f>COUNTIFS('Old-Review'!N:N,"TL",'Old-Review'!P:P,AH90, 'Old-Review'!R:R,"&lt;&gt;"&amp;"", 'Old-Review'!X:X,"&lt;&gt;"&amp;"",  'Old-Review'!Y:Y,"&lt;&gt;"&amp;"")</f>
        <v>2</v>
      </c>
      <c r="T90" s="10">
        <f>COUNTIFS('Old-Review'!A:A,"Giữ chỗ",'Old-Review'!P:P,AH90)</f>
        <v>0</v>
      </c>
      <c r="U90" s="10">
        <f>COUNTIFS('Old-Review'!B:B,"Sai lớp",'Old-Review'!P:P,AH90)</f>
        <v>0</v>
      </c>
      <c r="V90" s="10">
        <f>COUNTIFS('Old-Review'!B:B,"Sai phân công",'Old-Review'!P:P,AH90)</f>
        <v>0</v>
      </c>
      <c r="W90" s="10">
        <f t="shared" si="1"/>
        <v>0</v>
      </c>
      <c r="X90" s="10"/>
      <c r="Y90" s="10"/>
      <c r="Z90" s="10">
        <f>COUNTIFS('Old-Review'!AD:AD,AH90, 'Old-Review'!AN:AN,"&lt;&gt;"&amp;"",'Old-Review'!AO:AO,"&lt;&gt;"&amp;"")</f>
        <v>0</v>
      </c>
      <c r="AA90" s="6" t="str">
        <f>COUNTIFS(Tonghop!AR:AR,[1]IO!AH90, Tonghop!AN:AN,"&lt;&gt;"&amp;"",Tonghop!AO:AO,"&lt;&gt;"&amp;"")</f>
        <v>#ERROR!</v>
      </c>
      <c r="AB90" s="6"/>
      <c r="AC90" s="6"/>
      <c r="AD90" s="6"/>
      <c r="AE90" s="6"/>
      <c r="AF90" s="6"/>
      <c r="AG90" s="6"/>
      <c r="AH90" s="6" t="s">
        <v>2442</v>
      </c>
      <c r="AI90" s="6" t="str">
        <f t="shared" si="2"/>
        <v>B_16 Nguyễn Đức Trình  20144662 95040</v>
      </c>
      <c r="AJ90" s="6"/>
      <c r="AK90" s="6" t="str">
        <f t="shared" si="3"/>
        <v>TRUE</v>
      </c>
      <c r="AL90" s="4"/>
      <c r="AM90" s="4"/>
      <c r="AN90" s="4"/>
      <c r="AO90" s="4"/>
      <c r="AP90" s="4"/>
      <c r="AQ90" s="4"/>
      <c r="AR90" s="4"/>
      <c r="AS90" s="4"/>
    </row>
    <row r="91" ht="13.5" customHeight="1">
      <c r="A91" s="6"/>
      <c r="B91" s="72" t="s">
        <v>829</v>
      </c>
      <c r="C91" s="73" t="s">
        <v>2443</v>
      </c>
      <c r="D91" s="10"/>
      <c r="E91" s="74">
        <v>2.0146307E7</v>
      </c>
      <c r="F91" s="74">
        <v>95040.0</v>
      </c>
      <c r="G91" s="10"/>
      <c r="H91" s="6" t="s">
        <v>2444</v>
      </c>
      <c r="I91" s="10"/>
      <c r="J91" s="10"/>
      <c r="K91" s="10"/>
      <c r="L91" s="10"/>
      <c r="M91" s="10"/>
      <c r="N91" s="10"/>
      <c r="O91" s="10"/>
      <c r="P91" s="4">
        <f>COUNTIFS('Old-Review'!P:P,AH91)</f>
        <v>0</v>
      </c>
      <c r="Q91" s="10">
        <f>COUNTIFS('Old-Review'!N:N,"TNLT",'Old-Review'!P:P,AH91, 'Old-Review'!R:R,"&lt;&gt;"&amp;"", 'Old-Review'!S:S,"&lt;&gt;"&amp;"", 'Old-Review'!T:T,"&lt;&gt;"&amp;"", 'Old-Review'!U:U,"&lt;&gt;"&amp;"",  'Old-Review'!V:V,"&lt;&gt;"&amp;"",  'Old-Review'!W:W,"&lt;&gt;"&amp;"",  'Old-Review'!X:X,"&lt;&gt;"&amp;"",  'Old-Review'!Y:Y,"&lt;&gt;"&amp;"")</f>
        <v>0</v>
      </c>
      <c r="R91" s="10">
        <f>COUNTIFS('Old-Review'!N:N,"TNBT",'Old-Review'!P:P,AH91, 'Old-Review'!R:R,"&lt;&gt;"&amp;"", 'Old-Review'!S:S,"&lt;&gt;"&amp;"", 'Old-Review'!T:T,"&lt;&gt;"&amp;"", 'Old-Review'!U:U,"&lt;&gt;"&amp;"",  'Old-Review'!V:V,"&lt;&gt;"&amp;"",  'Old-Review'!W:W,"&lt;&gt;"&amp;"",  'Old-Review'!X:X,"&lt;&gt;"&amp;"",  'Old-Review'!Y:Y,"&lt;&gt;"&amp;"")</f>
        <v>0</v>
      </c>
      <c r="S91" s="10">
        <f>COUNTIFS('Old-Review'!N:N,"TL",'Old-Review'!P:P,AH91, 'Old-Review'!R:R,"&lt;&gt;"&amp;"", 'Old-Review'!X:X,"&lt;&gt;"&amp;"",  'Old-Review'!Y:Y,"&lt;&gt;"&amp;"")</f>
        <v>0</v>
      </c>
      <c r="T91" s="10">
        <f>COUNTIFS('Old-Review'!A:A,"Giữ chỗ",'Old-Review'!P:P,AH91)</f>
        <v>0</v>
      </c>
      <c r="U91" s="10">
        <f>COUNTIFS('Old-Review'!B:B,"Sai lớp",'Old-Review'!P:P,AH91)</f>
        <v>0</v>
      </c>
      <c r="V91" s="10">
        <f>COUNTIFS('Old-Review'!B:B,"Sai phân công",'Old-Review'!P:P,AH91)</f>
        <v>0</v>
      </c>
      <c r="W91" s="10">
        <f t="shared" si="1"/>
        <v>0</v>
      </c>
      <c r="X91" s="10"/>
      <c r="Y91" s="10"/>
      <c r="Z91" s="10">
        <f>COUNTIFS('Old-Review'!AD:AD,AH91, 'Old-Review'!AN:AN,"&lt;&gt;"&amp;"",'Old-Review'!AO:AO,"&lt;&gt;"&amp;"")</f>
        <v>0</v>
      </c>
      <c r="AA91" s="6" t="str">
        <f>COUNTIFS(Tonghop!AR:AR,[1]IO!AH91, Tonghop!AN:AN,"&lt;&gt;"&amp;"",Tonghop!AO:AO,"&lt;&gt;"&amp;"")</f>
        <v>#ERROR!</v>
      </c>
      <c r="AB91" s="6"/>
      <c r="AC91" s="6"/>
      <c r="AD91" s="6"/>
      <c r="AE91" s="6"/>
      <c r="AF91" s="6"/>
      <c r="AG91" s="6"/>
      <c r="AH91" s="6" t="s">
        <v>2464</v>
      </c>
      <c r="AI91" s="6" t="str">
        <f t="shared" si="2"/>
        <v>B_16 Trần Minh Hoàng  20146307 95040</v>
      </c>
      <c r="AJ91" s="6"/>
      <c r="AK91" s="6" t="str">
        <f t="shared" si="3"/>
        <v>TRUE</v>
      </c>
      <c r="AL91" s="4"/>
      <c r="AM91" s="4"/>
      <c r="AN91" s="4"/>
      <c r="AO91" s="4"/>
      <c r="AP91" s="4"/>
      <c r="AQ91" s="4"/>
      <c r="AR91" s="4"/>
      <c r="AS91" s="4"/>
    </row>
    <row r="92" ht="13.5" customHeight="1">
      <c r="A92" s="6"/>
      <c r="B92" s="75" t="s">
        <v>2465</v>
      </c>
      <c r="C92" s="75" t="s">
        <v>2467</v>
      </c>
      <c r="D92" s="75" t="s">
        <v>2468</v>
      </c>
      <c r="E92" s="76">
        <v>2.0138724E7</v>
      </c>
      <c r="F92" s="75" t="s">
        <v>2470</v>
      </c>
      <c r="G92" s="75" t="s">
        <v>2471</v>
      </c>
      <c r="H92" s="10" t="s">
        <v>2472</v>
      </c>
      <c r="I92" s="10">
        <f>COUNTIF(B:B,B92)</f>
        <v>4</v>
      </c>
      <c r="J92" s="10">
        <f>COUNTIFS('Old-Review'!O:O,B92,'Old-Review'!N:N,"TNLT", 'Old-Review'!R:R,"&lt;&gt;"&amp;"", 'Old-Review'!S:S,"&lt;&gt;"&amp;"", 'Old-Review'!T:T,"&lt;&gt;"&amp;"", 'Old-Review'!U:U,"&lt;&gt;"&amp;"",  'Old-Review'!V:V,"&lt;&gt;"&amp;"",  'Old-Review'!W:W,"&lt;&gt;"&amp;"",  'Old-Review'!X:X,"&lt;&gt;"&amp;"",  'Old-Review'!Y:Y,"&lt;&gt;"&amp;"")</f>
        <v>0</v>
      </c>
      <c r="K92" s="10">
        <f>COUNTIFS('Old-Review'!O:O,B92,'Old-Review'!N:N,"TNBT", 'Old-Review'!R:R,"&lt;&gt;"&amp;"", 'Old-Review'!S:S,"&lt;&gt;"&amp;"", 'Old-Review'!T:T,"&lt;&gt;"&amp;"", 'Old-Review'!U:U,"&lt;&gt;"&amp;"",  'Old-Review'!V:V,"&lt;&gt;"&amp;"",  'Old-Review'!W:W,"&lt;&gt;"&amp;"",  'Old-Review'!X:X,"&lt;&gt;"&amp;"",  'Old-Review'!Y:Y,"&lt;&gt;"&amp;"")</f>
        <v>1</v>
      </c>
      <c r="L92" s="10">
        <f>COUNTIFS('Old-Review'!O:O,B92,'Old-Review'!N:N,"TL", 'Old-Review'!R:R,"&lt;&gt;"&amp;"", 'Old-Review'!X:X,"&lt;&gt;"&amp;"",  'Old-Review'!Y:Y,"&lt;&gt;"&amp;"")</f>
        <v>0</v>
      </c>
      <c r="M92" s="10">
        <f>COUNTIFS('Old-Review'!AC:AC,B92, 'Old-Review'!AN:AN,"&lt;&gt;"&amp;"",'Old-Review'!AO:AO,"&lt;&gt;"&amp;"")</f>
        <v>0</v>
      </c>
      <c r="N92" s="10">
        <f>COUNTIFS('Old-Review'!A:A,"Giữ chỗ nhóm",'Old-Review'!O:O,B92)</f>
        <v>0</v>
      </c>
      <c r="O92" s="10"/>
      <c r="P92" s="4">
        <f>COUNTIFS('Old-Review'!P:P,AH92)</f>
        <v>6</v>
      </c>
      <c r="Q92" s="10">
        <f>COUNTIFS('Old-Review'!N:N,"TNLT",'Old-Review'!P:P,AH92, 'Old-Review'!R:R,"&lt;&gt;"&amp;"", 'Old-Review'!S:S,"&lt;&gt;"&amp;"", 'Old-Review'!T:T,"&lt;&gt;"&amp;"", 'Old-Review'!U:U,"&lt;&gt;"&amp;"",  'Old-Review'!V:V,"&lt;&gt;"&amp;"",  'Old-Review'!W:W,"&lt;&gt;"&amp;"",  'Old-Review'!X:X,"&lt;&gt;"&amp;"",  'Old-Review'!Y:Y,"&lt;&gt;"&amp;"")</f>
        <v>0</v>
      </c>
      <c r="R92" s="10">
        <f>COUNTIFS('Old-Review'!N:N,"TNBT",'Old-Review'!P:P,AH92, 'Old-Review'!R:R,"&lt;&gt;"&amp;"", 'Old-Review'!S:S,"&lt;&gt;"&amp;"", 'Old-Review'!T:T,"&lt;&gt;"&amp;"", 'Old-Review'!U:U,"&lt;&gt;"&amp;"",  'Old-Review'!V:V,"&lt;&gt;"&amp;"",  'Old-Review'!W:W,"&lt;&gt;"&amp;"",  'Old-Review'!X:X,"&lt;&gt;"&amp;"",  'Old-Review'!Y:Y,"&lt;&gt;"&amp;"")</f>
        <v>0</v>
      </c>
      <c r="S92" s="10">
        <f>COUNTIFS('Old-Review'!N:N,"TL",'Old-Review'!P:P,AH92, 'Old-Review'!R:R,"&lt;&gt;"&amp;"", 'Old-Review'!X:X,"&lt;&gt;"&amp;"",  'Old-Review'!Y:Y,"&lt;&gt;"&amp;"")</f>
        <v>0</v>
      </c>
      <c r="T92" s="10">
        <f>COUNTIFS('Old-Review'!A:A,"Giữ chỗ",'Old-Review'!P:P,AH92)</f>
        <v>0</v>
      </c>
      <c r="U92" s="10">
        <f>COUNTIFS('Old-Review'!B:B,"Sai lớp",'Old-Review'!P:P,AH92)</f>
        <v>0</v>
      </c>
      <c r="V92" s="10">
        <f>COUNTIFS('Old-Review'!B:B,"Sai phân công",'Old-Review'!P:P,AH92)</f>
        <v>0</v>
      </c>
      <c r="W92" s="10">
        <f t="shared" si="1"/>
        <v>6</v>
      </c>
      <c r="X92" s="10"/>
      <c r="Y92" s="10"/>
      <c r="Z92" s="10">
        <f>COUNTIFS('Old-Review'!AD:AD,AH92, 'Old-Review'!AN:AN,"&lt;&gt;"&amp;"",'Old-Review'!AO:AO,"&lt;&gt;"&amp;"")</f>
        <v>0</v>
      </c>
      <c r="AA92" s="6" t="str">
        <f>COUNTIFS(Tonghop!AR:AR,[1]IO!AH92, Tonghop!AN:AN,"&lt;&gt;"&amp;"",Tonghop!AO:AO,"&lt;&gt;"&amp;"")</f>
        <v>#ERROR!</v>
      </c>
      <c r="AB92" s="6"/>
      <c r="AC92" s="6"/>
      <c r="AD92" s="6"/>
      <c r="AE92" s="6"/>
      <c r="AF92" s="6"/>
      <c r="AG92" s="6"/>
      <c r="AH92" s="6" t="s">
        <v>2516</v>
      </c>
      <c r="AI92" s="6" t="str">
        <f t="shared" si="2"/>
        <v>C_01 Hán Đức Toàn 20138724 VUWIT12B</v>
      </c>
      <c r="AJ92" s="6"/>
      <c r="AK92" s="6">
        <f t="shared" si="3"/>
        <v>0</v>
      </c>
      <c r="AL92" s="4"/>
      <c r="AM92" s="4"/>
      <c r="AN92" s="4"/>
      <c r="AO92" s="4"/>
      <c r="AP92" s="4"/>
      <c r="AQ92" s="4"/>
      <c r="AR92" s="4"/>
      <c r="AS92" s="4"/>
    </row>
    <row r="93" ht="13.5" customHeight="1">
      <c r="A93" s="6"/>
      <c r="B93" s="75" t="s">
        <v>2465</v>
      </c>
      <c r="C93" s="75" t="s">
        <v>2527</v>
      </c>
      <c r="D93" s="75" t="s">
        <v>2528</v>
      </c>
      <c r="E93" s="76">
        <v>2.0138169E7</v>
      </c>
      <c r="F93" s="75" t="s">
        <v>2470</v>
      </c>
      <c r="G93" s="75" t="s">
        <v>2471</v>
      </c>
      <c r="H93" s="10" t="s">
        <v>2529</v>
      </c>
      <c r="I93" s="10"/>
      <c r="J93" s="10"/>
      <c r="K93" s="10"/>
      <c r="L93" s="10"/>
      <c r="M93" s="10"/>
      <c r="N93" s="10"/>
      <c r="O93" s="10"/>
      <c r="P93" s="4">
        <f>COUNTIFS('Old-Review'!P:P,AH93)</f>
        <v>6</v>
      </c>
      <c r="Q93" s="10">
        <f>COUNTIFS('Old-Review'!N:N,"TNLT",'Old-Review'!P:P,AH93, 'Old-Review'!R:R,"&lt;&gt;"&amp;"", 'Old-Review'!S:S,"&lt;&gt;"&amp;"", 'Old-Review'!T:T,"&lt;&gt;"&amp;"", 'Old-Review'!U:U,"&lt;&gt;"&amp;"",  'Old-Review'!V:V,"&lt;&gt;"&amp;"",  'Old-Review'!W:W,"&lt;&gt;"&amp;"",  'Old-Review'!X:X,"&lt;&gt;"&amp;"",  'Old-Review'!Y:Y,"&lt;&gt;"&amp;"")</f>
        <v>0</v>
      </c>
      <c r="R93" s="10">
        <f>COUNTIFS('Old-Review'!N:N,"TNBT",'Old-Review'!P:P,AH93, 'Old-Review'!R:R,"&lt;&gt;"&amp;"", 'Old-Review'!S:S,"&lt;&gt;"&amp;"", 'Old-Review'!T:T,"&lt;&gt;"&amp;"", 'Old-Review'!U:U,"&lt;&gt;"&amp;"",  'Old-Review'!V:V,"&lt;&gt;"&amp;"",  'Old-Review'!W:W,"&lt;&gt;"&amp;"",  'Old-Review'!X:X,"&lt;&gt;"&amp;"",  'Old-Review'!Y:Y,"&lt;&gt;"&amp;"")</f>
        <v>0</v>
      </c>
      <c r="S93" s="10">
        <f>COUNTIFS('Old-Review'!N:N,"TL",'Old-Review'!P:P,AH93, 'Old-Review'!R:R,"&lt;&gt;"&amp;"", 'Old-Review'!X:X,"&lt;&gt;"&amp;"",  'Old-Review'!Y:Y,"&lt;&gt;"&amp;"")</f>
        <v>0</v>
      </c>
      <c r="T93" s="10">
        <f>COUNTIFS('Old-Review'!A:A,"Giữ chỗ",'Old-Review'!P:P,AH93)</f>
        <v>0</v>
      </c>
      <c r="U93" s="10">
        <f>COUNTIFS('Old-Review'!B:B,"Sai lớp",'Old-Review'!P:P,AH93)</f>
        <v>0</v>
      </c>
      <c r="V93" s="10">
        <f>COUNTIFS('Old-Review'!B:B,"Sai phân công",'Old-Review'!P:P,AH93)</f>
        <v>0</v>
      </c>
      <c r="W93" s="10">
        <f t="shared" si="1"/>
        <v>6</v>
      </c>
      <c r="X93" s="10"/>
      <c r="Y93" s="10"/>
      <c r="Z93" s="10">
        <f>COUNTIFS('Old-Review'!AD:AD,AH93, 'Old-Review'!AN:AN,"&lt;&gt;"&amp;"",'Old-Review'!AO:AO,"&lt;&gt;"&amp;"")</f>
        <v>0</v>
      </c>
      <c r="AA93" s="6" t="str">
        <f>COUNTIFS(Tonghop!AR:AR,[1]IO!AH93, Tonghop!AN:AN,"&lt;&gt;"&amp;"",Tonghop!AO:AO,"&lt;&gt;"&amp;"")</f>
        <v>#ERROR!</v>
      </c>
      <c r="AB93" s="6"/>
      <c r="AC93" s="6"/>
      <c r="AD93" s="6"/>
      <c r="AE93" s="6"/>
      <c r="AF93" s="6"/>
      <c r="AG93" s="6"/>
      <c r="AH93" s="6" t="s">
        <v>2541</v>
      </c>
      <c r="AI93" s="6" t="str">
        <f t="shared" si="2"/>
        <v>C_01 Phạm Xuân Hồng 20138169 VUWIT12B</v>
      </c>
      <c r="AJ93" s="6"/>
      <c r="AK93" s="6">
        <f t="shared" si="3"/>
        <v>0</v>
      </c>
      <c r="AL93" s="4"/>
      <c r="AM93" s="4"/>
      <c r="AN93" s="4"/>
      <c r="AO93" s="4"/>
      <c r="AP93" s="4"/>
      <c r="AQ93" s="4"/>
      <c r="AR93" s="4"/>
      <c r="AS93" s="4"/>
    </row>
    <row r="94" ht="13.5" customHeight="1">
      <c r="A94" s="6"/>
      <c r="B94" s="75" t="s">
        <v>2465</v>
      </c>
      <c r="C94" s="75" t="s">
        <v>343</v>
      </c>
      <c r="D94" s="75" t="s">
        <v>1116</v>
      </c>
      <c r="E94" s="76">
        <v>2.0131877E7</v>
      </c>
      <c r="F94" s="75" t="s">
        <v>2470</v>
      </c>
      <c r="G94" s="75" t="s">
        <v>2471</v>
      </c>
      <c r="H94" s="10" t="s">
        <v>2542</v>
      </c>
      <c r="I94" s="10"/>
      <c r="J94" s="10"/>
      <c r="K94" s="10"/>
      <c r="L94" s="10"/>
      <c r="M94" s="10"/>
      <c r="N94" s="10"/>
      <c r="O94" s="10"/>
      <c r="P94" s="4">
        <f>COUNTIFS('Old-Review'!P:P,AH94)</f>
        <v>8</v>
      </c>
      <c r="Q94" s="10">
        <f>COUNTIFS('Old-Review'!N:N,"TNLT",'Old-Review'!P:P,AH94, 'Old-Review'!R:R,"&lt;&gt;"&amp;"", 'Old-Review'!S:S,"&lt;&gt;"&amp;"", 'Old-Review'!T:T,"&lt;&gt;"&amp;"", 'Old-Review'!U:U,"&lt;&gt;"&amp;"",  'Old-Review'!V:V,"&lt;&gt;"&amp;"",  'Old-Review'!W:W,"&lt;&gt;"&amp;"",  'Old-Review'!X:X,"&lt;&gt;"&amp;"",  'Old-Review'!Y:Y,"&lt;&gt;"&amp;"")</f>
        <v>0</v>
      </c>
      <c r="R94" s="10">
        <f>COUNTIFS('Old-Review'!N:N,"TNBT",'Old-Review'!P:P,AH94, 'Old-Review'!R:R,"&lt;&gt;"&amp;"", 'Old-Review'!S:S,"&lt;&gt;"&amp;"", 'Old-Review'!T:T,"&lt;&gt;"&amp;"", 'Old-Review'!U:U,"&lt;&gt;"&amp;"",  'Old-Review'!V:V,"&lt;&gt;"&amp;"",  'Old-Review'!W:W,"&lt;&gt;"&amp;"",  'Old-Review'!X:X,"&lt;&gt;"&amp;"",  'Old-Review'!Y:Y,"&lt;&gt;"&amp;"")</f>
        <v>0</v>
      </c>
      <c r="S94" s="10">
        <f>COUNTIFS('Old-Review'!N:N,"TL",'Old-Review'!P:P,AH94, 'Old-Review'!R:R,"&lt;&gt;"&amp;"", 'Old-Review'!X:X,"&lt;&gt;"&amp;"",  'Old-Review'!Y:Y,"&lt;&gt;"&amp;"")</f>
        <v>0</v>
      </c>
      <c r="T94" s="10">
        <f>COUNTIFS('Old-Review'!A:A,"Giữ chỗ",'Old-Review'!P:P,AH94)</f>
        <v>0</v>
      </c>
      <c r="U94" s="10">
        <f>COUNTIFS('Old-Review'!B:B,"Sai lớp",'Old-Review'!P:P,AH94)</f>
        <v>0</v>
      </c>
      <c r="V94" s="10">
        <f>COUNTIFS('Old-Review'!B:B,"Sai phân công",'Old-Review'!P:P,AH94)</f>
        <v>0</v>
      </c>
      <c r="W94" s="10">
        <f t="shared" si="1"/>
        <v>8</v>
      </c>
      <c r="X94" s="10"/>
      <c r="Y94" s="10"/>
      <c r="Z94" s="10">
        <f>COUNTIFS('Old-Review'!AD:AD,AH94, 'Old-Review'!AN:AN,"&lt;&gt;"&amp;"",'Old-Review'!AO:AO,"&lt;&gt;"&amp;"")</f>
        <v>0</v>
      </c>
      <c r="AA94" s="6" t="str">
        <f>COUNTIFS(Tonghop!AR:AR,[1]IO!AH94, Tonghop!AN:AN,"&lt;&gt;"&amp;"",Tonghop!AO:AO,"&lt;&gt;"&amp;"")</f>
        <v>#ERROR!</v>
      </c>
      <c r="AB94" s="6"/>
      <c r="AC94" s="6"/>
      <c r="AD94" s="6"/>
      <c r="AE94" s="6"/>
      <c r="AF94" s="6"/>
      <c r="AG94" s="6"/>
      <c r="AH94" s="6" t="s">
        <v>2562</v>
      </c>
      <c r="AI94" s="6" t="str">
        <f t="shared" si="2"/>
        <v>C_01 Nguyễn Duy Hùng 20131877 VUWIT12B</v>
      </c>
      <c r="AJ94" s="6"/>
      <c r="AK94" s="6">
        <f t="shared" si="3"/>
        <v>2</v>
      </c>
      <c r="AL94" s="4"/>
      <c r="AM94" s="4"/>
      <c r="AN94" s="4"/>
      <c r="AO94" s="4"/>
      <c r="AP94" s="4"/>
      <c r="AQ94" s="4"/>
      <c r="AR94" s="4"/>
      <c r="AS94" s="4"/>
    </row>
    <row r="95" ht="13.5" customHeight="1">
      <c r="A95" s="6"/>
      <c r="B95" s="75" t="s">
        <v>2465</v>
      </c>
      <c r="C95" s="75" t="s">
        <v>2563</v>
      </c>
      <c r="D95" s="75" t="s">
        <v>2565</v>
      </c>
      <c r="E95" s="76">
        <v>2.0138708E7</v>
      </c>
      <c r="F95" s="75" t="s">
        <v>2470</v>
      </c>
      <c r="G95" s="75" t="s">
        <v>2471</v>
      </c>
      <c r="H95" s="10" t="s">
        <v>2568</v>
      </c>
      <c r="I95" s="10"/>
      <c r="J95" s="10"/>
      <c r="K95" s="10"/>
      <c r="L95" s="10"/>
      <c r="M95" s="10"/>
      <c r="N95" s="10"/>
      <c r="O95" s="10"/>
      <c r="P95" s="4">
        <f>COUNTIFS('Old-Review'!P:P,AH95)</f>
        <v>7</v>
      </c>
      <c r="Q95" s="10">
        <f>COUNTIFS('Old-Review'!N:N,"TNLT",'Old-Review'!P:P,AH95, 'Old-Review'!R:R,"&lt;&gt;"&amp;"", 'Old-Review'!S:S,"&lt;&gt;"&amp;"", 'Old-Review'!T:T,"&lt;&gt;"&amp;"", 'Old-Review'!U:U,"&lt;&gt;"&amp;"",  'Old-Review'!V:V,"&lt;&gt;"&amp;"",  'Old-Review'!W:W,"&lt;&gt;"&amp;"",  'Old-Review'!X:X,"&lt;&gt;"&amp;"",  'Old-Review'!Y:Y,"&lt;&gt;"&amp;"")</f>
        <v>0</v>
      </c>
      <c r="R95" s="10">
        <f>COUNTIFS('Old-Review'!N:N,"TNBT",'Old-Review'!P:P,AH95, 'Old-Review'!R:R,"&lt;&gt;"&amp;"", 'Old-Review'!S:S,"&lt;&gt;"&amp;"", 'Old-Review'!T:T,"&lt;&gt;"&amp;"", 'Old-Review'!U:U,"&lt;&gt;"&amp;"",  'Old-Review'!V:V,"&lt;&gt;"&amp;"",  'Old-Review'!W:W,"&lt;&gt;"&amp;"",  'Old-Review'!X:X,"&lt;&gt;"&amp;"",  'Old-Review'!Y:Y,"&lt;&gt;"&amp;"")</f>
        <v>1</v>
      </c>
      <c r="S95" s="10">
        <f>COUNTIFS('Old-Review'!N:N,"TL",'Old-Review'!P:P,AH95, 'Old-Review'!R:R,"&lt;&gt;"&amp;"", 'Old-Review'!X:X,"&lt;&gt;"&amp;"",  'Old-Review'!Y:Y,"&lt;&gt;"&amp;"")</f>
        <v>0</v>
      </c>
      <c r="T95" s="10">
        <f>COUNTIFS('Old-Review'!A:A,"Giữ chỗ",'Old-Review'!P:P,AH95)</f>
        <v>0</v>
      </c>
      <c r="U95" s="10">
        <f>COUNTIFS('Old-Review'!B:B,"Sai lớp",'Old-Review'!P:P,AH95)</f>
        <v>0</v>
      </c>
      <c r="V95" s="10">
        <f>COUNTIFS('Old-Review'!B:B,"Sai phân công",'Old-Review'!P:P,AH95)</f>
        <v>0</v>
      </c>
      <c r="W95" s="10">
        <f t="shared" si="1"/>
        <v>6</v>
      </c>
      <c r="X95" s="10"/>
      <c r="Y95" s="10"/>
      <c r="Z95" s="10">
        <f>COUNTIFS('Old-Review'!AD:AD,AH95, 'Old-Review'!AN:AN,"&lt;&gt;"&amp;"",'Old-Review'!AO:AO,"&lt;&gt;"&amp;"")</f>
        <v>0</v>
      </c>
      <c r="AA95" s="6" t="str">
        <f>COUNTIFS(Tonghop!AR:AR,[1]IO!AH95, Tonghop!AN:AN,"&lt;&gt;"&amp;"",Tonghop!AO:AO,"&lt;&gt;"&amp;"")</f>
        <v>#ERROR!</v>
      </c>
      <c r="AB95" s="6"/>
      <c r="AC95" s="6"/>
      <c r="AD95" s="6"/>
      <c r="AE95" s="6"/>
      <c r="AF95" s="6"/>
      <c r="AG95" s="6"/>
      <c r="AH95" s="6" t="s">
        <v>2597</v>
      </c>
      <c r="AI95" s="6" t="str">
        <f t="shared" si="2"/>
        <v>C_01 Dương Kim Cương 20138708 VUWIT12B</v>
      </c>
      <c r="AJ95" s="6"/>
      <c r="AK95" s="6">
        <f t="shared" si="3"/>
        <v>1</v>
      </c>
      <c r="AL95" s="4"/>
      <c r="AM95" s="4"/>
      <c r="AN95" s="4"/>
      <c r="AO95" s="4"/>
      <c r="AP95" s="4"/>
      <c r="AQ95" s="4"/>
      <c r="AR95" s="4"/>
      <c r="AS95" s="4"/>
    </row>
    <row r="96" ht="13.5" customHeight="1">
      <c r="A96" s="6"/>
      <c r="B96" s="77" t="s">
        <v>2598</v>
      </c>
      <c r="C96" s="77" t="s">
        <v>2599</v>
      </c>
      <c r="D96" s="77" t="s">
        <v>2600</v>
      </c>
      <c r="E96" s="76">
        <v>2.0128403E7</v>
      </c>
      <c r="F96" s="77" t="s">
        <v>2601</v>
      </c>
      <c r="G96" s="77" t="s">
        <v>2602</v>
      </c>
      <c r="H96" s="10" t="s">
        <v>2603</v>
      </c>
      <c r="I96" s="10">
        <f>COUNTIF(B:B,B96)</f>
        <v>4</v>
      </c>
      <c r="J96" s="10">
        <f>COUNTIFS('Old-Review'!O:O,B96,'Old-Review'!N:N,"TNLT", 'Old-Review'!R:R,"&lt;&gt;"&amp;"", 'Old-Review'!S:S,"&lt;&gt;"&amp;"", 'Old-Review'!T:T,"&lt;&gt;"&amp;"", 'Old-Review'!U:U,"&lt;&gt;"&amp;"",  'Old-Review'!V:V,"&lt;&gt;"&amp;"",  'Old-Review'!W:W,"&lt;&gt;"&amp;"",  'Old-Review'!X:X,"&lt;&gt;"&amp;"",  'Old-Review'!Y:Y,"&lt;&gt;"&amp;"")</f>
        <v>0</v>
      </c>
      <c r="K96" s="10">
        <f>COUNTIFS('Old-Review'!O:O,B96,'Old-Review'!N:N,"TNBT", 'Old-Review'!R:R,"&lt;&gt;"&amp;"", 'Old-Review'!S:S,"&lt;&gt;"&amp;"", 'Old-Review'!T:T,"&lt;&gt;"&amp;"", 'Old-Review'!U:U,"&lt;&gt;"&amp;"",  'Old-Review'!V:V,"&lt;&gt;"&amp;"",  'Old-Review'!W:W,"&lt;&gt;"&amp;"",  'Old-Review'!X:X,"&lt;&gt;"&amp;"",  'Old-Review'!Y:Y,"&lt;&gt;"&amp;"")</f>
        <v>0</v>
      </c>
      <c r="L96" s="10">
        <f>COUNTIFS('Old-Review'!O:O,B96,'Old-Review'!N:N,"TL", 'Old-Review'!R:R,"&lt;&gt;"&amp;"", 'Old-Review'!X:X,"&lt;&gt;"&amp;"",  'Old-Review'!Y:Y,"&lt;&gt;"&amp;"")</f>
        <v>0</v>
      </c>
      <c r="M96" s="10">
        <f>COUNTIFS('Old-Review'!AC:AC,B96, 'Old-Review'!AN:AN,"&lt;&gt;"&amp;"",'Old-Review'!AO:AO,"&lt;&gt;"&amp;"")</f>
        <v>0</v>
      </c>
      <c r="N96" s="10">
        <f>COUNTIFS('Old-Review'!A:A,"Giữ chỗ nhóm",'Old-Review'!O:O,B96)</f>
        <v>0</v>
      </c>
      <c r="O96" s="10"/>
      <c r="P96" s="4">
        <f>COUNTIFS('Old-Review'!P:P,AH96)</f>
        <v>10</v>
      </c>
      <c r="Q96" s="10">
        <f>COUNTIFS('Old-Review'!N:N,"TNLT",'Old-Review'!P:P,AH96, 'Old-Review'!R:R,"&lt;&gt;"&amp;"", 'Old-Review'!S:S,"&lt;&gt;"&amp;"", 'Old-Review'!T:T,"&lt;&gt;"&amp;"", 'Old-Review'!U:U,"&lt;&gt;"&amp;"",  'Old-Review'!V:V,"&lt;&gt;"&amp;"",  'Old-Review'!W:W,"&lt;&gt;"&amp;"",  'Old-Review'!X:X,"&lt;&gt;"&amp;"",  'Old-Review'!Y:Y,"&lt;&gt;"&amp;"")</f>
        <v>0</v>
      </c>
      <c r="R96" s="10">
        <f>COUNTIFS('Old-Review'!N:N,"TNBT",'Old-Review'!P:P,AH96, 'Old-Review'!R:R,"&lt;&gt;"&amp;"", 'Old-Review'!S:S,"&lt;&gt;"&amp;"", 'Old-Review'!T:T,"&lt;&gt;"&amp;"", 'Old-Review'!U:U,"&lt;&gt;"&amp;"",  'Old-Review'!V:V,"&lt;&gt;"&amp;"",  'Old-Review'!W:W,"&lt;&gt;"&amp;"",  'Old-Review'!X:X,"&lt;&gt;"&amp;"",  'Old-Review'!Y:Y,"&lt;&gt;"&amp;"")</f>
        <v>0</v>
      </c>
      <c r="S96" s="10">
        <f>COUNTIFS('Old-Review'!N:N,"TL",'Old-Review'!P:P,AH96, 'Old-Review'!R:R,"&lt;&gt;"&amp;"", 'Old-Review'!X:X,"&lt;&gt;"&amp;"",  'Old-Review'!Y:Y,"&lt;&gt;"&amp;"")</f>
        <v>0</v>
      </c>
      <c r="T96" s="10">
        <f>COUNTIFS('Old-Review'!A:A,"Giữ chỗ",'Old-Review'!P:P,AH96)</f>
        <v>4</v>
      </c>
      <c r="U96" s="10">
        <f>COUNTIFS('Old-Review'!B:B,"Sai lớp",'Old-Review'!P:P,AH96)</f>
        <v>0</v>
      </c>
      <c r="V96" s="10">
        <f>COUNTIFS('Old-Review'!B:B,"Sai phân công",'Old-Review'!P:P,AH96)</f>
        <v>0</v>
      </c>
      <c r="W96" s="10">
        <f t="shared" si="1"/>
        <v>6</v>
      </c>
      <c r="X96" s="10"/>
      <c r="Y96" s="10"/>
      <c r="Z96" s="10">
        <f>COUNTIFS('Old-Review'!AD:AD,AH96, 'Old-Review'!AN:AN,"&lt;&gt;"&amp;"",'Old-Review'!AO:AO,"&lt;&gt;"&amp;"")</f>
        <v>0</v>
      </c>
      <c r="AA96" s="6" t="str">
        <f>COUNTIFS(Tonghop!AR:AR,[1]IO!AH96, Tonghop!AN:AN,"&lt;&gt;"&amp;"",Tonghop!AO:AO,"&lt;&gt;"&amp;"")</f>
        <v>#ERROR!</v>
      </c>
      <c r="AB96" s="6"/>
      <c r="AC96" s="6"/>
      <c r="AD96" s="6"/>
      <c r="AE96" s="6"/>
      <c r="AF96" s="6"/>
      <c r="AG96" s="6"/>
      <c r="AH96" s="6" t="s">
        <v>2647</v>
      </c>
      <c r="AI96" s="6" t="str">
        <f t="shared" si="2"/>
        <v>C_02 Phạm Anh Tuấn 20128403 LTU11B</v>
      </c>
      <c r="AJ96" s="6"/>
      <c r="AK96" s="6">
        <f t="shared" si="3"/>
        <v>4</v>
      </c>
      <c r="AL96" s="4"/>
      <c r="AM96" s="4"/>
      <c r="AN96" s="4"/>
      <c r="AO96" s="4"/>
      <c r="AP96" s="4"/>
      <c r="AQ96" s="4"/>
      <c r="AR96" s="4"/>
      <c r="AS96" s="4"/>
    </row>
    <row r="97" ht="13.5" customHeight="1">
      <c r="A97" s="6"/>
      <c r="B97" s="77" t="s">
        <v>2598</v>
      </c>
      <c r="C97" s="77" t="s">
        <v>2648</v>
      </c>
      <c r="D97" s="77" t="s">
        <v>344</v>
      </c>
      <c r="E97" s="76">
        <v>2.0128171E7</v>
      </c>
      <c r="F97" s="77" t="s">
        <v>2601</v>
      </c>
      <c r="G97" s="77" t="s">
        <v>2602</v>
      </c>
      <c r="H97" s="10" t="s">
        <v>2649</v>
      </c>
      <c r="I97" s="10"/>
      <c r="J97" s="10"/>
      <c r="K97" s="10"/>
      <c r="L97" s="10"/>
      <c r="M97" s="10"/>
      <c r="N97" s="10"/>
      <c r="O97" s="10"/>
      <c r="P97" s="4">
        <f>COUNTIFS('Old-Review'!P:P,AH97)</f>
        <v>6</v>
      </c>
      <c r="Q97" s="10">
        <f>COUNTIFS('Old-Review'!N:N,"TNLT",'Old-Review'!P:P,AH97, 'Old-Review'!R:R,"&lt;&gt;"&amp;"", 'Old-Review'!S:S,"&lt;&gt;"&amp;"", 'Old-Review'!T:T,"&lt;&gt;"&amp;"", 'Old-Review'!U:U,"&lt;&gt;"&amp;"",  'Old-Review'!V:V,"&lt;&gt;"&amp;"",  'Old-Review'!W:W,"&lt;&gt;"&amp;"",  'Old-Review'!X:X,"&lt;&gt;"&amp;"",  'Old-Review'!Y:Y,"&lt;&gt;"&amp;"")</f>
        <v>0</v>
      </c>
      <c r="R97" s="10">
        <f>COUNTIFS('Old-Review'!N:N,"TNBT",'Old-Review'!P:P,AH97, 'Old-Review'!R:R,"&lt;&gt;"&amp;"", 'Old-Review'!S:S,"&lt;&gt;"&amp;"", 'Old-Review'!T:T,"&lt;&gt;"&amp;"", 'Old-Review'!U:U,"&lt;&gt;"&amp;"",  'Old-Review'!V:V,"&lt;&gt;"&amp;"",  'Old-Review'!W:W,"&lt;&gt;"&amp;"",  'Old-Review'!X:X,"&lt;&gt;"&amp;"",  'Old-Review'!Y:Y,"&lt;&gt;"&amp;"")</f>
        <v>0</v>
      </c>
      <c r="S97" s="10">
        <f>COUNTIFS('Old-Review'!N:N,"TL",'Old-Review'!P:P,AH97, 'Old-Review'!R:R,"&lt;&gt;"&amp;"", 'Old-Review'!X:X,"&lt;&gt;"&amp;"",  'Old-Review'!Y:Y,"&lt;&gt;"&amp;"")</f>
        <v>0</v>
      </c>
      <c r="T97" s="10">
        <f>COUNTIFS('Old-Review'!A:A,"Giữ chỗ",'Old-Review'!P:P,AH97)</f>
        <v>0</v>
      </c>
      <c r="U97" s="10">
        <f>COUNTIFS('Old-Review'!B:B,"Sai lớp",'Old-Review'!P:P,AH97)</f>
        <v>0</v>
      </c>
      <c r="V97" s="10">
        <f>COUNTIFS('Old-Review'!B:B,"Sai phân công",'Old-Review'!P:P,AH97)</f>
        <v>0</v>
      </c>
      <c r="W97" s="10">
        <f t="shared" si="1"/>
        <v>6</v>
      </c>
      <c r="X97" s="10"/>
      <c r="Y97" s="10"/>
      <c r="Z97" s="10">
        <f>COUNTIFS('Old-Review'!AD:AD,AH97, 'Old-Review'!AN:AN,"&lt;&gt;"&amp;"",'Old-Review'!AO:AO,"&lt;&gt;"&amp;"")</f>
        <v>0</v>
      </c>
      <c r="AA97" s="6" t="str">
        <f>COUNTIFS(Tonghop!AR:AR,[1]IO!AH97, Tonghop!AN:AN,"&lt;&gt;"&amp;"",Tonghop!AO:AO,"&lt;&gt;"&amp;"")</f>
        <v>#ERROR!</v>
      </c>
      <c r="AB97" s="6"/>
      <c r="AC97" s="6"/>
      <c r="AD97" s="6"/>
      <c r="AE97" s="6"/>
      <c r="AF97" s="6"/>
      <c r="AG97" s="6"/>
      <c r="AH97" s="6" t="s">
        <v>2668</v>
      </c>
      <c r="AI97" s="6" t="str">
        <f t="shared" si="2"/>
        <v>C_02 Ngô Thế Hưng 20128171 LTU11B</v>
      </c>
      <c r="AJ97" s="6"/>
      <c r="AK97" s="6">
        <f t="shared" si="3"/>
        <v>0</v>
      </c>
      <c r="AL97" s="4"/>
      <c r="AM97" s="4"/>
      <c r="AN97" s="4"/>
      <c r="AO97" s="4"/>
      <c r="AP97" s="4"/>
      <c r="AQ97" s="4"/>
      <c r="AR97" s="4"/>
      <c r="AS97" s="4"/>
    </row>
    <row r="98" ht="13.5" customHeight="1">
      <c r="A98" s="6"/>
      <c r="B98" s="77" t="s">
        <v>2598</v>
      </c>
      <c r="C98" s="77" t="s">
        <v>2670</v>
      </c>
      <c r="D98" s="77" t="s">
        <v>1928</v>
      </c>
      <c r="E98" s="76">
        <v>2.0128311E7</v>
      </c>
      <c r="F98" s="77" t="s">
        <v>2601</v>
      </c>
      <c r="G98" s="77" t="s">
        <v>2602</v>
      </c>
      <c r="H98" s="10" t="s">
        <v>2671</v>
      </c>
      <c r="I98" s="10"/>
      <c r="J98" s="10"/>
      <c r="K98" s="10"/>
      <c r="L98" s="10"/>
      <c r="M98" s="10"/>
      <c r="N98" s="10"/>
      <c r="O98" s="10"/>
      <c r="P98" s="4">
        <f>COUNTIFS('Old-Review'!P:P,AH98)</f>
        <v>2</v>
      </c>
      <c r="Q98" s="10">
        <f>COUNTIFS('Old-Review'!N:N,"TNLT",'Old-Review'!P:P,AH98, 'Old-Review'!R:R,"&lt;&gt;"&amp;"", 'Old-Review'!S:S,"&lt;&gt;"&amp;"", 'Old-Review'!T:T,"&lt;&gt;"&amp;"", 'Old-Review'!U:U,"&lt;&gt;"&amp;"",  'Old-Review'!V:V,"&lt;&gt;"&amp;"",  'Old-Review'!W:W,"&lt;&gt;"&amp;"",  'Old-Review'!X:X,"&lt;&gt;"&amp;"",  'Old-Review'!Y:Y,"&lt;&gt;"&amp;"")</f>
        <v>0</v>
      </c>
      <c r="R98" s="10">
        <f>COUNTIFS('Old-Review'!N:N,"TNBT",'Old-Review'!P:P,AH98, 'Old-Review'!R:R,"&lt;&gt;"&amp;"", 'Old-Review'!S:S,"&lt;&gt;"&amp;"", 'Old-Review'!T:T,"&lt;&gt;"&amp;"", 'Old-Review'!U:U,"&lt;&gt;"&amp;"",  'Old-Review'!V:V,"&lt;&gt;"&amp;"",  'Old-Review'!W:W,"&lt;&gt;"&amp;"",  'Old-Review'!X:X,"&lt;&gt;"&amp;"",  'Old-Review'!Y:Y,"&lt;&gt;"&amp;"")</f>
        <v>0</v>
      </c>
      <c r="S98" s="10">
        <f>COUNTIFS('Old-Review'!N:N,"TL",'Old-Review'!P:P,AH98, 'Old-Review'!R:R,"&lt;&gt;"&amp;"", 'Old-Review'!X:X,"&lt;&gt;"&amp;"",  'Old-Review'!Y:Y,"&lt;&gt;"&amp;"")</f>
        <v>0</v>
      </c>
      <c r="T98" s="10">
        <f>COUNTIFS('Old-Review'!A:A,"Giữ chỗ",'Old-Review'!P:P,AH98)</f>
        <v>0</v>
      </c>
      <c r="U98" s="10">
        <f>COUNTIFS('Old-Review'!B:B,"Sai lớp",'Old-Review'!P:P,AH98)</f>
        <v>0</v>
      </c>
      <c r="V98" s="10">
        <f>COUNTIFS('Old-Review'!B:B,"Sai phân công",'Old-Review'!P:P,AH98)</f>
        <v>0</v>
      </c>
      <c r="W98" s="10">
        <f t="shared" si="1"/>
        <v>2</v>
      </c>
      <c r="X98" s="10"/>
      <c r="Y98" s="10"/>
      <c r="Z98" s="10">
        <f>COUNTIFS('Old-Review'!AD:AD,AH98, 'Old-Review'!AN:AN,"&lt;&gt;"&amp;"",'Old-Review'!AO:AO,"&lt;&gt;"&amp;"")</f>
        <v>0</v>
      </c>
      <c r="AA98" s="6" t="str">
        <f>COUNTIFS(Tonghop!AR:AR,[1]IO!AH98, Tonghop!AN:AN,"&lt;&gt;"&amp;"",Tonghop!AO:AO,"&lt;&gt;"&amp;"")</f>
        <v>#ERROR!</v>
      </c>
      <c r="AB98" s="6"/>
      <c r="AC98" s="6"/>
      <c r="AD98" s="6"/>
      <c r="AE98" s="6"/>
      <c r="AF98" s="6"/>
      <c r="AG98" s="6"/>
      <c r="AH98" s="6" t="s">
        <v>2696</v>
      </c>
      <c r="AI98" s="6" t="str">
        <f t="shared" si="2"/>
        <v>C_02 Ngô Hoàng Sơn 20128311 LTU11B</v>
      </c>
      <c r="AJ98" s="6"/>
      <c r="AK98" s="6" t="str">
        <f t="shared" si="3"/>
        <v>TRUE</v>
      </c>
      <c r="AL98" s="4"/>
      <c r="AM98" s="4"/>
      <c r="AN98" s="4"/>
      <c r="AO98" s="4"/>
      <c r="AP98" s="4"/>
      <c r="AQ98" s="4"/>
      <c r="AR98" s="4"/>
      <c r="AS98" s="4"/>
    </row>
    <row r="99" ht="13.5" customHeight="1">
      <c r="A99" s="6"/>
      <c r="B99" s="77" t="s">
        <v>2598</v>
      </c>
      <c r="C99" s="77" t="s">
        <v>2697</v>
      </c>
      <c r="D99" s="77" t="s">
        <v>2698</v>
      </c>
      <c r="E99" s="76">
        <v>2.0128095E7</v>
      </c>
      <c r="F99" s="77" t="s">
        <v>2601</v>
      </c>
      <c r="G99" s="77" t="s">
        <v>2602</v>
      </c>
      <c r="H99" s="10" t="s">
        <v>2699</v>
      </c>
      <c r="I99" s="10"/>
      <c r="J99" s="10"/>
      <c r="K99" s="10"/>
      <c r="L99" s="10"/>
      <c r="M99" s="10"/>
      <c r="N99" s="10"/>
      <c r="O99" s="10"/>
      <c r="P99" s="4">
        <f>COUNTIFS('Old-Review'!P:P,AH99)</f>
        <v>6</v>
      </c>
      <c r="Q99" s="10">
        <f>COUNTIFS('Old-Review'!N:N,"TNLT",'Old-Review'!P:P,AH99, 'Old-Review'!R:R,"&lt;&gt;"&amp;"", 'Old-Review'!S:S,"&lt;&gt;"&amp;"", 'Old-Review'!T:T,"&lt;&gt;"&amp;"", 'Old-Review'!U:U,"&lt;&gt;"&amp;"",  'Old-Review'!V:V,"&lt;&gt;"&amp;"",  'Old-Review'!W:W,"&lt;&gt;"&amp;"",  'Old-Review'!X:X,"&lt;&gt;"&amp;"",  'Old-Review'!Y:Y,"&lt;&gt;"&amp;"")</f>
        <v>0</v>
      </c>
      <c r="R99" s="10">
        <f>COUNTIFS('Old-Review'!N:N,"TNBT",'Old-Review'!P:P,AH99, 'Old-Review'!R:R,"&lt;&gt;"&amp;"", 'Old-Review'!S:S,"&lt;&gt;"&amp;"", 'Old-Review'!T:T,"&lt;&gt;"&amp;"", 'Old-Review'!U:U,"&lt;&gt;"&amp;"",  'Old-Review'!V:V,"&lt;&gt;"&amp;"",  'Old-Review'!W:W,"&lt;&gt;"&amp;"",  'Old-Review'!X:X,"&lt;&gt;"&amp;"",  'Old-Review'!Y:Y,"&lt;&gt;"&amp;"")</f>
        <v>0</v>
      </c>
      <c r="S99" s="10">
        <f>COUNTIFS('Old-Review'!N:N,"TL",'Old-Review'!P:P,AH99, 'Old-Review'!R:R,"&lt;&gt;"&amp;"", 'Old-Review'!X:X,"&lt;&gt;"&amp;"",  'Old-Review'!Y:Y,"&lt;&gt;"&amp;"")</f>
        <v>0</v>
      </c>
      <c r="T99" s="10">
        <f>COUNTIFS('Old-Review'!A:A,"Giữ chỗ",'Old-Review'!P:P,AH99)</f>
        <v>0</v>
      </c>
      <c r="U99" s="10">
        <f>COUNTIFS('Old-Review'!B:B,"Sai lớp",'Old-Review'!P:P,AH99)</f>
        <v>0</v>
      </c>
      <c r="V99" s="10">
        <f>COUNTIFS('Old-Review'!B:B,"Sai phân công",'Old-Review'!P:P,AH99)</f>
        <v>0</v>
      </c>
      <c r="W99" s="10">
        <f t="shared" si="1"/>
        <v>6</v>
      </c>
      <c r="X99" s="10"/>
      <c r="Y99" s="10"/>
      <c r="Z99" s="10">
        <f>COUNTIFS('Old-Review'!AD:AD,AH99, 'Old-Review'!AN:AN,"&lt;&gt;"&amp;"",'Old-Review'!AO:AO,"&lt;&gt;"&amp;"")</f>
        <v>0</v>
      </c>
      <c r="AA99" s="6" t="str">
        <f>COUNTIFS(Tonghop!AR:AR,[1]IO!AH99, Tonghop!AN:AN,"&lt;&gt;"&amp;"",Tonghop!AO:AO,"&lt;&gt;"&amp;"")</f>
        <v>#ERROR!</v>
      </c>
      <c r="AB99" s="6"/>
      <c r="AC99" s="6"/>
      <c r="AD99" s="6"/>
      <c r="AE99" s="6"/>
      <c r="AF99" s="6"/>
      <c r="AG99" s="6"/>
      <c r="AH99" s="6" t="s">
        <v>2713</v>
      </c>
      <c r="AI99" s="6" t="str">
        <f t="shared" si="2"/>
        <v>C_02 Phạm Hải Đăng 20128095 LTU11B</v>
      </c>
      <c r="AJ99" s="6"/>
      <c r="AK99" s="6">
        <f t="shared" si="3"/>
        <v>0</v>
      </c>
      <c r="AL99" s="4"/>
      <c r="AM99" s="4"/>
      <c r="AN99" s="4"/>
      <c r="AO99" s="4"/>
      <c r="AP99" s="4"/>
      <c r="AQ99" s="4"/>
      <c r="AR99" s="4"/>
      <c r="AS99" s="4"/>
    </row>
    <row r="100" ht="13.5" customHeight="1">
      <c r="A100" s="6"/>
      <c r="B100" s="78" t="s">
        <v>2625</v>
      </c>
      <c r="C100" s="78" t="s">
        <v>981</v>
      </c>
      <c r="D100" s="78" t="s">
        <v>2719</v>
      </c>
      <c r="E100" s="76">
        <v>2.0128561E7</v>
      </c>
      <c r="F100" s="78" t="s">
        <v>2601</v>
      </c>
      <c r="G100" s="78" t="s">
        <v>2602</v>
      </c>
      <c r="H100" s="10" t="s">
        <v>2721</v>
      </c>
      <c r="I100" s="10">
        <f>COUNTIF(B:B,B100)</f>
        <v>4</v>
      </c>
      <c r="J100" s="10">
        <f>COUNTIFS('Old-Review'!O:O,B100,'Old-Review'!N:N,"TNLT", 'Old-Review'!R:R,"&lt;&gt;"&amp;"", 'Old-Review'!S:S,"&lt;&gt;"&amp;"", 'Old-Review'!T:T,"&lt;&gt;"&amp;"", 'Old-Review'!U:U,"&lt;&gt;"&amp;"",  'Old-Review'!V:V,"&lt;&gt;"&amp;"",  'Old-Review'!W:W,"&lt;&gt;"&amp;"",  'Old-Review'!X:X,"&lt;&gt;"&amp;"",  'Old-Review'!Y:Y,"&lt;&gt;"&amp;"")</f>
        <v>2</v>
      </c>
      <c r="K100" s="10">
        <f>COUNTIFS('Old-Review'!O:O,B100,'Old-Review'!N:N,"TNBT", 'Old-Review'!R:R,"&lt;&gt;"&amp;"", 'Old-Review'!S:S,"&lt;&gt;"&amp;"", 'Old-Review'!T:T,"&lt;&gt;"&amp;"", 'Old-Review'!U:U,"&lt;&gt;"&amp;"",  'Old-Review'!V:V,"&lt;&gt;"&amp;"",  'Old-Review'!W:W,"&lt;&gt;"&amp;"",  'Old-Review'!X:X,"&lt;&gt;"&amp;"",  'Old-Review'!Y:Y,"&lt;&gt;"&amp;"")</f>
        <v>0</v>
      </c>
      <c r="L100" s="10">
        <f>COUNTIFS('Old-Review'!O:O,B100,'Old-Review'!N:N,"TL", 'Old-Review'!R:R,"&lt;&gt;"&amp;"", 'Old-Review'!X:X,"&lt;&gt;"&amp;"",  'Old-Review'!Y:Y,"&lt;&gt;"&amp;"")</f>
        <v>0</v>
      </c>
      <c r="M100" s="10">
        <f>COUNTIFS('Old-Review'!AC:AC,B100, 'Old-Review'!AN:AN,"&lt;&gt;"&amp;"",'Old-Review'!AO:AO,"&lt;&gt;"&amp;"")</f>
        <v>0</v>
      </c>
      <c r="N100" s="10">
        <f>COUNTIFS('Old-Review'!A:A,"Giữ chỗ nhóm",'Old-Review'!O:O,B100)</f>
        <v>0</v>
      </c>
      <c r="O100" s="10"/>
      <c r="P100" s="4">
        <f>COUNTIFS('Old-Review'!P:P,AH100)</f>
        <v>4</v>
      </c>
      <c r="Q100" s="10">
        <f>COUNTIFS('Old-Review'!N:N,"TNLT",'Old-Review'!P:P,AH100, 'Old-Review'!R:R,"&lt;&gt;"&amp;"", 'Old-Review'!S:S,"&lt;&gt;"&amp;"", 'Old-Review'!T:T,"&lt;&gt;"&amp;"", 'Old-Review'!U:U,"&lt;&gt;"&amp;"",  'Old-Review'!V:V,"&lt;&gt;"&amp;"",  'Old-Review'!W:W,"&lt;&gt;"&amp;"",  'Old-Review'!X:X,"&lt;&gt;"&amp;"",  'Old-Review'!Y:Y,"&lt;&gt;"&amp;"")</f>
        <v>0</v>
      </c>
      <c r="R100" s="10">
        <f>COUNTIFS('Old-Review'!N:N,"TNBT",'Old-Review'!P:P,AH100, 'Old-Review'!R:R,"&lt;&gt;"&amp;"", 'Old-Review'!S:S,"&lt;&gt;"&amp;"", 'Old-Review'!T:T,"&lt;&gt;"&amp;"", 'Old-Review'!U:U,"&lt;&gt;"&amp;"",  'Old-Review'!V:V,"&lt;&gt;"&amp;"",  'Old-Review'!W:W,"&lt;&gt;"&amp;"",  'Old-Review'!X:X,"&lt;&gt;"&amp;"",  'Old-Review'!Y:Y,"&lt;&gt;"&amp;"")</f>
        <v>0</v>
      </c>
      <c r="S100" s="10">
        <f>COUNTIFS('Old-Review'!N:N,"TL",'Old-Review'!P:P,AH100, 'Old-Review'!R:R,"&lt;&gt;"&amp;"", 'Old-Review'!X:X,"&lt;&gt;"&amp;"",  'Old-Review'!Y:Y,"&lt;&gt;"&amp;"")</f>
        <v>0</v>
      </c>
      <c r="T100" s="10">
        <f>COUNTIFS('Old-Review'!A:A,"Giữ chỗ",'Old-Review'!P:P,AH100)</f>
        <v>0</v>
      </c>
      <c r="U100" s="10">
        <f>COUNTIFS('Old-Review'!B:B,"Sai lớp",'Old-Review'!P:P,AH100)</f>
        <v>0</v>
      </c>
      <c r="V100" s="10">
        <f>COUNTIFS('Old-Review'!B:B,"Sai phân công",'Old-Review'!P:P,AH100)</f>
        <v>0</v>
      </c>
      <c r="W100" s="10">
        <f t="shared" si="1"/>
        <v>4</v>
      </c>
      <c r="X100" s="10"/>
      <c r="Y100" s="10"/>
      <c r="Z100" s="10">
        <f>COUNTIFS('Old-Review'!AD:AD,AH100, 'Old-Review'!AN:AN,"&lt;&gt;"&amp;"",'Old-Review'!AO:AO,"&lt;&gt;"&amp;"")</f>
        <v>0</v>
      </c>
      <c r="AA100" s="6" t="str">
        <f>COUNTIFS(Tonghop!AR:AR,[1]IO!AH100, Tonghop!AN:AN,"&lt;&gt;"&amp;"",Tonghop!AO:AO,"&lt;&gt;"&amp;"")</f>
        <v>#ERROR!</v>
      </c>
      <c r="AB100" s="6"/>
      <c r="AC100" s="6"/>
      <c r="AD100" s="6"/>
      <c r="AE100" s="6"/>
      <c r="AF100" s="6"/>
      <c r="AG100" s="6"/>
      <c r="AH100" s="6" t="s">
        <v>2767</v>
      </c>
      <c r="AI100" s="6" t="str">
        <f t="shared" si="2"/>
        <v>C_03 Nguyễn Đình Công 20128561 LTU11B</v>
      </c>
      <c r="AJ100" s="6"/>
      <c r="AK100" s="6" t="str">
        <f t="shared" si="3"/>
        <v>TRUE</v>
      </c>
      <c r="AL100" s="4"/>
      <c r="AM100" s="4"/>
      <c r="AN100" s="4"/>
      <c r="AO100" s="4"/>
      <c r="AP100" s="4"/>
      <c r="AQ100" s="4"/>
      <c r="AR100" s="4"/>
      <c r="AS100" s="4"/>
    </row>
    <row r="101" ht="13.5" customHeight="1">
      <c r="A101" s="6"/>
      <c r="B101" s="78" t="s">
        <v>2625</v>
      </c>
      <c r="C101" s="78" t="s">
        <v>2775</v>
      </c>
      <c r="D101" s="78" t="s">
        <v>1012</v>
      </c>
      <c r="E101" s="76">
        <v>2.0128581E7</v>
      </c>
      <c r="F101" s="78" t="s">
        <v>2601</v>
      </c>
      <c r="G101" s="78" t="s">
        <v>2602</v>
      </c>
      <c r="H101" s="10" t="s">
        <v>2776</v>
      </c>
      <c r="I101" s="10"/>
      <c r="J101" s="10"/>
      <c r="K101" s="10"/>
      <c r="L101" s="10"/>
      <c r="M101" s="10"/>
      <c r="N101" s="10"/>
      <c r="O101" s="10"/>
      <c r="P101" s="4">
        <f>COUNTIFS('Old-Review'!P:P,AH101)</f>
        <v>7</v>
      </c>
      <c r="Q101" s="10">
        <f>COUNTIFS('Old-Review'!N:N,"TNLT",'Old-Review'!P:P,AH101, 'Old-Review'!R:R,"&lt;&gt;"&amp;"", 'Old-Review'!S:S,"&lt;&gt;"&amp;"", 'Old-Review'!T:T,"&lt;&gt;"&amp;"", 'Old-Review'!U:U,"&lt;&gt;"&amp;"",  'Old-Review'!V:V,"&lt;&gt;"&amp;"",  'Old-Review'!W:W,"&lt;&gt;"&amp;"",  'Old-Review'!X:X,"&lt;&gt;"&amp;"",  'Old-Review'!Y:Y,"&lt;&gt;"&amp;"")</f>
        <v>2</v>
      </c>
      <c r="R101" s="10">
        <f>COUNTIFS('Old-Review'!N:N,"TNBT",'Old-Review'!P:P,AH101, 'Old-Review'!R:R,"&lt;&gt;"&amp;"", 'Old-Review'!S:S,"&lt;&gt;"&amp;"", 'Old-Review'!T:T,"&lt;&gt;"&amp;"", 'Old-Review'!U:U,"&lt;&gt;"&amp;"",  'Old-Review'!V:V,"&lt;&gt;"&amp;"",  'Old-Review'!W:W,"&lt;&gt;"&amp;"",  'Old-Review'!X:X,"&lt;&gt;"&amp;"",  'Old-Review'!Y:Y,"&lt;&gt;"&amp;"")</f>
        <v>0</v>
      </c>
      <c r="S101" s="10">
        <f>COUNTIFS('Old-Review'!N:N,"TL",'Old-Review'!P:P,AH101, 'Old-Review'!R:R,"&lt;&gt;"&amp;"", 'Old-Review'!X:X,"&lt;&gt;"&amp;"",  'Old-Review'!Y:Y,"&lt;&gt;"&amp;"")</f>
        <v>0</v>
      </c>
      <c r="T101" s="10">
        <f>COUNTIFS('Old-Review'!A:A,"Giữ chỗ",'Old-Review'!P:P,AH101)</f>
        <v>0</v>
      </c>
      <c r="U101" s="10">
        <f>COUNTIFS('Old-Review'!B:B,"Sai lớp",'Old-Review'!P:P,AH101)</f>
        <v>0</v>
      </c>
      <c r="V101" s="10">
        <f>COUNTIFS('Old-Review'!B:B,"Sai phân công",'Old-Review'!P:P,AH101)</f>
        <v>0</v>
      </c>
      <c r="W101" s="10">
        <f t="shared" si="1"/>
        <v>5</v>
      </c>
      <c r="X101" s="10"/>
      <c r="Y101" s="10"/>
      <c r="Z101" s="10">
        <f>COUNTIFS('Old-Review'!AD:AD,AH101, 'Old-Review'!AN:AN,"&lt;&gt;"&amp;"",'Old-Review'!AO:AO,"&lt;&gt;"&amp;"")</f>
        <v>0</v>
      </c>
      <c r="AA101" s="6" t="str">
        <f>COUNTIFS(Tonghop!AR:AR,[1]IO!AH101, Tonghop!AN:AN,"&lt;&gt;"&amp;"",Tonghop!AO:AO,"&lt;&gt;"&amp;"")</f>
        <v>#ERROR!</v>
      </c>
      <c r="AB101" s="6"/>
      <c r="AC101" s="6"/>
      <c r="AD101" s="6"/>
      <c r="AE101" s="6"/>
      <c r="AF101" s="6"/>
      <c r="AG101" s="6"/>
      <c r="AH101" s="6" t="s">
        <v>2626</v>
      </c>
      <c r="AI101" s="6" t="str">
        <f t="shared" si="2"/>
        <v>C_03 Lê Xuân Tùng 20128581 LTU11B</v>
      </c>
      <c r="AJ101" s="6"/>
      <c r="AK101" s="6">
        <f t="shared" si="3"/>
        <v>1</v>
      </c>
      <c r="AL101" s="4"/>
      <c r="AM101" s="4"/>
      <c r="AN101" s="4"/>
      <c r="AO101" s="4"/>
      <c r="AP101" s="4"/>
      <c r="AQ101" s="4"/>
      <c r="AR101" s="4"/>
      <c r="AS101" s="4"/>
    </row>
    <row r="102" ht="13.5" customHeight="1">
      <c r="A102" s="6"/>
      <c r="B102" s="78" t="s">
        <v>2625</v>
      </c>
      <c r="C102" s="78" t="s">
        <v>1511</v>
      </c>
      <c r="D102" s="78" t="s">
        <v>1420</v>
      </c>
      <c r="E102" s="76">
        <v>2.0128583E7</v>
      </c>
      <c r="F102" s="78" t="s">
        <v>2601</v>
      </c>
      <c r="G102" s="78" t="s">
        <v>2602</v>
      </c>
      <c r="H102" s="10" t="s">
        <v>2786</v>
      </c>
      <c r="I102" s="10"/>
      <c r="J102" s="10"/>
      <c r="K102" s="10"/>
      <c r="L102" s="10"/>
      <c r="M102" s="10"/>
      <c r="N102" s="10"/>
      <c r="O102" s="10"/>
      <c r="P102" s="4">
        <f>COUNTIFS('Old-Review'!P:P,AH102)</f>
        <v>4</v>
      </c>
      <c r="Q102" s="10">
        <f>COUNTIFS('Old-Review'!N:N,"TNLT",'Old-Review'!P:P,AH102, 'Old-Review'!R:R,"&lt;&gt;"&amp;"", 'Old-Review'!S:S,"&lt;&gt;"&amp;"", 'Old-Review'!T:T,"&lt;&gt;"&amp;"", 'Old-Review'!U:U,"&lt;&gt;"&amp;"",  'Old-Review'!V:V,"&lt;&gt;"&amp;"",  'Old-Review'!W:W,"&lt;&gt;"&amp;"",  'Old-Review'!X:X,"&lt;&gt;"&amp;"",  'Old-Review'!Y:Y,"&lt;&gt;"&amp;"")</f>
        <v>0</v>
      </c>
      <c r="R102" s="10">
        <f>COUNTIFS('Old-Review'!N:N,"TNBT",'Old-Review'!P:P,AH102, 'Old-Review'!R:R,"&lt;&gt;"&amp;"", 'Old-Review'!S:S,"&lt;&gt;"&amp;"", 'Old-Review'!T:T,"&lt;&gt;"&amp;"", 'Old-Review'!U:U,"&lt;&gt;"&amp;"",  'Old-Review'!V:V,"&lt;&gt;"&amp;"",  'Old-Review'!W:W,"&lt;&gt;"&amp;"",  'Old-Review'!X:X,"&lt;&gt;"&amp;"",  'Old-Review'!Y:Y,"&lt;&gt;"&amp;"")</f>
        <v>0</v>
      </c>
      <c r="S102" s="10">
        <f>COUNTIFS('Old-Review'!N:N,"TL",'Old-Review'!P:P,AH102, 'Old-Review'!R:R,"&lt;&gt;"&amp;"", 'Old-Review'!X:X,"&lt;&gt;"&amp;"",  'Old-Review'!Y:Y,"&lt;&gt;"&amp;"")</f>
        <v>0</v>
      </c>
      <c r="T102" s="10">
        <f>COUNTIFS('Old-Review'!A:A,"Giữ chỗ",'Old-Review'!P:P,AH102)</f>
        <v>0</v>
      </c>
      <c r="U102" s="10">
        <f>COUNTIFS('Old-Review'!B:B,"Sai lớp",'Old-Review'!P:P,AH102)</f>
        <v>0</v>
      </c>
      <c r="V102" s="10">
        <f>COUNTIFS('Old-Review'!B:B,"Sai phân công",'Old-Review'!P:P,AH102)</f>
        <v>0</v>
      </c>
      <c r="W102" s="10">
        <f t="shared" si="1"/>
        <v>4</v>
      </c>
      <c r="X102" s="10"/>
      <c r="Y102" s="10"/>
      <c r="Z102" s="10">
        <f>COUNTIFS('Old-Review'!AD:AD,AH102, 'Old-Review'!AN:AN,"&lt;&gt;"&amp;"",'Old-Review'!AO:AO,"&lt;&gt;"&amp;"")</f>
        <v>0</v>
      </c>
      <c r="AA102" s="6" t="str">
        <f>COUNTIFS(Tonghop!AR:AR,[1]IO!AH102, Tonghop!AN:AN,"&lt;&gt;"&amp;"",Tonghop!AO:AO,"&lt;&gt;"&amp;"")</f>
        <v>#ERROR!</v>
      </c>
      <c r="AB102" s="6"/>
      <c r="AC102" s="6"/>
      <c r="AD102" s="6"/>
      <c r="AE102" s="6"/>
      <c r="AF102" s="6"/>
      <c r="AG102" s="6"/>
      <c r="AH102" s="6" t="s">
        <v>2798</v>
      </c>
      <c r="AI102" s="6" t="str">
        <f t="shared" si="2"/>
        <v>C_03 Nguyễn Đức Thành 20128583 LTU11B</v>
      </c>
      <c r="AJ102" s="6"/>
      <c r="AK102" s="6" t="str">
        <f t="shared" si="3"/>
        <v>TRUE</v>
      </c>
      <c r="AL102" s="4"/>
      <c r="AM102" s="4"/>
      <c r="AN102" s="4"/>
      <c r="AO102" s="4"/>
      <c r="AP102" s="4"/>
      <c r="AQ102" s="4"/>
      <c r="AR102" s="4"/>
      <c r="AS102" s="4"/>
    </row>
    <row r="103" ht="13.5" customHeight="1">
      <c r="A103" s="6"/>
      <c r="B103" s="78" t="s">
        <v>2625</v>
      </c>
      <c r="C103" s="78" t="s">
        <v>2799</v>
      </c>
      <c r="D103" s="78" t="s">
        <v>1928</v>
      </c>
      <c r="E103" s="76">
        <v>2.0128312E7</v>
      </c>
      <c r="F103" s="78" t="s">
        <v>2601</v>
      </c>
      <c r="G103" s="78" t="s">
        <v>2602</v>
      </c>
      <c r="H103" s="10" t="s">
        <v>2800</v>
      </c>
      <c r="I103" s="10"/>
      <c r="J103" s="10"/>
      <c r="K103" s="10"/>
      <c r="L103" s="10"/>
      <c r="M103" s="10"/>
      <c r="N103" s="10"/>
      <c r="O103" s="10"/>
      <c r="P103" s="4">
        <f>COUNTIFS('Old-Review'!P:P,AH103)</f>
        <v>5</v>
      </c>
      <c r="Q103" s="10">
        <f>COUNTIFS('Old-Review'!N:N,"TNLT",'Old-Review'!P:P,AH103, 'Old-Review'!R:R,"&lt;&gt;"&amp;"", 'Old-Review'!S:S,"&lt;&gt;"&amp;"", 'Old-Review'!T:T,"&lt;&gt;"&amp;"", 'Old-Review'!U:U,"&lt;&gt;"&amp;"",  'Old-Review'!V:V,"&lt;&gt;"&amp;"",  'Old-Review'!W:W,"&lt;&gt;"&amp;"",  'Old-Review'!X:X,"&lt;&gt;"&amp;"",  'Old-Review'!Y:Y,"&lt;&gt;"&amp;"")</f>
        <v>0</v>
      </c>
      <c r="R103" s="10">
        <f>COUNTIFS('Old-Review'!N:N,"TNBT",'Old-Review'!P:P,AH103, 'Old-Review'!R:R,"&lt;&gt;"&amp;"", 'Old-Review'!S:S,"&lt;&gt;"&amp;"", 'Old-Review'!T:T,"&lt;&gt;"&amp;"", 'Old-Review'!U:U,"&lt;&gt;"&amp;"",  'Old-Review'!V:V,"&lt;&gt;"&amp;"",  'Old-Review'!W:W,"&lt;&gt;"&amp;"",  'Old-Review'!X:X,"&lt;&gt;"&amp;"",  'Old-Review'!Y:Y,"&lt;&gt;"&amp;"")</f>
        <v>0</v>
      </c>
      <c r="S103" s="10">
        <f>COUNTIFS('Old-Review'!N:N,"TL",'Old-Review'!P:P,AH103, 'Old-Review'!R:R,"&lt;&gt;"&amp;"", 'Old-Review'!X:X,"&lt;&gt;"&amp;"",  'Old-Review'!Y:Y,"&lt;&gt;"&amp;"")</f>
        <v>0</v>
      </c>
      <c r="T103" s="10">
        <f>COUNTIFS('Old-Review'!A:A,"Giữ chỗ",'Old-Review'!P:P,AH103)</f>
        <v>4</v>
      </c>
      <c r="U103" s="10">
        <f>COUNTIFS('Old-Review'!B:B,"Sai lớp",'Old-Review'!P:P,AH103)</f>
        <v>0</v>
      </c>
      <c r="V103" s="10">
        <f>COUNTIFS('Old-Review'!B:B,"Sai phân công",'Old-Review'!P:P,AH103)</f>
        <v>0</v>
      </c>
      <c r="W103" s="10">
        <f t="shared" si="1"/>
        <v>1</v>
      </c>
      <c r="X103" s="10"/>
      <c r="Y103" s="10"/>
      <c r="Z103" s="10">
        <f>COUNTIFS('Old-Review'!AD:AD,AH103, 'Old-Review'!AN:AN,"&lt;&gt;"&amp;"",'Old-Review'!AO:AO,"&lt;&gt;"&amp;"")</f>
        <v>0</v>
      </c>
      <c r="AA103" s="6" t="str">
        <f>COUNTIFS(Tonghop!AR:AR,[1]IO!AH103, Tonghop!AN:AN,"&lt;&gt;"&amp;"",Tonghop!AO:AO,"&lt;&gt;"&amp;"")</f>
        <v>#ERROR!</v>
      </c>
      <c r="AB103" s="6"/>
      <c r="AC103" s="6"/>
      <c r="AD103" s="6"/>
      <c r="AE103" s="6"/>
      <c r="AF103" s="6"/>
      <c r="AG103" s="6"/>
      <c r="AH103" s="6" t="s">
        <v>2816</v>
      </c>
      <c r="AI103" s="6" t="str">
        <f t="shared" si="2"/>
        <v>C_03 Nguyễn Hoàng Sơn 20128312 LTU11B</v>
      </c>
      <c r="AJ103" s="6"/>
      <c r="AK103" s="6" t="str">
        <f t="shared" si="3"/>
        <v>TRUE</v>
      </c>
      <c r="AL103" s="4"/>
      <c r="AM103" s="4"/>
      <c r="AN103" s="4"/>
      <c r="AO103" s="4"/>
      <c r="AP103" s="4"/>
      <c r="AQ103" s="4"/>
      <c r="AR103" s="4"/>
      <c r="AS103" s="4"/>
    </row>
    <row r="104" ht="13.5" customHeight="1">
      <c r="A104" s="6"/>
      <c r="B104" s="79" t="s">
        <v>2817</v>
      </c>
      <c r="C104" s="79" t="s">
        <v>2775</v>
      </c>
      <c r="D104" s="79" t="s">
        <v>1928</v>
      </c>
      <c r="E104" s="76">
        <v>2.0128579E7</v>
      </c>
      <c r="F104" s="79" t="s">
        <v>2601</v>
      </c>
      <c r="G104" s="79" t="s">
        <v>2602</v>
      </c>
      <c r="H104" s="10" t="s">
        <v>2826</v>
      </c>
      <c r="I104" s="10">
        <f>COUNTIF(B:B,B104)</f>
        <v>4</v>
      </c>
      <c r="J104" s="10">
        <f>COUNTIFS('Old-Review'!O:O,B104,'Old-Review'!N:N,"TNLT", 'Old-Review'!R:R,"&lt;&gt;"&amp;"", 'Old-Review'!S:S,"&lt;&gt;"&amp;"", 'Old-Review'!T:T,"&lt;&gt;"&amp;"", 'Old-Review'!U:U,"&lt;&gt;"&amp;"",  'Old-Review'!V:V,"&lt;&gt;"&amp;"",  'Old-Review'!W:W,"&lt;&gt;"&amp;"",  'Old-Review'!X:X,"&lt;&gt;"&amp;"",  'Old-Review'!Y:Y,"&lt;&gt;"&amp;"")</f>
        <v>0</v>
      </c>
      <c r="K104" s="10">
        <f>COUNTIFS('Old-Review'!O:O,B104,'Old-Review'!N:N,"TNBT", 'Old-Review'!R:R,"&lt;&gt;"&amp;"", 'Old-Review'!S:S,"&lt;&gt;"&amp;"", 'Old-Review'!T:T,"&lt;&gt;"&amp;"", 'Old-Review'!U:U,"&lt;&gt;"&amp;"",  'Old-Review'!V:V,"&lt;&gt;"&amp;"",  'Old-Review'!W:W,"&lt;&gt;"&amp;"",  'Old-Review'!X:X,"&lt;&gt;"&amp;"",  'Old-Review'!Y:Y,"&lt;&gt;"&amp;"")</f>
        <v>0</v>
      </c>
      <c r="L104" s="10">
        <f>COUNTIFS('Old-Review'!O:O,B104,'Old-Review'!N:N,"TL", 'Old-Review'!R:R,"&lt;&gt;"&amp;"", 'Old-Review'!X:X,"&lt;&gt;"&amp;"",  'Old-Review'!Y:Y,"&lt;&gt;"&amp;"")</f>
        <v>0</v>
      </c>
      <c r="M104" s="10">
        <f>COUNTIFS('Old-Review'!AC:AC,B104, 'Old-Review'!AN:AN,"&lt;&gt;"&amp;"",'Old-Review'!AO:AO,"&lt;&gt;"&amp;"")</f>
        <v>0</v>
      </c>
      <c r="N104" s="10">
        <f>COUNTIFS('Old-Review'!A:A,"Giữ chỗ nhóm",'Old-Review'!O:O,B104)</f>
        <v>0</v>
      </c>
      <c r="O104" s="10"/>
      <c r="P104" s="4">
        <f>COUNTIFS('Old-Review'!P:P,AH104)</f>
        <v>6</v>
      </c>
      <c r="Q104" s="10">
        <f>COUNTIFS('Old-Review'!N:N,"TNLT",'Old-Review'!P:P,AH104, 'Old-Review'!R:R,"&lt;&gt;"&amp;"", 'Old-Review'!S:S,"&lt;&gt;"&amp;"", 'Old-Review'!T:T,"&lt;&gt;"&amp;"", 'Old-Review'!U:U,"&lt;&gt;"&amp;"",  'Old-Review'!V:V,"&lt;&gt;"&amp;"",  'Old-Review'!W:W,"&lt;&gt;"&amp;"",  'Old-Review'!X:X,"&lt;&gt;"&amp;"",  'Old-Review'!Y:Y,"&lt;&gt;"&amp;"")</f>
        <v>0</v>
      </c>
      <c r="R104" s="10">
        <f>COUNTIFS('Old-Review'!N:N,"TNBT",'Old-Review'!P:P,AH104, 'Old-Review'!R:R,"&lt;&gt;"&amp;"", 'Old-Review'!S:S,"&lt;&gt;"&amp;"", 'Old-Review'!T:T,"&lt;&gt;"&amp;"", 'Old-Review'!U:U,"&lt;&gt;"&amp;"",  'Old-Review'!V:V,"&lt;&gt;"&amp;"",  'Old-Review'!W:W,"&lt;&gt;"&amp;"",  'Old-Review'!X:X,"&lt;&gt;"&amp;"",  'Old-Review'!Y:Y,"&lt;&gt;"&amp;"")</f>
        <v>0</v>
      </c>
      <c r="S104" s="10">
        <f>COUNTIFS('Old-Review'!N:N,"TL",'Old-Review'!P:P,AH104, 'Old-Review'!R:R,"&lt;&gt;"&amp;"", 'Old-Review'!X:X,"&lt;&gt;"&amp;"",  'Old-Review'!Y:Y,"&lt;&gt;"&amp;"")</f>
        <v>0</v>
      </c>
      <c r="T104" s="10">
        <f>COUNTIFS('Old-Review'!A:A,"Giữ chỗ",'Old-Review'!P:P,AH104)</f>
        <v>1</v>
      </c>
      <c r="U104" s="10">
        <f>COUNTIFS('Old-Review'!B:B,"Sai lớp",'Old-Review'!P:P,AH104)</f>
        <v>0</v>
      </c>
      <c r="V104" s="10">
        <f>COUNTIFS('Old-Review'!B:B,"Sai phân công",'Old-Review'!P:P,AH104)</f>
        <v>0</v>
      </c>
      <c r="W104" s="10">
        <f t="shared" si="1"/>
        <v>5</v>
      </c>
      <c r="X104" s="10"/>
      <c r="Y104" s="10"/>
      <c r="Z104" s="10">
        <f>COUNTIFS('Old-Review'!AD:AD,AH104, 'Old-Review'!AN:AN,"&lt;&gt;"&amp;"",'Old-Review'!AO:AO,"&lt;&gt;"&amp;"")</f>
        <v>0</v>
      </c>
      <c r="AA104" s="6" t="str">
        <f>COUNTIFS(Tonghop!AR:AR,[1]IO!AH104, Tonghop!AN:AN,"&lt;&gt;"&amp;"",Tonghop!AO:AO,"&lt;&gt;"&amp;"")</f>
        <v>#ERROR!</v>
      </c>
      <c r="AB104" s="6"/>
      <c r="AC104" s="6"/>
      <c r="AD104" s="6"/>
      <c r="AE104" s="6"/>
      <c r="AF104" s="6"/>
      <c r="AG104" s="6"/>
      <c r="AH104" s="6" t="s">
        <v>2847</v>
      </c>
      <c r="AI104" s="6" t="str">
        <f t="shared" si="2"/>
        <v>C_04 Lê Xuân Sơn 20128579 LTU11B</v>
      </c>
      <c r="AJ104" s="6"/>
      <c r="AK104" s="6">
        <f t="shared" si="3"/>
        <v>0</v>
      </c>
      <c r="AL104" s="4"/>
      <c r="AM104" s="4"/>
      <c r="AN104" s="4"/>
      <c r="AO104" s="4"/>
      <c r="AP104" s="4"/>
      <c r="AQ104" s="4"/>
      <c r="AR104" s="4"/>
      <c r="AS104" s="4"/>
    </row>
    <row r="105" ht="13.5" customHeight="1">
      <c r="A105" s="6"/>
      <c r="B105" s="79" t="s">
        <v>2817</v>
      </c>
      <c r="C105" s="79" t="s">
        <v>2880</v>
      </c>
      <c r="D105" s="79" t="s">
        <v>344</v>
      </c>
      <c r="E105" s="76">
        <v>2.0128169E7</v>
      </c>
      <c r="F105" s="79" t="s">
        <v>2601</v>
      </c>
      <c r="G105" s="79" t="s">
        <v>2602</v>
      </c>
      <c r="H105" s="10" t="s">
        <v>2881</v>
      </c>
      <c r="I105" s="10"/>
      <c r="J105" s="10"/>
      <c r="K105" s="10"/>
      <c r="L105" s="10"/>
      <c r="M105" s="10"/>
      <c r="N105" s="10"/>
      <c r="O105" s="10"/>
      <c r="P105" s="4">
        <f>COUNTIFS('Old-Review'!P:P,AH105)</f>
        <v>2</v>
      </c>
      <c r="Q105" s="10">
        <f>COUNTIFS('Old-Review'!N:N,"TNLT",'Old-Review'!P:P,AH105, 'Old-Review'!R:R,"&lt;&gt;"&amp;"", 'Old-Review'!S:S,"&lt;&gt;"&amp;"", 'Old-Review'!T:T,"&lt;&gt;"&amp;"", 'Old-Review'!U:U,"&lt;&gt;"&amp;"",  'Old-Review'!V:V,"&lt;&gt;"&amp;"",  'Old-Review'!W:W,"&lt;&gt;"&amp;"",  'Old-Review'!X:X,"&lt;&gt;"&amp;"",  'Old-Review'!Y:Y,"&lt;&gt;"&amp;"")</f>
        <v>0</v>
      </c>
      <c r="R105" s="10">
        <f>COUNTIFS('Old-Review'!N:N,"TNBT",'Old-Review'!P:P,AH105, 'Old-Review'!R:R,"&lt;&gt;"&amp;"", 'Old-Review'!S:S,"&lt;&gt;"&amp;"", 'Old-Review'!T:T,"&lt;&gt;"&amp;"", 'Old-Review'!U:U,"&lt;&gt;"&amp;"",  'Old-Review'!V:V,"&lt;&gt;"&amp;"",  'Old-Review'!W:W,"&lt;&gt;"&amp;"",  'Old-Review'!X:X,"&lt;&gt;"&amp;"",  'Old-Review'!Y:Y,"&lt;&gt;"&amp;"")</f>
        <v>0</v>
      </c>
      <c r="S105" s="10">
        <f>COUNTIFS('Old-Review'!N:N,"TL",'Old-Review'!P:P,AH105, 'Old-Review'!R:R,"&lt;&gt;"&amp;"", 'Old-Review'!X:X,"&lt;&gt;"&amp;"",  'Old-Review'!Y:Y,"&lt;&gt;"&amp;"")</f>
        <v>0</v>
      </c>
      <c r="T105" s="10">
        <f>COUNTIFS('Old-Review'!A:A,"Giữ chỗ",'Old-Review'!P:P,AH105)</f>
        <v>0</v>
      </c>
      <c r="U105" s="10">
        <f>COUNTIFS('Old-Review'!B:B,"Sai lớp",'Old-Review'!P:P,AH105)</f>
        <v>0</v>
      </c>
      <c r="V105" s="10">
        <f>COUNTIFS('Old-Review'!B:B,"Sai phân công",'Old-Review'!P:P,AH105)</f>
        <v>0</v>
      </c>
      <c r="W105" s="10">
        <f t="shared" si="1"/>
        <v>2</v>
      </c>
      <c r="X105" s="10"/>
      <c r="Y105" s="10"/>
      <c r="Z105" s="10">
        <f>COUNTIFS('Old-Review'!AD:AD,AH105, 'Old-Review'!AN:AN,"&lt;&gt;"&amp;"",'Old-Review'!AO:AO,"&lt;&gt;"&amp;"")</f>
        <v>0</v>
      </c>
      <c r="AA105" s="6" t="str">
        <f>COUNTIFS(Tonghop!AR:AR,[1]IO!AH105, Tonghop!AN:AN,"&lt;&gt;"&amp;"",Tonghop!AO:AO,"&lt;&gt;"&amp;"")</f>
        <v>#ERROR!</v>
      </c>
      <c r="AB105" s="6"/>
      <c r="AC105" s="6"/>
      <c r="AD105" s="6"/>
      <c r="AE105" s="6"/>
      <c r="AF105" s="6"/>
      <c r="AG105" s="6"/>
      <c r="AH105" s="6" t="s">
        <v>2890</v>
      </c>
      <c r="AI105" s="6" t="str">
        <f t="shared" si="2"/>
        <v>C_04 Cung Thế Hưng 20128169 LTU11B</v>
      </c>
      <c r="AJ105" s="6"/>
      <c r="AK105" s="6" t="str">
        <f t="shared" si="3"/>
        <v>TRUE</v>
      </c>
      <c r="AL105" s="4"/>
      <c r="AM105" s="4"/>
      <c r="AN105" s="4"/>
      <c r="AO105" s="4"/>
      <c r="AP105" s="4"/>
      <c r="AQ105" s="4"/>
      <c r="AR105" s="4"/>
      <c r="AS105" s="4"/>
    </row>
    <row r="106" ht="13.5" customHeight="1">
      <c r="A106" s="6"/>
      <c r="B106" s="79" t="s">
        <v>2817</v>
      </c>
      <c r="C106" s="79" t="s">
        <v>2891</v>
      </c>
      <c r="D106" s="79" t="s">
        <v>1563</v>
      </c>
      <c r="E106" s="76">
        <v>2.0128324E7</v>
      </c>
      <c r="F106" s="79" t="s">
        <v>2601</v>
      </c>
      <c r="G106" s="79" t="s">
        <v>2602</v>
      </c>
      <c r="H106" s="10" t="s">
        <v>2893</v>
      </c>
      <c r="I106" s="10"/>
      <c r="J106" s="10"/>
      <c r="K106" s="10"/>
      <c r="L106" s="10"/>
      <c r="M106" s="10"/>
      <c r="N106" s="10"/>
      <c r="O106" s="10"/>
      <c r="P106" s="4">
        <f>COUNTIFS('Old-Review'!P:P,AH106)</f>
        <v>6</v>
      </c>
      <c r="Q106" s="10">
        <f>COUNTIFS('Old-Review'!N:N,"TNLT",'Old-Review'!P:P,AH106, 'Old-Review'!R:R,"&lt;&gt;"&amp;"", 'Old-Review'!S:S,"&lt;&gt;"&amp;"", 'Old-Review'!T:T,"&lt;&gt;"&amp;"", 'Old-Review'!U:U,"&lt;&gt;"&amp;"",  'Old-Review'!V:V,"&lt;&gt;"&amp;"",  'Old-Review'!W:W,"&lt;&gt;"&amp;"",  'Old-Review'!X:X,"&lt;&gt;"&amp;"",  'Old-Review'!Y:Y,"&lt;&gt;"&amp;"")</f>
        <v>0</v>
      </c>
      <c r="R106" s="10">
        <f>COUNTIFS('Old-Review'!N:N,"TNBT",'Old-Review'!P:P,AH106, 'Old-Review'!R:R,"&lt;&gt;"&amp;"", 'Old-Review'!S:S,"&lt;&gt;"&amp;"", 'Old-Review'!T:T,"&lt;&gt;"&amp;"", 'Old-Review'!U:U,"&lt;&gt;"&amp;"",  'Old-Review'!V:V,"&lt;&gt;"&amp;"",  'Old-Review'!W:W,"&lt;&gt;"&amp;"",  'Old-Review'!X:X,"&lt;&gt;"&amp;"",  'Old-Review'!Y:Y,"&lt;&gt;"&amp;"")</f>
        <v>0</v>
      </c>
      <c r="S106" s="10">
        <f>COUNTIFS('Old-Review'!N:N,"TL",'Old-Review'!P:P,AH106, 'Old-Review'!R:R,"&lt;&gt;"&amp;"", 'Old-Review'!X:X,"&lt;&gt;"&amp;"",  'Old-Review'!Y:Y,"&lt;&gt;"&amp;"")</f>
        <v>0</v>
      </c>
      <c r="T106" s="10">
        <f>COUNTIFS('Old-Review'!A:A,"Giữ chỗ",'Old-Review'!P:P,AH106)</f>
        <v>2</v>
      </c>
      <c r="U106" s="10">
        <f>COUNTIFS('Old-Review'!B:B,"Sai lớp",'Old-Review'!P:P,AH106)</f>
        <v>0</v>
      </c>
      <c r="V106" s="10">
        <f>COUNTIFS('Old-Review'!B:B,"Sai phân công",'Old-Review'!P:P,AH106)</f>
        <v>0</v>
      </c>
      <c r="W106" s="10">
        <f t="shared" si="1"/>
        <v>4</v>
      </c>
      <c r="X106" s="10"/>
      <c r="Y106" s="10"/>
      <c r="Z106" s="10">
        <f>COUNTIFS('Old-Review'!AD:AD,AH106, 'Old-Review'!AN:AN,"&lt;&gt;"&amp;"",'Old-Review'!AO:AO,"&lt;&gt;"&amp;"")</f>
        <v>0</v>
      </c>
      <c r="AA106" s="6" t="str">
        <f>COUNTIFS(Tonghop!AR:AR,[1]IO!AH106, Tonghop!AN:AN,"&lt;&gt;"&amp;"",Tonghop!AO:AO,"&lt;&gt;"&amp;"")</f>
        <v>#ERROR!</v>
      </c>
      <c r="AB106" s="6"/>
      <c r="AC106" s="6"/>
      <c r="AD106" s="6"/>
      <c r="AE106" s="6"/>
      <c r="AF106" s="6"/>
      <c r="AG106" s="6"/>
      <c r="AH106" s="6" t="s">
        <v>2910</v>
      </c>
      <c r="AI106" s="6" t="str">
        <f t="shared" si="2"/>
        <v>C_04 Lại Duy Thanh 20128324 LTU11B</v>
      </c>
      <c r="AJ106" s="6"/>
      <c r="AK106" s="6">
        <f t="shared" si="3"/>
        <v>0</v>
      </c>
      <c r="AL106" s="4"/>
      <c r="AM106" s="4"/>
      <c r="AN106" s="4"/>
      <c r="AO106" s="4"/>
      <c r="AP106" s="4"/>
      <c r="AQ106" s="4"/>
      <c r="AR106" s="4"/>
      <c r="AS106" s="4"/>
    </row>
    <row r="107" ht="13.5" customHeight="1">
      <c r="A107" s="6"/>
      <c r="B107" s="79" t="s">
        <v>2817</v>
      </c>
      <c r="C107" s="79" t="s">
        <v>2850</v>
      </c>
      <c r="D107" s="79" t="s">
        <v>1116</v>
      </c>
      <c r="E107" s="76">
        <v>2.0128567E7</v>
      </c>
      <c r="F107" s="79" t="s">
        <v>2601</v>
      </c>
      <c r="G107" s="79" t="s">
        <v>2602</v>
      </c>
      <c r="H107" s="10" t="s">
        <v>2851</v>
      </c>
      <c r="I107" s="10">
        <f>COUNTIF(B:B,B107)</f>
        <v>4</v>
      </c>
      <c r="J107" s="10">
        <f>COUNTIFS('Old-Review'!O:O,B107,'Old-Review'!N:N,"TNLT", 'Old-Review'!R:R,"&lt;&gt;"&amp;"", 'Old-Review'!S:S,"&lt;&gt;"&amp;"", 'Old-Review'!T:T,"&lt;&gt;"&amp;"", 'Old-Review'!U:U,"&lt;&gt;"&amp;"",  'Old-Review'!V:V,"&lt;&gt;"&amp;"",  'Old-Review'!W:W,"&lt;&gt;"&amp;"",  'Old-Review'!X:X,"&lt;&gt;"&amp;"",  'Old-Review'!Y:Y,"&lt;&gt;"&amp;"")</f>
        <v>0</v>
      </c>
      <c r="K107" s="10">
        <f>COUNTIFS('Old-Review'!O:O,B107,'Old-Review'!N:N,"TNBT", 'Old-Review'!R:R,"&lt;&gt;"&amp;"", 'Old-Review'!S:S,"&lt;&gt;"&amp;"", 'Old-Review'!T:T,"&lt;&gt;"&amp;"", 'Old-Review'!U:U,"&lt;&gt;"&amp;"",  'Old-Review'!V:V,"&lt;&gt;"&amp;"",  'Old-Review'!W:W,"&lt;&gt;"&amp;"",  'Old-Review'!X:X,"&lt;&gt;"&amp;"",  'Old-Review'!Y:Y,"&lt;&gt;"&amp;"")</f>
        <v>0</v>
      </c>
      <c r="L107" s="10">
        <f>COUNTIFS('Old-Review'!O:O,B107,'Old-Review'!N:N,"TL", 'Old-Review'!R:R,"&lt;&gt;"&amp;"", 'Old-Review'!X:X,"&lt;&gt;"&amp;"",  'Old-Review'!Y:Y,"&lt;&gt;"&amp;"")</f>
        <v>0</v>
      </c>
      <c r="M107" s="10">
        <f>COUNTIFS('Old-Review'!AC:AC,B107, 'Old-Review'!AN:AN,"&lt;&gt;"&amp;"",'Old-Review'!AO:AO,"&lt;&gt;"&amp;"")</f>
        <v>0</v>
      </c>
      <c r="N107" s="10">
        <f>COUNTIFS('Old-Review'!A:A,"Giữ chỗ nhóm",'Old-Review'!O:O,B107)</f>
        <v>0</v>
      </c>
      <c r="O107" s="10"/>
      <c r="P107" s="4">
        <f>COUNTIFS('Old-Review'!P:P,AH107)</f>
        <v>1</v>
      </c>
      <c r="Q107" s="10">
        <f>COUNTIFS('Old-Review'!N:N,"TNLT",'Old-Review'!P:P,AH107, 'Old-Review'!R:R,"&lt;&gt;"&amp;"", 'Old-Review'!S:S,"&lt;&gt;"&amp;"", 'Old-Review'!T:T,"&lt;&gt;"&amp;"", 'Old-Review'!U:U,"&lt;&gt;"&amp;"",  'Old-Review'!V:V,"&lt;&gt;"&amp;"",  'Old-Review'!W:W,"&lt;&gt;"&amp;"",  'Old-Review'!X:X,"&lt;&gt;"&amp;"",  'Old-Review'!Y:Y,"&lt;&gt;"&amp;"")</f>
        <v>0</v>
      </c>
      <c r="R107" s="10">
        <f>COUNTIFS('Old-Review'!N:N,"TNBT",'Old-Review'!P:P,AH107, 'Old-Review'!R:R,"&lt;&gt;"&amp;"", 'Old-Review'!S:S,"&lt;&gt;"&amp;"", 'Old-Review'!T:T,"&lt;&gt;"&amp;"", 'Old-Review'!U:U,"&lt;&gt;"&amp;"",  'Old-Review'!V:V,"&lt;&gt;"&amp;"",  'Old-Review'!W:W,"&lt;&gt;"&amp;"",  'Old-Review'!X:X,"&lt;&gt;"&amp;"",  'Old-Review'!Y:Y,"&lt;&gt;"&amp;"")</f>
        <v>0</v>
      </c>
      <c r="S107" s="10">
        <f>COUNTIFS('Old-Review'!N:N,"TL",'Old-Review'!P:P,AH107, 'Old-Review'!R:R,"&lt;&gt;"&amp;"", 'Old-Review'!X:X,"&lt;&gt;"&amp;"",  'Old-Review'!Y:Y,"&lt;&gt;"&amp;"")</f>
        <v>0</v>
      </c>
      <c r="T107" s="10">
        <f>COUNTIFS('Old-Review'!A:A,"Giữ chỗ",'Old-Review'!P:P,AH107)</f>
        <v>0</v>
      </c>
      <c r="U107" s="10">
        <f>COUNTIFS('Old-Review'!B:B,"Sai lớp",'Old-Review'!P:P,AH107)</f>
        <v>0</v>
      </c>
      <c r="V107" s="10">
        <f>COUNTIFS('Old-Review'!B:B,"Sai phân công",'Old-Review'!P:P,AH107)</f>
        <v>0</v>
      </c>
      <c r="W107" s="10">
        <f t="shared" si="1"/>
        <v>1</v>
      </c>
      <c r="X107" s="10"/>
      <c r="Y107" s="10"/>
      <c r="Z107" s="10">
        <f>COUNTIFS('Old-Review'!AD:AD,AH107, 'Old-Review'!AN:AN,"&lt;&gt;"&amp;"",'Old-Review'!AO:AO,"&lt;&gt;"&amp;"")</f>
        <v>0</v>
      </c>
      <c r="AA107" s="6" t="str">
        <f>COUNTIFS(Tonghop!AR:AR,[1]IO!AH107, Tonghop!AN:AN,"&lt;&gt;"&amp;"",Tonghop!AO:AO,"&lt;&gt;"&amp;"")</f>
        <v>#ERROR!</v>
      </c>
      <c r="AB107" s="6"/>
      <c r="AC107" s="6"/>
      <c r="AD107" s="6"/>
      <c r="AE107" s="6"/>
      <c r="AF107" s="6"/>
      <c r="AG107" s="6"/>
      <c r="AH107" s="6" t="s">
        <v>2878</v>
      </c>
      <c r="AI107" s="6" t="str">
        <f t="shared" si="2"/>
        <v>C_04 Nguyễn Phi Hùng 20128567 LTU11B</v>
      </c>
      <c r="AJ107" s="6"/>
      <c r="AK107" s="6" t="str">
        <f t="shared" si="3"/>
        <v>TRUE</v>
      </c>
      <c r="AL107" s="4"/>
      <c r="AM107" s="4"/>
      <c r="AN107" s="4"/>
      <c r="AO107" s="4"/>
      <c r="AP107" s="4"/>
      <c r="AQ107" s="4"/>
      <c r="AR107" s="4"/>
      <c r="AS107" s="4"/>
    </row>
    <row r="108" ht="13.5" customHeight="1">
      <c r="A108" s="6"/>
      <c r="B108" s="80" t="s">
        <v>2911</v>
      </c>
      <c r="C108" s="80" t="s">
        <v>2919</v>
      </c>
      <c r="D108" s="80" t="s">
        <v>190</v>
      </c>
      <c r="E108" s="76">
        <v>2.0118326E7</v>
      </c>
      <c r="F108" s="80" t="s">
        <v>2920</v>
      </c>
      <c r="G108" s="80" t="s">
        <v>2602</v>
      </c>
      <c r="H108" s="10" t="s">
        <v>2921</v>
      </c>
      <c r="I108" s="10"/>
      <c r="J108" s="10"/>
      <c r="K108" s="10"/>
      <c r="L108" s="10"/>
      <c r="M108" s="10"/>
      <c r="N108" s="10"/>
      <c r="O108" s="10"/>
      <c r="P108" s="4">
        <f>COUNTIFS('Old-Review'!P:P,AH108)</f>
        <v>5</v>
      </c>
      <c r="Q108" s="10">
        <f>COUNTIFS('Old-Review'!N:N,"TNLT",'Old-Review'!P:P,AH108, 'Old-Review'!R:R,"&lt;&gt;"&amp;"", 'Old-Review'!S:S,"&lt;&gt;"&amp;"", 'Old-Review'!T:T,"&lt;&gt;"&amp;"", 'Old-Review'!U:U,"&lt;&gt;"&amp;"",  'Old-Review'!V:V,"&lt;&gt;"&amp;"",  'Old-Review'!W:W,"&lt;&gt;"&amp;"",  'Old-Review'!X:X,"&lt;&gt;"&amp;"",  'Old-Review'!Y:Y,"&lt;&gt;"&amp;"")</f>
        <v>0</v>
      </c>
      <c r="R108" s="10">
        <f>COUNTIFS('Old-Review'!N:N,"TNBT",'Old-Review'!P:P,AH108, 'Old-Review'!R:R,"&lt;&gt;"&amp;"", 'Old-Review'!S:S,"&lt;&gt;"&amp;"", 'Old-Review'!T:T,"&lt;&gt;"&amp;"", 'Old-Review'!U:U,"&lt;&gt;"&amp;"",  'Old-Review'!V:V,"&lt;&gt;"&amp;"",  'Old-Review'!W:W,"&lt;&gt;"&amp;"",  'Old-Review'!X:X,"&lt;&gt;"&amp;"",  'Old-Review'!Y:Y,"&lt;&gt;"&amp;"")</f>
        <v>0</v>
      </c>
      <c r="S108" s="10">
        <f>COUNTIFS('Old-Review'!N:N,"TL",'Old-Review'!P:P,AH108, 'Old-Review'!R:R,"&lt;&gt;"&amp;"", 'Old-Review'!X:X,"&lt;&gt;"&amp;"",  'Old-Review'!Y:Y,"&lt;&gt;"&amp;"")</f>
        <v>0</v>
      </c>
      <c r="T108" s="10">
        <f>COUNTIFS('Old-Review'!A:A,"Giữ chỗ",'Old-Review'!P:P,AH108)</f>
        <v>0</v>
      </c>
      <c r="U108" s="10">
        <f>COUNTIFS('Old-Review'!B:B,"Sai lớp",'Old-Review'!P:P,AH108)</f>
        <v>0</v>
      </c>
      <c r="V108" s="10">
        <f>COUNTIFS('Old-Review'!B:B,"Sai phân công",'Old-Review'!P:P,AH108)</f>
        <v>0</v>
      </c>
      <c r="W108" s="10">
        <f t="shared" si="1"/>
        <v>5</v>
      </c>
      <c r="X108" s="10"/>
      <c r="Y108" s="10"/>
      <c r="Z108" s="10">
        <f>COUNTIFS('Old-Review'!AD:AD,AH108, 'Old-Review'!AN:AN,"&lt;&gt;"&amp;"",'Old-Review'!AO:AO,"&lt;&gt;"&amp;"")</f>
        <v>0</v>
      </c>
      <c r="AA108" s="6" t="str">
        <f>COUNTIFS(Tonghop!AR:AR,[1]IO!AH108, Tonghop!AN:AN,"&lt;&gt;"&amp;"",Tonghop!AO:AO,"&lt;&gt;"&amp;"")</f>
        <v>#ERROR!</v>
      </c>
      <c r="AB108" s="6"/>
      <c r="AC108" s="6"/>
      <c r="AD108" s="6"/>
      <c r="AE108" s="6"/>
      <c r="AF108" s="6"/>
      <c r="AG108" s="6"/>
      <c r="AH108" s="6" t="s">
        <v>2941</v>
      </c>
      <c r="AI108" s="6" t="str">
        <f t="shared" si="2"/>
        <v>C_05 Phạm Thị Phương Anh 20118326 LTU11A</v>
      </c>
      <c r="AJ108" s="6"/>
      <c r="AK108" s="6" t="str">
        <f t="shared" si="3"/>
        <v>TRUE</v>
      </c>
      <c r="AL108" s="4"/>
      <c r="AM108" s="4"/>
      <c r="AN108" s="4"/>
      <c r="AO108" s="4"/>
      <c r="AP108" s="4"/>
      <c r="AQ108" s="4"/>
      <c r="AR108" s="4"/>
      <c r="AS108" s="4"/>
    </row>
    <row r="109" ht="13.5" customHeight="1">
      <c r="A109" s="6"/>
      <c r="B109" s="80" t="s">
        <v>2911</v>
      </c>
      <c r="C109" s="80" t="s">
        <v>2942</v>
      </c>
      <c r="D109" s="80" t="s">
        <v>2943</v>
      </c>
      <c r="E109" s="76">
        <v>2.0118473E7</v>
      </c>
      <c r="F109" s="80" t="s">
        <v>2920</v>
      </c>
      <c r="G109" s="80" t="s">
        <v>2602</v>
      </c>
      <c r="H109" s="10" t="s">
        <v>2944</v>
      </c>
      <c r="I109" s="10"/>
      <c r="J109" s="10"/>
      <c r="K109" s="10"/>
      <c r="L109" s="10"/>
      <c r="M109" s="10"/>
      <c r="N109" s="10"/>
      <c r="O109" s="10"/>
      <c r="P109" s="4">
        <f>COUNTIFS('Old-Review'!P:P,AH109)</f>
        <v>2</v>
      </c>
      <c r="Q109" s="10">
        <f>COUNTIFS('Old-Review'!N:N,"TNLT",'Old-Review'!P:P,AH109, 'Old-Review'!R:R,"&lt;&gt;"&amp;"", 'Old-Review'!S:S,"&lt;&gt;"&amp;"", 'Old-Review'!T:T,"&lt;&gt;"&amp;"", 'Old-Review'!U:U,"&lt;&gt;"&amp;"",  'Old-Review'!V:V,"&lt;&gt;"&amp;"",  'Old-Review'!W:W,"&lt;&gt;"&amp;"",  'Old-Review'!X:X,"&lt;&gt;"&amp;"",  'Old-Review'!Y:Y,"&lt;&gt;"&amp;"")</f>
        <v>0</v>
      </c>
      <c r="R109" s="10">
        <f>COUNTIFS('Old-Review'!N:N,"TNBT",'Old-Review'!P:P,AH109, 'Old-Review'!R:R,"&lt;&gt;"&amp;"", 'Old-Review'!S:S,"&lt;&gt;"&amp;"", 'Old-Review'!T:T,"&lt;&gt;"&amp;"", 'Old-Review'!U:U,"&lt;&gt;"&amp;"",  'Old-Review'!V:V,"&lt;&gt;"&amp;"",  'Old-Review'!W:W,"&lt;&gt;"&amp;"",  'Old-Review'!X:X,"&lt;&gt;"&amp;"",  'Old-Review'!Y:Y,"&lt;&gt;"&amp;"")</f>
        <v>0</v>
      </c>
      <c r="S109" s="10">
        <f>COUNTIFS('Old-Review'!N:N,"TL",'Old-Review'!P:P,AH109, 'Old-Review'!R:R,"&lt;&gt;"&amp;"", 'Old-Review'!X:X,"&lt;&gt;"&amp;"",  'Old-Review'!Y:Y,"&lt;&gt;"&amp;"")</f>
        <v>0</v>
      </c>
      <c r="T109" s="10">
        <f>COUNTIFS('Old-Review'!A:A,"Giữ chỗ",'Old-Review'!P:P,AH109)</f>
        <v>0</v>
      </c>
      <c r="U109" s="10">
        <f>COUNTIFS('Old-Review'!B:B,"Sai lớp",'Old-Review'!P:P,AH109)</f>
        <v>0</v>
      </c>
      <c r="V109" s="10">
        <f>COUNTIFS('Old-Review'!B:B,"Sai phân công",'Old-Review'!P:P,AH109)</f>
        <v>0</v>
      </c>
      <c r="W109" s="10">
        <f t="shared" si="1"/>
        <v>2</v>
      </c>
      <c r="X109" s="10"/>
      <c r="Y109" s="10"/>
      <c r="Z109" s="10">
        <f>COUNTIFS('Old-Review'!AD:AD,AH109, 'Old-Review'!AN:AN,"&lt;&gt;"&amp;"",'Old-Review'!AO:AO,"&lt;&gt;"&amp;"")</f>
        <v>0</v>
      </c>
      <c r="AA109" s="6" t="str">
        <f>COUNTIFS(Tonghop!AR:AR,[1]IO!AH109, Tonghop!AN:AN,"&lt;&gt;"&amp;"",Tonghop!AO:AO,"&lt;&gt;"&amp;"")</f>
        <v>#ERROR!</v>
      </c>
      <c r="AB109" s="6"/>
      <c r="AC109" s="6"/>
      <c r="AD109" s="6"/>
      <c r="AE109" s="6"/>
      <c r="AF109" s="6"/>
      <c r="AG109" s="6"/>
      <c r="AH109" s="6" t="s">
        <v>2977</v>
      </c>
      <c r="AI109" s="6" t="str">
        <f t="shared" si="2"/>
        <v>C_05 Bùi Duy Linh 20118473 LTU11A</v>
      </c>
      <c r="AJ109" s="6"/>
      <c r="AK109" s="6" t="str">
        <f t="shared" si="3"/>
        <v>TRUE</v>
      </c>
      <c r="AL109" s="4"/>
      <c r="AM109" s="4"/>
      <c r="AN109" s="4"/>
      <c r="AO109" s="4"/>
      <c r="AP109" s="4"/>
      <c r="AQ109" s="4"/>
      <c r="AR109" s="4"/>
      <c r="AS109" s="4"/>
    </row>
    <row r="110" ht="13.5" customHeight="1">
      <c r="A110" s="6"/>
      <c r="B110" s="80" t="s">
        <v>2911</v>
      </c>
      <c r="C110" s="80" t="s">
        <v>1511</v>
      </c>
      <c r="D110" s="80" t="s">
        <v>2719</v>
      </c>
      <c r="E110" s="76">
        <v>2.0118349E7</v>
      </c>
      <c r="F110" s="80" t="s">
        <v>2920</v>
      </c>
      <c r="G110" s="80" t="s">
        <v>2602</v>
      </c>
      <c r="H110" s="10" t="s">
        <v>2978</v>
      </c>
      <c r="I110" s="10"/>
      <c r="J110" s="10"/>
      <c r="K110" s="10"/>
      <c r="L110" s="10"/>
      <c r="M110" s="10"/>
      <c r="N110" s="10"/>
      <c r="O110" s="10"/>
      <c r="P110" s="4">
        <f>COUNTIFS('Old-Review'!P:P,AH110)</f>
        <v>3</v>
      </c>
      <c r="Q110" s="10">
        <f>COUNTIFS('Old-Review'!N:N,"TNLT",'Old-Review'!P:P,AH110, 'Old-Review'!R:R,"&lt;&gt;"&amp;"", 'Old-Review'!S:S,"&lt;&gt;"&amp;"", 'Old-Review'!T:T,"&lt;&gt;"&amp;"", 'Old-Review'!U:U,"&lt;&gt;"&amp;"",  'Old-Review'!V:V,"&lt;&gt;"&amp;"",  'Old-Review'!W:W,"&lt;&gt;"&amp;"",  'Old-Review'!X:X,"&lt;&gt;"&amp;"",  'Old-Review'!Y:Y,"&lt;&gt;"&amp;"")</f>
        <v>0</v>
      </c>
      <c r="R110" s="10">
        <f>COUNTIFS('Old-Review'!N:N,"TNBT",'Old-Review'!P:P,AH110, 'Old-Review'!R:R,"&lt;&gt;"&amp;"", 'Old-Review'!S:S,"&lt;&gt;"&amp;"", 'Old-Review'!T:T,"&lt;&gt;"&amp;"", 'Old-Review'!U:U,"&lt;&gt;"&amp;"",  'Old-Review'!V:V,"&lt;&gt;"&amp;"",  'Old-Review'!W:W,"&lt;&gt;"&amp;"",  'Old-Review'!X:X,"&lt;&gt;"&amp;"",  'Old-Review'!Y:Y,"&lt;&gt;"&amp;"")</f>
        <v>0</v>
      </c>
      <c r="S110" s="10">
        <f>COUNTIFS('Old-Review'!N:N,"TL",'Old-Review'!P:P,AH110, 'Old-Review'!R:R,"&lt;&gt;"&amp;"", 'Old-Review'!X:X,"&lt;&gt;"&amp;"",  'Old-Review'!Y:Y,"&lt;&gt;"&amp;"")</f>
        <v>0</v>
      </c>
      <c r="T110" s="10">
        <f>COUNTIFS('Old-Review'!A:A,"Giữ chỗ",'Old-Review'!P:P,AH110)</f>
        <v>0</v>
      </c>
      <c r="U110" s="10">
        <f>COUNTIFS('Old-Review'!B:B,"Sai lớp",'Old-Review'!P:P,AH110)</f>
        <v>0</v>
      </c>
      <c r="V110" s="10">
        <f>COUNTIFS('Old-Review'!B:B,"Sai phân công",'Old-Review'!P:P,AH110)</f>
        <v>0</v>
      </c>
      <c r="W110" s="10">
        <f t="shared" si="1"/>
        <v>3</v>
      </c>
      <c r="X110" s="10"/>
      <c r="Y110" s="10"/>
      <c r="Z110" s="10">
        <f>COUNTIFS('Old-Review'!AD:AD,AH110, 'Old-Review'!AN:AN,"&lt;&gt;"&amp;"",'Old-Review'!AO:AO,"&lt;&gt;"&amp;"")</f>
        <v>0</v>
      </c>
      <c r="AA110" s="6" t="str">
        <f>COUNTIFS(Tonghop!AR:AR,[1]IO!AH110, Tonghop!AN:AN,"&lt;&gt;"&amp;"",Tonghop!AO:AO,"&lt;&gt;"&amp;"")</f>
        <v>#ERROR!</v>
      </c>
      <c r="AB110" s="6"/>
      <c r="AC110" s="6"/>
      <c r="AD110" s="6"/>
      <c r="AE110" s="6"/>
      <c r="AF110" s="6"/>
      <c r="AG110" s="6"/>
      <c r="AH110" s="6" t="s">
        <v>3003</v>
      </c>
      <c r="AI110" s="6" t="str">
        <f t="shared" si="2"/>
        <v>C_05 Nguyễn Đức Công 20118349 LTU11A</v>
      </c>
      <c r="AJ110" s="6"/>
      <c r="AK110" s="6" t="str">
        <f t="shared" si="3"/>
        <v>TRUE</v>
      </c>
      <c r="AL110" s="4"/>
      <c r="AM110" s="4"/>
      <c r="AN110" s="4"/>
      <c r="AO110" s="4"/>
      <c r="AP110" s="4"/>
      <c r="AQ110" s="4"/>
      <c r="AR110" s="4"/>
      <c r="AS110" s="4"/>
    </row>
    <row r="111" ht="13.5" customHeight="1">
      <c r="A111" s="6"/>
      <c r="B111" s="80" t="s">
        <v>2911</v>
      </c>
      <c r="C111" s="80" t="s">
        <v>3004</v>
      </c>
      <c r="D111" s="80" t="s">
        <v>2600</v>
      </c>
      <c r="E111" s="76">
        <v>2.0118623E7</v>
      </c>
      <c r="F111" s="80" t="s">
        <v>2920</v>
      </c>
      <c r="G111" s="80" t="s">
        <v>2602</v>
      </c>
      <c r="H111" s="10" t="s">
        <v>3005</v>
      </c>
      <c r="I111" s="10"/>
      <c r="J111" s="10"/>
      <c r="K111" s="10"/>
      <c r="L111" s="10"/>
      <c r="M111" s="10"/>
      <c r="N111" s="10"/>
      <c r="O111" s="10"/>
      <c r="P111" s="4">
        <f>COUNTIFS('Old-Review'!P:P,AH111)</f>
        <v>3</v>
      </c>
      <c r="Q111" s="10">
        <f>COUNTIFS('Old-Review'!N:N,"TNLT",'Old-Review'!P:P,AH111, 'Old-Review'!R:R,"&lt;&gt;"&amp;"", 'Old-Review'!S:S,"&lt;&gt;"&amp;"", 'Old-Review'!T:T,"&lt;&gt;"&amp;"", 'Old-Review'!U:U,"&lt;&gt;"&amp;"",  'Old-Review'!V:V,"&lt;&gt;"&amp;"",  'Old-Review'!W:W,"&lt;&gt;"&amp;"",  'Old-Review'!X:X,"&lt;&gt;"&amp;"",  'Old-Review'!Y:Y,"&lt;&gt;"&amp;"")</f>
        <v>0</v>
      </c>
      <c r="R111" s="10">
        <f>COUNTIFS('Old-Review'!N:N,"TNBT",'Old-Review'!P:P,AH111, 'Old-Review'!R:R,"&lt;&gt;"&amp;"", 'Old-Review'!S:S,"&lt;&gt;"&amp;"", 'Old-Review'!T:T,"&lt;&gt;"&amp;"", 'Old-Review'!U:U,"&lt;&gt;"&amp;"",  'Old-Review'!V:V,"&lt;&gt;"&amp;"",  'Old-Review'!W:W,"&lt;&gt;"&amp;"",  'Old-Review'!X:X,"&lt;&gt;"&amp;"",  'Old-Review'!Y:Y,"&lt;&gt;"&amp;"")</f>
        <v>0</v>
      </c>
      <c r="S111" s="10">
        <f>COUNTIFS('Old-Review'!N:N,"TL",'Old-Review'!P:P,AH111, 'Old-Review'!R:R,"&lt;&gt;"&amp;"", 'Old-Review'!X:X,"&lt;&gt;"&amp;"",  'Old-Review'!Y:Y,"&lt;&gt;"&amp;"")</f>
        <v>0</v>
      </c>
      <c r="T111" s="10">
        <f>COUNTIFS('Old-Review'!A:A,"Giữ chỗ",'Old-Review'!P:P,AH111)</f>
        <v>0</v>
      </c>
      <c r="U111" s="10">
        <f>COUNTIFS('Old-Review'!B:B,"Sai lớp",'Old-Review'!P:P,AH111)</f>
        <v>0</v>
      </c>
      <c r="V111" s="10">
        <f>COUNTIFS('Old-Review'!B:B,"Sai phân công",'Old-Review'!P:P,AH111)</f>
        <v>0</v>
      </c>
      <c r="W111" s="10">
        <f t="shared" si="1"/>
        <v>3</v>
      </c>
      <c r="X111" s="10"/>
      <c r="Y111" s="10"/>
      <c r="Z111" s="10">
        <f>COUNTIFS('Old-Review'!AD:AD,AH111, 'Old-Review'!AN:AN,"&lt;&gt;"&amp;"",'Old-Review'!AO:AO,"&lt;&gt;"&amp;"")</f>
        <v>0</v>
      </c>
      <c r="AA111" s="6" t="str">
        <f>COUNTIFS(Tonghop!AR:AR,[1]IO!AH111, Tonghop!AN:AN,"&lt;&gt;"&amp;"",Tonghop!AO:AO,"&lt;&gt;"&amp;"")</f>
        <v>#ERROR!</v>
      </c>
      <c r="AB111" s="6"/>
      <c r="AC111" s="6"/>
      <c r="AD111" s="6"/>
      <c r="AE111" s="6"/>
      <c r="AF111" s="6"/>
      <c r="AG111" s="6"/>
      <c r="AH111" s="6" t="s">
        <v>3022</v>
      </c>
      <c r="AI111" s="6" t="str">
        <f t="shared" si="2"/>
        <v>C_05 Đào Văn Tuấn 20118623 LTU11A</v>
      </c>
      <c r="AJ111" s="6"/>
      <c r="AK111" s="6" t="str">
        <f t="shared" si="3"/>
        <v>TRUE</v>
      </c>
      <c r="AL111" s="4"/>
      <c r="AM111" s="4"/>
      <c r="AN111" s="4"/>
      <c r="AO111" s="4"/>
      <c r="AP111" s="4"/>
      <c r="AQ111" s="4"/>
      <c r="AR111" s="4"/>
      <c r="AS111" s="4"/>
    </row>
    <row r="112" ht="13.5" customHeight="1">
      <c r="A112" s="6"/>
      <c r="B112" s="75" t="s">
        <v>3024</v>
      </c>
      <c r="C112" s="75" t="s">
        <v>3025</v>
      </c>
      <c r="D112" s="75" t="s">
        <v>3026</v>
      </c>
      <c r="E112" s="76">
        <v>2.013846E7</v>
      </c>
      <c r="F112" s="75" t="s">
        <v>2470</v>
      </c>
      <c r="G112" s="75" t="s">
        <v>2471</v>
      </c>
      <c r="H112" s="10" t="s">
        <v>3027</v>
      </c>
      <c r="I112" s="10">
        <f>COUNTIF(B:B,B112)</f>
        <v>3</v>
      </c>
      <c r="J112" s="10">
        <f>COUNTIFS('Old-Review'!O:O,B112,'Old-Review'!N:N,"TNLT", 'Old-Review'!R:R,"&lt;&gt;"&amp;"", 'Old-Review'!S:S,"&lt;&gt;"&amp;"", 'Old-Review'!T:T,"&lt;&gt;"&amp;"", 'Old-Review'!U:U,"&lt;&gt;"&amp;"",  'Old-Review'!V:V,"&lt;&gt;"&amp;"",  'Old-Review'!W:W,"&lt;&gt;"&amp;"",  'Old-Review'!X:X,"&lt;&gt;"&amp;"",  'Old-Review'!Y:Y,"&lt;&gt;"&amp;"")</f>
        <v>0</v>
      </c>
      <c r="K112" s="10">
        <f>COUNTIFS('Old-Review'!O:O,B112,'Old-Review'!N:N,"TNBT", 'Old-Review'!R:R,"&lt;&gt;"&amp;"", 'Old-Review'!S:S,"&lt;&gt;"&amp;"", 'Old-Review'!T:T,"&lt;&gt;"&amp;"", 'Old-Review'!U:U,"&lt;&gt;"&amp;"",  'Old-Review'!V:V,"&lt;&gt;"&amp;"",  'Old-Review'!W:W,"&lt;&gt;"&amp;"",  'Old-Review'!X:X,"&lt;&gt;"&amp;"",  'Old-Review'!Y:Y,"&lt;&gt;"&amp;"")</f>
        <v>0</v>
      </c>
      <c r="L112" s="10">
        <f>COUNTIFS('Old-Review'!O:O,B112,'Old-Review'!N:N,"TL", 'Old-Review'!R:R,"&lt;&gt;"&amp;"", 'Old-Review'!X:X,"&lt;&gt;"&amp;"",  'Old-Review'!Y:Y,"&lt;&gt;"&amp;"")</f>
        <v>0</v>
      </c>
      <c r="M112" s="10">
        <f>COUNTIFS('Old-Review'!AC:AC,B112, 'Old-Review'!AN:AN,"&lt;&gt;"&amp;"",'Old-Review'!AO:AO,"&lt;&gt;"&amp;"")</f>
        <v>0</v>
      </c>
      <c r="N112" s="10">
        <f>COUNTIFS('Old-Review'!A:A,"Giữ chỗ nhóm",'Old-Review'!O:O,B112)</f>
        <v>1</v>
      </c>
      <c r="O112" s="10"/>
      <c r="P112" s="4">
        <f>COUNTIFS('Old-Review'!P:P,AH112)</f>
        <v>4</v>
      </c>
      <c r="Q112" s="10">
        <f>COUNTIFS('Old-Review'!N:N,"TNLT",'Old-Review'!P:P,AH112, 'Old-Review'!R:R,"&lt;&gt;"&amp;"", 'Old-Review'!S:S,"&lt;&gt;"&amp;"", 'Old-Review'!T:T,"&lt;&gt;"&amp;"", 'Old-Review'!U:U,"&lt;&gt;"&amp;"",  'Old-Review'!V:V,"&lt;&gt;"&amp;"",  'Old-Review'!W:W,"&lt;&gt;"&amp;"",  'Old-Review'!X:X,"&lt;&gt;"&amp;"",  'Old-Review'!Y:Y,"&lt;&gt;"&amp;"")</f>
        <v>0</v>
      </c>
      <c r="R112" s="10">
        <f>COUNTIFS('Old-Review'!N:N,"TNBT",'Old-Review'!P:P,AH112, 'Old-Review'!R:R,"&lt;&gt;"&amp;"", 'Old-Review'!S:S,"&lt;&gt;"&amp;"", 'Old-Review'!T:T,"&lt;&gt;"&amp;"", 'Old-Review'!U:U,"&lt;&gt;"&amp;"",  'Old-Review'!V:V,"&lt;&gt;"&amp;"",  'Old-Review'!W:W,"&lt;&gt;"&amp;"",  'Old-Review'!X:X,"&lt;&gt;"&amp;"",  'Old-Review'!Y:Y,"&lt;&gt;"&amp;"")</f>
        <v>0</v>
      </c>
      <c r="S112" s="10">
        <f>COUNTIFS('Old-Review'!N:N,"TL",'Old-Review'!P:P,AH112, 'Old-Review'!R:R,"&lt;&gt;"&amp;"", 'Old-Review'!X:X,"&lt;&gt;"&amp;"",  'Old-Review'!Y:Y,"&lt;&gt;"&amp;"")</f>
        <v>0</v>
      </c>
      <c r="T112" s="10">
        <f>COUNTIFS('Old-Review'!A:A,"Giữ chỗ",'Old-Review'!P:P,AH112)</f>
        <v>0</v>
      </c>
      <c r="U112" s="10">
        <f>COUNTIFS('Old-Review'!B:B,"Sai lớp",'Old-Review'!P:P,AH112)</f>
        <v>0</v>
      </c>
      <c r="V112" s="10">
        <f>COUNTIFS('Old-Review'!B:B,"Sai phân công",'Old-Review'!P:P,AH112)</f>
        <v>0</v>
      </c>
      <c r="W112" s="10">
        <f t="shared" si="1"/>
        <v>4</v>
      </c>
      <c r="X112" s="10"/>
      <c r="Y112" s="10"/>
      <c r="Z112" s="10">
        <f>COUNTIFS('Old-Review'!AD:AD,AH112, 'Old-Review'!AN:AN,"&lt;&gt;"&amp;"",'Old-Review'!AO:AO,"&lt;&gt;"&amp;"")</f>
        <v>0</v>
      </c>
      <c r="AA112" s="6" t="str">
        <f>COUNTIFS(Tonghop!AR:AR,[1]IO!AH112, Tonghop!AN:AN,"&lt;&gt;"&amp;"",Tonghop!AO:AO,"&lt;&gt;"&amp;"")</f>
        <v>#ERROR!</v>
      </c>
      <c r="AB112" s="6"/>
      <c r="AC112" s="6"/>
      <c r="AD112" s="6"/>
      <c r="AE112" s="6"/>
      <c r="AF112" s="6"/>
      <c r="AG112" s="6"/>
      <c r="AH112" s="6" t="s">
        <v>3050</v>
      </c>
      <c r="AI112" s="6" t="str">
        <f t="shared" si="2"/>
        <v>C_06 Nguyễn Thị Trang 20138460 VUWIT12B</v>
      </c>
      <c r="AJ112" s="6"/>
      <c r="AK112" s="6" t="str">
        <f t="shared" si="3"/>
        <v>TRUE</v>
      </c>
      <c r="AL112" s="4"/>
      <c r="AM112" s="4"/>
      <c r="AN112" s="4"/>
      <c r="AO112" s="4"/>
      <c r="AP112" s="4"/>
      <c r="AQ112" s="4"/>
      <c r="AR112" s="4"/>
      <c r="AS112" s="4"/>
    </row>
    <row r="113" ht="13.5" customHeight="1">
      <c r="A113" s="6"/>
      <c r="B113" s="75" t="s">
        <v>3024</v>
      </c>
      <c r="C113" s="75" t="s">
        <v>3051</v>
      </c>
      <c r="D113" s="75" t="s">
        <v>3052</v>
      </c>
      <c r="E113" s="76">
        <v>2.0138339E7</v>
      </c>
      <c r="F113" s="75" t="s">
        <v>2470</v>
      </c>
      <c r="G113" s="75" t="s">
        <v>2471</v>
      </c>
      <c r="H113" s="10" t="s">
        <v>3053</v>
      </c>
      <c r="I113" s="10"/>
      <c r="J113" s="10"/>
      <c r="K113" s="10"/>
      <c r="L113" s="10"/>
      <c r="M113" s="10"/>
      <c r="N113" s="10"/>
      <c r="O113" s="10"/>
      <c r="P113" s="4">
        <f>COUNTIFS('Old-Review'!P:P,AH113)</f>
        <v>5</v>
      </c>
      <c r="Q113" s="10">
        <f>COUNTIFS('Old-Review'!N:N,"TNLT",'Old-Review'!P:P,AH113, 'Old-Review'!R:R,"&lt;&gt;"&amp;"", 'Old-Review'!S:S,"&lt;&gt;"&amp;"", 'Old-Review'!T:T,"&lt;&gt;"&amp;"", 'Old-Review'!U:U,"&lt;&gt;"&amp;"",  'Old-Review'!V:V,"&lt;&gt;"&amp;"",  'Old-Review'!W:W,"&lt;&gt;"&amp;"",  'Old-Review'!X:X,"&lt;&gt;"&amp;"",  'Old-Review'!Y:Y,"&lt;&gt;"&amp;"")</f>
        <v>0</v>
      </c>
      <c r="R113" s="10">
        <f>COUNTIFS('Old-Review'!N:N,"TNBT",'Old-Review'!P:P,AH113, 'Old-Review'!R:R,"&lt;&gt;"&amp;"", 'Old-Review'!S:S,"&lt;&gt;"&amp;"", 'Old-Review'!T:T,"&lt;&gt;"&amp;"", 'Old-Review'!U:U,"&lt;&gt;"&amp;"",  'Old-Review'!V:V,"&lt;&gt;"&amp;"",  'Old-Review'!W:W,"&lt;&gt;"&amp;"",  'Old-Review'!X:X,"&lt;&gt;"&amp;"",  'Old-Review'!Y:Y,"&lt;&gt;"&amp;"")</f>
        <v>0</v>
      </c>
      <c r="S113" s="10">
        <f>COUNTIFS('Old-Review'!N:N,"TL",'Old-Review'!P:P,AH113, 'Old-Review'!R:R,"&lt;&gt;"&amp;"", 'Old-Review'!X:X,"&lt;&gt;"&amp;"",  'Old-Review'!Y:Y,"&lt;&gt;"&amp;"")</f>
        <v>0</v>
      </c>
      <c r="T113" s="10">
        <f>COUNTIFS('Old-Review'!A:A,"Giữ chỗ",'Old-Review'!P:P,AH113)</f>
        <v>0</v>
      </c>
      <c r="U113" s="10">
        <f>COUNTIFS('Old-Review'!B:B,"Sai lớp",'Old-Review'!P:P,AH113)</f>
        <v>0</v>
      </c>
      <c r="V113" s="10">
        <f>COUNTIFS('Old-Review'!B:B,"Sai phân công",'Old-Review'!P:P,AH113)</f>
        <v>0</v>
      </c>
      <c r="W113" s="10">
        <f t="shared" si="1"/>
        <v>5</v>
      </c>
      <c r="X113" s="10"/>
      <c r="Y113" s="10"/>
      <c r="Z113" s="10">
        <f>COUNTIFS('Old-Review'!AD:AD,AH113, 'Old-Review'!AN:AN,"&lt;&gt;"&amp;"",'Old-Review'!AO:AO,"&lt;&gt;"&amp;"")</f>
        <v>0</v>
      </c>
      <c r="AA113" s="6" t="str">
        <f>COUNTIFS(Tonghop!AR:AR,[1]IO!AH113, Tonghop!AN:AN,"&lt;&gt;"&amp;"",Tonghop!AO:AO,"&lt;&gt;"&amp;"")</f>
        <v>#ERROR!</v>
      </c>
      <c r="AB113" s="6"/>
      <c r="AC113" s="6"/>
      <c r="AD113" s="6"/>
      <c r="AE113" s="6"/>
      <c r="AF113" s="6"/>
      <c r="AG113" s="6"/>
      <c r="AH113" s="6" t="s">
        <v>3063</v>
      </c>
      <c r="AI113" s="6" t="str">
        <f t="shared" si="2"/>
        <v>C_06 Bùi Thị Thảo Phương 20138339 VUWIT12B</v>
      </c>
      <c r="AJ113" s="6"/>
      <c r="AK113" s="6" t="str">
        <f t="shared" si="3"/>
        <v>TRUE</v>
      </c>
      <c r="AL113" s="4"/>
      <c r="AM113" s="4"/>
      <c r="AN113" s="4"/>
      <c r="AO113" s="4"/>
      <c r="AP113" s="4"/>
      <c r="AQ113" s="4"/>
      <c r="AR113" s="4"/>
      <c r="AS113" s="4"/>
    </row>
    <row r="114" ht="13.5" customHeight="1">
      <c r="A114" s="6"/>
      <c r="B114" s="75" t="s">
        <v>3024</v>
      </c>
      <c r="C114" s="75" t="s">
        <v>380</v>
      </c>
      <c r="D114" s="75" t="s">
        <v>3064</v>
      </c>
      <c r="E114" s="76">
        <v>2.0138707E7</v>
      </c>
      <c r="F114" s="75" t="s">
        <v>2470</v>
      </c>
      <c r="G114" s="75" t="s">
        <v>2471</v>
      </c>
      <c r="H114" s="10" t="s">
        <v>3065</v>
      </c>
      <c r="I114" s="10"/>
      <c r="J114" s="10"/>
      <c r="K114" s="10"/>
      <c r="L114" s="10"/>
      <c r="M114" s="10"/>
      <c r="N114" s="10"/>
      <c r="O114" s="10"/>
      <c r="P114" s="4">
        <f>COUNTIFS('Old-Review'!P:P,AH114)</f>
        <v>5</v>
      </c>
      <c r="Q114" s="10">
        <f>COUNTIFS('Old-Review'!N:N,"TNLT",'Old-Review'!P:P,AH114, 'Old-Review'!R:R,"&lt;&gt;"&amp;"", 'Old-Review'!S:S,"&lt;&gt;"&amp;"", 'Old-Review'!T:T,"&lt;&gt;"&amp;"", 'Old-Review'!U:U,"&lt;&gt;"&amp;"",  'Old-Review'!V:V,"&lt;&gt;"&amp;"",  'Old-Review'!W:W,"&lt;&gt;"&amp;"",  'Old-Review'!X:X,"&lt;&gt;"&amp;"",  'Old-Review'!Y:Y,"&lt;&gt;"&amp;"")</f>
        <v>0</v>
      </c>
      <c r="R114" s="10">
        <f>COUNTIFS('Old-Review'!N:N,"TNBT",'Old-Review'!P:P,AH114, 'Old-Review'!R:R,"&lt;&gt;"&amp;"", 'Old-Review'!S:S,"&lt;&gt;"&amp;"", 'Old-Review'!T:T,"&lt;&gt;"&amp;"", 'Old-Review'!U:U,"&lt;&gt;"&amp;"",  'Old-Review'!V:V,"&lt;&gt;"&amp;"",  'Old-Review'!W:W,"&lt;&gt;"&amp;"",  'Old-Review'!X:X,"&lt;&gt;"&amp;"",  'Old-Review'!Y:Y,"&lt;&gt;"&amp;"")</f>
        <v>0</v>
      </c>
      <c r="S114" s="10">
        <f>COUNTIFS('Old-Review'!N:N,"TL",'Old-Review'!P:P,AH114, 'Old-Review'!R:R,"&lt;&gt;"&amp;"", 'Old-Review'!X:X,"&lt;&gt;"&amp;"",  'Old-Review'!Y:Y,"&lt;&gt;"&amp;"")</f>
        <v>0</v>
      </c>
      <c r="T114" s="10">
        <f>COUNTIFS('Old-Review'!A:A,"Giữ chỗ",'Old-Review'!P:P,AH114)</f>
        <v>0</v>
      </c>
      <c r="U114" s="10">
        <f>COUNTIFS('Old-Review'!B:B,"Sai lớp",'Old-Review'!P:P,AH114)</f>
        <v>0</v>
      </c>
      <c r="V114" s="10">
        <f>COUNTIFS('Old-Review'!B:B,"Sai phân công",'Old-Review'!P:P,AH114)</f>
        <v>0</v>
      </c>
      <c r="W114" s="10">
        <f t="shared" si="1"/>
        <v>5</v>
      </c>
      <c r="X114" s="10"/>
      <c r="Y114" s="10"/>
      <c r="Z114" s="10">
        <f>COUNTIFS('Old-Review'!AD:AD,AH114, 'Old-Review'!AN:AN,"&lt;&gt;"&amp;"",'Old-Review'!AO:AO,"&lt;&gt;"&amp;"")</f>
        <v>0</v>
      </c>
      <c r="AA114" s="6" t="str">
        <f>COUNTIFS(Tonghop!AR:AR,[1]IO!AH114, Tonghop!AN:AN,"&lt;&gt;"&amp;"",Tonghop!AO:AO,"&lt;&gt;"&amp;"")</f>
        <v>#ERROR!</v>
      </c>
      <c r="AB114" s="6"/>
      <c r="AC114" s="6"/>
      <c r="AD114" s="6"/>
      <c r="AE114" s="6"/>
      <c r="AF114" s="6"/>
      <c r="AG114" s="6"/>
      <c r="AH114" s="6" t="s">
        <v>3073</v>
      </c>
      <c r="AI114" s="6" t="str">
        <f t="shared" si="2"/>
        <v>C_06 Nguyễn Văn Cao 20138707 VUWIT12B</v>
      </c>
      <c r="AJ114" s="6"/>
      <c r="AK114" s="6" t="str">
        <f t="shared" si="3"/>
        <v>TRUE</v>
      </c>
      <c r="AL114" s="4"/>
      <c r="AM114" s="4"/>
      <c r="AN114" s="4"/>
      <c r="AO114" s="4"/>
      <c r="AP114" s="4"/>
      <c r="AQ114" s="4"/>
      <c r="AR114" s="4"/>
      <c r="AS114" s="4"/>
    </row>
    <row r="115" ht="13.5" customHeight="1">
      <c r="A115" s="6"/>
      <c r="B115" s="77" t="s">
        <v>2631</v>
      </c>
      <c r="C115" s="77" t="s">
        <v>3074</v>
      </c>
      <c r="D115" s="77" t="s">
        <v>3052</v>
      </c>
      <c r="E115" s="76">
        <v>2.0128578E7</v>
      </c>
      <c r="F115" s="77" t="s">
        <v>2601</v>
      </c>
      <c r="G115" s="77" t="s">
        <v>2602</v>
      </c>
      <c r="H115" s="10"/>
      <c r="I115" s="10">
        <f>COUNTIF(B:B,B115)</f>
        <v>4</v>
      </c>
      <c r="J115" s="10">
        <f>COUNTIFS('Old-Review'!O:O,B115,'Old-Review'!N:N,"TNLT", 'Old-Review'!R:R,"&lt;&gt;"&amp;"", 'Old-Review'!S:S,"&lt;&gt;"&amp;"", 'Old-Review'!T:T,"&lt;&gt;"&amp;"", 'Old-Review'!U:U,"&lt;&gt;"&amp;"",  'Old-Review'!V:V,"&lt;&gt;"&amp;"",  'Old-Review'!W:W,"&lt;&gt;"&amp;"",  'Old-Review'!X:X,"&lt;&gt;"&amp;"",  'Old-Review'!Y:Y,"&lt;&gt;"&amp;"")</f>
        <v>0</v>
      </c>
      <c r="K115" s="10">
        <f>COUNTIFS('Old-Review'!O:O,B115,'Old-Review'!N:N,"TNBT", 'Old-Review'!R:R,"&lt;&gt;"&amp;"", 'Old-Review'!S:S,"&lt;&gt;"&amp;"", 'Old-Review'!T:T,"&lt;&gt;"&amp;"", 'Old-Review'!U:U,"&lt;&gt;"&amp;"",  'Old-Review'!V:V,"&lt;&gt;"&amp;"",  'Old-Review'!W:W,"&lt;&gt;"&amp;"",  'Old-Review'!X:X,"&lt;&gt;"&amp;"",  'Old-Review'!Y:Y,"&lt;&gt;"&amp;"")</f>
        <v>0</v>
      </c>
      <c r="L115" s="10">
        <f>COUNTIFS('Old-Review'!O:O,B115,'Old-Review'!N:N,"TL", 'Old-Review'!R:R,"&lt;&gt;"&amp;"", 'Old-Review'!X:X,"&lt;&gt;"&amp;"",  'Old-Review'!Y:Y,"&lt;&gt;"&amp;"")</f>
        <v>0</v>
      </c>
      <c r="M115" s="10">
        <f>COUNTIFS('Old-Review'!AC:AC,B115, 'Old-Review'!AN:AN,"&lt;&gt;"&amp;"",'Old-Review'!AO:AO,"&lt;&gt;"&amp;"")</f>
        <v>0</v>
      </c>
      <c r="N115" s="10">
        <f>COUNTIFS('Old-Review'!A:A,"Giữ chỗ nhóm",'Old-Review'!O:O,B115)</f>
        <v>0</v>
      </c>
      <c r="O115" s="10"/>
      <c r="P115" s="4">
        <f>COUNTIFS('Old-Review'!P:P,AH115)</f>
        <v>5</v>
      </c>
      <c r="Q115" s="10">
        <f>COUNTIFS('Old-Review'!N:N,"TNLT",'Old-Review'!P:P,AH115, 'Old-Review'!R:R,"&lt;&gt;"&amp;"", 'Old-Review'!S:S,"&lt;&gt;"&amp;"", 'Old-Review'!T:T,"&lt;&gt;"&amp;"", 'Old-Review'!U:U,"&lt;&gt;"&amp;"",  'Old-Review'!V:V,"&lt;&gt;"&amp;"",  'Old-Review'!W:W,"&lt;&gt;"&amp;"",  'Old-Review'!X:X,"&lt;&gt;"&amp;"",  'Old-Review'!Y:Y,"&lt;&gt;"&amp;"")</f>
        <v>0</v>
      </c>
      <c r="R115" s="10">
        <f>COUNTIFS('Old-Review'!N:N,"TNBT",'Old-Review'!P:P,AH115, 'Old-Review'!R:R,"&lt;&gt;"&amp;"", 'Old-Review'!S:S,"&lt;&gt;"&amp;"", 'Old-Review'!T:T,"&lt;&gt;"&amp;"", 'Old-Review'!U:U,"&lt;&gt;"&amp;"",  'Old-Review'!V:V,"&lt;&gt;"&amp;"",  'Old-Review'!W:W,"&lt;&gt;"&amp;"",  'Old-Review'!X:X,"&lt;&gt;"&amp;"",  'Old-Review'!Y:Y,"&lt;&gt;"&amp;"")</f>
        <v>0</v>
      </c>
      <c r="S115" s="10">
        <f>COUNTIFS('Old-Review'!N:N,"TL",'Old-Review'!P:P,AH115, 'Old-Review'!R:R,"&lt;&gt;"&amp;"", 'Old-Review'!X:X,"&lt;&gt;"&amp;"",  'Old-Review'!Y:Y,"&lt;&gt;"&amp;"")</f>
        <v>0</v>
      </c>
      <c r="T115" s="10">
        <f>COUNTIFS('Old-Review'!A:A,"Giữ chỗ",'Old-Review'!P:P,AH115)</f>
        <v>0</v>
      </c>
      <c r="U115" s="10">
        <f>COUNTIFS('Old-Review'!B:B,"Sai lớp",'Old-Review'!P:P,AH115)</f>
        <v>0</v>
      </c>
      <c r="V115" s="10">
        <f>COUNTIFS('Old-Review'!B:B,"Sai phân công",'Old-Review'!P:P,AH115)</f>
        <v>0</v>
      </c>
      <c r="W115" s="10">
        <f t="shared" si="1"/>
        <v>5</v>
      </c>
      <c r="X115" s="10"/>
      <c r="Y115" s="10"/>
      <c r="Z115" s="10">
        <f>COUNTIFS('Old-Review'!AD:AD,AH115, 'Old-Review'!AN:AN,"&lt;&gt;"&amp;"",'Old-Review'!AO:AO,"&lt;&gt;"&amp;"")</f>
        <v>0</v>
      </c>
      <c r="AA115" s="6" t="str">
        <f>COUNTIFS(Tonghop!AR:AR,[1]IO!AH115, Tonghop!AN:AN,"&lt;&gt;"&amp;"",Tonghop!AO:AO,"&lt;&gt;"&amp;"")</f>
        <v>#ERROR!</v>
      </c>
      <c r="AB115" s="6"/>
      <c r="AC115" s="6"/>
      <c r="AD115" s="6"/>
      <c r="AE115" s="6"/>
      <c r="AF115" s="6"/>
      <c r="AG115" s="6"/>
      <c r="AH115" s="6" t="s">
        <v>2632</v>
      </c>
      <c r="AI115" s="6" t="str">
        <f t="shared" si="2"/>
        <v>C_07 Tạ Thị Thảo Phương 20128578 LTU11B</v>
      </c>
      <c r="AJ115" s="6"/>
      <c r="AK115" s="6" t="str">
        <f t="shared" si="3"/>
        <v>TRUE</v>
      </c>
      <c r="AL115" s="4"/>
      <c r="AM115" s="4"/>
      <c r="AN115" s="4"/>
      <c r="AO115" s="4"/>
      <c r="AP115" s="4"/>
      <c r="AQ115" s="4"/>
      <c r="AR115" s="4"/>
      <c r="AS115" s="4"/>
    </row>
    <row r="116" ht="13.5" customHeight="1">
      <c r="A116" s="6"/>
      <c r="B116" s="77" t="s">
        <v>2631</v>
      </c>
      <c r="C116" s="77" t="s">
        <v>3107</v>
      </c>
      <c r="D116" s="77" t="s">
        <v>190</v>
      </c>
      <c r="E116" s="76">
        <v>2.0128559E7</v>
      </c>
      <c r="F116" s="77" t="s">
        <v>2601</v>
      </c>
      <c r="G116" s="77" t="s">
        <v>2602</v>
      </c>
      <c r="H116" s="10"/>
      <c r="I116" s="10"/>
      <c r="J116" s="10"/>
      <c r="K116" s="10"/>
      <c r="L116" s="10"/>
      <c r="M116" s="10"/>
      <c r="N116" s="10"/>
      <c r="O116" s="10"/>
      <c r="P116" s="4">
        <f>COUNTIFS('Old-Review'!P:P,AH116)</f>
        <v>6</v>
      </c>
      <c r="Q116" s="10">
        <f>COUNTIFS('Old-Review'!N:N,"TNLT",'Old-Review'!P:P,AH116, 'Old-Review'!R:R,"&lt;&gt;"&amp;"", 'Old-Review'!S:S,"&lt;&gt;"&amp;"", 'Old-Review'!T:T,"&lt;&gt;"&amp;"", 'Old-Review'!U:U,"&lt;&gt;"&amp;"",  'Old-Review'!V:V,"&lt;&gt;"&amp;"",  'Old-Review'!W:W,"&lt;&gt;"&amp;"",  'Old-Review'!X:X,"&lt;&gt;"&amp;"",  'Old-Review'!Y:Y,"&lt;&gt;"&amp;"")</f>
        <v>0</v>
      </c>
      <c r="R116" s="10">
        <f>COUNTIFS('Old-Review'!N:N,"TNBT",'Old-Review'!P:P,AH116, 'Old-Review'!R:R,"&lt;&gt;"&amp;"", 'Old-Review'!S:S,"&lt;&gt;"&amp;"", 'Old-Review'!T:T,"&lt;&gt;"&amp;"", 'Old-Review'!U:U,"&lt;&gt;"&amp;"",  'Old-Review'!V:V,"&lt;&gt;"&amp;"",  'Old-Review'!W:W,"&lt;&gt;"&amp;"",  'Old-Review'!X:X,"&lt;&gt;"&amp;"",  'Old-Review'!Y:Y,"&lt;&gt;"&amp;"")</f>
        <v>0</v>
      </c>
      <c r="S116" s="10">
        <f>COUNTIFS('Old-Review'!N:N,"TL",'Old-Review'!P:P,AH116, 'Old-Review'!R:R,"&lt;&gt;"&amp;"", 'Old-Review'!X:X,"&lt;&gt;"&amp;"",  'Old-Review'!Y:Y,"&lt;&gt;"&amp;"")</f>
        <v>0</v>
      </c>
      <c r="T116" s="10">
        <f>COUNTIFS('Old-Review'!A:A,"Giữ chỗ",'Old-Review'!P:P,AH116)</f>
        <v>0</v>
      </c>
      <c r="U116" s="10">
        <f>COUNTIFS('Old-Review'!B:B,"Sai lớp",'Old-Review'!P:P,AH116)</f>
        <v>0</v>
      </c>
      <c r="V116" s="10">
        <f>COUNTIFS('Old-Review'!B:B,"Sai phân công",'Old-Review'!P:P,AH116)</f>
        <v>0</v>
      </c>
      <c r="W116" s="10">
        <f t="shared" si="1"/>
        <v>6</v>
      </c>
      <c r="X116" s="10"/>
      <c r="Y116" s="10"/>
      <c r="Z116" s="10">
        <f>COUNTIFS('Old-Review'!AD:AD,AH116, 'Old-Review'!AN:AN,"&lt;&gt;"&amp;"",'Old-Review'!AO:AO,"&lt;&gt;"&amp;"")</f>
        <v>0</v>
      </c>
      <c r="AA116" s="6" t="str">
        <f>COUNTIFS(Tonghop!AR:AR,[1]IO!AH116, Tonghop!AN:AN,"&lt;&gt;"&amp;"",Tonghop!AO:AO,"&lt;&gt;"&amp;"")</f>
        <v>#ERROR!</v>
      </c>
      <c r="AB116" s="6"/>
      <c r="AC116" s="6"/>
      <c r="AD116" s="6"/>
      <c r="AE116" s="6"/>
      <c r="AF116" s="6"/>
      <c r="AG116" s="6"/>
      <c r="AH116" s="6" t="s">
        <v>3066</v>
      </c>
      <c r="AI116" s="6" t="str">
        <f t="shared" si="2"/>
        <v>C_07 Phạm Viêt Anh 20128559 LTU11B</v>
      </c>
      <c r="AJ116" s="6"/>
      <c r="AK116" s="6">
        <f t="shared" si="3"/>
        <v>0</v>
      </c>
      <c r="AL116" s="4"/>
      <c r="AM116" s="4"/>
      <c r="AN116" s="4"/>
      <c r="AO116" s="4"/>
      <c r="AP116" s="4"/>
      <c r="AQ116" s="4"/>
      <c r="AR116" s="4"/>
      <c r="AS116" s="4"/>
    </row>
    <row r="117" ht="13.5" customHeight="1">
      <c r="A117" s="6"/>
      <c r="B117" s="77" t="s">
        <v>2631</v>
      </c>
      <c r="C117" s="77" t="s">
        <v>3134</v>
      </c>
      <c r="D117" s="77" t="s">
        <v>3135</v>
      </c>
      <c r="E117" s="76">
        <v>2.0128216E7</v>
      </c>
      <c r="F117" s="77" t="s">
        <v>2601</v>
      </c>
      <c r="G117" s="77" t="s">
        <v>2602</v>
      </c>
      <c r="H117" s="10"/>
      <c r="I117" s="10"/>
      <c r="J117" s="10"/>
      <c r="K117" s="10"/>
      <c r="L117" s="10"/>
      <c r="M117" s="10"/>
      <c r="N117" s="10"/>
      <c r="O117" s="10"/>
      <c r="P117" s="4">
        <f>COUNTIFS('Old-Review'!P:P,AH117)</f>
        <v>6</v>
      </c>
      <c r="Q117" s="10">
        <f>COUNTIFS('Old-Review'!N:N,"TNLT",'Old-Review'!P:P,AH117, 'Old-Review'!R:R,"&lt;&gt;"&amp;"", 'Old-Review'!S:S,"&lt;&gt;"&amp;"", 'Old-Review'!T:T,"&lt;&gt;"&amp;"", 'Old-Review'!U:U,"&lt;&gt;"&amp;"",  'Old-Review'!V:V,"&lt;&gt;"&amp;"",  'Old-Review'!W:W,"&lt;&gt;"&amp;"",  'Old-Review'!X:X,"&lt;&gt;"&amp;"",  'Old-Review'!Y:Y,"&lt;&gt;"&amp;"")</f>
        <v>0</v>
      </c>
      <c r="R117" s="10">
        <f>COUNTIFS('Old-Review'!N:N,"TNBT",'Old-Review'!P:P,AH117, 'Old-Review'!R:R,"&lt;&gt;"&amp;"", 'Old-Review'!S:S,"&lt;&gt;"&amp;"", 'Old-Review'!T:T,"&lt;&gt;"&amp;"", 'Old-Review'!U:U,"&lt;&gt;"&amp;"",  'Old-Review'!V:V,"&lt;&gt;"&amp;"",  'Old-Review'!W:W,"&lt;&gt;"&amp;"",  'Old-Review'!X:X,"&lt;&gt;"&amp;"",  'Old-Review'!Y:Y,"&lt;&gt;"&amp;"")</f>
        <v>0</v>
      </c>
      <c r="S117" s="10">
        <f>COUNTIFS('Old-Review'!N:N,"TL",'Old-Review'!P:P,AH117, 'Old-Review'!R:R,"&lt;&gt;"&amp;"", 'Old-Review'!X:X,"&lt;&gt;"&amp;"",  'Old-Review'!Y:Y,"&lt;&gt;"&amp;"")</f>
        <v>0</v>
      </c>
      <c r="T117" s="10">
        <f>COUNTIFS('Old-Review'!A:A,"Giữ chỗ",'Old-Review'!P:P,AH117)</f>
        <v>0</v>
      </c>
      <c r="U117" s="10">
        <f>COUNTIFS('Old-Review'!B:B,"Sai lớp",'Old-Review'!P:P,AH117)</f>
        <v>0</v>
      </c>
      <c r="V117" s="10">
        <f>COUNTIFS('Old-Review'!B:B,"Sai phân công",'Old-Review'!P:P,AH117)</f>
        <v>0</v>
      </c>
      <c r="W117" s="10">
        <f t="shared" si="1"/>
        <v>6</v>
      </c>
      <c r="X117" s="10"/>
      <c r="Y117" s="10"/>
      <c r="Z117" s="10">
        <f>COUNTIFS('Old-Review'!AD:AD,AH117, 'Old-Review'!AN:AN,"&lt;&gt;"&amp;"",'Old-Review'!AO:AO,"&lt;&gt;"&amp;"")</f>
        <v>0</v>
      </c>
      <c r="AA117" s="6" t="str">
        <f>COUNTIFS(Tonghop!AR:AR,[1]IO!AH117, Tonghop!AN:AN,"&lt;&gt;"&amp;"",Tonghop!AO:AO,"&lt;&gt;"&amp;"")</f>
        <v>#ERROR!</v>
      </c>
      <c r="AB117" s="6"/>
      <c r="AC117" s="6"/>
      <c r="AD117" s="6"/>
      <c r="AE117" s="6"/>
      <c r="AF117" s="6"/>
      <c r="AG117" s="6"/>
      <c r="AH117" s="6" t="s">
        <v>3155</v>
      </c>
      <c r="AI117" s="6" t="str">
        <f t="shared" si="2"/>
        <v>C_07 Nguyễn Thành Lộc 20128216 LTU11B</v>
      </c>
      <c r="AJ117" s="6"/>
      <c r="AK117" s="6">
        <f t="shared" si="3"/>
        <v>0</v>
      </c>
      <c r="AL117" s="4"/>
      <c r="AM117" s="4"/>
      <c r="AN117" s="4"/>
      <c r="AO117" s="4"/>
      <c r="AP117" s="4"/>
      <c r="AQ117" s="4"/>
      <c r="AR117" s="4"/>
      <c r="AS117" s="4"/>
    </row>
    <row r="118" ht="13.5" customHeight="1">
      <c r="A118" s="6"/>
      <c r="B118" s="77" t="s">
        <v>2631</v>
      </c>
      <c r="C118" s="77" t="s">
        <v>3161</v>
      </c>
      <c r="D118" s="77" t="s">
        <v>190</v>
      </c>
      <c r="E118" s="76">
        <v>2.0128034E7</v>
      </c>
      <c r="F118" s="77" t="s">
        <v>2601</v>
      </c>
      <c r="G118" s="77" t="s">
        <v>2602</v>
      </c>
      <c r="H118" s="10"/>
      <c r="I118" s="10"/>
      <c r="J118" s="10"/>
      <c r="K118" s="10"/>
      <c r="L118" s="10"/>
      <c r="M118" s="10"/>
      <c r="N118" s="10"/>
      <c r="O118" s="10"/>
      <c r="P118" s="4">
        <f>COUNTIFS('Old-Review'!P:P,AH118)</f>
        <v>11</v>
      </c>
      <c r="Q118" s="10">
        <f>COUNTIFS('Old-Review'!N:N,"TNLT",'Old-Review'!P:P,AH118, 'Old-Review'!R:R,"&lt;&gt;"&amp;"", 'Old-Review'!S:S,"&lt;&gt;"&amp;"", 'Old-Review'!T:T,"&lt;&gt;"&amp;"", 'Old-Review'!U:U,"&lt;&gt;"&amp;"",  'Old-Review'!V:V,"&lt;&gt;"&amp;"",  'Old-Review'!W:W,"&lt;&gt;"&amp;"",  'Old-Review'!X:X,"&lt;&gt;"&amp;"",  'Old-Review'!Y:Y,"&lt;&gt;"&amp;"")</f>
        <v>0</v>
      </c>
      <c r="R118" s="10">
        <f>COUNTIFS('Old-Review'!N:N,"TNBT",'Old-Review'!P:P,AH118, 'Old-Review'!R:R,"&lt;&gt;"&amp;"", 'Old-Review'!S:S,"&lt;&gt;"&amp;"", 'Old-Review'!T:T,"&lt;&gt;"&amp;"", 'Old-Review'!U:U,"&lt;&gt;"&amp;"",  'Old-Review'!V:V,"&lt;&gt;"&amp;"",  'Old-Review'!W:W,"&lt;&gt;"&amp;"",  'Old-Review'!X:X,"&lt;&gt;"&amp;"",  'Old-Review'!Y:Y,"&lt;&gt;"&amp;"")</f>
        <v>0</v>
      </c>
      <c r="S118" s="10">
        <f>COUNTIFS('Old-Review'!N:N,"TL",'Old-Review'!P:P,AH118, 'Old-Review'!R:R,"&lt;&gt;"&amp;"", 'Old-Review'!X:X,"&lt;&gt;"&amp;"",  'Old-Review'!Y:Y,"&lt;&gt;"&amp;"")</f>
        <v>0</v>
      </c>
      <c r="T118" s="10">
        <f>COUNTIFS('Old-Review'!A:A,"Giữ chỗ",'Old-Review'!P:P,AH118)</f>
        <v>5</v>
      </c>
      <c r="U118" s="10">
        <f>COUNTIFS('Old-Review'!B:B,"Sai lớp",'Old-Review'!P:P,AH118)</f>
        <v>0</v>
      </c>
      <c r="V118" s="10">
        <f>COUNTIFS('Old-Review'!B:B,"Sai phân công",'Old-Review'!P:P,AH118)</f>
        <v>0</v>
      </c>
      <c r="W118" s="10">
        <f t="shared" si="1"/>
        <v>6</v>
      </c>
      <c r="X118" s="10"/>
      <c r="Y118" s="10"/>
      <c r="Z118" s="10">
        <f>COUNTIFS('Old-Review'!AD:AD,AH118, 'Old-Review'!AN:AN,"&lt;&gt;"&amp;"",'Old-Review'!AO:AO,"&lt;&gt;"&amp;"")</f>
        <v>0</v>
      </c>
      <c r="AA118" s="6" t="str">
        <f>COUNTIFS(Tonghop!AR:AR,[1]IO!AH118, Tonghop!AN:AN,"&lt;&gt;"&amp;"",Tonghop!AO:AO,"&lt;&gt;"&amp;"")</f>
        <v>#ERROR!</v>
      </c>
      <c r="AB118" s="6"/>
      <c r="AC118" s="6"/>
      <c r="AD118" s="6"/>
      <c r="AE118" s="6"/>
      <c r="AF118" s="6"/>
      <c r="AG118" s="6"/>
      <c r="AH118" s="6" t="s">
        <v>3197</v>
      </c>
      <c r="AI118" s="6" t="str">
        <f t="shared" si="2"/>
        <v>C_07 Trần Nam Anh 20128034 LTU11B</v>
      </c>
      <c r="AJ118" s="6"/>
      <c r="AK118" s="6">
        <f t="shared" si="3"/>
        <v>5</v>
      </c>
      <c r="AL118" s="4"/>
      <c r="AM118" s="4"/>
      <c r="AN118" s="4"/>
      <c r="AO118" s="4"/>
      <c r="AP118" s="4"/>
      <c r="AQ118" s="4"/>
      <c r="AR118" s="4"/>
      <c r="AS118" s="4"/>
    </row>
    <row r="119" ht="13.5" customHeight="1">
      <c r="A119" s="6"/>
      <c r="B119" s="78" t="s">
        <v>3108</v>
      </c>
      <c r="C119" s="78" t="s">
        <v>506</v>
      </c>
      <c r="D119" s="78" t="s">
        <v>2600</v>
      </c>
      <c r="E119" s="76">
        <v>2.0138725E7</v>
      </c>
      <c r="F119" s="78" t="s">
        <v>2470</v>
      </c>
      <c r="G119" s="78" t="s">
        <v>2471</v>
      </c>
      <c r="H119" s="10" t="s">
        <v>3206</v>
      </c>
      <c r="I119" s="10">
        <f>COUNTIF(B:B,B119)</f>
        <v>4</v>
      </c>
      <c r="J119" s="10">
        <f>COUNTIFS('Old-Review'!O:O,B119,'Old-Review'!N:N,"TNLT", 'Old-Review'!R:R,"&lt;&gt;"&amp;"", 'Old-Review'!S:S,"&lt;&gt;"&amp;"", 'Old-Review'!T:T,"&lt;&gt;"&amp;"", 'Old-Review'!U:U,"&lt;&gt;"&amp;"",  'Old-Review'!V:V,"&lt;&gt;"&amp;"",  'Old-Review'!W:W,"&lt;&gt;"&amp;"",  'Old-Review'!X:X,"&lt;&gt;"&amp;"",  'Old-Review'!Y:Y,"&lt;&gt;"&amp;"")</f>
        <v>3</v>
      </c>
      <c r="K119" s="10">
        <f>COUNTIFS('Old-Review'!O:O,B119,'Old-Review'!N:N,"TNBT", 'Old-Review'!R:R,"&lt;&gt;"&amp;"", 'Old-Review'!S:S,"&lt;&gt;"&amp;"", 'Old-Review'!T:T,"&lt;&gt;"&amp;"", 'Old-Review'!U:U,"&lt;&gt;"&amp;"",  'Old-Review'!V:V,"&lt;&gt;"&amp;"",  'Old-Review'!W:W,"&lt;&gt;"&amp;"",  'Old-Review'!X:X,"&lt;&gt;"&amp;"",  'Old-Review'!Y:Y,"&lt;&gt;"&amp;"")</f>
        <v>1</v>
      </c>
      <c r="L119" s="10">
        <f>COUNTIFS('Old-Review'!O:O,B119,'Old-Review'!N:N,"TL", 'Old-Review'!R:R,"&lt;&gt;"&amp;"", 'Old-Review'!X:X,"&lt;&gt;"&amp;"",  'Old-Review'!Y:Y,"&lt;&gt;"&amp;"")</f>
        <v>0</v>
      </c>
      <c r="M119" s="10">
        <f>COUNTIFS('Old-Review'!AC:AC,B119, 'Old-Review'!AN:AN,"&lt;&gt;"&amp;"",'Old-Review'!AO:AO,"&lt;&gt;"&amp;"")</f>
        <v>0</v>
      </c>
      <c r="N119" s="10">
        <f>COUNTIFS('Old-Review'!A:A,"Giữ chỗ nhóm",'Old-Review'!O:O,B119)</f>
        <v>0</v>
      </c>
      <c r="O119" s="10"/>
      <c r="P119" s="4">
        <f>COUNTIFS('Old-Review'!P:P,AH119)</f>
        <v>5</v>
      </c>
      <c r="Q119" s="10">
        <f>COUNTIFS('Old-Review'!N:N,"TNLT",'Old-Review'!P:P,AH119, 'Old-Review'!R:R,"&lt;&gt;"&amp;"", 'Old-Review'!S:S,"&lt;&gt;"&amp;"", 'Old-Review'!T:T,"&lt;&gt;"&amp;"", 'Old-Review'!U:U,"&lt;&gt;"&amp;"",  'Old-Review'!V:V,"&lt;&gt;"&amp;"",  'Old-Review'!W:W,"&lt;&gt;"&amp;"",  'Old-Review'!X:X,"&lt;&gt;"&amp;"",  'Old-Review'!Y:Y,"&lt;&gt;"&amp;"")</f>
        <v>1</v>
      </c>
      <c r="R119" s="10">
        <f>COUNTIFS('Old-Review'!N:N,"TNBT",'Old-Review'!P:P,AH119, 'Old-Review'!R:R,"&lt;&gt;"&amp;"", 'Old-Review'!S:S,"&lt;&gt;"&amp;"", 'Old-Review'!T:T,"&lt;&gt;"&amp;"", 'Old-Review'!U:U,"&lt;&gt;"&amp;"",  'Old-Review'!V:V,"&lt;&gt;"&amp;"",  'Old-Review'!W:W,"&lt;&gt;"&amp;"",  'Old-Review'!X:X,"&lt;&gt;"&amp;"",  'Old-Review'!Y:Y,"&lt;&gt;"&amp;"")</f>
        <v>0</v>
      </c>
      <c r="S119" s="10">
        <f>COUNTIFS('Old-Review'!N:N,"TL",'Old-Review'!P:P,AH119, 'Old-Review'!R:R,"&lt;&gt;"&amp;"", 'Old-Review'!X:X,"&lt;&gt;"&amp;"",  'Old-Review'!Y:Y,"&lt;&gt;"&amp;"")</f>
        <v>0</v>
      </c>
      <c r="T119" s="10">
        <f>COUNTIFS('Old-Review'!A:A,"Giữ chỗ",'Old-Review'!P:P,AH119)</f>
        <v>1</v>
      </c>
      <c r="U119" s="10">
        <f>COUNTIFS('Old-Review'!B:B,"Sai lớp",'Old-Review'!P:P,AH119)</f>
        <v>0</v>
      </c>
      <c r="V119" s="10">
        <f>COUNTIFS('Old-Review'!B:B,"Sai phân công",'Old-Review'!P:P,AH119)</f>
        <v>0</v>
      </c>
      <c r="W119" s="10">
        <f t="shared" si="1"/>
        <v>3</v>
      </c>
      <c r="X119" s="10"/>
      <c r="Y119" s="10"/>
      <c r="Z119" s="10">
        <f>COUNTIFS('Old-Review'!AD:AD,AH119, 'Old-Review'!AN:AN,"&lt;&gt;"&amp;"",'Old-Review'!AO:AO,"&lt;&gt;"&amp;"")</f>
        <v>0</v>
      </c>
      <c r="AA119" s="6" t="str">
        <f>COUNTIFS(Tonghop!AR:AR,[1]IO!AH119, Tonghop!AN:AN,"&lt;&gt;"&amp;"",Tonghop!AO:AO,"&lt;&gt;"&amp;"")</f>
        <v>#ERROR!</v>
      </c>
      <c r="AB119" s="6"/>
      <c r="AC119" s="6"/>
      <c r="AD119" s="6"/>
      <c r="AE119" s="6"/>
      <c r="AF119" s="6"/>
      <c r="AG119" s="6"/>
      <c r="AH119" s="6" t="s">
        <v>3244</v>
      </c>
      <c r="AI119" s="6" t="str">
        <f t="shared" si="2"/>
        <v>C_08 Bùi Văn Tuấn 20138725 VUWIT12B</v>
      </c>
      <c r="AJ119" s="6"/>
      <c r="AK119" s="6" t="str">
        <f t="shared" si="3"/>
        <v>TRUE</v>
      </c>
      <c r="AL119" s="4"/>
      <c r="AM119" s="4"/>
      <c r="AN119" s="4"/>
      <c r="AO119" s="4"/>
      <c r="AP119" s="4"/>
      <c r="AQ119" s="4"/>
      <c r="AR119" s="4"/>
      <c r="AS119" s="4"/>
    </row>
    <row r="120" ht="13.5" customHeight="1">
      <c r="A120" s="6"/>
      <c r="B120" s="78" t="s">
        <v>3108</v>
      </c>
      <c r="C120" s="78" t="s">
        <v>3246</v>
      </c>
      <c r="D120" s="78" t="s">
        <v>3026</v>
      </c>
      <c r="E120" s="76">
        <v>2.0138767E7</v>
      </c>
      <c r="F120" s="78" t="s">
        <v>2470</v>
      </c>
      <c r="G120" s="78" t="s">
        <v>2471</v>
      </c>
      <c r="H120" s="10" t="s">
        <v>3249</v>
      </c>
      <c r="I120" s="10"/>
      <c r="J120" s="10"/>
      <c r="K120" s="10"/>
      <c r="L120" s="10"/>
      <c r="M120" s="10"/>
      <c r="N120" s="10"/>
      <c r="O120" s="10"/>
      <c r="P120" s="4">
        <f>COUNTIFS('Old-Review'!P:P,AH120)</f>
        <v>5</v>
      </c>
      <c r="Q120" s="10">
        <f>COUNTIFS('Old-Review'!N:N,"TNLT",'Old-Review'!P:P,AH120, 'Old-Review'!R:R,"&lt;&gt;"&amp;"", 'Old-Review'!S:S,"&lt;&gt;"&amp;"", 'Old-Review'!T:T,"&lt;&gt;"&amp;"", 'Old-Review'!U:U,"&lt;&gt;"&amp;"",  'Old-Review'!V:V,"&lt;&gt;"&amp;"",  'Old-Review'!W:W,"&lt;&gt;"&amp;"",  'Old-Review'!X:X,"&lt;&gt;"&amp;"",  'Old-Review'!Y:Y,"&lt;&gt;"&amp;"")</f>
        <v>0</v>
      </c>
      <c r="R120" s="10">
        <f>COUNTIFS('Old-Review'!N:N,"TNBT",'Old-Review'!P:P,AH120, 'Old-Review'!R:R,"&lt;&gt;"&amp;"", 'Old-Review'!S:S,"&lt;&gt;"&amp;"", 'Old-Review'!T:T,"&lt;&gt;"&amp;"", 'Old-Review'!U:U,"&lt;&gt;"&amp;"",  'Old-Review'!V:V,"&lt;&gt;"&amp;"",  'Old-Review'!W:W,"&lt;&gt;"&amp;"",  'Old-Review'!X:X,"&lt;&gt;"&amp;"",  'Old-Review'!Y:Y,"&lt;&gt;"&amp;"")</f>
        <v>0</v>
      </c>
      <c r="S120" s="10">
        <f>COUNTIFS('Old-Review'!N:N,"TL",'Old-Review'!P:P,AH120, 'Old-Review'!R:R,"&lt;&gt;"&amp;"", 'Old-Review'!X:X,"&lt;&gt;"&amp;"",  'Old-Review'!Y:Y,"&lt;&gt;"&amp;"")</f>
        <v>0</v>
      </c>
      <c r="T120" s="10">
        <f>COUNTIFS('Old-Review'!A:A,"Giữ chỗ",'Old-Review'!P:P,AH120)</f>
        <v>0</v>
      </c>
      <c r="U120" s="10">
        <f>COUNTIFS('Old-Review'!B:B,"Sai lớp",'Old-Review'!P:P,AH120)</f>
        <v>0</v>
      </c>
      <c r="V120" s="10">
        <f>COUNTIFS('Old-Review'!B:B,"Sai phân công",'Old-Review'!P:P,AH120)</f>
        <v>0</v>
      </c>
      <c r="W120" s="10">
        <f t="shared" si="1"/>
        <v>5</v>
      </c>
      <c r="X120" s="10"/>
      <c r="Y120" s="10"/>
      <c r="Z120" s="10">
        <f>COUNTIFS('Old-Review'!AD:AD,AH120, 'Old-Review'!AN:AN,"&lt;&gt;"&amp;"",'Old-Review'!AO:AO,"&lt;&gt;"&amp;"")</f>
        <v>0</v>
      </c>
      <c r="AA120" s="6" t="str">
        <f>COUNTIFS(Tonghop!AR:AR,[1]IO!AH120, Tonghop!AN:AN,"&lt;&gt;"&amp;"",Tonghop!AO:AO,"&lt;&gt;"&amp;"")</f>
        <v>#ERROR!</v>
      </c>
      <c r="AB120" s="6"/>
      <c r="AC120" s="6"/>
      <c r="AD120" s="6"/>
      <c r="AE120" s="6"/>
      <c r="AF120" s="6"/>
      <c r="AG120" s="6"/>
      <c r="AH120" s="6" t="s">
        <v>3277</v>
      </c>
      <c r="AI120" s="6" t="str">
        <f t="shared" si="2"/>
        <v>C_08 Lê Thị Minh Trang 20138767 VUWIT12B</v>
      </c>
      <c r="AJ120" s="6"/>
      <c r="AK120" s="6" t="str">
        <f t="shared" si="3"/>
        <v>TRUE</v>
      </c>
      <c r="AL120" s="4"/>
      <c r="AM120" s="4"/>
      <c r="AN120" s="4"/>
      <c r="AO120" s="4"/>
      <c r="AP120" s="4"/>
      <c r="AQ120" s="4"/>
      <c r="AR120" s="4"/>
      <c r="AS120" s="4"/>
    </row>
    <row r="121" ht="13.5" customHeight="1">
      <c r="A121" s="6"/>
      <c r="B121" s="78" t="s">
        <v>3108</v>
      </c>
      <c r="C121" s="78" t="s">
        <v>3278</v>
      </c>
      <c r="D121" s="78" t="s">
        <v>3279</v>
      </c>
      <c r="E121" s="76">
        <v>2.0138198E7</v>
      </c>
      <c r="F121" s="78" t="s">
        <v>2470</v>
      </c>
      <c r="G121" s="78" t="s">
        <v>2471</v>
      </c>
      <c r="H121" s="10" t="s">
        <v>3280</v>
      </c>
      <c r="I121" s="10"/>
      <c r="J121" s="10"/>
      <c r="K121" s="10"/>
      <c r="L121" s="10"/>
      <c r="M121" s="10"/>
      <c r="N121" s="10"/>
      <c r="O121" s="10"/>
      <c r="P121" s="4">
        <f>COUNTIFS('Old-Review'!P:P,AH121)</f>
        <v>9</v>
      </c>
      <c r="Q121" s="10">
        <f>COUNTIFS('Old-Review'!N:N,"TNLT",'Old-Review'!P:P,AH121, 'Old-Review'!R:R,"&lt;&gt;"&amp;"", 'Old-Review'!S:S,"&lt;&gt;"&amp;"", 'Old-Review'!T:T,"&lt;&gt;"&amp;"", 'Old-Review'!U:U,"&lt;&gt;"&amp;"",  'Old-Review'!V:V,"&lt;&gt;"&amp;"",  'Old-Review'!W:W,"&lt;&gt;"&amp;"",  'Old-Review'!X:X,"&lt;&gt;"&amp;"",  'Old-Review'!Y:Y,"&lt;&gt;"&amp;"")</f>
        <v>1</v>
      </c>
      <c r="R121" s="10">
        <f>COUNTIFS('Old-Review'!N:N,"TNBT",'Old-Review'!P:P,AH121, 'Old-Review'!R:R,"&lt;&gt;"&amp;"", 'Old-Review'!S:S,"&lt;&gt;"&amp;"", 'Old-Review'!T:T,"&lt;&gt;"&amp;"", 'Old-Review'!U:U,"&lt;&gt;"&amp;"",  'Old-Review'!V:V,"&lt;&gt;"&amp;"",  'Old-Review'!W:W,"&lt;&gt;"&amp;"",  'Old-Review'!X:X,"&lt;&gt;"&amp;"",  'Old-Review'!Y:Y,"&lt;&gt;"&amp;"")</f>
        <v>1</v>
      </c>
      <c r="S121" s="10">
        <f>COUNTIFS('Old-Review'!N:N,"TL",'Old-Review'!P:P,AH121, 'Old-Review'!R:R,"&lt;&gt;"&amp;"", 'Old-Review'!X:X,"&lt;&gt;"&amp;"",  'Old-Review'!Y:Y,"&lt;&gt;"&amp;"")</f>
        <v>0</v>
      </c>
      <c r="T121" s="10">
        <f>COUNTIFS('Old-Review'!A:A,"Giữ chỗ",'Old-Review'!P:P,AH121)</f>
        <v>0</v>
      </c>
      <c r="U121" s="10">
        <f>COUNTIFS('Old-Review'!B:B,"Sai lớp",'Old-Review'!P:P,AH121)</f>
        <v>0</v>
      </c>
      <c r="V121" s="10">
        <f>COUNTIFS('Old-Review'!B:B,"Sai phân công",'Old-Review'!P:P,AH121)</f>
        <v>0</v>
      </c>
      <c r="W121" s="10">
        <f t="shared" si="1"/>
        <v>7</v>
      </c>
      <c r="X121" s="10"/>
      <c r="Y121" s="10"/>
      <c r="Z121" s="10">
        <f>COUNTIFS('Old-Review'!AD:AD,AH121, 'Old-Review'!AN:AN,"&lt;&gt;"&amp;"",'Old-Review'!AO:AO,"&lt;&gt;"&amp;"")</f>
        <v>0</v>
      </c>
      <c r="AA121" s="6" t="str">
        <f>COUNTIFS(Tonghop!AR:AR,[1]IO!AH121, Tonghop!AN:AN,"&lt;&gt;"&amp;"",Tonghop!AO:AO,"&lt;&gt;"&amp;"")</f>
        <v>#ERROR!</v>
      </c>
      <c r="AB121" s="6"/>
      <c r="AC121" s="6"/>
      <c r="AD121" s="6"/>
      <c r="AE121" s="6"/>
      <c r="AF121" s="6"/>
      <c r="AG121" s="6"/>
      <c r="AH121" s="6" t="s">
        <v>3298</v>
      </c>
      <c r="AI121" s="6" t="str">
        <f t="shared" si="2"/>
        <v>C_08 Đào Thu Hương 20138198 VUWIT12B</v>
      </c>
      <c r="AJ121" s="6"/>
      <c r="AK121" s="6">
        <f t="shared" si="3"/>
        <v>3</v>
      </c>
      <c r="AL121" s="4"/>
      <c r="AM121" s="4"/>
      <c r="AN121" s="4"/>
      <c r="AO121" s="4"/>
      <c r="AP121" s="4"/>
      <c r="AQ121" s="4"/>
      <c r="AR121" s="4"/>
      <c r="AS121" s="4"/>
    </row>
    <row r="122" ht="13.5" customHeight="1">
      <c r="A122" s="6"/>
      <c r="B122" s="78" t="s">
        <v>3108</v>
      </c>
      <c r="C122" s="78" t="s">
        <v>3299</v>
      </c>
      <c r="D122" s="78" t="s">
        <v>3300</v>
      </c>
      <c r="E122" s="76">
        <v>2.0138433E7</v>
      </c>
      <c r="F122" s="78" t="s">
        <v>2470</v>
      </c>
      <c r="G122" s="78" t="s">
        <v>2471</v>
      </c>
      <c r="H122" s="10" t="s">
        <v>3301</v>
      </c>
      <c r="I122" s="10"/>
      <c r="J122" s="10"/>
      <c r="K122" s="10"/>
      <c r="L122" s="10"/>
      <c r="M122" s="10"/>
      <c r="N122" s="10"/>
      <c r="O122" s="10"/>
      <c r="P122" s="4">
        <f>COUNTIFS('Old-Review'!P:P,AH122)</f>
        <v>5</v>
      </c>
      <c r="Q122" s="10">
        <f>COUNTIFS('Old-Review'!N:N,"TNLT",'Old-Review'!P:P,AH122, 'Old-Review'!R:R,"&lt;&gt;"&amp;"", 'Old-Review'!S:S,"&lt;&gt;"&amp;"", 'Old-Review'!T:T,"&lt;&gt;"&amp;"", 'Old-Review'!U:U,"&lt;&gt;"&amp;"",  'Old-Review'!V:V,"&lt;&gt;"&amp;"",  'Old-Review'!W:W,"&lt;&gt;"&amp;"",  'Old-Review'!X:X,"&lt;&gt;"&amp;"",  'Old-Review'!Y:Y,"&lt;&gt;"&amp;"")</f>
        <v>1</v>
      </c>
      <c r="R122" s="10">
        <f>COUNTIFS('Old-Review'!N:N,"TNBT",'Old-Review'!P:P,AH122, 'Old-Review'!R:R,"&lt;&gt;"&amp;"", 'Old-Review'!S:S,"&lt;&gt;"&amp;"", 'Old-Review'!T:T,"&lt;&gt;"&amp;"", 'Old-Review'!U:U,"&lt;&gt;"&amp;"",  'Old-Review'!V:V,"&lt;&gt;"&amp;"",  'Old-Review'!W:W,"&lt;&gt;"&amp;"",  'Old-Review'!X:X,"&lt;&gt;"&amp;"",  'Old-Review'!Y:Y,"&lt;&gt;"&amp;"")</f>
        <v>0</v>
      </c>
      <c r="S122" s="10">
        <f>COUNTIFS('Old-Review'!N:N,"TL",'Old-Review'!P:P,AH122, 'Old-Review'!R:R,"&lt;&gt;"&amp;"", 'Old-Review'!X:X,"&lt;&gt;"&amp;"",  'Old-Review'!Y:Y,"&lt;&gt;"&amp;"")</f>
        <v>0</v>
      </c>
      <c r="T122" s="10">
        <f>COUNTIFS('Old-Review'!A:A,"Giữ chỗ",'Old-Review'!P:P,AH122)</f>
        <v>0</v>
      </c>
      <c r="U122" s="10">
        <f>COUNTIFS('Old-Review'!B:B,"Sai lớp",'Old-Review'!P:P,AH122)</f>
        <v>0</v>
      </c>
      <c r="V122" s="10">
        <f>COUNTIFS('Old-Review'!B:B,"Sai phân công",'Old-Review'!P:P,AH122)</f>
        <v>0</v>
      </c>
      <c r="W122" s="10">
        <f t="shared" si="1"/>
        <v>4</v>
      </c>
      <c r="X122" s="10"/>
      <c r="Y122" s="10"/>
      <c r="Z122" s="10">
        <f>COUNTIFS('Old-Review'!AD:AD,AH122, 'Old-Review'!AN:AN,"&lt;&gt;"&amp;"",'Old-Review'!AO:AO,"&lt;&gt;"&amp;"")</f>
        <v>0</v>
      </c>
      <c r="AA122" s="6" t="str">
        <f>COUNTIFS(Tonghop!AR:AR,[1]IO!AH122, Tonghop!AN:AN,"&lt;&gt;"&amp;"",Tonghop!AO:AO,"&lt;&gt;"&amp;"")</f>
        <v>#ERROR!</v>
      </c>
      <c r="AB122" s="6"/>
      <c r="AC122" s="6"/>
      <c r="AD122" s="6"/>
      <c r="AE122" s="6"/>
      <c r="AF122" s="6"/>
      <c r="AG122" s="6"/>
      <c r="AH122" s="6" t="s">
        <v>3109</v>
      </c>
      <c r="AI122" s="6" t="str">
        <f t="shared" si="2"/>
        <v>C_08 Nguyễn Diệu Thúy 20138433 VUWIT12B</v>
      </c>
      <c r="AJ122" s="6"/>
      <c r="AK122" s="6" t="str">
        <f t="shared" si="3"/>
        <v>TRUE</v>
      </c>
      <c r="AL122" s="4"/>
      <c r="AM122" s="4"/>
      <c r="AN122" s="4"/>
      <c r="AO122" s="4"/>
      <c r="AP122" s="4"/>
      <c r="AQ122" s="4"/>
      <c r="AR122" s="4"/>
      <c r="AS122" s="4"/>
    </row>
    <row r="123" ht="13.5" customHeight="1">
      <c r="A123" s="6"/>
      <c r="B123" s="79" t="s">
        <v>3028</v>
      </c>
      <c r="C123" s="79" t="s">
        <v>1290</v>
      </c>
      <c r="D123" s="81" t="s">
        <v>190</v>
      </c>
      <c r="E123" s="76">
        <v>2.0128032E7</v>
      </c>
      <c r="F123" s="79" t="s">
        <v>2601</v>
      </c>
      <c r="G123" s="79" t="s">
        <v>2602</v>
      </c>
      <c r="H123" s="10" t="s">
        <v>3319</v>
      </c>
      <c r="I123" s="10">
        <f>COUNTIF(B:B,B123)</f>
        <v>4</v>
      </c>
      <c r="J123" s="10">
        <f>COUNTIFS('Old-Review'!O:O,B123,'Old-Review'!N:N,"TNLT", 'Old-Review'!R:R,"&lt;&gt;"&amp;"", 'Old-Review'!S:S,"&lt;&gt;"&amp;"", 'Old-Review'!T:T,"&lt;&gt;"&amp;"", 'Old-Review'!U:U,"&lt;&gt;"&amp;"",  'Old-Review'!V:V,"&lt;&gt;"&amp;"",  'Old-Review'!W:W,"&lt;&gt;"&amp;"",  'Old-Review'!X:X,"&lt;&gt;"&amp;"",  'Old-Review'!Y:Y,"&lt;&gt;"&amp;"")</f>
        <v>0</v>
      </c>
      <c r="K123" s="10">
        <f>COUNTIFS('Old-Review'!O:O,B123,'Old-Review'!N:N,"TNBT", 'Old-Review'!R:R,"&lt;&gt;"&amp;"", 'Old-Review'!S:S,"&lt;&gt;"&amp;"", 'Old-Review'!T:T,"&lt;&gt;"&amp;"", 'Old-Review'!U:U,"&lt;&gt;"&amp;"",  'Old-Review'!V:V,"&lt;&gt;"&amp;"",  'Old-Review'!W:W,"&lt;&gt;"&amp;"",  'Old-Review'!X:X,"&lt;&gt;"&amp;"",  'Old-Review'!Y:Y,"&lt;&gt;"&amp;"")</f>
        <v>0</v>
      </c>
      <c r="L123" s="10">
        <f>COUNTIFS('Old-Review'!O:O,B123,'Old-Review'!N:N,"TL", 'Old-Review'!R:R,"&lt;&gt;"&amp;"", 'Old-Review'!X:X,"&lt;&gt;"&amp;"",  'Old-Review'!Y:Y,"&lt;&gt;"&amp;"")</f>
        <v>0</v>
      </c>
      <c r="M123" s="10">
        <f>COUNTIFS('Old-Review'!AC:AC,B123, 'Old-Review'!AN:AN,"&lt;&gt;"&amp;"",'Old-Review'!AO:AO,"&lt;&gt;"&amp;"")</f>
        <v>0</v>
      </c>
      <c r="N123" s="10">
        <f>COUNTIFS('Old-Review'!A:A,"Giữ chỗ nhóm",'Old-Review'!O:O,B123)</f>
        <v>0</v>
      </c>
      <c r="O123" s="10"/>
      <c r="P123" s="4">
        <f>COUNTIFS('Old-Review'!P:P,AH123)</f>
        <v>3</v>
      </c>
      <c r="Q123" s="10">
        <f>COUNTIFS('Old-Review'!N:N,"TNLT",'Old-Review'!P:P,AH123, 'Old-Review'!R:R,"&lt;&gt;"&amp;"", 'Old-Review'!S:S,"&lt;&gt;"&amp;"", 'Old-Review'!T:T,"&lt;&gt;"&amp;"", 'Old-Review'!U:U,"&lt;&gt;"&amp;"",  'Old-Review'!V:V,"&lt;&gt;"&amp;"",  'Old-Review'!W:W,"&lt;&gt;"&amp;"",  'Old-Review'!X:X,"&lt;&gt;"&amp;"",  'Old-Review'!Y:Y,"&lt;&gt;"&amp;"")</f>
        <v>0</v>
      </c>
      <c r="R123" s="10">
        <f>COUNTIFS('Old-Review'!N:N,"TNBT",'Old-Review'!P:P,AH123, 'Old-Review'!R:R,"&lt;&gt;"&amp;"", 'Old-Review'!S:S,"&lt;&gt;"&amp;"", 'Old-Review'!T:T,"&lt;&gt;"&amp;"", 'Old-Review'!U:U,"&lt;&gt;"&amp;"",  'Old-Review'!V:V,"&lt;&gt;"&amp;"",  'Old-Review'!W:W,"&lt;&gt;"&amp;"",  'Old-Review'!X:X,"&lt;&gt;"&amp;"",  'Old-Review'!Y:Y,"&lt;&gt;"&amp;"")</f>
        <v>0</v>
      </c>
      <c r="S123" s="10">
        <f>COUNTIFS('Old-Review'!N:N,"TL",'Old-Review'!P:P,AH123, 'Old-Review'!R:R,"&lt;&gt;"&amp;"", 'Old-Review'!X:X,"&lt;&gt;"&amp;"",  'Old-Review'!Y:Y,"&lt;&gt;"&amp;"")</f>
        <v>0</v>
      </c>
      <c r="T123" s="10">
        <f>COUNTIFS('Old-Review'!A:A,"Giữ chỗ",'Old-Review'!P:P,AH123)</f>
        <v>0</v>
      </c>
      <c r="U123" s="10">
        <f>COUNTIFS('Old-Review'!B:B,"Sai lớp",'Old-Review'!P:P,AH123)</f>
        <v>0</v>
      </c>
      <c r="V123" s="10">
        <f>COUNTIFS('Old-Review'!B:B,"Sai phân công",'Old-Review'!P:P,AH123)</f>
        <v>0</v>
      </c>
      <c r="W123" s="10">
        <f t="shared" si="1"/>
        <v>3</v>
      </c>
      <c r="X123" s="10"/>
      <c r="Y123" s="10"/>
      <c r="Z123" s="10">
        <f>COUNTIFS('Old-Review'!AD:AD,AH123, 'Old-Review'!AN:AN,"&lt;&gt;"&amp;"",'Old-Review'!AO:AO,"&lt;&gt;"&amp;"")</f>
        <v>0</v>
      </c>
      <c r="AA123" s="6" t="str">
        <f>COUNTIFS(Tonghop!AR:AR,[1]IO!AH123, Tonghop!AN:AN,"&lt;&gt;"&amp;"",Tonghop!AO:AO,"&lt;&gt;"&amp;"")</f>
        <v>#ERROR!</v>
      </c>
      <c r="AB123" s="6"/>
      <c r="AC123" s="6"/>
      <c r="AD123" s="6"/>
      <c r="AE123" s="6"/>
      <c r="AF123" s="6"/>
      <c r="AG123" s="6"/>
      <c r="AH123" s="6" t="s">
        <v>3029</v>
      </c>
      <c r="AI123" s="6" t="str">
        <f t="shared" si="2"/>
        <v>C_09 Tạ Tuấn Anh 20128032 LTU11B</v>
      </c>
      <c r="AJ123" s="6"/>
      <c r="AK123" s="6" t="str">
        <f t="shared" si="3"/>
        <v>TRUE</v>
      </c>
      <c r="AL123" s="4"/>
      <c r="AM123" s="4"/>
      <c r="AN123" s="4"/>
      <c r="AO123" s="4"/>
      <c r="AP123" s="4"/>
      <c r="AQ123" s="4"/>
      <c r="AR123" s="4"/>
      <c r="AS123" s="4"/>
    </row>
    <row r="124" ht="13.5" customHeight="1">
      <c r="A124" s="6"/>
      <c r="B124" s="79" t="s">
        <v>3028</v>
      </c>
      <c r="C124" s="79" t="s">
        <v>2799</v>
      </c>
      <c r="D124" s="81" t="s">
        <v>190</v>
      </c>
      <c r="E124" s="76">
        <v>2.0128557E7</v>
      </c>
      <c r="F124" s="79" t="s">
        <v>2601</v>
      </c>
      <c r="G124" s="79" t="s">
        <v>2602</v>
      </c>
      <c r="H124" s="10" t="s">
        <v>3350</v>
      </c>
      <c r="I124" s="10"/>
      <c r="J124" s="10"/>
      <c r="K124" s="10"/>
      <c r="L124" s="10"/>
      <c r="M124" s="10"/>
      <c r="N124" s="10"/>
      <c r="O124" s="10"/>
      <c r="P124" s="4">
        <f>COUNTIFS('Old-Review'!P:P,AH124)</f>
        <v>3</v>
      </c>
      <c r="Q124" s="10">
        <f>COUNTIFS('Old-Review'!N:N,"TNLT",'Old-Review'!P:P,AH124, 'Old-Review'!R:R,"&lt;&gt;"&amp;"", 'Old-Review'!S:S,"&lt;&gt;"&amp;"", 'Old-Review'!T:T,"&lt;&gt;"&amp;"", 'Old-Review'!U:U,"&lt;&gt;"&amp;"",  'Old-Review'!V:V,"&lt;&gt;"&amp;"",  'Old-Review'!W:W,"&lt;&gt;"&amp;"",  'Old-Review'!X:X,"&lt;&gt;"&amp;"",  'Old-Review'!Y:Y,"&lt;&gt;"&amp;"")</f>
        <v>0</v>
      </c>
      <c r="R124" s="10">
        <f>COUNTIFS('Old-Review'!N:N,"TNBT",'Old-Review'!P:P,AH124, 'Old-Review'!R:R,"&lt;&gt;"&amp;"", 'Old-Review'!S:S,"&lt;&gt;"&amp;"", 'Old-Review'!T:T,"&lt;&gt;"&amp;"", 'Old-Review'!U:U,"&lt;&gt;"&amp;"",  'Old-Review'!V:V,"&lt;&gt;"&amp;"",  'Old-Review'!W:W,"&lt;&gt;"&amp;"",  'Old-Review'!X:X,"&lt;&gt;"&amp;"",  'Old-Review'!Y:Y,"&lt;&gt;"&amp;"")</f>
        <v>0</v>
      </c>
      <c r="S124" s="10">
        <f>COUNTIFS('Old-Review'!N:N,"TL",'Old-Review'!P:P,AH124, 'Old-Review'!R:R,"&lt;&gt;"&amp;"", 'Old-Review'!X:X,"&lt;&gt;"&amp;"",  'Old-Review'!Y:Y,"&lt;&gt;"&amp;"")</f>
        <v>0</v>
      </c>
      <c r="T124" s="10">
        <f>COUNTIFS('Old-Review'!A:A,"Giữ chỗ",'Old-Review'!P:P,AH124)</f>
        <v>0</v>
      </c>
      <c r="U124" s="10">
        <f>COUNTIFS('Old-Review'!B:B,"Sai lớp",'Old-Review'!P:P,AH124)</f>
        <v>0</v>
      </c>
      <c r="V124" s="10">
        <f>COUNTIFS('Old-Review'!B:B,"Sai phân công",'Old-Review'!P:P,AH124)</f>
        <v>0</v>
      </c>
      <c r="W124" s="10">
        <f t="shared" si="1"/>
        <v>3</v>
      </c>
      <c r="X124" s="10"/>
      <c r="Y124" s="10"/>
      <c r="Z124" s="10">
        <f>COUNTIFS('Old-Review'!AD:AD,AH124, 'Old-Review'!AN:AN,"&lt;&gt;"&amp;"",'Old-Review'!AO:AO,"&lt;&gt;"&amp;"")</f>
        <v>0</v>
      </c>
      <c r="AA124" s="6" t="str">
        <f>COUNTIFS(Tonghop!AR:AR,[1]IO!AH124, Tonghop!AN:AN,"&lt;&gt;"&amp;"",Tonghop!AO:AO,"&lt;&gt;"&amp;"")</f>
        <v>#ERROR!</v>
      </c>
      <c r="AB124" s="6"/>
      <c r="AC124" s="6"/>
      <c r="AD124" s="6"/>
      <c r="AE124" s="6"/>
      <c r="AF124" s="6"/>
      <c r="AG124" s="6"/>
      <c r="AH124" s="6" t="s">
        <v>3365</v>
      </c>
      <c r="AI124" s="6" t="str">
        <f t="shared" si="2"/>
        <v>C_09 Nguyễn Hoàng Anh 20128557 LTU11B</v>
      </c>
      <c r="AJ124" s="6"/>
      <c r="AK124" s="6" t="str">
        <f t="shared" si="3"/>
        <v>TRUE</v>
      </c>
      <c r="AL124" s="4"/>
      <c r="AM124" s="4"/>
      <c r="AN124" s="4"/>
      <c r="AO124" s="4"/>
      <c r="AP124" s="4"/>
      <c r="AQ124" s="4"/>
      <c r="AR124" s="4"/>
      <c r="AS124" s="4"/>
    </row>
    <row r="125" ht="13.5" customHeight="1">
      <c r="A125" s="6"/>
      <c r="B125" s="79" t="s">
        <v>3028</v>
      </c>
      <c r="C125" s="79" t="s">
        <v>1010</v>
      </c>
      <c r="D125" s="81" t="s">
        <v>190</v>
      </c>
      <c r="E125" s="76">
        <v>2.0128037E7</v>
      </c>
      <c r="F125" s="79" t="s">
        <v>2601</v>
      </c>
      <c r="G125" s="79" t="s">
        <v>2602</v>
      </c>
      <c r="H125" s="10" t="s">
        <v>3366</v>
      </c>
      <c r="I125" s="10"/>
      <c r="J125" s="10"/>
      <c r="K125" s="10"/>
      <c r="L125" s="10"/>
      <c r="M125" s="10"/>
      <c r="N125" s="10"/>
      <c r="O125" s="10"/>
      <c r="P125" s="4">
        <f>COUNTIFS('Old-Review'!P:P,AH125)</f>
        <v>5</v>
      </c>
      <c r="Q125" s="10">
        <f>COUNTIFS('Old-Review'!N:N,"TNLT",'Old-Review'!P:P,AH125, 'Old-Review'!R:R,"&lt;&gt;"&amp;"", 'Old-Review'!S:S,"&lt;&gt;"&amp;"", 'Old-Review'!T:T,"&lt;&gt;"&amp;"", 'Old-Review'!U:U,"&lt;&gt;"&amp;"",  'Old-Review'!V:V,"&lt;&gt;"&amp;"",  'Old-Review'!W:W,"&lt;&gt;"&amp;"",  'Old-Review'!X:X,"&lt;&gt;"&amp;"",  'Old-Review'!Y:Y,"&lt;&gt;"&amp;"")</f>
        <v>0</v>
      </c>
      <c r="R125" s="10">
        <f>COUNTIFS('Old-Review'!N:N,"TNBT",'Old-Review'!P:P,AH125, 'Old-Review'!R:R,"&lt;&gt;"&amp;"", 'Old-Review'!S:S,"&lt;&gt;"&amp;"", 'Old-Review'!T:T,"&lt;&gt;"&amp;"", 'Old-Review'!U:U,"&lt;&gt;"&amp;"",  'Old-Review'!V:V,"&lt;&gt;"&amp;"",  'Old-Review'!W:W,"&lt;&gt;"&amp;"",  'Old-Review'!X:X,"&lt;&gt;"&amp;"",  'Old-Review'!Y:Y,"&lt;&gt;"&amp;"")</f>
        <v>0</v>
      </c>
      <c r="S125" s="10">
        <f>COUNTIFS('Old-Review'!N:N,"TL",'Old-Review'!P:P,AH125, 'Old-Review'!R:R,"&lt;&gt;"&amp;"", 'Old-Review'!X:X,"&lt;&gt;"&amp;"",  'Old-Review'!Y:Y,"&lt;&gt;"&amp;"")</f>
        <v>0</v>
      </c>
      <c r="T125" s="10">
        <f>COUNTIFS('Old-Review'!A:A,"Giữ chỗ",'Old-Review'!P:P,AH125)</f>
        <v>0</v>
      </c>
      <c r="U125" s="10">
        <f>COUNTIFS('Old-Review'!B:B,"Sai lớp",'Old-Review'!P:P,AH125)</f>
        <v>0</v>
      </c>
      <c r="V125" s="10">
        <f>COUNTIFS('Old-Review'!B:B,"Sai phân công",'Old-Review'!P:P,AH125)</f>
        <v>0</v>
      </c>
      <c r="W125" s="10">
        <f t="shared" si="1"/>
        <v>5</v>
      </c>
      <c r="X125" s="10"/>
      <c r="Y125" s="10"/>
      <c r="Z125" s="10">
        <f>COUNTIFS('Old-Review'!AD:AD,AH125, 'Old-Review'!AN:AN,"&lt;&gt;"&amp;"",'Old-Review'!AO:AO,"&lt;&gt;"&amp;"")</f>
        <v>0</v>
      </c>
      <c r="AA125" s="6" t="str">
        <f>COUNTIFS(Tonghop!AR:AR,[1]IO!AH125, Tonghop!AN:AN,"&lt;&gt;"&amp;"",Tonghop!AO:AO,"&lt;&gt;"&amp;"")</f>
        <v>#ERROR!</v>
      </c>
      <c r="AB125" s="6"/>
      <c r="AC125" s="6"/>
      <c r="AD125" s="6"/>
      <c r="AE125" s="6"/>
      <c r="AF125" s="6"/>
      <c r="AG125" s="6"/>
      <c r="AH125" s="6" t="s">
        <v>3391</v>
      </c>
      <c r="AI125" s="6" t="str">
        <f t="shared" si="2"/>
        <v>C_09 Vũ Đức Anh 20128037 LTU11B</v>
      </c>
      <c r="AJ125" s="6"/>
      <c r="AK125" s="6" t="str">
        <f t="shared" si="3"/>
        <v>TRUE</v>
      </c>
      <c r="AL125" s="4"/>
      <c r="AM125" s="4"/>
      <c r="AN125" s="4"/>
      <c r="AO125" s="4"/>
      <c r="AP125" s="4"/>
      <c r="AQ125" s="4"/>
      <c r="AR125" s="4"/>
      <c r="AS125" s="4"/>
    </row>
    <row r="126" ht="13.5" customHeight="1">
      <c r="A126" s="6"/>
      <c r="B126" s="79" t="s">
        <v>3028</v>
      </c>
      <c r="C126" s="79" t="s">
        <v>3394</v>
      </c>
      <c r="D126" s="81" t="s">
        <v>2600</v>
      </c>
      <c r="E126" s="76">
        <v>2.0118992E7</v>
      </c>
      <c r="F126" s="79" t="s">
        <v>2601</v>
      </c>
      <c r="G126" s="79" t="s">
        <v>2602</v>
      </c>
      <c r="H126" s="10" t="s">
        <v>3395</v>
      </c>
      <c r="I126" s="10"/>
      <c r="J126" s="10"/>
      <c r="K126" s="10"/>
      <c r="L126" s="10"/>
      <c r="M126" s="10"/>
      <c r="N126" s="10"/>
      <c r="O126" s="10"/>
      <c r="P126" s="4">
        <f>COUNTIFS('Old-Review'!P:P,AH126)</f>
        <v>0</v>
      </c>
      <c r="Q126" s="10">
        <f>COUNTIFS('Old-Review'!N:N,"TNLT",'Old-Review'!P:P,AH126, 'Old-Review'!R:R,"&lt;&gt;"&amp;"", 'Old-Review'!S:S,"&lt;&gt;"&amp;"", 'Old-Review'!T:T,"&lt;&gt;"&amp;"", 'Old-Review'!U:U,"&lt;&gt;"&amp;"",  'Old-Review'!V:V,"&lt;&gt;"&amp;"",  'Old-Review'!W:W,"&lt;&gt;"&amp;"",  'Old-Review'!X:X,"&lt;&gt;"&amp;"",  'Old-Review'!Y:Y,"&lt;&gt;"&amp;"")</f>
        <v>0</v>
      </c>
      <c r="R126" s="10">
        <f>COUNTIFS('Old-Review'!N:N,"TNBT",'Old-Review'!P:P,AH126, 'Old-Review'!R:R,"&lt;&gt;"&amp;"", 'Old-Review'!S:S,"&lt;&gt;"&amp;"", 'Old-Review'!T:T,"&lt;&gt;"&amp;"", 'Old-Review'!U:U,"&lt;&gt;"&amp;"",  'Old-Review'!V:V,"&lt;&gt;"&amp;"",  'Old-Review'!W:W,"&lt;&gt;"&amp;"",  'Old-Review'!X:X,"&lt;&gt;"&amp;"",  'Old-Review'!Y:Y,"&lt;&gt;"&amp;"")</f>
        <v>0</v>
      </c>
      <c r="S126" s="10">
        <f>COUNTIFS('Old-Review'!N:N,"TL",'Old-Review'!P:P,AH126, 'Old-Review'!R:R,"&lt;&gt;"&amp;"", 'Old-Review'!X:X,"&lt;&gt;"&amp;"",  'Old-Review'!Y:Y,"&lt;&gt;"&amp;"")</f>
        <v>0</v>
      </c>
      <c r="T126" s="10">
        <f>COUNTIFS('Old-Review'!A:A,"Giữ chỗ",'Old-Review'!P:P,AH126)</f>
        <v>0</v>
      </c>
      <c r="U126" s="10">
        <f>COUNTIFS('Old-Review'!B:B,"Sai lớp",'Old-Review'!P:P,AH126)</f>
        <v>0</v>
      </c>
      <c r="V126" s="10">
        <f>COUNTIFS('Old-Review'!B:B,"Sai phân công",'Old-Review'!P:P,AH126)</f>
        <v>0</v>
      </c>
      <c r="W126" s="10">
        <f t="shared" si="1"/>
        <v>0</v>
      </c>
      <c r="X126" s="10"/>
      <c r="Y126" s="10"/>
      <c r="Z126" s="10">
        <f>COUNTIFS('Old-Review'!AD:AD,AH126, 'Old-Review'!AN:AN,"&lt;&gt;"&amp;"",'Old-Review'!AO:AO,"&lt;&gt;"&amp;"")</f>
        <v>0</v>
      </c>
      <c r="AA126" s="6" t="str">
        <f>COUNTIFS(Tonghop!AR:AR,[1]IO!AH126, Tonghop!AN:AN,"&lt;&gt;"&amp;"",Tonghop!AO:AO,"&lt;&gt;"&amp;"")</f>
        <v>#ERROR!</v>
      </c>
      <c r="AB126" s="6"/>
      <c r="AC126" s="6"/>
      <c r="AD126" s="6"/>
      <c r="AE126" s="6"/>
      <c r="AF126" s="6"/>
      <c r="AG126" s="6"/>
      <c r="AH126" s="6" t="s">
        <v>3413</v>
      </c>
      <c r="AI126" s="6" t="str">
        <f t="shared" si="2"/>
        <v>C_09 Lê Anh Tuấn 20118992 LTU11B</v>
      </c>
      <c r="AJ126" s="6"/>
      <c r="AK126" s="6" t="str">
        <f t="shared" si="3"/>
        <v>TRUE</v>
      </c>
      <c r="AL126" s="4"/>
      <c r="AM126" s="4"/>
      <c r="AN126" s="4"/>
      <c r="AO126" s="4"/>
      <c r="AP126" s="4"/>
      <c r="AQ126" s="4"/>
      <c r="AR126" s="4"/>
      <c r="AS126" s="4"/>
    </row>
    <row r="127" ht="13.5" customHeight="1">
      <c r="A127" s="6"/>
      <c r="B127" s="6" t="s">
        <v>3042</v>
      </c>
      <c r="C127" s="6" t="s">
        <v>3416</v>
      </c>
      <c r="D127" s="6" t="s">
        <v>3417</v>
      </c>
      <c r="E127" s="76">
        <v>2.0118641E7</v>
      </c>
      <c r="F127" s="6" t="s">
        <v>2601</v>
      </c>
      <c r="G127" s="6" t="s">
        <v>2602</v>
      </c>
      <c r="H127" s="10"/>
      <c r="I127" s="10">
        <f>COUNTIF(B:B,B127)</f>
        <v>4</v>
      </c>
      <c r="J127" s="10">
        <f>COUNTIFS('Old-Review'!O:O,B127,'Old-Review'!N:N,"TNLT", 'Old-Review'!R:R,"&lt;&gt;"&amp;"", 'Old-Review'!S:S,"&lt;&gt;"&amp;"", 'Old-Review'!T:T,"&lt;&gt;"&amp;"", 'Old-Review'!U:U,"&lt;&gt;"&amp;"",  'Old-Review'!V:V,"&lt;&gt;"&amp;"",  'Old-Review'!W:W,"&lt;&gt;"&amp;"",  'Old-Review'!X:X,"&lt;&gt;"&amp;"",  'Old-Review'!Y:Y,"&lt;&gt;"&amp;"")</f>
        <v>0</v>
      </c>
      <c r="K127" s="10">
        <f>COUNTIFS('Old-Review'!O:O,B127,'Old-Review'!N:N,"TNBT", 'Old-Review'!R:R,"&lt;&gt;"&amp;"", 'Old-Review'!S:S,"&lt;&gt;"&amp;"", 'Old-Review'!T:T,"&lt;&gt;"&amp;"", 'Old-Review'!U:U,"&lt;&gt;"&amp;"",  'Old-Review'!V:V,"&lt;&gt;"&amp;"",  'Old-Review'!W:W,"&lt;&gt;"&amp;"",  'Old-Review'!X:X,"&lt;&gt;"&amp;"",  'Old-Review'!Y:Y,"&lt;&gt;"&amp;"")</f>
        <v>0</v>
      </c>
      <c r="L127" s="10">
        <f>COUNTIFS('Old-Review'!O:O,B127,'Old-Review'!N:N,"TL", 'Old-Review'!R:R,"&lt;&gt;"&amp;"", 'Old-Review'!X:X,"&lt;&gt;"&amp;"",  'Old-Review'!Y:Y,"&lt;&gt;"&amp;"")</f>
        <v>0</v>
      </c>
      <c r="M127" s="10">
        <f>COUNTIFS('Old-Review'!AC:AC,B127, 'Old-Review'!AN:AN,"&lt;&gt;"&amp;"",'Old-Review'!AO:AO,"&lt;&gt;"&amp;"")</f>
        <v>0</v>
      </c>
      <c r="N127" s="10">
        <f>COUNTIFS('Old-Review'!A:A,"Giữ chỗ nhóm",'Old-Review'!O:O,B127)</f>
        <v>0</v>
      </c>
      <c r="O127" s="10"/>
      <c r="P127" s="4">
        <f>COUNTIFS('Old-Review'!P:P,AH127)</f>
        <v>0</v>
      </c>
      <c r="Q127" s="10">
        <f>COUNTIFS('Old-Review'!N:N,"TNLT",'Old-Review'!P:P,AH127, 'Old-Review'!R:R,"&lt;&gt;"&amp;"", 'Old-Review'!S:S,"&lt;&gt;"&amp;"", 'Old-Review'!T:T,"&lt;&gt;"&amp;"", 'Old-Review'!U:U,"&lt;&gt;"&amp;"",  'Old-Review'!V:V,"&lt;&gt;"&amp;"",  'Old-Review'!W:W,"&lt;&gt;"&amp;"",  'Old-Review'!X:X,"&lt;&gt;"&amp;"",  'Old-Review'!Y:Y,"&lt;&gt;"&amp;"")</f>
        <v>0</v>
      </c>
      <c r="R127" s="10">
        <f>COUNTIFS('Old-Review'!N:N,"TNBT",'Old-Review'!P:P,AH127, 'Old-Review'!R:R,"&lt;&gt;"&amp;"", 'Old-Review'!S:S,"&lt;&gt;"&amp;"", 'Old-Review'!T:T,"&lt;&gt;"&amp;"", 'Old-Review'!U:U,"&lt;&gt;"&amp;"",  'Old-Review'!V:V,"&lt;&gt;"&amp;"",  'Old-Review'!W:W,"&lt;&gt;"&amp;"",  'Old-Review'!X:X,"&lt;&gt;"&amp;"",  'Old-Review'!Y:Y,"&lt;&gt;"&amp;"")</f>
        <v>0</v>
      </c>
      <c r="S127" s="10">
        <f>COUNTIFS('Old-Review'!N:N,"TL",'Old-Review'!P:P,AH127, 'Old-Review'!R:R,"&lt;&gt;"&amp;"", 'Old-Review'!X:X,"&lt;&gt;"&amp;"",  'Old-Review'!Y:Y,"&lt;&gt;"&amp;"")</f>
        <v>0</v>
      </c>
      <c r="T127" s="10">
        <f>COUNTIFS('Old-Review'!A:A,"Giữ chỗ",'Old-Review'!P:P,AH127)</f>
        <v>0</v>
      </c>
      <c r="U127" s="10">
        <f>COUNTIFS('Old-Review'!B:B,"Sai lớp",'Old-Review'!P:P,AH127)</f>
        <v>0</v>
      </c>
      <c r="V127" s="10">
        <f>COUNTIFS('Old-Review'!B:B,"Sai phân công",'Old-Review'!P:P,AH127)</f>
        <v>0</v>
      </c>
      <c r="W127" s="10">
        <f t="shared" si="1"/>
        <v>0</v>
      </c>
      <c r="X127" s="10"/>
      <c r="Y127" s="10"/>
      <c r="Z127" s="10">
        <f>COUNTIFS('Old-Review'!AD:AD,AH127, 'Old-Review'!AN:AN,"&lt;&gt;"&amp;"",'Old-Review'!AO:AO,"&lt;&gt;"&amp;"")</f>
        <v>0</v>
      </c>
      <c r="AA127" s="6" t="str">
        <f>COUNTIFS(Tonghop!AR:AR,[1]IO!AH127, Tonghop!AN:AN,"&lt;&gt;"&amp;"",Tonghop!AO:AO,"&lt;&gt;"&amp;"")</f>
        <v>#ERROR!</v>
      </c>
      <c r="AB127" s="6"/>
      <c r="AC127" s="6"/>
      <c r="AD127" s="6"/>
      <c r="AE127" s="6"/>
      <c r="AF127" s="6"/>
      <c r="AG127" s="6"/>
      <c r="AH127" s="6" t="s">
        <v>3435</v>
      </c>
      <c r="AI127" s="6" t="str">
        <f t="shared" si="2"/>
        <v>C_10 Đỗ Xuân Vũ 20118641 LTU11B</v>
      </c>
      <c r="AJ127" s="6"/>
      <c r="AK127" s="6" t="str">
        <f t="shared" si="3"/>
        <v>TRUE</v>
      </c>
      <c r="AL127" s="4"/>
      <c r="AM127" s="4"/>
      <c r="AN127" s="4"/>
      <c r="AO127" s="4"/>
      <c r="AP127" s="4"/>
      <c r="AQ127" s="4"/>
      <c r="AR127" s="4"/>
      <c r="AS127" s="4"/>
    </row>
    <row r="128" ht="13.5" customHeight="1">
      <c r="A128" s="6"/>
      <c r="B128" s="6" t="s">
        <v>3042</v>
      </c>
      <c r="C128" s="6" t="s">
        <v>3438</v>
      </c>
      <c r="D128" s="6" t="s">
        <v>2600</v>
      </c>
      <c r="E128" s="76">
        <v>2.0118624E7</v>
      </c>
      <c r="F128" s="6" t="s">
        <v>2920</v>
      </c>
      <c r="G128" s="6" t="s">
        <v>2602</v>
      </c>
      <c r="H128" s="10" t="s">
        <v>3443</v>
      </c>
      <c r="I128" s="10"/>
      <c r="J128" s="10"/>
      <c r="K128" s="10"/>
      <c r="L128" s="10"/>
      <c r="M128" s="10"/>
      <c r="N128" s="10"/>
      <c r="O128" s="10"/>
      <c r="P128" s="4">
        <f>COUNTIFS('Old-Review'!P:P,AH128)</f>
        <v>5</v>
      </c>
      <c r="Q128" s="10">
        <f>COUNTIFS('Old-Review'!N:N,"TNLT",'Old-Review'!P:P,AH128, 'Old-Review'!R:R,"&lt;&gt;"&amp;"", 'Old-Review'!S:S,"&lt;&gt;"&amp;"", 'Old-Review'!T:T,"&lt;&gt;"&amp;"", 'Old-Review'!U:U,"&lt;&gt;"&amp;"",  'Old-Review'!V:V,"&lt;&gt;"&amp;"",  'Old-Review'!W:W,"&lt;&gt;"&amp;"",  'Old-Review'!X:X,"&lt;&gt;"&amp;"",  'Old-Review'!Y:Y,"&lt;&gt;"&amp;"")</f>
        <v>0</v>
      </c>
      <c r="R128" s="10">
        <f>COUNTIFS('Old-Review'!N:N,"TNBT",'Old-Review'!P:P,AH128, 'Old-Review'!R:R,"&lt;&gt;"&amp;"", 'Old-Review'!S:S,"&lt;&gt;"&amp;"", 'Old-Review'!T:T,"&lt;&gt;"&amp;"", 'Old-Review'!U:U,"&lt;&gt;"&amp;"",  'Old-Review'!V:V,"&lt;&gt;"&amp;"",  'Old-Review'!W:W,"&lt;&gt;"&amp;"",  'Old-Review'!X:X,"&lt;&gt;"&amp;"",  'Old-Review'!Y:Y,"&lt;&gt;"&amp;"")</f>
        <v>0</v>
      </c>
      <c r="S128" s="10">
        <f>COUNTIFS('Old-Review'!N:N,"TL",'Old-Review'!P:P,AH128, 'Old-Review'!R:R,"&lt;&gt;"&amp;"", 'Old-Review'!X:X,"&lt;&gt;"&amp;"",  'Old-Review'!Y:Y,"&lt;&gt;"&amp;"")</f>
        <v>0</v>
      </c>
      <c r="T128" s="10">
        <f>COUNTIFS('Old-Review'!A:A,"Giữ chỗ",'Old-Review'!P:P,AH128)</f>
        <v>1</v>
      </c>
      <c r="U128" s="10">
        <f>COUNTIFS('Old-Review'!B:B,"Sai lớp",'Old-Review'!P:P,AH128)</f>
        <v>0</v>
      </c>
      <c r="V128" s="10">
        <f>COUNTIFS('Old-Review'!B:B,"Sai phân công",'Old-Review'!P:P,AH128)</f>
        <v>0</v>
      </c>
      <c r="W128" s="10">
        <f t="shared" si="1"/>
        <v>4</v>
      </c>
      <c r="X128" s="10"/>
      <c r="Y128" s="10"/>
      <c r="Z128" s="10">
        <f>COUNTIFS('Old-Review'!AD:AD,AH128, 'Old-Review'!AN:AN,"&lt;&gt;"&amp;"",'Old-Review'!AO:AO,"&lt;&gt;"&amp;"")</f>
        <v>0</v>
      </c>
      <c r="AA128" s="6" t="str">
        <f>COUNTIFS(Tonghop!AR:AR,[1]IO!AH128, Tonghop!AN:AN,"&lt;&gt;"&amp;"",Tonghop!AO:AO,"&lt;&gt;"&amp;"")</f>
        <v>#ERROR!</v>
      </c>
      <c r="AB128" s="6"/>
      <c r="AC128" s="6"/>
      <c r="AD128" s="6"/>
      <c r="AE128" s="6"/>
      <c r="AF128" s="6"/>
      <c r="AG128" s="6"/>
      <c r="AH128" s="6" t="s">
        <v>3043</v>
      </c>
      <c r="AI128" s="6" t="str">
        <f t="shared" si="2"/>
        <v>C_10 Nguyễn Anh Tuấn 20118624 LTU11A</v>
      </c>
      <c r="AJ128" s="6"/>
      <c r="AK128" s="6" t="str">
        <f t="shared" si="3"/>
        <v>TRUE</v>
      </c>
      <c r="AL128" s="4"/>
      <c r="AM128" s="4"/>
      <c r="AN128" s="4"/>
      <c r="AO128" s="4"/>
      <c r="AP128" s="4"/>
      <c r="AQ128" s="4"/>
      <c r="AR128" s="4"/>
      <c r="AS128" s="4"/>
    </row>
    <row r="129" ht="13.5" customHeight="1">
      <c r="A129" s="6"/>
      <c r="B129" s="6" t="s">
        <v>3042</v>
      </c>
      <c r="C129" s="6" t="s">
        <v>3449</v>
      </c>
      <c r="D129" s="6" t="s">
        <v>2600</v>
      </c>
      <c r="E129" s="76">
        <v>2.0118627E7</v>
      </c>
      <c r="F129" s="6" t="s">
        <v>2920</v>
      </c>
      <c r="G129" s="6" t="s">
        <v>2602</v>
      </c>
      <c r="H129" s="10" t="s">
        <v>3450</v>
      </c>
      <c r="I129" s="10"/>
      <c r="J129" s="10"/>
      <c r="K129" s="10"/>
      <c r="L129" s="10"/>
      <c r="M129" s="10"/>
      <c r="N129" s="10"/>
      <c r="O129" s="10"/>
      <c r="P129" s="4">
        <f>COUNTIFS('Old-Review'!P:P,AH129)</f>
        <v>0</v>
      </c>
      <c r="Q129" s="10">
        <f>COUNTIFS('Old-Review'!N:N,"TNLT",'Old-Review'!P:P,AH129, 'Old-Review'!R:R,"&lt;&gt;"&amp;"", 'Old-Review'!S:S,"&lt;&gt;"&amp;"", 'Old-Review'!T:T,"&lt;&gt;"&amp;"", 'Old-Review'!U:U,"&lt;&gt;"&amp;"",  'Old-Review'!V:V,"&lt;&gt;"&amp;"",  'Old-Review'!W:W,"&lt;&gt;"&amp;"",  'Old-Review'!X:X,"&lt;&gt;"&amp;"",  'Old-Review'!Y:Y,"&lt;&gt;"&amp;"")</f>
        <v>0</v>
      </c>
      <c r="R129" s="10">
        <f>COUNTIFS('Old-Review'!N:N,"TNBT",'Old-Review'!P:P,AH129, 'Old-Review'!R:R,"&lt;&gt;"&amp;"", 'Old-Review'!S:S,"&lt;&gt;"&amp;"", 'Old-Review'!T:T,"&lt;&gt;"&amp;"", 'Old-Review'!U:U,"&lt;&gt;"&amp;"",  'Old-Review'!V:V,"&lt;&gt;"&amp;"",  'Old-Review'!W:W,"&lt;&gt;"&amp;"",  'Old-Review'!X:X,"&lt;&gt;"&amp;"",  'Old-Review'!Y:Y,"&lt;&gt;"&amp;"")</f>
        <v>0</v>
      </c>
      <c r="S129" s="10">
        <f>COUNTIFS('Old-Review'!N:N,"TL",'Old-Review'!P:P,AH129, 'Old-Review'!R:R,"&lt;&gt;"&amp;"", 'Old-Review'!X:X,"&lt;&gt;"&amp;"",  'Old-Review'!Y:Y,"&lt;&gt;"&amp;"")</f>
        <v>0</v>
      </c>
      <c r="T129" s="10">
        <f>COUNTIFS('Old-Review'!A:A,"Giữ chỗ",'Old-Review'!P:P,AH129)</f>
        <v>0</v>
      </c>
      <c r="U129" s="10">
        <f>COUNTIFS('Old-Review'!B:B,"Sai lớp",'Old-Review'!P:P,AH129)</f>
        <v>0</v>
      </c>
      <c r="V129" s="10">
        <f>COUNTIFS('Old-Review'!B:B,"Sai phân công",'Old-Review'!P:P,AH129)</f>
        <v>0</v>
      </c>
      <c r="W129" s="10">
        <f t="shared" si="1"/>
        <v>0</v>
      </c>
      <c r="X129" s="10"/>
      <c r="Y129" s="10"/>
      <c r="Z129" s="10">
        <f>COUNTIFS('Old-Review'!AD:AD,AH129, 'Old-Review'!AN:AN,"&lt;&gt;"&amp;"",'Old-Review'!AO:AO,"&lt;&gt;"&amp;"")</f>
        <v>0</v>
      </c>
      <c r="AA129" s="6" t="str">
        <f>COUNTIFS(Tonghop!AR:AR,[1]IO!AH129, Tonghop!AN:AN,"&lt;&gt;"&amp;"",Tonghop!AO:AO,"&lt;&gt;"&amp;"")</f>
        <v>#ERROR!</v>
      </c>
      <c r="AB129" s="6"/>
      <c r="AC129" s="6"/>
      <c r="AD129" s="6"/>
      <c r="AE129" s="6"/>
      <c r="AF129" s="6"/>
      <c r="AG129" s="6"/>
      <c r="AH129" s="6" t="s">
        <v>3463</v>
      </c>
      <c r="AI129" s="6" t="str">
        <f t="shared" si="2"/>
        <v>C_10 Trần Minh Tuấn 20118627 LTU11A</v>
      </c>
      <c r="AJ129" s="6"/>
      <c r="AK129" s="6" t="str">
        <f t="shared" si="3"/>
        <v>TRUE</v>
      </c>
      <c r="AL129" s="4"/>
      <c r="AM129" s="4"/>
      <c r="AN129" s="4"/>
      <c r="AO129" s="4"/>
      <c r="AP129" s="4"/>
      <c r="AQ129" s="4"/>
      <c r="AR129" s="4"/>
      <c r="AS129" s="4"/>
    </row>
    <row r="130" ht="13.5" customHeight="1">
      <c r="A130" s="6"/>
      <c r="B130" s="6" t="s">
        <v>3042</v>
      </c>
      <c r="C130" s="6" t="s">
        <v>3466</v>
      </c>
      <c r="D130" s="6" t="s">
        <v>3467</v>
      </c>
      <c r="E130" s="76">
        <v>2.0118594E7</v>
      </c>
      <c r="F130" s="6" t="s">
        <v>2920</v>
      </c>
      <c r="G130" s="6" t="s">
        <v>2602</v>
      </c>
      <c r="H130" s="10"/>
      <c r="I130" s="10"/>
      <c r="J130" s="10"/>
      <c r="K130" s="10"/>
      <c r="L130" s="10"/>
      <c r="M130" s="10"/>
      <c r="N130" s="10"/>
      <c r="O130" s="10"/>
      <c r="P130" s="4">
        <f>COUNTIFS('Old-Review'!P:P,AH130)</f>
        <v>0</v>
      </c>
      <c r="Q130" s="10">
        <f>COUNTIFS('Old-Review'!N:N,"TNLT",'Old-Review'!P:P,AH130, 'Old-Review'!R:R,"&lt;&gt;"&amp;"", 'Old-Review'!S:S,"&lt;&gt;"&amp;"", 'Old-Review'!T:T,"&lt;&gt;"&amp;"", 'Old-Review'!U:U,"&lt;&gt;"&amp;"",  'Old-Review'!V:V,"&lt;&gt;"&amp;"",  'Old-Review'!W:W,"&lt;&gt;"&amp;"",  'Old-Review'!X:X,"&lt;&gt;"&amp;"",  'Old-Review'!Y:Y,"&lt;&gt;"&amp;"")</f>
        <v>0</v>
      </c>
      <c r="R130" s="10">
        <f>COUNTIFS('Old-Review'!N:N,"TNBT",'Old-Review'!P:P,AH130, 'Old-Review'!R:R,"&lt;&gt;"&amp;"", 'Old-Review'!S:S,"&lt;&gt;"&amp;"", 'Old-Review'!T:T,"&lt;&gt;"&amp;"", 'Old-Review'!U:U,"&lt;&gt;"&amp;"",  'Old-Review'!V:V,"&lt;&gt;"&amp;"",  'Old-Review'!W:W,"&lt;&gt;"&amp;"",  'Old-Review'!X:X,"&lt;&gt;"&amp;"",  'Old-Review'!Y:Y,"&lt;&gt;"&amp;"")</f>
        <v>0</v>
      </c>
      <c r="S130" s="10">
        <f>COUNTIFS('Old-Review'!N:N,"TL",'Old-Review'!P:P,AH130, 'Old-Review'!R:R,"&lt;&gt;"&amp;"", 'Old-Review'!X:X,"&lt;&gt;"&amp;"",  'Old-Review'!Y:Y,"&lt;&gt;"&amp;"")</f>
        <v>0</v>
      </c>
      <c r="T130" s="10">
        <f>COUNTIFS('Old-Review'!A:A,"Giữ chỗ",'Old-Review'!P:P,AH130)</f>
        <v>0</v>
      </c>
      <c r="U130" s="10">
        <f>COUNTIFS('Old-Review'!B:B,"Sai lớp",'Old-Review'!P:P,AH130)</f>
        <v>0</v>
      </c>
      <c r="V130" s="10">
        <f>COUNTIFS('Old-Review'!B:B,"Sai phân công",'Old-Review'!P:P,AH130)</f>
        <v>0</v>
      </c>
      <c r="W130" s="10">
        <f t="shared" si="1"/>
        <v>0</v>
      </c>
      <c r="X130" s="10"/>
      <c r="Y130" s="10"/>
      <c r="Z130" s="10">
        <f>COUNTIFS('Old-Review'!AD:AD,AH130, 'Old-Review'!AN:AN,"&lt;&gt;"&amp;"",'Old-Review'!AO:AO,"&lt;&gt;"&amp;"")</f>
        <v>0</v>
      </c>
      <c r="AA130" s="6" t="str">
        <f>COUNTIFS(Tonghop!AR:AR,[1]IO!AH130, Tonghop!AN:AN,"&lt;&gt;"&amp;"",Tonghop!AO:AO,"&lt;&gt;"&amp;"")</f>
        <v>#ERROR!</v>
      </c>
      <c r="AB130" s="6"/>
      <c r="AC130" s="6"/>
      <c r="AD130" s="6"/>
      <c r="AE130" s="6"/>
      <c r="AF130" s="6"/>
      <c r="AG130" s="6"/>
      <c r="AH130" s="6" t="s">
        <v>3483</v>
      </c>
      <c r="AI130" s="6" t="str">
        <f t="shared" si="2"/>
        <v>C_10 Phùng Thị Hương Thủy 20118594 LTU11A</v>
      </c>
      <c r="AJ130" s="6"/>
      <c r="AK130" s="6" t="str">
        <f t="shared" si="3"/>
        <v>TRUE</v>
      </c>
      <c r="AL130" s="4"/>
      <c r="AM130" s="4"/>
      <c r="AN130" s="4"/>
      <c r="AO130" s="4"/>
      <c r="AP130" s="4"/>
      <c r="AQ130" s="4"/>
      <c r="AR130" s="4"/>
      <c r="AS130" s="4"/>
    </row>
    <row r="131" ht="13.5" customHeight="1">
      <c r="A131" s="6"/>
      <c r="B131" s="75" t="s">
        <v>3485</v>
      </c>
      <c r="C131" s="75" t="s">
        <v>1941</v>
      </c>
      <c r="D131" s="75" t="s">
        <v>656</v>
      </c>
      <c r="E131" s="76">
        <v>2.0138362E7</v>
      </c>
      <c r="F131" s="75" t="s">
        <v>2470</v>
      </c>
      <c r="G131" s="75" t="s">
        <v>3488</v>
      </c>
      <c r="H131" s="10" t="s">
        <v>3489</v>
      </c>
      <c r="I131" s="10">
        <f>COUNTIF(B:B,B131)</f>
        <v>4</v>
      </c>
      <c r="J131" s="10">
        <f>COUNTIFS('Old-Review'!O:O,B131,'Old-Review'!N:N,"TNLT", 'Old-Review'!R:R,"&lt;&gt;"&amp;"", 'Old-Review'!S:S,"&lt;&gt;"&amp;"", 'Old-Review'!T:T,"&lt;&gt;"&amp;"", 'Old-Review'!U:U,"&lt;&gt;"&amp;"",  'Old-Review'!V:V,"&lt;&gt;"&amp;"",  'Old-Review'!W:W,"&lt;&gt;"&amp;"",  'Old-Review'!X:X,"&lt;&gt;"&amp;"",  'Old-Review'!Y:Y,"&lt;&gt;"&amp;"")</f>
        <v>0</v>
      </c>
      <c r="K131" s="10">
        <f>COUNTIFS('Old-Review'!O:O,B131,'Old-Review'!N:N,"TNBT", 'Old-Review'!R:R,"&lt;&gt;"&amp;"", 'Old-Review'!S:S,"&lt;&gt;"&amp;"", 'Old-Review'!T:T,"&lt;&gt;"&amp;"", 'Old-Review'!U:U,"&lt;&gt;"&amp;"",  'Old-Review'!V:V,"&lt;&gt;"&amp;"",  'Old-Review'!W:W,"&lt;&gt;"&amp;"",  'Old-Review'!X:X,"&lt;&gt;"&amp;"",  'Old-Review'!Y:Y,"&lt;&gt;"&amp;"")</f>
        <v>0</v>
      </c>
      <c r="L131" s="10">
        <f>COUNTIFS('Old-Review'!O:O,B131,'Old-Review'!N:N,"TL", 'Old-Review'!R:R,"&lt;&gt;"&amp;"", 'Old-Review'!X:X,"&lt;&gt;"&amp;"",  'Old-Review'!Y:Y,"&lt;&gt;"&amp;"")</f>
        <v>0</v>
      </c>
      <c r="M131" s="10">
        <f>COUNTIFS('Old-Review'!AC:AC,B131, 'Old-Review'!AN:AN,"&lt;&gt;"&amp;"",'Old-Review'!AO:AO,"&lt;&gt;"&amp;"")</f>
        <v>0</v>
      </c>
      <c r="N131" s="10">
        <f>COUNTIFS('Old-Review'!A:A,"Giữ chỗ nhóm",'Old-Review'!O:O,B131)</f>
        <v>0</v>
      </c>
      <c r="O131" s="10"/>
      <c r="P131" s="4">
        <f>COUNTIFS('Old-Review'!P:P,AH131)</f>
        <v>4</v>
      </c>
      <c r="Q131" s="10">
        <f>COUNTIFS('Old-Review'!N:N,"TNLT",'Old-Review'!P:P,AH131, 'Old-Review'!R:R,"&lt;&gt;"&amp;"", 'Old-Review'!S:S,"&lt;&gt;"&amp;"", 'Old-Review'!T:T,"&lt;&gt;"&amp;"", 'Old-Review'!U:U,"&lt;&gt;"&amp;"",  'Old-Review'!V:V,"&lt;&gt;"&amp;"",  'Old-Review'!W:W,"&lt;&gt;"&amp;"",  'Old-Review'!X:X,"&lt;&gt;"&amp;"",  'Old-Review'!Y:Y,"&lt;&gt;"&amp;"")</f>
        <v>0</v>
      </c>
      <c r="R131" s="10">
        <f>COUNTIFS('Old-Review'!N:N,"TNBT",'Old-Review'!P:P,AH131, 'Old-Review'!R:R,"&lt;&gt;"&amp;"", 'Old-Review'!S:S,"&lt;&gt;"&amp;"", 'Old-Review'!T:T,"&lt;&gt;"&amp;"", 'Old-Review'!U:U,"&lt;&gt;"&amp;"",  'Old-Review'!V:V,"&lt;&gt;"&amp;"",  'Old-Review'!W:W,"&lt;&gt;"&amp;"",  'Old-Review'!X:X,"&lt;&gt;"&amp;"",  'Old-Review'!Y:Y,"&lt;&gt;"&amp;"")</f>
        <v>0</v>
      </c>
      <c r="S131" s="10">
        <f>COUNTIFS('Old-Review'!N:N,"TL",'Old-Review'!P:P,AH131, 'Old-Review'!R:R,"&lt;&gt;"&amp;"", 'Old-Review'!X:X,"&lt;&gt;"&amp;"",  'Old-Review'!Y:Y,"&lt;&gt;"&amp;"")</f>
        <v>0</v>
      </c>
      <c r="T131" s="10">
        <f>COUNTIFS('Old-Review'!A:A,"Giữ chỗ",'Old-Review'!P:P,AH131)</f>
        <v>0</v>
      </c>
      <c r="U131" s="10">
        <f>COUNTIFS('Old-Review'!B:B,"Sai lớp",'Old-Review'!P:P,AH131)</f>
        <v>0</v>
      </c>
      <c r="V131" s="10">
        <f>COUNTIFS('Old-Review'!B:B,"Sai phân công",'Old-Review'!P:P,AH131)</f>
        <v>0</v>
      </c>
      <c r="W131" s="10">
        <f t="shared" si="1"/>
        <v>4</v>
      </c>
      <c r="X131" s="10"/>
      <c r="Y131" s="10"/>
      <c r="Z131" s="10">
        <f>COUNTIFS('Old-Review'!AD:AD,AH131, 'Old-Review'!AN:AN,"&lt;&gt;"&amp;"",'Old-Review'!AO:AO,"&lt;&gt;"&amp;"")</f>
        <v>0</v>
      </c>
      <c r="AA131" s="6" t="str">
        <f>COUNTIFS(Tonghop!AR:AR,[1]IO!AH131, Tonghop!AN:AN,"&lt;&gt;"&amp;"",Tonghop!AO:AO,"&lt;&gt;"&amp;"")</f>
        <v>#ERROR!</v>
      </c>
      <c r="AB131" s="6"/>
      <c r="AC131" s="6"/>
      <c r="AD131" s="6"/>
      <c r="AE131" s="6"/>
      <c r="AF131" s="6"/>
      <c r="AG131" s="6"/>
      <c r="AH131" s="6" t="s">
        <v>3512</v>
      </c>
      <c r="AI131" s="6" t="str">
        <f t="shared" si="2"/>
        <v>C_11 Phạm Hồng Quân 20138362 VUWIT12B</v>
      </c>
      <c r="AJ131" s="6"/>
      <c r="AK131" s="6" t="str">
        <f t="shared" si="3"/>
        <v>TRUE</v>
      </c>
      <c r="AL131" s="4"/>
      <c r="AM131" s="4"/>
      <c r="AN131" s="4"/>
      <c r="AO131" s="4"/>
      <c r="AP131" s="4"/>
      <c r="AQ131" s="4"/>
      <c r="AR131" s="4"/>
      <c r="AS131" s="4"/>
    </row>
    <row r="132" ht="13.5" customHeight="1">
      <c r="A132" s="6"/>
      <c r="B132" s="75" t="s">
        <v>3485</v>
      </c>
      <c r="C132" s="75" t="s">
        <v>3513</v>
      </c>
      <c r="D132" s="75" t="s">
        <v>2600</v>
      </c>
      <c r="E132" s="76">
        <v>2.0138499E7</v>
      </c>
      <c r="F132" s="75" t="s">
        <v>2470</v>
      </c>
      <c r="G132" s="75" t="s">
        <v>3488</v>
      </c>
      <c r="H132" s="10" t="s">
        <v>3515</v>
      </c>
      <c r="I132" s="10"/>
      <c r="J132" s="10"/>
      <c r="K132" s="10"/>
      <c r="L132" s="10"/>
      <c r="M132" s="10"/>
      <c r="N132" s="10"/>
      <c r="O132" s="10"/>
      <c r="P132" s="4">
        <f>COUNTIFS('Old-Review'!P:P,AH132)</f>
        <v>0</v>
      </c>
      <c r="Q132" s="10">
        <f>COUNTIFS('Old-Review'!N:N,"TNLT",'Old-Review'!P:P,AH132, 'Old-Review'!R:R,"&lt;&gt;"&amp;"", 'Old-Review'!S:S,"&lt;&gt;"&amp;"", 'Old-Review'!T:T,"&lt;&gt;"&amp;"", 'Old-Review'!U:U,"&lt;&gt;"&amp;"",  'Old-Review'!V:V,"&lt;&gt;"&amp;"",  'Old-Review'!W:W,"&lt;&gt;"&amp;"",  'Old-Review'!X:X,"&lt;&gt;"&amp;"",  'Old-Review'!Y:Y,"&lt;&gt;"&amp;"")</f>
        <v>0</v>
      </c>
      <c r="R132" s="10">
        <f>COUNTIFS('Old-Review'!N:N,"TNBT",'Old-Review'!P:P,AH132, 'Old-Review'!R:R,"&lt;&gt;"&amp;"", 'Old-Review'!S:S,"&lt;&gt;"&amp;"", 'Old-Review'!T:T,"&lt;&gt;"&amp;"", 'Old-Review'!U:U,"&lt;&gt;"&amp;"",  'Old-Review'!V:V,"&lt;&gt;"&amp;"",  'Old-Review'!W:W,"&lt;&gt;"&amp;"",  'Old-Review'!X:X,"&lt;&gt;"&amp;"",  'Old-Review'!Y:Y,"&lt;&gt;"&amp;"")</f>
        <v>0</v>
      </c>
      <c r="S132" s="10">
        <f>COUNTIFS('Old-Review'!N:N,"TL",'Old-Review'!P:P,AH132, 'Old-Review'!R:R,"&lt;&gt;"&amp;"", 'Old-Review'!X:X,"&lt;&gt;"&amp;"",  'Old-Review'!Y:Y,"&lt;&gt;"&amp;"")</f>
        <v>0</v>
      </c>
      <c r="T132" s="10">
        <f>COUNTIFS('Old-Review'!A:A,"Giữ chỗ",'Old-Review'!P:P,AH132)</f>
        <v>0</v>
      </c>
      <c r="U132" s="10">
        <f>COUNTIFS('Old-Review'!B:B,"Sai lớp",'Old-Review'!P:P,AH132)</f>
        <v>0</v>
      </c>
      <c r="V132" s="10">
        <f>COUNTIFS('Old-Review'!B:B,"Sai phân công",'Old-Review'!P:P,AH132)</f>
        <v>0</v>
      </c>
      <c r="W132" s="10">
        <f t="shared" si="1"/>
        <v>0</v>
      </c>
      <c r="X132" s="10"/>
      <c r="Y132" s="10"/>
      <c r="Z132" s="10">
        <f>COUNTIFS('Old-Review'!AD:AD,AH132, 'Old-Review'!AN:AN,"&lt;&gt;"&amp;"",'Old-Review'!AO:AO,"&lt;&gt;"&amp;"")</f>
        <v>0</v>
      </c>
      <c r="AA132" s="6" t="str">
        <f>COUNTIFS(Tonghop!AR:AR,[1]IO!AH132, Tonghop!AN:AN,"&lt;&gt;"&amp;"",Tonghop!AO:AO,"&lt;&gt;"&amp;"")</f>
        <v>#ERROR!</v>
      </c>
      <c r="AB132" s="6"/>
      <c r="AC132" s="6"/>
      <c r="AD132" s="6"/>
      <c r="AE132" s="6"/>
      <c r="AF132" s="6"/>
      <c r="AG132" s="6"/>
      <c r="AH132" s="6" t="s">
        <v>3525</v>
      </c>
      <c r="AI132" s="6" t="str">
        <f t="shared" si="2"/>
        <v>C_11 Vũ Thanh Tuấn 20138499 VUWIT12B</v>
      </c>
      <c r="AJ132" s="6"/>
      <c r="AK132" s="6" t="str">
        <f t="shared" si="3"/>
        <v>TRUE</v>
      </c>
      <c r="AL132" s="4"/>
      <c r="AM132" s="4"/>
      <c r="AN132" s="4"/>
      <c r="AO132" s="4"/>
      <c r="AP132" s="4"/>
      <c r="AQ132" s="4"/>
      <c r="AR132" s="4"/>
      <c r="AS132" s="4"/>
    </row>
    <row r="133" ht="13.5" customHeight="1">
      <c r="A133" s="6"/>
      <c r="B133" s="75" t="s">
        <v>3485</v>
      </c>
      <c r="C133" s="75" t="s">
        <v>3526</v>
      </c>
      <c r="D133" s="75" t="s">
        <v>1634</v>
      </c>
      <c r="E133" s="76">
        <v>2.0138864E7</v>
      </c>
      <c r="F133" s="75" t="s">
        <v>2470</v>
      </c>
      <c r="G133" s="75" t="s">
        <v>3488</v>
      </c>
      <c r="H133" s="10" t="s">
        <v>3527</v>
      </c>
      <c r="I133" s="10"/>
      <c r="J133" s="10"/>
      <c r="K133" s="10"/>
      <c r="L133" s="10"/>
      <c r="M133" s="10"/>
      <c r="N133" s="10"/>
      <c r="O133" s="10"/>
      <c r="P133" s="4">
        <f>COUNTIFS('Old-Review'!P:P,AH133)</f>
        <v>6</v>
      </c>
      <c r="Q133" s="10">
        <f>COUNTIFS('Old-Review'!N:N,"TNLT",'Old-Review'!P:P,AH133, 'Old-Review'!R:R,"&lt;&gt;"&amp;"", 'Old-Review'!S:S,"&lt;&gt;"&amp;"", 'Old-Review'!T:T,"&lt;&gt;"&amp;"", 'Old-Review'!U:U,"&lt;&gt;"&amp;"",  'Old-Review'!V:V,"&lt;&gt;"&amp;"",  'Old-Review'!W:W,"&lt;&gt;"&amp;"",  'Old-Review'!X:X,"&lt;&gt;"&amp;"",  'Old-Review'!Y:Y,"&lt;&gt;"&amp;"")</f>
        <v>0</v>
      </c>
      <c r="R133" s="10">
        <f>COUNTIFS('Old-Review'!N:N,"TNBT",'Old-Review'!P:P,AH133, 'Old-Review'!R:R,"&lt;&gt;"&amp;"", 'Old-Review'!S:S,"&lt;&gt;"&amp;"", 'Old-Review'!T:T,"&lt;&gt;"&amp;"", 'Old-Review'!U:U,"&lt;&gt;"&amp;"",  'Old-Review'!V:V,"&lt;&gt;"&amp;"",  'Old-Review'!W:W,"&lt;&gt;"&amp;"",  'Old-Review'!X:X,"&lt;&gt;"&amp;"",  'Old-Review'!Y:Y,"&lt;&gt;"&amp;"")</f>
        <v>0</v>
      </c>
      <c r="S133" s="10">
        <f>COUNTIFS('Old-Review'!N:N,"TL",'Old-Review'!P:P,AH133, 'Old-Review'!R:R,"&lt;&gt;"&amp;"", 'Old-Review'!X:X,"&lt;&gt;"&amp;"",  'Old-Review'!Y:Y,"&lt;&gt;"&amp;"")</f>
        <v>0</v>
      </c>
      <c r="T133" s="10">
        <f>COUNTIFS('Old-Review'!A:A,"Giữ chỗ",'Old-Review'!P:P,AH133)</f>
        <v>0</v>
      </c>
      <c r="U133" s="10">
        <f>COUNTIFS('Old-Review'!B:B,"Sai lớp",'Old-Review'!P:P,AH133)</f>
        <v>0</v>
      </c>
      <c r="V133" s="10">
        <f>COUNTIFS('Old-Review'!B:B,"Sai phân công",'Old-Review'!P:P,AH133)</f>
        <v>0</v>
      </c>
      <c r="W133" s="10">
        <f t="shared" si="1"/>
        <v>6</v>
      </c>
      <c r="X133" s="10"/>
      <c r="Y133" s="10"/>
      <c r="Z133" s="10">
        <f>COUNTIFS('Old-Review'!AD:AD,AH133, 'Old-Review'!AN:AN,"&lt;&gt;"&amp;"",'Old-Review'!AO:AO,"&lt;&gt;"&amp;"")</f>
        <v>0</v>
      </c>
      <c r="AA133" s="6" t="str">
        <f>COUNTIFS(Tonghop!AR:AR,[1]IO!AH133, Tonghop!AN:AN,"&lt;&gt;"&amp;"",Tonghop!AO:AO,"&lt;&gt;"&amp;"")</f>
        <v>#ERROR!</v>
      </c>
      <c r="AB133" s="6"/>
      <c r="AC133" s="6"/>
      <c r="AD133" s="6"/>
      <c r="AE133" s="6"/>
      <c r="AF133" s="6"/>
      <c r="AG133" s="6"/>
      <c r="AH133" s="6" t="s">
        <v>3486</v>
      </c>
      <c r="AI133" s="6" t="str">
        <f t="shared" si="2"/>
        <v>C_11 Hoàng Minh Quang 20138864 VUWIT12B</v>
      </c>
      <c r="AJ133" s="6"/>
      <c r="AK133" s="6">
        <f t="shared" si="3"/>
        <v>0</v>
      </c>
      <c r="AL133" s="4"/>
      <c r="AM133" s="4"/>
      <c r="AN133" s="4"/>
      <c r="AO133" s="4"/>
      <c r="AP133" s="4"/>
      <c r="AQ133" s="4"/>
      <c r="AR133" s="4"/>
      <c r="AS133" s="4"/>
    </row>
    <row r="134" ht="13.5" customHeight="1">
      <c r="A134" s="6"/>
      <c r="B134" s="75" t="s">
        <v>3485</v>
      </c>
      <c r="C134" s="75" t="s">
        <v>3546</v>
      </c>
      <c r="D134" s="75" t="s">
        <v>3547</v>
      </c>
      <c r="E134" s="76">
        <v>2.0138224E7</v>
      </c>
      <c r="F134" s="75" t="s">
        <v>2470</v>
      </c>
      <c r="G134" s="75" t="s">
        <v>3488</v>
      </c>
      <c r="H134" s="10" t="s">
        <v>3548</v>
      </c>
      <c r="I134" s="10"/>
      <c r="J134" s="10"/>
      <c r="K134" s="10"/>
      <c r="L134" s="10"/>
      <c r="M134" s="10"/>
      <c r="N134" s="10"/>
      <c r="O134" s="10"/>
      <c r="P134" s="4">
        <f>COUNTIFS('Old-Review'!P:P,AH134)</f>
        <v>5</v>
      </c>
      <c r="Q134" s="10">
        <f>COUNTIFS('Old-Review'!N:N,"TNLT",'Old-Review'!P:P,AH134, 'Old-Review'!R:R,"&lt;&gt;"&amp;"", 'Old-Review'!S:S,"&lt;&gt;"&amp;"", 'Old-Review'!T:T,"&lt;&gt;"&amp;"", 'Old-Review'!U:U,"&lt;&gt;"&amp;"",  'Old-Review'!V:V,"&lt;&gt;"&amp;"",  'Old-Review'!W:W,"&lt;&gt;"&amp;"",  'Old-Review'!X:X,"&lt;&gt;"&amp;"",  'Old-Review'!Y:Y,"&lt;&gt;"&amp;"")</f>
        <v>0</v>
      </c>
      <c r="R134" s="10">
        <f>COUNTIFS('Old-Review'!N:N,"TNBT",'Old-Review'!P:P,AH134, 'Old-Review'!R:R,"&lt;&gt;"&amp;"", 'Old-Review'!S:S,"&lt;&gt;"&amp;"", 'Old-Review'!T:T,"&lt;&gt;"&amp;"", 'Old-Review'!U:U,"&lt;&gt;"&amp;"",  'Old-Review'!V:V,"&lt;&gt;"&amp;"",  'Old-Review'!W:W,"&lt;&gt;"&amp;"",  'Old-Review'!X:X,"&lt;&gt;"&amp;"",  'Old-Review'!Y:Y,"&lt;&gt;"&amp;"")</f>
        <v>0</v>
      </c>
      <c r="S134" s="10">
        <f>COUNTIFS('Old-Review'!N:N,"TL",'Old-Review'!P:P,AH134, 'Old-Review'!R:R,"&lt;&gt;"&amp;"", 'Old-Review'!X:X,"&lt;&gt;"&amp;"",  'Old-Review'!Y:Y,"&lt;&gt;"&amp;"")</f>
        <v>0</v>
      </c>
      <c r="T134" s="10">
        <f>COUNTIFS('Old-Review'!A:A,"Giữ chỗ",'Old-Review'!P:P,AH134)</f>
        <v>0</v>
      </c>
      <c r="U134" s="10">
        <f>COUNTIFS('Old-Review'!B:B,"Sai lớp",'Old-Review'!P:P,AH134)</f>
        <v>0</v>
      </c>
      <c r="V134" s="10">
        <f>COUNTIFS('Old-Review'!B:B,"Sai phân công",'Old-Review'!P:P,AH134)</f>
        <v>0</v>
      </c>
      <c r="W134" s="10">
        <f t="shared" si="1"/>
        <v>5</v>
      </c>
      <c r="X134" s="10"/>
      <c r="Y134" s="10"/>
      <c r="Z134" s="10">
        <f>COUNTIFS('Old-Review'!AD:AD,AH134, 'Old-Review'!AN:AN,"&lt;&gt;"&amp;"",'Old-Review'!AO:AO,"&lt;&gt;"&amp;"")</f>
        <v>0</v>
      </c>
      <c r="AA134" s="6" t="str">
        <f>COUNTIFS(Tonghop!AR:AR,[1]IO!AH134, Tonghop!AN:AN,"&lt;&gt;"&amp;"",Tonghop!AO:AO,"&lt;&gt;"&amp;"")</f>
        <v>#ERROR!</v>
      </c>
      <c r="AB134" s="6"/>
      <c r="AC134" s="6"/>
      <c r="AD134" s="6"/>
      <c r="AE134" s="6"/>
      <c r="AF134" s="6"/>
      <c r="AG134" s="6"/>
      <c r="AH134" s="6" t="s">
        <v>3564</v>
      </c>
      <c r="AI134" s="6" t="str">
        <f t="shared" si="2"/>
        <v>C_11 Trần Đức Lân 20138224 VUWIT12B</v>
      </c>
      <c r="AJ134" s="6"/>
      <c r="AK134" s="6" t="str">
        <f t="shared" si="3"/>
        <v>TRUE</v>
      </c>
      <c r="AL134" s="4"/>
      <c r="AM134" s="4"/>
      <c r="AN134" s="4"/>
      <c r="AO134" s="4"/>
      <c r="AP134" s="4"/>
      <c r="AQ134" s="4"/>
      <c r="AR134" s="4"/>
      <c r="AS134" s="4"/>
    </row>
    <row r="135" ht="13.5" customHeight="1">
      <c r="A135" s="6"/>
      <c r="B135" s="77" t="s">
        <v>3122</v>
      </c>
      <c r="C135" s="77" t="s">
        <v>3566</v>
      </c>
      <c r="D135" s="77" t="s">
        <v>3568</v>
      </c>
      <c r="E135" s="76">
        <v>2.0128349E7</v>
      </c>
      <c r="F135" s="77" t="s">
        <v>2601</v>
      </c>
      <c r="G135" s="77" t="s">
        <v>2602</v>
      </c>
      <c r="H135" s="10" t="s">
        <v>3569</v>
      </c>
      <c r="I135" s="10">
        <f>COUNTIF(B:B,B135)</f>
        <v>4</v>
      </c>
      <c r="J135" s="10">
        <f>COUNTIFS('Old-Review'!O:O,B135,'Old-Review'!N:N,"TNLT", 'Old-Review'!R:R,"&lt;&gt;"&amp;"", 'Old-Review'!S:S,"&lt;&gt;"&amp;"", 'Old-Review'!T:T,"&lt;&gt;"&amp;"", 'Old-Review'!U:U,"&lt;&gt;"&amp;"",  'Old-Review'!V:V,"&lt;&gt;"&amp;"",  'Old-Review'!W:W,"&lt;&gt;"&amp;"",  'Old-Review'!X:X,"&lt;&gt;"&amp;"",  'Old-Review'!Y:Y,"&lt;&gt;"&amp;"")</f>
        <v>0</v>
      </c>
      <c r="K135" s="10">
        <f>COUNTIFS('Old-Review'!O:O,B135,'Old-Review'!N:N,"TNBT", 'Old-Review'!R:R,"&lt;&gt;"&amp;"", 'Old-Review'!S:S,"&lt;&gt;"&amp;"", 'Old-Review'!T:T,"&lt;&gt;"&amp;"", 'Old-Review'!U:U,"&lt;&gt;"&amp;"",  'Old-Review'!V:V,"&lt;&gt;"&amp;"",  'Old-Review'!W:W,"&lt;&gt;"&amp;"",  'Old-Review'!X:X,"&lt;&gt;"&amp;"",  'Old-Review'!Y:Y,"&lt;&gt;"&amp;"")</f>
        <v>0</v>
      </c>
      <c r="L135" s="10">
        <f>COUNTIFS('Old-Review'!O:O,B135,'Old-Review'!N:N,"TL", 'Old-Review'!R:R,"&lt;&gt;"&amp;"", 'Old-Review'!X:X,"&lt;&gt;"&amp;"",  'Old-Review'!Y:Y,"&lt;&gt;"&amp;"")</f>
        <v>0</v>
      </c>
      <c r="M135" s="10">
        <f>COUNTIFS('Old-Review'!AC:AC,B135, 'Old-Review'!AN:AN,"&lt;&gt;"&amp;"",'Old-Review'!AO:AO,"&lt;&gt;"&amp;"")</f>
        <v>0</v>
      </c>
      <c r="N135" s="10">
        <f>COUNTIFS('Old-Review'!A:A,"Giữ chỗ nhóm",'Old-Review'!O:O,B135)</f>
        <v>0</v>
      </c>
      <c r="O135" s="10"/>
      <c r="P135" s="4">
        <f>COUNTIFS('Old-Review'!P:P,AH135)</f>
        <v>2</v>
      </c>
      <c r="Q135" s="10">
        <f>COUNTIFS('Old-Review'!N:N,"TNLT",'Old-Review'!P:P,AH135, 'Old-Review'!R:R,"&lt;&gt;"&amp;"", 'Old-Review'!S:S,"&lt;&gt;"&amp;"", 'Old-Review'!T:T,"&lt;&gt;"&amp;"", 'Old-Review'!U:U,"&lt;&gt;"&amp;"",  'Old-Review'!V:V,"&lt;&gt;"&amp;"",  'Old-Review'!W:W,"&lt;&gt;"&amp;"",  'Old-Review'!X:X,"&lt;&gt;"&amp;"",  'Old-Review'!Y:Y,"&lt;&gt;"&amp;"")</f>
        <v>0</v>
      </c>
      <c r="R135" s="10">
        <f>COUNTIFS('Old-Review'!N:N,"TNBT",'Old-Review'!P:P,AH135, 'Old-Review'!R:R,"&lt;&gt;"&amp;"", 'Old-Review'!S:S,"&lt;&gt;"&amp;"", 'Old-Review'!T:T,"&lt;&gt;"&amp;"", 'Old-Review'!U:U,"&lt;&gt;"&amp;"",  'Old-Review'!V:V,"&lt;&gt;"&amp;"",  'Old-Review'!W:W,"&lt;&gt;"&amp;"",  'Old-Review'!X:X,"&lt;&gt;"&amp;"",  'Old-Review'!Y:Y,"&lt;&gt;"&amp;"")</f>
        <v>0</v>
      </c>
      <c r="S135" s="10">
        <f>COUNTIFS('Old-Review'!N:N,"TL",'Old-Review'!P:P,AH135, 'Old-Review'!R:R,"&lt;&gt;"&amp;"", 'Old-Review'!X:X,"&lt;&gt;"&amp;"",  'Old-Review'!Y:Y,"&lt;&gt;"&amp;"")</f>
        <v>0</v>
      </c>
      <c r="T135" s="10">
        <f>COUNTIFS('Old-Review'!A:A,"Giữ chỗ",'Old-Review'!P:P,AH135)</f>
        <v>0</v>
      </c>
      <c r="U135" s="10">
        <f>COUNTIFS('Old-Review'!B:B,"Sai lớp",'Old-Review'!P:P,AH135)</f>
        <v>0</v>
      </c>
      <c r="V135" s="10">
        <f>COUNTIFS('Old-Review'!B:B,"Sai phân công",'Old-Review'!P:P,AH135)</f>
        <v>0</v>
      </c>
      <c r="W135" s="10">
        <f t="shared" si="1"/>
        <v>2</v>
      </c>
      <c r="X135" s="10"/>
      <c r="Y135" s="10"/>
      <c r="Z135" s="10">
        <f>COUNTIFS('Old-Review'!AD:AD,AH135, 'Old-Review'!AN:AN,"&lt;&gt;"&amp;"",'Old-Review'!AO:AO,"&lt;&gt;"&amp;"")</f>
        <v>0</v>
      </c>
      <c r="AA135" s="6" t="str">
        <f>COUNTIFS(Tonghop!AR:AR,[1]IO!AH135, Tonghop!AN:AN,"&lt;&gt;"&amp;"",Tonghop!AO:AO,"&lt;&gt;"&amp;"")</f>
        <v>#ERROR!</v>
      </c>
      <c r="AB135" s="6"/>
      <c r="AC135" s="6"/>
      <c r="AD135" s="6"/>
      <c r="AE135" s="6"/>
      <c r="AF135" s="6"/>
      <c r="AG135" s="6"/>
      <c r="AH135" s="6" t="s">
        <v>3123</v>
      </c>
      <c r="AI135" s="6" t="str">
        <f t="shared" si="2"/>
        <v>C_12 Nguyễn Dương Thế 20128349 LTU11B</v>
      </c>
      <c r="AJ135" s="6"/>
      <c r="AK135" s="6" t="str">
        <f t="shared" si="3"/>
        <v>TRUE</v>
      </c>
      <c r="AL135" s="4"/>
      <c r="AM135" s="4"/>
      <c r="AN135" s="4"/>
      <c r="AO135" s="4"/>
      <c r="AP135" s="4"/>
      <c r="AQ135" s="4"/>
      <c r="AR135" s="4"/>
      <c r="AS135" s="4"/>
    </row>
    <row r="136" ht="13.5" customHeight="1">
      <c r="A136" s="6"/>
      <c r="B136" s="77" t="s">
        <v>3122</v>
      </c>
      <c r="C136" s="77" t="s">
        <v>3608</v>
      </c>
      <c r="D136" s="77" t="s">
        <v>190</v>
      </c>
      <c r="E136" s="76">
        <v>2.0128558E7</v>
      </c>
      <c r="F136" s="77" t="s">
        <v>2601</v>
      </c>
      <c r="G136" s="77" t="s">
        <v>2602</v>
      </c>
      <c r="H136" s="10" t="s">
        <v>3609</v>
      </c>
      <c r="I136" s="10"/>
      <c r="J136" s="10"/>
      <c r="K136" s="10"/>
      <c r="L136" s="10"/>
      <c r="M136" s="10"/>
      <c r="N136" s="10"/>
      <c r="O136" s="10"/>
      <c r="P136" s="4">
        <f>COUNTIFS('Old-Review'!P:P,AH136)</f>
        <v>0</v>
      </c>
      <c r="Q136" s="10">
        <f>COUNTIFS('Old-Review'!N:N,"TNLT",'Old-Review'!P:P,AH136, 'Old-Review'!R:R,"&lt;&gt;"&amp;"", 'Old-Review'!S:S,"&lt;&gt;"&amp;"", 'Old-Review'!T:T,"&lt;&gt;"&amp;"", 'Old-Review'!U:U,"&lt;&gt;"&amp;"",  'Old-Review'!V:V,"&lt;&gt;"&amp;"",  'Old-Review'!W:W,"&lt;&gt;"&amp;"",  'Old-Review'!X:X,"&lt;&gt;"&amp;"",  'Old-Review'!Y:Y,"&lt;&gt;"&amp;"")</f>
        <v>0</v>
      </c>
      <c r="R136" s="10">
        <f>COUNTIFS('Old-Review'!N:N,"TNBT",'Old-Review'!P:P,AH136, 'Old-Review'!R:R,"&lt;&gt;"&amp;"", 'Old-Review'!S:S,"&lt;&gt;"&amp;"", 'Old-Review'!T:T,"&lt;&gt;"&amp;"", 'Old-Review'!U:U,"&lt;&gt;"&amp;"",  'Old-Review'!V:V,"&lt;&gt;"&amp;"",  'Old-Review'!W:W,"&lt;&gt;"&amp;"",  'Old-Review'!X:X,"&lt;&gt;"&amp;"",  'Old-Review'!Y:Y,"&lt;&gt;"&amp;"")</f>
        <v>0</v>
      </c>
      <c r="S136" s="10">
        <f>COUNTIFS('Old-Review'!N:N,"TL",'Old-Review'!P:P,AH136, 'Old-Review'!R:R,"&lt;&gt;"&amp;"", 'Old-Review'!X:X,"&lt;&gt;"&amp;"",  'Old-Review'!Y:Y,"&lt;&gt;"&amp;"")</f>
        <v>0</v>
      </c>
      <c r="T136" s="10">
        <f>COUNTIFS('Old-Review'!A:A,"Giữ chỗ",'Old-Review'!P:P,AH136)</f>
        <v>0</v>
      </c>
      <c r="U136" s="10">
        <f>COUNTIFS('Old-Review'!B:B,"Sai lớp",'Old-Review'!P:P,AH136)</f>
        <v>0</v>
      </c>
      <c r="V136" s="10">
        <f>COUNTIFS('Old-Review'!B:B,"Sai phân công",'Old-Review'!P:P,AH136)</f>
        <v>0</v>
      </c>
      <c r="W136" s="10">
        <f t="shared" si="1"/>
        <v>0</v>
      </c>
      <c r="X136" s="10"/>
      <c r="Y136" s="10"/>
      <c r="Z136" s="10">
        <f>COUNTIFS('Old-Review'!AD:AD,AH136, 'Old-Review'!AN:AN,"&lt;&gt;"&amp;"",'Old-Review'!AO:AO,"&lt;&gt;"&amp;"")</f>
        <v>0</v>
      </c>
      <c r="AA136" s="6" t="str">
        <f>COUNTIFS(Tonghop!AR:AR,[1]IO!AH136, Tonghop!AN:AN,"&lt;&gt;"&amp;"",Tonghop!AO:AO,"&lt;&gt;"&amp;"")</f>
        <v>#ERROR!</v>
      </c>
      <c r="AB136" s="6"/>
      <c r="AC136" s="6"/>
      <c r="AD136" s="6"/>
      <c r="AE136" s="6"/>
      <c r="AF136" s="6"/>
      <c r="AG136" s="6"/>
      <c r="AH136" s="6" t="s">
        <v>3625</v>
      </c>
      <c r="AI136" s="6" t="str">
        <f t="shared" si="2"/>
        <v>C_12 Nguyễn Quang Anh 20128558 LTU11B</v>
      </c>
      <c r="AJ136" s="6"/>
      <c r="AK136" s="6" t="str">
        <f t="shared" si="3"/>
        <v>TRUE</v>
      </c>
      <c r="AL136" s="4"/>
      <c r="AM136" s="4"/>
      <c r="AN136" s="4"/>
      <c r="AO136" s="4"/>
      <c r="AP136" s="4"/>
      <c r="AQ136" s="4"/>
      <c r="AR136" s="4"/>
      <c r="AS136" s="4"/>
    </row>
    <row r="137" ht="13.5" customHeight="1">
      <c r="A137" s="6"/>
      <c r="B137" s="77" t="s">
        <v>3122</v>
      </c>
      <c r="C137" s="77" t="s">
        <v>3134</v>
      </c>
      <c r="D137" s="77" t="s">
        <v>929</v>
      </c>
      <c r="E137" s="76">
        <v>2.0128585E7</v>
      </c>
      <c r="F137" s="77" t="s">
        <v>2601</v>
      </c>
      <c r="G137" s="77" t="s">
        <v>2602</v>
      </c>
      <c r="H137" s="10" t="s">
        <v>3626</v>
      </c>
      <c r="I137" s="10"/>
      <c r="J137" s="10"/>
      <c r="K137" s="10"/>
      <c r="L137" s="10"/>
      <c r="M137" s="10"/>
      <c r="N137" s="10"/>
      <c r="O137" s="10"/>
      <c r="P137" s="4">
        <f>COUNTIFS('Old-Review'!P:P,AH137)</f>
        <v>0</v>
      </c>
      <c r="Q137" s="10">
        <f>COUNTIFS('Old-Review'!N:N,"TNLT",'Old-Review'!P:P,AH137, 'Old-Review'!R:R,"&lt;&gt;"&amp;"", 'Old-Review'!S:S,"&lt;&gt;"&amp;"", 'Old-Review'!T:T,"&lt;&gt;"&amp;"", 'Old-Review'!U:U,"&lt;&gt;"&amp;"",  'Old-Review'!V:V,"&lt;&gt;"&amp;"",  'Old-Review'!W:W,"&lt;&gt;"&amp;"",  'Old-Review'!X:X,"&lt;&gt;"&amp;"",  'Old-Review'!Y:Y,"&lt;&gt;"&amp;"")</f>
        <v>0</v>
      </c>
      <c r="R137" s="10">
        <f>COUNTIFS('Old-Review'!N:N,"TNBT",'Old-Review'!P:P,AH137, 'Old-Review'!R:R,"&lt;&gt;"&amp;"", 'Old-Review'!S:S,"&lt;&gt;"&amp;"", 'Old-Review'!T:T,"&lt;&gt;"&amp;"", 'Old-Review'!U:U,"&lt;&gt;"&amp;"",  'Old-Review'!V:V,"&lt;&gt;"&amp;"",  'Old-Review'!W:W,"&lt;&gt;"&amp;"",  'Old-Review'!X:X,"&lt;&gt;"&amp;"",  'Old-Review'!Y:Y,"&lt;&gt;"&amp;"")</f>
        <v>0</v>
      </c>
      <c r="S137" s="10">
        <f>COUNTIFS('Old-Review'!N:N,"TL",'Old-Review'!P:P,AH137, 'Old-Review'!R:R,"&lt;&gt;"&amp;"", 'Old-Review'!X:X,"&lt;&gt;"&amp;"",  'Old-Review'!Y:Y,"&lt;&gt;"&amp;"")</f>
        <v>0</v>
      </c>
      <c r="T137" s="10">
        <f>COUNTIFS('Old-Review'!A:A,"Giữ chỗ",'Old-Review'!P:P,AH137)</f>
        <v>0</v>
      </c>
      <c r="U137" s="10">
        <f>COUNTIFS('Old-Review'!B:B,"Sai lớp",'Old-Review'!P:P,AH137)</f>
        <v>0</v>
      </c>
      <c r="V137" s="10">
        <f>COUNTIFS('Old-Review'!B:B,"Sai phân công",'Old-Review'!P:P,AH137)</f>
        <v>0</v>
      </c>
      <c r="W137" s="10">
        <f t="shared" si="1"/>
        <v>0</v>
      </c>
      <c r="X137" s="10"/>
      <c r="Y137" s="10"/>
      <c r="Z137" s="10">
        <f>COUNTIFS('Old-Review'!AD:AD,AH137, 'Old-Review'!AN:AN,"&lt;&gt;"&amp;"",'Old-Review'!AO:AO,"&lt;&gt;"&amp;"")</f>
        <v>0</v>
      </c>
      <c r="AA137" s="6" t="str">
        <f>COUNTIFS(Tonghop!AR:AR,[1]IO!AH137, Tonghop!AN:AN,"&lt;&gt;"&amp;"",Tonghop!AO:AO,"&lt;&gt;"&amp;"")</f>
        <v>#ERROR!</v>
      </c>
      <c r="AB137" s="6"/>
      <c r="AC137" s="6"/>
      <c r="AD137" s="6"/>
      <c r="AE137" s="6"/>
      <c r="AF137" s="6"/>
      <c r="AG137" s="6"/>
      <c r="AH137" s="6" t="s">
        <v>3641</v>
      </c>
      <c r="AI137" s="6" t="str">
        <f t="shared" si="2"/>
        <v>C_12 Nguyễn Thành Trung 20128585 LTU11B</v>
      </c>
      <c r="AJ137" s="6"/>
      <c r="AK137" s="6" t="str">
        <f t="shared" si="3"/>
        <v>TRUE</v>
      </c>
      <c r="AL137" s="4"/>
      <c r="AM137" s="4"/>
      <c r="AN137" s="4"/>
      <c r="AO137" s="4"/>
      <c r="AP137" s="4"/>
      <c r="AQ137" s="4"/>
      <c r="AR137" s="4"/>
      <c r="AS137" s="4"/>
    </row>
    <row r="138" ht="13.5" customHeight="1">
      <c r="A138" s="6"/>
      <c r="B138" s="82" t="s">
        <v>3122</v>
      </c>
      <c r="C138" s="77" t="s">
        <v>3651</v>
      </c>
      <c r="D138" s="77" t="s">
        <v>1012</v>
      </c>
      <c r="E138" s="76">
        <v>2.0128411E7</v>
      </c>
      <c r="F138" s="77" t="s">
        <v>2601</v>
      </c>
      <c r="G138" s="77" t="s">
        <v>2602</v>
      </c>
      <c r="H138" s="10" t="s">
        <v>3652</v>
      </c>
      <c r="I138" s="10"/>
      <c r="J138" s="10"/>
      <c r="K138" s="10"/>
      <c r="L138" s="10"/>
      <c r="M138" s="10"/>
      <c r="N138" s="10"/>
      <c r="O138" s="10"/>
      <c r="P138" s="4">
        <f>COUNTIFS('Old-Review'!P:P,AH138)</f>
        <v>6</v>
      </c>
      <c r="Q138" s="10">
        <f>COUNTIFS('Old-Review'!N:N,"TNLT",'Old-Review'!P:P,AH138, 'Old-Review'!R:R,"&lt;&gt;"&amp;"", 'Old-Review'!S:S,"&lt;&gt;"&amp;"", 'Old-Review'!T:T,"&lt;&gt;"&amp;"", 'Old-Review'!U:U,"&lt;&gt;"&amp;"",  'Old-Review'!V:V,"&lt;&gt;"&amp;"",  'Old-Review'!W:W,"&lt;&gt;"&amp;"",  'Old-Review'!X:X,"&lt;&gt;"&amp;"",  'Old-Review'!Y:Y,"&lt;&gt;"&amp;"")</f>
        <v>0</v>
      </c>
      <c r="R138" s="10">
        <f>COUNTIFS('Old-Review'!N:N,"TNBT",'Old-Review'!P:P,AH138, 'Old-Review'!R:R,"&lt;&gt;"&amp;"", 'Old-Review'!S:S,"&lt;&gt;"&amp;"", 'Old-Review'!T:T,"&lt;&gt;"&amp;"", 'Old-Review'!U:U,"&lt;&gt;"&amp;"",  'Old-Review'!V:V,"&lt;&gt;"&amp;"",  'Old-Review'!W:W,"&lt;&gt;"&amp;"",  'Old-Review'!X:X,"&lt;&gt;"&amp;"",  'Old-Review'!Y:Y,"&lt;&gt;"&amp;"")</f>
        <v>0</v>
      </c>
      <c r="S138" s="10">
        <f>COUNTIFS('Old-Review'!N:N,"TL",'Old-Review'!P:P,AH138, 'Old-Review'!R:R,"&lt;&gt;"&amp;"", 'Old-Review'!X:X,"&lt;&gt;"&amp;"",  'Old-Review'!Y:Y,"&lt;&gt;"&amp;"")</f>
        <v>0</v>
      </c>
      <c r="T138" s="10">
        <f>COUNTIFS('Old-Review'!A:A,"Giữ chỗ",'Old-Review'!P:P,AH138)</f>
        <v>0</v>
      </c>
      <c r="U138" s="10">
        <f>COUNTIFS('Old-Review'!B:B,"Sai lớp",'Old-Review'!P:P,AH138)</f>
        <v>0</v>
      </c>
      <c r="V138" s="10">
        <f>COUNTIFS('Old-Review'!B:B,"Sai phân công",'Old-Review'!P:P,AH138)</f>
        <v>0</v>
      </c>
      <c r="W138" s="10">
        <f t="shared" si="1"/>
        <v>6</v>
      </c>
      <c r="X138" s="10"/>
      <c r="Y138" s="10"/>
      <c r="Z138" s="10">
        <f>COUNTIFS('Old-Review'!AD:AD,AH138, 'Old-Review'!AN:AN,"&lt;&gt;"&amp;"",'Old-Review'!AO:AO,"&lt;&gt;"&amp;"")</f>
        <v>0</v>
      </c>
      <c r="AA138" s="6" t="str">
        <f>COUNTIFS(Tonghop!AR:AR,[1]IO!AH138, Tonghop!AN:AN,"&lt;&gt;"&amp;"",Tonghop!AO:AO,"&lt;&gt;"&amp;"")</f>
        <v>#ERROR!</v>
      </c>
      <c r="AB138" s="6"/>
      <c r="AC138" s="6"/>
      <c r="AD138" s="6"/>
      <c r="AE138" s="6"/>
      <c r="AF138" s="6"/>
      <c r="AG138" s="6"/>
      <c r="AH138" s="6" t="s">
        <v>3674</v>
      </c>
      <c r="AI138" s="6" t="str">
        <f t="shared" si="2"/>
        <v>C_12 Nguyễn Quý Tùng 20128411 LTU11B</v>
      </c>
      <c r="AJ138" s="6"/>
      <c r="AK138" s="6">
        <f t="shared" si="3"/>
        <v>0</v>
      </c>
      <c r="AL138" s="4"/>
      <c r="AM138" s="4"/>
      <c r="AN138" s="4"/>
      <c r="AO138" s="4"/>
      <c r="AP138" s="4"/>
      <c r="AQ138" s="4"/>
      <c r="AR138" s="4"/>
      <c r="AS138" s="4"/>
    </row>
    <row r="139" ht="13.5" customHeight="1">
      <c r="A139" s="6"/>
      <c r="B139" s="79" t="s">
        <v>3229</v>
      </c>
      <c r="C139" s="79" t="s">
        <v>3675</v>
      </c>
      <c r="D139" s="79" t="s">
        <v>891</v>
      </c>
      <c r="E139" s="76">
        <v>2.0128575E7</v>
      </c>
      <c r="F139" s="79" t="s">
        <v>2920</v>
      </c>
      <c r="G139" s="79" t="s">
        <v>2602</v>
      </c>
      <c r="H139" s="10" t="s">
        <v>3676</v>
      </c>
      <c r="I139" s="10">
        <f>COUNTIF(B:B,B139)</f>
        <v>4</v>
      </c>
      <c r="J139" s="10">
        <f>COUNTIFS('Old-Review'!O:O,B139,'Old-Review'!N:N,"TNLT", 'Old-Review'!R:R,"&lt;&gt;"&amp;"", 'Old-Review'!S:S,"&lt;&gt;"&amp;"", 'Old-Review'!T:T,"&lt;&gt;"&amp;"", 'Old-Review'!U:U,"&lt;&gt;"&amp;"",  'Old-Review'!V:V,"&lt;&gt;"&amp;"",  'Old-Review'!W:W,"&lt;&gt;"&amp;"",  'Old-Review'!X:X,"&lt;&gt;"&amp;"",  'Old-Review'!Y:Y,"&lt;&gt;"&amp;"")</f>
        <v>2</v>
      </c>
      <c r="K139" s="10">
        <f>COUNTIFS('Old-Review'!O:O,B139,'Old-Review'!N:N,"TNBT", 'Old-Review'!R:R,"&lt;&gt;"&amp;"", 'Old-Review'!S:S,"&lt;&gt;"&amp;"", 'Old-Review'!T:T,"&lt;&gt;"&amp;"", 'Old-Review'!U:U,"&lt;&gt;"&amp;"",  'Old-Review'!V:V,"&lt;&gt;"&amp;"",  'Old-Review'!W:W,"&lt;&gt;"&amp;"",  'Old-Review'!X:X,"&lt;&gt;"&amp;"",  'Old-Review'!Y:Y,"&lt;&gt;"&amp;"")</f>
        <v>2</v>
      </c>
      <c r="L139" s="10">
        <f>COUNTIFS('Old-Review'!O:O,B139,'Old-Review'!N:N,"TL", 'Old-Review'!R:R,"&lt;&gt;"&amp;"", 'Old-Review'!X:X,"&lt;&gt;"&amp;"",  'Old-Review'!Y:Y,"&lt;&gt;"&amp;"")</f>
        <v>3</v>
      </c>
      <c r="M139" s="10">
        <f>COUNTIFS('Old-Review'!AC:AC,B139, 'Old-Review'!AN:AN,"&lt;&gt;"&amp;"",'Old-Review'!AO:AO,"&lt;&gt;"&amp;"")</f>
        <v>0</v>
      </c>
      <c r="N139" s="10">
        <f>COUNTIFS('Old-Review'!A:A,"Giữ chỗ nhóm",'Old-Review'!O:O,B139)</f>
        <v>0</v>
      </c>
      <c r="O139" s="10"/>
      <c r="P139" s="4">
        <f>COUNTIFS('Old-Review'!P:P,AH139)</f>
        <v>4</v>
      </c>
      <c r="Q139" s="10">
        <f>COUNTIFS('Old-Review'!N:N,"TNLT",'Old-Review'!P:P,AH139, 'Old-Review'!R:R,"&lt;&gt;"&amp;"", 'Old-Review'!S:S,"&lt;&gt;"&amp;"", 'Old-Review'!T:T,"&lt;&gt;"&amp;"", 'Old-Review'!U:U,"&lt;&gt;"&amp;"",  'Old-Review'!V:V,"&lt;&gt;"&amp;"",  'Old-Review'!W:W,"&lt;&gt;"&amp;"",  'Old-Review'!X:X,"&lt;&gt;"&amp;"",  'Old-Review'!Y:Y,"&lt;&gt;"&amp;"")</f>
        <v>0</v>
      </c>
      <c r="R139" s="10">
        <f>COUNTIFS('Old-Review'!N:N,"TNBT",'Old-Review'!P:P,AH139, 'Old-Review'!R:R,"&lt;&gt;"&amp;"", 'Old-Review'!S:S,"&lt;&gt;"&amp;"", 'Old-Review'!T:T,"&lt;&gt;"&amp;"", 'Old-Review'!U:U,"&lt;&gt;"&amp;"",  'Old-Review'!V:V,"&lt;&gt;"&amp;"",  'Old-Review'!W:W,"&lt;&gt;"&amp;"",  'Old-Review'!X:X,"&lt;&gt;"&amp;"",  'Old-Review'!Y:Y,"&lt;&gt;"&amp;"")</f>
        <v>0</v>
      </c>
      <c r="S139" s="10">
        <f>COUNTIFS('Old-Review'!N:N,"TL",'Old-Review'!P:P,AH139, 'Old-Review'!R:R,"&lt;&gt;"&amp;"", 'Old-Review'!X:X,"&lt;&gt;"&amp;"",  'Old-Review'!Y:Y,"&lt;&gt;"&amp;"")</f>
        <v>1</v>
      </c>
      <c r="T139" s="10">
        <f>COUNTIFS('Old-Review'!A:A,"Giữ chỗ",'Old-Review'!P:P,AH139)</f>
        <v>0</v>
      </c>
      <c r="U139" s="10">
        <f>COUNTIFS('Old-Review'!B:B,"Sai lớp",'Old-Review'!P:P,AH139)</f>
        <v>0</v>
      </c>
      <c r="V139" s="10">
        <f>COUNTIFS('Old-Review'!B:B,"Sai phân công",'Old-Review'!P:P,AH139)</f>
        <v>0</v>
      </c>
      <c r="W139" s="10">
        <f t="shared" si="1"/>
        <v>3</v>
      </c>
      <c r="X139" s="10"/>
      <c r="Y139" s="10"/>
      <c r="Z139" s="10">
        <f>COUNTIFS('Old-Review'!AD:AD,AH139, 'Old-Review'!AN:AN,"&lt;&gt;"&amp;"",'Old-Review'!AO:AO,"&lt;&gt;"&amp;"")</f>
        <v>0</v>
      </c>
      <c r="AA139" s="6" t="str">
        <f>COUNTIFS(Tonghop!AR:AR,[1]IO!AH139, Tonghop!AN:AN,"&lt;&gt;"&amp;"",Tonghop!AO:AO,"&lt;&gt;"&amp;"")</f>
        <v>#ERROR!</v>
      </c>
      <c r="AB139" s="6"/>
      <c r="AC139" s="6"/>
      <c r="AD139" s="6"/>
      <c r="AE139" s="6"/>
      <c r="AF139" s="6"/>
      <c r="AG139" s="6"/>
      <c r="AH139" s="6" t="s">
        <v>3702</v>
      </c>
      <c r="AI139" s="6" t="str">
        <f t="shared" si="2"/>
        <v>C_14 Chu Phương Nam 20128575 LTU11A</v>
      </c>
      <c r="AJ139" s="6"/>
      <c r="AK139" s="6" t="str">
        <f t="shared" si="3"/>
        <v>TRUE</v>
      </c>
      <c r="AL139" s="4"/>
      <c r="AM139" s="4"/>
      <c r="AN139" s="4"/>
      <c r="AO139" s="4"/>
      <c r="AP139" s="4"/>
      <c r="AQ139" s="4"/>
      <c r="AR139" s="4"/>
      <c r="AS139" s="4"/>
    </row>
    <row r="140" ht="13.5" customHeight="1">
      <c r="A140" s="6"/>
      <c r="B140" s="79" t="s">
        <v>3229</v>
      </c>
      <c r="C140" s="79" t="s">
        <v>415</v>
      </c>
      <c r="D140" s="79" t="s">
        <v>44</v>
      </c>
      <c r="E140" s="76">
        <v>2.0128565E7</v>
      </c>
      <c r="F140" s="79" t="s">
        <v>2920</v>
      </c>
      <c r="G140" s="79" t="s">
        <v>2602</v>
      </c>
      <c r="H140" s="89" t="s">
        <v>3710</v>
      </c>
      <c r="I140" s="10"/>
      <c r="J140" s="10"/>
      <c r="K140" s="10"/>
      <c r="L140" s="10"/>
      <c r="M140" s="10"/>
      <c r="N140" s="10"/>
      <c r="O140" s="10"/>
      <c r="P140" s="4">
        <f>COUNTIFS('Old-Review'!P:P,AH140)</f>
        <v>6</v>
      </c>
      <c r="Q140" s="10">
        <f>COUNTIFS('Old-Review'!N:N,"TNLT",'Old-Review'!P:P,AH140, 'Old-Review'!R:R,"&lt;&gt;"&amp;"", 'Old-Review'!S:S,"&lt;&gt;"&amp;"", 'Old-Review'!T:T,"&lt;&gt;"&amp;"", 'Old-Review'!U:U,"&lt;&gt;"&amp;"",  'Old-Review'!V:V,"&lt;&gt;"&amp;"",  'Old-Review'!W:W,"&lt;&gt;"&amp;"",  'Old-Review'!X:X,"&lt;&gt;"&amp;"",  'Old-Review'!Y:Y,"&lt;&gt;"&amp;"")</f>
        <v>0</v>
      </c>
      <c r="R140" s="10">
        <f>COUNTIFS('Old-Review'!N:N,"TNBT",'Old-Review'!P:P,AH140, 'Old-Review'!R:R,"&lt;&gt;"&amp;"", 'Old-Review'!S:S,"&lt;&gt;"&amp;"", 'Old-Review'!T:T,"&lt;&gt;"&amp;"", 'Old-Review'!U:U,"&lt;&gt;"&amp;"",  'Old-Review'!V:V,"&lt;&gt;"&amp;"",  'Old-Review'!W:W,"&lt;&gt;"&amp;"",  'Old-Review'!X:X,"&lt;&gt;"&amp;"",  'Old-Review'!Y:Y,"&lt;&gt;"&amp;"")</f>
        <v>0</v>
      </c>
      <c r="S140" s="10">
        <f>COUNTIFS('Old-Review'!N:N,"TL",'Old-Review'!P:P,AH140, 'Old-Review'!R:R,"&lt;&gt;"&amp;"", 'Old-Review'!X:X,"&lt;&gt;"&amp;"",  'Old-Review'!Y:Y,"&lt;&gt;"&amp;"")</f>
        <v>0</v>
      </c>
      <c r="T140" s="10">
        <f>COUNTIFS('Old-Review'!A:A,"Giữ chỗ",'Old-Review'!P:P,AH140)</f>
        <v>0</v>
      </c>
      <c r="U140" s="10">
        <f>COUNTIFS('Old-Review'!B:B,"Sai lớp",'Old-Review'!P:P,AH140)</f>
        <v>0</v>
      </c>
      <c r="V140" s="10">
        <f>COUNTIFS('Old-Review'!B:B,"Sai phân công",'Old-Review'!P:P,AH140)</f>
        <v>0</v>
      </c>
      <c r="W140" s="10">
        <f t="shared" si="1"/>
        <v>6</v>
      </c>
      <c r="X140" s="10"/>
      <c r="Y140" s="10"/>
      <c r="Z140" s="10">
        <f>COUNTIFS('Old-Review'!AD:AD,AH140, 'Old-Review'!AN:AN,"&lt;&gt;"&amp;"",'Old-Review'!AO:AO,"&lt;&gt;"&amp;"")</f>
        <v>0</v>
      </c>
      <c r="AA140" s="6" t="str">
        <f>COUNTIFS(Tonghop!AR:AR,[1]IO!AH140, Tonghop!AN:AN,"&lt;&gt;"&amp;"",Tonghop!AO:AO,"&lt;&gt;"&amp;"")</f>
        <v>#ERROR!</v>
      </c>
      <c r="AB140" s="6"/>
      <c r="AC140" s="6"/>
      <c r="AD140" s="6"/>
      <c r="AE140" s="6"/>
      <c r="AF140" s="6"/>
      <c r="AG140" s="6"/>
      <c r="AH140" s="6" t="s">
        <v>3230</v>
      </c>
      <c r="AI140" s="6" t="str">
        <f t="shared" si="2"/>
        <v>C_14 Nguyễn Trọng Hiếu 20128565 LTU11A</v>
      </c>
      <c r="AJ140" s="6"/>
      <c r="AK140" s="6">
        <f t="shared" si="3"/>
        <v>0</v>
      </c>
      <c r="AL140" s="4"/>
      <c r="AM140" s="4"/>
      <c r="AN140" s="4"/>
      <c r="AO140" s="4"/>
      <c r="AP140" s="4"/>
      <c r="AQ140" s="4"/>
      <c r="AR140" s="4"/>
      <c r="AS140" s="4"/>
    </row>
    <row r="141" ht="13.5" customHeight="1">
      <c r="A141" s="6"/>
      <c r="B141" s="79" t="s">
        <v>3229</v>
      </c>
      <c r="C141" s="79" t="s">
        <v>3731</v>
      </c>
      <c r="D141" s="79" t="s">
        <v>3732</v>
      </c>
      <c r="E141" s="76">
        <v>2.0128574E7</v>
      </c>
      <c r="F141" s="79" t="s">
        <v>2920</v>
      </c>
      <c r="G141" s="79" t="s">
        <v>2602</v>
      </c>
      <c r="H141" s="89" t="s">
        <v>3733</v>
      </c>
      <c r="I141" s="10"/>
      <c r="J141" s="10"/>
      <c r="K141" s="10"/>
      <c r="L141" s="10"/>
      <c r="M141" s="10"/>
      <c r="N141" s="10"/>
      <c r="O141" s="10"/>
      <c r="P141" s="4">
        <f>COUNTIFS('Old-Review'!P:P,AH141)</f>
        <v>12</v>
      </c>
      <c r="Q141" s="10">
        <f>COUNTIFS('Old-Review'!N:N,"TNLT",'Old-Review'!P:P,AH141, 'Old-Review'!R:R,"&lt;&gt;"&amp;"", 'Old-Review'!S:S,"&lt;&gt;"&amp;"", 'Old-Review'!T:T,"&lt;&gt;"&amp;"", 'Old-Review'!U:U,"&lt;&gt;"&amp;"",  'Old-Review'!V:V,"&lt;&gt;"&amp;"",  'Old-Review'!W:W,"&lt;&gt;"&amp;"",  'Old-Review'!X:X,"&lt;&gt;"&amp;"",  'Old-Review'!Y:Y,"&lt;&gt;"&amp;"")</f>
        <v>2</v>
      </c>
      <c r="R141" s="10">
        <f>COUNTIFS('Old-Review'!N:N,"TNBT",'Old-Review'!P:P,AH141, 'Old-Review'!R:R,"&lt;&gt;"&amp;"", 'Old-Review'!S:S,"&lt;&gt;"&amp;"", 'Old-Review'!T:T,"&lt;&gt;"&amp;"", 'Old-Review'!U:U,"&lt;&gt;"&amp;"",  'Old-Review'!V:V,"&lt;&gt;"&amp;"",  'Old-Review'!W:W,"&lt;&gt;"&amp;"",  'Old-Review'!X:X,"&lt;&gt;"&amp;"",  'Old-Review'!Y:Y,"&lt;&gt;"&amp;"")</f>
        <v>2</v>
      </c>
      <c r="S141" s="10">
        <f>COUNTIFS('Old-Review'!N:N,"TL",'Old-Review'!P:P,AH141, 'Old-Review'!R:R,"&lt;&gt;"&amp;"", 'Old-Review'!X:X,"&lt;&gt;"&amp;"",  'Old-Review'!Y:Y,"&lt;&gt;"&amp;"")</f>
        <v>2</v>
      </c>
      <c r="T141" s="10">
        <f>COUNTIFS('Old-Review'!A:A,"Giữ chỗ",'Old-Review'!P:P,AH141)</f>
        <v>0</v>
      </c>
      <c r="U141" s="10">
        <f>COUNTIFS('Old-Review'!B:B,"Sai lớp",'Old-Review'!P:P,AH141)</f>
        <v>0</v>
      </c>
      <c r="V141" s="10">
        <f>COUNTIFS('Old-Review'!B:B,"Sai phân công",'Old-Review'!P:P,AH141)</f>
        <v>0</v>
      </c>
      <c r="W141" s="10">
        <f t="shared" si="1"/>
        <v>6</v>
      </c>
      <c r="X141" s="10"/>
      <c r="Y141" s="10"/>
      <c r="Z141" s="10">
        <f>COUNTIFS('Old-Review'!AD:AD,AH141, 'Old-Review'!AN:AN,"&lt;&gt;"&amp;"",'Old-Review'!AO:AO,"&lt;&gt;"&amp;"")</f>
        <v>0</v>
      </c>
      <c r="AA141" s="6" t="str">
        <f>COUNTIFS(Tonghop!AR:AR,[1]IO!AH141, Tonghop!AN:AN,"&lt;&gt;"&amp;"",Tonghop!AO:AO,"&lt;&gt;"&amp;"")</f>
        <v>#ERROR!</v>
      </c>
      <c r="AB141" s="6"/>
      <c r="AC141" s="6"/>
      <c r="AD141" s="6"/>
      <c r="AE141" s="6"/>
      <c r="AF141" s="6"/>
      <c r="AG141" s="6"/>
      <c r="AH141" s="6" t="s">
        <v>3748</v>
      </c>
      <c r="AI141" s="6" t="str">
        <f t="shared" si="2"/>
        <v>C_14 Vũ Tiến Mạnh 20128574 LTU11A</v>
      </c>
      <c r="AJ141" s="6"/>
      <c r="AK141" s="6" t="str">
        <f t="shared" si="3"/>
        <v>TRUE</v>
      </c>
      <c r="AL141" s="4"/>
      <c r="AM141" s="4"/>
      <c r="AN141" s="4"/>
      <c r="AO141" s="4"/>
      <c r="AP141" s="4"/>
      <c r="AQ141" s="4"/>
      <c r="AR141" s="4"/>
      <c r="AS141" s="4"/>
    </row>
    <row r="142" ht="13.5" customHeight="1">
      <c r="A142" s="6"/>
      <c r="B142" s="79" t="s">
        <v>3229</v>
      </c>
      <c r="C142" s="79" t="s">
        <v>3749</v>
      </c>
      <c r="D142" s="79" t="s">
        <v>3750</v>
      </c>
      <c r="E142" s="76">
        <v>2.0128582E7</v>
      </c>
      <c r="F142" s="79" t="s">
        <v>2920</v>
      </c>
      <c r="G142" s="79" t="s">
        <v>2602</v>
      </c>
      <c r="H142" s="10" t="s">
        <v>3751</v>
      </c>
      <c r="I142" s="10"/>
      <c r="J142" s="10"/>
      <c r="K142" s="10"/>
      <c r="L142" s="10"/>
      <c r="M142" s="10"/>
      <c r="N142" s="10"/>
      <c r="O142" s="10"/>
      <c r="P142" s="4">
        <f>COUNTIFS('Old-Review'!P:P,AH142)</f>
        <v>5</v>
      </c>
      <c r="Q142" s="10">
        <f>COUNTIFS('Old-Review'!N:N,"TNLT",'Old-Review'!P:P,AH142, 'Old-Review'!R:R,"&lt;&gt;"&amp;"", 'Old-Review'!S:S,"&lt;&gt;"&amp;"", 'Old-Review'!T:T,"&lt;&gt;"&amp;"", 'Old-Review'!U:U,"&lt;&gt;"&amp;"",  'Old-Review'!V:V,"&lt;&gt;"&amp;"",  'Old-Review'!W:W,"&lt;&gt;"&amp;"",  'Old-Review'!X:X,"&lt;&gt;"&amp;"",  'Old-Review'!Y:Y,"&lt;&gt;"&amp;"")</f>
        <v>0</v>
      </c>
      <c r="R142" s="10">
        <f>COUNTIFS('Old-Review'!N:N,"TNBT",'Old-Review'!P:P,AH142, 'Old-Review'!R:R,"&lt;&gt;"&amp;"", 'Old-Review'!S:S,"&lt;&gt;"&amp;"", 'Old-Review'!T:T,"&lt;&gt;"&amp;"", 'Old-Review'!U:U,"&lt;&gt;"&amp;"",  'Old-Review'!V:V,"&lt;&gt;"&amp;"",  'Old-Review'!W:W,"&lt;&gt;"&amp;"",  'Old-Review'!X:X,"&lt;&gt;"&amp;"",  'Old-Review'!Y:Y,"&lt;&gt;"&amp;"")</f>
        <v>0</v>
      </c>
      <c r="S142" s="10">
        <f>COUNTIFS('Old-Review'!N:N,"TL",'Old-Review'!P:P,AH142, 'Old-Review'!R:R,"&lt;&gt;"&amp;"", 'Old-Review'!X:X,"&lt;&gt;"&amp;"",  'Old-Review'!Y:Y,"&lt;&gt;"&amp;"")</f>
        <v>0</v>
      </c>
      <c r="T142" s="10">
        <f>COUNTIFS('Old-Review'!A:A,"Giữ chỗ",'Old-Review'!P:P,AH142)</f>
        <v>1</v>
      </c>
      <c r="U142" s="10">
        <f>COUNTIFS('Old-Review'!B:B,"Sai lớp",'Old-Review'!P:P,AH142)</f>
        <v>0</v>
      </c>
      <c r="V142" s="10">
        <f>COUNTIFS('Old-Review'!B:B,"Sai phân công",'Old-Review'!P:P,AH142)</f>
        <v>0</v>
      </c>
      <c r="W142" s="10">
        <f t="shared" si="1"/>
        <v>4</v>
      </c>
      <c r="X142" s="10"/>
      <c r="Y142" s="10"/>
      <c r="Z142" s="10">
        <f>COUNTIFS('Old-Review'!AD:AD,AH142, 'Old-Review'!AN:AN,"&lt;&gt;"&amp;"",'Old-Review'!AO:AO,"&lt;&gt;"&amp;"")</f>
        <v>0</v>
      </c>
      <c r="AA142" s="6" t="str">
        <f>COUNTIFS(Tonghop!AR:AR,[1]IO!AH142, Tonghop!AN:AN,"&lt;&gt;"&amp;"",Tonghop!AO:AO,"&lt;&gt;"&amp;"")</f>
        <v>#ERROR!</v>
      </c>
      <c r="AB142" s="6"/>
      <c r="AC142" s="6"/>
      <c r="AD142" s="6"/>
      <c r="AE142" s="6"/>
      <c r="AF142" s="6"/>
      <c r="AG142" s="6"/>
      <c r="AH142" s="6" t="s">
        <v>3766</v>
      </c>
      <c r="AI142" s="6" t="str">
        <f t="shared" si="2"/>
        <v>C_14 Trần Đăng Tuyến 20128582 LTU11A</v>
      </c>
      <c r="AJ142" s="6"/>
      <c r="AK142" s="6" t="str">
        <f t="shared" si="3"/>
        <v>TRUE</v>
      </c>
      <c r="AL142" s="4"/>
      <c r="AM142" s="4"/>
      <c r="AN142" s="4"/>
      <c r="AO142" s="4"/>
      <c r="AP142" s="4"/>
      <c r="AQ142" s="4"/>
      <c r="AR142" s="4"/>
      <c r="AS142" s="4"/>
    </row>
    <row r="143" ht="13.5" customHeight="1">
      <c r="A143" s="6"/>
      <c r="B143" s="80" t="s">
        <v>3767</v>
      </c>
      <c r="C143" s="80" t="s">
        <v>3749</v>
      </c>
      <c r="D143" s="80" t="s">
        <v>3768</v>
      </c>
      <c r="E143" s="76">
        <v>2.0128577E7</v>
      </c>
      <c r="F143" s="80" t="s">
        <v>2920</v>
      </c>
      <c r="G143" s="80" t="s">
        <v>2602</v>
      </c>
      <c r="H143" s="10" t="s">
        <v>3769</v>
      </c>
      <c r="I143" s="10">
        <f>COUNTIF(B:B,B143)</f>
        <v>4</v>
      </c>
      <c r="J143" s="10">
        <f>COUNTIFS('Old-Review'!O:O,B143,'Old-Review'!N:N,"TNLT", 'Old-Review'!R:R,"&lt;&gt;"&amp;"", 'Old-Review'!S:S,"&lt;&gt;"&amp;"", 'Old-Review'!T:T,"&lt;&gt;"&amp;"", 'Old-Review'!U:U,"&lt;&gt;"&amp;"",  'Old-Review'!V:V,"&lt;&gt;"&amp;"",  'Old-Review'!W:W,"&lt;&gt;"&amp;"",  'Old-Review'!X:X,"&lt;&gt;"&amp;"",  'Old-Review'!Y:Y,"&lt;&gt;"&amp;"")</f>
        <v>1</v>
      </c>
      <c r="K143" s="10">
        <f>COUNTIFS('Old-Review'!O:O,B143,'Old-Review'!N:N,"TNBT", 'Old-Review'!R:R,"&lt;&gt;"&amp;"", 'Old-Review'!S:S,"&lt;&gt;"&amp;"", 'Old-Review'!T:T,"&lt;&gt;"&amp;"", 'Old-Review'!U:U,"&lt;&gt;"&amp;"",  'Old-Review'!V:V,"&lt;&gt;"&amp;"",  'Old-Review'!W:W,"&lt;&gt;"&amp;"",  'Old-Review'!X:X,"&lt;&gt;"&amp;"",  'Old-Review'!Y:Y,"&lt;&gt;"&amp;"")</f>
        <v>0</v>
      </c>
      <c r="L143" s="10">
        <f>COUNTIFS('Old-Review'!O:O,B143,'Old-Review'!N:N,"TL", 'Old-Review'!R:R,"&lt;&gt;"&amp;"", 'Old-Review'!X:X,"&lt;&gt;"&amp;"",  'Old-Review'!Y:Y,"&lt;&gt;"&amp;"")</f>
        <v>0</v>
      </c>
      <c r="M143" s="10">
        <f>COUNTIFS('Old-Review'!AC:AC,B143, 'Old-Review'!AN:AN,"&lt;&gt;"&amp;"",'Old-Review'!AO:AO,"&lt;&gt;"&amp;"")</f>
        <v>0</v>
      </c>
      <c r="N143" s="10">
        <f>COUNTIFS('Old-Review'!A:A,"Giữ chỗ nhóm",'Old-Review'!O:O,B143)</f>
        <v>0</v>
      </c>
      <c r="O143" s="10"/>
      <c r="P143" s="4">
        <f>COUNTIFS('Old-Review'!P:P,AH143)</f>
        <v>2</v>
      </c>
      <c r="Q143" s="10">
        <f>COUNTIFS('Old-Review'!N:N,"TNLT",'Old-Review'!P:P,AH143, 'Old-Review'!R:R,"&lt;&gt;"&amp;"", 'Old-Review'!S:S,"&lt;&gt;"&amp;"", 'Old-Review'!T:T,"&lt;&gt;"&amp;"", 'Old-Review'!U:U,"&lt;&gt;"&amp;"",  'Old-Review'!V:V,"&lt;&gt;"&amp;"",  'Old-Review'!W:W,"&lt;&gt;"&amp;"",  'Old-Review'!X:X,"&lt;&gt;"&amp;"",  'Old-Review'!Y:Y,"&lt;&gt;"&amp;"")</f>
        <v>0</v>
      </c>
      <c r="R143" s="10">
        <f>COUNTIFS('Old-Review'!N:N,"TNBT",'Old-Review'!P:P,AH143, 'Old-Review'!R:R,"&lt;&gt;"&amp;"", 'Old-Review'!S:S,"&lt;&gt;"&amp;"", 'Old-Review'!T:T,"&lt;&gt;"&amp;"", 'Old-Review'!U:U,"&lt;&gt;"&amp;"",  'Old-Review'!V:V,"&lt;&gt;"&amp;"",  'Old-Review'!W:W,"&lt;&gt;"&amp;"",  'Old-Review'!X:X,"&lt;&gt;"&amp;"",  'Old-Review'!Y:Y,"&lt;&gt;"&amp;"")</f>
        <v>0</v>
      </c>
      <c r="S143" s="10">
        <f>COUNTIFS('Old-Review'!N:N,"TL",'Old-Review'!P:P,AH143, 'Old-Review'!R:R,"&lt;&gt;"&amp;"", 'Old-Review'!X:X,"&lt;&gt;"&amp;"",  'Old-Review'!Y:Y,"&lt;&gt;"&amp;"")</f>
        <v>0</v>
      </c>
      <c r="T143" s="10">
        <f>COUNTIFS('Old-Review'!A:A,"Giữ chỗ",'Old-Review'!P:P,AH143)</f>
        <v>0</v>
      </c>
      <c r="U143" s="10">
        <f>COUNTIFS('Old-Review'!B:B,"Sai lớp",'Old-Review'!P:P,AH143)</f>
        <v>0</v>
      </c>
      <c r="V143" s="10">
        <f>COUNTIFS('Old-Review'!B:B,"Sai phân công",'Old-Review'!P:P,AH143)</f>
        <v>0</v>
      </c>
      <c r="W143" s="10">
        <f t="shared" si="1"/>
        <v>2</v>
      </c>
      <c r="X143" s="10"/>
      <c r="Y143" s="10"/>
      <c r="Z143" s="10">
        <f>COUNTIFS('Old-Review'!AD:AD,AH143, 'Old-Review'!AN:AN,"&lt;&gt;"&amp;"",'Old-Review'!AO:AO,"&lt;&gt;"&amp;"")</f>
        <v>0</v>
      </c>
      <c r="AA143" s="6" t="str">
        <f>COUNTIFS(Tonghop!AR:AR,[1]IO!AH143, Tonghop!AN:AN,"&lt;&gt;"&amp;"",Tonghop!AO:AO,"&lt;&gt;"&amp;"")</f>
        <v>#ERROR!</v>
      </c>
      <c r="AB143" s="6"/>
      <c r="AC143" s="6"/>
      <c r="AD143" s="6"/>
      <c r="AE143" s="6"/>
      <c r="AF143" s="6"/>
      <c r="AG143" s="6"/>
      <c r="AH143" s="6" t="s">
        <v>3807</v>
      </c>
      <c r="AI143" s="6" t="str">
        <f t="shared" si="2"/>
        <v>C_15 Trần Đăng Phong 20128577 LTU11A</v>
      </c>
      <c r="AJ143" s="6"/>
      <c r="AK143" s="6" t="str">
        <f t="shared" si="3"/>
        <v>TRUE</v>
      </c>
      <c r="AL143" s="4"/>
      <c r="AM143" s="4"/>
      <c r="AN143" s="4"/>
      <c r="AO143" s="4"/>
      <c r="AP143" s="4"/>
      <c r="AQ143" s="4"/>
      <c r="AR143" s="4"/>
      <c r="AS143" s="4"/>
    </row>
    <row r="144" ht="13.5" customHeight="1">
      <c r="A144" s="6"/>
      <c r="B144" s="80" t="s">
        <v>3767</v>
      </c>
      <c r="C144" s="80" t="s">
        <v>3808</v>
      </c>
      <c r="D144" s="80" t="s">
        <v>1583</v>
      </c>
      <c r="E144" s="76">
        <v>2.0128233E7</v>
      </c>
      <c r="F144" s="80" t="s">
        <v>2920</v>
      </c>
      <c r="G144" s="80" t="s">
        <v>2602</v>
      </c>
      <c r="H144" s="10" t="s">
        <v>3809</v>
      </c>
      <c r="I144" s="10"/>
      <c r="J144" s="10"/>
      <c r="K144" s="10"/>
      <c r="L144" s="10"/>
      <c r="M144" s="10"/>
      <c r="N144" s="10"/>
      <c r="O144" s="10"/>
      <c r="P144" s="4">
        <f>COUNTIFS('Old-Review'!P:P,AH144)</f>
        <v>6</v>
      </c>
      <c r="Q144" s="10">
        <f>COUNTIFS('Old-Review'!N:N,"TNLT",'Old-Review'!P:P,AH144, 'Old-Review'!R:R,"&lt;&gt;"&amp;"", 'Old-Review'!S:S,"&lt;&gt;"&amp;"", 'Old-Review'!T:T,"&lt;&gt;"&amp;"", 'Old-Review'!U:U,"&lt;&gt;"&amp;"",  'Old-Review'!V:V,"&lt;&gt;"&amp;"",  'Old-Review'!W:W,"&lt;&gt;"&amp;"",  'Old-Review'!X:X,"&lt;&gt;"&amp;"",  'Old-Review'!Y:Y,"&lt;&gt;"&amp;"")</f>
        <v>0</v>
      </c>
      <c r="R144" s="10">
        <f>COUNTIFS('Old-Review'!N:N,"TNBT",'Old-Review'!P:P,AH144, 'Old-Review'!R:R,"&lt;&gt;"&amp;"", 'Old-Review'!S:S,"&lt;&gt;"&amp;"", 'Old-Review'!T:T,"&lt;&gt;"&amp;"", 'Old-Review'!U:U,"&lt;&gt;"&amp;"",  'Old-Review'!V:V,"&lt;&gt;"&amp;"",  'Old-Review'!W:W,"&lt;&gt;"&amp;"",  'Old-Review'!X:X,"&lt;&gt;"&amp;"",  'Old-Review'!Y:Y,"&lt;&gt;"&amp;"")</f>
        <v>0</v>
      </c>
      <c r="S144" s="10">
        <f>COUNTIFS('Old-Review'!N:N,"TL",'Old-Review'!P:P,AH144, 'Old-Review'!R:R,"&lt;&gt;"&amp;"", 'Old-Review'!X:X,"&lt;&gt;"&amp;"",  'Old-Review'!Y:Y,"&lt;&gt;"&amp;"")</f>
        <v>0</v>
      </c>
      <c r="T144" s="10">
        <f>COUNTIFS('Old-Review'!A:A,"Giữ chỗ",'Old-Review'!P:P,AH144)</f>
        <v>0</v>
      </c>
      <c r="U144" s="10">
        <f>COUNTIFS('Old-Review'!B:B,"Sai lớp",'Old-Review'!P:P,AH144)</f>
        <v>0</v>
      </c>
      <c r="V144" s="10">
        <f>COUNTIFS('Old-Review'!B:B,"Sai phân công",'Old-Review'!P:P,AH144)</f>
        <v>0</v>
      </c>
      <c r="W144" s="10">
        <f t="shared" si="1"/>
        <v>6</v>
      </c>
      <c r="X144" s="10"/>
      <c r="Y144" s="10"/>
      <c r="Z144" s="10">
        <f>COUNTIFS('Old-Review'!AD:AD,AH144, 'Old-Review'!AN:AN,"&lt;&gt;"&amp;"",'Old-Review'!AO:AO,"&lt;&gt;"&amp;"")</f>
        <v>0</v>
      </c>
      <c r="AA144" s="6" t="str">
        <f>COUNTIFS(Tonghop!AR:AR,[1]IO!AH144, Tonghop!AN:AN,"&lt;&gt;"&amp;"",Tonghop!AO:AO,"&lt;&gt;"&amp;"")</f>
        <v>#ERROR!</v>
      </c>
      <c r="AB144" s="6"/>
      <c r="AC144" s="6"/>
      <c r="AD144" s="6"/>
      <c r="AE144" s="6"/>
      <c r="AF144" s="6"/>
      <c r="AG144" s="6"/>
      <c r="AH144" s="6" t="s">
        <v>3832</v>
      </c>
      <c r="AI144" s="6" t="str">
        <f t="shared" si="2"/>
        <v>C_15 Chu Ngọc Minh 20128233 LTU11A</v>
      </c>
      <c r="AJ144" s="6"/>
      <c r="AK144" s="6">
        <f t="shared" si="3"/>
        <v>0</v>
      </c>
      <c r="AL144" s="4"/>
      <c r="AM144" s="4"/>
      <c r="AN144" s="4"/>
      <c r="AO144" s="4"/>
      <c r="AP144" s="4"/>
      <c r="AQ144" s="4"/>
      <c r="AR144" s="4"/>
      <c r="AS144" s="4"/>
    </row>
    <row r="145" ht="13.5" customHeight="1">
      <c r="A145" s="6"/>
      <c r="B145" s="80" t="s">
        <v>3767</v>
      </c>
      <c r="C145" s="80" t="s">
        <v>3834</v>
      </c>
      <c r="D145" s="80" t="s">
        <v>190</v>
      </c>
      <c r="E145" s="76">
        <v>2.0128556E7</v>
      </c>
      <c r="F145" s="80" t="s">
        <v>2920</v>
      </c>
      <c r="G145" s="80" t="s">
        <v>2602</v>
      </c>
      <c r="H145" s="10" t="s">
        <v>3837</v>
      </c>
      <c r="I145" s="10"/>
      <c r="J145" s="10"/>
      <c r="K145" s="10"/>
      <c r="L145" s="10"/>
      <c r="M145" s="10"/>
      <c r="N145" s="10"/>
      <c r="O145" s="10"/>
      <c r="P145" s="4">
        <f>COUNTIFS('Old-Review'!P:P,AH145)</f>
        <v>6</v>
      </c>
      <c r="Q145" s="10">
        <f>COUNTIFS('Old-Review'!N:N,"TNLT",'Old-Review'!P:P,AH145, 'Old-Review'!R:R,"&lt;&gt;"&amp;"", 'Old-Review'!S:S,"&lt;&gt;"&amp;"", 'Old-Review'!T:T,"&lt;&gt;"&amp;"", 'Old-Review'!U:U,"&lt;&gt;"&amp;"",  'Old-Review'!V:V,"&lt;&gt;"&amp;"",  'Old-Review'!W:W,"&lt;&gt;"&amp;"",  'Old-Review'!X:X,"&lt;&gt;"&amp;"",  'Old-Review'!Y:Y,"&lt;&gt;"&amp;"")</f>
        <v>0</v>
      </c>
      <c r="R145" s="10">
        <f>COUNTIFS('Old-Review'!N:N,"TNBT",'Old-Review'!P:P,AH145, 'Old-Review'!R:R,"&lt;&gt;"&amp;"", 'Old-Review'!S:S,"&lt;&gt;"&amp;"", 'Old-Review'!T:T,"&lt;&gt;"&amp;"", 'Old-Review'!U:U,"&lt;&gt;"&amp;"",  'Old-Review'!V:V,"&lt;&gt;"&amp;"",  'Old-Review'!W:W,"&lt;&gt;"&amp;"",  'Old-Review'!X:X,"&lt;&gt;"&amp;"",  'Old-Review'!Y:Y,"&lt;&gt;"&amp;"")</f>
        <v>0</v>
      </c>
      <c r="S145" s="10">
        <f>COUNTIFS('Old-Review'!N:N,"TL",'Old-Review'!P:P,AH145, 'Old-Review'!R:R,"&lt;&gt;"&amp;"", 'Old-Review'!X:X,"&lt;&gt;"&amp;"",  'Old-Review'!Y:Y,"&lt;&gt;"&amp;"")</f>
        <v>0</v>
      </c>
      <c r="T145" s="10">
        <f>COUNTIFS('Old-Review'!A:A,"Giữ chỗ",'Old-Review'!P:P,AH145)</f>
        <v>0</v>
      </c>
      <c r="U145" s="10">
        <f>COUNTIFS('Old-Review'!B:B,"Sai lớp",'Old-Review'!P:P,AH145)</f>
        <v>0</v>
      </c>
      <c r="V145" s="10">
        <f>COUNTIFS('Old-Review'!B:B,"Sai phân công",'Old-Review'!P:P,AH145)</f>
        <v>0</v>
      </c>
      <c r="W145" s="10">
        <f t="shared" si="1"/>
        <v>6</v>
      </c>
      <c r="X145" s="10"/>
      <c r="Y145" s="10"/>
      <c r="Z145" s="10">
        <f>COUNTIFS('Old-Review'!AD:AD,AH145, 'Old-Review'!AN:AN,"&lt;&gt;"&amp;"",'Old-Review'!AO:AO,"&lt;&gt;"&amp;"")</f>
        <v>0</v>
      </c>
      <c r="AA145" s="6" t="str">
        <f>COUNTIFS(Tonghop!AR:AR,[1]IO!AH145, Tonghop!AN:AN,"&lt;&gt;"&amp;"",Tonghop!AO:AO,"&lt;&gt;"&amp;"")</f>
        <v>#ERROR!</v>
      </c>
      <c r="AB145" s="6"/>
      <c r="AC145" s="6"/>
      <c r="AD145" s="6"/>
      <c r="AE145" s="6"/>
      <c r="AF145" s="6"/>
      <c r="AG145" s="6"/>
      <c r="AH145" s="6" t="s">
        <v>3861</v>
      </c>
      <c r="AI145" s="6" t="str">
        <f t="shared" si="2"/>
        <v>C_15 Hoàng Tuấn Anh 20128556 LTU11A</v>
      </c>
      <c r="AJ145" s="6"/>
      <c r="AK145" s="6">
        <f t="shared" si="3"/>
        <v>0</v>
      </c>
      <c r="AL145" s="4"/>
      <c r="AM145" s="4"/>
      <c r="AN145" s="4"/>
      <c r="AO145" s="4"/>
      <c r="AP145" s="4"/>
      <c r="AQ145" s="4"/>
      <c r="AR145" s="4"/>
      <c r="AS145" s="4"/>
    </row>
    <row r="146" ht="13.5" customHeight="1">
      <c r="A146" s="6"/>
      <c r="B146" s="85" t="s">
        <v>3767</v>
      </c>
      <c r="C146" s="85" t="s">
        <v>3865</v>
      </c>
      <c r="D146" s="85" t="s">
        <v>1275</v>
      </c>
      <c r="E146" s="86">
        <v>2.01281E7</v>
      </c>
      <c r="F146" s="85" t="s">
        <v>2601</v>
      </c>
      <c r="G146" s="85" t="s">
        <v>2602</v>
      </c>
      <c r="H146" s="10" t="s">
        <v>3874</v>
      </c>
      <c r="I146" s="10"/>
      <c r="J146" s="10"/>
      <c r="K146" s="10"/>
      <c r="L146" s="10"/>
      <c r="M146" s="10"/>
      <c r="N146" s="10"/>
      <c r="O146" s="10"/>
      <c r="P146" s="4">
        <f>COUNTIFS('Old-Review'!P:P,AH146)</f>
        <v>12</v>
      </c>
      <c r="Q146" s="10">
        <f>COUNTIFS('Old-Review'!N:N,"TNLT",'Old-Review'!P:P,AH146, 'Old-Review'!R:R,"&lt;&gt;"&amp;"", 'Old-Review'!S:S,"&lt;&gt;"&amp;"", 'Old-Review'!T:T,"&lt;&gt;"&amp;"", 'Old-Review'!U:U,"&lt;&gt;"&amp;"",  'Old-Review'!V:V,"&lt;&gt;"&amp;"",  'Old-Review'!W:W,"&lt;&gt;"&amp;"",  'Old-Review'!X:X,"&lt;&gt;"&amp;"",  'Old-Review'!Y:Y,"&lt;&gt;"&amp;"")</f>
        <v>1</v>
      </c>
      <c r="R146" s="10">
        <f>COUNTIFS('Old-Review'!N:N,"TNBT",'Old-Review'!P:P,AH146, 'Old-Review'!R:R,"&lt;&gt;"&amp;"", 'Old-Review'!S:S,"&lt;&gt;"&amp;"", 'Old-Review'!T:T,"&lt;&gt;"&amp;"", 'Old-Review'!U:U,"&lt;&gt;"&amp;"",  'Old-Review'!V:V,"&lt;&gt;"&amp;"",  'Old-Review'!W:W,"&lt;&gt;"&amp;"",  'Old-Review'!X:X,"&lt;&gt;"&amp;"",  'Old-Review'!Y:Y,"&lt;&gt;"&amp;"")</f>
        <v>0</v>
      </c>
      <c r="S146" s="10">
        <f>COUNTIFS('Old-Review'!N:N,"TL",'Old-Review'!P:P,AH146, 'Old-Review'!R:R,"&lt;&gt;"&amp;"", 'Old-Review'!X:X,"&lt;&gt;"&amp;"",  'Old-Review'!Y:Y,"&lt;&gt;"&amp;"")</f>
        <v>0</v>
      </c>
      <c r="T146" s="10">
        <f>COUNTIFS('Old-Review'!A:A,"Giữ chỗ",'Old-Review'!P:P,AH146)</f>
        <v>5</v>
      </c>
      <c r="U146" s="10">
        <f>COUNTIFS('Old-Review'!B:B,"Sai lớp",'Old-Review'!P:P,AH146)</f>
        <v>0</v>
      </c>
      <c r="V146" s="10">
        <f>COUNTIFS('Old-Review'!B:B,"Sai phân công",'Old-Review'!P:P,AH146)</f>
        <v>0</v>
      </c>
      <c r="W146" s="10">
        <f t="shared" si="1"/>
        <v>6</v>
      </c>
      <c r="X146" s="10"/>
      <c r="Y146" s="10"/>
      <c r="Z146" s="10">
        <f>COUNTIFS('Old-Review'!AD:AD,AH146, 'Old-Review'!AN:AN,"&lt;&gt;"&amp;"",'Old-Review'!AO:AO,"&lt;&gt;"&amp;"")</f>
        <v>0</v>
      </c>
      <c r="AA146" s="6" t="str">
        <f>COUNTIFS(Tonghop!AR:AR,[1]IO!AH146, Tonghop!AN:AN,"&lt;&gt;"&amp;"",Tonghop!AO:AO,"&lt;&gt;"&amp;"")</f>
        <v>#ERROR!</v>
      </c>
      <c r="AB146" s="6"/>
      <c r="AC146" s="6"/>
      <c r="AD146" s="6"/>
      <c r="AE146" s="6"/>
      <c r="AF146" s="6"/>
      <c r="AG146" s="6"/>
      <c r="AH146" s="6" t="s">
        <v>3884</v>
      </c>
      <c r="AI146" s="6" t="str">
        <f t="shared" si="2"/>
        <v>C_15 Nguyễn Thiện Đức 20128100 LTU11B</v>
      </c>
      <c r="AJ146" s="6"/>
      <c r="AK146" s="6">
        <f t="shared" si="3"/>
        <v>6</v>
      </c>
      <c r="AL146" s="4"/>
      <c r="AM146" s="4"/>
      <c r="AN146" s="4"/>
      <c r="AO146" s="4"/>
      <c r="AP146" s="4"/>
      <c r="AQ146" s="4"/>
      <c r="AR146" s="4"/>
      <c r="AS146" s="4"/>
    </row>
    <row r="147" ht="13.5" customHeight="1">
      <c r="A147" s="6"/>
      <c r="B147" s="75" t="s">
        <v>2969</v>
      </c>
      <c r="C147" s="75" t="s">
        <v>3025</v>
      </c>
      <c r="D147" s="75" t="s">
        <v>3279</v>
      </c>
      <c r="E147" s="76">
        <v>2.0128175E7</v>
      </c>
      <c r="F147" s="75" t="s">
        <v>2920</v>
      </c>
      <c r="G147" s="75" t="s">
        <v>2602</v>
      </c>
      <c r="H147" s="10" t="s">
        <v>3885</v>
      </c>
      <c r="I147" s="10">
        <f>COUNTIF(B:B,B147)</f>
        <v>4</v>
      </c>
      <c r="J147" s="10">
        <f>COUNTIFS('Old-Review'!O:O,B147,'Old-Review'!N:N,"TNLT", 'Old-Review'!R:R,"&lt;&gt;"&amp;"", 'Old-Review'!S:S,"&lt;&gt;"&amp;"", 'Old-Review'!T:T,"&lt;&gt;"&amp;"", 'Old-Review'!U:U,"&lt;&gt;"&amp;"",  'Old-Review'!V:V,"&lt;&gt;"&amp;"",  'Old-Review'!W:W,"&lt;&gt;"&amp;"",  'Old-Review'!X:X,"&lt;&gt;"&amp;"",  'Old-Review'!Y:Y,"&lt;&gt;"&amp;"")</f>
        <v>0</v>
      </c>
      <c r="K147" s="10">
        <f>COUNTIFS('Old-Review'!O:O,B147,'Old-Review'!N:N,"TNBT", 'Old-Review'!R:R,"&lt;&gt;"&amp;"", 'Old-Review'!S:S,"&lt;&gt;"&amp;"", 'Old-Review'!T:T,"&lt;&gt;"&amp;"", 'Old-Review'!U:U,"&lt;&gt;"&amp;"",  'Old-Review'!V:V,"&lt;&gt;"&amp;"",  'Old-Review'!W:W,"&lt;&gt;"&amp;"",  'Old-Review'!X:X,"&lt;&gt;"&amp;"",  'Old-Review'!Y:Y,"&lt;&gt;"&amp;"")</f>
        <v>0</v>
      </c>
      <c r="L147" s="10">
        <f>COUNTIFS('Old-Review'!O:O,B147,'Old-Review'!N:N,"TL", 'Old-Review'!R:R,"&lt;&gt;"&amp;"", 'Old-Review'!X:X,"&lt;&gt;"&amp;"",  'Old-Review'!Y:Y,"&lt;&gt;"&amp;"")</f>
        <v>0</v>
      </c>
      <c r="M147" s="10">
        <f>COUNTIFS('Old-Review'!AC:AC,B147, 'Old-Review'!AN:AN,"&lt;&gt;"&amp;"",'Old-Review'!AO:AO,"&lt;&gt;"&amp;"")</f>
        <v>0</v>
      </c>
      <c r="N147" s="10">
        <f>COUNTIFS('Old-Review'!A:A,"Giữ chỗ nhóm",'Old-Review'!O:O,B147)</f>
        <v>0</v>
      </c>
      <c r="O147" s="10"/>
      <c r="P147" s="4">
        <f>COUNTIFS('Old-Review'!P:P,AH147)</f>
        <v>4</v>
      </c>
      <c r="Q147" s="10">
        <f>COUNTIFS('Old-Review'!N:N,"TNLT",'Old-Review'!P:P,AH147, 'Old-Review'!R:R,"&lt;&gt;"&amp;"", 'Old-Review'!S:S,"&lt;&gt;"&amp;"", 'Old-Review'!T:T,"&lt;&gt;"&amp;"", 'Old-Review'!U:U,"&lt;&gt;"&amp;"",  'Old-Review'!V:V,"&lt;&gt;"&amp;"",  'Old-Review'!W:W,"&lt;&gt;"&amp;"",  'Old-Review'!X:X,"&lt;&gt;"&amp;"",  'Old-Review'!Y:Y,"&lt;&gt;"&amp;"")</f>
        <v>0</v>
      </c>
      <c r="R147" s="10">
        <f>COUNTIFS('Old-Review'!N:N,"TNBT",'Old-Review'!P:P,AH147, 'Old-Review'!R:R,"&lt;&gt;"&amp;"", 'Old-Review'!S:S,"&lt;&gt;"&amp;"", 'Old-Review'!T:T,"&lt;&gt;"&amp;"", 'Old-Review'!U:U,"&lt;&gt;"&amp;"",  'Old-Review'!V:V,"&lt;&gt;"&amp;"",  'Old-Review'!W:W,"&lt;&gt;"&amp;"",  'Old-Review'!X:X,"&lt;&gt;"&amp;"",  'Old-Review'!Y:Y,"&lt;&gt;"&amp;"")</f>
        <v>0</v>
      </c>
      <c r="S147" s="10">
        <f>COUNTIFS('Old-Review'!N:N,"TL",'Old-Review'!P:P,AH147, 'Old-Review'!R:R,"&lt;&gt;"&amp;"", 'Old-Review'!X:X,"&lt;&gt;"&amp;"",  'Old-Review'!Y:Y,"&lt;&gt;"&amp;"")</f>
        <v>0</v>
      </c>
      <c r="T147" s="10">
        <f>COUNTIFS('Old-Review'!A:A,"Giữ chỗ",'Old-Review'!P:P,AH147)</f>
        <v>0</v>
      </c>
      <c r="U147" s="10">
        <f>COUNTIFS('Old-Review'!B:B,"Sai lớp",'Old-Review'!P:P,AH147)</f>
        <v>0</v>
      </c>
      <c r="V147" s="10">
        <f>COUNTIFS('Old-Review'!B:B,"Sai phân công",'Old-Review'!P:P,AH147)</f>
        <v>0</v>
      </c>
      <c r="W147" s="10">
        <f t="shared" si="1"/>
        <v>4</v>
      </c>
      <c r="X147" s="10"/>
      <c r="Y147" s="10"/>
      <c r="Z147" s="10">
        <f>COUNTIFS('Old-Review'!AD:AD,AH147, 'Old-Review'!AN:AN,"&lt;&gt;"&amp;"",'Old-Review'!AO:AO,"&lt;&gt;"&amp;"")</f>
        <v>0</v>
      </c>
      <c r="AA147" s="6" t="str">
        <f>COUNTIFS(Tonghop!AR:AR,[1]IO!AH147, Tonghop!AN:AN,"&lt;&gt;"&amp;"",Tonghop!AO:AO,"&lt;&gt;"&amp;"")</f>
        <v>#ERROR!</v>
      </c>
      <c r="AB147" s="6"/>
      <c r="AC147" s="6"/>
      <c r="AD147" s="6"/>
      <c r="AE147" s="6"/>
      <c r="AF147" s="6"/>
      <c r="AG147" s="6"/>
      <c r="AH147" s="6" t="s">
        <v>3168</v>
      </c>
      <c r="AI147" s="6" t="str">
        <f t="shared" si="2"/>
        <v>C_16 Nguyễn Thị Hương 20128175 LTU11A</v>
      </c>
      <c r="AJ147" s="6"/>
      <c r="AK147" s="6" t="str">
        <f t="shared" si="3"/>
        <v>TRUE</v>
      </c>
      <c r="AL147" s="4"/>
      <c r="AM147" s="4"/>
      <c r="AN147" s="4"/>
      <c r="AO147" s="4"/>
      <c r="AP147" s="4"/>
      <c r="AQ147" s="4"/>
      <c r="AR147" s="4"/>
      <c r="AS147" s="4"/>
    </row>
    <row r="148" ht="13.5" customHeight="1">
      <c r="A148" s="6"/>
      <c r="B148" s="75" t="s">
        <v>2969</v>
      </c>
      <c r="C148" s="75" t="s">
        <v>1251</v>
      </c>
      <c r="D148" s="75" t="s">
        <v>3052</v>
      </c>
      <c r="E148" s="76">
        <v>2.0118548E7</v>
      </c>
      <c r="F148" s="75" t="s">
        <v>2920</v>
      </c>
      <c r="G148" s="75" t="s">
        <v>2602</v>
      </c>
      <c r="H148" s="10" t="s">
        <v>3913</v>
      </c>
      <c r="I148" s="10"/>
      <c r="J148" s="10"/>
      <c r="K148" s="10"/>
      <c r="L148" s="10"/>
      <c r="M148" s="10"/>
      <c r="N148" s="10"/>
      <c r="O148" s="10"/>
      <c r="P148" s="4">
        <f>COUNTIFS('Old-Review'!P:P,AH148)</f>
        <v>4</v>
      </c>
      <c r="Q148" s="10">
        <f>COUNTIFS('Old-Review'!N:N,"TNLT",'Old-Review'!P:P,AH148, 'Old-Review'!R:R,"&lt;&gt;"&amp;"", 'Old-Review'!S:S,"&lt;&gt;"&amp;"", 'Old-Review'!T:T,"&lt;&gt;"&amp;"", 'Old-Review'!U:U,"&lt;&gt;"&amp;"",  'Old-Review'!V:V,"&lt;&gt;"&amp;"",  'Old-Review'!W:W,"&lt;&gt;"&amp;"",  'Old-Review'!X:X,"&lt;&gt;"&amp;"",  'Old-Review'!Y:Y,"&lt;&gt;"&amp;"")</f>
        <v>0</v>
      </c>
      <c r="R148" s="10">
        <f>COUNTIFS('Old-Review'!N:N,"TNBT",'Old-Review'!P:P,AH148, 'Old-Review'!R:R,"&lt;&gt;"&amp;"", 'Old-Review'!S:S,"&lt;&gt;"&amp;"", 'Old-Review'!T:T,"&lt;&gt;"&amp;"", 'Old-Review'!U:U,"&lt;&gt;"&amp;"",  'Old-Review'!V:V,"&lt;&gt;"&amp;"",  'Old-Review'!W:W,"&lt;&gt;"&amp;"",  'Old-Review'!X:X,"&lt;&gt;"&amp;"",  'Old-Review'!Y:Y,"&lt;&gt;"&amp;"")</f>
        <v>0</v>
      </c>
      <c r="S148" s="10">
        <f>COUNTIFS('Old-Review'!N:N,"TL",'Old-Review'!P:P,AH148, 'Old-Review'!R:R,"&lt;&gt;"&amp;"", 'Old-Review'!X:X,"&lt;&gt;"&amp;"",  'Old-Review'!Y:Y,"&lt;&gt;"&amp;"")</f>
        <v>0</v>
      </c>
      <c r="T148" s="10">
        <f>COUNTIFS('Old-Review'!A:A,"Giữ chỗ",'Old-Review'!P:P,AH148)</f>
        <v>0</v>
      </c>
      <c r="U148" s="10">
        <f>COUNTIFS('Old-Review'!B:B,"Sai lớp",'Old-Review'!P:P,AH148)</f>
        <v>0</v>
      </c>
      <c r="V148" s="10">
        <f>COUNTIFS('Old-Review'!B:B,"Sai phân công",'Old-Review'!P:P,AH148)</f>
        <v>0</v>
      </c>
      <c r="W148" s="10">
        <f t="shared" si="1"/>
        <v>4</v>
      </c>
      <c r="X148" s="10"/>
      <c r="Y148" s="10"/>
      <c r="Z148" s="10">
        <f>COUNTIFS('Old-Review'!AD:AD,AH148, 'Old-Review'!AN:AN,"&lt;&gt;"&amp;"",'Old-Review'!AO:AO,"&lt;&gt;"&amp;"")</f>
        <v>0</v>
      </c>
      <c r="AA148" s="6" t="str">
        <f>COUNTIFS(Tonghop!AR:AR,[1]IO!AH148, Tonghop!AN:AN,"&lt;&gt;"&amp;"",Tonghop!AO:AO,"&lt;&gt;"&amp;"")</f>
        <v>#ERROR!</v>
      </c>
      <c r="AB148" s="6"/>
      <c r="AC148" s="6"/>
      <c r="AD148" s="6"/>
      <c r="AE148" s="6"/>
      <c r="AF148" s="6"/>
      <c r="AG148" s="6"/>
      <c r="AH148" s="6" t="s">
        <v>2970</v>
      </c>
      <c r="AI148" s="6" t="str">
        <f t="shared" si="2"/>
        <v>C_16 Vũ Thị Phương 20118548 LTU11A</v>
      </c>
      <c r="AJ148" s="6"/>
      <c r="AK148" s="6" t="str">
        <f t="shared" si="3"/>
        <v>TRUE</v>
      </c>
      <c r="AL148" s="4"/>
      <c r="AM148" s="4"/>
      <c r="AN148" s="4"/>
      <c r="AO148" s="4"/>
      <c r="AP148" s="4"/>
      <c r="AQ148" s="4"/>
      <c r="AR148" s="4"/>
      <c r="AS148" s="4"/>
    </row>
    <row r="149" ht="13.5" customHeight="1">
      <c r="A149" s="6"/>
      <c r="B149" s="75" t="s">
        <v>2969</v>
      </c>
      <c r="C149" s="75" t="s">
        <v>3025</v>
      </c>
      <c r="D149" s="75" t="s">
        <v>3921</v>
      </c>
      <c r="E149" s="76">
        <v>2.0118438E7</v>
      </c>
      <c r="F149" s="75" t="s">
        <v>2920</v>
      </c>
      <c r="G149" s="75" t="s">
        <v>2602</v>
      </c>
      <c r="H149" s="10" t="s">
        <v>3922</v>
      </c>
      <c r="I149" s="10"/>
      <c r="J149" s="10"/>
      <c r="K149" s="10"/>
      <c r="L149" s="10"/>
      <c r="M149" s="10"/>
      <c r="N149" s="10"/>
      <c r="O149" s="10"/>
      <c r="P149" s="4">
        <f>COUNTIFS('Old-Review'!P:P,AH149)</f>
        <v>0</v>
      </c>
      <c r="Q149" s="10">
        <f>COUNTIFS('Old-Review'!N:N,"TNLT",'Old-Review'!P:P,AH149, 'Old-Review'!R:R,"&lt;&gt;"&amp;"", 'Old-Review'!S:S,"&lt;&gt;"&amp;"", 'Old-Review'!T:T,"&lt;&gt;"&amp;"", 'Old-Review'!U:U,"&lt;&gt;"&amp;"",  'Old-Review'!V:V,"&lt;&gt;"&amp;"",  'Old-Review'!W:W,"&lt;&gt;"&amp;"",  'Old-Review'!X:X,"&lt;&gt;"&amp;"",  'Old-Review'!Y:Y,"&lt;&gt;"&amp;"")</f>
        <v>0</v>
      </c>
      <c r="R149" s="10">
        <f>COUNTIFS('Old-Review'!N:N,"TNBT",'Old-Review'!P:P,AH149, 'Old-Review'!R:R,"&lt;&gt;"&amp;"", 'Old-Review'!S:S,"&lt;&gt;"&amp;"", 'Old-Review'!T:T,"&lt;&gt;"&amp;"", 'Old-Review'!U:U,"&lt;&gt;"&amp;"",  'Old-Review'!V:V,"&lt;&gt;"&amp;"",  'Old-Review'!W:W,"&lt;&gt;"&amp;"",  'Old-Review'!X:X,"&lt;&gt;"&amp;"",  'Old-Review'!Y:Y,"&lt;&gt;"&amp;"")</f>
        <v>0</v>
      </c>
      <c r="S149" s="10">
        <f>COUNTIFS('Old-Review'!N:N,"TL",'Old-Review'!P:P,AH149, 'Old-Review'!R:R,"&lt;&gt;"&amp;"", 'Old-Review'!X:X,"&lt;&gt;"&amp;"",  'Old-Review'!Y:Y,"&lt;&gt;"&amp;"")</f>
        <v>0</v>
      </c>
      <c r="T149" s="10">
        <f>COUNTIFS('Old-Review'!A:A,"Giữ chỗ",'Old-Review'!P:P,AH149)</f>
        <v>0</v>
      </c>
      <c r="U149" s="10">
        <f>COUNTIFS('Old-Review'!B:B,"Sai lớp",'Old-Review'!P:P,AH149)</f>
        <v>0</v>
      </c>
      <c r="V149" s="10">
        <f>COUNTIFS('Old-Review'!B:B,"Sai phân công",'Old-Review'!P:P,AH149)</f>
        <v>0</v>
      </c>
      <c r="W149" s="10">
        <f t="shared" si="1"/>
        <v>0</v>
      </c>
      <c r="X149" s="10"/>
      <c r="Y149" s="10"/>
      <c r="Z149" s="10">
        <f>COUNTIFS('Old-Review'!AD:AD,AH149, 'Old-Review'!AN:AN,"&lt;&gt;"&amp;"",'Old-Review'!AO:AO,"&lt;&gt;"&amp;"")</f>
        <v>0</v>
      </c>
      <c r="AA149" s="6" t="str">
        <f>COUNTIFS(Tonghop!AR:AR,[1]IO!AH149, Tonghop!AN:AN,"&lt;&gt;"&amp;"",Tonghop!AO:AO,"&lt;&gt;"&amp;"")</f>
        <v>#ERROR!</v>
      </c>
      <c r="AB149" s="6"/>
      <c r="AC149" s="6"/>
      <c r="AD149" s="6"/>
      <c r="AE149" s="6"/>
      <c r="AF149" s="6"/>
      <c r="AG149" s="6"/>
      <c r="AH149" s="6" t="s">
        <v>3941</v>
      </c>
      <c r="AI149" s="6" t="str">
        <f t="shared" si="2"/>
        <v>C_16 Nguyễn Thị Hoài 20118438 LTU11A</v>
      </c>
      <c r="AJ149" s="6"/>
      <c r="AK149" s="6" t="str">
        <f t="shared" si="3"/>
        <v>TRUE</v>
      </c>
      <c r="AL149" s="4"/>
      <c r="AM149" s="4"/>
      <c r="AN149" s="4"/>
      <c r="AO149" s="4"/>
      <c r="AP149" s="4"/>
      <c r="AQ149" s="4"/>
      <c r="AR149" s="4"/>
      <c r="AS149" s="4"/>
    </row>
    <row r="150" ht="13.5" customHeight="1">
      <c r="A150" s="6"/>
      <c r="B150" s="75" t="s">
        <v>2969</v>
      </c>
      <c r="C150" s="75" t="s">
        <v>3943</v>
      </c>
      <c r="D150" s="75" t="s">
        <v>44</v>
      </c>
      <c r="E150" s="76">
        <v>2.0128564E7</v>
      </c>
      <c r="F150" s="75" t="s">
        <v>2601</v>
      </c>
      <c r="G150" s="75" t="s">
        <v>2602</v>
      </c>
      <c r="H150" s="10" t="s">
        <v>3944</v>
      </c>
      <c r="I150" s="10"/>
      <c r="J150" s="10"/>
      <c r="K150" s="10"/>
      <c r="L150" s="10"/>
      <c r="M150" s="10"/>
      <c r="N150" s="10"/>
      <c r="O150" s="10"/>
      <c r="P150" s="4">
        <f>COUNTIFS('Old-Review'!P:P,AH150)</f>
        <v>0</v>
      </c>
      <c r="Q150" s="10">
        <f>COUNTIFS('Old-Review'!N:N,"TNLT",'Old-Review'!P:P,AH150, 'Old-Review'!R:R,"&lt;&gt;"&amp;"", 'Old-Review'!S:S,"&lt;&gt;"&amp;"", 'Old-Review'!T:T,"&lt;&gt;"&amp;"", 'Old-Review'!U:U,"&lt;&gt;"&amp;"",  'Old-Review'!V:V,"&lt;&gt;"&amp;"",  'Old-Review'!W:W,"&lt;&gt;"&amp;"",  'Old-Review'!X:X,"&lt;&gt;"&amp;"",  'Old-Review'!Y:Y,"&lt;&gt;"&amp;"")</f>
        <v>0</v>
      </c>
      <c r="R150" s="10">
        <f>COUNTIFS('Old-Review'!N:N,"TNBT",'Old-Review'!P:P,AH150, 'Old-Review'!R:R,"&lt;&gt;"&amp;"", 'Old-Review'!S:S,"&lt;&gt;"&amp;"", 'Old-Review'!T:T,"&lt;&gt;"&amp;"", 'Old-Review'!U:U,"&lt;&gt;"&amp;"",  'Old-Review'!V:V,"&lt;&gt;"&amp;"",  'Old-Review'!W:W,"&lt;&gt;"&amp;"",  'Old-Review'!X:X,"&lt;&gt;"&amp;"",  'Old-Review'!Y:Y,"&lt;&gt;"&amp;"")</f>
        <v>0</v>
      </c>
      <c r="S150" s="10">
        <f>COUNTIFS('Old-Review'!N:N,"TL",'Old-Review'!P:P,AH150, 'Old-Review'!R:R,"&lt;&gt;"&amp;"", 'Old-Review'!X:X,"&lt;&gt;"&amp;"",  'Old-Review'!Y:Y,"&lt;&gt;"&amp;"")</f>
        <v>0</v>
      </c>
      <c r="T150" s="10">
        <f>COUNTIFS('Old-Review'!A:A,"Giữ chỗ",'Old-Review'!P:P,AH150)</f>
        <v>0</v>
      </c>
      <c r="U150" s="10">
        <f>COUNTIFS('Old-Review'!B:B,"Sai lớp",'Old-Review'!P:P,AH150)</f>
        <v>0</v>
      </c>
      <c r="V150" s="10">
        <f>COUNTIFS('Old-Review'!B:B,"Sai phân công",'Old-Review'!P:P,AH150)</f>
        <v>0</v>
      </c>
      <c r="W150" s="10">
        <f t="shared" si="1"/>
        <v>0</v>
      </c>
      <c r="X150" s="10"/>
      <c r="Y150" s="10"/>
      <c r="Z150" s="10">
        <f>COUNTIFS('Old-Review'!AD:AD,AH150, 'Old-Review'!AN:AN,"&lt;&gt;"&amp;"",'Old-Review'!AO:AO,"&lt;&gt;"&amp;"")</f>
        <v>0</v>
      </c>
      <c r="AA150" s="6" t="str">
        <f>COUNTIFS(Tonghop!AR:AR,[1]IO!AH150, Tonghop!AN:AN,"&lt;&gt;"&amp;"",Tonghop!AO:AO,"&lt;&gt;"&amp;"")</f>
        <v>#ERROR!</v>
      </c>
      <c r="AB150" s="6"/>
      <c r="AC150" s="6"/>
      <c r="AD150" s="6"/>
      <c r="AE150" s="6"/>
      <c r="AF150" s="6"/>
      <c r="AG150" s="6"/>
      <c r="AH150" s="6" t="s">
        <v>3949</v>
      </c>
      <c r="AI150" s="6" t="str">
        <f t="shared" si="2"/>
        <v>C_16 Lê Trung Hiếu 20128564 LTU11B</v>
      </c>
      <c r="AJ150" s="6"/>
      <c r="AK150" s="6" t="str">
        <f t="shared" si="3"/>
        <v>TRUE</v>
      </c>
      <c r="AL150" s="4"/>
      <c r="AM150" s="4"/>
      <c r="AN150" s="4"/>
      <c r="AO150" s="4"/>
      <c r="AP150" s="4"/>
      <c r="AQ150" s="4"/>
      <c r="AR150" s="4"/>
      <c r="AS150" s="4"/>
    </row>
    <row r="151" ht="13.5" customHeight="1">
      <c r="A151" s="6"/>
      <c r="B151" s="77" t="s">
        <v>2639</v>
      </c>
      <c r="C151" s="77" t="s">
        <v>3950</v>
      </c>
      <c r="D151" s="77" t="s">
        <v>3951</v>
      </c>
      <c r="E151" s="76">
        <v>2.0138718E7</v>
      </c>
      <c r="F151" s="77" t="s">
        <v>2470</v>
      </c>
      <c r="G151" s="77" t="s">
        <v>2471</v>
      </c>
      <c r="H151" s="10" t="s">
        <v>3952</v>
      </c>
      <c r="I151" s="10">
        <f>COUNTIF(B:B,B151)</f>
        <v>3</v>
      </c>
      <c r="J151" s="10">
        <f>COUNTIFS('Old-Review'!O:O,B151,'Old-Review'!N:N,"TNLT", 'Old-Review'!R:R,"&lt;&gt;"&amp;"", 'Old-Review'!S:S,"&lt;&gt;"&amp;"", 'Old-Review'!T:T,"&lt;&gt;"&amp;"", 'Old-Review'!U:U,"&lt;&gt;"&amp;"",  'Old-Review'!V:V,"&lt;&gt;"&amp;"",  'Old-Review'!W:W,"&lt;&gt;"&amp;"",  'Old-Review'!X:X,"&lt;&gt;"&amp;"",  'Old-Review'!Y:Y,"&lt;&gt;"&amp;"")</f>
        <v>0</v>
      </c>
      <c r="K151" s="10">
        <f>COUNTIFS('Old-Review'!O:O,B151,'Old-Review'!N:N,"TNBT", 'Old-Review'!R:R,"&lt;&gt;"&amp;"", 'Old-Review'!S:S,"&lt;&gt;"&amp;"", 'Old-Review'!T:T,"&lt;&gt;"&amp;"", 'Old-Review'!U:U,"&lt;&gt;"&amp;"",  'Old-Review'!V:V,"&lt;&gt;"&amp;"",  'Old-Review'!W:W,"&lt;&gt;"&amp;"",  'Old-Review'!X:X,"&lt;&gt;"&amp;"",  'Old-Review'!Y:Y,"&lt;&gt;"&amp;"")</f>
        <v>0</v>
      </c>
      <c r="L151" s="10">
        <f>COUNTIFS('Old-Review'!O:O,B151,'Old-Review'!N:N,"TL", 'Old-Review'!R:R,"&lt;&gt;"&amp;"", 'Old-Review'!X:X,"&lt;&gt;"&amp;"",  'Old-Review'!Y:Y,"&lt;&gt;"&amp;"")</f>
        <v>2</v>
      </c>
      <c r="M151" s="10">
        <f>COUNTIFS('Old-Review'!AC:AC,B151, 'Old-Review'!AN:AN,"&lt;&gt;"&amp;"",'Old-Review'!AO:AO,"&lt;&gt;"&amp;"")</f>
        <v>0</v>
      </c>
      <c r="N151" s="10">
        <f>COUNTIFS('Old-Review'!A:A,"Giữ chỗ nhóm",'Old-Review'!O:O,B151)</f>
        <v>1</v>
      </c>
      <c r="O151" s="10"/>
      <c r="P151" s="4">
        <f>COUNTIFS('Old-Review'!P:P,AH151)</f>
        <v>7</v>
      </c>
      <c r="Q151" s="10">
        <f>COUNTIFS('Old-Review'!N:N,"TNLT",'Old-Review'!P:P,AH151, 'Old-Review'!R:R,"&lt;&gt;"&amp;"", 'Old-Review'!S:S,"&lt;&gt;"&amp;"", 'Old-Review'!T:T,"&lt;&gt;"&amp;"", 'Old-Review'!U:U,"&lt;&gt;"&amp;"",  'Old-Review'!V:V,"&lt;&gt;"&amp;"",  'Old-Review'!W:W,"&lt;&gt;"&amp;"",  'Old-Review'!X:X,"&lt;&gt;"&amp;"",  'Old-Review'!Y:Y,"&lt;&gt;"&amp;"")</f>
        <v>0</v>
      </c>
      <c r="R151" s="10">
        <f>COUNTIFS('Old-Review'!N:N,"TNBT",'Old-Review'!P:P,AH151, 'Old-Review'!R:R,"&lt;&gt;"&amp;"", 'Old-Review'!S:S,"&lt;&gt;"&amp;"", 'Old-Review'!T:T,"&lt;&gt;"&amp;"", 'Old-Review'!U:U,"&lt;&gt;"&amp;"",  'Old-Review'!V:V,"&lt;&gt;"&amp;"",  'Old-Review'!W:W,"&lt;&gt;"&amp;"",  'Old-Review'!X:X,"&lt;&gt;"&amp;"",  'Old-Review'!Y:Y,"&lt;&gt;"&amp;"")</f>
        <v>0</v>
      </c>
      <c r="S151" s="10">
        <f>COUNTIFS('Old-Review'!N:N,"TL",'Old-Review'!P:P,AH151, 'Old-Review'!R:R,"&lt;&gt;"&amp;"", 'Old-Review'!X:X,"&lt;&gt;"&amp;"",  'Old-Review'!Y:Y,"&lt;&gt;"&amp;"")</f>
        <v>1</v>
      </c>
      <c r="T151" s="10">
        <f>COUNTIFS('Old-Review'!A:A,"Giữ chỗ",'Old-Review'!P:P,AH151)</f>
        <v>0</v>
      </c>
      <c r="U151" s="10">
        <f>COUNTIFS('Old-Review'!B:B,"Sai lớp",'Old-Review'!P:P,AH151)</f>
        <v>0</v>
      </c>
      <c r="V151" s="10">
        <f>COUNTIFS('Old-Review'!B:B,"Sai phân công",'Old-Review'!P:P,AH151)</f>
        <v>0</v>
      </c>
      <c r="W151" s="10">
        <f t="shared" si="1"/>
        <v>6</v>
      </c>
      <c r="X151" s="10"/>
      <c r="Y151" s="10"/>
      <c r="Z151" s="10">
        <f>COUNTIFS('Old-Review'!AD:AD,AH151, 'Old-Review'!AN:AN,"&lt;&gt;"&amp;"",'Old-Review'!AO:AO,"&lt;&gt;"&amp;"")</f>
        <v>0</v>
      </c>
      <c r="AA151" s="6" t="str">
        <f>COUNTIFS(Tonghop!AR:AR,[1]IO!AH151, Tonghop!AN:AN,"&lt;&gt;"&amp;"",Tonghop!AO:AO,"&lt;&gt;"&amp;"")</f>
        <v>#ERROR!</v>
      </c>
      <c r="AB151" s="6"/>
      <c r="AC151" s="6"/>
      <c r="AD151" s="6"/>
      <c r="AE151" s="6"/>
      <c r="AF151" s="6"/>
      <c r="AG151" s="6"/>
      <c r="AH151" s="6" t="s">
        <v>3190</v>
      </c>
      <c r="AI151" s="6" t="str">
        <f t="shared" si="2"/>
        <v>C_17 Trần Thanh Ngân 20138718 VUWIT12B</v>
      </c>
      <c r="AJ151" s="6"/>
      <c r="AK151" s="6">
        <f t="shared" si="3"/>
        <v>1</v>
      </c>
      <c r="AL151" s="4"/>
      <c r="AM151" s="4"/>
      <c r="AN151" s="4"/>
      <c r="AO151" s="4"/>
      <c r="AP151" s="4"/>
      <c r="AQ151" s="4"/>
      <c r="AR151" s="4"/>
      <c r="AS151" s="4"/>
    </row>
    <row r="152" ht="13.5" customHeight="1">
      <c r="A152" s="6"/>
      <c r="B152" s="77" t="s">
        <v>2639</v>
      </c>
      <c r="C152" s="77" t="s">
        <v>3982</v>
      </c>
      <c r="D152" s="77" t="s">
        <v>891</v>
      </c>
      <c r="E152" s="76">
        <v>2.0138717E7</v>
      </c>
      <c r="F152" s="77" t="s">
        <v>2470</v>
      </c>
      <c r="G152" s="77" t="s">
        <v>2471</v>
      </c>
      <c r="H152" s="10" t="s">
        <v>3983</v>
      </c>
      <c r="I152" s="10"/>
      <c r="J152" s="10"/>
      <c r="K152" s="10"/>
      <c r="L152" s="10"/>
      <c r="M152" s="10"/>
      <c r="N152" s="10"/>
      <c r="O152" s="10"/>
      <c r="P152" s="4">
        <f>COUNTIFS('Old-Review'!P:P,AH152)</f>
        <v>4</v>
      </c>
      <c r="Q152" s="10">
        <f>COUNTIFS('Old-Review'!N:N,"TNLT",'Old-Review'!P:P,AH152, 'Old-Review'!R:R,"&lt;&gt;"&amp;"", 'Old-Review'!S:S,"&lt;&gt;"&amp;"", 'Old-Review'!T:T,"&lt;&gt;"&amp;"", 'Old-Review'!U:U,"&lt;&gt;"&amp;"",  'Old-Review'!V:V,"&lt;&gt;"&amp;"",  'Old-Review'!W:W,"&lt;&gt;"&amp;"",  'Old-Review'!X:X,"&lt;&gt;"&amp;"",  'Old-Review'!Y:Y,"&lt;&gt;"&amp;"")</f>
        <v>0</v>
      </c>
      <c r="R152" s="10">
        <f>COUNTIFS('Old-Review'!N:N,"TNBT",'Old-Review'!P:P,AH152, 'Old-Review'!R:R,"&lt;&gt;"&amp;"", 'Old-Review'!S:S,"&lt;&gt;"&amp;"", 'Old-Review'!T:T,"&lt;&gt;"&amp;"", 'Old-Review'!U:U,"&lt;&gt;"&amp;"",  'Old-Review'!V:V,"&lt;&gt;"&amp;"",  'Old-Review'!W:W,"&lt;&gt;"&amp;"",  'Old-Review'!X:X,"&lt;&gt;"&amp;"",  'Old-Review'!Y:Y,"&lt;&gt;"&amp;"")</f>
        <v>0</v>
      </c>
      <c r="S152" s="10">
        <f>COUNTIFS('Old-Review'!N:N,"TL",'Old-Review'!P:P,AH152, 'Old-Review'!R:R,"&lt;&gt;"&amp;"", 'Old-Review'!X:X,"&lt;&gt;"&amp;"",  'Old-Review'!Y:Y,"&lt;&gt;"&amp;"")</f>
        <v>1</v>
      </c>
      <c r="T152" s="10">
        <f>COUNTIFS('Old-Review'!A:A,"Giữ chỗ",'Old-Review'!P:P,AH152)</f>
        <v>0</v>
      </c>
      <c r="U152" s="10">
        <f>COUNTIFS('Old-Review'!B:B,"Sai lớp",'Old-Review'!P:P,AH152)</f>
        <v>0</v>
      </c>
      <c r="V152" s="10">
        <f>COUNTIFS('Old-Review'!B:B,"Sai phân công",'Old-Review'!P:P,AH152)</f>
        <v>0</v>
      </c>
      <c r="W152" s="10">
        <f t="shared" si="1"/>
        <v>3</v>
      </c>
      <c r="X152" s="10"/>
      <c r="Y152" s="10"/>
      <c r="Z152" s="10">
        <f>COUNTIFS('Old-Review'!AD:AD,AH152, 'Old-Review'!AN:AN,"&lt;&gt;"&amp;"",'Old-Review'!AO:AO,"&lt;&gt;"&amp;"")</f>
        <v>0</v>
      </c>
      <c r="AA152" s="6" t="str">
        <f>COUNTIFS(Tonghop!AR:AR,[1]IO!AH152, Tonghop!AN:AN,"&lt;&gt;"&amp;"",Tonghop!AO:AO,"&lt;&gt;"&amp;"")</f>
        <v>#ERROR!</v>
      </c>
      <c r="AB152" s="6"/>
      <c r="AC152" s="6"/>
      <c r="AD152" s="6"/>
      <c r="AE152" s="6"/>
      <c r="AF152" s="6"/>
      <c r="AG152" s="6"/>
      <c r="AH152" s="6" t="s">
        <v>3994</v>
      </c>
      <c r="AI152" s="6" t="str">
        <f t="shared" si="2"/>
        <v>C_17 Phạm Hoàng Nam 20138717 VUWIT12B</v>
      </c>
      <c r="AJ152" s="6"/>
      <c r="AK152" s="6" t="str">
        <f t="shared" si="3"/>
        <v>TRUE</v>
      </c>
      <c r="AL152" s="4"/>
      <c r="AM152" s="4"/>
      <c r="AN152" s="4"/>
      <c r="AO152" s="4"/>
      <c r="AP152" s="4"/>
      <c r="AQ152" s="4"/>
      <c r="AR152" s="4"/>
      <c r="AS152" s="4"/>
    </row>
    <row r="153" ht="13.5" customHeight="1">
      <c r="A153" s="6"/>
      <c r="B153" s="77" t="s">
        <v>2639</v>
      </c>
      <c r="C153" s="77" t="s">
        <v>3995</v>
      </c>
      <c r="D153" s="77" t="s">
        <v>3996</v>
      </c>
      <c r="E153" s="76">
        <v>2.0138083E7</v>
      </c>
      <c r="F153" s="77" t="s">
        <v>2470</v>
      </c>
      <c r="G153" s="77" t="s">
        <v>2471</v>
      </c>
      <c r="H153" s="10" t="s">
        <v>3997</v>
      </c>
      <c r="I153" s="10"/>
      <c r="J153" s="10"/>
      <c r="K153" s="10"/>
      <c r="L153" s="10"/>
      <c r="M153" s="10"/>
      <c r="N153" s="10"/>
      <c r="O153" s="10"/>
      <c r="P153" s="4">
        <f>COUNTIFS('Old-Review'!P:P,AH153)</f>
        <v>4</v>
      </c>
      <c r="Q153" s="10">
        <f>COUNTIFS('Old-Review'!N:N,"TNLT",'Old-Review'!P:P,AH153, 'Old-Review'!R:R,"&lt;&gt;"&amp;"", 'Old-Review'!S:S,"&lt;&gt;"&amp;"", 'Old-Review'!T:T,"&lt;&gt;"&amp;"", 'Old-Review'!U:U,"&lt;&gt;"&amp;"",  'Old-Review'!V:V,"&lt;&gt;"&amp;"",  'Old-Review'!W:W,"&lt;&gt;"&amp;"",  'Old-Review'!X:X,"&lt;&gt;"&amp;"",  'Old-Review'!Y:Y,"&lt;&gt;"&amp;"")</f>
        <v>0</v>
      </c>
      <c r="R153" s="10">
        <f>COUNTIFS('Old-Review'!N:N,"TNBT",'Old-Review'!P:P,AH153, 'Old-Review'!R:R,"&lt;&gt;"&amp;"", 'Old-Review'!S:S,"&lt;&gt;"&amp;"", 'Old-Review'!T:T,"&lt;&gt;"&amp;"", 'Old-Review'!U:U,"&lt;&gt;"&amp;"",  'Old-Review'!V:V,"&lt;&gt;"&amp;"",  'Old-Review'!W:W,"&lt;&gt;"&amp;"",  'Old-Review'!X:X,"&lt;&gt;"&amp;"",  'Old-Review'!Y:Y,"&lt;&gt;"&amp;"")</f>
        <v>0</v>
      </c>
      <c r="S153" s="10">
        <f>COUNTIFS('Old-Review'!N:N,"TL",'Old-Review'!P:P,AH153, 'Old-Review'!R:R,"&lt;&gt;"&amp;"", 'Old-Review'!X:X,"&lt;&gt;"&amp;"",  'Old-Review'!Y:Y,"&lt;&gt;"&amp;"")</f>
        <v>0</v>
      </c>
      <c r="T153" s="10">
        <f>COUNTIFS('Old-Review'!A:A,"Giữ chỗ",'Old-Review'!P:P,AH153)</f>
        <v>0</v>
      </c>
      <c r="U153" s="10">
        <f>COUNTIFS('Old-Review'!B:B,"Sai lớp",'Old-Review'!P:P,AH153)</f>
        <v>0</v>
      </c>
      <c r="V153" s="10">
        <f>COUNTIFS('Old-Review'!B:B,"Sai phân công",'Old-Review'!P:P,AH153)</f>
        <v>0</v>
      </c>
      <c r="W153" s="10">
        <f t="shared" si="1"/>
        <v>4</v>
      </c>
      <c r="X153" s="10"/>
      <c r="Y153" s="10"/>
      <c r="Z153" s="10">
        <f>COUNTIFS('Old-Review'!AD:AD,AH153, 'Old-Review'!AN:AN,"&lt;&gt;"&amp;"",'Old-Review'!AO:AO,"&lt;&gt;"&amp;"")</f>
        <v>0</v>
      </c>
      <c r="AA153" s="6" t="str">
        <f>COUNTIFS(Tonghop!AR:AR,[1]IO!AH153, Tonghop!AN:AN,"&lt;&gt;"&amp;"",Tonghop!AO:AO,"&lt;&gt;"&amp;"")</f>
        <v>#ERROR!</v>
      </c>
      <c r="AB153" s="6"/>
      <c r="AC153" s="6"/>
      <c r="AD153" s="6"/>
      <c r="AE153" s="6"/>
      <c r="AF153" s="6"/>
      <c r="AG153" s="6"/>
      <c r="AH153" s="6" t="s">
        <v>2640</v>
      </c>
      <c r="AI153" s="6" t="str">
        <f t="shared" si="2"/>
        <v>C_17 Nguyên Thị Đào 20138083 VUWIT12B</v>
      </c>
      <c r="AJ153" s="6"/>
      <c r="AK153" s="6" t="str">
        <f t="shared" si="3"/>
        <v>TRUE</v>
      </c>
      <c r="AL153" s="4"/>
      <c r="AM153" s="4"/>
      <c r="AN153" s="4"/>
      <c r="AO153" s="4"/>
      <c r="AP153" s="4"/>
      <c r="AQ153" s="4"/>
      <c r="AR153" s="4"/>
      <c r="AS153" s="4"/>
    </row>
    <row r="154" ht="13.5" customHeight="1">
      <c r="A154" s="6"/>
      <c r="B154" s="78" t="s">
        <v>2897</v>
      </c>
      <c r="C154" s="78" t="s">
        <v>4014</v>
      </c>
      <c r="D154" s="78" t="s">
        <v>190</v>
      </c>
      <c r="E154" s="76">
        <v>2.0128004E7</v>
      </c>
      <c r="F154" s="78" t="s">
        <v>2601</v>
      </c>
      <c r="G154" s="78" t="s">
        <v>2602</v>
      </c>
      <c r="H154" s="94" t="s">
        <v>4015</v>
      </c>
      <c r="I154" s="10">
        <f>COUNTIF(B:B,B154)</f>
        <v>4</v>
      </c>
      <c r="J154" s="10">
        <f>COUNTIFS('Old-Review'!O:O,B154,'Old-Review'!N:N,"TNLT", 'Old-Review'!R:R,"&lt;&gt;"&amp;"", 'Old-Review'!S:S,"&lt;&gt;"&amp;"", 'Old-Review'!T:T,"&lt;&gt;"&amp;"", 'Old-Review'!U:U,"&lt;&gt;"&amp;"",  'Old-Review'!V:V,"&lt;&gt;"&amp;"",  'Old-Review'!W:W,"&lt;&gt;"&amp;"",  'Old-Review'!X:X,"&lt;&gt;"&amp;"",  'Old-Review'!Y:Y,"&lt;&gt;"&amp;"")</f>
        <v>0</v>
      </c>
      <c r="K154" s="10">
        <f>COUNTIFS('Old-Review'!O:O,B154,'Old-Review'!N:N,"TNBT", 'Old-Review'!R:R,"&lt;&gt;"&amp;"", 'Old-Review'!S:S,"&lt;&gt;"&amp;"", 'Old-Review'!T:T,"&lt;&gt;"&amp;"", 'Old-Review'!U:U,"&lt;&gt;"&amp;"",  'Old-Review'!V:V,"&lt;&gt;"&amp;"",  'Old-Review'!W:W,"&lt;&gt;"&amp;"",  'Old-Review'!X:X,"&lt;&gt;"&amp;"",  'Old-Review'!Y:Y,"&lt;&gt;"&amp;"")</f>
        <v>0</v>
      </c>
      <c r="L154" s="10">
        <f>COUNTIFS('Old-Review'!O:O,B154,'Old-Review'!N:N,"TL", 'Old-Review'!R:R,"&lt;&gt;"&amp;"", 'Old-Review'!X:X,"&lt;&gt;"&amp;"",  'Old-Review'!Y:Y,"&lt;&gt;"&amp;"")</f>
        <v>0</v>
      </c>
      <c r="M154" s="10">
        <f>COUNTIFS('Old-Review'!AC:AC,B154, 'Old-Review'!AN:AN,"&lt;&gt;"&amp;"",'Old-Review'!AO:AO,"&lt;&gt;"&amp;"")</f>
        <v>0</v>
      </c>
      <c r="N154" s="10">
        <f>COUNTIFS('Old-Review'!A:A,"Giữ chỗ nhóm",'Old-Review'!O:O,B154)</f>
        <v>0</v>
      </c>
      <c r="O154" s="10"/>
      <c r="P154" s="4">
        <f>COUNTIFS('Old-Review'!P:P,AH154)</f>
        <v>3</v>
      </c>
      <c r="Q154" s="10">
        <f>COUNTIFS('Old-Review'!N:N,"TNLT",'Old-Review'!P:P,AH154, 'Old-Review'!R:R,"&lt;&gt;"&amp;"", 'Old-Review'!S:S,"&lt;&gt;"&amp;"", 'Old-Review'!T:T,"&lt;&gt;"&amp;"", 'Old-Review'!U:U,"&lt;&gt;"&amp;"",  'Old-Review'!V:V,"&lt;&gt;"&amp;"",  'Old-Review'!W:W,"&lt;&gt;"&amp;"",  'Old-Review'!X:X,"&lt;&gt;"&amp;"",  'Old-Review'!Y:Y,"&lt;&gt;"&amp;"")</f>
        <v>0</v>
      </c>
      <c r="R154" s="10">
        <f>COUNTIFS('Old-Review'!N:N,"TNBT",'Old-Review'!P:P,AH154, 'Old-Review'!R:R,"&lt;&gt;"&amp;"", 'Old-Review'!S:S,"&lt;&gt;"&amp;"", 'Old-Review'!T:T,"&lt;&gt;"&amp;"", 'Old-Review'!U:U,"&lt;&gt;"&amp;"",  'Old-Review'!V:V,"&lt;&gt;"&amp;"",  'Old-Review'!W:W,"&lt;&gt;"&amp;"",  'Old-Review'!X:X,"&lt;&gt;"&amp;"",  'Old-Review'!Y:Y,"&lt;&gt;"&amp;"")</f>
        <v>0</v>
      </c>
      <c r="S154" s="10">
        <f>COUNTIFS('Old-Review'!N:N,"TL",'Old-Review'!P:P,AH154, 'Old-Review'!R:R,"&lt;&gt;"&amp;"", 'Old-Review'!X:X,"&lt;&gt;"&amp;"",  'Old-Review'!Y:Y,"&lt;&gt;"&amp;"")</f>
        <v>0</v>
      </c>
      <c r="T154" s="10">
        <f>COUNTIFS('Old-Review'!A:A,"Giữ chỗ",'Old-Review'!P:P,AH154)</f>
        <v>0</v>
      </c>
      <c r="U154" s="10">
        <f>COUNTIFS('Old-Review'!B:B,"Sai lớp",'Old-Review'!P:P,AH154)</f>
        <v>0</v>
      </c>
      <c r="V154" s="10">
        <f>COUNTIFS('Old-Review'!B:B,"Sai phân công",'Old-Review'!P:P,AH154)</f>
        <v>0</v>
      </c>
      <c r="W154" s="10">
        <f t="shared" si="1"/>
        <v>3</v>
      </c>
      <c r="X154" s="10"/>
      <c r="Y154" s="10"/>
      <c r="Z154" s="10">
        <f>COUNTIFS('Old-Review'!AD:AD,AH154, 'Old-Review'!AN:AN,"&lt;&gt;"&amp;"",'Old-Review'!AO:AO,"&lt;&gt;"&amp;"")</f>
        <v>0</v>
      </c>
      <c r="AA154" s="6" t="str">
        <f>COUNTIFS(Tonghop!AR:AR,[1]IO!AH154, Tonghop!AN:AN,"&lt;&gt;"&amp;"",Tonghop!AO:AO,"&lt;&gt;"&amp;"")</f>
        <v>#ERROR!</v>
      </c>
      <c r="AB154" s="6"/>
      <c r="AC154" s="6"/>
      <c r="AD154" s="6"/>
      <c r="AE154" s="6"/>
      <c r="AF154" s="6"/>
      <c r="AG154" s="6"/>
      <c r="AH154" s="6" t="s">
        <v>2898</v>
      </c>
      <c r="AI154" s="6" t="str">
        <f t="shared" si="2"/>
        <v>C_18 Đào Tuấn Anh 20128004 LTU11B</v>
      </c>
      <c r="AJ154" s="6"/>
      <c r="AK154" s="6" t="str">
        <f t="shared" si="3"/>
        <v>TRUE</v>
      </c>
      <c r="AL154" s="4"/>
      <c r="AM154" s="4"/>
      <c r="AN154" s="4"/>
      <c r="AO154" s="4"/>
      <c r="AP154" s="4"/>
      <c r="AQ154" s="4"/>
      <c r="AR154" s="4"/>
      <c r="AS154" s="4"/>
    </row>
    <row r="155" ht="13.5" customHeight="1">
      <c r="A155" s="6"/>
      <c r="B155" s="78" t="s">
        <v>2897</v>
      </c>
      <c r="C155" s="78" t="s">
        <v>4061</v>
      </c>
      <c r="D155" s="78" t="s">
        <v>190</v>
      </c>
      <c r="E155" s="76">
        <v>2.0128021E7</v>
      </c>
      <c r="F155" s="78" t="s">
        <v>2601</v>
      </c>
      <c r="G155" s="78" t="s">
        <v>2602</v>
      </c>
      <c r="H155" s="94" t="s">
        <v>4062</v>
      </c>
      <c r="I155" s="10"/>
      <c r="J155" s="10"/>
      <c r="K155" s="10"/>
      <c r="L155" s="10"/>
      <c r="M155" s="10"/>
      <c r="N155" s="10"/>
      <c r="O155" s="10"/>
      <c r="P155" s="4">
        <f>COUNTIFS('Old-Review'!P:P,AH155)</f>
        <v>5</v>
      </c>
      <c r="Q155" s="10">
        <f>COUNTIFS('Old-Review'!N:N,"TNLT",'Old-Review'!P:P,AH155, 'Old-Review'!R:R,"&lt;&gt;"&amp;"", 'Old-Review'!S:S,"&lt;&gt;"&amp;"", 'Old-Review'!T:T,"&lt;&gt;"&amp;"", 'Old-Review'!U:U,"&lt;&gt;"&amp;"",  'Old-Review'!V:V,"&lt;&gt;"&amp;"",  'Old-Review'!W:W,"&lt;&gt;"&amp;"",  'Old-Review'!X:X,"&lt;&gt;"&amp;"",  'Old-Review'!Y:Y,"&lt;&gt;"&amp;"")</f>
        <v>0</v>
      </c>
      <c r="R155" s="10">
        <f>COUNTIFS('Old-Review'!N:N,"TNBT",'Old-Review'!P:P,AH155, 'Old-Review'!R:R,"&lt;&gt;"&amp;"", 'Old-Review'!S:S,"&lt;&gt;"&amp;"", 'Old-Review'!T:T,"&lt;&gt;"&amp;"", 'Old-Review'!U:U,"&lt;&gt;"&amp;"",  'Old-Review'!V:V,"&lt;&gt;"&amp;"",  'Old-Review'!W:W,"&lt;&gt;"&amp;"",  'Old-Review'!X:X,"&lt;&gt;"&amp;"",  'Old-Review'!Y:Y,"&lt;&gt;"&amp;"")</f>
        <v>0</v>
      </c>
      <c r="S155" s="10">
        <f>COUNTIFS('Old-Review'!N:N,"TL",'Old-Review'!P:P,AH155, 'Old-Review'!R:R,"&lt;&gt;"&amp;"", 'Old-Review'!X:X,"&lt;&gt;"&amp;"",  'Old-Review'!Y:Y,"&lt;&gt;"&amp;"")</f>
        <v>0</v>
      </c>
      <c r="T155" s="10">
        <f>COUNTIFS('Old-Review'!A:A,"Giữ chỗ",'Old-Review'!P:P,AH155)</f>
        <v>0</v>
      </c>
      <c r="U155" s="10">
        <f>COUNTIFS('Old-Review'!B:B,"Sai lớp",'Old-Review'!P:P,AH155)</f>
        <v>0</v>
      </c>
      <c r="V155" s="10">
        <f>COUNTIFS('Old-Review'!B:B,"Sai phân công",'Old-Review'!P:P,AH155)</f>
        <v>0</v>
      </c>
      <c r="W155" s="10">
        <f t="shared" si="1"/>
        <v>5</v>
      </c>
      <c r="X155" s="10"/>
      <c r="Y155" s="10"/>
      <c r="Z155" s="10">
        <f>COUNTIFS('Old-Review'!AD:AD,AH155, 'Old-Review'!AN:AN,"&lt;&gt;"&amp;"",'Old-Review'!AO:AO,"&lt;&gt;"&amp;"")</f>
        <v>0</v>
      </c>
      <c r="AA155" s="6" t="str">
        <f>COUNTIFS(Tonghop!AR:AR,[1]IO!AH155, Tonghop!AN:AN,"&lt;&gt;"&amp;"",Tonghop!AO:AO,"&lt;&gt;"&amp;"")</f>
        <v>#ERROR!</v>
      </c>
      <c r="AB155" s="6"/>
      <c r="AC155" s="6"/>
      <c r="AD155" s="6"/>
      <c r="AE155" s="6"/>
      <c r="AF155" s="6"/>
      <c r="AG155" s="6"/>
      <c r="AH155" s="6" t="s">
        <v>4086</v>
      </c>
      <c r="AI155" s="6" t="str">
        <f t="shared" si="2"/>
        <v>C_18 Nguyễn Huy Anh 20128021 LTU11B</v>
      </c>
      <c r="AJ155" s="6"/>
      <c r="AK155" s="6" t="str">
        <f t="shared" si="3"/>
        <v>TRUE</v>
      </c>
      <c r="AL155" s="4"/>
      <c r="AM155" s="4"/>
      <c r="AN155" s="4"/>
      <c r="AO155" s="4"/>
      <c r="AP155" s="4"/>
      <c r="AQ155" s="4"/>
      <c r="AR155" s="4"/>
      <c r="AS155" s="4"/>
    </row>
    <row r="156" ht="13.5" customHeight="1">
      <c r="A156" s="6"/>
      <c r="B156" s="78" t="s">
        <v>2897</v>
      </c>
      <c r="C156" s="78" t="s">
        <v>4087</v>
      </c>
      <c r="D156" s="78" t="s">
        <v>1739</v>
      </c>
      <c r="E156" s="76">
        <v>2.0128188E7</v>
      </c>
      <c r="F156" s="78" t="s">
        <v>2601</v>
      </c>
      <c r="G156" s="78" t="s">
        <v>2602</v>
      </c>
      <c r="H156" s="94" t="s">
        <v>4091</v>
      </c>
      <c r="I156" s="10"/>
      <c r="J156" s="10"/>
      <c r="K156" s="10"/>
      <c r="L156" s="10"/>
      <c r="M156" s="10"/>
      <c r="N156" s="10"/>
      <c r="O156" s="10"/>
      <c r="P156" s="4">
        <f>COUNTIFS('Old-Review'!P:P,AH156)</f>
        <v>5</v>
      </c>
      <c r="Q156" s="10">
        <f>COUNTIFS('Old-Review'!N:N,"TNLT",'Old-Review'!P:P,AH156, 'Old-Review'!R:R,"&lt;&gt;"&amp;"", 'Old-Review'!S:S,"&lt;&gt;"&amp;"", 'Old-Review'!T:T,"&lt;&gt;"&amp;"", 'Old-Review'!U:U,"&lt;&gt;"&amp;"",  'Old-Review'!V:V,"&lt;&gt;"&amp;"",  'Old-Review'!W:W,"&lt;&gt;"&amp;"",  'Old-Review'!X:X,"&lt;&gt;"&amp;"",  'Old-Review'!Y:Y,"&lt;&gt;"&amp;"")</f>
        <v>0</v>
      </c>
      <c r="R156" s="10">
        <f>COUNTIFS('Old-Review'!N:N,"TNBT",'Old-Review'!P:P,AH156, 'Old-Review'!R:R,"&lt;&gt;"&amp;"", 'Old-Review'!S:S,"&lt;&gt;"&amp;"", 'Old-Review'!T:T,"&lt;&gt;"&amp;"", 'Old-Review'!U:U,"&lt;&gt;"&amp;"",  'Old-Review'!V:V,"&lt;&gt;"&amp;"",  'Old-Review'!W:W,"&lt;&gt;"&amp;"",  'Old-Review'!X:X,"&lt;&gt;"&amp;"",  'Old-Review'!Y:Y,"&lt;&gt;"&amp;"")</f>
        <v>0</v>
      </c>
      <c r="S156" s="10">
        <f>COUNTIFS('Old-Review'!N:N,"TL",'Old-Review'!P:P,AH156, 'Old-Review'!R:R,"&lt;&gt;"&amp;"", 'Old-Review'!X:X,"&lt;&gt;"&amp;"",  'Old-Review'!Y:Y,"&lt;&gt;"&amp;"")</f>
        <v>0</v>
      </c>
      <c r="T156" s="10">
        <f>COUNTIFS('Old-Review'!A:A,"Giữ chỗ",'Old-Review'!P:P,AH156)</f>
        <v>0</v>
      </c>
      <c r="U156" s="10">
        <f>COUNTIFS('Old-Review'!B:B,"Sai lớp",'Old-Review'!P:P,AH156)</f>
        <v>0</v>
      </c>
      <c r="V156" s="10">
        <f>COUNTIFS('Old-Review'!B:B,"Sai phân công",'Old-Review'!P:P,AH156)</f>
        <v>0</v>
      </c>
      <c r="W156" s="10">
        <f t="shared" si="1"/>
        <v>5</v>
      </c>
      <c r="X156" s="10"/>
      <c r="Y156" s="10"/>
      <c r="Z156" s="10">
        <f>COUNTIFS('Old-Review'!AD:AD,AH156, 'Old-Review'!AN:AN,"&lt;&gt;"&amp;"",'Old-Review'!AO:AO,"&lt;&gt;"&amp;"")</f>
        <v>0</v>
      </c>
      <c r="AA156" s="6" t="str">
        <f>COUNTIFS(Tonghop!AR:AR,[1]IO!AH156, Tonghop!AN:AN,"&lt;&gt;"&amp;"",Tonghop!AO:AO,"&lt;&gt;"&amp;"")</f>
        <v>#ERROR!</v>
      </c>
      <c r="AB156" s="6"/>
      <c r="AC156" s="6"/>
      <c r="AD156" s="6"/>
      <c r="AE156" s="6"/>
      <c r="AF156" s="6"/>
      <c r="AG156" s="6"/>
      <c r="AH156" s="6" t="s">
        <v>2935</v>
      </c>
      <c r="AI156" s="6" t="str">
        <f t="shared" si="2"/>
        <v>C_18 Vương Trung Kiên 20128188 LTU11B</v>
      </c>
      <c r="AJ156" s="6"/>
      <c r="AK156" s="6" t="str">
        <f t="shared" si="3"/>
        <v>TRUE</v>
      </c>
      <c r="AL156" s="4"/>
      <c r="AM156" s="4"/>
      <c r="AN156" s="4"/>
      <c r="AO156" s="4"/>
      <c r="AP156" s="4"/>
      <c r="AQ156" s="4"/>
      <c r="AR156" s="4"/>
      <c r="AS156" s="4"/>
    </row>
    <row r="157" ht="13.5" customHeight="1">
      <c r="A157" s="6"/>
      <c r="B157" s="78" t="s">
        <v>2897</v>
      </c>
      <c r="C157" s="78" t="s">
        <v>4111</v>
      </c>
      <c r="D157" s="78" t="s">
        <v>4112</v>
      </c>
      <c r="E157" s="76">
        <v>2.0128345E7</v>
      </c>
      <c r="F157" s="78" t="s">
        <v>2601</v>
      </c>
      <c r="G157" s="78" t="s">
        <v>2602</v>
      </c>
      <c r="H157" s="94" t="s">
        <v>4114</v>
      </c>
      <c r="I157" s="10"/>
      <c r="J157" s="10"/>
      <c r="K157" s="10"/>
      <c r="L157" s="10"/>
      <c r="M157" s="10"/>
      <c r="N157" s="10"/>
      <c r="O157" s="10"/>
      <c r="P157" s="4">
        <f>COUNTIFS('Old-Review'!P:P,AH157)</f>
        <v>5</v>
      </c>
      <c r="Q157" s="10">
        <f>COUNTIFS('Old-Review'!N:N,"TNLT",'Old-Review'!P:P,AH157, 'Old-Review'!R:R,"&lt;&gt;"&amp;"", 'Old-Review'!S:S,"&lt;&gt;"&amp;"", 'Old-Review'!T:T,"&lt;&gt;"&amp;"", 'Old-Review'!U:U,"&lt;&gt;"&amp;"",  'Old-Review'!V:V,"&lt;&gt;"&amp;"",  'Old-Review'!W:W,"&lt;&gt;"&amp;"",  'Old-Review'!X:X,"&lt;&gt;"&amp;"",  'Old-Review'!Y:Y,"&lt;&gt;"&amp;"")</f>
        <v>0</v>
      </c>
      <c r="R157" s="10">
        <f>COUNTIFS('Old-Review'!N:N,"TNBT",'Old-Review'!P:P,AH157, 'Old-Review'!R:R,"&lt;&gt;"&amp;"", 'Old-Review'!S:S,"&lt;&gt;"&amp;"", 'Old-Review'!T:T,"&lt;&gt;"&amp;"", 'Old-Review'!U:U,"&lt;&gt;"&amp;"",  'Old-Review'!V:V,"&lt;&gt;"&amp;"",  'Old-Review'!W:W,"&lt;&gt;"&amp;"",  'Old-Review'!X:X,"&lt;&gt;"&amp;"",  'Old-Review'!Y:Y,"&lt;&gt;"&amp;"")</f>
        <v>0</v>
      </c>
      <c r="S157" s="10">
        <f>COUNTIFS('Old-Review'!N:N,"TL",'Old-Review'!P:P,AH157, 'Old-Review'!R:R,"&lt;&gt;"&amp;"", 'Old-Review'!X:X,"&lt;&gt;"&amp;"",  'Old-Review'!Y:Y,"&lt;&gt;"&amp;"")</f>
        <v>0</v>
      </c>
      <c r="T157" s="10">
        <f>COUNTIFS('Old-Review'!A:A,"Giữ chỗ",'Old-Review'!P:P,AH157)</f>
        <v>0</v>
      </c>
      <c r="U157" s="10">
        <f>COUNTIFS('Old-Review'!B:B,"Sai lớp",'Old-Review'!P:P,AH157)</f>
        <v>0</v>
      </c>
      <c r="V157" s="10">
        <f>COUNTIFS('Old-Review'!B:B,"Sai phân công",'Old-Review'!P:P,AH157)</f>
        <v>0</v>
      </c>
      <c r="W157" s="10">
        <f t="shared" si="1"/>
        <v>5</v>
      </c>
      <c r="X157" s="10"/>
      <c r="Y157" s="10"/>
      <c r="Z157" s="10">
        <f>COUNTIFS('Old-Review'!AD:AD,AH157, 'Old-Review'!AN:AN,"&lt;&gt;"&amp;"",'Old-Review'!AO:AO,"&lt;&gt;"&amp;"")</f>
        <v>0</v>
      </c>
      <c r="AA157" s="6" t="str">
        <f>COUNTIFS(Tonghop!AR:AR,[1]IO!AH157, Tonghop!AN:AN,"&lt;&gt;"&amp;"",Tonghop!AO:AO,"&lt;&gt;"&amp;"")</f>
        <v>#ERROR!</v>
      </c>
      <c r="AB157" s="6"/>
      <c r="AC157" s="6"/>
      <c r="AD157" s="6"/>
      <c r="AE157" s="6"/>
      <c r="AF157" s="6"/>
      <c r="AG157" s="6"/>
      <c r="AH157" s="6" t="s">
        <v>3492</v>
      </c>
      <c r="AI157" s="6" t="str">
        <f t="shared" si="2"/>
        <v>C_18 Đoàn Duy Thắng 20128345 LTU11B</v>
      </c>
      <c r="AJ157" s="6"/>
      <c r="AK157" s="6" t="str">
        <f t="shared" si="3"/>
        <v>TRUE</v>
      </c>
      <c r="AL157" s="4"/>
      <c r="AM157" s="4"/>
      <c r="AN157" s="4"/>
      <c r="AO157" s="4"/>
      <c r="AP157" s="4"/>
      <c r="AQ157" s="4"/>
      <c r="AR157" s="4"/>
      <c r="AS157" s="4"/>
    </row>
    <row r="158" ht="13.5" customHeight="1">
      <c r="A158" s="6"/>
      <c r="B158" s="79" t="s">
        <v>3302</v>
      </c>
      <c r="C158" s="79" t="s">
        <v>4137</v>
      </c>
      <c r="D158" s="79" t="s">
        <v>982</v>
      </c>
      <c r="E158" s="76">
        <v>2.0128415E7</v>
      </c>
      <c r="F158" s="79" t="s">
        <v>2920</v>
      </c>
      <c r="G158" s="79" t="s">
        <v>2602</v>
      </c>
      <c r="H158" s="10" t="s">
        <v>4139</v>
      </c>
      <c r="I158" s="10">
        <f>COUNTIF(B:B,B158)</f>
        <v>4</v>
      </c>
      <c r="J158" s="10">
        <f>COUNTIFS('Old-Review'!O:O,B158,'Old-Review'!N:N,"TNLT", 'Old-Review'!R:R,"&lt;&gt;"&amp;"", 'Old-Review'!S:S,"&lt;&gt;"&amp;"", 'Old-Review'!T:T,"&lt;&gt;"&amp;"", 'Old-Review'!U:U,"&lt;&gt;"&amp;"",  'Old-Review'!V:V,"&lt;&gt;"&amp;"",  'Old-Review'!W:W,"&lt;&gt;"&amp;"",  'Old-Review'!X:X,"&lt;&gt;"&amp;"",  'Old-Review'!Y:Y,"&lt;&gt;"&amp;"")</f>
        <v>0</v>
      </c>
      <c r="K158" s="10">
        <f>COUNTIFS('Old-Review'!O:O,B158,'Old-Review'!N:N,"TNBT", 'Old-Review'!R:R,"&lt;&gt;"&amp;"", 'Old-Review'!S:S,"&lt;&gt;"&amp;"", 'Old-Review'!T:T,"&lt;&gt;"&amp;"", 'Old-Review'!U:U,"&lt;&gt;"&amp;"",  'Old-Review'!V:V,"&lt;&gt;"&amp;"",  'Old-Review'!W:W,"&lt;&gt;"&amp;"",  'Old-Review'!X:X,"&lt;&gt;"&amp;"",  'Old-Review'!Y:Y,"&lt;&gt;"&amp;"")</f>
        <v>0</v>
      </c>
      <c r="L158" s="10">
        <f>COUNTIFS('Old-Review'!O:O,B158,'Old-Review'!N:N,"TL", 'Old-Review'!R:R,"&lt;&gt;"&amp;"", 'Old-Review'!X:X,"&lt;&gt;"&amp;"",  'Old-Review'!Y:Y,"&lt;&gt;"&amp;"")</f>
        <v>0</v>
      </c>
      <c r="M158" s="10">
        <f>COUNTIFS('Old-Review'!AC:AC,B158, 'Old-Review'!AN:AN,"&lt;&gt;"&amp;"",'Old-Review'!AO:AO,"&lt;&gt;"&amp;"")</f>
        <v>0</v>
      </c>
      <c r="N158" s="10">
        <f>COUNTIFS('Old-Review'!A:A,"Giữ chỗ nhóm",'Old-Review'!O:O,B158)</f>
        <v>0</v>
      </c>
      <c r="O158" s="10"/>
      <c r="P158" s="4">
        <f>COUNTIFS('Old-Review'!P:P,AH158)</f>
        <v>0</v>
      </c>
      <c r="Q158" s="10">
        <f>COUNTIFS('Old-Review'!N:N,"TNLT",'Old-Review'!P:P,AH158, 'Old-Review'!R:R,"&lt;&gt;"&amp;"", 'Old-Review'!S:S,"&lt;&gt;"&amp;"", 'Old-Review'!T:T,"&lt;&gt;"&amp;"", 'Old-Review'!U:U,"&lt;&gt;"&amp;"",  'Old-Review'!V:V,"&lt;&gt;"&amp;"",  'Old-Review'!W:W,"&lt;&gt;"&amp;"",  'Old-Review'!X:X,"&lt;&gt;"&amp;"",  'Old-Review'!Y:Y,"&lt;&gt;"&amp;"")</f>
        <v>0</v>
      </c>
      <c r="R158" s="10">
        <f>COUNTIFS('Old-Review'!N:N,"TNBT",'Old-Review'!P:P,AH158, 'Old-Review'!R:R,"&lt;&gt;"&amp;"", 'Old-Review'!S:S,"&lt;&gt;"&amp;"", 'Old-Review'!T:T,"&lt;&gt;"&amp;"", 'Old-Review'!U:U,"&lt;&gt;"&amp;"",  'Old-Review'!V:V,"&lt;&gt;"&amp;"",  'Old-Review'!W:W,"&lt;&gt;"&amp;"",  'Old-Review'!X:X,"&lt;&gt;"&amp;"",  'Old-Review'!Y:Y,"&lt;&gt;"&amp;"")</f>
        <v>0</v>
      </c>
      <c r="S158" s="10">
        <f>COUNTIFS('Old-Review'!N:N,"TL",'Old-Review'!P:P,AH158, 'Old-Review'!R:R,"&lt;&gt;"&amp;"", 'Old-Review'!X:X,"&lt;&gt;"&amp;"",  'Old-Review'!Y:Y,"&lt;&gt;"&amp;"")</f>
        <v>0</v>
      </c>
      <c r="T158" s="10">
        <f>COUNTIFS('Old-Review'!A:A,"Giữ chỗ",'Old-Review'!P:P,AH158)</f>
        <v>0</v>
      </c>
      <c r="U158" s="10">
        <f>COUNTIFS('Old-Review'!B:B,"Sai lớp",'Old-Review'!P:P,AH158)</f>
        <v>0</v>
      </c>
      <c r="V158" s="10">
        <f>COUNTIFS('Old-Review'!B:B,"Sai phân công",'Old-Review'!P:P,AH158)</f>
        <v>0</v>
      </c>
      <c r="W158" s="10">
        <f t="shared" si="1"/>
        <v>0</v>
      </c>
      <c r="X158" s="10"/>
      <c r="Y158" s="10"/>
      <c r="Z158" s="10">
        <f>COUNTIFS('Old-Review'!AD:AD,AH158, 'Old-Review'!AN:AN,"&lt;&gt;"&amp;"",'Old-Review'!AO:AO,"&lt;&gt;"&amp;"")</f>
        <v>0</v>
      </c>
      <c r="AA158" s="6" t="str">
        <f>COUNTIFS(Tonghop!AR:AR,[1]IO!AH158, Tonghop!AN:AN,"&lt;&gt;"&amp;"",Tonghop!AO:AO,"&lt;&gt;"&amp;"")</f>
        <v>#ERROR!</v>
      </c>
      <c r="AB158" s="6"/>
      <c r="AC158" s="6"/>
      <c r="AD158" s="6"/>
      <c r="AE158" s="6"/>
      <c r="AF158" s="6"/>
      <c r="AG158" s="6"/>
      <c r="AH158" s="6" t="s">
        <v>4179</v>
      </c>
      <c r="AI158" s="6" t="str">
        <f t="shared" si="2"/>
        <v>C_19 Lê Quang Tú 20128415 LTU11A</v>
      </c>
      <c r="AJ158" s="6"/>
      <c r="AK158" s="6" t="str">
        <f t="shared" si="3"/>
        <v>TRUE</v>
      </c>
      <c r="AL158" s="4"/>
      <c r="AM158" s="4"/>
      <c r="AN158" s="4"/>
      <c r="AO158" s="4"/>
      <c r="AP158" s="4"/>
      <c r="AQ158" s="4"/>
      <c r="AR158" s="4"/>
      <c r="AS158" s="4"/>
    </row>
    <row r="159" ht="13.5" customHeight="1">
      <c r="A159" s="6"/>
      <c r="B159" s="79" t="s">
        <v>3302</v>
      </c>
      <c r="C159" s="79" t="s">
        <v>1367</v>
      </c>
      <c r="D159" s="79" t="s">
        <v>1275</v>
      </c>
      <c r="E159" s="76">
        <v>2.0128099E7</v>
      </c>
      <c r="F159" s="79" t="s">
        <v>2920</v>
      </c>
      <c r="G159" s="79" t="s">
        <v>2602</v>
      </c>
      <c r="H159" s="10" t="s">
        <v>4181</v>
      </c>
      <c r="I159" s="10"/>
      <c r="J159" s="10"/>
      <c r="K159" s="10"/>
      <c r="L159" s="10"/>
      <c r="M159" s="10"/>
      <c r="N159" s="10"/>
      <c r="O159" s="10"/>
      <c r="P159" s="4">
        <f>COUNTIFS('Old-Review'!P:P,AH159)</f>
        <v>6</v>
      </c>
      <c r="Q159" s="10">
        <f>COUNTIFS('Old-Review'!N:N,"TNLT",'Old-Review'!P:P,AH159, 'Old-Review'!R:R,"&lt;&gt;"&amp;"", 'Old-Review'!S:S,"&lt;&gt;"&amp;"", 'Old-Review'!T:T,"&lt;&gt;"&amp;"", 'Old-Review'!U:U,"&lt;&gt;"&amp;"",  'Old-Review'!V:V,"&lt;&gt;"&amp;"",  'Old-Review'!W:W,"&lt;&gt;"&amp;"",  'Old-Review'!X:X,"&lt;&gt;"&amp;"",  'Old-Review'!Y:Y,"&lt;&gt;"&amp;"")</f>
        <v>0</v>
      </c>
      <c r="R159" s="10">
        <f>COUNTIFS('Old-Review'!N:N,"TNBT",'Old-Review'!P:P,AH159, 'Old-Review'!R:R,"&lt;&gt;"&amp;"", 'Old-Review'!S:S,"&lt;&gt;"&amp;"", 'Old-Review'!T:T,"&lt;&gt;"&amp;"", 'Old-Review'!U:U,"&lt;&gt;"&amp;"",  'Old-Review'!V:V,"&lt;&gt;"&amp;"",  'Old-Review'!W:W,"&lt;&gt;"&amp;"",  'Old-Review'!X:X,"&lt;&gt;"&amp;"",  'Old-Review'!Y:Y,"&lt;&gt;"&amp;"")</f>
        <v>0</v>
      </c>
      <c r="S159" s="10">
        <f>COUNTIFS('Old-Review'!N:N,"TL",'Old-Review'!P:P,AH159, 'Old-Review'!R:R,"&lt;&gt;"&amp;"", 'Old-Review'!X:X,"&lt;&gt;"&amp;"",  'Old-Review'!Y:Y,"&lt;&gt;"&amp;"")</f>
        <v>0</v>
      </c>
      <c r="T159" s="10">
        <f>COUNTIFS('Old-Review'!A:A,"Giữ chỗ",'Old-Review'!P:P,AH159)</f>
        <v>0</v>
      </c>
      <c r="U159" s="10">
        <f>COUNTIFS('Old-Review'!B:B,"Sai lớp",'Old-Review'!P:P,AH159)</f>
        <v>0</v>
      </c>
      <c r="V159" s="10">
        <f>COUNTIFS('Old-Review'!B:B,"Sai phân công",'Old-Review'!P:P,AH159)</f>
        <v>0</v>
      </c>
      <c r="W159" s="10">
        <f t="shared" si="1"/>
        <v>6</v>
      </c>
      <c r="X159" s="10"/>
      <c r="Y159" s="10"/>
      <c r="Z159" s="10">
        <f>COUNTIFS('Old-Review'!AD:AD,AH159, 'Old-Review'!AN:AN,"&lt;&gt;"&amp;"",'Old-Review'!AO:AO,"&lt;&gt;"&amp;"")</f>
        <v>0</v>
      </c>
      <c r="AA159" s="6" t="str">
        <f>COUNTIFS(Tonghop!AR:AR,[1]IO!AH159, Tonghop!AN:AN,"&lt;&gt;"&amp;"",Tonghop!AO:AO,"&lt;&gt;"&amp;"")</f>
        <v>#ERROR!</v>
      </c>
      <c r="AB159" s="6"/>
      <c r="AC159" s="6"/>
      <c r="AD159" s="6"/>
      <c r="AE159" s="6"/>
      <c r="AF159" s="6"/>
      <c r="AG159" s="6"/>
      <c r="AH159" s="6" t="s">
        <v>4201</v>
      </c>
      <c r="AI159" s="6" t="str">
        <f t="shared" si="2"/>
        <v>C_19 Nguyễn Minh Đức 20128099 LTU11A</v>
      </c>
      <c r="AJ159" s="6"/>
      <c r="AK159" s="6">
        <f t="shared" si="3"/>
        <v>0</v>
      </c>
      <c r="AL159" s="4"/>
      <c r="AM159" s="4"/>
      <c r="AN159" s="4"/>
      <c r="AO159" s="4"/>
      <c r="AP159" s="4"/>
      <c r="AQ159" s="4"/>
      <c r="AR159" s="4"/>
      <c r="AS159" s="4"/>
    </row>
    <row r="160" ht="13.5" customHeight="1">
      <c r="A160" s="6"/>
      <c r="B160" s="79" t="s">
        <v>3302</v>
      </c>
      <c r="C160" s="79" t="s">
        <v>4202</v>
      </c>
      <c r="D160" s="79" t="s">
        <v>4203</v>
      </c>
      <c r="E160" s="76">
        <v>2.0118446E7</v>
      </c>
      <c r="F160" s="79" t="s">
        <v>2920</v>
      </c>
      <c r="G160" s="79" t="s">
        <v>2602</v>
      </c>
      <c r="H160" s="10" t="s">
        <v>4204</v>
      </c>
      <c r="I160" s="10"/>
      <c r="J160" s="10"/>
      <c r="K160" s="10"/>
      <c r="L160" s="10"/>
      <c r="M160" s="10"/>
      <c r="N160" s="10"/>
      <c r="O160" s="10"/>
      <c r="P160" s="4">
        <f>COUNTIFS('Old-Review'!P:P,AH160)</f>
        <v>0</v>
      </c>
      <c r="Q160" s="10">
        <f>COUNTIFS('Old-Review'!N:N,"TNLT",'Old-Review'!P:P,AH160, 'Old-Review'!R:R,"&lt;&gt;"&amp;"", 'Old-Review'!S:S,"&lt;&gt;"&amp;"", 'Old-Review'!T:T,"&lt;&gt;"&amp;"", 'Old-Review'!U:U,"&lt;&gt;"&amp;"",  'Old-Review'!V:V,"&lt;&gt;"&amp;"",  'Old-Review'!W:W,"&lt;&gt;"&amp;"",  'Old-Review'!X:X,"&lt;&gt;"&amp;"",  'Old-Review'!Y:Y,"&lt;&gt;"&amp;"")</f>
        <v>0</v>
      </c>
      <c r="R160" s="10">
        <f>COUNTIFS('Old-Review'!N:N,"TNBT",'Old-Review'!P:P,AH160, 'Old-Review'!R:R,"&lt;&gt;"&amp;"", 'Old-Review'!S:S,"&lt;&gt;"&amp;"", 'Old-Review'!T:T,"&lt;&gt;"&amp;"", 'Old-Review'!U:U,"&lt;&gt;"&amp;"",  'Old-Review'!V:V,"&lt;&gt;"&amp;"",  'Old-Review'!W:W,"&lt;&gt;"&amp;"",  'Old-Review'!X:X,"&lt;&gt;"&amp;"",  'Old-Review'!Y:Y,"&lt;&gt;"&amp;"")</f>
        <v>0</v>
      </c>
      <c r="S160" s="10">
        <f>COUNTIFS('Old-Review'!N:N,"TL",'Old-Review'!P:P,AH160, 'Old-Review'!R:R,"&lt;&gt;"&amp;"", 'Old-Review'!X:X,"&lt;&gt;"&amp;"",  'Old-Review'!Y:Y,"&lt;&gt;"&amp;"")</f>
        <v>0</v>
      </c>
      <c r="T160" s="10">
        <f>COUNTIFS('Old-Review'!A:A,"Giữ chỗ",'Old-Review'!P:P,AH160)</f>
        <v>0</v>
      </c>
      <c r="U160" s="10">
        <f>COUNTIFS('Old-Review'!B:B,"Sai lớp",'Old-Review'!P:P,AH160)</f>
        <v>0</v>
      </c>
      <c r="V160" s="10">
        <f>COUNTIFS('Old-Review'!B:B,"Sai phân công",'Old-Review'!P:P,AH160)</f>
        <v>0</v>
      </c>
      <c r="W160" s="10">
        <f t="shared" si="1"/>
        <v>0</v>
      </c>
      <c r="X160" s="10"/>
      <c r="Y160" s="10"/>
      <c r="Z160" s="10">
        <f>COUNTIFS('Old-Review'!AD:AD,AH160, 'Old-Review'!AN:AN,"&lt;&gt;"&amp;"",'Old-Review'!AO:AO,"&lt;&gt;"&amp;"")</f>
        <v>0</v>
      </c>
      <c r="AA160" s="6" t="str">
        <f>COUNTIFS(Tonghop!AR:AR,[1]IO!AH160, Tonghop!AN:AN,"&lt;&gt;"&amp;"",Tonghop!AO:AO,"&lt;&gt;"&amp;"")</f>
        <v>#ERROR!</v>
      </c>
      <c r="AB160" s="6"/>
      <c r="AC160" s="6"/>
      <c r="AD160" s="6"/>
      <c r="AE160" s="6"/>
      <c r="AF160" s="6"/>
      <c r="AG160" s="6"/>
      <c r="AH160" s="6" t="s">
        <v>4219</v>
      </c>
      <c r="AI160" s="6" t="str">
        <f t="shared" si="2"/>
        <v>C_19 Trương Minh Hoàng 20118446 LTU11A</v>
      </c>
      <c r="AJ160" s="6"/>
      <c r="AK160" s="6" t="str">
        <f t="shared" si="3"/>
        <v>TRUE</v>
      </c>
      <c r="AL160" s="4"/>
      <c r="AM160" s="4"/>
      <c r="AN160" s="4"/>
      <c r="AO160" s="4"/>
      <c r="AP160" s="4"/>
      <c r="AQ160" s="4"/>
      <c r="AR160" s="4"/>
      <c r="AS160" s="4"/>
    </row>
    <row r="161" ht="13.5" customHeight="1">
      <c r="A161" s="6"/>
      <c r="B161" s="79" t="s">
        <v>3302</v>
      </c>
      <c r="C161" s="79" t="s">
        <v>2799</v>
      </c>
      <c r="D161" s="79" t="s">
        <v>810</v>
      </c>
      <c r="E161" s="76">
        <v>2.0128137E7</v>
      </c>
      <c r="F161" s="79" t="s">
        <v>2601</v>
      </c>
      <c r="G161" s="79" t="s">
        <v>2602</v>
      </c>
      <c r="H161" s="10" t="s">
        <v>4220</v>
      </c>
      <c r="I161" s="10"/>
      <c r="J161" s="10"/>
      <c r="K161" s="10"/>
      <c r="L161" s="10"/>
      <c r="M161" s="10"/>
      <c r="N161" s="10"/>
      <c r="O161" s="10"/>
      <c r="P161" s="4">
        <f>COUNTIFS('Old-Review'!P:P,AH161)</f>
        <v>6</v>
      </c>
      <c r="Q161" s="10">
        <f>COUNTIFS('Old-Review'!N:N,"TNLT",'Old-Review'!P:P,AH161, 'Old-Review'!R:R,"&lt;&gt;"&amp;"", 'Old-Review'!S:S,"&lt;&gt;"&amp;"", 'Old-Review'!T:T,"&lt;&gt;"&amp;"", 'Old-Review'!U:U,"&lt;&gt;"&amp;"",  'Old-Review'!V:V,"&lt;&gt;"&amp;"",  'Old-Review'!W:W,"&lt;&gt;"&amp;"",  'Old-Review'!X:X,"&lt;&gt;"&amp;"",  'Old-Review'!Y:Y,"&lt;&gt;"&amp;"")</f>
        <v>0</v>
      </c>
      <c r="R161" s="10">
        <f>COUNTIFS('Old-Review'!N:N,"TNBT",'Old-Review'!P:P,AH161, 'Old-Review'!R:R,"&lt;&gt;"&amp;"", 'Old-Review'!S:S,"&lt;&gt;"&amp;"", 'Old-Review'!T:T,"&lt;&gt;"&amp;"", 'Old-Review'!U:U,"&lt;&gt;"&amp;"",  'Old-Review'!V:V,"&lt;&gt;"&amp;"",  'Old-Review'!W:W,"&lt;&gt;"&amp;"",  'Old-Review'!X:X,"&lt;&gt;"&amp;"",  'Old-Review'!Y:Y,"&lt;&gt;"&amp;"")</f>
        <v>0</v>
      </c>
      <c r="S161" s="10">
        <f>COUNTIFS('Old-Review'!N:N,"TL",'Old-Review'!P:P,AH161, 'Old-Review'!R:R,"&lt;&gt;"&amp;"", 'Old-Review'!X:X,"&lt;&gt;"&amp;"",  'Old-Review'!Y:Y,"&lt;&gt;"&amp;"")</f>
        <v>0</v>
      </c>
      <c r="T161" s="10">
        <f>COUNTIFS('Old-Review'!A:A,"Giữ chỗ",'Old-Review'!P:P,AH161)</f>
        <v>0</v>
      </c>
      <c r="U161" s="10">
        <f>COUNTIFS('Old-Review'!B:B,"Sai lớp",'Old-Review'!P:P,AH161)</f>
        <v>0</v>
      </c>
      <c r="V161" s="10">
        <f>COUNTIFS('Old-Review'!B:B,"Sai phân công",'Old-Review'!P:P,AH161)</f>
        <v>0</v>
      </c>
      <c r="W161" s="10">
        <f t="shared" si="1"/>
        <v>6</v>
      </c>
      <c r="X161" s="10"/>
      <c r="Y161" s="10"/>
      <c r="Z161" s="10">
        <f>COUNTIFS('Old-Review'!AD:AD,AH161, 'Old-Review'!AN:AN,"&lt;&gt;"&amp;"",'Old-Review'!AO:AO,"&lt;&gt;"&amp;"")</f>
        <v>0</v>
      </c>
      <c r="AA161" s="6" t="str">
        <f>COUNTIFS(Tonghop!AR:AR,[1]IO!AH161, Tonghop!AN:AN,"&lt;&gt;"&amp;"",Tonghop!AO:AO,"&lt;&gt;"&amp;"")</f>
        <v>#ERROR!</v>
      </c>
      <c r="AB161" s="6"/>
      <c r="AC161" s="6"/>
      <c r="AD161" s="6"/>
      <c r="AE161" s="6"/>
      <c r="AF161" s="6"/>
      <c r="AG161" s="6"/>
      <c r="AH161" s="6" t="s">
        <v>3303</v>
      </c>
      <c r="AI161" s="6" t="str">
        <f t="shared" si="2"/>
        <v>C_19 Nguyễn Hoàng Hiệp 20128137 LTU11B</v>
      </c>
      <c r="AJ161" s="6"/>
      <c r="AK161" s="6">
        <f t="shared" si="3"/>
        <v>0</v>
      </c>
      <c r="AL161" s="4"/>
      <c r="AM161" s="4"/>
      <c r="AN161" s="4"/>
      <c r="AO161" s="4"/>
      <c r="AP161" s="4"/>
      <c r="AQ161" s="4"/>
      <c r="AR161" s="4"/>
      <c r="AS161" s="4"/>
    </row>
    <row r="162" ht="13.5" customHeight="1">
      <c r="A162" s="6"/>
      <c r="B162" s="10" t="s">
        <v>3275</v>
      </c>
      <c r="C162" s="10" t="s">
        <v>4237</v>
      </c>
      <c r="D162" s="10" t="s">
        <v>4238</v>
      </c>
      <c r="E162" s="86">
        <v>2.012856E7</v>
      </c>
      <c r="F162" s="10" t="s">
        <v>2601</v>
      </c>
      <c r="G162" s="10" t="s">
        <v>2602</v>
      </c>
      <c r="H162" s="10" t="s">
        <v>4239</v>
      </c>
      <c r="I162" s="10">
        <f>COUNTIF(B:B,B162)</f>
        <v>4</v>
      </c>
      <c r="J162" s="10">
        <f>COUNTIFS('Old-Review'!O:O,B162,'Old-Review'!N:N,"TNLT", 'Old-Review'!R:R,"&lt;&gt;"&amp;"", 'Old-Review'!S:S,"&lt;&gt;"&amp;"", 'Old-Review'!T:T,"&lt;&gt;"&amp;"", 'Old-Review'!U:U,"&lt;&gt;"&amp;"",  'Old-Review'!V:V,"&lt;&gt;"&amp;"",  'Old-Review'!W:W,"&lt;&gt;"&amp;"",  'Old-Review'!X:X,"&lt;&gt;"&amp;"",  'Old-Review'!Y:Y,"&lt;&gt;"&amp;"")</f>
        <v>0</v>
      </c>
      <c r="K162" s="10">
        <f>COUNTIFS('Old-Review'!O:O,B162,'Old-Review'!N:N,"TNBT", 'Old-Review'!R:R,"&lt;&gt;"&amp;"", 'Old-Review'!S:S,"&lt;&gt;"&amp;"", 'Old-Review'!T:T,"&lt;&gt;"&amp;"", 'Old-Review'!U:U,"&lt;&gt;"&amp;"",  'Old-Review'!V:V,"&lt;&gt;"&amp;"",  'Old-Review'!W:W,"&lt;&gt;"&amp;"",  'Old-Review'!X:X,"&lt;&gt;"&amp;"",  'Old-Review'!Y:Y,"&lt;&gt;"&amp;"")</f>
        <v>0</v>
      </c>
      <c r="L162" s="10">
        <f>COUNTIFS('Old-Review'!O:O,B162,'Old-Review'!N:N,"TL", 'Old-Review'!R:R,"&lt;&gt;"&amp;"", 'Old-Review'!X:X,"&lt;&gt;"&amp;"",  'Old-Review'!Y:Y,"&lt;&gt;"&amp;"")</f>
        <v>0</v>
      </c>
      <c r="M162" s="10">
        <f>COUNTIFS('Old-Review'!AC:AC,B162, 'Old-Review'!AN:AN,"&lt;&gt;"&amp;"",'Old-Review'!AO:AO,"&lt;&gt;"&amp;"")</f>
        <v>0</v>
      </c>
      <c r="N162" s="10">
        <f>COUNTIFS('Old-Review'!A:A,"Giữ chỗ nhóm",'Old-Review'!O:O,B162)</f>
        <v>1</v>
      </c>
      <c r="O162" s="10"/>
      <c r="P162" s="4">
        <f>COUNTIFS('Old-Review'!P:P,AH162)</f>
        <v>10</v>
      </c>
      <c r="Q162" s="10">
        <f>COUNTIFS('Old-Review'!N:N,"TNLT",'Old-Review'!P:P,AH162, 'Old-Review'!R:R,"&lt;&gt;"&amp;"", 'Old-Review'!S:S,"&lt;&gt;"&amp;"", 'Old-Review'!T:T,"&lt;&gt;"&amp;"", 'Old-Review'!U:U,"&lt;&gt;"&amp;"",  'Old-Review'!V:V,"&lt;&gt;"&amp;"",  'Old-Review'!W:W,"&lt;&gt;"&amp;"",  'Old-Review'!X:X,"&lt;&gt;"&amp;"",  'Old-Review'!Y:Y,"&lt;&gt;"&amp;"")</f>
        <v>0</v>
      </c>
      <c r="R162" s="10">
        <f>COUNTIFS('Old-Review'!N:N,"TNBT",'Old-Review'!P:P,AH162, 'Old-Review'!R:R,"&lt;&gt;"&amp;"", 'Old-Review'!S:S,"&lt;&gt;"&amp;"", 'Old-Review'!T:T,"&lt;&gt;"&amp;"", 'Old-Review'!U:U,"&lt;&gt;"&amp;"",  'Old-Review'!V:V,"&lt;&gt;"&amp;"",  'Old-Review'!W:W,"&lt;&gt;"&amp;"",  'Old-Review'!X:X,"&lt;&gt;"&amp;"",  'Old-Review'!Y:Y,"&lt;&gt;"&amp;"")</f>
        <v>0</v>
      </c>
      <c r="S162" s="10">
        <f>COUNTIFS('Old-Review'!N:N,"TL",'Old-Review'!P:P,AH162, 'Old-Review'!R:R,"&lt;&gt;"&amp;"", 'Old-Review'!X:X,"&lt;&gt;"&amp;"",  'Old-Review'!Y:Y,"&lt;&gt;"&amp;"")</f>
        <v>0</v>
      </c>
      <c r="T162" s="10">
        <f>COUNTIFS('Old-Review'!A:A,"Giữ chỗ",'Old-Review'!P:P,AH162)</f>
        <v>0</v>
      </c>
      <c r="U162" s="10">
        <f>COUNTIFS('Old-Review'!B:B,"Sai lớp",'Old-Review'!P:P,AH162)</f>
        <v>0</v>
      </c>
      <c r="V162" s="10">
        <f>COUNTIFS('Old-Review'!B:B,"Sai phân công",'Old-Review'!P:P,AH162)</f>
        <v>0</v>
      </c>
      <c r="W162" s="10">
        <f t="shared" si="1"/>
        <v>10</v>
      </c>
      <c r="X162" s="10"/>
      <c r="Y162" s="10"/>
      <c r="Z162" s="10">
        <f>COUNTIFS('Old-Review'!AD:AD,AH162, 'Old-Review'!AN:AN,"&lt;&gt;"&amp;"",'Old-Review'!AO:AO,"&lt;&gt;"&amp;"")</f>
        <v>0</v>
      </c>
      <c r="AA162" s="6" t="str">
        <f>COUNTIFS(Tonghop!AR:AR,[1]IO!AH162, Tonghop!AN:AN,"&lt;&gt;"&amp;"",Tonghop!AO:AO,"&lt;&gt;"&amp;"")</f>
        <v>#ERROR!</v>
      </c>
      <c r="AB162" s="6"/>
      <c r="AC162" s="6"/>
      <c r="AD162" s="6"/>
      <c r="AE162" s="6"/>
      <c r="AF162" s="6"/>
      <c r="AG162" s="6"/>
      <c r="AH162" s="6" t="s">
        <v>2985</v>
      </c>
      <c r="AI162" s="6" t="str">
        <f t="shared" si="2"/>
        <v>C_20 Nguyễn Thanh Bình 20128560 LTU11B</v>
      </c>
      <c r="AJ162" s="6"/>
      <c r="AK162" s="6">
        <f t="shared" si="3"/>
        <v>4</v>
      </c>
      <c r="AL162" s="4"/>
      <c r="AM162" s="4"/>
      <c r="AN162" s="4"/>
      <c r="AO162" s="4"/>
      <c r="AP162" s="4"/>
      <c r="AQ162" s="4"/>
      <c r="AR162" s="4"/>
      <c r="AS162" s="4"/>
    </row>
    <row r="163" ht="13.5" customHeight="1">
      <c r="A163" s="6"/>
      <c r="B163" s="10" t="s">
        <v>3275</v>
      </c>
      <c r="C163" s="10" t="s">
        <v>4272</v>
      </c>
      <c r="D163" s="10" t="s">
        <v>639</v>
      </c>
      <c r="E163" s="86">
        <v>2.0128092E7</v>
      </c>
      <c r="F163" s="10" t="s">
        <v>2601</v>
      </c>
      <c r="G163" s="10" t="s">
        <v>2602</v>
      </c>
      <c r="H163" s="10"/>
      <c r="I163" s="10"/>
      <c r="J163" s="10"/>
      <c r="K163" s="10"/>
      <c r="L163" s="10"/>
      <c r="M163" s="10"/>
      <c r="N163" s="10"/>
      <c r="O163" s="10"/>
      <c r="P163" s="4">
        <f>COUNTIFS('Old-Review'!P:P,AH163)</f>
        <v>5</v>
      </c>
      <c r="Q163" s="10">
        <f>COUNTIFS('Old-Review'!N:N,"TNLT",'Old-Review'!P:P,AH163, 'Old-Review'!R:R,"&lt;&gt;"&amp;"", 'Old-Review'!S:S,"&lt;&gt;"&amp;"", 'Old-Review'!T:T,"&lt;&gt;"&amp;"", 'Old-Review'!U:U,"&lt;&gt;"&amp;"",  'Old-Review'!V:V,"&lt;&gt;"&amp;"",  'Old-Review'!W:W,"&lt;&gt;"&amp;"",  'Old-Review'!X:X,"&lt;&gt;"&amp;"",  'Old-Review'!Y:Y,"&lt;&gt;"&amp;"")</f>
        <v>0</v>
      </c>
      <c r="R163" s="10">
        <f>COUNTIFS('Old-Review'!N:N,"TNBT",'Old-Review'!P:P,AH163, 'Old-Review'!R:R,"&lt;&gt;"&amp;"", 'Old-Review'!S:S,"&lt;&gt;"&amp;"", 'Old-Review'!T:T,"&lt;&gt;"&amp;"", 'Old-Review'!U:U,"&lt;&gt;"&amp;"",  'Old-Review'!V:V,"&lt;&gt;"&amp;"",  'Old-Review'!W:W,"&lt;&gt;"&amp;"",  'Old-Review'!X:X,"&lt;&gt;"&amp;"",  'Old-Review'!Y:Y,"&lt;&gt;"&amp;"")</f>
        <v>0</v>
      </c>
      <c r="S163" s="10">
        <f>COUNTIFS('Old-Review'!N:N,"TL",'Old-Review'!P:P,AH163, 'Old-Review'!R:R,"&lt;&gt;"&amp;"", 'Old-Review'!X:X,"&lt;&gt;"&amp;"",  'Old-Review'!Y:Y,"&lt;&gt;"&amp;"")</f>
        <v>0</v>
      </c>
      <c r="T163" s="10">
        <f>COUNTIFS('Old-Review'!A:A,"Giữ chỗ",'Old-Review'!P:P,AH163)</f>
        <v>5</v>
      </c>
      <c r="U163" s="10">
        <f>COUNTIFS('Old-Review'!B:B,"Sai lớp",'Old-Review'!P:P,AH163)</f>
        <v>0</v>
      </c>
      <c r="V163" s="10">
        <f>COUNTIFS('Old-Review'!B:B,"Sai phân công",'Old-Review'!P:P,AH163)</f>
        <v>0</v>
      </c>
      <c r="W163" s="10">
        <f t="shared" si="1"/>
        <v>0</v>
      </c>
      <c r="X163" s="10"/>
      <c r="Y163" s="10"/>
      <c r="Z163" s="10">
        <f>COUNTIFS('Old-Review'!AD:AD,AH163, 'Old-Review'!AN:AN,"&lt;&gt;"&amp;"",'Old-Review'!AO:AO,"&lt;&gt;"&amp;"")</f>
        <v>0</v>
      </c>
      <c r="AA163" s="6" t="str">
        <f>COUNTIFS(Tonghop!AR:AR,[1]IO!AH163, Tonghop!AN:AN,"&lt;&gt;"&amp;"",Tonghop!AO:AO,"&lt;&gt;"&amp;"")</f>
        <v>#ERROR!</v>
      </c>
      <c r="AB163" s="6"/>
      <c r="AC163" s="6"/>
      <c r="AD163" s="6"/>
      <c r="AE163" s="6"/>
      <c r="AF163" s="6"/>
      <c r="AG163" s="6"/>
      <c r="AH163" s="6" t="s">
        <v>3276</v>
      </c>
      <c r="AI163" s="6" t="str">
        <f t="shared" si="2"/>
        <v>C_20 Phạm Hữu Đạt 20128092 LTU11B</v>
      </c>
      <c r="AJ163" s="6"/>
      <c r="AK163" s="6" t="str">
        <f t="shared" si="3"/>
        <v>TRUE</v>
      </c>
      <c r="AL163" s="4"/>
      <c r="AM163" s="4"/>
      <c r="AN163" s="4"/>
      <c r="AO163" s="4"/>
      <c r="AP163" s="4"/>
      <c r="AQ163" s="4"/>
      <c r="AR163" s="4"/>
      <c r="AS163" s="4"/>
    </row>
    <row r="164" ht="13.5" customHeight="1">
      <c r="A164" s="6"/>
      <c r="B164" s="10" t="s">
        <v>3275</v>
      </c>
      <c r="C164" s="10" t="s">
        <v>4279</v>
      </c>
      <c r="D164" s="10" t="s">
        <v>4280</v>
      </c>
      <c r="E164" s="86">
        <v>2.0128113E7</v>
      </c>
      <c r="F164" s="10" t="s">
        <v>2601</v>
      </c>
      <c r="G164" s="10" t="s">
        <v>2602</v>
      </c>
      <c r="H164" s="10" t="s">
        <v>4281</v>
      </c>
      <c r="I164" s="10"/>
      <c r="J164" s="10"/>
      <c r="K164" s="10"/>
      <c r="L164" s="10"/>
      <c r="M164" s="10"/>
      <c r="N164" s="10"/>
      <c r="O164" s="10"/>
      <c r="P164" s="4">
        <f>COUNTIFS('Old-Review'!P:P,AH164)</f>
        <v>8</v>
      </c>
      <c r="Q164" s="10">
        <f>COUNTIFS('Old-Review'!N:N,"TNLT",'Old-Review'!P:P,AH164, 'Old-Review'!R:R,"&lt;&gt;"&amp;"", 'Old-Review'!S:S,"&lt;&gt;"&amp;"", 'Old-Review'!T:T,"&lt;&gt;"&amp;"", 'Old-Review'!U:U,"&lt;&gt;"&amp;"",  'Old-Review'!V:V,"&lt;&gt;"&amp;"",  'Old-Review'!W:W,"&lt;&gt;"&amp;"",  'Old-Review'!X:X,"&lt;&gt;"&amp;"",  'Old-Review'!Y:Y,"&lt;&gt;"&amp;"")</f>
        <v>0</v>
      </c>
      <c r="R164" s="10">
        <f>COUNTIFS('Old-Review'!N:N,"TNBT",'Old-Review'!P:P,AH164, 'Old-Review'!R:R,"&lt;&gt;"&amp;"", 'Old-Review'!S:S,"&lt;&gt;"&amp;"", 'Old-Review'!T:T,"&lt;&gt;"&amp;"", 'Old-Review'!U:U,"&lt;&gt;"&amp;"",  'Old-Review'!V:V,"&lt;&gt;"&amp;"",  'Old-Review'!W:W,"&lt;&gt;"&amp;"",  'Old-Review'!X:X,"&lt;&gt;"&amp;"",  'Old-Review'!Y:Y,"&lt;&gt;"&amp;"")</f>
        <v>0</v>
      </c>
      <c r="S164" s="10">
        <f>COUNTIFS('Old-Review'!N:N,"TL",'Old-Review'!P:P,AH164, 'Old-Review'!R:R,"&lt;&gt;"&amp;"", 'Old-Review'!X:X,"&lt;&gt;"&amp;"",  'Old-Review'!Y:Y,"&lt;&gt;"&amp;"")</f>
        <v>0</v>
      </c>
      <c r="T164" s="10">
        <f>COUNTIFS('Old-Review'!A:A,"Giữ chỗ",'Old-Review'!P:P,AH164)</f>
        <v>2</v>
      </c>
      <c r="U164" s="10">
        <f>COUNTIFS('Old-Review'!B:B,"Sai lớp",'Old-Review'!P:P,AH164)</f>
        <v>0</v>
      </c>
      <c r="V164" s="10">
        <f>COUNTIFS('Old-Review'!B:B,"Sai phân công",'Old-Review'!P:P,AH164)</f>
        <v>0</v>
      </c>
      <c r="W164" s="10">
        <f t="shared" si="1"/>
        <v>6</v>
      </c>
      <c r="X164" s="10"/>
      <c r="Y164" s="10"/>
      <c r="Z164" s="10">
        <f>COUNTIFS('Old-Review'!AD:AD,AH164, 'Old-Review'!AN:AN,"&lt;&gt;"&amp;"",'Old-Review'!AO:AO,"&lt;&gt;"&amp;"")</f>
        <v>0</v>
      </c>
      <c r="AA164" s="6" t="str">
        <f>COUNTIFS(Tonghop!AR:AR,[1]IO!AH164, Tonghop!AN:AN,"&lt;&gt;"&amp;"",Tonghop!AO:AO,"&lt;&gt;"&amp;"")</f>
        <v>#ERROR!</v>
      </c>
      <c r="AB164" s="6"/>
      <c r="AC164" s="6"/>
      <c r="AD164" s="6"/>
      <c r="AE164" s="6"/>
      <c r="AF164" s="6"/>
      <c r="AG164" s="6"/>
      <c r="AH164" s="6" t="s">
        <v>4285</v>
      </c>
      <c r="AI164" s="6" t="str">
        <f t="shared" si="2"/>
        <v>C_20 Vũ Đình Hào 20128113 LTU11B</v>
      </c>
      <c r="AJ164" s="6"/>
      <c r="AK164" s="6">
        <f t="shared" si="3"/>
        <v>2</v>
      </c>
      <c r="AL164" s="4"/>
      <c r="AM164" s="4"/>
      <c r="AN164" s="4"/>
      <c r="AO164" s="4"/>
      <c r="AP164" s="4"/>
      <c r="AQ164" s="4"/>
      <c r="AR164" s="4"/>
      <c r="AS164" s="4"/>
    </row>
    <row r="165" ht="13.5" customHeight="1">
      <c r="A165" s="6"/>
      <c r="B165" s="10" t="s">
        <v>3275</v>
      </c>
      <c r="C165" s="10" t="s">
        <v>3526</v>
      </c>
      <c r="D165" s="10" t="s">
        <v>2600</v>
      </c>
      <c r="E165" s="86">
        <v>2.01284E7</v>
      </c>
      <c r="F165" s="10" t="s">
        <v>2601</v>
      </c>
      <c r="G165" s="10" t="s">
        <v>2602</v>
      </c>
      <c r="H165" s="10" t="s">
        <v>4289</v>
      </c>
      <c r="I165" s="10"/>
      <c r="J165" s="10"/>
      <c r="K165" s="10"/>
      <c r="L165" s="10"/>
      <c r="M165" s="10"/>
      <c r="N165" s="10"/>
      <c r="O165" s="10"/>
      <c r="P165" s="4">
        <f>COUNTIFS('Old-Review'!P:P,AH165)</f>
        <v>2</v>
      </c>
      <c r="Q165" s="10">
        <f>COUNTIFS('Old-Review'!N:N,"TNLT",'Old-Review'!P:P,AH165, 'Old-Review'!R:R,"&lt;&gt;"&amp;"", 'Old-Review'!S:S,"&lt;&gt;"&amp;"", 'Old-Review'!T:T,"&lt;&gt;"&amp;"", 'Old-Review'!U:U,"&lt;&gt;"&amp;"",  'Old-Review'!V:V,"&lt;&gt;"&amp;"",  'Old-Review'!W:W,"&lt;&gt;"&amp;"",  'Old-Review'!X:X,"&lt;&gt;"&amp;"",  'Old-Review'!Y:Y,"&lt;&gt;"&amp;"")</f>
        <v>0</v>
      </c>
      <c r="R165" s="10">
        <f>COUNTIFS('Old-Review'!N:N,"TNBT",'Old-Review'!P:P,AH165, 'Old-Review'!R:R,"&lt;&gt;"&amp;"", 'Old-Review'!S:S,"&lt;&gt;"&amp;"", 'Old-Review'!T:T,"&lt;&gt;"&amp;"", 'Old-Review'!U:U,"&lt;&gt;"&amp;"",  'Old-Review'!V:V,"&lt;&gt;"&amp;"",  'Old-Review'!W:W,"&lt;&gt;"&amp;"",  'Old-Review'!X:X,"&lt;&gt;"&amp;"",  'Old-Review'!Y:Y,"&lt;&gt;"&amp;"")</f>
        <v>0</v>
      </c>
      <c r="S165" s="10">
        <f>COUNTIFS('Old-Review'!N:N,"TL",'Old-Review'!P:P,AH165, 'Old-Review'!R:R,"&lt;&gt;"&amp;"", 'Old-Review'!X:X,"&lt;&gt;"&amp;"",  'Old-Review'!Y:Y,"&lt;&gt;"&amp;"")</f>
        <v>0</v>
      </c>
      <c r="T165" s="10">
        <f>COUNTIFS('Old-Review'!A:A,"Giữ chỗ",'Old-Review'!P:P,AH165)</f>
        <v>0</v>
      </c>
      <c r="U165" s="10">
        <f>COUNTIFS('Old-Review'!B:B,"Sai lớp",'Old-Review'!P:P,AH165)</f>
        <v>0</v>
      </c>
      <c r="V165" s="10">
        <f>COUNTIFS('Old-Review'!B:B,"Sai phân công",'Old-Review'!P:P,AH165)</f>
        <v>0</v>
      </c>
      <c r="W165" s="10">
        <f t="shared" si="1"/>
        <v>2</v>
      </c>
      <c r="X165" s="10"/>
      <c r="Y165" s="10"/>
      <c r="Z165" s="10">
        <f>COUNTIFS('Old-Review'!AD:AD,AH165, 'Old-Review'!AN:AN,"&lt;&gt;"&amp;"",'Old-Review'!AO:AO,"&lt;&gt;"&amp;"")</f>
        <v>0</v>
      </c>
      <c r="AA165" s="6" t="str">
        <f>COUNTIFS(Tonghop!AR:AR,[1]IO!AH165, Tonghop!AN:AN,"&lt;&gt;"&amp;"",Tonghop!AO:AO,"&lt;&gt;"&amp;"")</f>
        <v>#ERROR!</v>
      </c>
      <c r="AB165" s="6"/>
      <c r="AC165" s="6"/>
      <c r="AD165" s="6"/>
      <c r="AE165" s="6"/>
      <c r="AF165" s="6"/>
      <c r="AG165" s="6"/>
      <c r="AH165" s="6" t="s">
        <v>4164</v>
      </c>
      <c r="AI165" s="6" t="str">
        <f t="shared" si="2"/>
        <v>C_20 Hoàng Minh Tuấn 20128400 LTU11B</v>
      </c>
      <c r="AJ165" s="6"/>
      <c r="AK165" s="6" t="str">
        <f t="shared" si="3"/>
        <v>TRUE</v>
      </c>
      <c r="AL165" s="4"/>
      <c r="AM165" s="4"/>
      <c r="AN165" s="4"/>
      <c r="AO165" s="4"/>
      <c r="AP165" s="4"/>
      <c r="AQ165" s="4"/>
      <c r="AR165" s="4"/>
      <c r="AS165" s="4"/>
    </row>
    <row r="166" ht="13.5" customHeight="1">
      <c r="A166" s="6"/>
      <c r="B166" s="90" t="s">
        <v>4078</v>
      </c>
      <c r="C166" s="91" t="s">
        <v>4302</v>
      </c>
      <c r="D166" s="90" t="s">
        <v>3052</v>
      </c>
      <c r="E166" s="92">
        <v>2.012828E7</v>
      </c>
      <c r="F166" s="90" t="s">
        <v>2601</v>
      </c>
      <c r="G166" s="90" t="s">
        <v>2602</v>
      </c>
      <c r="H166" s="10" t="s">
        <v>4303</v>
      </c>
      <c r="I166" s="10">
        <f>COUNTIF(B:B,B166)</f>
        <v>4</v>
      </c>
      <c r="J166" s="10">
        <f>COUNTIFS('Old-Review'!O:O,B166,'Old-Review'!N:N,"TNLT", 'Old-Review'!R:R,"&lt;&gt;"&amp;"", 'Old-Review'!S:S,"&lt;&gt;"&amp;"", 'Old-Review'!T:T,"&lt;&gt;"&amp;"", 'Old-Review'!U:U,"&lt;&gt;"&amp;"",  'Old-Review'!V:V,"&lt;&gt;"&amp;"",  'Old-Review'!W:W,"&lt;&gt;"&amp;"",  'Old-Review'!X:X,"&lt;&gt;"&amp;"",  'Old-Review'!Y:Y,"&lt;&gt;"&amp;"")</f>
        <v>0</v>
      </c>
      <c r="K166" s="10">
        <f>COUNTIFS('Old-Review'!O:O,B166,'Old-Review'!N:N,"TNBT", 'Old-Review'!R:R,"&lt;&gt;"&amp;"", 'Old-Review'!S:S,"&lt;&gt;"&amp;"", 'Old-Review'!T:T,"&lt;&gt;"&amp;"", 'Old-Review'!U:U,"&lt;&gt;"&amp;"",  'Old-Review'!V:V,"&lt;&gt;"&amp;"",  'Old-Review'!W:W,"&lt;&gt;"&amp;"",  'Old-Review'!X:X,"&lt;&gt;"&amp;"",  'Old-Review'!Y:Y,"&lt;&gt;"&amp;"")</f>
        <v>0</v>
      </c>
      <c r="L166" s="10">
        <f>COUNTIFS('Old-Review'!O:O,B166,'Old-Review'!N:N,"TL", 'Old-Review'!R:R,"&lt;&gt;"&amp;"", 'Old-Review'!X:X,"&lt;&gt;"&amp;"",  'Old-Review'!Y:Y,"&lt;&gt;"&amp;"")</f>
        <v>0</v>
      </c>
      <c r="M166" s="10">
        <f>COUNTIFS('Old-Review'!AC:AC,B166, 'Old-Review'!AN:AN,"&lt;&gt;"&amp;"",'Old-Review'!AO:AO,"&lt;&gt;"&amp;"")</f>
        <v>0</v>
      </c>
      <c r="N166" s="10">
        <f>COUNTIFS('Old-Review'!A:A,"Giữ chỗ nhóm",'Old-Review'!O:O,B166)</f>
        <v>0</v>
      </c>
      <c r="O166" s="10"/>
      <c r="P166" s="4">
        <f>COUNTIFS('Old-Review'!P:P,AH166)</f>
        <v>1</v>
      </c>
      <c r="Q166" s="10">
        <f>COUNTIFS('Old-Review'!N:N,"TNLT",'Old-Review'!P:P,AH166, 'Old-Review'!R:R,"&lt;&gt;"&amp;"", 'Old-Review'!S:S,"&lt;&gt;"&amp;"", 'Old-Review'!T:T,"&lt;&gt;"&amp;"", 'Old-Review'!U:U,"&lt;&gt;"&amp;"",  'Old-Review'!V:V,"&lt;&gt;"&amp;"",  'Old-Review'!W:W,"&lt;&gt;"&amp;"",  'Old-Review'!X:X,"&lt;&gt;"&amp;"",  'Old-Review'!Y:Y,"&lt;&gt;"&amp;"")</f>
        <v>0</v>
      </c>
      <c r="R166" s="10">
        <f>COUNTIFS('Old-Review'!N:N,"TNBT",'Old-Review'!P:P,AH166, 'Old-Review'!R:R,"&lt;&gt;"&amp;"", 'Old-Review'!S:S,"&lt;&gt;"&amp;"", 'Old-Review'!T:T,"&lt;&gt;"&amp;"", 'Old-Review'!U:U,"&lt;&gt;"&amp;"",  'Old-Review'!V:V,"&lt;&gt;"&amp;"",  'Old-Review'!W:W,"&lt;&gt;"&amp;"",  'Old-Review'!X:X,"&lt;&gt;"&amp;"",  'Old-Review'!Y:Y,"&lt;&gt;"&amp;"")</f>
        <v>0</v>
      </c>
      <c r="S166" s="10">
        <f>COUNTIFS('Old-Review'!N:N,"TL",'Old-Review'!P:P,AH166, 'Old-Review'!R:R,"&lt;&gt;"&amp;"", 'Old-Review'!X:X,"&lt;&gt;"&amp;"",  'Old-Review'!Y:Y,"&lt;&gt;"&amp;"")</f>
        <v>0</v>
      </c>
      <c r="T166" s="10">
        <f>COUNTIFS('Old-Review'!A:A,"Giữ chỗ",'Old-Review'!P:P,AH166)</f>
        <v>0</v>
      </c>
      <c r="U166" s="10">
        <f>COUNTIFS('Old-Review'!B:B,"Sai lớp",'Old-Review'!P:P,AH166)</f>
        <v>0</v>
      </c>
      <c r="V166" s="10">
        <f>COUNTIFS('Old-Review'!B:B,"Sai phân công",'Old-Review'!P:P,AH166)</f>
        <v>0</v>
      </c>
      <c r="W166" s="10">
        <f t="shared" si="1"/>
        <v>1</v>
      </c>
      <c r="X166" s="10"/>
      <c r="Y166" s="10"/>
      <c r="Z166" s="10">
        <f>COUNTIFS('Old-Review'!AD:AD,AH166, 'Old-Review'!AN:AN,"&lt;&gt;"&amp;"",'Old-Review'!AO:AO,"&lt;&gt;"&amp;"")</f>
        <v>0</v>
      </c>
      <c r="AA166" s="6" t="str">
        <f>COUNTIFS(Tonghop!AR:AR,[1]IO!AH166, Tonghop!AN:AN,"&lt;&gt;"&amp;"",Tonghop!AO:AO,"&lt;&gt;"&amp;"")</f>
        <v>#ERROR!</v>
      </c>
      <c r="AB166" s="6"/>
      <c r="AC166" s="6"/>
      <c r="AD166" s="6"/>
      <c r="AE166" s="6"/>
      <c r="AF166" s="6"/>
      <c r="AG166" s="6"/>
      <c r="AH166" s="6" t="s">
        <v>4079</v>
      </c>
      <c r="AI166" s="6" t="str">
        <f t="shared" si="2"/>
        <v>C_33 Đỗ Thị Minh Phương 20128280 LTU11B</v>
      </c>
      <c r="AJ166" s="6"/>
      <c r="AK166" s="6" t="str">
        <f t="shared" si="3"/>
        <v>TRUE</v>
      </c>
      <c r="AL166" s="4"/>
      <c r="AM166" s="4"/>
      <c r="AN166" s="4"/>
      <c r="AO166" s="4"/>
      <c r="AP166" s="4"/>
      <c r="AQ166" s="4"/>
      <c r="AR166" s="4"/>
      <c r="AS166" s="4"/>
    </row>
    <row r="167" ht="13.5" customHeight="1">
      <c r="A167" s="6"/>
      <c r="B167" s="90" t="s">
        <v>4078</v>
      </c>
      <c r="C167" s="91" t="s">
        <v>4327</v>
      </c>
      <c r="D167" s="90" t="s">
        <v>4328</v>
      </c>
      <c r="E167" s="86">
        <v>2.0128318E7</v>
      </c>
      <c r="F167" s="90" t="s">
        <v>2601</v>
      </c>
      <c r="G167" s="90" t="s">
        <v>2602</v>
      </c>
      <c r="H167" s="10" t="s">
        <v>4329</v>
      </c>
      <c r="I167" s="10"/>
      <c r="J167" s="10"/>
      <c r="K167" s="10"/>
      <c r="L167" s="10"/>
      <c r="M167" s="10"/>
      <c r="N167" s="10"/>
      <c r="O167" s="10"/>
      <c r="P167" s="4">
        <f>COUNTIFS('Old-Review'!P:P,AH167)</f>
        <v>3</v>
      </c>
      <c r="Q167" s="10">
        <f>COUNTIFS('Old-Review'!N:N,"TNLT",'Old-Review'!P:P,AH167, 'Old-Review'!R:R,"&lt;&gt;"&amp;"", 'Old-Review'!S:S,"&lt;&gt;"&amp;"", 'Old-Review'!T:T,"&lt;&gt;"&amp;"", 'Old-Review'!U:U,"&lt;&gt;"&amp;"",  'Old-Review'!V:V,"&lt;&gt;"&amp;"",  'Old-Review'!W:W,"&lt;&gt;"&amp;"",  'Old-Review'!X:X,"&lt;&gt;"&amp;"",  'Old-Review'!Y:Y,"&lt;&gt;"&amp;"")</f>
        <v>0</v>
      </c>
      <c r="R167" s="10">
        <f>COUNTIFS('Old-Review'!N:N,"TNBT",'Old-Review'!P:P,AH167, 'Old-Review'!R:R,"&lt;&gt;"&amp;"", 'Old-Review'!S:S,"&lt;&gt;"&amp;"", 'Old-Review'!T:T,"&lt;&gt;"&amp;"", 'Old-Review'!U:U,"&lt;&gt;"&amp;"",  'Old-Review'!V:V,"&lt;&gt;"&amp;"",  'Old-Review'!W:W,"&lt;&gt;"&amp;"",  'Old-Review'!X:X,"&lt;&gt;"&amp;"",  'Old-Review'!Y:Y,"&lt;&gt;"&amp;"")</f>
        <v>0</v>
      </c>
      <c r="S167" s="10">
        <f>COUNTIFS('Old-Review'!N:N,"TL",'Old-Review'!P:P,AH167, 'Old-Review'!R:R,"&lt;&gt;"&amp;"", 'Old-Review'!X:X,"&lt;&gt;"&amp;"",  'Old-Review'!Y:Y,"&lt;&gt;"&amp;"")</f>
        <v>0</v>
      </c>
      <c r="T167" s="10">
        <f>COUNTIFS('Old-Review'!A:A,"Giữ chỗ",'Old-Review'!P:P,AH167)</f>
        <v>0</v>
      </c>
      <c r="U167" s="10">
        <f>COUNTIFS('Old-Review'!B:B,"Sai lớp",'Old-Review'!P:P,AH167)</f>
        <v>0</v>
      </c>
      <c r="V167" s="10">
        <f>COUNTIFS('Old-Review'!B:B,"Sai phân công",'Old-Review'!P:P,AH167)</f>
        <v>0</v>
      </c>
      <c r="W167" s="10">
        <f t="shared" si="1"/>
        <v>3</v>
      </c>
      <c r="X167" s="10"/>
      <c r="Y167" s="10"/>
      <c r="Z167" s="10">
        <f>COUNTIFS('Old-Review'!AD:AD,AH167, 'Old-Review'!AN:AN,"&lt;&gt;"&amp;"",'Old-Review'!AO:AO,"&lt;&gt;"&amp;"")</f>
        <v>0</v>
      </c>
      <c r="AA167" s="6" t="str">
        <f>COUNTIFS(Tonghop!AR:AR,[1]IO!AH167, Tonghop!AN:AN,"&lt;&gt;"&amp;"",Tonghop!AO:AO,"&lt;&gt;"&amp;"")</f>
        <v>#ERROR!</v>
      </c>
      <c r="AB167" s="6"/>
      <c r="AC167" s="6"/>
      <c r="AD167" s="6"/>
      <c r="AE167" s="6"/>
      <c r="AF167" s="6"/>
      <c r="AG167" s="6"/>
      <c r="AH167" s="6" t="s">
        <v>4131</v>
      </c>
      <c r="AI167" s="6" t="str">
        <f t="shared" si="2"/>
        <v>C_33 Hoàng Thanh Tâm 20128318 LTU11B</v>
      </c>
      <c r="AJ167" s="6"/>
      <c r="AK167" s="6" t="str">
        <f t="shared" si="3"/>
        <v>TRUE</v>
      </c>
      <c r="AL167" s="4"/>
      <c r="AM167" s="4"/>
      <c r="AN167" s="4"/>
      <c r="AO167" s="4"/>
      <c r="AP167" s="4"/>
      <c r="AQ167" s="4"/>
      <c r="AR167" s="4"/>
      <c r="AS167" s="4"/>
    </row>
    <row r="168" ht="13.5" customHeight="1">
      <c r="A168" s="6"/>
      <c r="B168" s="90" t="s">
        <v>4078</v>
      </c>
      <c r="C168" s="93" t="s">
        <v>4363</v>
      </c>
      <c r="D168" s="93" t="s">
        <v>190</v>
      </c>
      <c r="E168" s="76">
        <v>2.0128025E7</v>
      </c>
      <c r="F168" s="93" t="s">
        <v>2601</v>
      </c>
      <c r="G168" s="93" t="s">
        <v>2602</v>
      </c>
      <c r="H168" s="10" t="s">
        <v>4364</v>
      </c>
      <c r="I168" s="10"/>
      <c r="J168" s="10"/>
      <c r="K168" s="10"/>
      <c r="L168" s="10"/>
      <c r="M168" s="10"/>
      <c r="N168" s="10"/>
      <c r="O168" s="10"/>
      <c r="P168" s="4">
        <f>COUNTIFS('Old-Review'!P:P,AH168)</f>
        <v>9</v>
      </c>
      <c r="Q168" s="10">
        <f>COUNTIFS('Old-Review'!N:N,"TNLT",'Old-Review'!P:P,AH168, 'Old-Review'!R:R,"&lt;&gt;"&amp;"", 'Old-Review'!S:S,"&lt;&gt;"&amp;"", 'Old-Review'!T:T,"&lt;&gt;"&amp;"", 'Old-Review'!U:U,"&lt;&gt;"&amp;"",  'Old-Review'!V:V,"&lt;&gt;"&amp;"",  'Old-Review'!W:W,"&lt;&gt;"&amp;"",  'Old-Review'!X:X,"&lt;&gt;"&amp;"",  'Old-Review'!Y:Y,"&lt;&gt;"&amp;"")</f>
        <v>0</v>
      </c>
      <c r="R168" s="10">
        <f>COUNTIFS('Old-Review'!N:N,"TNBT",'Old-Review'!P:P,AH168, 'Old-Review'!R:R,"&lt;&gt;"&amp;"", 'Old-Review'!S:S,"&lt;&gt;"&amp;"", 'Old-Review'!T:T,"&lt;&gt;"&amp;"", 'Old-Review'!U:U,"&lt;&gt;"&amp;"",  'Old-Review'!V:V,"&lt;&gt;"&amp;"",  'Old-Review'!W:W,"&lt;&gt;"&amp;"",  'Old-Review'!X:X,"&lt;&gt;"&amp;"",  'Old-Review'!Y:Y,"&lt;&gt;"&amp;"")</f>
        <v>0</v>
      </c>
      <c r="S168" s="10">
        <f>COUNTIFS('Old-Review'!N:N,"TL",'Old-Review'!P:P,AH168, 'Old-Review'!R:R,"&lt;&gt;"&amp;"", 'Old-Review'!X:X,"&lt;&gt;"&amp;"",  'Old-Review'!Y:Y,"&lt;&gt;"&amp;"")</f>
        <v>0</v>
      </c>
      <c r="T168" s="10">
        <f>COUNTIFS('Old-Review'!A:A,"Giữ chỗ",'Old-Review'!P:P,AH168)</f>
        <v>1</v>
      </c>
      <c r="U168" s="10">
        <f>COUNTIFS('Old-Review'!B:B,"Sai lớp",'Old-Review'!P:P,AH168)</f>
        <v>0</v>
      </c>
      <c r="V168" s="10">
        <f>COUNTIFS('Old-Review'!B:B,"Sai phân công",'Old-Review'!P:P,AH168)</f>
        <v>0</v>
      </c>
      <c r="W168" s="10">
        <f t="shared" si="1"/>
        <v>8</v>
      </c>
      <c r="X168" s="10"/>
      <c r="Y168" s="10"/>
      <c r="Z168" s="10">
        <f>COUNTIFS('Old-Review'!AD:AD,AH168, 'Old-Review'!AN:AN,"&lt;&gt;"&amp;"",'Old-Review'!AO:AO,"&lt;&gt;"&amp;"")</f>
        <v>0</v>
      </c>
      <c r="AA168" s="6" t="str">
        <f>COUNTIFS(Tonghop!AR:AR,[1]IO!AH168, Tonghop!AN:AN,"&lt;&gt;"&amp;"",Tonghop!AO:AO,"&lt;&gt;"&amp;"")</f>
        <v>#ERROR!</v>
      </c>
      <c r="AB168" s="6"/>
      <c r="AC168" s="6"/>
      <c r="AD168" s="6"/>
      <c r="AE168" s="6"/>
      <c r="AF168" s="6"/>
      <c r="AG168" s="6"/>
      <c r="AH168" s="6" t="s">
        <v>4388</v>
      </c>
      <c r="AI168" s="6" t="str">
        <f t="shared" si="2"/>
        <v>C_33 Nguyễn Tuấn Anh 20128025 LTU11B</v>
      </c>
      <c r="AJ168" s="6"/>
      <c r="AK168" s="6">
        <f t="shared" si="3"/>
        <v>3</v>
      </c>
      <c r="AL168" s="4"/>
      <c r="AM168" s="4"/>
      <c r="AN168" s="4"/>
      <c r="AO168" s="4"/>
      <c r="AP168" s="4"/>
      <c r="AQ168" s="4"/>
      <c r="AR168" s="4"/>
      <c r="AS168" s="4"/>
    </row>
    <row r="169" ht="13.5" customHeight="1">
      <c r="A169" s="6"/>
      <c r="B169" s="93" t="s">
        <v>4078</v>
      </c>
      <c r="C169" s="93" t="s">
        <v>2110</v>
      </c>
      <c r="D169" s="93" t="s">
        <v>154</v>
      </c>
      <c r="E169" s="76">
        <v>2.012843E7</v>
      </c>
      <c r="F169" s="93" t="s">
        <v>2601</v>
      </c>
      <c r="G169" s="93" t="s">
        <v>2602</v>
      </c>
      <c r="H169" s="10" t="s">
        <v>4394</v>
      </c>
      <c r="I169" s="10"/>
      <c r="J169" s="10"/>
      <c r="K169" s="10"/>
      <c r="L169" s="10"/>
      <c r="M169" s="10"/>
      <c r="N169" s="10"/>
      <c r="O169" s="10"/>
      <c r="P169" s="4">
        <f>COUNTIFS('Old-Review'!P:P,AH169)</f>
        <v>1</v>
      </c>
      <c r="Q169" s="10">
        <f>COUNTIFS('Old-Review'!N:N,"TNLT",'Old-Review'!P:P,AH169, 'Old-Review'!R:R,"&lt;&gt;"&amp;"", 'Old-Review'!S:S,"&lt;&gt;"&amp;"", 'Old-Review'!T:T,"&lt;&gt;"&amp;"", 'Old-Review'!U:U,"&lt;&gt;"&amp;"",  'Old-Review'!V:V,"&lt;&gt;"&amp;"",  'Old-Review'!W:W,"&lt;&gt;"&amp;"",  'Old-Review'!X:X,"&lt;&gt;"&amp;"",  'Old-Review'!Y:Y,"&lt;&gt;"&amp;"")</f>
        <v>0</v>
      </c>
      <c r="R169" s="10">
        <f>COUNTIFS('Old-Review'!N:N,"TNBT",'Old-Review'!P:P,AH169, 'Old-Review'!R:R,"&lt;&gt;"&amp;"", 'Old-Review'!S:S,"&lt;&gt;"&amp;"", 'Old-Review'!T:T,"&lt;&gt;"&amp;"", 'Old-Review'!U:U,"&lt;&gt;"&amp;"",  'Old-Review'!V:V,"&lt;&gt;"&amp;"",  'Old-Review'!W:W,"&lt;&gt;"&amp;"",  'Old-Review'!X:X,"&lt;&gt;"&amp;"",  'Old-Review'!Y:Y,"&lt;&gt;"&amp;"")</f>
        <v>0</v>
      </c>
      <c r="S169" s="10">
        <f>COUNTIFS('Old-Review'!N:N,"TL",'Old-Review'!P:P,AH169, 'Old-Review'!R:R,"&lt;&gt;"&amp;"", 'Old-Review'!X:X,"&lt;&gt;"&amp;"",  'Old-Review'!Y:Y,"&lt;&gt;"&amp;"")</f>
        <v>0</v>
      </c>
      <c r="T169" s="10">
        <f>COUNTIFS('Old-Review'!A:A,"Giữ chỗ",'Old-Review'!P:P,AH169)</f>
        <v>0</v>
      </c>
      <c r="U169" s="10">
        <f>COUNTIFS('Old-Review'!B:B,"Sai lớp",'Old-Review'!P:P,AH169)</f>
        <v>0</v>
      </c>
      <c r="V169" s="10">
        <f>COUNTIFS('Old-Review'!B:B,"Sai phân công",'Old-Review'!P:P,AH169)</f>
        <v>0</v>
      </c>
      <c r="W169" s="10">
        <f t="shared" si="1"/>
        <v>1</v>
      </c>
      <c r="X169" s="10"/>
      <c r="Y169" s="10"/>
      <c r="Z169" s="10">
        <f>COUNTIFS('Old-Review'!AD:AD,AH169, 'Old-Review'!AN:AN,"&lt;&gt;"&amp;"",'Old-Review'!AO:AO,"&lt;&gt;"&amp;"")</f>
        <v>0</v>
      </c>
      <c r="AA169" s="6" t="str">
        <f>COUNTIFS(Tonghop!AR:AR,[1]IO!AH169, Tonghop!AN:AN,"&lt;&gt;"&amp;"",Tonghop!AO:AO,"&lt;&gt;"&amp;"")</f>
        <v>#ERROR!</v>
      </c>
      <c r="AB169" s="6"/>
      <c r="AC169" s="6"/>
      <c r="AD169" s="6"/>
      <c r="AE169" s="6"/>
      <c r="AF169" s="6"/>
      <c r="AG169" s="6"/>
      <c r="AH169" s="6" t="s">
        <v>4413</v>
      </c>
      <c r="AI169" s="6" t="str">
        <f t="shared" si="2"/>
        <v>C_33 Nguyễn Công Việt 20128430 LTU11B</v>
      </c>
      <c r="AJ169" s="6"/>
      <c r="AK169" s="6" t="str">
        <f t="shared" si="3"/>
        <v>TRUE</v>
      </c>
      <c r="AL169" s="4"/>
      <c r="AM169" s="4"/>
      <c r="AN169" s="4"/>
      <c r="AO169" s="4"/>
      <c r="AP169" s="4"/>
      <c r="AQ169" s="4"/>
      <c r="AR169" s="4"/>
      <c r="AS169" s="4"/>
    </row>
    <row r="170" ht="13.5" customHeight="1">
      <c r="A170" s="6"/>
      <c r="B170" s="75" t="s">
        <v>681</v>
      </c>
      <c r="C170" s="75" t="s">
        <v>4414</v>
      </c>
      <c r="D170" s="75" t="s">
        <v>512</v>
      </c>
      <c r="E170" s="76">
        <v>2.013052E7</v>
      </c>
      <c r="F170" s="75" t="s">
        <v>4415</v>
      </c>
      <c r="G170" s="75" t="s">
        <v>2471</v>
      </c>
      <c r="H170" s="10" t="s">
        <v>4416</v>
      </c>
      <c r="I170" s="10">
        <f>COUNTIF(B:B,B170)</f>
        <v>4</v>
      </c>
      <c r="J170" s="10">
        <f>COUNTIFS('Old-Review'!O:O,B170,'Old-Review'!N:N,"TNLT", 'Old-Review'!R:R,"&lt;&gt;"&amp;"", 'Old-Review'!S:S,"&lt;&gt;"&amp;"", 'Old-Review'!T:T,"&lt;&gt;"&amp;"", 'Old-Review'!U:U,"&lt;&gt;"&amp;"",  'Old-Review'!V:V,"&lt;&gt;"&amp;"",  'Old-Review'!W:W,"&lt;&gt;"&amp;"",  'Old-Review'!X:X,"&lt;&gt;"&amp;"",  'Old-Review'!Y:Y,"&lt;&gt;"&amp;"")</f>
        <v>8</v>
      </c>
      <c r="K170" s="10">
        <f>COUNTIFS('Old-Review'!O:O,B170,'Old-Review'!N:N,"TNBT", 'Old-Review'!R:R,"&lt;&gt;"&amp;"", 'Old-Review'!S:S,"&lt;&gt;"&amp;"", 'Old-Review'!T:T,"&lt;&gt;"&amp;"", 'Old-Review'!U:U,"&lt;&gt;"&amp;"",  'Old-Review'!V:V,"&lt;&gt;"&amp;"",  'Old-Review'!W:W,"&lt;&gt;"&amp;"",  'Old-Review'!X:X,"&lt;&gt;"&amp;"",  'Old-Review'!Y:Y,"&lt;&gt;"&amp;"")</f>
        <v>8</v>
      </c>
      <c r="L170" s="10">
        <f>COUNTIFS('Old-Review'!O:O,B170,'Old-Review'!N:N,"TL", 'Old-Review'!R:R,"&lt;&gt;"&amp;"", 'Old-Review'!X:X,"&lt;&gt;"&amp;"",  'Old-Review'!Y:Y,"&lt;&gt;"&amp;"")</f>
        <v>8</v>
      </c>
      <c r="M170" s="10">
        <f>COUNTIFS('Old-Review'!AC:AC,B170, 'Old-Review'!AN:AN,"&lt;&gt;"&amp;"",'Old-Review'!AO:AO,"&lt;&gt;"&amp;"")</f>
        <v>0</v>
      </c>
      <c r="N170" s="10">
        <f>COUNTIFS('Old-Review'!A:A,"Giữ chỗ nhóm",'Old-Review'!O:O,B170)</f>
        <v>0</v>
      </c>
      <c r="O170" s="10"/>
      <c r="P170" s="4">
        <f>COUNTIFS('Old-Review'!P:P,AH170)</f>
        <v>6</v>
      </c>
      <c r="Q170" s="10">
        <f>COUNTIFS('Old-Review'!N:N,"TNLT",'Old-Review'!P:P,AH170, 'Old-Review'!R:R,"&lt;&gt;"&amp;"", 'Old-Review'!S:S,"&lt;&gt;"&amp;"", 'Old-Review'!T:T,"&lt;&gt;"&amp;"", 'Old-Review'!U:U,"&lt;&gt;"&amp;"",  'Old-Review'!V:V,"&lt;&gt;"&amp;"",  'Old-Review'!W:W,"&lt;&gt;"&amp;"",  'Old-Review'!X:X,"&lt;&gt;"&amp;"",  'Old-Review'!Y:Y,"&lt;&gt;"&amp;"")</f>
        <v>2</v>
      </c>
      <c r="R170" s="10">
        <f>COUNTIFS('Old-Review'!N:N,"TNBT",'Old-Review'!P:P,AH170, 'Old-Review'!R:R,"&lt;&gt;"&amp;"", 'Old-Review'!S:S,"&lt;&gt;"&amp;"", 'Old-Review'!T:T,"&lt;&gt;"&amp;"", 'Old-Review'!U:U,"&lt;&gt;"&amp;"",  'Old-Review'!V:V,"&lt;&gt;"&amp;"",  'Old-Review'!W:W,"&lt;&gt;"&amp;"",  'Old-Review'!X:X,"&lt;&gt;"&amp;"",  'Old-Review'!Y:Y,"&lt;&gt;"&amp;"")</f>
        <v>2</v>
      </c>
      <c r="S170" s="10">
        <f>COUNTIFS('Old-Review'!N:N,"TL",'Old-Review'!P:P,AH170, 'Old-Review'!R:R,"&lt;&gt;"&amp;"", 'Old-Review'!X:X,"&lt;&gt;"&amp;"",  'Old-Review'!Y:Y,"&lt;&gt;"&amp;"")</f>
        <v>2</v>
      </c>
      <c r="T170" s="10">
        <f>COUNTIFS('Old-Review'!A:A,"Giữ chỗ",'Old-Review'!P:P,AH170)</f>
        <v>0</v>
      </c>
      <c r="U170" s="10">
        <f>COUNTIFS('Old-Review'!B:B,"Sai lớp",'Old-Review'!P:P,AH170)</f>
        <v>0</v>
      </c>
      <c r="V170" s="10">
        <f>COUNTIFS('Old-Review'!B:B,"Sai phân công",'Old-Review'!P:P,AH170)</f>
        <v>0</v>
      </c>
      <c r="W170" s="10">
        <f t="shared" si="1"/>
        <v>0</v>
      </c>
      <c r="X170" s="10"/>
      <c r="Y170" s="10"/>
      <c r="Z170" s="10">
        <f>COUNTIFS('Old-Review'!AD:AD,AH170, 'Old-Review'!AN:AN,"&lt;&gt;"&amp;"",'Old-Review'!AO:AO,"&lt;&gt;"&amp;"")</f>
        <v>0</v>
      </c>
      <c r="AA170" s="6" t="str">
        <f>COUNTIFS(Tonghop!AR:AR,[1]IO!AH170, Tonghop!AN:AN,"&lt;&gt;"&amp;"",Tonghop!AO:AO,"&lt;&gt;"&amp;"")</f>
        <v>#ERROR!</v>
      </c>
      <c r="AB170" s="6"/>
      <c r="AC170" s="6"/>
      <c r="AD170" s="6"/>
      <c r="AE170" s="6"/>
      <c r="AF170" s="6"/>
      <c r="AG170" s="6"/>
      <c r="AH170" s="6" t="s">
        <v>4468</v>
      </c>
      <c r="AI170" s="6" t="str">
        <f t="shared" si="2"/>
        <v>D_21 Nguyễn Mạnh Cường 20130520 AS</v>
      </c>
      <c r="AJ170" s="6"/>
      <c r="AK170" s="6" t="str">
        <f t="shared" si="3"/>
        <v>TRUE</v>
      </c>
      <c r="AL170" s="4"/>
      <c r="AM170" s="4"/>
      <c r="AN170" s="4"/>
      <c r="AO170" s="4"/>
      <c r="AP170" s="4"/>
      <c r="AQ170" s="4"/>
      <c r="AR170" s="4"/>
      <c r="AS170" s="4"/>
    </row>
    <row r="171" ht="13.5" customHeight="1">
      <c r="A171" s="6"/>
      <c r="B171" s="75" t="s">
        <v>681</v>
      </c>
      <c r="C171" s="75" t="s">
        <v>4469</v>
      </c>
      <c r="D171" s="75" t="s">
        <v>4470</v>
      </c>
      <c r="E171" s="76">
        <v>2.013152E7</v>
      </c>
      <c r="F171" s="75" t="s">
        <v>4415</v>
      </c>
      <c r="G171" s="75" t="s">
        <v>2471</v>
      </c>
      <c r="H171" s="6" t="s">
        <v>4471</v>
      </c>
      <c r="I171" s="10"/>
      <c r="J171" s="10"/>
      <c r="K171" s="10"/>
      <c r="L171" s="10"/>
      <c r="M171" s="10"/>
      <c r="N171" s="10"/>
      <c r="O171" s="10"/>
      <c r="P171" s="4">
        <f>COUNTIFS('Old-Review'!P:P,AH171)</f>
        <v>6</v>
      </c>
      <c r="Q171" s="10">
        <f>COUNTIFS('Old-Review'!N:N,"TNLT",'Old-Review'!P:P,AH171, 'Old-Review'!R:R,"&lt;&gt;"&amp;"", 'Old-Review'!S:S,"&lt;&gt;"&amp;"", 'Old-Review'!T:T,"&lt;&gt;"&amp;"", 'Old-Review'!U:U,"&lt;&gt;"&amp;"",  'Old-Review'!V:V,"&lt;&gt;"&amp;"",  'Old-Review'!W:W,"&lt;&gt;"&amp;"",  'Old-Review'!X:X,"&lt;&gt;"&amp;"",  'Old-Review'!Y:Y,"&lt;&gt;"&amp;"")</f>
        <v>2</v>
      </c>
      <c r="R171" s="10">
        <f>COUNTIFS('Old-Review'!N:N,"TNBT",'Old-Review'!P:P,AH171, 'Old-Review'!R:R,"&lt;&gt;"&amp;"", 'Old-Review'!S:S,"&lt;&gt;"&amp;"", 'Old-Review'!T:T,"&lt;&gt;"&amp;"", 'Old-Review'!U:U,"&lt;&gt;"&amp;"",  'Old-Review'!V:V,"&lt;&gt;"&amp;"",  'Old-Review'!W:W,"&lt;&gt;"&amp;"",  'Old-Review'!X:X,"&lt;&gt;"&amp;"",  'Old-Review'!Y:Y,"&lt;&gt;"&amp;"")</f>
        <v>2</v>
      </c>
      <c r="S171" s="10">
        <f>COUNTIFS('Old-Review'!N:N,"TL",'Old-Review'!P:P,AH171, 'Old-Review'!R:R,"&lt;&gt;"&amp;"", 'Old-Review'!X:X,"&lt;&gt;"&amp;"",  'Old-Review'!Y:Y,"&lt;&gt;"&amp;"")</f>
        <v>2</v>
      </c>
      <c r="T171" s="10">
        <f>COUNTIFS('Old-Review'!A:A,"Giữ chỗ",'Old-Review'!P:P,AH171)</f>
        <v>0</v>
      </c>
      <c r="U171" s="10">
        <f>COUNTIFS('Old-Review'!B:B,"Sai lớp",'Old-Review'!P:P,AH171)</f>
        <v>0</v>
      </c>
      <c r="V171" s="10">
        <f>COUNTIFS('Old-Review'!B:B,"Sai phân công",'Old-Review'!P:P,AH171)</f>
        <v>0</v>
      </c>
      <c r="W171" s="10">
        <f t="shared" si="1"/>
        <v>0</v>
      </c>
      <c r="X171" s="10"/>
      <c r="Y171" s="10"/>
      <c r="Z171" s="10">
        <f>COUNTIFS('Old-Review'!AD:AD,AH171, 'Old-Review'!AN:AN,"&lt;&gt;"&amp;"",'Old-Review'!AO:AO,"&lt;&gt;"&amp;"")</f>
        <v>0</v>
      </c>
      <c r="AA171" s="6" t="str">
        <f>COUNTIFS(Tonghop!AR:AR,[1]IO!AH171, Tonghop!AN:AN,"&lt;&gt;"&amp;"",Tonghop!AO:AO,"&lt;&gt;"&amp;"")</f>
        <v>#ERROR!</v>
      </c>
      <c r="AB171" s="6"/>
      <c r="AC171" s="6"/>
      <c r="AD171" s="6"/>
      <c r="AE171" s="6"/>
      <c r="AF171" s="6"/>
      <c r="AG171" s="6"/>
      <c r="AH171" s="6" t="s">
        <v>1339</v>
      </c>
      <c r="AI171" s="6" t="str">
        <f t="shared" si="2"/>
        <v>D_21 Trần Thị Như Hoa 20131520 AS</v>
      </c>
      <c r="AJ171" s="6"/>
      <c r="AK171" s="6" t="str">
        <f t="shared" si="3"/>
        <v>TRUE</v>
      </c>
      <c r="AL171" s="4"/>
      <c r="AM171" s="4"/>
      <c r="AN171" s="4"/>
      <c r="AO171" s="4"/>
      <c r="AP171" s="4"/>
      <c r="AQ171" s="4"/>
      <c r="AR171" s="4"/>
      <c r="AS171" s="4"/>
    </row>
    <row r="172" ht="13.5" customHeight="1">
      <c r="A172" s="6"/>
      <c r="B172" s="75" t="s">
        <v>681</v>
      </c>
      <c r="C172" s="75" t="s">
        <v>4478</v>
      </c>
      <c r="D172" s="75" t="s">
        <v>1739</v>
      </c>
      <c r="E172" s="76">
        <v>2.0132149E7</v>
      </c>
      <c r="F172" s="75" t="s">
        <v>4415</v>
      </c>
      <c r="G172" s="75" t="s">
        <v>2471</v>
      </c>
      <c r="H172" s="10" t="s">
        <v>4479</v>
      </c>
      <c r="I172" s="10"/>
      <c r="J172" s="10"/>
      <c r="K172" s="10"/>
      <c r="L172" s="10"/>
      <c r="M172" s="10"/>
      <c r="N172" s="10"/>
      <c r="O172" s="10"/>
      <c r="P172" s="4">
        <f>COUNTIFS('Old-Review'!P:P,AH172)</f>
        <v>6</v>
      </c>
      <c r="Q172" s="10">
        <f>COUNTIFS('Old-Review'!N:N,"TNLT",'Old-Review'!P:P,AH172, 'Old-Review'!R:R,"&lt;&gt;"&amp;"", 'Old-Review'!S:S,"&lt;&gt;"&amp;"", 'Old-Review'!T:T,"&lt;&gt;"&amp;"", 'Old-Review'!U:U,"&lt;&gt;"&amp;"",  'Old-Review'!V:V,"&lt;&gt;"&amp;"",  'Old-Review'!W:W,"&lt;&gt;"&amp;"",  'Old-Review'!X:X,"&lt;&gt;"&amp;"",  'Old-Review'!Y:Y,"&lt;&gt;"&amp;"")</f>
        <v>2</v>
      </c>
      <c r="R172" s="10">
        <f>COUNTIFS('Old-Review'!N:N,"TNBT",'Old-Review'!P:P,AH172, 'Old-Review'!R:R,"&lt;&gt;"&amp;"", 'Old-Review'!S:S,"&lt;&gt;"&amp;"", 'Old-Review'!T:T,"&lt;&gt;"&amp;"", 'Old-Review'!U:U,"&lt;&gt;"&amp;"",  'Old-Review'!V:V,"&lt;&gt;"&amp;"",  'Old-Review'!W:W,"&lt;&gt;"&amp;"",  'Old-Review'!X:X,"&lt;&gt;"&amp;"",  'Old-Review'!Y:Y,"&lt;&gt;"&amp;"")</f>
        <v>2</v>
      </c>
      <c r="S172" s="10">
        <f>COUNTIFS('Old-Review'!N:N,"TL",'Old-Review'!P:P,AH172, 'Old-Review'!R:R,"&lt;&gt;"&amp;"", 'Old-Review'!X:X,"&lt;&gt;"&amp;"",  'Old-Review'!Y:Y,"&lt;&gt;"&amp;"")</f>
        <v>2</v>
      </c>
      <c r="T172" s="10">
        <f>COUNTIFS('Old-Review'!A:A,"Giữ chỗ",'Old-Review'!P:P,AH172)</f>
        <v>0</v>
      </c>
      <c r="U172" s="10">
        <f>COUNTIFS('Old-Review'!B:B,"Sai lớp",'Old-Review'!P:P,AH172)</f>
        <v>0</v>
      </c>
      <c r="V172" s="10">
        <f>COUNTIFS('Old-Review'!B:B,"Sai phân công",'Old-Review'!P:P,AH172)</f>
        <v>0</v>
      </c>
      <c r="W172" s="10">
        <f t="shared" si="1"/>
        <v>0</v>
      </c>
      <c r="X172" s="10"/>
      <c r="Y172" s="10"/>
      <c r="Z172" s="10">
        <f>COUNTIFS('Old-Review'!AD:AD,AH172, 'Old-Review'!AN:AN,"&lt;&gt;"&amp;"",'Old-Review'!AO:AO,"&lt;&gt;"&amp;"")</f>
        <v>0</v>
      </c>
      <c r="AA172" s="6" t="str">
        <f>COUNTIFS(Tonghop!AR:AR,[1]IO!AH172, Tonghop!AN:AN,"&lt;&gt;"&amp;"",Tonghop!AO:AO,"&lt;&gt;"&amp;"")</f>
        <v>#ERROR!</v>
      </c>
      <c r="AB172" s="6"/>
      <c r="AC172" s="6"/>
      <c r="AD172" s="6"/>
      <c r="AE172" s="6"/>
      <c r="AF172" s="6"/>
      <c r="AG172" s="6"/>
      <c r="AH172" s="6" t="s">
        <v>4498</v>
      </c>
      <c r="AI172" s="6" t="str">
        <f t="shared" si="2"/>
        <v>D_21 Nguyễn Trung Kiên 20132149 AS</v>
      </c>
      <c r="AJ172" s="6"/>
      <c r="AK172" s="6" t="str">
        <f t="shared" si="3"/>
        <v>TRUE</v>
      </c>
      <c r="AL172" s="4"/>
      <c r="AM172" s="4"/>
      <c r="AN172" s="4"/>
      <c r="AO172" s="4"/>
      <c r="AP172" s="4"/>
      <c r="AQ172" s="4"/>
      <c r="AR172" s="4"/>
      <c r="AS172" s="4"/>
    </row>
    <row r="173" ht="13.5" customHeight="1">
      <c r="A173" s="6"/>
      <c r="B173" s="75" t="s">
        <v>681</v>
      </c>
      <c r="C173" s="75" t="s">
        <v>4499</v>
      </c>
      <c r="D173" s="75" t="s">
        <v>1563</v>
      </c>
      <c r="E173" s="76">
        <v>2.0133469E7</v>
      </c>
      <c r="F173" s="75" t="s">
        <v>4415</v>
      </c>
      <c r="G173" s="75" t="s">
        <v>2471</v>
      </c>
      <c r="H173" s="10"/>
      <c r="I173" s="10"/>
      <c r="J173" s="10"/>
      <c r="K173" s="10"/>
      <c r="L173" s="10"/>
      <c r="M173" s="10"/>
      <c r="N173" s="10"/>
      <c r="O173" s="10"/>
      <c r="P173" s="4">
        <f>COUNTIFS('Old-Review'!P:P,AH173)</f>
        <v>6</v>
      </c>
      <c r="Q173" s="10">
        <f>COUNTIFS('Old-Review'!N:N,"TNLT",'Old-Review'!P:P,AH173, 'Old-Review'!R:R,"&lt;&gt;"&amp;"", 'Old-Review'!S:S,"&lt;&gt;"&amp;"", 'Old-Review'!T:T,"&lt;&gt;"&amp;"", 'Old-Review'!U:U,"&lt;&gt;"&amp;"",  'Old-Review'!V:V,"&lt;&gt;"&amp;"",  'Old-Review'!W:W,"&lt;&gt;"&amp;"",  'Old-Review'!X:X,"&lt;&gt;"&amp;"",  'Old-Review'!Y:Y,"&lt;&gt;"&amp;"")</f>
        <v>2</v>
      </c>
      <c r="R173" s="10">
        <f>COUNTIFS('Old-Review'!N:N,"TNBT",'Old-Review'!P:P,AH173, 'Old-Review'!R:R,"&lt;&gt;"&amp;"", 'Old-Review'!S:S,"&lt;&gt;"&amp;"", 'Old-Review'!T:T,"&lt;&gt;"&amp;"", 'Old-Review'!U:U,"&lt;&gt;"&amp;"",  'Old-Review'!V:V,"&lt;&gt;"&amp;"",  'Old-Review'!W:W,"&lt;&gt;"&amp;"",  'Old-Review'!X:X,"&lt;&gt;"&amp;"",  'Old-Review'!Y:Y,"&lt;&gt;"&amp;"")</f>
        <v>2</v>
      </c>
      <c r="S173" s="10">
        <f>COUNTIFS('Old-Review'!N:N,"TL",'Old-Review'!P:P,AH173, 'Old-Review'!R:R,"&lt;&gt;"&amp;"", 'Old-Review'!X:X,"&lt;&gt;"&amp;"",  'Old-Review'!Y:Y,"&lt;&gt;"&amp;"")</f>
        <v>2</v>
      </c>
      <c r="T173" s="10">
        <f>COUNTIFS('Old-Review'!A:A,"Giữ chỗ",'Old-Review'!P:P,AH173)</f>
        <v>0</v>
      </c>
      <c r="U173" s="10">
        <f>COUNTIFS('Old-Review'!B:B,"Sai lớp",'Old-Review'!P:P,AH173)</f>
        <v>0</v>
      </c>
      <c r="V173" s="10">
        <f>COUNTIFS('Old-Review'!B:B,"Sai phân công",'Old-Review'!P:P,AH173)</f>
        <v>0</v>
      </c>
      <c r="W173" s="10">
        <f t="shared" si="1"/>
        <v>0</v>
      </c>
      <c r="X173" s="10"/>
      <c r="Y173" s="10"/>
      <c r="Z173" s="10">
        <f>COUNTIFS('Old-Review'!AD:AD,AH173, 'Old-Review'!AN:AN,"&lt;&gt;"&amp;"",'Old-Review'!AO:AO,"&lt;&gt;"&amp;"")</f>
        <v>0</v>
      </c>
      <c r="AA173" s="6" t="str">
        <f>COUNTIFS(Tonghop!AR:AR,[1]IO!AH173, Tonghop!AN:AN,"&lt;&gt;"&amp;"",Tonghop!AO:AO,"&lt;&gt;"&amp;"")</f>
        <v>#ERROR!</v>
      </c>
      <c r="AB173" s="6"/>
      <c r="AC173" s="6"/>
      <c r="AD173" s="6"/>
      <c r="AE173" s="6"/>
      <c r="AF173" s="6"/>
      <c r="AG173" s="6"/>
      <c r="AH173" s="6" t="s">
        <v>682</v>
      </c>
      <c r="AI173" s="6" t="str">
        <f t="shared" si="2"/>
        <v>D_21 Hoàng Hải Thanh 20133469 AS</v>
      </c>
      <c r="AJ173" s="6"/>
      <c r="AK173" s="6" t="str">
        <f t="shared" si="3"/>
        <v>TRUE</v>
      </c>
      <c r="AL173" s="4"/>
      <c r="AM173" s="4"/>
      <c r="AN173" s="4"/>
      <c r="AO173" s="4"/>
      <c r="AP173" s="4"/>
      <c r="AQ173" s="4"/>
      <c r="AR173" s="4"/>
      <c r="AS173" s="4"/>
    </row>
    <row r="174" ht="13.5" customHeight="1">
      <c r="A174" s="6"/>
      <c r="B174" s="77" t="s">
        <v>695</v>
      </c>
      <c r="C174" s="77" t="s">
        <v>3943</v>
      </c>
      <c r="D174" s="77" t="s">
        <v>1739</v>
      </c>
      <c r="E174" s="76">
        <v>2.0132134E7</v>
      </c>
      <c r="F174" s="77" t="s">
        <v>4415</v>
      </c>
      <c r="G174" s="77" t="s">
        <v>2471</v>
      </c>
      <c r="H174" s="10" t="s">
        <v>4514</v>
      </c>
      <c r="I174" s="10">
        <f>COUNTIF(B:B,B174)</f>
        <v>4</v>
      </c>
      <c r="J174" s="10">
        <f>COUNTIFS('Old-Review'!O:O,B174,'Old-Review'!N:N,"TNLT", 'Old-Review'!R:R,"&lt;&gt;"&amp;"", 'Old-Review'!S:S,"&lt;&gt;"&amp;"", 'Old-Review'!T:T,"&lt;&gt;"&amp;"", 'Old-Review'!U:U,"&lt;&gt;"&amp;"",  'Old-Review'!V:V,"&lt;&gt;"&amp;"",  'Old-Review'!W:W,"&lt;&gt;"&amp;"",  'Old-Review'!X:X,"&lt;&gt;"&amp;"",  'Old-Review'!Y:Y,"&lt;&gt;"&amp;"")</f>
        <v>7</v>
      </c>
      <c r="K174" s="10">
        <f>COUNTIFS('Old-Review'!O:O,B174,'Old-Review'!N:N,"TNBT", 'Old-Review'!R:R,"&lt;&gt;"&amp;"", 'Old-Review'!S:S,"&lt;&gt;"&amp;"", 'Old-Review'!T:T,"&lt;&gt;"&amp;"", 'Old-Review'!U:U,"&lt;&gt;"&amp;"",  'Old-Review'!V:V,"&lt;&gt;"&amp;"",  'Old-Review'!W:W,"&lt;&gt;"&amp;"",  'Old-Review'!X:X,"&lt;&gt;"&amp;"",  'Old-Review'!Y:Y,"&lt;&gt;"&amp;"")</f>
        <v>8</v>
      </c>
      <c r="L174" s="10">
        <f>COUNTIFS('Old-Review'!O:O,B174,'Old-Review'!N:N,"TL", 'Old-Review'!R:R,"&lt;&gt;"&amp;"", 'Old-Review'!X:X,"&lt;&gt;"&amp;"",  'Old-Review'!Y:Y,"&lt;&gt;"&amp;"")</f>
        <v>8</v>
      </c>
      <c r="M174" s="10">
        <f>COUNTIFS('Old-Review'!AC:AC,B174, 'Old-Review'!AN:AN,"&lt;&gt;"&amp;"",'Old-Review'!AO:AO,"&lt;&gt;"&amp;"")</f>
        <v>0</v>
      </c>
      <c r="N174" s="10">
        <f>COUNTIFS('Old-Review'!A:A,"Giữ chỗ nhóm",'Old-Review'!O:O,B174)</f>
        <v>0</v>
      </c>
      <c r="O174" s="10"/>
      <c r="P174" s="4">
        <f>COUNTIFS('Old-Review'!P:P,AH174)</f>
        <v>6</v>
      </c>
      <c r="Q174" s="10">
        <f>COUNTIFS('Old-Review'!N:N,"TNLT",'Old-Review'!P:P,AH174, 'Old-Review'!R:R,"&lt;&gt;"&amp;"", 'Old-Review'!S:S,"&lt;&gt;"&amp;"", 'Old-Review'!T:T,"&lt;&gt;"&amp;"", 'Old-Review'!U:U,"&lt;&gt;"&amp;"",  'Old-Review'!V:V,"&lt;&gt;"&amp;"",  'Old-Review'!W:W,"&lt;&gt;"&amp;"",  'Old-Review'!X:X,"&lt;&gt;"&amp;"",  'Old-Review'!Y:Y,"&lt;&gt;"&amp;"")</f>
        <v>2</v>
      </c>
      <c r="R174" s="10">
        <f>COUNTIFS('Old-Review'!N:N,"TNBT",'Old-Review'!P:P,AH174, 'Old-Review'!R:R,"&lt;&gt;"&amp;"", 'Old-Review'!S:S,"&lt;&gt;"&amp;"", 'Old-Review'!T:T,"&lt;&gt;"&amp;"", 'Old-Review'!U:U,"&lt;&gt;"&amp;"",  'Old-Review'!V:V,"&lt;&gt;"&amp;"",  'Old-Review'!W:W,"&lt;&gt;"&amp;"",  'Old-Review'!X:X,"&lt;&gt;"&amp;"",  'Old-Review'!Y:Y,"&lt;&gt;"&amp;"")</f>
        <v>2</v>
      </c>
      <c r="S174" s="10">
        <f>COUNTIFS('Old-Review'!N:N,"TL",'Old-Review'!P:P,AH174, 'Old-Review'!R:R,"&lt;&gt;"&amp;"", 'Old-Review'!X:X,"&lt;&gt;"&amp;"",  'Old-Review'!Y:Y,"&lt;&gt;"&amp;"")</f>
        <v>2</v>
      </c>
      <c r="T174" s="10">
        <f>COUNTIFS('Old-Review'!A:A,"Giữ chỗ",'Old-Review'!P:P,AH174)</f>
        <v>0</v>
      </c>
      <c r="U174" s="10">
        <f>COUNTIFS('Old-Review'!B:B,"Sai lớp",'Old-Review'!P:P,AH174)</f>
        <v>0</v>
      </c>
      <c r="V174" s="10">
        <f>COUNTIFS('Old-Review'!B:B,"Sai phân công",'Old-Review'!P:P,AH174)</f>
        <v>0</v>
      </c>
      <c r="W174" s="10">
        <f t="shared" si="1"/>
        <v>0</v>
      </c>
      <c r="X174" s="10"/>
      <c r="Y174" s="10"/>
      <c r="Z174" s="10">
        <f>COUNTIFS('Old-Review'!AD:AD,AH174, 'Old-Review'!AN:AN,"&lt;&gt;"&amp;"",'Old-Review'!AO:AO,"&lt;&gt;"&amp;"")</f>
        <v>0</v>
      </c>
      <c r="AA174" s="6" t="str">
        <f>COUNTIFS(Tonghop!AR:AR,[1]IO!AH174, Tonghop!AN:AN,"&lt;&gt;"&amp;"",Tonghop!AO:AO,"&lt;&gt;"&amp;"")</f>
        <v>#ERROR!</v>
      </c>
      <c r="AB174" s="6"/>
      <c r="AC174" s="6"/>
      <c r="AD174" s="6"/>
      <c r="AE174" s="6"/>
      <c r="AF174" s="6"/>
      <c r="AG174" s="6"/>
      <c r="AH174" s="6" t="s">
        <v>1575</v>
      </c>
      <c r="AI174" s="6" t="str">
        <f t="shared" si="2"/>
        <v>D_22 Lê Trung Kiên 20132134 AS</v>
      </c>
      <c r="AJ174" s="6"/>
      <c r="AK174" s="6" t="str">
        <f t="shared" si="3"/>
        <v>TRUE</v>
      </c>
      <c r="AL174" s="4"/>
      <c r="AM174" s="4"/>
      <c r="AN174" s="4"/>
      <c r="AO174" s="4"/>
      <c r="AP174" s="4"/>
      <c r="AQ174" s="4"/>
      <c r="AR174" s="4"/>
      <c r="AS174" s="4"/>
    </row>
    <row r="175" ht="13.5" customHeight="1">
      <c r="A175" s="6"/>
      <c r="B175" s="77" t="s">
        <v>695</v>
      </c>
      <c r="C175" s="77" t="s">
        <v>4552</v>
      </c>
      <c r="D175" s="77" t="s">
        <v>1928</v>
      </c>
      <c r="E175" s="76">
        <v>2.0133374E7</v>
      </c>
      <c r="F175" s="77" t="s">
        <v>4415</v>
      </c>
      <c r="G175" s="77" t="s">
        <v>2471</v>
      </c>
      <c r="H175" s="10" t="s">
        <v>4553</v>
      </c>
      <c r="I175" s="10"/>
      <c r="J175" s="10"/>
      <c r="K175" s="10"/>
      <c r="L175" s="10"/>
      <c r="M175" s="10"/>
      <c r="N175" s="10"/>
      <c r="O175" s="10"/>
      <c r="P175" s="4">
        <f>COUNTIFS('Old-Review'!P:P,AH175)</f>
        <v>6</v>
      </c>
      <c r="Q175" s="10">
        <f>COUNTIFS('Old-Review'!N:N,"TNLT",'Old-Review'!P:P,AH175, 'Old-Review'!R:R,"&lt;&gt;"&amp;"", 'Old-Review'!S:S,"&lt;&gt;"&amp;"", 'Old-Review'!T:T,"&lt;&gt;"&amp;"", 'Old-Review'!U:U,"&lt;&gt;"&amp;"",  'Old-Review'!V:V,"&lt;&gt;"&amp;"",  'Old-Review'!W:W,"&lt;&gt;"&amp;"",  'Old-Review'!X:X,"&lt;&gt;"&amp;"",  'Old-Review'!Y:Y,"&lt;&gt;"&amp;"")</f>
        <v>2</v>
      </c>
      <c r="R175" s="10">
        <f>COUNTIFS('Old-Review'!N:N,"TNBT",'Old-Review'!P:P,AH175, 'Old-Review'!R:R,"&lt;&gt;"&amp;"", 'Old-Review'!S:S,"&lt;&gt;"&amp;"", 'Old-Review'!T:T,"&lt;&gt;"&amp;"", 'Old-Review'!U:U,"&lt;&gt;"&amp;"",  'Old-Review'!V:V,"&lt;&gt;"&amp;"",  'Old-Review'!W:W,"&lt;&gt;"&amp;"",  'Old-Review'!X:X,"&lt;&gt;"&amp;"",  'Old-Review'!Y:Y,"&lt;&gt;"&amp;"")</f>
        <v>2</v>
      </c>
      <c r="S175" s="10">
        <f>COUNTIFS('Old-Review'!N:N,"TL",'Old-Review'!P:P,AH175, 'Old-Review'!R:R,"&lt;&gt;"&amp;"", 'Old-Review'!X:X,"&lt;&gt;"&amp;"",  'Old-Review'!Y:Y,"&lt;&gt;"&amp;"")</f>
        <v>2</v>
      </c>
      <c r="T175" s="10">
        <f>COUNTIFS('Old-Review'!A:A,"Giữ chỗ",'Old-Review'!P:P,AH175)</f>
        <v>0</v>
      </c>
      <c r="U175" s="10">
        <f>COUNTIFS('Old-Review'!B:B,"Sai lớp",'Old-Review'!P:P,AH175)</f>
        <v>0</v>
      </c>
      <c r="V175" s="10">
        <f>COUNTIFS('Old-Review'!B:B,"Sai phân công",'Old-Review'!P:P,AH175)</f>
        <v>0</v>
      </c>
      <c r="W175" s="10">
        <f t="shared" si="1"/>
        <v>0</v>
      </c>
      <c r="X175" s="10"/>
      <c r="Y175" s="10"/>
      <c r="Z175" s="10">
        <f>COUNTIFS('Old-Review'!AD:AD,AH175, 'Old-Review'!AN:AN,"&lt;&gt;"&amp;"",'Old-Review'!AO:AO,"&lt;&gt;"&amp;"")</f>
        <v>0</v>
      </c>
      <c r="AA175" s="6" t="str">
        <f>COUNTIFS(Tonghop!AR:AR,[1]IO!AH175, Tonghop!AN:AN,"&lt;&gt;"&amp;"",Tonghop!AO:AO,"&lt;&gt;"&amp;"")</f>
        <v>#ERROR!</v>
      </c>
      <c r="AB175" s="6"/>
      <c r="AC175" s="6"/>
      <c r="AD175" s="6"/>
      <c r="AE175" s="6"/>
      <c r="AF175" s="6"/>
      <c r="AG175" s="6"/>
      <c r="AH175" s="6" t="s">
        <v>1602</v>
      </c>
      <c r="AI175" s="6" t="str">
        <f t="shared" si="2"/>
        <v>D_22 Vũ Hữu Sơn 20133374 AS</v>
      </c>
      <c r="AJ175" s="6"/>
      <c r="AK175" s="6" t="str">
        <f t="shared" si="3"/>
        <v>TRUE</v>
      </c>
      <c r="AL175" s="4"/>
      <c r="AM175" s="4"/>
      <c r="AN175" s="4"/>
      <c r="AO175" s="4"/>
      <c r="AP175" s="4"/>
      <c r="AQ175" s="4"/>
      <c r="AR175" s="4"/>
      <c r="AS175" s="4"/>
    </row>
    <row r="176" ht="13.5" customHeight="1">
      <c r="A176" s="6"/>
      <c r="B176" s="77" t="s">
        <v>695</v>
      </c>
      <c r="C176" s="77" t="s">
        <v>4581</v>
      </c>
      <c r="D176" s="77" t="s">
        <v>1739</v>
      </c>
      <c r="E176" s="76">
        <v>2.013213E7</v>
      </c>
      <c r="F176" s="77" t="s">
        <v>4415</v>
      </c>
      <c r="G176" s="77" t="s">
        <v>2471</v>
      </c>
      <c r="H176" s="10" t="s">
        <v>4582</v>
      </c>
      <c r="I176" s="10"/>
      <c r="J176" s="10"/>
      <c r="K176" s="10"/>
      <c r="L176" s="10"/>
      <c r="M176" s="10"/>
      <c r="N176" s="10"/>
      <c r="O176" s="10"/>
      <c r="P176" s="4">
        <f>COUNTIFS('Old-Review'!P:P,AH176)</f>
        <v>6</v>
      </c>
      <c r="Q176" s="10">
        <f>COUNTIFS('Old-Review'!N:N,"TNLT",'Old-Review'!P:P,AH176, 'Old-Review'!R:R,"&lt;&gt;"&amp;"", 'Old-Review'!S:S,"&lt;&gt;"&amp;"", 'Old-Review'!T:T,"&lt;&gt;"&amp;"", 'Old-Review'!U:U,"&lt;&gt;"&amp;"",  'Old-Review'!V:V,"&lt;&gt;"&amp;"",  'Old-Review'!W:W,"&lt;&gt;"&amp;"",  'Old-Review'!X:X,"&lt;&gt;"&amp;"",  'Old-Review'!Y:Y,"&lt;&gt;"&amp;"")</f>
        <v>2</v>
      </c>
      <c r="R176" s="10">
        <f>COUNTIFS('Old-Review'!N:N,"TNBT",'Old-Review'!P:P,AH176, 'Old-Review'!R:R,"&lt;&gt;"&amp;"", 'Old-Review'!S:S,"&lt;&gt;"&amp;"", 'Old-Review'!T:T,"&lt;&gt;"&amp;"", 'Old-Review'!U:U,"&lt;&gt;"&amp;"",  'Old-Review'!V:V,"&lt;&gt;"&amp;"",  'Old-Review'!W:W,"&lt;&gt;"&amp;"",  'Old-Review'!X:X,"&lt;&gt;"&amp;"",  'Old-Review'!Y:Y,"&lt;&gt;"&amp;"")</f>
        <v>2</v>
      </c>
      <c r="S176" s="10">
        <f>COUNTIFS('Old-Review'!N:N,"TL",'Old-Review'!P:P,AH176, 'Old-Review'!R:R,"&lt;&gt;"&amp;"", 'Old-Review'!X:X,"&lt;&gt;"&amp;"",  'Old-Review'!Y:Y,"&lt;&gt;"&amp;"")</f>
        <v>2</v>
      </c>
      <c r="T176" s="10">
        <f>COUNTIFS('Old-Review'!A:A,"Giữ chỗ",'Old-Review'!P:P,AH176)</f>
        <v>0</v>
      </c>
      <c r="U176" s="10">
        <f>COUNTIFS('Old-Review'!B:B,"Sai lớp",'Old-Review'!P:P,AH176)</f>
        <v>0</v>
      </c>
      <c r="V176" s="10">
        <f>COUNTIFS('Old-Review'!B:B,"Sai phân công",'Old-Review'!P:P,AH176)</f>
        <v>0</v>
      </c>
      <c r="W176" s="10">
        <f t="shared" si="1"/>
        <v>0</v>
      </c>
      <c r="X176" s="10"/>
      <c r="Y176" s="10"/>
      <c r="Z176" s="10">
        <f>COUNTIFS('Old-Review'!AD:AD,AH176, 'Old-Review'!AN:AN,"&lt;&gt;"&amp;"",'Old-Review'!AO:AO,"&lt;&gt;"&amp;"")</f>
        <v>0</v>
      </c>
      <c r="AA176" s="6" t="str">
        <f>COUNTIFS(Tonghop!AR:AR,[1]IO!AH176, Tonghop!AN:AN,"&lt;&gt;"&amp;"",Tonghop!AO:AO,"&lt;&gt;"&amp;"")</f>
        <v>#ERROR!</v>
      </c>
      <c r="AB176" s="6"/>
      <c r="AC176" s="6"/>
      <c r="AD176" s="6"/>
      <c r="AE176" s="6"/>
      <c r="AF176" s="6"/>
      <c r="AG176" s="6"/>
      <c r="AH176" s="6" t="s">
        <v>1380</v>
      </c>
      <c r="AI176" s="6" t="str">
        <f t="shared" si="2"/>
        <v>D_22 Đỗ Trung Kiên 20132130 AS</v>
      </c>
      <c r="AJ176" s="6"/>
      <c r="AK176" s="6" t="str">
        <f t="shared" si="3"/>
        <v>TRUE</v>
      </c>
      <c r="AL176" s="4"/>
      <c r="AM176" s="4"/>
      <c r="AN176" s="4"/>
      <c r="AO176" s="4"/>
      <c r="AP176" s="4"/>
      <c r="AQ176" s="4"/>
      <c r="AR176" s="4"/>
      <c r="AS176" s="4"/>
    </row>
    <row r="177" ht="13.5" customHeight="1">
      <c r="A177" s="6"/>
      <c r="B177" s="77" t="s">
        <v>695</v>
      </c>
      <c r="C177" s="77" t="s">
        <v>4596</v>
      </c>
      <c r="D177" s="77" t="s">
        <v>1012</v>
      </c>
      <c r="E177" s="76">
        <v>2.0122757E7</v>
      </c>
      <c r="F177" s="77" t="s">
        <v>4415</v>
      </c>
      <c r="G177" s="77" t="s">
        <v>2471</v>
      </c>
      <c r="H177" s="10" t="s">
        <v>4599</v>
      </c>
      <c r="I177" s="10"/>
      <c r="J177" s="10"/>
      <c r="K177" s="10"/>
      <c r="L177" s="10"/>
      <c r="M177" s="10"/>
      <c r="N177" s="10"/>
      <c r="O177" s="10"/>
      <c r="P177" s="4">
        <f>COUNTIFS('Old-Review'!P:P,AH177)</f>
        <v>6</v>
      </c>
      <c r="Q177" s="10">
        <f>COUNTIFS('Old-Review'!N:N,"TNLT",'Old-Review'!P:P,AH177, 'Old-Review'!R:R,"&lt;&gt;"&amp;"", 'Old-Review'!S:S,"&lt;&gt;"&amp;"", 'Old-Review'!T:T,"&lt;&gt;"&amp;"", 'Old-Review'!U:U,"&lt;&gt;"&amp;"",  'Old-Review'!V:V,"&lt;&gt;"&amp;"",  'Old-Review'!W:W,"&lt;&gt;"&amp;"",  'Old-Review'!X:X,"&lt;&gt;"&amp;"",  'Old-Review'!Y:Y,"&lt;&gt;"&amp;"")</f>
        <v>2</v>
      </c>
      <c r="R177" s="10">
        <f>COUNTIFS('Old-Review'!N:N,"TNBT",'Old-Review'!P:P,AH177, 'Old-Review'!R:R,"&lt;&gt;"&amp;"", 'Old-Review'!S:S,"&lt;&gt;"&amp;"", 'Old-Review'!T:T,"&lt;&gt;"&amp;"", 'Old-Review'!U:U,"&lt;&gt;"&amp;"",  'Old-Review'!V:V,"&lt;&gt;"&amp;"",  'Old-Review'!W:W,"&lt;&gt;"&amp;"",  'Old-Review'!X:X,"&lt;&gt;"&amp;"",  'Old-Review'!Y:Y,"&lt;&gt;"&amp;"")</f>
        <v>2</v>
      </c>
      <c r="S177" s="10">
        <f>COUNTIFS('Old-Review'!N:N,"TL",'Old-Review'!P:P,AH177, 'Old-Review'!R:R,"&lt;&gt;"&amp;"", 'Old-Review'!X:X,"&lt;&gt;"&amp;"",  'Old-Review'!Y:Y,"&lt;&gt;"&amp;"")</f>
        <v>2</v>
      </c>
      <c r="T177" s="10">
        <f>COUNTIFS('Old-Review'!A:A,"Giữ chỗ",'Old-Review'!P:P,AH177)</f>
        <v>0</v>
      </c>
      <c r="U177" s="10">
        <f>COUNTIFS('Old-Review'!B:B,"Sai lớp",'Old-Review'!P:P,AH177)</f>
        <v>0</v>
      </c>
      <c r="V177" s="10">
        <f>COUNTIFS('Old-Review'!B:B,"Sai phân công",'Old-Review'!P:P,AH177)</f>
        <v>0</v>
      </c>
      <c r="W177" s="10">
        <f t="shared" si="1"/>
        <v>0</v>
      </c>
      <c r="X177" s="10"/>
      <c r="Y177" s="10"/>
      <c r="Z177" s="10">
        <f>COUNTIFS('Old-Review'!AD:AD,AH177, 'Old-Review'!AN:AN,"&lt;&gt;"&amp;"",'Old-Review'!AO:AO,"&lt;&gt;"&amp;"")</f>
        <v>0</v>
      </c>
      <c r="AA177" s="6" t="str">
        <f>COUNTIFS(Tonghop!AR:AR,[1]IO!AH177, Tonghop!AN:AN,"&lt;&gt;"&amp;"",Tonghop!AO:AO,"&lt;&gt;"&amp;"")</f>
        <v>#ERROR!</v>
      </c>
      <c r="AB177" s="6"/>
      <c r="AC177" s="6"/>
      <c r="AD177" s="6"/>
      <c r="AE177" s="6"/>
      <c r="AF177" s="6"/>
      <c r="AG177" s="6"/>
      <c r="AH177" s="6" t="s">
        <v>696</v>
      </c>
      <c r="AI177" s="6" t="str">
        <f t="shared" si="2"/>
        <v>D_22 Trần Duy Tùng 20122757 AS</v>
      </c>
      <c r="AJ177" s="6"/>
      <c r="AK177" s="6" t="str">
        <f t="shared" si="3"/>
        <v>TRUE</v>
      </c>
      <c r="AL177" s="4"/>
      <c r="AM177" s="4"/>
      <c r="AN177" s="4"/>
      <c r="AO177" s="4"/>
      <c r="AP177" s="4"/>
      <c r="AQ177" s="4"/>
      <c r="AR177" s="4"/>
      <c r="AS177" s="4"/>
    </row>
    <row r="178" ht="13.5" customHeight="1">
      <c r="A178" s="6"/>
      <c r="B178" s="78" t="s">
        <v>102</v>
      </c>
      <c r="C178" s="78" t="s">
        <v>1696</v>
      </c>
      <c r="D178" s="78" t="s">
        <v>1012</v>
      </c>
      <c r="E178" s="76">
        <v>2.0122739E7</v>
      </c>
      <c r="F178" s="78" t="s">
        <v>4415</v>
      </c>
      <c r="G178" s="78" t="s">
        <v>2471</v>
      </c>
      <c r="H178" s="10" t="s">
        <v>4610</v>
      </c>
      <c r="I178" s="10">
        <f>COUNTIF(B:B,B178)</f>
        <v>4</v>
      </c>
      <c r="J178" s="10">
        <f>COUNTIFS('Old-Review'!O:O,B178,'Old-Review'!N:N,"TNLT", 'Old-Review'!R:R,"&lt;&gt;"&amp;"", 'Old-Review'!S:S,"&lt;&gt;"&amp;"", 'Old-Review'!T:T,"&lt;&gt;"&amp;"", 'Old-Review'!U:U,"&lt;&gt;"&amp;"",  'Old-Review'!V:V,"&lt;&gt;"&amp;"",  'Old-Review'!W:W,"&lt;&gt;"&amp;"",  'Old-Review'!X:X,"&lt;&gt;"&amp;"",  'Old-Review'!Y:Y,"&lt;&gt;"&amp;"")</f>
        <v>6</v>
      </c>
      <c r="K178" s="10">
        <f>COUNTIFS('Old-Review'!O:O,B178,'Old-Review'!N:N,"TNBT", 'Old-Review'!R:R,"&lt;&gt;"&amp;"", 'Old-Review'!S:S,"&lt;&gt;"&amp;"", 'Old-Review'!T:T,"&lt;&gt;"&amp;"", 'Old-Review'!U:U,"&lt;&gt;"&amp;"",  'Old-Review'!V:V,"&lt;&gt;"&amp;"",  'Old-Review'!W:W,"&lt;&gt;"&amp;"",  'Old-Review'!X:X,"&lt;&gt;"&amp;"",  'Old-Review'!Y:Y,"&lt;&gt;"&amp;"")</f>
        <v>6</v>
      </c>
      <c r="L178" s="10">
        <f>COUNTIFS('Old-Review'!O:O,B178,'Old-Review'!N:N,"TL", 'Old-Review'!R:R,"&lt;&gt;"&amp;"", 'Old-Review'!X:X,"&lt;&gt;"&amp;"",  'Old-Review'!Y:Y,"&lt;&gt;"&amp;"")</f>
        <v>6</v>
      </c>
      <c r="M178" s="10">
        <f>COUNTIFS('Old-Review'!AC:AC,B178, 'Old-Review'!AN:AN,"&lt;&gt;"&amp;"",'Old-Review'!AO:AO,"&lt;&gt;"&amp;"")</f>
        <v>0</v>
      </c>
      <c r="N178" s="10">
        <f>COUNTIFS('Old-Review'!A:A,"Giữ chỗ nhóm",'Old-Review'!O:O,B178)</f>
        <v>0</v>
      </c>
      <c r="O178" s="10"/>
      <c r="P178" s="4">
        <f>COUNTIFS('Old-Review'!P:P,AH178)</f>
        <v>6</v>
      </c>
      <c r="Q178" s="10">
        <f>COUNTIFS('Old-Review'!N:N,"TNLT",'Old-Review'!P:P,AH178, 'Old-Review'!R:R,"&lt;&gt;"&amp;"", 'Old-Review'!S:S,"&lt;&gt;"&amp;"", 'Old-Review'!T:T,"&lt;&gt;"&amp;"", 'Old-Review'!U:U,"&lt;&gt;"&amp;"",  'Old-Review'!V:V,"&lt;&gt;"&amp;"",  'Old-Review'!W:W,"&lt;&gt;"&amp;"",  'Old-Review'!X:X,"&lt;&gt;"&amp;"",  'Old-Review'!Y:Y,"&lt;&gt;"&amp;"")</f>
        <v>2</v>
      </c>
      <c r="R178" s="10">
        <f>COUNTIFS('Old-Review'!N:N,"TNBT",'Old-Review'!P:P,AH178, 'Old-Review'!R:R,"&lt;&gt;"&amp;"", 'Old-Review'!S:S,"&lt;&gt;"&amp;"", 'Old-Review'!T:T,"&lt;&gt;"&amp;"", 'Old-Review'!U:U,"&lt;&gt;"&amp;"",  'Old-Review'!V:V,"&lt;&gt;"&amp;"",  'Old-Review'!W:W,"&lt;&gt;"&amp;"",  'Old-Review'!X:X,"&lt;&gt;"&amp;"",  'Old-Review'!Y:Y,"&lt;&gt;"&amp;"")</f>
        <v>2</v>
      </c>
      <c r="S178" s="10">
        <f>COUNTIFS('Old-Review'!N:N,"TL",'Old-Review'!P:P,AH178, 'Old-Review'!R:R,"&lt;&gt;"&amp;"", 'Old-Review'!X:X,"&lt;&gt;"&amp;"",  'Old-Review'!Y:Y,"&lt;&gt;"&amp;"")</f>
        <v>2</v>
      </c>
      <c r="T178" s="10">
        <f>COUNTIFS('Old-Review'!A:A,"Giữ chỗ",'Old-Review'!P:P,AH178)</f>
        <v>0</v>
      </c>
      <c r="U178" s="10">
        <f>COUNTIFS('Old-Review'!B:B,"Sai lớp",'Old-Review'!P:P,AH178)</f>
        <v>0</v>
      </c>
      <c r="V178" s="10">
        <f>COUNTIFS('Old-Review'!B:B,"Sai phân công",'Old-Review'!P:P,AH178)</f>
        <v>0</v>
      </c>
      <c r="W178" s="10">
        <f t="shared" si="1"/>
        <v>0</v>
      </c>
      <c r="X178" s="10"/>
      <c r="Y178" s="10"/>
      <c r="Z178" s="10">
        <f>COUNTIFS('Old-Review'!AD:AD,AH178, 'Old-Review'!AN:AN,"&lt;&gt;"&amp;"",'Old-Review'!AO:AO,"&lt;&gt;"&amp;"")</f>
        <v>0</v>
      </c>
      <c r="AA178" s="6" t="str">
        <f>COUNTIFS(Tonghop!AR:AR,[1]IO!AH178, Tonghop!AN:AN,"&lt;&gt;"&amp;"",Tonghop!AO:AO,"&lt;&gt;"&amp;"")</f>
        <v>#ERROR!</v>
      </c>
      <c r="AB178" s="6"/>
      <c r="AC178" s="6"/>
      <c r="AD178" s="6"/>
      <c r="AE178" s="6"/>
      <c r="AF178" s="6"/>
      <c r="AG178" s="6"/>
      <c r="AH178" s="6" t="s">
        <v>103</v>
      </c>
      <c r="AI178" s="6" t="str">
        <f t="shared" si="2"/>
        <v>D_23 Lê Thanh Tùng 20122739 AS</v>
      </c>
      <c r="AJ178" s="6"/>
      <c r="AK178" s="6" t="str">
        <f t="shared" si="3"/>
        <v>TRUE</v>
      </c>
      <c r="AL178" s="4"/>
      <c r="AM178" s="4"/>
      <c r="AN178" s="4"/>
      <c r="AO178" s="4"/>
      <c r="AP178" s="4"/>
      <c r="AQ178" s="4"/>
      <c r="AR178" s="4"/>
      <c r="AS178" s="4"/>
    </row>
    <row r="179" ht="13.5" customHeight="1">
      <c r="A179" s="6"/>
      <c r="B179" s="78" t="s">
        <v>102</v>
      </c>
      <c r="C179" s="78" t="s">
        <v>3950</v>
      </c>
      <c r="D179" s="78" t="s">
        <v>1012</v>
      </c>
      <c r="E179" s="76">
        <v>2.0122758E7</v>
      </c>
      <c r="F179" s="78" t="s">
        <v>4415</v>
      </c>
      <c r="G179" s="78" t="s">
        <v>2471</v>
      </c>
      <c r="H179" s="10" t="s">
        <v>4637</v>
      </c>
      <c r="I179" s="10"/>
      <c r="J179" s="10"/>
      <c r="K179" s="10"/>
      <c r="L179" s="10"/>
      <c r="M179" s="10"/>
      <c r="N179" s="10"/>
      <c r="O179" s="10"/>
      <c r="P179" s="4">
        <f>COUNTIFS('Old-Review'!P:P,AH179)</f>
        <v>6</v>
      </c>
      <c r="Q179" s="10">
        <f>COUNTIFS('Old-Review'!N:N,"TNLT",'Old-Review'!P:P,AH179, 'Old-Review'!R:R,"&lt;&gt;"&amp;"", 'Old-Review'!S:S,"&lt;&gt;"&amp;"", 'Old-Review'!T:T,"&lt;&gt;"&amp;"", 'Old-Review'!U:U,"&lt;&gt;"&amp;"",  'Old-Review'!V:V,"&lt;&gt;"&amp;"",  'Old-Review'!W:W,"&lt;&gt;"&amp;"",  'Old-Review'!X:X,"&lt;&gt;"&amp;"",  'Old-Review'!Y:Y,"&lt;&gt;"&amp;"")</f>
        <v>2</v>
      </c>
      <c r="R179" s="10">
        <f>COUNTIFS('Old-Review'!N:N,"TNBT",'Old-Review'!P:P,AH179, 'Old-Review'!R:R,"&lt;&gt;"&amp;"", 'Old-Review'!S:S,"&lt;&gt;"&amp;"", 'Old-Review'!T:T,"&lt;&gt;"&amp;"", 'Old-Review'!U:U,"&lt;&gt;"&amp;"",  'Old-Review'!V:V,"&lt;&gt;"&amp;"",  'Old-Review'!W:W,"&lt;&gt;"&amp;"",  'Old-Review'!X:X,"&lt;&gt;"&amp;"",  'Old-Review'!Y:Y,"&lt;&gt;"&amp;"")</f>
        <v>2</v>
      </c>
      <c r="S179" s="10">
        <f>COUNTIFS('Old-Review'!N:N,"TL",'Old-Review'!P:P,AH179, 'Old-Review'!R:R,"&lt;&gt;"&amp;"", 'Old-Review'!X:X,"&lt;&gt;"&amp;"",  'Old-Review'!Y:Y,"&lt;&gt;"&amp;"")</f>
        <v>2</v>
      </c>
      <c r="T179" s="10">
        <f>COUNTIFS('Old-Review'!A:A,"Giữ chỗ",'Old-Review'!P:P,AH179)</f>
        <v>0</v>
      </c>
      <c r="U179" s="10">
        <f>COUNTIFS('Old-Review'!B:B,"Sai lớp",'Old-Review'!P:P,AH179)</f>
        <v>0</v>
      </c>
      <c r="V179" s="10">
        <f>COUNTIFS('Old-Review'!B:B,"Sai phân công",'Old-Review'!P:P,AH179)</f>
        <v>0</v>
      </c>
      <c r="W179" s="10">
        <f t="shared" si="1"/>
        <v>0</v>
      </c>
      <c r="X179" s="10"/>
      <c r="Y179" s="10"/>
      <c r="Z179" s="10">
        <f>COUNTIFS('Old-Review'!AD:AD,AH179, 'Old-Review'!AN:AN,"&lt;&gt;"&amp;"",'Old-Review'!AO:AO,"&lt;&gt;"&amp;"")</f>
        <v>0</v>
      </c>
      <c r="AA179" s="6" t="str">
        <f>COUNTIFS(Tonghop!AR:AR,[1]IO!AH179, Tonghop!AN:AN,"&lt;&gt;"&amp;"",Tonghop!AO:AO,"&lt;&gt;"&amp;"")</f>
        <v>#ERROR!</v>
      </c>
      <c r="AB179" s="6"/>
      <c r="AC179" s="6"/>
      <c r="AD179" s="6"/>
      <c r="AE179" s="6"/>
      <c r="AF179" s="6"/>
      <c r="AG179" s="6"/>
      <c r="AH179" s="6" t="s">
        <v>1389</v>
      </c>
      <c r="AI179" s="6" t="str">
        <f t="shared" si="2"/>
        <v>D_23 Trần Thanh Tùng 20122758 AS</v>
      </c>
      <c r="AJ179" s="6"/>
      <c r="AK179" s="6" t="str">
        <f t="shared" si="3"/>
        <v>TRUE</v>
      </c>
      <c r="AL179" s="4"/>
      <c r="AM179" s="4"/>
      <c r="AN179" s="4"/>
      <c r="AO179" s="4"/>
      <c r="AP179" s="4"/>
      <c r="AQ179" s="4"/>
      <c r="AR179" s="4"/>
      <c r="AS179" s="4"/>
    </row>
    <row r="180" ht="13.5" customHeight="1">
      <c r="A180" s="6"/>
      <c r="B180" s="78" t="s">
        <v>102</v>
      </c>
      <c r="C180" s="78" t="s">
        <v>4665</v>
      </c>
      <c r="D180" s="78" t="s">
        <v>982</v>
      </c>
      <c r="E180" s="76">
        <v>2.0122772E7</v>
      </c>
      <c r="F180" s="78" t="s">
        <v>4415</v>
      </c>
      <c r="G180" s="78" t="s">
        <v>2471</v>
      </c>
      <c r="H180" s="10" t="s">
        <v>4668</v>
      </c>
      <c r="I180" s="10"/>
      <c r="J180" s="10"/>
      <c r="K180" s="10"/>
      <c r="L180" s="10"/>
      <c r="M180" s="10"/>
      <c r="N180" s="10"/>
      <c r="O180" s="10"/>
      <c r="P180" s="4">
        <f>COUNTIFS('Old-Review'!P:P,AH180)</f>
        <v>6</v>
      </c>
      <c r="Q180" s="10">
        <f>COUNTIFS('Old-Review'!N:N,"TNLT",'Old-Review'!P:P,AH180, 'Old-Review'!R:R,"&lt;&gt;"&amp;"", 'Old-Review'!S:S,"&lt;&gt;"&amp;"", 'Old-Review'!T:T,"&lt;&gt;"&amp;"", 'Old-Review'!U:U,"&lt;&gt;"&amp;"",  'Old-Review'!V:V,"&lt;&gt;"&amp;"",  'Old-Review'!W:W,"&lt;&gt;"&amp;"",  'Old-Review'!X:X,"&lt;&gt;"&amp;"",  'Old-Review'!Y:Y,"&lt;&gt;"&amp;"")</f>
        <v>2</v>
      </c>
      <c r="R180" s="10">
        <f>COUNTIFS('Old-Review'!N:N,"TNBT",'Old-Review'!P:P,AH180, 'Old-Review'!R:R,"&lt;&gt;"&amp;"", 'Old-Review'!S:S,"&lt;&gt;"&amp;"", 'Old-Review'!T:T,"&lt;&gt;"&amp;"", 'Old-Review'!U:U,"&lt;&gt;"&amp;"",  'Old-Review'!V:V,"&lt;&gt;"&amp;"",  'Old-Review'!W:W,"&lt;&gt;"&amp;"",  'Old-Review'!X:X,"&lt;&gt;"&amp;"",  'Old-Review'!Y:Y,"&lt;&gt;"&amp;"")</f>
        <v>2</v>
      </c>
      <c r="S180" s="10">
        <f>COUNTIFS('Old-Review'!N:N,"TL",'Old-Review'!P:P,AH180, 'Old-Review'!R:R,"&lt;&gt;"&amp;"", 'Old-Review'!X:X,"&lt;&gt;"&amp;"",  'Old-Review'!Y:Y,"&lt;&gt;"&amp;"")</f>
        <v>2</v>
      </c>
      <c r="T180" s="10">
        <f>COUNTIFS('Old-Review'!A:A,"Giữ chỗ",'Old-Review'!P:P,AH180)</f>
        <v>0</v>
      </c>
      <c r="U180" s="10">
        <f>COUNTIFS('Old-Review'!B:B,"Sai lớp",'Old-Review'!P:P,AH180)</f>
        <v>0</v>
      </c>
      <c r="V180" s="10">
        <f>COUNTIFS('Old-Review'!B:B,"Sai phân công",'Old-Review'!P:P,AH180)</f>
        <v>0</v>
      </c>
      <c r="W180" s="10">
        <f t="shared" si="1"/>
        <v>0</v>
      </c>
      <c r="X180" s="10"/>
      <c r="Y180" s="10"/>
      <c r="Z180" s="10">
        <f>COUNTIFS('Old-Review'!AD:AD,AH180, 'Old-Review'!AN:AN,"&lt;&gt;"&amp;"",'Old-Review'!AO:AO,"&lt;&gt;"&amp;"")</f>
        <v>0</v>
      </c>
      <c r="AA180" s="6" t="str">
        <f>COUNTIFS(Tonghop!AR:AR,[1]IO!AH180, Tonghop!AN:AN,"&lt;&gt;"&amp;"",Tonghop!AO:AO,"&lt;&gt;"&amp;"")</f>
        <v>#ERROR!</v>
      </c>
      <c r="AB180" s="6"/>
      <c r="AC180" s="6"/>
      <c r="AD180" s="6"/>
      <c r="AE180" s="6"/>
      <c r="AF180" s="6"/>
      <c r="AG180" s="6"/>
      <c r="AH180" s="6" t="s">
        <v>3396</v>
      </c>
      <c r="AI180" s="6" t="str">
        <f t="shared" si="2"/>
        <v>D_23 Nguyễn Nhật Minh Tú 20122772 AS</v>
      </c>
      <c r="AJ180" s="6"/>
      <c r="AK180" s="6" t="str">
        <f t="shared" si="3"/>
        <v>TRUE</v>
      </c>
      <c r="AL180" s="4"/>
      <c r="AM180" s="4"/>
      <c r="AN180" s="4"/>
      <c r="AO180" s="4"/>
      <c r="AP180" s="4"/>
      <c r="AQ180" s="4"/>
      <c r="AR180" s="4"/>
      <c r="AS180" s="4"/>
    </row>
    <row r="181" ht="13.5" customHeight="1">
      <c r="A181" s="6"/>
      <c r="B181" s="78" t="s">
        <v>102</v>
      </c>
      <c r="C181" s="78" t="s">
        <v>4693</v>
      </c>
      <c r="D181" s="78" t="s">
        <v>1455</v>
      </c>
      <c r="E181" s="76">
        <v>2.0121802E7</v>
      </c>
      <c r="F181" s="78" t="s">
        <v>4415</v>
      </c>
      <c r="G181" s="78" t="s">
        <v>2471</v>
      </c>
      <c r="H181" s="10" t="s">
        <v>4694</v>
      </c>
      <c r="I181" s="10"/>
      <c r="J181" s="10"/>
      <c r="K181" s="10"/>
      <c r="L181" s="10"/>
      <c r="M181" s="10"/>
      <c r="N181" s="10"/>
      <c r="O181" s="10"/>
      <c r="P181" s="4">
        <f>COUNTIFS('Old-Review'!P:P,AH181)</f>
        <v>0</v>
      </c>
      <c r="Q181" s="10">
        <f>COUNTIFS('Old-Review'!N:N,"TNLT",'Old-Review'!P:P,AH181, 'Old-Review'!R:R,"&lt;&gt;"&amp;"", 'Old-Review'!S:S,"&lt;&gt;"&amp;"", 'Old-Review'!T:T,"&lt;&gt;"&amp;"", 'Old-Review'!U:U,"&lt;&gt;"&amp;"",  'Old-Review'!V:V,"&lt;&gt;"&amp;"",  'Old-Review'!W:W,"&lt;&gt;"&amp;"",  'Old-Review'!X:X,"&lt;&gt;"&amp;"",  'Old-Review'!Y:Y,"&lt;&gt;"&amp;"")</f>
        <v>0</v>
      </c>
      <c r="R181" s="10">
        <f>COUNTIFS('Old-Review'!N:N,"TNBT",'Old-Review'!P:P,AH181, 'Old-Review'!R:R,"&lt;&gt;"&amp;"", 'Old-Review'!S:S,"&lt;&gt;"&amp;"", 'Old-Review'!T:T,"&lt;&gt;"&amp;"", 'Old-Review'!U:U,"&lt;&gt;"&amp;"",  'Old-Review'!V:V,"&lt;&gt;"&amp;"",  'Old-Review'!W:W,"&lt;&gt;"&amp;"",  'Old-Review'!X:X,"&lt;&gt;"&amp;"",  'Old-Review'!Y:Y,"&lt;&gt;"&amp;"")</f>
        <v>0</v>
      </c>
      <c r="S181" s="10">
        <f>COUNTIFS('Old-Review'!N:N,"TL",'Old-Review'!P:P,AH181, 'Old-Review'!R:R,"&lt;&gt;"&amp;"", 'Old-Review'!X:X,"&lt;&gt;"&amp;"",  'Old-Review'!Y:Y,"&lt;&gt;"&amp;"")</f>
        <v>0</v>
      </c>
      <c r="T181" s="10">
        <f>COUNTIFS('Old-Review'!A:A,"Giữ chỗ",'Old-Review'!P:P,AH181)</f>
        <v>0</v>
      </c>
      <c r="U181" s="10">
        <f>COUNTIFS('Old-Review'!B:B,"Sai lớp",'Old-Review'!P:P,AH181)</f>
        <v>0</v>
      </c>
      <c r="V181" s="10">
        <f>COUNTIFS('Old-Review'!B:B,"Sai phân công",'Old-Review'!P:P,AH181)</f>
        <v>0</v>
      </c>
      <c r="W181" s="10">
        <f t="shared" si="1"/>
        <v>0</v>
      </c>
      <c r="X181" s="10"/>
      <c r="Y181" s="10"/>
      <c r="Z181" s="10">
        <f>COUNTIFS('Old-Review'!AD:AD,AH181, 'Old-Review'!AN:AN,"&lt;&gt;"&amp;"",'Old-Review'!AO:AO,"&lt;&gt;"&amp;"")</f>
        <v>0</v>
      </c>
      <c r="AA181" s="6" t="str">
        <f>COUNTIFS(Tonghop!AR:AR,[1]IO!AH181, Tonghop!AN:AN,"&lt;&gt;"&amp;"",Tonghop!AO:AO,"&lt;&gt;"&amp;"")</f>
        <v>#ERROR!</v>
      </c>
      <c r="AB181" s="6"/>
      <c r="AC181" s="6"/>
      <c r="AD181" s="6"/>
      <c r="AE181" s="6"/>
      <c r="AF181" s="6"/>
      <c r="AG181" s="6"/>
      <c r="AH181" s="6" t="s">
        <v>4723</v>
      </c>
      <c r="AI181" s="6" t="str">
        <f t="shared" si="2"/>
        <v>D_23 Nguyễn Tiến Huy 20121802 AS</v>
      </c>
      <c r="AJ181" s="6"/>
      <c r="AK181" s="6" t="str">
        <f t="shared" si="3"/>
        <v>TRUE</v>
      </c>
      <c r="AL181" s="4"/>
      <c r="AM181" s="4"/>
      <c r="AN181" s="4"/>
      <c r="AO181" s="4"/>
      <c r="AP181" s="4"/>
      <c r="AQ181" s="4"/>
      <c r="AR181" s="4"/>
      <c r="AS181" s="4"/>
    </row>
    <row r="182" ht="13.5" customHeight="1">
      <c r="A182" s="6"/>
      <c r="B182" s="79" t="s">
        <v>125</v>
      </c>
      <c r="C182" s="79" t="s">
        <v>4750</v>
      </c>
      <c r="D182" s="79" t="s">
        <v>1928</v>
      </c>
      <c r="E182" s="76">
        <v>2.0133359E7</v>
      </c>
      <c r="F182" s="79" t="s">
        <v>4415</v>
      </c>
      <c r="G182" s="79" t="s">
        <v>2471</v>
      </c>
      <c r="H182" s="10" t="s">
        <v>4751</v>
      </c>
      <c r="I182" s="10"/>
      <c r="J182" s="10"/>
      <c r="K182" s="10"/>
      <c r="L182" s="10"/>
      <c r="M182" s="10"/>
      <c r="N182" s="10"/>
      <c r="O182" s="10"/>
      <c r="P182" s="4">
        <f>COUNTIFS('Old-Review'!P:P,AH182)</f>
        <v>6</v>
      </c>
      <c r="Q182" s="10">
        <f>COUNTIFS('Old-Review'!N:N,"TNLT",'Old-Review'!P:P,AH182, 'Old-Review'!R:R,"&lt;&gt;"&amp;"", 'Old-Review'!S:S,"&lt;&gt;"&amp;"", 'Old-Review'!T:T,"&lt;&gt;"&amp;"", 'Old-Review'!U:U,"&lt;&gt;"&amp;"",  'Old-Review'!V:V,"&lt;&gt;"&amp;"",  'Old-Review'!W:W,"&lt;&gt;"&amp;"",  'Old-Review'!X:X,"&lt;&gt;"&amp;"",  'Old-Review'!Y:Y,"&lt;&gt;"&amp;"")</f>
        <v>2</v>
      </c>
      <c r="R182" s="10">
        <f>COUNTIFS('Old-Review'!N:N,"TNBT",'Old-Review'!P:P,AH182, 'Old-Review'!R:R,"&lt;&gt;"&amp;"", 'Old-Review'!S:S,"&lt;&gt;"&amp;"", 'Old-Review'!T:T,"&lt;&gt;"&amp;"", 'Old-Review'!U:U,"&lt;&gt;"&amp;"",  'Old-Review'!V:V,"&lt;&gt;"&amp;"",  'Old-Review'!W:W,"&lt;&gt;"&amp;"",  'Old-Review'!X:X,"&lt;&gt;"&amp;"",  'Old-Review'!Y:Y,"&lt;&gt;"&amp;"")</f>
        <v>2</v>
      </c>
      <c r="S182" s="10">
        <f>COUNTIFS('Old-Review'!N:N,"TL",'Old-Review'!P:P,AH182, 'Old-Review'!R:R,"&lt;&gt;"&amp;"", 'Old-Review'!X:X,"&lt;&gt;"&amp;"",  'Old-Review'!Y:Y,"&lt;&gt;"&amp;"")</f>
        <v>2</v>
      </c>
      <c r="T182" s="10">
        <f>COUNTIFS('Old-Review'!A:A,"Giữ chỗ",'Old-Review'!P:P,AH182)</f>
        <v>0</v>
      </c>
      <c r="U182" s="10">
        <f>COUNTIFS('Old-Review'!B:B,"Sai lớp",'Old-Review'!P:P,AH182)</f>
        <v>0</v>
      </c>
      <c r="V182" s="10">
        <f>COUNTIFS('Old-Review'!B:B,"Sai phân công",'Old-Review'!P:P,AH182)</f>
        <v>0</v>
      </c>
      <c r="W182" s="10">
        <f t="shared" si="1"/>
        <v>0</v>
      </c>
      <c r="X182" s="10"/>
      <c r="Y182" s="10"/>
      <c r="Z182" s="10">
        <f>COUNTIFS('Old-Review'!AD:AD,AH182, 'Old-Review'!AN:AN,"&lt;&gt;"&amp;"",'Old-Review'!AO:AO,"&lt;&gt;"&amp;"")</f>
        <v>0</v>
      </c>
      <c r="AA182" s="6" t="str">
        <f>COUNTIFS(Tonghop!AR:AR,[1]IO!AH182, Tonghop!AN:AN,"&lt;&gt;"&amp;"",Tonghop!AO:AO,"&lt;&gt;"&amp;"")</f>
        <v>#ERROR!</v>
      </c>
      <c r="AB182" s="6"/>
      <c r="AC182" s="6"/>
      <c r="AD182" s="6"/>
      <c r="AE182" s="6"/>
      <c r="AF182" s="6"/>
      <c r="AG182" s="6"/>
      <c r="AH182" s="6" t="s">
        <v>2072</v>
      </c>
      <c r="AI182" s="6" t="str">
        <f t="shared" si="2"/>
        <v>D_24 Trần Bá Vĩnh Sơn 20133359 AS</v>
      </c>
      <c r="AJ182" s="6"/>
      <c r="AK182" s="6" t="str">
        <f t="shared" si="3"/>
        <v>TRUE</v>
      </c>
      <c r="AL182" s="4"/>
      <c r="AM182" s="4"/>
      <c r="AN182" s="4"/>
      <c r="AO182" s="4"/>
      <c r="AP182" s="4"/>
      <c r="AQ182" s="4"/>
      <c r="AR182" s="4"/>
      <c r="AS182" s="4"/>
    </row>
    <row r="183" ht="13.5" customHeight="1">
      <c r="A183" s="6"/>
      <c r="B183" s="79" t="s">
        <v>125</v>
      </c>
      <c r="C183" s="79" t="s">
        <v>4724</v>
      </c>
      <c r="D183" s="79" t="s">
        <v>4725</v>
      </c>
      <c r="E183" s="76">
        <v>2.013364E7</v>
      </c>
      <c r="F183" s="79" t="s">
        <v>4415</v>
      </c>
      <c r="G183" s="79" t="s">
        <v>2471</v>
      </c>
      <c r="H183" s="10" t="s">
        <v>4727</v>
      </c>
      <c r="I183" s="10">
        <f>COUNTIF(B:B,B183)</f>
        <v>4</v>
      </c>
      <c r="J183" s="10">
        <f>COUNTIFS('Old-Review'!O:O,B183,'Old-Review'!N:N,"TNLT", 'Old-Review'!R:R,"&lt;&gt;"&amp;"", 'Old-Review'!S:S,"&lt;&gt;"&amp;"", 'Old-Review'!T:T,"&lt;&gt;"&amp;"", 'Old-Review'!U:U,"&lt;&gt;"&amp;"",  'Old-Review'!V:V,"&lt;&gt;"&amp;"",  'Old-Review'!W:W,"&lt;&gt;"&amp;"",  'Old-Review'!X:X,"&lt;&gt;"&amp;"",  'Old-Review'!Y:Y,"&lt;&gt;"&amp;"")</f>
        <v>6</v>
      </c>
      <c r="K183" s="10">
        <f>COUNTIFS('Old-Review'!O:O,B183,'Old-Review'!N:N,"TNBT", 'Old-Review'!R:R,"&lt;&gt;"&amp;"", 'Old-Review'!S:S,"&lt;&gt;"&amp;"", 'Old-Review'!T:T,"&lt;&gt;"&amp;"", 'Old-Review'!U:U,"&lt;&gt;"&amp;"",  'Old-Review'!V:V,"&lt;&gt;"&amp;"",  'Old-Review'!W:W,"&lt;&gt;"&amp;"",  'Old-Review'!X:X,"&lt;&gt;"&amp;"",  'Old-Review'!Y:Y,"&lt;&gt;"&amp;"")</f>
        <v>6</v>
      </c>
      <c r="L183" s="10">
        <f>COUNTIFS('Old-Review'!O:O,B183,'Old-Review'!N:N,"TL", 'Old-Review'!R:R,"&lt;&gt;"&amp;"", 'Old-Review'!X:X,"&lt;&gt;"&amp;"",  'Old-Review'!Y:Y,"&lt;&gt;"&amp;"")</f>
        <v>8</v>
      </c>
      <c r="M183" s="10">
        <f>COUNTIFS('Old-Review'!AC:AC,B183, 'Old-Review'!AN:AN,"&lt;&gt;"&amp;"",'Old-Review'!AO:AO,"&lt;&gt;"&amp;"")</f>
        <v>0</v>
      </c>
      <c r="N183" s="10">
        <f>COUNTIFS('Old-Review'!A:A,"Giữ chỗ nhóm",'Old-Review'!O:O,B183)</f>
        <v>0</v>
      </c>
      <c r="O183" s="10"/>
      <c r="P183" s="4">
        <f>COUNTIFS('Old-Review'!P:P,AH183)</f>
        <v>6</v>
      </c>
      <c r="Q183" s="10">
        <f>COUNTIFS('Old-Review'!N:N,"TNLT",'Old-Review'!P:P,AH183, 'Old-Review'!R:R,"&lt;&gt;"&amp;"", 'Old-Review'!S:S,"&lt;&gt;"&amp;"", 'Old-Review'!T:T,"&lt;&gt;"&amp;"", 'Old-Review'!U:U,"&lt;&gt;"&amp;"",  'Old-Review'!V:V,"&lt;&gt;"&amp;"",  'Old-Review'!W:W,"&lt;&gt;"&amp;"",  'Old-Review'!X:X,"&lt;&gt;"&amp;"",  'Old-Review'!Y:Y,"&lt;&gt;"&amp;"")</f>
        <v>2</v>
      </c>
      <c r="R183" s="10">
        <f>COUNTIFS('Old-Review'!N:N,"TNBT",'Old-Review'!P:P,AH183, 'Old-Review'!R:R,"&lt;&gt;"&amp;"", 'Old-Review'!S:S,"&lt;&gt;"&amp;"", 'Old-Review'!T:T,"&lt;&gt;"&amp;"", 'Old-Review'!U:U,"&lt;&gt;"&amp;"",  'Old-Review'!V:V,"&lt;&gt;"&amp;"",  'Old-Review'!W:W,"&lt;&gt;"&amp;"",  'Old-Review'!X:X,"&lt;&gt;"&amp;"",  'Old-Review'!Y:Y,"&lt;&gt;"&amp;"")</f>
        <v>1</v>
      </c>
      <c r="S183" s="10">
        <f>COUNTIFS('Old-Review'!N:N,"TL",'Old-Review'!P:P,AH183, 'Old-Review'!R:R,"&lt;&gt;"&amp;"", 'Old-Review'!X:X,"&lt;&gt;"&amp;"",  'Old-Review'!Y:Y,"&lt;&gt;"&amp;"")</f>
        <v>2</v>
      </c>
      <c r="T183" s="10">
        <f>COUNTIFS('Old-Review'!A:A,"Giữ chỗ",'Old-Review'!P:P,AH183)</f>
        <v>0</v>
      </c>
      <c r="U183" s="10">
        <f>COUNTIFS('Old-Review'!B:B,"Sai lớp",'Old-Review'!P:P,AH183)</f>
        <v>0</v>
      </c>
      <c r="V183" s="10">
        <f>COUNTIFS('Old-Review'!B:B,"Sai phân công",'Old-Review'!P:P,AH183)</f>
        <v>0</v>
      </c>
      <c r="W183" s="10">
        <f t="shared" si="1"/>
        <v>1</v>
      </c>
      <c r="X183" s="10"/>
      <c r="Y183" s="10"/>
      <c r="Z183" s="10">
        <f>COUNTIFS('Old-Review'!AD:AD,AH183, 'Old-Review'!AN:AN,"&lt;&gt;"&amp;"",'Old-Review'!AO:AO,"&lt;&gt;"&amp;"")</f>
        <v>0</v>
      </c>
      <c r="AA183" s="6" t="str">
        <f>COUNTIFS(Tonghop!AR:AR,[1]IO!AH183, Tonghop!AN:AN,"&lt;&gt;"&amp;"",Tonghop!AO:AO,"&lt;&gt;"&amp;"")</f>
        <v>#ERROR!</v>
      </c>
      <c r="AB183" s="6"/>
      <c r="AC183" s="6"/>
      <c r="AD183" s="6"/>
      <c r="AE183" s="6"/>
      <c r="AF183" s="6"/>
      <c r="AG183" s="6"/>
      <c r="AH183" s="6" t="s">
        <v>2005</v>
      </c>
      <c r="AI183" s="6" t="str">
        <f t="shared" si="2"/>
        <v>D_24 Phạm Ngọc Thạch 20133640 AS</v>
      </c>
      <c r="AJ183" s="6"/>
      <c r="AK183" s="6">
        <f t="shared" si="3"/>
        <v>0</v>
      </c>
      <c r="AL183" s="4"/>
      <c r="AM183" s="4"/>
      <c r="AN183" s="4"/>
      <c r="AO183" s="4"/>
      <c r="AP183" s="4"/>
      <c r="AQ183" s="4"/>
      <c r="AR183" s="4"/>
      <c r="AS183" s="4"/>
    </row>
    <row r="184" ht="13.5" customHeight="1">
      <c r="A184" s="6"/>
      <c r="B184" s="79" t="s">
        <v>125</v>
      </c>
      <c r="C184" s="79" t="s">
        <v>4765</v>
      </c>
      <c r="D184" s="79" t="s">
        <v>4766</v>
      </c>
      <c r="E184" s="76">
        <v>2.0132893E7</v>
      </c>
      <c r="F184" s="79" t="s">
        <v>4415</v>
      </c>
      <c r="G184" s="79" t="s">
        <v>2471</v>
      </c>
      <c r="H184" s="10" t="s">
        <v>4767</v>
      </c>
      <c r="I184" s="10"/>
      <c r="J184" s="10"/>
      <c r="K184" s="10"/>
      <c r="L184" s="10"/>
      <c r="M184" s="10"/>
      <c r="N184" s="10"/>
      <c r="O184" s="10"/>
      <c r="P184" s="4">
        <f>COUNTIFS('Old-Review'!P:P,AH184)</f>
        <v>7</v>
      </c>
      <c r="Q184" s="10">
        <f>COUNTIFS('Old-Review'!N:N,"TNLT",'Old-Review'!P:P,AH184, 'Old-Review'!R:R,"&lt;&gt;"&amp;"", 'Old-Review'!S:S,"&lt;&gt;"&amp;"", 'Old-Review'!T:T,"&lt;&gt;"&amp;"", 'Old-Review'!U:U,"&lt;&gt;"&amp;"",  'Old-Review'!V:V,"&lt;&gt;"&amp;"",  'Old-Review'!W:W,"&lt;&gt;"&amp;"",  'Old-Review'!X:X,"&lt;&gt;"&amp;"",  'Old-Review'!Y:Y,"&lt;&gt;"&amp;"")</f>
        <v>2</v>
      </c>
      <c r="R184" s="10">
        <f>COUNTIFS('Old-Review'!N:N,"TNBT",'Old-Review'!P:P,AH184, 'Old-Review'!R:R,"&lt;&gt;"&amp;"", 'Old-Review'!S:S,"&lt;&gt;"&amp;"", 'Old-Review'!T:T,"&lt;&gt;"&amp;"", 'Old-Review'!U:U,"&lt;&gt;"&amp;"",  'Old-Review'!V:V,"&lt;&gt;"&amp;"",  'Old-Review'!W:W,"&lt;&gt;"&amp;"",  'Old-Review'!X:X,"&lt;&gt;"&amp;"",  'Old-Review'!Y:Y,"&lt;&gt;"&amp;"")</f>
        <v>2</v>
      </c>
      <c r="S184" s="10">
        <f>COUNTIFS('Old-Review'!N:N,"TL",'Old-Review'!P:P,AH184, 'Old-Review'!R:R,"&lt;&gt;"&amp;"", 'Old-Review'!X:X,"&lt;&gt;"&amp;"",  'Old-Review'!Y:Y,"&lt;&gt;"&amp;"")</f>
        <v>2</v>
      </c>
      <c r="T184" s="10">
        <f>COUNTIFS('Old-Review'!A:A,"Giữ chỗ",'Old-Review'!P:P,AH184)</f>
        <v>0</v>
      </c>
      <c r="U184" s="10">
        <f>COUNTIFS('Old-Review'!B:B,"Sai lớp",'Old-Review'!P:P,AH184)</f>
        <v>0</v>
      </c>
      <c r="V184" s="10">
        <f>COUNTIFS('Old-Review'!B:B,"Sai phân công",'Old-Review'!P:P,AH184)</f>
        <v>0</v>
      </c>
      <c r="W184" s="10">
        <f t="shared" si="1"/>
        <v>1</v>
      </c>
      <c r="X184" s="10"/>
      <c r="Y184" s="10"/>
      <c r="Z184" s="10">
        <f>COUNTIFS('Old-Review'!AD:AD,AH184, 'Old-Review'!AN:AN,"&lt;&gt;"&amp;"",'Old-Review'!AO:AO,"&lt;&gt;"&amp;"")</f>
        <v>0</v>
      </c>
      <c r="AA184" s="6" t="str">
        <f>COUNTIFS(Tonghop!AR:AR,[1]IO!AH184, Tonghop!AN:AN,"&lt;&gt;"&amp;"",Tonghop!AO:AO,"&lt;&gt;"&amp;"")</f>
        <v>#ERROR!</v>
      </c>
      <c r="AB184" s="6"/>
      <c r="AC184" s="6"/>
      <c r="AD184" s="6"/>
      <c r="AE184" s="6"/>
      <c r="AF184" s="6"/>
      <c r="AG184" s="6"/>
      <c r="AH184" s="6" t="s">
        <v>4779</v>
      </c>
      <c r="AI184" s="6" t="str">
        <f t="shared" si="2"/>
        <v>D_24 Lại Thùy Ninh 20132893 AS</v>
      </c>
      <c r="AJ184" s="6"/>
      <c r="AK184" s="6" t="str">
        <f t="shared" si="3"/>
        <v>TRUE</v>
      </c>
      <c r="AL184" s="4"/>
      <c r="AM184" s="4"/>
      <c r="AN184" s="4"/>
      <c r="AO184" s="4"/>
      <c r="AP184" s="4"/>
      <c r="AQ184" s="4"/>
      <c r="AR184" s="4"/>
      <c r="AS184" s="4"/>
    </row>
    <row r="185" ht="13.5" customHeight="1">
      <c r="A185" s="6"/>
      <c r="B185" s="79" t="s">
        <v>125</v>
      </c>
      <c r="C185" s="79" t="s">
        <v>4780</v>
      </c>
      <c r="D185" s="79" t="s">
        <v>86</v>
      </c>
      <c r="E185" s="76">
        <v>2.0132385E7</v>
      </c>
      <c r="F185" s="79" t="s">
        <v>4415</v>
      </c>
      <c r="G185" s="79" t="s">
        <v>2471</v>
      </c>
      <c r="H185" s="10" t="s">
        <v>4782</v>
      </c>
      <c r="I185" s="10"/>
      <c r="J185" s="10"/>
      <c r="K185" s="10"/>
      <c r="L185" s="10"/>
      <c r="M185" s="10"/>
      <c r="N185" s="10"/>
      <c r="O185" s="10"/>
      <c r="P185" s="4">
        <f>COUNTIFS('Old-Review'!P:P,AH185)</f>
        <v>5</v>
      </c>
      <c r="Q185" s="10">
        <f>COUNTIFS('Old-Review'!N:N,"TNLT",'Old-Review'!P:P,AH185, 'Old-Review'!R:R,"&lt;&gt;"&amp;"", 'Old-Review'!S:S,"&lt;&gt;"&amp;"", 'Old-Review'!T:T,"&lt;&gt;"&amp;"", 'Old-Review'!U:U,"&lt;&gt;"&amp;"",  'Old-Review'!V:V,"&lt;&gt;"&amp;"",  'Old-Review'!W:W,"&lt;&gt;"&amp;"",  'Old-Review'!X:X,"&lt;&gt;"&amp;"",  'Old-Review'!Y:Y,"&lt;&gt;"&amp;"")</f>
        <v>0</v>
      </c>
      <c r="R185" s="10">
        <f>COUNTIFS('Old-Review'!N:N,"TNBT",'Old-Review'!P:P,AH185, 'Old-Review'!R:R,"&lt;&gt;"&amp;"", 'Old-Review'!S:S,"&lt;&gt;"&amp;"", 'Old-Review'!T:T,"&lt;&gt;"&amp;"", 'Old-Review'!U:U,"&lt;&gt;"&amp;"",  'Old-Review'!V:V,"&lt;&gt;"&amp;"",  'Old-Review'!W:W,"&lt;&gt;"&amp;"",  'Old-Review'!X:X,"&lt;&gt;"&amp;"",  'Old-Review'!Y:Y,"&lt;&gt;"&amp;"")</f>
        <v>1</v>
      </c>
      <c r="S185" s="10">
        <f>COUNTIFS('Old-Review'!N:N,"TL",'Old-Review'!P:P,AH185, 'Old-Review'!R:R,"&lt;&gt;"&amp;"", 'Old-Review'!X:X,"&lt;&gt;"&amp;"",  'Old-Review'!Y:Y,"&lt;&gt;"&amp;"")</f>
        <v>2</v>
      </c>
      <c r="T185" s="10">
        <f>COUNTIFS('Old-Review'!A:A,"Giữ chỗ",'Old-Review'!P:P,AH185)</f>
        <v>0</v>
      </c>
      <c r="U185" s="10">
        <f>COUNTIFS('Old-Review'!B:B,"Sai lớp",'Old-Review'!P:P,AH185)</f>
        <v>0</v>
      </c>
      <c r="V185" s="10">
        <f>COUNTIFS('Old-Review'!B:B,"Sai phân công",'Old-Review'!P:P,AH185)</f>
        <v>0</v>
      </c>
      <c r="W185" s="10">
        <f t="shared" si="1"/>
        <v>2</v>
      </c>
      <c r="X185" s="10"/>
      <c r="Y185" s="10"/>
      <c r="Z185" s="10">
        <f>COUNTIFS('Old-Review'!AD:AD,AH185, 'Old-Review'!AN:AN,"&lt;&gt;"&amp;"",'Old-Review'!AO:AO,"&lt;&gt;"&amp;"")</f>
        <v>0</v>
      </c>
      <c r="AA185" s="6" t="str">
        <f>COUNTIFS(Tonghop!AR:AR,[1]IO!AH185, Tonghop!AN:AN,"&lt;&gt;"&amp;"",Tonghop!AO:AO,"&lt;&gt;"&amp;"")</f>
        <v>#ERROR!</v>
      </c>
      <c r="AB185" s="6"/>
      <c r="AC185" s="6"/>
      <c r="AD185" s="6"/>
      <c r="AE185" s="6"/>
      <c r="AF185" s="6"/>
      <c r="AG185" s="6"/>
      <c r="AH185" s="6" t="s">
        <v>126</v>
      </c>
      <c r="AI185" s="6" t="str">
        <f t="shared" si="2"/>
        <v>D_24 Nguyễn Phúc Long 20132385 AS</v>
      </c>
      <c r="AJ185" s="6"/>
      <c r="AK185" s="6" t="str">
        <f t="shared" si="3"/>
        <v>TRUE</v>
      </c>
      <c r="AL185" s="4"/>
      <c r="AM185" s="4"/>
      <c r="AN185" s="4"/>
      <c r="AO185" s="4"/>
      <c r="AP185" s="4"/>
      <c r="AQ185" s="4"/>
      <c r="AR185" s="4"/>
      <c r="AS185" s="4"/>
    </row>
    <row r="186" ht="13.5" customHeight="1">
      <c r="A186" s="6"/>
      <c r="B186" s="80" t="s">
        <v>135</v>
      </c>
      <c r="C186" s="80" t="s">
        <v>4799</v>
      </c>
      <c r="D186" s="80" t="s">
        <v>4800</v>
      </c>
      <c r="E186" s="76">
        <v>2.0132979E7</v>
      </c>
      <c r="F186" s="80" t="s">
        <v>4415</v>
      </c>
      <c r="G186" s="80" t="s">
        <v>2471</v>
      </c>
      <c r="H186" s="10" t="s">
        <v>4801</v>
      </c>
      <c r="I186" s="10">
        <f>COUNTIF(B:B,B186)</f>
        <v>4</v>
      </c>
      <c r="J186" s="10">
        <f>COUNTIFS('Old-Review'!O:O,B186,'Old-Review'!N:N,"TNLT", 'Old-Review'!R:R,"&lt;&gt;"&amp;"", 'Old-Review'!S:S,"&lt;&gt;"&amp;"", 'Old-Review'!T:T,"&lt;&gt;"&amp;"", 'Old-Review'!U:U,"&lt;&gt;"&amp;"",  'Old-Review'!V:V,"&lt;&gt;"&amp;"",  'Old-Review'!W:W,"&lt;&gt;"&amp;"",  'Old-Review'!X:X,"&lt;&gt;"&amp;"",  'Old-Review'!Y:Y,"&lt;&gt;"&amp;"")</f>
        <v>8</v>
      </c>
      <c r="K186" s="10">
        <f>COUNTIFS('Old-Review'!O:O,B186,'Old-Review'!N:N,"TNBT", 'Old-Review'!R:R,"&lt;&gt;"&amp;"", 'Old-Review'!S:S,"&lt;&gt;"&amp;"", 'Old-Review'!T:T,"&lt;&gt;"&amp;"", 'Old-Review'!U:U,"&lt;&gt;"&amp;"",  'Old-Review'!V:V,"&lt;&gt;"&amp;"",  'Old-Review'!W:W,"&lt;&gt;"&amp;"",  'Old-Review'!X:X,"&lt;&gt;"&amp;"",  'Old-Review'!Y:Y,"&lt;&gt;"&amp;"")</f>
        <v>8</v>
      </c>
      <c r="L186" s="10">
        <f>COUNTIFS('Old-Review'!O:O,B186,'Old-Review'!N:N,"TL", 'Old-Review'!R:R,"&lt;&gt;"&amp;"", 'Old-Review'!X:X,"&lt;&gt;"&amp;"",  'Old-Review'!Y:Y,"&lt;&gt;"&amp;"")</f>
        <v>7</v>
      </c>
      <c r="M186" s="10">
        <f>COUNTIFS('Old-Review'!AC:AC,B186, 'Old-Review'!AN:AN,"&lt;&gt;"&amp;"",'Old-Review'!AO:AO,"&lt;&gt;"&amp;"")</f>
        <v>0</v>
      </c>
      <c r="N186" s="10">
        <f>COUNTIFS('Old-Review'!A:A,"Giữ chỗ nhóm",'Old-Review'!O:O,B186)</f>
        <v>0</v>
      </c>
      <c r="O186" s="10"/>
      <c r="P186" s="4">
        <f>COUNTIFS('Old-Review'!P:P,AH186)</f>
        <v>6</v>
      </c>
      <c r="Q186" s="10">
        <f>COUNTIFS('Old-Review'!N:N,"TNLT",'Old-Review'!P:P,AH186, 'Old-Review'!R:R,"&lt;&gt;"&amp;"", 'Old-Review'!S:S,"&lt;&gt;"&amp;"", 'Old-Review'!T:T,"&lt;&gt;"&amp;"", 'Old-Review'!U:U,"&lt;&gt;"&amp;"",  'Old-Review'!V:V,"&lt;&gt;"&amp;"",  'Old-Review'!W:W,"&lt;&gt;"&amp;"",  'Old-Review'!X:X,"&lt;&gt;"&amp;"",  'Old-Review'!Y:Y,"&lt;&gt;"&amp;"")</f>
        <v>2</v>
      </c>
      <c r="R186" s="10">
        <f>COUNTIFS('Old-Review'!N:N,"TNBT",'Old-Review'!P:P,AH186, 'Old-Review'!R:R,"&lt;&gt;"&amp;"", 'Old-Review'!S:S,"&lt;&gt;"&amp;"", 'Old-Review'!T:T,"&lt;&gt;"&amp;"", 'Old-Review'!U:U,"&lt;&gt;"&amp;"",  'Old-Review'!V:V,"&lt;&gt;"&amp;"",  'Old-Review'!W:W,"&lt;&gt;"&amp;"",  'Old-Review'!X:X,"&lt;&gt;"&amp;"",  'Old-Review'!Y:Y,"&lt;&gt;"&amp;"")</f>
        <v>2</v>
      </c>
      <c r="S186" s="10">
        <f>COUNTIFS('Old-Review'!N:N,"TL",'Old-Review'!P:P,AH186, 'Old-Review'!R:R,"&lt;&gt;"&amp;"", 'Old-Review'!X:X,"&lt;&gt;"&amp;"",  'Old-Review'!Y:Y,"&lt;&gt;"&amp;"")</f>
        <v>2</v>
      </c>
      <c r="T186" s="10">
        <f>COUNTIFS('Old-Review'!A:A,"Giữ chỗ",'Old-Review'!P:P,AH186)</f>
        <v>0</v>
      </c>
      <c r="U186" s="10">
        <f>COUNTIFS('Old-Review'!B:B,"Sai lớp",'Old-Review'!P:P,AH186)</f>
        <v>0</v>
      </c>
      <c r="V186" s="10">
        <f>COUNTIFS('Old-Review'!B:B,"Sai phân công",'Old-Review'!P:P,AH186)</f>
        <v>0</v>
      </c>
      <c r="W186" s="10">
        <f t="shared" si="1"/>
        <v>0</v>
      </c>
      <c r="X186" s="10"/>
      <c r="Y186" s="10"/>
      <c r="Z186" s="10">
        <f>COUNTIFS('Old-Review'!AD:AD,AH186, 'Old-Review'!AN:AN,"&lt;&gt;"&amp;"",'Old-Review'!AO:AO,"&lt;&gt;"&amp;"")</f>
        <v>0</v>
      </c>
      <c r="AA186" s="6" t="str">
        <f>COUNTIFS(Tonghop!AR:AR,[1]IO!AH186, Tonghop!AN:AN,"&lt;&gt;"&amp;"",Tonghop!AO:AO,"&lt;&gt;"&amp;"")</f>
        <v>#ERROR!</v>
      </c>
      <c r="AB186" s="6"/>
      <c r="AC186" s="6"/>
      <c r="AD186" s="6"/>
      <c r="AE186" s="6"/>
      <c r="AF186" s="6"/>
      <c r="AG186" s="6"/>
      <c r="AH186" s="6" t="s">
        <v>4814</v>
      </c>
      <c r="AI186" s="6" t="str">
        <f t="shared" si="2"/>
        <v>D_25 Lê Đình Phúc 20132979 AS</v>
      </c>
      <c r="AJ186" s="6"/>
      <c r="AK186" s="6" t="str">
        <f t="shared" si="3"/>
        <v>TRUE</v>
      </c>
      <c r="AL186" s="4"/>
      <c r="AM186" s="4"/>
      <c r="AN186" s="4"/>
      <c r="AO186" s="4"/>
      <c r="AP186" s="4"/>
      <c r="AQ186" s="4"/>
      <c r="AR186" s="4"/>
      <c r="AS186" s="4"/>
    </row>
    <row r="187" ht="13.5" customHeight="1">
      <c r="A187" s="6"/>
      <c r="B187" s="80" t="s">
        <v>135</v>
      </c>
      <c r="C187" s="80" t="s">
        <v>4815</v>
      </c>
      <c r="D187" s="80" t="s">
        <v>2943</v>
      </c>
      <c r="E187" s="76">
        <v>2.0132251E7</v>
      </c>
      <c r="F187" s="80" t="s">
        <v>4415</v>
      </c>
      <c r="G187" s="80" t="s">
        <v>2471</v>
      </c>
      <c r="H187" s="10" t="s">
        <v>4816</v>
      </c>
      <c r="I187" s="10"/>
      <c r="J187" s="10"/>
      <c r="K187" s="10"/>
      <c r="L187" s="10"/>
      <c r="M187" s="10"/>
      <c r="N187" s="10"/>
      <c r="O187" s="10"/>
      <c r="P187" s="4">
        <f>COUNTIFS('Old-Review'!P:P,AH187)</f>
        <v>6</v>
      </c>
      <c r="Q187" s="10">
        <f>COUNTIFS('Old-Review'!N:N,"TNLT",'Old-Review'!P:P,AH187, 'Old-Review'!R:R,"&lt;&gt;"&amp;"", 'Old-Review'!S:S,"&lt;&gt;"&amp;"", 'Old-Review'!T:T,"&lt;&gt;"&amp;"", 'Old-Review'!U:U,"&lt;&gt;"&amp;"",  'Old-Review'!V:V,"&lt;&gt;"&amp;"",  'Old-Review'!W:W,"&lt;&gt;"&amp;"",  'Old-Review'!X:X,"&lt;&gt;"&amp;"",  'Old-Review'!Y:Y,"&lt;&gt;"&amp;"")</f>
        <v>2</v>
      </c>
      <c r="R187" s="10">
        <f>COUNTIFS('Old-Review'!N:N,"TNBT",'Old-Review'!P:P,AH187, 'Old-Review'!R:R,"&lt;&gt;"&amp;"", 'Old-Review'!S:S,"&lt;&gt;"&amp;"", 'Old-Review'!T:T,"&lt;&gt;"&amp;"", 'Old-Review'!U:U,"&lt;&gt;"&amp;"",  'Old-Review'!V:V,"&lt;&gt;"&amp;"",  'Old-Review'!W:W,"&lt;&gt;"&amp;"",  'Old-Review'!X:X,"&lt;&gt;"&amp;"",  'Old-Review'!Y:Y,"&lt;&gt;"&amp;"")</f>
        <v>2</v>
      </c>
      <c r="S187" s="10">
        <f>COUNTIFS('Old-Review'!N:N,"TL",'Old-Review'!P:P,AH187, 'Old-Review'!R:R,"&lt;&gt;"&amp;"", 'Old-Review'!X:X,"&lt;&gt;"&amp;"",  'Old-Review'!Y:Y,"&lt;&gt;"&amp;"")</f>
        <v>2</v>
      </c>
      <c r="T187" s="10">
        <f>COUNTIFS('Old-Review'!A:A,"Giữ chỗ",'Old-Review'!P:P,AH187)</f>
        <v>0</v>
      </c>
      <c r="U187" s="10">
        <f>COUNTIFS('Old-Review'!B:B,"Sai lớp",'Old-Review'!P:P,AH187)</f>
        <v>0</v>
      </c>
      <c r="V187" s="10">
        <f>COUNTIFS('Old-Review'!B:B,"Sai phân công",'Old-Review'!P:P,AH187)</f>
        <v>0</v>
      </c>
      <c r="W187" s="10">
        <f t="shared" si="1"/>
        <v>0</v>
      </c>
      <c r="X187" s="10"/>
      <c r="Y187" s="10"/>
      <c r="Z187" s="10">
        <f>COUNTIFS('Old-Review'!AD:AD,AH187, 'Old-Review'!AN:AN,"&lt;&gt;"&amp;"",'Old-Review'!AO:AO,"&lt;&gt;"&amp;"")</f>
        <v>0</v>
      </c>
      <c r="AA187" s="6" t="str">
        <f>COUNTIFS(Tonghop!AR:AR,[1]IO!AH187, Tonghop!AN:AN,"&lt;&gt;"&amp;"",Tonghop!AO:AO,"&lt;&gt;"&amp;"")</f>
        <v>#ERROR!</v>
      </c>
      <c r="AB187" s="6"/>
      <c r="AC187" s="6"/>
      <c r="AD187" s="6"/>
      <c r="AE187" s="6"/>
      <c r="AF187" s="6"/>
      <c r="AG187" s="6"/>
      <c r="AH187" s="6" t="s">
        <v>136</v>
      </c>
      <c r="AI187" s="6" t="str">
        <f t="shared" si="2"/>
        <v>D_25 Đặng Duy Linh 20132251 AS</v>
      </c>
      <c r="AJ187" s="6"/>
      <c r="AK187" s="6" t="str">
        <f t="shared" si="3"/>
        <v>TRUE</v>
      </c>
      <c r="AL187" s="4"/>
      <c r="AM187" s="4"/>
      <c r="AN187" s="4"/>
      <c r="AO187" s="4"/>
      <c r="AP187" s="4"/>
      <c r="AQ187" s="4"/>
      <c r="AR187" s="4"/>
      <c r="AS187" s="4"/>
    </row>
    <row r="188" ht="13.5" customHeight="1">
      <c r="A188" s="6"/>
      <c r="B188" s="80" t="s">
        <v>135</v>
      </c>
      <c r="C188" s="80" t="s">
        <v>4827</v>
      </c>
      <c r="D188" s="80" t="s">
        <v>4828</v>
      </c>
      <c r="E188" s="76">
        <v>2.0133447E7</v>
      </c>
      <c r="F188" s="80" t="s">
        <v>4415</v>
      </c>
      <c r="G188" s="80" t="s">
        <v>2471</v>
      </c>
      <c r="H188" s="10" t="s">
        <v>4829</v>
      </c>
      <c r="I188" s="10"/>
      <c r="J188" s="10"/>
      <c r="K188" s="10"/>
      <c r="L188" s="10"/>
      <c r="M188" s="10"/>
      <c r="N188" s="10"/>
      <c r="O188" s="10"/>
      <c r="P188" s="4">
        <f>COUNTIFS('Old-Review'!P:P,AH188)</f>
        <v>6</v>
      </c>
      <c r="Q188" s="10">
        <f>COUNTIFS('Old-Review'!N:N,"TNLT",'Old-Review'!P:P,AH188, 'Old-Review'!R:R,"&lt;&gt;"&amp;"", 'Old-Review'!S:S,"&lt;&gt;"&amp;"", 'Old-Review'!T:T,"&lt;&gt;"&amp;"", 'Old-Review'!U:U,"&lt;&gt;"&amp;"",  'Old-Review'!V:V,"&lt;&gt;"&amp;"",  'Old-Review'!W:W,"&lt;&gt;"&amp;"",  'Old-Review'!X:X,"&lt;&gt;"&amp;"",  'Old-Review'!Y:Y,"&lt;&gt;"&amp;"")</f>
        <v>2</v>
      </c>
      <c r="R188" s="10">
        <f>COUNTIFS('Old-Review'!N:N,"TNBT",'Old-Review'!P:P,AH188, 'Old-Review'!R:R,"&lt;&gt;"&amp;"", 'Old-Review'!S:S,"&lt;&gt;"&amp;"", 'Old-Review'!T:T,"&lt;&gt;"&amp;"", 'Old-Review'!U:U,"&lt;&gt;"&amp;"",  'Old-Review'!V:V,"&lt;&gt;"&amp;"",  'Old-Review'!W:W,"&lt;&gt;"&amp;"",  'Old-Review'!X:X,"&lt;&gt;"&amp;"",  'Old-Review'!Y:Y,"&lt;&gt;"&amp;"")</f>
        <v>2</v>
      </c>
      <c r="S188" s="10">
        <f>COUNTIFS('Old-Review'!N:N,"TL",'Old-Review'!P:P,AH188, 'Old-Review'!R:R,"&lt;&gt;"&amp;"", 'Old-Review'!X:X,"&lt;&gt;"&amp;"",  'Old-Review'!Y:Y,"&lt;&gt;"&amp;"")</f>
        <v>2</v>
      </c>
      <c r="T188" s="10">
        <f>COUNTIFS('Old-Review'!A:A,"Giữ chỗ",'Old-Review'!P:P,AH188)</f>
        <v>0</v>
      </c>
      <c r="U188" s="10">
        <f>COUNTIFS('Old-Review'!B:B,"Sai lớp",'Old-Review'!P:P,AH188)</f>
        <v>0</v>
      </c>
      <c r="V188" s="10">
        <f>COUNTIFS('Old-Review'!B:B,"Sai phân công",'Old-Review'!P:P,AH188)</f>
        <v>0</v>
      </c>
      <c r="W188" s="10">
        <f t="shared" si="1"/>
        <v>0</v>
      </c>
      <c r="X188" s="10"/>
      <c r="Y188" s="10"/>
      <c r="Z188" s="10">
        <f>COUNTIFS('Old-Review'!AD:AD,AH188, 'Old-Review'!AN:AN,"&lt;&gt;"&amp;"",'Old-Review'!AO:AO,"&lt;&gt;"&amp;"")</f>
        <v>0</v>
      </c>
      <c r="AA188" s="6" t="str">
        <f>COUNTIFS(Tonghop!AR:AR,[1]IO!AH188, Tonghop!AN:AN,"&lt;&gt;"&amp;"",Tonghop!AO:AO,"&lt;&gt;"&amp;"")</f>
        <v>#ERROR!</v>
      </c>
      <c r="AB188" s="6"/>
      <c r="AC188" s="6"/>
      <c r="AD188" s="6"/>
      <c r="AE188" s="6"/>
      <c r="AF188" s="6"/>
      <c r="AG188" s="6"/>
      <c r="AH188" s="6" t="s">
        <v>1422</v>
      </c>
      <c r="AI188" s="6" t="str">
        <f t="shared" si="2"/>
        <v>D_25 Nguyễn Nhật Tân 20133447 AS</v>
      </c>
      <c r="AJ188" s="6"/>
      <c r="AK188" s="6" t="str">
        <f t="shared" si="3"/>
        <v>TRUE</v>
      </c>
      <c r="AL188" s="4"/>
      <c r="AM188" s="4"/>
      <c r="AN188" s="4"/>
      <c r="AO188" s="4"/>
      <c r="AP188" s="4"/>
      <c r="AQ188" s="4"/>
      <c r="AR188" s="4"/>
      <c r="AS188" s="4"/>
    </row>
    <row r="189" ht="13.5" customHeight="1">
      <c r="A189" s="6"/>
      <c r="B189" s="80" t="s">
        <v>135</v>
      </c>
      <c r="C189" s="80" t="s">
        <v>4831</v>
      </c>
      <c r="D189" s="80" t="s">
        <v>4832</v>
      </c>
      <c r="E189" s="76">
        <v>2.0130401E7</v>
      </c>
      <c r="F189" s="80" t="s">
        <v>4415</v>
      </c>
      <c r="G189" s="80" t="s">
        <v>2471</v>
      </c>
      <c r="H189" s="10" t="s">
        <v>4834</v>
      </c>
      <c r="I189" s="10"/>
      <c r="J189" s="10"/>
      <c r="K189" s="10"/>
      <c r="L189" s="10"/>
      <c r="M189" s="10"/>
      <c r="N189" s="10"/>
      <c r="O189" s="10"/>
      <c r="P189" s="4">
        <f>COUNTIFS('Old-Review'!P:P,AH189)</f>
        <v>6</v>
      </c>
      <c r="Q189" s="10">
        <f>COUNTIFS('Old-Review'!N:N,"TNLT",'Old-Review'!P:P,AH189, 'Old-Review'!R:R,"&lt;&gt;"&amp;"", 'Old-Review'!S:S,"&lt;&gt;"&amp;"", 'Old-Review'!T:T,"&lt;&gt;"&amp;"", 'Old-Review'!U:U,"&lt;&gt;"&amp;"",  'Old-Review'!V:V,"&lt;&gt;"&amp;"",  'Old-Review'!W:W,"&lt;&gt;"&amp;"",  'Old-Review'!X:X,"&lt;&gt;"&amp;"",  'Old-Review'!Y:Y,"&lt;&gt;"&amp;"")</f>
        <v>2</v>
      </c>
      <c r="R189" s="10">
        <f>COUNTIFS('Old-Review'!N:N,"TNBT",'Old-Review'!P:P,AH189, 'Old-Review'!R:R,"&lt;&gt;"&amp;"", 'Old-Review'!S:S,"&lt;&gt;"&amp;"", 'Old-Review'!T:T,"&lt;&gt;"&amp;"", 'Old-Review'!U:U,"&lt;&gt;"&amp;"",  'Old-Review'!V:V,"&lt;&gt;"&amp;"",  'Old-Review'!W:W,"&lt;&gt;"&amp;"",  'Old-Review'!X:X,"&lt;&gt;"&amp;"",  'Old-Review'!Y:Y,"&lt;&gt;"&amp;"")</f>
        <v>2</v>
      </c>
      <c r="S189" s="10">
        <f>COUNTIFS('Old-Review'!N:N,"TL",'Old-Review'!P:P,AH189, 'Old-Review'!R:R,"&lt;&gt;"&amp;"", 'Old-Review'!X:X,"&lt;&gt;"&amp;"",  'Old-Review'!Y:Y,"&lt;&gt;"&amp;"")</f>
        <v>2</v>
      </c>
      <c r="T189" s="10">
        <f>COUNTIFS('Old-Review'!A:A,"Giữ chỗ",'Old-Review'!P:P,AH189)</f>
        <v>0</v>
      </c>
      <c r="U189" s="10">
        <f>COUNTIFS('Old-Review'!B:B,"Sai lớp",'Old-Review'!P:P,AH189)</f>
        <v>0</v>
      </c>
      <c r="V189" s="10">
        <f>COUNTIFS('Old-Review'!B:B,"Sai phân công",'Old-Review'!P:P,AH189)</f>
        <v>0</v>
      </c>
      <c r="W189" s="10">
        <f t="shared" si="1"/>
        <v>0</v>
      </c>
      <c r="X189" s="10"/>
      <c r="Y189" s="10"/>
      <c r="Z189" s="10">
        <f>COUNTIFS('Old-Review'!AD:AD,AH189, 'Old-Review'!AN:AN,"&lt;&gt;"&amp;"",'Old-Review'!AO:AO,"&lt;&gt;"&amp;"")</f>
        <v>0</v>
      </c>
      <c r="AA189" s="6" t="str">
        <f>COUNTIFS(Tonghop!AR:AR,[1]IO!AH189, Tonghop!AN:AN,"&lt;&gt;"&amp;"",Tonghop!AO:AO,"&lt;&gt;"&amp;"")</f>
        <v>#ERROR!</v>
      </c>
      <c r="AB189" s="6"/>
      <c r="AC189" s="6"/>
      <c r="AD189" s="6"/>
      <c r="AE189" s="6"/>
      <c r="AF189" s="6"/>
      <c r="AG189" s="6"/>
      <c r="AH189" s="6" t="s">
        <v>194</v>
      </c>
      <c r="AI189" s="6" t="str">
        <f t="shared" si="2"/>
        <v>D_25 Phạm Đình Chiến 20130401 AS</v>
      </c>
      <c r="AJ189" s="6"/>
      <c r="AK189" s="6" t="str">
        <f t="shared" si="3"/>
        <v>TRUE</v>
      </c>
      <c r="AL189" s="4"/>
      <c r="AM189" s="4"/>
      <c r="AN189" s="4"/>
      <c r="AO189" s="4"/>
      <c r="AP189" s="4"/>
      <c r="AQ189" s="4"/>
      <c r="AR189" s="4"/>
      <c r="AS189" s="4"/>
    </row>
    <row r="190" ht="13.5" customHeight="1">
      <c r="A190" s="6"/>
      <c r="B190" s="75" t="s">
        <v>1400</v>
      </c>
      <c r="C190" s="75" t="s">
        <v>4237</v>
      </c>
      <c r="D190" s="75" t="s">
        <v>1012</v>
      </c>
      <c r="E190" s="76">
        <v>2.0134431E7</v>
      </c>
      <c r="F190" s="75" t="s">
        <v>4415</v>
      </c>
      <c r="G190" s="75" t="s">
        <v>2471</v>
      </c>
      <c r="H190" s="10" t="s">
        <v>4844</v>
      </c>
      <c r="I190" s="10">
        <f>COUNTIF(B:B,B190)</f>
        <v>3</v>
      </c>
      <c r="J190" s="10">
        <f>COUNTIFS('Old-Review'!O:O,B190,'Old-Review'!N:N,"TNLT", 'Old-Review'!R:R,"&lt;&gt;"&amp;"", 'Old-Review'!S:S,"&lt;&gt;"&amp;"", 'Old-Review'!T:T,"&lt;&gt;"&amp;"", 'Old-Review'!U:U,"&lt;&gt;"&amp;"",  'Old-Review'!V:V,"&lt;&gt;"&amp;"",  'Old-Review'!W:W,"&lt;&gt;"&amp;"",  'Old-Review'!X:X,"&lt;&gt;"&amp;"",  'Old-Review'!Y:Y,"&lt;&gt;"&amp;"")</f>
        <v>5</v>
      </c>
      <c r="K190" s="10">
        <f>COUNTIFS('Old-Review'!O:O,B190,'Old-Review'!N:N,"TNBT", 'Old-Review'!R:R,"&lt;&gt;"&amp;"", 'Old-Review'!S:S,"&lt;&gt;"&amp;"", 'Old-Review'!T:T,"&lt;&gt;"&amp;"", 'Old-Review'!U:U,"&lt;&gt;"&amp;"",  'Old-Review'!V:V,"&lt;&gt;"&amp;"",  'Old-Review'!W:W,"&lt;&gt;"&amp;"",  'Old-Review'!X:X,"&lt;&gt;"&amp;"",  'Old-Review'!Y:Y,"&lt;&gt;"&amp;"")</f>
        <v>6</v>
      </c>
      <c r="L190" s="10">
        <f>COUNTIFS('Old-Review'!O:O,B190,'Old-Review'!N:N,"TL", 'Old-Review'!R:R,"&lt;&gt;"&amp;"", 'Old-Review'!X:X,"&lt;&gt;"&amp;"",  'Old-Review'!Y:Y,"&lt;&gt;"&amp;"")</f>
        <v>6</v>
      </c>
      <c r="M190" s="10">
        <f>COUNTIFS('Old-Review'!AC:AC,B190, 'Old-Review'!AN:AN,"&lt;&gt;"&amp;"",'Old-Review'!AO:AO,"&lt;&gt;"&amp;"")</f>
        <v>0</v>
      </c>
      <c r="N190" s="10">
        <f>COUNTIFS('Old-Review'!A:A,"Giữ chỗ nhóm",'Old-Review'!O:O,B190)</f>
        <v>0</v>
      </c>
      <c r="O190" s="10"/>
      <c r="P190" s="4">
        <f>COUNTIFS('Old-Review'!P:P,AH190)</f>
        <v>5</v>
      </c>
      <c r="Q190" s="10">
        <f>COUNTIFS('Old-Review'!N:N,"TNLT",'Old-Review'!P:P,AH190, 'Old-Review'!R:R,"&lt;&gt;"&amp;"", 'Old-Review'!S:S,"&lt;&gt;"&amp;"", 'Old-Review'!T:T,"&lt;&gt;"&amp;"", 'Old-Review'!U:U,"&lt;&gt;"&amp;"",  'Old-Review'!V:V,"&lt;&gt;"&amp;"",  'Old-Review'!W:W,"&lt;&gt;"&amp;"",  'Old-Review'!X:X,"&lt;&gt;"&amp;"",  'Old-Review'!Y:Y,"&lt;&gt;"&amp;"")</f>
        <v>1</v>
      </c>
      <c r="R190" s="10">
        <f>COUNTIFS('Old-Review'!N:N,"TNBT",'Old-Review'!P:P,AH190, 'Old-Review'!R:R,"&lt;&gt;"&amp;"", 'Old-Review'!S:S,"&lt;&gt;"&amp;"", 'Old-Review'!T:T,"&lt;&gt;"&amp;"", 'Old-Review'!U:U,"&lt;&gt;"&amp;"",  'Old-Review'!V:V,"&lt;&gt;"&amp;"",  'Old-Review'!W:W,"&lt;&gt;"&amp;"",  'Old-Review'!X:X,"&lt;&gt;"&amp;"",  'Old-Review'!Y:Y,"&lt;&gt;"&amp;"")</f>
        <v>2</v>
      </c>
      <c r="S190" s="10">
        <f>COUNTIFS('Old-Review'!N:N,"TL",'Old-Review'!P:P,AH190, 'Old-Review'!R:R,"&lt;&gt;"&amp;"", 'Old-Review'!X:X,"&lt;&gt;"&amp;"",  'Old-Review'!Y:Y,"&lt;&gt;"&amp;"")</f>
        <v>2</v>
      </c>
      <c r="T190" s="10">
        <f>COUNTIFS('Old-Review'!A:A,"Giữ chỗ",'Old-Review'!P:P,AH190)</f>
        <v>0</v>
      </c>
      <c r="U190" s="10">
        <f>COUNTIFS('Old-Review'!B:B,"Sai lớp",'Old-Review'!P:P,AH190)</f>
        <v>0</v>
      </c>
      <c r="V190" s="10">
        <f>COUNTIFS('Old-Review'!B:B,"Sai phân công",'Old-Review'!P:P,AH190)</f>
        <v>0</v>
      </c>
      <c r="W190" s="10">
        <f t="shared" si="1"/>
        <v>0</v>
      </c>
      <c r="X190" s="10"/>
      <c r="Y190" s="10"/>
      <c r="Z190" s="10">
        <f>COUNTIFS('Old-Review'!AD:AD,AH190, 'Old-Review'!AN:AN,"&lt;&gt;"&amp;"",'Old-Review'!AO:AO,"&lt;&gt;"&amp;"")</f>
        <v>0</v>
      </c>
      <c r="AA190" s="6" t="str">
        <f>COUNTIFS(Tonghop!AR:AR,[1]IO!AH190, Tonghop!AN:AN,"&lt;&gt;"&amp;"",Tonghop!AO:AO,"&lt;&gt;"&amp;"")</f>
        <v>#ERROR!</v>
      </c>
      <c r="AB190" s="6"/>
      <c r="AC190" s="6"/>
      <c r="AD190" s="6"/>
      <c r="AE190" s="6"/>
      <c r="AF190" s="6"/>
      <c r="AG190" s="6"/>
      <c r="AH190" s="6" t="s">
        <v>2082</v>
      </c>
      <c r="AI190" s="6" t="str">
        <f t="shared" si="2"/>
        <v>D_26 Nguyễn Thanh Tùng 20134431 AS</v>
      </c>
      <c r="AJ190" s="6"/>
      <c r="AK190" s="6" t="str">
        <f t="shared" si="3"/>
        <v>TRUE</v>
      </c>
      <c r="AL190" s="4"/>
      <c r="AM190" s="4"/>
      <c r="AN190" s="4"/>
      <c r="AO190" s="4"/>
      <c r="AP190" s="4"/>
      <c r="AQ190" s="4"/>
      <c r="AR190" s="4"/>
      <c r="AS190" s="4"/>
    </row>
    <row r="191" ht="13.5" customHeight="1">
      <c r="A191" s="6"/>
      <c r="B191" s="75" t="s">
        <v>1400</v>
      </c>
      <c r="C191" s="75" t="s">
        <v>4873</v>
      </c>
      <c r="D191" s="75" t="s">
        <v>1928</v>
      </c>
      <c r="E191" s="76">
        <v>2.0122352E7</v>
      </c>
      <c r="F191" s="75" t="s">
        <v>4415</v>
      </c>
      <c r="G191" s="75" t="s">
        <v>2471</v>
      </c>
      <c r="H191" s="10" t="s">
        <v>4878</v>
      </c>
      <c r="I191" s="10"/>
      <c r="J191" s="10"/>
      <c r="K191" s="10"/>
      <c r="L191" s="10"/>
      <c r="M191" s="10"/>
      <c r="N191" s="10"/>
      <c r="O191" s="10"/>
      <c r="P191" s="4">
        <f>COUNTIFS('Old-Review'!P:P,AH191)</f>
        <v>6</v>
      </c>
      <c r="Q191" s="10">
        <f>COUNTIFS('Old-Review'!N:N,"TNLT",'Old-Review'!P:P,AH191, 'Old-Review'!R:R,"&lt;&gt;"&amp;"", 'Old-Review'!S:S,"&lt;&gt;"&amp;"", 'Old-Review'!T:T,"&lt;&gt;"&amp;"", 'Old-Review'!U:U,"&lt;&gt;"&amp;"",  'Old-Review'!V:V,"&lt;&gt;"&amp;"",  'Old-Review'!W:W,"&lt;&gt;"&amp;"",  'Old-Review'!X:X,"&lt;&gt;"&amp;"",  'Old-Review'!Y:Y,"&lt;&gt;"&amp;"")</f>
        <v>2</v>
      </c>
      <c r="R191" s="10">
        <f>COUNTIFS('Old-Review'!N:N,"TNBT",'Old-Review'!P:P,AH191, 'Old-Review'!R:R,"&lt;&gt;"&amp;"", 'Old-Review'!S:S,"&lt;&gt;"&amp;"", 'Old-Review'!T:T,"&lt;&gt;"&amp;"", 'Old-Review'!U:U,"&lt;&gt;"&amp;"",  'Old-Review'!V:V,"&lt;&gt;"&amp;"",  'Old-Review'!W:W,"&lt;&gt;"&amp;"",  'Old-Review'!X:X,"&lt;&gt;"&amp;"",  'Old-Review'!Y:Y,"&lt;&gt;"&amp;"")</f>
        <v>2</v>
      </c>
      <c r="S191" s="10">
        <f>COUNTIFS('Old-Review'!N:N,"TL",'Old-Review'!P:P,AH191, 'Old-Review'!R:R,"&lt;&gt;"&amp;"", 'Old-Review'!X:X,"&lt;&gt;"&amp;"",  'Old-Review'!Y:Y,"&lt;&gt;"&amp;"")</f>
        <v>2</v>
      </c>
      <c r="T191" s="10">
        <f>COUNTIFS('Old-Review'!A:A,"Giữ chỗ",'Old-Review'!P:P,AH191)</f>
        <v>0</v>
      </c>
      <c r="U191" s="10">
        <f>COUNTIFS('Old-Review'!B:B,"Sai lớp",'Old-Review'!P:P,AH191)</f>
        <v>0</v>
      </c>
      <c r="V191" s="10">
        <f>COUNTIFS('Old-Review'!B:B,"Sai phân công",'Old-Review'!P:P,AH191)</f>
        <v>0</v>
      </c>
      <c r="W191" s="10">
        <f t="shared" si="1"/>
        <v>0</v>
      </c>
      <c r="X191" s="10"/>
      <c r="Y191" s="10"/>
      <c r="Z191" s="10">
        <f>COUNTIFS('Old-Review'!AD:AD,AH191, 'Old-Review'!AN:AN,"&lt;&gt;"&amp;"",'Old-Review'!AO:AO,"&lt;&gt;"&amp;"")</f>
        <v>0</v>
      </c>
      <c r="AA191" s="6" t="str">
        <f>COUNTIFS(Tonghop!AR:AR,[1]IO!AH191, Tonghop!AN:AN,"&lt;&gt;"&amp;"",Tonghop!AO:AO,"&lt;&gt;"&amp;"")</f>
        <v>#ERROR!</v>
      </c>
      <c r="AB191" s="6"/>
      <c r="AC191" s="6"/>
      <c r="AD191" s="6"/>
      <c r="AE191" s="6"/>
      <c r="AF191" s="6"/>
      <c r="AG191" s="6"/>
      <c r="AH191" s="6" t="s">
        <v>2120</v>
      </c>
      <c r="AI191" s="6" t="str">
        <f t="shared" si="2"/>
        <v>D_26 Nguyễn Thế Anh Sơn 20122352 AS</v>
      </c>
      <c r="AJ191" s="6"/>
      <c r="AK191" s="6" t="str">
        <f t="shared" si="3"/>
        <v>TRUE</v>
      </c>
      <c r="AL191" s="4"/>
      <c r="AM191" s="4"/>
      <c r="AN191" s="4"/>
      <c r="AO191" s="4"/>
      <c r="AP191" s="4"/>
      <c r="AQ191" s="4"/>
      <c r="AR191" s="4"/>
      <c r="AS191" s="4"/>
    </row>
    <row r="192" ht="13.5" customHeight="1">
      <c r="A192" s="6"/>
      <c r="B192" s="75" t="s">
        <v>1400</v>
      </c>
      <c r="C192" s="75" t="s">
        <v>4899</v>
      </c>
      <c r="D192" s="75" t="s">
        <v>3417</v>
      </c>
      <c r="E192" s="76">
        <v>2.0112476E7</v>
      </c>
      <c r="F192" s="75" t="s">
        <v>4415</v>
      </c>
      <c r="G192" s="75" t="s">
        <v>2471</v>
      </c>
      <c r="H192" s="10" t="s">
        <v>4900</v>
      </c>
      <c r="I192" s="10"/>
      <c r="J192" s="10"/>
      <c r="K192" s="10"/>
      <c r="L192" s="10"/>
      <c r="M192" s="10"/>
      <c r="N192" s="10"/>
      <c r="O192" s="10"/>
      <c r="P192" s="4">
        <f>COUNTIFS('Old-Review'!P:P,AH192)</f>
        <v>6</v>
      </c>
      <c r="Q192" s="10">
        <f>COUNTIFS('Old-Review'!N:N,"TNLT",'Old-Review'!P:P,AH192, 'Old-Review'!R:R,"&lt;&gt;"&amp;"", 'Old-Review'!S:S,"&lt;&gt;"&amp;"", 'Old-Review'!T:T,"&lt;&gt;"&amp;"", 'Old-Review'!U:U,"&lt;&gt;"&amp;"",  'Old-Review'!V:V,"&lt;&gt;"&amp;"",  'Old-Review'!W:W,"&lt;&gt;"&amp;"",  'Old-Review'!X:X,"&lt;&gt;"&amp;"",  'Old-Review'!Y:Y,"&lt;&gt;"&amp;"")</f>
        <v>2</v>
      </c>
      <c r="R192" s="10">
        <f>COUNTIFS('Old-Review'!N:N,"TNBT",'Old-Review'!P:P,AH192, 'Old-Review'!R:R,"&lt;&gt;"&amp;"", 'Old-Review'!S:S,"&lt;&gt;"&amp;"", 'Old-Review'!T:T,"&lt;&gt;"&amp;"", 'Old-Review'!U:U,"&lt;&gt;"&amp;"",  'Old-Review'!V:V,"&lt;&gt;"&amp;"",  'Old-Review'!W:W,"&lt;&gt;"&amp;"",  'Old-Review'!X:X,"&lt;&gt;"&amp;"",  'Old-Review'!Y:Y,"&lt;&gt;"&amp;"")</f>
        <v>2</v>
      </c>
      <c r="S192" s="10">
        <f>COUNTIFS('Old-Review'!N:N,"TL",'Old-Review'!P:P,AH192, 'Old-Review'!R:R,"&lt;&gt;"&amp;"", 'Old-Review'!X:X,"&lt;&gt;"&amp;"",  'Old-Review'!Y:Y,"&lt;&gt;"&amp;"")</f>
        <v>2</v>
      </c>
      <c r="T192" s="10">
        <f>COUNTIFS('Old-Review'!A:A,"Giữ chỗ",'Old-Review'!P:P,AH192)</f>
        <v>0</v>
      </c>
      <c r="U192" s="10">
        <f>COUNTIFS('Old-Review'!B:B,"Sai lớp",'Old-Review'!P:P,AH192)</f>
        <v>0</v>
      </c>
      <c r="V192" s="10">
        <f>COUNTIFS('Old-Review'!B:B,"Sai phân công",'Old-Review'!P:P,AH192)</f>
        <v>0</v>
      </c>
      <c r="W192" s="10">
        <f t="shared" si="1"/>
        <v>0</v>
      </c>
      <c r="X192" s="10"/>
      <c r="Y192" s="10"/>
      <c r="Z192" s="10">
        <f>COUNTIFS('Old-Review'!AD:AD,AH192, 'Old-Review'!AN:AN,"&lt;&gt;"&amp;"",'Old-Review'!AO:AO,"&lt;&gt;"&amp;"")</f>
        <v>0</v>
      </c>
      <c r="AA192" s="6" t="str">
        <f>COUNTIFS(Tonghop!AR:AR,[1]IO!AH192, Tonghop!AN:AN,"&lt;&gt;"&amp;"",Tonghop!AO:AO,"&lt;&gt;"&amp;"")</f>
        <v>#ERROR!</v>
      </c>
      <c r="AB192" s="6"/>
      <c r="AC192" s="6"/>
      <c r="AD192" s="6"/>
      <c r="AE192" s="6"/>
      <c r="AF192" s="6"/>
      <c r="AG192" s="6"/>
      <c r="AH192" s="6" t="s">
        <v>1401</v>
      </c>
      <c r="AI192" s="6" t="str">
        <f t="shared" si="2"/>
        <v>D_26 Hà Quang Vũ 20112476 AS</v>
      </c>
      <c r="AJ192" s="6"/>
      <c r="AK192" s="6" t="str">
        <f t="shared" si="3"/>
        <v>TRUE</v>
      </c>
      <c r="AL192" s="4"/>
      <c r="AM192" s="4"/>
      <c r="AN192" s="4"/>
      <c r="AO192" s="4"/>
      <c r="AP192" s="4"/>
      <c r="AQ192" s="4"/>
      <c r="AR192" s="4"/>
      <c r="AS192" s="4"/>
    </row>
    <row r="193" ht="13.5" customHeight="1">
      <c r="A193" s="6"/>
      <c r="B193" s="77" t="s">
        <v>4915</v>
      </c>
      <c r="C193" s="77" t="s">
        <v>415</v>
      </c>
      <c r="D193" s="77" t="s">
        <v>4917</v>
      </c>
      <c r="E193" s="76">
        <v>2.0130744E7</v>
      </c>
      <c r="F193" s="77" t="s">
        <v>4918</v>
      </c>
      <c r="G193" s="77" t="s">
        <v>2471</v>
      </c>
      <c r="H193" s="10" t="s">
        <v>4919</v>
      </c>
      <c r="I193" s="10">
        <f>COUNTIF(B:B,B193)</f>
        <v>4</v>
      </c>
      <c r="J193" s="10">
        <f>COUNTIFS('Old-Review'!O:O,B193,'Old-Review'!N:N,"TNLT", 'Old-Review'!R:R,"&lt;&gt;"&amp;"", 'Old-Review'!S:S,"&lt;&gt;"&amp;"", 'Old-Review'!T:T,"&lt;&gt;"&amp;"", 'Old-Review'!U:U,"&lt;&gt;"&amp;"",  'Old-Review'!V:V,"&lt;&gt;"&amp;"",  'Old-Review'!W:W,"&lt;&gt;"&amp;"",  'Old-Review'!X:X,"&lt;&gt;"&amp;"",  'Old-Review'!Y:Y,"&lt;&gt;"&amp;"")</f>
        <v>0</v>
      </c>
      <c r="K193" s="10">
        <f>COUNTIFS('Old-Review'!O:O,B193,'Old-Review'!N:N,"TNBT", 'Old-Review'!R:R,"&lt;&gt;"&amp;"", 'Old-Review'!S:S,"&lt;&gt;"&amp;"", 'Old-Review'!T:T,"&lt;&gt;"&amp;"", 'Old-Review'!U:U,"&lt;&gt;"&amp;"",  'Old-Review'!V:V,"&lt;&gt;"&amp;"",  'Old-Review'!W:W,"&lt;&gt;"&amp;"",  'Old-Review'!X:X,"&lt;&gt;"&amp;"",  'Old-Review'!Y:Y,"&lt;&gt;"&amp;"")</f>
        <v>0</v>
      </c>
      <c r="L193" s="10">
        <f>COUNTIFS('Old-Review'!O:O,B193,'Old-Review'!N:N,"TL", 'Old-Review'!R:R,"&lt;&gt;"&amp;"", 'Old-Review'!X:X,"&lt;&gt;"&amp;"",  'Old-Review'!Y:Y,"&lt;&gt;"&amp;"")</f>
        <v>0</v>
      </c>
      <c r="M193" s="10">
        <f>COUNTIFS('Old-Review'!AC:AC,B193, 'Old-Review'!AN:AN,"&lt;&gt;"&amp;"",'Old-Review'!AO:AO,"&lt;&gt;"&amp;"")</f>
        <v>0</v>
      </c>
      <c r="N193" s="10">
        <f>COUNTIFS('Old-Review'!A:A,"Giữ chỗ nhóm",'Old-Review'!O:O,B193)</f>
        <v>0</v>
      </c>
      <c r="O193" s="10"/>
      <c r="P193" s="4">
        <f>COUNTIFS('Old-Review'!P:P,AH193)</f>
        <v>0</v>
      </c>
      <c r="Q193" s="10">
        <f>COUNTIFS('Old-Review'!N:N,"TNLT",'Old-Review'!P:P,AH193, 'Old-Review'!R:R,"&lt;&gt;"&amp;"", 'Old-Review'!S:S,"&lt;&gt;"&amp;"", 'Old-Review'!T:T,"&lt;&gt;"&amp;"", 'Old-Review'!U:U,"&lt;&gt;"&amp;"",  'Old-Review'!V:V,"&lt;&gt;"&amp;"",  'Old-Review'!W:W,"&lt;&gt;"&amp;"",  'Old-Review'!X:X,"&lt;&gt;"&amp;"",  'Old-Review'!Y:Y,"&lt;&gt;"&amp;"")</f>
        <v>0</v>
      </c>
      <c r="R193" s="10">
        <f>COUNTIFS('Old-Review'!N:N,"TNBT",'Old-Review'!P:P,AH193, 'Old-Review'!R:R,"&lt;&gt;"&amp;"", 'Old-Review'!S:S,"&lt;&gt;"&amp;"", 'Old-Review'!T:T,"&lt;&gt;"&amp;"", 'Old-Review'!U:U,"&lt;&gt;"&amp;"",  'Old-Review'!V:V,"&lt;&gt;"&amp;"",  'Old-Review'!W:W,"&lt;&gt;"&amp;"",  'Old-Review'!X:X,"&lt;&gt;"&amp;"",  'Old-Review'!Y:Y,"&lt;&gt;"&amp;"")</f>
        <v>0</v>
      </c>
      <c r="S193" s="10">
        <f>COUNTIFS('Old-Review'!N:N,"TL",'Old-Review'!P:P,AH193, 'Old-Review'!R:R,"&lt;&gt;"&amp;"", 'Old-Review'!X:X,"&lt;&gt;"&amp;"",  'Old-Review'!Y:Y,"&lt;&gt;"&amp;"")</f>
        <v>0</v>
      </c>
      <c r="T193" s="10">
        <f>COUNTIFS('Old-Review'!A:A,"Giữ chỗ",'Old-Review'!P:P,AH193)</f>
        <v>0</v>
      </c>
      <c r="U193" s="10">
        <f>COUNTIFS('Old-Review'!B:B,"Sai lớp",'Old-Review'!P:P,AH193)</f>
        <v>0</v>
      </c>
      <c r="V193" s="10">
        <f>COUNTIFS('Old-Review'!B:B,"Sai phân công",'Old-Review'!P:P,AH193)</f>
        <v>0</v>
      </c>
      <c r="W193" s="10">
        <f t="shared" si="1"/>
        <v>0</v>
      </c>
      <c r="X193" s="10"/>
      <c r="Y193" s="10"/>
      <c r="Z193" s="10">
        <f>COUNTIFS('Old-Review'!AD:AD,AH193, 'Old-Review'!AN:AN,"&lt;&gt;"&amp;"",'Old-Review'!AO:AO,"&lt;&gt;"&amp;"")</f>
        <v>0</v>
      </c>
      <c r="AA193" s="6" t="str">
        <f>COUNTIFS(Tonghop!AR:AR,[1]IO!AH193, Tonghop!AN:AN,"&lt;&gt;"&amp;"",Tonghop!AO:AO,"&lt;&gt;"&amp;"")</f>
        <v>#ERROR!</v>
      </c>
      <c r="AB193" s="6"/>
      <c r="AC193" s="6"/>
      <c r="AD193" s="6"/>
      <c r="AE193" s="6"/>
      <c r="AF193" s="6"/>
      <c r="AG193" s="6"/>
      <c r="AH193" s="6" t="s">
        <v>4934</v>
      </c>
      <c r="AI193" s="6" t="str">
        <f t="shared" si="2"/>
        <v>D_27 Nguyễn Trọng Dương 20130744 ICT</v>
      </c>
      <c r="AJ193" s="6"/>
      <c r="AK193" s="6" t="str">
        <f t="shared" si="3"/>
        <v>TRUE</v>
      </c>
      <c r="AL193" s="4"/>
      <c r="AM193" s="4"/>
      <c r="AN193" s="4"/>
      <c r="AO193" s="4"/>
      <c r="AP193" s="4"/>
      <c r="AQ193" s="4"/>
      <c r="AR193" s="4"/>
      <c r="AS193" s="4"/>
    </row>
    <row r="194" ht="13.5" customHeight="1">
      <c r="A194" s="6"/>
      <c r="B194" s="77" t="s">
        <v>4915</v>
      </c>
      <c r="C194" s="77" t="s">
        <v>4935</v>
      </c>
      <c r="D194" s="77" t="s">
        <v>639</v>
      </c>
      <c r="E194" s="76">
        <v>2.0130891E7</v>
      </c>
      <c r="F194" s="77" t="s">
        <v>4918</v>
      </c>
      <c r="G194" s="77" t="s">
        <v>2471</v>
      </c>
      <c r="H194" s="10" t="s">
        <v>4936</v>
      </c>
      <c r="I194" s="10"/>
      <c r="J194" s="10"/>
      <c r="K194" s="10"/>
      <c r="L194" s="10"/>
      <c r="M194" s="10"/>
      <c r="N194" s="10"/>
      <c r="O194" s="10"/>
      <c r="P194" s="4">
        <f>COUNTIFS('Old-Review'!P:P,AH194)</f>
        <v>0</v>
      </c>
      <c r="Q194" s="10">
        <f>COUNTIFS('Old-Review'!N:N,"TNLT",'Old-Review'!P:P,AH194, 'Old-Review'!R:R,"&lt;&gt;"&amp;"", 'Old-Review'!S:S,"&lt;&gt;"&amp;"", 'Old-Review'!T:T,"&lt;&gt;"&amp;"", 'Old-Review'!U:U,"&lt;&gt;"&amp;"",  'Old-Review'!V:V,"&lt;&gt;"&amp;"",  'Old-Review'!W:W,"&lt;&gt;"&amp;"",  'Old-Review'!X:X,"&lt;&gt;"&amp;"",  'Old-Review'!Y:Y,"&lt;&gt;"&amp;"")</f>
        <v>0</v>
      </c>
      <c r="R194" s="10">
        <f>COUNTIFS('Old-Review'!N:N,"TNBT",'Old-Review'!P:P,AH194, 'Old-Review'!R:R,"&lt;&gt;"&amp;"", 'Old-Review'!S:S,"&lt;&gt;"&amp;"", 'Old-Review'!T:T,"&lt;&gt;"&amp;"", 'Old-Review'!U:U,"&lt;&gt;"&amp;"",  'Old-Review'!V:V,"&lt;&gt;"&amp;"",  'Old-Review'!W:W,"&lt;&gt;"&amp;"",  'Old-Review'!X:X,"&lt;&gt;"&amp;"",  'Old-Review'!Y:Y,"&lt;&gt;"&amp;"")</f>
        <v>0</v>
      </c>
      <c r="S194" s="10">
        <f>COUNTIFS('Old-Review'!N:N,"TL",'Old-Review'!P:P,AH194, 'Old-Review'!R:R,"&lt;&gt;"&amp;"", 'Old-Review'!X:X,"&lt;&gt;"&amp;"",  'Old-Review'!Y:Y,"&lt;&gt;"&amp;"")</f>
        <v>0</v>
      </c>
      <c r="T194" s="10">
        <f>COUNTIFS('Old-Review'!A:A,"Giữ chỗ",'Old-Review'!P:P,AH194)</f>
        <v>0</v>
      </c>
      <c r="U194" s="10">
        <f>COUNTIFS('Old-Review'!B:B,"Sai lớp",'Old-Review'!P:P,AH194)</f>
        <v>0</v>
      </c>
      <c r="V194" s="10">
        <f>COUNTIFS('Old-Review'!B:B,"Sai phân công",'Old-Review'!P:P,AH194)</f>
        <v>0</v>
      </c>
      <c r="W194" s="10">
        <f t="shared" si="1"/>
        <v>0</v>
      </c>
      <c r="X194" s="10"/>
      <c r="Y194" s="10"/>
      <c r="Z194" s="10">
        <f>COUNTIFS('Old-Review'!AD:AD,AH194, 'Old-Review'!AN:AN,"&lt;&gt;"&amp;"",'Old-Review'!AO:AO,"&lt;&gt;"&amp;"")</f>
        <v>0</v>
      </c>
      <c r="AA194" s="6" t="str">
        <f>COUNTIFS(Tonghop!AR:AR,[1]IO!AH194, Tonghop!AN:AN,"&lt;&gt;"&amp;"",Tonghop!AO:AO,"&lt;&gt;"&amp;"")</f>
        <v>#ERROR!</v>
      </c>
      <c r="AB194" s="6"/>
      <c r="AC194" s="6"/>
      <c r="AD194" s="6"/>
      <c r="AE194" s="6"/>
      <c r="AF194" s="6"/>
      <c r="AG194" s="6"/>
      <c r="AH194" s="6" t="s">
        <v>4961</v>
      </c>
      <c r="AI194" s="6" t="str">
        <f t="shared" si="2"/>
        <v>D_27 Vũ Tuấn Đạt 20130891 ICT</v>
      </c>
      <c r="AJ194" s="6"/>
      <c r="AK194" s="6" t="str">
        <f t="shared" si="3"/>
        <v>TRUE</v>
      </c>
      <c r="AL194" s="4"/>
      <c r="AM194" s="4"/>
      <c r="AN194" s="4"/>
      <c r="AO194" s="4"/>
      <c r="AP194" s="4"/>
      <c r="AQ194" s="4"/>
      <c r="AR194" s="4"/>
      <c r="AS194" s="4"/>
    </row>
    <row r="195" ht="13.5" customHeight="1">
      <c r="A195" s="6"/>
      <c r="B195" s="77" t="s">
        <v>4915</v>
      </c>
      <c r="C195" s="77" t="s">
        <v>4965</v>
      </c>
      <c r="D195" s="77" t="s">
        <v>4966</v>
      </c>
      <c r="E195" s="76">
        <v>2.0102063E7</v>
      </c>
      <c r="F195" s="77" t="s">
        <v>4918</v>
      </c>
      <c r="G195" s="77" t="s">
        <v>4967</v>
      </c>
      <c r="H195" s="10" t="s">
        <v>4968</v>
      </c>
      <c r="I195" s="10"/>
      <c r="J195" s="10"/>
      <c r="K195" s="10"/>
      <c r="L195" s="10"/>
      <c r="M195" s="10"/>
      <c r="N195" s="10"/>
      <c r="O195" s="10"/>
      <c r="P195" s="4">
        <f>COUNTIFS('Old-Review'!P:P,AH195)</f>
        <v>0</v>
      </c>
      <c r="Q195" s="10">
        <f>COUNTIFS('Old-Review'!N:N,"TNLT",'Old-Review'!P:P,AH195, 'Old-Review'!R:R,"&lt;&gt;"&amp;"", 'Old-Review'!S:S,"&lt;&gt;"&amp;"", 'Old-Review'!T:T,"&lt;&gt;"&amp;"", 'Old-Review'!U:U,"&lt;&gt;"&amp;"",  'Old-Review'!V:V,"&lt;&gt;"&amp;"",  'Old-Review'!W:W,"&lt;&gt;"&amp;"",  'Old-Review'!X:X,"&lt;&gt;"&amp;"",  'Old-Review'!Y:Y,"&lt;&gt;"&amp;"")</f>
        <v>0</v>
      </c>
      <c r="R195" s="10">
        <f>COUNTIFS('Old-Review'!N:N,"TNBT",'Old-Review'!P:P,AH195, 'Old-Review'!R:R,"&lt;&gt;"&amp;"", 'Old-Review'!S:S,"&lt;&gt;"&amp;"", 'Old-Review'!T:T,"&lt;&gt;"&amp;"", 'Old-Review'!U:U,"&lt;&gt;"&amp;"",  'Old-Review'!V:V,"&lt;&gt;"&amp;"",  'Old-Review'!W:W,"&lt;&gt;"&amp;"",  'Old-Review'!X:X,"&lt;&gt;"&amp;"",  'Old-Review'!Y:Y,"&lt;&gt;"&amp;"")</f>
        <v>0</v>
      </c>
      <c r="S195" s="10">
        <f>COUNTIFS('Old-Review'!N:N,"TL",'Old-Review'!P:P,AH195, 'Old-Review'!R:R,"&lt;&gt;"&amp;"", 'Old-Review'!X:X,"&lt;&gt;"&amp;"",  'Old-Review'!Y:Y,"&lt;&gt;"&amp;"")</f>
        <v>0</v>
      </c>
      <c r="T195" s="10">
        <f>COUNTIFS('Old-Review'!A:A,"Giữ chỗ",'Old-Review'!P:P,AH195)</f>
        <v>0</v>
      </c>
      <c r="U195" s="10">
        <f>COUNTIFS('Old-Review'!B:B,"Sai lớp",'Old-Review'!P:P,AH195)</f>
        <v>0</v>
      </c>
      <c r="V195" s="10">
        <f>COUNTIFS('Old-Review'!B:B,"Sai phân công",'Old-Review'!P:P,AH195)</f>
        <v>0</v>
      </c>
      <c r="W195" s="10">
        <f t="shared" si="1"/>
        <v>0</v>
      </c>
      <c r="X195" s="10"/>
      <c r="Y195" s="10"/>
      <c r="Z195" s="10">
        <f>COUNTIFS('Old-Review'!AD:AD,AH195, 'Old-Review'!AN:AN,"&lt;&gt;"&amp;"",'Old-Review'!AO:AO,"&lt;&gt;"&amp;"")</f>
        <v>0</v>
      </c>
      <c r="AA195" s="6" t="str">
        <f>COUNTIFS(Tonghop!AR:AR,[1]IO!AH195, Tonghop!AN:AN,"&lt;&gt;"&amp;"",Tonghop!AO:AO,"&lt;&gt;"&amp;"")</f>
        <v>#ERROR!</v>
      </c>
      <c r="AB195" s="6"/>
      <c r="AC195" s="6"/>
      <c r="AD195" s="6"/>
      <c r="AE195" s="6"/>
      <c r="AF195" s="6"/>
      <c r="AG195" s="6"/>
      <c r="AH195" s="6" t="s">
        <v>4981</v>
      </c>
      <c r="AI195" s="6" t="str">
        <f t="shared" si="2"/>
        <v>D_27 Nguyễn Tân Quý 20102063 ICT</v>
      </c>
      <c r="AJ195" s="6"/>
      <c r="AK195" s="6" t="str">
        <f t="shared" si="3"/>
        <v>TRUE</v>
      </c>
      <c r="AL195" s="4"/>
      <c r="AM195" s="4"/>
      <c r="AN195" s="4"/>
      <c r="AO195" s="4"/>
      <c r="AP195" s="4"/>
      <c r="AQ195" s="4"/>
      <c r="AR195" s="4"/>
      <c r="AS195" s="4"/>
    </row>
    <row r="196" ht="13.5" customHeight="1">
      <c r="A196" s="6"/>
      <c r="B196" s="77" t="s">
        <v>4915</v>
      </c>
      <c r="C196" s="77" t="s">
        <v>4982</v>
      </c>
      <c r="D196" s="77" t="s">
        <v>4983</v>
      </c>
      <c r="E196" s="76">
        <v>2.0133001E7</v>
      </c>
      <c r="F196" s="77" t="s">
        <v>4918</v>
      </c>
      <c r="G196" s="77" t="s">
        <v>2471</v>
      </c>
      <c r="H196" s="10" t="s">
        <v>4984</v>
      </c>
      <c r="I196" s="10"/>
      <c r="J196" s="10"/>
      <c r="K196" s="10"/>
      <c r="L196" s="10"/>
      <c r="M196" s="10"/>
      <c r="N196" s="10"/>
      <c r="O196" s="10"/>
      <c r="P196" s="4">
        <f>COUNTIFS('Old-Review'!P:P,AH196)</f>
        <v>0</v>
      </c>
      <c r="Q196" s="10">
        <f>COUNTIFS('Old-Review'!N:N,"TNLT",'Old-Review'!P:P,AH196, 'Old-Review'!R:R,"&lt;&gt;"&amp;"", 'Old-Review'!S:S,"&lt;&gt;"&amp;"", 'Old-Review'!T:T,"&lt;&gt;"&amp;"", 'Old-Review'!U:U,"&lt;&gt;"&amp;"",  'Old-Review'!V:V,"&lt;&gt;"&amp;"",  'Old-Review'!W:W,"&lt;&gt;"&amp;"",  'Old-Review'!X:X,"&lt;&gt;"&amp;"",  'Old-Review'!Y:Y,"&lt;&gt;"&amp;"")</f>
        <v>0</v>
      </c>
      <c r="R196" s="10">
        <f>COUNTIFS('Old-Review'!N:N,"TNBT",'Old-Review'!P:P,AH196, 'Old-Review'!R:R,"&lt;&gt;"&amp;"", 'Old-Review'!S:S,"&lt;&gt;"&amp;"", 'Old-Review'!T:T,"&lt;&gt;"&amp;"", 'Old-Review'!U:U,"&lt;&gt;"&amp;"",  'Old-Review'!V:V,"&lt;&gt;"&amp;"",  'Old-Review'!W:W,"&lt;&gt;"&amp;"",  'Old-Review'!X:X,"&lt;&gt;"&amp;"",  'Old-Review'!Y:Y,"&lt;&gt;"&amp;"")</f>
        <v>0</v>
      </c>
      <c r="S196" s="10">
        <f>COUNTIFS('Old-Review'!N:N,"TL",'Old-Review'!P:P,AH196, 'Old-Review'!R:R,"&lt;&gt;"&amp;"", 'Old-Review'!X:X,"&lt;&gt;"&amp;"",  'Old-Review'!Y:Y,"&lt;&gt;"&amp;"")</f>
        <v>0</v>
      </c>
      <c r="T196" s="10">
        <f>COUNTIFS('Old-Review'!A:A,"Giữ chỗ",'Old-Review'!P:P,AH196)</f>
        <v>0</v>
      </c>
      <c r="U196" s="10">
        <f>COUNTIFS('Old-Review'!B:B,"Sai lớp",'Old-Review'!P:P,AH196)</f>
        <v>0</v>
      </c>
      <c r="V196" s="10">
        <f>COUNTIFS('Old-Review'!B:B,"Sai phân công",'Old-Review'!P:P,AH196)</f>
        <v>0</v>
      </c>
      <c r="W196" s="10">
        <f t="shared" si="1"/>
        <v>0</v>
      </c>
      <c r="X196" s="10"/>
      <c r="Y196" s="10"/>
      <c r="Z196" s="10">
        <f>COUNTIFS('Old-Review'!AD:AD,AH196, 'Old-Review'!AN:AN,"&lt;&gt;"&amp;"",'Old-Review'!AO:AO,"&lt;&gt;"&amp;"")</f>
        <v>0</v>
      </c>
      <c r="AA196" s="6" t="str">
        <f>COUNTIFS(Tonghop!AR:AR,[1]IO!AH196, Tonghop!AN:AN,"&lt;&gt;"&amp;"",Tonghop!AO:AO,"&lt;&gt;"&amp;"")</f>
        <v>#ERROR!</v>
      </c>
      <c r="AB196" s="6"/>
      <c r="AC196" s="6"/>
      <c r="AD196" s="6"/>
      <c r="AE196" s="6"/>
      <c r="AF196" s="6"/>
      <c r="AG196" s="6"/>
      <c r="AH196" s="6" t="s">
        <v>4998</v>
      </c>
      <c r="AI196" s="6" t="str">
        <f t="shared" si="2"/>
        <v>D_27 Mai Minh Phụng 20133001 ICT</v>
      </c>
      <c r="AJ196" s="6"/>
      <c r="AK196" s="6" t="str">
        <f t="shared" si="3"/>
        <v>TRUE</v>
      </c>
      <c r="AL196" s="4"/>
      <c r="AM196" s="4"/>
      <c r="AN196" s="4"/>
      <c r="AO196" s="4"/>
      <c r="AP196" s="4"/>
      <c r="AQ196" s="4"/>
      <c r="AR196" s="4"/>
      <c r="AS196" s="4"/>
    </row>
    <row r="197" ht="13.5" customHeight="1">
      <c r="A197" s="6"/>
      <c r="B197" s="78" t="s">
        <v>4999</v>
      </c>
      <c r="C197" s="78" t="s">
        <v>4799</v>
      </c>
      <c r="D197" s="78" t="s">
        <v>5000</v>
      </c>
      <c r="E197" s="76">
        <v>2.0130595E7</v>
      </c>
      <c r="F197" s="78" t="s">
        <v>4918</v>
      </c>
      <c r="G197" s="78" t="s">
        <v>2471</v>
      </c>
      <c r="H197" s="10" t="s">
        <v>5001</v>
      </c>
      <c r="I197" s="10">
        <f>COUNTIF(B:B,B197)</f>
        <v>4</v>
      </c>
      <c r="J197" s="10">
        <f>COUNTIFS('Old-Review'!O:O,B197,'Old-Review'!N:N,"TNLT", 'Old-Review'!R:R,"&lt;&gt;"&amp;"", 'Old-Review'!S:S,"&lt;&gt;"&amp;"", 'Old-Review'!T:T,"&lt;&gt;"&amp;"", 'Old-Review'!U:U,"&lt;&gt;"&amp;"",  'Old-Review'!V:V,"&lt;&gt;"&amp;"",  'Old-Review'!W:W,"&lt;&gt;"&amp;"",  'Old-Review'!X:X,"&lt;&gt;"&amp;"",  'Old-Review'!Y:Y,"&lt;&gt;"&amp;"")</f>
        <v>0</v>
      </c>
      <c r="K197" s="10">
        <f>COUNTIFS('Old-Review'!O:O,B197,'Old-Review'!N:N,"TNBT", 'Old-Review'!R:R,"&lt;&gt;"&amp;"", 'Old-Review'!S:S,"&lt;&gt;"&amp;"", 'Old-Review'!T:T,"&lt;&gt;"&amp;"", 'Old-Review'!U:U,"&lt;&gt;"&amp;"",  'Old-Review'!V:V,"&lt;&gt;"&amp;"",  'Old-Review'!W:W,"&lt;&gt;"&amp;"",  'Old-Review'!X:X,"&lt;&gt;"&amp;"",  'Old-Review'!Y:Y,"&lt;&gt;"&amp;"")</f>
        <v>0</v>
      </c>
      <c r="L197" s="10">
        <f>COUNTIFS('Old-Review'!O:O,B197,'Old-Review'!N:N,"TL", 'Old-Review'!R:R,"&lt;&gt;"&amp;"", 'Old-Review'!X:X,"&lt;&gt;"&amp;"",  'Old-Review'!Y:Y,"&lt;&gt;"&amp;"")</f>
        <v>0</v>
      </c>
      <c r="M197" s="10">
        <f>COUNTIFS('Old-Review'!AC:AC,B197, 'Old-Review'!AN:AN,"&lt;&gt;"&amp;"",'Old-Review'!AO:AO,"&lt;&gt;"&amp;"")</f>
        <v>0</v>
      </c>
      <c r="N197" s="10">
        <f>COUNTIFS('Old-Review'!A:A,"Giữ chỗ nhóm",'Old-Review'!O:O,B197)</f>
        <v>0</v>
      </c>
      <c r="O197" s="10"/>
      <c r="P197" s="4">
        <f>COUNTIFS('Old-Review'!P:P,AH197)</f>
        <v>0</v>
      </c>
      <c r="Q197" s="10">
        <f>COUNTIFS('Old-Review'!N:N,"TNLT",'Old-Review'!P:P,AH197, 'Old-Review'!R:R,"&lt;&gt;"&amp;"", 'Old-Review'!S:S,"&lt;&gt;"&amp;"", 'Old-Review'!T:T,"&lt;&gt;"&amp;"", 'Old-Review'!U:U,"&lt;&gt;"&amp;"",  'Old-Review'!V:V,"&lt;&gt;"&amp;"",  'Old-Review'!W:W,"&lt;&gt;"&amp;"",  'Old-Review'!X:X,"&lt;&gt;"&amp;"",  'Old-Review'!Y:Y,"&lt;&gt;"&amp;"")</f>
        <v>0</v>
      </c>
      <c r="R197" s="10">
        <f>COUNTIFS('Old-Review'!N:N,"TNBT",'Old-Review'!P:P,AH197, 'Old-Review'!R:R,"&lt;&gt;"&amp;"", 'Old-Review'!S:S,"&lt;&gt;"&amp;"", 'Old-Review'!T:T,"&lt;&gt;"&amp;"", 'Old-Review'!U:U,"&lt;&gt;"&amp;"",  'Old-Review'!V:V,"&lt;&gt;"&amp;"",  'Old-Review'!W:W,"&lt;&gt;"&amp;"",  'Old-Review'!X:X,"&lt;&gt;"&amp;"",  'Old-Review'!Y:Y,"&lt;&gt;"&amp;"")</f>
        <v>0</v>
      </c>
      <c r="S197" s="10">
        <f>COUNTIFS('Old-Review'!N:N,"TL",'Old-Review'!P:P,AH197, 'Old-Review'!R:R,"&lt;&gt;"&amp;"", 'Old-Review'!X:X,"&lt;&gt;"&amp;"",  'Old-Review'!Y:Y,"&lt;&gt;"&amp;"")</f>
        <v>0</v>
      </c>
      <c r="T197" s="10">
        <f>COUNTIFS('Old-Review'!A:A,"Giữ chỗ",'Old-Review'!P:P,AH197)</f>
        <v>0</v>
      </c>
      <c r="U197" s="10">
        <f>COUNTIFS('Old-Review'!B:B,"Sai lớp",'Old-Review'!P:P,AH197)</f>
        <v>0</v>
      </c>
      <c r="V197" s="10">
        <f>COUNTIFS('Old-Review'!B:B,"Sai phân công",'Old-Review'!P:P,AH197)</f>
        <v>0</v>
      </c>
      <c r="W197" s="10">
        <f t="shared" si="1"/>
        <v>0</v>
      </c>
      <c r="X197" s="10"/>
      <c r="Y197" s="10"/>
      <c r="Z197" s="10">
        <f>COUNTIFS('Old-Review'!AD:AD,AH197, 'Old-Review'!AN:AN,"&lt;&gt;"&amp;"",'Old-Review'!AO:AO,"&lt;&gt;"&amp;"")</f>
        <v>0</v>
      </c>
      <c r="AA197" s="6" t="str">
        <f>COUNTIFS(Tonghop!AR:AR,[1]IO!AH197, Tonghop!AN:AN,"&lt;&gt;"&amp;"",Tonghop!AO:AO,"&lt;&gt;"&amp;"")</f>
        <v>#ERROR!</v>
      </c>
      <c r="AB197" s="6"/>
      <c r="AC197" s="6"/>
      <c r="AD197" s="6"/>
      <c r="AE197" s="6"/>
      <c r="AF197" s="6"/>
      <c r="AG197" s="6"/>
      <c r="AH197" s="6" t="s">
        <v>5021</v>
      </c>
      <c r="AI197" s="6" t="str">
        <f t="shared" si="2"/>
        <v>D_28 Lê Đình Duy 20130595 ICT</v>
      </c>
      <c r="AJ197" s="6"/>
      <c r="AK197" s="6" t="str">
        <f t="shared" si="3"/>
        <v>TRUE</v>
      </c>
      <c r="AL197" s="4"/>
      <c r="AM197" s="4"/>
      <c r="AN197" s="4"/>
      <c r="AO197" s="4"/>
      <c r="AP197" s="4"/>
      <c r="AQ197" s="4"/>
      <c r="AR197" s="4"/>
      <c r="AS197" s="4"/>
    </row>
    <row r="198" ht="13.5" customHeight="1">
      <c r="A198" s="6"/>
      <c r="B198" s="78" t="s">
        <v>4999</v>
      </c>
      <c r="C198" s="78" t="s">
        <v>5022</v>
      </c>
      <c r="D198" s="78" t="s">
        <v>639</v>
      </c>
      <c r="E198" s="76">
        <v>2.0130801E7</v>
      </c>
      <c r="F198" s="78" t="s">
        <v>4918</v>
      </c>
      <c r="G198" s="78" t="s">
        <v>2471</v>
      </c>
      <c r="H198" s="10" t="s">
        <v>5023</v>
      </c>
      <c r="I198" s="10"/>
      <c r="J198" s="10"/>
      <c r="K198" s="10"/>
      <c r="L198" s="10"/>
      <c r="M198" s="10"/>
      <c r="N198" s="10"/>
      <c r="O198" s="10"/>
      <c r="P198" s="4">
        <f>COUNTIFS('Old-Review'!P:P,AH198)</f>
        <v>0</v>
      </c>
      <c r="Q198" s="10">
        <f>COUNTIFS('Old-Review'!N:N,"TNLT",'Old-Review'!P:P,AH198, 'Old-Review'!R:R,"&lt;&gt;"&amp;"", 'Old-Review'!S:S,"&lt;&gt;"&amp;"", 'Old-Review'!T:T,"&lt;&gt;"&amp;"", 'Old-Review'!U:U,"&lt;&gt;"&amp;"",  'Old-Review'!V:V,"&lt;&gt;"&amp;"",  'Old-Review'!W:W,"&lt;&gt;"&amp;"",  'Old-Review'!X:X,"&lt;&gt;"&amp;"",  'Old-Review'!Y:Y,"&lt;&gt;"&amp;"")</f>
        <v>0</v>
      </c>
      <c r="R198" s="10">
        <f>COUNTIFS('Old-Review'!N:N,"TNBT",'Old-Review'!P:P,AH198, 'Old-Review'!R:R,"&lt;&gt;"&amp;"", 'Old-Review'!S:S,"&lt;&gt;"&amp;"", 'Old-Review'!T:T,"&lt;&gt;"&amp;"", 'Old-Review'!U:U,"&lt;&gt;"&amp;"",  'Old-Review'!V:V,"&lt;&gt;"&amp;"",  'Old-Review'!W:W,"&lt;&gt;"&amp;"",  'Old-Review'!X:X,"&lt;&gt;"&amp;"",  'Old-Review'!Y:Y,"&lt;&gt;"&amp;"")</f>
        <v>0</v>
      </c>
      <c r="S198" s="10">
        <f>COUNTIFS('Old-Review'!N:N,"TL",'Old-Review'!P:P,AH198, 'Old-Review'!R:R,"&lt;&gt;"&amp;"", 'Old-Review'!X:X,"&lt;&gt;"&amp;"",  'Old-Review'!Y:Y,"&lt;&gt;"&amp;"")</f>
        <v>0</v>
      </c>
      <c r="T198" s="10">
        <f>COUNTIFS('Old-Review'!A:A,"Giữ chỗ",'Old-Review'!P:P,AH198)</f>
        <v>0</v>
      </c>
      <c r="U198" s="10">
        <f>COUNTIFS('Old-Review'!B:B,"Sai lớp",'Old-Review'!P:P,AH198)</f>
        <v>0</v>
      </c>
      <c r="V198" s="10">
        <f>COUNTIFS('Old-Review'!B:B,"Sai phân công",'Old-Review'!P:P,AH198)</f>
        <v>0</v>
      </c>
      <c r="W198" s="10">
        <f t="shared" si="1"/>
        <v>0</v>
      </c>
      <c r="X198" s="10"/>
      <c r="Y198" s="10"/>
      <c r="Z198" s="10">
        <f>COUNTIFS('Old-Review'!AD:AD,AH198, 'Old-Review'!AN:AN,"&lt;&gt;"&amp;"",'Old-Review'!AO:AO,"&lt;&gt;"&amp;"")</f>
        <v>0</v>
      </c>
      <c r="AA198" s="6" t="str">
        <f>COUNTIFS(Tonghop!AR:AR,[1]IO!AH198, Tonghop!AN:AN,"&lt;&gt;"&amp;"",Tonghop!AO:AO,"&lt;&gt;"&amp;"")</f>
        <v>#ERROR!</v>
      </c>
      <c r="AB198" s="6"/>
      <c r="AC198" s="6"/>
      <c r="AD198" s="6"/>
      <c r="AE198" s="6"/>
      <c r="AF198" s="6"/>
      <c r="AG198" s="6"/>
      <c r="AH198" s="6" t="s">
        <v>5031</v>
      </c>
      <c r="AI198" s="6" t="str">
        <f t="shared" si="2"/>
        <v>D_28 Bùi Tiến Đạt 20130801 ICT</v>
      </c>
      <c r="AJ198" s="6"/>
      <c r="AK198" s="6" t="str">
        <f t="shared" si="3"/>
        <v>TRUE</v>
      </c>
      <c r="AL198" s="4"/>
      <c r="AM198" s="4"/>
      <c r="AN198" s="4"/>
      <c r="AO198" s="4"/>
      <c r="AP198" s="4"/>
      <c r="AQ198" s="4"/>
      <c r="AR198" s="4"/>
      <c r="AS198" s="4"/>
    </row>
    <row r="199" ht="13.5" customHeight="1">
      <c r="A199" s="6"/>
      <c r="B199" s="78" t="s">
        <v>4999</v>
      </c>
      <c r="C199" s="78" t="s">
        <v>5032</v>
      </c>
      <c r="D199" s="78" t="s">
        <v>1116</v>
      </c>
      <c r="E199" s="76">
        <v>2.0131847E7</v>
      </c>
      <c r="F199" s="78" t="s">
        <v>4918</v>
      </c>
      <c r="G199" s="78" t="s">
        <v>2471</v>
      </c>
      <c r="H199" s="10" t="s">
        <v>5033</v>
      </c>
      <c r="I199" s="10"/>
      <c r="J199" s="10"/>
      <c r="K199" s="10"/>
      <c r="L199" s="10"/>
      <c r="M199" s="10"/>
      <c r="N199" s="10"/>
      <c r="O199" s="10"/>
      <c r="P199" s="4">
        <f>COUNTIFS('Old-Review'!P:P,AH199)</f>
        <v>0</v>
      </c>
      <c r="Q199" s="10">
        <f>COUNTIFS('Old-Review'!N:N,"TNLT",'Old-Review'!P:P,AH199, 'Old-Review'!R:R,"&lt;&gt;"&amp;"", 'Old-Review'!S:S,"&lt;&gt;"&amp;"", 'Old-Review'!T:T,"&lt;&gt;"&amp;"", 'Old-Review'!U:U,"&lt;&gt;"&amp;"",  'Old-Review'!V:V,"&lt;&gt;"&amp;"",  'Old-Review'!W:W,"&lt;&gt;"&amp;"",  'Old-Review'!X:X,"&lt;&gt;"&amp;"",  'Old-Review'!Y:Y,"&lt;&gt;"&amp;"")</f>
        <v>0</v>
      </c>
      <c r="R199" s="10">
        <f>COUNTIFS('Old-Review'!N:N,"TNBT",'Old-Review'!P:P,AH199, 'Old-Review'!R:R,"&lt;&gt;"&amp;"", 'Old-Review'!S:S,"&lt;&gt;"&amp;"", 'Old-Review'!T:T,"&lt;&gt;"&amp;"", 'Old-Review'!U:U,"&lt;&gt;"&amp;"",  'Old-Review'!V:V,"&lt;&gt;"&amp;"",  'Old-Review'!W:W,"&lt;&gt;"&amp;"",  'Old-Review'!X:X,"&lt;&gt;"&amp;"",  'Old-Review'!Y:Y,"&lt;&gt;"&amp;"")</f>
        <v>0</v>
      </c>
      <c r="S199" s="10">
        <f>COUNTIFS('Old-Review'!N:N,"TL",'Old-Review'!P:P,AH199, 'Old-Review'!R:R,"&lt;&gt;"&amp;"", 'Old-Review'!X:X,"&lt;&gt;"&amp;"",  'Old-Review'!Y:Y,"&lt;&gt;"&amp;"")</f>
        <v>0</v>
      </c>
      <c r="T199" s="10">
        <f>COUNTIFS('Old-Review'!A:A,"Giữ chỗ",'Old-Review'!P:P,AH199)</f>
        <v>0</v>
      </c>
      <c r="U199" s="10">
        <f>COUNTIFS('Old-Review'!B:B,"Sai lớp",'Old-Review'!P:P,AH199)</f>
        <v>0</v>
      </c>
      <c r="V199" s="10">
        <f>COUNTIFS('Old-Review'!B:B,"Sai phân công",'Old-Review'!P:P,AH199)</f>
        <v>0</v>
      </c>
      <c r="W199" s="10">
        <f t="shared" si="1"/>
        <v>0</v>
      </c>
      <c r="X199" s="10"/>
      <c r="Y199" s="10"/>
      <c r="Z199" s="10">
        <f>COUNTIFS('Old-Review'!AD:AD,AH199, 'Old-Review'!AN:AN,"&lt;&gt;"&amp;"",'Old-Review'!AO:AO,"&lt;&gt;"&amp;"")</f>
        <v>0</v>
      </c>
      <c r="AA199" s="6" t="str">
        <f>COUNTIFS(Tonghop!AR:AR,[1]IO!AH199, Tonghop!AN:AN,"&lt;&gt;"&amp;"",Tonghop!AO:AO,"&lt;&gt;"&amp;"")</f>
        <v>#ERROR!</v>
      </c>
      <c r="AB199" s="6"/>
      <c r="AC199" s="6"/>
      <c r="AD199" s="6"/>
      <c r="AE199" s="6"/>
      <c r="AF199" s="6"/>
      <c r="AG199" s="6"/>
      <c r="AH199" s="6" t="s">
        <v>5040</v>
      </c>
      <c r="AI199" s="6" t="str">
        <f t="shared" si="2"/>
        <v>D_28 Doãn Phi Hùng 20131847 ICT</v>
      </c>
      <c r="AJ199" s="6"/>
      <c r="AK199" s="6" t="str">
        <f t="shared" si="3"/>
        <v>TRUE</v>
      </c>
      <c r="AL199" s="4"/>
      <c r="AM199" s="4"/>
      <c r="AN199" s="4"/>
      <c r="AO199" s="4"/>
      <c r="AP199" s="4"/>
      <c r="AQ199" s="4"/>
      <c r="AR199" s="4"/>
      <c r="AS199" s="4"/>
    </row>
    <row r="200" ht="13.5" customHeight="1">
      <c r="A200" s="6"/>
      <c r="B200" s="78" t="s">
        <v>4999</v>
      </c>
      <c r="C200" s="78" t="s">
        <v>928</v>
      </c>
      <c r="D200" s="78" t="s">
        <v>2943</v>
      </c>
      <c r="E200" s="76">
        <v>2.0132316E7</v>
      </c>
      <c r="F200" s="78" t="s">
        <v>4918</v>
      </c>
      <c r="G200" s="78" t="s">
        <v>2471</v>
      </c>
      <c r="H200" s="10" t="s">
        <v>5041</v>
      </c>
      <c r="I200" s="10"/>
      <c r="J200" s="10"/>
      <c r="K200" s="10"/>
      <c r="L200" s="10"/>
      <c r="M200" s="10"/>
      <c r="N200" s="10"/>
      <c r="O200" s="10"/>
      <c r="P200" s="4">
        <f>COUNTIFS('Old-Review'!P:P,AH200)</f>
        <v>0</v>
      </c>
      <c r="Q200" s="10">
        <f>COUNTIFS('Old-Review'!N:N,"TNLT",'Old-Review'!P:P,AH200, 'Old-Review'!R:R,"&lt;&gt;"&amp;"", 'Old-Review'!S:S,"&lt;&gt;"&amp;"", 'Old-Review'!T:T,"&lt;&gt;"&amp;"", 'Old-Review'!U:U,"&lt;&gt;"&amp;"",  'Old-Review'!V:V,"&lt;&gt;"&amp;"",  'Old-Review'!W:W,"&lt;&gt;"&amp;"",  'Old-Review'!X:X,"&lt;&gt;"&amp;"",  'Old-Review'!Y:Y,"&lt;&gt;"&amp;"")</f>
        <v>0</v>
      </c>
      <c r="R200" s="10">
        <f>COUNTIFS('Old-Review'!N:N,"TNBT",'Old-Review'!P:P,AH200, 'Old-Review'!R:R,"&lt;&gt;"&amp;"", 'Old-Review'!S:S,"&lt;&gt;"&amp;"", 'Old-Review'!T:T,"&lt;&gt;"&amp;"", 'Old-Review'!U:U,"&lt;&gt;"&amp;"",  'Old-Review'!V:V,"&lt;&gt;"&amp;"",  'Old-Review'!W:W,"&lt;&gt;"&amp;"",  'Old-Review'!X:X,"&lt;&gt;"&amp;"",  'Old-Review'!Y:Y,"&lt;&gt;"&amp;"")</f>
        <v>0</v>
      </c>
      <c r="S200" s="10">
        <f>COUNTIFS('Old-Review'!N:N,"TL",'Old-Review'!P:P,AH200, 'Old-Review'!R:R,"&lt;&gt;"&amp;"", 'Old-Review'!X:X,"&lt;&gt;"&amp;"",  'Old-Review'!Y:Y,"&lt;&gt;"&amp;"")</f>
        <v>0</v>
      </c>
      <c r="T200" s="10">
        <f>COUNTIFS('Old-Review'!A:A,"Giữ chỗ",'Old-Review'!P:P,AH200)</f>
        <v>0</v>
      </c>
      <c r="U200" s="10">
        <f>COUNTIFS('Old-Review'!B:B,"Sai lớp",'Old-Review'!P:P,AH200)</f>
        <v>0</v>
      </c>
      <c r="V200" s="10">
        <f>COUNTIFS('Old-Review'!B:B,"Sai phân công",'Old-Review'!P:P,AH200)</f>
        <v>0</v>
      </c>
      <c r="W200" s="10">
        <f t="shared" si="1"/>
        <v>0</v>
      </c>
      <c r="X200" s="10"/>
      <c r="Y200" s="10"/>
      <c r="Z200" s="10">
        <f>COUNTIFS('Old-Review'!AD:AD,AH200, 'Old-Review'!AN:AN,"&lt;&gt;"&amp;"",'Old-Review'!AO:AO,"&lt;&gt;"&amp;"")</f>
        <v>0</v>
      </c>
      <c r="AA200" s="6" t="str">
        <f>COUNTIFS(Tonghop!AR:AR,[1]IO!AH200, Tonghop!AN:AN,"&lt;&gt;"&amp;"",Tonghop!AO:AO,"&lt;&gt;"&amp;"")</f>
        <v>#ERROR!</v>
      </c>
      <c r="AB200" s="6"/>
      <c r="AC200" s="6"/>
      <c r="AD200" s="6"/>
      <c r="AE200" s="6"/>
      <c r="AF200" s="6"/>
      <c r="AG200" s="6"/>
      <c r="AH200" s="6" t="s">
        <v>5043</v>
      </c>
      <c r="AI200" s="6" t="str">
        <f t="shared" si="2"/>
        <v>D_28 Trần Quang Linh 20132316 ICT</v>
      </c>
      <c r="AJ200" s="6"/>
      <c r="AK200" s="6" t="str">
        <f t="shared" si="3"/>
        <v>TRUE</v>
      </c>
      <c r="AL200" s="4"/>
      <c r="AM200" s="4"/>
      <c r="AN200" s="4"/>
      <c r="AO200" s="4"/>
      <c r="AP200" s="4"/>
      <c r="AQ200" s="4"/>
      <c r="AR200" s="4"/>
      <c r="AS200" s="4"/>
    </row>
    <row r="201" ht="13.5" customHeight="1">
      <c r="A201" s="6"/>
      <c r="B201" s="79" t="s">
        <v>5044</v>
      </c>
      <c r="C201" s="79" t="s">
        <v>5045</v>
      </c>
      <c r="D201" s="79" t="s">
        <v>1455</v>
      </c>
      <c r="E201" s="76">
        <v>2.0131802E7</v>
      </c>
      <c r="F201" s="79" t="s">
        <v>4918</v>
      </c>
      <c r="G201" s="79" t="s">
        <v>2471</v>
      </c>
      <c r="H201" s="10" t="s">
        <v>5046</v>
      </c>
      <c r="I201" s="10">
        <f>COUNTIF(B:B,B201)</f>
        <v>4</v>
      </c>
      <c r="J201" s="10">
        <f>COUNTIFS('Old-Review'!O:O,B201,'Old-Review'!N:N,"TNLT", 'Old-Review'!R:R,"&lt;&gt;"&amp;"", 'Old-Review'!S:S,"&lt;&gt;"&amp;"", 'Old-Review'!T:T,"&lt;&gt;"&amp;"", 'Old-Review'!U:U,"&lt;&gt;"&amp;"",  'Old-Review'!V:V,"&lt;&gt;"&amp;"",  'Old-Review'!W:W,"&lt;&gt;"&amp;"",  'Old-Review'!X:X,"&lt;&gt;"&amp;"",  'Old-Review'!Y:Y,"&lt;&gt;"&amp;"")</f>
        <v>0</v>
      </c>
      <c r="K201" s="10">
        <f>COUNTIFS('Old-Review'!O:O,B201,'Old-Review'!N:N,"TNBT", 'Old-Review'!R:R,"&lt;&gt;"&amp;"", 'Old-Review'!S:S,"&lt;&gt;"&amp;"", 'Old-Review'!T:T,"&lt;&gt;"&amp;"", 'Old-Review'!U:U,"&lt;&gt;"&amp;"",  'Old-Review'!V:V,"&lt;&gt;"&amp;"",  'Old-Review'!W:W,"&lt;&gt;"&amp;"",  'Old-Review'!X:X,"&lt;&gt;"&amp;"",  'Old-Review'!Y:Y,"&lt;&gt;"&amp;"")</f>
        <v>0</v>
      </c>
      <c r="L201" s="10">
        <f>COUNTIFS('Old-Review'!O:O,B201,'Old-Review'!N:N,"TL", 'Old-Review'!R:R,"&lt;&gt;"&amp;"", 'Old-Review'!X:X,"&lt;&gt;"&amp;"",  'Old-Review'!Y:Y,"&lt;&gt;"&amp;"")</f>
        <v>0</v>
      </c>
      <c r="M201" s="10">
        <f>COUNTIFS('Old-Review'!AC:AC,B201, 'Old-Review'!AN:AN,"&lt;&gt;"&amp;"",'Old-Review'!AO:AO,"&lt;&gt;"&amp;"")</f>
        <v>0</v>
      </c>
      <c r="N201" s="10">
        <f>COUNTIFS('Old-Review'!A:A,"Giữ chỗ nhóm",'Old-Review'!O:O,B201)</f>
        <v>0</v>
      </c>
      <c r="O201" s="10"/>
      <c r="P201" s="4">
        <f>COUNTIFS('Old-Review'!P:P,AH201)</f>
        <v>0</v>
      </c>
      <c r="Q201" s="10">
        <f>COUNTIFS('Old-Review'!N:N,"TNLT",'Old-Review'!P:P,AH201, 'Old-Review'!R:R,"&lt;&gt;"&amp;"", 'Old-Review'!S:S,"&lt;&gt;"&amp;"", 'Old-Review'!T:T,"&lt;&gt;"&amp;"", 'Old-Review'!U:U,"&lt;&gt;"&amp;"",  'Old-Review'!V:V,"&lt;&gt;"&amp;"",  'Old-Review'!W:W,"&lt;&gt;"&amp;"",  'Old-Review'!X:X,"&lt;&gt;"&amp;"",  'Old-Review'!Y:Y,"&lt;&gt;"&amp;"")</f>
        <v>0</v>
      </c>
      <c r="R201" s="10">
        <f>COUNTIFS('Old-Review'!N:N,"TNBT",'Old-Review'!P:P,AH201, 'Old-Review'!R:R,"&lt;&gt;"&amp;"", 'Old-Review'!S:S,"&lt;&gt;"&amp;"", 'Old-Review'!T:T,"&lt;&gt;"&amp;"", 'Old-Review'!U:U,"&lt;&gt;"&amp;"",  'Old-Review'!V:V,"&lt;&gt;"&amp;"",  'Old-Review'!W:W,"&lt;&gt;"&amp;"",  'Old-Review'!X:X,"&lt;&gt;"&amp;"",  'Old-Review'!Y:Y,"&lt;&gt;"&amp;"")</f>
        <v>0</v>
      </c>
      <c r="S201" s="10">
        <f>COUNTIFS('Old-Review'!N:N,"TL",'Old-Review'!P:P,AH201, 'Old-Review'!R:R,"&lt;&gt;"&amp;"", 'Old-Review'!X:X,"&lt;&gt;"&amp;"",  'Old-Review'!Y:Y,"&lt;&gt;"&amp;"")</f>
        <v>0</v>
      </c>
      <c r="T201" s="10">
        <f>COUNTIFS('Old-Review'!A:A,"Giữ chỗ",'Old-Review'!P:P,AH201)</f>
        <v>0</v>
      </c>
      <c r="U201" s="10">
        <f>COUNTIFS('Old-Review'!B:B,"Sai lớp",'Old-Review'!P:P,AH201)</f>
        <v>0</v>
      </c>
      <c r="V201" s="10">
        <f>COUNTIFS('Old-Review'!B:B,"Sai phân công",'Old-Review'!P:P,AH201)</f>
        <v>0</v>
      </c>
      <c r="W201" s="10">
        <f t="shared" si="1"/>
        <v>0</v>
      </c>
      <c r="X201" s="10"/>
      <c r="Y201" s="10"/>
      <c r="Z201" s="10">
        <f>COUNTIFS('Old-Review'!AD:AD,AH201, 'Old-Review'!AN:AN,"&lt;&gt;"&amp;"",'Old-Review'!AO:AO,"&lt;&gt;"&amp;"")</f>
        <v>0</v>
      </c>
      <c r="AA201" s="6" t="str">
        <f>COUNTIFS(Tonghop!AR:AR,[1]IO!AH201, Tonghop!AN:AN,"&lt;&gt;"&amp;"",Tonghop!AO:AO,"&lt;&gt;"&amp;"")</f>
        <v>#ERROR!</v>
      </c>
      <c r="AB201" s="6"/>
      <c r="AC201" s="6"/>
      <c r="AD201" s="6"/>
      <c r="AE201" s="6"/>
      <c r="AF201" s="6"/>
      <c r="AG201" s="6"/>
      <c r="AH201" s="6" t="s">
        <v>5066</v>
      </c>
      <c r="AI201" s="6" t="str">
        <f t="shared" si="2"/>
        <v>D_29 Trần Tất Huy 20131802 ICT</v>
      </c>
      <c r="AJ201" s="6"/>
      <c r="AK201" s="6" t="str">
        <f t="shared" si="3"/>
        <v>TRUE</v>
      </c>
      <c r="AL201" s="4"/>
      <c r="AM201" s="4"/>
      <c r="AN201" s="4"/>
      <c r="AO201" s="4"/>
      <c r="AP201" s="4"/>
      <c r="AQ201" s="4"/>
      <c r="AR201" s="4"/>
      <c r="AS201" s="4"/>
    </row>
    <row r="202" ht="13.5" customHeight="1">
      <c r="A202" s="6"/>
      <c r="B202" s="79" t="s">
        <v>5044</v>
      </c>
      <c r="C202" s="79" t="s">
        <v>380</v>
      </c>
      <c r="D202" s="79" t="s">
        <v>5067</v>
      </c>
      <c r="E202" s="76">
        <v>2.0132462E7</v>
      </c>
      <c r="F202" s="79" t="s">
        <v>4918</v>
      </c>
      <c r="G202" s="79" t="s">
        <v>2471</v>
      </c>
      <c r="H202" s="10" t="s">
        <v>5068</v>
      </c>
      <c r="I202" s="10"/>
      <c r="J202" s="10"/>
      <c r="K202" s="10"/>
      <c r="L202" s="10"/>
      <c r="M202" s="10"/>
      <c r="N202" s="10"/>
      <c r="O202" s="10"/>
      <c r="P202" s="4">
        <f>COUNTIFS('Old-Review'!P:P,AH202)</f>
        <v>0</v>
      </c>
      <c r="Q202" s="10">
        <f>COUNTIFS('Old-Review'!N:N,"TNLT",'Old-Review'!P:P,AH202, 'Old-Review'!R:R,"&lt;&gt;"&amp;"", 'Old-Review'!S:S,"&lt;&gt;"&amp;"", 'Old-Review'!T:T,"&lt;&gt;"&amp;"", 'Old-Review'!U:U,"&lt;&gt;"&amp;"",  'Old-Review'!V:V,"&lt;&gt;"&amp;"",  'Old-Review'!W:W,"&lt;&gt;"&amp;"",  'Old-Review'!X:X,"&lt;&gt;"&amp;"",  'Old-Review'!Y:Y,"&lt;&gt;"&amp;"")</f>
        <v>0</v>
      </c>
      <c r="R202" s="10">
        <f>COUNTIFS('Old-Review'!N:N,"TNBT",'Old-Review'!P:P,AH202, 'Old-Review'!R:R,"&lt;&gt;"&amp;"", 'Old-Review'!S:S,"&lt;&gt;"&amp;"", 'Old-Review'!T:T,"&lt;&gt;"&amp;"", 'Old-Review'!U:U,"&lt;&gt;"&amp;"",  'Old-Review'!V:V,"&lt;&gt;"&amp;"",  'Old-Review'!W:W,"&lt;&gt;"&amp;"",  'Old-Review'!X:X,"&lt;&gt;"&amp;"",  'Old-Review'!Y:Y,"&lt;&gt;"&amp;"")</f>
        <v>0</v>
      </c>
      <c r="S202" s="10">
        <f>COUNTIFS('Old-Review'!N:N,"TL",'Old-Review'!P:P,AH202, 'Old-Review'!R:R,"&lt;&gt;"&amp;"", 'Old-Review'!X:X,"&lt;&gt;"&amp;"",  'Old-Review'!Y:Y,"&lt;&gt;"&amp;"")</f>
        <v>0</v>
      </c>
      <c r="T202" s="10">
        <f>COUNTIFS('Old-Review'!A:A,"Giữ chỗ",'Old-Review'!P:P,AH202)</f>
        <v>0</v>
      </c>
      <c r="U202" s="10">
        <f>COUNTIFS('Old-Review'!B:B,"Sai lớp",'Old-Review'!P:P,AH202)</f>
        <v>0</v>
      </c>
      <c r="V202" s="10">
        <f>COUNTIFS('Old-Review'!B:B,"Sai phân công",'Old-Review'!P:P,AH202)</f>
        <v>0</v>
      </c>
      <c r="W202" s="10">
        <f t="shared" si="1"/>
        <v>0</v>
      </c>
      <c r="X202" s="10"/>
      <c r="Y202" s="10"/>
      <c r="Z202" s="10">
        <f>COUNTIFS('Old-Review'!AD:AD,AH202, 'Old-Review'!AN:AN,"&lt;&gt;"&amp;"",'Old-Review'!AO:AO,"&lt;&gt;"&amp;"")</f>
        <v>0</v>
      </c>
      <c r="AA202" s="6" t="str">
        <f>COUNTIFS(Tonghop!AR:AR,[1]IO!AH202, Tonghop!AN:AN,"&lt;&gt;"&amp;"",Tonghop!AO:AO,"&lt;&gt;"&amp;"")</f>
        <v>#ERROR!</v>
      </c>
      <c r="AB202" s="6"/>
      <c r="AC202" s="6"/>
      <c r="AD202" s="6"/>
      <c r="AE202" s="6"/>
      <c r="AF202" s="6"/>
      <c r="AG202" s="6"/>
      <c r="AH202" s="6" t="s">
        <v>5081</v>
      </c>
      <c r="AI202" s="6" t="str">
        <f t="shared" si="2"/>
        <v>D_29 Nguyễn Văn Lương 20132462 ICT</v>
      </c>
      <c r="AJ202" s="6"/>
      <c r="AK202" s="6" t="str">
        <f t="shared" si="3"/>
        <v>TRUE</v>
      </c>
      <c r="AL202" s="4"/>
      <c r="AM202" s="4"/>
      <c r="AN202" s="4"/>
      <c r="AO202" s="4"/>
      <c r="AP202" s="4"/>
      <c r="AQ202" s="4"/>
      <c r="AR202" s="4"/>
      <c r="AS202" s="4"/>
    </row>
    <row r="203" ht="13.5" customHeight="1">
      <c r="A203" s="6"/>
      <c r="B203" s="79" t="s">
        <v>5044</v>
      </c>
      <c r="C203" s="79" t="s">
        <v>5082</v>
      </c>
      <c r="D203" s="79" t="s">
        <v>5083</v>
      </c>
      <c r="E203" s="76">
        <v>2.013327E7</v>
      </c>
      <c r="F203" s="79" t="s">
        <v>4918</v>
      </c>
      <c r="G203" s="79" t="s">
        <v>2471</v>
      </c>
      <c r="H203" s="10" t="s">
        <v>5084</v>
      </c>
      <c r="I203" s="10"/>
      <c r="J203" s="10"/>
      <c r="K203" s="10"/>
      <c r="L203" s="10"/>
      <c r="M203" s="10"/>
      <c r="N203" s="10"/>
      <c r="O203" s="10"/>
      <c r="P203" s="4">
        <f>COUNTIFS('Old-Review'!P:P,AH203)</f>
        <v>0</v>
      </c>
      <c r="Q203" s="10">
        <f>COUNTIFS('Old-Review'!N:N,"TNLT",'Old-Review'!P:P,AH203, 'Old-Review'!R:R,"&lt;&gt;"&amp;"", 'Old-Review'!S:S,"&lt;&gt;"&amp;"", 'Old-Review'!T:T,"&lt;&gt;"&amp;"", 'Old-Review'!U:U,"&lt;&gt;"&amp;"",  'Old-Review'!V:V,"&lt;&gt;"&amp;"",  'Old-Review'!W:W,"&lt;&gt;"&amp;"",  'Old-Review'!X:X,"&lt;&gt;"&amp;"",  'Old-Review'!Y:Y,"&lt;&gt;"&amp;"")</f>
        <v>0</v>
      </c>
      <c r="R203" s="10">
        <f>COUNTIFS('Old-Review'!N:N,"TNBT",'Old-Review'!P:P,AH203, 'Old-Review'!R:R,"&lt;&gt;"&amp;"", 'Old-Review'!S:S,"&lt;&gt;"&amp;"", 'Old-Review'!T:T,"&lt;&gt;"&amp;"", 'Old-Review'!U:U,"&lt;&gt;"&amp;"",  'Old-Review'!V:V,"&lt;&gt;"&amp;"",  'Old-Review'!W:W,"&lt;&gt;"&amp;"",  'Old-Review'!X:X,"&lt;&gt;"&amp;"",  'Old-Review'!Y:Y,"&lt;&gt;"&amp;"")</f>
        <v>0</v>
      </c>
      <c r="S203" s="10">
        <f>COUNTIFS('Old-Review'!N:N,"TL",'Old-Review'!P:P,AH203, 'Old-Review'!R:R,"&lt;&gt;"&amp;"", 'Old-Review'!X:X,"&lt;&gt;"&amp;"",  'Old-Review'!Y:Y,"&lt;&gt;"&amp;"")</f>
        <v>0</v>
      </c>
      <c r="T203" s="10">
        <f>COUNTIFS('Old-Review'!A:A,"Giữ chỗ",'Old-Review'!P:P,AH203)</f>
        <v>0</v>
      </c>
      <c r="U203" s="10">
        <f>COUNTIFS('Old-Review'!B:B,"Sai lớp",'Old-Review'!P:P,AH203)</f>
        <v>0</v>
      </c>
      <c r="V203" s="10">
        <f>COUNTIFS('Old-Review'!B:B,"Sai phân công",'Old-Review'!P:P,AH203)</f>
        <v>0</v>
      </c>
      <c r="W203" s="10">
        <f t="shared" si="1"/>
        <v>0</v>
      </c>
      <c r="X203" s="10"/>
      <c r="Y203" s="10"/>
      <c r="Z203" s="10">
        <f>COUNTIFS('Old-Review'!AD:AD,AH203, 'Old-Review'!AN:AN,"&lt;&gt;"&amp;"",'Old-Review'!AO:AO,"&lt;&gt;"&amp;"")</f>
        <v>0</v>
      </c>
      <c r="AA203" s="6" t="str">
        <f>COUNTIFS(Tonghop!AR:AR,[1]IO!AH203, Tonghop!AN:AN,"&lt;&gt;"&amp;"",Tonghop!AO:AO,"&lt;&gt;"&amp;"")</f>
        <v>#ERROR!</v>
      </c>
      <c r="AB203" s="6"/>
      <c r="AC203" s="6"/>
      <c r="AD203" s="6"/>
      <c r="AE203" s="6"/>
      <c r="AF203" s="6"/>
      <c r="AG203" s="6"/>
      <c r="AH203" s="6" t="s">
        <v>5097</v>
      </c>
      <c r="AI203" s="6" t="str">
        <f t="shared" si="2"/>
        <v>D_29 Hoàng Văn Sâm 20133270 ICT</v>
      </c>
      <c r="AJ203" s="6"/>
      <c r="AK203" s="6" t="str">
        <f t="shared" si="3"/>
        <v>TRUE</v>
      </c>
      <c r="AL203" s="4"/>
      <c r="AM203" s="4"/>
      <c r="AN203" s="4"/>
      <c r="AO203" s="4"/>
      <c r="AP203" s="4"/>
      <c r="AQ203" s="4"/>
      <c r="AR203" s="4"/>
      <c r="AS203" s="4"/>
    </row>
    <row r="204" ht="13.5" customHeight="1">
      <c r="A204" s="6"/>
      <c r="B204" s="79" t="s">
        <v>5044</v>
      </c>
      <c r="C204" s="79" t="s">
        <v>5098</v>
      </c>
      <c r="D204" s="79" t="s">
        <v>1928</v>
      </c>
      <c r="E204" s="76">
        <v>2.013329E7</v>
      </c>
      <c r="F204" s="79" t="s">
        <v>4918</v>
      </c>
      <c r="G204" s="79" t="s">
        <v>2471</v>
      </c>
      <c r="H204" s="10" t="s">
        <v>5099</v>
      </c>
      <c r="I204" s="10"/>
      <c r="J204" s="10"/>
      <c r="K204" s="10"/>
      <c r="L204" s="10"/>
      <c r="M204" s="10"/>
      <c r="N204" s="10"/>
      <c r="O204" s="10"/>
      <c r="P204" s="4">
        <f>COUNTIFS('Old-Review'!P:P,AH204)</f>
        <v>0</v>
      </c>
      <c r="Q204" s="10">
        <f>COUNTIFS('Old-Review'!N:N,"TNLT",'Old-Review'!P:P,AH204, 'Old-Review'!R:R,"&lt;&gt;"&amp;"", 'Old-Review'!S:S,"&lt;&gt;"&amp;"", 'Old-Review'!T:T,"&lt;&gt;"&amp;"", 'Old-Review'!U:U,"&lt;&gt;"&amp;"",  'Old-Review'!V:V,"&lt;&gt;"&amp;"",  'Old-Review'!W:W,"&lt;&gt;"&amp;"",  'Old-Review'!X:X,"&lt;&gt;"&amp;"",  'Old-Review'!Y:Y,"&lt;&gt;"&amp;"")</f>
        <v>0</v>
      </c>
      <c r="R204" s="10">
        <f>COUNTIFS('Old-Review'!N:N,"TNBT",'Old-Review'!P:P,AH204, 'Old-Review'!R:R,"&lt;&gt;"&amp;"", 'Old-Review'!S:S,"&lt;&gt;"&amp;"", 'Old-Review'!T:T,"&lt;&gt;"&amp;"", 'Old-Review'!U:U,"&lt;&gt;"&amp;"",  'Old-Review'!V:V,"&lt;&gt;"&amp;"",  'Old-Review'!W:W,"&lt;&gt;"&amp;"",  'Old-Review'!X:X,"&lt;&gt;"&amp;"",  'Old-Review'!Y:Y,"&lt;&gt;"&amp;"")</f>
        <v>0</v>
      </c>
      <c r="S204" s="10">
        <f>COUNTIFS('Old-Review'!N:N,"TL",'Old-Review'!P:P,AH204, 'Old-Review'!R:R,"&lt;&gt;"&amp;"", 'Old-Review'!X:X,"&lt;&gt;"&amp;"",  'Old-Review'!Y:Y,"&lt;&gt;"&amp;"")</f>
        <v>0</v>
      </c>
      <c r="T204" s="10">
        <f>COUNTIFS('Old-Review'!A:A,"Giữ chỗ",'Old-Review'!P:P,AH204)</f>
        <v>0</v>
      </c>
      <c r="U204" s="10">
        <f>COUNTIFS('Old-Review'!B:B,"Sai lớp",'Old-Review'!P:P,AH204)</f>
        <v>0</v>
      </c>
      <c r="V204" s="10">
        <f>COUNTIFS('Old-Review'!B:B,"Sai phân công",'Old-Review'!P:P,AH204)</f>
        <v>0</v>
      </c>
      <c r="W204" s="10">
        <f t="shared" si="1"/>
        <v>0</v>
      </c>
      <c r="X204" s="10"/>
      <c r="Y204" s="10"/>
      <c r="Z204" s="10">
        <f>COUNTIFS('Old-Review'!AD:AD,AH204, 'Old-Review'!AN:AN,"&lt;&gt;"&amp;"",'Old-Review'!AO:AO,"&lt;&gt;"&amp;"")</f>
        <v>0</v>
      </c>
      <c r="AA204" s="6" t="str">
        <f>COUNTIFS(Tonghop!AR:AR,[1]IO!AH204, Tonghop!AN:AN,"&lt;&gt;"&amp;"",Tonghop!AO:AO,"&lt;&gt;"&amp;"")</f>
        <v>#ERROR!</v>
      </c>
      <c r="AB204" s="6"/>
      <c r="AC204" s="6"/>
      <c r="AD204" s="6"/>
      <c r="AE204" s="6"/>
      <c r="AF204" s="6"/>
      <c r="AG204" s="6"/>
      <c r="AH204" s="6" t="s">
        <v>5112</v>
      </c>
      <c r="AI204" s="6" t="str">
        <f t="shared" si="2"/>
        <v>D_29 Đào Duy Sơn 20133290 ICT</v>
      </c>
      <c r="AJ204" s="6"/>
      <c r="AK204" s="6" t="str">
        <f t="shared" si="3"/>
        <v>TRUE</v>
      </c>
      <c r="AL204" s="4"/>
      <c r="AM204" s="4"/>
      <c r="AN204" s="4"/>
      <c r="AO204" s="4"/>
      <c r="AP204" s="4"/>
      <c r="AQ204" s="4"/>
      <c r="AR204" s="4"/>
      <c r="AS204" s="4"/>
    </row>
    <row r="205" ht="13.5" customHeight="1">
      <c r="A205" s="6"/>
      <c r="B205" s="6" t="s">
        <v>5113</v>
      </c>
      <c r="C205" s="6" t="s">
        <v>3134</v>
      </c>
      <c r="D205" s="6" t="s">
        <v>86</v>
      </c>
      <c r="E205" s="76">
        <v>2.0132391E7</v>
      </c>
      <c r="F205" s="6" t="s">
        <v>4918</v>
      </c>
      <c r="G205" s="6" t="s">
        <v>2471</v>
      </c>
      <c r="H205" s="10" t="s">
        <v>5114</v>
      </c>
      <c r="I205" s="10">
        <f>COUNTIF(B:B,B205)</f>
        <v>4</v>
      </c>
      <c r="J205" s="10">
        <f>COUNTIFS('Old-Review'!O:O,B205,'Old-Review'!N:N,"TNLT", 'Old-Review'!R:R,"&lt;&gt;"&amp;"", 'Old-Review'!S:S,"&lt;&gt;"&amp;"", 'Old-Review'!T:T,"&lt;&gt;"&amp;"", 'Old-Review'!U:U,"&lt;&gt;"&amp;"",  'Old-Review'!V:V,"&lt;&gt;"&amp;"",  'Old-Review'!W:W,"&lt;&gt;"&amp;"",  'Old-Review'!X:X,"&lt;&gt;"&amp;"",  'Old-Review'!Y:Y,"&lt;&gt;"&amp;"")</f>
        <v>0</v>
      </c>
      <c r="K205" s="10">
        <f>COUNTIFS('Old-Review'!O:O,B205,'Old-Review'!N:N,"TNBT", 'Old-Review'!R:R,"&lt;&gt;"&amp;"", 'Old-Review'!S:S,"&lt;&gt;"&amp;"", 'Old-Review'!T:T,"&lt;&gt;"&amp;"", 'Old-Review'!U:U,"&lt;&gt;"&amp;"",  'Old-Review'!V:V,"&lt;&gt;"&amp;"",  'Old-Review'!W:W,"&lt;&gt;"&amp;"",  'Old-Review'!X:X,"&lt;&gt;"&amp;"",  'Old-Review'!Y:Y,"&lt;&gt;"&amp;"")</f>
        <v>0</v>
      </c>
      <c r="L205" s="10">
        <f>COUNTIFS('Old-Review'!O:O,B205,'Old-Review'!N:N,"TL", 'Old-Review'!R:R,"&lt;&gt;"&amp;"", 'Old-Review'!X:X,"&lt;&gt;"&amp;"",  'Old-Review'!Y:Y,"&lt;&gt;"&amp;"")</f>
        <v>0</v>
      </c>
      <c r="M205" s="10">
        <f>COUNTIFS('Old-Review'!AC:AC,B205, 'Old-Review'!AN:AN,"&lt;&gt;"&amp;"",'Old-Review'!AO:AO,"&lt;&gt;"&amp;"")</f>
        <v>0</v>
      </c>
      <c r="N205" s="10">
        <f>COUNTIFS('Old-Review'!A:A,"Giữ chỗ nhóm",'Old-Review'!O:O,B205)</f>
        <v>0</v>
      </c>
      <c r="O205" s="10"/>
      <c r="P205" s="4">
        <f>COUNTIFS('Old-Review'!P:P,AH205)</f>
        <v>0</v>
      </c>
      <c r="Q205" s="10">
        <f>COUNTIFS('Old-Review'!N:N,"TNLT",'Old-Review'!P:P,AH205, 'Old-Review'!R:R,"&lt;&gt;"&amp;"", 'Old-Review'!S:S,"&lt;&gt;"&amp;"", 'Old-Review'!T:T,"&lt;&gt;"&amp;"", 'Old-Review'!U:U,"&lt;&gt;"&amp;"",  'Old-Review'!V:V,"&lt;&gt;"&amp;"",  'Old-Review'!W:W,"&lt;&gt;"&amp;"",  'Old-Review'!X:X,"&lt;&gt;"&amp;"",  'Old-Review'!Y:Y,"&lt;&gt;"&amp;"")</f>
        <v>0</v>
      </c>
      <c r="R205" s="10">
        <f>COUNTIFS('Old-Review'!N:N,"TNBT",'Old-Review'!P:P,AH205, 'Old-Review'!R:R,"&lt;&gt;"&amp;"", 'Old-Review'!S:S,"&lt;&gt;"&amp;"", 'Old-Review'!T:T,"&lt;&gt;"&amp;"", 'Old-Review'!U:U,"&lt;&gt;"&amp;"",  'Old-Review'!V:V,"&lt;&gt;"&amp;"",  'Old-Review'!W:W,"&lt;&gt;"&amp;"",  'Old-Review'!X:X,"&lt;&gt;"&amp;"",  'Old-Review'!Y:Y,"&lt;&gt;"&amp;"")</f>
        <v>0</v>
      </c>
      <c r="S205" s="10">
        <f>COUNTIFS('Old-Review'!N:N,"TL",'Old-Review'!P:P,AH205, 'Old-Review'!R:R,"&lt;&gt;"&amp;"", 'Old-Review'!X:X,"&lt;&gt;"&amp;"",  'Old-Review'!Y:Y,"&lt;&gt;"&amp;"")</f>
        <v>0</v>
      </c>
      <c r="T205" s="10">
        <f>COUNTIFS('Old-Review'!A:A,"Giữ chỗ",'Old-Review'!P:P,AH205)</f>
        <v>0</v>
      </c>
      <c r="U205" s="10">
        <f>COUNTIFS('Old-Review'!B:B,"Sai lớp",'Old-Review'!P:P,AH205)</f>
        <v>0</v>
      </c>
      <c r="V205" s="10">
        <f>COUNTIFS('Old-Review'!B:B,"Sai phân công",'Old-Review'!P:P,AH205)</f>
        <v>0</v>
      </c>
      <c r="W205" s="10">
        <f t="shared" si="1"/>
        <v>0</v>
      </c>
      <c r="X205" s="10"/>
      <c r="Y205" s="10"/>
      <c r="Z205" s="10">
        <f>COUNTIFS('Old-Review'!AD:AD,AH205, 'Old-Review'!AN:AN,"&lt;&gt;"&amp;"",'Old-Review'!AO:AO,"&lt;&gt;"&amp;"")</f>
        <v>0</v>
      </c>
      <c r="AA205" s="6" t="str">
        <f>COUNTIFS(Tonghop!AR:AR,[1]IO!AH205, Tonghop!AN:AN,"&lt;&gt;"&amp;"",Tonghop!AO:AO,"&lt;&gt;"&amp;"")</f>
        <v>#ERROR!</v>
      </c>
      <c r="AB205" s="6"/>
      <c r="AC205" s="6"/>
      <c r="AD205" s="6"/>
      <c r="AE205" s="6"/>
      <c r="AF205" s="6"/>
      <c r="AG205" s="6"/>
      <c r="AH205" s="6" t="s">
        <v>5146</v>
      </c>
      <c r="AI205" s="6" t="str">
        <f t="shared" si="2"/>
        <v>D_30 Nguyễn Thành Long 20132391 ICT</v>
      </c>
      <c r="AJ205" s="6"/>
      <c r="AK205" s="6" t="str">
        <f t="shared" si="3"/>
        <v>TRUE</v>
      </c>
      <c r="AL205" s="4"/>
      <c r="AM205" s="4"/>
      <c r="AN205" s="4"/>
      <c r="AO205" s="4"/>
      <c r="AP205" s="4"/>
      <c r="AQ205" s="4"/>
      <c r="AR205" s="4"/>
      <c r="AS205" s="4"/>
    </row>
    <row r="206" ht="13.5" customHeight="1">
      <c r="A206" s="6"/>
      <c r="B206" s="6" t="s">
        <v>5113</v>
      </c>
      <c r="C206" s="6" t="s">
        <v>4363</v>
      </c>
      <c r="D206" s="6" t="s">
        <v>1583</v>
      </c>
      <c r="E206" s="76">
        <v>2.01326E7</v>
      </c>
      <c r="F206" s="6" t="s">
        <v>4918</v>
      </c>
      <c r="G206" s="6" t="s">
        <v>2471</v>
      </c>
      <c r="H206" s="10" t="s">
        <v>5148</v>
      </c>
      <c r="I206" s="10"/>
      <c r="J206" s="10"/>
      <c r="K206" s="10"/>
      <c r="L206" s="10"/>
      <c r="M206" s="10"/>
      <c r="N206" s="10"/>
      <c r="O206" s="10"/>
      <c r="P206" s="4">
        <f>COUNTIFS('Old-Review'!P:P,AH206)</f>
        <v>0</v>
      </c>
      <c r="Q206" s="10">
        <f>COUNTIFS('Old-Review'!N:N,"TNLT",'Old-Review'!P:P,AH206, 'Old-Review'!R:R,"&lt;&gt;"&amp;"", 'Old-Review'!S:S,"&lt;&gt;"&amp;"", 'Old-Review'!T:T,"&lt;&gt;"&amp;"", 'Old-Review'!U:U,"&lt;&gt;"&amp;"",  'Old-Review'!V:V,"&lt;&gt;"&amp;"",  'Old-Review'!W:W,"&lt;&gt;"&amp;"",  'Old-Review'!X:X,"&lt;&gt;"&amp;"",  'Old-Review'!Y:Y,"&lt;&gt;"&amp;"")</f>
        <v>0</v>
      </c>
      <c r="R206" s="10">
        <f>COUNTIFS('Old-Review'!N:N,"TNBT",'Old-Review'!P:P,AH206, 'Old-Review'!R:R,"&lt;&gt;"&amp;"", 'Old-Review'!S:S,"&lt;&gt;"&amp;"", 'Old-Review'!T:T,"&lt;&gt;"&amp;"", 'Old-Review'!U:U,"&lt;&gt;"&amp;"",  'Old-Review'!V:V,"&lt;&gt;"&amp;"",  'Old-Review'!W:W,"&lt;&gt;"&amp;"",  'Old-Review'!X:X,"&lt;&gt;"&amp;"",  'Old-Review'!Y:Y,"&lt;&gt;"&amp;"")</f>
        <v>0</v>
      </c>
      <c r="S206" s="10">
        <f>COUNTIFS('Old-Review'!N:N,"TL",'Old-Review'!P:P,AH206, 'Old-Review'!R:R,"&lt;&gt;"&amp;"", 'Old-Review'!X:X,"&lt;&gt;"&amp;"",  'Old-Review'!Y:Y,"&lt;&gt;"&amp;"")</f>
        <v>0</v>
      </c>
      <c r="T206" s="10">
        <f>COUNTIFS('Old-Review'!A:A,"Giữ chỗ",'Old-Review'!P:P,AH206)</f>
        <v>0</v>
      </c>
      <c r="U206" s="10">
        <f>COUNTIFS('Old-Review'!B:B,"Sai lớp",'Old-Review'!P:P,AH206)</f>
        <v>0</v>
      </c>
      <c r="V206" s="10">
        <f>COUNTIFS('Old-Review'!B:B,"Sai phân công",'Old-Review'!P:P,AH206)</f>
        <v>0</v>
      </c>
      <c r="W206" s="10">
        <f t="shared" si="1"/>
        <v>0</v>
      </c>
      <c r="X206" s="10"/>
      <c r="Y206" s="10"/>
      <c r="Z206" s="10">
        <f>COUNTIFS('Old-Review'!AD:AD,AH206, 'Old-Review'!AN:AN,"&lt;&gt;"&amp;"",'Old-Review'!AO:AO,"&lt;&gt;"&amp;"")</f>
        <v>0</v>
      </c>
      <c r="AA206" s="6" t="str">
        <f>COUNTIFS(Tonghop!AR:AR,[1]IO!AH206, Tonghop!AN:AN,"&lt;&gt;"&amp;"",Tonghop!AO:AO,"&lt;&gt;"&amp;"")</f>
        <v>#ERROR!</v>
      </c>
      <c r="AB206" s="6"/>
      <c r="AC206" s="6"/>
      <c r="AD206" s="6"/>
      <c r="AE206" s="6"/>
      <c r="AF206" s="6"/>
      <c r="AG206" s="6"/>
      <c r="AH206" s="6" t="s">
        <v>5185</v>
      </c>
      <c r="AI206" s="6" t="str">
        <f t="shared" si="2"/>
        <v>D_30 Nguyễn Tuấn Minh 20132600 ICT</v>
      </c>
      <c r="AJ206" s="6"/>
      <c r="AK206" s="6" t="str">
        <f t="shared" si="3"/>
        <v>TRUE</v>
      </c>
      <c r="AL206" s="4"/>
      <c r="AM206" s="4"/>
      <c r="AN206" s="4"/>
      <c r="AO206" s="4"/>
      <c r="AP206" s="4"/>
      <c r="AQ206" s="4"/>
      <c r="AR206" s="4"/>
      <c r="AS206" s="4"/>
    </row>
    <row r="207" ht="13.5" customHeight="1">
      <c r="A207" s="6"/>
      <c r="B207" s="6" t="s">
        <v>5113</v>
      </c>
      <c r="C207" s="6" t="s">
        <v>3449</v>
      </c>
      <c r="D207" s="6" t="s">
        <v>674</v>
      </c>
      <c r="E207" s="76">
        <v>2.0132808E7</v>
      </c>
      <c r="F207" s="6" t="s">
        <v>4918</v>
      </c>
      <c r="G207" s="6" t="s">
        <v>2471</v>
      </c>
      <c r="H207" s="10" t="s">
        <v>5186</v>
      </c>
      <c r="I207" s="10"/>
      <c r="J207" s="10"/>
      <c r="K207" s="10"/>
      <c r="L207" s="10"/>
      <c r="M207" s="10"/>
      <c r="N207" s="10"/>
      <c r="O207" s="10"/>
      <c r="P207" s="4">
        <f>COUNTIFS('Old-Review'!P:P,AH207)</f>
        <v>0</v>
      </c>
      <c r="Q207" s="10">
        <f>COUNTIFS('Old-Review'!N:N,"TNLT",'Old-Review'!P:P,AH207, 'Old-Review'!R:R,"&lt;&gt;"&amp;"", 'Old-Review'!S:S,"&lt;&gt;"&amp;"", 'Old-Review'!T:T,"&lt;&gt;"&amp;"", 'Old-Review'!U:U,"&lt;&gt;"&amp;"",  'Old-Review'!V:V,"&lt;&gt;"&amp;"",  'Old-Review'!W:W,"&lt;&gt;"&amp;"",  'Old-Review'!X:X,"&lt;&gt;"&amp;"",  'Old-Review'!Y:Y,"&lt;&gt;"&amp;"")</f>
        <v>0</v>
      </c>
      <c r="R207" s="10">
        <f>COUNTIFS('Old-Review'!N:N,"TNBT",'Old-Review'!P:P,AH207, 'Old-Review'!R:R,"&lt;&gt;"&amp;"", 'Old-Review'!S:S,"&lt;&gt;"&amp;"", 'Old-Review'!T:T,"&lt;&gt;"&amp;"", 'Old-Review'!U:U,"&lt;&gt;"&amp;"",  'Old-Review'!V:V,"&lt;&gt;"&amp;"",  'Old-Review'!W:W,"&lt;&gt;"&amp;"",  'Old-Review'!X:X,"&lt;&gt;"&amp;"",  'Old-Review'!Y:Y,"&lt;&gt;"&amp;"")</f>
        <v>0</v>
      </c>
      <c r="S207" s="10">
        <f>COUNTIFS('Old-Review'!N:N,"TL",'Old-Review'!P:P,AH207, 'Old-Review'!R:R,"&lt;&gt;"&amp;"", 'Old-Review'!X:X,"&lt;&gt;"&amp;"",  'Old-Review'!Y:Y,"&lt;&gt;"&amp;"")</f>
        <v>0</v>
      </c>
      <c r="T207" s="10">
        <f>COUNTIFS('Old-Review'!A:A,"Giữ chỗ",'Old-Review'!P:P,AH207)</f>
        <v>0</v>
      </c>
      <c r="U207" s="10">
        <f>COUNTIFS('Old-Review'!B:B,"Sai lớp",'Old-Review'!P:P,AH207)</f>
        <v>0</v>
      </c>
      <c r="V207" s="10">
        <f>COUNTIFS('Old-Review'!B:B,"Sai phân công",'Old-Review'!P:P,AH207)</f>
        <v>0</v>
      </c>
      <c r="W207" s="10">
        <f t="shared" si="1"/>
        <v>0</v>
      </c>
      <c r="X207" s="10"/>
      <c r="Y207" s="10"/>
      <c r="Z207" s="10">
        <f>COUNTIFS('Old-Review'!AD:AD,AH207, 'Old-Review'!AN:AN,"&lt;&gt;"&amp;"",'Old-Review'!AO:AO,"&lt;&gt;"&amp;"")</f>
        <v>0</v>
      </c>
      <c r="AA207" s="6" t="str">
        <f>COUNTIFS(Tonghop!AR:AR,[1]IO!AH207, Tonghop!AN:AN,"&lt;&gt;"&amp;"",Tonghop!AO:AO,"&lt;&gt;"&amp;"")</f>
        <v>#ERROR!</v>
      </c>
      <c r="AB207" s="6"/>
      <c r="AC207" s="6"/>
      <c r="AD207" s="6"/>
      <c r="AE207" s="6"/>
      <c r="AF207" s="6"/>
      <c r="AG207" s="6"/>
      <c r="AH207" s="6" t="s">
        <v>5212</v>
      </c>
      <c r="AI207" s="6" t="str">
        <f t="shared" si="2"/>
        <v>D_30 Trần Minh Ngọc 20132808 ICT</v>
      </c>
      <c r="AJ207" s="6"/>
      <c r="AK207" s="6" t="str">
        <f t="shared" si="3"/>
        <v>TRUE</v>
      </c>
      <c r="AL207" s="4"/>
      <c r="AM207" s="4"/>
      <c r="AN207" s="4"/>
      <c r="AO207" s="4"/>
      <c r="AP207" s="4"/>
      <c r="AQ207" s="4"/>
      <c r="AR207" s="4"/>
      <c r="AS207" s="4"/>
    </row>
    <row r="208" ht="13.5" customHeight="1">
      <c r="A208" s="6"/>
      <c r="B208" s="95" t="s">
        <v>5113</v>
      </c>
      <c r="C208" s="95" t="s">
        <v>5218</v>
      </c>
      <c r="D208" s="95" t="s">
        <v>459</v>
      </c>
      <c r="E208" s="76">
        <v>2.0132853E7</v>
      </c>
      <c r="F208" s="95" t="s">
        <v>4918</v>
      </c>
      <c r="G208" s="95" t="s">
        <v>2471</v>
      </c>
      <c r="H208" s="10" t="s">
        <v>5219</v>
      </c>
      <c r="I208" s="10"/>
      <c r="J208" s="10"/>
      <c r="K208" s="10"/>
      <c r="L208" s="10"/>
      <c r="M208" s="10"/>
      <c r="N208" s="10"/>
      <c r="O208" s="10"/>
      <c r="P208" s="4">
        <f>COUNTIFS('Old-Review'!P:P,AH208)</f>
        <v>0</v>
      </c>
      <c r="Q208" s="10">
        <f>COUNTIFS('Old-Review'!N:N,"TNLT",'Old-Review'!P:P,AH208, 'Old-Review'!R:R,"&lt;&gt;"&amp;"", 'Old-Review'!S:S,"&lt;&gt;"&amp;"", 'Old-Review'!T:T,"&lt;&gt;"&amp;"", 'Old-Review'!U:U,"&lt;&gt;"&amp;"",  'Old-Review'!V:V,"&lt;&gt;"&amp;"",  'Old-Review'!W:W,"&lt;&gt;"&amp;"",  'Old-Review'!X:X,"&lt;&gt;"&amp;"",  'Old-Review'!Y:Y,"&lt;&gt;"&amp;"")</f>
        <v>0</v>
      </c>
      <c r="R208" s="10">
        <f>COUNTIFS('Old-Review'!N:N,"TNBT",'Old-Review'!P:P,AH208, 'Old-Review'!R:R,"&lt;&gt;"&amp;"", 'Old-Review'!S:S,"&lt;&gt;"&amp;"", 'Old-Review'!T:T,"&lt;&gt;"&amp;"", 'Old-Review'!U:U,"&lt;&gt;"&amp;"",  'Old-Review'!V:V,"&lt;&gt;"&amp;"",  'Old-Review'!W:W,"&lt;&gt;"&amp;"",  'Old-Review'!X:X,"&lt;&gt;"&amp;"",  'Old-Review'!Y:Y,"&lt;&gt;"&amp;"")</f>
        <v>0</v>
      </c>
      <c r="S208" s="10">
        <f>COUNTIFS('Old-Review'!N:N,"TL",'Old-Review'!P:P,AH208, 'Old-Review'!R:R,"&lt;&gt;"&amp;"", 'Old-Review'!X:X,"&lt;&gt;"&amp;"",  'Old-Review'!Y:Y,"&lt;&gt;"&amp;"")</f>
        <v>0</v>
      </c>
      <c r="T208" s="10">
        <f>COUNTIFS('Old-Review'!A:A,"Giữ chỗ",'Old-Review'!P:P,AH208)</f>
        <v>0</v>
      </c>
      <c r="U208" s="10">
        <f>COUNTIFS('Old-Review'!B:B,"Sai lớp",'Old-Review'!P:P,AH208)</f>
        <v>0</v>
      </c>
      <c r="V208" s="10">
        <f>COUNTIFS('Old-Review'!B:B,"Sai phân công",'Old-Review'!P:P,AH208)</f>
        <v>0</v>
      </c>
      <c r="W208" s="10">
        <f t="shared" si="1"/>
        <v>0</v>
      </c>
      <c r="X208" s="10"/>
      <c r="Y208" s="10"/>
      <c r="Z208" s="10">
        <f>COUNTIFS('Old-Review'!AD:AD,AH208, 'Old-Review'!AN:AN,"&lt;&gt;"&amp;"",'Old-Review'!AO:AO,"&lt;&gt;"&amp;"")</f>
        <v>0</v>
      </c>
      <c r="AA208" s="6" t="str">
        <f>COUNTIFS(Tonghop!AR:AR,[1]IO!AH208, Tonghop!AN:AN,"&lt;&gt;"&amp;"",Tonghop!AO:AO,"&lt;&gt;"&amp;"")</f>
        <v>#ERROR!</v>
      </c>
      <c r="AB208" s="6"/>
      <c r="AC208" s="6"/>
      <c r="AD208" s="6"/>
      <c r="AE208" s="6"/>
      <c r="AF208" s="6"/>
      <c r="AG208" s="6"/>
      <c r="AH208" s="6" t="s">
        <v>5244</v>
      </c>
      <c r="AI208" s="6" t="str">
        <f t="shared" si="2"/>
        <v>D_30 Trần Trọng Nhân 20132853 ICT</v>
      </c>
      <c r="AJ208" s="6"/>
      <c r="AK208" s="6" t="str">
        <f t="shared" si="3"/>
        <v>TRUE</v>
      </c>
      <c r="AL208" s="4"/>
      <c r="AM208" s="4"/>
      <c r="AN208" s="4"/>
      <c r="AO208" s="4"/>
      <c r="AP208" s="4"/>
      <c r="AQ208" s="4"/>
      <c r="AR208" s="4"/>
      <c r="AS208" s="4"/>
    </row>
    <row r="209" ht="13.5" customHeight="1">
      <c r="A209" s="6"/>
      <c r="B209" s="75" t="s">
        <v>5245</v>
      </c>
      <c r="C209" s="75" t="s">
        <v>5246</v>
      </c>
      <c r="D209" s="75" t="s">
        <v>2172</v>
      </c>
      <c r="E209" s="76">
        <v>2.013133E7</v>
      </c>
      <c r="F209" s="75" t="s">
        <v>4918</v>
      </c>
      <c r="G209" s="75" t="s">
        <v>2471</v>
      </c>
      <c r="H209" s="10" t="s">
        <v>5247</v>
      </c>
      <c r="I209" s="10">
        <f>COUNTIF(B:B,B209)</f>
        <v>4</v>
      </c>
      <c r="J209" s="10">
        <f>COUNTIFS('Old-Review'!O:O,B209,'Old-Review'!N:N,"TNLT", 'Old-Review'!R:R,"&lt;&gt;"&amp;"", 'Old-Review'!S:S,"&lt;&gt;"&amp;"", 'Old-Review'!T:T,"&lt;&gt;"&amp;"", 'Old-Review'!U:U,"&lt;&gt;"&amp;"",  'Old-Review'!V:V,"&lt;&gt;"&amp;"",  'Old-Review'!W:W,"&lt;&gt;"&amp;"",  'Old-Review'!X:X,"&lt;&gt;"&amp;"",  'Old-Review'!Y:Y,"&lt;&gt;"&amp;"")</f>
        <v>0</v>
      </c>
      <c r="K209" s="10">
        <f>COUNTIFS('Old-Review'!O:O,B209,'Old-Review'!N:N,"TNBT", 'Old-Review'!R:R,"&lt;&gt;"&amp;"", 'Old-Review'!S:S,"&lt;&gt;"&amp;"", 'Old-Review'!T:T,"&lt;&gt;"&amp;"", 'Old-Review'!U:U,"&lt;&gt;"&amp;"",  'Old-Review'!V:V,"&lt;&gt;"&amp;"",  'Old-Review'!W:W,"&lt;&gt;"&amp;"",  'Old-Review'!X:X,"&lt;&gt;"&amp;"",  'Old-Review'!Y:Y,"&lt;&gt;"&amp;"")</f>
        <v>0</v>
      </c>
      <c r="L209" s="10">
        <f>COUNTIFS('Old-Review'!O:O,B209,'Old-Review'!N:N,"TL", 'Old-Review'!R:R,"&lt;&gt;"&amp;"", 'Old-Review'!X:X,"&lt;&gt;"&amp;"",  'Old-Review'!Y:Y,"&lt;&gt;"&amp;"")</f>
        <v>0</v>
      </c>
      <c r="M209" s="10">
        <f>COUNTIFS('Old-Review'!AC:AC,B209, 'Old-Review'!AN:AN,"&lt;&gt;"&amp;"",'Old-Review'!AO:AO,"&lt;&gt;"&amp;"")</f>
        <v>0</v>
      </c>
      <c r="N209" s="10">
        <f>COUNTIFS('Old-Review'!A:A,"Giữ chỗ nhóm",'Old-Review'!O:O,B209)</f>
        <v>0</v>
      </c>
      <c r="O209" s="10"/>
      <c r="P209" s="4">
        <f>COUNTIFS('Old-Review'!P:P,AH209)</f>
        <v>0</v>
      </c>
      <c r="Q209" s="10">
        <f>COUNTIFS('Old-Review'!N:N,"TNLT",'Old-Review'!P:P,AH209, 'Old-Review'!R:R,"&lt;&gt;"&amp;"", 'Old-Review'!S:S,"&lt;&gt;"&amp;"", 'Old-Review'!T:T,"&lt;&gt;"&amp;"", 'Old-Review'!U:U,"&lt;&gt;"&amp;"",  'Old-Review'!V:V,"&lt;&gt;"&amp;"",  'Old-Review'!W:W,"&lt;&gt;"&amp;"",  'Old-Review'!X:X,"&lt;&gt;"&amp;"",  'Old-Review'!Y:Y,"&lt;&gt;"&amp;"")</f>
        <v>0</v>
      </c>
      <c r="R209" s="10">
        <f>COUNTIFS('Old-Review'!N:N,"TNBT",'Old-Review'!P:P,AH209, 'Old-Review'!R:R,"&lt;&gt;"&amp;"", 'Old-Review'!S:S,"&lt;&gt;"&amp;"", 'Old-Review'!T:T,"&lt;&gt;"&amp;"", 'Old-Review'!U:U,"&lt;&gt;"&amp;"",  'Old-Review'!V:V,"&lt;&gt;"&amp;"",  'Old-Review'!W:W,"&lt;&gt;"&amp;"",  'Old-Review'!X:X,"&lt;&gt;"&amp;"",  'Old-Review'!Y:Y,"&lt;&gt;"&amp;"")</f>
        <v>0</v>
      </c>
      <c r="S209" s="10">
        <f>COUNTIFS('Old-Review'!N:N,"TL",'Old-Review'!P:P,AH209, 'Old-Review'!R:R,"&lt;&gt;"&amp;"", 'Old-Review'!X:X,"&lt;&gt;"&amp;"",  'Old-Review'!Y:Y,"&lt;&gt;"&amp;"")</f>
        <v>0</v>
      </c>
      <c r="T209" s="10">
        <f>COUNTIFS('Old-Review'!A:A,"Giữ chỗ",'Old-Review'!P:P,AH209)</f>
        <v>0</v>
      </c>
      <c r="U209" s="10">
        <f>COUNTIFS('Old-Review'!B:B,"Sai lớp",'Old-Review'!P:P,AH209)</f>
        <v>0</v>
      </c>
      <c r="V209" s="10">
        <f>COUNTIFS('Old-Review'!B:B,"Sai phân công",'Old-Review'!P:P,AH209)</f>
        <v>0</v>
      </c>
      <c r="W209" s="10">
        <f t="shared" si="1"/>
        <v>0</v>
      </c>
      <c r="X209" s="10"/>
      <c r="Y209" s="10"/>
      <c r="Z209" s="10">
        <f>COUNTIFS('Old-Review'!AD:AD,AH209, 'Old-Review'!AN:AN,"&lt;&gt;"&amp;"",'Old-Review'!AO:AO,"&lt;&gt;"&amp;"")</f>
        <v>0</v>
      </c>
      <c r="AA209" s="6" t="str">
        <f>COUNTIFS(Tonghop!AR:AR,[1]IO!AH209, Tonghop!AN:AN,"&lt;&gt;"&amp;"",Tonghop!AO:AO,"&lt;&gt;"&amp;"")</f>
        <v>#ERROR!</v>
      </c>
      <c r="AB209" s="6"/>
      <c r="AC209" s="6"/>
      <c r="AD209" s="6"/>
      <c r="AE209" s="6"/>
      <c r="AF209" s="6"/>
      <c r="AG209" s="6"/>
      <c r="AH209" s="6" t="s">
        <v>5289</v>
      </c>
      <c r="AI209" s="6" t="str">
        <f t="shared" si="2"/>
        <v>D_31 Phạm Quang Hậu 20131330 ICT</v>
      </c>
      <c r="AJ209" s="6"/>
      <c r="AK209" s="6" t="str">
        <f t="shared" si="3"/>
        <v>TRUE</v>
      </c>
      <c r="AL209" s="4"/>
      <c r="AM209" s="4"/>
      <c r="AN209" s="4"/>
      <c r="AO209" s="4"/>
      <c r="AP209" s="4"/>
      <c r="AQ209" s="4"/>
      <c r="AR209" s="4"/>
      <c r="AS209" s="4"/>
    </row>
    <row r="210" ht="13.5" customHeight="1">
      <c r="A210" s="6"/>
      <c r="B210" s="75" t="s">
        <v>5245</v>
      </c>
      <c r="C210" s="75" t="s">
        <v>3608</v>
      </c>
      <c r="D210" s="75" t="s">
        <v>5290</v>
      </c>
      <c r="E210" s="76">
        <v>2.0131457E7</v>
      </c>
      <c r="F210" s="75" t="s">
        <v>4918</v>
      </c>
      <c r="G210" s="75" t="s">
        <v>2471</v>
      </c>
      <c r="H210" s="10" t="s">
        <v>5291</v>
      </c>
      <c r="I210" s="10"/>
      <c r="J210" s="10"/>
      <c r="K210" s="10"/>
      <c r="L210" s="10"/>
      <c r="M210" s="10"/>
      <c r="N210" s="10"/>
      <c r="O210" s="10"/>
      <c r="P210" s="4">
        <f>COUNTIFS('Old-Review'!P:P,AH210)</f>
        <v>0</v>
      </c>
      <c r="Q210" s="10">
        <f>COUNTIFS('Old-Review'!N:N,"TNLT",'Old-Review'!P:P,AH210, 'Old-Review'!R:R,"&lt;&gt;"&amp;"", 'Old-Review'!S:S,"&lt;&gt;"&amp;"", 'Old-Review'!T:T,"&lt;&gt;"&amp;"", 'Old-Review'!U:U,"&lt;&gt;"&amp;"",  'Old-Review'!V:V,"&lt;&gt;"&amp;"",  'Old-Review'!W:W,"&lt;&gt;"&amp;"",  'Old-Review'!X:X,"&lt;&gt;"&amp;"",  'Old-Review'!Y:Y,"&lt;&gt;"&amp;"")</f>
        <v>0</v>
      </c>
      <c r="R210" s="10">
        <f>COUNTIFS('Old-Review'!N:N,"TNBT",'Old-Review'!P:P,AH210, 'Old-Review'!R:R,"&lt;&gt;"&amp;"", 'Old-Review'!S:S,"&lt;&gt;"&amp;"", 'Old-Review'!T:T,"&lt;&gt;"&amp;"", 'Old-Review'!U:U,"&lt;&gt;"&amp;"",  'Old-Review'!V:V,"&lt;&gt;"&amp;"",  'Old-Review'!W:W,"&lt;&gt;"&amp;"",  'Old-Review'!X:X,"&lt;&gt;"&amp;"",  'Old-Review'!Y:Y,"&lt;&gt;"&amp;"")</f>
        <v>0</v>
      </c>
      <c r="S210" s="10">
        <f>COUNTIFS('Old-Review'!N:N,"TL",'Old-Review'!P:P,AH210, 'Old-Review'!R:R,"&lt;&gt;"&amp;"", 'Old-Review'!X:X,"&lt;&gt;"&amp;"",  'Old-Review'!Y:Y,"&lt;&gt;"&amp;"")</f>
        <v>0</v>
      </c>
      <c r="T210" s="10">
        <f>COUNTIFS('Old-Review'!A:A,"Giữ chỗ",'Old-Review'!P:P,AH210)</f>
        <v>0</v>
      </c>
      <c r="U210" s="10">
        <f>COUNTIFS('Old-Review'!B:B,"Sai lớp",'Old-Review'!P:P,AH210)</f>
        <v>0</v>
      </c>
      <c r="V210" s="10">
        <f>COUNTIFS('Old-Review'!B:B,"Sai phân công",'Old-Review'!P:P,AH210)</f>
        <v>0</v>
      </c>
      <c r="W210" s="10">
        <f t="shared" si="1"/>
        <v>0</v>
      </c>
      <c r="X210" s="10"/>
      <c r="Y210" s="10"/>
      <c r="Z210" s="10">
        <f>COUNTIFS('Old-Review'!AD:AD,AH210, 'Old-Review'!AN:AN,"&lt;&gt;"&amp;"",'Old-Review'!AO:AO,"&lt;&gt;"&amp;"")</f>
        <v>0</v>
      </c>
      <c r="AA210" s="6" t="str">
        <f>COUNTIFS(Tonghop!AR:AR,[1]IO!AH210, Tonghop!AN:AN,"&lt;&gt;"&amp;"",Tonghop!AO:AO,"&lt;&gt;"&amp;"")</f>
        <v>#ERROR!</v>
      </c>
      <c r="AB210" s="6"/>
      <c r="AC210" s="6"/>
      <c r="AD210" s="6"/>
      <c r="AE210" s="6"/>
      <c r="AF210" s="6"/>
      <c r="AG210" s="6"/>
      <c r="AH210" s="6" t="s">
        <v>5304</v>
      </c>
      <c r="AI210" s="6" t="str">
        <f t="shared" si="2"/>
        <v>D_31 Nguyễn Quang Hiển 20131457 ICT</v>
      </c>
      <c r="AJ210" s="6"/>
      <c r="AK210" s="6" t="str">
        <f t="shared" si="3"/>
        <v>TRUE</v>
      </c>
      <c r="AL210" s="4"/>
      <c r="AM210" s="4"/>
      <c r="AN210" s="4"/>
      <c r="AO210" s="4"/>
      <c r="AP210" s="4"/>
      <c r="AQ210" s="4"/>
      <c r="AR210" s="4"/>
      <c r="AS210" s="4"/>
    </row>
    <row r="211" ht="13.5" customHeight="1">
      <c r="A211" s="6"/>
      <c r="B211" s="75" t="s">
        <v>5245</v>
      </c>
      <c r="C211" s="96" t="s">
        <v>5305</v>
      </c>
      <c r="D211" s="96" t="s">
        <v>555</v>
      </c>
      <c r="E211" s="76">
        <v>2.010319E7</v>
      </c>
      <c r="F211" s="75" t="s">
        <v>4918</v>
      </c>
      <c r="G211" s="75" t="s">
        <v>4967</v>
      </c>
      <c r="H211" s="10" t="s">
        <v>5306</v>
      </c>
      <c r="I211" s="10"/>
      <c r="J211" s="10"/>
      <c r="K211" s="10"/>
      <c r="L211" s="10"/>
      <c r="M211" s="10"/>
      <c r="N211" s="10"/>
      <c r="O211" s="10"/>
      <c r="P211" s="4">
        <f>COUNTIFS('Old-Review'!P:P,AH211)</f>
        <v>0</v>
      </c>
      <c r="Q211" s="10">
        <f>COUNTIFS('Old-Review'!N:N,"TNLT",'Old-Review'!P:P,AH211, 'Old-Review'!R:R,"&lt;&gt;"&amp;"", 'Old-Review'!S:S,"&lt;&gt;"&amp;"", 'Old-Review'!T:T,"&lt;&gt;"&amp;"", 'Old-Review'!U:U,"&lt;&gt;"&amp;"",  'Old-Review'!V:V,"&lt;&gt;"&amp;"",  'Old-Review'!W:W,"&lt;&gt;"&amp;"",  'Old-Review'!X:X,"&lt;&gt;"&amp;"",  'Old-Review'!Y:Y,"&lt;&gt;"&amp;"")</f>
        <v>0</v>
      </c>
      <c r="R211" s="10">
        <f>COUNTIFS('Old-Review'!N:N,"TNBT",'Old-Review'!P:P,AH211, 'Old-Review'!R:R,"&lt;&gt;"&amp;"", 'Old-Review'!S:S,"&lt;&gt;"&amp;"", 'Old-Review'!T:T,"&lt;&gt;"&amp;"", 'Old-Review'!U:U,"&lt;&gt;"&amp;"",  'Old-Review'!V:V,"&lt;&gt;"&amp;"",  'Old-Review'!W:W,"&lt;&gt;"&amp;"",  'Old-Review'!X:X,"&lt;&gt;"&amp;"",  'Old-Review'!Y:Y,"&lt;&gt;"&amp;"")</f>
        <v>0</v>
      </c>
      <c r="S211" s="10">
        <f>COUNTIFS('Old-Review'!N:N,"TL",'Old-Review'!P:P,AH211, 'Old-Review'!R:R,"&lt;&gt;"&amp;"", 'Old-Review'!X:X,"&lt;&gt;"&amp;"",  'Old-Review'!Y:Y,"&lt;&gt;"&amp;"")</f>
        <v>0</v>
      </c>
      <c r="T211" s="10">
        <f>COUNTIFS('Old-Review'!A:A,"Giữ chỗ",'Old-Review'!P:P,AH211)</f>
        <v>0</v>
      </c>
      <c r="U211" s="10">
        <f>COUNTIFS('Old-Review'!B:B,"Sai lớp",'Old-Review'!P:P,AH211)</f>
        <v>0</v>
      </c>
      <c r="V211" s="10">
        <f>COUNTIFS('Old-Review'!B:B,"Sai phân công",'Old-Review'!P:P,AH211)</f>
        <v>0</v>
      </c>
      <c r="W211" s="10">
        <f t="shared" si="1"/>
        <v>0</v>
      </c>
      <c r="X211" s="10"/>
      <c r="Y211" s="10"/>
      <c r="Z211" s="10">
        <f>COUNTIFS('Old-Review'!AD:AD,AH211, 'Old-Review'!AN:AN,"&lt;&gt;"&amp;"",'Old-Review'!AO:AO,"&lt;&gt;"&amp;"")</f>
        <v>0</v>
      </c>
      <c r="AA211" s="6" t="str">
        <f>COUNTIFS(Tonghop!AR:AR,[1]IO!AH211, Tonghop!AN:AN,"&lt;&gt;"&amp;"",Tonghop!AO:AO,"&lt;&gt;"&amp;"")</f>
        <v>#ERROR!</v>
      </c>
      <c r="AB211" s="6"/>
      <c r="AC211" s="6"/>
      <c r="AD211" s="6"/>
      <c r="AE211" s="6"/>
      <c r="AF211" s="6"/>
      <c r="AG211" s="6"/>
      <c r="AH211" s="6" t="s">
        <v>5327</v>
      </c>
      <c r="AI211" s="6" t="str">
        <f t="shared" si="2"/>
        <v>D_31 Lê Ngọc Khang 20103190 ICT</v>
      </c>
      <c r="AJ211" s="6"/>
      <c r="AK211" s="6" t="str">
        <f t="shared" si="3"/>
        <v>TRUE</v>
      </c>
      <c r="AL211" s="4"/>
      <c r="AM211" s="4"/>
      <c r="AN211" s="4"/>
      <c r="AO211" s="4"/>
      <c r="AP211" s="4"/>
      <c r="AQ211" s="4"/>
      <c r="AR211" s="4"/>
      <c r="AS211" s="4"/>
    </row>
    <row r="212" ht="13.5" customHeight="1">
      <c r="A212" s="6"/>
      <c r="B212" s="75" t="s">
        <v>5245</v>
      </c>
      <c r="C212" s="96" t="s">
        <v>981</v>
      </c>
      <c r="D212" s="96" t="s">
        <v>4203</v>
      </c>
      <c r="E212" s="76">
        <v>2.0131603E7</v>
      </c>
      <c r="F212" s="75" t="s">
        <v>4918</v>
      </c>
      <c r="G212" s="75" t="s">
        <v>2471</v>
      </c>
      <c r="H212" s="10" t="s">
        <v>5328</v>
      </c>
      <c r="I212" s="10"/>
      <c r="J212" s="10"/>
      <c r="K212" s="10"/>
      <c r="L212" s="10"/>
      <c r="M212" s="10"/>
      <c r="N212" s="10"/>
      <c r="O212" s="10"/>
      <c r="P212" s="4">
        <f>COUNTIFS('Old-Review'!P:P,AH212)</f>
        <v>0</v>
      </c>
      <c r="Q212" s="10">
        <f>COUNTIFS('Old-Review'!N:N,"TNLT",'Old-Review'!P:P,AH212, 'Old-Review'!R:R,"&lt;&gt;"&amp;"", 'Old-Review'!S:S,"&lt;&gt;"&amp;"", 'Old-Review'!T:T,"&lt;&gt;"&amp;"", 'Old-Review'!U:U,"&lt;&gt;"&amp;"",  'Old-Review'!V:V,"&lt;&gt;"&amp;"",  'Old-Review'!W:W,"&lt;&gt;"&amp;"",  'Old-Review'!X:X,"&lt;&gt;"&amp;"",  'Old-Review'!Y:Y,"&lt;&gt;"&amp;"")</f>
        <v>0</v>
      </c>
      <c r="R212" s="10">
        <f>COUNTIFS('Old-Review'!N:N,"TNBT",'Old-Review'!P:P,AH212, 'Old-Review'!R:R,"&lt;&gt;"&amp;"", 'Old-Review'!S:S,"&lt;&gt;"&amp;"", 'Old-Review'!T:T,"&lt;&gt;"&amp;"", 'Old-Review'!U:U,"&lt;&gt;"&amp;"",  'Old-Review'!V:V,"&lt;&gt;"&amp;"",  'Old-Review'!W:W,"&lt;&gt;"&amp;"",  'Old-Review'!X:X,"&lt;&gt;"&amp;"",  'Old-Review'!Y:Y,"&lt;&gt;"&amp;"")</f>
        <v>0</v>
      </c>
      <c r="S212" s="10">
        <f>COUNTIFS('Old-Review'!N:N,"TL",'Old-Review'!P:P,AH212, 'Old-Review'!R:R,"&lt;&gt;"&amp;"", 'Old-Review'!X:X,"&lt;&gt;"&amp;"",  'Old-Review'!Y:Y,"&lt;&gt;"&amp;"")</f>
        <v>0</v>
      </c>
      <c r="T212" s="10">
        <f>COUNTIFS('Old-Review'!A:A,"Giữ chỗ",'Old-Review'!P:P,AH212)</f>
        <v>0</v>
      </c>
      <c r="U212" s="10">
        <f>COUNTIFS('Old-Review'!B:B,"Sai lớp",'Old-Review'!P:P,AH212)</f>
        <v>0</v>
      </c>
      <c r="V212" s="10">
        <f>COUNTIFS('Old-Review'!B:B,"Sai phân công",'Old-Review'!P:P,AH212)</f>
        <v>0</v>
      </c>
      <c r="W212" s="10">
        <f t="shared" si="1"/>
        <v>0</v>
      </c>
      <c r="X212" s="10"/>
      <c r="Y212" s="10"/>
      <c r="Z212" s="10">
        <f>COUNTIFS('Old-Review'!AD:AD,AH212, 'Old-Review'!AN:AN,"&lt;&gt;"&amp;"",'Old-Review'!AO:AO,"&lt;&gt;"&amp;"")</f>
        <v>0</v>
      </c>
      <c r="AA212" s="6" t="str">
        <f>COUNTIFS(Tonghop!AR:AR,[1]IO!AH212, Tonghop!AN:AN,"&lt;&gt;"&amp;"",Tonghop!AO:AO,"&lt;&gt;"&amp;"")</f>
        <v>#ERROR!</v>
      </c>
      <c r="AB212" s="6"/>
      <c r="AC212" s="6"/>
      <c r="AD212" s="6"/>
      <c r="AE212" s="6"/>
      <c r="AF212" s="6"/>
      <c r="AG212" s="6"/>
      <c r="AH212" s="6" t="s">
        <v>5351</v>
      </c>
      <c r="AI212" s="6" t="str">
        <f t="shared" si="2"/>
        <v>D_31 Nguyễn Đình Hoàng 20131603 ICT</v>
      </c>
      <c r="AJ212" s="6"/>
      <c r="AK212" s="6" t="str">
        <f t="shared" si="3"/>
        <v>TRUE</v>
      </c>
      <c r="AL212" s="4"/>
      <c r="AM212" s="4"/>
      <c r="AN212" s="4"/>
      <c r="AO212" s="4"/>
      <c r="AP212" s="4"/>
      <c r="AQ212" s="4"/>
      <c r="AR212" s="4"/>
      <c r="AS212" s="4"/>
    </row>
    <row r="213" ht="13.5" customHeight="1">
      <c r="A213" s="6"/>
      <c r="B213" s="77" t="s">
        <v>5355</v>
      </c>
      <c r="C213" s="60" t="s">
        <v>3134</v>
      </c>
      <c r="D213" s="60" t="s">
        <v>5397</v>
      </c>
      <c r="E213" s="76">
        <v>2.0132917E7</v>
      </c>
      <c r="F213" s="77" t="s">
        <v>4918</v>
      </c>
      <c r="G213" s="77" t="s">
        <v>2471</v>
      </c>
      <c r="H213" s="10" t="s">
        <v>5362</v>
      </c>
      <c r="I213" s="10"/>
      <c r="J213" s="10"/>
      <c r="K213" s="10"/>
      <c r="L213" s="10"/>
      <c r="M213" s="10"/>
      <c r="N213" s="10"/>
      <c r="O213" s="10"/>
      <c r="P213" s="4">
        <f>COUNTIFS('Old-Review'!P:P,AH213)</f>
        <v>0</v>
      </c>
      <c r="Q213" s="10">
        <f>COUNTIFS('Old-Review'!N:N,"TNLT",'Old-Review'!P:P,AH213, 'Old-Review'!R:R,"&lt;&gt;"&amp;"", 'Old-Review'!S:S,"&lt;&gt;"&amp;"", 'Old-Review'!T:T,"&lt;&gt;"&amp;"", 'Old-Review'!U:U,"&lt;&gt;"&amp;"",  'Old-Review'!V:V,"&lt;&gt;"&amp;"",  'Old-Review'!W:W,"&lt;&gt;"&amp;"",  'Old-Review'!X:X,"&lt;&gt;"&amp;"",  'Old-Review'!Y:Y,"&lt;&gt;"&amp;"")</f>
        <v>0</v>
      </c>
      <c r="R213" s="10">
        <f>COUNTIFS('Old-Review'!N:N,"TNBT",'Old-Review'!P:P,AH213, 'Old-Review'!R:R,"&lt;&gt;"&amp;"", 'Old-Review'!S:S,"&lt;&gt;"&amp;"", 'Old-Review'!T:T,"&lt;&gt;"&amp;"", 'Old-Review'!U:U,"&lt;&gt;"&amp;"",  'Old-Review'!V:V,"&lt;&gt;"&amp;"",  'Old-Review'!W:W,"&lt;&gt;"&amp;"",  'Old-Review'!X:X,"&lt;&gt;"&amp;"",  'Old-Review'!Y:Y,"&lt;&gt;"&amp;"")</f>
        <v>0</v>
      </c>
      <c r="S213" s="10">
        <f>COUNTIFS('Old-Review'!N:N,"TL",'Old-Review'!P:P,AH213, 'Old-Review'!R:R,"&lt;&gt;"&amp;"", 'Old-Review'!X:X,"&lt;&gt;"&amp;"",  'Old-Review'!Y:Y,"&lt;&gt;"&amp;"")</f>
        <v>0</v>
      </c>
      <c r="T213" s="10">
        <f>COUNTIFS('Old-Review'!A:A,"Giữ chỗ",'Old-Review'!P:P,AH213)</f>
        <v>0</v>
      </c>
      <c r="U213" s="10">
        <f>COUNTIFS('Old-Review'!B:B,"Sai lớp",'Old-Review'!P:P,AH213)</f>
        <v>0</v>
      </c>
      <c r="V213" s="10">
        <f>COUNTIFS('Old-Review'!B:B,"Sai phân công",'Old-Review'!P:P,AH213)</f>
        <v>0</v>
      </c>
      <c r="W213" s="10">
        <f t="shared" si="1"/>
        <v>0</v>
      </c>
      <c r="X213" s="10"/>
      <c r="Y213" s="10"/>
      <c r="Z213" s="10">
        <f>COUNTIFS('Old-Review'!AD:AD,AH213, 'Old-Review'!AN:AN,"&lt;&gt;"&amp;"",'Old-Review'!AO:AO,"&lt;&gt;"&amp;"")</f>
        <v>0</v>
      </c>
      <c r="AA213" s="6" t="str">
        <f>COUNTIFS(Tonghop!AR:AR,[1]IO!AH213, Tonghop!AN:AN,"&lt;&gt;"&amp;"",Tonghop!AO:AO,"&lt;&gt;"&amp;"")</f>
        <v>#ERROR!</v>
      </c>
      <c r="AB213" s="6"/>
      <c r="AC213" s="6"/>
      <c r="AD213" s="6"/>
      <c r="AE213" s="6"/>
      <c r="AF213" s="6"/>
      <c r="AG213" s="6"/>
      <c r="AH213" s="6" t="s">
        <v>5417</v>
      </c>
      <c r="AI213" s="6" t="str">
        <f t="shared" si="2"/>
        <v>D_32 Nguyễn Thành Phát 20132917 ICT</v>
      </c>
      <c r="AJ213" s="6"/>
      <c r="AK213" s="6" t="str">
        <f t="shared" si="3"/>
        <v>TRUE</v>
      </c>
      <c r="AL213" s="4"/>
      <c r="AM213" s="4"/>
      <c r="AN213" s="4"/>
      <c r="AO213" s="4"/>
      <c r="AP213" s="4"/>
      <c r="AQ213" s="4"/>
      <c r="AR213" s="4"/>
      <c r="AS213" s="4"/>
    </row>
    <row r="214" ht="13.5" customHeight="1">
      <c r="A214" s="6"/>
      <c r="B214" s="60" t="s">
        <v>5355</v>
      </c>
      <c r="C214" s="60" t="s">
        <v>5357</v>
      </c>
      <c r="D214" s="60" t="s">
        <v>5358</v>
      </c>
      <c r="E214" s="76">
        <v>2.0133781E7</v>
      </c>
      <c r="F214" s="60" t="s">
        <v>4918</v>
      </c>
      <c r="G214" s="77" t="s">
        <v>2471</v>
      </c>
      <c r="H214" s="10" t="s">
        <v>5491</v>
      </c>
      <c r="I214" s="10">
        <f>COUNTIF(B:B,B214)</f>
        <v>3</v>
      </c>
      <c r="J214" s="10">
        <f>COUNTIFS('Old-Review'!O:O,B214,'Old-Review'!N:N,"TNLT", 'Old-Review'!R:R,"&lt;&gt;"&amp;"", 'Old-Review'!S:S,"&lt;&gt;"&amp;"", 'Old-Review'!T:T,"&lt;&gt;"&amp;"", 'Old-Review'!U:U,"&lt;&gt;"&amp;"",  'Old-Review'!V:V,"&lt;&gt;"&amp;"",  'Old-Review'!W:W,"&lt;&gt;"&amp;"",  'Old-Review'!X:X,"&lt;&gt;"&amp;"",  'Old-Review'!Y:Y,"&lt;&gt;"&amp;"")</f>
        <v>0</v>
      </c>
      <c r="K214" s="10">
        <f>COUNTIFS('Old-Review'!O:O,B214,'Old-Review'!N:N,"TNBT", 'Old-Review'!R:R,"&lt;&gt;"&amp;"", 'Old-Review'!S:S,"&lt;&gt;"&amp;"", 'Old-Review'!T:T,"&lt;&gt;"&amp;"", 'Old-Review'!U:U,"&lt;&gt;"&amp;"",  'Old-Review'!V:V,"&lt;&gt;"&amp;"",  'Old-Review'!W:W,"&lt;&gt;"&amp;"",  'Old-Review'!X:X,"&lt;&gt;"&amp;"",  'Old-Review'!Y:Y,"&lt;&gt;"&amp;"")</f>
        <v>0</v>
      </c>
      <c r="L214" s="10">
        <f>COUNTIFS('Old-Review'!O:O,B214,'Old-Review'!N:N,"TL", 'Old-Review'!R:R,"&lt;&gt;"&amp;"", 'Old-Review'!X:X,"&lt;&gt;"&amp;"",  'Old-Review'!Y:Y,"&lt;&gt;"&amp;"")</f>
        <v>0</v>
      </c>
      <c r="M214" s="10">
        <f>COUNTIFS('Old-Review'!AC:AC,B214, 'Old-Review'!AN:AN,"&lt;&gt;"&amp;"",'Old-Review'!AO:AO,"&lt;&gt;"&amp;"")</f>
        <v>0</v>
      </c>
      <c r="N214" s="10">
        <f>COUNTIFS('Old-Review'!A:A,"Giữ chỗ nhóm",'Old-Review'!O:O,B214)</f>
        <v>0</v>
      </c>
      <c r="O214" s="10"/>
      <c r="P214" s="4">
        <f>COUNTIFS('Old-Review'!P:P,AH214)</f>
        <v>0</v>
      </c>
      <c r="Q214" s="10">
        <f>COUNTIFS('Old-Review'!N:N,"TNLT",'Old-Review'!P:P,AH214, 'Old-Review'!R:R,"&lt;&gt;"&amp;"", 'Old-Review'!S:S,"&lt;&gt;"&amp;"", 'Old-Review'!T:T,"&lt;&gt;"&amp;"", 'Old-Review'!U:U,"&lt;&gt;"&amp;"",  'Old-Review'!V:V,"&lt;&gt;"&amp;"",  'Old-Review'!W:W,"&lt;&gt;"&amp;"",  'Old-Review'!X:X,"&lt;&gt;"&amp;"",  'Old-Review'!Y:Y,"&lt;&gt;"&amp;"")</f>
        <v>0</v>
      </c>
      <c r="R214" s="10">
        <f>COUNTIFS('Old-Review'!N:N,"TNBT",'Old-Review'!P:P,AH214, 'Old-Review'!R:R,"&lt;&gt;"&amp;"", 'Old-Review'!S:S,"&lt;&gt;"&amp;"", 'Old-Review'!T:T,"&lt;&gt;"&amp;"", 'Old-Review'!U:U,"&lt;&gt;"&amp;"",  'Old-Review'!V:V,"&lt;&gt;"&amp;"",  'Old-Review'!W:W,"&lt;&gt;"&amp;"",  'Old-Review'!X:X,"&lt;&gt;"&amp;"",  'Old-Review'!Y:Y,"&lt;&gt;"&amp;"")</f>
        <v>0</v>
      </c>
      <c r="S214" s="10">
        <f>COUNTIFS('Old-Review'!N:N,"TL",'Old-Review'!P:P,AH214, 'Old-Review'!R:R,"&lt;&gt;"&amp;"", 'Old-Review'!X:X,"&lt;&gt;"&amp;"",  'Old-Review'!Y:Y,"&lt;&gt;"&amp;"")</f>
        <v>0</v>
      </c>
      <c r="T214" s="10">
        <f>COUNTIFS('Old-Review'!A:A,"Giữ chỗ",'Old-Review'!P:P,AH214)</f>
        <v>0</v>
      </c>
      <c r="U214" s="10">
        <f>COUNTIFS('Old-Review'!B:B,"Sai lớp",'Old-Review'!P:P,AH214)</f>
        <v>0</v>
      </c>
      <c r="V214" s="10">
        <f>COUNTIFS('Old-Review'!B:B,"Sai phân công",'Old-Review'!P:P,AH214)</f>
        <v>0</v>
      </c>
      <c r="W214" s="10">
        <f t="shared" si="1"/>
        <v>0</v>
      </c>
      <c r="X214" s="10"/>
      <c r="Y214" s="10"/>
      <c r="Z214" s="10">
        <f>COUNTIFS('Old-Review'!AD:AD,AH214, 'Old-Review'!AN:AN,"&lt;&gt;"&amp;"",'Old-Review'!AO:AO,"&lt;&gt;"&amp;"")</f>
        <v>0</v>
      </c>
      <c r="AA214" s="6" t="str">
        <f>COUNTIFS(Tonghop!AR:AR,[1]IO!AH214, Tonghop!AN:AN,"&lt;&gt;"&amp;"",Tonghop!AO:AO,"&lt;&gt;"&amp;"")</f>
        <v>#ERROR!</v>
      </c>
      <c r="AB214" s="6"/>
      <c r="AC214" s="6"/>
      <c r="AD214" s="6"/>
      <c r="AE214" s="6"/>
      <c r="AF214" s="6"/>
      <c r="AG214" s="6"/>
      <c r="AH214" s="6" t="s">
        <v>5396</v>
      </c>
      <c r="AI214" s="6" t="str">
        <f t="shared" si="2"/>
        <v>D_32 Trần Hữu Thịnh 20133781 ICT</v>
      </c>
      <c r="AJ214" s="6"/>
      <c r="AK214" s="6" t="str">
        <f t="shared" si="3"/>
        <v>TRUE</v>
      </c>
      <c r="AL214" s="4"/>
      <c r="AM214" s="4"/>
      <c r="AN214" s="4"/>
      <c r="AO214" s="4"/>
      <c r="AP214" s="4"/>
      <c r="AQ214" s="4"/>
      <c r="AR214" s="4"/>
      <c r="AS214" s="4"/>
    </row>
    <row r="215" ht="13.5" customHeight="1">
      <c r="A215" s="6"/>
      <c r="B215" s="82" t="s">
        <v>5355</v>
      </c>
      <c r="C215" s="82" t="s">
        <v>5418</v>
      </c>
      <c r="D215" s="82" t="s">
        <v>810</v>
      </c>
      <c r="E215" s="98">
        <v>2.0101542E7</v>
      </c>
      <c r="F215" s="82" t="s">
        <v>4918</v>
      </c>
      <c r="G215" s="82" t="s">
        <v>4967</v>
      </c>
      <c r="H215" s="10" t="s">
        <v>5473</v>
      </c>
      <c r="I215" s="10"/>
      <c r="J215" s="10"/>
      <c r="K215" s="10"/>
      <c r="L215" s="10"/>
      <c r="M215" s="10"/>
      <c r="N215" s="10"/>
      <c r="O215" s="10"/>
      <c r="P215" s="4">
        <f>COUNTIFS('Old-Review'!P:P,AH215)</f>
        <v>0</v>
      </c>
      <c r="Q215" s="10">
        <f>COUNTIFS('Old-Review'!N:N,"TNLT",'Old-Review'!P:P,AH215, 'Old-Review'!R:R,"&lt;&gt;"&amp;"", 'Old-Review'!S:S,"&lt;&gt;"&amp;"", 'Old-Review'!T:T,"&lt;&gt;"&amp;"", 'Old-Review'!U:U,"&lt;&gt;"&amp;"",  'Old-Review'!V:V,"&lt;&gt;"&amp;"",  'Old-Review'!W:W,"&lt;&gt;"&amp;"",  'Old-Review'!X:X,"&lt;&gt;"&amp;"",  'Old-Review'!Y:Y,"&lt;&gt;"&amp;"")</f>
        <v>0</v>
      </c>
      <c r="R215" s="10">
        <f>COUNTIFS('Old-Review'!N:N,"TNBT",'Old-Review'!P:P,AH215, 'Old-Review'!R:R,"&lt;&gt;"&amp;"", 'Old-Review'!S:S,"&lt;&gt;"&amp;"", 'Old-Review'!T:T,"&lt;&gt;"&amp;"", 'Old-Review'!U:U,"&lt;&gt;"&amp;"",  'Old-Review'!V:V,"&lt;&gt;"&amp;"",  'Old-Review'!W:W,"&lt;&gt;"&amp;"",  'Old-Review'!X:X,"&lt;&gt;"&amp;"",  'Old-Review'!Y:Y,"&lt;&gt;"&amp;"")</f>
        <v>0</v>
      </c>
      <c r="S215" s="10">
        <f>COUNTIFS('Old-Review'!N:N,"TL",'Old-Review'!P:P,AH215, 'Old-Review'!R:R,"&lt;&gt;"&amp;"", 'Old-Review'!X:X,"&lt;&gt;"&amp;"",  'Old-Review'!Y:Y,"&lt;&gt;"&amp;"")</f>
        <v>0</v>
      </c>
      <c r="T215" s="10">
        <f>COUNTIFS('Old-Review'!A:A,"Giữ chỗ",'Old-Review'!P:P,AH215)</f>
        <v>0</v>
      </c>
      <c r="U215" s="10">
        <f>COUNTIFS('Old-Review'!B:B,"Sai lớp",'Old-Review'!P:P,AH215)</f>
        <v>0</v>
      </c>
      <c r="V215" s="10">
        <f>COUNTIFS('Old-Review'!B:B,"Sai phân công",'Old-Review'!P:P,AH215)</f>
        <v>0</v>
      </c>
      <c r="W215" s="10">
        <f t="shared" si="1"/>
        <v>0</v>
      </c>
      <c r="X215" s="10"/>
      <c r="Y215" s="10"/>
      <c r="Z215" s="10">
        <f>COUNTIFS('Old-Review'!AD:AD,AH215, 'Old-Review'!AN:AN,"&lt;&gt;"&amp;"",'Old-Review'!AO:AO,"&lt;&gt;"&amp;"")</f>
        <v>0</v>
      </c>
      <c r="AA215" s="6" t="str">
        <f>COUNTIFS(Tonghop!AR:AR,[1]IO!AH215, Tonghop!AN:AN,"&lt;&gt;"&amp;"",Tonghop!AO:AO,"&lt;&gt;"&amp;"")</f>
        <v>#ERROR!</v>
      </c>
      <c r="AB215" s="6"/>
      <c r="AC215" s="6"/>
      <c r="AD215" s="6"/>
      <c r="AE215" s="6"/>
      <c r="AF215" s="6"/>
      <c r="AG215" s="6"/>
      <c r="AH215" s="6" t="s">
        <v>5434</v>
      </c>
      <c r="AI215" s="6" t="str">
        <f t="shared" si="2"/>
        <v>D_32 Nguyễn Vũ Hiệp 20101542 ICT</v>
      </c>
      <c r="AJ215" s="6"/>
      <c r="AK215" s="6" t="str">
        <f t="shared" si="3"/>
        <v>TRUE</v>
      </c>
      <c r="AL215" s="4"/>
      <c r="AM215" s="4"/>
      <c r="AN215" s="4"/>
      <c r="AO215" s="4"/>
      <c r="AP215" s="4"/>
      <c r="AQ215" s="4"/>
      <c r="AR215" s="4"/>
      <c r="AS215" s="4"/>
    </row>
    <row r="216" ht="13.5" customHeight="1">
      <c r="A216" s="6"/>
      <c r="B216" s="99" t="s">
        <v>5436</v>
      </c>
      <c r="C216" s="99" t="s">
        <v>5472</v>
      </c>
      <c r="D216" s="99" t="s">
        <v>1763</v>
      </c>
      <c r="E216" s="76">
        <v>2.0142349E7</v>
      </c>
      <c r="F216" s="99" t="s">
        <v>4415</v>
      </c>
      <c r="G216" s="93" t="s">
        <v>2471</v>
      </c>
      <c r="H216" s="10"/>
      <c r="I216" s="10"/>
      <c r="J216" s="10"/>
      <c r="K216" s="10"/>
      <c r="L216" s="10"/>
      <c r="M216" s="10"/>
      <c r="N216" s="10"/>
      <c r="O216" s="10"/>
      <c r="P216" s="4">
        <f>COUNTIFS('Old-Review'!P:P,AH216)</f>
        <v>0</v>
      </c>
      <c r="Q216" s="10">
        <f>COUNTIFS('Old-Review'!N:N,"TNLT",'Old-Review'!P:P,AH216, 'Old-Review'!R:R,"&lt;&gt;"&amp;"", 'Old-Review'!S:S,"&lt;&gt;"&amp;"", 'Old-Review'!T:T,"&lt;&gt;"&amp;"", 'Old-Review'!U:U,"&lt;&gt;"&amp;"",  'Old-Review'!V:V,"&lt;&gt;"&amp;"",  'Old-Review'!W:W,"&lt;&gt;"&amp;"",  'Old-Review'!X:X,"&lt;&gt;"&amp;"",  'Old-Review'!Y:Y,"&lt;&gt;"&amp;"")</f>
        <v>0</v>
      </c>
      <c r="R216" s="10">
        <f>COUNTIFS('Old-Review'!N:N,"TNBT",'Old-Review'!P:P,AH216, 'Old-Review'!R:R,"&lt;&gt;"&amp;"", 'Old-Review'!S:S,"&lt;&gt;"&amp;"", 'Old-Review'!T:T,"&lt;&gt;"&amp;"", 'Old-Review'!U:U,"&lt;&gt;"&amp;"",  'Old-Review'!V:V,"&lt;&gt;"&amp;"",  'Old-Review'!W:W,"&lt;&gt;"&amp;"",  'Old-Review'!X:X,"&lt;&gt;"&amp;"",  'Old-Review'!Y:Y,"&lt;&gt;"&amp;"")</f>
        <v>0</v>
      </c>
      <c r="S216" s="10">
        <f>COUNTIFS('Old-Review'!N:N,"TL",'Old-Review'!P:P,AH216, 'Old-Review'!R:R,"&lt;&gt;"&amp;"", 'Old-Review'!X:X,"&lt;&gt;"&amp;"",  'Old-Review'!Y:Y,"&lt;&gt;"&amp;"")</f>
        <v>0</v>
      </c>
      <c r="T216" s="10">
        <f>COUNTIFS('Old-Review'!A:A,"Giữ chỗ",'Old-Review'!P:P,AH216)</f>
        <v>0</v>
      </c>
      <c r="U216" s="10">
        <f>COUNTIFS('Old-Review'!B:B,"Sai lớp",'Old-Review'!P:P,AH216)</f>
        <v>0</v>
      </c>
      <c r="V216" s="10">
        <f>COUNTIFS('Old-Review'!B:B,"Sai phân công",'Old-Review'!P:P,AH216)</f>
        <v>0</v>
      </c>
      <c r="W216" s="10">
        <f t="shared" si="1"/>
        <v>0</v>
      </c>
      <c r="X216" s="10"/>
      <c r="Y216" s="10"/>
      <c r="Z216" s="10">
        <f>COUNTIFS('Old-Review'!AD:AD,AH216, 'Old-Review'!AN:AN,"&lt;&gt;"&amp;"",'Old-Review'!AO:AO,"&lt;&gt;"&amp;"")</f>
        <v>0</v>
      </c>
      <c r="AA216" s="6" t="str">
        <f>COUNTIFS(Tonghop!AR:AR,[1]IO!AH216, Tonghop!AN:AN,"&lt;&gt;"&amp;"",Tonghop!AO:AO,"&lt;&gt;"&amp;"")</f>
        <v>#ERROR!</v>
      </c>
      <c r="AB216" s="6"/>
      <c r="AC216" s="6"/>
      <c r="AD216" s="6"/>
      <c r="AE216" s="6"/>
      <c r="AF216" s="6"/>
      <c r="AG216" s="6"/>
      <c r="AH216" s="6" t="s">
        <v>5489</v>
      </c>
      <c r="AI216" s="6" t="str">
        <f t="shared" si="2"/>
        <v>D_33 Hoàng Việt Khoa 20142349 AS</v>
      </c>
      <c r="AJ216" s="6"/>
      <c r="AK216" s="6" t="str">
        <f t="shared" si="3"/>
        <v>TRUE</v>
      </c>
      <c r="AL216" s="4"/>
      <c r="AM216" s="4"/>
      <c r="AN216" s="4"/>
      <c r="AO216" s="4"/>
      <c r="AP216" s="4"/>
      <c r="AQ216" s="4"/>
      <c r="AR216" s="4"/>
      <c r="AS216" s="4"/>
    </row>
    <row r="217" ht="13.5" customHeight="1">
      <c r="A217" s="6"/>
      <c r="B217" s="99" t="s">
        <v>5436</v>
      </c>
      <c r="C217" s="99" t="s">
        <v>5439</v>
      </c>
      <c r="D217" s="99" t="s">
        <v>2468</v>
      </c>
      <c r="E217" s="76">
        <v>2.0134006E7</v>
      </c>
      <c r="F217" s="99" t="s">
        <v>4415</v>
      </c>
      <c r="G217" s="93" t="s">
        <v>2471</v>
      </c>
      <c r="H217" s="10"/>
      <c r="I217" s="10">
        <f>COUNTIF(B:B,B217)</f>
        <v>3</v>
      </c>
      <c r="J217" s="10">
        <f>COUNTIFS('Old-Review'!O:O,B217,'Old-Review'!N:N,"TNLT", 'Old-Review'!R:R,"&lt;&gt;"&amp;"", 'Old-Review'!S:S,"&lt;&gt;"&amp;"", 'Old-Review'!T:T,"&lt;&gt;"&amp;"", 'Old-Review'!U:U,"&lt;&gt;"&amp;"",  'Old-Review'!V:V,"&lt;&gt;"&amp;"",  'Old-Review'!W:W,"&lt;&gt;"&amp;"",  'Old-Review'!X:X,"&lt;&gt;"&amp;"",  'Old-Review'!Y:Y,"&lt;&gt;"&amp;"")</f>
        <v>2</v>
      </c>
      <c r="K217" s="10">
        <f>COUNTIFS('Old-Review'!O:O,B217,'Old-Review'!N:N,"TNBT", 'Old-Review'!R:R,"&lt;&gt;"&amp;"", 'Old-Review'!S:S,"&lt;&gt;"&amp;"", 'Old-Review'!T:T,"&lt;&gt;"&amp;"", 'Old-Review'!U:U,"&lt;&gt;"&amp;"",  'Old-Review'!V:V,"&lt;&gt;"&amp;"",  'Old-Review'!W:W,"&lt;&gt;"&amp;"",  'Old-Review'!X:X,"&lt;&gt;"&amp;"",  'Old-Review'!Y:Y,"&lt;&gt;"&amp;"")</f>
        <v>2</v>
      </c>
      <c r="L217" s="10">
        <f>COUNTIFS('Old-Review'!O:O,B217,'Old-Review'!N:N,"TL", 'Old-Review'!R:R,"&lt;&gt;"&amp;"", 'Old-Review'!X:X,"&lt;&gt;"&amp;"",  'Old-Review'!Y:Y,"&lt;&gt;"&amp;"")</f>
        <v>2</v>
      </c>
      <c r="M217" s="10">
        <f>COUNTIFS('Old-Review'!AC:AC,B217, 'Old-Review'!AN:AN,"&lt;&gt;"&amp;"",'Old-Review'!AO:AO,"&lt;&gt;"&amp;"")</f>
        <v>0</v>
      </c>
      <c r="N217" s="10">
        <f>COUNTIFS('Old-Review'!A:A,"Giữ chỗ nhóm",'Old-Review'!O:O,B217)</f>
        <v>0</v>
      </c>
      <c r="O217" s="10"/>
      <c r="P217" s="4">
        <f>COUNTIFS('Old-Review'!P:P,AH217)</f>
        <v>0</v>
      </c>
      <c r="Q217" s="10">
        <f>COUNTIFS('Old-Review'!N:N,"TNLT",'Old-Review'!P:P,AH217, 'Old-Review'!R:R,"&lt;&gt;"&amp;"", 'Old-Review'!S:S,"&lt;&gt;"&amp;"", 'Old-Review'!T:T,"&lt;&gt;"&amp;"", 'Old-Review'!U:U,"&lt;&gt;"&amp;"",  'Old-Review'!V:V,"&lt;&gt;"&amp;"",  'Old-Review'!W:W,"&lt;&gt;"&amp;"",  'Old-Review'!X:X,"&lt;&gt;"&amp;"",  'Old-Review'!Y:Y,"&lt;&gt;"&amp;"")</f>
        <v>0</v>
      </c>
      <c r="R217" s="10">
        <f>COUNTIFS('Old-Review'!N:N,"TNBT",'Old-Review'!P:P,AH217, 'Old-Review'!R:R,"&lt;&gt;"&amp;"", 'Old-Review'!S:S,"&lt;&gt;"&amp;"", 'Old-Review'!T:T,"&lt;&gt;"&amp;"", 'Old-Review'!U:U,"&lt;&gt;"&amp;"",  'Old-Review'!V:V,"&lt;&gt;"&amp;"",  'Old-Review'!W:W,"&lt;&gt;"&amp;"",  'Old-Review'!X:X,"&lt;&gt;"&amp;"",  'Old-Review'!Y:Y,"&lt;&gt;"&amp;"")</f>
        <v>0</v>
      </c>
      <c r="S217" s="10">
        <f>COUNTIFS('Old-Review'!N:N,"TL",'Old-Review'!P:P,AH217, 'Old-Review'!R:R,"&lt;&gt;"&amp;"", 'Old-Review'!X:X,"&lt;&gt;"&amp;"",  'Old-Review'!Y:Y,"&lt;&gt;"&amp;"")</f>
        <v>0</v>
      </c>
      <c r="T217" s="10">
        <f>COUNTIFS('Old-Review'!A:A,"Giữ chỗ",'Old-Review'!P:P,AH217)</f>
        <v>0</v>
      </c>
      <c r="U217" s="10">
        <f>COUNTIFS('Old-Review'!B:B,"Sai lớp",'Old-Review'!P:P,AH217)</f>
        <v>0</v>
      </c>
      <c r="V217" s="10">
        <f>COUNTIFS('Old-Review'!B:B,"Sai phân công",'Old-Review'!P:P,AH217)</f>
        <v>0</v>
      </c>
      <c r="W217" s="10">
        <f t="shared" si="1"/>
        <v>0</v>
      </c>
      <c r="X217" s="10"/>
      <c r="Y217" s="10"/>
      <c r="Z217" s="10">
        <f>COUNTIFS('Old-Review'!AD:AD,AH217, 'Old-Review'!AN:AN,"&lt;&gt;"&amp;"",'Old-Review'!AO:AO,"&lt;&gt;"&amp;"")</f>
        <v>0</v>
      </c>
      <c r="AA217" s="6" t="str">
        <f>COUNTIFS(Tonghop!AR:AR,[1]IO!AH217, Tonghop!AN:AN,"&lt;&gt;"&amp;"",Tonghop!AO:AO,"&lt;&gt;"&amp;"")</f>
        <v>#ERROR!</v>
      </c>
      <c r="AB217" s="6"/>
      <c r="AC217" s="6"/>
      <c r="AD217" s="6"/>
      <c r="AE217" s="6"/>
      <c r="AF217" s="6"/>
      <c r="AG217" s="6"/>
      <c r="AH217" s="6" t="s">
        <v>5471</v>
      </c>
      <c r="AI217" s="6" t="str">
        <f t="shared" si="2"/>
        <v>D_33 Mai Xuân Toàn 20134006 AS</v>
      </c>
      <c r="AJ217" s="6"/>
      <c r="AK217" s="6" t="str">
        <f t="shared" si="3"/>
        <v>TRUE</v>
      </c>
      <c r="AL217" s="4"/>
      <c r="AM217" s="4"/>
      <c r="AN217" s="4"/>
      <c r="AO217" s="4"/>
      <c r="AP217" s="4"/>
      <c r="AQ217" s="4"/>
      <c r="AR217" s="4"/>
      <c r="AS217" s="4"/>
    </row>
    <row r="218" ht="13.5" customHeight="1">
      <c r="A218" s="6"/>
      <c r="B218" s="93" t="s">
        <v>5436</v>
      </c>
      <c r="C218" s="93" t="s">
        <v>5490</v>
      </c>
      <c r="D218" s="93" t="s">
        <v>86</v>
      </c>
      <c r="E218" s="76">
        <v>2.0111818E7</v>
      </c>
      <c r="F218" s="93" t="s">
        <v>4415</v>
      </c>
      <c r="G218" s="93" t="s">
        <v>2471</v>
      </c>
      <c r="H218" s="10"/>
      <c r="I218" s="10"/>
      <c r="J218" s="10"/>
      <c r="K218" s="10"/>
      <c r="L218" s="10"/>
      <c r="M218" s="10"/>
      <c r="N218" s="10"/>
      <c r="O218" s="10"/>
      <c r="P218" s="4">
        <f>COUNTIFS('Old-Review'!P:P,AH218)</f>
        <v>6</v>
      </c>
      <c r="Q218" s="10">
        <f>COUNTIFS('Old-Review'!N:N,"TNLT",'Old-Review'!P:P,AH218, 'Old-Review'!R:R,"&lt;&gt;"&amp;"", 'Old-Review'!S:S,"&lt;&gt;"&amp;"", 'Old-Review'!T:T,"&lt;&gt;"&amp;"", 'Old-Review'!U:U,"&lt;&gt;"&amp;"",  'Old-Review'!V:V,"&lt;&gt;"&amp;"",  'Old-Review'!W:W,"&lt;&gt;"&amp;"",  'Old-Review'!X:X,"&lt;&gt;"&amp;"",  'Old-Review'!Y:Y,"&lt;&gt;"&amp;"")</f>
        <v>2</v>
      </c>
      <c r="R218" s="10">
        <f>COUNTIFS('Old-Review'!N:N,"TNBT",'Old-Review'!P:P,AH218, 'Old-Review'!R:R,"&lt;&gt;"&amp;"", 'Old-Review'!S:S,"&lt;&gt;"&amp;"", 'Old-Review'!T:T,"&lt;&gt;"&amp;"", 'Old-Review'!U:U,"&lt;&gt;"&amp;"",  'Old-Review'!V:V,"&lt;&gt;"&amp;"",  'Old-Review'!W:W,"&lt;&gt;"&amp;"",  'Old-Review'!X:X,"&lt;&gt;"&amp;"",  'Old-Review'!Y:Y,"&lt;&gt;"&amp;"")</f>
        <v>2</v>
      </c>
      <c r="S218" s="10">
        <f>COUNTIFS('Old-Review'!N:N,"TL",'Old-Review'!P:P,AH218, 'Old-Review'!R:R,"&lt;&gt;"&amp;"", 'Old-Review'!X:X,"&lt;&gt;"&amp;"",  'Old-Review'!Y:Y,"&lt;&gt;"&amp;"")</f>
        <v>2</v>
      </c>
      <c r="T218" s="10">
        <f>COUNTIFS('Old-Review'!A:A,"Giữ chỗ",'Old-Review'!P:P,AH218)</f>
        <v>0</v>
      </c>
      <c r="U218" s="10">
        <f>COUNTIFS('Old-Review'!B:B,"Sai lớp",'Old-Review'!P:P,AH218)</f>
        <v>0</v>
      </c>
      <c r="V218" s="10">
        <f>COUNTIFS('Old-Review'!B:B,"Sai phân công",'Old-Review'!P:P,AH218)</f>
        <v>0</v>
      </c>
      <c r="W218" s="10">
        <f t="shared" si="1"/>
        <v>0</v>
      </c>
      <c r="X218" s="10"/>
      <c r="Y218" s="10"/>
      <c r="Z218" s="10">
        <f>COUNTIFS('Old-Review'!AD:AD,AH218, 'Old-Review'!AN:AN,"&lt;&gt;"&amp;"",'Old-Review'!AO:AO,"&lt;&gt;"&amp;"")</f>
        <v>0</v>
      </c>
      <c r="AA218" s="6" t="str">
        <f>COUNTIFS(Tonghop!AR:AR,[1]IO!AH218, Tonghop!AN:AN,"&lt;&gt;"&amp;"",Tonghop!AO:AO,"&lt;&gt;"&amp;"")</f>
        <v>#ERROR!</v>
      </c>
      <c r="AB218" s="6"/>
      <c r="AC218" s="6"/>
      <c r="AD218" s="6"/>
      <c r="AE218" s="6"/>
      <c r="AF218" s="6"/>
      <c r="AG218" s="6"/>
      <c r="AH218" s="6" t="s">
        <v>5479</v>
      </c>
      <c r="AI218" s="6" t="str">
        <f t="shared" si="2"/>
        <v>D_33 Trần Hoàng Long 20111818 AS</v>
      </c>
      <c r="AJ218" s="6" t="s">
        <v>5491</v>
      </c>
      <c r="AK218" s="6" t="str">
        <f t="shared" si="3"/>
        <v>TRUE</v>
      </c>
      <c r="AL218" s="4"/>
      <c r="AM218" s="4"/>
      <c r="AN218" s="4"/>
      <c r="AO218" s="4"/>
      <c r="AP218" s="4"/>
      <c r="AQ218" s="4"/>
      <c r="AR218" s="4"/>
      <c r="AS218" s="4"/>
    </row>
    <row r="219" ht="14.25" customHeight="1">
      <c r="A219" s="101"/>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row>
    <row r="220">
      <c r="A220" s="101"/>
      <c r="B220" s="101"/>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row>
    <row r="221">
      <c r="A221" s="101"/>
      <c r="B221" s="101"/>
      <c r="C221" s="101"/>
      <c r="D221" s="101"/>
      <c r="E221" s="101"/>
      <c r="F221" s="101"/>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row>
    <row r="222">
      <c r="A222" s="101"/>
      <c r="B222" s="101"/>
      <c r="C222" s="101"/>
      <c r="D222" s="101"/>
      <c r="E222" s="101"/>
      <c r="F222" s="101"/>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row>
    <row r="223">
      <c r="A223" s="101"/>
      <c r="B223" s="101"/>
      <c r="C223" s="101"/>
      <c r="D223" s="101"/>
      <c r="E223" s="101"/>
      <c r="F223" s="101"/>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row>
    <row r="224">
      <c r="A224" s="101"/>
      <c r="B224" s="101"/>
      <c r="C224" s="101"/>
      <c r="D224" s="101"/>
      <c r="E224" s="101"/>
      <c r="F224" s="101"/>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row>
    <row r="225">
      <c r="A225" s="101"/>
      <c r="B225" s="101"/>
      <c r="C225" s="101"/>
      <c r="D225" s="101"/>
      <c r="E225" s="101"/>
      <c r="F225" s="101"/>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row>
    <row r="226">
      <c r="A226" s="101"/>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row>
    <row r="227">
      <c r="A227" s="101"/>
      <c r="B227" s="101"/>
      <c r="C227" s="101"/>
      <c r="D227" s="101"/>
      <c r="E227" s="101"/>
      <c r="F227" s="101"/>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row>
    <row r="228">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row>
    <row r="229">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row>
    <row r="230">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row>
    <row r="231">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row>
    <row r="232">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row>
    <row r="233">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row>
    <row r="234">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row>
    <row r="235">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row>
    <row r="236">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row>
    <row r="237">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row>
    <row r="238">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row>
    <row r="239">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row>
    <row r="240">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row>
    <row r="241">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row>
    <row r="242">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row>
    <row r="243">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row>
    <row r="244">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row>
    <row r="245">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row>
    <row r="246">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row>
    <row r="247">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row>
    <row r="248">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row>
    <row r="249">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row>
    <row r="250">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row>
    <row r="251">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row>
    <row r="252">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row>
    <row r="253">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row>
    <row r="254">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row>
    <row r="255">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row>
    <row r="256">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row>
    <row r="257">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row>
    <row r="258">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row>
    <row r="259">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row>
    <row r="260">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row>
    <row r="261">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row>
    <row r="262">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row>
    <row r="263">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row>
    <row r="264">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row>
    <row r="265">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row>
    <row r="266">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row>
    <row r="267">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row>
    <row r="268">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row>
    <row r="269">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row>
    <row r="270">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row>
    <row r="271">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row>
    <row r="272">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row>
    <row r="273">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row>
    <row r="274">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row>
    <row r="275">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row>
    <row r="276">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row>
    <row r="277">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row>
    <row r="278">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row>
    <row r="279">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row>
    <row r="280">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row>
    <row r="281">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row>
    <row r="282">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row>
    <row r="283">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row>
    <row r="284">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row>
    <row r="285">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row>
    <row r="286">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row>
    <row r="287">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row>
    <row r="288">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row>
    <row r="289">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row>
    <row r="290">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row>
    <row r="291">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row>
    <row r="292">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row>
    <row r="293">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row>
    <row r="294">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row>
    <row r="295">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row>
    <row r="296">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row>
    <row r="297">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row>
    <row r="298">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row>
    <row r="299">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row>
    <row r="300">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row>
    <row r="301">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row>
    <row r="302">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row>
    <row r="303">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row>
    <row r="304">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row>
    <row r="305">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row>
    <row r="306">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row>
    <row r="307">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row>
    <row r="308">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row>
    <row r="309">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row>
    <row r="310">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row>
    <row r="311">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row>
    <row r="312">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row>
    <row r="313">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row>
    <row r="314">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row>
    <row r="315">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row>
    <row r="316">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row>
    <row r="317">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row>
    <row r="318">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row>
    <row r="319">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row>
    <row r="320">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row>
    <row r="321">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row>
    <row r="322">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row>
    <row r="323">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row>
    <row r="324">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row>
    <row r="325">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row>
    <row r="326">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row>
    <row r="327">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row>
    <row r="328">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row>
    <row r="329">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row>
    <row r="330">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row>
    <row r="331">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row>
    <row r="332">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row>
    <row r="333">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row>
    <row r="334">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row>
    <row r="335">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row>
    <row r="336">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row>
    <row r="337">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row>
    <row r="338">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row>
    <row r="339">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row>
    <row r="340">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row>
    <row r="341">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row>
    <row r="342">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row>
    <row r="343">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row>
    <row r="344">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row>
    <row r="345">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row>
    <row r="346">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row>
    <row r="347">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row>
    <row r="348">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row>
    <row r="349">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row>
    <row r="350">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row>
    <row r="351">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row>
    <row r="352">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row>
    <row r="353">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row>
    <row r="354">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row>
    <row r="355">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row>
    <row r="356">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row>
    <row r="357">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row>
    <row r="358">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row>
    <row r="359">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row>
    <row r="360">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row>
    <row r="361">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row>
    <row r="362">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row>
    <row r="363">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row>
    <row r="364">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row>
    <row r="365">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row>
    <row r="366">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row>
    <row r="367">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row>
    <row r="368">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row>
    <row r="369">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row>
    <row r="370">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row>
    <row r="371">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row>
    <row r="372">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row>
    <row r="373">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row>
    <row r="374">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row>
    <row r="375">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row>
    <row r="376">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row>
    <row r="377">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row>
    <row r="378">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row>
    <row r="379">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row>
    <row r="380">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row>
    <row r="381">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row>
    <row r="382">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row>
    <row r="383">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row>
    <row r="384">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row>
    <row r="385">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row>
    <row r="386">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row>
    <row r="387">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row>
    <row r="388">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row>
    <row r="389">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row>
    <row r="390">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row>
    <row r="391">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row>
    <row r="392">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row>
    <row r="393">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row>
    <row r="394">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row>
    <row r="395">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row>
    <row r="396">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row>
    <row r="397">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row>
    <row r="398">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row>
    <row r="399">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row>
    <row r="400">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row>
    <row r="401">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row>
    <row r="402">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row>
    <row r="403">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row>
    <row r="404">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row>
    <row r="405">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row>
    <row r="406">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row>
    <row r="407">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row>
    <row r="408">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row>
    <row r="409">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row>
    <row r="410">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row>
    <row r="411">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row>
    <row r="412">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row>
    <row r="413">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row>
    <row r="414">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row>
    <row r="415">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row>
    <row r="416">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row>
    <row r="417">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row>
    <row r="418">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row>
    <row r="419">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row>
    <row r="420">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row>
    <row r="421">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row>
    <row r="422">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row>
    <row r="423">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row>
    <row r="424">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row>
    <row r="425">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row>
    <row r="426">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row>
    <row r="427">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row>
    <row r="428">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row>
    <row r="429">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row>
    <row r="430">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row>
    <row r="431">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row>
    <row r="432">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row>
    <row r="433">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row>
    <row r="434">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row>
    <row r="435">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row>
    <row r="436">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row>
    <row r="437">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row>
    <row r="438">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row>
    <row r="439">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row>
    <row r="440">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row>
    <row r="441">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row>
    <row r="442">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row>
    <row r="443">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row>
    <row r="444">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row>
    <row r="445">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row>
    <row r="446">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row>
    <row r="447">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row>
    <row r="448">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row>
    <row r="449">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row>
    <row r="450">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row>
    <row r="451">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row>
    <row r="452">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row>
    <row r="453">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row>
    <row r="454">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row>
    <row r="455">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row>
    <row r="456">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row>
    <row r="457">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row>
    <row r="458">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row>
    <row r="459">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row>
    <row r="460">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row>
    <row r="461">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row>
    <row r="462">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row>
    <row r="463">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row>
    <row r="464">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row>
    <row r="465">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row>
    <row r="466">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row>
    <row r="467">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row>
    <row r="468">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row>
    <row r="469">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row>
    <row r="470">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row>
    <row r="471">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row>
    <row r="472">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row>
    <row r="473">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row>
    <row r="474">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row>
    <row r="475">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row>
    <row r="476">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row>
    <row r="477">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row>
    <row r="478">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row>
    <row r="479">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row>
    <row r="480">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row>
    <row r="481">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row>
    <row r="482">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row>
    <row r="483">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row>
    <row r="484">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row>
    <row r="485">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row>
    <row r="486">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row>
    <row r="487">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row>
    <row r="488">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row>
    <row r="489">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row>
    <row r="490">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row>
    <row r="491">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row>
    <row r="492">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row>
    <row r="493">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row>
    <row r="494">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row>
    <row r="495">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row>
    <row r="496">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row>
    <row r="497">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row>
    <row r="498">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row>
    <row r="499">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row>
    <row r="500">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row>
    <row r="501">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row>
    <row r="502">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row>
    <row r="503">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row>
    <row r="504">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row>
    <row r="505">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row>
    <row r="506">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row>
    <row r="507">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row>
    <row r="508">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row>
    <row r="509">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row>
    <row r="510">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row>
    <row r="511">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row>
    <row r="512">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row>
    <row r="513">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row>
    <row r="514">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row>
    <row r="515">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row>
    <row r="516">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row>
    <row r="517">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row>
    <row r="518">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row>
    <row r="519">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row>
    <row r="520">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row>
    <row r="521">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row>
    <row r="522">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row>
    <row r="523">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row>
    <row r="524">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row>
    <row r="525">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row>
    <row r="526">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row>
    <row r="527">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row>
    <row r="528">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row>
    <row r="529">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row>
    <row r="530">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row>
    <row r="531">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row>
    <row r="532">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row>
    <row r="533">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row>
    <row r="534">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row>
    <row r="535">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row>
    <row r="536">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row>
    <row r="537">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row>
    <row r="538">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row>
    <row r="539">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row>
    <row r="540">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row>
    <row r="541">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row>
    <row r="542">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row>
    <row r="543">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row>
    <row r="544">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row>
    <row r="545">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row>
    <row r="546">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row>
    <row r="547">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row>
    <row r="548">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row>
    <row r="549">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row>
    <row r="550">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row>
    <row r="551">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row>
    <row r="552">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row>
    <row r="553">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row>
    <row r="554">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row>
    <row r="555">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row>
    <row r="556">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row>
    <row r="557">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row>
    <row r="558">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row>
    <row r="559">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row>
    <row r="560">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row>
    <row r="561">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row>
    <row r="562">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row>
    <row r="563">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row>
    <row r="564">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row>
    <row r="565">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row>
    <row r="566">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row>
    <row r="567">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row>
    <row r="568">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row>
    <row r="569">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row>
    <row r="570">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row>
    <row r="571">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row>
    <row r="572">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row>
    <row r="573">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row>
    <row r="574">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row>
    <row r="575">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row>
    <row r="576">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row>
    <row r="577">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row>
    <row r="578">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row>
    <row r="579">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row>
    <row r="580">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row>
    <row r="581">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row>
    <row r="582">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row>
    <row r="583">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row>
    <row r="584">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row>
    <row r="585">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row>
    <row r="586">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row>
    <row r="587">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row>
    <row r="588">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row>
    <row r="589">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row>
    <row r="590">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row>
    <row r="591">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row>
    <row r="592">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row>
    <row r="593">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row>
    <row r="594">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row>
    <row r="595">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row>
    <row r="596">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row>
    <row r="597">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row>
    <row r="598">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row>
    <row r="599">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row>
    <row r="600">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row>
    <row r="601">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row>
    <row r="602">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row>
    <row r="603">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row>
    <row r="604">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row>
    <row r="605">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row>
    <row r="606">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row>
    <row r="607">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row>
    <row r="608">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row>
    <row r="609">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row>
    <row r="610">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row>
    <row r="611">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row>
    <row r="612">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row>
    <row r="613">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row>
    <row r="614">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row>
    <row r="615">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row>
    <row r="616">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row>
    <row r="617">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row>
    <row r="618">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row>
    <row r="619">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row>
    <row r="620">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row>
    <row r="621">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row>
    <row r="622">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row>
    <row r="623">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row>
    <row r="624">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row>
    <row r="625">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row>
    <row r="626">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row>
    <row r="627">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row>
    <row r="628">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row>
    <row r="629">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row>
    <row r="630">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row>
    <row r="631">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row>
    <row r="632">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row>
    <row r="633">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row>
    <row r="634">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row>
    <row r="635">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row>
    <row r="636">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row>
    <row r="637">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row>
    <row r="638">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row>
    <row r="639">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row>
    <row r="640">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row>
    <row r="641">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row>
    <row r="642">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row>
    <row r="643">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row>
    <row r="644">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row>
    <row r="645">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row>
    <row r="646">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row>
    <row r="647">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row>
    <row r="648">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row>
    <row r="649">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row>
    <row r="650">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row>
    <row r="651">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row>
    <row r="652">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row>
    <row r="653">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row>
    <row r="654">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row>
    <row r="655">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row>
    <row r="656">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row>
    <row r="657">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row>
    <row r="658">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row>
    <row r="659">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row>
    <row r="660">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row>
    <row r="661">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row>
    <row r="662">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row>
    <row r="663">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row>
    <row r="664">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row>
    <row r="665">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row>
    <row r="666">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row>
    <row r="667">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row>
    <row r="668">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row>
    <row r="669">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row>
    <row r="670">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row>
    <row r="671">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row>
    <row r="672">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row>
    <row r="673">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row>
    <row r="674">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row>
    <row r="675">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row>
    <row r="676">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row>
    <row r="677">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row>
    <row r="678">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row>
    <row r="679">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row>
    <row r="680">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row>
    <row r="681">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row>
    <row r="682">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row>
    <row r="683">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row>
    <row r="684">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row>
    <row r="685">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row>
    <row r="686">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row>
    <row r="687">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row>
    <row r="688">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row>
    <row r="689">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row>
    <row r="690">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row>
    <row r="691">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row>
    <row r="692">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row>
    <row r="693">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row>
    <row r="694">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row>
    <row r="695">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row>
    <row r="696">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row>
    <row r="697">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row>
    <row r="698">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row>
    <row r="699">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row>
    <row r="700">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row>
    <row r="701">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row>
    <row r="702">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row>
    <row r="703">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row>
    <row r="704">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row>
    <row r="705">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row>
    <row r="706">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row>
    <row r="707">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row>
    <row r="708">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row>
    <row r="709">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row>
    <row r="710">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row>
    <row r="711">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row>
    <row r="712">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row>
    <row r="713">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row>
    <row r="714">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row>
    <row r="715">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row>
    <row r="716">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row>
    <row r="717">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row>
    <row r="718">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row>
    <row r="719">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row>
    <row r="720">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row>
    <row r="721">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row>
    <row r="722">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row>
    <row r="723">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row>
    <row r="724">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row>
    <row r="725">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row>
    <row r="726">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row>
    <row r="727">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row>
    <row r="728">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row>
    <row r="729">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row>
    <row r="730">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row>
    <row r="731">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row>
    <row r="732">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row>
    <row r="733">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row>
    <row r="734">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row>
    <row r="735">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row>
    <row r="736">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row>
    <row r="737">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row>
    <row r="738">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row>
    <row r="739">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row>
    <row r="740">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row>
    <row r="741">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row>
    <row r="742">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row>
    <row r="743">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row>
    <row r="744">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row>
    <row r="745">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row>
    <row r="746">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row>
    <row r="747">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row>
    <row r="748">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row>
    <row r="749">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row>
    <row r="750">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row>
    <row r="751">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row>
    <row r="752">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row>
    <row r="753">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row>
    <row r="754">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row>
    <row r="755">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row>
    <row r="756">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row>
    <row r="757">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row>
    <row r="758">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row>
    <row r="759">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row>
    <row r="760">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row>
    <row r="761">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row>
    <row r="762">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row>
    <row r="763">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row>
    <row r="764">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row>
    <row r="765">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row>
    <row r="766">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row>
    <row r="767">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row>
    <row r="768">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row>
    <row r="769">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row>
    <row r="770">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row>
    <row r="771">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row>
    <row r="772">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row>
    <row r="773">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row>
    <row r="774">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row>
    <row r="775">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row>
    <row r="776">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row>
    <row r="777">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row>
    <row r="778">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row>
    <row r="779">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row>
    <row r="780">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row>
    <row r="781">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row>
    <row r="782">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row>
    <row r="783">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row>
    <row r="784">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row>
    <row r="785">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row>
    <row r="786">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row>
    <row r="787">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row>
    <row r="788">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row>
    <row r="789">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row>
    <row r="790">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row>
    <row r="791">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row>
    <row r="792">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row>
    <row r="793">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row>
    <row r="794">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row>
    <row r="795">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row>
    <row r="796">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row>
    <row r="797">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row>
    <row r="798">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row>
    <row r="799">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row>
    <row r="800">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row>
    <row r="801">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row>
    <row r="802">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row>
    <row r="803">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row>
    <row r="804">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row>
    <row r="805">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row>
    <row r="806">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row>
    <row r="807">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row>
    <row r="808">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row>
    <row r="809">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row>
    <row r="810">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row>
    <row r="811">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row>
    <row r="812">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row>
    <row r="813">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row>
    <row r="814">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row>
    <row r="815">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row>
    <row r="816">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row>
    <row r="817">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row>
    <row r="818">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row>
    <row r="819">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row>
    <row r="820">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row>
    <row r="821">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row>
    <row r="822">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row>
    <row r="823">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row>
    <row r="824">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row>
    <row r="825">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row>
    <row r="826">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row>
    <row r="827">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row>
    <row r="828">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row>
    <row r="829">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row>
    <row r="830">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row>
    <row r="831">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row>
    <row r="832">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row>
    <row r="833">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row>
    <row r="834">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row>
    <row r="835">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row>
    <row r="836">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row>
    <row r="837">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row>
    <row r="838">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row>
    <row r="839">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row>
    <row r="840">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row>
    <row r="841">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row>
    <row r="842">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row>
    <row r="843">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row>
    <row r="844">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row>
    <row r="845">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row>
    <row r="846">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row>
    <row r="847">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row>
    <row r="848">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row>
    <row r="849">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row>
    <row r="850">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row>
    <row r="851">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row>
    <row r="852">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row>
    <row r="853">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row>
    <row r="854">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row>
    <row r="855">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row>
    <row r="856">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row>
    <row r="857">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row>
    <row r="858">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row>
    <row r="859">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row>
    <row r="860">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row>
    <row r="861">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row>
    <row r="862">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row>
    <row r="863">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row>
    <row r="864">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row>
    <row r="865">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row>
    <row r="866">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row>
    <row r="867">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row>
    <row r="868">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row>
    <row r="869">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row>
    <row r="870">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row>
    <row r="871">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row>
    <row r="872">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row>
    <row r="873">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row>
    <row r="874">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row>
    <row r="875">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row>
    <row r="876">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row>
    <row r="877">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row>
    <row r="878">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row>
    <row r="879">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row>
    <row r="880">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row>
    <row r="881">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row>
    <row r="882">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row>
    <row r="883">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row>
    <row r="884">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row>
    <row r="885">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row>
    <row r="886">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row>
    <row r="887">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row>
    <row r="888">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row>
    <row r="889">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row>
    <row r="890">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row>
    <row r="891">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row>
    <row r="892">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row>
    <row r="893">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row>
    <row r="894">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row>
    <row r="895">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row>
    <row r="896">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row>
    <row r="897">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row>
    <row r="898">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row>
    <row r="899">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row>
    <row r="900">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row>
    <row r="901">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row>
    <row r="902">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row>
    <row r="903">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row>
    <row r="904">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row>
    <row r="905">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row>
    <row r="906">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row>
    <row r="907">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row>
    <row r="908">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row>
    <row r="909">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row>
    <row r="910">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row>
    <row r="911">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row>
    <row r="912">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row>
    <row r="913">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row>
    <row r="914">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row>
    <row r="915">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row>
    <row r="916">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row>
    <row r="917">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row>
    <row r="918">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row>
    <row r="919">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row>
    <row r="920">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row>
    <row r="921">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row>
    <row r="922">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row>
    <row r="923">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row>
    <row r="924">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row>
    <row r="925">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row>
    <row r="926">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row>
    <row r="927">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row>
    <row r="928">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row>
    <row r="929">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row>
    <row r="930">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row>
    <row r="931">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row>
    <row r="932">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row>
    <row r="933">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row>
    <row r="934">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row>
    <row r="935">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row>
    <row r="936">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row>
    <row r="937">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row>
    <row r="938">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row>
    <row r="939">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row>
    <row r="940">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row>
    <row r="941">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row>
    <row r="942">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row>
    <row r="943">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row>
    <row r="944">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row>
    <row r="945">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row>
    <row r="946">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row>
    <row r="947">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row>
    <row r="948">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row>
    <row r="949">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row>
    <row r="950">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row>
    <row r="951">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row>
    <row r="952">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row>
    <row r="953">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row>
    <row r="954">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row>
    <row r="955">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row>
    <row r="956">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row>
    <row r="957">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row>
    <row r="958">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row>
    <row r="959">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row>
    <row r="960">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row>
    <row r="961">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row>
    <row r="962">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row>
    <row r="963">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row>
    <row r="964">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row>
    <row r="965">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row>
    <row r="966">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row>
    <row r="967">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row>
    <row r="968">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row>
    <row r="969">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row>
    <row r="970">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row>
    <row r="971">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row>
    <row r="972">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row>
    <row r="973">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row>
    <row r="974">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row>
    <row r="975">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row>
    <row r="976">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row>
    <row r="977">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row>
    <row r="978">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row>
    <row r="979">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row>
    <row r="980">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row>
    <row r="981">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row>
    <row r="982">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row>
    <row r="983">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row>
    <row r="984">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row>
    <row r="985">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row>
    <row r="986">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row>
    <row r="987">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row>
    <row r="988">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row>
    <row r="989">
      <c r="A989" s="101"/>
      <c r="B989" s="101"/>
      <c r="C989" s="101"/>
      <c r="D989" s="101"/>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row>
    <row r="990">
      <c r="A990" s="101"/>
      <c r="B990" s="101"/>
      <c r="C990" s="101"/>
      <c r="D990" s="101"/>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row>
    <row r="991">
      <c r="A991" s="101"/>
      <c r="B991" s="101"/>
      <c r="C991" s="101"/>
      <c r="D991" s="101"/>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row>
    <row r="992">
      <c r="A992" s="101"/>
      <c r="B992" s="101"/>
      <c r="C992" s="101"/>
      <c r="D992" s="101"/>
      <c r="E992" s="101"/>
      <c r="F992" s="101"/>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row>
    <row r="993">
      <c r="A993" s="101"/>
      <c r="B993" s="101"/>
      <c r="C993" s="101"/>
      <c r="D993" s="101"/>
      <c r="E993" s="101"/>
      <c r="F993" s="101"/>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row>
    <row r="994">
      <c r="A994" s="101"/>
      <c r="B994" s="101"/>
      <c r="C994" s="101"/>
      <c r="D994" s="101"/>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row>
    <row r="995">
      <c r="A995" s="101"/>
      <c r="B995" s="101"/>
      <c r="C995" s="101"/>
      <c r="D995" s="101"/>
      <c r="E995" s="101"/>
      <c r="F995" s="101"/>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row>
    <row r="996">
      <c r="A996" s="101"/>
      <c r="B996" s="101"/>
      <c r="C996" s="101"/>
      <c r="D996" s="101"/>
      <c r="E996" s="101"/>
      <c r="F996" s="101"/>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row>
    <row r="997">
      <c r="A997" s="101"/>
      <c r="B997" s="101"/>
      <c r="C997" s="101"/>
      <c r="D997" s="101"/>
      <c r="E997" s="101"/>
      <c r="F997" s="101"/>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row>
    <row r="998">
      <c r="A998" s="101"/>
      <c r="B998" s="101"/>
      <c r="C998" s="101"/>
      <c r="D998" s="101"/>
      <c r="E998" s="101"/>
      <c r="F998" s="101"/>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row>
    <row r="999">
      <c r="A999" s="101"/>
      <c r="B999" s="101"/>
      <c r="C999" s="101"/>
      <c r="D999" s="101"/>
      <c r="E999" s="101"/>
      <c r="F999" s="101"/>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row>
    <row r="1000">
      <c r="A1000" s="101"/>
      <c r="B1000" s="101"/>
      <c r="C1000" s="101"/>
      <c r="D1000" s="101"/>
      <c r="E1000" s="101"/>
      <c r="F1000" s="101"/>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row>
  </sheetData>
  <mergeCells count="1">
    <mergeCell ref="I4:M4"/>
  </mergeCells>
  <conditionalFormatting sqref="H1:H218">
    <cfRule type="cellIs" dxfId="0" priority="1" operator="equal">
      <formula>"""&lt;&gt;""&amp;"""""</formula>
    </cfRule>
  </conditionalFormatting>
  <conditionalFormatting sqref="H1:H218">
    <cfRule type="cellIs" dxfId="1" priority="2" operator="equal">
      <formula>""</formula>
    </cfRule>
  </conditionalFormatting>
  <conditionalFormatting sqref="H1:H218">
    <cfRule type="cellIs" dxfId="0" priority="3" operator="equal">
      <formula>""""""</formula>
    </cfRule>
  </conditionalFormatting>
  <conditionalFormatting sqref="Q1:S218 W1:W218">
    <cfRule type="cellIs" dxfId="7" priority="4" operator="equal">
      <formula>2</formula>
    </cfRule>
  </conditionalFormatting>
  <conditionalFormatting sqref="T1:V218">
    <cfRule type="cellIs" dxfId="8" priority="5" operator="greaterThan">
      <formula>0</formula>
    </cfRule>
  </conditionalFormatting>
  <conditionalFormatting sqref="Q1:AA218">
    <cfRule type="cellIs" dxfId="3" priority="6" operator="equal">
      <formula>0</formula>
    </cfRule>
  </conditionalFormatting>
  <conditionalFormatting sqref="N1:N218">
    <cfRule type="cellIs" dxfId="4" priority="7" operator="greaterThan">
      <formula>0</formula>
    </cfRule>
  </conditionalFormatting>
  <conditionalFormatting sqref="P1:P218">
    <cfRule type="cellIs" dxfId="5" priority="8" operator="notEqual">
      <formula>6</formula>
    </cfRule>
  </conditionalFormatting>
  <conditionalFormatting sqref="W5">
    <cfRule type="cellIs" dxfId="8" priority="9" operator="greaterThan">
      <formula>0</formula>
    </cfRule>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xSplit="3.0" topLeftCell="D1" activePane="topRight" state="frozen"/>
      <selection activeCell="E2" sqref="E2" pane="topRight"/>
    </sheetView>
  </sheetViews>
  <sheetFormatPr customHeight="1" defaultColWidth="15.13" defaultRowHeight="15.0"/>
  <cols>
    <col customWidth="1" min="1" max="16" width="7.63"/>
    <col customWidth="1" min="17" max="17" width="8.13"/>
    <col customWidth="1" min="18" max="92" width="7.63"/>
  </cols>
  <sheetData>
    <row r="1" ht="14.25" customHeight="1">
      <c r="A1" s="102"/>
      <c r="C1" s="103"/>
      <c r="F1" s="101">
        <f>49*2</f>
        <v>98</v>
      </c>
      <c r="G1" s="4">
        <f>COUNTIFS(N:N,"CQ",O:O, "TNLT")</f>
        <v>128</v>
      </c>
      <c r="H1" s="4">
        <f>COUNTIFS(N:N,"CQ",O:O, "TNBT")</f>
        <v>128</v>
      </c>
      <c r="I1" s="101">
        <f>COUNTIFS(N:N,"CQ",O:O, "TL")</f>
        <v>128</v>
      </c>
      <c r="P1" s="2" t="s">
        <v>354</v>
      </c>
      <c r="Q1" s="2"/>
      <c r="R1" s="2" t="s">
        <v>9</v>
      </c>
      <c r="AA1" s="104"/>
      <c r="AB1" s="104"/>
    </row>
    <row r="2" ht="87.75" customHeight="1">
      <c r="A2" s="105" t="s">
        <v>152</v>
      </c>
      <c r="B2" s="106" t="s">
        <v>6191</v>
      </c>
      <c r="C2" s="107" t="s">
        <v>6192</v>
      </c>
      <c r="D2" s="106" t="s">
        <v>50</v>
      </c>
      <c r="E2" s="106" t="s">
        <v>51</v>
      </c>
      <c r="F2" s="106" t="s">
        <v>52</v>
      </c>
      <c r="G2" s="106" t="s">
        <v>53</v>
      </c>
      <c r="H2" s="106" t="s">
        <v>54</v>
      </c>
      <c r="I2" s="108" t="s">
        <v>55</v>
      </c>
      <c r="J2" s="109" t="s">
        <v>56</v>
      </c>
      <c r="K2" s="109" t="s">
        <v>57</v>
      </c>
      <c r="L2" s="110" t="s">
        <v>58</v>
      </c>
      <c r="M2" s="111" t="s">
        <v>59</v>
      </c>
      <c r="N2" s="112" t="s">
        <v>60</v>
      </c>
      <c r="O2" s="109" t="s">
        <v>62</v>
      </c>
      <c r="P2" s="112" t="s">
        <v>63</v>
      </c>
      <c r="Q2" s="112" t="s">
        <v>64</v>
      </c>
      <c r="R2" s="112" t="s">
        <v>65</v>
      </c>
      <c r="S2" s="113" t="s">
        <v>66</v>
      </c>
      <c r="T2" s="114" t="s">
        <v>67</v>
      </c>
      <c r="U2" s="114" t="s">
        <v>68</v>
      </c>
      <c r="V2" s="114" t="s">
        <v>69</v>
      </c>
      <c r="W2" s="114" t="s">
        <v>70</v>
      </c>
      <c r="X2" s="114" t="s">
        <v>71</v>
      </c>
      <c r="Y2" s="113" t="s">
        <v>72</v>
      </c>
      <c r="Z2" s="113" t="s">
        <v>73</v>
      </c>
      <c r="AA2" s="115" t="s">
        <v>74</v>
      </c>
      <c r="AB2" s="116"/>
      <c r="AC2" s="117" t="s">
        <v>6197</v>
      </c>
      <c r="AD2" s="118" t="s">
        <v>76</v>
      </c>
      <c r="AE2" s="118" t="s">
        <v>77</v>
      </c>
      <c r="AF2" s="119" t="s">
        <v>66</v>
      </c>
      <c r="AG2" s="119" t="s">
        <v>62</v>
      </c>
      <c r="AH2" s="119" t="s">
        <v>67</v>
      </c>
      <c r="AI2" s="119" t="s">
        <v>68</v>
      </c>
      <c r="AJ2" s="119" t="s">
        <v>78</v>
      </c>
      <c r="AK2" s="119" t="s">
        <v>70</v>
      </c>
      <c r="AL2" s="119" t="s">
        <v>71</v>
      </c>
      <c r="AM2" s="119" t="s">
        <v>72</v>
      </c>
      <c r="AN2" s="119" t="s">
        <v>79</v>
      </c>
      <c r="AO2" s="119" t="s">
        <v>80</v>
      </c>
      <c r="AP2" s="119" t="s">
        <v>81</v>
      </c>
      <c r="AQ2" s="120"/>
      <c r="AR2" s="121" t="s">
        <v>76</v>
      </c>
      <c r="AS2" s="121" t="s">
        <v>77</v>
      </c>
      <c r="AT2" s="122" t="s">
        <v>66</v>
      </c>
      <c r="AU2" s="122" t="s">
        <v>62</v>
      </c>
      <c r="AV2" s="122" t="s">
        <v>67</v>
      </c>
      <c r="AW2" s="122" t="s">
        <v>68</v>
      </c>
      <c r="AX2" s="122" t="s">
        <v>78</v>
      </c>
      <c r="AY2" s="122" t="s">
        <v>70</v>
      </c>
      <c r="AZ2" s="122" t="s">
        <v>71</v>
      </c>
      <c r="BA2" s="122" t="s">
        <v>72</v>
      </c>
      <c r="BB2" s="123" t="s">
        <v>79</v>
      </c>
      <c r="BC2" s="123" t="s">
        <v>80</v>
      </c>
      <c r="BD2" s="123" t="s">
        <v>81</v>
      </c>
      <c r="BE2" s="124"/>
      <c r="BF2" s="125"/>
      <c r="BG2" s="125"/>
      <c r="BH2" s="125"/>
      <c r="BI2" s="125"/>
      <c r="BJ2" s="112" t="s">
        <v>63</v>
      </c>
      <c r="BK2" s="112" t="s">
        <v>64</v>
      </c>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19" t="s">
        <v>80</v>
      </c>
      <c r="CM2" s="119" t="s">
        <v>80</v>
      </c>
      <c r="CN2" s="119" t="s">
        <v>81</v>
      </c>
    </row>
    <row r="3" ht="14.25" customHeight="1">
      <c r="A3" s="126">
        <v>20.0</v>
      </c>
      <c r="B3" s="103" t="str">
        <f t="shared" ref="B3:B92" si="1">SWITCH(C3,"OK",IF(ISBLANK(S3),IF(ISBLANK(Q3),"Giữ chỗ nhóm","Giữ chỗ"),"OK"),"Chưa làm",IF(Q3&lt;&gt;"","Giữ chỗ",""),0,IF(ISBLANK(S3),"Thêm",""),"")</f>
        <v>OK</v>
      </c>
      <c r="C3" s="103" t="str">
        <f t="shared" ref="C3:C476" si="2">IF(R3&lt;&gt;"",0,IF(P3="",IF(O3="",if(R3="","Thêm","Có sẵn"),"Tự do chọn"),SWITCH(N3,"KSTN",IF(LEFT(P3,1)="A","OK","Sai lớp"),"CQ",IF(LEFT(P3,1)="B","OK","Sai lớp"),"SIE",IF(LEFT(P3,1)="C","OK","Sai lớp"),"VN",IF(LEFT(P3,1)="D","OK","Sai lớp"),"VN-ICT",IF(LEFT(P3,1)="D","OK","Sai lớp"),"Sai phân công")))</f>
        <v>OK</v>
      </c>
      <c r="D3" s="127" t="s">
        <v>222</v>
      </c>
      <c r="E3" s="128"/>
      <c r="F3" s="20" t="s">
        <v>90</v>
      </c>
      <c r="H3" s="20" t="s">
        <v>223</v>
      </c>
      <c r="J3" s="129"/>
      <c r="K3" s="129"/>
      <c r="L3" s="128"/>
      <c r="M3" s="128"/>
      <c r="N3" s="20" t="s">
        <v>47</v>
      </c>
      <c r="O3" s="130" t="s">
        <v>8</v>
      </c>
      <c r="P3" s="20" t="s">
        <v>224</v>
      </c>
      <c r="Q3" s="87" t="s">
        <v>225</v>
      </c>
      <c r="R3" s="131"/>
      <c r="S3" s="21" t="s">
        <v>226</v>
      </c>
      <c r="T3" s="21">
        <v>2.0</v>
      </c>
      <c r="U3" s="21">
        <v>3.0</v>
      </c>
      <c r="V3" s="21">
        <v>4.0</v>
      </c>
      <c r="W3" s="21">
        <v>5.0</v>
      </c>
      <c r="X3" s="21">
        <v>6.0</v>
      </c>
      <c r="Y3" s="21" t="s">
        <v>99</v>
      </c>
      <c r="Z3" s="21" t="s">
        <v>228</v>
      </c>
      <c r="AC3" s="21" t="s">
        <v>49</v>
      </c>
      <c r="AD3" s="132"/>
      <c r="AE3" s="132"/>
      <c r="AF3" s="132"/>
      <c r="AG3" s="132"/>
      <c r="AH3" s="132"/>
      <c r="AI3" s="132"/>
      <c r="AJ3" s="132"/>
      <c r="AK3" s="132"/>
      <c r="AL3" s="132"/>
      <c r="AM3" s="132"/>
      <c r="AN3" s="132"/>
      <c r="AO3" s="132"/>
      <c r="AP3" s="132"/>
      <c r="AQ3" s="132"/>
      <c r="AR3" s="132"/>
      <c r="AS3" s="132"/>
      <c r="AT3" s="132"/>
      <c r="AU3" s="132"/>
      <c r="AV3" s="128"/>
      <c r="AW3" s="128"/>
      <c r="AX3" s="128"/>
      <c r="AY3" s="128"/>
      <c r="AZ3" s="128"/>
      <c r="BA3" s="128"/>
      <c r="BB3" s="128"/>
      <c r="BC3" s="128"/>
      <c r="BD3" s="128"/>
      <c r="BE3" s="133">
        <v>17.0</v>
      </c>
      <c r="BF3" s="133">
        <v>16.0</v>
      </c>
      <c r="BG3" s="134" t="b">
        <v>0</v>
      </c>
      <c r="BH3" s="133">
        <v>17.0</v>
      </c>
      <c r="BI3" s="128"/>
      <c r="BJ3" s="135"/>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95"/>
    </row>
    <row r="4" ht="14.25" customHeight="1">
      <c r="A4" s="126">
        <v>21.0</v>
      </c>
      <c r="B4" s="103" t="str">
        <f t="shared" si="1"/>
        <v>OK</v>
      </c>
      <c r="C4" s="103" t="str">
        <f t="shared" si="2"/>
        <v>OK</v>
      </c>
      <c r="D4" s="127" t="s">
        <v>222</v>
      </c>
      <c r="E4" s="128"/>
      <c r="F4" s="20" t="s">
        <v>90</v>
      </c>
      <c r="H4" s="135"/>
      <c r="I4" s="135"/>
      <c r="J4" s="129"/>
      <c r="K4" s="129"/>
      <c r="L4" s="128"/>
      <c r="M4" s="128"/>
      <c r="N4" s="20" t="s">
        <v>47</v>
      </c>
      <c r="O4" s="130" t="s">
        <v>8</v>
      </c>
      <c r="P4" s="20" t="s">
        <v>224</v>
      </c>
      <c r="Q4" s="20" t="s">
        <v>225</v>
      </c>
      <c r="R4" s="132"/>
      <c r="S4" s="21" t="s">
        <v>229</v>
      </c>
      <c r="T4" s="21" t="s">
        <v>230</v>
      </c>
      <c r="U4" s="21" t="s">
        <v>231</v>
      </c>
      <c r="V4" s="21" t="s">
        <v>232</v>
      </c>
      <c r="W4" s="21" t="s">
        <v>233</v>
      </c>
      <c r="X4" s="21" t="s">
        <v>234</v>
      </c>
      <c r="Y4" s="21" t="s">
        <v>151</v>
      </c>
      <c r="Z4" s="21" t="s">
        <v>228</v>
      </c>
      <c r="AC4" s="21" t="s">
        <v>49</v>
      </c>
      <c r="AD4" s="132"/>
      <c r="AE4" s="132"/>
      <c r="AF4" s="132"/>
      <c r="AG4" s="132"/>
      <c r="AH4" s="132"/>
      <c r="AI4" s="132"/>
      <c r="AJ4" s="132"/>
      <c r="AK4" s="132"/>
      <c r="AL4" s="132"/>
      <c r="AM4" s="132"/>
      <c r="AN4" s="132"/>
      <c r="AO4" s="132"/>
      <c r="AP4" s="132"/>
      <c r="AQ4" s="132"/>
      <c r="AR4" s="132"/>
      <c r="AS4" s="132"/>
      <c r="AT4" s="132"/>
      <c r="AU4" s="132"/>
      <c r="AV4" s="128"/>
      <c r="AW4" s="128"/>
      <c r="AX4" s="128"/>
      <c r="AY4" s="128"/>
      <c r="AZ4" s="128"/>
      <c r="BA4" s="128"/>
      <c r="BB4" s="128"/>
      <c r="BC4" s="128"/>
      <c r="BD4" s="128"/>
      <c r="BE4" s="133">
        <v>16.0</v>
      </c>
      <c r="BF4" s="133">
        <v>15.0</v>
      </c>
      <c r="BG4" s="134" t="b">
        <v>0</v>
      </c>
      <c r="BH4" s="133">
        <v>16.0</v>
      </c>
      <c r="BI4" s="128"/>
      <c r="BJ4" s="135"/>
      <c r="BK4" s="135"/>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4"/>
    </row>
    <row r="5" ht="14.25" customHeight="1">
      <c r="A5" s="126">
        <v>22.0</v>
      </c>
      <c r="B5" s="103" t="str">
        <f t="shared" si="1"/>
        <v>OK</v>
      </c>
      <c r="C5" s="103" t="str">
        <f t="shared" si="2"/>
        <v>OK</v>
      </c>
      <c r="D5" s="127" t="s">
        <v>222</v>
      </c>
      <c r="E5" s="128"/>
      <c r="F5" s="20" t="s">
        <v>90</v>
      </c>
      <c r="H5" s="135"/>
      <c r="I5" s="135"/>
      <c r="J5" s="129"/>
      <c r="K5" s="129"/>
      <c r="L5" s="128"/>
      <c r="M5" s="128"/>
      <c r="N5" s="20" t="s">
        <v>47</v>
      </c>
      <c r="O5" s="130" t="s">
        <v>8</v>
      </c>
      <c r="P5" s="20" t="s">
        <v>235</v>
      </c>
      <c r="Q5" s="20" t="s">
        <v>236</v>
      </c>
      <c r="R5" s="21"/>
      <c r="S5" s="21" t="s">
        <v>237</v>
      </c>
      <c r="T5" s="21" t="s">
        <v>238</v>
      </c>
      <c r="U5" s="21" t="s">
        <v>239</v>
      </c>
      <c r="V5" s="21" t="s">
        <v>240</v>
      </c>
      <c r="W5" s="21" t="s">
        <v>241</v>
      </c>
      <c r="X5" s="21" t="s">
        <v>179</v>
      </c>
      <c r="Y5" s="21" t="s">
        <v>242</v>
      </c>
      <c r="Z5" s="21" t="s">
        <v>243</v>
      </c>
      <c r="AA5" s="132"/>
      <c r="AC5" s="21" t="s">
        <v>49</v>
      </c>
      <c r="AD5" s="132"/>
      <c r="AE5" s="132"/>
      <c r="AF5" s="132"/>
      <c r="AG5" s="132"/>
      <c r="AH5" s="132"/>
      <c r="AI5" s="132"/>
      <c r="AJ5" s="132"/>
      <c r="AK5" s="132"/>
      <c r="AL5" s="132"/>
      <c r="AM5" s="132"/>
      <c r="AN5" s="132"/>
      <c r="AO5" s="132"/>
      <c r="AP5" s="132"/>
      <c r="AQ5" s="132"/>
      <c r="AR5" s="132"/>
      <c r="AS5" s="132"/>
      <c r="AT5" s="132"/>
      <c r="AU5" s="132"/>
      <c r="AV5" s="128"/>
      <c r="AW5" s="128"/>
      <c r="AX5" s="128"/>
      <c r="AY5" s="128"/>
      <c r="AZ5" s="128"/>
      <c r="BA5" s="128"/>
      <c r="BB5" s="128"/>
      <c r="BC5" s="128"/>
      <c r="BD5" s="128"/>
      <c r="BE5" s="133">
        <v>8.0</v>
      </c>
      <c r="BF5" s="133">
        <v>7.0</v>
      </c>
      <c r="BG5" s="134" t="b">
        <v>0</v>
      </c>
      <c r="BH5" s="133">
        <v>8.0</v>
      </c>
      <c r="BI5" s="128"/>
      <c r="BJ5" s="135"/>
      <c r="BK5" s="135"/>
      <c r="BL5" s="128"/>
      <c r="BM5" s="128"/>
      <c r="BN5" s="128"/>
      <c r="BO5" s="128"/>
      <c r="BP5" s="128"/>
      <c r="BQ5" s="128"/>
      <c r="BR5" s="128"/>
      <c r="BS5" s="128"/>
      <c r="BT5" s="128"/>
      <c r="BU5" s="128"/>
      <c r="BV5" s="128"/>
      <c r="BW5" s="128"/>
      <c r="BX5" s="128"/>
      <c r="BY5" s="128"/>
      <c r="BZ5" s="128"/>
      <c r="CA5" s="128"/>
      <c r="CB5" s="128"/>
      <c r="CC5" s="128"/>
      <c r="CD5" s="128"/>
      <c r="CE5" s="128"/>
      <c r="CF5" s="128"/>
      <c r="CG5" s="128"/>
      <c r="CH5" s="128"/>
      <c r="CI5" s="128"/>
      <c r="CJ5" s="128"/>
      <c r="CK5" s="128"/>
      <c r="CL5" s="128"/>
      <c r="CM5" s="128"/>
      <c r="CN5" s="4"/>
    </row>
    <row r="6" ht="14.25" customHeight="1">
      <c r="A6" s="126">
        <v>49.0</v>
      </c>
      <c r="B6" s="103" t="str">
        <f t="shared" si="1"/>
        <v>OK</v>
      </c>
      <c r="C6" s="103" t="str">
        <f t="shared" si="2"/>
        <v>OK</v>
      </c>
      <c r="D6" s="127" t="s">
        <v>346</v>
      </c>
      <c r="E6" s="128"/>
      <c r="F6" s="20" t="s">
        <v>258</v>
      </c>
      <c r="H6" s="128"/>
      <c r="I6" s="128"/>
      <c r="J6" s="129"/>
      <c r="K6" s="129"/>
      <c r="L6" s="128"/>
      <c r="M6" s="128"/>
      <c r="N6" s="20" t="s">
        <v>47</v>
      </c>
      <c r="O6" s="130" t="s">
        <v>8</v>
      </c>
      <c r="P6" s="20" t="s">
        <v>347</v>
      </c>
      <c r="Q6" s="20" t="s">
        <v>254</v>
      </c>
      <c r="R6" s="21"/>
      <c r="S6" s="21" t="s">
        <v>348</v>
      </c>
      <c r="T6" s="21" t="s">
        <v>349</v>
      </c>
      <c r="U6" s="21" t="s">
        <v>350</v>
      </c>
      <c r="V6" s="21" t="s">
        <v>351</v>
      </c>
      <c r="W6" s="21" t="s">
        <v>352</v>
      </c>
      <c r="X6" s="21" t="s">
        <v>179</v>
      </c>
      <c r="Y6" s="21" t="s">
        <v>242</v>
      </c>
      <c r="Z6" s="21" t="s">
        <v>353</v>
      </c>
      <c r="AA6" s="131"/>
      <c r="AC6" s="20" t="s">
        <v>13</v>
      </c>
      <c r="AD6" s="132"/>
      <c r="AE6" s="132"/>
      <c r="AF6" s="132"/>
      <c r="AG6" s="132"/>
      <c r="AH6" s="132"/>
      <c r="AI6" s="132"/>
      <c r="AJ6" s="132"/>
      <c r="AK6" s="132"/>
      <c r="AL6" s="132"/>
      <c r="AM6" s="132"/>
      <c r="AN6" s="132"/>
      <c r="AO6" s="132"/>
      <c r="AP6" s="132"/>
      <c r="AQ6" s="132"/>
      <c r="AR6" s="132"/>
      <c r="AS6" s="132"/>
      <c r="AT6" s="132"/>
      <c r="AU6" s="132"/>
      <c r="AV6" s="128"/>
      <c r="AW6" s="128"/>
      <c r="AX6" s="128"/>
      <c r="AY6" s="128"/>
      <c r="AZ6" s="128"/>
      <c r="BA6" s="128"/>
      <c r="BB6" s="128"/>
      <c r="BC6" s="128"/>
      <c r="BD6" s="128"/>
      <c r="BE6" s="133">
        <v>8.0</v>
      </c>
      <c r="BF6" s="133">
        <v>7.0</v>
      </c>
      <c r="BG6" s="134" t="b">
        <v>0</v>
      </c>
      <c r="BH6" s="133">
        <v>8.0</v>
      </c>
      <c r="BI6" s="128"/>
      <c r="BJ6" s="135"/>
      <c r="BK6" s="135"/>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6"/>
    </row>
    <row r="7" ht="14.25" customHeight="1">
      <c r="A7" s="126">
        <v>50.0</v>
      </c>
      <c r="B7" s="103" t="str">
        <f t="shared" si="1"/>
        <v>OK</v>
      </c>
      <c r="C7" s="103" t="str">
        <f t="shared" si="2"/>
        <v>OK</v>
      </c>
      <c r="D7" s="127" t="s">
        <v>346</v>
      </c>
      <c r="E7" s="128"/>
      <c r="F7" s="20" t="s">
        <v>258</v>
      </c>
      <c r="H7" s="128"/>
      <c r="I7" s="128"/>
      <c r="J7" s="129"/>
      <c r="K7" s="129"/>
      <c r="L7" s="128"/>
      <c r="M7" s="128"/>
      <c r="N7" s="20" t="s">
        <v>47</v>
      </c>
      <c r="O7" s="130" t="s">
        <v>8</v>
      </c>
      <c r="P7" s="21" t="s">
        <v>354</v>
      </c>
      <c r="Q7" s="20" t="s">
        <v>355</v>
      </c>
      <c r="R7" s="21"/>
      <c r="S7" s="136" t="s">
        <v>356</v>
      </c>
      <c r="T7" s="136" t="s">
        <v>357</v>
      </c>
      <c r="U7" s="136" t="s">
        <v>358</v>
      </c>
      <c r="V7" s="136" t="s">
        <v>359</v>
      </c>
      <c r="W7" s="136" t="s">
        <v>360</v>
      </c>
      <c r="X7" s="136" t="s">
        <v>361</v>
      </c>
      <c r="Y7" s="136" t="s">
        <v>151</v>
      </c>
      <c r="Z7" s="136" t="s">
        <v>362</v>
      </c>
      <c r="AA7" s="132"/>
      <c r="AC7" s="20" t="s">
        <v>13</v>
      </c>
      <c r="AD7" s="132"/>
      <c r="AE7" s="132"/>
      <c r="AF7" s="132"/>
      <c r="AG7" s="132"/>
      <c r="AH7" s="132"/>
      <c r="AI7" s="132"/>
      <c r="AJ7" s="132"/>
      <c r="AK7" s="132"/>
      <c r="AL7" s="132"/>
      <c r="AM7" s="132"/>
      <c r="AN7" s="132"/>
      <c r="AO7" s="132"/>
      <c r="AP7" s="132"/>
      <c r="AQ7" s="132"/>
      <c r="AR7" s="132"/>
      <c r="AS7" s="132"/>
      <c r="AT7" s="132"/>
      <c r="AU7" s="132"/>
      <c r="AV7" s="128"/>
      <c r="AW7" s="128"/>
      <c r="AX7" s="128"/>
      <c r="AY7" s="128"/>
      <c r="AZ7" s="128"/>
      <c r="BA7" s="128"/>
      <c r="BB7" s="128"/>
      <c r="BC7" s="128"/>
      <c r="BD7" s="128"/>
      <c r="BE7" s="133">
        <v>8.0</v>
      </c>
      <c r="BF7" s="133">
        <v>7.0</v>
      </c>
      <c r="BG7" s="134" t="b">
        <v>0</v>
      </c>
      <c r="BH7" s="133">
        <v>8.0</v>
      </c>
      <c r="BI7" s="128"/>
      <c r="BJ7" s="135"/>
      <c r="BK7" s="135"/>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4"/>
    </row>
    <row r="8" ht="14.25" customHeight="1">
      <c r="A8" s="126">
        <v>51.0</v>
      </c>
      <c r="B8" s="103" t="str">
        <f t="shared" si="1"/>
        <v>OK</v>
      </c>
      <c r="C8" s="103" t="str">
        <f t="shared" si="2"/>
        <v>OK</v>
      </c>
      <c r="D8" s="127" t="s">
        <v>346</v>
      </c>
      <c r="E8" s="128"/>
      <c r="F8" s="20" t="s">
        <v>258</v>
      </c>
      <c r="H8" s="135"/>
      <c r="I8" s="135"/>
      <c r="J8" s="129"/>
      <c r="K8" s="129"/>
      <c r="L8" s="128"/>
      <c r="M8" s="128"/>
      <c r="N8" s="20" t="s">
        <v>47</v>
      </c>
      <c r="O8" s="130" t="s">
        <v>8</v>
      </c>
      <c r="P8" s="20" t="s">
        <v>347</v>
      </c>
      <c r="Q8" s="20" t="s">
        <v>254</v>
      </c>
      <c r="R8" s="21"/>
      <c r="S8" s="21" t="s">
        <v>363</v>
      </c>
      <c r="T8" s="21" t="s">
        <v>364</v>
      </c>
      <c r="U8" s="21" t="s">
        <v>365</v>
      </c>
      <c r="V8" s="21" t="s">
        <v>366</v>
      </c>
      <c r="W8" s="21" t="s">
        <v>367</v>
      </c>
      <c r="X8" s="21" t="s">
        <v>368</v>
      </c>
      <c r="Y8" s="21" t="s">
        <v>151</v>
      </c>
      <c r="Z8" s="21" t="s">
        <v>369</v>
      </c>
      <c r="AA8" s="132"/>
      <c r="AC8" s="20" t="s">
        <v>13</v>
      </c>
      <c r="AD8" s="132"/>
      <c r="AE8" s="132"/>
      <c r="AF8" s="132"/>
      <c r="AG8" s="132"/>
      <c r="AH8" s="132"/>
      <c r="AI8" s="132"/>
      <c r="AJ8" s="132"/>
      <c r="AK8" s="132"/>
      <c r="AL8" s="132"/>
      <c r="AM8" s="132"/>
      <c r="AN8" s="132"/>
      <c r="AO8" s="132"/>
      <c r="AP8" s="132"/>
      <c r="AQ8" s="132"/>
      <c r="AR8" s="132"/>
      <c r="AS8" s="132"/>
      <c r="AT8" s="132"/>
      <c r="AU8" s="132"/>
      <c r="AV8" s="128"/>
      <c r="AW8" s="128"/>
      <c r="AX8" s="128"/>
      <c r="AY8" s="128"/>
      <c r="AZ8" s="128"/>
      <c r="BA8" s="128"/>
      <c r="BB8" s="128"/>
      <c r="BC8" s="128"/>
      <c r="BD8" s="128"/>
      <c r="BE8" s="133">
        <v>8.0</v>
      </c>
      <c r="BF8" s="133">
        <v>7.0</v>
      </c>
      <c r="BG8" s="134" t="b">
        <v>0</v>
      </c>
      <c r="BH8" s="133">
        <v>8.0</v>
      </c>
      <c r="BI8" s="128"/>
      <c r="BJ8" s="135"/>
      <c r="BK8" s="135"/>
      <c r="BL8" s="128"/>
      <c r="BM8" s="128"/>
      <c r="BN8" s="128"/>
      <c r="BO8" s="128"/>
      <c r="BP8" s="128"/>
      <c r="BQ8" s="128"/>
      <c r="BR8" s="128"/>
      <c r="BS8" s="128"/>
      <c r="BT8" s="128"/>
      <c r="BU8" s="128"/>
      <c r="BV8" s="128"/>
      <c r="BW8" s="128"/>
      <c r="BX8" s="128"/>
      <c r="BY8" s="128"/>
      <c r="BZ8" s="128"/>
      <c r="CA8" s="128"/>
      <c r="CB8" s="128"/>
      <c r="CC8" s="128"/>
      <c r="CD8" s="128"/>
      <c r="CE8" s="128"/>
      <c r="CF8" s="128"/>
      <c r="CG8" s="128"/>
      <c r="CH8" s="128"/>
      <c r="CI8" s="128"/>
      <c r="CJ8" s="128"/>
      <c r="CK8" s="128"/>
      <c r="CL8" s="128"/>
      <c r="CM8" s="128"/>
      <c r="CN8" s="4"/>
    </row>
    <row r="9" ht="14.25" customHeight="1">
      <c r="A9" s="126">
        <v>57.0</v>
      </c>
      <c r="B9" s="103" t="str">
        <f t="shared" si="1"/>
        <v>OK</v>
      </c>
      <c r="C9" s="103" t="str">
        <f t="shared" si="2"/>
        <v>OK</v>
      </c>
      <c r="D9" s="127" t="s">
        <v>393</v>
      </c>
      <c r="E9" s="128"/>
      <c r="F9" s="20" t="s">
        <v>258</v>
      </c>
      <c r="H9" s="20" t="s">
        <v>394</v>
      </c>
      <c r="J9" s="129"/>
      <c r="K9" s="129"/>
      <c r="L9" s="128"/>
      <c r="M9" s="128"/>
      <c r="N9" s="20" t="s">
        <v>47</v>
      </c>
      <c r="O9" s="130" t="s">
        <v>8</v>
      </c>
      <c r="P9" s="20" t="s">
        <v>235</v>
      </c>
      <c r="Q9" s="20" t="s">
        <v>395</v>
      </c>
      <c r="R9" s="132"/>
      <c r="S9" s="21" t="s">
        <v>396</v>
      </c>
      <c r="T9" s="21" t="s">
        <v>397</v>
      </c>
      <c r="U9" s="21" t="s">
        <v>398</v>
      </c>
      <c r="V9" s="21" t="s">
        <v>399</v>
      </c>
      <c r="W9" s="21" t="s">
        <v>400</v>
      </c>
      <c r="X9" s="21" t="s">
        <v>401</v>
      </c>
      <c r="Y9" s="21" t="s">
        <v>402</v>
      </c>
      <c r="Z9" s="21" t="s">
        <v>403</v>
      </c>
      <c r="AA9" s="131"/>
      <c r="AC9" s="20" t="s">
        <v>13</v>
      </c>
      <c r="AD9" s="132"/>
      <c r="AE9" s="132"/>
      <c r="AF9" s="132"/>
      <c r="AG9" s="132"/>
      <c r="AH9" s="132"/>
      <c r="AI9" s="132"/>
      <c r="AJ9" s="132"/>
      <c r="AK9" s="132"/>
      <c r="AL9" s="132"/>
      <c r="AM9" s="132"/>
      <c r="AN9" s="132"/>
      <c r="AO9" s="132"/>
      <c r="AP9" s="132"/>
      <c r="AQ9" s="132"/>
      <c r="AR9" s="132"/>
      <c r="AS9" s="132"/>
      <c r="AT9" s="132"/>
      <c r="AU9" s="132"/>
      <c r="AV9" s="128"/>
      <c r="AW9" s="128"/>
      <c r="AX9" s="128"/>
      <c r="AY9" s="128"/>
      <c r="AZ9" s="128"/>
      <c r="BA9" s="128"/>
      <c r="BB9" s="128"/>
      <c r="BC9" s="128"/>
      <c r="BD9" s="128"/>
      <c r="BE9" s="133">
        <v>9.0</v>
      </c>
      <c r="BF9" s="133">
        <v>8.0</v>
      </c>
      <c r="BG9" s="134" t="b">
        <v>0</v>
      </c>
      <c r="BH9" s="133">
        <v>9.0</v>
      </c>
      <c r="BI9" s="128"/>
      <c r="BJ9" s="135"/>
      <c r="BK9" s="135"/>
      <c r="BL9" s="128"/>
      <c r="BM9" s="128"/>
      <c r="BN9" s="128"/>
      <c r="BO9" s="128"/>
      <c r="BP9" s="128"/>
      <c r="BQ9" s="128"/>
      <c r="BR9" s="128"/>
      <c r="BS9" s="128"/>
      <c r="BT9" s="128"/>
      <c r="BU9" s="128"/>
      <c r="BV9" s="128"/>
      <c r="BW9" s="128"/>
      <c r="BX9" s="128"/>
      <c r="BY9" s="128"/>
      <c r="BZ9" s="128"/>
      <c r="CA9" s="128"/>
      <c r="CB9" s="128"/>
      <c r="CC9" s="128"/>
      <c r="CD9" s="128"/>
      <c r="CE9" s="128"/>
      <c r="CF9" s="128"/>
      <c r="CG9" s="128"/>
      <c r="CH9" s="128"/>
      <c r="CI9" s="128"/>
      <c r="CJ9" s="128"/>
      <c r="CK9" s="128"/>
      <c r="CL9" s="128"/>
      <c r="CM9" s="128"/>
      <c r="CN9" s="4"/>
    </row>
    <row r="10" ht="14.25" customHeight="1">
      <c r="A10" s="126">
        <v>58.0</v>
      </c>
      <c r="B10" s="103" t="str">
        <f t="shared" si="1"/>
        <v>OK</v>
      </c>
      <c r="C10" s="103" t="str">
        <f t="shared" si="2"/>
        <v>OK</v>
      </c>
      <c r="D10" s="127" t="s">
        <v>393</v>
      </c>
      <c r="E10" s="128"/>
      <c r="F10" s="20" t="s">
        <v>258</v>
      </c>
      <c r="H10" s="128"/>
      <c r="I10" s="128"/>
      <c r="J10" s="129"/>
      <c r="K10" s="129"/>
      <c r="L10" s="128"/>
      <c r="M10" s="128"/>
      <c r="N10" s="20" t="s">
        <v>47</v>
      </c>
      <c r="O10" s="130" t="s">
        <v>8</v>
      </c>
      <c r="P10" s="20" t="s">
        <v>404</v>
      </c>
      <c r="Q10" s="20" t="s">
        <v>211</v>
      </c>
      <c r="R10" s="132"/>
      <c r="S10" s="21" t="s">
        <v>405</v>
      </c>
      <c r="T10" s="21" t="s">
        <v>218</v>
      </c>
      <c r="U10" s="21" t="s">
        <v>406</v>
      </c>
      <c r="V10" s="21" t="s">
        <v>407</v>
      </c>
      <c r="W10" s="21" t="s">
        <v>408</v>
      </c>
      <c r="X10" s="21" t="s">
        <v>409</v>
      </c>
      <c r="Y10" s="21" t="s">
        <v>410</v>
      </c>
      <c r="Z10" s="21" t="s">
        <v>411</v>
      </c>
      <c r="AA10" s="132"/>
      <c r="AC10" s="20" t="s">
        <v>13</v>
      </c>
      <c r="AD10" s="132"/>
      <c r="AE10" s="132"/>
      <c r="AF10" s="132"/>
      <c r="AG10" s="132"/>
      <c r="AH10" s="132"/>
      <c r="AI10" s="132"/>
      <c r="AJ10" s="132"/>
      <c r="AK10" s="132"/>
      <c r="AL10" s="132"/>
      <c r="AM10" s="132"/>
      <c r="AN10" s="132"/>
      <c r="AO10" s="132"/>
      <c r="AP10" s="132"/>
      <c r="AQ10" s="132"/>
      <c r="AR10" s="132"/>
      <c r="AS10" s="132"/>
      <c r="AT10" s="132"/>
      <c r="AU10" s="132"/>
      <c r="AV10" s="128"/>
      <c r="AW10" s="128"/>
      <c r="AX10" s="128"/>
      <c r="AY10" s="128"/>
      <c r="AZ10" s="128"/>
      <c r="BA10" s="128"/>
      <c r="BB10" s="128"/>
      <c r="BC10" s="128"/>
      <c r="BD10" s="128"/>
      <c r="BE10" s="133">
        <v>15.0</v>
      </c>
      <c r="BF10" s="133">
        <v>14.0</v>
      </c>
      <c r="BG10" s="134" t="b">
        <v>0</v>
      </c>
      <c r="BH10" s="133">
        <v>15.0</v>
      </c>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28"/>
      <c r="CI10" s="128"/>
      <c r="CJ10" s="128"/>
      <c r="CK10" s="128"/>
      <c r="CL10" s="128"/>
      <c r="CM10" s="128"/>
      <c r="CN10" s="4"/>
    </row>
    <row r="11" ht="14.25" customHeight="1">
      <c r="A11" s="126">
        <v>59.0</v>
      </c>
      <c r="B11" s="103" t="str">
        <f t="shared" si="1"/>
        <v>OK</v>
      </c>
      <c r="C11" s="103" t="str">
        <f t="shared" si="2"/>
        <v>OK</v>
      </c>
      <c r="D11" s="127" t="s">
        <v>393</v>
      </c>
      <c r="E11" s="128"/>
      <c r="F11" s="20" t="s">
        <v>258</v>
      </c>
      <c r="H11" s="128"/>
      <c r="I11" s="128"/>
      <c r="J11" s="129"/>
      <c r="K11" s="129"/>
      <c r="L11" s="128"/>
      <c r="M11" s="128"/>
      <c r="N11" s="20" t="s">
        <v>47</v>
      </c>
      <c r="O11" s="130" t="s">
        <v>8</v>
      </c>
      <c r="P11" s="20" t="s">
        <v>414</v>
      </c>
      <c r="Q11" s="21" t="s">
        <v>416</v>
      </c>
      <c r="S11" s="21" t="s">
        <v>417</v>
      </c>
      <c r="T11" s="21">
        <v>3.0</v>
      </c>
      <c r="U11" s="21">
        <v>4.0</v>
      </c>
      <c r="V11" s="21">
        <v>5.0</v>
      </c>
      <c r="W11" s="21">
        <v>6.0</v>
      </c>
      <c r="X11" s="21">
        <v>7.0</v>
      </c>
      <c r="Y11" s="21" t="s">
        <v>78</v>
      </c>
      <c r="Z11" s="21" t="s">
        <v>418</v>
      </c>
      <c r="AC11" s="20" t="s">
        <v>13</v>
      </c>
      <c r="AD11" s="132"/>
      <c r="AE11" s="132"/>
      <c r="AF11" s="132"/>
      <c r="AG11" s="132"/>
      <c r="AH11" s="132"/>
      <c r="AI11" s="132"/>
      <c r="AJ11" s="132"/>
      <c r="AK11" s="132"/>
      <c r="AL11" s="132"/>
      <c r="AM11" s="132"/>
      <c r="AN11" s="132"/>
      <c r="AO11" s="132"/>
      <c r="AP11" s="132"/>
      <c r="AQ11" s="132"/>
      <c r="AR11" s="132"/>
      <c r="AS11" s="132"/>
      <c r="AT11" s="132"/>
      <c r="AU11" s="132"/>
      <c r="AV11" s="128"/>
      <c r="AW11" s="128"/>
      <c r="AX11" s="128"/>
      <c r="AY11" s="128"/>
      <c r="AZ11" s="128"/>
      <c r="BA11" s="128"/>
      <c r="BB11" s="128"/>
      <c r="BC11" s="128"/>
      <c r="BD11" s="128"/>
      <c r="BE11" s="133">
        <v>16.0</v>
      </c>
      <c r="BF11" s="133">
        <v>15.0</v>
      </c>
      <c r="BG11" s="134" t="b">
        <v>0</v>
      </c>
      <c r="BH11" s="133">
        <v>16.0</v>
      </c>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c r="CE11" s="128"/>
      <c r="CF11" s="128"/>
      <c r="CG11" s="128"/>
      <c r="CH11" s="128"/>
      <c r="CI11" s="128"/>
      <c r="CJ11" s="128"/>
      <c r="CK11" s="128"/>
      <c r="CL11" s="128"/>
      <c r="CM11" s="128"/>
      <c r="CN11" s="4"/>
    </row>
    <row r="12" ht="14.25" customHeight="1">
      <c r="A12" s="126">
        <v>60.0</v>
      </c>
      <c r="B12" s="103" t="str">
        <f t="shared" si="1"/>
        <v>OK</v>
      </c>
      <c r="C12" s="103" t="str">
        <f t="shared" si="2"/>
        <v>OK</v>
      </c>
      <c r="D12" s="127" t="s">
        <v>393</v>
      </c>
      <c r="E12" s="128"/>
      <c r="F12" s="20" t="s">
        <v>258</v>
      </c>
      <c r="H12" s="135"/>
      <c r="I12" s="135"/>
      <c r="J12" s="129"/>
      <c r="K12" s="129"/>
      <c r="L12" s="128"/>
      <c r="M12" s="128"/>
      <c r="N12" s="20" t="s">
        <v>47</v>
      </c>
      <c r="O12" s="130" t="s">
        <v>9</v>
      </c>
      <c r="P12" s="20" t="s">
        <v>354</v>
      </c>
      <c r="Q12" s="20" t="s">
        <v>421</v>
      </c>
      <c r="R12" s="21"/>
      <c r="S12" s="21" t="s">
        <v>422</v>
      </c>
      <c r="T12" s="132"/>
      <c r="U12" s="132"/>
      <c r="V12" s="132"/>
      <c r="W12" s="132"/>
      <c r="X12" s="132"/>
      <c r="Y12" s="21" t="s">
        <v>423</v>
      </c>
      <c r="Z12" s="21" t="s">
        <v>423</v>
      </c>
      <c r="AA12" s="132"/>
      <c r="AC12" s="20" t="s">
        <v>13</v>
      </c>
      <c r="AD12" s="132"/>
      <c r="AE12" s="132"/>
      <c r="AF12" s="132"/>
      <c r="AG12" s="132"/>
      <c r="AH12" s="132"/>
      <c r="AI12" s="132"/>
      <c r="AJ12" s="132"/>
      <c r="AK12" s="132"/>
      <c r="AL12" s="132"/>
      <c r="AM12" s="132"/>
      <c r="AN12" s="132"/>
      <c r="AO12" s="132"/>
      <c r="AP12" s="132"/>
      <c r="AQ12" s="132"/>
      <c r="AR12" s="132"/>
      <c r="AS12" s="132"/>
      <c r="AT12" s="132"/>
      <c r="AU12" s="132"/>
      <c r="AV12" s="128"/>
      <c r="AW12" s="128"/>
      <c r="AX12" s="128"/>
      <c r="AY12" s="128"/>
      <c r="AZ12" s="128"/>
      <c r="BA12" s="128"/>
      <c r="BB12" s="128"/>
      <c r="BC12" s="128"/>
      <c r="BD12" s="128"/>
      <c r="BE12" s="133">
        <v>8.0</v>
      </c>
      <c r="BF12" s="133">
        <v>7.0</v>
      </c>
      <c r="BG12" s="134" t="b">
        <v>0</v>
      </c>
      <c r="BH12" s="133">
        <v>8.0</v>
      </c>
      <c r="BI12" s="128"/>
      <c r="BJ12" s="135"/>
      <c r="BK12" s="135"/>
      <c r="BL12" s="128"/>
      <c r="BM12" s="128"/>
      <c r="BN12" s="128"/>
      <c r="BO12" s="128"/>
      <c r="BP12" s="128"/>
      <c r="BQ12" s="128"/>
      <c r="BR12" s="128"/>
      <c r="BS12" s="128"/>
      <c r="BT12" s="128"/>
      <c r="BU12" s="128"/>
      <c r="BV12" s="128"/>
      <c r="BW12" s="128"/>
      <c r="BX12" s="128"/>
      <c r="BY12" s="128"/>
      <c r="BZ12" s="128"/>
      <c r="CA12" s="128"/>
      <c r="CB12" s="128"/>
      <c r="CC12" s="128"/>
      <c r="CD12" s="128"/>
      <c r="CE12" s="128"/>
      <c r="CF12" s="128"/>
      <c r="CG12" s="128"/>
      <c r="CH12" s="128"/>
      <c r="CI12" s="128"/>
      <c r="CJ12" s="128"/>
      <c r="CK12" s="128"/>
      <c r="CL12" s="128"/>
      <c r="CM12" s="128"/>
      <c r="CN12" s="4"/>
    </row>
    <row r="13" ht="14.25" customHeight="1">
      <c r="A13" s="126">
        <v>65.0</v>
      </c>
      <c r="B13" s="103" t="str">
        <f t="shared" si="1"/>
        <v>OK</v>
      </c>
      <c r="C13" s="103" t="str">
        <f t="shared" si="2"/>
        <v>OK</v>
      </c>
      <c r="D13" s="127" t="s">
        <v>440</v>
      </c>
      <c r="E13" s="128"/>
      <c r="F13" s="20" t="s">
        <v>258</v>
      </c>
      <c r="H13" s="20" t="s">
        <v>441</v>
      </c>
      <c r="I13" s="20" t="s">
        <v>442</v>
      </c>
      <c r="J13" s="129"/>
      <c r="K13" s="129"/>
      <c r="L13" s="128"/>
      <c r="M13" s="128"/>
      <c r="N13" s="20" t="s">
        <v>47</v>
      </c>
      <c r="O13" s="130" t="s">
        <v>9</v>
      </c>
      <c r="P13" s="20" t="s">
        <v>224</v>
      </c>
      <c r="Q13" s="20" t="s">
        <v>225</v>
      </c>
      <c r="R13" s="132"/>
      <c r="S13" s="21" t="s">
        <v>443</v>
      </c>
      <c r="Y13" s="21" t="s">
        <v>444</v>
      </c>
      <c r="Z13" s="21" t="s">
        <v>445</v>
      </c>
      <c r="AC13" s="20" t="s">
        <v>13</v>
      </c>
      <c r="AD13" s="132"/>
      <c r="AE13" s="132"/>
      <c r="AF13" s="132"/>
      <c r="AG13" s="132"/>
      <c r="AH13" s="132"/>
      <c r="AI13" s="132"/>
      <c r="AJ13" s="132"/>
      <c r="AK13" s="132"/>
      <c r="AL13" s="132"/>
      <c r="AM13" s="132"/>
      <c r="AN13" s="132"/>
      <c r="AO13" s="132"/>
      <c r="AP13" s="132"/>
      <c r="AQ13" s="132"/>
      <c r="AR13" s="132"/>
      <c r="AS13" s="132"/>
      <c r="AT13" s="132"/>
      <c r="AU13" s="132"/>
      <c r="AV13" s="128"/>
      <c r="AW13" s="128"/>
      <c r="AX13" s="128"/>
      <c r="AY13" s="128"/>
      <c r="AZ13" s="128"/>
      <c r="BA13" s="128"/>
      <c r="BB13" s="128"/>
      <c r="BC13" s="128"/>
      <c r="BD13" s="128"/>
      <c r="BE13" s="135"/>
      <c r="BF13" s="135"/>
      <c r="BG13" s="135"/>
      <c r="BH13" s="135"/>
      <c r="BI13" s="128"/>
      <c r="BJ13" s="135"/>
      <c r="BK13" s="135"/>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4"/>
    </row>
    <row r="14" ht="14.25" customHeight="1">
      <c r="A14" s="126">
        <v>68.0</v>
      </c>
      <c r="B14" s="103" t="str">
        <f t="shared" si="1"/>
        <v>OK</v>
      </c>
      <c r="C14" s="103" t="str">
        <f t="shared" si="2"/>
        <v>OK</v>
      </c>
      <c r="D14" s="127" t="s">
        <v>461</v>
      </c>
      <c r="E14" s="128"/>
      <c r="F14" s="20" t="s">
        <v>258</v>
      </c>
      <c r="H14" s="128"/>
      <c r="I14" s="20" t="s">
        <v>462</v>
      </c>
      <c r="J14" s="129"/>
      <c r="K14" s="129"/>
      <c r="L14" s="128"/>
      <c r="M14" s="128"/>
      <c r="N14" s="20" t="s">
        <v>47</v>
      </c>
      <c r="O14" s="130" t="s">
        <v>9</v>
      </c>
      <c r="P14" s="20" t="s">
        <v>235</v>
      </c>
      <c r="Q14" s="20" t="s">
        <v>236</v>
      </c>
      <c r="R14" s="132"/>
      <c r="S14" s="21" t="s">
        <v>463</v>
      </c>
      <c r="T14" s="131"/>
      <c r="U14" s="131"/>
      <c r="V14" s="131"/>
      <c r="W14" s="131"/>
      <c r="X14" s="131"/>
      <c r="Y14" s="21" t="s">
        <v>464</v>
      </c>
      <c r="Z14" s="21" t="s">
        <v>465</v>
      </c>
      <c r="AA14" s="132"/>
      <c r="AC14" s="21" t="s">
        <v>47</v>
      </c>
      <c r="AD14" s="132"/>
      <c r="AE14" s="132"/>
      <c r="AF14" s="132"/>
      <c r="AG14" s="132"/>
      <c r="AH14" s="132"/>
      <c r="AI14" s="132"/>
      <c r="AJ14" s="132"/>
      <c r="AK14" s="132"/>
      <c r="AL14" s="132"/>
      <c r="AM14" s="132"/>
      <c r="AN14" s="132"/>
      <c r="AO14" s="132"/>
      <c r="AP14" s="132"/>
      <c r="AQ14" s="132"/>
      <c r="AR14" s="132"/>
      <c r="AS14" s="132"/>
      <c r="AT14" s="132"/>
      <c r="AU14" s="132"/>
      <c r="AV14" s="128"/>
      <c r="AW14" s="128"/>
      <c r="AX14" s="128"/>
      <c r="AY14" s="128"/>
      <c r="AZ14" s="128"/>
      <c r="BA14" s="128"/>
      <c r="BB14" s="128"/>
      <c r="BC14" s="128"/>
      <c r="BD14" s="128"/>
      <c r="BE14" s="133">
        <v>9.0</v>
      </c>
      <c r="BF14" s="133">
        <v>8.0</v>
      </c>
      <c r="BG14" s="134" t="b">
        <v>0</v>
      </c>
      <c r="BH14" s="133">
        <v>9.0</v>
      </c>
      <c r="BI14" s="128"/>
      <c r="BJ14" s="135"/>
      <c r="BK14" s="135"/>
      <c r="BL14" s="128"/>
      <c r="BM14" s="128"/>
      <c r="BN14" s="128"/>
      <c r="BO14" s="128"/>
      <c r="BP14" s="128"/>
      <c r="BQ14" s="128"/>
      <c r="BR14" s="128"/>
      <c r="BS14" s="128"/>
      <c r="BT14" s="128"/>
      <c r="BU14" s="128"/>
      <c r="BV14" s="128"/>
      <c r="BW14" s="128"/>
      <c r="BX14" s="128"/>
      <c r="BY14" s="128"/>
      <c r="BZ14" s="128"/>
      <c r="CA14" s="128"/>
      <c r="CB14" s="128"/>
      <c r="CC14" s="128"/>
      <c r="CD14" s="128"/>
      <c r="CE14" s="128"/>
      <c r="CF14" s="128"/>
      <c r="CG14" s="128"/>
      <c r="CH14" s="128"/>
      <c r="CI14" s="128"/>
      <c r="CJ14" s="128"/>
      <c r="CK14" s="128"/>
      <c r="CL14" s="128"/>
      <c r="CM14" s="128"/>
      <c r="CN14" s="4"/>
    </row>
    <row r="15" ht="14.25" customHeight="1">
      <c r="A15" s="126">
        <v>71.0</v>
      </c>
      <c r="B15" s="103" t="str">
        <f t="shared" si="1"/>
        <v>OK</v>
      </c>
      <c r="C15" s="103" t="str">
        <f t="shared" si="2"/>
        <v>OK</v>
      </c>
      <c r="D15" s="127" t="s">
        <v>479</v>
      </c>
      <c r="E15" s="128"/>
      <c r="F15" s="20" t="s">
        <v>258</v>
      </c>
      <c r="H15" s="135"/>
      <c r="I15" s="20" t="s">
        <v>480</v>
      </c>
      <c r="J15" s="129"/>
      <c r="K15" s="129"/>
      <c r="L15" s="128"/>
      <c r="M15" s="128"/>
      <c r="N15" s="20" t="s">
        <v>47</v>
      </c>
      <c r="O15" s="130" t="s">
        <v>9</v>
      </c>
      <c r="P15" s="20" t="s">
        <v>235</v>
      </c>
      <c r="Q15" s="6" t="s">
        <v>481</v>
      </c>
      <c r="R15" s="21"/>
      <c r="S15" s="21" t="s">
        <v>482</v>
      </c>
      <c r="Y15" s="21" t="s">
        <v>483</v>
      </c>
      <c r="Z15" s="21" t="s">
        <v>484</v>
      </c>
      <c r="AC15" s="21" t="s">
        <v>47</v>
      </c>
      <c r="AD15" s="132"/>
      <c r="AE15" s="132"/>
      <c r="AF15" s="132"/>
      <c r="AG15" s="132"/>
      <c r="AH15" s="132"/>
      <c r="AI15" s="132"/>
      <c r="AJ15" s="132"/>
      <c r="AK15" s="132"/>
      <c r="AL15" s="132"/>
      <c r="AM15" s="132"/>
      <c r="AN15" s="132"/>
      <c r="AO15" s="132"/>
      <c r="AP15" s="132"/>
      <c r="AQ15" s="132"/>
      <c r="AR15" s="132"/>
      <c r="AS15" s="132"/>
      <c r="AT15" s="132"/>
      <c r="AU15" s="132"/>
      <c r="AV15" s="128"/>
      <c r="AW15" s="128"/>
      <c r="AX15" s="128"/>
      <c r="AY15" s="128"/>
      <c r="AZ15" s="128"/>
      <c r="BA15" s="128"/>
      <c r="BB15" s="128"/>
      <c r="BC15" s="128"/>
      <c r="BD15" s="128"/>
      <c r="BE15" s="133">
        <v>12.0</v>
      </c>
      <c r="BF15" s="133">
        <v>11.0</v>
      </c>
      <c r="BG15" s="134" t="b">
        <v>0</v>
      </c>
      <c r="BH15" s="133">
        <v>12.0</v>
      </c>
      <c r="BI15" s="128"/>
      <c r="BJ15" s="135"/>
      <c r="BK15" s="135"/>
      <c r="BL15" s="128"/>
      <c r="BM15" s="128"/>
      <c r="BN15" s="128"/>
      <c r="BO15" s="128"/>
      <c r="BP15" s="128"/>
      <c r="BQ15" s="128"/>
      <c r="BR15" s="128"/>
      <c r="BS15" s="128"/>
      <c r="BT15" s="128"/>
      <c r="BU15" s="128"/>
      <c r="BV15" s="128"/>
      <c r="BW15" s="128"/>
      <c r="BX15" s="128"/>
      <c r="BY15" s="128"/>
      <c r="BZ15" s="128"/>
      <c r="CA15" s="128"/>
      <c r="CB15" s="128"/>
      <c r="CC15" s="128"/>
      <c r="CD15" s="128"/>
      <c r="CE15" s="128"/>
      <c r="CF15" s="128"/>
      <c r="CG15" s="128"/>
      <c r="CH15" s="128"/>
      <c r="CI15" s="128"/>
      <c r="CJ15" s="128"/>
      <c r="CK15" s="128"/>
      <c r="CL15" s="128"/>
      <c r="CM15" s="128"/>
      <c r="CN15" s="4"/>
    </row>
    <row r="16" ht="14.25" customHeight="1">
      <c r="A16" s="126">
        <v>72.0</v>
      </c>
      <c r="B16" s="103" t="str">
        <f t="shared" si="1"/>
        <v>OK</v>
      </c>
      <c r="C16" s="103" t="str">
        <f t="shared" si="2"/>
        <v>OK</v>
      </c>
      <c r="D16" s="127" t="s">
        <v>479</v>
      </c>
      <c r="E16" s="128"/>
      <c r="F16" s="20" t="s">
        <v>258</v>
      </c>
      <c r="H16" s="135"/>
      <c r="I16" s="135"/>
      <c r="J16" s="129"/>
      <c r="K16" s="137"/>
      <c r="L16" s="128"/>
      <c r="M16" s="135"/>
      <c r="N16" s="20" t="s">
        <v>47</v>
      </c>
      <c r="O16" s="130" t="s">
        <v>9</v>
      </c>
      <c r="P16" s="20" t="s">
        <v>414</v>
      </c>
      <c r="Q16" s="20" t="s">
        <v>416</v>
      </c>
      <c r="R16" s="132"/>
      <c r="S16" s="21" t="s">
        <v>486</v>
      </c>
      <c r="Y16" s="21" t="s">
        <v>487</v>
      </c>
      <c r="Z16" s="21" t="s">
        <v>488</v>
      </c>
      <c r="AC16" s="21" t="s">
        <v>47</v>
      </c>
      <c r="AD16" s="132"/>
      <c r="AE16" s="132"/>
      <c r="AF16" s="132"/>
      <c r="AG16" s="132"/>
      <c r="AH16" s="132"/>
      <c r="AI16" s="132"/>
      <c r="AJ16" s="132"/>
      <c r="AK16" s="132"/>
      <c r="AL16" s="132"/>
      <c r="AM16" s="132"/>
      <c r="AN16" s="132"/>
      <c r="AO16" s="132"/>
      <c r="AP16" s="132"/>
      <c r="AQ16" s="132"/>
      <c r="AR16" s="132"/>
      <c r="AS16" s="132"/>
      <c r="AT16" s="132"/>
      <c r="AU16" s="132"/>
      <c r="AV16" s="128"/>
      <c r="AW16" s="128"/>
      <c r="AX16" s="128"/>
      <c r="AY16" s="128"/>
      <c r="AZ16" s="128"/>
      <c r="BA16" s="128"/>
      <c r="BB16" s="128"/>
      <c r="BC16" s="128"/>
      <c r="BD16" s="128"/>
      <c r="BE16" s="135"/>
      <c r="BF16" s="135"/>
      <c r="BG16" s="135"/>
      <c r="BH16" s="135"/>
      <c r="BI16" s="128"/>
      <c r="BJ16" s="135"/>
      <c r="BK16" s="135"/>
      <c r="BL16" s="128"/>
      <c r="BM16" s="128"/>
      <c r="BN16" s="128"/>
      <c r="BO16" s="128"/>
      <c r="BP16" s="128"/>
      <c r="BQ16" s="128"/>
      <c r="BR16" s="128"/>
      <c r="BS16" s="128"/>
      <c r="BT16" s="128"/>
      <c r="BU16" s="128"/>
      <c r="BV16" s="128"/>
      <c r="BW16" s="128"/>
      <c r="BX16" s="128"/>
      <c r="BY16" s="128"/>
      <c r="BZ16" s="128"/>
      <c r="CA16" s="128"/>
      <c r="CB16" s="128"/>
      <c r="CC16" s="128"/>
      <c r="CD16" s="128"/>
      <c r="CE16" s="128"/>
      <c r="CF16" s="128"/>
      <c r="CG16" s="128"/>
      <c r="CH16" s="128"/>
      <c r="CI16" s="128"/>
      <c r="CJ16" s="128"/>
      <c r="CK16" s="128"/>
      <c r="CL16" s="128"/>
      <c r="CM16" s="128"/>
      <c r="CN16" s="4"/>
    </row>
    <row r="17" ht="14.25" customHeight="1">
      <c r="A17" s="126">
        <v>73.0</v>
      </c>
      <c r="B17" s="103" t="str">
        <f t="shared" si="1"/>
        <v>OK</v>
      </c>
      <c r="C17" s="103" t="str">
        <f t="shared" si="2"/>
        <v>OK</v>
      </c>
      <c r="D17" s="127" t="s">
        <v>479</v>
      </c>
      <c r="E17" s="128"/>
      <c r="F17" s="20" t="s">
        <v>258</v>
      </c>
      <c r="H17" s="128"/>
      <c r="I17" s="128"/>
      <c r="J17" s="129"/>
      <c r="K17" s="129"/>
      <c r="L17" s="128"/>
      <c r="M17" s="128"/>
      <c r="N17" s="20" t="s">
        <v>47</v>
      </c>
      <c r="O17" s="130" t="s">
        <v>9</v>
      </c>
      <c r="P17" s="20" t="s">
        <v>414</v>
      </c>
      <c r="Q17" s="20" t="s">
        <v>490</v>
      </c>
      <c r="R17" s="132"/>
      <c r="S17" s="138" t="s">
        <v>491</v>
      </c>
      <c r="Y17" s="138" t="s">
        <v>492</v>
      </c>
      <c r="Z17" s="138" t="s">
        <v>493</v>
      </c>
      <c r="AA17" s="132"/>
      <c r="AC17" s="21" t="s">
        <v>47</v>
      </c>
      <c r="AD17" s="132"/>
      <c r="AE17" s="132"/>
      <c r="AF17" s="132"/>
      <c r="AG17" s="132"/>
      <c r="AH17" s="132"/>
      <c r="AI17" s="132"/>
      <c r="AJ17" s="132"/>
      <c r="AK17" s="132"/>
      <c r="AL17" s="132"/>
      <c r="AM17" s="132"/>
      <c r="AN17" s="132"/>
      <c r="AO17" s="132"/>
      <c r="AP17" s="132"/>
      <c r="AQ17" s="132"/>
      <c r="AR17" s="132"/>
      <c r="AS17" s="132"/>
      <c r="AT17" s="132"/>
      <c r="AU17" s="132"/>
      <c r="AV17" s="128"/>
      <c r="AW17" s="128"/>
      <c r="AX17" s="128"/>
      <c r="AY17" s="128"/>
      <c r="AZ17" s="128"/>
      <c r="BA17" s="128"/>
      <c r="BB17" s="128"/>
      <c r="BC17" s="128"/>
      <c r="BD17" s="128"/>
      <c r="BE17" s="133">
        <v>11.0</v>
      </c>
      <c r="BF17" s="133">
        <v>10.0</v>
      </c>
      <c r="BG17" s="134" t="b">
        <v>0</v>
      </c>
      <c r="BH17" s="133">
        <v>11.0</v>
      </c>
      <c r="BI17" s="128"/>
      <c r="BJ17" s="135"/>
      <c r="BK17" s="135"/>
      <c r="BL17" s="128"/>
      <c r="BM17" s="128"/>
      <c r="BN17" s="128"/>
      <c r="BO17" s="128"/>
      <c r="BP17" s="128"/>
      <c r="BQ17" s="128"/>
      <c r="BR17" s="128"/>
      <c r="BS17" s="128"/>
      <c r="BT17" s="128"/>
      <c r="BU17" s="128"/>
      <c r="BV17" s="128"/>
      <c r="BW17" s="128"/>
      <c r="BX17" s="128"/>
      <c r="BY17" s="128"/>
      <c r="BZ17" s="128"/>
      <c r="CA17" s="128"/>
      <c r="CB17" s="128"/>
      <c r="CC17" s="128"/>
      <c r="CD17" s="128"/>
      <c r="CE17" s="128"/>
      <c r="CF17" s="128"/>
      <c r="CG17" s="128"/>
      <c r="CH17" s="128"/>
      <c r="CI17" s="128"/>
      <c r="CJ17" s="128"/>
      <c r="CK17" s="128"/>
      <c r="CL17" s="128"/>
      <c r="CM17" s="128"/>
      <c r="CN17" s="4"/>
    </row>
    <row r="18" ht="14.25" customHeight="1">
      <c r="A18" s="126">
        <v>77.0</v>
      </c>
      <c r="B18" s="103" t="str">
        <f t="shared" si="1"/>
        <v>OK</v>
      </c>
      <c r="C18" s="103" t="str">
        <f t="shared" si="2"/>
        <v>OK</v>
      </c>
      <c r="D18" s="127" t="s">
        <v>516</v>
      </c>
      <c r="E18" s="128"/>
      <c r="F18" s="20" t="s">
        <v>258</v>
      </c>
      <c r="H18" s="135"/>
      <c r="I18" s="20" t="s">
        <v>517</v>
      </c>
      <c r="J18" s="129"/>
      <c r="K18" s="137"/>
      <c r="L18" s="128"/>
      <c r="M18" s="135"/>
      <c r="N18" s="20" t="s">
        <v>47</v>
      </c>
      <c r="O18" s="130" t="s">
        <v>9</v>
      </c>
      <c r="P18" s="20" t="s">
        <v>354</v>
      </c>
      <c r="Q18" s="20" t="s">
        <v>421</v>
      </c>
      <c r="R18" s="21"/>
      <c r="S18" s="139" t="s">
        <v>518</v>
      </c>
      <c r="T18" s="131"/>
      <c r="U18" s="131"/>
      <c r="V18" s="131"/>
      <c r="W18" s="131"/>
      <c r="X18" s="131"/>
      <c r="Y18" s="21" t="s">
        <v>519</v>
      </c>
      <c r="Z18" s="21" t="s">
        <v>519</v>
      </c>
      <c r="AA18" s="131"/>
      <c r="AC18" s="21" t="s">
        <v>47</v>
      </c>
      <c r="AD18" s="132"/>
      <c r="AE18" s="132"/>
      <c r="AF18" s="132"/>
      <c r="AG18" s="132"/>
      <c r="AH18" s="132"/>
      <c r="AI18" s="132"/>
      <c r="AJ18" s="132"/>
      <c r="AK18" s="132"/>
      <c r="AL18" s="132"/>
      <c r="AM18" s="132"/>
      <c r="AN18" s="132"/>
      <c r="AO18" s="132"/>
      <c r="AP18" s="132"/>
      <c r="AQ18" s="132"/>
      <c r="AR18" s="132"/>
      <c r="AS18" s="132"/>
      <c r="AT18" s="132"/>
      <c r="AU18" s="132"/>
      <c r="AV18" s="128"/>
      <c r="AW18" s="128"/>
      <c r="AX18" s="128"/>
      <c r="AY18" s="128"/>
      <c r="AZ18" s="128"/>
      <c r="BA18" s="128"/>
      <c r="BB18" s="128"/>
      <c r="BC18" s="128"/>
      <c r="BD18" s="128"/>
      <c r="BE18" s="133">
        <v>9.0</v>
      </c>
      <c r="BF18" s="133">
        <v>8.0</v>
      </c>
      <c r="BG18" s="134" t="b">
        <v>0</v>
      </c>
      <c r="BH18" s="133">
        <v>9.0</v>
      </c>
      <c r="BI18" s="128"/>
      <c r="BJ18" s="135"/>
      <c r="BK18" s="135"/>
      <c r="BL18" s="128"/>
      <c r="BM18" s="128"/>
      <c r="BN18" s="128"/>
      <c r="BO18" s="128"/>
      <c r="BP18" s="128"/>
      <c r="BQ18" s="128"/>
      <c r="BR18" s="128"/>
      <c r="BS18" s="128"/>
      <c r="BT18" s="128"/>
      <c r="BU18" s="128"/>
      <c r="BV18" s="128"/>
      <c r="BW18" s="128"/>
      <c r="BX18" s="128"/>
      <c r="BY18" s="128"/>
      <c r="BZ18" s="128"/>
      <c r="CA18" s="128"/>
      <c r="CB18" s="128"/>
      <c r="CC18" s="128"/>
      <c r="CD18" s="128"/>
      <c r="CE18" s="128"/>
      <c r="CF18" s="128"/>
      <c r="CG18" s="128"/>
      <c r="CH18" s="128"/>
      <c r="CI18" s="128"/>
      <c r="CJ18" s="128"/>
      <c r="CK18" s="128"/>
      <c r="CL18" s="128"/>
      <c r="CM18" s="128"/>
      <c r="CN18" s="4"/>
    </row>
    <row r="19" ht="14.25" customHeight="1">
      <c r="A19" s="126">
        <v>80.0</v>
      </c>
      <c r="B19" s="103" t="str">
        <f t="shared" si="1"/>
        <v>OK</v>
      </c>
      <c r="C19" s="103" t="str">
        <f t="shared" si="2"/>
        <v>OK</v>
      </c>
      <c r="D19" s="127" t="s">
        <v>530</v>
      </c>
      <c r="E19" s="128"/>
      <c r="F19" s="20" t="s">
        <v>258</v>
      </c>
      <c r="H19" s="135"/>
      <c r="I19" s="128"/>
      <c r="J19" s="129"/>
      <c r="K19" s="137"/>
      <c r="L19" s="128"/>
      <c r="M19" s="135"/>
      <c r="N19" s="20" t="s">
        <v>47</v>
      </c>
      <c r="O19" s="130" t="s">
        <v>9</v>
      </c>
      <c r="P19" s="21" t="s">
        <v>354</v>
      </c>
      <c r="Q19" s="20" t="s">
        <v>355</v>
      </c>
      <c r="R19" s="132"/>
      <c r="S19" s="136" t="s">
        <v>531</v>
      </c>
      <c r="T19" s="140"/>
      <c r="U19" s="140"/>
      <c r="V19" s="140"/>
      <c r="W19" s="140"/>
      <c r="X19" s="140"/>
      <c r="Y19" s="136" t="s">
        <v>532</v>
      </c>
      <c r="Z19" s="136" t="s">
        <v>533</v>
      </c>
      <c r="AA19" s="132"/>
      <c r="AC19" s="21" t="s">
        <v>47</v>
      </c>
      <c r="AD19" s="131"/>
      <c r="AE19" s="131"/>
      <c r="AF19" s="132"/>
      <c r="AG19" s="132"/>
      <c r="AH19" s="132"/>
      <c r="AI19" s="132"/>
      <c r="AJ19" s="132"/>
      <c r="AK19" s="132"/>
      <c r="AL19" s="132"/>
      <c r="AM19" s="132"/>
      <c r="AN19" s="132"/>
      <c r="AO19" s="132"/>
      <c r="AP19" s="132"/>
      <c r="AQ19" s="132"/>
      <c r="AR19" s="132"/>
      <c r="AS19" s="132"/>
      <c r="AT19" s="132"/>
      <c r="AU19" s="132"/>
      <c r="AV19" s="128"/>
      <c r="AW19" s="128"/>
      <c r="AX19" s="128"/>
      <c r="AY19" s="128"/>
      <c r="AZ19" s="128"/>
      <c r="BA19" s="128"/>
      <c r="BB19" s="128"/>
      <c r="BC19" s="128"/>
      <c r="BD19" s="128"/>
      <c r="BE19" s="133">
        <v>8.0</v>
      </c>
      <c r="BF19" s="133">
        <v>7.0</v>
      </c>
      <c r="BG19" s="134" t="b">
        <v>0</v>
      </c>
      <c r="BH19" s="133">
        <v>8.0</v>
      </c>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4"/>
    </row>
    <row r="20" ht="14.25" customHeight="1">
      <c r="A20" s="126">
        <v>97.0</v>
      </c>
      <c r="B20" s="103" t="str">
        <f t="shared" si="1"/>
        <v>OK</v>
      </c>
      <c r="C20" s="103" t="str">
        <f t="shared" si="2"/>
        <v>OK</v>
      </c>
      <c r="D20" s="127" t="s">
        <v>608</v>
      </c>
      <c r="E20" s="128"/>
      <c r="F20" s="20" t="s">
        <v>547</v>
      </c>
      <c r="G20" s="20" t="s">
        <v>609</v>
      </c>
      <c r="H20" s="20" t="s">
        <v>610</v>
      </c>
      <c r="J20" s="129"/>
      <c r="K20" s="130" t="s">
        <v>123</v>
      </c>
      <c r="L20" s="128"/>
      <c r="M20" s="20" t="s">
        <v>611</v>
      </c>
      <c r="N20" s="20" t="s">
        <v>47</v>
      </c>
      <c r="O20" s="130" t="s">
        <v>9</v>
      </c>
      <c r="P20" s="20" t="s">
        <v>235</v>
      </c>
      <c r="Q20" s="20" t="s">
        <v>395</v>
      </c>
      <c r="R20" s="132"/>
      <c r="S20" s="21" t="s">
        <v>612</v>
      </c>
      <c r="X20" s="131"/>
      <c r="Y20" s="21" t="s">
        <v>613</v>
      </c>
      <c r="Z20" s="21" t="s">
        <v>614</v>
      </c>
      <c r="AC20" s="21" t="s">
        <v>47</v>
      </c>
      <c r="AD20" s="132"/>
      <c r="AE20" s="132"/>
      <c r="AF20" s="132"/>
      <c r="AG20" s="132"/>
      <c r="AH20" s="132"/>
      <c r="AI20" s="132"/>
      <c r="AJ20" s="132"/>
      <c r="AK20" s="132"/>
      <c r="AL20" s="132"/>
      <c r="AM20" s="132"/>
      <c r="AN20" s="132"/>
      <c r="AO20" s="132"/>
      <c r="AP20" s="132"/>
      <c r="AQ20" s="132"/>
      <c r="AR20" s="132"/>
      <c r="AS20" s="132"/>
      <c r="AT20" s="132"/>
      <c r="AU20" s="132"/>
      <c r="AV20" s="128"/>
      <c r="AW20" s="128"/>
      <c r="AX20" s="128"/>
      <c r="AY20" s="128"/>
      <c r="AZ20" s="128"/>
      <c r="BA20" s="128"/>
      <c r="BB20" s="128"/>
      <c r="BC20" s="128"/>
      <c r="BD20" s="128"/>
      <c r="BE20" s="133">
        <v>15.0</v>
      </c>
      <c r="BF20" s="133">
        <v>14.0</v>
      </c>
      <c r="BG20" s="134" t="b">
        <v>0</v>
      </c>
      <c r="BH20" s="133">
        <v>14.0</v>
      </c>
      <c r="BI20" s="128"/>
      <c r="BJ20" s="135"/>
      <c r="BK20" s="135"/>
      <c r="BL20" s="128"/>
      <c r="BM20" s="128"/>
      <c r="BN20" s="128"/>
      <c r="BO20" s="128"/>
      <c r="BP20" s="128"/>
      <c r="BQ20" s="128"/>
      <c r="BR20" s="128"/>
      <c r="BS20" s="128"/>
      <c r="BT20" s="128"/>
      <c r="BU20" s="128"/>
      <c r="BV20" s="128"/>
      <c r="BW20" s="128"/>
      <c r="BX20" s="128"/>
      <c r="BY20" s="128"/>
      <c r="BZ20" s="128"/>
      <c r="CA20" s="128"/>
      <c r="CB20" s="128"/>
      <c r="CC20" s="128"/>
      <c r="CD20" s="128"/>
      <c r="CE20" s="128"/>
      <c r="CF20" s="128"/>
      <c r="CG20" s="128"/>
      <c r="CH20" s="128"/>
      <c r="CI20" s="128"/>
      <c r="CJ20" s="128"/>
      <c r="CK20" s="128"/>
      <c r="CL20" s="128"/>
      <c r="CM20" s="128"/>
      <c r="CN20" s="4"/>
    </row>
    <row r="21" ht="14.25" customHeight="1">
      <c r="A21" s="126">
        <v>100.0</v>
      </c>
      <c r="B21" s="103" t="str">
        <f t="shared" si="1"/>
        <v>OK</v>
      </c>
      <c r="C21" s="103" t="str">
        <f t="shared" si="2"/>
        <v>OK</v>
      </c>
      <c r="D21" s="127" t="s">
        <v>624</v>
      </c>
      <c r="E21" s="128"/>
      <c r="F21" s="20" t="s">
        <v>547</v>
      </c>
      <c r="H21" s="20" t="s">
        <v>625</v>
      </c>
      <c r="J21" s="129"/>
      <c r="K21" s="129"/>
      <c r="L21" s="128"/>
      <c r="M21" s="128"/>
      <c r="N21" s="20" t="s">
        <v>47</v>
      </c>
      <c r="O21" s="130" t="s">
        <v>9</v>
      </c>
      <c r="P21" s="20" t="s">
        <v>235</v>
      </c>
      <c r="Q21" s="20" t="s">
        <v>395</v>
      </c>
      <c r="R21" s="132"/>
      <c r="S21" s="21" t="s">
        <v>626</v>
      </c>
      <c r="Y21" s="21" t="s">
        <v>627</v>
      </c>
      <c r="Z21" s="21" t="s">
        <v>628</v>
      </c>
      <c r="AC21" s="21" t="s">
        <v>47</v>
      </c>
      <c r="AD21" s="132"/>
      <c r="AE21" s="132"/>
      <c r="AF21" s="132"/>
      <c r="AG21" s="132"/>
      <c r="AH21" s="132"/>
      <c r="AI21" s="132"/>
      <c r="AJ21" s="132"/>
      <c r="AK21" s="132"/>
      <c r="AL21" s="132"/>
      <c r="AM21" s="132"/>
      <c r="AN21" s="132"/>
      <c r="AO21" s="132"/>
      <c r="AP21" s="132"/>
      <c r="AQ21" s="132"/>
      <c r="AR21" s="132"/>
      <c r="AS21" s="132"/>
      <c r="AT21" s="132"/>
      <c r="AU21" s="132"/>
      <c r="AV21" s="128"/>
      <c r="AW21" s="128"/>
      <c r="AX21" s="128"/>
      <c r="AY21" s="128"/>
      <c r="AZ21" s="128"/>
      <c r="BA21" s="128"/>
      <c r="BB21" s="128"/>
      <c r="BC21" s="128"/>
      <c r="BD21" s="128"/>
      <c r="BE21" s="133">
        <v>12.0</v>
      </c>
      <c r="BF21" s="133">
        <v>11.0</v>
      </c>
      <c r="BG21" s="134" t="b">
        <v>0</v>
      </c>
      <c r="BH21" s="133">
        <v>12.0</v>
      </c>
      <c r="BI21" s="128"/>
      <c r="BJ21" s="135"/>
      <c r="BK21" s="135"/>
      <c r="BL21" s="128"/>
      <c r="BM21" s="128"/>
      <c r="BN21" s="128"/>
      <c r="BO21" s="128"/>
      <c r="BP21" s="128"/>
      <c r="BQ21" s="128"/>
      <c r="BR21" s="128"/>
      <c r="BS21" s="128"/>
      <c r="BT21" s="128"/>
      <c r="BU21" s="128"/>
      <c r="BV21" s="128"/>
      <c r="BW21" s="128"/>
      <c r="BX21" s="128"/>
      <c r="BY21" s="128"/>
      <c r="BZ21" s="128"/>
      <c r="CA21" s="128"/>
      <c r="CB21" s="128"/>
      <c r="CC21" s="128"/>
      <c r="CD21" s="128"/>
      <c r="CE21" s="128"/>
      <c r="CF21" s="128"/>
      <c r="CG21" s="128"/>
      <c r="CH21" s="128"/>
      <c r="CI21" s="128"/>
      <c r="CJ21" s="128"/>
      <c r="CK21" s="128"/>
      <c r="CL21" s="128"/>
      <c r="CM21" s="128"/>
      <c r="CN21" s="4"/>
    </row>
    <row r="22" ht="14.25" customHeight="1">
      <c r="A22" s="126">
        <v>103.0</v>
      </c>
      <c r="B22" s="103" t="str">
        <f t="shared" si="1"/>
        <v>OK</v>
      </c>
      <c r="C22" s="103" t="str">
        <f t="shared" si="2"/>
        <v>OK</v>
      </c>
      <c r="D22" s="127" t="s">
        <v>641</v>
      </c>
      <c r="E22" s="135"/>
      <c r="F22" s="20" t="s">
        <v>547</v>
      </c>
      <c r="H22" s="20" t="s">
        <v>642</v>
      </c>
      <c r="J22" s="129"/>
      <c r="K22" s="129"/>
      <c r="L22" s="128"/>
      <c r="M22" s="128"/>
      <c r="N22" s="20" t="s">
        <v>47</v>
      </c>
      <c r="O22" s="130" t="s">
        <v>9</v>
      </c>
      <c r="P22" s="20" t="s">
        <v>414</v>
      </c>
      <c r="Q22" s="20" t="s">
        <v>416</v>
      </c>
      <c r="R22" s="132"/>
      <c r="S22" s="21" t="s">
        <v>643</v>
      </c>
      <c r="Y22" s="21" t="s">
        <v>644</v>
      </c>
      <c r="Z22" s="21" t="s">
        <v>645</v>
      </c>
      <c r="AC22" s="21" t="s">
        <v>47</v>
      </c>
      <c r="AD22" s="132"/>
      <c r="AE22" s="132"/>
      <c r="AF22" s="132"/>
      <c r="AG22" s="132"/>
      <c r="AH22" s="132"/>
      <c r="AI22" s="132"/>
      <c r="AJ22" s="132"/>
      <c r="AK22" s="132"/>
      <c r="AL22" s="132"/>
      <c r="AM22" s="132"/>
      <c r="AN22" s="132"/>
      <c r="AO22" s="132"/>
      <c r="AP22" s="132"/>
      <c r="AQ22" s="132"/>
      <c r="AR22" s="132"/>
      <c r="AS22" s="132"/>
      <c r="AT22" s="132"/>
      <c r="AU22" s="132"/>
      <c r="AV22" s="128"/>
      <c r="AW22" s="128"/>
      <c r="AX22" s="128"/>
      <c r="AY22" s="128"/>
      <c r="AZ22" s="128"/>
      <c r="BA22" s="128"/>
      <c r="BB22" s="128"/>
      <c r="BC22" s="128"/>
      <c r="BD22" s="128"/>
      <c r="BE22" s="133">
        <v>12.0</v>
      </c>
      <c r="BF22" s="133">
        <v>11.0</v>
      </c>
      <c r="BG22" s="134" t="b">
        <v>0</v>
      </c>
      <c r="BH22" s="133">
        <v>12.0</v>
      </c>
      <c r="BI22" s="128"/>
      <c r="BJ22" s="135"/>
      <c r="BK22" s="135"/>
      <c r="BL22" s="128"/>
      <c r="BM22" s="128"/>
      <c r="BN22" s="128"/>
      <c r="BO22" s="128"/>
      <c r="BP22" s="128"/>
      <c r="BQ22" s="128"/>
      <c r="BR22" s="128"/>
      <c r="BS22" s="128"/>
      <c r="BT22" s="128"/>
      <c r="BU22" s="128"/>
      <c r="BV22" s="128"/>
      <c r="BW22" s="128"/>
      <c r="BX22" s="128"/>
      <c r="BY22" s="128"/>
      <c r="BZ22" s="128"/>
      <c r="CA22" s="128"/>
      <c r="CB22" s="128"/>
      <c r="CC22" s="128"/>
      <c r="CD22" s="128"/>
      <c r="CE22" s="128"/>
      <c r="CF22" s="128"/>
      <c r="CG22" s="128"/>
      <c r="CH22" s="128"/>
      <c r="CI22" s="128"/>
      <c r="CJ22" s="128"/>
      <c r="CK22" s="128"/>
      <c r="CL22" s="128"/>
      <c r="CM22" s="128"/>
      <c r="CN22" s="4"/>
    </row>
    <row r="23" ht="14.25" customHeight="1">
      <c r="A23" s="126">
        <v>136.0</v>
      </c>
      <c r="B23" s="103" t="str">
        <f t="shared" si="1"/>
        <v/>
      </c>
      <c r="C23" s="103">
        <f t="shared" si="2"/>
        <v>0</v>
      </c>
      <c r="D23" s="127" t="s">
        <v>814</v>
      </c>
      <c r="E23" s="20" t="s">
        <v>676</v>
      </c>
      <c r="F23" s="20" t="s">
        <v>677</v>
      </c>
      <c r="I23" s="21" t="s">
        <v>815</v>
      </c>
      <c r="J23" s="129"/>
      <c r="K23" s="129"/>
      <c r="L23" s="128"/>
      <c r="M23" s="128"/>
      <c r="N23" s="20" t="s">
        <v>47</v>
      </c>
      <c r="O23" s="130" t="s">
        <v>9</v>
      </c>
      <c r="P23" s="20" t="s">
        <v>404</v>
      </c>
      <c r="Q23" s="20" t="s">
        <v>816</v>
      </c>
      <c r="R23" s="21" t="s">
        <v>9</v>
      </c>
      <c r="S23" s="141" t="s">
        <v>817</v>
      </c>
      <c r="T23" s="141"/>
      <c r="U23" s="141"/>
      <c r="V23" s="141"/>
      <c r="W23" s="141"/>
      <c r="X23" s="141"/>
      <c r="Y23" s="21" t="s">
        <v>818</v>
      </c>
      <c r="Z23" s="21" t="s">
        <v>818</v>
      </c>
      <c r="AA23" s="132"/>
      <c r="AC23" s="21" t="s">
        <v>49</v>
      </c>
      <c r="AD23" s="132"/>
      <c r="AE23" s="132"/>
      <c r="AF23" s="132"/>
      <c r="AG23" s="132"/>
      <c r="AH23" s="132"/>
      <c r="AI23" s="132"/>
      <c r="AJ23" s="132"/>
      <c r="AK23" s="132"/>
      <c r="AL23" s="132"/>
      <c r="AM23" s="132"/>
      <c r="AN23" s="132"/>
      <c r="AO23" s="132"/>
      <c r="AP23" s="132"/>
      <c r="AQ23" s="132"/>
      <c r="AR23" s="132"/>
      <c r="AS23" s="132"/>
      <c r="AT23" s="132"/>
      <c r="AU23" s="132"/>
      <c r="AV23" s="128"/>
      <c r="AW23" s="128"/>
      <c r="AX23" s="128"/>
      <c r="AY23" s="128"/>
      <c r="AZ23" s="128"/>
      <c r="BA23" s="128"/>
      <c r="BB23" s="128"/>
      <c r="BC23" s="128"/>
      <c r="BD23" s="128"/>
      <c r="BE23" s="133">
        <v>8.0</v>
      </c>
      <c r="BF23" s="133">
        <v>7.0</v>
      </c>
      <c r="BG23" s="134" t="b">
        <v>0</v>
      </c>
      <c r="BH23" s="133">
        <v>8.0</v>
      </c>
      <c r="BI23" s="128"/>
      <c r="BJ23" s="135"/>
      <c r="BK23" s="135"/>
      <c r="BL23" s="128"/>
      <c r="BM23" s="128"/>
      <c r="BN23" s="128"/>
      <c r="BO23" s="128"/>
      <c r="BP23" s="128"/>
      <c r="BQ23" s="128"/>
      <c r="BR23" s="128"/>
      <c r="BS23" s="128"/>
      <c r="BT23" s="128"/>
      <c r="BU23" s="128"/>
      <c r="BV23" s="128"/>
      <c r="BW23" s="128"/>
      <c r="BX23" s="128"/>
      <c r="BY23" s="128"/>
      <c r="BZ23" s="128"/>
      <c r="CA23" s="128"/>
      <c r="CB23" s="128"/>
      <c r="CC23" s="128"/>
      <c r="CD23" s="128"/>
      <c r="CE23" s="128"/>
      <c r="CF23" s="128"/>
      <c r="CG23" s="128"/>
      <c r="CH23" s="128"/>
      <c r="CI23" s="128"/>
      <c r="CJ23" s="128"/>
      <c r="CK23" s="128"/>
      <c r="CL23" s="128"/>
      <c r="CM23" s="128"/>
      <c r="CN23" s="4"/>
    </row>
    <row r="24" ht="14.25" customHeight="1">
      <c r="A24" s="126">
        <v>139.0</v>
      </c>
      <c r="B24" s="103" t="str">
        <f t="shared" si="1"/>
        <v>Thêm</v>
      </c>
      <c r="C24" s="103">
        <f t="shared" si="2"/>
        <v>0</v>
      </c>
      <c r="D24" s="127" t="s">
        <v>827</v>
      </c>
      <c r="E24" s="20" t="s">
        <v>676</v>
      </c>
      <c r="F24" s="20" t="s">
        <v>677</v>
      </c>
      <c r="I24" s="21" t="s">
        <v>828</v>
      </c>
      <c r="J24" s="129"/>
      <c r="K24" s="129"/>
      <c r="L24" s="128"/>
      <c r="M24" s="128"/>
      <c r="N24" s="20" t="s">
        <v>47</v>
      </c>
      <c r="O24" s="130" t="s">
        <v>9</v>
      </c>
      <c r="P24" s="20"/>
      <c r="Q24" s="20"/>
      <c r="R24" s="21" t="s">
        <v>5</v>
      </c>
      <c r="S24" s="21"/>
      <c r="T24" s="21"/>
      <c r="AC24" s="21" t="s">
        <v>49</v>
      </c>
      <c r="AD24" s="132"/>
      <c r="AE24" s="132"/>
      <c r="AF24" s="132"/>
      <c r="AG24" s="132"/>
      <c r="AH24" s="132"/>
      <c r="AI24" s="132"/>
      <c r="AJ24" s="132"/>
      <c r="AK24" s="132"/>
      <c r="AL24" s="132"/>
      <c r="AM24" s="132"/>
      <c r="AN24" s="132"/>
      <c r="AO24" s="132"/>
      <c r="AP24" s="132"/>
      <c r="AQ24" s="132"/>
      <c r="AR24" s="132"/>
      <c r="AS24" s="132"/>
      <c r="AT24" s="132"/>
      <c r="AU24" s="132"/>
      <c r="AV24" s="128"/>
      <c r="AW24" s="128"/>
      <c r="AX24" s="128"/>
      <c r="AY24" s="128"/>
      <c r="AZ24" s="128"/>
      <c r="BA24" s="128"/>
      <c r="BB24" s="128"/>
      <c r="BC24" s="128"/>
      <c r="BD24" s="128"/>
      <c r="BE24" s="133">
        <v>12.0</v>
      </c>
      <c r="BF24" s="133">
        <v>11.0</v>
      </c>
      <c r="BG24" s="134" t="b">
        <v>0</v>
      </c>
      <c r="BH24" s="133">
        <v>12.0</v>
      </c>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4"/>
    </row>
    <row r="25" ht="14.25" customHeight="1">
      <c r="A25" s="126">
        <v>140.0</v>
      </c>
      <c r="B25" s="103" t="str">
        <f t="shared" si="1"/>
        <v>OK</v>
      </c>
      <c r="C25" s="103" t="str">
        <f t="shared" si="2"/>
        <v>OK</v>
      </c>
      <c r="D25" s="142" t="s">
        <v>827</v>
      </c>
      <c r="E25" s="20" t="s">
        <v>676</v>
      </c>
      <c r="F25" s="20" t="s">
        <v>677</v>
      </c>
      <c r="K25" s="135"/>
      <c r="L25" s="128"/>
      <c r="M25" s="135"/>
      <c r="N25" s="20" t="s">
        <v>47</v>
      </c>
      <c r="O25" s="130" t="s">
        <v>9</v>
      </c>
      <c r="P25" s="20" t="s">
        <v>829</v>
      </c>
      <c r="Q25" s="143" t="s">
        <v>830</v>
      </c>
      <c r="R25" s="132"/>
      <c r="S25" s="21" t="s">
        <v>831</v>
      </c>
      <c r="Y25" s="21" t="s">
        <v>832</v>
      </c>
      <c r="Z25" s="21" t="s">
        <v>833</v>
      </c>
      <c r="AC25" s="21" t="s">
        <v>49</v>
      </c>
      <c r="AD25" s="132"/>
      <c r="AE25" s="132"/>
      <c r="AF25" s="132"/>
      <c r="AG25" s="132"/>
      <c r="AH25" s="132"/>
      <c r="AI25" s="132"/>
      <c r="AJ25" s="132"/>
      <c r="AK25" s="132"/>
      <c r="AL25" s="132"/>
      <c r="AM25" s="132"/>
      <c r="AN25" s="132"/>
      <c r="AO25" s="132"/>
      <c r="AP25" s="132"/>
      <c r="AQ25" s="132"/>
      <c r="AR25" s="132"/>
      <c r="AS25" s="132"/>
      <c r="AT25" s="132"/>
      <c r="AU25" s="132"/>
      <c r="AV25" s="128"/>
      <c r="AW25" s="128"/>
      <c r="AX25" s="128"/>
      <c r="AY25" s="128"/>
      <c r="AZ25" s="128"/>
      <c r="BA25" s="128"/>
      <c r="BB25" s="128"/>
      <c r="BC25" s="128"/>
      <c r="BD25" s="128"/>
      <c r="BE25" s="133">
        <v>12.0</v>
      </c>
      <c r="BF25" s="133">
        <v>11.0</v>
      </c>
      <c r="BG25" s="134" t="b">
        <v>0</v>
      </c>
      <c r="BH25" s="133">
        <v>12.0</v>
      </c>
      <c r="BI25" s="128"/>
      <c r="BJ25" s="135"/>
      <c r="BK25" s="135"/>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4"/>
    </row>
    <row r="26" ht="14.25" customHeight="1">
      <c r="A26" s="126">
        <v>144.0</v>
      </c>
      <c r="B26" s="103" t="str">
        <f t="shared" si="1"/>
        <v>Giữ chỗ</v>
      </c>
      <c r="C26" s="103" t="str">
        <f t="shared" si="2"/>
        <v>OK</v>
      </c>
      <c r="D26" s="127" t="s">
        <v>849</v>
      </c>
      <c r="E26" s="20" t="s">
        <v>676</v>
      </c>
      <c r="F26" s="20" t="s">
        <v>677</v>
      </c>
      <c r="I26" s="20" t="s">
        <v>850</v>
      </c>
      <c r="J26" s="129"/>
      <c r="K26" s="129"/>
      <c r="L26" s="128"/>
      <c r="M26" s="128"/>
      <c r="N26" s="20" t="s">
        <v>47</v>
      </c>
      <c r="O26" s="130" t="s">
        <v>9</v>
      </c>
      <c r="P26" s="20" t="s">
        <v>224</v>
      </c>
      <c r="Q26" s="20" t="s">
        <v>851</v>
      </c>
      <c r="R26" s="132"/>
      <c r="S26" s="21"/>
      <c r="AC26" s="21" t="s">
        <v>49</v>
      </c>
      <c r="AD26" s="132"/>
      <c r="AE26" s="132"/>
      <c r="AF26" s="132"/>
      <c r="AG26" s="132"/>
      <c r="AH26" s="132"/>
      <c r="AI26" s="132"/>
      <c r="AJ26" s="132"/>
      <c r="AK26" s="132"/>
      <c r="AL26" s="132"/>
      <c r="AM26" s="132"/>
      <c r="AN26" s="132"/>
      <c r="AO26" s="132"/>
      <c r="AP26" s="132"/>
      <c r="AQ26" s="132"/>
      <c r="AR26" s="132"/>
      <c r="AS26" s="132"/>
      <c r="AT26" s="132"/>
      <c r="AU26" s="132"/>
      <c r="AV26" s="128"/>
      <c r="AW26" s="128"/>
      <c r="AX26" s="128"/>
      <c r="AY26" s="128"/>
      <c r="AZ26" s="128"/>
      <c r="BA26" s="128"/>
      <c r="BB26" s="128"/>
      <c r="BC26" s="128"/>
      <c r="BD26" s="128"/>
      <c r="BE26" s="133">
        <v>10.0</v>
      </c>
      <c r="BF26" s="133">
        <v>9.0</v>
      </c>
      <c r="BG26" s="134" t="b">
        <v>0</v>
      </c>
      <c r="BH26" s="133">
        <v>10.0</v>
      </c>
      <c r="BI26" s="128"/>
      <c r="BJ26" s="135"/>
      <c r="BK26" s="135"/>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4"/>
    </row>
    <row r="27" ht="14.25" customHeight="1">
      <c r="A27" s="126">
        <v>147.0</v>
      </c>
      <c r="B27" s="103" t="str">
        <f t="shared" si="1"/>
        <v>Giữ chỗ</v>
      </c>
      <c r="C27" s="103" t="str">
        <f t="shared" si="2"/>
        <v>OK</v>
      </c>
      <c r="D27" s="127" t="s">
        <v>862</v>
      </c>
      <c r="E27" s="20" t="s">
        <v>676</v>
      </c>
      <c r="F27" s="20" t="s">
        <v>677</v>
      </c>
      <c r="H27" s="20" t="s">
        <v>863</v>
      </c>
      <c r="I27" s="20" t="s">
        <v>864</v>
      </c>
      <c r="J27" s="129"/>
      <c r="K27" s="129"/>
      <c r="L27" s="128"/>
      <c r="M27" s="128"/>
      <c r="N27" s="20" t="s">
        <v>47</v>
      </c>
      <c r="O27" s="130" t="s">
        <v>9</v>
      </c>
      <c r="P27" s="20" t="s">
        <v>224</v>
      </c>
      <c r="Q27" s="21" t="s">
        <v>851</v>
      </c>
      <c r="R27" s="132"/>
      <c r="S27" s="132"/>
      <c r="T27" s="132"/>
      <c r="U27" s="132"/>
      <c r="V27" s="132"/>
      <c r="W27" s="132"/>
      <c r="X27" s="132"/>
      <c r="Y27" s="132"/>
      <c r="Z27" s="132"/>
      <c r="AA27" s="132"/>
      <c r="AC27" s="21" t="s">
        <v>49</v>
      </c>
      <c r="AD27" s="132"/>
      <c r="AE27" s="132"/>
      <c r="AF27" s="132"/>
      <c r="AG27" s="132"/>
      <c r="AH27" s="132"/>
      <c r="AI27" s="132"/>
      <c r="AJ27" s="132"/>
      <c r="AK27" s="132"/>
      <c r="AL27" s="132"/>
      <c r="AM27" s="132"/>
      <c r="AN27" s="132"/>
      <c r="AO27" s="132"/>
      <c r="AP27" s="132"/>
      <c r="AQ27" s="132"/>
      <c r="AR27" s="132"/>
      <c r="AS27" s="132"/>
      <c r="AT27" s="132"/>
      <c r="AU27" s="132"/>
      <c r="AV27" s="128"/>
      <c r="AW27" s="128"/>
      <c r="AX27" s="128"/>
      <c r="AY27" s="128"/>
      <c r="AZ27" s="128"/>
      <c r="BA27" s="128"/>
      <c r="BB27" s="128"/>
      <c r="BC27" s="128"/>
      <c r="BD27" s="128"/>
      <c r="BE27" s="133">
        <v>10.0</v>
      </c>
      <c r="BF27" s="133">
        <v>9.0</v>
      </c>
      <c r="BG27" s="134" t="b">
        <v>0</v>
      </c>
      <c r="BH27" s="133">
        <v>10.0</v>
      </c>
      <c r="BI27" s="128"/>
      <c r="BJ27" s="135"/>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4"/>
    </row>
    <row r="28" ht="14.25" customHeight="1">
      <c r="A28" s="126">
        <v>150.0</v>
      </c>
      <c r="B28" s="103" t="str">
        <f t="shared" si="1"/>
        <v>OK</v>
      </c>
      <c r="C28" s="103" t="str">
        <f t="shared" si="2"/>
        <v>OK</v>
      </c>
      <c r="D28" s="127" t="s">
        <v>874</v>
      </c>
      <c r="E28" s="20" t="s">
        <v>676</v>
      </c>
      <c r="F28" s="20" t="s">
        <v>677</v>
      </c>
      <c r="I28" s="20" t="s">
        <v>875</v>
      </c>
      <c r="J28" s="129"/>
      <c r="K28" s="129"/>
      <c r="L28" s="128"/>
      <c r="M28" s="128"/>
      <c r="N28" s="20" t="s">
        <v>47</v>
      </c>
      <c r="O28" s="130" t="s">
        <v>8</v>
      </c>
      <c r="P28" s="20" t="s">
        <v>235</v>
      </c>
      <c r="Q28" s="20" t="s">
        <v>395</v>
      </c>
      <c r="R28" s="132"/>
      <c r="S28" s="21" t="s">
        <v>876</v>
      </c>
      <c r="T28" s="21" t="s">
        <v>877</v>
      </c>
      <c r="U28" s="21" t="s">
        <v>878</v>
      </c>
      <c r="V28" s="21" t="s">
        <v>879</v>
      </c>
      <c r="W28" s="21" t="s">
        <v>880</v>
      </c>
      <c r="X28" s="21" t="s">
        <v>881</v>
      </c>
      <c r="Y28" s="21" t="s">
        <v>882</v>
      </c>
      <c r="Z28" s="21" t="s">
        <v>883</v>
      </c>
      <c r="AC28" s="21" t="s">
        <v>49</v>
      </c>
      <c r="AD28" s="132"/>
      <c r="AE28" s="132"/>
      <c r="AF28" s="132"/>
      <c r="AG28" s="132"/>
      <c r="AH28" s="132"/>
      <c r="AI28" s="132"/>
      <c r="AJ28" s="132"/>
      <c r="AK28" s="132"/>
      <c r="AL28" s="132"/>
      <c r="AM28" s="132"/>
      <c r="AN28" s="132"/>
      <c r="AO28" s="132"/>
      <c r="AP28" s="132"/>
      <c r="AQ28" s="132"/>
      <c r="AR28" s="132"/>
      <c r="AS28" s="132"/>
      <c r="AT28" s="132"/>
      <c r="AU28" s="132"/>
      <c r="AV28" s="128"/>
      <c r="AW28" s="128"/>
      <c r="AX28" s="128"/>
      <c r="AY28" s="128"/>
      <c r="AZ28" s="128"/>
      <c r="BA28" s="128"/>
      <c r="BB28" s="128"/>
      <c r="BC28" s="128"/>
      <c r="BD28" s="128"/>
      <c r="BE28" s="133">
        <v>18.0</v>
      </c>
      <c r="BF28" s="133">
        <v>17.0</v>
      </c>
      <c r="BG28" s="134" t="b">
        <v>0</v>
      </c>
      <c r="BH28" s="133">
        <v>18.0</v>
      </c>
      <c r="BI28" s="128"/>
      <c r="BJ28" s="135"/>
      <c r="BK28" s="135"/>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4"/>
    </row>
    <row r="29" ht="14.25" customHeight="1">
      <c r="A29" s="126">
        <v>153.0</v>
      </c>
      <c r="B29" s="103" t="str">
        <f t="shared" si="1"/>
        <v>OK</v>
      </c>
      <c r="C29" s="103" t="str">
        <f t="shared" si="2"/>
        <v>OK</v>
      </c>
      <c r="D29" s="127" t="s">
        <v>893</v>
      </c>
      <c r="E29" s="20" t="s">
        <v>676</v>
      </c>
      <c r="F29" s="20" t="s">
        <v>677</v>
      </c>
      <c r="I29" s="20" t="s">
        <v>894</v>
      </c>
      <c r="J29" s="129"/>
      <c r="K29" s="129"/>
      <c r="L29" s="128"/>
      <c r="M29" s="128"/>
      <c r="N29" s="20" t="s">
        <v>47</v>
      </c>
      <c r="O29" s="130" t="s">
        <v>8</v>
      </c>
      <c r="P29" s="20" t="s">
        <v>354</v>
      </c>
      <c r="Q29" s="20" t="s">
        <v>421</v>
      </c>
      <c r="R29" s="21"/>
      <c r="S29" s="21" t="s">
        <v>895</v>
      </c>
      <c r="T29" s="21" t="s">
        <v>740</v>
      </c>
      <c r="U29" s="21" t="s">
        <v>896</v>
      </c>
      <c r="V29" s="21" t="s">
        <v>897</v>
      </c>
      <c r="W29" s="21" t="s">
        <v>898</v>
      </c>
      <c r="X29" s="21" t="s">
        <v>899</v>
      </c>
      <c r="Y29" s="21" t="s">
        <v>900</v>
      </c>
      <c r="Z29" s="21" t="s">
        <v>901</v>
      </c>
      <c r="AA29" s="132"/>
      <c r="AC29" s="21" t="s">
        <v>49</v>
      </c>
      <c r="AD29" s="132"/>
      <c r="AE29" s="132"/>
      <c r="AF29" s="132"/>
      <c r="AG29" s="132"/>
      <c r="AH29" s="132"/>
      <c r="AI29" s="132"/>
      <c r="AJ29" s="132"/>
      <c r="AK29" s="132"/>
      <c r="AL29" s="132"/>
      <c r="AM29" s="132"/>
      <c r="AN29" s="132"/>
      <c r="AO29" s="132"/>
      <c r="AP29" s="132"/>
      <c r="AQ29" s="132"/>
      <c r="AR29" s="132"/>
      <c r="AS29" s="132"/>
      <c r="AT29" s="132"/>
      <c r="AU29" s="132"/>
      <c r="AV29" s="128"/>
      <c r="AW29" s="128"/>
      <c r="AX29" s="128"/>
      <c r="AY29" s="128"/>
      <c r="AZ29" s="128"/>
      <c r="BA29" s="128"/>
      <c r="BB29" s="128"/>
      <c r="BC29" s="128"/>
      <c r="BD29" s="128"/>
      <c r="BE29" s="133">
        <v>10.0</v>
      </c>
      <c r="BF29" s="133">
        <v>9.0</v>
      </c>
      <c r="BG29" s="134" t="b">
        <v>0</v>
      </c>
      <c r="BH29" s="133">
        <v>10.0</v>
      </c>
      <c r="BI29" s="128"/>
      <c r="BJ29" s="135"/>
      <c r="BK29" s="135"/>
      <c r="BL29" s="128"/>
      <c r="BM29" s="128"/>
      <c r="BN29" s="128"/>
      <c r="BO29" s="128"/>
      <c r="BP29" s="128"/>
      <c r="BQ29" s="128"/>
      <c r="BR29" s="128"/>
      <c r="BS29" s="128"/>
      <c r="BT29" s="128"/>
      <c r="BU29" s="128"/>
      <c r="BV29" s="128"/>
      <c r="BW29" s="128"/>
      <c r="BX29" s="128"/>
      <c r="BY29" s="128"/>
      <c r="BZ29" s="128"/>
      <c r="CA29" s="128"/>
      <c r="CB29" s="128"/>
      <c r="CC29" s="128"/>
      <c r="CD29" s="128"/>
      <c r="CE29" s="128"/>
      <c r="CF29" s="128"/>
      <c r="CG29" s="128"/>
      <c r="CH29" s="128"/>
      <c r="CI29" s="128"/>
      <c r="CJ29" s="128"/>
      <c r="CK29" s="128"/>
      <c r="CL29" s="128"/>
      <c r="CM29" s="128"/>
      <c r="CN29" s="4"/>
    </row>
    <row r="30" ht="14.25" customHeight="1">
      <c r="A30" s="126">
        <v>156.0</v>
      </c>
      <c r="B30" s="103" t="str">
        <f t="shared" si="1"/>
        <v>OK</v>
      </c>
      <c r="C30" s="103" t="str">
        <f t="shared" si="2"/>
        <v>OK</v>
      </c>
      <c r="D30" s="127" t="s">
        <v>909</v>
      </c>
      <c r="E30" s="20" t="s">
        <v>676</v>
      </c>
      <c r="F30" s="20" t="s">
        <v>677</v>
      </c>
      <c r="I30" s="20" t="s">
        <v>910</v>
      </c>
      <c r="J30" s="129"/>
      <c r="K30" s="137"/>
      <c r="L30" s="128"/>
      <c r="M30" s="135"/>
      <c r="N30" s="20" t="s">
        <v>47</v>
      </c>
      <c r="O30" s="130" t="s">
        <v>8</v>
      </c>
      <c r="P30" s="20" t="s">
        <v>354</v>
      </c>
      <c r="Q30" s="20" t="s">
        <v>421</v>
      </c>
      <c r="R30" s="21"/>
      <c r="S30" s="21" t="s">
        <v>911</v>
      </c>
      <c r="T30" s="144" t="s">
        <v>912</v>
      </c>
      <c r="U30" s="21" t="s">
        <v>913</v>
      </c>
      <c r="V30" s="21" t="s">
        <v>914</v>
      </c>
      <c r="W30" s="21" t="s">
        <v>915</v>
      </c>
      <c r="X30" s="21" t="s">
        <v>916</v>
      </c>
      <c r="Y30" s="21" t="s">
        <v>917</v>
      </c>
      <c r="Z30" s="21" t="s">
        <v>918</v>
      </c>
      <c r="AA30" s="131"/>
      <c r="AC30" s="21" t="s">
        <v>49</v>
      </c>
      <c r="AD30" s="132"/>
      <c r="AE30" s="132"/>
      <c r="AF30" s="132"/>
      <c r="AG30" s="132"/>
      <c r="AH30" s="132"/>
      <c r="AI30" s="132"/>
      <c r="AJ30" s="132"/>
      <c r="AK30" s="132"/>
      <c r="AL30" s="132"/>
      <c r="AM30" s="132"/>
      <c r="AN30" s="132"/>
      <c r="AO30" s="132"/>
      <c r="AP30" s="132"/>
      <c r="AQ30" s="132"/>
      <c r="AR30" s="132"/>
      <c r="AS30" s="132"/>
      <c r="AT30" s="132"/>
      <c r="AU30" s="132"/>
      <c r="AV30" s="128"/>
      <c r="AW30" s="128"/>
      <c r="AX30" s="128"/>
      <c r="AY30" s="128"/>
      <c r="AZ30" s="128"/>
      <c r="BA30" s="128"/>
      <c r="BB30" s="128"/>
      <c r="BC30" s="128"/>
      <c r="BD30" s="128"/>
      <c r="BE30" s="133">
        <v>10.0</v>
      </c>
      <c r="BF30" s="133">
        <v>9.0</v>
      </c>
      <c r="BG30" s="134" t="b">
        <v>0</v>
      </c>
      <c r="BH30" s="133">
        <v>10.0</v>
      </c>
      <c r="BI30" s="128"/>
      <c r="BJ30" s="128"/>
      <c r="BK30" s="135"/>
      <c r="BL30" s="128"/>
      <c r="BM30" s="128"/>
      <c r="BN30" s="128"/>
      <c r="BO30" s="128"/>
      <c r="BP30" s="128"/>
      <c r="BQ30" s="128"/>
      <c r="BR30" s="128"/>
      <c r="BS30" s="128"/>
      <c r="BT30" s="128"/>
      <c r="BU30" s="128"/>
      <c r="BV30" s="128"/>
      <c r="BW30" s="128"/>
      <c r="BX30" s="128"/>
      <c r="BY30" s="128"/>
      <c r="BZ30" s="128"/>
      <c r="CA30" s="128"/>
      <c r="CB30" s="128"/>
      <c r="CC30" s="128"/>
      <c r="CD30" s="128"/>
      <c r="CE30" s="128"/>
      <c r="CF30" s="128"/>
      <c r="CG30" s="128"/>
      <c r="CH30" s="128"/>
      <c r="CI30" s="128"/>
      <c r="CJ30" s="128"/>
      <c r="CK30" s="128"/>
      <c r="CL30" s="128"/>
      <c r="CM30" s="128"/>
      <c r="CN30" s="4"/>
    </row>
    <row r="31" ht="14.25" customHeight="1">
      <c r="A31" s="126">
        <v>159.0</v>
      </c>
      <c r="B31" s="103" t="str">
        <f t="shared" si="1"/>
        <v>OK</v>
      </c>
      <c r="C31" s="103" t="str">
        <f t="shared" si="2"/>
        <v>OK</v>
      </c>
      <c r="D31" s="127" t="s">
        <v>931</v>
      </c>
      <c r="E31" s="20" t="s">
        <v>676</v>
      </c>
      <c r="F31" s="20" t="s">
        <v>677</v>
      </c>
      <c r="H31" s="20" t="s">
        <v>932</v>
      </c>
      <c r="J31" s="129"/>
      <c r="K31" s="129"/>
      <c r="L31" s="128"/>
      <c r="M31" s="128"/>
      <c r="N31" s="20" t="s">
        <v>47</v>
      </c>
      <c r="O31" s="130" t="s">
        <v>8</v>
      </c>
      <c r="P31" s="20" t="s">
        <v>235</v>
      </c>
      <c r="Q31" s="20" t="s">
        <v>595</v>
      </c>
      <c r="R31" s="132"/>
      <c r="S31" s="21" t="s">
        <v>933</v>
      </c>
      <c r="T31" s="21" t="s">
        <v>934</v>
      </c>
      <c r="U31" s="21" t="s">
        <v>935</v>
      </c>
      <c r="V31" s="21" t="s">
        <v>936</v>
      </c>
      <c r="W31" s="21" t="s">
        <v>937</v>
      </c>
      <c r="X31" s="21" t="s">
        <v>938</v>
      </c>
      <c r="Y31" s="21" t="s">
        <v>939</v>
      </c>
      <c r="Z31" s="21" t="s">
        <v>940</v>
      </c>
      <c r="AC31" s="21" t="s">
        <v>49</v>
      </c>
      <c r="AD31" s="132"/>
      <c r="AE31" s="132"/>
      <c r="AF31" s="132"/>
      <c r="AG31" s="132"/>
      <c r="AH31" s="132"/>
      <c r="AI31" s="132"/>
      <c r="AJ31" s="132"/>
      <c r="AK31" s="132"/>
      <c r="AL31" s="132"/>
      <c r="AM31" s="132"/>
      <c r="AN31" s="132"/>
      <c r="AO31" s="132"/>
      <c r="AP31" s="132"/>
      <c r="AQ31" s="132"/>
      <c r="AR31" s="132"/>
      <c r="AS31" s="132"/>
      <c r="AT31" s="132"/>
      <c r="AU31" s="132"/>
      <c r="AV31" s="128"/>
      <c r="AW31" s="128"/>
      <c r="AX31" s="128"/>
      <c r="AY31" s="128"/>
      <c r="AZ31" s="128"/>
      <c r="BA31" s="128"/>
      <c r="BB31" s="128"/>
      <c r="BC31" s="128"/>
      <c r="BD31" s="128"/>
      <c r="BE31" s="133">
        <v>18.0</v>
      </c>
      <c r="BF31" s="133">
        <v>17.0</v>
      </c>
      <c r="BG31" s="134" t="b">
        <v>0</v>
      </c>
      <c r="BH31" s="133">
        <v>18.0</v>
      </c>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c r="CE31" s="128"/>
      <c r="CF31" s="128"/>
      <c r="CG31" s="128"/>
      <c r="CH31" s="128"/>
      <c r="CI31" s="128"/>
      <c r="CJ31" s="128"/>
      <c r="CK31" s="128"/>
      <c r="CL31" s="128"/>
      <c r="CM31" s="128"/>
      <c r="CN31" s="4"/>
    </row>
    <row r="32" ht="14.25" customHeight="1">
      <c r="A32" s="126">
        <v>160.0</v>
      </c>
      <c r="B32" s="103" t="str">
        <f t="shared" si="1"/>
        <v>OK</v>
      </c>
      <c r="C32" s="103" t="str">
        <f t="shared" si="2"/>
        <v>OK</v>
      </c>
      <c r="D32" s="127" t="s">
        <v>931</v>
      </c>
      <c r="E32" s="20" t="s">
        <v>676</v>
      </c>
      <c r="F32" s="20" t="s">
        <v>677</v>
      </c>
      <c r="K32" s="128"/>
      <c r="L32" s="128"/>
      <c r="M32" s="128"/>
      <c r="N32" s="20" t="s">
        <v>47</v>
      </c>
      <c r="O32" s="130" t="s">
        <v>8</v>
      </c>
      <c r="P32" s="20" t="s">
        <v>404</v>
      </c>
      <c r="Q32" s="20" t="s">
        <v>211</v>
      </c>
      <c r="R32" s="132"/>
      <c r="S32" s="21" t="s">
        <v>941</v>
      </c>
      <c r="T32" s="21" t="s">
        <v>942</v>
      </c>
      <c r="U32" s="21" t="s">
        <v>943</v>
      </c>
      <c r="V32" s="21" t="s">
        <v>944</v>
      </c>
      <c r="W32" s="21" t="s">
        <v>945</v>
      </c>
      <c r="X32" s="21" t="s">
        <v>946</v>
      </c>
      <c r="Y32" s="21" t="s">
        <v>242</v>
      </c>
      <c r="Z32" s="21" t="s">
        <v>947</v>
      </c>
      <c r="AA32" s="132"/>
      <c r="AC32" s="21" t="s">
        <v>49</v>
      </c>
      <c r="AD32" s="132"/>
      <c r="AE32" s="132"/>
      <c r="AF32" s="132"/>
      <c r="AG32" s="132"/>
      <c r="AH32" s="132"/>
      <c r="AI32" s="132"/>
      <c r="AJ32" s="132"/>
      <c r="AK32" s="132"/>
      <c r="AL32" s="132"/>
      <c r="AM32" s="132"/>
      <c r="AN32" s="132"/>
      <c r="AO32" s="132"/>
      <c r="AP32" s="132"/>
      <c r="AQ32" s="132"/>
      <c r="AR32" s="132"/>
      <c r="AS32" s="132"/>
      <c r="AT32" s="132"/>
      <c r="AU32" s="132"/>
      <c r="AV32" s="128"/>
      <c r="AW32" s="128"/>
      <c r="AX32" s="128"/>
      <c r="AY32" s="128"/>
      <c r="AZ32" s="128"/>
      <c r="BA32" s="128"/>
      <c r="BB32" s="128"/>
      <c r="BC32" s="128"/>
      <c r="BD32" s="128"/>
      <c r="BE32" s="133">
        <v>16.0</v>
      </c>
      <c r="BF32" s="133">
        <v>15.0</v>
      </c>
      <c r="BG32" s="134" t="b">
        <v>0</v>
      </c>
      <c r="BH32" s="133">
        <v>16.0</v>
      </c>
      <c r="BI32" s="128"/>
      <c r="BJ32" s="135"/>
      <c r="BK32" s="135"/>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4"/>
    </row>
    <row r="33" ht="14.25" customHeight="1">
      <c r="A33" s="126">
        <v>165.0</v>
      </c>
      <c r="B33" s="103" t="str">
        <f t="shared" si="1"/>
        <v/>
      </c>
      <c r="C33" s="103">
        <f t="shared" si="2"/>
        <v>0</v>
      </c>
      <c r="D33" s="127" t="s">
        <v>958</v>
      </c>
      <c r="E33" s="20" t="s">
        <v>676</v>
      </c>
      <c r="F33" s="20" t="s">
        <v>677</v>
      </c>
      <c r="J33" s="129"/>
      <c r="K33" s="129"/>
      <c r="L33" s="128"/>
      <c r="M33" s="128"/>
      <c r="N33" s="20" t="s">
        <v>47</v>
      </c>
      <c r="O33" s="130" t="s">
        <v>5</v>
      </c>
      <c r="P33" s="20" t="s">
        <v>404</v>
      </c>
      <c r="Q33" s="20" t="s">
        <v>816</v>
      </c>
      <c r="R33" s="20" t="s">
        <v>5</v>
      </c>
      <c r="S33" s="20" t="s">
        <v>969</v>
      </c>
      <c r="T33" s="20">
        <v>5.0</v>
      </c>
      <c r="U33" s="20">
        <v>4.0</v>
      </c>
      <c r="V33" s="20">
        <v>3.0</v>
      </c>
      <c r="W33" s="20">
        <v>6.0</v>
      </c>
      <c r="X33" s="20">
        <v>2.0</v>
      </c>
      <c r="Y33" s="20" t="s">
        <v>99</v>
      </c>
      <c r="Z33" s="20" t="s">
        <v>970</v>
      </c>
      <c r="AA33" s="128"/>
      <c r="AC33" s="21" t="s">
        <v>47</v>
      </c>
      <c r="AD33" s="20"/>
      <c r="AE33" s="20"/>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33">
        <v>7.0</v>
      </c>
      <c r="BF33" s="133">
        <v>6.0</v>
      </c>
      <c r="BG33" s="134" t="b">
        <v>0</v>
      </c>
      <c r="BH33" s="133">
        <v>7.0</v>
      </c>
      <c r="BI33" s="128"/>
      <c r="BJ33" s="135"/>
      <c r="BK33" s="135"/>
      <c r="BL33" s="128"/>
      <c r="BM33" s="128"/>
      <c r="BN33" s="128"/>
      <c r="BO33" s="128"/>
      <c r="BP33" s="128"/>
      <c r="BQ33" s="128"/>
      <c r="BR33" s="128"/>
      <c r="BS33" s="128"/>
      <c r="BT33" s="128"/>
      <c r="BU33" s="128"/>
      <c r="BV33" s="128"/>
      <c r="BW33" s="128"/>
      <c r="BX33" s="128"/>
      <c r="BY33" s="128"/>
      <c r="BZ33" s="128"/>
      <c r="CA33" s="128"/>
      <c r="CB33" s="128"/>
      <c r="CC33" s="128"/>
      <c r="CD33" s="128"/>
      <c r="CE33" s="128"/>
      <c r="CF33" s="128"/>
      <c r="CG33" s="128"/>
      <c r="CH33" s="128"/>
      <c r="CI33" s="128"/>
      <c r="CJ33" s="128"/>
      <c r="CK33" s="128"/>
      <c r="CL33" s="128"/>
      <c r="CM33" s="128"/>
      <c r="CN33" s="4"/>
    </row>
    <row r="34" ht="14.25" customHeight="1">
      <c r="A34" s="126">
        <v>180.0</v>
      </c>
      <c r="B34" s="103" t="str">
        <f t="shared" si="1"/>
        <v>Giữ chỗ</v>
      </c>
      <c r="C34" s="103" t="str">
        <f t="shared" si="2"/>
        <v>OK</v>
      </c>
      <c r="D34" s="127" t="s">
        <v>1025</v>
      </c>
      <c r="E34" s="20" t="s">
        <v>676</v>
      </c>
      <c r="F34" s="20" t="s">
        <v>677</v>
      </c>
      <c r="H34" s="20" t="s">
        <v>1026</v>
      </c>
      <c r="J34" s="137"/>
      <c r="K34" s="129"/>
      <c r="L34" s="128"/>
      <c r="M34" s="128"/>
      <c r="N34" s="20" t="s">
        <v>47</v>
      </c>
      <c r="O34" s="130" t="s">
        <v>8</v>
      </c>
      <c r="P34" s="20" t="s">
        <v>1027</v>
      </c>
      <c r="Q34" s="20" t="s">
        <v>1028</v>
      </c>
      <c r="R34" s="132"/>
      <c r="S34" s="131"/>
      <c r="T34" s="131"/>
      <c r="U34" s="131"/>
      <c r="V34" s="131"/>
      <c r="W34" s="131"/>
      <c r="X34" s="131"/>
      <c r="Y34" s="131"/>
      <c r="Z34" s="131"/>
      <c r="AA34" s="131"/>
      <c r="AC34" s="21" t="s">
        <v>49</v>
      </c>
      <c r="AD34" s="131"/>
      <c r="AE34" s="132"/>
      <c r="AF34" s="132"/>
      <c r="AG34" s="132"/>
      <c r="AH34" s="132"/>
      <c r="AI34" s="132"/>
      <c r="AJ34" s="132"/>
      <c r="AK34" s="132"/>
      <c r="AL34" s="132"/>
      <c r="AM34" s="132"/>
      <c r="AN34" s="132"/>
      <c r="AO34" s="132"/>
      <c r="AP34" s="132"/>
      <c r="AQ34" s="132"/>
      <c r="AR34" s="132"/>
      <c r="AS34" s="132"/>
      <c r="AT34" s="132"/>
      <c r="AU34" s="132"/>
      <c r="AV34" s="128"/>
      <c r="AW34" s="128"/>
      <c r="AX34" s="128"/>
      <c r="AY34" s="128"/>
      <c r="AZ34" s="128"/>
      <c r="BA34" s="128"/>
      <c r="BB34" s="128"/>
      <c r="BC34" s="128"/>
      <c r="BD34" s="128"/>
      <c r="BE34" s="133">
        <v>10.0</v>
      </c>
      <c r="BF34" s="133">
        <v>9.0</v>
      </c>
      <c r="BG34" s="134" t="b">
        <v>0</v>
      </c>
      <c r="BH34" s="133">
        <v>10.0</v>
      </c>
      <c r="BI34" s="128"/>
      <c r="BJ34" s="135"/>
      <c r="BK34" s="135"/>
      <c r="BL34" s="128"/>
      <c r="BM34" s="128"/>
      <c r="BN34" s="128"/>
      <c r="BO34" s="128"/>
      <c r="BP34" s="128"/>
      <c r="BQ34" s="128"/>
      <c r="BR34" s="128"/>
      <c r="BS34" s="128"/>
      <c r="BT34" s="128"/>
      <c r="BU34" s="128"/>
      <c r="BV34" s="128"/>
      <c r="BW34" s="128"/>
      <c r="BX34" s="128"/>
      <c r="BY34" s="128"/>
      <c r="BZ34" s="128"/>
      <c r="CA34" s="128"/>
      <c r="CB34" s="128"/>
      <c r="CC34" s="128"/>
      <c r="CD34" s="128"/>
      <c r="CE34" s="128"/>
      <c r="CF34" s="128"/>
      <c r="CG34" s="128"/>
      <c r="CH34" s="128"/>
      <c r="CI34" s="128"/>
      <c r="CJ34" s="128"/>
      <c r="CK34" s="128"/>
      <c r="CL34" s="128"/>
      <c r="CM34" s="128"/>
      <c r="CN34" s="4"/>
    </row>
    <row r="35" ht="14.25" customHeight="1">
      <c r="A35" s="126">
        <v>183.0</v>
      </c>
      <c r="B35" s="103" t="str">
        <f t="shared" si="1"/>
        <v>OK</v>
      </c>
      <c r="C35" s="103" t="str">
        <f t="shared" si="2"/>
        <v>OK</v>
      </c>
      <c r="D35" s="127" t="s">
        <v>1038</v>
      </c>
      <c r="E35" s="20" t="s">
        <v>676</v>
      </c>
      <c r="F35" s="20" t="s">
        <v>677</v>
      </c>
      <c r="H35" s="20" t="s">
        <v>1039</v>
      </c>
      <c r="J35" s="129"/>
      <c r="K35" s="129"/>
      <c r="L35" s="128"/>
      <c r="M35" s="128"/>
      <c r="N35" s="20" t="s">
        <v>47</v>
      </c>
      <c r="O35" s="130" t="s">
        <v>8</v>
      </c>
      <c r="P35" s="20" t="s">
        <v>235</v>
      </c>
      <c r="Q35" s="20" t="s">
        <v>595</v>
      </c>
      <c r="R35" s="132"/>
      <c r="S35" s="21" t="s">
        <v>1042</v>
      </c>
      <c r="T35" s="21" t="s">
        <v>1044</v>
      </c>
      <c r="U35" s="21" t="s">
        <v>1045</v>
      </c>
      <c r="V35" s="21" t="s">
        <v>1046</v>
      </c>
      <c r="W35" s="21" t="s">
        <v>1047</v>
      </c>
      <c r="X35" s="21" t="s">
        <v>1048</v>
      </c>
      <c r="Y35" s="21" t="s">
        <v>1049</v>
      </c>
      <c r="Z35" s="21" t="s">
        <v>1050</v>
      </c>
      <c r="AA35" s="132"/>
      <c r="AC35" s="21" t="s">
        <v>49</v>
      </c>
      <c r="AD35" s="131"/>
      <c r="AE35" s="132"/>
      <c r="AF35" s="132"/>
      <c r="AG35" s="132"/>
      <c r="AH35" s="132"/>
      <c r="AI35" s="132"/>
      <c r="AJ35" s="132"/>
      <c r="AK35" s="132"/>
      <c r="AL35" s="132"/>
      <c r="AM35" s="132"/>
      <c r="AN35" s="132"/>
      <c r="AO35" s="132"/>
      <c r="AP35" s="132"/>
      <c r="AQ35" s="132"/>
      <c r="AR35" s="132"/>
      <c r="AS35" s="132"/>
      <c r="AT35" s="132"/>
      <c r="AU35" s="132"/>
      <c r="AV35" s="128"/>
      <c r="AW35" s="128"/>
      <c r="AX35" s="128"/>
      <c r="AY35" s="128"/>
      <c r="AZ35" s="128"/>
      <c r="BA35" s="128"/>
      <c r="BB35" s="128"/>
      <c r="BC35" s="128"/>
      <c r="BD35" s="128"/>
      <c r="BE35" s="133">
        <v>14.0</v>
      </c>
      <c r="BF35" s="133">
        <v>13.0</v>
      </c>
      <c r="BG35" s="134" t="b">
        <v>0</v>
      </c>
      <c r="BH35" s="133">
        <v>14.0</v>
      </c>
      <c r="BI35" s="128"/>
      <c r="BJ35" s="135"/>
      <c r="BK35" s="135"/>
      <c r="BL35" s="128"/>
      <c r="BM35" s="128"/>
      <c r="BN35" s="128"/>
      <c r="BO35" s="128"/>
      <c r="BP35" s="128"/>
      <c r="BQ35" s="128"/>
      <c r="BR35" s="128"/>
      <c r="BS35" s="128"/>
      <c r="BT35" s="128"/>
      <c r="BU35" s="128"/>
      <c r="BV35" s="128"/>
      <c r="BW35" s="128"/>
      <c r="BX35" s="128"/>
      <c r="BY35" s="128"/>
      <c r="BZ35" s="128"/>
      <c r="CA35" s="128"/>
      <c r="CB35" s="128"/>
      <c r="CC35" s="128"/>
      <c r="CD35" s="128"/>
      <c r="CE35" s="128"/>
      <c r="CF35" s="128"/>
      <c r="CG35" s="128"/>
      <c r="CH35" s="128"/>
      <c r="CI35" s="128"/>
      <c r="CJ35" s="128"/>
      <c r="CK35" s="128"/>
      <c r="CL35" s="128"/>
      <c r="CM35" s="128"/>
      <c r="CN35" s="4"/>
    </row>
    <row r="36" ht="14.25" customHeight="1">
      <c r="A36" s="126">
        <v>186.0</v>
      </c>
      <c r="B36" s="103" t="str">
        <f t="shared" si="1"/>
        <v>Giữ chỗ</v>
      </c>
      <c r="C36" s="103" t="str">
        <f t="shared" si="2"/>
        <v>OK</v>
      </c>
      <c r="D36" s="127" t="s">
        <v>1059</v>
      </c>
      <c r="E36" s="20" t="s">
        <v>676</v>
      </c>
      <c r="F36" s="20" t="s">
        <v>677</v>
      </c>
      <c r="J36" s="129"/>
      <c r="K36" s="129"/>
      <c r="L36" s="128"/>
      <c r="M36" s="128"/>
      <c r="N36" s="20" t="s">
        <v>47</v>
      </c>
      <c r="O36" s="130" t="s">
        <v>8</v>
      </c>
      <c r="P36" s="20" t="s">
        <v>224</v>
      </c>
      <c r="Q36" s="20" t="s">
        <v>851</v>
      </c>
      <c r="R36" s="132"/>
      <c r="S36" s="132"/>
      <c r="T36" s="132"/>
      <c r="U36" s="132"/>
      <c r="V36" s="132"/>
      <c r="W36" s="132"/>
      <c r="X36" s="132"/>
      <c r="Y36" s="132"/>
      <c r="Z36" s="132"/>
      <c r="AA36" s="132"/>
      <c r="AC36" s="21" t="s">
        <v>49</v>
      </c>
      <c r="AD36" s="131"/>
      <c r="AE36" s="132"/>
      <c r="AF36" s="132"/>
      <c r="AG36" s="132"/>
      <c r="AH36" s="132"/>
      <c r="AI36" s="132"/>
      <c r="AJ36" s="132"/>
      <c r="AK36" s="132"/>
      <c r="AL36" s="132"/>
      <c r="AM36" s="132"/>
      <c r="AN36" s="132"/>
      <c r="AO36" s="132"/>
      <c r="AP36" s="132"/>
      <c r="AQ36" s="132"/>
      <c r="AR36" s="132"/>
      <c r="AS36" s="132"/>
      <c r="AT36" s="132"/>
      <c r="AU36" s="132"/>
      <c r="AV36" s="128"/>
      <c r="AW36" s="128"/>
      <c r="AX36" s="128"/>
      <c r="AY36" s="128"/>
      <c r="AZ36" s="128"/>
      <c r="BA36" s="128"/>
      <c r="BB36" s="128"/>
      <c r="BC36" s="128"/>
      <c r="BD36" s="128"/>
      <c r="BE36" s="133">
        <v>7.0</v>
      </c>
      <c r="BF36" s="133">
        <v>6.0</v>
      </c>
      <c r="BG36" s="134" t="b">
        <v>0</v>
      </c>
      <c r="BH36" s="133">
        <v>7.0</v>
      </c>
      <c r="BI36" s="128"/>
      <c r="BJ36" s="135"/>
      <c r="BK36" s="135"/>
      <c r="BL36" s="128"/>
      <c r="BM36" s="128"/>
      <c r="BN36" s="128"/>
      <c r="BO36" s="128"/>
      <c r="BP36" s="128"/>
      <c r="BQ36" s="128"/>
      <c r="BR36" s="128"/>
      <c r="BS36" s="128"/>
      <c r="BT36" s="128"/>
      <c r="BU36" s="128"/>
      <c r="BV36" s="128"/>
      <c r="BW36" s="128"/>
      <c r="BX36" s="128"/>
      <c r="BY36" s="128"/>
      <c r="BZ36" s="128"/>
      <c r="CA36" s="128"/>
      <c r="CB36" s="128"/>
      <c r="CC36" s="128"/>
      <c r="CD36" s="128"/>
      <c r="CE36" s="128"/>
      <c r="CF36" s="128"/>
      <c r="CG36" s="128"/>
      <c r="CH36" s="128"/>
      <c r="CI36" s="128"/>
      <c r="CJ36" s="128"/>
      <c r="CK36" s="128"/>
      <c r="CL36" s="128"/>
      <c r="CM36" s="128"/>
      <c r="CN36" s="4"/>
    </row>
    <row r="37" ht="14.25" customHeight="1">
      <c r="A37" s="126">
        <v>187.0</v>
      </c>
      <c r="B37" s="103" t="str">
        <f t="shared" si="1"/>
        <v>OK</v>
      </c>
      <c r="C37" s="103" t="str">
        <f t="shared" si="2"/>
        <v>OK</v>
      </c>
      <c r="D37" s="127" t="s">
        <v>1059</v>
      </c>
      <c r="E37" s="20" t="s">
        <v>676</v>
      </c>
      <c r="F37" s="20" t="s">
        <v>677</v>
      </c>
      <c r="G37" s="20" t="s">
        <v>1062</v>
      </c>
      <c r="J37" s="129"/>
      <c r="K37" s="130" t="s">
        <v>123</v>
      </c>
      <c r="L37" s="128"/>
      <c r="M37" s="20" t="s">
        <v>1063</v>
      </c>
      <c r="N37" s="20" t="s">
        <v>47</v>
      </c>
      <c r="O37" s="130" t="s">
        <v>8</v>
      </c>
      <c r="P37" s="20" t="s">
        <v>347</v>
      </c>
      <c r="Q37" s="20" t="s">
        <v>671</v>
      </c>
      <c r="R37" s="132"/>
      <c r="S37" s="21" t="s">
        <v>1064</v>
      </c>
      <c r="T37" s="21" t="s">
        <v>1065</v>
      </c>
      <c r="U37" s="21" t="s">
        <v>1066</v>
      </c>
      <c r="V37" s="21" t="s">
        <v>1067</v>
      </c>
      <c r="W37" s="21" t="s">
        <v>1068</v>
      </c>
      <c r="X37" s="21" t="s">
        <v>1069</v>
      </c>
      <c r="Y37" s="21" t="s">
        <v>1070</v>
      </c>
      <c r="Z37" s="21" t="s">
        <v>1071</v>
      </c>
      <c r="AA37" s="132"/>
      <c r="AC37" s="21" t="s">
        <v>49</v>
      </c>
      <c r="AD37" s="131"/>
      <c r="AE37" s="132"/>
      <c r="AF37" s="132"/>
      <c r="AG37" s="132"/>
      <c r="AH37" s="132"/>
      <c r="AI37" s="132"/>
      <c r="AJ37" s="132"/>
      <c r="AK37" s="132"/>
      <c r="AL37" s="132"/>
      <c r="AM37" s="132"/>
      <c r="AN37" s="132"/>
      <c r="AO37" s="132"/>
      <c r="AP37" s="132"/>
      <c r="AQ37" s="132"/>
      <c r="AR37" s="132"/>
      <c r="AS37" s="132"/>
      <c r="AT37" s="132"/>
      <c r="AU37" s="132"/>
      <c r="AV37" s="128"/>
      <c r="AW37" s="128"/>
      <c r="AX37" s="128"/>
      <c r="AY37" s="128"/>
      <c r="AZ37" s="128"/>
      <c r="BA37" s="128"/>
      <c r="BB37" s="128"/>
      <c r="BC37" s="128"/>
      <c r="BD37" s="128"/>
      <c r="BE37" s="133">
        <v>12.0</v>
      </c>
      <c r="BF37" s="133">
        <v>11.0</v>
      </c>
      <c r="BG37" s="134" t="b">
        <v>0</v>
      </c>
      <c r="BH37" s="133">
        <v>11.0</v>
      </c>
      <c r="BI37" s="128"/>
      <c r="BJ37" s="135"/>
      <c r="BK37" s="135"/>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4"/>
    </row>
    <row r="38" ht="14.25" customHeight="1">
      <c r="A38" s="126">
        <v>190.0</v>
      </c>
      <c r="B38" s="103" t="str">
        <f t="shared" si="1"/>
        <v>OK</v>
      </c>
      <c r="C38" s="103" t="str">
        <f t="shared" si="2"/>
        <v>OK</v>
      </c>
      <c r="D38" s="127" t="s">
        <v>1081</v>
      </c>
      <c r="E38" s="20" t="s">
        <v>676</v>
      </c>
      <c r="F38" s="20" t="s">
        <v>1082</v>
      </c>
      <c r="G38" s="20" t="s">
        <v>1083</v>
      </c>
      <c r="H38" s="20" t="s">
        <v>1084</v>
      </c>
      <c r="J38" s="129"/>
      <c r="K38" s="129"/>
      <c r="L38" s="128"/>
      <c r="M38" s="128"/>
      <c r="N38" s="20" t="s">
        <v>47</v>
      </c>
      <c r="O38" s="130" t="s">
        <v>8</v>
      </c>
      <c r="P38" s="20" t="s">
        <v>347</v>
      </c>
      <c r="Q38" s="20" t="s">
        <v>671</v>
      </c>
      <c r="R38" s="132"/>
      <c r="S38" s="21" t="s">
        <v>1085</v>
      </c>
      <c r="T38" s="21" t="s">
        <v>1086</v>
      </c>
      <c r="U38" s="21" t="s">
        <v>1087</v>
      </c>
      <c r="V38" s="21" t="s">
        <v>1088</v>
      </c>
      <c r="W38" s="21" t="s">
        <v>1089</v>
      </c>
      <c r="X38" s="21" t="s">
        <v>1069</v>
      </c>
      <c r="Y38" s="21" t="s">
        <v>1070</v>
      </c>
      <c r="Z38" s="21" t="s">
        <v>1090</v>
      </c>
      <c r="AA38" s="131"/>
      <c r="AC38" s="21" t="s">
        <v>49</v>
      </c>
      <c r="AD38" s="131"/>
      <c r="AE38" s="132"/>
      <c r="AF38" s="132"/>
      <c r="AG38" s="132"/>
      <c r="AH38" s="132"/>
      <c r="AI38" s="132"/>
      <c r="AJ38" s="132"/>
      <c r="AK38" s="132"/>
      <c r="AL38" s="132"/>
      <c r="AM38" s="132"/>
      <c r="AN38" s="132"/>
      <c r="AO38" s="132"/>
      <c r="AP38" s="132"/>
      <c r="AQ38" s="132"/>
      <c r="AR38" s="132"/>
      <c r="AS38" s="132"/>
      <c r="AT38" s="132"/>
      <c r="AU38" s="132"/>
      <c r="AV38" s="128"/>
      <c r="AW38" s="128"/>
      <c r="AX38" s="128"/>
      <c r="AY38" s="128"/>
      <c r="AZ38" s="128"/>
      <c r="BA38" s="128"/>
      <c r="BB38" s="128"/>
      <c r="BC38" s="128"/>
      <c r="BD38" s="128"/>
      <c r="BE38" s="133">
        <v>11.0</v>
      </c>
      <c r="BF38" s="133">
        <v>10.0</v>
      </c>
      <c r="BG38" s="134" t="b">
        <v>0</v>
      </c>
      <c r="BH38" s="133">
        <v>11.0</v>
      </c>
      <c r="BI38" s="128"/>
      <c r="BJ38" s="135"/>
      <c r="BK38" s="135"/>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4"/>
    </row>
    <row r="39" ht="14.25" customHeight="1">
      <c r="A39" s="126">
        <v>193.0</v>
      </c>
      <c r="B39" s="103" t="str">
        <f t="shared" si="1"/>
        <v>Giữ chỗ</v>
      </c>
      <c r="C39" s="103" t="str">
        <f t="shared" si="2"/>
        <v>OK</v>
      </c>
      <c r="D39" s="127" t="s">
        <v>1102</v>
      </c>
      <c r="E39" s="20" t="s">
        <v>676</v>
      </c>
      <c r="G39" s="128"/>
      <c r="H39" s="20" t="s">
        <v>1103</v>
      </c>
      <c r="J39" s="129"/>
      <c r="K39" s="129"/>
      <c r="L39" s="128"/>
      <c r="M39" s="128"/>
      <c r="N39" s="20" t="s">
        <v>47</v>
      </c>
      <c r="O39" s="130" t="s">
        <v>8</v>
      </c>
      <c r="P39" s="20" t="s">
        <v>224</v>
      </c>
      <c r="Q39" s="20" t="s">
        <v>851</v>
      </c>
      <c r="R39" s="132"/>
      <c r="S39" s="131"/>
      <c r="T39" s="131"/>
      <c r="U39" s="131"/>
      <c r="V39" s="131"/>
      <c r="W39" s="131"/>
      <c r="X39" s="131"/>
      <c r="Y39" s="131"/>
      <c r="Z39" s="131"/>
      <c r="AA39" s="131"/>
      <c r="AC39" s="21" t="s">
        <v>49</v>
      </c>
      <c r="AD39" s="131"/>
      <c r="AE39" s="132"/>
      <c r="AF39" s="132"/>
      <c r="AG39" s="132"/>
      <c r="AH39" s="132"/>
      <c r="AI39" s="132"/>
      <c r="AJ39" s="132"/>
      <c r="AK39" s="132"/>
      <c r="AL39" s="132"/>
      <c r="AM39" s="132"/>
      <c r="AN39" s="132"/>
      <c r="AO39" s="132"/>
      <c r="AP39" s="132"/>
      <c r="AQ39" s="132"/>
      <c r="AR39" s="132"/>
      <c r="AS39" s="132"/>
      <c r="AT39" s="132"/>
      <c r="AU39" s="132"/>
      <c r="AV39" s="128"/>
      <c r="AW39" s="128"/>
      <c r="AX39" s="128"/>
      <c r="AY39" s="128"/>
      <c r="AZ39" s="128"/>
      <c r="BA39" s="128"/>
      <c r="BB39" s="128"/>
      <c r="BC39" s="128"/>
      <c r="BD39" s="128"/>
      <c r="BE39" s="133">
        <v>7.0</v>
      </c>
      <c r="BF39" s="133">
        <v>6.0</v>
      </c>
      <c r="BG39" s="134" t="b">
        <v>0</v>
      </c>
      <c r="BH39" s="133">
        <v>7.0</v>
      </c>
      <c r="BI39" s="128"/>
      <c r="BJ39" s="135"/>
      <c r="BK39" s="135"/>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4"/>
    </row>
    <row r="40" ht="14.25" customHeight="1">
      <c r="A40" s="126">
        <v>194.0</v>
      </c>
      <c r="B40" s="103" t="str">
        <f t="shared" si="1"/>
        <v>OK</v>
      </c>
      <c r="C40" s="103" t="str">
        <f t="shared" si="2"/>
        <v>OK</v>
      </c>
      <c r="D40" s="127" t="s">
        <v>1102</v>
      </c>
      <c r="E40" s="20" t="s">
        <v>676</v>
      </c>
      <c r="G40" s="128"/>
      <c r="H40" s="128"/>
      <c r="I40" s="128"/>
      <c r="J40" s="128"/>
      <c r="K40" s="128"/>
      <c r="L40" s="128"/>
      <c r="M40" s="128"/>
      <c r="N40" s="20" t="s">
        <v>47</v>
      </c>
      <c r="O40" s="130" t="s">
        <v>8</v>
      </c>
      <c r="P40" s="20" t="s">
        <v>1104</v>
      </c>
      <c r="Q40" s="20" t="s">
        <v>1105</v>
      </c>
      <c r="R40" s="132"/>
      <c r="S40" s="139" t="s">
        <v>1107</v>
      </c>
      <c r="T40" s="139" t="s">
        <v>1108</v>
      </c>
      <c r="U40" s="139" t="s">
        <v>1109</v>
      </c>
      <c r="V40" s="139" t="s">
        <v>1110</v>
      </c>
      <c r="W40" s="139" t="s">
        <v>1111</v>
      </c>
      <c r="X40" s="139" t="s">
        <v>1113</v>
      </c>
      <c r="Y40" s="21" t="s">
        <v>1114</v>
      </c>
      <c r="Z40" s="139" t="s">
        <v>1115</v>
      </c>
      <c r="AA40" s="131"/>
      <c r="AC40" s="21" t="s">
        <v>49</v>
      </c>
      <c r="AD40" s="131"/>
      <c r="AE40" s="132"/>
      <c r="AF40" s="132"/>
      <c r="AG40" s="132"/>
      <c r="AH40" s="132"/>
      <c r="AI40" s="132"/>
      <c r="AJ40" s="132"/>
      <c r="AK40" s="132"/>
      <c r="AL40" s="132"/>
      <c r="AM40" s="132"/>
      <c r="AN40" s="132"/>
      <c r="AO40" s="132"/>
      <c r="AP40" s="132"/>
      <c r="AQ40" s="132"/>
      <c r="AR40" s="132"/>
      <c r="AS40" s="132"/>
      <c r="AT40" s="132"/>
      <c r="AU40" s="132"/>
      <c r="AV40" s="128"/>
      <c r="AW40" s="128"/>
      <c r="AX40" s="128"/>
      <c r="AY40" s="128"/>
      <c r="AZ40" s="128"/>
      <c r="BA40" s="128"/>
      <c r="BB40" s="128"/>
      <c r="BC40" s="128"/>
      <c r="BD40" s="128"/>
      <c r="BE40" s="133">
        <v>6.0</v>
      </c>
      <c r="BF40" s="133">
        <v>5.0</v>
      </c>
      <c r="BG40" s="134" t="b">
        <v>0</v>
      </c>
      <c r="BH40" s="133">
        <v>6.0</v>
      </c>
      <c r="BI40" s="128"/>
      <c r="BJ40" s="135"/>
      <c r="BK40" s="135"/>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4"/>
    </row>
    <row r="41" ht="14.25" customHeight="1">
      <c r="A41" s="126">
        <v>197.0</v>
      </c>
      <c r="B41" s="103" t="str">
        <f t="shared" si="1"/>
        <v>OK</v>
      </c>
      <c r="C41" s="103" t="str">
        <f t="shared" si="2"/>
        <v>OK</v>
      </c>
      <c r="D41" s="127" t="s">
        <v>1129</v>
      </c>
      <c r="E41" s="20" t="s">
        <v>676</v>
      </c>
      <c r="G41" s="20" t="s">
        <v>1130</v>
      </c>
      <c r="H41" s="20" t="s">
        <v>1131</v>
      </c>
      <c r="J41" s="129"/>
      <c r="K41" s="129"/>
      <c r="L41" s="128"/>
      <c r="M41" s="128"/>
      <c r="N41" s="20" t="s">
        <v>47</v>
      </c>
      <c r="O41" s="130" t="s">
        <v>9</v>
      </c>
      <c r="P41" s="20" t="s">
        <v>235</v>
      </c>
      <c r="Q41" s="20" t="s">
        <v>672</v>
      </c>
      <c r="R41" s="132"/>
      <c r="S41" s="21" t="s">
        <v>1132</v>
      </c>
      <c r="Y41" s="21" t="s">
        <v>1133</v>
      </c>
      <c r="Z41" s="21" t="s">
        <v>1134</v>
      </c>
      <c r="AC41" s="21" t="s">
        <v>49</v>
      </c>
      <c r="AD41" s="131"/>
      <c r="AE41" s="132"/>
      <c r="AF41" s="132"/>
      <c r="AG41" s="132"/>
      <c r="AH41" s="132"/>
      <c r="AI41" s="132"/>
      <c r="AJ41" s="132"/>
      <c r="AK41" s="132"/>
      <c r="AL41" s="132"/>
      <c r="AM41" s="132"/>
      <c r="AN41" s="132"/>
      <c r="AO41" s="132"/>
      <c r="AP41" s="132"/>
      <c r="AQ41" s="132"/>
      <c r="AR41" s="132"/>
      <c r="AS41" s="132"/>
      <c r="AT41" s="132"/>
      <c r="AU41" s="132"/>
      <c r="AV41" s="128"/>
      <c r="AW41" s="128"/>
      <c r="AX41" s="128"/>
      <c r="AY41" s="128"/>
      <c r="AZ41" s="128"/>
      <c r="BA41" s="128"/>
      <c r="BB41" s="128"/>
      <c r="BC41" s="128"/>
      <c r="BD41" s="128"/>
      <c r="BE41" s="133">
        <v>13.0</v>
      </c>
      <c r="BF41" s="133">
        <v>12.0</v>
      </c>
      <c r="BG41" s="134" t="b">
        <v>0</v>
      </c>
      <c r="BH41" s="133">
        <v>13.0</v>
      </c>
      <c r="BI41" s="128"/>
      <c r="BJ41" s="135"/>
      <c r="BK41" s="135"/>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4"/>
    </row>
    <row r="42" ht="14.25" customHeight="1">
      <c r="A42" s="126">
        <v>198.0</v>
      </c>
      <c r="B42" s="103" t="str">
        <f t="shared" si="1"/>
        <v>OK</v>
      </c>
      <c r="C42" s="103" t="str">
        <f t="shared" si="2"/>
        <v>OK</v>
      </c>
      <c r="D42" s="127" t="s">
        <v>1129</v>
      </c>
      <c r="E42" s="20" t="s">
        <v>676</v>
      </c>
      <c r="G42" s="135"/>
      <c r="H42" s="135"/>
      <c r="I42" s="135"/>
      <c r="J42" s="129"/>
      <c r="K42" s="129"/>
      <c r="L42" s="128"/>
      <c r="M42" s="128"/>
      <c r="N42" s="20" t="s">
        <v>47</v>
      </c>
      <c r="O42" s="130" t="s">
        <v>9</v>
      </c>
      <c r="P42" s="20" t="s">
        <v>414</v>
      </c>
      <c r="Q42" s="20" t="s">
        <v>490</v>
      </c>
      <c r="R42" s="132"/>
      <c r="S42" s="145" t="s">
        <v>1135</v>
      </c>
      <c r="T42" s="131"/>
      <c r="U42" s="131"/>
      <c r="V42" s="131"/>
      <c r="W42" s="131"/>
      <c r="X42" s="131"/>
      <c r="Y42" s="145" t="s">
        <v>1136</v>
      </c>
      <c r="Z42" s="145" t="s">
        <v>1137</v>
      </c>
      <c r="AC42" s="21" t="s">
        <v>49</v>
      </c>
      <c r="AD42" s="131"/>
      <c r="AE42" s="132"/>
      <c r="AF42" s="132"/>
      <c r="AG42" s="132"/>
      <c r="AH42" s="132"/>
      <c r="AI42" s="132"/>
      <c r="AJ42" s="132"/>
      <c r="AK42" s="132"/>
      <c r="AL42" s="132"/>
      <c r="AM42" s="132"/>
      <c r="AN42" s="132"/>
      <c r="AO42" s="132"/>
      <c r="AP42" s="132"/>
      <c r="AQ42" s="132"/>
      <c r="AR42" s="132"/>
      <c r="AS42" s="132"/>
      <c r="AT42" s="132"/>
      <c r="AU42" s="132"/>
      <c r="AV42" s="128"/>
      <c r="AW42" s="128"/>
      <c r="AX42" s="128"/>
      <c r="AY42" s="128"/>
      <c r="AZ42" s="128"/>
      <c r="BA42" s="128"/>
      <c r="BB42" s="128"/>
      <c r="BC42" s="128"/>
      <c r="BD42" s="128"/>
      <c r="BE42" s="133">
        <v>11.0</v>
      </c>
      <c r="BF42" s="133">
        <v>10.0</v>
      </c>
      <c r="BG42" s="134" t="b">
        <v>0</v>
      </c>
      <c r="BH42" s="133">
        <v>11.0</v>
      </c>
      <c r="BI42" s="128"/>
      <c r="BJ42" s="135"/>
      <c r="BK42" s="135"/>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4"/>
    </row>
    <row r="43" ht="14.25" customHeight="1">
      <c r="A43" s="126">
        <v>201.0</v>
      </c>
      <c r="B43" s="103" t="str">
        <f t="shared" si="1"/>
        <v>OK</v>
      </c>
      <c r="C43" s="103" t="str">
        <f t="shared" si="2"/>
        <v>OK</v>
      </c>
      <c r="D43" s="127" t="s">
        <v>1129</v>
      </c>
      <c r="E43" s="20" t="s">
        <v>676</v>
      </c>
      <c r="G43" s="135"/>
      <c r="H43" s="135"/>
      <c r="I43" s="135"/>
      <c r="J43" s="128"/>
      <c r="K43" s="128"/>
      <c r="L43" s="128"/>
      <c r="M43" s="128"/>
      <c r="N43" s="20" t="s">
        <v>47</v>
      </c>
      <c r="O43" s="130" t="s">
        <v>9</v>
      </c>
      <c r="P43" s="20" t="s">
        <v>354</v>
      </c>
      <c r="Q43" s="20" t="s">
        <v>1150</v>
      </c>
      <c r="R43" s="132"/>
      <c r="S43" s="21" t="s">
        <v>1151</v>
      </c>
      <c r="T43" s="131"/>
      <c r="U43" s="131"/>
      <c r="V43" s="131"/>
      <c r="W43" s="131"/>
      <c r="X43" s="131"/>
      <c r="Y43" s="21" t="s">
        <v>1152</v>
      </c>
      <c r="Z43" s="21" t="s">
        <v>1152</v>
      </c>
      <c r="AA43" s="131"/>
      <c r="AC43" s="21" t="s">
        <v>49</v>
      </c>
      <c r="AD43" s="131"/>
      <c r="AE43" s="132"/>
      <c r="AF43" s="132"/>
      <c r="AG43" s="132"/>
      <c r="AH43" s="132"/>
      <c r="AI43" s="132"/>
      <c r="AJ43" s="132"/>
      <c r="AK43" s="132"/>
      <c r="AL43" s="132"/>
      <c r="AM43" s="132"/>
      <c r="AN43" s="132"/>
      <c r="AO43" s="132"/>
      <c r="AP43" s="132"/>
      <c r="AQ43" s="132"/>
      <c r="AR43" s="132"/>
      <c r="AS43" s="132"/>
      <c r="AT43" s="132"/>
      <c r="AU43" s="132"/>
      <c r="AV43" s="128"/>
      <c r="AW43" s="128"/>
      <c r="AX43" s="128"/>
      <c r="AY43" s="128"/>
      <c r="AZ43" s="128"/>
      <c r="BA43" s="128"/>
      <c r="BB43" s="128"/>
      <c r="BC43" s="128"/>
      <c r="BD43" s="128"/>
      <c r="BE43" s="133">
        <v>8.0</v>
      </c>
      <c r="BF43" s="133">
        <v>7.0</v>
      </c>
      <c r="BG43" s="134" t="b">
        <v>0</v>
      </c>
      <c r="BH43" s="133">
        <v>8.0</v>
      </c>
      <c r="BI43" s="128"/>
      <c r="BJ43" s="135"/>
      <c r="BK43" s="135"/>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4"/>
    </row>
    <row r="44" ht="14.25" customHeight="1">
      <c r="A44" s="126">
        <v>203.0</v>
      </c>
      <c r="B44" s="103" t="str">
        <f t="shared" si="1"/>
        <v>OK</v>
      </c>
      <c r="C44" s="103" t="str">
        <f t="shared" si="2"/>
        <v>OK</v>
      </c>
      <c r="D44" s="127" t="s">
        <v>1158</v>
      </c>
      <c r="E44" s="20" t="s">
        <v>676</v>
      </c>
      <c r="G44" s="128"/>
      <c r="H44" s="20" t="s">
        <v>1159</v>
      </c>
      <c r="J44" s="129"/>
      <c r="K44" s="129"/>
      <c r="L44" s="128"/>
      <c r="M44" s="128"/>
      <c r="N44" s="20" t="s">
        <v>47</v>
      </c>
      <c r="O44" s="130" t="s">
        <v>9</v>
      </c>
      <c r="P44" s="20" t="s">
        <v>414</v>
      </c>
      <c r="Q44" s="21" t="s">
        <v>615</v>
      </c>
      <c r="R44" s="21"/>
      <c r="S44" s="21" t="s">
        <v>1160</v>
      </c>
      <c r="T44" s="21"/>
      <c r="U44" s="21"/>
      <c r="V44" s="21"/>
      <c r="W44" s="21"/>
      <c r="X44" s="21"/>
      <c r="Y44" s="21" t="s">
        <v>1161</v>
      </c>
      <c r="Z44" s="21" t="s">
        <v>1161</v>
      </c>
      <c r="AA44" s="21" t="s">
        <v>253</v>
      </c>
      <c r="AC44" s="21" t="s">
        <v>49</v>
      </c>
      <c r="AD44" s="131"/>
      <c r="AE44" s="132"/>
      <c r="AF44" s="132"/>
      <c r="AG44" s="132"/>
      <c r="AH44" s="132"/>
      <c r="AI44" s="132"/>
      <c r="AJ44" s="132"/>
      <c r="AK44" s="132"/>
      <c r="AL44" s="132"/>
      <c r="AM44" s="132"/>
      <c r="AN44" s="132"/>
      <c r="AO44" s="132"/>
      <c r="AP44" s="132"/>
      <c r="AQ44" s="132"/>
      <c r="AR44" s="132"/>
      <c r="AS44" s="132"/>
      <c r="AT44" s="132"/>
      <c r="AU44" s="132"/>
      <c r="AV44" s="128"/>
      <c r="AW44" s="128"/>
      <c r="AX44" s="128"/>
      <c r="AY44" s="128"/>
      <c r="AZ44" s="128"/>
      <c r="BA44" s="128"/>
      <c r="BB44" s="128"/>
      <c r="BC44" s="128"/>
      <c r="BD44" s="128"/>
      <c r="BE44" s="133">
        <v>13.0</v>
      </c>
      <c r="BF44" s="133">
        <v>12.0</v>
      </c>
      <c r="BG44" s="134" t="b">
        <v>0</v>
      </c>
      <c r="BH44" s="133">
        <v>13.0</v>
      </c>
      <c r="BI44" s="128"/>
      <c r="BJ44" s="135"/>
      <c r="BK44" s="135"/>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4"/>
    </row>
    <row r="45" ht="14.25" customHeight="1">
      <c r="A45" s="126">
        <v>204.0</v>
      </c>
      <c r="B45" s="103" t="str">
        <f t="shared" si="1"/>
        <v>OK</v>
      </c>
      <c r="C45" s="103" t="str">
        <f t="shared" si="2"/>
        <v>OK</v>
      </c>
      <c r="D45" s="127" t="s">
        <v>1158</v>
      </c>
      <c r="E45" s="20" t="s">
        <v>676</v>
      </c>
      <c r="G45" s="128"/>
      <c r="H45" s="128"/>
      <c r="I45" s="128"/>
      <c r="J45" s="129"/>
      <c r="K45" s="129"/>
      <c r="L45" s="128"/>
      <c r="M45" s="128"/>
      <c r="N45" s="20" t="s">
        <v>47</v>
      </c>
      <c r="O45" s="130" t="s">
        <v>9</v>
      </c>
      <c r="P45" s="20" t="s">
        <v>235</v>
      </c>
      <c r="Q45" s="20" t="s">
        <v>595</v>
      </c>
      <c r="R45" s="132"/>
      <c r="S45" s="21" t="s">
        <v>1162</v>
      </c>
      <c r="W45" s="131"/>
      <c r="X45" s="131"/>
      <c r="Y45" s="21" t="s">
        <v>1163</v>
      </c>
      <c r="Z45" s="21" t="s">
        <v>1164</v>
      </c>
      <c r="AC45" s="21" t="s">
        <v>49</v>
      </c>
      <c r="AD45" s="131"/>
      <c r="AE45" s="132"/>
      <c r="AF45" s="132"/>
      <c r="AG45" s="132"/>
      <c r="AH45" s="132"/>
      <c r="AI45" s="132"/>
      <c r="AJ45" s="132"/>
      <c r="AK45" s="132"/>
      <c r="AL45" s="132"/>
      <c r="AM45" s="132"/>
      <c r="AN45" s="132"/>
      <c r="AO45" s="132"/>
      <c r="AP45" s="132"/>
      <c r="AQ45" s="132"/>
      <c r="AR45" s="132"/>
      <c r="AS45" s="132"/>
      <c r="AT45" s="132"/>
      <c r="AU45" s="132"/>
      <c r="AV45" s="128"/>
      <c r="AW45" s="128"/>
      <c r="AX45" s="128"/>
      <c r="AY45" s="128"/>
      <c r="AZ45" s="128"/>
      <c r="BA45" s="128"/>
      <c r="BB45" s="128"/>
      <c r="BC45" s="128"/>
      <c r="BD45" s="128"/>
      <c r="BE45" s="133">
        <v>11.0</v>
      </c>
      <c r="BF45" s="133">
        <v>10.0</v>
      </c>
      <c r="BG45" s="134" t="b">
        <v>0</v>
      </c>
      <c r="BH45" s="133">
        <v>11.0</v>
      </c>
      <c r="BI45" s="128"/>
      <c r="BJ45" s="135"/>
      <c r="BK45" s="135"/>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4"/>
    </row>
    <row r="46" ht="14.25" customHeight="1">
      <c r="A46" s="126">
        <v>205.0</v>
      </c>
      <c r="B46" s="103" t="str">
        <f t="shared" si="1"/>
        <v>Giữ chỗ</v>
      </c>
      <c r="C46" s="103" t="str">
        <f t="shared" si="2"/>
        <v>OK</v>
      </c>
      <c r="D46" s="127" t="s">
        <v>1158</v>
      </c>
      <c r="E46" s="20" t="s">
        <v>676</v>
      </c>
      <c r="G46" s="128"/>
      <c r="H46" s="128"/>
      <c r="I46" s="128"/>
      <c r="J46" s="128"/>
      <c r="K46" s="128"/>
      <c r="L46" s="128"/>
      <c r="M46" s="128"/>
      <c r="N46" s="20" t="s">
        <v>47</v>
      </c>
      <c r="O46" s="130" t="s">
        <v>9</v>
      </c>
      <c r="P46" s="20" t="s">
        <v>1027</v>
      </c>
      <c r="Q46" s="20" t="s">
        <v>1028</v>
      </c>
      <c r="R46" s="132"/>
      <c r="S46" s="132"/>
      <c r="T46" s="132"/>
      <c r="U46" s="132"/>
      <c r="V46" s="132"/>
      <c r="W46" s="132"/>
      <c r="X46" s="132"/>
      <c r="Y46" s="132"/>
      <c r="Z46" s="132"/>
      <c r="AA46" s="132"/>
      <c r="AC46" s="21" t="s">
        <v>49</v>
      </c>
      <c r="AD46" s="131"/>
      <c r="AE46" s="132"/>
      <c r="AF46" s="132"/>
      <c r="AG46" s="132"/>
      <c r="AH46" s="132"/>
      <c r="AI46" s="132"/>
      <c r="AJ46" s="132"/>
      <c r="AK46" s="132"/>
      <c r="AL46" s="132"/>
      <c r="AM46" s="132"/>
      <c r="AN46" s="132"/>
      <c r="AO46" s="132"/>
      <c r="AP46" s="132"/>
      <c r="AQ46" s="132"/>
      <c r="AR46" s="132"/>
      <c r="AS46" s="132"/>
      <c r="AT46" s="132"/>
      <c r="AU46" s="132"/>
      <c r="AV46" s="128"/>
      <c r="AW46" s="128"/>
      <c r="AX46" s="128"/>
      <c r="AY46" s="128"/>
      <c r="AZ46" s="128"/>
      <c r="BA46" s="128"/>
      <c r="BB46" s="128"/>
      <c r="BC46" s="128"/>
      <c r="BD46" s="128"/>
      <c r="BE46" s="135"/>
      <c r="BF46" s="135"/>
      <c r="BG46" s="135"/>
      <c r="BH46" s="135"/>
      <c r="BI46" s="128"/>
      <c r="BJ46" s="135"/>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4"/>
    </row>
    <row r="47" ht="14.25" customHeight="1">
      <c r="A47" s="126">
        <v>209.0</v>
      </c>
      <c r="B47" s="103" t="str">
        <f t="shared" si="1"/>
        <v>Giữ chỗ</v>
      </c>
      <c r="C47" s="103" t="str">
        <f t="shared" si="2"/>
        <v>OK</v>
      </c>
      <c r="D47" s="127" t="s">
        <v>1186</v>
      </c>
      <c r="E47" s="20" t="s">
        <v>676</v>
      </c>
      <c r="G47" s="20" t="s">
        <v>1187</v>
      </c>
      <c r="H47" s="20" t="s">
        <v>1188</v>
      </c>
      <c r="J47" s="129"/>
      <c r="K47" s="129"/>
      <c r="L47" s="128"/>
      <c r="M47" s="128"/>
      <c r="N47" s="20" t="s">
        <v>47</v>
      </c>
      <c r="O47" s="130" t="s">
        <v>9</v>
      </c>
      <c r="P47" s="20" t="s">
        <v>1189</v>
      </c>
      <c r="Q47" s="20" t="s">
        <v>1190</v>
      </c>
      <c r="R47" s="131"/>
      <c r="S47" s="131"/>
      <c r="T47" s="132"/>
      <c r="U47" s="132"/>
      <c r="V47" s="132"/>
      <c r="W47" s="132"/>
      <c r="X47" s="132"/>
      <c r="Y47" s="131"/>
      <c r="Z47" s="131"/>
      <c r="AA47" s="131"/>
      <c r="AC47" s="21" t="s">
        <v>49</v>
      </c>
      <c r="AD47" s="131"/>
      <c r="AE47" s="132"/>
      <c r="AF47" s="132"/>
      <c r="AG47" s="132"/>
      <c r="AH47" s="132"/>
      <c r="AI47" s="132"/>
      <c r="AJ47" s="132"/>
      <c r="AK47" s="132"/>
      <c r="AL47" s="132"/>
      <c r="AM47" s="132"/>
      <c r="AN47" s="132"/>
      <c r="AO47" s="132"/>
      <c r="AP47" s="132"/>
      <c r="AQ47" s="132"/>
      <c r="AR47" s="132"/>
      <c r="AS47" s="132"/>
      <c r="AT47" s="132"/>
      <c r="AU47" s="132"/>
      <c r="AV47" s="128"/>
      <c r="AW47" s="128"/>
      <c r="AX47" s="128"/>
      <c r="AY47" s="128"/>
      <c r="AZ47" s="128"/>
      <c r="BA47" s="128"/>
      <c r="BB47" s="128"/>
      <c r="BC47" s="128"/>
      <c r="BD47" s="128"/>
      <c r="BE47" s="133">
        <v>10.0</v>
      </c>
      <c r="BF47" s="133">
        <v>9.0</v>
      </c>
      <c r="BG47" s="134" t="b">
        <v>0</v>
      </c>
      <c r="BH47" s="133">
        <v>10.0</v>
      </c>
      <c r="BI47" s="128"/>
      <c r="BJ47" s="135"/>
      <c r="BK47" s="135"/>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4"/>
    </row>
    <row r="48" ht="14.25" customHeight="1">
      <c r="A48" s="126">
        <v>210.0</v>
      </c>
      <c r="B48" s="103" t="str">
        <f t="shared" si="1"/>
        <v>Giữ chỗ</v>
      </c>
      <c r="C48" s="103" t="str">
        <f t="shared" si="2"/>
        <v>OK</v>
      </c>
      <c r="D48" s="127" t="s">
        <v>1186</v>
      </c>
      <c r="E48" s="20" t="s">
        <v>676</v>
      </c>
      <c r="G48" s="128"/>
      <c r="H48" s="128"/>
      <c r="I48" s="128"/>
      <c r="J48" s="129"/>
      <c r="K48" s="129"/>
      <c r="L48" s="128"/>
      <c r="M48" s="128"/>
      <c r="N48" s="20" t="s">
        <v>47</v>
      </c>
      <c r="O48" s="130" t="s">
        <v>9</v>
      </c>
      <c r="P48" s="20" t="s">
        <v>804</v>
      </c>
      <c r="Q48" s="146" t="s">
        <v>846</v>
      </c>
      <c r="R48" s="132"/>
      <c r="S48" s="131"/>
      <c r="T48" s="131"/>
      <c r="U48" s="131"/>
      <c r="V48" s="131"/>
      <c r="W48" s="131"/>
      <c r="X48" s="131"/>
      <c r="Y48" s="131"/>
      <c r="Z48" s="131"/>
      <c r="AA48" s="132"/>
      <c r="AC48" s="21" t="s">
        <v>47</v>
      </c>
      <c r="AD48" s="131"/>
      <c r="AE48" s="132"/>
      <c r="AF48" s="132"/>
      <c r="AG48" s="132"/>
      <c r="AH48" s="132"/>
      <c r="AI48" s="132"/>
      <c r="AJ48" s="132"/>
      <c r="AK48" s="132"/>
      <c r="AL48" s="132"/>
      <c r="AM48" s="132"/>
      <c r="AN48" s="132"/>
      <c r="AO48" s="132"/>
      <c r="AP48" s="132"/>
      <c r="AQ48" s="132"/>
      <c r="AR48" s="132"/>
      <c r="AS48" s="132"/>
      <c r="AT48" s="132"/>
      <c r="AU48" s="132"/>
      <c r="AV48" s="128"/>
      <c r="AW48" s="128"/>
      <c r="AX48" s="128"/>
      <c r="AY48" s="128"/>
      <c r="AZ48" s="128"/>
      <c r="BA48" s="128"/>
      <c r="BB48" s="128"/>
      <c r="BC48" s="128"/>
      <c r="BD48" s="128"/>
      <c r="BE48" s="133">
        <v>8.0</v>
      </c>
      <c r="BF48" s="133">
        <v>7.0</v>
      </c>
      <c r="BG48" s="134" t="b">
        <v>0</v>
      </c>
      <c r="BH48" s="133">
        <v>8.0</v>
      </c>
      <c r="BI48" s="128"/>
      <c r="BJ48" s="135"/>
      <c r="BK48" s="135"/>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4"/>
    </row>
    <row r="49" ht="14.25" customHeight="1">
      <c r="A49" s="126">
        <v>213.0</v>
      </c>
      <c r="B49" s="103" t="str">
        <f t="shared" si="1"/>
        <v>Giữ chỗ</v>
      </c>
      <c r="C49" s="103" t="str">
        <f t="shared" si="2"/>
        <v>OK</v>
      </c>
      <c r="D49" s="127" t="s">
        <v>1205</v>
      </c>
      <c r="E49" s="20" t="s">
        <v>676</v>
      </c>
      <c r="G49" s="128"/>
      <c r="H49" s="20" t="s">
        <v>1206</v>
      </c>
      <c r="J49" s="129"/>
      <c r="K49" s="129"/>
      <c r="L49" s="128"/>
      <c r="M49" s="128"/>
      <c r="N49" s="20" t="s">
        <v>47</v>
      </c>
      <c r="O49" s="130" t="s">
        <v>9</v>
      </c>
      <c r="P49" s="20" t="s">
        <v>1189</v>
      </c>
      <c r="Q49" s="20" t="s">
        <v>1190</v>
      </c>
      <c r="R49" s="132"/>
      <c r="S49" s="132"/>
      <c r="T49" s="132"/>
      <c r="U49" s="132"/>
      <c r="V49" s="132"/>
      <c r="W49" s="132"/>
      <c r="X49" s="132"/>
      <c r="Y49" s="132"/>
      <c r="Z49" s="132"/>
      <c r="AA49" s="132"/>
      <c r="AC49" s="21" t="s">
        <v>47</v>
      </c>
      <c r="AD49" s="131"/>
      <c r="AE49" s="132"/>
      <c r="AF49" s="132"/>
      <c r="AG49" s="132"/>
      <c r="AH49" s="132"/>
      <c r="AI49" s="132"/>
      <c r="AJ49" s="132"/>
      <c r="AK49" s="132"/>
      <c r="AL49" s="132"/>
      <c r="AM49" s="132"/>
      <c r="AN49" s="132"/>
      <c r="AO49" s="132"/>
      <c r="AP49" s="132"/>
      <c r="AQ49" s="132"/>
      <c r="AR49" s="132"/>
      <c r="AS49" s="132"/>
      <c r="AT49" s="132"/>
      <c r="AU49" s="132"/>
      <c r="AV49" s="128"/>
      <c r="AW49" s="128"/>
      <c r="AX49" s="128"/>
      <c r="AY49" s="128"/>
      <c r="AZ49" s="128"/>
      <c r="BA49" s="128"/>
      <c r="BB49" s="128"/>
      <c r="BC49" s="128"/>
      <c r="BD49" s="128"/>
      <c r="BE49" s="133">
        <v>9.0</v>
      </c>
      <c r="BF49" s="133">
        <v>8.0</v>
      </c>
      <c r="BG49" s="134" t="b">
        <v>0</v>
      </c>
      <c r="BH49" s="133">
        <v>9.0</v>
      </c>
      <c r="BI49" s="128"/>
      <c r="BJ49" s="135"/>
      <c r="BK49" s="135"/>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4"/>
    </row>
    <row r="50" ht="14.25" customHeight="1">
      <c r="A50" s="126">
        <v>216.0</v>
      </c>
      <c r="B50" s="103" t="str">
        <f t="shared" si="1"/>
        <v>OK</v>
      </c>
      <c r="C50" s="103" t="str">
        <f t="shared" si="2"/>
        <v>OK</v>
      </c>
      <c r="D50" s="127" t="s">
        <v>1221</v>
      </c>
      <c r="E50" s="20" t="s">
        <v>676</v>
      </c>
      <c r="G50" s="20" t="s">
        <v>1222</v>
      </c>
      <c r="H50" s="20" t="s">
        <v>1223</v>
      </c>
      <c r="J50" s="129"/>
      <c r="K50" s="129"/>
      <c r="L50" s="128"/>
      <c r="M50" s="128"/>
      <c r="N50" s="20" t="s">
        <v>47</v>
      </c>
      <c r="O50" s="130" t="s">
        <v>9</v>
      </c>
      <c r="P50" s="20" t="s">
        <v>347</v>
      </c>
      <c r="Q50" s="20" t="s">
        <v>671</v>
      </c>
      <c r="R50" s="132"/>
      <c r="S50" s="21" t="s">
        <v>1224</v>
      </c>
      <c r="T50" s="131"/>
      <c r="U50" s="131"/>
      <c r="V50" s="131"/>
      <c r="W50" s="131"/>
      <c r="X50" s="131"/>
      <c r="Y50" s="21" t="s">
        <v>1225</v>
      </c>
      <c r="Z50" s="21" t="s">
        <v>1226</v>
      </c>
      <c r="AA50" s="131"/>
      <c r="AC50" s="21" t="s">
        <v>47</v>
      </c>
      <c r="AD50" s="131"/>
      <c r="AE50" s="132"/>
      <c r="AF50" s="132"/>
      <c r="AG50" s="132"/>
      <c r="AH50" s="132"/>
      <c r="AI50" s="132"/>
      <c r="AJ50" s="132"/>
      <c r="AK50" s="132"/>
      <c r="AL50" s="132"/>
      <c r="AM50" s="132"/>
      <c r="AN50" s="132"/>
      <c r="AO50" s="132"/>
      <c r="AP50" s="132"/>
      <c r="AQ50" s="132"/>
      <c r="AR50" s="132"/>
      <c r="AS50" s="132"/>
      <c r="AT50" s="132"/>
      <c r="AU50" s="132"/>
      <c r="AV50" s="128"/>
      <c r="AW50" s="128"/>
      <c r="AX50" s="128"/>
      <c r="AY50" s="128"/>
      <c r="AZ50" s="128"/>
      <c r="BA50" s="128"/>
      <c r="BB50" s="128"/>
      <c r="BC50" s="128"/>
      <c r="BD50" s="128"/>
      <c r="BE50" s="133">
        <v>10.0</v>
      </c>
      <c r="BF50" s="133">
        <v>9.0</v>
      </c>
      <c r="BG50" s="134" t="b">
        <v>0</v>
      </c>
      <c r="BH50" s="133">
        <v>10.0</v>
      </c>
      <c r="BI50" s="128"/>
      <c r="BJ50" s="135"/>
      <c r="BK50" s="135"/>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4"/>
    </row>
    <row r="51" ht="14.25" customHeight="1">
      <c r="A51" s="126">
        <v>217.0</v>
      </c>
      <c r="B51" s="103" t="str">
        <f t="shared" si="1"/>
        <v>Giữ chỗ</v>
      </c>
      <c r="C51" s="103" t="str">
        <f t="shared" si="2"/>
        <v>OK</v>
      </c>
      <c r="D51" s="127" t="s">
        <v>1221</v>
      </c>
      <c r="E51" s="20" t="s">
        <v>676</v>
      </c>
      <c r="G51" s="128"/>
      <c r="H51" s="135"/>
      <c r="I51" s="135"/>
      <c r="J51" s="129"/>
      <c r="K51" s="129"/>
      <c r="L51" s="128"/>
      <c r="M51" s="128"/>
      <c r="N51" s="20" t="s">
        <v>47</v>
      </c>
      <c r="O51" s="130" t="s">
        <v>9</v>
      </c>
      <c r="P51" s="20" t="s">
        <v>804</v>
      </c>
      <c r="Q51" s="20" t="s">
        <v>846</v>
      </c>
      <c r="R51" s="132"/>
      <c r="S51" s="132"/>
      <c r="T51" s="132"/>
      <c r="U51" s="132"/>
      <c r="V51" s="132"/>
      <c r="W51" s="132"/>
      <c r="X51" s="132"/>
      <c r="Y51" s="132"/>
      <c r="Z51" s="132"/>
      <c r="AA51" s="132"/>
      <c r="AC51" s="21" t="s">
        <v>47</v>
      </c>
      <c r="AD51" s="131"/>
      <c r="AE51" s="132"/>
      <c r="AF51" s="132"/>
      <c r="AG51" s="132"/>
      <c r="AH51" s="132"/>
      <c r="AI51" s="132"/>
      <c r="AJ51" s="132"/>
      <c r="AK51" s="132"/>
      <c r="AL51" s="132"/>
      <c r="AM51" s="132"/>
      <c r="AN51" s="132"/>
      <c r="AO51" s="132"/>
      <c r="AP51" s="132"/>
      <c r="AQ51" s="132"/>
      <c r="AR51" s="132"/>
      <c r="AS51" s="132"/>
      <c r="AT51" s="132"/>
      <c r="AU51" s="132"/>
      <c r="AV51" s="128"/>
      <c r="AW51" s="128"/>
      <c r="AX51" s="128"/>
      <c r="AY51" s="128"/>
      <c r="AZ51" s="128"/>
      <c r="BA51" s="128"/>
      <c r="BB51" s="128"/>
      <c r="BC51" s="128"/>
      <c r="BD51" s="128"/>
      <c r="BE51" s="133">
        <v>8.0</v>
      </c>
      <c r="BF51" s="133">
        <v>7.0</v>
      </c>
      <c r="BG51" s="134" t="b">
        <v>0</v>
      </c>
      <c r="BH51" s="133">
        <v>8.0</v>
      </c>
      <c r="BI51" s="128"/>
      <c r="BJ51" s="135"/>
      <c r="BK51" s="135"/>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4"/>
    </row>
    <row r="52" ht="14.25" customHeight="1">
      <c r="A52" s="126">
        <v>220.0</v>
      </c>
      <c r="B52" s="103" t="str">
        <f t="shared" si="1"/>
        <v>OK</v>
      </c>
      <c r="C52" s="103" t="str">
        <f t="shared" si="2"/>
        <v>OK</v>
      </c>
      <c r="D52" s="127" t="s">
        <v>1240</v>
      </c>
      <c r="E52" s="20" t="s">
        <v>676</v>
      </c>
      <c r="G52" s="128"/>
      <c r="H52" s="20" t="s">
        <v>1241</v>
      </c>
      <c r="J52" s="129"/>
      <c r="K52" s="129"/>
      <c r="L52" s="128"/>
      <c r="M52" s="128"/>
      <c r="N52" s="20" t="s">
        <v>47</v>
      </c>
      <c r="O52" s="130" t="s">
        <v>9</v>
      </c>
      <c r="P52" s="20" t="s">
        <v>414</v>
      </c>
      <c r="Q52" s="20" t="s">
        <v>615</v>
      </c>
      <c r="R52" s="21"/>
      <c r="S52" s="147" t="s">
        <v>1242</v>
      </c>
      <c r="T52" s="131"/>
      <c r="U52" s="131"/>
      <c r="V52" s="131"/>
      <c r="W52" s="131"/>
      <c r="X52" s="131"/>
      <c r="Y52" s="21" t="s">
        <v>1243</v>
      </c>
      <c r="Z52" s="21" t="s">
        <v>1244</v>
      </c>
      <c r="AA52" s="132"/>
      <c r="AC52" s="21" t="s">
        <v>47</v>
      </c>
      <c r="AD52" s="131"/>
      <c r="AE52" s="132"/>
      <c r="AF52" s="132"/>
      <c r="AG52" s="132"/>
      <c r="AH52" s="132"/>
      <c r="AI52" s="132"/>
      <c r="AJ52" s="132"/>
      <c r="AK52" s="132"/>
      <c r="AL52" s="132"/>
      <c r="AM52" s="132"/>
      <c r="AN52" s="132"/>
      <c r="AO52" s="132"/>
      <c r="AP52" s="132"/>
      <c r="AQ52" s="132"/>
      <c r="AR52" s="132"/>
      <c r="AS52" s="132"/>
      <c r="AT52" s="132"/>
      <c r="AU52" s="132"/>
      <c r="AV52" s="128"/>
      <c r="AW52" s="128"/>
      <c r="AX52" s="128"/>
      <c r="AY52" s="128"/>
      <c r="AZ52" s="128"/>
      <c r="BA52" s="128"/>
      <c r="BB52" s="128"/>
      <c r="BC52" s="128"/>
      <c r="BD52" s="128"/>
      <c r="BE52" s="133">
        <v>7.0</v>
      </c>
      <c r="BF52" s="133">
        <v>6.0</v>
      </c>
      <c r="BG52" s="134" t="b">
        <v>0</v>
      </c>
      <c r="BH52" s="133">
        <v>7.0</v>
      </c>
      <c r="BI52" s="128"/>
      <c r="BJ52" s="135"/>
      <c r="BK52" s="135"/>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4"/>
    </row>
    <row r="53" ht="14.25" customHeight="1">
      <c r="A53" s="126">
        <v>221.0</v>
      </c>
      <c r="B53" s="103" t="str">
        <f t="shared" si="1"/>
        <v>OK</v>
      </c>
      <c r="C53" s="103" t="str">
        <f t="shared" si="2"/>
        <v>OK</v>
      </c>
      <c r="D53" s="127" t="s">
        <v>1240</v>
      </c>
      <c r="E53" s="20" t="s">
        <v>676</v>
      </c>
      <c r="G53" s="128"/>
      <c r="H53" s="135"/>
      <c r="I53" s="135"/>
      <c r="J53" s="129"/>
      <c r="K53" s="129"/>
      <c r="L53" s="128"/>
      <c r="M53" s="128"/>
      <c r="N53" s="20" t="s">
        <v>47</v>
      </c>
      <c r="O53" s="130" t="s">
        <v>9</v>
      </c>
      <c r="P53" s="20" t="s">
        <v>1246</v>
      </c>
      <c r="Q53" s="20" t="s">
        <v>250</v>
      </c>
      <c r="R53" s="132"/>
      <c r="S53" s="21" t="s">
        <v>1247</v>
      </c>
      <c r="Y53" s="21" t="s">
        <v>1248</v>
      </c>
      <c r="Z53" s="21" t="s">
        <v>1249</v>
      </c>
      <c r="AC53" s="21" t="s">
        <v>47</v>
      </c>
      <c r="AD53" s="131"/>
      <c r="AE53" s="132"/>
      <c r="AF53" s="132"/>
      <c r="AG53" s="132"/>
      <c r="AH53" s="132"/>
      <c r="AI53" s="132"/>
      <c r="AJ53" s="132"/>
      <c r="AK53" s="132"/>
      <c r="AL53" s="132"/>
      <c r="AM53" s="132"/>
      <c r="AN53" s="132"/>
      <c r="AO53" s="132"/>
      <c r="AP53" s="132"/>
      <c r="AQ53" s="132"/>
      <c r="AR53" s="132"/>
      <c r="AS53" s="132"/>
      <c r="AT53" s="132"/>
      <c r="AU53" s="132"/>
      <c r="AV53" s="128"/>
      <c r="AW53" s="128"/>
      <c r="AX53" s="128"/>
      <c r="AY53" s="128"/>
      <c r="AZ53" s="128"/>
      <c r="BA53" s="128"/>
      <c r="BB53" s="128"/>
      <c r="BC53" s="128"/>
      <c r="BD53" s="128"/>
      <c r="BE53" s="133">
        <v>11.0</v>
      </c>
      <c r="BF53" s="133">
        <v>10.0</v>
      </c>
      <c r="BG53" s="134" t="b">
        <v>0</v>
      </c>
      <c r="BH53" s="133">
        <v>11.0</v>
      </c>
      <c r="BI53" s="128"/>
      <c r="BJ53" s="135"/>
      <c r="BK53" s="135"/>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4"/>
    </row>
    <row r="54" ht="14.25" customHeight="1">
      <c r="A54" s="126">
        <v>224.0</v>
      </c>
      <c r="B54" s="103" t="str">
        <f t="shared" si="1"/>
        <v>OK</v>
      </c>
      <c r="C54" s="103" t="str">
        <f t="shared" si="2"/>
        <v>OK</v>
      </c>
      <c r="D54" s="127" t="s">
        <v>1269</v>
      </c>
      <c r="E54" s="20" t="s">
        <v>676</v>
      </c>
      <c r="G54" s="128"/>
      <c r="H54" s="20" t="s">
        <v>1270</v>
      </c>
      <c r="J54" s="129"/>
      <c r="K54" s="129"/>
      <c r="L54" s="128"/>
      <c r="M54" s="128"/>
      <c r="N54" s="20" t="s">
        <v>47</v>
      </c>
      <c r="O54" s="130" t="s">
        <v>9</v>
      </c>
      <c r="P54" s="20" t="s">
        <v>1209</v>
      </c>
      <c r="Q54" s="20" t="s">
        <v>540</v>
      </c>
      <c r="R54" s="132"/>
      <c r="S54" s="21" t="s">
        <v>1271</v>
      </c>
      <c r="T54" s="21"/>
      <c r="U54" s="21"/>
      <c r="V54" s="21"/>
      <c r="W54" s="21"/>
      <c r="X54" s="21"/>
      <c r="Y54" s="21" t="s">
        <v>1272</v>
      </c>
      <c r="Z54" s="21" t="s">
        <v>1273</v>
      </c>
      <c r="AA54" s="21"/>
      <c r="AC54" s="21" t="s">
        <v>47</v>
      </c>
      <c r="AD54" s="131"/>
      <c r="AE54" s="132"/>
      <c r="AF54" s="132"/>
      <c r="AG54" s="132"/>
      <c r="AH54" s="132"/>
      <c r="AI54" s="132"/>
      <c r="AJ54" s="132"/>
      <c r="AK54" s="132"/>
      <c r="AL54" s="132"/>
      <c r="AM54" s="132"/>
      <c r="AN54" s="132"/>
      <c r="AO54" s="132"/>
      <c r="AP54" s="132"/>
      <c r="AQ54" s="132"/>
      <c r="AR54" s="132"/>
      <c r="AS54" s="132"/>
      <c r="AT54" s="132"/>
      <c r="AU54" s="132"/>
      <c r="AV54" s="128"/>
      <c r="AW54" s="128"/>
      <c r="AX54" s="128"/>
      <c r="AY54" s="128"/>
      <c r="AZ54" s="128"/>
      <c r="BA54" s="128"/>
      <c r="BB54" s="128"/>
      <c r="BC54" s="128"/>
      <c r="BD54" s="128"/>
      <c r="BE54" s="133">
        <v>10.0</v>
      </c>
      <c r="BF54" s="133">
        <v>9.0</v>
      </c>
      <c r="BG54" s="134" t="b">
        <v>0</v>
      </c>
      <c r="BH54" s="133">
        <v>10.0</v>
      </c>
      <c r="BI54" s="128"/>
      <c r="BJ54" s="135"/>
      <c r="BK54" s="135"/>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4"/>
    </row>
    <row r="55" ht="14.25" customHeight="1">
      <c r="A55" s="126">
        <v>226.0</v>
      </c>
      <c r="B55" s="103" t="str">
        <f t="shared" si="1"/>
        <v>Giữ chỗ</v>
      </c>
      <c r="C55" s="103" t="str">
        <f t="shared" si="2"/>
        <v>OK</v>
      </c>
      <c r="D55" s="127" t="s">
        <v>1269</v>
      </c>
      <c r="E55" s="20" t="s">
        <v>676</v>
      </c>
      <c r="G55" s="128"/>
      <c r="H55" s="128"/>
      <c r="I55" s="128"/>
      <c r="J55" s="129"/>
      <c r="K55" s="129"/>
      <c r="L55" s="128"/>
      <c r="M55" s="128"/>
      <c r="N55" s="20" t="s">
        <v>47</v>
      </c>
      <c r="O55" s="130" t="s">
        <v>5</v>
      </c>
      <c r="P55" s="20" t="s">
        <v>224</v>
      </c>
      <c r="Q55" s="20" t="s">
        <v>851</v>
      </c>
      <c r="R55" s="20"/>
      <c r="S55" s="135"/>
      <c r="T55" s="135"/>
      <c r="U55" s="135"/>
      <c r="V55" s="135"/>
      <c r="W55" s="135"/>
      <c r="X55" s="135"/>
      <c r="Y55" s="135"/>
      <c r="Z55" s="135"/>
      <c r="AA55" s="128"/>
      <c r="AC55" s="21" t="s">
        <v>49</v>
      </c>
      <c r="AD55" s="20" t="s">
        <v>2465</v>
      </c>
      <c r="AE55" s="20" t="s">
        <v>2541</v>
      </c>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33">
        <v>13.0</v>
      </c>
      <c r="BF55" s="133">
        <v>12.0</v>
      </c>
      <c r="BG55" s="134" t="b">
        <v>0</v>
      </c>
      <c r="BH55" s="133">
        <v>13.0</v>
      </c>
      <c r="BI55" s="128"/>
      <c r="BJ55" s="135"/>
      <c r="BK55" s="135"/>
      <c r="BL55" s="128"/>
      <c r="BM55" s="128"/>
      <c r="BN55" s="128"/>
      <c r="BO55" s="128"/>
      <c r="BP55" s="128"/>
      <c r="BQ55" s="128"/>
      <c r="BR55" s="128"/>
      <c r="BS55" s="128"/>
      <c r="BT55" s="128"/>
      <c r="BU55" s="128"/>
      <c r="BV55" s="128"/>
      <c r="BW55" s="128"/>
      <c r="BX55" s="128"/>
      <c r="BY55" s="128"/>
      <c r="BZ55" s="128"/>
      <c r="CA55" s="128"/>
      <c r="CB55" s="128"/>
      <c r="CC55" s="128"/>
      <c r="CD55" s="128"/>
      <c r="CE55" s="128"/>
      <c r="CF55" s="128"/>
      <c r="CG55" s="128"/>
      <c r="CH55" s="128"/>
      <c r="CI55" s="128"/>
      <c r="CJ55" s="128"/>
      <c r="CK55" s="128"/>
      <c r="CL55" s="128"/>
      <c r="CM55" s="128"/>
      <c r="CN55" s="4"/>
    </row>
    <row r="56" ht="14.25" customHeight="1">
      <c r="A56" s="126">
        <v>227.0</v>
      </c>
      <c r="B56" s="103" t="str">
        <f t="shared" si="1"/>
        <v>OK</v>
      </c>
      <c r="C56" s="103" t="str">
        <f t="shared" si="2"/>
        <v>OK</v>
      </c>
      <c r="D56" s="127" t="s">
        <v>1284</v>
      </c>
      <c r="E56" s="20" t="s">
        <v>676</v>
      </c>
      <c r="F56" s="20" t="s">
        <v>1285</v>
      </c>
      <c r="G56" s="20" t="s">
        <v>1286</v>
      </c>
      <c r="J56" s="129"/>
      <c r="K56" s="129"/>
      <c r="L56" s="128"/>
      <c r="M56" s="128"/>
      <c r="N56" s="20" t="s">
        <v>47</v>
      </c>
      <c r="O56" s="130" t="s">
        <v>9</v>
      </c>
      <c r="P56" s="20" t="s">
        <v>347</v>
      </c>
      <c r="Q56" s="2" t="s">
        <v>927</v>
      </c>
      <c r="R56" s="132"/>
      <c r="S56" s="2" t="s">
        <v>1287</v>
      </c>
      <c r="T56" s="21"/>
      <c r="U56" s="21"/>
      <c r="V56" s="21"/>
      <c r="W56" s="21"/>
      <c r="X56" s="131"/>
      <c r="Y56" s="21" t="s">
        <v>1288</v>
      </c>
      <c r="Z56" s="21" t="s">
        <v>1289</v>
      </c>
      <c r="AC56" s="21" t="s">
        <v>47</v>
      </c>
      <c r="AD56" s="131"/>
      <c r="AE56" s="132"/>
      <c r="AF56" s="132"/>
      <c r="AG56" s="132"/>
      <c r="AH56" s="132"/>
      <c r="AI56" s="132"/>
      <c r="AJ56" s="132"/>
      <c r="AK56" s="132"/>
      <c r="AL56" s="132"/>
      <c r="AM56" s="132"/>
      <c r="AN56" s="132"/>
      <c r="AO56" s="132"/>
      <c r="AP56" s="132"/>
      <c r="AQ56" s="132"/>
      <c r="AR56" s="132"/>
      <c r="AS56" s="132"/>
      <c r="AT56" s="132"/>
      <c r="AU56" s="132"/>
      <c r="AV56" s="128"/>
      <c r="AW56" s="128"/>
      <c r="AX56" s="128"/>
      <c r="AY56" s="128"/>
      <c r="AZ56" s="128"/>
      <c r="BA56" s="128"/>
      <c r="BB56" s="128"/>
      <c r="BC56" s="128"/>
      <c r="BD56" s="128"/>
      <c r="BE56" s="133">
        <v>12.0</v>
      </c>
      <c r="BF56" s="133">
        <v>11.0</v>
      </c>
      <c r="BG56" s="134" t="b">
        <v>0</v>
      </c>
      <c r="BH56" s="133">
        <v>12.0</v>
      </c>
      <c r="BI56" s="128"/>
      <c r="BJ56" s="135"/>
      <c r="BK56" s="135"/>
      <c r="BL56" s="128"/>
      <c r="BM56" s="128"/>
      <c r="BN56" s="128"/>
      <c r="BO56" s="128"/>
      <c r="BP56" s="128"/>
      <c r="BQ56" s="128"/>
      <c r="BR56" s="128"/>
      <c r="BS56" s="128"/>
      <c r="BT56" s="128"/>
      <c r="BU56" s="128"/>
      <c r="BV56" s="128"/>
      <c r="BW56" s="128"/>
      <c r="BX56" s="128"/>
      <c r="BY56" s="128"/>
      <c r="BZ56" s="128"/>
      <c r="CA56" s="128"/>
      <c r="CB56" s="128"/>
      <c r="CC56" s="128"/>
      <c r="CD56" s="128"/>
      <c r="CE56" s="128"/>
      <c r="CF56" s="128"/>
      <c r="CG56" s="128"/>
      <c r="CH56" s="128"/>
      <c r="CI56" s="128"/>
      <c r="CJ56" s="128"/>
      <c r="CK56" s="128"/>
      <c r="CL56" s="128"/>
      <c r="CM56" s="128"/>
      <c r="CN56" s="4"/>
    </row>
    <row r="57" ht="14.25" customHeight="1">
      <c r="A57" s="126">
        <v>230.0</v>
      </c>
      <c r="B57" s="103" t="str">
        <f t="shared" si="1"/>
        <v>OK</v>
      </c>
      <c r="C57" s="103" t="str">
        <f t="shared" si="2"/>
        <v>OK</v>
      </c>
      <c r="D57" s="127" t="s">
        <v>1299</v>
      </c>
      <c r="E57" s="20" t="s">
        <v>676</v>
      </c>
      <c r="G57" s="20" t="s">
        <v>1300</v>
      </c>
      <c r="J57" s="129"/>
      <c r="K57" s="129"/>
      <c r="L57" s="128"/>
      <c r="M57" s="128"/>
      <c r="N57" s="20" t="s">
        <v>47</v>
      </c>
      <c r="O57" s="130" t="s">
        <v>9</v>
      </c>
      <c r="P57" s="20" t="s">
        <v>347</v>
      </c>
      <c r="Q57" s="20" t="s">
        <v>927</v>
      </c>
      <c r="R57" s="132"/>
      <c r="S57" s="21" t="s">
        <v>1301</v>
      </c>
      <c r="T57" s="21"/>
      <c r="U57" s="21"/>
      <c r="V57" s="131"/>
      <c r="W57" s="131"/>
      <c r="X57" s="131"/>
      <c r="Y57" s="21" t="s">
        <v>1302</v>
      </c>
      <c r="Z57" s="21" t="s">
        <v>1303</v>
      </c>
      <c r="AC57" s="21" t="s">
        <v>47</v>
      </c>
      <c r="AD57" s="131"/>
      <c r="AE57" s="132"/>
      <c r="AF57" s="132"/>
      <c r="AG57" s="132"/>
      <c r="AH57" s="132"/>
      <c r="AI57" s="132"/>
      <c r="AJ57" s="132"/>
      <c r="AK57" s="132"/>
      <c r="AL57" s="132"/>
      <c r="AM57" s="132"/>
      <c r="AN57" s="132"/>
      <c r="AO57" s="132"/>
      <c r="AP57" s="132"/>
      <c r="AQ57" s="132"/>
      <c r="AR57" s="132"/>
      <c r="AS57" s="132"/>
      <c r="AT57" s="132"/>
      <c r="AU57" s="132"/>
      <c r="AV57" s="128"/>
      <c r="AW57" s="128"/>
      <c r="AX57" s="128"/>
      <c r="AY57" s="128"/>
      <c r="AZ57" s="128"/>
      <c r="BA57" s="128"/>
      <c r="BB57" s="128"/>
      <c r="BC57" s="128"/>
      <c r="BD57" s="128"/>
      <c r="BE57" s="133">
        <v>11.0</v>
      </c>
      <c r="BF57" s="133">
        <v>10.0</v>
      </c>
      <c r="BG57" s="134" t="b">
        <v>0</v>
      </c>
      <c r="BH57" s="133">
        <v>11.0</v>
      </c>
      <c r="BI57" s="128"/>
      <c r="BJ57" s="135"/>
      <c r="BK57" s="135"/>
      <c r="BL57" s="128"/>
      <c r="BM57" s="128"/>
      <c r="BN57" s="128"/>
      <c r="BO57" s="128"/>
      <c r="BP57" s="128"/>
      <c r="BQ57" s="128"/>
      <c r="BR57" s="128"/>
      <c r="BS57" s="128"/>
      <c r="BT57" s="128"/>
      <c r="BU57" s="128"/>
      <c r="BV57" s="128"/>
      <c r="BW57" s="128"/>
      <c r="BX57" s="128"/>
      <c r="BY57" s="128"/>
      <c r="BZ57" s="128"/>
      <c r="CA57" s="128"/>
      <c r="CB57" s="128"/>
      <c r="CC57" s="128"/>
      <c r="CD57" s="128"/>
      <c r="CE57" s="128"/>
      <c r="CF57" s="128"/>
      <c r="CG57" s="128"/>
      <c r="CH57" s="128"/>
      <c r="CI57" s="128"/>
      <c r="CJ57" s="128"/>
      <c r="CK57" s="128"/>
      <c r="CL57" s="128"/>
      <c r="CM57" s="128"/>
      <c r="CN57" s="4"/>
    </row>
    <row r="58" ht="14.25" customHeight="1">
      <c r="A58" s="126">
        <v>233.0</v>
      </c>
      <c r="B58" s="103" t="str">
        <f t="shared" si="1"/>
        <v>OK</v>
      </c>
      <c r="C58" s="103" t="str">
        <f t="shared" si="2"/>
        <v>OK</v>
      </c>
      <c r="D58" s="127" t="s">
        <v>1311</v>
      </c>
      <c r="E58" s="20" t="s">
        <v>676</v>
      </c>
      <c r="G58" s="20" t="s">
        <v>1312</v>
      </c>
      <c r="J58" s="129"/>
      <c r="K58" s="129"/>
      <c r="L58" s="128"/>
      <c r="M58" s="128"/>
      <c r="N58" s="20" t="s">
        <v>47</v>
      </c>
      <c r="O58" s="130" t="s">
        <v>9</v>
      </c>
      <c r="P58" s="20" t="s">
        <v>347</v>
      </c>
      <c r="Q58" s="127" t="s">
        <v>254</v>
      </c>
      <c r="R58" s="21"/>
      <c r="S58" s="21" t="s">
        <v>1315</v>
      </c>
      <c r="X58" s="132"/>
      <c r="Y58" s="2" t="s">
        <v>1316</v>
      </c>
      <c r="Z58" s="21" t="s">
        <v>1317</v>
      </c>
      <c r="AA58" s="21"/>
      <c r="AC58" s="21" t="s">
        <v>47</v>
      </c>
      <c r="AD58" s="131"/>
      <c r="AE58" s="132"/>
      <c r="AF58" s="132"/>
      <c r="AG58" s="132"/>
      <c r="AH58" s="132"/>
      <c r="AI58" s="132"/>
      <c r="AJ58" s="132"/>
      <c r="AK58" s="132"/>
      <c r="AL58" s="132"/>
      <c r="AM58" s="132"/>
      <c r="AN58" s="132"/>
      <c r="AO58" s="132"/>
      <c r="AP58" s="132"/>
      <c r="AQ58" s="132"/>
      <c r="AR58" s="132"/>
      <c r="AS58" s="132"/>
      <c r="AT58" s="132"/>
      <c r="AU58" s="132"/>
      <c r="AV58" s="128"/>
      <c r="AW58" s="128"/>
      <c r="AX58" s="128"/>
      <c r="AY58" s="128"/>
      <c r="AZ58" s="128"/>
      <c r="BA58" s="128"/>
      <c r="BB58" s="128"/>
      <c r="BC58" s="128"/>
      <c r="BD58" s="128"/>
      <c r="BE58" s="133">
        <v>11.0</v>
      </c>
      <c r="BF58" s="133">
        <v>10.0</v>
      </c>
      <c r="BG58" s="134" t="b">
        <v>0</v>
      </c>
      <c r="BH58" s="133">
        <v>11.0</v>
      </c>
      <c r="BI58" s="128"/>
      <c r="BJ58" s="135"/>
      <c r="BK58" s="14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4"/>
    </row>
    <row r="59" ht="14.25" customHeight="1">
      <c r="A59" s="126">
        <v>307.0</v>
      </c>
      <c r="B59" s="103" t="str">
        <f t="shared" si="1"/>
        <v>OK</v>
      </c>
      <c r="C59" s="103" t="str">
        <f t="shared" si="2"/>
        <v>OK</v>
      </c>
      <c r="D59" s="127" t="s">
        <v>1658</v>
      </c>
      <c r="E59" s="20" t="s">
        <v>1328</v>
      </c>
      <c r="G59" s="128"/>
      <c r="H59" s="135"/>
      <c r="I59" s="135"/>
      <c r="J59" s="129"/>
      <c r="K59" s="129"/>
      <c r="L59" s="128"/>
      <c r="M59" s="128"/>
      <c r="N59" s="20" t="s">
        <v>47</v>
      </c>
      <c r="O59" s="130" t="s">
        <v>5</v>
      </c>
      <c r="P59" s="20" t="s">
        <v>404</v>
      </c>
      <c r="Q59" s="20" t="s">
        <v>816</v>
      </c>
      <c r="R59" s="21"/>
      <c r="S59" s="21" t="s">
        <v>1659</v>
      </c>
      <c r="T59" s="21" t="s">
        <v>1297</v>
      </c>
      <c r="U59" s="21" t="s">
        <v>1524</v>
      </c>
      <c r="V59" s="21" t="s">
        <v>1525</v>
      </c>
      <c r="W59" s="21" t="s">
        <v>1660</v>
      </c>
      <c r="X59" s="2" t="s">
        <v>1661</v>
      </c>
      <c r="Y59" s="21" t="s">
        <v>171</v>
      </c>
      <c r="Z59" s="21" t="s">
        <v>1662</v>
      </c>
      <c r="AA59" s="21"/>
      <c r="AC59" s="21" t="s">
        <v>49</v>
      </c>
      <c r="AD59" s="131"/>
      <c r="AE59" s="132"/>
      <c r="AF59" s="132"/>
      <c r="AG59" s="132"/>
      <c r="AH59" s="132"/>
      <c r="AI59" s="132"/>
      <c r="AJ59" s="132"/>
      <c r="AK59" s="132"/>
      <c r="AL59" s="132"/>
      <c r="AM59" s="132"/>
      <c r="AN59" s="132"/>
      <c r="AO59" s="132"/>
      <c r="AP59" s="132"/>
      <c r="AQ59" s="132"/>
      <c r="AR59" s="132"/>
      <c r="AS59" s="132"/>
      <c r="AT59" s="132"/>
      <c r="AU59" s="132"/>
      <c r="AV59" s="128"/>
      <c r="AW59" s="128"/>
      <c r="AX59" s="128"/>
      <c r="AY59" s="128"/>
      <c r="AZ59" s="128"/>
      <c r="BA59" s="128"/>
      <c r="BB59" s="128"/>
      <c r="BC59" s="128"/>
      <c r="BD59" s="128"/>
      <c r="BE59" s="133">
        <v>6.0</v>
      </c>
      <c r="BF59" s="133">
        <v>5.0</v>
      </c>
      <c r="BG59" s="134" t="b">
        <v>0</v>
      </c>
      <c r="BH59" s="133">
        <v>6.0</v>
      </c>
      <c r="BI59" s="128"/>
      <c r="BJ59" s="135"/>
      <c r="BK59" s="135"/>
      <c r="BL59" s="128"/>
      <c r="BM59" s="128"/>
      <c r="BN59" s="128"/>
      <c r="BO59" s="128"/>
      <c r="BP59" s="128"/>
      <c r="BQ59" s="128"/>
      <c r="BR59" s="128"/>
      <c r="BS59" s="128"/>
      <c r="BT59" s="128"/>
      <c r="BU59" s="128"/>
      <c r="BV59" s="128"/>
      <c r="BW59" s="128"/>
      <c r="BX59" s="128"/>
      <c r="BY59" s="128"/>
      <c r="BZ59" s="128"/>
      <c r="CA59" s="128"/>
      <c r="CB59" s="128"/>
      <c r="CC59" s="128"/>
      <c r="CD59" s="128"/>
      <c r="CE59" s="128"/>
      <c r="CF59" s="128"/>
      <c r="CG59" s="128"/>
      <c r="CH59" s="128"/>
      <c r="CI59" s="128"/>
      <c r="CJ59" s="128"/>
      <c r="CK59" s="128"/>
      <c r="CL59" s="128"/>
      <c r="CM59" s="128"/>
      <c r="CN59" s="4"/>
    </row>
    <row r="60" ht="14.25" customHeight="1">
      <c r="A60" s="126">
        <v>308.0</v>
      </c>
      <c r="B60" s="103" t="str">
        <f t="shared" si="1"/>
        <v>OK</v>
      </c>
      <c r="C60" s="103" t="str">
        <f t="shared" si="2"/>
        <v>OK</v>
      </c>
      <c r="D60" s="127" t="s">
        <v>1658</v>
      </c>
      <c r="E60" s="20" t="s">
        <v>1328</v>
      </c>
      <c r="G60" s="128"/>
      <c r="H60" s="135"/>
      <c r="I60" s="135"/>
      <c r="J60" s="129"/>
      <c r="K60" s="129"/>
      <c r="L60" s="128"/>
      <c r="M60" s="128"/>
      <c r="N60" s="20" t="s">
        <v>47</v>
      </c>
      <c r="O60" s="130" t="s">
        <v>5</v>
      </c>
      <c r="P60" s="20" t="s">
        <v>354</v>
      </c>
      <c r="Q60" s="20" t="s">
        <v>421</v>
      </c>
      <c r="R60" s="21"/>
      <c r="S60" s="2" t="s">
        <v>1663</v>
      </c>
      <c r="T60" s="20" t="s">
        <v>1664</v>
      </c>
      <c r="U60" s="20" t="s">
        <v>1665</v>
      </c>
      <c r="V60" s="20" t="s">
        <v>1666</v>
      </c>
      <c r="W60" s="20" t="s">
        <v>1667</v>
      </c>
      <c r="X60" s="20" t="s">
        <v>1668</v>
      </c>
      <c r="Y60" s="20" t="s">
        <v>1669</v>
      </c>
      <c r="Z60" s="20" t="s">
        <v>1670</v>
      </c>
      <c r="AA60" s="131"/>
      <c r="AC60" s="21" t="s">
        <v>49</v>
      </c>
      <c r="AD60" s="131"/>
      <c r="AE60" s="132"/>
      <c r="AF60" s="132"/>
      <c r="AG60" s="132"/>
      <c r="AH60" s="132"/>
      <c r="AI60" s="132"/>
      <c r="AJ60" s="132"/>
      <c r="AK60" s="132"/>
      <c r="AL60" s="132"/>
      <c r="AM60" s="132"/>
      <c r="AN60" s="132"/>
      <c r="AO60" s="132"/>
      <c r="AP60" s="132"/>
      <c r="AQ60" s="132"/>
      <c r="AR60" s="132"/>
      <c r="AS60" s="132"/>
      <c r="AT60" s="132"/>
      <c r="AU60" s="132"/>
      <c r="AV60" s="128"/>
      <c r="AW60" s="128"/>
      <c r="AX60" s="128"/>
      <c r="AY60" s="128"/>
      <c r="AZ60" s="128"/>
      <c r="BA60" s="128"/>
      <c r="BB60" s="128"/>
      <c r="BC60" s="128"/>
      <c r="BD60" s="128"/>
      <c r="BE60" s="133">
        <v>8.0</v>
      </c>
      <c r="BF60" s="133">
        <v>7.0</v>
      </c>
      <c r="BG60" s="134" t="b">
        <v>0</v>
      </c>
      <c r="BH60" s="133">
        <v>8.0</v>
      </c>
      <c r="BI60" s="128"/>
      <c r="BJ60" s="135"/>
      <c r="BK60" s="135"/>
      <c r="BL60" s="128"/>
      <c r="BM60" s="128"/>
      <c r="BN60" s="128"/>
      <c r="BO60" s="128"/>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8"/>
      <c r="CL60" s="128"/>
      <c r="CM60" s="128"/>
      <c r="CN60" s="4"/>
    </row>
    <row r="61" ht="14.25" customHeight="1">
      <c r="A61" s="126">
        <v>309.0</v>
      </c>
      <c r="B61" s="103" t="str">
        <f t="shared" si="1"/>
        <v>OK</v>
      </c>
      <c r="C61" s="103" t="str">
        <f t="shared" si="2"/>
        <v>OK</v>
      </c>
      <c r="D61" s="127" t="s">
        <v>1658</v>
      </c>
      <c r="E61" s="20" t="s">
        <v>1328</v>
      </c>
      <c r="G61" s="128"/>
      <c r="H61" s="128"/>
      <c r="I61" s="128"/>
      <c r="J61" s="129"/>
      <c r="K61" s="129"/>
      <c r="L61" s="128"/>
      <c r="M61" s="128"/>
      <c r="N61" s="20" t="s">
        <v>47</v>
      </c>
      <c r="O61" s="130" t="s">
        <v>5</v>
      </c>
      <c r="P61" s="20" t="s">
        <v>347</v>
      </c>
      <c r="Q61" s="20" t="s">
        <v>927</v>
      </c>
      <c r="R61" s="132"/>
      <c r="S61" s="21" t="s">
        <v>1671</v>
      </c>
      <c r="T61" s="21" t="s">
        <v>1672</v>
      </c>
      <c r="U61" s="21" t="s">
        <v>1673</v>
      </c>
      <c r="V61" s="21" t="s">
        <v>1674</v>
      </c>
      <c r="W61" s="21" t="s">
        <v>1675</v>
      </c>
      <c r="X61" s="21" t="s">
        <v>1676</v>
      </c>
      <c r="Y61" s="21" t="s">
        <v>242</v>
      </c>
      <c r="Z61" s="21" t="s">
        <v>1677</v>
      </c>
      <c r="AA61" s="21"/>
      <c r="AC61" s="21" t="s">
        <v>49</v>
      </c>
      <c r="AD61" s="131"/>
      <c r="AE61" s="132"/>
      <c r="AF61" s="132"/>
      <c r="AG61" s="132"/>
      <c r="AH61" s="132"/>
      <c r="AI61" s="132"/>
      <c r="AJ61" s="132"/>
      <c r="AK61" s="132"/>
      <c r="AL61" s="132"/>
      <c r="AM61" s="132"/>
      <c r="AN61" s="132"/>
      <c r="AO61" s="132"/>
      <c r="AP61" s="132"/>
      <c r="AQ61" s="132"/>
      <c r="AR61" s="132"/>
      <c r="AS61" s="132"/>
      <c r="AT61" s="132"/>
      <c r="AU61" s="132"/>
      <c r="AV61" s="128"/>
      <c r="AW61" s="128"/>
      <c r="AX61" s="128"/>
      <c r="AY61" s="128"/>
      <c r="AZ61" s="128"/>
      <c r="BA61" s="128"/>
      <c r="BB61" s="128"/>
      <c r="BC61" s="128"/>
      <c r="BD61" s="128"/>
      <c r="BE61" s="133">
        <v>16.0</v>
      </c>
      <c r="BF61" s="133">
        <v>15.0</v>
      </c>
      <c r="BG61" s="134" t="b">
        <v>0</v>
      </c>
      <c r="BH61" s="133">
        <v>16.0</v>
      </c>
      <c r="BI61" s="128"/>
      <c r="BJ61" s="135"/>
      <c r="BK61" s="135"/>
      <c r="BL61" s="128"/>
      <c r="BM61" s="128"/>
      <c r="BN61" s="128"/>
      <c r="BO61" s="128"/>
      <c r="BP61" s="128"/>
      <c r="BQ61" s="128"/>
      <c r="BR61" s="128"/>
      <c r="BS61" s="128"/>
      <c r="BT61" s="128"/>
      <c r="BU61" s="128"/>
      <c r="BV61" s="128"/>
      <c r="BW61" s="128"/>
      <c r="BX61" s="128"/>
      <c r="BY61" s="128"/>
      <c r="BZ61" s="128"/>
      <c r="CA61" s="128"/>
      <c r="CB61" s="128"/>
      <c r="CC61" s="128"/>
      <c r="CD61" s="128"/>
      <c r="CE61" s="128"/>
      <c r="CF61" s="128"/>
      <c r="CG61" s="128"/>
      <c r="CH61" s="128"/>
      <c r="CI61" s="128"/>
      <c r="CJ61" s="128"/>
      <c r="CK61" s="128"/>
      <c r="CL61" s="128"/>
      <c r="CM61" s="128"/>
      <c r="CN61" s="4"/>
    </row>
    <row r="62" ht="14.25" customHeight="1">
      <c r="A62" s="126">
        <v>315.0</v>
      </c>
      <c r="B62" s="103" t="str">
        <f t="shared" si="1"/>
        <v>OK</v>
      </c>
      <c r="C62" s="103" t="str">
        <f t="shared" si="2"/>
        <v>OK</v>
      </c>
      <c r="D62" s="127" t="s">
        <v>1698</v>
      </c>
      <c r="E62" s="20" t="s">
        <v>1328</v>
      </c>
      <c r="G62" s="128"/>
      <c r="H62" s="20" t="s">
        <v>1699</v>
      </c>
      <c r="J62" s="129"/>
      <c r="K62" s="129"/>
      <c r="L62" s="128"/>
      <c r="M62" s="128"/>
      <c r="N62" s="20" t="s">
        <v>47</v>
      </c>
      <c r="O62" s="130" t="s">
        <v>5</v>
      </c>
      <c r="P62" s="20" t="s">
        <v>354</v>
      </c>
      <c r="Q62" s="20" t="s">
        <v>421</v>
      </c>
      <c r="R62" s="21"/>
      <c r="S62" s="21" t="s">
        <v>1700</v>
      </c>
      <c r="T62" s="21" t="s">
        <v>1701</v>
      </c>
      <c r="U62" s="2" t="s">
        <v>1702</v>
      </c>
      <c r="V62" s="21" t="s">
        <v>1703</v>
      </c>
      <c r="W62" s="2" t="s">
        <v>1704</v>
      </c>
      <c r="X62" s="2" t="s">
        <v>1705</v>
      </c>
      <c r="Y62" s="2" t="s">
        <v>242</v>
      </c>
      <c r="Z62" s="21" t="s">
        <v>1706</v>
      </c>
      <c r="AA62" s="132"/>
      <c r="AC62" s="21" t="s">
        <v>49</v>
      </c>
      <c r="AD62" s="131"/>
      <c r="AE62" s="132"/>
      <c r="AF62" s="132"/>
      <c r="AG62" s="132"/>
      <c r="AH62" s="132"/>
      <c r="AI62" s="132"/>
      <c r="AJ62" s="132"/>
      <c r="AK62" s="132"/>
      <c r="AL62" s="132"/>
      <c r="AM62" s="132"/>
      <c r="AN62" s="132"/>
      <c r="AO62" s="132"/>
      <c r="AP62" s="132"/>
      <c r="AQ62" s="132"/>
      <c r="AR62" s="132"/>
      <c r="AS62" s="132"/>
      <c r="AT62" s="132"/>
      <c r="AU62" s="132"/>
      <c r="AV62" s="128"/>
      <c r="AW62" s="128"/>
      <c r="AX62" s="128"/>
      <c r="AY62" s="128"/>
      <c r="AZ62" s="128"/>
      <c r="BA62" s="128"/>
      <c r="BB62" s="128"/>
      <c r="BC62" s="128"/>
      <c r="BD62" s="128"/>
      <c r="BE62" s="133">
        <v>9.0</v>
      </c>
      <c r="BF62" s="133">
        <v>8.0</v>
      </c>
      <c r="BG62" s="134" t="b">
        <v>0</v>
      </c>
      <c r="BH62" s="133">
        <v>9.0</v>
      </c>
      <c r="BI62" s="128"/>
      <c r="BJ62" s="135"/>
      <c r="BK62" s="135"/>
      <c r="BL62" s="128"/>
      <c r="BM62" s="128"/>
      <c r="BN62" s="128"/>
      <c r="BO62" s="128"/>
      <c r="BP62" s="128"/>
      <c r="BQ62" s="128"/>
      <c r="BR62" s="128"/>
      <c r="BS62" s="128"/>
      <c r="BT62" s="128"/>
      <c r="BU62" s="128"/>
      <c r="BV62" s="128"/>
      <c r="BW62" s="128"/>
      <c r="BX62" s="128"/>
      <c r="BY62" s="128"/>
      <c r="BZ62" s="128"/>
      <c r="CA62" s="128"/>
      <c r="CB62" s="128"/>
      <c r="CC62" s="128"/>
      <c r="CD62" s="128"/>
      <c r="CE62" s="128"/>
      <c r="CF62" s="128"/>
      <c r="CG62" s="128"/>
      <c r="CH62" s="128"/>
      <c r="CI62" s="128"/>
      <c r="CJ62" s="128"/>
      <c r="CK62" s="128"/>
      <c r="CL62" s="128"/>
      <c r="CM62" s="128"/>
      <c r="CN62" s="4"/>
    </row>
    <row r="63" ht="14.25" customHeight="1">
      <c r="A63" s="126">
        <v>316.0</v>
      </c>
      <c r="B63" s="103" t="str">
        <f t="shared" si="1"/>
        <v>OK</v>
      </c>
      <c r="C63" s="103" t="str">
        <f t="shared" si="2"/>
        <v>OK</v>
      </c>
      <c r="D63" s="127" t="s">
        <v>1698</v>
      </c>
      <c r="E63" s="20" t="s">
        <v>1328</v>
      </c>
      <c r="G63" s="128"/>
      <c r="H63" s="128"/>
      <c r="I63" s="128"/>
      <c r="J63" s="129"/>
      <c r="K63" s="129"/>
      <c r="L63" s="128"/>
      <c r="M63" s="128"/>
      <c r="N63" s="20" t="s">
        <v>47</v>
      </c>
      <c r="O63" s="130" t="s">
        <v>5</v>
      </c>
      <c r="P63" s="20" t="s">
        <v>347</v>
      </c>
      <c r="Q63" s="20" t="s">
        <v>927</v>
      </c>
      <c r="R63" s="132"/>
      <c r="S63" s="21" t="s">
        <v>1707</v>
      </c>
      <c r="T63" s="21" t="s">
        <v>1708</v>
      </c>
      <c r="U63" s="21" t="s">
        <v>1709</v>
      </c>
      <c r="V63" s="21" t="s">
        <v>1710</v>
      </c>
      <c r="W63" s="21" t="s">
        <v>1711</v>
      </c>
      <c r="X63" s="21" t="s">
        <v>1712</v>
      </c>
      <c r="Y63" s="21" t="s">
        <v>99</v>
      </c>
      <c r="Z63" s="21" t="s">
        <v>1713</v>
      </c>
      <c r="AA63" s="21"/>
      <c r="AC63" s="21" t="s">
        <v>49</v>
      </c>
      <c r="AD63" s="131"/>
      <c r="AE63" s="132"/>
      <c r="AF63" s="132"/>
      <c r="AG63" s="132"/>
      <c r="AH63" s="132"/>
      <c r="AI63" s="132"/>
      <c r="AJ63" s="132"/>
      <c r="AK63" s="132"/>
      <c r="AL63" s="132"/>
      <c r="AM63" s="132"/>
      <c r="AN63" s="132"/>
      <c r="AO63" s="132"/>
      <c r="AP63" s="132"/>
      <c r="AQ63" s="132"/>
      <c r="AR63" s="132"/>
      <c r="AS63" s="132"/>
      <c r="AT63" s="132"/>
      <c r="AU63" s="132"/>
      <c r="AV63" s="128"/>
      <c r="AW63" s="128"/>
      <c r="AX63" s="128"/>
      <c r="AY63" s="128"/>
      <c r="AZ63" s="128"/>
      <c r="BA63" s="128"/>
      <c r="BB63" s="128"/>
      <c r="BC63" s="128"/>
      <c r="BD63" s="128"/>
      <c r="BE63" s="133">
        <v>13.0</v>
      </c>
      <c r="BF63" s="133">
        <v>12.0</v>
      </c>
      <c r="BG63" s="134" t="b">
        <v>0</v>
      </c>
      <c r="BH63" s="133">
        <v>13.0</v>
      </c>
      <c r="BI63" s="128"/>
      <c r="BJ63" s="135"/>
      <c r="BK63" s="135"/>
      <c r="BL63" s="128"/>
      <c r="BM63" s="128"/>
      <c r="BN63" s="128"/>
      <c r="BO63" s="128"/>
      <c r="BP63" s="128"/>
      <c r="BQ63" s="128"/>
      <c r="BR63" s="128"/>
      <c r="BS63" s="128"/>
      <c r="BT63" s="128"/>
      <c r="BU63" s="128"/>
      <c r="BV63" s="128"/>
      <c r="BW63" s="128"/>
      <c r="BX63" s="128"/>
      <c r="BY63" s="128"/>
      <c r="BZ63" s="128"/>
      <c r="CA63" s="128"/>
      <c r="CB63" s="128"/>
      <c r="CC63" s="128"/>
      <c r="CD63" s="128"/>
      <c r="CE63" s="128"/>
      <c r="CF63" s="128"/>
      <c r="CG63" s="128"/>
      <c r="CH63" s="128"/>
      <c r="CI63" s="128"/>
      <c r="CJ63" s="128"/>
      <c r="CK63" s="128"/>
      <c r="CL63" s="128"/>
      <c r="CM63" s="128"/>
      <c r="CN63" s="4"/>
    </row>
    <row r="64" ht="14.25" customHeight="1">
      <c r="A64" s="126">
        <v>317.0</v>
      </c>
      <c r="B64" s="103" t="str">
        <f t="shared" si="1"/>
        <v>Giữ chỗ</v>
      </c>
      <c r="C64" s="103" t="str">
        <f t="shared" si="2"/>
        <v>OK</v>
      </c>
      <c r="D64" s="127" t="s">
        <v>1698</v>
      </c>
      <c r="E64" s="20" t="s">
        <v>1328</v>
      </c>
      <c r="G64" s="128"/>
      <c r="H64" s="135"/>
      <c r="I64" s="135"/>
      <c r="J64" s="129"/>
      <c r="K64" s="137"/>
      <c r="L64" s="128"/>
      <c r="M64" s="135"/>
      <c r="N64" s="20" t="s">
        <v>47</v>
      </c>
      <c r="O64" s="130" t="s">
        <v>8</v>
      </c>
      <c r="P64" s="20" t="s">
        <v>1027</v>
      </c>
      <c r="Q64" s="20" t="s">
        <v>1028</v>
      </c>
      <c r="R64" s="132"/>
      <c r="S64" s="132"/>
      <c r="T64" s="132"/>
      <c r="U64" s="132"/>
      <c r="V64" s="132"/>
      <c r="W64" s="132"/>
      <c r="X64" s="132"/>
      <c r="Y64" s="132"/>
      <c r="Z64" s="132"/>
      <c r="AA64" s="132"/>
      <c r="AC64" s="21" t="s">
        <v>49</v>
      </c>
      <c r="AD64" s="131"/>
      <c r="AE64" s="132"/>
      <c r="AF64" s="132"/>
      <c r="AG64" s="132"/>
      <c r="AH64" s="132"/>
      <c r="AI64" s="132"/>
      <c r="AJ64" s="132"/>
      <c r="AK64" s="132"/>
      <c r="AL64" s="132"/>
      <c r="AM64" s="132"/>
      <c r="AN64" s="132"/>
      <c r="AO64" s="132"/>
      <c r="AP64" s="132"/>
      <c r="AQ64" s="132"/>
      <c r="AR64" s="132"/>
      <c r="AS64" s="132"/>
      <c r="AT64" s="132"/>
      <c r="AU64" s="132"/>
      <c r="AV64" s="128"/>
      <c r="AW64" s="128"/>
      <c r="AX64" s="128"/>
      <c r="AY64" s="128"/>
      <c r="AZ64" s="128"/>
      <c r="BA64" s="128"/>
      <c r="BB64" s="128"/>
      <c r="BC64" s="128"/>
      <c r="BD64" s="128"/>
      <c r="BE64" s="133">
        <v>8.0</v>
      </c>
      <c r="BF64" s="133">
        <v>7.0</v>
      </c>
      <c r="BG64" s="134" t="b">
        <v>0</v>
      </c>
      <c r="BH64" s="133">
        <v>8.0</v>
      </c>
      <c r="BI64" s="128"/>
      <c r="BJ64" s="135"/>
      <c r="BK64" s="135"/>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4"/>
    </row>
    <row r="65" ht="14.25" customHeight="1">
      <c r="A65" s="126">
        <v>321.0</v>
      </c>
      <c r="B65" s="103" t="str">
        <f t="shared" si="1"/>
        <v>OK</v>
      </c>
      <c r="C65" s="103" t="str">
        <f t="shared" si="2"/>
        <v>OK</v>
      </c>
      <c r="D65" s="127" t="s">
        <v>1722</v>
      </c>
      <c r="E65" s="20" t="s">
        <v>1328</v>
      </c>
      <c r="G65" s="128"/>
      <c r="H65" s="20" t="s">
        <v>1723</v>
      </c>
      <c r="J65" s="129"/>
      <c r="K65" s="129"/>
      <c r="L65" s="128"/>
      <c r="M65" s="128"/>
      <c r="N65" s="20" t="s">
        <v>47</v>
      </c>
      <c r="O65" s="130" t="s">
        <v>8</v>
      </c>
      <c r="P65" s="20" t="s">
        <v>347</v>
      </c>
      <c r="Q65" s="20" t="s">
        <v>927</v>
      </c>
      <c r="R65" s="132"/>
      <c r="S65" s="21" t="s">
        <v>1724</v>
      </c>
      <c r="T65" s="21" t="s">
        <v>1725</v>
      </c>
      <c r="U65" s="21" t="s">
        <v>1726</v>
      </c>
      <c r="V65" s="21" t="s">
        <v>1727</v>
      </c>
      <c r="W65" s="21" t="s">
        <v>1728</v>
      </c>
      <c r="X65" s="21" t="s">
        <v>1729</v>
      </c>
      <c r="Y65" s="21" t="s">
        <v>171</v>
      </c>
      <c r="Z65" s="21" t="s">
        <v>1730</v>
      </c>
      <c r="AA65" s="132"/>
      <c r="AC65" s="21" t="s">
        <v>49</v>
      </c>
      <c r="AD65" s="131"/>
      <c r="AE65" s="132"/>
      <c r="AF65" s="132"/>
      <c r="AG65" s="132"/>
      <c r="AH65" s="132"/>
      <c r="AI65" s="132"/>
      <c r="AJ65" s="132"/>
      <c r="AK65" s="132"/>
      <c r="AL65" s="132"/>
      <c r="AM65" s="132"/>
      <c r="AN65" s="132"/>
      <c r="AO65" s="132"/>
      <c r="AP65" s="132"/>
      <c r="AQ65" s="132"/>
      <c r="AR65" s="132"/>
      <c r="AS65" s="132"/>
      <c r="AT65" s="132"/>
      <c r="AU65" s="132"/>
      <c r="AV65" s="128"/>
      <c r="AW65" s="128"/>
      <c r="AX65" s="128"/>
      <c r="AY65" s="128"/>
      <c r="AZ65" s="128"/>
      <c r="BA65" s="128"/>
      <c r="BB65" s="128"/>
      <c r="BC65" s="128"/>
      <c r="BD65" s="128"/>
      <c r="BE65" s="133">
        <v>16.0</v>
      </c>
      <c r="BF65" s="133">
        <v>15.0</v>
      </c>
      <c r="BG65" s="134" t="b">
        <v>0</v>
      </c>
      <c r="BH65" s="133">
        <v>16.0</v>
      </c>
      <c r="BI65" s="128"/>
      <c r="BJ65" s="135"/>
      <c r="BK65" s="135"/>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4"/>
    </row>
    <row r="66" ht="14.25" customHeight="1">
      <c r="A66" s="126">
        <v>322.0</v>
      </c>
      <c r="B66" s="103" t="str">
        <f t="shared" si="1"/>
        <v>OK</v>
      </c>
      <c r="C66" s="103" t="str">
        <f t="shared" si="2"/>
        <v>OK</v>
      </c>
      <c r="D66" s="142" t="s">
        <v>1722</v>
      </c>
      <c r="E66" s="20" t="s">
        <v>1328</v>
      </c>
      <c r="G66" s="128"/>
      <c r="H66" s="128"/>
      <c r="I66" s="128"/>
      <c r="J66" s="128"/>
      <c r="K66" s="128"/>
      <c r="L66" s="128"/>
      <c r="M66" s="128"/>
      <c r="N66" s="20" t="s">
        <v>47</v>
      </c>
      <c r="O66" s="130" t="s">
        <v>8</v>
      </c>
      <c r="P66" s="20" t="s">
        <v>347</v>
      </c>
      <c r="Q66" s="20" t="s">
        <v>927</v>
      </c>
      <c r="R66" s="132"/>
      <c r="S66" s="20" t="s">
        <v>1731</v>
      </c>
      <c r="T66" s="21" t="s">
        <v>1732</v>
      </c>
      <c r="U66" s="21" t="s">
        <v>1733</v>
      </c>
      <c r="V66" s="21" t="s">
        <v>1734</v>
      </c>
      <c r="W66" s="21" t="s">
        <v>1735</v>
      </c>
      <c r="X66" s="21" t="s">
        <v>1736</v>
      </c>
      <c r="Y66" s="21" t="s">
        <v>410</v>
      </c>
      <c r="Z66" s="21" t="s">
        <v>1737</v>
      </c>
      <c r="AA66" s="131"/>
      <c r="AC66" s="21" t="s">
        <v>49</v>
      </c>
      <c r="AD66" s="131"/>
      <c r="AE66" s="132"/>
      <c r="AF66" s="132"/>
      <c r="AG66" s="132"/>
      <c r="AH66" s="132"/>
      <c r="AI66" s="132"/>
      <c r="AJ66" s="132"/>
      <c r="AK66" s="132"/>
      <c r="AL66" s="132"/>
      <c r="AM66" s="132"/>
      <c r="AN66" s="132"/>
      <c r="AO66" s="132"/>
      <c r="AP66" s="132"/>
      <c r="AQ66" s="132"/>
      <c r="AR66" s="132"/>
      <c r="AS66" s="132"/>
      <c r="AT66" s="132"/>
      <c r="AU66" s="132"/>
      <c r="AV66" s="128"/>
      <c r="AW66" s="128"/>
      <c r="AX66" s="128"/>
      <c r="AY66" s="128"/>
      <c r="AZ66" s="128"/>
      <c r="BA66" s="128"/>
      <c r="BB66" s="128"/>
      <c r="BC66" s="128"/>
      <c r="BD66" s="128"/>
      <c r="BE66" s="133">
        <v>15.0</v>
      </c>
      <c r="BF66" s="133">
        <v>14.0</v>
      </c>
      <c r="BG66" s="134" t="b">
        <v>0</v>
      </c>
      <c r="BH66" s="133">
        <v>15.0</v>
      </c>
      <c r="BI66" s="128"/>
      <c r="BJ66" s="135"/>
      <c r="BK66" s="135"/>
      <c r="BL66" s="128"/>
      <c r="BM66" s="128"/>
      <c r="BN66" s="128"/>
      <c r="BO66" s="128"/>
      <c r="BP66" s="128"/>
      <c r="BQ66" s="128"/>
      <c r="BR66" s="128"/>
      <c r="BS66" s="128"/>
      <c r="BT66" s="128"/>
      <c r="BU66" s="128"/>
      <c r="BV66" s="128"/>
      <c r="BW66" s="128"/>
      <c r="BX66" s="128"/>
      <c r="BY66" s="128"/>
      <c r="BZ66" s="128"/>
      <c r="CA66" s="128"/>
      <c r="CB66" s="128"/>
      <c r="CC66" s="128"/>
      <c r="CD66" s="128"/>
      <c r="CE66" s="128"/>
      <c r="CF66" s="128"/>
      <c r="CG66" s="128"/>
      <c r="CH66" s="128"/>
      <c r="CI66" s="128"/>
      <c r="CJ66" s="128"/>
      <c r="CK66" s="128"/>
      <c r="CL66" s="128"/>
      <c r="CM66" s="128"/>
      <c r="CN66" s="4"/>
    </row>
    <row r="67" ht="14.25" customHeight="1">
      <c r="A67" s="126">
        <v>335.0</v>
      </c>
      <c r="B67" s="103" t="str">
        <f t="shared" si="1"/>
        <v>Giữ chỗ</v>
      </c>
      <c r="C67" s="103" t="str">
        <f t="shared" si="2"/>
        <v>OK</v>
      </c>
      <c r="D67" s="127" t="s">
        <v>1777</v>
      </c>
      <c r="E67" s="20" t="s">
        <v>1328</v>
      </c>
      <c r="G67" s="128"/>
      <c r="H67" s="135"/>
      <c r="I67" s="135"/>
      <c r="J67" s="129"/>
      <c r="K67" s="129"/>
      <c r="L67" s="128"/>
      <c r="M67" s="128"/>
      <c r="N67" s="20" t="s">
        <v>47</v>
      </c>
      <c r="O67" s="130" t="s">
        <v>5</v>
      </c>
      <c r="P67" s="20" t="s">
        <v>1027</v>
      </c>
      <c r="Q67" s="20" t="s">
        <v>1028</v>
      </c>
      <c r="R67" s="132"/>
      <c r="S67" s="131"/>
      <c r="T67" s="131"/>
      <c r="U67" s="131"/>
      <c r="V67" s="131"/>
      <c r="W67" s="131"/>
      <c r="X67" s="131"/>
      <c r="Y67" s="131"/>
      <c r="Z67" s="131"/>
      <c r="AA67" s="131"/>
      <c r="AC67" s="21" t="s">
        <v>49</v>
      </c>
      <c r="AD67" s="131"/>
      <c r="AE67" s="132"/>
      <c r="AF67" s="132"/>
      <c r="AG67" s="132"/>
      <c r="AH67" s="132"/>
      <c r="AI67" s="132"/>
      <c r="AJ67" s="132"/>
      <c r="AK67" s="132"/>
      <c r="AL67" s="132"/>
      <c r="AM67" s="132"/>
      <c r="AN67" s="132"/>
      <c r="AO67" s="132"/>
      <c r="AP67" s="132"/>
      <c r="AQ67" s="132"/>
      <c r="AR67" s="132"/>
      <c r="AS67" s="132"/>
      <c r="AT67" s="132"/>
      <c r="AU67" s="132"/>
      <c r="AV67" s="128"/>
      <c r="AW67" s="128"/>
      <c r="AX67" s="128"/>
      <c r="AY67" s="128"/>
      <c r="AZ67" s="128"/>
      <c r="BA67" s="128"/>
      <c r="BB67" s="128"/>
      <c r="BC67" s="128"/>
      <c r="BD67" s="128"/>
      <c r="BE67" s="133">
        <v>8.0</v>
      </c>
      <c r="BF67" s="133">
        <v>7.0</v>
      </c>
      <c r="BG67" s="134" t="b">
        <v>0</v>
      </c>
      <c r="BH67" s="133">
        <v>8.0</v>
      </c>
      <c r="BI67" s="128"/>
      <c r="BJ67" s="128"/>
      <c r="BK67" s="135"/>
      <c r="BL67" s="128"/>
      <c r="BM67" s="128"/>
      <c r="BN67" s="128"/>
      <c r="BO67" s="128"/>
      <c r="BP67" s="128"/>
      <c r="BQ67" s="128"/>
      <c r="BR67" s="128"/>
      <c r="BS67" s="128"/>
      <c r="BT67" s="128"/>
      <c r="BU67" s="128"/>
      <c r="BV67" s="128"/>
      <c r="BW67" s="128"/>
      <c r="BX67" s="128"/>
      <c r="BY67" s="128"/>
      <c r="BZ67" s="128"/>
      <c r="CA67" s="128"/>
      <c r="CB67" s="128"/>
      <c r="CC67" s="128"/>
      <c r="CD67" s="128"/>
      <c r="CE67" s="128"/>
      <c r="CF67" s="128"/>
      <c r="CG67" s="128"/>
      <c r="CH67" s="128"/>
      <c r="CI67" s="128"/>
      <c r="CJ67" s="128"/>
      <c r="CK67" s="128"/>
      <c r="CL67" s="128"/>
      <c r="CM67" s="128"/>
      <c r="CN67" s="6"/>
    </row>
    <row r="68" ht="14.25" customHeight="1">
      <c r="A68" s="126">
        <v>339.0</v>
      </c>
      <c r="B68" s="103" t="str">
        <f t="shared" si="1"/>
        <v>OK</v>
      </c>
      <c r="C68" s="103" t="str">
        <f t="shared" si="2"/>
        <v>OK</v>
      </c>
      <c r="D68" s="127" t="s">
        <v>1787</v>
      </c>
      <c r="E68" s="20" t="s">
        <v>1328</v>
      </c>
      <c r="G68" s="128"/>
      <c r="H68" s="20" t="s">
        <v>1788</v>
      </c>
      <c r="J68" s="129"/>
      <c r="K68" s="129"/>
      <c r="L68" s="128"/>
      <c r="M68" s="128"/>
      <c r="N68" s="20" t="s">
        <v>47</v>
      </c>
      <c r="O68" s="130" t="s">
        <v>5</v>
      </c>
      <c r="P68" s="20" t="s">
        <v>347</v>
      </c>
      <c r="Q68" s="20" t="s">
        <v>671</v>
      </c>
      <c r="R68" s="132"/>
      <c r="S68" s="21" t="s">
        <v>1789</v>
      </c>
      <c r="T68" s="21" t="s">
        <v>1790</v>
      </c>
      <c r="U68" s="21" t="s">
        <v>1791</v>
      </c>
      <c r="V68" s="21" t="s">
        <v>1792</v>
      </c>
      <c r="W68" s="21" t="s">
        <v>1793</v>
      </c>
      <c r="X68" s="21" t="s">
        <v>1794</v>
      </c>
      <c r="Y68" s="21" t="s">
        <v>1795</v>
      </c>
      <c r="Z68" s="21" t="s">
        <v>1796</v>
      </c>
      <c r="AA68" s="132"/>
      <c r="AC68" s="21" t="s">
        <v>49</v>
      </c>
      <c r="AD68" s="131"/>
      <c r="AE68" s="132"/>
      <c r="AF68" s="132"/>
      <c r="AG68" s="132"/>
      <c r="AH68" s="132"/>
      <c r="AI68" s="132"/>
      <c r="AJ68" s="132"/>
      <c r="AK68" s="132"/>
      <c r="AL68" s="132"/>
      <c r="AM68" s="132"/>
      <c r="AN68" s="132"/>
      <c r="AO68" s="132"/>
      <c r="AP68" s="132"/>
      <c r="AQ68" s="132"/>
      <c r="AR68" s="132"/>
      <c r="AS68" s="132"/>
      <c r="AT68" s="132"/>
      <c r="AU68" s="132"/>
      <c r="AV68" s="128"/>
      <c r="AW68" s="128"/>
      <c r="AX68" s="128"/>
      <c r="AY68" s="128"/>
      <c r="AZ68" s="128"/>
      <c r="BA68" s="128"/>
      <c r="BB68" s="128"/>
      <c r="BC68" s="128"/>
      <c r="BD68" s="128"/>
      <c r="BE68" s="133">
        <v>9.0</v>
      </c>
      <c r="BF68" s="133">
        <v>8.0</v>
      </c>
      <c r="BG68" s="134" t="b">
        <v>0</v>
      </c>
      <c r="BH68" s="133">
        <v>9.0</v>
      </c>
      <c r="BI68" s="128"/>
      <c r="BJ68" s="128"/>
      <c r="BK68" s="128"/>
      <c r="BL68" s="128"/>
      <c r="BM68" s="128"/>
      <c r="BN68" s="128"/>
      <c r="BO68" s="128"/>
      <c r="BP68" s="128"/>
      <c r="BQ68" s="128"/>
      <c r="BR68" s="128"/>
      <c r="BS68" s="128"/>
      <c r="BT68" s="128"/>
      <c r="BU68" s="128"/>
      <c r="BV68" s="128"/>
      <c r="BW68" s="128"/>
      <c r="BX68" s="128"/>
      <c r="BY68" s="128"/>
      <c r="BZ68" s="128"/>
      <c r="CA68" s="128"/>
      <c r="CB68" s="128"/>
      <c r="CC68" s="128"/>
      <c r="CD68" s="128"/>
      <c r="CE68" s="128"/>
      <c r="CF68" s="128"/>
      <c r="CG68" s="128"/>
      <c r="CH68" s="128"/>
      <c r="CI68" s="128"/>
      <c r="CJ68" s="128"/>
      <c r="CK68" s="128"/>
      <c r="CL68" s="128"/>
      <c r="CM68" s="128"/>
      <c r="CN68" s="4"/>
    </row>
    <row r="69" ht="14.25" customHeight="1">
      <c r="A69" s="126">
        <v>341.0</v>
      </c>
      <c r="B69" s="103" t="str">
        <f t="shared" si="1"/>
        <v>OK</v>
      </c>
      <c r="C69" s="103" t="str">
        <f t="shared" si="2"/>
        <v>OK</v>
      </c>
      <c r="D69" s="127" t="s">
        <v>1799</v>
      </c>
      <c r="E69" s="20" t="s">
        <v>1328</v>
      </c>
      <c r="F69" s="20" t="s">
        <v>1800</v>
      </c>
      <c r="G69" s="20" t="s">
        <v>1801</v>
      </c>
      <c r="J69" s="129"/>
      <c r="K69" s="129"/>
      <c r="L69" s="128"/>
      <c r="M69" s="128"/>
      <c r="N69" s="20" t="s">
        <v>47</v>
      </c>
      <c r="O69" s="130" t="s">
        <v>5</v>
      </c>
      <c r="P69" s="20" t="s">
        <v>347</v>
      </c>
      <c r="Q69" s="20" t="s">
        <v>671</v>
      </c>
      <c r="R69" s="132"/>
      <c r="S69" s="21" t="s">
        <v>1802</v>
      </c>
      <c r="T69" s="21" t="s">
        <v>1803</v>
      </c>
      <c r="U69" s="21" t="s">
        <v>1804</v>
      </c>
      <c r="V69" s="21" t="s">
        <v>1805</v>
      </c>
      <c r="W69" s="21" t="s">
        <v>1806</v>
      </c>
      <c r="X69" s="21" t="s">
        <v>1807</v>
      </c>
      <c r="Y69" s="21" t="s">
        <v>1808</v>
      </c>
      <c r="Z69" s="21" t="s">
        <v>1809</v>
      </c>
      <c r="AA69" s="132"/>
      <c r="AC69" s="21" t="s">
        <v>49</v>
      </c>
      <c r="AD69" s="131"/>
      <c r="AE69" s="132"/>
      <c r="AF69" s="132"/>
      <c r="AG69" s="132"/>
      <c r="AH69" s="132"/>
      <c r="AI69" s="132"/>
      <c r="AJ69" s="132"/>
      <c r="AK69" s="132"/>
      <c r="AL69" s="132"/>
      <c r="AM69" s="132"/>
      <c r="AN69" s="132"/>
      <c r="AO69" s="132"/>
      <c r="AP69" s="132"/>
      <c r="AQ69" s="132"/>
      <c r="AR69" s="132"/>
      <c r="AS69" s="132"/>
      <c r="AT69" s="132"/>
      <c r="AU69" s="132"/>
      <c r="AV69" s="128"/>
      <c r="AW69" s="128"/>
      <c r="AX69" s="128"/>
      <c r="AY69" s="128"/>
      <c r="AZ69" s="128"/>
      <c r="BA69" s="128"/>
      <c r="BB69" s="128"/>
      <c r="BC69" s="128"/>
      <c r="BD69" s="128"/>
      <c r="BE69" s="133">
        <v>10.0</v>
      </c>
      <c r="BF69" s="133">
        <v>9.0</v>
      </c>
      <c r="BG69" s="134" t="b">
        <v>0</v>
      </c>
      <c r="BH69" s="133">
        <v>10.0</v>
      </c>
      <c r="BI69" s="128"/>
      <c r="BJ69" s="128"/>
      <c r="BK69" s="128"/>
      <c r="BL69" s="128"/>
      <c r="BM69" s="128"/>
      <c r="BN69" s="128"/>
      <c r="BO69" s="128"/>
      <c r="BP69" s="128"/>
      <c r="BQ69" s="128"/>
      <c r="BR69" s="128"/>
      <c r="BS69" s="128"/>
      <c r="BT69" s="128"/>
      <c r="BU69" s="128"/>
      <c r="BV69" s="128"/>
      <c r="BW69" s="128"/>
      <c r="BX69" s="128"/>
      <c r="BY69" s="128"/>
      <c r="BZ69" s="128"/>
      <c r="CA69" s="128"/>
      <c r="CB69" s="128"/>
      <c r="CC69" s="128"/>
      <c r="CD69" s="128"/>
      <c r="CE69" s="128"/>
      <c r="CF69" s="128"/>
      <c r="CG69" s="128"/>
      <c r="CH69" s="128"/>
      <c r="CI69" s="128"/>
      <c r="CJ69" s="128"/>
      <c r="CK69" s="128"/>
      <c r="CL69" s="128"/>
      <c r="CM69" s="128"/>
      <c r="CN69" s="4"/>
    </row>
    <row r="70" ht="14.25" customHeight="1">
      <c r="A70" s="126">
        <v>342.0</v>
      </c>
      <c r="B70" s="103" t="str">
        <f t="shared" si="1"/>
        <v>OK</v>
      </c>
      <c r="C70" s="103" t="str">
        <f t="shared" si="2"/>
        <v>OK</v>
      </c>
      <c r="D70" s="127" t="s">
        <v>1799</v>
      </c>
      <c r="E70" s="20" t="s">
        <v>1328</v>
      </c>
      <c r="G70" s="128"/>
      <c r="H70" s="128"/>
      <c r="I70" s="128"/>
      <c r="J70" s="129"/>
      <c r="K70" s="129"/>
      <c r="L70" s="128"/>
      <c r="M70" s="128"/>
      <c r="N70" s="20" t="s">
        <v>47</v>
      </c>
      <c r="O70" s="130" t="s">
        <v>5</v>
      </c>
      <c r="P70" s="20" t="s">
        <v>1209</v>
      </c>
      <c r="Q70" s="20" t="s">
        <v>629</v>
      </c>
      <c r="R70" s="132"/>
      <c r="S70" s="21" t="s">
        <v>1814</v>
      </c>
      <c r="T70" s="147" t="s">
        <v>1815</v>
      </c>
      <c r="U70" s="21" t="s">
        <v>1816</v>
      </c>
      <c r="V70" s="21" t="s">
        <v>1817</v>
      </c>
      <c r="W70" s="21" t="s">
        <v>1818</v>
      </c>
      <c r="X70" s="21" t="s">
        <v>1819</v>
      </c>
      <c r="Y70" s="21" t="s">
        <v>561</v>
      </c>
      <c r="Z70" s="21" t="s">
        <v>1820</v>
      </c>
      <c r="AA70" s="131"/>
      <c r="AC70" s="21" t="s">
        <v>49</v>
      </c>
      <c r="AD70" s="131"/>
      <c r="AE70" s="132"/>
      <c r="AF70" s="132"/>
      <c r="AG70" s="132"/>
      <c r="AH70" s="132"/>
      <c r="AI70" s="132"/>
      <c r="AJ70" s="132"/>
      <c r="AK70" s="132"/>
      <c r="AL70" s="132"/>
      <c r="AM70" s="132"/>
      <c r="AN70" s="132"/>
      <c r="AO70" s="132"/>
      <c r="AP70" s="132"/>
      <c r="AQ70" s="132"/>
      <c r="AR70" s="132"/>
      <c r="AS70" s="132"/>
      <c r="AT70" s="132"/>
      <c r="AU70" s="132"/>
      <c r="AV70" s="128"/>
      <c r="AW70" s="128"/>
      <c r="AX70" s="128"/>
      <c r="AY70" s="128"/>
      <c r="AZ70" s="128"/>
      <c r="BA70" s="128"/>
      <c r="BB70" s="128"/>
      <c r="BC70" s="128"/>
      <c r="BD70" s="128"/>
      <c r="BE70" s="133">
        <v>8.0</v>
      </c>
      <c r="BF70" s="133">
        <v>7.0</v>
      </c>
      <c r="BG70" s="134" t="b">
        <v>0</v>
      </c>
      <c r="BH70" s="133">
        <v>8.0</v>
      </c>
      <c r="BI70" s="128"/>
      <c r="BJ70" s="135"/>
      <c r="BK70" s="135"/>
      <c r="BL70" s="128"/>
      <c r="BM70" s="128"/>
      <c r="BN70" s="128"/>
      <c r="BO70" s="128"/>
      <c r="BP70" s="128"/>
      <c r="BQ70" s="128"/>
      <c r="BR70" s="128"/>
      <c r="BS70" s="128"/>
      <c r="BT70" s="128"/>
      <c r="BU70" s="128"/>
      <c r="BV70" s="128"/>
      <c r="BW70" s="128"/>
      <c r="BX70" s="128"/>
      <c r="BY70" s="128"/>
      <c r="BZ70" s="128"/>
      <c r="CA70" s="128"/>
      <c r="CB70" s="128"/>
      <c r="CC70" s="128"/>
      <c r="CD70" s="128"/>
      <c r="CE70" s="128"/>
      <c r="CF70" s="128"/>
      <c r="CG70" s="128"/>
      <c r="CH70" s="128"/>
      <c r="CI70" s="128"/>
      <c r="CJ70" s="128"/>
      <c r="CK70" s="128"/>
      <c r="CL70" s="128"/>
      <c r="CM70" s="128"/>
      <c r="CN70" s="4"/>
    </row>
    <row r="71" ht="14.25" customHeight="1">
      <c r="A71" s="126">
        <v>345.0</v>
      </c>
      <c r="B71" s="103" t="str">
        <f t="shared" si="1"/>
        <v>OK</v>
      </c>
      <c r="C71" s="103" t="str">
        <f t="shared" si="2"/>
        <v>OK</v>
      </c>
      <c r="D71" s="127" t="s">
        <v>1833</v>
      </c>
      <c r="E71" s="20" t="s">
        <v>1328</v>
      </c>
      <c r="G71" s="128"/>
      <c r="H71" s="20" t="s">
        <v>1834</v>
      </c>
      <c r="J71" s="129"/>
      <c r="K71" s="129"/>
      <c r="L71" s="128"/>
      <c r="M71" s="128"/>
      <c r="N71" s="20" t="s">
        <v>47</v>
      </c>
      <c r="O71" s="130" t="s">
        <v>5</v>
      </c>
      <c r="P71" s="20" t="s">
        <v>414</v>
      </c>
      <c r="Q71" s="87" t="s">
        <v>416</v>
      </c>
      <c r="R71" s="21"/>
      <c r="S71" s="21" t="s">
        <v>1835</v>
      </c>
      <c r="T71" s="21">
        <v>3.0</v>
      </c>
      <c r="U71" s="21">
        <v>4.0</v>
      </c>
      <c r="V71" s="21">
        <v>5.0</v>
      </c>
      <c r="W71" s="21">
        <v>6.0</v>
      </c>
      <c r="X71" s="21" t="s">
        <v>1836</v>
      </c>
      <c r="Y71" s="21" t="s">
        <v>1837</v>
      </c>
      <c r="Z71" s="21" t="s">
        <v>1838</v>
      </c>
      <c r="AC71" s="21" t="s">
        <v>49</v>
      </c>
      <c r="AD71" s="131"/>
      <c r="AE71" s="132"/>
      <c r="AF71" s="132"/>
      <c r="AG71" s="132"/>
      <c r="AH71" s="132"/>
      <c r="AI71" s="132"/>
      <c r="AJ71" s="132"/>
      <c r="AK71" s="132"/>
      <c r="AL71" s="132"/>
      <c r="AM71" s="132"/>
      <c r="AN71" s="132"/>
      <c r="AO71" s="132"/>
      <c r="AP71" s="132"/>
      <c r="AQ71" s="132"/>
      <c r="AR71" s="132"/>
      <c r="AS71" s="132"/>
      <c r="AT71" s="132"/>
      <c r="AU71" s="132"/>
      <c r="AV71" s="128"/>
      <c r="AW71" s="128"/>
      <c r="AX71" s="128"/>
      <c r="AY71" s="128"/>
      <c r="AZ71" s="128"/>
      <c r="BA71" s="128"/>
      <c r="BB71" s="128"/>
      <c r="BC71" s="128"/>
      <c r="BD71" s="128"/>
      <c r="BE71" s="133">
        <v>17.0</v>
      </c>
      <c r="BF71" s="133">
        <v>16.0</v>
      </c>
      <c r="BG71" s="134" t="b">
        <v>0</v>
      </c>
      <c r="BH71" s="133">
        <v>17.0</v>
      </c>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4"/>
    </row>
    <row r="72" ht="14.25" customHeight="1">
      <c r="A72" s="126">
        <v>347.0</v>
      </c>
      <c r="B72" s="103" t="str">
        <f t="shared" si="1"/>
        <v>OK</v>
      </c>
      <c r="C72" s="103" t="str">
        <f t="shared" si="2"/>
        <v>OK</v>
      </c>
      <c r="D72" s="127" t="s">
        <v>1844</v>
      </c>
      <c r="E72" s="20" t="s">
        <v>1328</v>
      </c>
      <c r="G72" s="128"/>
      <c r="H72" s="20" t="s">
        <v>1845</v>
      </c>
      <c r="J72" s="129"/>
      <c r="K72" s="129"/>
      <c r="L72" s="128"/>
      <c r="M72" s="128"/>
      <c r="N72" s="20" t="s">
        <v>47</v>
      </c>
      <c r="O72" s="130" t="s">
        <v>5</v>
      </c>
      <c r="P72" s="20" t="s">
        <v>414</v>
      </c>
      <c r="Q72" s="87" t="s">
        <v>416</v>
      </c>
      <c r="R72" s="21"/>
      <c r="S72" s="21" t="s">
        <v>1846</v>
      </c>
      <c r="T72" s="21" t="s">
        <v>1847</v>
      </c>
      <c r="U72" s="21" t="s">
        <v>1848</v>
      </c>
      <c r="V72" s="21" t="s">
        <v>1849</v>
      </c>
      <c r="W72" s="21" t="s">
        <v>1850</v>
      </c>
      <c r="X72" s="21" t="s">
        <v>1851</v>
      </c>
      <c r="Y72" s="21" t="s">
        <v>70</v>
      </c>
      <c r="Z72" s="21" t="s">
        <v>1852</v>
      </c>
      <c r="AA72" s="131"/>
      <c r="AC72" s="21" t="s">
        <v>49</v>
      </c>
      <c r="AD72" s="131"/>
      <c r="AE72" s="132"/>
      <c r="AF72" s="132"/>
      <c r="AG72" s="132"/>
      <c r="AH72" s="132"/>
      <c r="AI72" s="132"/>
      <c r="AJ72" s="132"/>
      <c r="AK72" s="132"/>
      <c r="AL72" s="132"/>
      <c r="AM72" s="132"/>
      <c r="AN72" s="132"/>
      <c r="AO72" s="132"/>
      <c r="AP72" s="132"/>
      <c r="AQ72" s="132"/>
      <c r="AR72" s="132"/>
      <c r="AS72" s="132"/>
      <c r="AT72" s="132"/>
      <c r="AU72" s="132"/>
      <c r="AV72" s="128"/>
      <c r="AW72" s="128"/>
      <c r="AX72" s="128"/>
      <c r="AY72" s="128"/>
      <c r="AZ72" s="128"/>
      <c r="BA72" s="128"/>
      <c r="BB72" s="128"/>
      <c r="BC72" s="128"/>
      <c r="BD72" s="128"/>
      <c r="BE72" s="133">
        <v>9.0</v>
      </c>
      <c r="BF72" s="133">
        <v>8.0</v>
      </c>
      <c r="BG72" s="134" t="b">
        <v>0</v>
      </c>
      <c r="BH72" s="133">
        <v>9.0</v>
      </c>
      <c r="BI72" s="128"/>
      <c r="BJ72" s="135"/>
      <c r="BK72" s="135"/>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4"/>
    </row>
    <row r="73" ht="14.25" customHeight="1">
      <c r="A73" s="126">
        <v>350.0</v>
      </c>
      <c r="B73" s="103" t="str">
        <f t="shared" si="1"/>
        <v>OK</v>
      </c>
      <c r="C73" s="103" t="str">
        <f t="shared" si="2"/>
        <v>OK</v>
      </c>
      <c r="D73" s="127" t="s">
        <v>1862</v>
      </c>
      <c r="E73" s="20" t="s">
        <v>1328</v>
      </c>
      <c r="G73" s="135"/>
      <c r="H73" s="20" t="s">
        <v>1863</v>
      </c>
      <c r="J73" s="129"/>
      <c r="K73" s="137"/>
      <c r="L73" s="128"/>
      <c r="M73" s="135"/>
      <c r="N73" s="20" t="s">
        <v>47</v>
      </c>
      <c r="O73" s="130" t="s">
        <v>9</v>
      </c>
      <c r="P73" s="20" t="s">
        <v>1009</v>
      </c>
      <c r="Q73" s="21" t="s">
        <v>1106</v>
      </c>
      <c r="S73" s="21" t="s">
        <v>1864</v>
      </c>
      <c r="Y73" s="21" t="s">
        <v>1865</v>
      </c>
      <c r="Z73" s="21" t="s">
        <v>1866</v>
      </c>
      <c r="AC73" s="21" t="s">
        <v>49</v>
      </c>
      <c r="AD73" s="131"/>
      <c r="AE73" s="132"/>
      <c r="AF73" s="132"/>
      <c r="AG73" s="132"/>
      <c r="AH73" s="132"/>
      <c r="AI73" s="132"/>
      <c r="AJ73" s="132"/>
      <c r="AK73" s="132"/>
      <c r="AL73" s="132"/>
      <c r="AM73" s="132"/>
      <c r="AN73" s="132"/>
      <c r="AO73" s="132"/>
      <c r="AP73" s="132"/>
      <c r="AQ73" s="132"/>
      <c r="AR73" s="132"/>
      <c r="AS73" s="132"/>
      <c r="AT73" s="132"/>
      <c r="AU73" s="132"/>
      <c r="AV73" s="128"/>
      <c r="AW73" s="128"/>
      <c r="AX73" s="128"/>
      <c r="AY73" s="128"/>
      <c r="AZ73" s="128"/>
      <c r="BA73" s="128"/>
      <c r="BB73" s="128"/>
      <c r="BC73" s="128"/>
      <c r="BD73" s="128"/>
      <c r="BE73" s="133">
        <v>12.0</v>
      </c>
      <c r="BF73" s="133">
        <v>11.0</v>
      </c>
      <c r="BG73" s="134" t="b">
        <v>0</v>
      </c>
      <c r="BH73" s="133">
        <v>12.0</v>
      </c>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4"/>
    </row>
    <row r="74" ht="14.25" customHeight="1">
      <c r="A74" s="126">
        <v>353.0</v>
      </c>
      <c r="B74" s="103" t="str">
        <f t="shared" si="1"/>
        <v/>
      </c>
      <c r="C74" s="103" t="str">
        <f t="shared" si="2"/>
        <v>Tự do chọn</v>
      </c>
      <c r="D74" s="127" t="s">
        <v>1878</v>
      </c>
      <c r="E74" s="20" t="s">
        <v>1328</v>
      </c>
      <c r="G74" s="128"/>
      <c r="H74" s="20" t="s">
        <v>1879</v>
      </c>
      <c r="J74" s="129"/>
      <c r="K74" s="137"/>
      <c r="L74" s="128"/>
      <c r="M74" s="135"/>
      <c r="N74" s="20" t="s">
        <v>47</v>
      </c>
      <c r="O74" s="130" t="s">
        <v>9</v>
      </c>
      <c r="P74" s="20"/>
      <c r="Q74" s="173"/>
      <c r="R74" s="21"/>
      <c r="S74" s="21"/>
      <c r="T74" s="132"/>
      <c r="U74" s="132"/>
      <c r="V74" s="132"/>
      <c r="W74" s="132"/>
      <c r="X74" s="132"/>
      <c r="Y74" s="21" t="s">
        <v>6531</v>
      </c>
      <c r="Z74" s="21" t="s">
        <v>6533</v>
      </c>
      <c r="AA74" s="132"/>
      <c r="AC74" s="21" t="s">
        <v>49</v>
      </c>
      <c r="AD74" s="131"/>
      <c r="AE74" s="132"/>
      <c r="AF74" s="132"/>
      <c r="AG74" s="132"/>
      <c r="AH74" s="132"/>
      <c r="AI74" s="132"/>
      <c r="AJ74" s="132"/>
      <c r="AK74" s="132"/>
      <c r="AL74" s="132"/>
      <c r="AM74" s="132"/>
      <c r="AN74" s="132"/>
      <c r="AO74" s="132"/>
      <c r="AP74" s="132"/>
      <c r="AQ74" s="132"/>
      <c r="AR74" s="132"/>
      <c r="AS74" s="132"/>
      <c r="AT74" s="132"/>
      <c r="AU74" s="132"/>
      <c r="AV74" s="128"/>
      <c r="AW74" s="128"/>
      <c r="AX74" s="128"/>
      <c r="AY74" s="128"/>
      <c r="AZ74" s="128"/>
      <c r="BA74" s="128"/>
      <c r="BB74" s="128"/>
      <c r="BC74" s="128"/>
      <c r="BD74" s="128"/>
      <c r="BE74" s="133">
        <v>7.0</v>
      </c>
      <c r="BF74" s="133">
        <v>6.0</v>
      </c>
      <c r="BG74" s="134" t="b">
        <v>0</v>
      </c>
      <c r="BH74" s="133">
        <v>7.0</v>
      </c>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4"/>
    </row>
    <row r="75" ht="14.25" customHeight="1">
      <c r="A75" s="126">
        <v>356.0</v>
      </c>
      <c r="B75" s="103" t="str">
        <f t="shared" si="1"/>
        <v/>
      </c>
      <c r="C75" s="103" t="str">
        <f t="shared" si="2"/>
        <v>Tự do chọn</v>
      </c>
      <c r="D75" s="127" t="s">
        <v>1893</v>
      </c>
      <c r="E75" s="20" t="s">
        <v>1328</v>
      </c>
      <c r="G75" s="128"/>
      <c r="H75" s="128"/>
      <c r="I75" s="128"/>
      <c r="J75" s="128"/>
      <c r="K75" s="128"/>
      <c r="L75" s="128"/>
      <c r="M75" s="128"/>
      <c r="N75" s="20" t="s">
        <v>47</v>
      </c>
      <c r="O75" s="130" t="s">
        <v>9</v>
      </c>
      <c r="P75" s="128"/>
      <c r="Q75" s="20" t="s">
        <v>494</v>
      </c>
      <c r="R75" s="132"/>
      <c r="S75" s="21" t="s">
        <v>1894</v>
      </c>
      <c r="Y75" s="21" t="s">
        <v>1895</v>
      </c>
      <c r="Z75" s="21" t="s">
        <v>1896</v>
      </c>
      <c r="AA75" s="132"/>
      <c r="AC75" s="21" t="s">
        <v>49</v>
      </c>
      <c r="AD75" s="131"/>
      <c r="AE75" s="132"/>
      <c r="AF75" s="132"/>
      <c r="AG75" s="132"/>
      <c r="AH75" s="132"/>
      <c r="AI75" s="132"/>
      <c r="AJ75" s="132"/>
      <c r="AK75" s="132"/>
      <c r="AL75" s="132"/>
      <c r="AM75" s="132"/>
      <c r="AN75" s="132"/>
      <c r="AO75" s="132"/>
      <c r="AP75" s="132"/>
      <c r="AQ75" s="132"/>
      <c r="AR75" s="132"/>
      <c r="AS75" s="132"/>
      <c r="AT75" s="132"/>
      <c r="AU75" s="132"/>
      <c r="AV75" s="128"/>
      <c r="AW75" s="128"/>
      <c r="AX75" s="128"/>
      <c r="AY75" s="128"/>
      <c r="AZ75" s="128"/>
      <c r="BA75" s="128"/>
      <c r="BB75" s="128"/>
      <c r="BC75" s="128"/>
      <c r="BD75" s="128"/>
      <c r="BE75" s="133">
        <v>10.0</v>
      </c>
      <c r="BF75" s="133">
        <v>9.0</v>
      </c>
      <c r="BG75" s="134" t="b">
        <v>0</v>
      </c>
      <c r="BH75" s="133">
        <v>10.0</v>
      </c>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4"/>
    </row>
    <row r="76" ht="14.25" customHeight="1">
      <c r="A76" s="126">
        <v>357.0</v>
      </c>
      <c r="B76" s="103" t="str">
        <f t="shared" si="1"/>
        <v>OK</v>
      </c>
      <c r="C76" s="103" t="str">
        <f t="shared" si="2"/>
        <v>OK</v>
      </c>
      <c r="D76" s="127" t="s">
        <v>1893</v>
      </c>
      <c r="E76" s="20" t="s">
        <v>1328</v>
      </c>
      <c r="G76" s="20" t="s">
        <v>1897</v>
      </c>
      <c r="H76" s="20" t="s">
        <v>1898</v>
      </c>
      <c r="J76" s="129"/>
      <c r="K76" s="129"/>
      <c r="L76" s="128"/>
      <c r="M76" s="128"/>
      <c r="N76" s="20" t="s">
        <v>47</v>
      </c>
      <c r="O76" s="130" t="s">
        <v>9</v>
      </c>
      <c r="P76" s="20" t="s">
        <v>1209</v>
      </c>
      <c r="Q76" s="20" t="s">
        <v>629</v>
      </c>
      <c r="R76" s="132"/>
      <c r="S76" s="21" t="s">
        <v>1899</v>
      </c>
      <c r="T76" s="132"/>
      <c r="U76" s="132"/>
      <c r="V76" s="132"/>
      <c r="W76" s="132"/>
      <c r="X76" s="132"/>
      <c r="Y76" s="21" t="s">
        <v>1900</v>
      </c>
      <c r="Z76" s="21" t="s">
        <v>1901</v>
      </c>
      <c r="AA76" s="132"/>
      <c r="AC76" s="21" t="s">
        <v>49</v>
      </c>
      <c r="AD76" s="131"/>
      <c r="AE76" s="132"/>
      <c r="AF76" s="132"/>
      <c r="AG76" s="132"/>
      <c r="AH76" s="132"/>
      <c r="AI76" s="132"/>
      <c r="AJ76" s="132"/>
      <c r="AK76" s="132"/>
      <c r="AL76" s="132"/>
      <c r="AM76" s="132"/>
      <c r="AN76" s="132"/>
      <c r="AO76" s="132"/>
      <c r="AP76" s="132"/>
      <c r="AQ76" s="132"/>
      <c r="AR76" s="132"/>
      <c r="AS76" s="132"/>
      <c r="AT76" s="132"/>
      <c r="AU76" s="132"/>
      <c r="AV76" s="128"/>
      <c r="AW76" s="128"/>
      <c r="AX76" s="128"/>
      <c r="AY76" s="128"/>
      <c r="AZ76" s="128"/>
      <c r="BA76" s="128"/>
      <c r="BB76" s="128"/>
      <c r="BC76" s="128"/>
      <c r="BD76" s="128"/>
      <c r="BE76" s="133">
        <v>10.0</v>
      </c>
      <c r="BF76" s="133">
        <v>9.0</v>
      </c>
      <c r="BG76" s="134" t="b">
        <v>0</v>
      </c>
      <c r="BH76" s="133">
        <v>10.0</v>
      </c>
      <c r="BI76" s="128"/>
      <c r="BJ76" s="135"/>
      <c r="BK76" s="135"/>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4"/>
    </row>
    <row r="77" ht="14.25" customHeight="1">
      <c r="A77" s="126">
        <v>358.0</v>
      </c>
      <c r="B77" s="103" t="str">
        <f t="shared" si="1"/>
        <v>OK</v>
      </c>
      <c r="C77" s="103" t="str">
        <f t="shared" si="2"/>
        <v>OK</v>
      </c>
      <c r="D77" s="127" t="s">
        <v>1893</v>
      </c>
      <c r="E77" s="20" t="s">
        <v>1328</v>
      </c>
      <c r="G77" s="135"/>
      <c r="H77" s="135"/>
      <c r="I77" s="128"/>
      <c r="J77" s="129"/>
      <c r="K77" s="129"/>
      <c r="L77" s="128"/>
      <c r="M77" s="128"/>
      <c r="N77" s="20" t="s">
        <v>47</v>
      </c>
      <c r="O77" s="130" t="s">
        <v>9</v>
      </c>
      <c r="P77" s="20" t="s">
        <v>1104</v>
      </c>
      <c r="Q77" s="20" t="s">
        <v>953</v>
      </c>
      <c r="R77" s="132"/>
      <c r="S77" s="21" t="s">
        <v>1902</v>
      </c>
      <c r="T77" s="21"/>
      <c r="U77" s="21"/>
      <c r="V77" s="21"/>
      <c r="W77" s="21"/>
      <c r="X77" s="21"/>
      <c r="Y77" s="21" t="s">
        <v>1903</v>
      </c>
      <c r="Z77" s="21" t="s">
        <v>1904</v>
      </c>
      <c r="AC77" s="21" t="s">
        <v>49</v>
      </c>
      <c r="AD77" s="131"/>
      <c r="AE77" s="132"/>
      <c r="AF77" s="132"/>
      <c r="AG77" s="132"/>
      <c r="AH77" s="132"/>
      <c r="AI77" s="132"/>
      <c r="AJ77" s="132"/>
      <c r="AK77" s="132"/>
      <c r="AL77" s="132"/>
      <c r="AM77" s="132"/>
      <c r="AN77" s="132"/>
      <c r="AO77" s="132"/>
      <c r="AP77" s="132"/>
      <c r="AQ77" s="132"/>
      <c r="AR77" s="132"/>
      <c r="AS77" s="132"/>
      <c r="AT77" s="132"/>
      <c r="AU77" s="132"/>
      <c r="AV77" s="128"/>
      <c r="AW77" s="128"/>
      <c r="AX77" s="128"/>
      <c r="AY77" s="128"/>
      <c r="AZ77" s="128"/>
      <c r="BA77" s="128"/>
      <c r="BB77" s="128"/>
      <c r="BC77" s="128"/>
      <c r="BD77" s="128"/>
      <c r="BE77" s="133">
        <v>11.0</v>
      </c>
      <c r="BF77" s="133">
        <v>10.0</v>
      </c>
      <c r="BG77" s="134" t="b">
        <v>0</v>
      </c>
      <c r="BH77" s="133">
        <v>11.0</v>
      </c>
      <c r="BI77" s="128"/>
      <c r="BJ77" s="135"/>
      <c r="BK77" s="135"/>
      <c r="BL77" s="128"/>
      <c r="BM77" s="128"/>
      <c r="BN77" s="128"/>
      <c r="BO77" s="128"/>
      <c r="BP77" s="128"/>
      <c r="BQ77" s="128"/>
      <c r="BR77" s="128"/>
      <c r="BS77" s="128"/>
      <c r="BT77" s="128"/>
      <c r="BU77" s="128"/>
      <c r="BV77" s="128"/>
      <c r="BW77" s="128"/>
      <c r="BX77" s="128"/>
      <c r="BY77" s="128"/>
      <c r="BZ77" s="128"/>
      <c r="CA77" s="128"/>
      <c r="CB77" s="128"/>
      <c r="CC77" s="128"/>
      <c r="CD77" s="128"/>
      <c r="CE77" s="128"/>
      <c r="CF77" s="128"/>
      <c r="CG77" s="128"/>
      <c r="CH77" s="128"/>
      <c r="CI77" s="128"/>
      <c r="CJ77" s="128"/>
      <c r="CK77" s="128"/>
      <c r="CL77" s="128"/>
      <c r="CM77" s="128"/>
      <c r="CN77" s="4"/>
    </row>
    <row r="78" ht="14.25" customHeight="1">
      <c r="A78" s="126">
        <v>362.0</v>
      </c>
      <c r="B78" s="103" t="str">
        <f t="shared" si="1"/>
        <v>OK</v>
      </c>
      <c r="C78" s="103" t="str">
        <f t="shared" si="2"/>
        <v>OK</v>
      </c>
      <c r="D78" s="127" t="s">
        <v>1915</v>
      </c>
      <c r="E78" s="20" t="s">
        <v>1328</v>
      </c>
      <c r="G78" s="128"/>
      <c r="H78" s="20" t="s">
        <v>1916</v>
      </c>
      <c r="J78" s="129"/>
      <c r="K78" s="129"/>
      <c r="L78" s="128"/>
      <c r="M78" s="128"/>
      <c r="N78" s="20" t="s">
        <v>47</v>
      </c>
      <c r="O78" s="130" t="s">
        <v>9</v>
      </c>
      <c r="P78" s="20" t="s">
        <v>1209</v>
      </c>
      <c r="Q78" s="20" t="s">
        <v>540</v>
      </c>
      <c r="R78" s="21"/>
      <c r="S78" s="174" t="s">
        <v>1917</v>
      </c>
      <c r="T78" s="21"/>
      <c r="U78" s="21"/>
      <c r="V78" s="21"/>
      <c r="W78" s="21"/>
      <c r="X78" s="21"/>
      <c r="Y78" s="175" t="s">
        <v>1918</v>
      </c>
      <c r="Z78" s="176" t="s">
        <v>1919</v>
      </c>
      <c r="AA78" s="21"/>
      <c r="AC78" s="21" t="s">
        <v>49</v>
      </c>
      <c r="AD78" s="131"/>
      <c r="AE78" s="132"/>
      <c r="AF78" s="132"/>
      <c r="AG78" s="132"/>
      <c r="AH78" s="132"/>
      <c r="AI78" s="132"/>
      <c r="AJ78" s="132"/>
      <c r="AK78" s="132"/>
      <c r="AL78" s="132"/>
      <c r="AM78" s="132"/>
      <c r="AN78" s="132"/>
      <c r="AO78" s="132"/>
      <c r="AP78" s="132"/>
      <c r="AQ78" s="132"/>
      <c r="AR78" s="132"/>
      <c r="AS78" s="132"/>
      <c r="AT78" s="132"/>
      <c r="AU78" s="132"/>
      <c r="AV78" s="128"/>
      <c r="AW78" s="128"/>
      <c r="AX78" s="128"/>
      <c r="AY78" s="128"/>
      <c r="AZ78" s="128"/>
      <c r="BA78" s="128"/>
      <c r="BB78" s="128"/>
      <c r="BC78" s="128"/>
      <c r="BD78" s="128"/>
      <c r="BE78" s="133">
        <v>10.0</v>
      </c>
      <c r="BF78" s="133">
        <v>9.0</v>
      </c>
      <c r="BG78" s="134" t="b">
        <v>0</v>
      </c>
      <c r="BH78" s="133">
        <v>10.0</v>
      </c>
      <c r="BI78" s="128"/>
      <c r="BJ78" s="135"/>
      <c r="BK78" s="135"/>
      <c r="BL78" s="128"/>
      <c r="BM78" s="128"/>
      <c r="BN78" s="128"/>
      <c r="BO78" s="128"/>
      <c r="BP78" s="128"/>
      <c r="BQ78" s="128"/>
      <c r="BR78" s="128"/>
      <c r="BS78" s="128"/>
      <c r="BT78" s="128"/>
      <c r="BU78" s="128"/>
      <c r="BV78" s="128"/>
      <c r="BW78" s="128"/>
      <c r="BX78" s="128"/>
      <c r="BY78" s="128"/>
      <c r="BZ78" s="128"/>
      <c r="CA78" s="128"/>
      <c r="CB78" s="128"/>
      <c r="CC78" s="128"/>
      <c r="CD78" s="128"/>
      <c r="CE78" s="128"/>
      <c r="CF78" s="128"/>
      <c r="CG78" s="128"/>
      <c r="CH78" s="128"/>
      <c r="CI78" s="128"/>
      <c r="CJ78" s="128"/>
      <c r="CK78" s="128"/>
      <c r="CL78" s="128"/>
      <c r="CM78" s="128"/>
      <c r="CN78" s="4"/>
    </row>
    <row r="79" ht="14.25" customHeight="1">
      <c r="A79" s="126">
        <v>365.0</v>
      </c>
      <c r="B79" s="103" t="str">
        <f t="shared" si="1"/>
        <v>Giữ chỗ</v>
      </c>
      <c r="C79" s="103" t="str">
        <f t="shared" si="2"/>
        <v>OK</v>
      </c>
      <c r="D79" s="127" t="s">
        <v>1930</v>
      </c>
      <c r="E79" s="20" t="s">
        <v>1328</v>
      </c>
      <c r="G79" s="128"/>
      <c r="H79" s="20" t="s">
        <v>1931</v>
      </c>
      <c r="J79" s="129"/>
      <c r="K79" s="129"/>
      <c r="L79" s="128"/>
      <c r="M79" s="128"/>
      <c r="N79" s="20" t="s">
        <v>47</v>
      </c>
      <c r="O79" s="130" t="s">
        <v>9</v>
      </c>
      <c r="P79" s="20" t="s">
        <v>804</v>
      </c>
      <c r="Q79" s="20" t="s">
        <v>884</v>
      </c>
      <c r="R79" s="132"/>
      <c r="S79" s="131"/>
      <c r="T79" s="131"/>
      <c r="U79" s="131"/>
      <c r="V79" s="131"/>
      <c r="W79" s="131"/>
      <c r="X79" s="131"/>
      <c r="Y79" s="177"/>
      <c r="Z79" s="131"/>
      <c r="AA79" s="131"/>
      <c r="AC79" s="21" t="s">
        <v>49</v>
      </c>
      <c r="AD79" s="131"/>
      <c r="AE79" s="132"/>
      <c r="AF79" s="132"/>
      <c r="AG79" s="132"/>
      <c r="AH79" s="132"/>
      <c r="AI79" s="132"/>
      <c r="AJ79" s="132"/>
      <c r="AK79" s="132"/>
      <c r="AL79" s="132"/>
      <c r="AM79" s="132"/>
      <c r="AN79" s="132"/>
      <c r="AO79" s="132"/>
      <c r="AP79" s="132"/>
      <c r="AQ79" s="132"/>
      <c r="AR79" s="132"/>
      <c r="AS79" s="132"/>
      <c r="AT79" s="132"/>
      <c r="AU79" s="132"/>
      <c r="AV79" s="128"/>
      <c r="AW79" s="128"/>
      <c r="AX79" s="128"/>
      <c r="AY79" s="128"/>
      <c r="AZ79" s="128"/>
      <c r="BA79" s="128"/>
      <c r="BB79" s="128"/>
      <c r="BC79" s="128"/>
      <c r="BD79" s="128"/>
      <c r="BE79" s="133">
        <v>9.0</v>
      </c>
      <c r="BF79" s="133">
        <v>8.0</v>
      </c>
      <c r="BG79" s="134" t="b">
        <v>0</v>
      </c>
      <c r="BH79" s="133">
        <v>9.0</v>
      </c>
      <c r="BI79" s="128"/>
      <c r="BJ79" s="135"/>
      <c r="BK79" s="135"/>
      <c r="BL79" s="128"/>
      <c r="BM79" s="128"/>
      <c r="BN79" s="128"/>
      <c r="BO79" s="128"/>
      <c r="BP79" s="128"/>
      <c r="BQ79" s="128"/>
      <c r="BR79" s="128"/>
      <c r="BS79" s="128"/>
      <c r="BT79" s="128"/>
      <c r="BU79" s="128"/>
      <c r="BV79" s="128"/>
      <c r="BW79" s="128"/>
      <c r="BX79" s="128"/>
      <c r="BY79" s="128"/>
      <c r="BZ79" s="128"/>
      <c r="CA79" s="128"/>
      <c r="CB79" s="128"/>
      <c r="CC79" s="128"/>
      <c r="CD79" s="128"/>
      <c r="CE79" s="128"/>
      <c r="CF79" s="128"/>
      <c r="CG79" s="128"/>
      <c r="CH79" s="128"/>
      <c r="CI79" s="128"/>
      <c r="CJ79" s="128"/>
      <c r="CK79" s="128"/>
      <c r="CL79" s="128"/>
      <c r="CM79" s="128"/>
      <c r="CN79" s="4"/>
    </row>
    <row r="80" ht="14.25" customHeight="1">
      <c r="A80" s="126">
        <v>368.0</v>
      </c>
      <c r="B80" s="103" t="str">
        <f t="shared" si="1"/>
        <v>Giữ chỗ</v>
      </c>
      <c r="C80" s="103" t="str">
        <f t="shared" si="2"/>
        <v>OK</v>
      </c>
      <c r="D80" s="127" t="s">
        <v>1943</v>
      </c>
      <c r="E80" s="20" t="s">
        <v>1328</v>
      </c>
      <c r="G80" s="135"/>
      <c r="H80" s="20" t="s">
        <v>1944</v>
      </c>
      <c r="J80" s="129"/>
      <c r="K80" s="129"/>
      <c r="L80" s="128"/>
      <c r="M80" s="128"/>
      <c r="N80" s="20" t="s">
        <v>47</v>
      </c>
      <c r="O80" s="130" t="s">
        <v>9</v>
      </c>
      <c r="P80" s="20" t="s">
        <v>804</v>
      </c>
      <c r="Q80" s="20" t="s">
        <v>884</v>
      </c>
      <c r="R80" s="132"/>
      <c r="S80" s="131"/>
      <c r="T80" s="131"/>
      <c r="U80" s="131"/>
      <c r="V80" s="131"/>
      <c r="W80" s="131"/>
      <c r="X80" s="131"/>
      <c r="Y80" s="175" t="s">
        <v>1945</v>
      </c>
      <c r="Z80" s="132"/>
      <c r="AA80" s="132"/>
      <c r="AC80" s="21" t="s">
        <v>49</v>
      </c>
      <c r="AD80" s="131"/>
      <c r="AE80" s="132"/>
      <c r="AF80" s="132"/>
      <c r="AG80" s="132"/>
      <c r="AH80" s="132"/>
      <c r="AI80" s="132"/>
      <c r="AJ80" s="132"/>
      <c r="AK80" s="132"/>
      <c r="AL80" s="132"/>
      <c r="AM80" s="132"/>
      <c r="AN80" s="132"/>
      <c r="AO80" s="132"/>
      <c r="AP80" s="132"/>
      <c r="AQ80" s="132"/>
      <c r="AR80" s="132"/>
      <c r="AS80" s="132"/>
      <c r="AT80" s="132"/>
      <c r="AU80" s="132"/>
      <c r="AV80" s="128"/>
      <c r="AW80" s="128"/>
      <c r="AX80" s="128"/>
      <c r="AY80" s="128"/>
      <c r="AZ80" s="128"/>
      <c r="BA80" s="128"/>
      <c r="BB80" s="128"/>
      <c r="BC80" s="128"/>
      <c r="BD80" s="128"/>
      <c r="BE80" s="133">
        <v>9.0</v>
      </c>
      <c r="BF80" s="133">
        <v>8.0</v>
      </c>
      <c r="BG80" s="134" t="b">
        <v>0</v>
      </c>
      <c r="BH80" s="133">
        <v>9.0</v>
      </c>
      <c r="BI80" s="128"/>
      <c r="BJ80" s="135"/>
      <c r="BK80" s="135"/>
      <c r="BL80" s="128"/>
      <c r="BM80" s="128"/>
      <c r="BN80" s="128"/>
      <c r="BO80" s="128"/>
      <c r="BP80" s="128"/>
      <c r="BQ80" s="128"/>
      <c r="BR80" s="128"/>
      <c r="BS80" s="128"/>
      <c r="BT80" s="128"/>
      <c r="BU80" s="128"/>
      <c r="BV80" s="128"/>
      <c r="BW80" s="128"/>
      <c r="BX80" s="128"/>
      <c r="BY80" s="128"/>
      <c r="BZ80" s="128"/>
      <c r="CA80" s="128"/>
      <c r="CB80" s="128"/>
      <c r="CC80" s="128"/>
      <c r="CD80" s="128"/>
      <c r="CE80" s="128"/>
      <c r="CF80" s="128"/>
      <c r="CG80" s="128"/>
      <c r="CH80" s="128"/>
      <c r="CI80" s="128"/>
      <c r="CJ80" s="128"/>
      <c r="CK80" s="128"/>
      <c r="CL80" s="128"/>
      <c r="CM80" s="128"/>
      <c r="CN80" s="4"/>
    </row>
    <row r="81" ht="14.25" customHeight="1">
      <c r="A81" s="126">
        <v>370.0</v>
      </c>
      <c r="B81" s="103" t="str">
        <f t="shared" si="1"/>
        <v/>
      </c>
      <c r="C81" s="103" t="str">
        <f t="shared" si="2"/>
        <v>Tự do chọn</v>
      </c>
      <c r="D81" s="127" t="s">
        <v>1953</v>
      </c>
      <c r="E81" s="20" t="s">
        <v>1328</v>
      </c>
      <c r="G81" s="20" t="s">
        <v>1954</v>
      </c>
      <c r="H81" s="20" t="s">
        <v>1955</v>
      </c>
      <c r="J81" s="129"/>
      <c r="K81" s="129"/>
      <c r="L81" s="128"/>
      <c r="M81" s="128"/>
      <c r="N81" s="20" t="s">
        <v>47</v>
      </c>
      <c r="O81" s="130" t="s">
        <v>9</v>
      </c>
      <c r="P81" s="135"/>
      <c r="Q81" s="20" t="s">
        <v>494</v>
      </c>
      <c r="R81" s="132"/>
      <c r="S81" s="21" t="s">
        <v>1956</v>
      </c>
      <c r="V81" s="132"/>
      <c r="W81" s="132"/>
      <c r="X81" s="132"/>
      <c r="Y81" s="177"/>
      <c r="Z81" s="21" t="s">
        <v>1957</v>
      </c>
      <c r="AC81" s="21" t="s">
        <v>49</v>
      </c>
      <c r="AD81" s="131"/>
      <c r="AE81" s="132"/>
      <c r="AF81" s="132"/>
      <c r="AG81" s="132"/>
      <c r="AH81" s="132"/>
      <c r="AI81" s="132"/>
      <c r="AJ81" s="132"/>
      <c r="AK81" s="132"/>
      <c r="AL81" s="132"/>
      <c r="AM81" s="132"/>
      <c r="AN81" s="132"/>
      <c r="AO81" s="132"/>
      <c r="AP81" s="132"/>
      <c r="AQ81" s="132"/>
      <c r="AR81" s="132"/>
      <c r="AS81" s="132"/>
      <c r="AT81" s="132"/>
      <c r="AU81" s="132"/>
      <c r="AV81" s="128"/>
      <c r="AW81" s="128"/>
      <c r="AX81" s="128"/>
      <c r="AY81" s="128"/>
      <c r="AZ81" s="128"/>
      <c r="BA81" s="128"/>
      <c r="BB81" s="128"/>
      <c r="BC81" s="128"/>
      <c r="BD81" s="128"/>
      <c r="BE81" s="128"/>
      <c r="BF81" s="128"/>
      <c r="BG81" s="128"/>
      <c r="BH81" s="128"/>
      <c r="BI81" s="128"/>
      <c r="BJ81" s="135"/>
      <c r="BK81" s="135"/>
      <c r="BL81" s="128"/>
      <c r="BM81" s="128"/>
      <c r="BN81" s="128"/>
      <c r="BO81" s="128"/>
      <c r="BP81" s="128"/>
      <c r="BQ81" s="128"/>
      <c r="BR81" s="128"/>
      <c r="BS81" s="128"/>
      <c r="BT81" s="128"/>
      <c r="BU81" s="128"/>
      <c r="BV81" s="128"/>
      <c r="BW81" s="128"/>
      <c r="BX81" s="128"/>
      <c r="BY81" s="128"/>
      <c r="BZ81" s="128"/>
      <c r="CA81" s="128"/>
      <c r="CB81" s="128"/>
      <c r="CC81" s="128"/>
      <c r="CD81" s="128"/>
      <c r="CE81" s="128"/>
      <c r="CF81" s="128"/>
      <c r="CG81" s="128"/>
      <c r="CH81" s="128"/>
      <c r="CI81" s="128"/>
      <c r="CJ81" s="128"/>
      <c r="CK81" s="128"/>
      <c r="CL81" s="128"/>
      <c r="CM81" s="128"/>
      <c r="CN81" s="4"/>
    </row>
    <row r="82" ht="14.25" customHeight="1">
      <c r="A82" s="126">
        <v>398.0</v>
      </c>
      <c r="B82" s="103" t="str">
        <f t="shared" si="1"/>
        <v>OK</v>
      </c>
      <c r="C82" s="103" t="str">
        <f t="shared" si="2"/>
        <v>OK</v>
      </c>
      <c r="D82" s="127" t="s">
        <v>2132</v>
      </c>
      <c r="E82" s="20" t="s">
        <v>1969</v>
      </c>
      <c r="G82" s="137"/>
      <c r="H82" s="135"/>
      <c r="I82" s="128"/>
      <c r="J82" s="129"/>
      <c r="K82" s="137"/>
      <c r="L82" s="128"/>
      <c r="M82" s="135"/>
      <c r="N82" s="20" t="s">
        <v>47</v>
      </c>
      <c r="O82" s="130" t="s">
        <v>5</v>
      </c>
      <c r="P82" s="20" t="s">
        <v>1209</v>
      </c>
      <c r="Q82" s="20" t="s">
        <v>629</v>
      </c>
      <c r="R82" s="132"/>
      <c r="S82" s="21" t="s">
        <v>2133</v>
      </c>
      <c r="T82" s="21" t="s">
        <v>2133</v>
      </c>
      <c r="U82" s="21" t="s">
        <v>2134</v>
      </c>
      <c r="V82" s="21" t="s">
        <v>2135</v>
      </c>
      <c r="W82" s="21" t="s">
        <v>2136</v>
      </c>
      <c r="X82" s="21" t="s">
        <v>2137</v>
      </c>
      <c r="Y82" s="175" t="s">
        <v>917</v>
      </c>
      <c r="Z82" s="21" t="s">
        <v>2138</v>
      </c>
      <c r="AA82" s="132"/>
      <c r="AC82" s="21" t="s">
        <v>49</v>
      </c>
      <c r="AD82" s="131"/>
      <c r="AE82" s="132"/>
      <c r="AF82" s="132"/>
      <c r="AG82" s="132"/>
      <c r="AH82" s="132"/>
      <c r="AI82" s="132"/>
      <c r="AJ82" s="132"/>
      <c r="AK82" s="132"/>
      <c r="AL82" s="132"/>
      <c r="AM82" s="132"/>
      <c r="AN82" s="132"/>
      <c r="AO82" s="132"/>
      <c r="AP82" s="132"/>
      <c r="AQ82" s="132"/>
      <c r="AR82" s="132"/>
      <c r="AS82" s="132"/>
      <c r="AT82" s="132"/>
      <c r="AU82" s="132"/>
      <c r="AV82" s="128"/>
      <c r="AW82" s="128"/>
      <c r="AX82" s="128"/>
      <c r="AY82" s="128"/>
      <c r="AZ82" s="128"/>
      <c r="BA82" s="128"/>
      <c r="BB82" s="128"/>
      <c r="BC82" s="128"/>
      <c r="BD82" s="128"/>
      <c r="BE82" s="133">
        <v>8.0</v>
      </c>
      <c r="BF82" s="133">
        <v>7.0</v>
      </c>
      <c r="BG82" s="134" t="b">
        <v>0</v>
      </c>
      <c r="BH82" s="133">
        <v>8.0</v>
      </c>
      <c r="BI82" s="128"/>
      <c r="BJ82" s="135"/>
      <c r="BK82" s="135"/>
      <c r="BL82" s="128"/>
      <c r="BM82" s="128"/>
      <c r="BN82" s="128"/>
      <c r="BO82" s="128"/>
      <c r="BP82" s="128"/>
      <c r="BQ82" s="128"/>
      <c r="BR82" s="128"/>
      <c r="BS82" s="128"/>
      <c r="BT82" s="128"/>
      <c r="BU82" s="128"/>
      <c r="BV82" s="128"/>
      <c r="BW82" s="128"/>
      <c r="BX82" s="128"/>
      <c r="BY82" s="128"/>
      <c r="BZ82" s="128"/>
      <c r="CA82" s="128"/>
      <c r="CB82" s="128"/>
      <c r="CC82" s="128"/>
      <c r="CD82" s="128"/>
      <c r="CE82" s="128"/>
      <c r="CF82" s="128"/>
      <c r="CG82" s="128"/>
      <c r="CH82" s="128"/>
      <c r="CI82" s="128"/>
      <c r="CJ82" s="128"/>
      <c r="CK82" s="128"/>
      <c r="CL82" s="128"/>
      <c r="CM82" s="128"/>
      <c r="CN82" s="4"/>
    </row>
    <row r="83" ht="14.25" customHeight="1">
      <c r="A83" s="126">
        <v>403.0</v>
      </c>
      <c r="B83" s="103" t="str">
        <f t="shared" si="1"/>
        <v>OK</v>
      </c>
      <c r="C83" s="103" t="str">
        <f t="shared" si="2"/>
        <v>OK</v>
      </c>
      <c r="D83" s="127" t="s">
        <v>2162</v>
      </c>
      <c r="E83" s="20" t="s">
        <v>1969</v>
      </c>
      <c r="G83" s="137"/>
      <c r="H83" s="135"/>
      <c r="I83" s="128"/>
      <c r="J83" s="129"/>
      <c r="K83" s="129"/>
      <c r="L83" s="128"/>
      <c r="M83" s="128"/>
      <c r="N83" s="20" t="s">
        <v>47</v>
      </c>
      <c r="O83" s="130" t="s">
        <v>5</v>
      </c>
      <c r="P83" s="20" t="s">
        <v>829</v>
      </c>
      <c r="Q83" s="20" t="s">
        <v>494</v>
      </c>
      <c r="R83" s="132"/>
      <c r="S83" s="21" t="s">
        <v>2163</v>
      </c>
      <c r="T83" s="21" t="s">
        <v>2164</v>
      </c>
      <c r="U83" s="21" t="s">
        <v>2165</v>
      </c>
      <c r="V83" s="21" t="s">
        <v>2166</v>
      </c>
      <c r="W83" s="21" t="s">
        <v>2167</v>
      </c>
      <c r="X83" s="21" t="s">
        <v>2168</v>
      </c>
      <c r="Y83" s="177"/>
      <c r="Z83" s="21" t="s">
        <v>2169</v>
      </c>
      <c r="AC83" s="21" t="s">
        <v>49</v>
      </c>
      <c r="AD83" s="131"/>
      <c r="AE83" s="132"/>
      <c r="AF83" s="132"/>
      <c r="AG83" s="132"/>
      <c r="AH83" s="132"/>
      <c r="AI83" s="132"/>
      <c r="AJ83" s="132"/>
      <c r="AK83" s="132"/>
      <c r="AL83" s="132"/>
      <c r="AM83" s="132"/>
      <c r="AN83" s="132"/>
      <c r="AO83" s="132"/>
      <c r="AP83" s="132"/>
      <c r="AQ83" s="132"/>
      <c r="AR83" s="132"/>
      <c r="AS83" s="132"/>
      <c r="AT83" s="132"/>
      <c r="AU83" s="132"/>
      <c r="AV83" s="128"/>
      <c r="AW83" s="128"/>
      <c r="AX83" s="128"/>
      <c r="AY83" s="128"/>
      <c r="AZ83" s="128"/>
      <c r="BA83" s="128"/>
      <c r="BB83" s="128"/>
      <c r="BC83" s="128"/>
      <c r="BD83" s="128"/>
      <c r="BE83" s="133">
        <v>16.0</v>
      </c>
      <c r="BF83" s="133">
        <v>15.0</v>
      </c>
      <c r="BG83" s="134" t="b">
        <v>0</v>
      </c>
      <c r="BH83" s="133">
        <v>16.0</v>
      </c>
      <c r="BI83" s="128"/>
      <c r="BJ83" s="135"/>
      <c r="BK83" s="135"/>
      <c r="BL83" s="128"/>
      <c r="BM83" s="128"/>
      <c r="BN83" s="128"/>
      <c r="BO83" s="128"/>
      <c r="BP83" s="128"/>
      <c r="BQ83" s="128"/>
      <c r="BR83" s="128"/>
      <c r="BS83" s="128"/>
      <c r="BT83" s="128"/>
      <c r="BU83" s="128"/>
      <c r="BV83" s="128"/>
      <c r="BW83" s="128"/>
      <c r="BX83" s="128"/>
      <c r="BY83" s="128"/>
      <c r="BZ83" s="128"/>
      <c r="CA83" s="128"/>
      <c r="CB83" s="128"/>
      <c r="CC83" s="128"/>
      <c r="CD83" s="128"/>
      <c r="CE83" s="128"/>
      <c r="CF83" s="128"/>
      <c r="CG83" s="128"/>
      <c r="CH83" s="128"/>
      <c r="CI83" s="128"/>
      <c r="CJ83" s="128"/>
      <c r="CK83" s="128"/>
      <c r="CL83" s="128"/>
      <c r="CM83" s="128"/>
      <c r="CN83" s="4"/>
    </row>
    <row r="84" ht="14.25" customHeight="1">
      <c r="A84" s="126">
        <v>404.0</v>
      </c>
      <c r="B84" s="103" t="str">
        <f t="shared" si="1"/>
        <v>OK</v>
      </c>
      <c r="C84" s="103" t="str">
        <f t="shared" si="2"/>
        <v>OK</v>
      </c>
      <c r="D84" s="127" t="s">
        <v>2162</v>
      </c>
      <c r="E84" s="20" t="s">
        <v>1969</v>
      </c>
      <c r="G84" s="129"/>
      <c r="H84" s="135"/>
      <c r="I84" s="135"/>
      <c r="J84" s="129"/>
      <c r="K84" s="137"/>
      <c r="L84" s="128"/>
      <c r="M84" s="135"/>
      <c r="N84" s="20" t="s">
        <v>47</v>
      </c>
      <c r="O84" s="130" t="s">
        <v>5</v>
      </c>
      <c r="P84" s="20" t="s">
        <v>1027</v>
      </c>
      <c r="Q84" s="20" t="s">
        <v>1453</v>
      </c>
      <c r="R84" s="132"/>
      <c r="S84" s="21" t="s">
        <v>2171</v>
      </c>
      <c r="T84" s="21" t="s">
        <v>2173</v>
      </c>
      <c r="U84" s="21" t="s">
        <v>2174</v>
      </c>
      <c r="V84" s="21" t="s">
        <v>2175</v>
      </c>
      <c r="W84" s="21" t="s">
        <v>2177</v>
      </c>
      <c r="X84" s="21" t="s">
        <v>2178</v>
      </c>
      <c r="Y84" s="2" t="s">
        <v>151</v>
      </c>
      <c r="Z84" s="175" t="s">
        <v>2179</v>
      </c>
      <c r="AA84" s="131"/>
      <c r="AC84" s="21" t="s">
        <v>49</v>
      </c>
      <c r="AD84" s="131"/>
      <c r="AE84" s="132"/>
      <c r="AF84" s="132"/>
      <c r="AG84" s="132"/>
      <c r="AH84" s="132"/>
      <c r="AI84" s="132"/>
      <c r="AJ84" s="132"/>
      <c r="AK84" s="132"/>
      <c r="AL84" s="132"/>
      <c r="AM84" s="132"/>
      <c r="AN84" s="132"/>
      <c r="AO84" s="132"/>
      <c r="AP84" s="132"/>
      <c r="AQ84" s="132"/>
      <c r="AR84" s="132"/>
      <c r="AS84" s="132"/>
      <c r="AT84" s="132"/>
      <c r="AU84" s="132"/>
      <c r="AV84" s="128"/>
      <c r="AW84" s="128"/>
      <c r="AX84" s="128"/>
      <c r="AY84" s="128"/>
      <c r="AZ84" s="128"/>
      <c r="BA84" s="128"/>
      <c r="BB84" s="128"/>
      <c r="BC84" s="128"/>
      <c r="BD84" s="128"/>
      <c r="BE84" s="133">
        <v>8.0</v>
      </c>
      <c r="BF84" s="133">
        <v>7.0</v>
      </c>
      <c r="BG84" s="134" t="b">
        <v>0</v>
      </c>
      <c r="BH84" s="133">
        <v>8.0</v>
      </c>
      <c r="BI84" s="128"/>
      <c r="BJ84" s="135"/>
      <c r="BK84" s="135"/>
      <c r="BL84" s="128"/>
      <c r="BM84" s="128"/>
      <c r="BN84" s="128"/>
      <c r="BO84" s="128"/>
      <c r="BP84" s="128"/>
      <c r="BQ84" s="128"/>
      <c r="BR84" s="128"/>
      <c r="BS84" s="128"/>
      <c r="BT84" s="128"/>
      <c r="BU84" s="128"/>
      <c r="BV84" s="128"/>
      <c r="BW84" s="128"/>
      <c r="BX84" s="128"/>
      <c r="BY84" s="128"/>
      <c r="BZ84" s="128"/>
      <c r="CA84" s="128"/>
      <c r="CB84" s="128"/>
      <c r="CC84" s="128"/>
      <c r="CD84" s="128"/>
      <c r="CE84" s="128"/>
      <c r="CF84" s="128"/>
      <c r="CG84" s="128"/>
      <c r="CH84" s="128"/>
      <c r="CI84" s="128"/>
      <c r="CJ84" s="128"/>
      <c r="CK84" s="128"/>
      <c r="CL84" s="128"/>
      <c r="CM84" s="128"/>
      <c r="CN84" s="4"/>
    </row>
    <row r="85" ht="14.25" customHeight="1">
      <c r="A85" s="126">
        <v>405.0</v>
      </c>
      <c r="B85" s="103" t="str">
        <f t="shared" si="1"/>
        <v>Giữ chỗ</v>
      </c>
      <c r="C85" s="103" t="str">
        <f t="shared" si="2"/>
        <v>OK</v>
      </c>
      <c r="D85" s="127" t="s">
        <v>2162</v>
      </c>
      <c r="E85" s="20" t="s">
        <v>1969</v>
      </c>
      <c r="F85" s="20" t="s">
        <v>2180</v>
      </c>
      <c r="G85" s="130" t="s">
        <v>2181</v>
      </c>
      <c r="H85" s="20" t="s">
        <v>2182</v>
      </c>
      <c r="J85" s="129"/>
      <c r="K85" s="129"/>
      <c r="L85" s="128"/>
      <c r="M85" s="128"/>
      <c r="N85" s="20" t="s">
        <v>47</v>
      </c>
      <c r="O85" s="130" t="s">
        <v>5</v>
      </c>
      <c r="P85" s="20" t="s">
        <v>1189</v>
      </c>
      <c r="Q85" s="20" t="s">
        <v>1875</v>
      </c>
      <c r="R85" s="132"/>
      <c r="S85" s="131"/>
      <c r="T85" s="131"/>
      <c r="U85" s="131"/>
      <c r="V85" s="131"/>
      <c r="X85" s="131"/>
      <c r="Y85" s="177"/>
      <c r="AA85" s="131"/>
      <c r="AC85" s="21" t="s">
        <v>49</v>
      </c>
      <c r="AD85" s="131"/>
      <c r="AE85" s="132"/>
      <c r="AF85" s="132"/>
      <c r="AG85" s="132"/>
      <c r="AH85" s="132"/>
      <c r="AI85" s="132"/>
      <c r="AJ85" s="132"/>
      <c r="AK85" s="132"/>
      <c r="AL85" s="132"/>
      <c r="AM85" s="132"/>
      <c r="AN85" s="132"/>
      <c r="AO85" s="132"/>
      <c r="AP85" s="132"/>
      <c r="AQ85" s="132"/>
      <c r="AR85" s="132"/>
      <c r="AS85" s="132"/>
      <c r="AT85" s="132"/>
      <c r="AU85" s="132"/>
      <c r="AV85" s="128"/>
      <c r="AW85" s="128"/>
      <c r="AX85" s="128"/>
      <c r="AY85" s="128"/>
      <c r="AZ85" s="128"/>
      <c r="BA85" s="128"/>
      <c r="BB85" s="128"/>
      <c r="BC85" s="128"/>
      <c r="BD85" s="128"/>
      <c r="BE85" s="133">
        <v>11.0</v>
      </c>
      <c r="BF85" s="133">
        <v>10.0</v>
      </c>
      <c r="BG85" s="134" t="b">
        <v>0</v>
      </c>
      <c r="BH85" s="133">
        <v>11.0</v>
      </c>
      <c r="BI85" s="128"/>
      <c r="BJ85" s="135"/>
      <c r="BK85" s="135"/>
      <c r="BL85" s="128"/>
      <c r="BM85" s="128"/>
      <c r="BN85" s="128"/>
      <c r="BO85" s="128"/>
      <c r="BP85" s="128"/>
      <c r="BQ85" s="128"/>
      <c r="BR85" s="128"/>
      <c r="BS85" s="128"/>
      <c r="BT85" s="128"/>
      <c r="BU85" s="128"/>
      <c r="BV85" s="128"/>
      <c r="BW85" s="128"/>
      <c r="BX85" s="128"/>
      <c r="BY85" s="128"/>
      <c r="BZ85" s="128"/>
      <c r="CA85" s="128"/>
      <c r="CB85" s="128"/>
      <c r="CC85" s="128"/>
      <c r="CD85" s="128"/>
      <c r="CE85" s="128"/>
      <c r="CF85" s="128"/>
      <c r="CG85" s="128"/>
      <c r="CH85" s="128"/>
      <c r="CI85" s="128"/>
      <c r="CJ85" s="128"/>
      <c r="CK85" s="128"/>
      <c r="CL85" s="128"/>
      <c r="CM85" s="128"/>
      <c r="CN85" s="4"/>
    </row>
    <row r="86" ht="14.25" customHeight="1">
      <c r="A86" s="126">
        <v>406.0</v>
      </c>
      <c r="B86" s="103" t="str">
        <f t="shared" si="1"/>
        <v>OK</v>
      </c>
      <c r="C86" s="103" t="str">
        <f t="shared" si="2"/>
        <v>OK</v>
      </c>
      <c r="D86" s="127" t="s">
        <v>2162</v>
      </c>
      <c r="E86" s="20" t="s">
        <v>1969</v>
      </c>
      <c r="G86" s="129"/>
      <c r="H86" s="135"/>
      <c r="I86" s="135"/>
      <c r="J86" s="129"/>
      <c r="K86" s="130" t="s">
        <v>123</v>
      </c>
      <c r="L86" s="128"/>
      <c r="M86" s="20" t="s">
        <v>2190</v>
      </c>
      <c r="N86" s="20" t="s">
        <v>47</v>
      </c>
      <c r="O86" s="130" t="s">
        <v>5</v>
      </c>
      <c r="P86" s="20" t="s">
        <v>347</v>
      </c>
      <c r="Q86" s="20" t="s">
        <v>254</v>
      </c>
      <c r="R86" s="21"/>
      <c r="S86" s="21" t="s">
        <v>2191</v>
      </c>
      <c r="T86" s="21" t="s">
        <v>2192</v>
      </c>
      <c r="U86" s="21" t="s">
        <v>2193</v>
      </c>
      <c r="V86" s="21" t="s">
        <v>2194</v>
      </c>
      <c r="W86" s="21" t="s">
        <v>2195</v>
      </c>
      <c r="X86" s="21" t="s">
        <v>2196</v>
      </c>
      <c r="Y86" s="176" t="s">
        <v>1938</v>
      </c>
      <c r="Z86" s="21" t="s">
        <v>2197</v>
      </c>
      <c r="AA86" s="131"/>
      <c r="AC86" s="21" t="s">
        <v>49</v>
      </c>
      <c r="AD86" s="131"/>
      <c r="AE86" s="132"/>
      <c r="AF86" s="132"/>
      <c r="AG86" s="132"/>
      <c r="AH86" s="132"/>
      <c r="AI86" s="132"/>
      <c r="AJ86" s="132"/>
      <c r="AK86" s="132"/>
      <c r="AL86" s="132"/>
      <c r="AM86" s="132"/>
      <c r="AN86" s="132"/>
      <c r="AO86" s="132"/>
      <c r="AP86" s="132"/>
      <c r="AQ86" s="132"/>
      <c r="AR86" s="132"/>
      <c r="AS86" s="132"/>
      <c r="AT86" s="132"/>
      <c r="AU86" s="132"/>
      <c r="AV86" s="128"/>
      <c r="AW86" s="128"/>
      <c r="AX86" s="128"/>
      <c r="AY86" s="128"/>
      <c r="AZ86" s="128"/>
      <c r="BA86" s="128"/>
      <c r="BB86" s="128"/>
      <c r="BC86" s="128"/>
      <c r="BD86" s="128"/>
      <c r="BE86" s="133">
        <v>16.0</v>
      </c>
      <c r="BF86" s="133">
        <v>15.0</v>
      </c>
      <c r="BG86" s="134" t="b">
        <v>0</v>
      </c>
      <c r="BH86" s="133">
        <v>15.0</v>
      </c>
      <c r="BI86" s="128"/>
      <c r="BJ86" s="135"/>
      <c r="BK86" s="135"/>
      <c r="BL86" s="128"/>
      <c r="BM86" s="128"/>
      <c r="BN86" s="128"/>
      <c r="BO86" s="128"/>
      <c r="BP86" s="128"/>
      <c r="BQ86" s="128"/>
      <c r="BR86" s="128"/>
      <c r="BS86" s="128"/>
      <c r="BT86" s="128"/>
      <c r="BU86" s="128"/>
      <c r="BV86" s="128"/>
      <c r="BW86" s="128"/>
      <c r="BX86" s="128"/>
      <c r="BY86" s="128"/>
      <c r="BZ86" s="128"/>
      <c r="CA86" s="128"/>
      <c r="CB86" s="128"/>
      <c r="CC86" s="128"/>
      <c r="CD86" s="128"/>
      <c r="CE86" s="128"/>
      <c r="CF86" s="128"/>
      <c r="CG86" s="128"/>
      <c r="CH86" s="128"/>
      <c r="CI86" s="128"/>
      <c r="CJ86" s="128"/>
      <c r="CK86" s="128"/>
      <c r="CL86" s="128"/>
      <c r="CM86" s="128"/>
      <c r="CN86" s="4"/>
    </row>
    <row r="87" ht="14.25" customHeight="1">
      <c r="A87" s="126">
        <v>407.0</v>
      </c>
      <c r="B87" s="103" t="str">
        <f t="shared" si="1"/>
        <v>OK</v>
      </c>
      <c r="C87" s="103" t="str">
        <f t="shared" si="2"/>
        <v>OK</v>
      </c>
      <c r="D87" s="127" t="s">
        <v>2162</v>
      </c>
      <c r="E87" s="20" t="s">
        <v>1969</v>
      </c>
      <c r="G87" s="129"/>
      <c r="H87" s="135"/>
      <c r="I87" s="135"/>
      <c r="J87" s="129"/>
      <c r="K87" s="137"/>
      <c r="L87" s="128"/>
      <c r="M87" s="135"/>
      <c r="N87" s="20" t="s">
        <v>47</v>
      </c>
      <c r="O87" s="130" t="s">
        <v>5</v>
      </c>
      <c r="P87" s="20" t="s">
        <v>1027</v>
      </c>
      <c r="Q87" s="20" t="s">
        <v>1453</v>
      </c>
      <c r="R87" s="132"/>
      <c r="S87" s="21" t="s">
        <v>2198</v>
      </c>
      <c r="T87" s="21" t="s">
        <v>2199</v>
      </c>
      <c r="U87" s="21" t="s">
        <v>2200</v>
      </c>
      <c r="V87" s="21" t="s">
        <v>2201</v>
      </c>
      <c r="W87" s="21" t="s">
        <v>2202</v>
      </c>
      <c r="X87" s="21" t="s">
        <v>2203</v>
      </c>
      <c r="Y87" s="21" t="s">
        <v>2204</v>
      </c>
      <c r="Z87" s="21" t="s">
        <v>2205</v>
      </c>
      <c r="AA87" s="131"/>
      <c r="AC87" s="21" t="s">
        <v>49</v>
      </c>
      <c r="AD87" s="131"/>
      <c r="AE87" s="132"/>
      <c r="AF87" s="132"/>
      <c r="AG87" s="132"/>
      <c r="AH87" s="132"/>
      <c r="AI87" s="132"/>
      <c r="AJ87" s="132"/>
      <c r="AK87" s="132"/>
      <c r="AL87" s="132"/>
      <c r="AM87" s="132"/>
      <c r="AN87" s="132"/>
      <c r="AO87" s="132"/>
      <c r="AP87" s="132"/>
      <c r="AQ87" s="132"/>
      <c r="AR87" s="132"/>
      <c r="AS87" s="132"/>
      <c r="AT87" s="132"/>
      <c r="AU87" s="132"/>
      <c r="AV87" s="128"/>
      <c r="AW87" s="128"/>
      <c r="AX87" s="128"/>
      <c r="AY87" s="128"/>
      <c r="AZ87" s="128"/>
      <c r="BA87" s="128"/>
      <c r="BB87" s="128"/>
      <c r="BC87" s="128"/>
      <c r="BD87" s="128"/>
      <c r="BE87" s="135"/>
      <c r="BF87" s="135"/>
      <c r="BG87" s="135"/>
      <c r="BH87" s="135"/>
      <c r="BI87" s="128"/>
      <c r="BJ87" s="135"/>
      <c r="BK87" s="135"/>
      <c r="BL87" s="128"/>
      <c r="BM87" s="128"/>
      <c r="BN87" s="128"/>
      <c r="BO87" s="128"/>
      <c r="BP87" s="128"/>
      <c r="BQ87" s="128"/>
      <c r="BR87" s="128"/>
      <c r="BS87" s="128"/>
      <c r="BT87" s="128"/>
      <c r="BU87" s="128"/>
      <c r="BV87" s="128"/>
      <c r="BW87" s="128"/>
      <c r="BX87" s="128"/>
      <c r="BY87" s="128"/>
      <c r="BZ87" s="128"/>
      <c r="CA87" s="128"/>
      <c r="CB87" s="128"/>
      <c r="CC87" s="128"/>
      <c r="CD87" s="128"/>
      <c r="CE87" s="128"/>
      <c r="CF87" s="128"/>
      <c r="CG87" s="128"/>
      <c r="CH87" s="128"/>
      <c r="CI87" s="128"/>
      <c r="CJ87" s="128"/>
      <c r="CK87" s="128"/>
      <c r="CL87" s="128"/>
      <c r="CM87" s="128"/>
      <c r="CN87" s="4"/>
    </row>
    <row r="88" ht="14.25" customHeight="1">
      <c r="A88" s="126">
        <v>408.0</v>
      </c>
      <c r="B88" s="103" t="str">
        <f t="shared" si="1"/>
        <v>Giữ chỗ</v>
      </c>
      <c r="C88" s="103" t="str">
        <f t="shared" si="2"/>
        <v>OK</v>
      </c>
      <c r="D88" s="127" t="s">
        <v>2162</v>
      </c>
      <c r="E88" s="20" t="s">
        <v>1969</v>
      </c>
      <c r="G88" s="129"/>
      <c r="H88" s="128"/>
      <c r="I88" s="128"/>
      <c r="J88" s="129"/>
      <c r="K88" s="129"/>
      <c r="L88" s="128"/>
      <c r="M88" s="128"/>
      <c r="N88" s="20" t="s">
        <v>47</v>
      </c>
      <c r="O88" s="130" t="s">
        <v>5</v>
      </c>
      <c r="P88" s="20" t="s">
        <v>804</v>
      </c>
      <c r="Q88" s="20" t="s">
        <v>846</v>
      </c>
      <c r="R88" s="132"/>
      <c r="S88" s="132"/>
      <c r="T88" s="132"/>
      <c r="U88" s="132"/>
      <c r="V88" s="132"/>
      <c r="W88" s="132"/>
      <c r="X88" s="132"/>
      <c r="Y88" s="132"/>
      <c r="Z88" s="132"/>
      <c r="AA88" s="132"/>
      <c r="AC88" s="21" t="s">
        <v>49</v>
      </c>
      <c r="AD88" s="131"/>
      <c r="AE88" s="132"/>
      <c r="AF88" s="132"/>
      <c r="AG88" s="132"/>
      <c r="AH88" s="132"/>
      <c r="AI88" s="132"/>
      <c r="AJ88" s="132"/>
      <c r="AK88" s="132"/>
      <c r="AL88" s="132"/>
      <c r="AM88" s="132"/>
      <c r="AN88" s="132"/>
      <c r="AO88" s="132"/>
      <c r="AP88" s="132"/>
      <c r="AQ88" s="132"/>
      <c r="AR88" s="132"/>
      <c r="AS88" s="132"/>
      <c r="AT88" s="132"/>
      <c r="AU88" s="132"/>
      <c r="AV88" s="128"/>
      <c r="AW88" s="128"/>
      <c r="AX88" s="128"/>
      <c r="AY88" s="128"/>
      <c r="AZ88" s="128"/>
      <c r="BA88" s="128"/>
      <c r="BB88" s="128"/>
      <c r="BC88" s="128"/>
      <c r="BD88" s="128"/>
      <c r="BE88" s="133">
        <v>8.0</v>
      </c>
      <c r="BF88" s="133">
        <v>7.0</v>
      </c>
      <c r="BG88" s="134" t="b">
        <v>0</v>
      </c>
      <c r="BH88" s="133">
        <v>8.0</v>
      </c>
      <c r="BI88" s="128"/>
      <c r="BJ88" s="128"/>
      <c r="BK88" s="128"/>
      <c r="BL88" s="128"/>
      <c r="BM88" s="128"/>
      <c r="BN88" s="128"/>
      <c r="BO88" s="128"/>
      <c r="BP88" s="128"/>
      <c r="BQ88" s="128"/>
      <c r="BR88" s="128"/>
      <c r="BS88" s="128"/>
      <c r="BT88" s="128"/>
      <c r="BU88" s="128"/>
      <c r="BV88" s="128"/>
      <c r="BW88" s="128"/>
      <c r="BX88" s="128"/>
      <c r="BY88" s="128"/>
      <c r="BZ88" s="128"/>
      <c r="CA88" s="128"/>
      <c r="CB88" s="128"/>
      <c r="CC88" s="128"/>
      <c r="CD88" s="128"/>
      <c r="CE88" s="128"/>
      <c r="CF88" s="128"/>
      <c r="CG88" s="128"/>
      <c r="CH88" s="128"/>
      <c r="CI88" s="128"/>
      <c r="CJ88" s="128"/>
      <c r="CK88" s="128"/>
      <c r="CL88" s="128"/>
      <c r="CM88" s="128"/>
      <c r="CN88" s="4"/>
    </row>
    <row r="89" ht="14.25" customHeight="1">
      <c r="A89" s="126">
        <v>409.0</v>
      </c>
      <c r="B89" s="103" t="str">
        <f t="shared" si="1"/>
        <v>Giữ chỗ</v>
      </c>
      <c r="C89" s="103" t="str">
        <f t="shared" si="2"/>
        <v>OK</v>
      </c>
      <c r="D89" s="127" t="s">
        <v>2162</v>
      </c>
      <c r="E89" s="20" t="s">
        <v>1969</v>
      </c>
      <c r="G89" s="129"/>
      <c r="H89" s="135"/>
      <c r="I89" s="135"/>
      <c r="J89" s="129"/>
      <c r="K89" s="137"/>
      <c r="L89" s="128"/>
      <c r="M89" s="135"/>
      <c r="N89" s="20" t="s">
        <v>47</v>
      </c>
      <c r="O89" s="130" t="s">
        <v>5</v>
      </c>
      <c r="P89" s="20" t="s">
        <v>804</v>
      </c>
      <c r="Q89" s="20" t="s">
        <v>846</v>
      </c>
      <c r="R89" s="132"/>
      <c r="S89" s="131"/>
      <c r="T89" s="131"/>
      <c r="U89" s="131"/>
      <c r="V89" s="131"/>
      <c r="W89" s="132"/>
      <c r="X89" s="132"/>
      <c r="Y89" s="131"/>
      <c r="Z89" s="131"/>
      <c r="AA89" s="131"/>
      <c r="AC89" s="21" t="s">
        <v>49</v>
      </c>
      <c r="AD89" s="131"/>
      <c r="AE89" s="132"/>
      <c r="AF89" s="132"/>
      <c r="AG89" s="132"/>
      <c r="AH89" s="132"/>
      <c r="AI89" s="132"/>
      <c r="AJ89" s="132"/>
      <c r="AK89" s="132"/>
      <c r="AL89" s="132"/>
      <c r="AM89" s="132"/>
      <c r="AN89" s="132"/>
      <c r="AO89" s="132"/>
      <c r="AP89" s="132"/>
      <c r="AQ89" s="132"/>
      <c r="AR89" s="132"/>
      <c r="AS89" s="132"/>
      <c r="AT89" s="132"/>
      <c r="AU89" s="132"/>
      <c r="AV89" s="128"/>
      <c r="AW89" s="128"/>
      <c r="AX89" s="128"/>
      <c r="AY89" s="128"/>
      <c r="AZ89" s="128"/>
      <c r="BA89" s="128"/>
      <c r="BB89" s="128"/>
      <c r="BC89" s="128"/>
      <c r="BD89" s="128"/>
      <c r="BE89" s="133">
        <v>8.0</v>
      </c>
      <c r="BF89" s="133">
        <v>7.0</v>
      </c>
      <c r="BG89" s="134" t="b">
        <v>0</v>
      </c>
      <c r="BH89" s="133">
        <v>8.0</v>
      </c>
      <c r="BI89" s="128"/>
      <c r="BJ89" s="135"/>
      <c r="BK89" s="135"/>
      <c r="BL89" s="128"/>
      <c r="BM89" s="128"/>
      <c r="BN89" s="128"/>
      <c r="BO89" s="128"/>
      <c r="BP89" s="128"/>
      <c r="BQ89" s="128"/>
      <c r="BR89" s="128"/>
      <c r="BS89" s="128"/>
      <c r="BT89" s="128"/>
      <c r="BU89" s="128"/>
      <c r="BV89" s="128"/>
      <c r="BW89" s="128"/>
      <c r="BX89" s="128"/>
      <c r="BY89" s="128"/>
      <c r="BZ89" s="128"/>
      <c r="CA89" s="128"/>
      <c r="CB89" s="128"/>
      <c r="CC89" s="128"/>
      <c r="CD89" s="128"/>
      <c r="CE89" s="128"/>
      <c r="CF89" s="128"/>
      <c r="CG89" s="128"/>
      <c r="CH89" s="128"/>
      <c r="CI89" s="128"/>
      <c r="CJ89" s="128"/>
      <c r="CK89" s="128"/>
      <c r="CL89" s="128"/>
      <c r="CM89" s="128"/>
      <c r="CN89" s="4"/>
    </row>
    <row r="90" ht="14.25" customHeight="1">
      <c r="A90" s="126">
        <v>425.0</v>
      </c>
      <c r="B90" s="103" t="str">
        <f t="shared" si="1"/>
        <v>OK</v>
      </c>
      <c r="C90" s="103" t="str">
        <f t="shared" si="2"/>
        <v>OK</v>
      </c>
      <c r="D90" s="127" t="s">
        <v>2273</v>
      </c>
      <c r="E90" s="20" t="s">
        <v>1969</v>
      </c>
      <c r="G90" s="20" t="s">
        <v>2274</v>
      </c>
      <c r="H90" s="20" t="s">
        <v>2275</v>
      </c>
      <c r="J90" s="129"/>
      <c r="K90" s="129"/>
      <c r="L90" s="128"/>
      <c r="M90" s="128"/>
      <c r="N90" s="20" t="s">
        <v>47</v>
      </c>
      <c r="O90" s="130" t="s">
        <v>9</v>
      </c>
      <c r="P90" s="20" t="s">
        <v>1027</v>
      </c>
      <c r="Q90" s="20" t="s">
        <v>1453</v>
      </c>
      <c r="R90" s="132"/>
      <c r="S90" s="21" t="s">
        <v>2276</v>
      </c>
      <c r="V90" s="132"/>
      <c r="W90" s="132"/>
      <c r="X90" s="132"/>
      <c r="Y90" s="21" t="s">
        <v>2277</v>
      </c>
      <c r="Z90" s="21" t="s">
        <v>2278</v>
      </c>
      <c r="AA90" s="132"/>
      <c r="AC90" s="21" t="s">
        <v>49</v>
      </c>
      <c r="AD90" s="131"/>
      <c r="AE90" s="132"/>
      <c r="AF90" s="132"/>
      <c r="AG90" s="132"/>
      <c r="AH90" s="132"/>
      <c r="AI90" s="132"/>
      <c r="AJ90" s="132"/>
      <c r="AK90" s="132"/>
      <c r="AL90" s="132"/>
      <c r="AM90" s="132"/>
      <c r="AN90" s="132"/>
      <c r="AO90" s="132"/>
      <c r="AP90" s="132"/>
      <c r="AQ90" s="132"/>
      <c r="AR90" s="132"/>
      <c r="AS90" s="132"/>
      <c r="AT90" s="132"/>
      <c r="AU90" s="132"/>
      <c r="AV90" s="128"/>
      <c r="AW90" s="128"/>
      <c r="AX90" s="128"/>
      <c r="AY90" s="128"/>
      <c r="AZ90" s="128"/>
      <c r="BA90" s="128"/>
      <c r="BB90" s="128"/>
      <c r="BC90" s="128"/>
      <c r="BD90" s="128"/>
      <c r="BE90" s="133">
        <v>10.0</v>
      </c>
      <c r="BF90" s="133">
        <v>9.0</v>
      </c>
      <c r="BG90" s="134" t="b">
        <v>0</v>
      </c>
      <c r="BH90" s="133">
        <v>10.0</v>
      </c>
      <c r="BI90" s="128"/>
      <c r="BJ90" s="128"/>
      <c r="BK90" s="128"/>
      <c r="BL90" s="128"/>
      <c r="BM90" s="128"/>
      <c r="BN90" s="128"/>
      <c r="BO90" s="128"/>
      <c r="BP90" s="128"/>
      <c r="BQ90" s="128"/>
      <c r="BR90" s="128"/>
      <c r="BS90" s="128"/>
      <c r="BT90" s="128"/>
      <c r="BU90" s="128"/>
      <c r="BV90" s="128"/>
      <c r="BW90" s="128"/>
      <c r="BX90" s="128"/>
      <c r="BY90" s="128"/>
      <c r="BZ90" s="128"/>
      <c r="CA90" s="128"/>
      <c r="CB90" s="128"/>
      <c r="CC90" s="128"/>
      <c r="CD90" s="128"/>
      <c r="CE90" s="128"/>
      <c r="CF90" s="128"/>
      <c r="CG90" s="128"/>
      <c r="CH90" s="128"/>
      <c r="CI90" s="128"/>
      <c r="CJ90" s="128"/>
      <c r="CK90" s="128"/>
      <c r="CL90" s="128"/>
      <c r="CM90" s="128"/>
      <c r="CN90" s="4"/>
    </row>
    <row r="91" ht="14.25" customHeight="1">
      <c r="A91" s="126">
        <v>426.0</v>
      </c>
      <c r="B91" s="103" t="str">
        <f t="shared" si="1"/>
        <v>OK</v>
      </c>
      <c r="C91" s="103" t="str">
        <f t="shared" si="2"/>
        <v>OK</v>
      </c>
      <c r="D91" s="127" t="s">
        <v>2273</v>
      </c>
      <c r="E91" s="20" t="s">
        <v>1969</v>
      </c>
      <c r="G91" s="128"/>
      <c r="H91" s="128"/>
      <c r="I91" s="128"/>
      <c r="J91" s="129"/>
      <c r="K91" s="129"/>
      <c r="L91" s="128"/>
      <c r="M91" s="128"/>
      <c r="N91" s="20" t="s">
        <v>47</v>
      </c>
      <c r="O91" s="130" t="s">
        <v>9</v>
      </c>
      <c r="P91" s="20" t="s">
        <v>347</v>
      </c>
      <c r="Q91" s="20" t="s">
        <v>254</v>
      </c>
      <c r="R91" s="21"/>
      <c r="S91" s="21" t="s">
        <v>2279</v>
      </c>
      <c r="Y91" s="21" t="s">
        <v>2280</v>
      </c>
      <c r="Z91" s="21" t="s">
        <v>2281</v>
      </c>
      <c r="AA91" s="21"/>
      <c r="AC91" s="21" t="s">
        <v>49</v>
      </c>
      <c r="AD91" s="131"/>
      <c r="AE91" s="132"/>
      <c r="AF91" s="132"/>
      <c r="AG91" s="132"/>
      <c r="AH91" s="132"/>
      <c r="AI91" s="132"/>
      <c r="AJ91" s="132"/>
      <c r="AK91" s="132"/>
      <c r="AL91" s="132"/>
      <c r="AM91" s="132"/>
      <c r="AN91" s="132"/>
      <c r="AO91" s="132"/>
      <c r="AP91" s="132"/>
      <c r="AQ91" s="132"/>
      <c r="AR91" s="132"/>
      <c r="AS91" s="132"/>
      <c r="AT91" s="132"/>
      <c r="AU91" s="132"/>
      <c r="AV91" s="128"/>
      <c r="AW91" s="128"/>
      <c r="AX91" s="128"/>
      <c r="AY91" s="128"/>
      <c r="AZ91" s="128"/>
      <c r="BA91" s="128"/>
      <c r="BB91" s="128"/>
      <c r="BC91" s="128"/>
      <c r="BD91" s="128"/>
      <c r="BE91" s="133">
        <v>10.0</v>
      </c>
      <c r="BF91" s="133">
        <v>9.0</v>
      </c>
      <c r="BG91" s="134" t="b">
        <v>0</v>
      </c>
      <c r="BH91" s="133">
        <v>10.0</v>
      </c>
      <c r="BI91" s="128"/>
      <c r="BJ91" s="135"/>
      <c r="BK91" s="135"/>
      <c r="BL91" s="128"/>
      <c r="BM91" s="128"/>
      <c r="BN91" s="128"/>
      <c r="BO91" s="128"/>
      <c r="BP91" s="128"/>
      <c r="BQ91" s="128"/>
      <c r="BR91" s="128"/>
      <c r="BS91" s="128"/>
      <c r="BT91" s="128"/>
      <c r="BU91" s="128"/>
      <c r="BV91" s="128"/>
      <c r="BW91" s="128"/>
      <c r="BX91" s="128"/>
      <c r="BY91" s="128"/>
      <c r="BZ91" s="128"/>
      <c r="CA91" s="128"/>
      <c r="CB91" s="128"/>
      <c r="CC91" s="128"/>
      <c r="CD91" s="128"/>
      <c r="CE91" s="128"/>
      <c r="CF91" s="128"/>
      <c r="CG91" s="128"/>
      <c r="CH91" s="128"/>
      <c r="CI91" s="128"/>
      <c r="CJ91" s="128"/>
      <c r="CK91" s="128"/>
      <c r="CL91" s="128"/>
      <c r="CM91" s="128"/>
      <c r="CN91" s="4"/>
    </row>
    <row r="92" ht="14.25" customHeight="1">
      <c r="A92" s="126">
        <v>429.0</v>
      </c>
      <c r="B92" s="103" t="str">
        <f t="shared" si="1"/>
        <v>OK</v>
      </c>
      <c r="C92" s="103" t="str">
        <f t="shared" si="2"/>
        <v>OK</v>
      </c>
      <c r="D92" s="127" t="s">
        <v>2297</v>
      </c>
      <c r="E92" s="20" t="s">
        <v>1969</v>
      </c>
      <c r="G92" s="128"/>
      <c r="H92" s="20" t="s">
        <v>2298</v>
      </c>
      <c r="J92" s="129"/>
      <c r="K92" s="129"/>
      <c r="L92" s="128"/>
      <c r="M92" s="128"/>
      <c r="N92" s="20" t="s">
        <v>47</v>
      </c>
      <c r="O92" s="130" t="s">
        <v>9</v>
      </c>
      <c r="P92" s="20" t="s">
        <v>347</v>
      </c>
      <c r="Q92" s="20" t="s">
        <v>671</v>
      </c>
      <c r="R92" s="132"/>
      <c r="S92" s="21" t="s">
        <v>2299</v>
      </c>
      <c r="T92" s="131"/>
      <c r="U92" s="131"/>
      <c r="V92" s="131"/>
      <c r="W92" s="131"/>
      <c r="X92" s="131"/>
      <c r="Y92" s="21" t="s">
        <v>6611</v>
      </c>
      <c r="Z92" s="21" t="s">
        <v>2301</v>
      </c>
      <c r="AA92" s="131"/>
      <c r="AC92" s="21" t="s">
        <v>49</v>
      </c>
      <c r="AD92" s="131"/>
      <c r="AE92" s="132"/>
      <c r="AF92" s="132"/>
      <c r="AG92" s="132"/>
      <c r="AH92" s="132"/>
      <c r="AI92" s="132"/>
      <c r="AJ92" s="132"/>
      <c r="AK92" s="132"/>
      <c r="AL92" s="132"/>
      <c r="AM92" s="132"/>
      <c r="AN92" s="132"/>
      <c r="AO92" s="132"/>
      <c r="AP92" s="132"/>
      <c r="AQ92" s="132"/>
      <c r="AR92" s="132"/>
      <c r="AS92" s="132"/>
      <c r="AT92" s="132"/>
      <c r="AU92" s="132"/>
      <c r="AV92" s="128"/>
      <c r="AW92" s="128"/>
      <c r="AX92" s="128"/>
      <c r="AY92" s="128"/>
      <c r="AZ92" s="128"/>
      <c r="BA92" s="128"/>
      <c r="BB92" s="128"/>
      <c r="BC92" s="128"/>
      <c r="BD92" s="128"/>
      <c r="BE92" s="133">
        <v>7.0</v>
      </c>
      <c r="BF92" s="133">
        <v>6.0</v>
      </c>
      <c r="BG92" s="134" t="b">
        <v>0</v>
      </c>
      <c r="BH92" s="133">
        <v>7.0</v>
      </c>
      <c r="BI92" s="128"/>
      <c r="BJ92" s="135"/>
      <c r="BK92" s="135"/>
      <c r="BL92" s="128"/>
      <c r="BM92" s="128"/>
      <c r="BN92" s="128"/>
      <c r="BO92" s="128"/>
      <c r="BP92" s="128"/>
      <c r="BQ92" s="128"/>
      <c r="BR92" s="128"/>
      <c r="BS92" s="128"/>
      <c r="BT92" s="128"/>
      <c r="BU92" s="128"/>
      <c r="BV92" s="128"/>
      <c r="BW92" s="128"/>
      <c r="BX92" s="128"/>
      <c r="BY92" s="128"/>
      <c r="BZ92" s="128"/>
      <c r="CA92" s="128"/>
      <c r="CB92" s="128"/>
      <c r="CC92" s="128"/>
      <c r="CD92" s="128"/>
      <c r="CE92" s="128"/>
      <c r="CF92" s="128"/>
      <c r="CG92" s="128"/>
      <c r="CH92" s="128"/>
      <c r="CI92" s="128"/>
      <c r="CJ92" s="128"/>
      <c r="CK92" s="128"/>
      <c r="CL92" s="128"/>
      <c r="CM92" s="128"/>
      <c r="CN92" s="4"/>
    </row>
    <row r="93" ht="14.25" customHeight="1">
      <c r="A93" s="126">
        <v>432.0</v>
      </c>
      <c r="B93" s="103" t="str">
        <f>SWITCH(C93,"OK",IF(ISBLANK(S93),IF(ISBLANK(Y93),"Giữ chỗ nhóm","Giữ chỗ"),"OK"),"Chưa làm",IF(Y93&lt;&gt;"","Giữ chỗ",""),0,IF(ISBLANK(S93),"Thêm",""),"")</f>
        <v>OK</v>
      </c>
      <c r="C93" s="103" t="str">
        <f t="shared" si="2"/>
        <v>OK</v>
      </c>
      <c r="D93" s="127" t="s">
        <v>2312</v>
      </c>
      <c r="E93" s="20" t="s">
        <v>1969</v>
      </c>
      <c r="G93" s="135"/>
      <c r="H93" s="20" t="s">
        <v>2313</v>
      </c>
      <c r="J93" s="129"/>
      <c r="K93" s="129"/>
      <c r="L93" s="128"/>
      <c r="M93" s="128"/>
      <c r="N93" s="20" t="s">
        <v>47</v>
      </c>
      <c r="O93" s="130" t="s">
        <v>9</v>
      </c>
      <c r="P93" s="20" t="s">
        <v>1027</v>
      </c>
      <c r="Q93" s="20" t="s">
        <v>1453</v>
      </c>
      <c r="R93" s="132"/>
      <c r="S93" s="21" t="s">
        <v>2314</v>
      </c>
      <c r="U93" s="131"/>
      <c r="V93" s="131"/>
      <c r="W93" s="131"/>
      <c r="X93" s="131"/>
      <c r="Y93" s="20" t="s">
        <v>2315</v>
      </c>
      <c r="Z93" s="21" t="s">
        <v>2316</v>
      </c>
      <c r="AA93" s="131"/>
      <c r="AC93" s="21" t="s">
        <v>49</v>
      </c>
      <c r="AD93" s="132"/>
      <c r="AE93" s="131"/>
      <c r="AF93" s="131"/>
      <c r="AG93" s="132"/>
      <c r="AH93" s="132"/>
      <c r="AI93" s="132"/>
      <c r="AJ93" s="132"/>
      <c r="AK93" s="132"/>
      <c r="AL93" s="132"/>
      <c r="AM93" s="132"/>
      <c r="AN93" s="132"/>
      <c r="AO93" s="132"/>
      <c r="AP93" s="132"/>
      <c r="AQ93" s="132"/>
      <c r="AR93" s="132"/>
      <c r="AS93" s="132"/>
      <c r="AT93" s="132"/>
      <c r="AU93" s="132"/>
      <c r="AV93" s="128"/>
      <c r="AW93" s="128"/>
      <c r="AX93" s="128"/>
      <c r="AY93" s="128"/>
      <c r="AZ93" s="128"/>
      <c r="BA93" s="128"/>
      <c r="BB93" s="128"/>
      <c r="BC93" s="128"/>
      <c r="BD93" s="128"/>
      <c r="BE93" s="133">
        <v>9.0</v>
      </c>
      <c r="BF93" s="133">
        <v>8.0</v>
      </c>
      <c r="BG93" s="134" t="b">
        <v>0</v>
      </c>
      <c r="BH93" s="133">
        <v>9.0</v>
      </c>
      <c r="BI93" s="128"/>
      <c r="BJ93" s="128"/>
      <c r="BK93" s="128"/>
      <c r="BL93" s="128"/>
      <c r="BM93" s="128"/>
      <c r="BN93" s="128"/>
      <c r="BO93" s="128"/>
      <c r="BP93" s="128"/>
      <c r="BQ93" s="128"/>
      <c r="BR93" s="128"/>
      <c r="BS93" s="128"/>
      <c r="BT93" s="128"/>
      <c r="BU93" s="128"/>
      <c r="BV93" s="128"/>
      <c r="BW93" s="128"/>
      <c r="BX93" s="128"/>
      <c r="BY93" s="128"/>
      <c r="BZ93" s="128"/>
      <c r="CA93" s="128"/>
      <c r="CB93" s="128"/>
      <c r="CC93" s="128"/>
      <c r="CD93" s="128"/>
      <c r="CE93" s="128"/>
      <c r="CF93" s="128"/>
      <c r="CG93" s="128"/>
      <c r="CH93" s="128"/>
      <c r="CI93" s="128"/>
      <c r="CJ93" s="128"/>
      <c r="CK93" s="128"/>
      <c r="CL93" s="128"/>
      <c r="CM93" s="128"/>
      <c r="CN93" s="4"/>
    </row>
    <row r="94" ht="14.25" customHeight="1">
      <c r="A94" s="126">
        <v>435.0</v>
      </c>
      <c r="B94" s="103" t="str">
        <f t="shared" ref="B94:B129" si="3">SWITCH(C94,"OK",IF(ISBLANK(S94),IF(ISBLANK(Q94),"Giữ chỗ nhóm","Giữ chỗ"),"OK"),"Chưa làm",IF(Q94&lt;&gt;"","Giữ chỗ",""),0,IF(ISBLANK(S94),"Thêm",""),"")</f>
        <v>OK</v>
      </c>
      <c r="C94" s="103" t="str">
        <f t="shared" si="2"/>
        <v>OK</v>
      </c>
      <c r="D94" s="127" t="s">
        <v>2325</v>
      </c>
      <c r="E94" s="20" t="s">
        <v>1969</v>
      </c>
      <c r="G94" s="130" t="s">
        <v>2326</v>
      </c>
      <c r="H94" s="20" t="s">
        <v>2327</v>
      </c>
      <c r="J94" s="129"/>
      <c r="K94" s="129"/>
      <c r="L94" s="128"/>
      <c r="M94" s="128"/>
      <c r="N94" s="20" t="s">
        <v>47</v>
      </c>
      <c r="O94" s="130" t="s">
        <v>9</v>
      </c>
      <c r="P94" s="20" t="s">
        <v>1246</v>
      </c>
      <c r="Q94" s="20" t="s">
        <v>250</v>
      </c>
      <c r="R94" s="132"/>
      <c r="S94" s="21" t="s">
        <v>2328</v>
      </c>
      <c r="Y94" s="21" t="s">
        <v>2329</v>
      </c>
      <c r="Z94" s="21" t="s">
        <v>2330</v>
      </c>
      <c r="AC94" s="21" t="s">
        <v>49</v>
      </c>
      <c r="AD94" s="132"/>
      <c r="AE94" s="132"/>
      <c r="AF94" s="132"/>
      <c r="AG94" s="132"/>
      <c r="AH94" s="132"/>
      <c r="AI94" s="132"/>
      <c r="AJ94" s="132"/>
      <c r="AK94" s="132"/>
      <c r="AL94" s="132"/>
      <c r="AM94" s="132"/>
      <c r="AN94" s="132"/>
      <c r="AO94" s="132"/>
      <c r="AP94" s="132"/>
      <c r="AQ94" s="132"/>
      <c r="AR94" s="132"/>
      <c r="AS94" s="132"/>
      <c r="AT94" s="132"/>
      <c r="AU94" s="132"/>
      <c r="AV94" s="128"/>
      <c r="AW94" s="128"/>
      <c r="AX94" s="128"/>
      <c r="AY94" s="128"/>
      <c r="AZ94" s="128"/>
      <c r="BA94" s="128"/>
      <c r="BB94" s="128"/>
      <c r="BC94" s="128"/>
      <c r="BD94" s="128"/>
      <c r="BE94" s="133">
        <v>13.0</v>
      </c>
      <c r="BF94" s="133">
        <v>12.0</v>
      </c>
      <c r="BG94" s="134" t="b">
        <v>0</v>
      </c>
      <c r="BH94" s="133">
        <v>13.0</v>
      </c>
      <c r="BI94" s="128"/>
      <c r="BJ94" s="128"/>
      <c r="BK94" s="128"/>
      <c r="BL94" s="128"/>
      <c r="BM94" s="128"/>
      <c r="BN94" s="128"/>
      <c r="BO94" s="128"/>
      <c r="BP94" s="128"/>
      <c r="BQ94" s="128"/>
      <c r="BR94" s="128"/>
      <c r="BS94" s="128"/>
      <c r="BT94" s="128"/>
      <c r="BU94" s="128"/>
      <c r="BV94" s="128"/>
      <c r="BW94" s="128"/>
      <c r="BX94" s="128"/>
      <c r="BY94" s="128"/>
      <c r="BZ94" s="128"/>
      <c r="CA94" s="128"/>
      <c r="CB94" s="128"/>
      <c r="CC94" s="128"/>
      <c r="CD94" s="128"/>
      <c r="CE94" s="128"/>
      <c r="CF94" s="128"/>
      <c r="CG94" s="128"/>
      <c r="CH94" s="128"/>
      <c r="CI94" s="128"/>
      <c r="CJ94" s="128"/>
      <c r="CK94" s="128"/>
      <c r="CL94" s="128"/>
      <c r="CM94" s="128"/>
      <c r="CN94" s="4"/>
    </row>
    <row r="95" ht="14.25" customHeight="1">
      <c r="A95" s="126">
        <v>525.0</v>
      </c>
      <c r="B95" s="103" t="str">
        <f t="shared" si="3"/>
        <v>Giữ chỗ</v>
      </c>
      <c r="C95" s="103" t="str">
        <f t="shared" si="2"/>
        <v>OK</v>
      </c>
      <c r="D95" s="127" t="s">
        <v>2665</v>
      </c>
      <c r="E95" s="20" t="s">
        <v>2623</v>
      </c>
      <c r="G95" s="130" t="s">
        <v>2666</v>
      </c>
      <c r="H95" s="20" t="s">
        <v>2667</v>
      </c>
      <c r="J95" s="129"/>
      <c r="K95" s="129"/>
      <c r="L95" s="128"/>
      <c r="M95" s="128"/>
      <c r="N95" s="20" t="s">
        <v>47</v>
      </c>
      <c r="O95" s="130" t="s">
        <v>9</v>
      </c>
      <c r="P95" s="20" t="s">
        <v>414</v>
      </c>
      <c r="Q95" s="20" t="s">
        <v>1810</v>
      </c>
      <c r="R95" s="131"/>
      <c r="S95" s="131"/>
      <c r="T95" s="132"/>
      <c r="U95" s="132"/>
      <c r="V95" s="132"/>
      <c r="W95" s="132"/>
      <c r="X95" s="132"/>
      <c r="Y95" s="131"/>
      <c r="Z95" s="131"/>
      <c r="AA95" s="131"/>
      <c r="AC95" s="21" t="s">
        <v>49</v>
      </c>
      <c r="AD95" s="132"/>
      <c r="AE95" s="132"/>
      <c r="AF95" s="132"/>
      <c r="AG95" s="132"/>
      <c r="AH95" s="132"/>
      <c r="AI95" s="132"/>
      <c r="AJ95" s="132"/>
      <c r="AK95" s="132"/>
      <c r="AL95" s="132"/>
      <c r="AM95" s="132"/>
      <c r="AN95" s="132"/>
      <c r="AO95" s="132"/>
      <c r="AP95" s="132"/>
      <c r="AQ95" s="132"/>
      <c r="AR95" s="132"/>
      <c r="AS95" s="132"/>
      <c r="AT95" s="132"/>
      <c r="AU95" s="132"/>
      <c r="AV95" s="128"/>
      <c r="AW95" s="128"/>
      <c r="AX95" s="128"/>
      <c r="AY95" s="128"/>
      <c r="AZ95" s="128"/>
      <c r="BA95" s="128"/>
      <c r="BB95" s="128"/>
      <c r="BC95" s="128"/>
      <c r="BD95" s="128"/>
      <c r="BE95" s="133">
        <v>10.0</v>
      </c>
      <c r="BF95" s="133">
        <v>9.0</v>
      </c>
      <c r="BG95" s="134" t="b">
        <v>0</v>
      </c>
      <c r="BH95" s="133">
        <v>10.0</v>
      </c>
      <c r="BI95" s="128"/>
      <c r="BJ95" s="135"/>
      <c r="BK95" s="135"/>
      <c r="BL95" s="128"/>
      <c r="BM95" s="128"/>
      <c r="BN95" s="128"/>
      <c r="BO95" s="128"/>
      <c r="BP95" s="128"/>
      <c r="BQ95" s="128"/>
      <c r="BR95" s="128"/>
      <c r="BS95" s="128"/>
      <c r="BT95" s="128"/>
      <c r="BU95" s="128"/>
      <c r="BV95" s="128"/>
      <c r="BW95" s="128"/>
      <c r="BX95" s="128"/>
      <c r="BY95" s="128"/>
      <c r="BZ95" s="128"/>
      <c r="CA95" s="128"/>
      <c r="CB95" s="128"/>
      <c r="CC95" s="128"/>
      <c r="CD95" s="128"/>
      <c r="CE95" s="128"/>
      <c r="CF95" s="128"/>
      <c r="CG95" s="128"/>
      <c r="CH95" s="128"/>
      <c r="CI95" s="128"/>
      <c r="CJ95" s="128"/>
      <c r="CK95" s="128"/>
      <c r="CL95" s="128"/>
      <c r="CM95" s="128"/>
      <c r="CN95" s="4"/>
    </row>
    <row r="96" ht="14.25" customHeight="1">
      <c r="A96" s="126">
        <v>526.0</v>
      </c>
      <c r="B96" s="103" t="str">
        <f t="shared" si="3"/>
        <v/>
      </c>
      <c r="C96" s="103" t="str">
        <f t="shared" si="2"/>
        <v>Tự do chọn</v>
      </c>
      <c r="D96" s="127" t="s">
        <v>2665</v>
      </c>
      <c r="E96" s="20" t="s">
        <v>2623</v>
      </c>
      <c r="G96" s="137"/>
      <c r="H96" s="135"/>
      <c r="I96" s="135"/>
      <c r="J96" s="130" t="s">
        <v>2629</v>
      </c>
      <c r="K96" s="130" t="s">
        <v>123</v>
      </c>
      <c r="L96" s="128"/>
      <c r="M96" s="20" t="s">
        <v>2669</v>
      </c>
      <c r="N96" s="20" t="s">
        <v>47</v>
      </c>
      <c r="O96" s="130" t="s">
        <v>9</v>
      </c>
      <c r="P96" s="135"/>
      <c r="Q96" s="135"/>
      <c r="R96" s="132"/>
      <c r="S96" s="21"/>
      <c r="T96" s="132"/>
      <c r="U96" s="132"/>
      <c r="V96" s="132"/>
      <c r="W96" s="132"/>
      <c r="X96" s="132"/>
      <c r="Y96" s="132"/>
      <c r="Z96" s="132"/>
      <c r="AA96" s="132"/>
      <c r="AC96" s="21" t="s">
        <v>49</v>
      </c>
      <c r="AD96" s="132"/>
      <c r="AE96" s="132"/>
      <c r="AF96" s="132"/>
      <c r="AG96" s="132"/>
      <c r="AH96" s="132"/>
      <c r="AI96" s="132"/>
      <c r="AJ96" s="132"/>
      <c r="AK96" s="132"/>
      <c r="AL96" s="132"/>
      <c r="AM96" s="132"/>
      <c r="AN96" s="132"/>
      <c r="AO96" s="132"/>
      <c r="AP96" s="132"/>
      <c r="AQ96" s="132"/>
      <c r="AR96" s="132"/>
      <c r="AS96" s="132"/>
      <c r="AT96" s="132"/>
      <c r="AU96" s="132"/>
      <c r="AV96" s="128"/>
      <c r="AW96" s="128"/>
      <c r="AX96" s="128"/>
      <c r="AY96" s="128"/>
      <c r="AZ96" s="128"/>
      <c r="BA96" s="128"/>
      <c r="BB96" s="128"/>
      <c r="BC96" s="128"/>
      <c r="BD96" s="128"/>
      <c r="BE96" s="133">
        <v>9.0</v>
      </c>
      <c r="BF96" s="133">
        <v>8.0</v>
      </c>
      <c r="BG96" s="134" t="b">
        <v>0</v>
      </c>
      <c r="BH96" s="133">
        <v>8.0</v>
      </c>
      <c r="BI96" s="128"/>
      <c r="BJ96" s="135"/>
      <c r="BK96" s="135"/>
      <c r="BL96" s="128"/>
      <c r="BM96" s="128"/>
      <c r="BN96" s="128"/>
      <c r="BO96" s="128"/>
      <c r="BP96" s="128"/>
      <c r="BQ96" s="128"/>
      <c r="BR96" s="128"/>
      <c r="BS96" s="128"/>
      <c r="BT96" s="128"/>
      <c r="BU96" s="128"/>
      <c r="BV96" s="128"/>
      <c r="BW96" s="128"/>
      <c r="BX96" s="128"/>
      <c r="BY96" s="128"/>
      <c r="BZ96" s="128"/>
      <c r="CA96" s="128"/>
      <c r="CB96" s="128"/>
      <c r="CC96" s="128"/>
      <c r="CD96" s="128"/>
      <c r="CE96" s="128"/>
      <c r="CF96" s="128"/>
      <c r="CG96" s="128"/>
      <c r="CH96" s="128"/>
      <c r="CI96" s="128"/>
      <c r="CJ96" s="128"/>
      <c r="CK96" s="128"/>
      <c r="CL96" s="128"/>
      <c r="CM96" s="128"/>
      <c r="CN96" s="4"/>
    </row>
    <row r="97" ht="14.25" customHeight="1">
      <c r="A97" s="126">
        <v>529.0</v>
      </c>
      <c r="B97" s="103" t="str">
        <f t="shared" si="3"/>
        <v>OK</v>
      </c>
      <c r="C97" s="103" t="str">
        <f t="shared" si="2"/>
        <v>OK</v>
      </c>
      <c r="D97" s="127" t="s">
        <v>2684</v>
      </c>
      <c r="E97" s="20" t="s">
        <v>2623</v>
      </c>
      <c r="G97" s="129"/>
      <c r="H97" s="20" t="s">
        <v>2685</v>
      </c>
      <c r="J97" s="129"/>
      <c r="K97" s="129"/>
      <c r="L97" s="128"/>
      <c r="M97" s="128"/>
      <c r="N97" s="20" t="s">
        <v>47</v>
      </c>
      <c r="O97" s="130" t="s">
        <v>9</v>
      </c>
      <c r="P97" s="20" t="s">
        <v>235</v>
      </c>
      <c r="Q97" s="20" t="s">
        <v>236</v>
      </c>
      <c r="R97" s="21"/>
      <c r="S97" s="2" t="s">
        <v>2686</v>
      </c>
      <c r="X97" s="132"/>
      <c r="Y97" s="21" t="s">
        <v>2687</v>
      </c>
      <c r="Z97" s="21" t="s">
        <v>2688</v>
      </c>
      <c r="AA97" s="132"/>
      <c r="AC97" s="21" t="s">
        <v>49</v>
      </c>
      <c r="AD97" s="132"/>
      <c r="AE97" s="132"/>
      <c r="AF97" s="132"/>
      <c r="AG97" s="132"/>
      <c r="AH97" s="132"/>
      <c r="AI97" s="132"/>
      <c r="AJ97" s="132"/>
      <c r="AK97" s="132"/>
      <c r="AL97" s="132"/>
      <c r="AM97" s="132"/>
      <c r="AN97" s="132"/>
      <c r="AO97" s="132"/>
      <c r="AP97" s="132"/>
      <c r="AQ97" s="132"/>
      <c r="AR97" s="132"/>
      <c r="AS97" s="132"/>
      <c r="AT97" s="132"/>
      <c r="AU97" s="132"/>
      <c r="AV97" s="128"/>
      <c r="AW97" s="128"/>
      <c r="AX97" s="128"/>
      <c r="AY97" s="128"/>
      <c r="AZ97" s="128"/>
      <c r="BA97" s="128"/>
      <c r="BB97" s="128"/>
      <c r="BC97" s="128"/>
      <c r="BD97" s="128"/>
      <c r="BE97" s="133">
        <v>9.0</v>
      </c>
      <c r="BF97" s="133">
        <v>8.0</v>
      </c>
      <c r="BG97" s="134" t="b">
        <v>0</v>
      </c>
      <c r="BH97" s="133">
        <v>9.0</v>
      </c>
      <c r="BI97" s="128"/>
      <c r="BJ97" s="135"/>
      <c r="BK97" s="135"/>
      <c r="BL97" s="128"/>
      <c r="BM97" s="128"/>
      <c r="BN97" s="128"/>
      <c r="BO97" s="128"/>
      <c r="BP97" s="128"/>
      <c r="BQ97" s="128"/>
      <c r="BR97" s="128"/>
      <c r="BS97" s="128"/>
      <c r="BT97" s="128"/>
      <c r="BU97" s="128"/>
      <c r="BV97" s="128"/>
      <c r="BW97" s="128"/>
      <c r="BX97" s="128"/>
      <c r="BY97" s="128"/>
      <c r="BZ97" s="128"/>
      <c r="CA97" s="128"/>
      <c r="CB97" s="128"/>
      <c r="CC97" s="128"/>
      <c r="CD97" s="128"/>
      <c r="CE97" s="128"/>
      <c r="CF97" s="128"/>
      <c r="CG97" s="128"/>
      <c r="CH97" s="128"/>
      <c r="CI97" s="128"/>
      <c r="CJ97" s="128"/>
      <c r="CK97" s="128"/>
      <c r="CL97" s="128"/>
      <c r="CM97" s="128"/>
      <c r="CN97" s="4"/>
    </row>
    <row r="98" ht="14.25" customHeight="1">
      <c r="A98" s="126">
        <v>532.0</v>
      </c>
      <c r="B98" s="103" t="str">
        <f t="shared" si="3"/>
        <v>OK</v>
      </c>
      <c r="C98" s="103" t="str">
        <f t="shared" si="2"/>
        <v>OK</v>
      </c>
      <c r="D98" s="127" t="s">
        <v>2700</v>
      </c>
      <c r="E98" s="20" t="s">
        <v>2623</v>
      </c>
      <c r="G98" s="20" t="s">
        <v>2701</v>
      </c>
      <c r="I98" s="128"/>
      <c r="J98" s="129"/>
      <c r="K98" s="129"/>
      <c r="L98" s="128"/>
      <c r="M98" s="128"/>
      <c r="N98" s="20" t="s">
        <v>47</v>
      </c>
      <c r="O98" s="130" t="s">
        <v>9</v>
      </c>
      <c r="P98" s="20" t="s">
        <v>1104</v>
      </c>
      <c r="Q98" s="20" t="s">
        <v>215</v>
      </c>
      <c r="R98" s="132"/>
      <c r="S98" s="87" t="s">
        <v>2702</v>
      </c>
      <c r="T98" s="87"/>
      <c r="U98" s="87"/>
      <c r="V98" s="87"/>
      <c r="W98" s="87"/>
      <c r="X98" s="21"/>
      <c r="Y98" s="21" t="s">
        <v>2703</v>
      </c>
      <c r="Z98" s="21" t="s">
        <v>2704</v>
      </c>
      <c r="AC98" s="21" t="s">
        <v>49</v>
      </c>
      <c r="AD98" s="132"/>
      <c r="AE98" s="132"/>
      <c r="AF98" s="132"/>
      <c r="AG98" s="132"/>
      <c r="AH98" s="132"/>
      <c r="AI98" s="132"/>
      <c r="AJ98" s="132"/>
      <c r="AK98" s="132"/>
      <c r="AL98" s="132"/>
      <c r="AM98" s="132"/>
      <c r="AN98" s="132"/>
      <c r="AO98" s="132"/>
      <c r="AP98" s="132"/>
      <c r="AQ98" s="132"/>
      <c r="AR98" s="132"/>
      <c r="AS98" s="132"/>
      <c r="AT98" s="132"/>
      <c r="AU98" s="132"/>
      <c r="AV98" s="128"/>
      <c r="AW98" s="128"/>
      <c r="AX98" s="128"/>
      <c r="AY98" s="128"/>
      <c r="AZ98" s="128"/>
      <c r="BA98" s="128"/>
      <c r="BB98" s="128"/>
      <c r="BC98" s="128"/>
      <c r="BD98" s="128"/>
      <c r="BE98" s="133">
        <v>12.0</v>
      </c>
      <c r="BF98" s="133">
        <v>11.0</v>
      </c>
      <c r="BG98" s="134" t="b">
        <v>0</v>
      </c>
      <c r="BH98" s="133">
        <v>12.0</v>
      </c>
      <c r="BI98" s="128"/>
      <c r="BJ98" s="135"/>
      <c r="BK98" s="135"/>
      <c r="BL98" s="128"/>
      <c r="BM98" s="128"/>
      <c r="BN98" s="128"/>
      <c r="BO98" s="128"/>
      <c r="BP98" s="128"/>
      <c r="BQ98" s="128"/>
      <c r="BR98" s="128"/>
      <c r="BS98" s="128"/>
      <c r="BT98" s="128"/>
      <c r="BU98" s="128"/>
      <c r="BV98" s="128"/>
      <c r="BW98" s="128"/>
      <c r="BX98" s="128"/>
      <c r="BY98" s="128"/>
      <c r="BZ98" s="128"/>
      <c r="CA98" s="128"/>
      <c r="CB98" s="128"/>
      <c r="CC98" s="128"/>
      <c r="CD98" s="128"/>
      <c r="CE98" s="128"/>
      <c r="CF98" s="128"/>
      <c r="CG98" s="128"/>
      <c r="CH98" s="128"/>
      <c r="CI98" s="128"/>
      <c r="CJ98" s="128"/>
      <c r="CK98" s="128"/>
      <c r="CL98" s="128"/>
      <c r="CM98" s="128"/>
      <c r="CN98" s="4"/>
    </row>
    <row r="99" ht="14.25" customHeight="1">
      <c r="A99" s="126">
        <v>534.0</v>
      </c>
      <c r="B99" s="103" t="str">
        <f t="shared" si="3"/>
        <v>OK</v>
      </c>
      <c r="C99" s="103" t="str">
        <f t="shared" si="2"/>
        <v>OK</v>
      </c>
      <c r="D99" s="127" t="s">
        <v>2714</v>
      </c>
      <c r="E99" s="20" t="s">
        <v>2623</v>
      </c>
      <c r="G99" s="20" t="s">
        <v>2715</v>
      </c>
      <c r="J99" s="129"/>
      <c r="K99" s="129"/>
      <c r="L99" s="128"/>
      <c r="M99" s="128"/>
      <c r="N99" s="20" t="s">
        <v>47</v>
      </c>
      <c r="O99" s="130" t="s">
        <v>9</v>
      </c>
      <c r="P99" s="20" t="s">
        <v>1104</v>
      </c>
      <c r="Q99" s="20" t="s">
        <v>215</v>
      </c>
      <c r="R99" s="131"/>
      <c r="S99" s="21" t="s">
        <v>2716</v>
      </c>
      <c r="Y99" s="21" t="s">
        <v>2717</v>
      </c>
      <c r="Z99" s="21" t="s">
        <v>2718</v>
      </c>
      <c r="AC99" s="21" t="s">
        <v>49</v>
      </c>
      <c r="AD99" s="132"/>
      <c r="AE99" s="132"/>
      <c r="AF99" s="132"/>
      <c r="AG99" s="132"/>
      <c r="AH99" s="132"/>
      <c r="AI99" s="132"/>
      <c r="AJ99" s="132"/>
      <c r="AK99" s="132"/>
      <c r="AL99" s="132"/>
      <c r="AM99" s="132"/>
      <c r="AN99" s="132"/>
      <c r="AO99" s="132"/>
      <c r="AP99" s="132"/>
      <c r="AQ99" s="132"/>
      <c r="AR99" s="132"/>
      <c r="AS99" s="132"/>
      <c r="AT99" s="132"/>
      <c r="AU99" s="132"/>
      <c r="AV99" s="128"/>
      <c r="AW99" s="128"/>
      <c r="AX99" s="128"/>
      <c r="AY99" s="128"/>
      <c r="AZ99" s="128"/>
      <c r="BA99" s="128"/>
      <c r="BB99" s="128"/>
      <c r="BC99" s="128"/>
      <c r="BD99" s="128"/>
      <c r="BE99" s="133">
        <v>12.0</v>
      </c>
      <c r="BF99" s="133">
        <v>11.0</v>
      </c>
      <c r="BG99" s="134" t="b">
        <v>0</v>
      </c>
      <c r="BH99" s="133">
        <v>12.0</v>
      </c>
      <c r="BI99" s="128"/>
      <c r="BJ99" s="135"/>
      <c r="BK99" s="135"/>
      <c r="BL99" s="128"/>
      <c r="BM99" s="128"/>
      <c r="BN99" s="128"/>
      <c r="BO99" s="128"/>
      <c r="BP99" s="128"/>
      <c r="BQ99" s="128"/>
      <c r="BR99" s="128"/>
      <c r="BS99" s="128"/>
      <c r="BT99" s="128"/>
      <c r="BU99" s="128"/>
      <c r="BV99" s="128"/>
      <c r="BW99" s="128"/>
      <c r="BX99" s="128"/>
      <c r="BY99" s="128"/>
      <c r="BZ99" s="128"/>
      <c r="CA99" s="128"/>
      <c r="CB99" s="128"/>
      <c r="CC99" s="128"/>
      <c r="CD99" s="128"/>
      <c r="CE99" s="128"/>
      <c r="CF99" s="128"/>
      <c r="CG99" s="128"/>
      <c r="CH99" s="128"/>
      <c r="CI99" s="128"/>
      <c r="CJ99" s="128"/>
      <c r="CK99" s="128"/>
      <c r="CL99" s="128"/>
      <c r="CM99" s="128"/>
      <c r="CN99" s="4"/>
    </row>
    <row r="100" ht="14.25" customHeight="1">
      <c r="A100" s="126">
        <v>535.0</v>
      </c>
      <c r="B100" s="103" t="str">
        <f t="shared" si="3"/>
        <v>OK</v>
      </c>
      <c r="C100" s="103" t="str">
        <f t="shared" si="2"/>
        <v>OK</v>
      </c>
      <c r="D100" s="127" t="s">
        <v>2714</v>
      </c>
      <c r="E100" s="20" t="s">
        <v>2623</v>
      </c>
      <c r="G100" s="137"/>
      <c r="H100" s="135"/>
      <c r="I100" s="128"/>
      <c r="J100" s="129"/>
      <c r="K100" s="129"/>
      <c r="L100" s="128"/>
      <c r="M100" s="128"/>
      <c r="N100" s="20" t="s">
        <v>47</v>
      </c>
      <c r="O100" s="130" t="s">
        <v>5</v>
      </c>
      <c r="P100" s="20" t="s">
        <v>1104</v>
      </c>
      <c r="Q100" s="20" t="s">
        <v>215</v>
      </c>
      <c r="R100" s="132"/>
      <c r="S100" s="21" t="s">
        <v>2720</v>
      </c>
      <c r="T100" s="21">
        <v>5.0</v>
      </c>
      <c r="U100" s="21">
        <v>6.0</v>
      </c>
      <c r="V100" s="21">
        <v>7.0</v>
      </c>
      <c r="W100" s="21">
        <v>8.0</v>
      </c>
      <c r="X100" s="21">
        <v>4.0</v>
      </c>
      <c r="Y100" s="21" t="s">
        <v>99</v>
      </c>
      <c r="Z100" s="21" t="s">
        <v>2717</v>
      </c>
      <c r="AC100" s="21" t="s">
        <v>49</v>
      </c>
      <c r="AD100" s="132"/>
      <c r="AE100" s="132"/>
      <c r="AF100" s="132"/>
      <c r="AG100" s="132"/>
      <c r="AH100" s="132"/>
      <c r="AI100" s="132"/>
      <c r="AJ100" s="132"/>
      <c r="AK100" s="132"/>
      <c r="AL100" s="132"/>
      <c r="AM100" s="132"/>
      <c r="AN100" s="132"/>
      <c r="AO100" s="132"/>
      <c r="AP100" s="132"/>
      <c r="AQ100" s="132"/>
      <c r="AR100" s="132"/>
      <c r="AS100" s="132"/>
      <c r="AT100" s="132"/>
      <c r="AU100" s="132"/>
      <c r="AV100" s="128"/>
      <c r="AW100" s="128"/>
      <c r="AX100" s="128"/>
      <c r="AY100" s="128"/>
      <c r="AZ100" s="128"/>
      <c r="BA100" s="128"/>
      <c r="BB100" s="128"/>
      <c r="BC100" s="128"/>
      <c r="BD100" s="128"/>
      <c r="BE100" s="133">
        <v>16.0</v>
      </c>
      <c r="BF100" s="133">
        <v>15.0</v>
      </c>
      <c r="BG100" s="134" t="b">
        <v>0</v>
      </c>
      <c r="BH100" s="133">
        <v>16.0</v>
      </c>
      <c r="BI100" s="128"/>
      <c r="BJ100" s="135"/>
      <c r="BK100" s="135"/>
      <c r="BL100" s="128"/>
      <c r="BM100" s="128"/>
      <c r="BN100" s="128"/>
      <c r="BO100" s="128"/>
      <c r="BP100" s="128"/>
      <c r="BQ100" s="128"/>
      <c r="BR100" s="128"/>
      <c r="BS100" s="128"/>
      <c r="BT100" s="128"/>
      <c r="BU100" s="128"/>
      <c r="BV100" s="128"/>
      <c r="BW100" s="128"/>
      <c r="BX100" s="128"/>
      <c r="BY100" s="128"/>
      <c r="BZ100" s="128"/>
      <c r="CA100" s="128"/>
      <c r="CB100" s="128"/>
      <c r="CC100" s="128"/>
      <c r="CD100" s="128"/>
      <c r="CE100" s="128"/>
      <c r="CF100" s="128"/>
      <c r="CG100" s="128"/>
      <c r="CH100" s="128"/>
      <c r="CI100" s="128"/>
      <c r="CJ100" s="128"/>
      <c r="CK100" s="128"/>
      <c r="CL100" s="128"/>
      <c r="CM100" s="128"/>
      <c r="CN100" s="4"/>
    </row>
    <row r="101" ht="14.25" customHeight="1">
      <c r="A101" s="126">
        <v>538.0</v>
      </c>
      <c r="B101" s="103" t="str">
        <f t="shared" si="3"/>
        <v>OK</v>
      </c>
      <c r="C101" s="103" t="str">
        <f t="shared" si="2"/>
        <v>OK</v>
      </c>
      <c r="D101" s="127" t="s">
        <v>2734</v>
      </c>
      <c r="E101" s="20" t="s">
        <v>2623</v>
      </c>
      <c r="G101" s="129"/>
      <c r="H101" s="128"/>
      <c r="I101" s="128"/>
      <c r="J101" s="137"/>
      <c r="K101" s="137"/>
      <c r="L101" s="128"/>
      <c r="M101" s="135"/>
      <c r="N101" s="20" t="s">
        <v>47</v>
      </c>
      <c r="O101" s="130" t="s">
        <v>5</v>
      </c>
      <c r="P101" s="20" t="s">
        <v>829</v>
      </c>
      <c r="Q101" s="21" t="s">
        <v>494</v>
      </c>
      <c r="S101" s="21" t="s">
        <v>2735</v>
      </c>
      <c r="T101" s="21" t="s">
        <v>2736</v>
      </c>
      <c r="U101" s="21" t="s">
        <v>2737</v>
      </c>
      <c r="V101" s="21" t="s">
        <v>2738</v>
      </c>
      <c r="W101" s="21" t="s">
        <v>2739</v>
      </c>
      <c r="X101" s="20" t="s">
        <v>2740</v>
      </c>
      <c r="Y101" s="20" t="s">
        <v>2741</v>
      </c>
      <c r="Z101" s="21" t="s">
        <v>2742</v>
      </c>
      <c r="AC101" s="21" t="s">
        <v>49</v>
      </c>
      <c r="AD101" s="132"/>
      <c r="AE101" s="132"/>
      <c r="AF101" s="132"/>
      <c r="AG101" s="132"/>
      <c r="AH101" s="132"/>
      <c r="AI101" s="132"/>
      <c r="AJ101" s="132"/>
      <c r="AK101" s="132"/>
      <c r="AL101" s="132"/>
      <c r="AM101" s="132"/>
      <c r="AN101" s="132"/>
      <c r="AO101" s="132"/>
      <c r="AP101" s="132"/>
      <c r="AQ101" s="132"/>
      <c r="AR101" s="132"/>
      <c r="AS101" s="132"/>
      <c r="AT101" s="132"/>
      <c r="AU101" s="132"/>
      <c r="AV101" s="128"/>
      <c r="AW101" s="128"/>
      <c r="AX101" s="128"/>
      <c r="AY101" s="128"/>
      <c r="AZ101" s="128"/>
      <c r="BA101" s="128"/>
      <c r="BB101" s="128"/>
      <c r="BC101" s="128"/>
      <c r="BD101" s="128"/>
      <c r="BE101" s="133">
        <v>16.0</v>
      </c>
      <c r="BF101" s="133">
        <v>15.0</v>
      </c>
      <c r="BG101" s="134" t="b">
        <v>0</v>
      </c>
      <c r="BH101" s="133">
        <v>16.0</v>
      </c>
      <c r="BI101" s="128"/>
      <c r="BJ101" s="135"/>
      <c r="BK101" s="135"/>
      <c r="BL101" s="128"/>
      <c r="BM101" s="128"/>
      <c r="BN101" s="128"/>
      <c r="BO101" s="128"/>
      <c r="BP101" s="128"/>
      <c r="BQ101" s="128"/>
      <c r="BR101" s="128"/>
      <c r="BS101" s="128"/>
      <c r="BT101" s="128"/>
      <c r="BU101" s="128"/>
      <c r="BV101" s="128"/>
      <c r="BW101" s="128"/>
      <c r="BX101" s="128"/>
      <c r="BY101" s="128"/>
      <c r="BZ101" s="128"/>
      <c r="CA101" s="128"/>
      <c r="CB101" s="128"/>
      <c r="CC101" s="128"/>
      <c r="CD101" s="128"/>
      <c r="CE101" s="128"/>
      <c r="CF101" s="128"/>
      <c r="CG101" s="128"/>
      <c r="CH101" s="128"/>
      <c r="CI101" s="128"/>
      <c r="CJ101" s="128"/>
      <c r="CK101" s="128"/>
      <c r="CL101" s="128"/>
      <c r="CM101" s="128"/>
      <c r="CN101" s="4"/>
    </row>
    <row r="102" ht="14.25" customHeight="1">
      <c r="A102" s="126">
        <v>539.0</v>
      </c>
      <c r="B102" s="103" t="str">
        <f t="shared" si="3"/>
        <v>OK</v>
      </c>
      <c r="C102" s="103" t="str">
        <f t="shared" si="2"/>
        <v>OK</v>
      </c>
      <c r="D102" s="127" t="s">
        <v>2734</v>
      </c>
      <c r="E102" s="20" t="s">
        <v>2623</v>
      </c>
      <c r="F102" s="20" t="s">
        <v>2743</v>
      </c>
      <c r="G102" s="130" t="s">
        <v>2744</v>
      </c>
      <c r="H102" s="20" t="s">
        <v>2745</v>
      </c>
      <c r="J102" s="129"/>
      <c r="K102" s="129"/>
      <c r="L102" s="128"/>
      <c r="M102" s="128"/>
      <c r="N102" s="20" t="s">
        <v>47</v>
      </c>
      <c r="O102" s="130" t="s">
        <v>5</v>
      </c>
      <c r="P102" s="20" t="s">
        <v>347</v>
      </c>
      <c r="Q102" s="20" t="s">
        <v>254</v>
      </c>
      <c r="R102" s="21"/>
      <c r="S102" s="21" t="s">
        <v>2746</v>
      </c>
      <c r="T102" s="21" t="s">
        <v>2747</v>
      </c>
      <c r="U102" s="21" t="s">
        <v>2748</v>
      </c>
      <c r="V102" s="21" t="s">
        <v>2749</v>
      </c>
      <c r="W102" s="21" t="s">
        <v>301</v>
      </c>
      <c r="X102" s="21" t="s">
        <v>2750</v>
      </c>
      <c r="Y102" s="21" t="s">
        <v>151</v>
      </c>
      <c r="Z102" s="21" t="s">
        <v>2751</v>
      </c>
      <c r="AA102" s="132"/>
      <c r="AC102" s="21" t="s">
        <v>49</v>
      </c>
      <c r="AD102" s="132"/>
      <c r="AE102" s="132"/>
      <c r="AF102" s="132"/>
      <c r="AG102" s="132"/>
      <c r="AH102" s="132"/>
      <c r="AI102" s="132"/>
      <c r="AJ102" s="132"/>
      <c r="AK102" s="132"/>
      <c r="AL102" s="132"/>
      <c r="AM102" s="132"/>
      <c r="AN102" s="132"/>
      <c r="AO102" s="132"/>
      <c r="AP102" s="132"/>
      <c r="AQ102" s="132"/>
      <c r="AR102" s="132"/>
      <c r="AS102" s="132"/>
      <c r="AT102" s="132"/>
      <c r="AU102" s="132"/>
      <c r="AV102" s="128"/>
      <c r="AW102" s="128"/>
      <c r="AX102" s="128"/>
      <c r="AY102" s="128"/>
      <c r="AZ102" s="128"/>
      <c r="BA102" s="128"/>
      <c r="BB102" s="128"/>
      <c r="BC102" s="128"/>
      <c r="BD102" s="128"/>
      <c r="BE102" s="133">
        <v>17.0</v>
      </c>
      <c r="BF102" s="133">
        <v>16.0</v>
      </c>
      <c r="BG102" s="134" t="b">
        <v>0</v>
      </c>
      <c r="BH102" s="133">
        <v>17.0</v>
      </c>
      <c r="BI102" s="128"/>
      <c r="BJ102" s="135"/>
      <c r="BK102" s="135"/>
      <c r="BL102" s="128"/>
      <c r="BM102" s="128"/>
      <c r="BN102" s="128"/>
      <c r="BO102" s="128"/>
      <c r="BP102" s="128"/>
      <c r="BQ102" s="128"/>
      <c r="BR102" s="128"/>
      <c r="BS102" s="128"/>
      <c r="BT102" s="128"/>
      <c r="BU102" s="128"/>
      <c r="BV102" s="128"/>
      <c r="BW102" s="128"/>
      <c r="BX102" s="128"/>
      <c r="BY102" s="128"/>
      <c r="BZ102" s="128"/>
      <c r="CA102" s="128"/>
      <c r="CB102" s="128"/>
      <c r="CC102" s="128"/>
      <c r="CD102" s="128"/>
      <c r="CE102" s="128"/>
      <c r="CF102" s="128"/>
      <c r="CG102" s="128"/>
      <c r="CH102" s="128"/>
      <c r="CI102" s="128"/>
      <c r="CJ102" s="128"/>
      <c r="CK102" s="128"/>
      <c r="CL102" s="128"/>
      <c r="CM102" s="128"/>
      <c r="CN102" s="4"/>
    </row>
    <row r="103" ht="14.25" customHeight="1">
      <c r="A103" s="126">
        <v>540.0</v>
      </c>
      <c r="B103" s="103" t="str">
        <f t="shared" si="3"/>
        <v>OK</v>
      </c>
      <c r="C103" s="103" t="str">
        <f t="shared" si="2"/>
        <v>OK</v>
      </c>
      <c r="D103" s="142" t="s">
        <v>2734</v>
      </c>
      <c r="E103" s="20" t="s">
        <v>2623</v>
      </c>
      <c r="G103" s="128"/>
      <c r="H103" s="128"/>
      <c r="I103" s="128"/>
      <c r="J103" s="128"/>
      <c r="K103" s="128"/>
      <c r="L103" s="128"/>
      <c r="M103" s="128"/>
      <c r="N103" s="20" t="s">
        <v>47</v>
      </c>
      <c r="O103" s="130" t="s">
        <v>5</v>
      </c>
      <c r="P103" s="20" t="s">
        <v>1027</v>
      </c>
      <c r="Q103" s="20" t="s">
        <v>1245</v>
      </c>
      <c r="R103" s="132"/>
      <c r="S103" s="21" t="s">
        <v>2752</v>
      </c>
      <c r="T103" s="21" t="s">
        <v>2753</v>
      </c>
      <c r="U103" s="21" t="s">
        <v>2754</v>
      </c>
      <c r="V103" s="21" t="s">
        <v>2755</v>
      </c>
      <c r="W103" s="21" t="s">
        <v>2756</v>
      </c>
      <c r="X103" s="21" t="s">
        <v>2757</v>
      </c>
      <c r="Y103" s="21" t="s">
        <v>2758</v>
      </c>
      <c r="Z103" s="21" t="s">
        <v>2759</v>
      </c>
      <c r="AA103" s="132"/>
      <c r="AC103" s="21" t="s">
        <v>49</v>
      </c>
      <c r="AD103" s="132"/>
      <c r="AE103" s="132"/>
      <c r="AF103" s="132"/>
      <c r="AG103" s="132"/>
      <c r="AH103" s="132"/>
      <c r="AI103" s="132"/>
      <c r="AJ103" s="132"/>
      <c r="AK103" s="132"/>
      <c r="AL103" s="132"/>
      <c r="AM103" s="132"/>
      <c r="AN103" s="132"/>
      <c r="AO103" s="132"/>
      <c r="AP103" s="132"/>
      <c r="AQ103" s="132"/>
      <c r="AR103" s="132"/>
      <c r="AS103" s="132"/>
      <c r="AT103" s="132"/>
      <c r="AU103" s="132"/>
      <c r="AV103" s="128"/>
      <c r="AW103" s="128"/>
      <c r="AX103" s="128"/>
      <c r="AY103" s="128"/>
      <c r="AZ103" s="128"/>
      <c r="BA103" s="128"/>
      <c r="BB103" s="128"/>
      <c r="BC103" s="128"/>
      <c r="BD103" s="128"/>
      <c r="BE103" s="133">
        <v>8.0</v>
      </c>
      <c r="BF103" s="133">
        <v>7.0</v>
      </c>
      <c r="BG103" s="134" t="b">
        <v>0</v>
      </c>
      <c r="BH103" s="133">
        <v>8.0</v>
      </c>
      <c r="BI103" s="128"/>
      <c r="BJ103" s="128"/>
      <c r="BK103" s="128"/>
      <c r="BL103" s="128"/>
      <c r="BM103" s="128"/>
      <c r="BN103" s="128"/>
      <c r="BO103" s="128"/>
      <c r="BP103" s="128"/>
      <c r="BQ103" s="128"/>
      <c r="BR103" s="128"/>
      <c r="BS103" s="128"/>
      <c r="BT103" s="128"/>
      <c r="BU103" s="128"/>
      <c r="BV103" s="128"/>
      <c r="BW103" s="128"/>
      <c r="BX103" s="128"/>
      <c r="BY103" s="128"/>
      <c r="BZ103" s="128"/>
      <c r="CA103" s="128"/>
      <c r="CB103" s="128"/>
      <c r="CC103" s="128"/>
      <c r="CD103" s="128"/>
      <c r="CE103" s="128"/>
      <c r="CF103" s="128"/>
      <c r="CG103" s="128"/>
      <c r="CH103" s="128"/>
      <c r="CI103" s="128"/>
      <c r="CJ103" s="128"/>
      <c r="CK103" s="128"/>
      <c r="CL103" s="128"/>
      <c r="CM103" s="128"/>
      <c r="CN103" s="4"/>
    </row>
    <row r="104" ht="14.25" customHeight="1">
      <c r="A104" s="126">
        <v>541.0</v>
      </c>
      <c r="B104" s="103" t="str">
        <f t="shared" si="3"/>
        <v>Giữ chỗ</v>
      </c>
      <c r="C104" s="103" t="str">
        <f t="shared" si="2"/>
        <v>OK</v>
      </c>
      <c r="D104" s="127" t="s">
        <v>2734</v>
      </c>
      <c r="E104" s="20" t="s">
        <v>2623</v>
      </c>
      <c r="G104" s="135"/>
      <c r="H104" s="135"/>
      <c r="I104" s="135"/>
      <c r="J104" s="128"/>
      <c r="K104" s="128"/>
      <c r="L104" s="128"/>
      <c r="M104" s="128"/>
      <c r="N104" s="20" t="s">
        <v>47</v>
      </c>
      <c r="O104" s="130" t="s">
        <v>9</v>
      </c>
      <c r="P104" s="20" t="s">
        <v>1189</v>
      </c>
      <c r="Q104" s="20" t="s">
        <v>1875</v>
      </c>
      <c r="R104" s="132"/>
      <c r="S104" s="132"/>
      <c r="T104" s="132"/>
      <c r="U104" s="132"/>
      <c r="V104" s="132"/>
      <c r="W104" s="132"/>
      <c r="X104" s="132"/>
      <c r="Y104" s="132"/>
      <c r="Z104" s="132"/>
      <c r="AA104" s="132"/>
      <c r="AC104" s="21" t="s">
        <v>49</v>
      </c>
      <c r="AD104" s="132"/>
      <c r="AE104" s="132"/>
      <c r="AF104" s="132"/>
      <c r="AG104" s="132"/>
      <c r="AH104" s="132"/>
      <c r="AI104" s="132"/>
      <c r="AJ104" s="132"/>
      <c r="AK104" s="132"/>
      <c r="AL104" s="132"/>
      <c r="AM104" s="132"/>
      <c r="AN104" s="132"/>
      <c r="AO104" s="132"/>
      <c r="AP104" s="132"/>
      <c r="AQ104" s="132"/>
      <c r="AR104" s="132"/>
      <c r="AS104" s="132"/>
      <c r="AT104" s="132"/>
      <c r="AU104" s="132"/>
      <c r="AV104" s="128"/>
      <c r="AW104" s="128"/>
      <c r="AX104" s="128"/>
      <c r="AY104" s="128"/>
      <c r="AZ104" s="128"/>
      <c r="BA104" s="128"/>
      <c r="BB104" s="128"/>
      <c r="BC104" s="128"/>
      <c r="BD104" s="128"/>
      <c r="BE104" s="133">
        <v>8.0</v>
      </c>
      <c r="BF104" s="133">
        <v>7.0</v>
      </c>
      <c r="BG104" s="134" t="b">
        <v>0</v>
      </c>
      <c r="BH104" s="133">
        <v>8.0</v>
      </c>
      <c r="BI104" s="128"/>
      <c r="BJ104" s="135"/>
      <c r="BK104" s="135"/>
      <c r="BL104" s="128"/>
      <c r="BM104" s="128"/>
      <c r="BN104" s="128"/>
      <c r="BO104" s="128"/>
      <c r="BP104" s="128"/>
      <c r="BQ104" s="128"/>
      <c r="BR104" s="128"/>
      <c r="BS104" s="128"/>
      <c r="BT104" s="128"/>
      <c r="BU104" s="128"/>
      <c r="BV104" s="128"/>
      <c r="BW104" s="128"/>
      <c r="BX104" s="128"/>
      <c r="BY104" s="128"/>
      <c r="BZ104" s="128"/>
      <c r="CA104" s="128"/>
      <c r="CB104" s="128"/>
      <c r="CC104" s="128"/>
      <c r="CD104" s="128"/>
      <c r="CE104" s="128"/>
      <c r="CF104" s="128"/>
      <c r="CG104" s="128"/>
      <c r="CH104" s="128"/>
      <c r="CI104" s="128"/>
      <c r="CJ104" s="128"/>
      <c r="CK104" s="128"/>
      <c r="CL104" s="128"/>
      <c r="CM104" s="128"/>
      <c r="CN104" s="4"/>
    </row>
    <row r="105" ht="14.25" customHeight="1">
      <c r="A105" s="126">
        <v>546.0</v>
      </c>
      <c r="B105" s="103" t="str">
        <f t="shared" si="3"/>
        <v>OK</v>
      </c>
      <c r="C105" s="103" t="str">
        <f t="shared" si="2"/>
        <v>OK</v>
      </c>
      <c r="D105" s="127" t="s">
        <v>2781</v>
      </c>
      <c r="E105" s="20" t="s">
        <v>2623</v>
      </c>
      <c r="G105" s="129"/>
      <c r="H105" s="20" t="s">
        <v>2782</v>
      </c>
      <c r="J105" s="129"/>
      <c r="K105" s="129"/>
      <c r="L105" s="128"/>
      <c r="M105" s="128"/>
      <c r="N105" s="20" t="s">
        <v>47</v>
      </c>
      <c r="O105" s="130" t="s">
        <v>9</v>
      </c>
      <c r="P105" s="20" t="s">
        <v>829</v>
      </c>
      <c r="Q105" s="20" t="s">
        <v>2442</v>
      </c>
      <c r="R105" s="132"/>
      <c r="S105" s="21" t="s">
        <v>2783</v>
      </c>
      <c r="Y105" s="21" t="s">
        <v>2784</v>
      </c>
      <c r="Z105" s="21" t="s">
        <v>2785</v>
      </c>
      <c r="AC105" s="21" t="s">
        <v>49</v>
      </c>
      <c r="AD105" s="132"/>
      <c r="AE105" s="132"/>
      <c r="AF105" s="132"/>
      <c r="AG105" s="132"/>
      <c r="AH105" s="132"/>
      <c r="AI105" s="132"/>
      <c r="AJ105" s="132"/>
      <c r="AK105" s="132"/>
      <c r="AL105" s="132"/>
      <c r="AM105" s="132"/>
      <c r="AN105" s="132"/>
      <c r="AO105" s="132"/>
      <c r="AP105" s="132"/>
      <c r="AQ105" s="132"/>
      <c r="AR105" s="132"/>
      <c r="AS105" s="132"/>
      <c r="AT105" s="132"/>
      <c r="AU105" s="132"/>
      <c r="AV105" s="128"/>
      <c r="AW105" s="128"/>
      <c r="AX105" s="128"/>
      <c r="AY105" s="128"/>
      <c r="AZ105" s="128"/>
      <c r="BA105" s="128"/>
      <c r="BB105" s="128"/>
      <c r="BC105" s="128"/>
      <c r="BD105" s="128"/>
      <c r="BE105" s="128"/>
      <c r="BF105" s="128"/>
      <c r="BG105" s="128"/>
      <c r="BH105" s="135"/>
      <c r="BI105" s="128"/>
      <c r="BJ105" s="128"/>
      <c r="BK105" s="128"/>
      <c r="BL105" s="128"/>
      <c r="BM105" s="128"/>
      <c r="BN105" s="128"/>
      <c r="BO105" s="128"/>
      <c r="BP105" s="128"/>
      <c r="BQ105" s="128"/>
      <c r="BR105" s="128"/>
      <c r="BS105" s="128"/>
      <c r="BT105" s="128"/>
      <c r="BU105" s="128"/>
      <c r="BV105" s="128"/>
      <c r="BW105" s="128"/>
      <c r="BX105" s="128"/>
      <c r="BY105" s="128"/>
      <c r="BZ105" s="128"/>
      <c r="CA105" s="128"/>
      <c r="CB105" s="128"/>
      <c r="CC105" s="128"/>
      <c r="CD105" s="128"/>
      <c r="CE105" s="128"/>
      <c r="CF105" s="128"/>
      <c r="CG105" s="128"/>
      <c r="CH105" s="128"/>
      <c r="CI105" s="128"/>
      <c r="CJ105" s="128"/>
      <c r="CK105" s="128"/>
      <c r="CL105" s="128"/>
      <c r="CM105" s="128"/>
      <c r="CN105" s="4"/>
    </row>
    <row r="106" ht="14.25" customHeight="1">
      <c r="A106" s="126">
        <v>549.0</v>
      </c>
      <c r="B106" s="103" t="str">
        <f t="shared" si="3"/>
        <v>OK</v>
      </c>
      <c r="C106" s="103" t="str">
        <f t="shared" si="2"/>
        <v>OK</v>
      </c>
      <c r="D106" s="127" t="s">
        <v>2794</v>
      </c>
      <c r="E106" s="20" t="s">
        <v>2623</v>
      </c>
      <c r="G106" s="137"/>
      <c r="H106" s="20" t="s">
        <v>2795</v>
      </c>
      <c r="J106" s="129"/>
      <c r="K106" s="129"/>
      <c r="L106" s="128"/>
      <c r="M106" s="128"/>
      <c r="N106" s="20" t="s">
        <v>47</v>
      </c>
      <c r="O106" s="130" t="s">
        <v>9</v>
      </c>
      <c r="P106" s="20" t="s">
        <v>404</v>
      </c>
      <c r="Q106" s="20" t="s">
        <v>1366</v>
      </c>
      <c r="R106" s="132"/>
      <c r="S106" s="21" t="s">
        <v>2796</v>
      </c>
      <c r="T106" s="131"/>
      <c r="U106" s="131"/>
      <c r="V106" s="131"/>
      <c r="W106" s="131"/>
      <c r="X106" s="131"/>
      <c r="Y106" s="21" t="s">
        <v>2797</v>
      </c>
      <c r="Z106" s="21" t="s">
        <v>6690</v>
      </c>
      <c r="AA106" s="131"/>
      <c r="AC106" s="21" t="s">
        <v>49</v>
      </c>
      <c r="AD106" s="132"/>
      <c r="AE106" s="132"/>
      <c r="AF106" s="132"/>
      <c r="AG106" s="132"/>
      <c r="AH106" s="132"/>
      <c r="AI106" s="132"/>
      <c r="AJ106" s="132"/>
      <c r="AK106" s="132"/>
      <c r="AL106" s="132"/>
      <c r="AM106" s="132"/>
      <c r="AN106" s="132"/>
      <c r="AO106" s="132"/>
      <c r="AP106" s="132"/>
      <c r="AQ106" s="132"/>
      <c r="AR106" s="132"/>
      <c r="AS106" s="132"/>
      <c r="AT106" s="132"/>
      <c r="AU106" s="132"/>
      <c r="AV106" s="128"/>
      <c r="AW106" s="128"/>
      <c r="AX106" s="128"/>
      <c r="AY106" s="128"/>
      <c r="AZ106" s="128"/>
      <c r="BA106" s="128"/>
      <c r="BB106" s="128"/>
      <c r="BC106" s="128"/>
      <c r="BD106" s="128"/>
      <c r="BE106" s="133">
        <v>9.0</v>
      </c>
      <c r="BF106" s="133">
        <v>8.0</v>
      </c>
      <c r="BG106" s="134" t="b">
        <v>0</v>
      </c>
      <c r="BH106" s="133">
        <v>9.0</v>
      </c>
      <c r="BI106" s="128"/>
      <c r="BJ106" s="135"/>
      <c r="BK106" s="135"/>
      <c r="BL106" s="128"/>
      <c r="BM106" s="128"/>
      <c r="BN106" s="128"/>
      <c r="BO106" s="128"/>
      <c r="BP106" s="128"/>
      <c r="BQ106" s="128"/>
      <c r="BR106" s="128"/>
      <c r="BS106" s="128"/>
      <c r="BT106" s="128"/>
      <c r="BU106" s="128"/>
      <c r="BV106" s="128"/>
      <c r="BW106" s="128"/>
      <c r="BX106" s="128"/>
      <c r="BY106" s="128"/>
      <c r="BZ106" s="128"/>
      <c r="CA106" s="128"/>
      <c r="CB106" s="128"/>
      <c r="CC106" s="128"/>
      <c r="CD106" s="128"/>
      <c r="CE106" s="128"/>
      <c r="CF106" s="128"/>
      <c r="CG106" s="128"/>
      <c r="CH106" s="128"/>
      <c r="CI106" s="128"/>
      <c r="CJ106" s="128"/>
      <c r="CK106" s="128"/>
      <c r="CL106" s="128"/>
      <c r="CM106" s="128"/>
      <c r="CN106" s="4"/>
    </row>
    <row r="107" ht="14.25" customHeight="1">
      <c r="A107" s="126">
        <v>552.0</v>
      </c>
      <c r="B107" s="103" t="str">
        <f t="shared" si="3"/>
        <v/>
      </c>
      <c r="C107" s="103">
        <f t="shared" si="2"/>
        <v>0</v>
      </c>
      <c r="D107" s="127" t="s">
        <v>2809</v>
      </c>
      <c r="E107" s="20" t="s">
        <v>2623</v>
      </c>
      <c r="G107" s="129"/>
      <c r="H107" s="128"/>
      <c r="I107" s="128"/>
      <c r="J107" s="129"/>
      <c r="K107" s="129"/>
      <c r="L107" s="128"/>
      <c r="M107" s="128"/>
      <c r="N107" s="20" t="s">
        <v>47</v>
      </c>
      <c r="O107" s="130" t="s">
        <v>9</v>
      </c>
      <c r="P107" s="20" t="s">
        <v>235</v>
      </c>
      <c r="Q107" s="21" t="s">
        <v>595</v>
      </c>
      <c r="R107" s="21" t="s">
        <v>9</v>
      </c>
      <c r="S107" s="21" t="s">
        <v>2810</v>
      </c>
      <c r="T107" s="132"/>
      <c r="U107" s="132"/>
      <c r="V107" s="132"/>
      <c r="W107" s="132"/>
      <c r="X107" s="132"/>
      <c r="Y107" s="21" t="s">
        <v>2811</v>
      </c>
      <c r="Z107" s="21" t="s">
        <v>2812</v>
      </c>
      <c r="AA107" s="132"/>
      <c r="AC107" s="21" t="s">
        <v>49</v>
      </c>
      <c r="AD107" s="132"/>
      <c r="AE107" s="132"/>
      <c r="AF107" s="132"/>
      <c r="AG107" s="132"/>
      <c r="AH107" s="132"/>
      <c r="AI107" s="132"/>
      <c r="AJ107" s="132"/>
      <c r="AK107" s="132"/>
      <c r="AL107" s="132"/>
      <c r="AM107" s="132"/>
      <c r="AN107" s="132"/>
      <c r="AO107" s="132"/>
      <c r="AP107" s="132"/>
      <c r="AQ107" s="132"/>
      <c r="AR107" s="132"/>
      <c r="AS107" s="132"/>
      <c r="AT107" s="132"/>
      <c r="AU107" s="132"/>
      <c r="AV107" s="128"/>
      <c r="AW107" s="128"/>
      <c r="AX107" s="128"/>
      <c r="AY107" s="128"/>
      <c r="AZ107" s="128"/>
      <c r="BA107" s="128"/>
      <c r="BB107" s="128"/>
      <c r="BC107" s="128"/>
      <c r="BD107" s="128"/>
      <c r="BE107" s="133">
        <v>6.0</v>
      </c>
      <c r="BF107" s="133">
        <v>5.0</v>
      </c>
      <c r="BG107" s="134" t="b">
        <v>0</v>
      </c>
      <c r="BH107" s="133">
        <v>6.0</v>
      </c>
      <c r="BI107" s="128"/>
      <c r="BJ107" s="135"/>
      <c r="BK107" s="135"/>
      <c r="BL107" s="128"/>
      <c r="BM107" s="128"/>
      <c r="BN107" s="128"/>
      <c r="BO107" s="128"/>
      <c r="BP107" s="128"/>
      <c r="BQ107" s="128"/>
      <c r="BR107" s="128"/>
      <c r="BS107" s="128"/>
      <c r="BT107" s="128"/>
      <c r="BU107" s="128"/>
      <c r="BV107" s="128"/>
      <c r="BW107" s="128"/>
      <c r="BX107" s="128"/>
      <c r="BY107" s="128"/>
      <c r="BZ107" s="128"/>
      <c r="CA107" s="128"/>
      <c r="CB107" s="128"/>
      <c r="CC107" s="128"/>
      <c r="CD107" s="128"/>
      <c r="CE107" s="128"/>
      <c r="CF107" s="128"/>
      <c r="CG107" s="128"/>
      <c r="CH107" s="128"/>
      <c r="CI107" s="128"/>
      <c r="CJ107" s="128"/>
      <c r="CK107" s="128"/>
      <c r="CL107" s="128"/>
      <c r="CM107" s="128"/>
      <c r="CN107" s="4"/>
    </row>
    <row r="108" ht="14.25" customHeight="1">
      <c r="A108" s="126">
        <v>553.0</v>
      </c>
      <c r="B108" s="103" t="str">
        <f t="shared" si="3"/>
        <v>OK</v>
      </c>
      <c r="C108" s="103" t="str">
        <f t="shared" si="2"/>
        <v>OK</v>
      </c>
      <c r="D108" s="127" t="s">
        <v>2809</v>
      </c>
      <c r="E108" s="20" t="s">
        <v>2623</v>
      </c>
      <c r="G108" s="129"/>
      <c r="H108" s="20" t="s">
        <v>2813</v>
      </c>
      <c r="J108" s="129"/>
      <c r="K108" s="129"/>
      <c r="L108" s="128"/>
      <c r="M108" s="128"/>
      <c r="N108" s="20" t="s">
        <v>47</v>
      </c>
      <c r="O108" s="130" t="s">
        <v>9</v>
      </c>
      <c r="P108" s="20" t="s">
        <v>404</v>
      </c>
      <c r="Q108" s="20" t="s">
        <v>1366</v>
      </c>
      <c r="R108" s="131"/>
      <c r="S108" s="21" t="s">
        <v>2814</v>
      </c>
      <c r="T108" s="132"/>
      <c r="U108" s="132"/>
      <c r="V108" s="132"/>
      <c r="W108" s="132"/>
      <c r="X108" s="132"/>
      <c r="Y108" s="21"/>
      <c r="Z108" s="21" t="s">
        <v>6692</v>
      </c>
      <c r="AA108" s="132"/>
      <c r="AC108" s="21" t="s">
        <v>49</v>
      </c>
      <c r="AD108" s="132"/>
      <c r="AE108" s="132"/>
      <c r="AF108" s="132"/>
      <c r="AG108" s="132"/>
      <c r="AH108" s="132"/>
      <c r="AI108" s="132"/>
      <c r="AJ108" s="132"/>
      <c r="AK108" s="132"/>
      <c r="AL108" s="132"/>
      <c r="AM108" s="132"/>
      <c r="AN108" s="132"/>
      <c r="AO108" s="132"/>
      <c r="AP108" s="132"/>
      <c r="AQ108" s="132"/>
      <c r="AR108" s="132"/>
      <c r="AS108" s="132"/>
      <c r="AT108" s="132"/>
      <c r="AU108" s="132"/>
      <c r="AV108" s="128"/>
      <c r="AW108" s="128"/>
      <c r="AX108" s="128"/>
      <c r="AY108" s="128"/>
      <c r="AZ108" s="128"/>
      <c r="BA108" s="128"/>
      <c r="BB108" s="128"/>
      <c r="BC108" s="128"/>
      <c r="BD108" s="128"/>
      <c r="BE108" s="133">
        <v>9.0</v>
      </c>
      <c r="BF108" s="133">
        <v>8.0</v>
      </c>
      <c r="BG108" s="134" t="b">
        <v>0</v>
      </c>
      <c r="BH108" s="133">
        <v>9.0</v>
      </c>
      <c r="BI108" s="128"/>
      <c r="BJ108" s="135"/>
      <c r="BK108" s="135"/>
      <c r="BL108" s="128"/>
      <c r="BM108" s="128"/>
      <c r="BN108" s="128"/>
      <c r="BO108" s="128"/>
      <c r="BP108" s="128"/>
      <c r="BQ108" s="128"/>
      <c r="BR108" s="128"/>
      <c r="BS108" s="128"/>
      <c r="BT108" s="128"/>
      <c r="BU108" s="128"/>
      <c r="BV108" s="128"/>
      <c r="BW108" s="128"/>
      <c r="BX108" s="128"/>
      <c r="BY108" s="128"/>
      <c r="BZ108" s="128"/>
      <c r="CA108" s="128"/>
      <c r="CB108" s="128"/>
      <c r="CC108" s="128"/>
      <c r="CD108" s="128"/>
      <c r="CE108" s="128"/>
      <c r="CF108" s="128"/>
      <c r="CG108" s="128"/>
      <c r="CH108" s="128"/>
      <c r="CI108" s="128"/>
      <c r="CJ108" s="128"/>
      <c r="CK108" s="128"/>
      <c r="CL108" s="128"/>
      <c r="CM108" s="128"/>
      <c r="CN108" s="4"/>
    </row>
    <row r="109" ht="14.25" customHeight="1">
      <c r="A109" s="126">
        <v>557.0</v>
      </c>
      <c r="B109" s="103" t="str">
        <f t="shared" si="3"/>
        <v>OK</v>
      </c>
      <c r="C109" s="103" t="str">
        <f t="shared" si="2"/>
        <v>OK</v>
      </c>
      <c r="D109" s="127" t="s">
        <v>2831</v>
      </c>
      <c r="E109" s="20" t="s">
        <v>2623</v>
      </c>
      <c r="G109" s="137"/>
      <c r="H109" s="20" t="s">
        <v>2832</v>
      </c>
      <c r="J109" s="129"/>
      <c r="K109" s="129"/>
      <c r="L109" s="128"/>
      <c r="M109" s="128"/>
      <c r="N109" s="20" t="s">
        <v>47</v>
      </c>
      <c r="O109" s="130" t="s">
        <v>9</v>
      </c>
      <c r="P109" s="20" t="s">
        <v>1027</v>
      </c>
      <c r="Q109" s="20" t="s">
        <v>1245</v>
      </c>
      <c r="R109" s="132"/>
      <c r="S109" s="21" t="s">
        <v>2833</v>
      </c>
      <c r="Y109" s="21" t="s">
        <v>2834</v>
      </c>
      <c r="Z109" s="21" t="s">
        <v>2835</v>
      </c>
      <c r="AA109" s="132"/>
      <c r="AC109" s="21" t="s">
        <v>49</v>
      </c>
      <c r="AD109" s="132"/>
      <c r="AE109" s="132"/>
      <c r="AF109" s="132"/>
      <c r="AG109" s="132"/>
      <c r="AH109" s="132"/>
      <c r="AI109" s="132"/>
      <c r="AJ109" s="132"/>
      <c r="AK109" s="132"/>
      <c r="AL109" s="132"/>
      <c r="AM109" s="132"/>
      <c r="AN109" s="132"/>
      <c r="AO109" s="132"/>
      <c r="AP109" s="132"/>
      <c r="AQ109" s="132"/>
      <c r="AR109" s="132"/>
      <c r="AS109" s="132"/>
      <c r="AT109" s="132"/>
      <c r="AU109" s="132"/>
      <c r="AV109" s="128"/>
      <c r="AW109" s="128"/>
      <c r="AX109" s="128"/>
      <c r="AY109" s="128"/>
      <c r="AZ109" s="128"/>
      <c r="BA109" s="128"/>
      <c r="BB109" s="128"/>
      <c r="BC109" s="128"/>
      <c r="BD109" s="128"/>
      <c r="BE109" s="133">
        <v>9.0</v>
      </c>
      <c r="BF109" s="133">
        <v>8.0</v>
      </c>
      <c r="BG109" s="134" t="b">
        <v>0</v>
      </c>
      <c r="BH109" s="133">
        <v>9.0</v>
      </c>
      <c r="BI109" s="128"/>
      <c r="BJ109" s="135"/>
      <c r="BK109" s="135"/>
      <c r="BL109" s="128"/>
      <c r="BM109" s="128"/>
      <c r="BN109" s="128"/>
      <c r="BO109" s="128"/>
      <c r="BP109" s="128"/>
      <c r="BQ109" s="128"/>
      <c r="BR109" s="128"/>
      <c r="BS109" s="128"/>
      <c r="BT109" s="128"/>
      <c r="BU109" s="128"/>
      <c r="BV109" s="128"/>
      <c r="BW109" s="128"/>
      <c r="BX109" s="128"/>
      <c r="BY109" s="128"/>
      <c r="BZ109" s="128"/>
      <c r="CA109" s="128"/>
      <c r="CB109" s="128"/>
      <c r="CC109" s="128"/>
      <c r="CD109" s="128"/>
      <c r="CE109" s="128"/>
      <c r="CF109" s="128"/>
      <c r="CG109" s="128"/>
      <c r="CH109" s="128"/>
      <c r="CI109" s="128"/>
      <c r="CJ109" s="128"/>
      <c r="CK109" s="128"/>
      <c r="CL109" s="128"/>
      <c r="CM109" s="128"/>
      <c r="CN109" s="4"/>
    </row>
    <row r="110" ht="14.25" customHeight="1">
      <c r="A110" s="126">
        <v>558.0</v>
      </c>
      <c r="B110" s="103" t="str">
        <f t="shared" si="3"/>
        <v>OK</v>
      </c>
      <c r="C110" s="103" t="str">
        <f t="shared" si="2"/>
        <v>OK</v>
      </c>
      <c r="D110" s="127" t="s">
        <v>2831</v>
      </c>
      <c r="E110" s="20" t="s">
        <v>2623</v>
      </c>
      <c r="G110" s="129"/>
      <c r="H110" s="135"/>
      <c r="I110" s="135"/>
      <c r="J110" s="129"/>
      <c r="K110" s="129"/>
      <c r="L110" s="128"/>
      <c r="M110" s="128"/>
      <c r="N110" s="20" t="s">
        <v>47</v>
      </c>
      <c r="O110" s="130" t="s">
        <v>9</v>
      </c>
      <c r="P110" s="20" t="s">
        <v>1027</v>
      </c>
      <c r="Q110" s="20" t="s">
        <v>1245</v>
      </c>
      <c r="R110" s="131"/>
      <c r="S110" s="186" t="s">
        <v>2836</v>
      </c>
      <c r="Y110" s="21" t="s">
        <v>2837</v>
      </c>
      <c r="Z110" s="21" t="s">
        <v>2838</v>
      </c>
      <c r="AA110" s="132"/>
      <c r="AC110" s="21" t="s">
        <v>49</v>
      </c>
      <c r="AD110" s="132"/>
      <c r="AE110" s="132"/>
      <c r="AF110" s="132"/>
      <c r="AG110" s="132"/>
      <c r="AH110" s="132"/>
      <c r="AI110" s="132"/>
      <c r="AJ110" s="132"/>
      <c r="AK110" s="132"/>
      <c r="AL110" s="132"/>
      <c r="AM110" s="132"/>
      <c r="AN110" s="132"/>
      <c r="AO110" s="132"/>
      <c r="AP110" s="132"/>
      <c r="AQ110" s="132"/>
      <c r="AR110" s="132"/>
      <c r="AS110" s="132"/>
      <c r="AT110" s="132"/>
      <c r="AU110" s="132"/>
      <c r="AV110" s="128"/>
      <c r="AW110" s="128"/>
      <c r="AX110" s="128"/>
      <c r="AY110" s="128"/>
      <c r="AZ110" s="128"/>
      <c r="BA110" s="128"/>
      <c r="BB110" s="128"/>
      <c r="BC110" s="128"/>
      <c r="BD110" s="128"/>
      <c r="BE110" s="133">
        <v>8.0</v>
      </c>
      <c r="BF110" s="133">
        <v>7.0</v>
      </c>
      <c r="BG110" s="134" t="b">
        <v>0</v>
      </c>
      <c r="BH110" s="133">
        <v>8.0</v>
      </c>
      <c r="BI110" s="128"/>
      <c r="BJ110" s="135"/>
      <c r="BK110" s="135"/>
      <c r="BL110" s="128"/>
      <c r="BM110" s="128"/>
      <c r="BN110" s="128"/>
      <c r="BO110" s="128"/>
      <c r="BP110" s="128"/>
      <c r="BQ110" s="128"/>
      <c r="BR110" s="128"/>
      <c r="BS110" s="128"/>
      <c r="BT110" s="128"/>
      <c r="BU110" s="128"/>
      <c r="BV110" s="128"/>
      <c r="BW110" s="128"/>
      <c r="BX110" s="128"/>
      <c r="BY110" s="128"/>
      <c r="BZ110" s="128"/>
      <c r="CA110" s="128"/>
      <c r="CB110" s="128"/>
      <c r="CC110" s="128"/>
      <c r="CD110" s="128"/>
      <c r="CE110" s="128"/>
      <c r="CF110" s="128"/>
      <c r="CG110" s="128"/>
      <c r="CH110" s="128"/>
      <c r="CI110" s="128"/>
      <c r="CJ110" s="128"/>
      <c r="CK110" s="128"/>
      <c r="CL110" s="128"/>
      <c r="CM110" s="128"/>
      <c r="CN110" s="4"/>
    </row>
    <row r="111" ht="14.25" customHeight="1">
      <c r="A111" s="126">
        <v>559.0</v>
      </c>
      <c r="B111" s="103" t="str">
        <f t="shared" si="3"/>
        <v/>
      </c>
      <c r="C111" s="103" t="str">
        <f t="shared" si="2"/>
        <v>Tự do chọn</v>
      </c>
      <c r="D111" s="127" t="s">
        <v>2831</v>
      </c>
      <c r="E111" s="20" t="s">
        <v>2623</v>
      </c>
      <c r="G111" s="129"/>
      <c r="H111" s="128"/>
      <c r="I111" s="128"/>
      <c r="J111" s="129"/>
      <c r="K111" s="129"/>
      <c r="L111" s="128"/>
      <c r="M111" s="128"/>
      <c r="N111" s="20" t="s">
        <v>47</v>
      </c>
      <c r="O111" s="130" t="s">
        <v>9</v>
      </c>
      <c r="P111" s="20"/>
      <c r="Q111" s="128"/>
      <c r="R111" s="132"/>
      <c r="S111" s="132"/>
      <c r="T111" s="132"/>
      <c r="U111" s="132"/>
      <c r="V111" s="132"/>
      <c r="W111" s="132"/>
      <c r="X111" s="132"/>
      <c r="Y111" s="132"/>
      <c r="Z111" s="132"/>
      <c r="AA111" s="132"/>
      <c r="AC111" s="21" t="s">
        <v>49</v>
      </c>
      <c r="AD111" s="132"/>
      <c r="AE111" s="132"/>
      <c r="AF111" s="132"/>
      <c r="AG111" s="132"/>
      <c r="AH111" s="132"/>
      <c r="AI111" s="132"/>
      <c r="AJ111" s="132"/>
      <c r="AK111" s="132"/>
      <c r="AL111" s="132"/>
      <c r="AM111" s="132"/>
      <c r="AN111" s="132"/>
      <c r="AO111" s="132"/>
      <c r="AP111" s="132"/>
      <c r="AQ111" s="132"/>
      <c r="AR111" s="132"/>
      <c r="AS111" s="132"/>
      <c r="AT111" s="132"/>
      <c r="AU111" s="132"/>
      <c r="AV111" s="128"/>
      <c r="AW111" s="128"/>
      <c r="AX111" s="128"/>
      <c r="AY111" s="128"/>
      <c r="AZ111" s="128"/>
      <c r="BA111" s="128"/>
      <c r="BB111" s="128"/>
      <c r="BC111" s="128"/>
      <c r="BD111" s="128"/>
      <c r="BE111" s="133">
        <v>7.0</v>
      </c>
      <c r="BF111" s="133">
        <v>6.0</v>
      </c>
      <c r="BG111" s="134" t="b">
        <v>0</v>
      </c>
      <c r="BH111" s="133">
        <v>7.0</v>
      </c>
      <c r="BI111" s="128"/>
      <c r="BJ111" s="128"/>
      <c r="BK111" s="128"/>
      <c r="BL111" s="128"/>
      <c r="BM111" s="128"/>
      <c r="BN111" s="128"/>
      <c r="BO111" s="128"/>
      <c r="BP111" s="128"/>
      <c r="BQ111" s="128"/>
      <c r="BR111" s="128"/>
      <c r="BS111" s="128"/>
      <c r="BT111" s="128"/>
      <c r="BU111" s="128"/>
      <c r="BV111" s="128"/>
      <c r="BW111" s="128"/>
      <c r="BX111" s="128"/>
      <c r="BY111" s="128"/>
      <c r="BZ111" s="128"/>
      <c r="CA111" s="128"/>
      <c r="CB111" s="128"/>
      <c r="CC111" s="128"/>
      <c r="CD111" s="128"/>
      <c r="CE111" s="128"/>
      <c r="CF111" s="128"/>
      <c r="CG111" s="128"/>
      <c r="CH111" s="128"/>
      <c r="CI111" s="128"/>
      <c r="CJ111" s="128"/>
      <c r="CK111" s="128"/>
      <c r="CL111" s="128"/>
      <c r="CM111" s="128"/>
      <c r="CN111" s="4"/>
    </row>
    <row r="112" ht="14.25" customHeight="1">
      <c r="A112" s="126">
        <v>563.0</v>
      </c>
      <c r="B112" s="103" t="str">
        <f t="shared" si="3"/>
        <v>OK</v>
      </c>
      <c r="C112" s="103" t="str">
        <f t="shared" si="2"/>
        <v>OK</v>
      </c>
      <c r="D112" s="127" t="s">
        <v>2852</v>
      </c>
      <c r="E112" s="20" t="s">
        <v>2623</v>
      </c>
      <c r="G112" s="129"/>
      <c r="H112" s="20" t="s">
        <v>2853</v>
      </c>
      <c r="J112" s="129"/>
      <c r="K112" s="129"/>
      <c r="L112" s="128"/>
      <c r="M112" s="128"/>
      <c r="N112" s="20" t="s">
        <v>47</v>
      </c>
      <c r="O112" s="130" t="s">
        <v>9</v>
      </c>
      <c r="P112" s="20" t="s">
        <v>829</v>
      </c>
      <c r="Q112" s="20" t="s">
        <v>2442</v>
      </c>
      <c r="R112" s="131"/>
      <c r="S112" s="21" t="s">
        <v>2854</v>
      </c>
      <c r="Y112" s="21" t="s">
        <v>2855</v>
      </c>
      <c r="Z112" s="21" t="s">
        <v>2856</v>
      </c>
      <c r="AC112" s="21" t="s">
        <v>49</v>
      </c>
      <c r="AD112" s="132"/>
      <c r="AE112" s="132"/>
      <c r="AF112" s="132"/>
      <c r="AG112" s="132"/>
      <c r="AH112" s="132"/>
      <c r="AI112" s="132"/>
      <c r="AJ112" s="132"/>
      <c r="AK112" s="132"/>
      <c r="AL112" s="132"/>
      <c r="AM112" s="132"/>
      <c r="AN112" s="132"/>
      <c r="AO112" s="132"/>
      <c r="AP112" s="132"/>
      <c r="AQ112" s="132"/>
      <c r="AR112" s="132"/>
      <c r="AS112" s="132"/>
      <c r="AT112" s="132"/>
      <c r="AU112" s="132"/>
      <c r="AV112" s="128"/>
      <c r="AW112" s="128"/>
      <c r="AX112" s="128"/>
      <c r="AY112" s="128"/>
      <c r="AZ112" s="128"/>
      <c r="BA112" s="128"/>
      <c r="BB112" s="128"/>
      <c r="BC112" s="128"/>
      <c r="BD112" s="128"/>
      <c r="BE112" s="133">
        <v>12.0</v>
      </c>
      <c r="BF112" s="133">
        <v>11.0</v>
      </c>
      <c r="BG112" s="134" t="b">
        <v>0</v>
      </c>
      <c r="BH112" s="133">
        <v>12.0</v>
      </c>
      <c r="BI112" s="128"/>
      <c r="BJ112" s="135"/>
      <c r="BK112" s="135"/>
      <c r="BL112" s="128"/>
      <c r="BM112" s="128"/>
      <c r="BN112" s="128"/>
      <c r="BO112" s="128"/>
      <c r="BP112" s="128"/>
      <c r="BQ112" s="128"/>
      <c r="BR112" s="128"/>
      <c r="BS112" s="128"/>
      <c r="BT112" s="128"/>
      <c r="BU112" s="128"/>
      <c r="BV112" s="128"/>
      <c r="BW112" s="128"/>
      <c r="BX112" s="128"/>
      <c r="BY112" s="128"/>
      <c r="BZ112" s="128"/>
      <c r="CA112" s="128"/>
      <c r="CB112" s="128"/>
      <c r="CC112" s="128"/>
      <c r="CD112" s="128"/>
      <c r="CE112" s="128"/>
      <c r="CF112" s="128"/>
      <c r="CG112" s="128"/>
      <c r="CH112" s="128"/>
      <c r="CI112" s="128"/>
      <c r="CJ112" s="128"/>
      <c r="CK112" s="128"/>
      <c r="CL112" s="128"/>
      <c r="CM112" s="128"/>
      <c r="CN112" s="4"/>
    </row>
    <row r="113" ht="14.25" customHeight="1">
      <c r="A113" s="126">
        <v>564.0</v>
      </c>
      <c r="B113" s="103" t="str">
        <f t="shared" si="3"/>
        <v>OK</v>
      </c>
      <c r="C113" s="103" t="str">
        <f t="shared" si="2"/>
        <v>OK</v>
      </c>
      <c r="D113" s="127" t="s">
        <v>2852</v>
      </c>
      <c r="E113" s="20" t="s">
        <v>2623</v>
      </c>
      <c r="G113" s="128"/>
      <c r="H113" s="135"/>
      <c r="I113" s="135"/>
      <c r="J113" s="129"/>
      <c r="K113" s="129"/>
      <c r="L113" s="128"/>
      <c r="M113" s="128"/>
      <c r="N113" s="20" t="s">
        <v>47</v>
      </c>
      <c r="O113" s="130" t="s">
        <v>9</v>
      </c>
      <c r="P113" s="20" t="s">
        <v>1209</v>
      </c>
      <c r="Q113" s="20" t="s">
        <v>629</v>
      </c>
      <c r="R113" s="132"/>
      <c r="S113" s="21" t="s">
        <v>2857</v>
      </c>
      <c r="T113" s="132"/>
      <c r="U113" s="132"/>
      <c r="V113" s="132"/>
      <c r="W113" s="132"/>
      <c r="X113" s="132"/>
      <c r="Y113" s="21" t="s">
        <v>6730</v>
      </c>
      <c r="Z113" s="21" t="s">
        <v>2859</v>
      </c>
      <c r="AA113" s="132"/>
      <c r="AC113" s="21" t="s">
        <v>49</v>
      </c>
      <c r="AD113" s="132"/>
      <c r="AE113" s="132"/>
      <c r="AF113" s="132"/>
      <c r="AG113" s="132"/>
      <c r="AH113" s="132"/>
      <c r="AI113" s="132"/>
      <c r="AJ113" s="132"/>
      <c r="AK113" s="132"/>
      <c r="AL113" s="132"/>
      <c r="AM113" s="132"/>
      <c r="AN113" s="132"/>
      <c r="AO113" s="132"/>
      <c r="AP113" s="132"/>
      <c r="AQ113" s="132"/>
      <c r="AR113" s="132"/>
      <c r="AS113" s="132"/>
      <c r="AT113" s="132"/>
      <c r="AU113" s="132"/>
      <c r="AV113" s="128"/>
      <c r="AW113" s="128"/>
      <c r="AX113" s="128"/>
      <c r="AY113" s="128"/>
      <c r="AZ113" s="128"/>
      <c r="BA113" s="128"/>
      <c r="BB113" s="128"/>
      <c r="BC113" s="128"/>
      <c r="BD113" s="128"/>
      <c r="BE113" s="133">
        <v>8.0</v>
      </c>
      <c r="BF113" s="133">
        <v>7.0</v>
      </c>
      <c r="BG113" s="134" t="b">
        <v>0</v>
      </c>
      <c r="BH113" s="133">
        <v>8.0</v>
      </c>
      <c r="BI113" s="128"/>
      <c r="BJ113" s="135"/>
      <c r="BK113" s="135"/>
      <c r="BL113" s="128"/>
      <c r="BM113" s="128"/>
      <c r="BN113" s="128"/>
      <c r="BO113" s="128"/>
      <c r="BP113" s="128"/>
      <c r="BQ113" s="128"/>
      <c r="BR113" s="128"/>
      <c r="BS113" s="128"/>
      <c r="BT113" s="128"/>
      <c r="BU113" s="128"/>
      <c r="BV113" s="128"/>
      <c r="BW113" s="128"/>
      <c r="BX113" s="128"/>
      <c r="BY113" s="128"/>
      <c r="BZ113" s="128"/>
      <c r="CA113" s="128"/>
      <c r="CB113" s="128"/>
      <c r="CC113" s="128"/>
      <c r="CD113" s="128"/>
      <c r="CE113" s="128"/>
      <c r="CF113" s="128"/>
      <c r="CG113" s="128"/>
      <c r="CH113" s="128"/>
      <c r="CI113" s="128"/>
      <c r="CJ113" s="128"/>
      <c r="CK113" s="128"/>
      <c r="CL113" s="128"/>
      <c r="CM113" s="128"/>
      <c r="CN113" s="4"/>
    </row>
    <row r="114" ht="14.25" customHeight="1">
      <c r="A114" s="126">
        <v>641.0</v>
      </c>
      <c r="B114" s="103" t="str">
        <f t="shared" si="3"/>
        <v/>
      </c>
      <c r="C114" s="103">
        <f t="shared" si="2"/>
        <v>0</v>
      </c>
      <c r="D114" s="127" t="s">
        <v>3266</v>
      </c>
      <c r="E114" s="20" t="s">
        <v>2623</v>
      </c>
      <c r="G114" s="128"/>
      <c r="H114" s="20" t="s">
        <v>3267</v>
      </c>
      <c r="J114" s="129"/>
      <c r="K114" s="130" t="s">
        <v>3099</v>
      </c>
      <c r="L114" s="128"/>
      <c r="M114" s="128"/>
      <c r="N114" s="20" t="s">
        <v>47</v>
      </c>
      <c r="O114" s="130" t="s">
        <v>9</v>
      </c>
      <c r="P114" s="20" t="s">
        <v>404</v>
      </c>
      <c r="Q114" s="20" t="s">
        <v>816</v>
      </c>
      <c r="R114" s="20" t="s">
        <v>9</v>
      </c>
      <c r="S114" s="20" t="s">
        <v>3287</v>
      </c>
      <c r="T114" s="128"/>
      <c r="U114" s="128"/>
      <c r="V114" s="128"/>
      <c r="W114" s="128"/>
      <c r="X114" s="128"/>
      <c r="Y114" s="20" t="s">
        <v>3288</v>
      </c>
      <c r="Z114" s="20" t="s">
        <v>3288</v>
      </c>
      <c r="AA114" s="128"/>
      <c r="AC114" s="20" t="s">
        <v>49</v>
      </c>
      <c r="AD114" s="128"/>
      <c r="AE114" s="135"/>
      <c r="AF114" s="135"/>
      <c r="AG114" s="135"/>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33">
        <v>15.0</v>
      </c>
      <c r="BF114" s="133">
        <v>14.0</v>
      </c>
      <c r="BG114" s="134" t="b">
        <v>0</v>
      </c>
      <c r="BH114" s="133">
        <v>15.0</v>
      </c>
      <c r="BI114" s="128"/>
      <c r="BJ114" s="128"/>
      <c r="BK114" s="128"/>
      <c r="BL114" s="128"/>
      <c r="BM114" s="128"/>
      <c r="BN114" s="128"/>
      <c r="BO114" s="128"/>
      <c r="BP114" s="128"/>
      <c r="BQ114" s="128"/>
      <c r="BR114" s="128"/>
      <c r="BS114" s="128"/>
      <c r="BT114" s="128"/>
      <c r="BU114" s="128"/>
      <c r="BV114" s="128"/>
      <c r="BW114" s="128"/>
      <c r="BX114" s="128"/>
      <c r="BY114" s="128"/>
      <c r="BZ114" s="128"/>
      <c r="CA114" s="128"/>
      <c r="CB114" s="128"/>
      <c r="CC114" s="128"/>
      <c r="CD114" s="128"/>
      <c r="CE114" s="128"/>
      <c r="CF114" s="128"/>
      <c r="CG114" s="128"/>
      <c r="CH114" s="128"/>
      <c r="CI114" s="128"/>
      <c r="CJ114" s="128"/>
      <c r="CK114" s="128"/>
      <c r="CL114" s="128"/>
      <c r="CM114" s="128"/>
      <c r="CN114" s="4"/>
    </row>
    <row r="115" ht="14.25" customHeight="1">
      <c r="A115" s="126">
        <v>645.0</v>
      </c>
      <c r="B115" s="103" t="str">
        <f t="shared" si="3"/>
        <v>OK</v>
      </c>
      <c r="C115" s="103" t="str">
        <f t="shared" si="2"/>
        <v>OK</v>
      </c>
      <c r="D115" s="127" t="s">
        <v>3289</v>
      </c>
      <c r="E115" s="20" t="s">
        <v>2623</v>
      </c>
      <c r="G115" s="128"/>
      <c r="H115" s="20" t="s">
        <v>3290</v>
      </c>
      <c r="J115" s="129"/>
      <c r="K115" s="130" t="s">
        <v>3099</v>
      </c>
      <c r="L115" s="128"/>
      <c r="M115" s="128"/>
      <c r="N115" s="20" t="s">
        <v>47</v>
      </c>
      <c r="O115" s="130" t="s">
        <v>5</v>
      </c>
      <c r="P115" s="20" t="s">
        <v>414</v>
      </c>
      <c r="Q115" s="20" t="s">
        <v>615</v>
      </c>
      <c r="R115" s="20"/>
      <c r="S115" s="20" t="s">
        <v>3307</v>
      </c>
      <c r="T115" s="20" t="s">
        <v>3308</v>
      </c>
      <c r="U115" s="20" t="s">
        <v>3309</v>
      </c>
      <c r="V115" s="20" t="s">
        <v>3310</v>
      </c>
      <c r="W115" s="20" t="s">
        <v>3311</v>
      </c>
      <c r="X115" s="20" t="s">
        <v>3312</v>
      </c>
      <c r="Y115" s="20" t="s">
        <v>242</v>
      </c>
      <c r="Z115" s="20" t="s">
        <v>3313</v>
      </c>
      <c r="AA115" s="135"/>
      <c r="AC115" s="21" t="s">
        <v>47</v>
      </c>
      <c r="AD115" s="20" t="s">
        <v>1009</v>
      </c>
      <c r="AE115" s="20" t="s">
        <v>1037</v>
      </c>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35"/>
      <c r="BI115" s="128"/>
      <c r="BJ115" s="135"/>
      <c r="BK115" s="135"/>
      <c r="BL115" s="128"/>
      <c r="BM115" s="128"/>
      <c r="BN115" s="128"/>
      <c r="BO115" s="128"/>
      <c r="BP115" s="128"/>
      <c r="BQ115" s="128"/>
      <c r="BR115" s="128"/>
      <c r="BS115" s="128"/>
      <c r="BT115" s="128"/>
      <c r="BU115" s="128"/>
      <c r="BV115" s="128"/>
      <c r="BW115" s="128"/>
      <c r="BX115" s="128"/>
      <c r="BY115" s="128"/>
      <c r="BZ115" s="128"/>
      <c r="CA115" s="128"/>
      <c r="CB115" s="128"/>
      <c r="CC115" s="128"/>
      <c r="CD115" s="128"/>
      <c r="CE115" s="128"/>
      <c r="CF115" s="128"/>
      <c r="CG115" s="128"/>
      <c r="CH115" s="128"/>
      <c r="CI115" s="128"/>
      <c r="CJ115" s="128"/>
      <c r="CK115" s="128"/>
      <c r="CL115" s="128"/>
      <c r="CM115" s="128"/>
      <c r="CN115" s="4"/>
    </row>
    <row r="116" ht="14.25" customHeight="1">
      <c r="A116" s="126">
        <v>652.0</v>
      </c>
      <c r="B116" s="103" t="str">
        <f t="shared" si="3"/>
        <v>OK</v>
      </c>
      <c r="C116" s="103" t="str">
        <f t="shared" si="2"/>
        <v>OK</v>
      </c>
      <c r="D116" s="127" t="s">
        <v>3329</v>
      </c>
      <c r="E116" s="20" t="s">
        <v>2623</v>
      </c>
      <c r="G116" s="128"/>
      <c r="H116" s="20" t="s">
        <v>3330</v>
      </c>
      <c r="J116" s="129"/>
      <c r="K116" s="130" t="s">
        <v>3099</v>
      </c>
      <c r="L116" s="128"/>
      <c r="M116" s="128"/>
      <c r="N116" s="20" t="s">
        <v>47</v>
      </c>
      <c r="O116" s="130" t="s">
        <v>5</v>
      </c>
      <c r="P116" s="20" t="s">
        <v>1104</v>
      </c>
      <c r="Q116" s="20" t="s">
        <v>215</v>
      </c>
      <c r="R116" s="131"/>
      <c r="S116" s="21" t="s">
        <v>3331</v>
      </c>
      <c r="T116" s="21" t="s">
        <v>3332</v>
      </c>
      <c r="U116" s="21" t="s">
        <v>3333</v>
      </c>
      <c r="V116" s="21" t="s">
        <v>3334</v>
      </c>
      <c r="W116" s="21" t="s">
        <v>3335</v>
      </c>
      <c r="X116" s="21" t="s">
        <v>3336</v>
      </c>
      <c r="Y116" s="21" t="s">
        <v>242</v>
      </c>
      <c r="Z116" s="21" t="s">
        <v>3337</v>
      </c>
      <c r="AC116" s="21" t="s">
        <v>49</v>
      </c>
      <c r="AD116" s="132"/>
      <c r="AE116" s="132"/>
      <c r="AF116" s="132"/>
      <c r="AG116" s="132"/>
      <c r="AH116" s="132"/>
      <c r="AI116" s="132"/>
      <c r="AJ116" s="132"/>
      <c r="AK116" s="132"/>
      <c r="AL116" s="132"/>
      <c r="AM116" s="132"/>
      <c r="AN116" s="132"/>
      <c r="AO116" s="132"/>
      <c r="AP116" s="132"/>
      <c r="AQ116" s="132"/>
      <c r="AR116" s="132"/>
      <c r="AS116" s="132"/>
      <c r="AT116" s="132"/>
      <c r="AU116" s="132"/>
      <c r="AV116" s="128"/>
      <c r="AW116" s="128"/>
      <c r="AX116" s="128"/>
      <c r="AY116" s="128"/>
      <c r="AZ116" s="128"/>
      <c r="BA116" s="128"/>
      <c r="BB116" s="128"/>
      <c r="BC116" s="128"/>
      <c r="BD116" s="128"/>
      <c r="BE116" s="133">
        <v>18.0</v>
      </c>
      <c r="BF116" s="133">
        <v>17.0</v>
      </c>
      <c r="BG116" s="134" t="b">
        <v>0</v>
      </c>
      <c r="BH116" s="133">
        <v>18.0</v>
      </c>
      <c r="BI116" s="128"/>
      <c r="BJ116" s="135"/>
      <c r="BK116" s="135"/>
      <c r="BL116" s="128"/>
      <c r="BM116" s="128"/>
      <c r="BN116" s="128"/>
      <c r="BO116" s="128"/>
      <c r="BP116" s="128"/>
      <c r="BQ116" s="128"/>
      <c r="BR116" s="128"/>
      <c r="BS116" s="128"/>
      <c r="BT116" s="128"/>
      <c r="BU116" s="128"/>
      <c r="BV116" s="128"/>
      <c r="BW116" s="128"/>
      <c r="BX116" s="128"/>
      <c r="BY116" s="128"/>
      <c r="BZ116" s="128"/>
      <c r="CA116" s="128"/>
      <c r="CB116" s="128"/>
      <c r="CC116" s="128"/>
      <c r="CD116" s="128"/>
      <c r="CE116" s="128"/>
      <c r="CF116" s="128"/>
      <c r="CG116" s="128"/>
      <c r="CH116" s="128"/>
      <c r="CI116" s="128"/>
      <c r="CJ116" s="128"/>
      <c r="CK116" s="128"/>
      <c r="CL116" s="128"/>
      <c r="CM116" s="128"/>
      <c r="CN116" s="4"/>
    </row>
    <row r="117" ht="14.25" customHeight="1">
      <c r="A117" s="126">
        <v>692.0</v>
      </c>
      <c r="B117" s="103" t="str">
        <f t="shared" si="3"/>
        <v>OK</v>
      </c>
      <c r="C117" s="103" t="str">
        <f t="shared" si="2"/>
        <v>OK</v>
      </c>
      <c r="D117" s="127" t="s">
        <v>3507</v>
      </c>
      <c r="E117" s="20" t="s">
        <v>3352</v>
      </c>
      <c r="H117" s="20" t="s">
        <v>3508</v>
      </c>
      <c r="J117" s="129"/>
      <c r="K117" s="129"/>
      <c r="L117" s="128"/>
      <c r="M117" s="128"/>
      <c r="N117" s="20" t="s">
        <v>47</v>
      </c>
      <c r="O117" s="130" t="s">
        <v>9</v>
      </c>
      <c r="P117" s="20" t="s">
        <v>1027</v>
      </c>
      <c r="Q117" s="127" t="s">
        <v>1473</v>
      </c>
      <c r="R117" s="132"/>
      <c r="S117" s="21" t="s">
        <v>3509</v>
      </c>
      <c r="T117" s="132"/>
      <c r="U117" s="132"/>
      <c r="V117" s="132"/>
      <c r="W117" s="132"/>
      <c r="X117" s="132"/>
      <c r="Y117" s="21" t="s">
        <v>3510</v>
      </c>
      <c r="Z117" s="21" t="s">
        <v>3511</v>
      </c>
      <c r="AA117" s="132"/>
      <c r="AC117" s="20" t="s">
        <v>49</v>
      </c>
      <c r="AD117" s="132"/>
      <c r="AE117" s="132"/>
      <c r="AF117" s="132"/>
      <c r="AG117" s="132"/>
      <c r="AH117" s="132"/>
      <c r="AI117" s="132"/>
      <c r="AJ117" s="132"/>
      <c r="AK117" s="132"/>
      <c r="AL117" s="132"/>
      <c r="AM117" s="132"/>
      <c r="AN117" s="132"/>
      <c r="AO117" s="132"/>
      <c r="AP117" s="132"/>
      <c r="AQ117" s="132"/>
      <c r="AR117" s="132"/>
      <c r="AS117" s="132"/>
      <c r="AT117" s="132"/>
      <c r="AU117" s="132"/>
      <c r="AV117" s="128"/>
      <c r="AW117" s="128"/>
      <c r="AX117" s="128"/>
      <c r="AY117" s="128"/>
      <c r="AZ117" s="128"/>
      <c r="BA117" s="128"/>
      <c r="BB117" s="128"/>
      <c r="BC117" s="128"/>
      <c r="BD117" s="128"/>
      <c r="BE117" s="133">
        <v>9.0</v>
      </c>
      <c r="BF117" s="133">
        <v>8.0</v>
      </c>
      <c r="BG117" s="134" t="b">
        <v>0</v>
      </c>
      <c r="BH117" s="133">
        <v>9.0</v>
      </c>
      <c r="BI117" s="128"/>
      <c r="BJ117" s="135"/>
      <c r="BK117" s="14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4"/>
    </row>
    <row r="118" ht="14.25" customHeight="1">
      <c r="A118" s="126">
        <v>693.0</v>
      </c>
      <c r="B118" s="103" t="str">
        <f t="shared" si="3"/>
        <v>OK</v>
      </c>
      <c r="C118" s="103" t="str">
        <f t="shared" si="2"/>
        <v>OK</v>
      </c>
      <c r="D118" s="127" t="s">
        <v>3507</v>
      </c>
      <c r="E118" s="20" t="s">
        <v>3352</v>
      </c>
      <c r="H118" s="128"/>
      <c r="I118" s="128"/>
      <c r="J118" s="129"/>
      <c r="K118" s="129"/>
      <c r="L118" s="128"/>
      <c r="M118" s="128"/>
      <c r="N118" s="20" t="s">
        <v>47</v>
      </c>
      <c r="O118" s="130" t="s">
        <v>9</v>
      </c>
      <c r="P118" s="20" t="s">
        <v>354</v>
      </c>
      <c r="Q118" s="20" t="s">
        <v>1150</v>
      </c>
      <c r="R118" s="131"/>
      <c r="S118" s="21" t="s">
        <v>3514</v>
      </c>
      <c r="T118" s="132"/>
      <c r="U118" s="132"/>
      <c r="V118" s="132"/>
      <c r="W118" s="132"/>
      <c r="X118" s="132"/>
      <c r="Y118" s="21" t="s">
        <v>3516</v>
      </c>
      <c r="Z118" s="21" t="s">
        <v>3516</v>
      </c>
      <c r="AA118" s="132"/>
      <c r="AC118" s="20" t="s">
        <v>49</v>
      </c>
      <c r="AD118" s="132"/>
      <c r="AE118" s="132"/>
      <c r="AF118" s="132"/>
      <c r="AG118" s="132"/>
      <c r="AH118" s="132"/>
      <c r="AI118" s="132"/>
      <c r="AJ118" s="132"/>
      <c r="AK118" s="132"/>
      <c r="AL118" s="132"/>
      <c r="AM118" s="132"/>
      <c r="AN118" s="132"/>
      <c r="AO118" s="132"/>
      <c r="AP118" s="132"/>
      <c r="AQ118" s="132"/>
      <c r="AR118" s="132"/>
      <c r="AS118" s="132"/>
      <c r="AT118" s="132"/>
      <c r="AU118" s="132"/>
      <c r="AV118" s="128"/>
      <c r="AW118" s="128"/>
      <c r="AX118" s="128"/>
      <c r="AY118" s="128"/>
      <c r="AZ118" s="128"/>
      <c r="BA118" s="128"/>
      <c r="BB118" s="128"/>
      <c r="BC118" s="128"/>
      <c r="BD118" s="128"/>
      <c r="BE118" s="135"/>
      <c r="BF118" s="135"/>
      <c r="BG118" s="135"/>
      <c r="BH118" s="135"/>
      <c r="BI118" s="128"/>
      <c r="BJ118" s="135"/>
      <c r="BK118" s="135"/>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4"/>
    </row>
    <row r="119" ht="14.25" customHeight="1">
      <c r="A119" s="126">
        <v>696.0</v>
      </c>
      <c r="B119" s="103" t="str">
        <f t="shared" si="3"/>
        <v>Giữ chỗ</v>
      </c>
      <c r="C119" s="103" t="str">
        <f t="shared" si="2"/>
        <v>OK</v>
      </c>
      <c r="D119" s="127" t="s">
        <v>3523</v>
      </c>
      <c r="E119" s="20" t="s">
        <v>3352</v>
      </c>
      <c r="H119" s="20" t="s">
        <v>3524</v>
      </c>
      <c r="J119" s="129"/>
      <c r="K119" s="129"/>
      <c r="L119" s="128"/>
      <c r="M119" s="128"/>
      <c r="N119" s="20" t="s">
        <v>47</v>
      </c>
      <c r="O119" s="130" t="s">
        <v>9</v>
      </c>
      <c r="P119" s="20" t="s">
        <v>1027</v>
      </c>
      <c r="Q119" s="20" t="s">
        <v>1028</v>
      </c>
      <c r="R119" s="131"/>
      <c r="S119" s="132"/>
      <c r="T119" s="132"/>
      <c r="U119" s="132"/>
      <c r="V119" s="132"/>
      <c r="W119" s="132"/>
      <c r="X119" s="132"/>
      <c r="Y119" s="132"/>
      <c r="Z119" s="132"/>
      <c r="AA119" s="132"/>
      <c r="AC119" s="20" t="s">
        <v>49</v>
      </c>
      <c r="AD119" s="132"/>
      <c r="AE119" s="132"/>
      <c r="AF119" s="132"/>
      <c r="AG119" s="132"/>
      <c r="AH119" s="132"/>
      <c r="AI119" s="132"/>
      <c r="AJ119" s="132"/>
      <c r="AK119" s="132"/>
      <c r="AL119" s="132"/>
      <c r="AM119" s="132"/>
      <c r="AN119" s="132"/>
      <c r="AO119" s="132"/>
      <c r="AP119" s="132"/>
      <c r="AQ119" s="132"/>
      <c r="AR119" s="132"/>
      <c r="AS119" s="132"/>
      <c r="AT119" s="132"/>
      <c r="AU119" s="132"/>
      <c r="AV119" s="128"/>
      <c r="AW119" s="128"/>
      <c r="AX119" s="128"/>
      <c r="AY119" s="128"/>
      <c r="AZ119" s="128"/>
      <c r="BA119" s="128"/>
      <c r="BB119" s="128"/>
      <c r="BC119" s="128"/>
      <c r="BD119" s="128"/>
      <c r="BE119" s="133">
        <v>9.0</v>
      </c>
      <c r="BF119" s="133">
        <v>8.0</v>
      </c>
      <c r="BG119" s="134" t="b">
        <v>0</v>
      </c>
      <c r="BH119" s="133">
        <v>9.0</v>
      </c>
      <c r="BI119" s="128"/>
      <c r="BJ119" s="135"/>
      <c r="BK119" s="135"/>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4"/>
    </row>
    <row r="120" ht="14.25" customHeight="1">
      <c r="A120" s="126">
        <v>698.0</v>
      </c>
      <c r="B120" s="103" t="str">
        <f t="shared" si="3"/>
        <v>OK</v>
      </c>
      <c r="C120" s="103" t="str">
        <f t="shared" si="2"/>
        <v>OK</v>
      </c>
      <c r="D120" s="127" t="s">
        <v>3535</v>
      </c>
      <c r="E120" s="20" t="s">
        <v>3352</v>
      </c>
      <c r="F120" s="20" t="s">
        <v>3536</v>
      </c>
      <c r="H120" s="135"/>
      <c r="I120" s="135"/>
      <c r="J120" s="129"/>
      <c r="K120" s="137"/>
      <c r="L120" s="128"/>
      <c r="M120" s="128"/>
      <c r="N120" s="20" t="s">
        <v>47</v>
      </c>
      <c r="O120" s="130" t="s">
        <v>9</v>
      </c>
      <c r="P120" s="20" t="s">
        <v>354</v>
      </c>
      <c r="Q120" s="20" t="s">
        <v>1165</v>
      </c>
      <c r="R120" s="21"/>
      <c r="S120" s="21" t="s">
        <v>3537</v>
      </c>
      <c r="T120" s="131"/>
      <c r="U120" s="131"/>
      <c r="V120" s="131"/>
      <c r="W120" s="131"/>
      <c r="X120" s="131"/>
      <c r="Y120" s="21" t="s">
        <v>3538</v>
      </c>
      <c r="Z120" s="21" t="s">
        <v>3539</v>
      </c>
      <c r="AA120" s="131"/>
      <c r="AC120" s="20" t="s">
        <v>49</v>
      </c>
      <c r="AD120" s="132"/>
      <c r="AE120" s="132"/>
      <c r="AF120" s="132"/>
      <c r="AG120" s="132"/>
      <c r="AH120" s="132"/>
      <c r="AI120" s="132"/>
      <c r="AJ120" s="132"/>
      <c r="AK120" s="132"/>
      <c r="AL120" s="132"/>
      <c r="AM120" s="132"/>
      <c r="AN120" s="132"/>
      <c r="AO120" s="132"/>
      <c r="AP120" s="132"/>
      <c r="AQ120" s="132"/>
      <c r="AR120" s="132"/>
      <c r="AS120" s="132"/>
      <c r="AT120" s="132"/>
      <c r="AU120" s="132"/>
      <c r="AV120" s="128"/>
      <c r="AW120" s="128"/>
      <c r="AX120" s="128"/>
      <c r="AY120" s="128"/>
      <c r="AZ120" s="128"/>
      <c r="BA120" s="128"/>
      <c r="BB120" s="128"/>
      <c r="BC120" s="128"/>
      <c r="BD120" s="128"/>
      <c r="BE120" s="133">
        <v>9.0</v>
      </c>
      <c r="BF120" s="133">
        <v>8.0</v>
      </c>
      <c r="BG120" s="134" t="b">
        <v>0</v>
      </c>
      <c r="BH120" s="133">
        <v>9.0</v>
      </c>
      <c r="BI120" s="128"/>
      <c r="BJ120" s="135"/>
      <c r="BK120" s="135"/>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4"/>
    </row>
    <row r="121" ht="14.25" customHeight="1">
      <c r="A121" s="126">
        <v>699.0</v>
      </c>
      <c r="B121" s="103" t="str">
        <f t="shared" si="3"/>
        <v/>
      </c>
      <c r="C121" s="103">
        <f t="shared" si="2"/>
        <v>0</v>
      </c>
      <c r="D121" s="127" t="s">
        <v>3535</v>
      </c>
      <c r="E121" s="20" t="s">
        <v>3352</v>
      </c>
      <c r="H121" s="128"/>
      <c r="I121" s="128"/>
      <c r="J121" s="129"/>
      <c r="K121" s="129"/>
      <c r="L121" s="128"/>
      <c r="M121" s="128"/>
      <c r="N121" s="20" t="s">
        <v>47</v>
      </c>
      <c r="O121" s="130" t="s">
        <v>9</v>
      </c>
      <c r="P121" s="20" t="s">
        <v>1905</v>
      </c>
      <c r="Q121" s="20" t="s">
        <v>646</v>
      </c>
      <c r="R121" s="21" t="s">
        <v>9</v>
      </c>
      <c r="S121" s="21" t="s">
        <v>3540</v>
      </c>
      <c r="T121" s="131"/>
      <c r="U121" s="131"/>
      <c r="V121" s="131"/>
      <c r="W121" s="131"/>
      <c r="X121" s="131"/>
      <c r="Y121" s="21" t="s">
        <v>3541</v>
      </c>
      <c r="Z121" s="21" t="s">
        <v>3542</v>
      </c>
      <c r="AA121" s="131"/>
      <c r="AC121" s="20" t="s">
        <v>49</v>
      </c>
      <c r="AD121" s="132"/>
      <c r="AE121" s="132"/>
      <c r="AF121" s="132"/>
      <c r="AG121" s="132"/>
      <c r="AH121" s="132"/>
      <c r="AI121" s="132"/>
      <c r="AJ121" s="132"/>
      <c r="AK121" s="132"/>
      <c r="AL121" s="132"/>
      <c r="AM121" s="132"/>
      <c r="AN121" s="132"/>
      <c r="AO121" s="132"/>
      <c r="AP121" s="132"/>
      <c r="AQ121" s="132"/>
      <c r="AR121" s="132"/>
      <c r="AS121" s="132"/>
      <c r="AT121" s="132"/>
      <c r="AU121" s="132"/>
      <c r="AV121" s="128"/>
      <c r="AW121" s="128"/>
      <c r="AX121" s="128"/>
      <c r="AY121" s="128"/>
      <c r="AZ121" s="128"/>
      <c r="BA121" s="128"/>
      <c r="BB121" s="128"/>
      <c r="BC121" s="128"/>
      <c r="BD121" s="128"/>
      <c r="BE121" s="133">
        <v>8.0</v>
      </c>
      <c r="BF121" s="133">
        <v>7.0</v>
      </c>
      <c r="BG121" s="134" t="b">
        <v>0</v>
      </c>
      <c r="BH121" s="133">
        <v>8.0</v>
      </c>
      <c r="BI121" s="128"/>
      <c r="BJ121" s="135"/>
      <c r="BK121" s="135"/>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4"/>
    </row>
    <row r="122" ht="14.25" customHeight="1">
      <c r="A122" s="126">
        <v>700.0</v>
      </c>
      <c r="B122" s="103" t="str">
        <f t="shared" si="3"/>
        <v>OK</v>
      </c>
      <c r="C122" s="103" t="str">
        <f t="shared" si="2"/>
        <v>OK</v>
      </c>
      <c r="D122" s="127" t="s">
        <v>3535</v>
      </c>
      <c r="E122" s="20" t="s">
        <v>3352</v>
      </c>
      <c r="H122" s="135"/>
      <c r="I122" s="135"/>
      <c r="J122" s="129"/>
      <c r="K122" s="137"/>
      <c r="L122" s="128"/>
      <c r="M122" s="128"/>
      <c r="N122" s="20" t="s">
        <v>47</v>
      </c>
      <c r="O122" s="130" t="s">
        <v>9</v>
      </c>
      <c r="P122" s="20" t="s">
        <v>1027</v>
      </c>
      <c r="Q122" s="20" t="s">
        <v>1473</v>
      </c>
      <c r="R122" s="132"/>
      <c r="S122" s="21" t="s">
        <v>3543</v>
      </c>
      <c r="Y122" s="21" t="s">
        <v>3544</v>
      </c>
      <c r="Z122" s="21" t="s">
        <v>3545</v>
      </c>
      <c r="AA122" s="132"/>
      <c r="AC122" s="20" t="s">
        <v>49</v>
      </c>
      <c r="AD122" s="132"/>
      <c r="AE122" s="132"/>
      <c r="AF122" s="132"/>
      <c r="AG122" s="132"/>
      <c r="AH122" s="132"/>
      <c r="AI122" s="132"/>
      <c r="AJ122" s="132"/>
      <c r="AK122" s="132"/>
      <c r="AL122" s="132"/>
      <c r="AM122" s="132"/>
      <c r="AN122" s="132"/>
      <c r="AO122" s="132"/>
      <c r="AP122" s="132"/>
      <c r="AQ122" s="132"/>
      <c r="AR122" s="132"/>
      <c r="AS122" s="132"/>
      <c r="AT122" s="132"/>
      <c r="AU122" s="132"/>
      <c r="AV122" s="128"/>
      <c r="AW122" s="128"/>
      <c r="AX122" s="128"/>
      <c r="AY122" s="128"/>
      <c r="AZ122" s="128"/>
      <c r="BA122" s="128"/>
      <c r="BB122" s="128"/>
      <c r="BC122" s="128"/>
      <c r="BD122" s="128"/>
      <c r="BE122" s="133">
        <v>8.0</v>
      </c>
      <c r="BF122" s="133">
        <v>7.0</v>
      </c>
      <c r="BG122" s="134" t="b">
        <v>0</v>
      </c>
      <c r="BH122" s="133">
        <v>8.0</v>
      </c>
      <c r="BI122" s="128"/>
      <c r="BJ122" s="135"/>
      <c r="BK122" s="135"/>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4"/>
    </row>
    <row r="123" ht="14.25" customHeight="1">
      <c r="A123" s="126">
        <v>701.0</v>
      </c>
      <c r="B123" s="103" t="str">
        <f t="shared" si="3"/>
        <v>OK</v>
      </c>
      <c r="C123" s="103" t="str">
        <f t="shared" si="2"/>
        <v>OK</v>
      </c>
      <c r="D123" s="127" t="s">
        <v>3535</v>
      </c>
      <c r="E123" s="20" t="s">
        <v>3352</v>
      </c>
      <c r="H123" s="128"/>
      <c r="I123" s="128"/>
      <c r="J123" s="129"/>
      <c r="K123" s="129"/>
      <c r="L123" s="128"/>
      <c r="M123" s="128"/>
      <c r="N123" s="20" t="s">
        <v>47</v>
      </c>
      <c r="O123" s="130" t="s">
        <v>9</v>
      </c>
      <c r="P123" s="21" t="s">
        <v>354</v>
      </c>
      <c r="Q123" s="20" t="s">
        <v>355</v>
      </c>
      <c r="R123" s="21"/>
      <c r="S123" s="136" t="s">
        <v>3549</v>
      </c>
      <c r="T123" s="140"/>
      <c r="U123" s="140"/>
      <c r="V123" s="140"/>
      <c r="W123" s="140"/>
      <c r="X123" s="140"/>
      <c r="Y123" s="136" t="s">
        <v>3550</v>
      </c>
      <c r="Z123" s="136" t="s">
        <v>3551</v>
      </c>
      <c r="AA123" s="132"/>
      <c r="AC123" s="20" t="s">
        <v>49</v>
      </c>
      <c r="AD123" s="132"/>
      <c r="AE123" s="132"/>
      <c r="AF123" s="132"/>
      <c r="AG123" s="132"/>
      <c r="AH123" s="132"/>
      <c r="AI123" s="132"/>
      <c r="AJ123" s="132"/>
      <c r="AK123" s="132"/>
      <c r="AL123" s="132"/>
      <c r="AM123" s="132"/>
      <c r="AN123" s="132"/>
      <c r="AO123" s="132"/>
      <c r="AP123" s="132"/>
      <c r="AQ123" s="132"/>
      <c r="AR123" s="132"/>
      <c r="AS123" s="132"/>
      <c r="AT123" s="132"/>
      <c r="AU123" s="132"/>
      <c r="AV123" s="128"/>
      <c r="AW123" s="128"/>
      <c r="AX123" s="128"/>
      <c r="AY123" s="128"/>
      <c r="AZ123" s="128"/>
      <c r="BA123" s="128"/>
      <c r="BB123" s="128"/>
      <c r="BC123" s="128"/>
      <c r="BD123" s="128"/>
      <c r="BE123" s="133">
        <v>8.0</v>
      </c>
      <c r="BF123" s="133">
        <v>7.0</v>
      </c>
      <c r="BG123" s="134" t="b">
        <v>0</v>
      </c>
      <c r="BH123" s="133">
        <v>8.0</v>
      </c>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4"/>
    </row>
    <row r="124" ht="14.25" customHeight="1">
      <c r="A124" s="126">
        <v>706.0</v>
      </c>
      <c r="B124" s="103" t="str">
        <f t="shared" si="3"/>
        <v/>
      </c>
      <c r="C124" s="103">
        <f t="shared" si="2"/>
        <v>0</v>
      </c>
      <c r="D124" s="127" t="s">
        <v>3576</v>
      </c>
      <c r="E124" s="20" t="s">
        <v>3352</v>
      </c>
      <c r="G124" s="20" t="s">
        <v>3577</v>
      </c>
      <c r="H124" s="20" t="s">
        <v>3578</v>
      </c>
      <c r="I124" s="20" t="s">
        <v>3579</v>
      </c>
      <c r="J124" s="130" t="s">
        <v>3580</v>
      </c>
      <c r="K124" s="130" t="s">
        <v>123</v>
      </c>
      <c r="L124" s="128"/>
      <c r="M124" s="21" t="s">
        <v>3581</v>
      </c>
      <c r="N124" s="20" t="s">
        <v>47</v>
      </c>
      <c r="O124" s="130" t="s">
        <v>9</v>
      </c>
      <c r="P124" s="20" t="s">
        <v>1905</v>
      </c>
      <c r="Q124" s="20" t="s">
        <v>646</v>
      </c>
      <c r="R124" s="21" t="s">
        <v>9</v>
      </c>
      <c r="S124" s="21" t="s">
        <v>3582</v>
      </c>
      <c r="T124" s="131"/>
      <c r="U124" s="131"/>
      <c r="V124" s="131"/>
      <c r="W124" s="131"/>
      <c r="X124" s="131"/>
      <c r="Y124" s="21" t="s">
        <v>3583</v>
      </c>
      <c r="Z124" s="21" t="s">
        <v>3584</v>
      </c>
      <c r="AA124" s="131"/>
      <c r="AC124" s="20" t="s">
        <v>49</v>
      </c>
      <c r="AD124" s="132"/>
      <c r="AE124" s="132"/>
      <c r="AF124" s="132"/>
      <c r="AG124" s="132"/>
      <c r="AH124" s="132"/>
      <c r="AI124" s="132"/>
      <c r="AJ124" s="132"/>
      <c r="AK124" s="132"/>
      <c r="AL124" s="132"/>
      <c r="AM124" s="132"/>
      <c r="AN124" s="132"/>
      <c r="AO124" s="132"/>
      <c r="AP124" s="132"/>
      <c r="AQ124" s="132"/>
      <c r="AR124" s="132"/>
      <c r="AS124" s="132"/>
      <c r="AT124" s="132"/>
      <c r="AU124" s="132"/>
      <c r="AV124" s="128"/>
      <c r="AW124" s="128"/>
      <c r="AX124" s="128"/>
      <c r="AY124" s="128"/>
      <c r="AZ124" s="128"/>
      <c r="BA124" s="128"/>
      <c r="BB124" s="128"/>
      <c r="BC124" s="128"/>
      <c r="BD124" s="128"/>
      <c r="BE124" s="135"/>
      <c r="BF124" s="135"/>
      <c r="BG124" s="135"/>
      <c r="BH124" s="135"/>
      <c r="BI124" s="128"/>
      <c r="BJ124" s="135"/>
      <c r="BK124" s="135"/>
      <c r="BL124" s="128"/>
      <c r="BM124" s="128"/>
      <c r="BN124" s="128"/>
      <c r="BO124" s="128"/>
      <c r="BP124" s="128"/>
      <c r="BQ124" s="128"/>
      <c r="BR124" s="128"/>
      <c r="BS124" s="128"/>
      <c r="BT124" s="128"/>
      <c r="BU124" s="128"/>
      <c r="BV124" s="128"/>
      <c r="BW124" s="128"/>
      <c r="BX124" s="128"/>
      <c r="BY124" s="128"/>
      <c r="BZ124" s="128"/>
      <c r="CA124" s="128"/>
      <c r="CB124" s="128"/>
      <c r="CC124" s="128"/>
      <c r="CD124" s="128"/>
      <c r="CE124" s="128"/>
      <c r="CF124" s="128"/>
      <c r="CG124" s="128"/>
      <c r="CH124" s="128"/>
      <c r="CI124" s="128"/>
      <c r="CJ124" s="128"/>
      <c r="CK124" s="128"/>
      <c r="CL124" s="128"/>
      <c r="CM124" s="128"/>
      <c r="CN124" s="4"/>
    </row>
    <row r="125" ht="14.25" customHeight="1">
      <c r="A125" s="126">
        <v>710.0</v>
      </c>
      <c r="B125" s="103" t="str">
        <f t="shared" si="3"/>
        <v/>
      </c>
      <c r="C125" s="103">
        <f t="shared" si="2"/>
        <v>0</v>
      </c>
      <c r="D125" s="127" t="s">
        <v>3599</v>
      </c>
      <c r="E125" s="20" t="s">
        <v>3352</v>
      </c>
      <c r="H125" s="128"/>
      <c r="I125" s="20" t="s">
        <v>3600</v>
      </c>
      <c r="J125" s="129"/>
      <c r="K125" s="129"/>
      <c r="L125" s="128"/>
      <c r="M125" s="128"/>
      <c r="N125" s="20" t="s">
        <v>47</v>
      </c>
      <c r="O125" s="130" t="s">
        <v>8</v>
      </c>
      <c r="P125" s="20" t="s">
        <v>1905</v>
      </c>
      <c r="Q125" s="20" t="s">
        <v>646</v>
      </c>
      <c r="R125" s="21" t="s">
        <v>8</v>
      </c>
      <c r="S125" s="21" t="s">
        <v>3601</v>
      </c>
      <c r="T125" s="21" t="s">
        <v>3602</v>
      </c>
      <c r="U125" s="21" t="s">
        <v>3603</v>
      </c>
      <c r="V125" s="21" t="s">
        <v>3604</v>
      </c>
      <c r="W125" s="21" t="s">
        <v>3605</v>
      </c>
      <c r="X125" s="21" t="s">
        <v>3606</v>
      </c>
      <c r="Y125" s="21" t="s">
        <v>1057</v>
      </c>
      <c r="Z125" s="21" t="s">
        <v>3607</v>
      </c>
      <c r="AA125" s="132"/>
      <c r="AC125" s="20" t="s">
        <v>49</v>
      </c>
      <c r="AD125" s="132"/>
      <c r="AE125" s="132"/>
      <c r="AF125" s="132"/>
      <c r="AG125" s="132"/>
      <c r="AH125" s="132"/>
      <c r="AI125" s="132"/>
      <c r="AJ125" s="132"/>
      <c r="AK125" s="132"/>
      <c r="AL125" s="132"/>
      <c r="AM125" s="132"/>
      <c r="AN125" s="132"/>
      <c r="AO125" s="132"/>
      <c r="AP125" s="132"/>
      <c r="AQ125" s="132"/>
      <c r="AR125" s="132"/>
      <c r="AS125" s="132"/>
      <c r="AT125" s="132"/>
      <c r="AU125" s="132"/>
      <c r="AV125" s="128"/>
      <c r="AW125" s="128"/>
      <c r="AX125" s="128"/>
      <c r="AY125" s="128"/>
      <c r="AZ125" s="128"/>
      <c r="BA125" s="128"/>
      <c r="BB125" s="128"/>
      <c r="BC125" s="128"/>
      <c r="BD125" s="128"/>
      <c r="BE125" s="133">
        <v>9.0</v>
      </c>
      <c r="BF125" s="133">
        <v>8.0</v>
      </c>
      <c r="BG125" s="134" t="b">
        <v>0</v>
      </c>
      <c r="BH125" s="133">
        <v>9.0</v>
      </c>
      <c r="BI125" s="128"/>
      <c r="BJ125" s="135"/>
      <c r="BK125" s="135"/>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6"/>
    </row>
    <row r="126" ht="14.25" customHeight="1">
      <c r="A126" s="126">
        <v>713.0</v>
      </c>
      <c r="B126" s="103" t="str">
        <f t="shared" si="3"/>
        <v>OK</v>
      </c>
      <c r="C126" s="103" t="str">
        <f t="shared" si="2"/>
        <v>OK</v>
      </c>
      <c r="D126" s="127" t="s">
        <v>3617</v>
      </c>
      <c r="E126" s="20" t="s">
        <v>3352</v>
      </c>
      <c r="H126" s="128"/>
      <c r="I126" s="20" t="s">
        <v>3618</v>
      </c>
      <c r="J126" s="129"/>
      <c r="K126" s="129"/>
      <c r="L126" s="128"/>
      <c r="M126" s="128"/>
      <c r="N126" s="20" t="s">
        <v>47</v>
      </c>
      <c r="O126" s="130" t="s">
        <v>8</v>
      </c>
      <c r="P126" s="20" t="s">
        <v>414</v>
      </c>
      <c r="Q126" s="20" t="s">
        <v>490</v>
      </c>
      <c r="R126" s="132"/>
      <c r="S126" s="145" t="s">
        <v>3619</v>
      </c>
      <c r="T126" s="145" t="s">
        <v>3620</v>
      </c>
      <c r="U126" s="145" t="s">
        <v>3621</v>
      </c>
      <c r="V126" s="145" t="s">
        <v>3622</v>
      </c>
      <c r="W126" s="145" t="s">
        <v>367</v>
      </c>
      <c r="X126" s="145" t="s">
        <v>3623</v>
      </c>
      <c r="Y126" s="145" t="s">
        <v>242</v>
      </c>
      <c r="Z126" s="145" t="s">
        <v>3624</v>
      </c>
      <c r="AC126" s="20" t="s">
        <v>49</v>
      </c>
      <c r="AD126" s="132"/>
      <c r="AE126" s="132"/>
      <c r="AF126" s="132"/>
      <c r="AG126" s="132"/>
      <c r="AH126" s="132"/>
      <c r="AI126" s="132"/>
      <c r="AJ126" s="132"/>
      <c r="AK126" s="132"/>
      <c r="AL126" s="132"/>
      <c r="AM126" s="132"/>
      <c r="AN126" s="132"/>
      <c r="AO126" s="132"/>
      <c r="AP126" s="132"/>
      <c r="AQ126" s="132"/>
      <c r="AR126" s="132"/>
      <c r="AS126" s="132"/>
      <c r="AT126" s="132"/>
      <c r="AU126" s="132"/>
      <c r="AV126" s="128"/>
      <c r="AW126" s="128"/>
      <c r="AX126" s="128"/>
      <c r="AY126" s="128"/>
      <c r="AZ126" s="128"/>
      <c r="BA126" s="128"/>
      <c r="BB126" s="128"/>
      <c r="BC126" s="128"/>
      <c r="BD126" s="128"/>
      <c r="BE126" s="133">
        <v>17.0</v>
      </c>
      <c r="BF126" s="133">
        <v>16.0</v>
      </c>
      <c r="BG126" s="134" t="b">
        <v>0</v>
      </c>
      <c r="BH126" s="133">
        <v>17.0</v>
      </c>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4"/>
    </row>
    <row r="127" ht="14.25" customHeight="1">
      <c r="A127" s="126">
        <v>717.0</v>
      </c>
      <c r="B127" s="103" t="str">
        <f t="shared" si="3"/>
        <v>OK</v>
      </c>
      <c r="C127" s="103" t="str">
        <f t="shared" si="2"/>
        <v>OK</v>
      </c>
      <c r="D127" s="127" t="s">
        <v>3642</v>
      </c>
      <c r="E127" s="20" t="s">
        <v>3352</v>
      </c>
      <c r="H127" s="20" t="s">
        <v>3643</v>
      </c>
      <c r="J127" s="129"/>
      <c r="K127" s="130" t="s">
        <v>3099</v>
      </c>
      <c r="L127" s="128"/>
      <c r="M127" s="128"/>
      <c r="N127" s="20" t="s">
        <v>47</v>
      </c>
      <c r="O127" s="130" t="s">
        <v>8</v>
      </c>
      <c r="P127" s="20" t="s">
        <v>414</v>
      </c>
      <c r="Q127" s="20" t="s">
        <v>490</v>
      </c>
      <c r="R127" s="132"/>
      <c r="S127" s="187" t="s">
        <v>3644</v>
      </c>
      <c r="T127" s="187" t="s">
        <v>3645</v>
      </c>
      <c r="U127" s="187" t="s">
        <v>3646</v>
      </c>
      <c r="V127" s="187" t="s">
        <v>3647</v>
      </c>
      <c r="W127" s="187" t="s">
        <v>3648</v>
      </c>
      <c r="X127" s="187" t="s">
        <v>3649</v>
      </c>
      <c r="Y127" s="187" t="s">
        <v>410</v>
      </c>
      <c r="Z127" s="187" t="s">
        <v>3650</v>
      </c>
      <c r="AC127" s="20" t="s">
        <v>49</v>
      </c>
      <c r="AD127" s="132"/>
      <c r="AE127" s="132"/>
      <c r="AF127" s="132"/>
      <c r="AG127" s="132"/>
      <c r="AH127" s="132"/>
      <c r="AI127" s="132"/>
      <c r="AJ127" s="132"/>
      <c r="AK127" s="132"/>
      <c r="AL127" s="132"/>
      <c r="AM127" s="132"/>
      <c r="AN127" s="132"/>
      <c r="AO127" s="132"/>
      <c r="AP127" s="132"/>
      <c r="AQ127" s="132"/>
      <c r="AR127" s="132"/>
      <c r="AS127" s="132"/>
      <c r="AT127" s="132"/>
      <c r="AU127" s="132"/>
      <c r="AV127" s="128"/>
      <c r="AW127" s="128"/>
      <c r="AX127" s="128"/>
      <c r="AY127" s="128"/>
      <c r="AZ127" s="128"/>
      <c r="BA127" s="128"/>
      <c r="BB127" s="128"/>
      <c r="BC127" s="128"/>
      <c r="BD127" s="128"/>
      <c r="BE127" s="133">
        <v>18.0</v>
      </c>
      <c r="BF127" s="133">
        <v>17.0</v>
      </c>
      <c r="BG127" s="134" t="b">
        <v>0</v>
      </c>
      <c r="BH127" s="133">
        <v>18.0</v>
      </c>
      <c r="BI127" s="128"/>
      <c r="BJ127" s="135"/>
      <c r="BK127" s="135"/>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4"/>
    </row>
    <row r="128" ht="14.25" customHeight="1">
      <c r="A128" s="126">
        <v>718.0</v>
      </c>
      <c r="B128" s="103" t="str">
        <f t="shared" si="3"/>
        <v>OK</v>
      </c>
      <c r="C128" s="103" t="str">
        <f t="shared" si="2"/>
        <v>OK</v>
      </c>
      <c r="D128" s="127" t="s">
        <v>3642</v>
      </c>
      <c r="E128" s="20" t="s">
        <v>3352</v>
      </c>
      <c r="H128" s="128"/>
      <c r="I128" s="128"/>
      <c r="J128" s="129"/>
      <c r="K128" s="129"/>
      <c r="L128" s="128"/>
      <c r="M128" s="128"/>
      <c r="N128" s="20" t="s">
        <v>47</v>
      </c>
      <c r="O128" s="130" t="s">
        <v>8</v>
      </c>
      <c r="P128" s="20" t="s">
        <v>235</v>
      </c>
      <c r="Q128" s="20" t="s">
        <v>236</v>
      </c>
      <c r="R128" s="132"/>
      <c r="S128" s="21" t="s">
        <v>3653</v>
      </c>
      <c r="T128" s="21" t="s">
        <v>3654</v>
      </c>
      <c r="U128" s="21" t="s">
        <v>3655</v>
      </c>
      <c r="V128" s="21" t="s">
        <v>3656</v>
      </c>
      <c r="W128" s="21" t="s">
        <v>3657</v>
      </c>
      <c r="X128" s="21" t="s">
        <v>3658</v>
      </c>
      <c r="Y128" s="21" t="s">
        <v>242</v>
      </c>
      <c r="Z128" s="21" t="s">
        <v>3659</v>
      </c>
      <c r="AA128" s="131"/>
      <c r="AC128" s="20" t="s">
        <v>49</v>
      </c>
      <c r="AD128" s="132"/>
      <c r="AE128" s="132"/>
      <c r="AF128" s="132"/>
      <c r="AG128" s="132"/>
      <c r="AH128" s="132"/>
      <c r="AI128" s="132"/>
      <c r="AJ128" s="132"/>
      <c r="AK128" s="132"/>
      <c r="AL128" s="132"/>
      <c r="AM128" s="132"/>
      <c r="AN128" s="132"/>
      <c r="AO128" s="132"/>
      <c r="AP128" s="132"/>
      <c r="AQ128" s="132"/>
      <c r="AR128" s="132"/>
      <c r="AS128" s="132"/>
      <c r="AT128" s="132"/>
      <c r="AU128" s="132"/>
      <c r="AV128" s="128"/>
      <c r="AW128" s="128"/>
      <c r="AX128" s="128"/>
      <c r="AY128" s="128"/>
      <c r="AZ128" s="128"/>
      <c r="BA128" s="128"/>
      <c r="BB128" s="128"/>
      <c r="BC128" s="128"/>
      <c r="BD128" s="128"/>
      <c r="BE128" s="133">
        <v>8.0</v>
      </c>
      <c r="BF128" s="133">
        <v>7.0</v>
      </c>
      <c r="BG128" s="134" t="b">
        <v>0</v>
      </c>
      <c r="BH128" s="133">
        <v>8.0</v>
      </c>
      <c r="BI128" s="128"/>
      <c r="BJ128" s="135"/>
      <c r="BK128" s="135"/>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4"/>
    </row>
    <row r="129" ht="14.25" customHeight="1">
      <c r="A129" s="126">
        <v>719.0</v>
      </c>
      <c r="B129" s="103" t="str">
        <f t="shared" si="3"/>
        <v>OK</v>
      </c>
      <c r="C129" s="103" t="str">
        <f t="shared" si="2"/>
        <v>OK</v>
      </c>
      <c r="D129" s="127" t="s">
        <v>3642</v>
      </c>
      <c r="E129" s="20" t="s">
        <v>3352</v>
      </c>
      <c r="H129" s="128"/>
      <c r="I129" s="135"/>
      <c r="J129" s="129"/>
      <c r="K129" s="129"/>
      <c r="L129" s="128"/>
      <c r="M129" s="128"/>
      <c r="N129" s="20" t="s">
        <v>47</v>
      </c>
      <c r="O129" s="130" t="s">
        <v>8</v>
      </c>
      <c r="P129" s="20" t="s">
        <v>1027</v>
      </c>
      <c r="Q129" s="20" t="s">
        <v>1453</v>
      </c>
      <c r="R129" s="132"/>
      <c r="S129" s="21" t="s">
        <v>3660</v>
      </c>
      <c r="T129" s="2" t="s">
        <v>3661</v>
      </c>
      <c r="U129" s="21" t="s">
        <v>3662</v>
      </c>
      <c r="V129" s="21" t="s">
        <v>3663</v>
      </c>
      <c r="W129" s="21" t="s">
        <v>3664</v>
      </c>
      <c r="X129" s="21" t="s">
        <v>3665</v>
      </c>
      <c r="Y129" s="21" t="s">
        <v>2204</v>
      </c>
      <c r="Z129" s="21" t="s">
        <v>3666</v>
      </c>
      <c r="AA129" s="131"/>
      <c r="AC129" s="20" t="s">
        <v>49</v>
      </c>
      <c r="AD129" s="132"/>
      <c r="AE129" s="132"/>
      <c r="AF129" s="132"/>
      <c r="AG129" s="132"/>
      <c r="AH129" s="132"/>
      <c r="AI129" s="132"/>
      <c r="AJ129" s="132"/>
      <c r="AK129" s="132"/>
      <c r="AL129" s="132"/>
      <c r="AM129" s="132"/>
      <c r="AN129" s="132"/>
      <c r="AO129" s="132"/>
      <c r="AP129" s="132"/>
      <c r="AQ129" s="132"/>
      <c r="AR129" s="132"/>
      <c r="AS129" s="132"/>
      <c r="AT129" s="132"/>
      <c r="AU129" s="132"/>
      <c r="AV129" s="128"/>
      <c r="AW129" s="128"/>
      <c r="AX129" s="128"/>
      <c r="AY129" s="128"/>
      <c r="AZ129" s="128"/>
      <c r="BA129" s="128"/>
      <c r="BB129" s="128"/>
      <c r="BC129" s="128"/>
      <c r="BD129" s="128"/>
      <c r="BE129" s="133">
        <v>8.0</v>
      </c>
      <c r="BF129" s="133">
        <v>7.0</v>
      </c>
      <c r="BG129" s="134" t="b">
        <v>0</v>
      </c>
      <c r="BH129" s="133">
        <v>8.0</v>
      </c>
      <c r="BI129" s="128"/>
      <c r="BJ129" s="128"/>
      <c r="BK129" s="135"/>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4"/>
    </row>
    <row r="130" ht="14.25" customHeight="1">
      <c r="A130" s="126">
        <v>723.0</v>
      </c>
      <c r="B130" s="103" t="str">
        <f>SWITCH(C130,"OK",IF(ISBLANK(S131),IF(ISBLANK(Q130),"Giữ chỗ nhóm","Giữ chỗ"),"OK"),"Chưa làm",IF(Q130&lt;&gt;"","Giữ chỗ",""),0,IF(ISBLANK(S131),"Thêm",""),"")</f>
        <v>OK</v>
      </c>
      <c r="C130" s="103" t="str">
        <f t="shared" si="2"/>
        <v>OK</v>
      </c>
      <c r="D130" s="127" t="s">
        <v>3685</v>
      </c>
      <c r="E130" s="20" t="s">
        <v>3352</v>
      </c>
      <c r="H130" s="20" t="s">
        <v>3686</v>
      </c>
      <c r="I130" s="20" t="s">
        <v>3687</v>
      </c>
      <c r="J130" s="129"/>
      <c r="K130" s="129"/>
      <c r="L130" s="128"/>
      <c r="M130" s="128"/>
      <c r="N130" s="20" t="s">
        <v>47</v>
      </c>
      <c r="O130" s="130" t="s">
        <v>8</v>
      </c>
      <c r="P130" s="20" t="s">
        <v>1209</v>
      </c>
      <c r="Q130" s="20" t="s">
        <v>629</v>
      </c>
      <c r="R130" s="132"/>
      <c r="S130" s="2" t="s">
        <v>3688</v>
      </c>
      <c r="T130" s="2" t="s">
        <v>3689</v>
      </c>
      <c r="U130" s="21" t="s">
        <v>3690</v>
      </c>
      <c r="V130" s="21" t="s">
        <v>3691</v>
      </c>
      <c r="W130" s="21" t="s">
        <v>3692</v>
      </c>
      <c r="X130" s="21" t="s">
        <v>3693</v>
      </c>
      <c r="Y130" s="21" t="s">
        <v>242</v>
      </c>
      <c r="Z130" s="21" t="s">
        <v>3694</v>
      </c>
      <c r="AA130" s="132"/>
      <c r="AC130" s="21" t="s">
        <v>47</v>
      </c>
      <c r="AD130" s="132"/>
      <c r="AE130" s="132"/>
      <c r="AF130" s="132"/>
      <c r="AG130" s="132"/>
      <c r="AH130" s="132"/>
      <c r="AI130" s="132"/>
      <c r="AJ130" s="132"/>
      <c r="AK130" s="132"/>
      <c r="AL130" s="132"/>
      <c r="AM130" s="132"/>
      <c r="AN130" s="132"/>
      <c r="AO130" s="132"/>
      <c r="AP130" s="132"/>
      <c r="AQ130" s="132"/>
      <c r="AR130" s="132"/>
      <c r="AS130" s="132"/>
      <c r="AT130" s="132"/>
      <c r="AU130" s="132"/>
      <c r="AV130" s="128"/>
      <c r="AW130" s="128"/>
      <c r="AX130" s="128"/>
      <c r="AY130" s="128"/>
      <c r="AZ130" s="128"/>
      <c r="BA130" s="128"/>
      <c r="BB130" s="128"/>
      <c r="BC130" s="128"/>
      <c r="BD130" s="128"/>
      <c r="BE130" s="133">
        <v>10.0</v>
      </c>
      <c r="BF130" s="133">
        <v>9.0</v>
      </c>
      <c r="BG130" s="134" t="b">
        <v>0</v>
      </c>
      <c r="BH130" s="133">
        <v>10.0</v>
      </c>
      <c r="BI130" s="128"/>
      <c r="BJ130" s="135"/>
      <c r="BK130" s="135"/>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4"/>
    </row>
    <row r="131" ht="14.25" customHeight="1">
      <c r="A131" s="126">
        <v>726.0</v>
      </c>
      <c r="B131" s="103" t="str">
        <f>SWITCH(C131,"OK",IF(ISBLANK(#REF!),IF(ISBLANK(Q131),"Giữ chỗ nhóm","Giữ chỗ"),"OK"),"Chưa làm",IF(Q131&lt;&gt;"","Giữ chỗ",""),0,IF(ISBLANK(#REF!),"Thêm",""),"")</f>
        <v>OK</v>
      </c>
      <c r="C131" s="103" t="str">
        <f t="shared" si="2"/>
        <v>OK</v>
      </c>
      <c r="D131" s="127" t="s">
        <v>3703</v>
      </c>
      <c r="E131" s="20" t="s">
        <v>3352</v>
      </c>
      <c r="H131" s="128"/>
      <c r="I131" s="20" t="s">
        <v>3704</v>
      </c>
      <c r="J131" s="129"/>
      <c r="K131" s="129"/>
      <c r="L131" s="128"/>
      <c r="M131" s="128"/>
      <c r="N131" s="20" t="s">
        <v>47</v>
      </c>
      <c r="O131" s="130" t="s">
        <v>8</v>
      </c>
      <c r="P131" s="20" t="s">
        <v>1209</v>
      </c>
      <c r="Q131" s="20" t="s">
        <v>629</v>
      </c>
      <c r="R131" s="132"/>
      <c r="S131" s="21" t="s">
        <v>3705</v>
      </c>
      <c r="T131" s="2" t="s">
        <v>3706</v>
      </c>
      <c r="U131" s="21" t="s">
        <v>3707</v>
      </c>
      <c r="V131" s="21" t="s">
        <v>3708</v>
      </c>
      <c r="W131" s="21" t="s">
        <v>3709</v>
      </c>
      <c r="X131" s="21" t="s">
        <v>3711</v>
      </c>
      <c r="Y131" s="21" t="s">
        <v>171</v>
      </c>
      <c r="Z131" s="21" t="s">
        <v>3712</v>
      </c>
      <c r="AA131" s="132"/>
      <c r="AC131" s="21" t="s">
        <v>47</v>
      </c>
      <c r="AD131" s="132"/>
      <c r="AE131" s="132"/>
      <c r="AF131" s="132"/>
      <c r="AG131" s="132"/>
      <c r="AH131" s="132"/>
      <c r="AI131" s="132"/>
      <c r="AJ131" s="132"/>
      <c r="AK131" s="132"/>
      <c r="AL131" s="132"/>
      <c r="AM131" s="132"/>
      <c r="AN131" s="132"/>
      <c r="AO131" s="132"/>
      <c r="AP131" s="132"/>
      <c r="AQ131" s="132"/>
      <c r="AR131" s="132"/>
      <c r="AS131" s="132"/>
      <c r="AT131" s="132"/>
      <c r="AU131" s="132"/>
      <c r="AV131" s="128"/>
      <c r="AW131" s="128"/>
      <c r="AX131" s="128"/>
      <c r="AY131" s="128"/>
      <c r="AZ131" s="128"/>
      <c r="BA131" s="128"/>
      <c r="BB131" s="128"/>
      <c r="BC131" s="128"/>
      <c r="BD131" s="128"/>
      <c r="BE131" s="133">
        <v>9.0</v>
      </c>
      <c r="BF131" s="133">
        <v>8.0</v>
      </c>
      <c r="BG131" s="134" t="b">
        <v>0</v>
      </c>
      <c r="BH131" s="133">
        <v>9.0</v>
      </c>
      <c r="BI131" s="128"/>
      <c r="BJ131" s="135"/>
      <c r="BK131" s="135"/>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4"/>
    </row>
    <row r="132" ht="14.25" customHeight="1">
      <c r="A132" s="126">
        <v>729.0</v>
      </c>
      <c r="B132" s="103" t="str">
        <f t="shared" ref="B132:B407" si="4">SWITCH(C132,"OK",IF(ISBLANK(S132),IF(ISBLANK(Q132),"Giữ chỗ nhóm","Giữ chỗ"),"OK"),"Chưa làm",IF(Q132&lt;&gt;"","Giữ chỗ",""),0,IF(ISBLANK(S132),"Thêm",""),"")</f>
        <v>OK</v>
      </c>
      <c r="C132" s="103" t="str">
        <f t="shared" si="2"/>
        <v>OK</v>
      </c>
      <c r="D132" s="127" t="s">
        <v>3721</v>
      </c>
      <c r="E132" s="20" t="s">
        <v>3352</v>
      </c>
      <c r="H132" s="135"/>
      <c r="I132" s="20" t="s">
        <v>3722</v>
      </c>
      <c r="J132" s="129"/>
      <c r="K132" s="137"/>
      <c r="L132" s="128"/>
      <c r="M132" s="128"/>
      <c r="N132" s="20" t="s">
        <v>47</v>
      </c>
      <c r="O132" s="130" t="s">
        <v>8</v>
      </c>
      <c r="P132" s="20" t="s">
        <v>1209</v>
      </c>
      <c r="Q132" s="20" t="s">
        <v>1250</v>
      </c>
      <c r="R132" s="131"/>
      <c r="S132" s="21" t="s">
        <v>3723</v>
      </c>
      <c r="T132" s="21" t="s">
        <v>3724</v>
      </c>
      <c r="U132" s="21" t="s">
        <v>3725</v>
      </c>
      <c r="V132" s="21" t="s">
        <v>3726</v>
      </c>
      <c r="W132" s="21" t="s">
        <v>3727</v>
      </c>
      <c r="X132" s="21" t="s">
        <v>3728</v>
      </c>
      <c r="Y132" s="21" t="s">
        <v>3729</v>
      </c>
      <c r="Z132" s="21" t="s">
        <v>3730</v>
      </c>
      <c r="AA132" s="132"/>
      <c r="AC132" s="21" t="s">
        <v>47</v>
      </c>
      <c r="AD132" s="132"/>
      <c r="AE132" s="132"/>
      <c r="AF132" s="132"/>
      <c r="AG132" s="132"/>
      <c r="AH132" s="132"/>
      <c r="AI132" s="132"/>
      <c r="AJ132" s="132"/>
      <c r="AK132" s="132"/>
      <c r="AL132" s="132"/>
      <c r="AM132" s="132"/>
      <c r="AN132" s="132"/>
      <c r="AO132" s="132"/>
      <c r="AP132" s="132"/>
      <c r="AQ132" s="132"/>
      <c r="AR132" s="132"/>
      <c r="AS132" s="132"/>
      <c r="AT132" s="132"/>
      <c r="AU132" s="132"/>
      <c r="AV132" s="128"/>
      <c r="AW132" s="128"/>
      <c r="AX132" s="128"/>
      <c r="AY132" s="128"/>
      <c r="AZ132" s="128"/>
      <c r="BA132" s="128"/>
      <c r="BB132" s="128"/>
      <c r="BC132" s="128"/>
      <c r="BD132" s="128"/>
      <c r="BE132" s="133">
        <v>9.0</v>
      </c>
      <c r="BF132" s="133">
        <v>8.0</v>
      </c>
      <c r="BG132" s="134" t="b">
        <v>0</v>
      </c>
      <c r="BH132" s="133">
        <v>9.0</v>
      </c>
      <c r="BI132" s="128"/>
      <c r="BJ132" s="135"/>
      <c r="BK132" s="135"/>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4"/>
    </row>
    <row r="133" ht="14.25" customHeight="1">
      <c r="A133" s="126">
        <v>732.0</v>
      </c>
      <c r="B133" s="103" t="str">
        <f t="shared" si="4"/>
        <v>OK</v>
      </c>
      <c r="C133" s="103" t="str">
        <f t="shared" si="2"/>
        <v>OK</v>
      </c>
      <c r="D133" s="127" t="s">
        <v>3741</v>
      </c>
      <c r="E133" s="20" t="s">
        <v>3352</v>
      </c>
      <c r="H133" s="20" t="s">
        <v>3742</v>
      </c>
      <c r="J133" s="129"/>
      <c r="K133" s="129"/>
      <c r="L133" s="128"/>
      <c r="M133" s="128"/>
      <c r="N133" s="20" t="s">
        <v>47</v>
      </c>
      <c r="O133" s="130" t="s">
        <v>8</v>
      </c>
      <c r="P133" s="20" t="s">
        <v>354</v>
      </c>
      <c r="Q133" s="20" t="s">
        <v>1165</v>
      </c>
      <c r="R133" s="21"/>
      <c r="S133" s="2" t="s">
        <v>3743</v>
      </c>
      <c r="T133" s="2" t="s">
        <v>3744</v>
      </c>
      <c r="U133" s="2" t="s">
        <v>3745</v>
      </c>
      <c r="V133" s="2" t="s">
        <v>3746</v>
      </c>
      <c r="W133" s="2" t="s">
        <v>2654</v>
      </c>
      <c r="X133" s="21" t="s">
        <v>3638</v>
      </c>
      <c r="Y133" s="21" t="s">
        <v>151</v>
      </c>
      <c r="Z133" s="21" t="s">
        <v>3747</v>
      </c>
      <c r="AA133" s="132"/>
      <c r="AC133" s="21" t="s">
        <v>47</v>
      </c>
      <c r="AD133" s="132"/>
      <c r="AE133" s="132"/>
      <c r="AF133" s="132"/>
      <c r="AG133" s="132"/>
      <c r="AH133" s="132"/>
      <c r="AI133" s="132"/>
      <c r="AJ133" s="132"/>
      <c r="AK133" s="132"/>
      <c r="AL133" s="132"/>
      <c r="AM133" s="132"/>
      <c r="AN133" s="132"/>
      <c r="AO133" s="132"/>
      <c r="AP133" s="132"/>
      <c r="AQ133" s="132"/>
      <c r="AR133" s="132"/>
      <c r="AS133" s="132"/>
      <c r="AT133" s="132"/>
      <c r="AU133" s="132"/>
      <c r="AV133" s="128"/>
      <c r="AW133" s="128"/>
      <c r="AX133" s="128"/>
      <c r="AY133" s="128"/>
      <c r="AZ133" s="128"/>
      <c r="BA133" s="128"/>
      <c r="BB133" s="128"/>
      <c r="BC133" s="128"/>
      <c r="BD133" s="128"/>
      <c r="BE133" s="135"/>
      <c r="BF133" s="135"/>
      <c r="BG133" s="135"/>
      <c r="BH133" s="135"/>
      <c r="BI133" s="128"/>
      <c r="BJ133" s="135"/>
      <c r="BK133" s="135"/>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6"/>
    </row>
    <row r="134" ht="14.25" customHeight="1">
      <c r="A134" s="126">
        <v>733.0</v>
      </c>
      <c r="B134" s="103" t="str">
        <f t="shared" si="4"/>
        <v/>
      </c>
      <c r="C134" s="103">
        <f t="shared" si="2"/>
        <v>0</v>
      </c>
      <c r="D134" s="127" t="s">
        <v>3741</v>
      </c>
      <c r="E134" s="20" t="s">
        <v>3352</v>
      </c>
      <c r="H134" s="135"/>
      <c r="I134" s="135"/>
      <c r="J134" s="129"/>
      <c r="K134" s="137"/>
      <c r="L134" s="128"/>
      <c r="M134" s="128"/>
      <c r="N134" s="20" t="s">
        <v>47</v>
      </c>
      <c r="O134" s="130" t="s">
        <v>8</v>
      </c>
      <c r="P134" s="20" t="s">
        <v>1905</v>
      </c>
      <c r="Q134" s="20" t="s">
        <v>646</v>
      </c>
      <c r="R134" s="21" t="s">
        <v>8</v>
      </c>
      <c r="S134" s="21" t="s">
        <v>3752</v>
      </c>
      <c r="T134" s="21" t="s">
        <v>3753</v>
      </c>
      <c r="U134" s="21" t="s">
        <v>3754</v>
      </c>
      <c r="V134" s="21" t="s">
        <v>3755</v>
      </c>
      <c r="W134" s="21" t="s">
        <v>3756</v>
      </c>
      <c r="X134" s="21" t="s">
        <v>3757</v>
      </c>
      <c r="Y134" s="21" t="s">
        <v>925</v>
      </c>
      <c r="Z134" s="21" t="s">
        <v>3758</v>
      </c>
      <c r="AA134" s="132"/>
      <c r="AC134" s="21" t="s">
        <v>47</v>
      </c>
      <c r="AD134" s="132"/>
      <c r="AE134" s="132"/>
      <c r="AF134" s="132"/>
      <c r="AG134" s="132"/>
      <c r="AH134" s="132"/>
      <c r="AI134" s="132"/>
      <c r="AJ134" s="132"/>
      <c r="AK134" s="132"/>
      <c r="AL134" s="132"/>
      <c r="AM134" s="132"/>
      <c r="AN134" s="132"/>
      <c r="AO134" s="132"/>
      <c r="AP134" s="132"/>
      <c r="AQ134" s="132"/>
      <c r="AR134" s="132"/>
      <c r="AS134" s="132"/>
      <c r="AT134" s="132"/>
      <c r="AU134" s="132"/>
      <c r="AV134" s="128"/>
      <c r="AW134" s="128"/>
      <c r="AX134" s="128"/>
      <c r="AY134" s="128"/>
      <c r="AZ134" s="128"/>
      <c r="BA134" s="128"/>
      <c r="BB134" s="128"/>
      <c r="BC134" s="128"/>
      <c r="BD134" s="128"/>
      <c r="BE134" s="133">
        <v>8.0</v>
      </c>
      <c r="BF134" s="133">
        <v>7.0</v>
      </c>
      <c r="BG134" s="134" t="b">
        <v>0</v>
      </c>
      <c r="BH134" s="133">
        <v>8.0</v>
      </c>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4"/>
    </row>
    <row r="135" ht="14.25" customHeight="1">
      <c r="A135" s="126">
        <v>734.0</v>
      </c>
      <c r="B135" s="103" t="str">
        <f t="shared" si="4"/>
        <v>Giữ chỗ nhóm</v>
      </c>
      <c r="C135" s="103" t="str">
        <f t="shared" si="2"/>
        <v>OK</v>
      </c>
      <c r="D135" s="127" t="s">
        <v>3741</v>
      </c>
      <c r="E135" s="20" t="s">
        <v>3352</v>
      </c>
      <c r="H135" s="135"/>
      <c r="I135" s="135"/>
      <c r="J135" s="129"/>
      <c r="K135" s="137"/>
      <c r="L135" s="128"/>
      <c r="M135" s="128"/>
      <c r="N135" s="20" t="s">
        <v>47</v>
      </c>
      <c r="O135" s="130" t="s">
        <v>8</v>
      </c>
      <c r="P135" s="20" t="s">
        <v>1027</v>
      </c>
      <c r="Q135" s="128"/>
      <c r="R135" s="132"/>
      <c r="V135" s="132"/>
      <c r="W135" s="132"/>
      <c r="X135" s="132"/>
      <c r="Y135" s="132"/>
      <c r="Z135" s="132"/>
      <c r="AA135" s="132"/>
      <c r="AC135" s="21" t="s">
        <v>47</v>
      </c>
      <c r="AD135" s="132"/>
      <c r="AE135" s="132"/>
      <c r="AF135" s="132"/>
      <c r="AG135" s="132"/>
      <c r="AH135" s="132"/>
      <c r="AI135" s="132"/>
      <c r="AJ135" s="132"/>
      <c r="AK135" s="132"/>
      <c r="AL135" s="132"/>
      <c r="AM135" s="132"/>
      <c r="AN135" s="132"/>
      <c r="AO135" s="132"/>
      <c r="AP135" s="132"/>
      <c r="AQ135" s="132"/>
      <c r="AR135" s="132"/>
      <c r="AS135" s="132"/>
      <c r="AT135" s="132"/>
      <c r="AU135" s="132"/>
      <c r="AV135" s="128"/>
      <c r="AW135" s="128"/>
      <c r="AX135" s="128"/>
      <c r="AY135" s="128"/>
      <c r="AZ135" s="128"/>
      <c r="BA135" s="128"/>
      <c r="BB135" s="128"/>
      <c r="BC135" s="128"/>
      <c r="BD135" s="128"/>
      <c r="BE135" s="133">
        <v>7.0</v>
      </c>
      <c r="BF135" s="133">
        <v>6.0</v>
      </c>
      <c r="BG135" s="134" t="b">
        <v>0</v>
      </c>
      <c r="BH135" s="133">
        <v>7.0</v>
      </c>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4"/>
    </row>
    <row r="136" ht="14.25" customHeight="1">
      <c r="A136" s="126">
        <v>738.0</v>
      </c>
      <c r="B136" s="103" t="str">
        <f t="shared" si="4"/>
        <v>OK</v>
      </c>
      <c r="C136" s="103" t="str">
        <f t="shared" si="2"/>
        <v>OK</v>
      </c>
      <c r="D136" s="127" t="s">
        <v>3776</v>
      </c>
      <c r="E136" s="20" t="s">
        <v>3352</v>
      </c>
      <c r="H136" s="20" t="s">
        <v>3777</v>
      </c>
      <c r="I136" s="128"/>
      <c r="J136" s="129"/>
      <c r="K136" s="130" t="s">
        <v>3099</v>
      </c>
      <c r="L136" s="128"/>
      <c r="M136" s="128"/>
      <c r="N136" s="20" t="s">
        <v>47</v>
      </c>
      <c r="O136" s="130" t="s">
        <v>8</v>
      </c>
      <c r="P136" s="20" t="s">
        <v>414</v>
      </c>
      <c r="Q136" s="20" t="s">
        <v>615</v>
      </c>
      <c r="R136" s="21"/>
      <c r="S136" s="21" t="s">
        <v>3778</v>
      </c>
      <c r="T136" s="21" t="s">
        <v>3779</v>
      </c>
      <c r="U136" s="21" t="s">
        <v>3780</v>
      </c>
      <c r="V136" s="21" t="s">
        <v>3781</v>
      </c>
      <c r="W136" s="191" t="s">
        <v>3782</v>
      </c>
      <c r="X136" s="21" t="s">
        <v>3783</v>
      </c>
      <c r="Y136" s="21" t="s">
        <v>3784</v>
      </c>
      <c r="Z136" s="21" t="s">
        <v>3785</v>
      </c>
      <c r="AA136" s="132"/>
      <c r="AC136" s="21" t="s">
        <v>47</v>
      </c>
      <c r="AD136" s="132"/>
      <c r="AE136" s="132"/>
      <c r="AF136" s="132"/>
      <c r="AG136" s="132"/>
      <c r="AH136" s="132"/>
      <c r="AI136" s="132"/>
      <c r="AJ136" s="132"/>
      <c r="AK136" s="132"/>
      <c r="AL136" s="132"/>
      <c r="AM136" s="132"/>
      <c r="AN136" s="132"/>
      <c r="AO136" s="132"/>
      <c r="AP136" s="132"/>
      <c r="AQ136" s="132"/>
      <c r="AR136" s="132"/>
      <c r="AS136" s="132"/>
      <c r="AT136" s="132"/>
      <c r="AU136" s="132"/>
      <c r="AV136" s="128"/>
      <c r="AW136" s="128"/>
      <c r="AX136" s="128"/>
      <c r="AY136" s="128"/>
      <c r="AZ136" s="128"/>
      <c r="BA136" s="128"/>
      <c r="BB136" s="128"/>
      <c r="BC136" s="128"/>
      <c r="BD136" s="128"/>
      <c r="BE136" s="133">
        <v>8.0</v>
      </c>
      <c r="BF136" s="133">
        <v>7.0</v>
      </c>
      <c r="BG136" s="134" t="b">
        <v>0</v>
      </c>
      <c r="BH136" s="133">
        <v>8.0</v>
      </c>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4"/>
    </row>
    <row r="137" ht="14.25" customHeight="1">
      <c r="A137" s="126">
        <v>739.0</v>
      </c>
      <c r="B137" s="103" t="str">
        <f t="shared" si="4"/>
        <v>OK</v>
      </c>
      <c r="C137" s="103" t="str">
        <f t="shared" si="2"/>
        <v>OK</v>
      </c>
      <c r="D137" s="127" t="s">
        <v>3776</v>
      </c>
      <c r="E137" s="20" t="s">
        <v>3352</v>
      </c>
      <c r="H137" s="135"/>
      <c r="I137" s="135"/>
      <c r="J137" s="129"/>
      <c r="K137" s="137"/>
      <c r="L137" s="128"/>
      <c r="M137" s="128"/>
      <c r="N137" s="20" t="s">
        <v>47</v>
      </c>
      <c r="O137" s="130" t="s">
        <v>8</v>
      </c>
      <c r="P137" s="20" t="s">
        <v>1209</v>
      </c>
      <c r="Q137" s="20" t="s">
        <v>1250</v>
      </c>
      <c r="R137" s="131"/>
      <c r="S137" s="21" t="s">
        <v>3786</v>
      </c>
      <c r="T137" s="21" t="s">
        <v>3787</v>
      </c>
      <c r="U137" s="21" t="s">
        <v>3788</v>
      </c>
      <c r="V137" s="21" t="s">
        <v>3789</v>
      </c>
      <c r="W137" s="21" t="s">
        <v>3790</v>
      </c>
      <c r="X137" s="21" t="s">
        <v>3791</v>
      </c>
      <c r="Y137" s="21" t="s">
        <v>242</v>
      </c>
      <c r="Z137" s="21" t="s">
        <v>3792</v>
      </c>
      <c r="AA137" s="132"/>
      <c r="AC137" s="21" t="s">
        <v>47</v>
      </c>
      <c r="AD137" s="132"/>
      <c r="AE137" s="132"/>
      <c r="AF137" s="132"/>
      <c r="AG137" s="132"/>
      <c r="AH137" s="132"/>
      <c r="AI137" s="132"/>
      <c r="AJ137" s="132"/>
      <c r="AK137" s="132"/>
      <c r="AL137" s="132"/>
      <c r="AM137" s="132"/>
      <c r="AN137" s="132"/>
      <c r="AO137" s="132"/>
      <c r="AP137" s="132"/>
      <c r="AQ137" s="132"/>
      <c r="AR137" s="132"/>
      <c r="AS137" s="132"/>
      <c r="AT137" s="132"/>
      <c r="AU137" s="132"/>
      <c r="AV137" s="128"/>
      <c r="AW137" s="128"/>
      <c r="AX137" s="128"/>
      <c r="AY137" s="128"/>
      <c r="AZ137" s="128"/>
      <c r="BA137" s="128"/>
      <c r="BB137" s="128"/>
      <c r="BC137" s="128"/>
      <c r="BD137" s="128"/>
      <c r="BE137" s="133">
        <v>8.0</v>
      </c>
      <c r="BF137" s="133">
        <v>7.0</v>
      </c>
      <c r="BG137" s="134" t="b">
        <v>0</v>
      </c>
      <c r="BH137" s="133">
        <v>8.0</v>
      </c>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4"/>
    </row>
    <row r="138" ht="14.25" customHeight="1">
      <c r="A138" s="126">
        <v>740.0</v>
      </c>
      <c r="B138" s="103" t="str">
        <f t="shared" si="4"/>
        <v>OK</v>
      </c>
      <c r="C138" s="103" t="str">
        <f t="shared" si="2"/>
        <v>OK</v>
      </c>
      <c r="D138" s="127" t="s">
        <v>3776</v>
      </c>
      <c r="E138" s="20" t="s">
        <v>3352</v>
      </c>
      <c r="H138" s="135"/>
      <c r="I138" s="135"/>
      <c r="J138" s="129"/>
      <c r="K138" s="137"/>
      <c r="L138" s="128"/>
      <c r="M138" s="128"/>
      <c r="N138" s="20" t="s">
        <v>47</v>
      </c>
      <c r="O138" s="130" t="s">
        <v>8</v>
      </c>
      <c r="P138" s="20" t="s">
        <v>1905</v>
      </c>
      <c r="Q138" s="20" t="s">
        <v>1965</v>
      </c>
      <c r="R138" s="132"/>
      <c r="S138" s="21" t="s">
        <v>3793</v>
      </c>
      <c r="T138" s="21" t="s">
        <v>3672</v>
      </c>
      <c r="U138" s="2" t="s">
        <v>3794</v>
      </c>
      <c r="V138" s="21" t="s">
        <v>3669</v>
      </c>
      <c r="W138" s="21" t="s">
        <v>3683</v>
      </c>
      <c r="X138" s="21" t="s">
        <v>3795</v>
      </c>
      <c r="Y138" s="21" t="s">
        <v>99</v>
      </c>
      <c r="Z138" s="2" t="s">
        <v>3796</v>
      </c>
      <c r="AA138" s="132"/>
      <c r="AC138" s="21" t="s">
        <v>47</v>
      </c>
      <c r="AD138" s="132"/>
      <c r="AE138" s="132"/>
      <c r="AF138" s="132"/>
      <c r="AG138" s="132"/>
      <c r="AH138" s="132"/>
      <c r="AI138" s="132"/>
      <c r="AJ138" s="132"/>
      <c r="AK138" s="132"/>
      <c r="AL138" s="132"/>
      <c r="AM138" s="132"/>
      <c r="AN138" s="132"/>
      <c r="AO138" s="132"/>
      <c r="AP138" s="132"/>
      <c r="AQ138" s="132"/>
      <c r="AR138" s="132"/>
      <c r="AS138" s="132"/>
      <c r="AT138" s="132"/>
      <c r="AU138" s="132"/>
      <c r="AV138" s="128"/>
      <c r="AW138" s="128"/>
      <c r="AX138" s="128"/>
      <c r="AY138" s="128"/>
      <c r="AZ138" s="128"/>
      <c r="BA138" s="128"/>
      <c r="BB138" s="128"/>
      <c r="BC138" s="128"/>
      <c r="BD138" s="128"/>
      <c r="BE138" s="133">
        <v>8.0</v>
      </c>
      <c r="BF138" s="133">
        <v>7.0</v>
      </c>
      <c r="BG138" s="134" t="b">
        <v>0</v>
      </c>
      <c r="BH138" s="133">
        <v>8.0</v>
      </c>
      <c r="BI138" s="128"/>
      <c r="BJ138" s="135"/>
      <c r="BK138" s="135"/>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4"/>
    </row>
    <row r="139" ht="14.25" customHeight="1">
      <c r="A139" s="126">
        <v>744.0</v>
      </c>
      <c r="B139" s="103" t="str">
        <f t="shared" si="4"/>
        <v>OK</v>
      </c>
      <c r="C139" s="103" t="str">
        <f t="shared" si="2"/>
        <v>OK</v>
      </c>
      <c r="D139" s="127" t="s">
        <v>3817</v>
      </c>
      <c r="E139" s="20" t="s">
        <v>3352</v>
      </c>
      <c r="G139" s="20" t="s">
        <v>3818</v>
      </c>
      <c r="I139" s="135"/>
      <c r="J139" s="129"/>
      <c r="K139" s="137"/>
      <c r="L139" s="128"/>
      <c r="M139" s="128"/>
      <c r="N139" s="20" t="s">
        <v>47</v>
      </c>
      <c r="O139" s="130" t="s">
        <v>8</v>
      </c>
      <c r="P139" s="20" t="s">
        <v>354</v>
      </c>
      <c r="Q139" s="20" t="s">
        <v>1165</v>
      </c>
      <c r="R139" s="21"/>
      <c r="S139" s="192" t="s">
        <v>3819</v>
      </c>
      <c r="T139" s="2" t="s">
        <v>3820</v>
      </c>
      <c r="U139" s="192" t="s">
        <v>3821</v>
      </c>
      <c r="V139" s="2" t="s">
        <v>3822</v>
      </c>
      <c r="W139" s="21" t="s">
        <v>2424</v>
      </c>
      <c r="X139" s="21" t="s">
        <v>3823</v>
      </c>
      <c r="Y139" s="21" t="s">
        <v>242</v>
      </c>
      <c r="Z139" s="21" t="s">
        <v>3824</v>
      </c>
      <c r="AA139" s="132"/>
      <c r="AC139" s="21" t="s">
        <v>47</v>
      </c>
      <c r="AD139" s="132"/>
      <c r="AE139" s="132"/>
      <c r="AF139" s="132"/>
      <c r="AG139" s="132"/>
      <c r="AH139" s="132"/>
      <c r="AI139" s="132"/>
      <c r="AJ139" s="132"/>
      <c r="AK139" s="132"/>
      <c r="AL139" s="132"/>
      <c r="AM139" s="132"/>
      <c r="AN139" s="132"/>
      <c r="AO139" s="132"/>
      <c r="AP139" s="132"/>
      <c r="AQ139" s="132"/>
      <c r="AR139" s="132"/>
      <c r="AS139" s="132"/>
      <c r="AT139" s="132"/>
      <c r="AU139" s="132"/>
      <c r="AV139" s="128"/>
      <c r="AW139" s="128"/>
      <c r="AX139" s="128"/>
      <c r="AY139" s="128"/>
      <c r="AZ139" s="128"/>
      <c r="BA139" s="128"/>
      <c r="BB139" s="128"/>
      <c r="BC139" s="128"/>
      <c r="BD139" s="128"/>
      <c r="BE139" s="133">
        <v>9.0</v>
      </c>
      <c r="BF139" s="133">
        <v>8.0</v>
      </c>
      <c r="BG139" s="134" t="b">
        <v>0</v>
      </c>
      <c r="BH139" s="133">
        <v>9.0</v>
      </c>
      <c r="BI139" s="128"/>
      <c r="BJ139" s="135"/>
      <c r="BK139" s="135"/>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4"/>
    </row>
    <row r="140" ht="14.25" customHeight="1">
      <c r="A140" s="126">
        <v>745.0</v>
      </c>
      <c r="B140" s="103" t="str">
        <f t="shared" si="4"/>
        <v>OK</v>
      </c>
      <c r="C140" s="103" t="str">
        <f t="shared" si="2"/>
        <v>OK</v>
      </c>
      <c r="D140" s="127" t="s">
        <v>3817</v>
      </c>
      <c r="E140" s="20" t="s">
        <v>3352</v>
      </c>
      <c r="H140" s="135"/>
      <c r="I140" s="128"/>
      <c r="J140" s="129"/>
      <c r="K140" s="137"/>
      <c r="L140" s="128"/>
      <c r="M140" s="128"/>
      <c r="N140" s="20" t="s">
        <v>47</v>
      </c>
      <c r="O140" s="130" t="s">
        <v>8</v>
      </c>
      <c r="P140" s="20" t="s">
        <v>1027</v>
      </c>
      <c r="Q140" s="20" t="s">
        <v>1473</v>
      </c>
      <c r="R140" s="21"/>
      <c r="S140" s="21" t="s">
        <v>3825</v>
      </c>
      <c r="T140" s="21" t="s">
        <v>3826</v>
      </c>
      <c r="U140" s="21" t="s">
        <v>3827</v>
      </c>
      <c r="V140" s="21" t="s">
        <v>3828</v>
      </c>
      <c r="W140" s="21" t="s">
        <v>3829</v>
      </c>
      <c r="X140" s="21" t="s">
        <v>3830</v>
      </c>
      <c r="Y140" s="21" t="s">
        <v>1057</v>
      </c>
      <c r="Z140" s="21" t="s">
        <v>3831</v>
      </c>
      <c r="AA140" s="132"/>
      <c r="AC140" s="21" t="s">
        <v>47</v>
      </c>
      <c r="AD140" s="132"/>
      <c r="AE140" s="132"/>
      <c r="AF140" s="132"/>
      <c r="AG140" s="132"/>
      <c r="AH140" s="132"/>
      <c r="AI140" s="132"/>
      <c r="AJ140" s="132"/>
      <c r="AK140" s="132"/>
      <c r="AL140" s="132"/>
      <c r="AM140" s="132"/>
      <c r="AN140" s="132"/>
      <c r="AO140" s="132"/>
      <c r="AP140" s="132"/>
      <c r="AQ140" s="132"/>
      <c r="AR140" s="132"/>
      <c r="AS140" s="132"/>
      <c r="AT140" s="132"/>
      <c r="AU140" s="132"/>
      <c r="AV140" s="128"/>
      <c r="AW140" s="128"/>
      <c r="AX140" s="128"/>
      <c r="AY140" s="128"/>
      <c r="AZ140" s="128"/>
      <c r="BA140" s="128"/>
      <c r="BB140" s="128"/>
      <c r="BC140" s="128"/>
      <c r="BD140" s="128"/>
      <c r="BE140" s="133">
        <v>8.0</v>
      </c>
      <c r="BF140" s="133">
        <v>7.0</v>
      </c>
      <c r="BG140" s="134" t="b">
        <v>0</v>
      </c>
      <c r="BH140" s="133">
        <v>8.0</v>
      </c>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4"/>
    </row>
    <row r="141" ht="14.25" customHeight="1">
      <c r="A141" s="126">
        <v>746.0</v>
      </c>
      <c r="B141" s="103" t="str">
        <f t="shared" si="4"/>
        <v>OK</v>
      </c>
      <c r="C141" s="103" t="str">
        <f t="shared" si="2"/>
        <v>OK</v>
      </c>
      <c r="D141" s="127" t="s">
        <v>3817</v>
      </c>
      <c r="E141" s="20" t="s">
        <v>3352</v>
      </c>
      <c r="H141" s="135"/>
      <c r="I141" s="135"/>
      <c r="J141" s="129"/>
      <c r="K141" s="137"/>
      <c r="L141" s="128"/>
      <c r="M141" s="128"/>
      <c r="N141" s="20" t="s">
        <v>47</v>
      </c>
      <c r="O141" s="130" t="s">
        <v>5</v>
      </c>
      <c r="P141" s="20" t="s">
        <v>235</v>
      </c>
      <c r="Q141" s="20" t="s">
        <v>481</v>
      </c>
      <c r="R141" s="21"/>
      <c r="S141" s="21" t="s">
        <v>3833</v>
      </c>
      <c r="T141" s="21" t="s">
        <v>3835</v>
      </c>
      <c r="U141" s="21" t="s">
        <v>3836</v>
      </c>
      <c r="V141" s="21" t="s">
        <v>3838</v>
      </c>
      <c r="W141" s="21" t="s">
        <v>3839</v>
      </c>
      <c r="X141" s="21" t="s">
        <v>3840</v>
      </c>
      <c r="Y141" s="21" t="s">
        <v>171</v>
      </c>
      <c r="Z141" s="21" t="s">
        <v>3841</v>
      </c>
      <c r="AC141" s="21" t="s">
        <v>47</v>
      </c>
      <c r="AD141" s="132"/>
      <c r="AE141" s="132"/>
      <c r="AF141" s="132"/>
      <c r="AG141" s="132"/>
      <c r="AH141" s="132"/>
      <c r="AI141" s="132"/>
      <c r="AJ141" s="132"/>
      <c r="AK141" s="132"/>
      <c r="AL141" s="132"/>
      <c r="AM141" s="132"/>
      <c r="AN141" s="132"/>
      <c r="AO141" s="132"/>
      <c r="AP141" s="132"/>
      <c r="AQ141" s="132"/>
      <c r="AR141" s="132"/>
      <c r="AS141" s="132"/>
      <c r="AT141" s="132"/>
      <c r="AU141" s="132"/>
      <c r="AV141" s="128"/>
      <c r="AW141" s="128"/>
      <c r="AX141" s="128"/>
      <c r="AY141" s="128"/>
      <c r="AZ141" s="128"/>
      <c r="BA141" s="128"/>
      <c r="BB141" s="128"/>
      <c r="BC141" s="128"/>
      <c r="BD141" s="128"/>
      <c r="BE141" s="133">
        <v>16.0</v>
      </c>
      <c r="BF141" s="133">
        <v>15.0</v>
      </c>
      <c r="BG141" s="134" t="b">
        <v>0</v>
      </c>
      <c r="BH141" s="133">
        <v>16.0</v>
      </c>
      <c r="BI141" s="128"/>
      <c r="BJ141" s="135"/>
      <c r="BK141" s="135"/>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4"/>
    </row>
    <row r="142" ht="14.25" customHeight="1">
      <c r="A142" s="126">
        <v>750.0</v>
      </c>
      <c r="B142" s="103" t="str">
        <f t="shared" si="4"/>
        <v>OK</v>
      </c>
      <c r="C142" s="103" t="str">
        <f t="shared" si="2"/>
        <v>OK</v>
      </c>
      <c r="D142" s="127" t="s">
        <v>3862</v>
      </c>
      <c r="E142" s="20" t="s">
        <v>3352</v>
      </c>
      <c r="G142" s="20" t="s">
        <v>3863</v>
      </c>
      <c r="H142" s="20" t="s">
        <v>3864</v>
      </c>
      <c r="J142" s="129"/>
      <c r="K142" s="129"/>
      <c r="L142" s="128"/>
      <c r="M142" s="128"/>
      <c r="N142" s="20" t="s">
        <v>47</v>
      </c>
      <c r="O142" s="130" t="s">
        <v>5</v>
      </c>
      <c r="P142" s="20" t="s">
        <v>235</v>
      </c>
      <c r="Q142" s="20" t="s">
        <v>395</v>
      </c>
      <c r="R142" s="132"/>
      <c r="S142" s="21" t="s">
        <v>3866</v>
      </c>
      <c r="T142" s="21" t="s">
        <v>3867</v>
      </c>
      <c r="U142" s="21" t="s">
        <v>3868</v>
      </c>
      <c r="V142" s="21" t="s">
        <v>3869</v>
      </c>
      <c r="W142" s="21" t="s">
        <v>3870</v>
      </c>
      <c r="X142" s="21" t="s">
        <v>3871</v>
      </c>
      <c r="Y142" s="21" t="s">
        <v>3872</v>
      </c>
      <c r="Z142" s="21" t="s">
        <v>3873</v>
      </c>
      <c r="AC142" s="21" t="s">
        <v>47</v>
      </c>
      <c r="AD142" s="132"/>
      <c r="AE142" s="132"/>
      <c r="AF142" s="132"/>
      <c r="AG142" s="132"/>
      <c r="AH142" s="132"/>
      <c r="AI142" s="132"/>
      <c r="AJ142" s="132"/>
      <c r="AK142" s="132"/>
      <c r="AL142" s="132"/>
      <c r="AM142" s="132"/>
      <c r="AN142" s="132"/>
      <c r="AO142" s="132"/>
      <c r="AP142" s="132"/>
      <c r="AQ142" s="132"/>
      <c r="AR142" s="132"/>
      <c r="AS142" s="132"/>
      <c r="AT142" s="132"/>
      <c r="AU142" s="132"/>
      <c r="AV142" s="128"/>
      <c r="AW142" s="128"/>
      <c r="AX142" s="128"/>
      <c r="AY142" s="128"/>
      <c r="AZ142" s="128"/>
      <c r="BA142" s="128"/>
      <c r="BB142" s="128"/>
      <c r="BC142" s="128"/>
      <c r="BD142" s="128"/>
      <c r="BE142" s="135"/>
      <c r="BF142" s="135"/>
      <c r="BG142" s="135"/>
      <c r="BH142" s="135"/>
      <c r="BI142" s="128"/>
      <c r="BJ142" s="135"/>
      <c r="BK142" s="135"/>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4"/>
    </row>
    <row r="143" ht="14.25" customHeight="1">
      <c r="A143" s="126">
        <v>754.0</v>
      </c>
      <c r="B143" s="103" t="str">
        <f t="shared" si="4"/>
        <v>OK</v>
      </c>
      <c r="C143" s="103" t="str">
        <f t="shared" si="2"/>
        <v>OK</v>
      </c>
      <c r="D143" s="127" t="s">
        <v>3886</v>
      </c>
      <c r="E143" s="20" t="s">
        <v>3352</v>
      </c>
      <c r="H143" s="20" t="s">
        <v>3887</v>
      </c>
      <c r="J143" s="129"/>
      <c r="K143" s="129"/>
      <c r="L143" s="128"/>
      <c r="M143" s="128"/>
      <c r="N143" s="20" t="s">
        <v>47</v>
      </c>
      <c r="O143" s="130" t="s">
        <v>5</v>
      </c>
      <c r="P143" s="20" t="s">
        <v>235</v>
      </c>
      <c r="Q143" s="20" t="s">
        <v>395</v>
      </c>
      <c r="R143" s="132"/>
      <c r="S143" s="21" t="s">
        <v>3888</v>
      </c>
      <c r="T143" s="21" t="s">
        <v>3889</v>
      </c>
      <c r="U143" s="21" t="s">
        <v>3890</v>
      </c>
      <c r="V143" s="21" t="s">
        <v>3891</v>
      </c>
      <c r="W143" s="21" t="s">
        <v>3870</v>
      </c>
      <c r="X143" s="21" t="s">
        <v>3892</v>
      </c>
      <c r="Y143" s="21" t="s">
        <v>3893</v>
      </c>
      <c r="Z143" s="21" t="s">
        <v>3894</v>
      </c>
      <c r="AC143" s="21" t="s">
        <v>47</v>
      </c>
      <c r="AD143" s="132"/>
      <c r="AE143" s="132"/>
      <c r="AF143" s="132"/>
      <c r="AG143" s="132"/>
      <c r="AH143" s="132"/>
      <c r="AI143" s="132"/>
      <c r="AJ143" s="132"/>
      <c r="AK143" s="132"/>
      <c r="AL143" s="132"/>
      <c r="AM143" s="132"/>
      <c r="AN143" s="132"/>
      <c r="AO143" s="132"/>
      <c r="AP143" s="132"/>
      <c r="AQ143" s="132"/>
      <c r="AR143" s="132"/>
      <c r="AS143" s="132"/>
      <c r="AT143" s="132"/>
      <c r="AU143" s="132"/>
      <c r="AV143" s="128"/>
      <c r="AW143" s="128"/>
      <c r="AX143" s="128"/>
      <c r="AY143" s="128"/>
      <c r="AZ143" s="128"/>
      <c r="BA143" s="128"/>
      <c r="BB143" s="128"/>
      <c r="BC143" s="128"/>
      <c r="BD143" s="128"/>
      <c r="BE143" s="133">
        <v>17.0</v>
      </c>
      <c r="BF143" s="133">
        <v>16.0</v>
      </c>
      <c r="BG143" s="134" t="b">
        <v>0</v>
      </c>
      <c r="BH143" s="133">
        <v>17.0</v>
      </c>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4"/>
    </row>
    <row r="144" ht="14.25" customHeight="1">
      <c r="A144" s="126">
        <v>758.0</v>
      </c>
      <c r="B144" s="103" t="str">
        <f t="shared" si="4"/>
        <v>OK</v>
      </c>
      <c r="C144" s="103" t="str">
        <f t="shared" si="2"/>
        <v>OK</v>
      </c>
      <c r="D144" s="127" t="s">
        <v>3904</v>
      </c>
      <c r="E144" s="20" t="s">
        <v>3352</v>
      </c>
      <c r="H144" s="20" t="s">
        <v>3905</v>
      </c>
      <c r="J144" s="129"/>
      <c r="K144" s="129"/>
      <c r="L144" s="128"/>
      <c r="M144" s="128"/>
      <c r="N144" s="20" t="s">
        <v>47</v>
      </c>
      <c r="O144" s="130" t="s">
        <v>5</v>
      </c>
      <c r="P144" s="20" t="s">
        <v>354</v>
      </c>
      <c r="Q144" s="20" t="s">
        <v>1165</v>
      </c>
      <c r="R144" s="21"/>
      <c r="S144" s="21" t="s">
        <v>3906</v>
      </c>
      <c r="T144" s="21" t="s">
        <v>3907</v>
      </c>
      <c r="U144" s="21" t="s">
        <v>3908</v>
      </c>
      <c r="V144" s="21" t="s">
        <v>3909</v>
      </c>
      <c r="W144" s="21" t="s">
        <v>3910</v>
      </c>
      <c r="X144" s="21" t="s">
        <v>3911</v>
      </c>
      <c r="Y144" s="21" t="s">
        <v>410</v>
      </c>
      <c r="Z144" s="21" t="s">
        <v>3912</v>
      </c>
      <c r="AA144" s="132"/>
      <c r="AC144" s="21" t="s">
        <v>47</v>
      </c>
      <c r="AD144" s="132"/>
      <c r="AE144" s="132"/>
      <c r="AF144" s="132"/>
      <c r="AG144" s="132"/>
      <c r="AH144" s="132"/>
      <c r="AI144" s="132"/>
      <c r="AJ144" s="132"/>
      <c r="AK144" s="132"/>
      <c r="AL144" s="132"/>
      <c r="AM144" s="132"/>
      <c r="AN144" s="132"/>
      <c r="AO144" s="132"/>
      <c r="AP144" s="132"/>
      <c r="AQ144" s="132"/>
      <c r="AR144" s="132"/>
      <c r="AS144" s="132"/>
      <c r="AT144" s="132"/>
      <c r="AU144" s="132"/>
      <c r="AV144" s="128"/>
      <c r="AW144" s="128"/>
      <c r="AX144" s="128"/>
      <c r="AY144" s="128"/>
      <c r="AZ144" s="128"/>
      <c r="BA144" s="128"/>
      <c r="BB144" s="128"/>
      <c r="BC144" s="128"/>
      <c r="BD144" s="128"/>
      <c r="BE144" s="133">
        <v>9.0</v>
      </c>
      <c r="BF144" s="133">
        <v>8.0</v>
      </c>
      <c r="BG144" s="134" t="b">
        <v>0</v>
      </c>
      <c r="BH144" s="133">
        <v>9.0</v>
      </c>
      <c r="BI144" s="128"/>
      <c r="BJ144" s="135"/>
      <c r="BK144" s="135"/>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4"/>
    </row>
    <row r="145" ht="14.25" customHeight="1">
      <c r="A145" s="126">
        <v>762.0</v>
      </c>
      <c r="B145" s="103" t="str">
        <f t="shared" si="4"/>
        <v/>
      </c>
      <c r="C145" s="103" t="str">
        <f t="shared" si="2"/>
        <v>Tự do chọn</v>
      </c>
      <c r="D145" s="127" t="s">
        <v>3923</v>
      </c>
      <c r="E145" s="20" t="s">
        <v>3352</v>
      </c>
      <c r="H145" s="128"/>
      <c r="I145" s="128"/>
      <c r="J145" s="129"/>
      <c r="K145" s="129"/>
      <c r="L145" s="128"/>
      <c r="M145" s="128"/>
      <c r="N145" s="20" t="s">
        <v>47</v>
      </c>
      <c r="O145" s="130" t="s">
        <v>5</v>
      </c>
      <c r="P145" s="20"/>
      <c r="Q145" s="20"/>
      <c r="R145" s="132"/>
      <c r="S145" s="132"/>
      <c r="T145" s="132"/>
      <c r="U145" s="132"/>
      <c r="V145" s="132"/>
      <c r="W145" s="132"/>
      <c r="X145" s="132"/>
      <c r="Y145" s="132"/>
      <c r="Z145" s="132"/>
      <c r="AA145" s="132"/>
      <c r="AC145" s="21" t="s">
        <v>47</v>
      </c>
      <c r="AD145" s="132"/>
      <c r="AE145" s="132"/>
      <c r="AF145" s="132"/>
      <c r="AG145" s="132"/>
      <c r="AH145" s="132"/>
      <c r="AI145" s="132"/>
      <c r="AJ145" s="132"/>
      <c r="AK145" s="132"/>
      <c r="AL145" s="132"/>
      <c r="AM145" s="132"/>
      <c r="AN145" s="132"/>
      <c r="AO145" s="132"/>
      <c r="AP145" s="132"/>
      <c r="AQ145" s="132"/>
      <c r="AR145" s="132"/>
      <c r="AS145" s="132"/>
      <c r="AT145" s="132"/>
      <c r="AU145" s="132"/>
      <c r="AV145" s="128"/>
      <c r="AW145" s="128"/>
      <c r="AX145" s="128"/>
      <c r="AY145" s="128"/>
      <c r="AZ145" s="128"/>
      <c r="BA145" s="128"/>
      <c r="BB145" s="128"/>
      <c r="BC145" s="128"/>
      <c r="BD145" s="128"/>
      <c r="BE145" s="133">
        <v>6.0</v>
      </c>
      <c r="BF145" s="133">
        <v>5.0</v>
      </c>
      <c r="BG145" s="134" t="b">
        <v>0</v>
      </c>
      <c r="BH145" s="133">
        <v>6.0</v>
      </c>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4"/>
    </row>
    <row r="146" ht="14.25" customHeight="1">
      <c r="A146" s="126">
        <v>763.0</v>
      </c>
      <c r="B146" s="103" t="str">
        <f t="shared" si="4"/>
        <v/>
      </c>
      <c r="C146" s="103">
        <f t="shared" si="2"/>
        <v>0</v>
      </c>
      <c r="D146" s="127" t="s">
        <v>3923</v>
      </c>
      <c r="E146" s="20" t="s">
        <v>3352</v>
      </c>
      <c r="G146" s="20" t="s">
        <v>3931</v>
      </c>
      <c r="I146" s="128"/>
      <c r="J146" s="129"/>
      <c r="K146" s="129"/>
      <c r="L146" s="128"/>
      <c r="M146" s="128"/>
      <c r="N146" s="20" t="s">
        <v>47</v>
      </c>
      <c r="O146" s="130" t="s">
        <v>5</v>
      </c>
      <c r="P146" s="20" t="s">
        <v>1905</v>
      </c>
      <c r="Q146" s="20" t="s">
        <v>646</v>
      </c>
      <c r="R146" s="21" t="s">
        <v>5</v>
      </c>
      <c r="S146" s="21" t="s">
        <v>3932</v>
      </c>
      <c r="T146" s="21" t="s">
        <v>3439</v>
      </c>
      <c r="U146" s="21" t="s">
        <v>3437</v>
      </c>
      <c r="V146" s="21" t="s">
        <v>3440</v>
      </c>
      <c r="W146" s="21" t="s">
        <v>3933</v>
      </c>
      <c r="X146" s="21" t="s">
        <v>3441</v>
      </c>
      <c r="Y146" s="21" t="s">
        <v>2204</v>
      </c>
      <c r="Z146" s="21" t="s">
        <v>3934</v>
      </c>
      <c r="AA146" s="132"/>
      <c r="AC146" s="21" t="s">
        <v>47</v>
      </c>
      <c r="AD146" s="132"/>
      <c r="AE146" s="132"/>
      <c r="AF146" s="132"/>
      <c r="AG146" s="132"/>
      <c r="AH146" s="132"/>
      <c r="AI146" s="132"/>
      <c r="AJ146" s="132"/>
      <c r="AK146" s="132"/>
      <c r="AL146" s="132"/>
      <c r="AM146" s="132"/>
      <c r="AN146" s="132"/>
      <c r="AO146" s="132"/>
      <c r="AP146" s="132"/>
      <c r="AQ146" s="132"/>
      <c r="AR146" s="132"/>
      <c r="AS146" s="132"/>
      <c r="AT146" s="132"/>
      <c r="AU146" s="132"/>
      <c r="AV146" s="128"/>
      <c r="AW146" s="128"/>
      <c r="AX146" s="128"/>
      <c r="AY146" s="128"/>
      <c r="AZ146" s="128"/>
      <c r="BA146" s="128"/>
      <c r="BB146" s="128"/>
      <c r="BC146" s="128"/>
      <c r="BD146" s="128"/>
      <c r="BE146" s="133">
        <v>9.0</v>
      </c>
      <c r="BF146" s="133">
        <v>8.0</v>
      </c>
      <c r="BG146" s="134" t="b">
        <v>0</v>
      </c>
      <c r="BH146" s="133">
        <v>9.0</v>
      </c>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4"/>
    </row>
    <row r="147" ht="14.25" customHeight="1">
      <c r="A147" s="126">
        <v>764.0</v>
      </c>
      <c r="B147" s="103" t="str">
        <f t="shared" si="4"/>
        <v>OK</v>
      </c>
      <c r="C147" s="103" t="str">
        <f t="shared" si="2"/>
        <v>OK</v>
      </c>
      <c r="D147" s="127" t="s">
        <v>3923</v>
      </c>
      <c r="E147" s="20" t="s">
        <v>3352</v>
      </c>
      <c r="H147" s="135"/>
      <c r="I147" s="128"/>
      <c r="J147" s="128"/>
      <c r="K147" s="128"/>
      <c r="L147" s="128"/>
      <c r="M147" s="128"/>
      <c r="N147" s="20" t="s">
        <v>47</v>
      </c>
      <c r="O147" s="130" t="s">
        <v>5</v>
      </c>
      <c r="P147" s="20" t="s">
        <v>354</v>
      </c>
      <c r="Q147" s="20" t="s">
        <v>1150</v>
      </c>
      <c r="R147" s="132"/>
      <c r="S147" s="21" t="s">
        <v>3935</v>
      </c>
      <c r="T147" s="21" t="s">
        <v>3936</v>
      </c>
      <c r="U147" s="21" t="s">
        <v>3937</v>
      </c>
      <c r="V147" s="21" t="s">
        <v>3938</v>
      </c>
      <c r="W147" s="21" t="s">
        <v>3939</v>
      </c>
      <c r="X147" s="21" t="s">
        <v>3940</v>
      </c>
      <c r="Y147" s="21" t="s">
        <v>171</v>
      </c>
      <c r="Z147" s="21" t="s">
        <v>6888</v>
      </c>
      <c r="AA147" s="131"/>
      <c r="AC147" s="21" t="s">
        <v>47</v>
      </c>
      <c r="AD147" s="132"/>
      <c r="AE147" s="132"/>
      <c r="AF147" s="132"/>
      <c r="AG147" s="132"/>
      <c r="AH147" s="132"/>
      <c r="AI147" s="132"/>
      <c r="AJ147" s="132"/>
      <c r="AK147" s="132"/>
      <c r="AL147" s="132"/>
      <c r="AM147" s="132"/>
      <c r="AN147" s="132"/>
      <c r="AO147" s="132"/>
      <c r="AP147" s="132"/>
      <c r="AQ147" s="132"/>
      <c r="AR147" s="132"/>
      <c r="AS147" s="132"/>
      <c r="AT147" s="132"/>
      <c r="AU147" s="132"/>
      <c r="AV147" s="128"/>
      <c r="AW147" s="128"/>
      <c r="AX147" s="128"/>
      <c r="AY147" s="128"/>
      <c r="AZ147" s="128"/>
      <c r="BA147" s="128"/>
      <c r="BB147" s="128"/>
      <c r="BC147" s="128"/>
      <c r="BD147" s="128"/>
      <c r="BE147" s="133">
        <v>8.0</v>
      </c>
      <c r="BF147" s="133">
        <v>7.0</v>
      </c>
      <c r="BG147" s="134" t="b">
        <v>0</v>
      </c>
      <c r="BH147" s="133">
        <v>8.0</v>
      </c>
      <c r="BI147" s="128"/>
      <c r="BJ147" s="135"/>
      <c r="BK147" s="135"/>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4"/>
    </row>
    <row r="148" ht="14.25" customHeight="1">
      <c r="A148" s="126">
        <v>768.0</v>
      </c>
      <c r="B148" s="103" t="str">
        <f t="shared" si="4"/>
        <v>OK</v>
      </c>
      <c r="C148" s="103" t="str">
        <f t="shared" si="2"/>
        <v>OK</v>
      </c>
      <c r="D148" s="127" t="s">
        <v>3955</v>
      </c>
      <c r="E148" s="20" t="s">
        <v>3352</v>
      </c>
      <c r="F148" s="20" t="s">
        <v>3956</v>
      </c>
      <c r="G148" s="20" t="s">
        <v>3957</v>
      </c>
      <c r="I148" s="128"/>
      <c r="J148" s="129"/>
      <c r="K148" s="129"/>
      <c r="L148" s="128"/>
      <c r="M148" s="128"/>
      <c r="N148" s="20" t="s">
        <v>47</v>
      </c>
      <c r="O148" s="130" t="s">
        <v>5</v>
      </c>
      <c r="P148" s="20" t="s">
        <v>354</v>
      </c>
      <c r="Q148" s="20" t="s">
        <v>1165</v>
      </c>
      <c r="R148" s="21"/>
      <c r="S148" s="21" t="s">
        <v>3958</v>
      </c>
      <c r="T148" s="21" t="s">
        <v>3959</v>
      </c>
      <c r="U148" s="21" t="s">
        <v>3960</v>
      </c>
      <c r="V148" s="21" t="s">
        <v>3961</v>
      </c>
      <c r="W148" s="21" t="s">
        <v>3962</v>
      </c>
      <c r="X148" s="21" t="s">
        <v>3963</v>
      </c>
      <c r="Y148" s="21" t="s">
        <v>1938</v>
      </c>
      <c r="Z148" s="21" t="s">
        <v>3964</v>
      </c>
      <c r="AA148" s="131"/>
      <c r="AC148" s="21" t="s">
        <v>47</v>
      </c>
      <c r="AD148" s="132"/>
      <c r="AE148" s="132"/>
      <c r="AF148" s="132"/>
      <c r="AG148" s="132"/>
      <c r="AH148" s="132"/>
      <c r="AI148" s="132"/>
      <c r="AJ148" s="132"/>
      <c r="AK148" s="132"/>
      <c r="AL148" s="132"/>
      <c r="AM148" s="132"/>
      <c r="AN148" s="132"/>
      <c r="AO148" s="132"/>
      <c r="AP148" s="132"/>
      <c r="AQ148" s="132"/>
      <c r="AR148" s="132"/>
      <c r="AS148" s="132"/>
      <c r="AT148" s="132"/>
      <c r="AU148" s="132"/>
      <c r="AV148" s="128"/>
      <c r="AW148" s="128"/>
      <c r="AX148" s="128"/>
      <c r="AY148" s="128"/>
      <c r="AZ148" s="128"/>
      <c r="BA148" s="128"/>
      <c r="BB148" s="128"/>
      <c r="BC148" s="128"/>
      <c r="BD148" s="128"/>
      <c r="BE148" s="133">
        <v>10.0</v>
      </c>
      <c r="BF148" s="133">
        <v>9.0</v>
      </c>
      <c r="BG148" s="134" t="b">
        <v>0</v>
      </c>
      <c r="BH148" s="133">
        <v>10.0</v>
      </c>
      <c r="BI148" s="128"/>
      <c r="BJ148" s="135"/>
      <c r="BK148" s="135"/>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4"/>
    </row>
    <row r="149" ht="14.25" customHeight="1">
      <c r="A149" s="126">
        <v>769.0</v>
      </c>
      <c r="B149" s="103" t="str">
        <f t="shared" si="4"/>
        <v>OK</v>
      </c>
      <c r="C149" s="103" t="str">
        <f t="shared" si="2"/>
        <v>OK</v>
      </c>
      <c r="D149" s="127" t="s">
        <v>3955</v>
      </c>
      <c r="E149" s="20" t="s">
        <v>3352</v>
      </c>
      <c r="H149" s="128"/>
      <c r="I149" s="128"/>
      <c r="J149" s="129"/>
      <c r="K149" s="129"/>
      <c r="L149" s="128"/>
      <c r="M149" s="128"/>
      <c r="N149" s="20" t="s">
        <v>47</v>
      </c>
      <c r="O149" s="130" t="s">
        <v>5</v>
      </c>
      <c r="P149" s="21" t="s">
        <v>354</v>
      </c>
      <c r="Q149" s="20" t="s">
        <v>355</v>
      </c>
      <c r="R149" s="21"/>
      <c r="S149" s="136" t="s">
        <v>3965</v>
      </c>
      <c r="T149" s="136" t="s">
        <v>3966</v>
      </c>
      <c r="U149" s="136" t="s">
        <v>3967</v>
      </c>
      <c r="V149" s="136" t="s">
        <v>3968</v>
      </c>
      <c r="W149" s="136" t="s">
        <v>3969</v>
      </c>
      <c r="X149" s="136" t="s">
        <v>3970</v>
      </c>
      <c r="Y149" s="136" t="s">
        <v>3784</v>
      </c>
      <c r="Z149" s="136" t="s">
        <v>3971</v>
      </c>
      <c r="AA149" s="132"/>
      <c r="AC149" s="21" t="s">
        <v>47</v>
      </c>
      <c r="AD149" s="132"/>
      <c r="AE149" s="132"/>
      <c r="AF149" s="132"/>
      <c r="AG149" s="132"/>
      <c r="AH149" s="132"/>
      <c r="AI149" s="132"/>
      <c r="AJ149" s="132"/>
      <c r="AK149" s="132"/>
      <c r="AL149" s="132"/>
      <c r="AM149" s="132"/>
      <c r="AN149" s="132"/>
      <c r="AO149" s="132"/>
      <c r="AP149" s="132"/>
      <c r="AQ149" s="132"/>
      <c r="AR149" s="132"/>
      <c r="AS149" s="132"/>
      <c r="AT149" s="132"/>
      <c r="AU149" s="132"/>
      <c r="AV149" s="128"/>
      <c r="AW149" s="128"/>
      <c r="AX149" s="128"/>
      <c r="AY149" s="128"/>
      <c r="AZ149" s="128"/>
      <c r="BA149" s="128"/>
      <c r="BB149" s="128"/>
      <c r="BC149" s="128"/>
      <c r="BD149" s="128"/>
      <c r="BE149" s="133">
        <v>8.0</v>
      </c>
      <c r="BF149" s="133">
        <v>7.0</v>
      </c>
      <c r="BG149" s="134" t="b">
        <v>0</v>
      </c>
      <c r="BH149" s="133">
        <v>8.0</v>
      </c>
      <c r="BI149" s="128"/>
      <c r="BJ149" s="135"/>
      <c r="BK149" s="135"/>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4"/>
    </row>
    <row r="150" ht="14.25" customHeight="1">
      <c r="A150" s="126">
        <v>770.0</v>
      </c>
      <c r="B150" s="103" t="str">
        <f t="shared" si="4"/>
        <v/>
      </c>
      <c r="C150" s="103">
        <f t="shared" si="2"/>
        <v>0</v>
      </c>
      <c r="D150" s="127" t="s">
        <v>3955</v>
      </c>
      <c r="E150" s="20" t="s">
        <v>3352</v>
      </c>
      <c r="H150" s="135"/>
      <c r="I150" s="135"/>
      <c r="J150" s="129"/>
      <c r="K150" s="129"/>
      <c r="L150" s="128"/>
      <c r="M150" s="128"/>
      <c r="N150" s="20" t="s">
        <v>47</v>
      </c>
      <c r="O150" s="130" t="s">
        <v>5</v>
      </c>
      <c r="P150" s="20" t="s">
        <v>1905</v>
      </c>
      <c r="Q150" s="20" t="s">
        <v>646</v>
      </c>
      <c r="R150" s="21" t="s">
        <v>5</v>
      </c>
      <c r="S150" s="21" t="s">
        <v>3972</v>
      </c>
      <c r="T150" s="21" t="s">
        <v>3907</v>
      </c>
      <c r="U150" s="21" t="s">
        <v>3911</v>
      </c>
      <c r="V150" s="21" t="s">
        <v>3908</v>
      </c>
      <c r="W150" s="21" t="s">
        <v>3909</v>
      </c>
      <c r="X150" s="21" t="s">
        <v>3910</v>
      </c>
      <c r="Y150" s="21" t="s">
        <v>3973</v>
      </c>
      <c r="Z150" s="21" t="s">
        <v>3974</v>
      </c>
      <c r="AA150" s="132"/>
      <c r="AC150" s="21" t="s">
        <v>47</v>
      </c>
      <c r="AD150" s="132"/>
      <c r="AE150" s="132"/>
      <c r="AF150" s="132"/>
      <c r="AG150" s="132"/>
      <c r="AH150" s="132"/>
      <c r="AI150" s="132"/>
      <c r="AJ150" s="132"/>
      <c r="AK150" s="132"/>
      <c r="AL150" s="132"/>
      <c r="AM150" s="132"/>
      <c r="AN150" s="132"/>
      <c r="AO150" s="132"/>
      <c r="AP150" s="132"/>
      <c r="AQ150" s="132"/>
      <c r="AR150" s="132"/>
      <c r="AS150" s="132"/>
      <c r="AT150" s="132"/>
      <c r="AU150" s="132"/>
      <c r="AV150" s="128"/>
      <c r="AW150" s="128"/>
      <c r="AX150" s="128"/>
      <c r="AY150" s="128"/>
      <c r="AZ150" s="128"/>
      <c r="BA150" s="128"/>
      <c r="BB150" s="128"/>
      <c r="BC150" s="128"/>
      <c r="BD150" s="128"/>
      <c r="BE150" s="133">
        <v>8.0</v>
      </c>
      <c r="BF150" s="133">
        <v>7.0</v>
      </c>
      <c r="BG150" s="134" t="b">
        <v>0</v>
      </c>
      <c r="BH150" s="133">
        <v>8.0</v>
      </c>
      <c r="BI150" s="128"/>
      <c r="BJ150" s="135"/>
      <c r="BK150" s="135"/>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4"/>
    </row>
    <row r="151" ht="14.25" customHeight="1">
      <c r="A151" s="126">
        <v>771.0</v>
      </c>
      <c r="B151" s="103" t="str">
        <f t="shared" si="4"/>
        <v>OK</v>
      </c>
      <c r="C151" s="103" t="str">
        <f t="shared" si="2"/>
        <v>OK</v>
      </c>
      <c r="D151" s="127" t="s">
        <v>3955</v>
      </c>
      <c r="E151" s="20" t="s">
        <v>3352</v>
      </c>
      <c r="H151" s="128"/>
      <c r="I151" s="128"/>
      <c r="J151" s="129"/>
      <c r="K151" s="129"/>
      <c r="L151" s="128"/>
      <c r="M151" s="128"/>
      <c r="N151" s="20" t="s">
        <v>47</v>
      </c>
      <c r="O151" s="130" t="s">
        <v>5</v>
      </c>
      <c r="P151" s="21" t="s">
        <v>1027</v>
      </c>
      <c r="Q151" s="20" t="s">
        <v>1473</v>
      </c>
      <c r="R151" s="21"/>
      <c r="S151" s="21" t="s">
        <v>3975</v>
      </c>
      <c r="T151" s="21" t="s">
        <v>3976</v>
      </c>
      <c r="U151" s="21" t="s">
        <v>3977</v>
      </c>
      <c r="V151" s="21" t="s">
        <v>3978</v>
      </c>
      <c r="W151" s="21" t="s">
        <v>3979</v>
      </c>
      <c r="X151" s="21" t="s">
        <v>3980</v>
      </c>
      <c r="Y151" s="21" t="s">
        <v>301</v>
      </c>
      <c r="Z151" s="21" t="s">
        <v>3981</v>
      </c>
      <c r="AA151" s="132"/>
      <c r="AC151" s="21" t="s">
        <v>47</v>
      </c>
      <c r="AD151" s="132"/>
      <c r="AE151" s="132"/>
      <c r="AF151" s="132"/>
      <c r="AG151" s="132"/>
      <c r="AH151" s="132"/>
      <c r="AI151" s="132"/>
      <c r="AJ151" s="132"/>
      <c r="AK151" s="132"/>
      <c r="AL151" s="132"/>
      <c r="AM151" s="132"/>
      <c r="AN151" s="132"/>
      <c r="AO151" s="132"/>
      <c r="AP151" s="132"/>
      <c r="AQ151" s="132"/>
      <c r="AR151" s="132"/>
      <c r="AS151" s="132"/>
      <c r="AT151" s="132"/>
      <c r="AU151" s="132"/>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4"/>
    </row>
    <row r="152" ht="14.25" customHeight="1">
      <c r="A152" s="126">
        <v>776.0</v>
      </c>
      <c r="B152" s="103" t="str">
        <f t="shared" si="4"/>
        <v>OK</v>
      </c>
      <c r="C152" s="103" t="str">
        <f t="shared" si="2"/>
        <v>OK</v>
      </c>
      <c r="D152" s="127" t="s">
        <v>3999</v>
      </c>
      <c r="E152" s="20" t="s">
        <v>3352</v>
      </c>
      <c r="G152" s="20" t="s">
        <v>4000</v>
      </c>
      <c r="I152" s="135"/>
      <c r="J152" s="129"/>
      <c r="K152" s="129"/>
      <c r="L152" s="128"/>
      <c r="M152" s="128"/>
      <c r="N152" s="20" t="s">
        <v>47</v>
      </c>
      <c r="O152" s="130" t="s">
        <v>5</v>
      </c>
      <c r="P152" s="20" t="s">
        <v>414</v>
      </c>
      <c r="Q152" s="20" t="s">
        <v>490</v>
      </c>
      <c r="R152" s="132"/>
      <c r="S152" s="187" t="s">
        <v>4001</v>
      </c>
      <c r="T152" s="187" t="s">
        <v>4002</v>
      </c>
      <c r="U152" s="187" t="s">
        <v>4003</v>
      </c>
      <c r="V152" s="187" t="s">
        <v>3455</v>
      </c>
      <c r="W152" s="187" t="s">
        <v>4004</v>
      </c>
      <c r="X152" s="187" t="s">
        <v>4005</v>
      </c>
      <c r="Y152" s="187" t="s">
        <v>410</v>
      </c>
      <c r="Z152" s="187" t="s">
        <v>4006</v>
      </c>
      <c r="AC152" s="21" t="s">
        <v>47</v>
      </c>
      <c r="AD152" s="132"/>
      <c r="AE152" s="132"/>
      <c r="AF152" s="132"/>
      <c r="AG152" s="132"/>
      <c r="AH152" s="132"/>
      <c r="AI152" s="132"/>
      <c r="AJ152" s="132"/>
      <c r="AK152" s="132"/>
      <c r="AL152" s="132"/>
      <c r="AM152" s="132"/>
      <c r="AN152" s="132"/>
      <c r="AO152" s="132"/>
      <c r="AP152" s="132"/>
      <c r="AQ152" s="132"/>
      <c r="AR152" s="132"/>
      <c r="AS152" s="132"/>
      <c r="AT152" s="132"/>
      <c r="AU152" s="132"/>
      <c r="AV152" s="128"/>
      <c r="AW152" s="128"/>
      <c r="AX152" s="128"/>
      <c r="AY152" s="128"/>
      <c r="AZ152" s="128"/>
      <c r="BA152" s="128"/>
      <c r="BB152" s="128"/>
      <c r="BC152" s="128"/>
      <c r="BD152" s="128"/>
      <c r="BE152" s="133">
        <v>17.0</v>
      </c>
      <c r="BF152" s="133">
        <v>16.0</v>
      </c>
      <c r="BG152" s="134" t="b">
        <v>0</v>
      </c>
      <c r="BH152" s="133">
        <v>17.0</v>
      </c>
      <c r="BI152" s="128"/>
      <c r="BJ152" s="135"/>
      <c r="BK152" s="135"/>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4"/>
    </row>
    <row r="153" ht="14.25" customHeight="1">
      <c r="A153" s="126">
        <v>777.0</v>
      </c>
      <c r="B153" s="103" t="str">
        <f t="shared" si="4"/>
        <v/>
      </c>
      <c r="C153" s="103" t="str">
        <f t="shared" si="2"/>
        <v>Tự do chọn</v>
      </c>
      <c r="D153" s="127" t="s">
        <v>3999</v>
      </c>
      <c r="E153" s="20" t="s">
        <v>3352</v>
      </c>
      <c r="H153" s="128"/>
      <c r="I153" s="128"/>
      <c r="J153" s="129"/>
      <c r="K153" s="129"/>
      <c r="L153" s="128"/>
      <c r="M153" s="128"/>
      <c r="N153" s="20" t="s">
        <v>47</v>
      </c>
      <c r="O153" s="130" t="s">
        <v>5</v>
      </c>
      <c r="P153" s="20"/>
      <c r="Q153" s="21"/>
      <c r="S153" s="21"/>
      <c r="T153" s="21"/>
      <c r="U153" s="21"/>
      <c r="V153" s="21"/>
      <c r="W153" s="21"/>
      <c r="X153" s="21"/>
      <c r="Y153" s="21"/>
      <c r="Z153" s="21"/>
      <c r="AA153" s="21"/>
      <c r="AC153" s="21" t="s">
        <v>47</v>
      </c>
      <c r="AD153" s="132"/>
      <c r="AE153" s="132"/>
      <c r="AF153" s="132"/>
      <c r="AG153" s="132"/>
      <c r="AH153" s="132"/>
      <c r="AI153" s="132"/>
      <c r="AJ153" s="132"/>
      <c r="AK153" s="132"/>
      <c r="AL153" s="132"/>
      <c r="AM153" s="132"/>
      <c r="AN153" s="132"/>
      <c r="AO153" s="132"/>
      <c r="AP153" s="132"/>
      <c r="AQ153" s="132"/>
      <c r="AR153" s="132"/>
      <c r="AS153" s="132"/>
      <c r="AT153" s="132"/>
      <c r="AU153" s="132"/>
      <c r="AV153" s="128"/>
      <c r="AW153" s="128"/>
      <c r="AX153" s="128"/>
      <c r="AY153" s="128"/>
      <c r="AZ153" s="128"/>
      <c r="BA153" s="128"/>
      <c r="BB153" s="128"/>
      <c r="BC153" s="128"/>
      <c r="BD153" s="128"/>
      <c r="BE153" s="133">
        <v>17.0</v>
      </c>
      <c r="BF153" s="133">
        <v>16.0</v>
      </c>
      <c r="BG153" s="134" t="b">
        <v>0</v>
      </c>
      <c r="BH153" s="133">
        <v>17.0</v>
      </c>
      <c r="BI153" s="128"/>
      <c r="BJ153" s="135"/>
      <c r="BK153" s="135"/>
      <c r="BL153" s="128"/>
      <c r="BM153" s="128"/>
      <c r="BN153" s="128"/>
      <c r="BO153" s="128"/>
      <c r="BP153" s="128"/>
      <c r="BQ153" s="128"/>
      <c r="BR153" s="128"/>
      <c r="BS153" s="128"/>
      <c r="BT153" s="128"/>
      <c r="BU153" s="128"/>
      <c r="BV153" s="128"/>
      <c r="BW153" s="128"/>
      <c r="BX153" s="128"/>
      <c r="BY153" s="128"/>
      <c r="BZ153" s="128"/>
      <c r="CA153" s="128"/>
      <c r="CB153" s="128"/>
      <c r="CC153" s="128"/>
      <c r="CD153" s="128"/>
      <c r="CE153" s="128"/>
      <c r="CF153" s="128"/>
      <c r="CG153" s="128"/>
      <c r="CH153" s="128"/>
      <c r="CI153" s="128"/>
      <c r="CJ153" s="128"/>
      <c r="CK153" s="128"/>
      <c r="CL153" s="128"/>
      <c r="CM153" s="128"/>
      <c r="CN153" s="4"/>
    </row>
    <row r="154" ht="14.25" customHeight="1">
      <c r="A154" s="126">
        <v>778.0</v>
      </c>
      <c r="B154" s="103" t="str">
        <f t="shared" si="4"/>
        <v/>
      </c>
      <c r="C154" s="103" t="str">
        <f t="shared" si="2"/>
        <v>Tự do chọn</v>
      </c>
      <c r="D154" s="127" t="s">
        <v>3999</v>
      </c>
      <c r="E154" s="20" t="s">
        <v>3352</v>
      </c>
      <c r="H154" s="135"/>
      <c r="I154" s="135"/>
      <c r="J154" s="129"/>
      <c r="K154" s="129"/>
      <c r="L154" s="128"/>
      <c r="M154" s="128"/>
      <c r="N154" s="20" t="s">
        <v>47</v>
      </c>
      <c r="O154" s="130" t="s">
        <v>5</v>
      </c>
      <c r="P154" s="20"/>
      <c r="Q154" s="21"/>
      <c r="S154" s="21"/>
      <c r="T154" s="21"/>
      <c r="U154" s="21"/>
      <c r="V154" s="21"/>
      <c r="W154" s="21"/>
      <c r="X154" s="21"/>
      <c r="Y154" s="21"/>
      <c r="Z154" s="21"/>
      <c r="AA154" s="21"/>
      <c r="AC154" s="21" t="s">
        <v>47</v>
      </c>
      <c r="AD154" s="132"/>
      <c r="AE154" s="132"/>
      <c r="AF154" s="132"/>
      <c r="AG154" s="132"/>
      <c r="AH154" s="132"/>
      <c r="AI154" s="132"/>
      <c r="AJ154" s="132"/>
      <c r="AK154" s="132"/>
      <c r="AL154" s="132"/>
      <c r="AM154" s="132"/>
      <c r="AN154" s="132"/>
      <c r="AO154" s="132"/>
      <c r="AP154" s="132"/>
      <c r="AQ154" s="132"/>
      <c r="AR154" s="132"/>
      <c r="AS154" s="132"/>
      <c r="AT154" s="132"/>
      <c r="AU154" s="132"/>
      <c r="AV154" s="128"/>
      <c r="AW154" s="128"/>
      <c r="AX154" s="128"/>
      <c r="AY154" s="128"/>
      <c r="AZ154" s="128"/>
      <c r="BA154" s="128"/>
      <c r="BB154" s="128"/>
      <c r="BC154" s="128"/>
      <c r="BD154" s="128"/>
      <c r="BE154" s="133">
        <v>17.0</v>
      </c>
      <c r="BF154" s="133">
        <v>16.0</v>
      </c>
      <c r="BG154" s="134" t="b">
        <v>0</v>
      </c>
      <c r="BH154" s="133">
        <v>17.0</v>
      </c>
      <c r="BI154" s="128"/>
      <c r="BJ154" s="135"/>
      <c r="BK154" s="135"/>
      <c r="BL154" s="128"/>
      <c r="BM154" s="128"/>
      <c r="BN154" s="128"/>
      <c r="BO154" s="128"/>
      <c r="BP154" s="128"/>
      <c r="BQ154" s="128"/>
      <c r="BR154" s="128"/>
      <c r="BS154" s="128"/>
      <c r="BT154" s="128"/>
      <c r="BU154" s="128"/>
      <c r="BV154" s="128"/>
      <c r="BW154" s="128"/>
      <c r="BX154" s="128"/>
      <c r="BY154" s="128"/>
      <c r="BZ154" s="128"/>
      <c r="CA154" s="128"/>
      <c r="CB154" s="128"/>
      <c r="CC154" s="128"/>
      <c r="CD154" s="128"/>
      <c r="CE154" s="128"/>
      <c r="CF154" s="128"/>
      <c r="CG154" s="128"/>
      <c r="CH154" s="128"/>
      <c r="CI154" s="128"/>
      <c r="CJ154" s="128"/>
      <c r="CK154" s="128"/>
      <c r="CL154" s="128"/>
      <c r="CM154" s="128"/>
      <c r="CN154" s="4"/>
    </row>
    <row r="155" ht="14.25" customHeight="1">
      <c r="A155" s="126">
        <v>782.0</v>
      </c>
      <c r="B155" s="103" t="str">
        <f t="shared" si="4"/>
        <v>OK</v>
      </c>
      <c r="C155" s="103" t="str">
        <f t="shared" si="2"/>
        <v>OK</v>
      </c>
      <c r="D155" s="127" t="s">
        <v>4038</v>
      </c>
      <c r="E155" s="20" t="s">
        <v>3352</v>
      </c>
      <c r="G155" s="20" t="s">
        <v>4039</v>
      </c>
      <c r="H155" s="20" t="s">
        <v>4040</v>
      </c>
      <c r="J155" s="129"/>
      <c r="K155" s="129"/>
      <c r="L155" s="128"/>
      <c r="M155" s="128"/>
      <c r="N155" s="20" t="s">
        <v>47</v>
      </c>
      <c r="O155" s="130" t="s">
        <v>5</v>
      </c>
      <c r="P155" s="20" t="s">
        <v>414</v>
      </c>
      <c r="Q155" s="20" t="s">
        <v>490</v>
      </c>
      <c r="R155" s="132"/>
      <c r="S155" s="187" t="s">
        <v>4041</v>
      </c>
      <c r="T155" s="187" t="s">
        <v>4033</v>
      </c>
      <c r="U155" s="187" t="s">
        <v>4002</v>
      </c>
      <c r="V155" s="187" t="s">
        <v>4042</v>
      </c>
      <c r="W155" s="187" t="s">
        <v>3802</v>
      </c>
      <c r="X155" s="187" t="s">
        <v>368</v>
      </c>
      <c r="Y155" s="187" t="s">
        <v>368</v>
      </c>
      <c r="Z155" s="187" t="s">
        <v>4043</v>
      </c>
      <c r="AC155" s="21" t="s">
        <v>47</v>
      </c>
      <c r="AD155" s="132"/>
      <c r="AE155" s="132"/>
      <c r="AF155" s="132"/>
      <c r="AG155" s="132"/>
      <c r="AH155" s="132"/>
      <c r="AI155" s="132"/>
      <c r="AJ155" s="132"/>
      <c r="AK155" s="132"/>
      <c r="AL155" s="132"/>
      <c r="AM155" s="132"/>
      <c r="AN155" s="132"/>
      <c r="AO155" s="132"/>
      <c r="AP155" s="132"/>
      <c r="AQ155" s="132"/>
      <c r="AR155" s="132"/>
      <c r="AS155" s="132"/>
      <c r="AT155" s="132"/>
      <c r="AU155" s="132"/>
      <c r="AV155" s="128"/>
      <c r="AW155" s="128"/>
      <c r="AX155" s="128"/>
      <c r="AY155" s="128"/>
      <c r="AZ155" s="128"/>
      <c r="BA155" s="128"/>
      <c r="BB155" s="128"/>
      <c r="BC155" s="128"/>
      <c r="BD155" s="128"/>
      <c r="BE155" s="133">
        <v>18.0</v>
      </c>
      <c r="BF155" s="133">
        <v>17.0</v>
      </c>
      <c r="BG155" s="134" t="b">
        <v>0</v>
      </c>
      <c r="BH155" s="133">
        <v>18.0</v>
      </c>
      <c r="BI155" s="128"/>
      <c r="BJ155" s="128"/>
      <c r="BK155" s="128"/>
      <c r="BL155" s="128"/>
      <c r="BM155" s="128"/>
      <c r="BN155" s="128"/>
      <c r="BO155" s="128"/>
      <c r="BP155" s="128"/>
      <c r="BQ155" s="128"/>
      <c r="BR155" s="128"/>
      <c r="BS155" s="128"/>
      <c r="BT155" s="128"/>
      <c r="BU155" s="128"/>
      <c r="BV155" s="128"/>
      <c r="BW155" s="128"/>
      <c r="BX155" s="128"/>
      <c r="BY155" s="128"/>
      <c r="BZ155" s="128"/>
      <c r="CA155" s="128"/>
      <c r="CB155" s="128"/>
      <c r="CC155" s="128"/>
      <c r="CD155" s="128"/>
      <c r="CE155" s="128"/>
      <c r="CF155" s="128"/>
      <c r="CG155" s="128"/>
      <c r="CH155" s="128"/>
      <c r="CI155" s="128"/>
      <c r="CJ155" s="128"/>
      <c r="CK155" s="128"/>
      <c r="CL155" s="128"/>
      <c r="CM155" s="128"/>
      <c r="CN155" s="4"/>
    </row>
    <row r="156" ht="14.25" customHeight="1">
      <c r="A156" s="126">
        <v>784.0</v>
      </c>
      <c r="B156" s="103" t="str">
        <f t="shared" si="4"/>
        <v>OK</v>
      </c>
      <c r="C156" s="103" t="str">
        <f t="shared" si="2"/>
        <v>OK</v>
      </c>
      <c r="D156" s="127" t="s">
        <v>4051</v>
      </c>
      <c r="E156" s="20" t="s">
        <v>3352</v>
      </c>
      <c r="H156" s="20" t="s">
        <v>4052</v>
      </c>
      <c r="J156" s="129"/>
      <c r="K156" s="129"/>
      <c r="L156" s="128"/>
      <c r="M156" s="128"/>
      <c r="N156" s="20" t="s">
        <v>47</v>
      </c>
      <c r="O156" s="130" t="s">
        <v>5</v>
      </c>
      <c r="P156" s="20" t="s">
        <v>414</v>
      </c>
      <c r="Q156" s="20" t="s">
        <v>615</v>
      </c>
      <c r="R156" s="21"/>
      <c r="S156" s="21" t="s">
        <v>4053</v>
      </c>
      <c r="T156" s="21" t="s">
        <v>4054</v>
      </c>
      <c r="U156" s="21" t="s">
        <v>4055</v>
      </c>
      <c r="V156" s="21" t="s">
        <v>4056</v>
      </c>
      <c r="W156" s="21" t="s">
        <v>4057</v>
      </c>
      <c r="X156" s="21" t="s">
        <v>4058</v>
      </c>
      <c r="Y156" s="21" t="s">
        <v>4059</v>
      </c>
      <c r="Z156" s="21" t="s">
        <v>4060</v>
      </c>
      <c r="AA156" s="131"/>
      <c r="AC156" s="21" t="s">
        <v>47</v>
      </c>
      <c r="AD156" s="132"/>
      <c r="AE156" s="132"/>
      <c r="AF156" s="132"/>
      <c r="AG156" s="132"/>
      <c r="AH156" s="132"/>
      <c r="AI156" s="132"/>
      <c r="AJ156" s="132"/>
      <c r="AK156" s="132"/>
      <c r="AL156" s="132"/>
      <c r="AM156" s="132"/>
      <c r="AN156" s="132"/>
      <c r="AO156" s="132"/>
      <c r="AP156" s="132"/>
      <c r="AQ156" s="132"/>
      <c r="AR156" s="132"/>
      <c r="AS156" s="132"/>
      <c r="AT156" s="132"/>
      <c r="AU156" s="132"/>
      <c r="AV156" s="128"/>
      <c r="AW156" s="128"/>
      <c r="AX156" s="128"/>
      <c r="AY156" s="128"/>
      <c r="AZ156" s="128"/>
      <c r="BA156" s="128"/>
      <c r="BB156" s="128"/>
      <c r="BC156" s="128"/>
      <c r="BD156" s="128"/>
      <c r="BE156" s="133">
        <v>7.0</v>
      </c>
      <c r="BF156" s="133">
        <v>6.0</v>
      </c>
      <c r="BG156" s="134" t="b">
        <v>0</v>
      </c>
      <c r="BH156" s="133">
        <v>7.0</v>
      </c>
      <c r="BI156" s="128"/>
      <c r="BJ156" s="135"/>
      <c r="BK156" s="135"/>
      <c r="BL156" s="128"/>
      <c r="BM156" s="128"/>
      <c r="BN156" s="128"/>
      <c r="BO156" s="128"/>
      <c r="BP156" s="128"/>
      <c r="BQ156" s="128"/>
      <c r="BR156" s="128"/>
      <c r="BS156" s="128"/>
      <c r="BT156" s="128"/>
      <c r="BU156" s="128"/>
      <c r="BV156" s="128"/>
      <c r="BW156" s="128"/>
      <c r="BX156" s="128"/>
      <c r="BY156" s="128"/>
      <c r="BZ156" s="128"/>
      <c r="CA156" s="128"/>
      <c r="CB156" s="128"/>
      <c r="CC156" s="128"/>
      <c r="CD156" s="128"/>
      <c r="CE156" s="128"/>
      <c r="CF156" s="128"/>
      <c r="CG156" s="128"/>
      <c r="CH156" s="128"/>
      <c r="CI156" s="128"/>
      <c r="CJ156" s="128"/>
      <c r="CK156" s="128"/>
      <c r="CL156" s="128"/>
      <c r="CM156" s="128"/>
      <c r="CN156" s="4"/>
    </row>
    <row r="157" ht="14.25" customHeight="1">
      <c r="A157" s="126">
        <v>799.0</v>
      </c>
      <c r="B157" s="103" t="str">
        <f t="shared" si="4"/>
        <v>OK</v>
      </c>
      <c r="C157" s="103" t="str">
        <f t="shared" si="2"/>
        <v>OK</v>
      </c>
      <c r="D157" s="127" t="s">
        <v>4150</v>
      </c>
      <c r="E157" s="20" t="s">
        <v>4071</v>
      </c>
      <c r="I157" s="135"/>
      <c r="J157" s="129"/>
      <c r="K157" s="129"/>
      <c r="L157" s="128"/>
      <c r="M157" s="128"/>
      <c r="N157" s="20" t="s">
        <v>47</v>
      </c>
      <c r="O157" s="130" t="s">
        <v>8</v>
      </c>
      <c r="P157" s="21" t="s">
        <v>354</v>
      </c>
      <c r="Q157" s="20" t="s">
        <v>355</v>
      </c>
      <c r="R157" s="21"/>
      <c r="S157" s="136" t="s">
        <v>4151</v>
      </c>
      <c r="T157" s="136" t="s">
        <v>4152</v>
      </c>
      <c r="U157" s="136" t="s">
        <v>4153</v>
      </c>
      <c r="V157" s="136" t="s">
        <v>4154</v>
      </c>
      <c r="W157" s="136" t="s">
        <v>4155</v>
      </c>
      <c r="X157" s="136" t="s">
        <v>4156</v>
      </c>
      <c r="Y157" s="136" t="s">
        <v>4157</v>
      </c>
      <c r="Z157" s="136" t="s">
        <v>4158</v>
      </c>
      <c r="AA157" s="131"/>
      <c r="AC157" s="21" t="s">
        <v>49</v>
      </c>
      <c r="AD157" s="132"/>
      <c r="AE157" s="132"/>
      <c r="AF157" s="132"/>
      <c r="AG157" s="132"/>
      <c r="AH157" s="132"/>
      <c r="AI157" s="132"/>
      <c r="AJ157" s="132"/>
      <c r="AK157" s="132"/>
      <c r="AL157" s="132"/>
      <c r="AM157" s="132"/>
      <c r="AN157" s="132"/>
      <c r="AO157" s="132"/>
      <c r="AP157" s="132"/>
      <c r="AQ157" s="132"/>
      <c r="AR157" s="132"/>
      <c r="AS157" s="132"/>
      <c r="AT157" s="132"/>
      <c r="AU157" s="132"/>
      <c r="AV157" s="128"/>
      <c r="AW157" s="128"/>
      <c r="AX157" s="128"/>
      <c r="AY157" s="128"/>
      <c r="AZ157" s="128"/>
      <c r="BA157" s="128"/>
      <c r="BB157" s="128"/>
      <c r="BC157" s="128"/>
      <c r="BD157" s="128"/>
      <c r="BE157" s="133">
        <v>8.0</v>
      </c>
      <c r="BF157" s="133">
        <v>7.0</v>
      </c>
      <c r="BG157" s="134" t="b">
        <v>0</v>
      </c>
      <c r="BH157" s="133">
        <v>8.0</v>
      </c>
      <c r="BI157" s="128"/>
      <c r="BJ157" s="135"/>
      <c r="BK157" s="135"/>
      <c r="BL157" s="128"/>
      <c r="BM157" s="128"/>
      <c r="BN157" s="128"/>
      <c r="BO157" s="128"/>
      <c r="BP157" s="128"/>
      <c r="BQ157" s="128"/>
      <c r="BR157" s="128"/>
      <c r="BS157" s="128"/>
      <c r="BT157" s="128"/>
      <c r="BU157" s="128"/>
      <c r="BV157" s="128"/>
      <c r="BW157" s="128"/>
      <c r="BX157" s="128"/>
      <c r="BY157" s="128"/>
      <c r="BZ157" s="128"/>
      <c r="CA157" s="128"/>
      <c r="CB157" s="128"/>
      <c r="CC157" s="128"/>
      <c r="CD157" s="128"/>
      <c r="CE157" s="128"/>
      <c r="CF157" s="128"/>
      <c r="CG157" s="128"/>
      <c r="CH157" s="128"/>
      <c r="CI157" s="128"/>
      <c r="CJ157" s="128"/>
      <c r="CK157" s="128"/>
      <c r="CL157" s="128"/>
      <c r="CM157" s="128"/>
      <c r="CN157" s="4"/>
    </row>
    <row r="158" ht="14.25" customHeight="1">
      <c r="A158" s="126">
        <v>805.0</v>
      </c>
      <c r="B158" s="103" t="str">
        <f t="shared" si="4"/>
        <v>OK</v>
      </c>
      <c r="C158" s="103" t="str">
        <f t="shared" si="2"/>
        <v>OK</v>
      </c>
      <c r="D158" s="127" t="s">
        <v>4189</v>
      </c>
      <c r="E158" s="20" t="s">
        <v>4071</v>
      </c>
      <c r="G158" s="20" t="s">
        <v>4190</v>
      </c>
      <c r="H158" s="20" t="s">
        <v>4191</v>
      </c>
      <c r="I158" s="20" t="s">
        <v>4192</v>
      </c>
      <c r="J158" s="129"/>
      <c r="K158" s="129"/>
      <c r="L158" s="128"/>
      <c r="M158" s="128"/>
      <c r="N158" s="20" t="s">
        <v>47</v>
      </c>
      <c r="O158" s="130" t="s">
        <v>8</v>
      </c>
      <c r="P158" s="20" t="s">
        <v>354</v>
      </c>
      <c r="Q158" s="20" t="s">
        <v>1150</v>
      </c>
      <c r="R158" s="132"/>
      <c r="S158" s="21" t="s">
        <v>4193</v>
      </c>
      <c r="T158" s="21" t="s">
        <v>4194</v>
      </c>
      <c r="U158" s="21" t="s">
        <v>4195</v>
      </c>
      <c r="V158" s="21" t="s">
        <v>4196</v>
      </c>
      <c r="W158" s="21" t="s">
        <v>4197</v>
      </c>
      <c r="X158" s="21" t="s">
        <v>4198</v>
      </c>
      <c r="Y158" s="21" t="s">
        <v>410</v>
      </c>
      <c r="Z158" s="21" t="s">
        <v>4199</v>
      </c>
      <c r="AA158" s="131"/>
      <c r="AC158" s="21" t="s">
        <v>49</v>
      </c>
      <c r="AD158" s="132"/>
      <c r="AE158" s="132"/>
      <c r="AF158" s="132"/>
      <c r="AG158" s="132"/>
      <c r="AH158" s="132"/>
      <c r="AI158" s="132"/>
      <c r="AJ158" s="132"/>
      <c r="AK158" s="132"/>
      <c r="AL158" s="132"/>
      <c r="AM158" s="132"/>
      <c r="AN158" s="132"/>
      <c r="AO158" s="132"/>
      <c r="AP158" s="132"/>
      <c r="AQ158" s="132"/>
      <c r="AR158" s="132"/>
      <c r="AS158" s="132"/>
      <c r="AT158" s="132"/>
      <c r="AU158" s="132"/>
      <c r="AV158" s="128"/>
      <c r="AW158" s="128"/>
      <c r="AX158" s="128"/>
      <c r="AY158" s="128"/>
      <c r="AZ158" s="128"/>
      <c r="BA158" s="128"/>
      <c r="BB158" s="128"/>
      <c r="BC158" s="128"/>
      <c r="BD158" s="128"/>
      <c r="BE158" s="133">
        <v>11.0</v>
      </c>
      <c r="BF158" s="133">
        <v>10.0</v>
      </c>
      <c r="BG158" s="134" t="b">
        <v>0</v>
      </c>
      <c r="BH158" s="133">
        <v>11.0</v>
      </c>
      <c r="BI158" s="128"/>
      <c r="BJ158" s="135"/>
      <c r="BK158" s="135"/>
      <c r="BL158" s="128"/>
      <c r="BM158" s="128"/>
      <c r="BN158" s="128"/>
      <c r="BO158" s="128"/>
      <c r="BP158" s="128"/>
      <c r="BQ158" s="128"/>
      <c r="BR158" s="128"/>
      <c r="BS158" s="128"/>
      <c r="BT158" s="128"/>
      <c r="BU158" s="128"/>
      <c r="BV158" s="128"/>
      <c r="BW158" s="128"/>
      <c r="BX158" s="128"/>
      <c r="BY158" s="128"/>
      <c r="BZ158" s="128"/>
      <c r="CA158" s="128"/>
      <c r="CB158" s="128"/>
      <c r="CC158" s="128"/>
      <c r="CD158" s="128"/>
      <c r="CE158" s="128"/>
      <c r="CF158" s="128"/>
      <c r="CG158" s="128"/>
      <c r="CH158" s="128"/>
      <c r="CI158" s="128"/>
      <c r="CJ158" s="128"/>
      <c r="CK158" s="128"/>
      <c r="CL158" s="128"/>
      <c r="CM158" s="128"/>
      <c r="CN158" s="4"/>
    </row>
    <row r="159" ht="14.25" customHeight="1">
      <c r="A159" s="126">
        <v>820.0</v>
      </c>
      <c r="B159" s="103" t="str">
        <f t="shared" si="4"/>
        <v>OK</v>
      </c>
      <c r="C159" s="103" t="str">
        <f t="shared" si="2"/>
        <v>OK</v>
      </c>
      <c r="D159" s="127" t="s">
        <v>4248</v>
      </c>
      <c r="E159" s="20" t="s">
        <v>4071</v>
      </c>
      <c r="I159" s="20" t="s">
        <v>4249</v>
      </c>
      <c r="J159" s="129"/>
      <c r="K159" s="129"/>
      <c r="L159" s="128"/>
      <c r="M159" s="128"/>
      <c r="N159" s="20" t="s">
        <v>47</v>
      </c>
      <c r="O159" s="130" t="s">
        <v>5</v>
      </c>
      <c r="P159" s="20" t="s">
        <v>1104</v>
      </c>
      <c r="Q159" s="20" t="s">
        <v>1105</v>
      </c>
      <c r="R159" s="128"/>
      <c r="S159" s="139" t="s">
        <v>4259</v>
      </c>
      <c r="T159" s="139" t="s">
        <v>4260</v>
      </c>
      <c r="U159" s="139" t="s">
        <v>4261</v>
      </c>
      <c r="V159" s="139" t="s">
        <v>4262</v>
      </c>
      <c r="W159" s="139" t="s">
        <v>4263</v>
      </c>
      <c r="X159" s="20" t="s">
        <v>4264</v>
      </c>
      <c r="Y159" s="20" t="s">
        <v>171</v>
      </c>
      <c r="Z159" s="139" t="s">
        <v>4265</v>
      </c>
      <c r="AA159" s="128"/>
      <c r="AC159" s="21" t="s">
        <v>13</v>
      </c>
      <c r="AD159" s="20" t="s">
        <v>91</v>
      </c>
      <c r="AE159" s="20" t="s">
        <v>412</v>
      </c>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33">
        <v>14.0</v>
      </c>
      <c r="BF159" s="133">
        <v>13.0</v>
      </c>
      <c r="BG159" s="134" t="b">
        <v>0</v>
      </c>
      <c r="BH159" s="133">
        <v>14.0</v>
      </c>
      <c r="BI159" s="128"/>
      <c r="BJ159" s="135"/>
      <c r="BK159" s="135"/>
      <c r="BL159" s="128"/>
      <c r="BM159" s="128"/>
      <c r="BN159" s="128"/>
      <c r="BO159" s="128"/>
      <c r="BP159" s="128"/>
      <c r="BQ159" s="128"/>
      <c r="BR159" s="128"/>
      <c r="BS159" s="128"/>
      <c r="BT159" s="128"/>
      <c r="BU159" s="128"/>
      <c r="BV159" s="128"/>
      <c r="BW159" s="128"/>
      <c r="BX159" s="128"/>
      <c r="BY159" s="128"/>
      <c r="BZ159" s="128"/>
      <c r="CA159" s="128"/>
      <c r="CB159" s="128"/>
      <c r="CC159" s="128"/>
      <c r="CD159" s="128"/>
      <c r="CE159" s="128"/>
      <c r="CF159" s="128"/>
      <c r="CG159" s="128"/>
      <c r="CH159" s="128"/>
      <c r="CI159" s="128"/>
      <c r="CJ159" s="128"/>
      <c r="CK159" s="128"/>
      <c r="CL159" s="128"/>
      <c r="CM159" s="128"/>
      <c r="CN159" s="4"/>
    </row>
    <row r="160" ht="14.25" customHeight="1">
      <c r="A160" s="126">
        <v>825.0</v>
      </c>
      <c r="B160" s="103" t="str">
        <f t="shared" si="4"/>
        <v>OK</v>
      </c>
      <c r="C160" s="103" t="str">
        <f t="shared" si="2"/>
        <v>OK</v>
      </c>
      <c r="D160" s="127" t="s">
        <v>4274</v>
      </c>
      <c r="E160" s="20" t="s">
        <v>4071</v>
      </c>
      <c r="I160" s="20" t="s">
        <v>4275</v>
      </c>
      <c r="J160" s="129"/>
      <c r="K160" s="129"/>
      <c r="L160" s="128"/>
      <c r="M160" s="128"/>
      <c r="N160" s="20" t="s">
        <v>47</v>
      </c>
      <c r="O160" s="130" t="s">
        <v>9</v>
      </c>
      <c r="P160" s="20" t="s">
        <v>1246</v>
      </c>
      <c r="Q160" s="20" t="s">
        <v>2243</v>
      </c>
      <c r="R160" s="132"/>
      <c r="S160" s="21" t="s">
        <v>4276</v>
      </c>
      <c r="Y160" s="21" t="s">
        <v>4277</v>
      </c>
      <c r="Z160" s="21" t="s">
        <v>4278</v>
      </c>
      <c r="AC160" s="21" t="s">
        <v>49</v>
      </c>
      <c r="AD160" s="132"/>
      <c r="AE160" s="132"/>
      <c r="AF160" s="132"/>
      <c r="AG160" s="132"/>
      <c r="AH160" s="132"/>
      <c r="AI160" s="132"/>
      <c r="AJ160" s="132"/>
      <c r="AK160" s="132"/>
      <c r="AL160" s="132"/>
      <c r="AM160" s="132"/>
      <c r="AN160" s="132"/>
      <c r="AO160" s="132"/>
      <c r="AP160" s="132"/>
      <c r="AQ160" s="132"/>
      <c r="AR160" s="132"/>
      <c r="AS160" s="132"/>
      <c r="AT160" s="132"/>
      <c r="AU160" s="132"/>
      <c r="AV160" s="128"/>
      <c r="AW160" s="128"/>
      <c r="AX160" s="128"/>
      <c r="AY160" s="128"/>
      <c r="AZ160" s="128"/>
      <c r="BA160" s="128"/>
      <c r="BB160" s="128"/>
      <c r="BC160" s="128"/>
      <c r="BD160" s="128"/>
      <c r="BE160" s="133">
        <v>12.0</v>
      </c>
      <c r="BF160" s="133">
        <v>11.0</v>
      </c>
      <c r="BG160" s="134" t="b">
        <v>0</v>
      </c>
      <c r="BH160" s="133">
        <v>12.0</v>
      </c>
      <c r="BI160" s="128"/>
      <c r="BJ160" s="135"/>
      <c r="BK160" s="135"/>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4"/>
    </row>
    <row r="161" ht="14.25" customHeight="1">
      <c r="A161" s="126">
        <v>829.0</v>
      </c>
      <c r="B161" s="103" t="str">
        <f t="shared" si="4"/>
        <v>OK</v>
      </c>
      <c r="C161" s="103" t="str">
        <f t="shared" si="2"/>
        <v>OK</v>
      </c>
      <c r="D161" s="127" t="s">
        <v>4286</v>
      </c>
      <c r="E161" s="20" t="s">
        <v>4071</v>
      </c>
      <c r="H161" s="20" t="s">
        <v>4287</v>
      </c>
      <c r="J161" s="129"/>
      <c r="K161" s="129"/>
      <c r="L161" s="128"/>
      <c r="M161" s="128"/>
      <c r="N161" s="20" t="s">
        <v>47</v>
      </c>
      <c r="O161" s="130" t="s">
        <v>8</v>
      </c>
      <c r="P161" s="20" t="s">
        <v>1009</v>
      </c>
      <c r="Q161" s="20" t="s">
        <v>1060</v>
      </c>
      <c r="R161" s="132"/>
      <c r="S161" s="21" t="s">
        <v>4288</v>
      </c>
      <c r="T161" s="196">
        <v>1.0</v>
      </c>
      <c r="U161" s="196">
        <v>2.0</v>
      </c>
      <c r="V161" s="196">
        <v>3.0</v>
      </c>
      <c r="W161" s="196">
        <v>4.0</v>
      </c>
      <c r="X161" s="196">
        <v>5.0</v>
      </c>
      <c r="Y161" s="21" t="s">
        <v>151</v>
      </c>
      <c r="Z161" s="21" t="s">
        <v>4290</v>
      </c>
      <c r="AC161" s="21" t="s">
        <v>49</v>
      </c>
      <c r="AD161" s="132"/>
      <c r="AE161" s="132"/>
      <c r="AF161" s="132"/>
      <c r="AG161" s="132"/>
      <c r="AH161" s="132"/>
      <c r="AI161" s="132"/>
      <c r="AJ161" s="132"/>
      <c r="AK161" s="132"/>
      <c r="AL161" s="132"/>
      <c r="AM161" s="132"/>
      <c r="AN161" s="132"/>
      <c r="AO161" s="132"/>
      <c r="AP161" s="132"/>
      <c r="AQ161" s="132"/>
      <c r="AR161" s="132"/>
      <c r="AS161" s="132"/>
      <c r="AT161" s="132"/>
      <c r="AU161" s="132"/>
      <c r="AV161" s="128"/>
      <c r="AW161" s="128"/>
      <c r="AX161" s="128"/>
      <c r="AY161" s="128"/>
      <c r="AZ161" s="128"/>
      <c r="BA161" s="128"/>
      <c r="BB161" s="128"/>
      <c r="BC161" s="128"/>
      <c r="BD161" s="128"/>
      <c r="BE161" s="133">
        <v>17.0</v>
      </c>
      <c r="BF161" s="133">
        <v>16.0</v>
      </c>
      <c r="BG161" s="134" t="b">
        <v>0</v>
      </c>
      <c r="BH161" s="133">
        <v>17.0</v>
      </c>
      <c r="BI161" s="128"/>
      <c r="BJ161" s="135"/>
      <c r="BK161" s="135"/>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4"/>
    </row>
    <row r="162" ht="14.25" customHeight="1">
      <c r="A162" s="126">
        <v>830.0</v>
      </c>
      <c r="B162" s="103" t="str">
        <f t="shared" si="4"/>
        <v>OK</v>
      </c>
      <c r="C162" s="103" t="str">
        <f t="shared" si="2"/>
        <v>OK</v>
      </c>
      <c r="D162" s="127" t="s">
        <v>4286</v>
      </c>
      <c r="E162" s="20" t="s">
        <v>4071</v>
      </c>
      <c r="I162" s="135"/>
      <c r="J162" s="129"/>
      <c r="K162" s="129"/>
      <c r="L162" s="128"/>
      <c r="M162" s="128"/>
      <c r="N162" s="20" t="s">
        <v>47</v>
      </c>
      <c r="O162" s="130" t="s">
        <v>8</v>
      </c>
      <c r="P162" s="20" t="s">
        <v>1009</v>
      </c>
      <c r="Q162" s="20" t="s">
        <v>1091</v>
      </c>
      <c r="R162" s="131"/>
      <c r="S162" s="21" t="s">
        <v>4208</v>
      </c>
      <c r="T162" s="21" t="s">
        <v>4209</v>
      </c>
      <c r="U162" s="21" t="s">
        <v>4210</v>
      </c>
      <c r="V162" s="21" t="s">
        <v>4211</v>
      </c>
      <c r="W162" s="21" t="s">
        <v>4212</v>
      </c>
      <c r="X162" s="21" t="s">
        <v>4213</v>
      </c>
      <c r="Y162" s="21" t="s">
        <v>171</v>
      </c>
      <c r="Z162" s="21" t="s">
        <v>4291</v>
      </c>
      <c r="AC162" s="21" t="s">
        <v>49</v>
      </c>
      <c r="AD162" s="132"/>
      <c r="AE162" s="132"/>
      <c r="AF162" s="132"/>
      <c r="AG162" s="132"/>
      <c r="AH162" s="132"/>
      <c r="AI162" s="132"/>
      <c r="AJ162" s="132"/>
      <c r="AK162" s="132"/>
      <c r="AL162" s="132"/>
      <c r="AM162" s="132"/>
      <c r="AN162" s="132"/>
      <c r="AO162" s="132"/>
      <c r="AP162" s="132"/>
      <c r="AQ162" s="132"/>
      <c r="AR162" s="132"/>
      <c r="AS162" s="132"/>
      <c r="AT162" s="132"/>
      <c r="AU162" s="132"/>
      <c r="AV162" s="128"/>
      <c r="AW162" s="128"/>
      <c r="AX162" s="128"/>
      <c r="AY162" s="128"/>
      <c r="AZ162" s="128"/>
      <c r="BA162" s="128"/>
      <c r="BB162" s="128"/>
      <c r="BC162" s="128"/>
      <c r="BD162" s="128"/>
      <c r="BE162" s="133">
        <v>16.0</v>
      </c>
      <c r="BF162" s="133">
        <v>15.0</v>
      </c>
      <c r="BG162" s="134" t="b">
        <v>0</v>
      </c>
      <c r="BH162" s="133">
        <v>16.0</v>
      </c>
      <c r="BI162" s="128"/>
      <c r="BJ162" s="135"/>
      <c r="BK162" s="135"/>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4"/>
    </row>
    <row r="163" ht="14.25" customHeight="1">
      <c r="A163" s="126">
        <v>831.0</v>
      </c>
      <c r="B163" s="103" t="str">
        <f t="shared" si="4"/>
        <v>OK</v>
      </c>
      <c r="C163" s="103" t="str">
        <f t="shared" si="2"/>
        <v>OK</v>
      </c>
      <c r="D163" s="127" t="s">
        <v>4286</v>
      </c>
      <c r="E163" s="20" t="s">
        <v>4071</v>
      </c>
      <c r="H163" s="20" t="s">
        <v>4287</v>
      </c>
      <c r="J163" s="129"/>
      <c r="K163" s="129"/>
      <c r="L163" s="128"/>
      <c r="M163" s="128"/>
      <c r="N163" s="20" t="s">
        <v>47</v>
      </c>
      <c r="O163" s="130" t="s">
        <v>9</v>
      </c>
      <c r="P163" s="20" t="s">
        <v>1209</v>
      </c>
      <c r="Q163" s="20" t="s">
        <v>1250</v>
      </c>
      <c r="R163" s="132"/>
      <c r="S163" s="21" t="s">
        <v>4292</v>
      </c>
      <c r="T163" s="21"/>
      <c r="U163" s="131"/>
      <c r="V163" s="131"/>
      <c r="W163" s="131"/>
      <c r="X163" s="131"/>
      <c r="Y163" s="21" t="s">
        <v>4293</v>
      </c>
      <c r="Z163" s="21" t="s">
        <v>4294</v>
      </c>
      <c r="AA163" s="131"/>
      <c r="AC163" s="21" t="s">
        <v>49</v>
      </c>
      <c r="AD163" s="132"/>
      <c r="AE163" s="132"/>
      <c r="AF163" s="132"/>
      <c r="AG163" s="132"/>
      <c r="AH163" s="132"/>
      <c r="AI163" s="132"/>
      <c r="AJ163" s="132"/>
      <c r="AK163" s="132"/>
      <c r="AL163" s="132"/>
      <c r="AM163" s="132"/>
      <c r="AN163" s="132"/>
      <c r="AO163" s="132"/>
      <c r="AP163" s="132"/>
      <c r="AQ163" s="132"/>
      <c r="AR163" s="132"/>
      <c r="AS163" s="132"/>
      <c r="AT163" s="132"/>
      <c r="AU163" s="132"/>
      <c r="AV163" s="128"/>
      <c r="AW163" s="128"/>
      <c r="AX163" s="128"/>
      <c r="AY163" s="128"/>
      <c r="AZ163" s="128"/>
      <c r="BA163" s="128"/>
      <c r="BB163" s="128"/>
      <c r="BC163" s="128"/>
      <c r="BD163" s="128"/>
      <c r="BE163" s="133">
        <v>9.0</v>
      </c>
      <c r="BF163" s="133">
        <v>8.0</v>
      </c>
      <c r="BG163" s="134" t="b">
        <v>0</v>
      </c>
      <c r="BH163" s="133">
        <v>9.0</v>
      </c>
      <c r="BI163" s="128"/>
      <c r="BJ163" s="135"/>
      <c r="BK163" s="135"/>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4"/>
    </row>
    <row r="164" ht="14.25" customHeight="1">
      <c r="A164" s="126">
        <v>835.0</v>
      </c>
      <c r="B164" s="103" t="str">
        <f t="shared" si="4"/>
        <v>OK</v>
      </c>
      <c r="C164" s="103" t="str">
        <f t="shared" si="2"/>
        <v>OK</v>
      </c>
      <c r="D164" s="127" t="s">
        <v>4304</v>
      </c>
      <c r="E164" s="20" t="s">
        <v>4071</v>
      </c>
      <c r="G164" s="20" t="s">
        <v>4305</v>
      </c>
      <c r="I164" s="135"/>
      <c r="J164" s="129"/>
      <c r="K164" s="129"/>
      <c r="L164" s="128"/>
      <c r="M164" s="128"/>
      <c r="N164" s="20" t="s">
        <v>47</v>
      </c>
      <c r="O164" s="130" t="s">
        <v>8</v>
      </c>
      <c r="P164" s="20" t="s">
        <v>1246</v>
      </c>
      <c r="Q164" s="21" t="s">
        <v>2243</v>
      </c>
      <c r="S164" s="21" t="s">
        <v>4306</v>
      </c>
      <c r="T164" s="21" t="s">
        <v>4307</v>
      </c>
      <c r="U164" s="21" t="s">
        <v>4308</v>
      </c>
      <c r="V164" s="21" t="s">
        <v>4309</v>
      </c>
      <c r="W164" s="21" t="s">
        <v>4310</v>
      </c>
      <c r="X164" s="21" t="s">
        <v>4198</v>
      </c>
      <c r="Y164" s="21" t="s">
        <v>301</v>
      </c>
      <c r="Z164" s="21" t="s">
        <v>4311</v>
      </c>
      <c r="AC164" s="21" t="s">
        <v>49</v>
      </c>
      <c r="AD164" s="132"/>
      <c r="AE164" s="132"/>
      <c r="AF164" s="132"/>
      <c r="AG164" s="132"/>
      <c r="AH164" s="132"/>
      <c r="AI164" s="132"/>
      <c r="AJ164" s="132"/>
      <c r="AK164" s="132"/>
      <c r="AL164" s="132"/>
      <c r="AM164" s="132"/>
      <c r="AN164" s="132"/>
      <c r="AO164" s="132"/>
      <c r="AP164" s="132"/>
      <c r="AQ164" s="132"/>
      <c r="AR164" s="132"/>
      <c r="AS164" s="132"/>
      <c r="AT164" s="132"/>
      <c r="AU164" s="132"/>
      <c r="AV164" s="128"/>
      <c r="AW164" s="128"/>
      <c r="AX164" s="128"/>
      <c r="AY164" s="128"/>
      <c r="AZ164" s="128"/>
      <c r="BA164" s="128"/>
      <c r="BB164" s="128"/>
      <c r="BC164" s="128"/>
      <c r="BD164" s="128"/>
      <c r="BE164" s="133">
        <v>17.0</v>
      </c>
      <c r="BF164" s="133">
        <v>16.0</v>
      </c>
      <c r="BG164" s="134" t="b">
        <v>0</v>
      </c>
      <c r="BH164" s="133">
        <v>17.0</v>
      </c>
      <c r="BI164" s="128"/>
      <c r="BJ164" s="135"/>
      <c r="BK164" s="135"/>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4"/>
    </row>
    <row r="165" ht="14.25" customHeight="1">
      <c r="A165" s="126">
        <v>836.0</v>
      </c>
      <c r="B165" s="103" t="str">
        <f t="shared" si="4"/>
        <v>OK</v>
      </c>
      <c r="C165" s="103" t="str">
        <f t="shared" si="2"/>
        <v>OK</v>
      </c>
      <c r="D165" s="127" t="s">
        <v>4304</v>
      </c>
      <c r="E165" s="20" t="s">
        <v>4071</v>
      </c>
      <c r="G165" s="20" t="s">
        <v>4305</v>
      </c>
      <c r="I165" s="128"/>
      <c r="J165" s="129"/>
      <c r="K165" s="129"/>
      <c r="L165" s="128"/>
      <c r="M165" s="128"/>
      <c r="N165" s="20" t="s">
        <v>47</v>
      </c>
      <c r="O165" s="130" t="s">
        <v>9</v>
      </c>
      <c r="P165" s="20" t="s">
        <v>1246</v>
      </c>
      <c r="Q165" s="21" t="s">
        <v>2243</v>
      </c>
      <c r="S165" s="21" t="s">
        <v>4312</v>
      </c>
      <c r="Y165" s="21" t="s">
        <v>4313</v>
      </c>
      <c r="Z165" s="21" t="s">
        <v>4314</v>
      </c>
      <c r="AC165" s="21" t="s">
        <v>49</v>
      </c>
      <c r="AD165" s="132"/>
      <c r="AE165" s="132"/>
      <c r="AF165" s="132"/>
      <c r="AG165" s="132"/>
      <c r="AH165" s="132"/>
      <c r="AI165" s="132"/>
      <c r="AJ165" s="132"/>
      <c r="AK165" s="132"/>
      <c r="AL165" s="132"/>
      <c r="AM165" s="132"/>
      <c r="AN165" s="132"/>
      <c r="AO165" s="132"/>
      <c r="AP165" s="132"/>
      <c r="AQ165" s="132"/>
      <c r="AR165" s="132"/>
      <c r="AS165" s="132"/>
      <c r="AT165" s="132"/>
      <c r="AU165" s="132"/>
      <c r="AV165" s="128"/>
      <c r="AW165" s="128"/>
      <c r="AX165" s="128"/>
      <c r="AY165" s="128"/>
      <c r="AZ165" s="128"/>
      <c r="BA165" s="128"/>
      <c r="BB165" s="128"/>
      <c r="BC165" s="128"/>
      <c r="BD165" s="128"/>
      <c r="BE165" s="133">
        <v>12.0</v>
      </c>
      <c r="BF165" s="133">
        <v>11.0</v>
      </c>
      <c r="BG165" s="134" t="b">
        <v>0</v>
      </c>
      <c r="BH165" s="133">
        <v>12.0</v>
      </c>
      <c r="BI165" s="128"/>
      <c r="BJ165" s="135"/>
      <c r="BK165" s="135"/>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4"/>
    </row>
    <row r="166" ht="14.25" customHeight="1">
      <c r="A166" s="126">
        <v>839.0</v>
      </c>
      <c r="B166" s="103" t="str">
        <f t="shared" si="4"/>
        <v/>
      </c>
      <c r="C166" s="103">
        <f t="shared" si="2"/>
        <v>0</v>
      </c>
      <c r="D166" s="127" t="s">
        <v>4318</v>
      </c>
      <c r="E166" s="20" t="s">
        <v>4071</v>
      </c>
      <c r="I166" s="128"/>
      <c r="J166" s="129"/>
      <c r="K166" s="129"/>
      <c r="L166" s="128"/>
      <c r="M166" s="128"/>
      <c r="N166" s="20" t="s">
        <v>47</v>
      </c>
      <c r="O166" s="130" t="s">
        <v>8</v>
      </c>
      <c r="P166" s="20" t="s">
        <v>1027</v>
      </c>
      <c r="Q166" s="20" t="s">
        <v>1245</v>
      </c>
      <c r="R166" s="21" t="s">
        <v>8</v>
      </c>
      <c r="S166" s="21" t="s">
        <v>4319</v>
      </c>
      <c r="T166" s="21" t="s">
        <v>4320</v>
      </c>
      <c r="U166" s="21" t="s">
        <v>4321</v>
      </c>
      <c r="V166" s="21" t="s">
        <v>4322</v>
      </c>
      <c r="W166" s="21" t="s">
        <v>4323</v>
      </c>
      <c r="X166" s="21" t="s">
        <v>4324</v>
      </c>
      <c r="Y166" s="21" t="s">
        <v>4325</v>
      </c>
      <c r="Z166" s="21" t="s">
        <v>4326</v>
      </c>
      <c r="AA166" s="132"/>
      <c r="AC166" s="21" t="s">
        <v>49</v>
      </c>
      <c r="AD166" s="132"/>
      <c r="AE166" s="132"/>
      <c r="AF166" s="132"/>
      <c r="AG166" s="132"/>
      <c r="AH166" s="132"/>
      <c r="AI166" s="132"/>
      <c r="AJ166" s="132"/>
      <c r="AK166" s="132"/>
      <c r="AL166" s="132"/>
      <c r="AM166" s="132"/>
      <c r="AN166" s="132"/>
      <c r="AO166" s="132"/>
      <c r="AP166" s="132"/>
      <c r="AQ166" s="132"/>
      <c r="AR166" s="132"/>
      <c r="AS166" s="132"/>
      <c r="AT166" s="132"/>
      <c r="AU166" s="132"/>
      <c r="AV166" s="128"/>
      <c r="AW166" s="128"/>
      <c r="AX166" s="128"/>
      <c r="AY166" s="128"/>
      <c r="AZ166" s="128"/>
      <c r="BA166" s="128"/>
      <c r="BB166" s="128"/>
      <c r="BC166" s="128"/>
      <c r="BD166" s="128"/>
      <c r="BE166" s="133">
        <v>6.0</v>
      </c>
      <c r="BF166" s="133">
        <v>5.0</v>
      </c>
      <c r="BG166" s="134" t="b">
        <v>0</v>
      </c>
      <c r="BH166" s="133">
        <v>6.0</v>
      </c>
      <c r="BI166" s="128"/>
      <c r="BJ166" s="135"/>
      <c r="BK166" s="135"/>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4"/>
    </row>
    <row r="167" ht="14.25" customHeight="1">
      <c r="A167" s="126">
        <v>840.0</v>
      </c>
      <c r="B167" s="103" t="str">
        <f t="shared" si="4"/>
        <v>OK</v>
      </c>
      <c r="C167" s="103" t="str">
        <f t="shared" si="2"/>
        <v>OK</v>
      </c>
      <c r="D167" s="127" t="s">
        <v>4318</v>
      </c>
      <c r="E167" s="20" t="s">
        <v>4071</v>
      </c>
      <c r="G167" s="20" t="s">
        <v>4330</v>
      </c>
      <c r="H167" s="20" t="s">
        <v>4331</v>
      </c>
      <c r="I167" s="128"/>
      <c r="J167" s="129"/>
      <c r="K167" s="129"/>
      <c r="L167" s="128"/>
      <c r="M167" s="128"/>
      <c r="N167" s="20" t="s">
        <v>47</v>
      </c>
      <c r="O167" s="130" t="s">
        <v>8</v>
      </c>
      <c r="P167" s="20" t="s">
        <v>354</v>
      </c>
      <c r="Q167" s="20" t="s">
        <v>1150</v>
      </c>
      <c r="R167" s="132"/>
      <c r="S167" s="21" t="s">
        <v>4332</v>
      </c>
      <c r="T167" s="21" t="s">
        <v>4333</v>
      </c>
      <c r="U167" s="21" t="s">
        <v>4334</v>
      </c>
      <c r="V167" s="21" t="s">
        <v>4335</v>
      </c>
      <c r="W167" s="21" t="s">
        <v>4336</v>
      </c>
      <c r="X167" s="21" t="s">
        <v>4337</v>
      </c>
      <c r="Y167" s="21" t="s">
        <v>171</v>
      </c>
      <c r="Z167" s="21" t="s">
        <v>4338</v>
      </c>
      <c r="AA167" s="21"/>
      <c r="AC167" s="21" t="s">
        <v>49</v>
      </c>
      <c r="AD167" s="132"/>
      <c r="AE167" s="132"/>
      <c r="AF167" s="132"/>
      <c r="AG167" s="132"/>
      <c r="AH167" s="132"/>
      <c r="AI167" s="132"/>
      <c r="AJ167" s="132"/>
      <c r="AK167" s="132"/>
      <c r="AL167" s="132"/>
      <c r="AM167" s="132"/>
      <c r="AN167" s="132"/>
      <c r="AO167" s="132"/>
      <c r="AP167" s="132"/>
      <c r="AQ167" s="132"/>
      <c r="AR167" s="132"/>
      <c r="AS167" s="132"/>
      <c r="AT167" s="132"/>
      <c r="AU167" s="132"/>
      <c r="AV167" s="128"/>
      <c r="AW167" s="128"/>
      <c r="AX167" s="128"/>
      <c r="AY167" s="128"/>
      <c r="AZ167" s="128"/>
      <c r="BA167" s="128"/>
      <c r="BB167" s="128"/>
      <c r="BC167" s="128"/>
      <c r="BD167" s="128"/>
      <c r="BE167" s="133">
        <v>10.0</v>
      </c>
      <c r="BF167" s="133">
        <v>9.0</v>
      </c>
      <c r="BG167" s="134" t="b">
        <v>0</v>
      </c>
      <c r="BH167" s="133">
        <v>10.0</v>
      </c>
      <c r="BI167" s="128"/>
      <c r="BJ167" s="135"/>
      <c r="BK167" s="135"/>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4"/>
    </row>
    <row r="168" ht="14.25" customHeight="1">
      <c r="A168" s="126">
        <v>841.0</v>
      </c>
      <c r="B168" s="103" t="str">
        <f t="shared" si="4"/>
        <v>OK</v>
      </c>
      <c r="C168" s="103" t="str">
        <f t="shared" si="2"/>
        <v>OK</v>
      </c>
      <c r="D168" s="127" t="s">
        <v>4318</v>
      </c>
      <c r="E168" s="20" t="s">
        <v>4071</v>
      </c>
      <c r="I168" s="128"/>
      <c r="J168" s="129"/>
      <c r="K168" s="129"/>
      <c r="L168" s="128"/>
      <c r="M168" s="128"/>
      <c r="N168" s="20" t="s">
        <v>47</v>
      </c>
      <c r="O168" s="130" t="s">
        <v>8</v>
      </c>
      <c r="P168" s="20" t="s">
        <v>1104</v>
      </c>
      <c r="Q168" s="20" t="s">
        <v>215</v>
      </c>
      <c r="R168" s="132"/>
      <c r="S168" s="21" t="s">
        <v>4339</v>
      </c>
      <c r="T168" s="21" t="s">
        <v>4340</v>
      </c>
      <c r="U168" s="21" t="s">
        <v>4341</v>
      </c>
      <c r="V168" s="21" t="s">
        <v>4342</v>
      </c>
      <c r="W168" s="21" t="s">
        <v>4343</v>
      </c>
      <c r="X168" s="21" t="s">
        <v>4344</v>
      </c>
      <c r="Y168" s="21" t="s">
        <v>4345</v>
      </c>
      <c r="Z168" s="21" t="s">
        <v>4346</v>
      </c>
      <c r="AC168" s="21" t="s">
        <v>49</v>
      </c>
      <c r="AD168" s="132"/>
      <c r="AE168" s="132"/>
      <c r="AF168" s="132"/>
      <c r="AG168" s="132"/>
      <c r="AH168" s="132"/>
      <c r="AI168" s="132"/>
      <c r="AJ168" s="132"/>
      <c r="AK168" s="132"/>
      <c r="AL168" s="132"/>
      <c r="AM168" s="132"/>
      <c r="AN168" s="132"/>
      <c r="AO168" s="132"/>
      <c r="AP168" s="132"/>
      <c r="AQ168" s="132"/>
      <c r="AR168" s="132"/>
      <c r="AS168" s="132"/>
      <c r="AT168" s="132"/>
      <c r="AU168" s="132"/>
      <c r="AV168" s="128"/>
      <c r="AW168" s="128"/>
      <c r="AX168" s="128"/>
      <c r="AY168" s="128"/>
      <c r="AZ168" s="128"/>
      <c r="BA168" s="128"/>
      <c r="BB168" s="128"/>
      <c r="BC168" s="128"/>
      <c r="BD168" s="128"/>
      <c r="BE168" s="133">
        <v>16.0</v>
      </c>
      <c r="BF168" s="133">
        <v>15.0</v>
      </c>
      <c r="BG168" s="134" t="b">
        <v>0</v>
      </c>
      <c r="BH168" s="133">
        <v>16.0</v>
      </c>
      <c r="BI168" s="128"/>
      <c r="BJ168" s="135"/>
      <c r="BK168" s="135"/>
      <c r="BL168" s="128"/>
      <c r="BM168" s="128"/>
      <c r="BN168" s="128"/>
      <c r="BO168" s="128"/>
      <c r="BP168" s="128"/>
      <c r="BQ168" s="128"/>
      <c r="BR168" s="128"/>
      <c r="BS168" s="128"/>
      <c r="BT168" s="128"/>
      <c r="BU168" s="128"/>
      <c r="BV168" s="128"/>
      <c r="BW168" s="128"/>
      <c r="BX168" s="128"/>
      <c r="BY168" s="128"/>
      <c r="BZ168" s="128"/>
      <c r="CA168" s="128"/>
      <c r="CB168" s="128"/>
      <c r="CC168" s="128"/>
      <c r="CD168" s="128"/>
      <c r="CE168" s="128"/>
      <c r="CF168" s="128"/>
      <c r="CG168" s="128"/>
      <c r="CH168" s="128"/>
      <c r="CI168" s="128"/>
      <c r="CJ168" s="128"/>
      <c r="CK168" s="128"/>
      <c r="CL168" s="128"/>
      <c r="CM168" s="128"/>
      <c r="CN168" s="4"/>
    </row>
    <row r="169" ht="14.25" customHeight="1">
      <c r="A169" s="126">
        <v>842.0</v>
      </c>
      <c r="B169" s="103" t="str">
        <f t="shared" si="4"/>
        <v>OK</v>
      </c>
      <c r="C169" s="103" t="str">
        <f t="shared" si="2"/>
        <v>OK</v>
      </c>
      <c r="D169" s="127" t="s">
        <v>4318</v>
      </c>
      <c r="E169" s="20" t="s">
        <v>4071</v>
      </c>
      <c r="I169" s="135"/>
      <c r="J169" s="128"/>
      <c r="K169" s="128"/>
      <c r="L169" s="128"/>
      <c r="M169" s="128"/>
      <c r="N169" s="20" t="s">
        <v>47</v>
      </c>
      <c r="O169" s="130" t="s">
        <v>8</v>
      </c>
      <c r="P169" s="20" t="s">
        <v>1104</v>
      </c>
      <c r="Q169" s="20" t="s">
        <v>1147</v>
      </c>
      <c r="R169" s="132"/>
      <c r="S169" s="21" t="s">
        <v>4347</v>
      </c>
      <c r="T169" s="21" t="s">
        <v>4348</v>
      </c>
      <c r="U169" s="21" t="s">
        <v>4349</v>
      </c>
      <c r="V169" s="21" t="s">
        <v>4350</v>
      </c>
      <c r="W169" s="21" t="s">
        <v>4351</v>
      </c>
      <c r="X169" s="21" t="s">
        <v>4352</v>
      </c>
      <c r="Y169" s="21" t="s">
        <v>4353</v>
      </c>
      <c r="Z169" s="21" t="s">
        <v>4354</v>
      </c>
      <c r="AA169" s="131"/>
      <c r="AC169" s="21" t="s">
        <v>49</v>
      </c>
      <c r="AD169" s="132"/>
      <c r="AE169" s="132"/>
      <c r="AF169" s="132"/>
      <c r="AG169" s="132"/>
      <c r="AH169" s="132"/>
      <c r="AI169" s="132"/>
      <c r="AJ169" s="132"/>
      <c r="AK169" s="132"/>
      <c r="AL169" s="132"/>
      <c r="AM169" s="132"/>
      <c r="AN169" s="132"/>
      <c r="AO169" s="132"/>
      <c r="AP169" s="132"/>
      <c r="AQ169" s="132"/>
      <c r="AR169" s="132"/>
      <c r="AS169" s="132"/>
      <c r="AT169" s="132"/>
      <c r="AU169" s="132"/>
      <c r="AV169" s="128"/>
      <c r="AW169" s="128"/>
      <c r="AX169" s="128"/>
      <c r="AY169" s="128"/>
      <c r="AZ169" s="128"/>
      <c r="BA169" s="128"/>
      <c r="BB169" s="128"/>
      <c r="BC169" s="128"/>
      <c r="BD169" s="128"/>
      <c r="BE169" s="133">
        <v>8.0</v>
      </c>
      <c r="BF169" s="133">
        <v>7.0</v>
      </c>
      <c r="BG169" s="134" t="b">
        <v>0</v>
      </c>
      <c r="BH169" s="133">
        <v>8.0</v>
      </c>
      <c r="BI169" s="128"/>
      <c r="BJ169" s="135"/>
      <c r="BK169" s="135"/>
      <c r="BL169" s="128"/>
      <c r="BM169" s="128"/>
      <c r="BN169" s="128"/>
      <c r="BO169" s="128"/>
      <c r="BP169" s="128"/>
      <c r="BQ169" s="128"/>
      <c r="BR169" s="128"/>
      <c r="BS169" s="128"/>
      <c r="BT169" s="128"/>
      <c r="BU169" s="128"/>
      <c r="BV169" s="128"/>
      <c r="BW169" s="128"/>
      <c r="BX169" s="128"/>
      <c r="BY169" s="128"/>
      <c r="BZ169" s="128"/>
      <c r="CA169" s="128"/>
      <c r="CB169" s="128"/>
      <c r="CC169" s="128"/>
      <c r="CD169" s="128"/>
      <c r="CE169" s="128"/>
      <c r="CF169" s="128"/>
      <c r="CG169" s="128"/>
      <c r="CH169" s="128"/>
      <c r="CI169" s="128"/>
      <c r="CJ169" s="128"/>
      <c r="CK169" s="128"/>
      <c r="CL169" s="128"/>
      <c r="CM169" s="128"/>
      <c r="CN169" s="4"/>
    </row>
    <row r="170" ht="14.25" customHeight="1">
      <c r="A170" s="126">
        <v>847.0</v>
      </c>
      <c r="B170" s="103" t="str">
        <f t="shared" si="4"/>
        <v>OK</v>
      </c>
      <c r="C170" s="103" t="str">
        <f t="shared" si="2"/>
        <v>OK</v>
      </c>
      <c r="D170" s="127" t="s">
        <v>4378</v>
      </c>
      <c r="E170" s="20" t="s">
        <v>4071</v>
      </c>
      <c r="H170" s="20" t="s">
        <v>4379</v>
      </c>
      <c r="I170" s="135"/>
      <c r="J170" s="129"/>
      <c r="K170" s="129"/>
      <c r="L170" s="128"/>
      <c r="M170" s="128"/>
      <c r="N170" s="20" t="s">
        <v>47</v>
      </c>
      <c r="O170" s="130" t="s">
        <v>8</v>
      </c>
      <c r="P170" s="20" t="s">
        <v>1009</v>
      </c>
      <c r="Q170" s="20" t="s">
        <v>1060</v>
      </c>
      <c r="R170" s="131"/>
      <c r="S170" s="20" t="s">
        <v>4380</v>
      </c>
      <c r="T170" s="20" t="s">
        <v>4374</v>
      </c>
      <c r="U170" s="20" t="s">
        <v>4381</v>
      </c>
      <c r="V170" s="20" t="s">
        <v>4382</v>
      </c>
      <c r="W170" s="20" t="s">
        <v>4383</v>
      </c>
      <c r="X170" s="20" t="s">
        <v>4384</v>
      </c>
      <c r="Y170" s="21" t="s">
        <v>4385</v>
      </c>
      <c r="Z170" s="20" t="s">
        <v>4381</v>
      </c>
      <c r="AA170" s="132"/>
      <c r="AC170" s="21" t="s">
        <v>49</v>
      </c>
      <c r="AD170" s="132"/>
      <c r="AE170" s="132"/>
      <c r="AF170" s="132"/>
      <c r="AG170" s="132"/>
      <c r="AH170" s="132"/>
      <c r="AI170" s="132"/>
      <c r="AJ170" s="132"/>
      <c r="AK170" s="132"/>
      <c r="AL170" s="132"/>
      <c r="AM170" s="132"/>
      <c r="AN170" s="132"/>
      <c r="AO170" s="132"/>
      <c r="AP170" s="132"/>
      <c r="AQ170" s="132"/>
      <c r="AR170" s="132"/>
      <c r="AS170" s="132"/>
      <c r="AT170" s="132"/>
      <c r="AU170" s="132"/>
      <c r="AV170" s="128"/>
      <c r="AW170" s="128"/>
      <c r="AX170" s="128"/>
      <c r="AY170" s="128"/>
      <c r="AZ170" s="128"/>
      <c r="BA170" s="128"/>
      <c r="BB170" s="128"/>
      <c r="BC170" s="128"/>
      <c r="BD170" s="128"/>
      <c r="BE170" s="133">
        <v>17.0</v>
      </c>
      <c r="BF170" s="133">
        <v>16.0</v>
      </c>
      <c r="BG170" s="134" t="b">
        <v>0</v>
      </c>
      <c r="BH170" s="133">
        <v>17.0</v>
      </c>
      <c r="BI170" s="128"/>
      <c r="BJ170" s="135"/>
      <c r="BK170" s="135"/>
      <c r="BL170" s="128"/>
      <c r="BM170" s="128"/>
      <c r="BN170" s="128"/>
      <c r="BO170" s="128"/>
      <c r="BP170" s="128"/>
      <c r="BQ170" s="128"/>
      <c r="BR170" s="128"/>
      <c r="BS170" s="128"/>
      <c r="BT170" s="128"/>
      <c r="BU170" s="128"/>
      <c r="BV170" s="128"/>
      <c r="BW170" s="128"/>
      <c r="BX170" s="128"/>
      <c r="BY170" s="128"/>
      <c r="BZ170" s="128"/>
      <c r="CA170" s="128"/>
      <c r="CB170" s="128"/>
      <c r="CC170" s="128"/>
      <c r="CD170" s="128"/>
      <c r="CE170" s="128"/>
      <c r="CF170" s="128"/>
      <c r="CG170" s="128"/>
      <c r="CH170" s="128"/>
      <c r="CI170" s="128"/>
      <c r="CJ170" s="128"/>
      <c r="CK170" s="128"/>
      <c r="CL170" s="128"/>
      <c r="CM170" s="128"/>
      <c r="CN170" s="4"/>
    </row>
    <row r="171" ht="14.25" customHeight="1">
      <c r="A171" s="126">
        <v>848.0</v>
      </c>
      <c r="B171" s="103" t="str">
        <f t="shared" si="4"/>
        <v>OK</v>
      </c>
      <c r="C171" s="103" t="str">
        <f t="shared" si="2"/>
        <v>OK</v>
      </c>
      <c r="D171" s="127" t="s">
        <v>4378</v>
      </c>
      <c r="E171" s="20" t="s">
        <v>4071</v>
      </c>
      <c r="I171" s="135"/>
      <c r="J171" s="129"/>
      <c r="K171" s="129"/>
      <c r="L171" s="128"/>
      <c r="M171" s="128"/>
      <c r="N171" s="20" t="s">
        <v>47</v>
      </c>
      <c r="O171" s="130" t="s">
        <v>8</v>
      </c>
      <c r="P171" s="20" t="s">
        <v>1009</v>
      </c>
      <c r="Q171" s="20" t="s">
        <v>1091</v>
      </c>
      <c r="R171" s="132"/>
      <c r="S171" s="21" t="s">
        <v>4386</v>
      </c>
      <c r="T171" s="21" t="s">
        <v>4387</v>
      </c>
      <c r="U171" s="21" t="s">
        <v>4389</v>
      </c>
      <c r="V171" s="21" t="s">
        <v>4390</v>
      </c>
      <c r="W171" s="21" t="s">
        <v>4391</v>
      </c>
      <c r="X171" s="21" t="s">
        <v>4392</v>
      </c>
      <c r="Y171" s="21" t="s">
        <v>242</v>
      </c>
      <c r="Z171" s="21" t="s">
        <v>4393</v>
      </c>
      <c r="AC171" s="21" t="s">
        <v>49</v>
      </c>
      <c r="AD171" s="132"/>
      <c r="AE171" s="132"/>
      <c r="AF171" s="132"/>
      <c r="AG171" s="132"/>
      <c r="AH171" s="132"/>
      <c r="AI171" s="132"/>
      <c r="AJ171" s="132"/>
      <c r="AK171" s="132"/>
      <c r="AL171" s="132"/>
      <c r="AM171" s="132"/>
      <c r="AN171" s="132"/>
      <c r="AO171" s="132"/>
      <c r="AP171" s="132"/>
      <c r="AQ171" s="132"/>
      <c r="AR171" s="132"/>
      <c r="AS171" s="132"/>
      <c r="AT171" s="132"/>
      <c r="AU171" s="132"/>
      <c r="AV171" s="128"/>
      <c r="AW171" s="128"/>
      <c r="AX171" s="128"/>
      <c r="AY171" s="128"/>
      <c r="AZ171" s="128"/>
      <c r="BA171" s="128"/>
      <c r="BB171" s="128"/>
      <c r="BC171" s="128"/>
      <c r="BD171" s="128"/>
      <c r="BE171" s="133">
        <v>16.0</v>
      </c>
      <c r="BF171" s="133">
        <v>15.0</v>
      </c>
      <c r="BG171" s="134" t="b">
        <v>0</v>
      </c>
      <c r="BH171" s="133">
        <v>16.0</v>
      </c>
      <c r="BI171" s="128"/>
      <c r="BJ171" s="128"/>
      <c r="BK171" s="128"/>
      <c r="BL171" s="128"/>
      <c r="BM171" s="128"/>
      <c r="BN171" s="128"/>
      <c r="BO171" s="128"/>
      <c r="BP171" s="128"/>
      <c r="BQ171" s="128"/>
      <c r="BR171" s="128"/>
      <c r="BS171" s="128"/>
      <c r="BT171" s="128"/>
      <c r="BU171" s="128"/>
      <c r="BV171" s="128"/>
      <c r="BW171" s="128"/>
      <c r="BX171" s="128"/>
      <c r="BY171" s="128"/>
      <c r="BZ171" s="128"/>
      <c r="CA171" s="128"/>
      <c r="CB171" s="128"/>
      <c r="CC171" s="128"/>
      <c r="CD171" s="128"/>
      <c r="CE171" s="128"/>
      <c r="CF171" s="128"/>
      <c r="CG171" s="128"/>
      <c r="CH171" s="128"/>
      <c r="CI171" s="128"/>
      <c r="CJ171" s="128"/>
      <c r="CK171" s="128"/>
      <c r="CL171" s="128"/>
      <c r="CM171" s="128"/>
      <c r="CN171" s="4"/>
    </row>
    <row r="172" ht="14.25" customHeight="1">
      <c r="A172" s="126">
        <v>849.0</v>
      </c>
      <c r="B172" s="103" t="str">
        <f t="shared" si="4"/>
        <v>OK</v>
      </c>
      <c r="C172" s="103" t="str">
        <f t="shared" si="2"/>
        <v>OK</v>
      </c>
      <c r="D172" s="127" t="s">
        <v>4378</v>
      </c>
      <c r="E172" s="20" t="s">
        <v>4071</v>
      </c>
      <c r="I172" s="135"/>
      <c r="J172" s="129"/>
      <c r="K172" s="129"/>
      <c r="L172" s="128"/>
      <c r="M172" s="128"/>
      <c r="N172" s="20" t="s">
        <v>47</v>
      </c>
      <c r="O172" s="130" t="s">
        <v>8</v>
      </c>
      <c r="P172" s="20" t="s">
        <v>1246</v>
      </c>
      <c r="Q172" s="21" t="s">
        <v>2243</v>
      </c>
      <c r="S172" s="21" t="s">
        <v>4395</v>
      </c>
      <c r="T172" s="21" t="s">
        <v>4396</v>
      </c>
      <c r="U172" s="21" t="s">
        <v>4397</v>
      </c>
      <c r="V172" s="21" t="s">
        <v>4398</v>
      </c>
      <c r="W172" s="21" t="s">
        <v>4399</v>
      </c>
      <c r="X172" s="21" t="s">
        <v>4400</v>
      </c>
      <c r="Y172" s="21" t="s">
        <v>2750</v>
      </c>
      <c r="Z172" s="21" t="s">
        <v>4401</v>
      </c>
      <c r="AC172" s="21" t="s">
        <v>49</v>
      </c>
      <c r="AD172" s="132"/>
      <c r="AE172" s="132"/>
      <c r="AF172" s="132"/>
      <c r="AG172" s="132"/>
      <c r="AH172" s="132"/>
      <c r="AI172" s="132"/>
      <c r="AJ172" s="132"/>
      <c r="AK172" s="132"/>
      <c r="AL172" s="132"/>
      <c r="AM172" s="132"/>
      <c r="AN172" s="132"/>
      <c r="AO172" s="132"/>
      <c r="AP172" s="132"/>
      <c r="AQ172" s="132"/>
      <c r="AR172" s="132"/>
      <c r="AS172" s="132"/>
      <c r="AT172" s="132"/>
      <c r="AU172" s="132"/>
      <c r="AV172" s="128"/>
      <c r="AW172" s="128"/>
      <c r="AX172" s="128"/>
      <c r="AY172" s="128"/>
      <c r="AZ172" s="128"/>
      <c r="BA172" s="128"/>
      <c r="BB172" s="128"/>
      <c r="BC172" s="128"/>
      <c r="BD172" s="128"/>
      <c r="BE172" s="133">
        <v>16.0</v>
      </c>
      <c r="BF172" s="133">
        <v>15.0</v>
      </c>
      <c r="BG172" s="134" t="b">
        <v>0</v>
      </c>
      <c r="BH172" s="133">
        <v>16.0</v>
      </c>
      <c r="BI172" s="128"/>
      <c r="BJ172" s="135"/>
      <c r="BK172" s="135"/>
      <c r="BL172" s="128"/>
      <c r="BM172" s="128"/>
      <c r="BN172" s="128"/>
      <c r="BO172" s="128"/>
      <c r="BP172" s="128"/>
      <c r="BQ172" s="128"/>
      <c r="BR172" s="128"/>
      <c r="BS172" s="128"/>
      <c r="BT172" s="128"/>
      <c r="BU172" s="128"/>
      <c r="BV172" s="128"/>
      <c r="BW172" s="128"/>
      <c r="BX172" s="128"/>
      <c r="BY172" s="128"/>
      <c r="BZ172" s="128"/>
      <c r="CA172" s="128"/>
      <c r="CB172" s="128"/>
      <c r="CC172" s="128"/>
      <c r="CD172" s="128"/>
      <c r="CE172" s="128"/>
      <c r="CF172" s="128"/>
      <c r="CG172" s="128"/>
      <c r="CH172" s="128"/>
      <c r="CI172" s="128"/>
      <c r="CJ172" s="128"/>
      <c r="CK172" s="128"/>
      <c r="CL172" s="128"/>
      <c r="CM172" s="128"/>
      <c r="CN172" s="4"/>
    </row>
    <row r="173" ht="14.25" customHeight="1">
      <c r="A173" s="126">
        <v>850.0</v>
      </c>
      <c r="B173" s="103" t="str">
        <f t="shared" si="4"/>
        <v>OK</v>
      </c>
      <c r="C173" s="103" t="str">
        <f t="shared" si="2"/>
        <v>OK</v>
      </c>
      <c r="D173" s="142" t="s">
        <v>4378</v>
      </c>
      <c r="E173" s="20" t="s">
        <v>4071</v>
      </c>
      <c r="I173" s="135"/>
      <c r="J173" s="128"/>
      <c r="K173" s="128"/>
      <c r="L173" s="128"/>
      <c r="M173" s="128"/>
      <c r="N173" s="20" t="s">
        <v>47</v>
      </c>
      <c r="O173" s="130" t="s">
        <v>8</v>
      </c>
      <c r="P173" s="20" t="s">
        <v>1104</v>
      </c>
      <c r="Q173" s="20" t="s">
        <v>215</v>
      </c>
      <c r="R173" s="132"/>
      <c r="S173" s="21" t="s">
        <v>4402</v>
      </c>
      <c r="T173" s="21" t="s">
        <v>4403</v>
      </c>
      <c r="U173" s="21" t="s">
        <v>4341</v>
      </c>
      <c r="V173" s="21" t="s">
        <v>4342</v>
      </c>
      <c r="W173" s="21" t="s">
        <v>4404</v>
      </c>
      <c r="X173" s="21" t="s">
        <v>4344</v>
      </c>
      <c r="Y173" s="21" t="s">
        <v>4405</v>
      </c>
      <c r="Z173" s="21" t="s">
        <v>4406</v>
      </c>
      <c r="AC173" s="21" t="s">
        <v>49</v>
      </c>
      <c r="AD173" s="132"/>
      <c r="AE173" s="132"/>
      <c r="AF173" s="132"/>
      <c r="AG173" s="132"/>
      <c r="AH173" s="132"/>
      <c r="AI173" s="132"/>
      <c r="AJ173" s="132"/>
      <c r="AK173" s="132"/>
      <c r="AL173" s="132"/>
      <c r="AM173" s="132"/>
      <c r="AN173" s="132"/>
      <c r="AO173" s="132"/>
      <c r="AP173" s="132"/>
      <c r="AQ173" s="132"/>
      <c r="AR173" s="132"/>
      <c r="AS173" s="132"/>
      <c r="AT173" s="132"/>
      <c r="AU173" s="132"/>
      <c r="AV173" s="128"/>
      <c r="AW173" s="128"/>
      <c r="AX173" s="128"/>
      <c r="AY173" s="128"/>
      <c r="AZ173" s="128"/>
      <c r="BA173" s="128"/>
      <c r="BB173" s="128"/>
      <c r="BC173" s="128"/>
      <c r="BD173" s="128"/>
      <c r="BE173" s="133">
        <v>16.0</v>
      </c>
      <c r="BF173" s="133">
        <v>15.0</v>
      </c>
      <c r="BG173" s="134" t="b">
        <v>0</v>
      </c>
      <c r="BH173" s="133">
        <v>16.0</v>
      </c>
      <c r="BI173" s="128"/>
      <c r="BJ173" s="128"/>
      <c r="BK173" s="128"/>
      <c r="BL173" s="128"/>
      <c r="BM173" s="128"/>
      <c r="BN173" s="128"/>
      <c r="BO173" s="128"/>
      <c r="BP173" s="128"/>
      <c r="BQ173" s="128"/>
      <c r="BR173" s="128"/>
      <c r="BS173" s="128"/>
      <c r="BT173" s="128"/>
      <c r="BU173" s="128"/>
      <c r="BV173" s="128"/>
      <c r="BW173" s="128"/>
      <c r="BX173" s="128"/>
      <c r="BY173" s="128"/>
      <c r="BZ173" s="128"/>
      <c r="CA173" s="128"/>
      <c r="CB173" s="128"/>
      <c r="CC173" s="128"/>
      <c r="CD173" s="128"/>
      <c r="CE173" s="128"/>
      <c r="CF173" s="128"/>
      <c r="CG173" s="128"/>
      <c r="CH173" s="128"/>
      <c r="CI173" s="128"/>
      <c r="CJ173" s="128"/>
      <c r="CK173" s="128"/>
      <c r="CL173" s="128"/>
      <c r="CM173" s="128"/>
      <c r="CN173" s="4"/>
    </row>
    <row r="174" ht="14.25" customHeight="1">
      <c r="A174" s="126">
        <v>855.0</v>
      </c>
      <c r="B174" s="103" t="str">
        <f t="shared" si="4"/>
        <v>OK</v>
      </c>
      <c r="C174" s="103" t="str">
        <f t="shared" si="2"/>
        <v>OK</v>
      </c>
      <c r="D174" s="127" t="s">
        <v>4421</v>
      </c>
      <c r="E174" s="20" t="s">
        <v>4071</v>
      </c>
      <c r="G174" s="20" t="s">
        <v>4422</v>
      </c>
      <c r="H174" s="20" t="s">
        <v>4423</v>
      </c>
      <c r="J174" s="129"/>
      <c r="K174" s="129"/>
      <c r="L174" s="128"/>
      <c r="M174" s="128"/>
      <c r="N174" s="20" t="s">
        <v>47</v>
      </c>
      <c r="O174" s="130" t="s">
        <v>8</v>
      </c>
      <c r="P174" s="20" t="s">
        <v>414</v>
      </c>
      <c r="Q174" s="20" t="s">
        <v>615</v>
      </c>
      <c r="R174" s="132"/>
      <c r="S174" s="21" t="s">
        <v>4424</v>
      </c>
      <c r="T174" s="21" t="s">
        <v>4425</v>
      </c>
      <c r="U174" s="21" t="s">
        <v>4426</v>
      </c>
      <c r="V174" s="21" t="s">
        <v>4427</v>
      </c>
      <c r="W174" s="21" t="s">
        <v>4428</v>
      </c>
      <c r="X174" s="21" t="s">
        <v>4429</v>
      </c>
      <c r="Y174" s="21" t="s">
        <v>242</v>
      </c>
      <c r="Z174" s="21" t="s">
        <v>4430</v>
      </c>
      <c r="AC174" s="21" t="s">
        <v>49</v>
      </c>
      <c r="AD174" s="132"/>
      <c r="AE174" s="132"/>
      <c r="AF174" s="132"/>
      <c r="AG174" s="132"/>
      <c r="AH174" s="132"/>
      <c r="AI174" s="132"/>
      <c r="AJ174" s="132"/>
      <c r="AK174" s="132"/>
      <c r="AL174" s="132"/>
      <c r="AM174" s="132"/>
      <c r="AN174" s="132"/>
      <c r="AO174" s="132"/>
      <c r="AP174" s="132"/>
      <c r="AQ174" s="132"/>
      <c r="AR174" s="132"/>
      <c r="AS174" s="132"/>
      <c r="AT174" s="132"/>
      <c r="AU174" s="132"/>
      <c r="AV174" s="128"/>
      <c r="AW174" s="128"/>
      <c r="AX174" s="128"/>
      <c r="AY174" s="128"/>
      <c r="AZ174" s="128"/>
      <c r="BA174" s="128"/>
      <c r="BB174" s="128"/>
      <c r="BC174" s="128"/>
      <c r="BD174" s="128"/>
      <c r="BE174" s="133">
        <v>18.0</v>
      </c>
      <c r="BF174" s="133">
        <v>17.0</v>
      </c>
      <c r="BG174" s="134" t="b">
        <v>0</v>
      </c>
      <c r="BH174" s="133">
        <v>18.0</v>
      </c>
      <c r="BI174" s="128"/>
      <c r="BJ174" s="128"/>
      <c r="BK174" s="128"/>
      <c r="BL174" s="128"/>
      <c r="BM174" s="128"/>
      <c r="BN174" s="128"/>
      <c r="BO174" s="128"/>
      <c r="BP174" s="128"/>
      <c r="BQ174" s="128"/>
      <c r="BR174" s="128"/>
      <c r="BS174" s="128"/>
      <c r="BT174" s="128"/>
      <c r="BU174" s="128"/>
      <c r="BV174" s="128"/>
      <c r="BW174" s="128"/>
      <c r="BX174" s="128"/>
      <c r="BY174" s="128"/>
      <c r="BZ174" s="128"/>
      <c r="CA174" s="128"/>
      <c r="CB174" s="128"/>
      <c r="CC174" s="128"/>
      <c r="CD174" s="128"/>
      <c r="CE174" s="128"/>
      <c r="CF174" s="128"/>
      <c r="CG174" s="128"/>
      <c r="CH174" s="128"/>
      <c r="CI174" s="128"/>
      <c r="CJ174" s="128"/>
      <c r="CK174" s="128"/>
      <c r="CL174" s="128"/>
      <c r="CM174" s="128"/>
      <c r="CN174" s="4"/>
    </row>
    <row r="175" ht="14.25" customHeight="1">
      <c r="A175" s="126">
        <v>857.0</v>
      </c>
      <c r="B175" s="103" t="str">
        <f t="shared" si="4"/>
        <v>OK</v>
      </c>
      <c r="C175" s="103" t="str">
        <f t="shared" si="2"/>
        <v>OK</v>
      </c>
      <c r="D175" s="127" t="s">
        <v>4436</v>
      </c>
      <c r="E175" s="20" t="s">
        <v>4071</v>
      </c>
      <c r="H175" s="20" t="s">
        <v>4437</v>
      </c>
      <c r="J175" s="129"/>
      <c r="K175" s="129"/>
      <c r="L175" s="128"/>
      <c r="M175" s="128"/>
      <c r="N175" s="20" t="s">
        <v>47</v>
      </c>
      <c r="O175" s="130" t="s">
        <v>8</v>
      </c>
      <c r="P175" s="20" t="s">
        <v>1104</v>
      </c>
      <c r="Q175" s="20" t="s">
        <v>1147</v>
      </c>
      <c r="R175" s="132"/>
      <c r="S175" s="21" t="s">
        <v>4438</v>
      </c>
      <c r="T175" s="21" t="s">
        <v>4439</v>
      </c>
      <c r="U175" s="21" t="s">
        <v>4440</v>
      </c>
      <c r="V175" s="21" t="s">
        <v>4441</v>
      </c>
      <c r="W175" s="21" t="s">
        <v>4442</v>
      </c>
      <c r="X175" s="21" t="s">
        <v>4443</v>
      </c>
      <c r="Y175" s="21" t="s">
        <v>4353</v>
      </c>
      <c r="Z175" s="21" t="s">
        <v>4444</v>
      </c>
      <c r="AA175" s="132"/>
      <c r="AC175" s="21" t="s">
        <v>49</v>
      </c>
      <c r="AD175" s="132"/>
      <c r="AE175" s="132"/>
      <c r="AF175" s="132"/>
      <c r="AG175" s="132"/>
      <c r="AH175" s="132"/>
      <c r="AI175" s="132"/>
      <c r="AJ175" s="132"/>
      <c r="AK175" s="132"/>
      <c r="AL175" s="132"/>
      <c r="AM175" s="132"/>
      <c r="AN175" s="132"/>
      <c r="AO175" s="132"/>
      <c r="AP175" s="132"/>
      <c r="AQ175" s="132"/>
      <c r="AR175" s="132"/>
      <c r="AS175" s="132"/>
      <c r="AT175" s="132"/>
      <c r="AU175" s="132"/>
      <c r="AV175" s="128"/>
      <c r="AW175" s="128"/>
      <c r="AX175" s="128"/>
      <c r="AY175" s="128"/>
      <c r="AZ175" s="128"/>
      <c r="BA175" s="128"/>
      <c r="BB175" s="128"/>
      <c r="BC175" s="128"/>
      <c r="BD175" s="128"/>
      <c r="BE175" s="133">
        <v>9.0</v>
      </c>
      <c r="BF175" s="133">
        <v>8.0</v>
      </c>
      <c r="BG175" s="134" t="b">
        <v>0</v>
      </c>
      <c r="BH175" s="133">
        <v>9.0</v>
      </c>
      <c r="BI175" s="128"/>
      <c r="BJ175" s="128"/>
      <c r="BK175" s="128"/>
      <c r="BL175" s="128"/>
      <c r="BM175" s="128"/>
      <c r="BN175" s="128"/>
      <c r="BO175" s="128"/>
      <c r="BP175" s="128"/>
      <c r="BQ175" s="128"/>
      <c r="BR175" s="128"/>
      <c r="BS175" s="128"/>
      <c r="BT175" s="128"/>
      <c r="BU175" s="128"/>
      <c r="BV175" s="128"/>
      <c r="BW175" s="128"/>
      <c r="BX175" s="128"/>
      <c r="BY175" s="128"/>
      <c r="BZ175" s="128"/>
      <c r="CA175" s="128"/>
      <c r="CB175" s="128"/>
      <c r="CC175" s="128"/>
      <c r="CD175" s="128"/>
      <c r="CE175" s="128"/>
      <c r="CF175" s="128"/>
      <c r="CG175" s="128"/>
      <c r="CH175" s="128"/>
      <c r="CI175" s="128"/>
      <c r="CJ175" s="128"/>
      <c r="CK175" s="128"/>
      <c r="CL175" s="128"/>
      <c r="CM175" s="128"/>
      <c r="CN175" s="4"/>
    </row>
    <row r="176" ht="14.25" customHeight="1">
      <c r="A176" s="126">
        <v>858.0</v>
      </c>
      <c r="B176" s="103" t="str">
        <f t="shared" si="4"/>
        <v>Giữ chỗ</v>
      </c>
      <c r="C176" s="103" t="str">
        <f t="shared" si="2"/>
        <v>OK</v>
      </c>
      <c r="D176" s="127" t="s">
        <v>4436</v>
      </c>
      <c r="E176" s="20" t="s">
        <v>4071</v>
      </c>
      <c r="I176" s="135"/>
      <c r="J176" s="129"/>
      <c r="K176" s="129"/>
      <c r="L176" s="128"/>
      <c r="M176" s="128"/>
      <c r="N176" s="20" t="s">
        <v>47</v>
      </c>
      <c r="O176" s="130" t="s">
        <v>8</v>
      </c>
      <c r="P176" s="20" t="s">
        <v>804</v>
      </c>
      <c r="Q176" s="20" t="s">
        <v>846</v>
      </c>
      <c r="R176" s="132"/>
      <c r="S176" s="131"/>
      <c r="T176" s="131"/>
      <c r="U176" s="131"/>
      <c r="V176" s="131"/>
      <c r="W176" s="131"/>
      <c r="X176" s="132"/>
      <c r="Y176" s="131"/>
      <c r="Z176" s="131"/>
      <c r="AA176" s="132"/>
      <c r="AC176" s="21" t="s">
        <v>49</v>
      </c>
      <c r="AD176" s="132"/>
      <c r="AE176" s="132"/>
      <c r="AF176" s="132"/>
      <c r="AG176" s="132"/>
      <c r="AH176" s="132"/>
      <c r="AI176" s="132"/>
      <c r="AJ176" s="132"/>
      <c r="AK176" s="132"/>
      <c r="AL176" s="132"/>
      <c r="AM176" s="132"/>
      <c r="AN176" s="132"/>
      <c r="AO176" s="132"/>
      <c r="AP176" s="132"/>
      <c r="AQ176" s="132"/>
      <c r="AR176" s="132"/>
      <c r="AS176" s="132"/>
      <c r="AT176" s="132"/>
      <c r="AU176" s="132"/>
      <c r="AV176" s="128"/>
      <c r="AW176" s="128"/>
      <c r="AX176" s="128"/>
      <c r="AY176" s="128"/>
      <c r="AZ176" s="128"/>
      <c r="BA176" s="128"/>
      <c r="BB176" s="128"/>
      <c r="BC176" s="128"/>
      <c r="BD176" s="128"/>
      <c r="BE176" s="133">
        <v>8.0</v>
      </c>
      <c r="BF176" s="133">
        <v>7.0</v>
      </c>
      <c r="BG176" s="134" t="b">
        <v>0</v>
      </c>
      <c r="BH176" s="133">
        <v>8.0</v>
      </c>
      <c r="BI176" s="128"/>
      <c r="BJ176" s="135"/>
      <c r="BK176" s="135"/>
      <c r="BL176" s="128"/>
      <c r="BM176" s="128"/>
      <c r="BN176" s="128"/>
      <c r="BO176" s="128"/>
      <c r="BP176" s="128"/>
      <c r="BQ176" s="128"/>
      <c r="BR176" s="128"/>
      <c r="BS176" s="128"/>
      <c r="BT176" s="128"/>
      <c r="BU176" s="128"/>
      <c r="BV176" s="128"/>
      <c r="BW176" s="128"/>
      <c r="BX176" s="128"/>
      <c r="BY176" s="128"/>
      <c r="BZ176" s="128"/>
      <c r="CA176" s="128"/>
      <c r="CB176" s="128"/>
      <c r="CC176" s="128"/>
      <c r="CD176" s="128"/>
      <c r="CE176" s="128"/>
      <c r="CF176" s="128"/>
      <c r="CG176" s="128"/>
      <c r="CH176" s="128"/>
      <c r="CI176" s="128"/>
      <c r="CJ176" s="128"/>
      <c r="CK176" s="128"/>
      <c r="CL176" s="128"/>
      <c r="CM176" s="128"/>
      <c r="CN176" s="4"/>
    </row>
    <row r="177" ht="14.25" customHeight="1">
      <c r="A177" s="126">
        <v>859.0</v>
      </c>
      <c r="B177" s="103" t="str">
        <f t="shared" si="4"/>
        <v>Giữ chỗ</v>
      </c>
      <c r="C177" s="103" t="str">
        <f t="shared" si="2"/>
        <v>OK</v>
      </c>
      <c r="D177" s="127" t="s">
        <v>4436</v>
      </c>
      <c r="E177" s="20" t="s">
        <v>4071</v>
      </c>
      <c r="I177" s="135"/>
      <c r="J177" s="128"/>
      <c r="K177" s="128"/>
      <c r="L177" s="128"/>
      <c r="M177" s="128"/>
      <c r="N177" s="20" t="s">
        <v>47</v>
      </c>
      <c r="O177" s="130" t="s">
        <v>8</v>
      </c>
      <c r="P177" s="20" t="s">
        <v>804</v>
      </c>
      <c r="Q177" s="20" t="s">
        <v>846</v>
      </c>
      <c r="R177" s="132"/>
      <c r="S177" s="131"/>
      <c r="T177" s="131"/>
      <c r="U177" s="131"/>
      <c r="V177" s="131"/>
      <c r="W177" s="131"/>
      <c r="X177" s="132"/>
      <c r="Y177" s="131"/>
      <c r="Z177" s="132"/>
      <c r="AA177" s="132"/>
      <c r="AC177" s="21" t="s">
        <v>47</v>
      </c>
      <c r="AD177" s="132"/>
      <c r="AE177" s="132"/>
      <c r="AF177" s="132"/>
      <c r="AG177" s="132"/>
      <c r="AH177" s="132"/>
      <c r="AI177" s="132"/>
      <c r="AJ177" s="132"/>
      <c r="AK177" s="132"/>
      <c r="AL177" s="132"/>
      <c r="AM177" s="132"/>
      <c r="AN177" s="132"/>
      <c r="AO177" s="132"/>
      <c r="AP177" s="132"/>
      <c r="AQ177" s="132"/>
      <c r="AR177" s="132"/>
      <c r="AS177" s="132"/>
      <c r="AT177" s="132"/>
      <c r="AU177" s="132"/>
      <c r="AV177" s="128"/>
      <c r="AW177" s="128"/>
      <c r="AX177" s="128"/>
      <c r="AY177" s="128"/>
      <c r="AZ177" s="128"/>
      <c r="BA177" s="128"/>
      <c r="BB177" s="128"/>
      <c r="BC177" s="128"/>
      <c r="BD177" s="128"/>
      <c r="BE177" s="133">
        <v>8.0</v>
      </c>
      <c r="BF177" s="133">
        <v>7.0</v>
      </c>
      <c r="BG177" s="134" t="b">
        <v>0</v>
      </c>
      <c r="BH177" s="133">
        <v>8.0</v>
      </c>
      <c r="BI177" s="128"/>
      <c r="BJ177" s="135"/>
      <c r="BK177" s="135"/>
      <c r="BL177" s="128"/>
      <c r="BM177" s="128"/>
      <c r="BN177" s="128"/>
      <c r="BO177" s="128"/>
      <c r="BP177" s="128"/>
      <c r="BQ177" s="128"/>
      <c r="BR177" s="128"/>
      <c r="BS177" s="128"/>
      <c r="BT177" s="128"/>
      <c r="BU177" s="128"/>
      <c r="BV177" s="128"/>
      <c r="BW177" s="128"/>
      <c r="BX177" s="128"/>
      <c r="BY177" s="128"/>
      <c r="BZ177" s="128"/>
      <c r="CA177" s="128"/>
      <c r="CB177" s="128"/>
      <c r="CC177" s="128"/>
      <c r="CD177" s="128"/>
      <c r="CE177" s="128"/>
      <c r="CF177" s="128"/>
      <c r="CG177" s="128"/>
      <c r="CH177" s="128"/>
      <c r="CI177" s="128"/>
      <c r="CJ177" s="128"/>
      <c r="CK177" s="128"/>
      <c r="CL177" s="128"/>
      <c r="CM177" s="128"/>
      <c r="CN177" s="4"/>
    </row>
    <row r="178" ht="14.25" customHeight="1">
      <c r="A178" s="126">
        <v>863.0</v>
      </c>
      <c r="B178" s="103" t="str">
        <f t="shared" si="4"/>
        <v>OK</v>
      </c>
      <c r="C178" s="103" t="str">
        <f t="shared" si="2"/>
        <v>OK</v>
      </c>
      <c r="D178" s="127" t="s">
        <v>4459</v>
      </c>
      <c r="E178" s="20" t="s">
        <v>4071</v>
      </c>
      <c r="H178" s="20" t="s">
        <v>4460</v>
      </c>
      <c r="J178" s="129"/>
      <c r="K178" s="129"/>
      <c r="L178" s="128"/>
      <c r="M178" s="128"/>
      <c r="N178" s="20" t="s">
        <v>47</v>
      </c>
      <c r="O178" s="130" t="s">
        <v>8</v>
      </c>
      <c r="P178" s="20" t="s">
        <v>1905</v>
      </c>
      <c r="Q178" s="20" t="s">
        <v>1965</v>
      </c>
      <c r="R178" s="132"/>
      <c r="S178" s="21" t="s">
        <v>4461</v>
      </c>
      <c r="T178" s="21" t="s">
        <v>4462</v>
      </c>
      <c r="U178" s="21" t="s">
        <v>4463</v>
      </c>
      <c r="V178" s="21" t="s">
        <v>4464</v>
      </c>
      <c r="W178" s="21" t="s">
        <v>4465</v>
      </c>
      <c r="X178" s="21" t="s">
        <v>4466</v>
      </c>
      <c r="Y178" s="21" t="s">
        <v>2339</v>
      </c>
      <c r="Z178" s="21" t="s">
        <v>4467</v>
      </c>
      <c r="AA178" s="132"/>
      <c r="AC178" s="21" t="s">
        <v>47</v>
      </c>
      <c r="AD178" s="132"/>
      <c r="AE178" s="132"/>
      <c r="AF178" s="132"/>
      <c r="AG178" s="132"/>
      <c r="AH178" s="132"/>
      <c r="AI178" s="132"/>
      <c r="AJ178" s="132"/>
      <c r="AK178" s="132"/>
      <c r="AL178" s="132"/>
      <c r="AM178" s="132"/>
      <c r="AN178" s="132"/>
      <c r="AO178" s="132"/>
      <c r="AP178" s="132"/>
      <c r="AQ178" s="132"/>
      <c r="AR178" s="132"/>
      <c r="AS178" s="132"/>
      <c r="AT178" s="132"/>
      <c r="AU178" s="132"/>
      <c r="AV178" s="128"/>
      <c r="AW178" s="128"/>
      <c r="AX178" s="128"/>
      <c r="AY178" s="128"/>
      <c r="AZ178" s="128"/>
      <c r="BA178" s="128"/>
      <c r="BB178" s="128"/>
      <c r="BC178" s="128"/>
      <c r="BD178" s="128"/>
      <c r="BE178" s="133">
        <v>9.0</v>
      </c>
      <c r="BF178" s="133">
        <v>8.0</v>
      </c>
      <c r="BG178" s="134" t="b">
        <v>0</v>
      </c>
      <c r="BH178" s="133">
        <v>9.0</v>
      </c>
      <c r="BI178" s="128"/>
      <c r="BJ178" s="135"/>
      <c r="BK178" s="135"/>
      <c r="BL178" s="128"/>
      <c r="BM178" s="128"/>
      <c r="BN178" s="128"/>
      <c r="BO178" s="128"/>
      <c r="BP178" s="128"/>
      <c r="BQ178" s="128"/>
      <c r="BR178" s="128"/>
      <c r="BS178" s="128"/>
      <c r="BT178" s="128"/>
      <c r="BU178" s="128"/>
      <c r="BV178" s="128"/>
      <c r="BW178" s="128"/>
      <c r="BX178" s="128"/>
      <c r="BY178" s="128"/>
      <c r="BZ178" s="128"/>
      <c r="CA178" s="128"/>
      <c r="CB178" s="128"/>
      <c r="CC178" s="128"/>
      <c r="CD178" s="128"/>
      <c r="CE178" s="128"/>
      <c r="CF178" s="128"/>
      <c r="CG178" s="128"/>
      <c r="CH178" s="128"/>
      <c r="CI178" s="128"/>
      <c r="CJ178" s="128"/>
      <c r="CK178" s="128"/>
      <c r="CL178" s="128"/>
      <c r="CM178" s="128"/>
      <c r="CN178" s="4"/>
    </row>
    <row r="179" ht="14.25" customHeight="1">
      <c r="A179" s="126">
        <v>864.0</v>
      </c>
      <c r="B179" s="103" t="str">
        <f t="shared" si="4"/>
        <v>OK</v>
      </c>
      <c r="C179" s="103" t="str">
        <f t="shared" si="2"/>
        <v>OK</v>
      </c>
      <c r="D179" s="127" t="s">
        <v>4459</v>
      </c>
      <c r="E179" s="20" t="s">
        <v>4071</v>
      </c>
      <c r="H179" s="20" t="s">
        <v>4460</v>
      </c>
      <c r="J179" s="129"/>
      <c r="K179" s="129"/>
      <c r="L179" s="128"/>
      <c r="M179" s="128"/>
      <c r="N179" s="20" t="s">
        <v>47</v>
      </c>
      <c r="O179" s="130" t="s">
        <v>9</v>
      </c>
      <c r="P179" s="20" t="s">
        <v>1009</v>
      </c>
      <c r="Q179" s="20" t="s">
        <v>1091</v>
      </c>
      <c r="R179" s="132"/>
      <c r="S179" s="21" t="s">
        <v>4472</v>
      </c>
      <c r="Y179" s="21" t="s">
        <v>4473</v>
      </c>
      <c r="Z179" s="21" t="s">
        <v>4473</v>
      </c>
      <c r="AC179" s="21" t="s">
        <v>47</v>
      </c>
      <c r="AD179" s="132"/>
      <c r="AE179" s="132"/>
      <c r="AF179" s="132"/>
      <c r="AG179" s="132"/>
      <c r="AH179" s="132"/>
      <c r="AI179" s="132"/>
      <c r="AJ179" s="132"/>
      <c r="AK179" s="132"/>
      <c r="AL179" s="132"/>
      <c r="AM179" s="132"/>
      <c r="AN179" s="132"/>
      <c r="AO179" s="132"/>
      <c r="AP179" s="132"/>
      <c r="AQ179" s="132"/>
      <c r="AR179" s="132"/>
      <c r="AS179" s="132"/>
      <c r="AT179" s="132"/>
      <c r="AU179" s="132"/>
      <c r="AV179" s="128"/>
      <c r="AW179" s="128"/>
      <c r="AX179" s="128"/>
      <c r="AY179" s="128"/>
      <c r="AZ179" s="128"/>
      <c r="BA179" s="128"/>
      <c r="BB179" s="128"/>
      <c r="BC179" s="128"/>
      <c r="BD179" s="128"/>
      <c r="BE179" s="133">
        <v>12.0</v>
      </c>
      <c r="BF179" s="133">
        <v>11.0</v>
      </c>
      <c r="BG179" s="134" t="b">
        <v>0</v>
      </c>
      <c r="BH179" s="133">
        <v>12.0</v>
      </c>
      <c r="BI179" s="128"/>
      <c r="BJ179" s="135"/>
      <c r="BK179" s="135"/>
      <c r="BL179" s="128"/>
      <c r="BM179" s="128"/>
      <c r="BN179" s="128"/>
      <c r="BO179" s="128"/>
      <c r="BP179" s="128"/>
      <c r="BQ179" s="128"/>
      <c r="BR179" s="128"/>
      <c r="BS179" s="128"/>
      <c r="BT179" s="128"/>
      <c r="BU179" s="128"/>
      <c r="BV179" s="128"/>
      <c r="BW179" s="128"/>
      <c r="BX179" s="128"/>
      <c r="BY179" s="128"/>
      <c r="BZ179" s="128"/>
      <c r="CA179" s="128"/>
      <c r="CB179" s="128"/>
      <c r="CC179" s="128"/>
      <c r="CD179" s="128"/>
      <c r="CE179" s="128"/>
      <c r="CF179" s="128"/>
      <c r="CG179" s="128"/>
      <c r="CH179" s="128"/>
      <c r="CI179" s="128"/>
      <c r="CJ179" s="128"/>
      <c r="CK179" s="128"/>
      <c r="CL179" s="128"/>
      <c r="CM179" s="128"/>
      <c r="CN179" s="4"/>
    </row>
    <row r="180" ht="14.25" customHeight="1">
      <c r="A180" s="126">
        <v>868.0</v>
      </c>
      <c r="B180" s="103" t="str">
        <f t="shared" si="4"/>
        <v>OK</v>
      </c>
      <c r="C180" s="103" t="str">
        <f t="shared" si="2"/>
        <v>OK</v>
      </c>
      <c r="D180" s="127" t="s">
        <v>4480</v>
      </c>
      <c r="E180" s="20" t="s">
        <v>4071</v>
      </c>
      <c r="F180" s="20" t="s">
        <v>4481</v>
      </c>
      <c r="G180" s="20" t="s">
        <v>4482</v>
      </c>
      <c r="H180" s="20" t="s">
        <v>4483</v>
      </c>
      <c r="J180" s="129"/>
      <c r="K180" s="129"/>
      <c r="L180" s="128"/>
      <c r="M180" s="128"/>
      <c r="N180" s="20" t="s">
        <v>47</v>
      </c>
      <c r="O180" s="130" t="s">
        <v>8</v>
      </c>
      <c r="P180" s="20" t="s">
        <v>1027</v>
      </c>
      <c r="Q180" s="20" t="s">
        <v>1453</v>
      </c>
      <c r="R180" s="132"/>
      <c r="S180" s="21" t="s">
        <v>4484</v>
      </c>
      <c r="T180" s="21" t="s">
        <v>4485</v>
      </c>
      <c r="U180" s="21" t="s">
        <v>4486</v>
      </c>
      <c r="V180" s="21" t="s">
        <v>4487</v>
      </c>
      <c r="W180" s="21" t="s">
        <v>4488</v>
      </c>
      <c r="X180" s="21" t="s">
        <v>4489</v>
      </c>
      <c r="Y180" s="21" t="s">
        <v>2750</v>
      </c>
      <c r="Z180" s="21" t="s">
        <v>4490</v>
      </c>
      <c r="AA180" s="132"/>
      <c r="AC180" s="21" t="s">
        <v>47</v>
      </c>
      <c r="AD180" s="132"/>
      <c r="AE180" s="132"/>
      <c r="AF180" s="132"/>
      <c r="AG180" s="132"/>
      <c r="AH180" s="132"/>
      <c r="AI180" s="132"/>
      <c r="AJ180" s="132"/>
      <c r="AK180" s="132"/>
      <c r="AL180" s="132"/>
      <c r="AM180" s="132"/>
      <c r="AN180" s="132"/>
      <c r="AO180" s="132"/>
      <c r="AP180" s="132"/>
      <c r="AQ180" s="132"/>
      <c r="AR180" s="132"/>
      <c r="AS180" s="132"/>
      <c r="AT180" s="132"/>
      <c r="AU180" s="132"/>
      <c r="AV180" s="128"/>
      <c r="AW180" s="128"/>
      <c r="AX180" s="128"/>
      <c r="AY180" s="128"/>
      <c r="AZ180" s="128"/>
      <c r="BA180" s="128"/>
      <c r="BB180" s="128"/>
      <c r="BC180" s="128"/>
      <c r="BD180" s="128"/>
      <c r="BE180" s="133">
        <v>11.0</v>
      </c>
      <c r="BF180" s="133">
        <v>10.0</v>
      </c>
      <c r="BG180" s="134" t="b">
        <v>0</v>
      </c>
      <c r="BH180" s="133">
        <v>11.0</v>
      </c>
      <c r="BI180" s="128"/>
      <c r="BJ180" s="135"/>
      <c r="BK180" s="135"/>
      <c r="BL180" s="128"/>
      <c r="BM180" s="128"/>
      <c r="BN180" s="128"/>
      <c r="BO180" s="128"/>
      <c r="BP180" s="128"/>
      <c r="BQ180" s="128"/>
      <c r="BR180" s="128"/>
      <c r="BS180" s="128"/>
      <c r="BT180" s="128"/>
      <c r="BU180" s="128"/>
      <c r="BV180" s="128"/>
      <c r="BW180" s="128"/>
      <c r="BX180" s="128"/>
      <c r="BY180" s="128"/>
      <c r="BZ180" s="128"/>
      <c r="CA180" s="128"/>
      <c r="CB180" s="128"/>
      <c r="CC180" s="128"/>
      <c r="CD180" s="128"/>
      <c r="CE180" s="128"/>
      <c r="CF180" s="128"/>
      <c r="CG180" s="128"/>
      <c r="CH180" s="128"/>
      <c r="CI180" s="128"/>
      <c r="CJ180" s="128"/>
      <c r="CK180" s="128"/>
      <c r="CL180" s="128"/>
      <c r="CM180" s="128"/>
      <c r="CN180" s="4"/>
    </row>
    <row r="181" ht="14.25" customHeight="1">
      <c r="A181" s="126">
        <v>869.0</v>
      </c>
      <c r="B181" s="103" t="str">
        <f t="shared" si="4"/>
        <v>OK</v>
      </c>
      <c r="C181" s="103" t="str">
        <f t="shared" si="2"/>
        <v>OK</v>
      </c>
      <c r="D181" s="127" t="s">
        <v>4480</v>
      </c>
      <c r="E181" s="20" t="s">
        <v>4071</v>
      </c>
      <c r="I181" s="128"/>
      <c r="J181" s="129"/>
      <c r="K181" s="129"/>
      <c r="L181" s="128"/>
      <c r="M181" s="128"/>
      <c r="N181" s="20" t="s">
        <v>47</v>
      </c>
      <c r="O181" s="130" t="s">
        <v>5</v>
      </c>
      <c r="P181" s="20" t="s">
        <v>354</v>
      </c>
      <c r="Q181" s="20" t="s">
        <v>1150</v>
      </c>
      <c r="R181" s="132"/>
      <c r="S181" s="21" t="s">
        <v>4491</v>
      </c>
      <c r="T181" s="21" t="s">
        <v>4492</v>
      </c>
      <c r="U181" s="21" t="s">
        <v>4493</v>
      </c>
      <c r="V181" s="2" t="s">
        <v>4494</v>
      </c>
      <c r="W181" s="21" t="s">
        <v>4495</v>
      </c>
      <c r="X181" s="21" t="s">
        <v>4496</v>
      </c>
      <c r="Y181" s="21" t="s">
        <v>410</v>
      </c>
      <c r="Z181" s="21" t="s">
        <v>7035</v>
      </c>
      <c r="AA181" s="132"/>
      <c r="AC181" s="21" t="s">
        <v>47</v>
      </c>
      <c r="AD181" s="132"/>
      <c r="AE181" s="132"/>
      <c r="AF181" s="132"/>
      <c r="AG181" s="132"/>
      <c r="AH181" s="132"/>
      <c r="AI181" s="132"/>
      <c r="AJ181" s="132"/>
      <c r="AK181" s="132"/>
      <c r="AL181" s="132"/>
      <c r="AM181" s="132"/>
      <c r="AN181" s="132"/>
      <c r="AO181" s="132"/>
      <c r="AP181" s="132"/>
      <c r="AQ181" s="132"/>
      <c r="AR181" s="132"/>
      <c r="AS181" s="132"/>
      <c r="AT181" s="132"/>
      <c r="AU181" s="132"/>
      <c r="AV181" s="128"/>
      <c r="AW181" s="128"/>
      <c r="AX181" s="128"/>
      <c r="AY181" s="128"/>
      <c r="AZ181" s="128"/>
      <c r="BA181" s="128"/>
      <c r="BB181" s="128"/>
      <c r="BC181" s="128"/>
      <c r="BD181" s="128"/>
      <c r="BE181" s="133">
        <v>8.0</v>
      </c>
      <c r="BF181" s="133">
        <v>7.0</v>
      </c>
      <c r="BG181" s="134" t="b">
        <v>0</v>
      </c>
      <c r="BH181" s="133">
        <v>8.0</v>
      </c>
      <c r="BI181" s="128"/>
      <c r="BJ181" s="135"/>
      <c r="BK181" s="135"/>
      <c r="BL181" s="128"/>
      <c r="BM181" s="128"/>
      <c r="BN181" s="128"/>
      <c r="BO181" s="128"/>
      <c r="BP181" s="128"/>
      <c r="BQ181" s="128"/>
      <c r="BR181" s="128"/>
      <c r="BS181" s="128"/>
      <c r="BT181" s="128"/>
      <c r="BU181" s="128"/>
      <c r="BV181" s="128"/>
      <c r="BW181" s="128"/>
      <c r="BX181" s="128"/>
      <c r="BY181" s="128"/>
      <c r="BZ181" s="128"/>
      <c r="CA181" s="128"/>
      <c r="CB181" s="128"/>
      <c r="CC181" s="128"/>
      <c r="CD181" s="128"/>
      <c r="CE181" s="128"/>
      <c r="CF181" s="128"/>
      <c r="CG181" s="128"/>
      <c r="CH181" s="128"/>
      <c r="CI181" s="128"/>
      <c r="CJ181" s="128"/>
      <c r="CK181" s="128"/>
      <c r="CL181" s="128"/>
      <c r="CM181" s="128"/>
      <c r="CN181" s="4"/>
    </row>
    <row r="182" ht="14.25" customHeight="1">
      <c r="A182" s="126">
        <v>870.0</v>
      </c>
      <c r="B182" s="103" t="str">
        <f t="shared" si="4"/>
        <v>Giữ chỗ</v>
      </c>
      <c r="C182" s="103" t="str">
        <f t="shared" si="2"/>
        <v>OK</v>
      </c>
      <c r="D182" s="127" t="s">
        <v>4480</v>
      </c>
      <c r="E182" s="20" t="s">
        <v>4071</v>
      </c>
      <c r="I182" s="135"/>
      <c r="J182" s="137"/>
      <c r="K182" s="137"/>
      <c r="L182" s="128"/>
      <c r="M182" s="135"/>
      <c r="N182" s="20" t="s">
        <v>47</v>
      </c>
      <c r="O182" s="130" t="s">
        <v>5</v>
      </c>
      <c r="P182" s="20" t="s">
        <v>1027</v>
      </c>
      <c r="Q182" s="20" t="s">
        <v>1028</v>
      </c>
      <c r="R182" s="132"/>
      <c r="S182" s="132"/>
      <c r="T182" s="132"/>
      <c r="U182" s="132"/>
      <c r="V182" s="132"/>
      <c r="W182" s="132"/>
      <c r="X182" s="132"/>
      <c r="Y182" s="132"/>
      <c r="Z182" s="132"/>
      <c r="AA182" s="132"/>
      <c r="AC182" s="21" t="s">
        <v>47</v>
      </c>
      <c r="AD182" s="132"/>
      <c r="AE182" s="132"/>
      <c r="AF182" s="132"/>
      <c r="AG182" s="132"/>
      <c r="AH182" s="132"/>
      <c r="AI182" s="132"/>
      <c r="AJ182" s="132"/>
      <c r="AK182" s="132"/>
      <c r="AL182" s="132"/>
      <c r="AM182" s="132"/>
      <c r="AN182" s="132"/>
      <c r="AO182" s="132"/>
      <c r="AP182" s="132"/>
      <c r="AQ182" s="132"/>
      <c r="AR182" s="132"/>
      <c r="AS182" s="132"/>
      <c r="AT182" s="132"/>
      <c r="AU182" s="132"/>
      <c r="AV182" s="128"/>
      <c r="AW182" s="128"/>
      <c r="AX182" s="128"/>
      <c r="AY182" s="128"/>
      <c r="AZ182" s="128"/>
      <c r="BA182" s="128"/>
      <c r="BB182" s="128"/>
      <c r="BC182" s="128"/>
      <c r="BD182" s="128"/>
      <c r="BE182" s="133">
        <v>8.0</v>
      </c>
      <c r="BF182" s="133">
        <v>7.0</v>
      </c>
      <c r="BG182" s="134" t="b">
        <v>0</v>
      </c>
      <c r="BH182" s="133">
        <v>8.0</v>
      </c>
      <c r="BI182" s="128"/>
      <c r="BJ182" s="135"/>
      <c r="BK182" s="135"/>
      <c r="BL182" s="128"/>
      <c r="BM182" s="128"/>
      <c r="BN182" s="128"/>
      <c r="BO182" s="128"/>
      <c r="BP182" s="128"/>
      <c r="BQ182" s="128"/>
      <c r="BR182" s="128"/>
      <c r="BS182" s="128"/>
      <c r="BT182" s="128"/>
      <c r="BU182" s="128"/>
      <c r="BV182" s="128"/>
      <c r="BW182" s="128"/>
      <c r="BX182" s="128"/>
      <c r="BY182" s="128"/>
      <c r="BZ182" s="128"/>
      <c r="CA182" s="128"/>
      <c r="CB182" s="128"/>
      <c r="CC182" s="128"/>
      <c r="CD182" s="128"/>
      <c r="CE182" s="128"/>
      <c r="CF182" s="128"/>
      <c r="CG182" s="128"/>
      <c r="CH182" s="128"/>
      <c r="CI182" s="128"/>
      <c r="CJ182" s="128"/>
      <c r="CK182" s="128"/>
      <c r="CL182" s="128"/>
      <c r="CM182" s="128"/>
      <c r="CN182" s="4"/>
    </row>
    <row r="183" ht="14.25" customHeight="1">
      <c r="A183" s="126">
        <v>871.0</v>
      </c>
      <c r="B183" s="103" t="str">
        <f t="shared" si="4"/>
        <v>OK</v>
      </c>
      <c r="C183" s="103" t="str">
        <f t="shared" si="2"/>
        <v>OK</v>
      </c>
      <c r="D183" s="127" t="s">
        <v>4480</v>
      </c>
      <c r="E183" s="20" t="s">
        <v>4071</v>
      </c>
      <c r="I183" s="128"/>
      <c r="J183" s="129"/>
      <c r="K183" s="129"/>
      <c r="L183" s="128"/>
      <c r="M183" s="128"/>
      <c r="N183" s="20" t="s">
        <v>47</v>
      </c>
      <c r="O183" s="130" t="s">
        <v>5</v>
      </c>
      <c r="P183" s="20" t="s">
        <v>1009</v>
      </c>
      <c r="Q183" s="20" t="s">
        <v>1060</v>
      </c>
      <c r="R183" s="132"/>
      <c r="S183" s="21" t="s">
        <v>4044</v>
      </c>
      <c r="T183" s="20" t="s">
        <v>4045</v>
      </c>
      <c r="U183" s="20" t="s">
        <v>4046</v>
      </c>
      <c r="V183" s="20" t="s">
        <v>4500</v>
      </c>
      <c r="W183" s="20" t="s">
        <v>4048</v>
      </c>
      <c r="X183" s="20" t="s">
        <v>4501</v>
      </c>
      <c r="Y183" s="21" t="s">
        <v>151</v>
      </c>
      <c r="Z183" s="21" t="s">
        <v>4048</v>
      </c>
      <c r="AC183" s="21" t="s">
        <v>47</v>
      </c>
      <c r="AD183" s="132"/>
      <c r="AE183" s="132"/>
      <c r="AF183" s="132"/>
      <c r="AG183" s="132"/>
      <c r="AH183" s="132"/>
      <c r="AI183" s="132"/>
      <c r="AJ183" s="132"/>
      <c r="AK183" s="132"/>
      <c r="AL183" s="132"/>
      <c r="AM183" s="132"/>
      <c r="AN183" s="132"/>
      <c r="AO183" s="132"/>
      <c r="AP183" s="132"/>
      <c r="AQ183" s="132"/>
      <c r="AR183" s="132"/>
      <c r="AS183" s="132"/>
      <c r="AT183" s="132"/>
      <c r="AU183" s="132"/>
      <c r="AV183" s="128"/>
      <c r="AW183" s="128"/>
      <c r="AX183" s="128"/>
      <c r="AY183" s="128"/>
      <c r="AZ183" s="128"/>
      <c r="BA183" s="128"/>
      <c r="BB183" s="128"/>
      <c r="BC183" s="128"/>
      <c r="BD183" s="128"/>
      <c r="BE183" s="133">
        <v>16.0</v>
      </c>
      <c r="BF183" s="133">
        <v>15.0</v>
      </c>
      <c r="BG183" s="134" t="b">
        <v>0</v>
      </c>
      <c r="BH183" s="133">
        <v>16.0</v>
      </c>
      <c r="BI183" s="128"/>
      <c r="BJ183" s="135"/>
      <c r="BK183" s="135"/>
      <c r="BL183" s="128"/>
      <c r="BM183" s="128"/>
      <c r="BN183" s="128"/>
      <c r="BO183" s="128"/>
      <c r="BP183" s="128"/>
      <c r="BQ183" s="128"/>
      <c r="BR183" s="128"/>
      <c r="BS183" s="128"/>
      <c r="BT183" s="128"/>
      <c r="BU183" s="128"/>
      <c r="BV183" s="128"/>
      <c r="BW183" s="128"/>
      <c r="BX183" s="128"/>
      <c r="BY183" s="128"/>
      <c r="BZ183" s="128"/>
      <c r="CA183" s="128"/>
      <c r="CB183" s="128"/>
      <c r="CC183" s="128"/>
      <c r="CD183" s="128"/>
      <c r="CE183" s="128"/>
      <c r="CF183" s="128"/>
      <c r="CG183" s="128"/>
      <c r="CH183" s="128"/>
      <c r="CI183" s="128"/>
      <c r="CJ183" s="128"/>
      <c r="CK183" s="128"/>
      <c r="CL183" s="128"/>
      <c r="CM183" s="128"/>
      <c r="CN183" s="4"/>
    </row>
    <row r="184" ht="14.25" customHeight="1">
      <c r="A184" s="126">
        <v>876.0</v>
      </c>
      <c r="B184" s="103" t="str">
        <f t="shared" si="4"/>
        <v>OK</v>
      </c>
      <c r="C184" s="103" t="str">
        <f t="shared" si="2"/>
        <v>OK</v>
      </c>
      <c r="D184" s="127" t="s">
        <v>4519</v>
      </c>
      <c r="E184" s="20" t="s">
        <v>4071</v>
      </c>
      <c r="H184" s="20" t="s">
        <v>4520</v>
      </c>
      <c r="J184" s="137"/>
      <c r="K184" s="137"/>
      <c r="L184" s="128"/>
      <c r="M184" s="135"/>
      <c r="N184" s="20" t="s">
        <v>47</v>
      </c>
      <c r="O184" s="130" t="s">
        <v>5</v>
      </c>
      <c r="P184" s="20" t="s">
        <v>1905</v>
      </c>
      <c r="Q184" s="20" t="s">
        <v>1965</v>
      </c>
      <c r="R184" s="21"/>
      <c r="S184" s="21" t="s">
        <v>4521</v>
      </c>
      <c r="T184" s="21" t="s">
        <v>4522</v>
      </c>
      <c r="U184" s="21" t="s">
        <v>4523</v>
      </c>
      <c r="V184" s="21" t="s">
        <v>4524</v>
      </c>
      <c r="W184" s="21" t="s">
        <v>4525</v>
      </c>
      <c r="X184" s="21" t="s">
        <v>4526</v>
      </c>
      <c r="Y184" s="21" t="s">
        <v>4345</v>
      </c>
      <c r="Z184" s="21" t="s">
        <v>4527</v>
      </c>
      <c r="AA184" s="21"/>
      <c r="AC184" s="21" t="s">
        <v>47</v>
      </c>
      <c r="AD184" s="132"/>
      <c r="AE184" s="132"/>
      <c r="AF184" s="132"/>
      <c r="AG184" s="132"/>
      <c r="AH184" s="132"/>
      <c r="AI184" s="132"/>
      <c r="AJ184" s="132"/>
      <c r="AK184" s="132"/>
      <c r="AL184" s="132"/>
      <c r="AM184" s="132"/>
      <c r="AN184" s="132"/>
      <c r="AO184" s="132"/>
      <c r="AP184" s="132"/>
      <c r="AQ184" s="132"/>
      <c r="AR184" s="132"/>
      <c r="AS184" s="132"/>
      <c r="AT184" s="132"/>
      <c r="AU184" s="132"/>
      <c r="AV184" s="128"/>
      <c r="AW184" s="128"/>
      <c r="AX184" s="128"/>
      <c r="AY184" s="128"/>
      <c r="AZ184" s="128"/>
      <c r="BA184" s="128"/>
      <c r="BB184" s="128"/>
      <c r="BC184" s="128"/>
      <c r="BD184" s="128"/>
      <c r="BE184" s="133">
        <v>9.0</v>
      </c>
      <c r="BF184" s="133">
        <v>8.0</v>
      </c>
      <c r="BG184" s="134" t="b">
        <v>0</v>
      </c>
      <c r="BH184" s="133">
        <v>9.0</v>
      </c>
      <c r="BI184" s="128"/>
      <c r="BJ184" s="135"/>
      <c r="BK184" s="135"/>
      <c r="BL184" s="128"/>
      <c r="BM184" s="128"/>
      <c r="BN184" s="128"/>
      <c r="BO184" s="128"/>
      <c r="BP184" s="128"/>
      <c r="BQ184" s="128"/>
      <c r="BR184" s="128"/>
      <c r="BS184" s="128"/>
      <c r="BT184" s="128"/>
      <c r="BU184" s="128"/>
      <c r="BV184" s="128"/>
      <c r="BW184" s="128"/>
      <c r="BX184" s="128"/>
      <c r="BY184" s="128"/>
      <c r="BZ184" s="128"/>
      <c r="CA184" s="128"/>
      <c r="CB184" s="128"/>
      <c r="CC184" s="128"/>
      <c r="CD184" s="128"/>
      <c r="CE184" s="128"/>
      <c r="CF184" s="128"/>
      <c r="CG184" s="128"/>
      <c r="CH184" s="128"/>
      <c r="CI184" s="128"/>
      <c r="CJ184" s="128"/>
      <c r="CK184" s="128"/>
      <c r="CL184" s="128"/>
      <c r="CM184" s="128"/>
      <c r="CN184" s="4"/>
    </row>
    <row r="185" ht="14.25" customHeight="1">
      <c r="A185" s="126">
        <v>877.0</v>
      </c>
      <c r="B185" s="103" t="str">
        <f t="shared" si="4"/>
        <v>OK</v>
      </c>
      <c r="C185" s="103" t="str">
        <f t="shared" si="2"/>
        <v>OK</v>
      </c>
      <c r="D185" s="127" t="s">
        <v>4519</v>
      </c>
      <c r="E185" s="20" t="s">
        <v>4071</v>
      </c>
      <c r="I185" s="135"/>
      <c r="J185" s="137"/>
      <c r="K185" s="137"/>
      <c r="L185" s="128"/>
      <c r="M185" s="135"/>
      <c r="N185" s="20" t="s">
        <v>47</v>
      </c>
      <c r="O185" s="130" t="s">
        <v>5</v>
      </c>
      <c r="P185" s="20" t="s">
        <v>1009</v>
      </c>
      <c r="Q185" s="20" t="s">
        <v>1091</v>
      </c>
      <c r="R185" s="132"/>
      <c r="S185" s="21" t="s">
        <v>4528</v>
      </c>
      <c r="T185" s="21" t="s">
        <v>4529</v>
      </c>
      <c r="U185" s="21" t="s">
        <v>4530</v>
      </c>
      <c r="V185" s="21" t="s">
        <v>4531</v>
      </c>
      <c r="W185" s="21" t="s">
        <v>4532</v>
      </c>
      <c r="X185" s="21" t="s">
        <v>4533</v>
      </c>
      <c r="Y185" s="21" t="s">
        <v>410</v>
      </c>
      <c r="Z185" s="21" t="s">
        <v>4534</v>
      </c>
      <c r="AC185" s="21" t="s">
        <v>47</v>
      </c>
      <c r="AD185" s="132"/>
      <c r="AE185" s="132"/>
      <c r="AF185" s="132"/>
      <c r="AG185" s="132"/>
      <c r="AH185" s="132"/>
      <c r="AI185" s="132"/>
      <c r="AJ185" s="132"/>
      <c r="AK185" s="132"/>
      <c r="AL185" s="132"/>
      <c r="AM185" s="132"/>
      <c r="AN185" s="132"/>
      <c r="AO185" s="132"/>
      <c r="AP185" s="132"/>
      <c r="AQ185" s="132"/>
      <c r="AR185" s="132"/>
      <c r="AS185" s="132"/>
      <c r="AT185" s="132"/>
      <c r="AU185" s="132"/>
      <c r="AV185" s="128"/>
      <c r="AW185" s="128"/>
      <c r="AX185" s="128"/>
      <c r="AY185" s="128"/>
      <c r="AZ185" s="128"/>
      <c r="BA185" s="128"/>
      <c r="BB185" s="128"/>
      <c r="BC185" s="128"/>
      <c r="BD185" s="128"/>
      <c r="BE185" s="133">
        <v>16.0</v>
      </c>
      <c r="BF185" s="133">
        <v>15.0</v>
      </c>
      <c r="BG185" s="134" t="b">
        <v>0</v>
      </c>
      <c r="BH185" s="133">
        <v>16.0</v>
      </c>
      <c r="BI185" s="128"/>
      <c r="BJ185" s="128"/>
      <c r="BK185" s="128"/>
      <c r="BL185" s="128"/>
      <c r="BM185" s="128"/>
      <c r="BN185" s="128"/>
      <c r="BO185" s="128"/>
      <c r="BP185" s="128"/>
      <c r="BQ185" s="128"/>
      <c r="BR185" s="128"/>
      <c r="BS185" s="128"/>
      <c r="BT185" s="128"/>
      <c r="BU185" s="128"/>
      <c r="BV185" s="128"/>
      <c r="BW185" s="128"/>
      <c r="BX185" s="128"/>
      <c r="BY185" s="128"/>
      <c r="BZ185" s="128"/>
      <c r="CA185" s="128"/>
      <c r="CB185" s="128"/>
      <c r="CC185" s="128"/>
      <c r="CD185" s="128"/>
      <c r="CE185" s="128"/>
      <c r="CF185" s="128"/>
      <c r="CG185" s="128"/>
      <c r="CH185" s="128"/>
      <c r="CI185" s="128"/>
      <c r="CJ185" s="128"/>
      <c r="CK185" s="128"/>
      <c r="CL185" s="128"/>
      <c r="CM185" s="128"/>
      <c r="CN185" s="4"/>
    </row>
    <row r="186" ht="14.25" customHeight="1">
      <c r="A186" s="126">
        <v>878.0</v>
      </c>
      <c r="B186" s="103" t="str">
        <f t="shared" si="4"/>
        <v>OK</v>
      </c>
      <c r="C186" s="103" t="str">
        <f t="shared" si="2"/>
        <v>OK</v>
      </c>
      <c r="D186" s="127" t="s">
        <v>4519</v>
      </c>
      <c r="E186" s="20" t="s">
        <v>4071</v>
      </c>
      <c r="I186" s="135"/>
      <c r="J186" s="137"/>
      <c r="K186" s="137"/>
      <c r="L186" s="128"/>
      <c r="M186" s="135"/>
      <c r="N186" s="20" t="s">
        <v>47</v>
      </c>
      <c r="O186" s="130" t="s">
        <v>5</v>
      </c>
      <c r="P186" s="20" t="s">
        <v>1009</v>
      </c>
      <c r="Q186" s="20" t="s">
        <v>1060</v>
      </c>
      <c r="R186" s="132"/>
      <c r="S186" s="21" t="s">
        <v>4535</v>
      </c>
      <c r="T186" s="21" t="s">
        <v>4033</v>
      </c>
      <c r="U186" s="21" t="s">
        <v>4034</v>
      </c>
      <c r="V186" s="21" t="s">
        <v>4003</v>
      </c>
      <c r="W186" s="21" t="s">
        <v>4035</v>
      </c>
      <c r="X186" s="21" t="s">
        <v>4036</v>
      </c>
      <c r="Y186" s="21" t="s">
        <v>151</v>
      </c>
      <c r="Z186" s="21" t="s">
        <v>4035</v>
      </c>
      <c r="AC186" s="21" t="s">
        <v>47</v>
      </c>
      <c r="AD186" s="132"/>
      <c r="AE186" s="132"/>
      <c r="AF186" s="132"/>
      <c r="AG186" s="132"/>
      <c r="AH186" s="132"/>
      <c r="AI186" s="132"/>
      <c r="AJ186" s="132"/>
      <c r="AK186" s="132"/>
      <c r="AL186" s="132"/>
      <c r="AM186" s="132"/>
      <c r="AN186" s="132"/>
      <c r="AO186" s="132"/>
      <c r="AP186" s="132"/>
      <c r="AQ186" s="132"/>
      <c r="AR186" s="132"/>
      <c r="AS186" s="132"/>
      <c r="AT186" s="132"/>
      <c r="AU186" s="132"/>
      <c r="AV186" s="128"/>
      <c r="AW186" s="128"/>
      <c r="AX186" s="128"/>
      <c r="AY186" s="128"/>
      <c r="AZ186" s="128"/>
      <c r="BA186" s="128"/>
      <c r="BB186" s="128"/>
      <c r="BC186" s="128"/>
      <c r="BD186" s="128"/>
      <c r="BE186" s="133">
        <v>16.0</v>
      </c>
      <c r="BF186" s="133">
        <v>15.0</v>
      </c>
      <c r="BG186" s="134" t="b">
        <v>0</v>
      </c>
      <c r="BH186" s="133">
        <v>16.0</v>
      </c>
      <c r="BI186" s="128"/>
      <c r="BJ186" s="135"/>
      <c r="BK186" s="135"/>
      <c r="BL186" s="128"/>
      <c r="BM186" s="128"/>
      <c r="BN186" s="128"/>
      <c r="BO186" s="128"/>
      <c r="BP186" s="128"/>
      <c r="BQ186" s="128"/>
      <c r="BR186" s="128"/>
      <c r="BS186" s="128"/>
      <c r="BT186" s="128"/>
      <c r="BU186" s="128"/>
      <c r="BV186" s="128"/>
      <c r="BW186" s="128"/>
      <c r="BX186" s="128"/>
      <c r="BY186" s="128"/>
      <c r="BZ186" s="128"/>
      <c r="CA186" s="128"/>
      <c r="CB186" s="128"/>
      <c r="CC186" s="128"/>
      <c r="CD186" s="128"/>
      <c r="CE186" s="128"/>
      <c r="CF186" s="128"/>
      <c r="CG186" s="128"/>
      <c r="CH186" s="128"/>
      <c r="CI186" s="128"/>
      <c r="CJ186" s="128"/>
      <c r="CK186" s="128"/>
      <c r="CL186" s="128"/>
      <c r="CM186" s="128"/>
      <c r="CN186" s="4"/>
    </row>
    <row r="187" ht="14.25" customHeight="1">
      <c r="A187" s="126">
        <v>882.0</v>
      </c>
      <c r="B187" s="103" t="str">
        <f t="shared" si="4"/>
        <v>OK</v>
      </c>
      <c r="C187" s="103" t="str">
        <f t="shared" si="2"/>
        <v>OK</v>
      </c>
      <c r="D187" s="127" t="s">
        <v>4554</v>
      </c>
      <c r="E187" s="20" t="s">
        <v>4071</v>
      </c>
      <c r="H187" s="20" t="s">
        <v>4555</v>
      </c>
      <c r="J187" s="137"/>
      <c r="K187" s="137"/>
      <c r="L187" s="128"/>
      <c r="M187" s="135"/>
      <c r="N187" s="20" t="s">
        <v>47</v>
      </c>
      <c r="O187" s="130" t="s">
        <v>5</v>
      </c>
      <c r="P187" s="20" t="s">
        <v>1905</v>
      </c>
      <c r="Q187" s="20" t="s">
        <v>1965</v>
      </c>
      <c r="R187" s="21"/>
      <c r="S187" s="21" t="s">
        <v>4556</v>
      </c>
      <c r="T187" s="21" t="s">
        <v>4557</v>
      </c>
      <c r="U187" s="21" t="s">
        <v>4558</v>
      </c>
      <c r="V187" s="21" t="s">
        <v>4559</v>
      </c>
      <c r="W187" s="21" t="s">
        <v>4560</v>
      </c>
      <c r="X187" s="21" t="s">
        <v>4561</v>
      </c>
      <c r="Y187" s="21" t="s">
        <v>4562</v>
      </c>
      <c r="Z187" s="21" t="s">
        <v>4563</v>
      </c>
      <c r="AA187" s="21"/>
      <c r="AC187" s="21" t="s">
        <v>47</v>
      </c>
      <c r="AD187" s="132"/>
      <c r="AE187" s="132"/>
      <c r="AF187" s="132"/>
      <c r="AG187" s="132"/>
      <c r="AH187" s="132"/>
      <c r="AI187" s="132"/>
      <c r="AJ187" s="132"/>
      <c r="AK187" s="132"/>
      <c r="AL187" s="132"/>
      <c r="AM187" s="132"/>
      <c r="AN187" s="132"/>
      <c r="AO187" s="132"/>
      <c r="AP187" s="132"/>
      <c r="AQ187" s="132"/>
      <c r="AR187" s="132"/>
      <c r="AS187" s="132"/>
      <c r="AT187" s="132"/>
      <c r="AU187" s="132"/>
      <c r="AV187" s="128"/>
      <c r="AW187" s="128"/>
      <c r="AX187" s="128"/>
      <c r="AY187" s="128"/>
      <c r="AZ187" s="128"/>
      <c r="BA187" s="128"/>
      <c r="BB187" s="128"/>
      <c r="BC187" s="128"/>
      <c r="BD187" s="128"/>
      <c r="BE187" s="133">
        <v>9.0</v>
      </c>
      <c r="BF187" s="133">
        <v>8.0</v>
      </c>
      <c r="BG187" s="134" t="b">
        <v>0</v>
      </c>
      <c r="BH187" s="133">
        <v>9.0</v>
      </c>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4"/>
    </row>
    <row r="188" ht="14.25" customHeight="1">
      <c r="A188" s="126">
        <v>883.0</v>
      </c>
      <c r="B188" s="103" t="str">
        <f t="shared" si="4"/>
        <v>OK</v>
      </c>
      <c r="C188" s="103" t="str">
        <f t="shared" si="2"/>
        <v>OK</v>
      </c>
      <c r="D188" s="127" t="s">
        <v>4554</v>
      </c>
      <c r="E188" s="20" t="s">
        <v>4071</v>
      </c>
      <c r="I188" s="135"/>
      <c r="J188" s="137"/>
      <c r="K188" s="137"/>
      <c r="L188" s="128"/>
      <c r="M188" s="135"/>
      <c r="N188" s="20" t="s">
        <v>47</v>
      </c>
      <c r="O188" s="130" t="s">
        <v>5</v>
      </c>
      <c r="P188" s="20" t="s">
        <v>235</v>
      </c>
      <c r="Q188" s="20" t="s">
        <v>481</v>
      </c>
      <c r="R188" s="21"/>
      <c r="S188" s="21" t="s">
        <v>4564</v>
      </c>
      <c r="T188" s="21" t="s">
        <v>4565</v>
      </c>
      <c r="U188" s="21" t="s">
        <v>4566</v>
      </c>
      <c r="V188" s="21" t="s">
        <v>4567</v>
      </c>
      <c r="W188" s="21" t="s">
        <v>4568</v>
      </c>
      <c r="X188" s="21" t="s">
        <v>4569</v>
      </c>
      <c r="Y188" s="21" t="s">
        <v>171</v>
      </c>
      <c r="Z188" s="21" t="s">
        <v>4570</v>
      </c>
      <c r="AC188" s="21" t="s">
        <v>47</v>
      </c>
      <c r="AD188" s="132"/>
      <c r="AE188" s="132"/>
      <c r="AF188" s="132"/>
      <c r="AG188" s="132"/>
      <c r="AH188" s="132"/>
      <c r="AI188" s="132"/>
      <c r="AJ188" s="132"/>
      <c r="AK188" s="132"/>
      <c r="AL188" s="132"/>
      <c r="AM188" s="132"/>
      <c r="AN188" s="132"/>
      <c r="AO188" s="132"/>
      <c r="AP188" s="132"/>
      <c r="AQ188" s="132"/>
      <c r="AR188" s="132"/>
      <c r="AS188" s="132"/>
      <c r="AT188" s="132"/>
      <c r="AU188" s="132"/>
      <c r="AV188" s="128"/>
      <c r="AW188" s="128"/>
      <c r="AX188" s="128"/>
      <c r="AY188" s="128"/>
      <c r="AZ188" s="128"/>
      <c r="BA188" s="128"/>
      <c r="BB188" s="128"/>
      <c r="BC188" s="128"/>
      <c r="BD188" s="128"/>
      <c r="BE188" s="133">
        <v>16.0</v>
      </c>
      <c r="BF188" s="133">
        <v>15.0</v>
      </c>
      <c r="BG188" s="134" t="b">
        <v>0</v>
      </c>
      <c r="BH188" s="133">
        <v>16.0</v>
      </c>
      <c r="BI188" s="128"/>
      <c r="BJ188" s="135"/>
      <c r="BK188" s="135"/>
      <c r="BL188" s="128"/>
      <c r="BM188" s="128"/>
      <c r="BN188" s="128"/>
      <c r="BO188" s="128"/>
      <c r="BP188" s="128"/>
      <c r="BQ188" s="128"/>
      <c r="BR188" s="128"/>
      <c r="BS188" s="128"/>
      <c r="BT188" s="128"/>
      <c r="BU188" s="128"/>
      <c r="BV188" s="128"/>
      <c r="BW188" s="128"/>
      <c r="BX188" s="128"/>
      <c r="BY188" s="128"/>
      <c r="BZ188" s="128"/>
      <c r="CA188" s="128"/>
      <c r="CB188" s="128"/>
      <c r="CC188" s="128"/>
      <c r="CD188" s="128"/>
      <c r="CE188" s="128"/>
      <c r="CF188" s="128"/>
      <c r="CG188" s="128"/>
      <c r="CH188" s="128"/>
      <c r="CI188" s="128"/>
      <c r="CJ188" s="128"/>
      <c r="CK188" s="128"/>
      <c r="CL188" s="128"/>
      <c r="CM188" s="128"/>
      <c r="CN188" s="4"/>
    </row>
    <row r="189" ht="14.25" customHeight="1">
      <c r="A189" s="126">
        <v>884.0</v>
      </c>
      <c r="B189" s="103" t="str">
        <f t="shared" si="4"/>
        <v>OK</v>
      </c>
      <c r="C189" s="103" t="str">
        <f t="shared" si="2"/>
        <v>OK</v>
      </c>
      <c r="D189" s="127" t="s">
        <v>4554</v>
      </c>
      <c r="E189" s="20" t="s">
        <v>4071</v>
      </c>
      <c r="I189" s="135"/>
      <c r="J189" s="137"/>
      <c r="K189" s="137"/>
      <c r="L189" s="128"/>
      <c r="M189" s="135"/>
      <c r="N189" s="20" t="s">
        <v>47</v>
      </c>
      <c r="O189" s="130" t="s">
        <v>9</v>
      </c>
      <c r="P189" s="20" t="s">
        <v>235</v>
      </c>
      <c r="Q189" s="20" t="s">
        <v>481</v>
      </c>
      <c r="R189" s="21"/>
      <c r="S189" s="21" t="s">
        <v>4571</v>
      </c>
      <c r="W189" s="131"/>
      <c r="X189" s="131"/>
      <c r="Y189" s="21" t="s">
        <v>4572</v>
      </c>
      <c r="Z189" s="21" t="s">
        <v>4573</v>
      </c>
      <c r="AC189" s="21" t="s">
        <v>47</v>
      </c>
      <c r="AD189" s="132"/>
      <c r="AE189" s="132"/>
      <c r="AF189" s="132"/>
      <c r="AG189" s="132"/>
      <c r="AH189" s="132"/>
      <c r="AI189" s="132"/>
      <c r="AJ189" s="132"/>
      <c r="AK189" s="132"/>
      <c r="AL189" s="132"/>
      <c r="AM189" s="132"/>
      <c r="AN189" s="132"/>
      <c r="AO189" s="132"/>
      <c r="AP189" s="132"/>
      <c r="AQ189" s="132"/>
      <c r="AR189" s="132"/>
      <c r="AS189" s="132"/>
      <c r="AT189" s="132"/>
      <c r="AU189" s="132"/>
      <c r="AV189" s="128"/>
      <c r="AW189" s="128"/>
      <c r="AX189" s="128"/>
      <c r="AY189" s="128"/>
      <c r="AZ189" s="128"/>
      <c r="BA189" s="128"/>
      <c r="BB189" s="128"/>
      <c r="BC189" s="128"/>
      <c r="BD189" s="128"/>
      <c r="BE189" s="133">
        <v>11.0</v>
      </c>
      <c r="BF189" s="133">
        <v>10.0</v>
      </c>
      <c r="BG189" s="134" t="b">
        <v>0</v>
      </c>
      <c r="BH189" s="133">
        <v>11.0</v>
      </c>
      <c r="BI189" s="128"/>
      <c r="BJ189" s="135"/>
      <c r="BK189" s="135"/>
      <c r="BL189" s="128"/>
      <c r="BM189" s="128"/>
      <c r="BN189" s="128"/>
      <c r="BO189" s="128"/>
      <c r="BP189" s="128"/>
      <c r="BQ189" s="128"/>
      <c r="BR189" s="128"/>
      <c r="BS189" s="128"/>
      <c r="BT189" s="128"/>
      <c r="BU189" s="128"/>
      <c r="BV189" s="128"/>
      <c r="BW189" s="128"/>
      <c r="BX189" s="128"/>
      <c r="BY189" s="128"/>
      <c r="BZ189" s="128"/>
      <c r="CA189" s="128"/>
      <c r="CB189" s="128"/>
      <c r="CC189" s="128"/>
      <c r="CD189" s="128"/>
      <c r="CE189" s="128"/>
      <c r="CF189" s="128"/>
      <c r="CG189" s="128"/>
      <c r="CH189" s="128"/>
      <c r="CI189" s="128"/>
      <c r="CJ189" s="128"/>
      <c r="CK189" s="128"/>
      <c r="CL189" s="128"/>
      <c r="CM189" s="128"/>
      <c r="CN189" s="4"/>
    </row>
    <row r="190" ht="14.25" customHeight="1">
      <c r="A190" s="126">
        <v>888.0</v>
      </c>
      <c r="B190" s="103" t="str">
        <f t="shared" si="4"/>
        <v>OK</v>
      </c>
      <c r="C190" s="103" t="str">
        <f t="shared" si="2"/>
        <v>OK</v>
      </c>
      <c r="D190" s="127" t="s">
        <v>4583</v>
      </c>
      <c r="E190" s="20" t="s">
        <v>4071</v>
      </c>
      <c r="G190" s="20" t="s">
        <v>4584</v>
      </c>
      <c r="H190" s="20" t="s">
        <v>4585</v>
      </c>
      <c r="J190" s="137"/>
      <c r="K190" s="137"/>
      <c r="L190" s="128"/>
      <c r="M190" s="135"/>
      <c r="N190" s="20" t="s">
        <v>47</v>
      </c>
      <c r="O190" s="130" t="s">
        <v>9</v>
      </c>
      <c r="P190" s="20" t="s">
        <v>354</v>
      </c>
      <c r="Q190" s="20" t="s">
        <v>1165</v>
      </c>
      <c r="R190" s="21"/>
      <c r="S190" s="21" t="s">
        <v>4586</v>
      </c>
      <c r="T190" s="131"/>
      <c r="U190" s="131"/>
      <c r="V190" s="131"/>
      <c r="W190" s="131"/>
      <c r="X190" s="131"/>
      <c r="Y190" s="21" t="s">
        <v>4587</v>
      </c>
      <c r="Z190" s="21" t="s">
        <v>4588</v>
      </c>
      <c r="AA190" s="132"/>
      <c r="AC190" s="21" t="s">
        <v>47</v>
      </c>
      <c r="AD190" s="132"/>
      <c r="AE190" s="132"/>
      <c r="AF190" s="132"/>
      <c r="AG190" s="132"/>
      <c r="AH190" s="132"/>
      <c r="AI190" s="132"/>
      <c r="AJ190" s="132"/>
      <c r="AK190" s="132"/>
      <c r="AL190" s="132"/>
      <c r="AM190" s="132"/>
      <c r="AN190" s="132"/>
      <c r="AO190" s="132"/>
      <c r="AP190" s="132"/>
      <c r="AQ190" s="132"/>
      <c r="AR190" s="132"/>
      <c r="AS190" s="132"/>
      <c r="AT190" s="132"/>
      <c r="AU190" s="132"/>
      <c r="AV190" s="128"/>
      <c r="AW190" s="128"/>
      <c r="AX190" s="128"/>
      <c r="AY190" s="128"/>
      <c r="AZ190" s="128"/>
      <c r="BA190" s="128"/>
      <c r="BB190" s="128"/>
      <c r="BC190" s="128"/>
      <c r="BD190" s="128"/>
      <c r="BE190" s="133">
        <v>10.0</v>
      </c>
      <c r="BF190" s="133">
        <v>9.0</v>
      </c>
      <c r="BG190" s="134" t="b">
        <v>0</v>
      </c>
      <c r="BH190" s="133">
        <v>10.0</v>
      </c>
      <c r="BI190" s="128"/>
      <c r="BJ190" s="135"/>
      <c r="BK190" s="135"/>
      <c r="BL190" s="128"/>
      <c r="BM190" s="128"/>
      <c r="BN190" s="128"/>
      <c r="BO190" s="128"/>
      <c r="BP190" s="128"/>
      <c r="BQ190" s="128"/>
      <c r="BR190" s="128"/>
      <c r="BS190" s="128"/>
      <c r="BT190" s="128"/>
      <c r="BU190" s="128"/>
      <c r="BV190" s="128"/>
      <c r="BW190" s="128"/>
      <c r="BX190" s="128"/>
      <c r="BY190" s="128"/>
      <c r="BZ190" s="128"/>
      <c r="CA190" s="128"/>
      <c r="CB190" s="128"/>
      <c r="CC190" s="128"/>
      <c r="CD190" s="128"/>
      <c r="CE190" s="128"/>
      <c r="CF190" s="128"/>
      <c r="CG190" s="128"/>
      <c r="CH190" s="128"/>
      <c r="CI190" s="128"/>
      <c r="CJ190" s="128"/>
      <c r="CK190" s="128"/>
      <c r="CL190" s="128"/>
      <c r="CM190" s="128"/>
      <c r="CN190" s="4"/>
    </row>
    <row r="191" ht="14.25" customHeight="1">
      <c r="A191" s="126">
        <v>889.0</v>
      </c>
      <c r="B191" s="103" t="str">
        <f t="shared" si="4"/>
        <v>OK</v>
      </c>
      <c r="C191" s="103" t="str">
        <f t="shared" si="2"/>
        <v>OK</v>
      </c>
      <c r="D191" s="127" t="s">
        <v>4583</v>
      </c>
      <c r="E191" s="20" t="s">
        <v>4071</v>
      </c>
      <c r="I191" s="135"/>
      <c r="J191" s="137"/>
      <c r="K191" s="137"/>
      <c r="L191" s="128"/>
      <c r="M191" s="135"/>
      <c r="N191" s="20" t="s">
        <v>47</v>
      </c>
      <c r="O191" s="130" t="s">
        <v>9</v>
      </c>
      <c r="P191" s="20" t="s">
        <v>1009</v>
      </c>
      <c r="Q191" s="20" t="s">
        <v>1060</v>
      </c>
      <c r="R191" s="132"/>
      <c r="S191" s="21" t="s">
        <v>4589</v>
      </c>
      <c r="W191" s="132"/>
      <c r="X191" s="132"/>
      <c r="Y191" s="21" t="s">
        <v>4590</v>
      </c>
      <c r="Z191" s="21" t="s">
        <v>4590</v>
      </c>
      <c r="AC191" s="21" t="s">
        <v>47</v>
      </c>
      <c r="AD191" s="132"/>
      <c r="AE191" s="132"/>
      <c r="AF191" s="132"/>
      <c r="AG191" s="132"/>
      <c r="AH191" s="132"/>
      <c r="AI191" s="132"/>
      <c r="AJ191" s="132"/>
      <c r="AK191" s="132"/>
      <c r="AL191" s="132"/>
      <c r="AM191" s="132"/>
      <c r="AN191" s="132"/>
      <c r="AO191" s="132"/>
      <c r="AP191" s="132"/>
      <c r="AQ191" s="132"/>
      <c r="AR191" s="132"/>
      <c r="AS191" s="132"/>
      <c r="AT191" s="132"/>
      <c r="AU191" s="132"/>
      <c r="AV191" s="128"/>
      <c r="AW191" s="128"/>
      <c r="AX191" s="128"/>
      <c r="AY191" s="128"/>
      <c r="AZ191" s="128"/>
      <c r="BA191" s="128"/>
      <c r="BB191" s="128"/>
      <c r="BC191" s="128"/>
      <c r="BD191" s="128"/>
      <c r="BE191" s="133">
        <v>11.0</v>
      </c>
      <c r="BF191" s="133">
        <v>10.0</v>
      </c>
      <c r="BG191" s="134" t="b">
        <v>0</v>
      </c>
      <c r="BH191" s="133">
        <v>11.0</v>
      </c>
      <c r="BI191" s="128"/>
      <c r="BJ191" s="135"/>
      <c r="BK191" s="135"/>
      <c r="BL191" s="128"/>
      <c r="BM191" s="128"/>
      <c r="BN191" s="128"/>
      <c r="BO191" s="128"/>
      <c r="BP191" s="128"/>
      <c r="BQ191" s="128"/>
      <c r="BR191" s="128"/>
      <c r="BS191" s="128"/>
      <c r="BT191" s="128"/>
      <c r="BU191" s="128"/>
      <c r="BV191" s="128"/>
      <c r="BW191" s="128"/>
      <c r="BX191" s="128"/>
      <c r="BY191" s="128"/>
      <c r="BZ191" s="128"/>
      <c r="CA191" s="128"/>
      <c r="CB191" s="128"/>
      <c r="CC191" s="128"/>
      <c r="CD191" s="128"/>
      <c r="CE191" s="128"/>
      <c r="CF191" s="128"/>
      <c r="CG191" s="128"/>
      <c r="CH191" s="128"/>
      <c r="CI191" s="128"/>
      <c r="CJ191" s="128"/>
      <c r="CK191" s="128"/>
      <c r="CL191" s="128"/>
      <c r="CM191" s="128"/>
      <c r="CN191" s="4"/>
    </row>
    <row r="192" ht="14.25" customHeight="1">
      <c r="A192" s="126">
        <v>890.0</v>
      </c>
      <c r="B192" s="103" t="str">
        <f t="shared" si="4"/>
        <v>OK</v>
      </c>
      <c r="C192" s="103" t="str">
        <f t="shared" si="2"/>
        <v>OK</v>
      </c>
      <c r="D192" s="127" t="s">
        <v>4583</v>
      </c>
      <c r="E192" s="20" t="s">
        <v>4071</v>
      </c>
      <c r="I192" s="135"/>
      <c r="J192" s="137"/>
      <c r="K192" s="137"/>
      <c r="L192" s="128"/>
      <c r="M192" s="135"/>
      <c r="N192" s="20" t="s">
        <v>47</v>
      </c>
      <c r="O192" s="130" t="s">
        <v>9</v>
      </c>
      <c r="P192" s="20" t="s">
        <v>829</v>
      </c>
      <c r="Q192" s="143" t="s">
        <v>830</v>
      </c>
      <c r="R192" s="132"/>
      <c r="S192" s="21" t="s">
        <v>4591</v>
      </c>
      <c r="Y192" s="21" t="s">
        <v>4592</v>
      </c>
      <c r="Z192" s="21" t="s">
        <v>4593</v>
      </c>
      <c r="AC192" s="21" t="s">
        <v>47</v>
      </c>
      <c r="AD192" s="132"/>
      <c r="AE192" s="132"/>
      <c r="AF192" s="132"/>
      <c r="AG192" s="132"/>
      <c r="AH192" s="132"/>
      <c r="AI192" s="132"/>
      <c r="AJ192" s="132"/>
      <c r="AK192" s="132"/>
      <c r="AL192" s="132"/>
      <c r="AM192" s="132"/>
      <c r="AN192" s="132"/>
      <c r="AO192" s="132"/>
      <c r="AP192" s="132"/>
      <c r="AQ192" s="132"/>
      <c r="AR192" s="132"/>
      <c r="AS192" s="132"/>
      <c r="AT192" s="132"/>
      <c r="AU192" s="132"/>
      <c r="AV192" s="128"/>
      <c r="AW192" s="128"/>
      <c r="AX192" s="128"/>
      <c r="AY192" s="128"/>
      <c r="AZ192" s="128"/>
      <c r="BA192" s="128"/>
      <c r="BB192" s="128"/>
      <c r="BC192" s="128"/>
      <c r="BD192" s="128"/>
      <c r="BE192" s="133">
        <v>11.0</v>
      </c>
      <c r="BF192" s="133">
        <v>10.0</v>
      </c>
      <c r="BG192" s="134" t="b">
        <v>0</v>
      </c>
      <c r="BH192" s="133">
        <v>11.0</v>
      </c>
      <c r="BI192" s="128"/>
      <c r="BJ192" s="135"/>
      <c r="BK192" s="135"/>
      <c r="BL192" s="128"/>
      <c r="BM192" s="128"/>
      <c r="BN192" s="128"/>
      <c r="BO192" s="128"/>
      <c r="BP192" s="128"/>
      <c r="BQ192" s="128"/>
      <c r="BR192" s="128"/>
      <c r="BS192" s="128"/>
      <c r="BT192" s="128"/>
      <c r="BU192" s="128"/>
      <c r="BV192" s="128"/>
      <c r="BW192" s="128"/>
      <c r="BX192" s="128"/>
      <c r="BY192" s="128"/>
      <c r="BZ192" s="128"/>
      <c r="CA192" s="128"/>
      <c r="CB192" s="128"/>
      <c r="CC192" s="128"/>
      <c r="CD192" s="128"/>
      <c r="CE192" s="128"/>
      <c r="CF192" s="128"/>
      <c r="CG192" s="128"/>
      <c r="CH192" s="128"/>
      <c r="CI192" s="128"/>
      <c r="CJ192" s="128"/>
      <c r="CK192" s="128"/>
      <c r="CL192" s="128"/>
      <c r="CM192" s="128"/>
      <c r="CN192" s="4"/>
    </row>
    <row r="193" ht="14.25" customHeight="1">
      <c r="A193" s="126">
        <v>894.0</v>
      </c>
      <c r="B193" s="103" t="str">
        <f t="shared" si="4"/>
        <v>OK</v>
      </c>
      <c r="C193" s="103" t="str">
        <f t="shared" si="2"/>
        <v>OK</v>
      </c>
      <c r="D193" s="127" t="s">
        <v>4601</v>
      </c>
      <c r="E193" s="20" t="s">
        <v>4071</v>
      </c>
      <c r="H193" s="20" t="s">
        <v>4602</v>
      </c>
      <c r="J193" s="137"/>
      <c r="K193" s="137"/>
      <c r="L193" s="128"/>
      <c r="M193" s="135"/>
      <c r="N193" s="20" t="s">
        <v>47</v>
      </c>
      <c r="O193" s="130" t="s">
        <v>9</v>
      </c>
      <c r="P193" s="20" t="s">
        <v>1009</v>
      </c>
      <c r="Q193" s="20" t="s">
        <v>1091</v>
      </c>
      <c r="R193" s="132"/>
      <c r="S193" s="21" t="s">
        <v>4603</v>
      </c>
      <c r="Y193" s="21" t="s">
        <v>4604</v>
      </c>
      <c r="Z193" s="21" t="s">
        <v>4604</v>
      </c>
      <c r="AC193" s="21" t="s">
        <v>47</v>
      </c>
      <c r="AD193" s="132"/>
      <c r="AE193" s="132"/>
      <c r="AF193" s="132"/>
      <c r="AG193" s="132"/>
      <c r="AH193" s="132"/>
      <c r="AI193" s="132"/>
      <c r="AJ193" s="132"/>
      <c r="AK193" s="132"/>
      <c r="AL193" s="132"/>
      <c r="AM193" s="132"/>
      <c r="AN193" s="132"/>
      <c r="AO193" s="132"/>
      <c r="AP193" s="132"/>
      <c r="AQ193" s="132"/>
      <c r="AR193" s="132"/>
      <c r="AS193" s="132"/>
      <c r="AT193" s="132"/>
      <c r="AU193" s="132"/>
      <c r="AV193" s="128"/>
      <c r="AW193" s="128"/>
      <c r="AX193" s="128"/>
      <c r="AY193" s="128"/>
      <c r="AZ193" s="128"/>
      <c r="BA193" s="128"/>
      <c r="BB193" s="128"/>
      <c r="BC193" s="128"/>
      <c r="BD193" s="128"/>
      <c r="BE193" s="133">
        <v>12.0</v>
      </c>
      <c r="BF193" s="133">
        <v>11.0</v>
      </c>
      <c r="BG193" s="134" t="b">
        <v>0</v>
      </c>
      <c r="BH193" s="133">
        <v>12.0</v>
      </c>
      <c r="BI193" s="128"/>
      <c r="BJ193" s="135"/>
      <c r="BK193" s="135"/>
      <c r="BL193" s="128"/>
      <c r="BM193" s="128"/>
      <c r="BN193" s="128"/>
      <c r="BO193" s="128"/>
      <c r="BP193" s="128"/>
      <c r="BQ193" s="128"/>
      <c r="BR193" s="128"/>
      <c r="BS193" s="128"/>
      <c r="BT193" s="128"/>
      <c r="BU193" s="128"/>
      <c r="BV193" s="128"/>
      <c r="BW193" s="128"/>
      <c r="BX193" s="128"/>
      <c r="BY193" s="128"/>
      <c r="BZ193" s="128"/>
      <c r="CA193" s="128"/>
      <c r="CB193" s="128"/>
      <c r="CC193" s="128"/>
      <c r="CD193" s="128"/>
      <c r="CE193" s="128"/>
      <c r="CF193" s="128"/>
      <c r="CG193" s="128"/>
      <c r="CH193" s="128"/>
      <c r="CI193" s="128"/>
      <c r="CJ193" s="128"/>
      <c r="CK193" s="128"/>
      <c r="CL193" s="128"/>
      <c r="CM193" s="128"/>
      <c r="CN193" s="4"/>
    </row>
    <row r="194" ht="14.25" customHeight="1">
      <c r="A194" s="126">
        <v>895.0</v>
      </c>
      <c r="B194" s="103" t="str">
        <f t="shared" si="4"/>
        <v>OK</v>
      </c>
      <c r="C194" s="103" t="str">
        <f t="shared" si="2"/>
        <v>OK</v>
      </c>
      <c r="D194" s="127" t="s">
        <v>4601</v>
      </c>
      <c r="E194" s="20" t="s">
        <v>4071</v>
      </c>
      <c r="I194" s="135"/>
      <c r="J194" s="137"/>
      <c r="K194" s="137"/>
      <c r="L194" s="128"/>
      <c r="M194" s="135"/>
      <c r="N194" s="20" t="s">
        <v>47</v>
      </c>
      <c r="O194" s="130" t="s">
        <v>9</v>
      </c>
      <c r="P194" s="20" t="s">
        <v>1009</v>
      </c>
      <c r="Q194" s="20" t="s">
        <v>1060</v>
      </c>
      <c r="R194" s="132"/>
      <c r="S194" s="21" t="s">
        <v>4605</v>
      </c>
      <c r="Y194" s="21" t="s">
        <v>4606</v>
      </c>
      <c r="Z194" s="200" t="s">
        <v>4606</v>
      </c>
      <c r="AC194" s="21" t="s">
        <v>47</v>
      </c>
      <c r="AD194" s="132"/>
      <c r="AE194" s="132"/>
      <c r="AF194" s="132"/>
      <c r="AG194" s="132"/>
      <c r="AH194" s="132"/>
      <c r="AI194" s="132"/>
      <c r="AJ194" s="132"/>
      <c r="AK194" s="132"/>
      <c r="AL194" s="132"/>
      <c r="AM194" s="132"/>
      <c r="AN194" s="132"/>
      <c r="AO194" s="132"/>
      <c r="AP194" s="132"/>
      <c r="AQ194" s="132"/>
      <c r="AR194" s="132"/>
      <c r="AS194" s="132"/>
      <c r="AT194" s="132"/>
      <c r="AU194" s="132"/>
      <c r="AV194" s="128"/>
      <c r="AW194" s="128"/>
      <c r="AX194" s="128"/>
      <c r="AY194" s="128"/>
      <c r="AZ194" s="128"/>
      <c r="BA194" s="128"/>
      <c r="BB194" s="128"/>
      <c r="BC194" s="128"/>
      <c r="BD194" s="128"/>
      <c r="BE194" s="133">
        <v>11.0</v>
      </c>
      <c r="BF194" s="133">
        <v>10.0</v>
      </c>
      <c r="BG194" s="134" t="b">
        <v>0</v>
      </c>
      <c r="BH194" s="133">
        <v>11.0</v>
      </c>
      <c r="BI194" s="128"/>
      <c r="BJ194" s="135"/>
      <c r="BK194" s="135"/>
      <c r="BL194" s="128"/>
      <c r="BM194" s="128"/>
      <c r="BN194" s="128"/>
      <c r="BO194" s="128"/>
      <c r="BP194" s="128"/>
      <c r="BQ194" s="128"/>
      <c r="BR194" s="128"/>
      <c r="BS194" s="128"/>
      <c r="BT194" s="128"/>
      <c r="BU194" s="128"/>
      <c r="BV194" s="128"/>
      <c r="BW194" s="128"/>
      <c r="BX194" s="128"/>
      <c r="BY194" s="128"/>
      <c r="BZ194" s="128"/>
      <c r="CA194" s="128"/>
      <c r="CB194" s="128"/>
      <c r="CC194" s="128"/>
      <c r="CD194" s="128"/>
      <c r="CE194" s="128"/>
      <c r="CF194" s="128"/>
      <c r="CG194" s="128"/>
      <c r="CH194" s="128"/>
      <c r="CI194" s="128"/>
      <c r="CJ194" s="128"/>
      <c r="CK194" s="128"/>
      <c r="CL194" s="128"/>
      <c r="CM194" s="128"/>
      <c r="CN194" s="4"/>
    </row>
    <row r="195" ht="14.25" customHeight="1">
      <c r="A195" s="126">
        <v>896.0</v>
      </c>
      <c r="B195" s="103" t="str">
        <f t="shared" si="4"/>
        <v>OK</v>
      </c>
      <c r="C195" s="103" t="str">
        <f t="shared" si="2"/>
        <v>OK</v>
      </c>
      <c r="D195" s="127" t="s">
        <v>4601</v>
      </c>
      <c r="E195" s="20" t="s">
        <v>4071</v>
      </c>
      <c r="I195" s="135"/>
      <c r="J195" s="135"/>
      <c r="K195" s="135"/>
      <c r="L195" s="128"/>
      <c r="M195" s="135"/>
      <c r="N195" s="20" t="s">
        <v>47</v>
      </c>
      <c r="O195" s="130" t="s">
        <v>9</v>
      </c>
      <c r="P195" s="20" t="s">
        <v>1905</v>
      </c>
      <c r="Q195" s="20" t="s">
        <v>1965</v>
      </c>
      <c r="R195" s="21"/>
      <c r="S195" s="2" t="s">
        <v>4607</v>
      </c>
      <c r="T195" s="21"/>
      <c r="U195" s="21"/>
      <c r="V195" s="21"/>
      <c r="W195" s="21"/>
      <c r="X195" s="21"/>
      <c r="Y195" s="21" t="s">
        <v>4608</v>
      </c>
      <c r="Z195" s="21" t="s">
        <v>4608</v>
      </c>
      <c r="AA195" s="200"/>
      <c r="AC195" s="21" t="s">
        <v>47</v>
      </c>
      <c r="AD195" s="132"/>
      <c r="AE195" s="132"/>
      <c r="AF195" s="132"/>
      <c r="AG195" s="132"/>
      <c r="AH195" s="132"/>
      <c r="AI195" s="132"/>
      <c r="AJ195" s="132"/>
      <c r="AK195" s="132"/>
      <c r="AL195" s="132"/>
      <c r="AM195" s="132"/>
      <c r="AN195" s="132"/>
      <c r="AO195" s="132"/>
      <c r="AP195" s="132"/>
      <c r="AQ195" s="132"/>
      <c r="AR195" s="132"/>
      <c r="AS195" s="132"/>
      <c r="AT195" s="132"/>
      <c r="AU195" s="132"/>
      <c r="AV195" s="128"/>
      <c r="AW195" s="128"/>
      <c r="AX195" s="128"/>
      <c r="AY195" s="128"/>
      <c r="AZ195" s="128"/>
      <c r="BA195" s="128"/>
      <c r="BB195" s="128"/>
      <c r="BC195" s="128"/>
      <c r="BD195" s="128"/>
      <c r="BE195" s="133">
        <v>8.0</v>
      </c>
      <c r="BF195" s="133">
        <v>7.0</v>
      </c>
      <c r="BG195" s="134" t="b">
        <v>0</v>
      </c>
      <c r="BH195" s="133">
        <v>8.0</v>
      </c>
      <c r="BI195" s="128"/>
      <c r="BJ195" s="128"/>
      <c r="BK195" s="128"/>
      <c r="BL195" s="128"/>
      <c r="BM195" s="128"/>
      <c r="BN195" s="128"/>
      <c r="BO195" s="128"/>
      <c r="BP195" s="128"/>
      <c r="BQ195" s="128"/>
      <c r="BR195" s="128"/>
      <c r="BS195" s="128"/>
      <c r="BT195" s="128"/>
      <c r="BU195" s="128"/>
      <c r="BV195" s="128"/>
      <c r="BW195" s="128"/>
      <c r="BX195" s="128"/>
      <c r="BY195" s="128"/>
      <c r="BZ195" s="128"/>
      <c r="CA195" s="128"/>
      <c r="CB195" s="128"/>
      <c r="CC195" s="128"/>
      <c r="CD195" s="128"/>
      <c r="CE195" s="128"/>
      <c r="CF195" s="128"/>
      <c r="CG195" s="128"/>
      <c r="CH195" s="128"/>
      <c r="CI195" s="128"/>
      <c r="CJ195" s="128"/>
      <c r="CK195" s="128"/>
      <c r="CL195" s="128"/>
      <c r="CM195" s="128"/>
      <c r="CN195" s="4"/>
    </row>
    <row r="196" ht="14.25" customHeight="1">
      <c r="A196" s="126">
        <v>900.0</v>
      </c>
      <c r="B196" s="103" t="str">
        <f t="shared" si="4"/>
        <v>Giữ chỗ</v>
      </c>
      <c r="C196" s="103" t="str">
        <f t="shared" si="2"/>
        <v>OK</v>
      </c>
      <c r="D196" s="127" t="s">
        <v>4616</v>
      </c>
      <c r="E196" s="20" t="s">
        <v>4071</v>
      </c>
      <c r="H196" s="20" t="s">
        <v>4617</v>
      </c>
      <c r="J196" s="137"/>
      <c r="K196" s="137"/>
      <c r="L196" s="128"/>
      <c r="M196" s="135"/>
      <c r="N196" s="20" t="s">
        <v>47</v>
      </c>
      <c r="O196" s="130" t="s">
        <v>9</v>
      </c>
      <c r="P196" s="20" t="s">
        <v>414</v>
      </c>
      <c r="Q196" s="20" t="s">
        <v>1810</v>
      </c>
      <c r="R196" s="132"/>
      <c r="S196" s="132"/>
      <c r="T196" s="132"/>
      <c r="U196" s="132"/>
      <c r="V196" s="132"/>
      <c r="W196" s="132"/>
      <c r="X196" s="132"/>
      <c r="Y196" s="132"/>
      <c r="Z196" s="132"/>
      <c r="AA196" s="132"/>
      <c r="AC196" s="21" t="s">
        <v>47</v>
      </c>
      <c r="AD196" s="132"/>
      <c r="AE196" s="132"/>
      <c r="AF196" s="132"/>
      <c r="AG196" s="132"/>
      <c r="AH196" s="132"/>
      <c r="AI196" s="132"/>
      <c r="AJ196" s="132"/>
      <c r="AK196" s="132"/>
      <c r="AL196" s="132"/>
      <c r="AM196" s="132"/>
      <c r="AN196" s="132"/>
      <c r="AO196" s="132"/>
      <c r="AP196" s="132"/>
      <c r="AQ196" s="132"/>
      <c r="AR196" s="132"/>
      <c r="AS196" s="132"/>
      <c r="AT196" s="132"/>
      <c r="AU196" s="132"/>
      <c r="AV196" s="128"/>
      <c r="AW196" s="128"/>
      <c r="AX196" s="128"/>
      <c r="AY196" s="128"/>
      <c r="AZ196" s="128"/>
      <c r="BA196" s="128"/>
      <c r="BB196" s="128"/>
      <c r="BC196" s="128"/>
      <c r="BD196" s="128"/>
      <c r="BE196" s="133">
        <v>9.0</v>
      </c>
      <c r="BF196" s="133">
        <v>8.0</v>
      </c>
      <c r="BG196" s="134" t="b">
        <v>0</v>
      </c>
      <c r="BH196" s="133">
        <v>9.0</v>
      </c>
      <c r="BI196" s="128"/>
      <c r="BJ196" s="128"/>
      <c r="BK196" s="128"/>
      <c r="BL196" s="128"/>
      <c r="BM196" s="128"/>
      <c r="BN196" s="128"/>
      <c r="BO196" s="128"/>
      <c r="BP196" s="128"/>
      <c r="BQ196" s="128"/>
      <c r="BR196" s="128"/>
      <c r="BS196" s="128"/>
      <c r="BT196" s="128"/>
      <c r="BU196" s="128"/>
      <c r="BV196" s="128"/>
      <c r="BW196" s="128"/>
      <c r="BX196" s="128"/>
      <c r="BY196" s="128"/>
      <c r="BZ196" s="128"/>
      <c r="CA196" s="128"/>
      <c r="CB196" s="128"/>
      <c r="CC196" s="128"/>
      <c r="CD196" s="128"/>
      <c r="CE196" s="128"/>
      <c r="CF196" s="128"/>
      <c r="CG196" s="128"/>
      <c r="CH196" s="128"/>
      <c r="CI196" s="128"/>
      <c r="CJ196" s="128"/>
      <c r="CK196" s="128"/>
      <c r="CL196" s="128"/>
      <c r="CM196" s="128"/>
      <c r="CN196" s="4"/>
    </row>
    <row r="197" ht="14.25" customHeight="1">
      <c r="A197" s="126">
        <v>901.0</v>
      </c>
      <c r="B197" s="103" t="str">
        <f t="shared" si="4"/>
        <v>OK</v>
      </c>
      <c r="C197" s="103" t="str">
        <f t="shared" si="2"/>
        <v>OK</v>
      </c>
      <c r="D197" s="127" t="s">
        <v>4616</v>
      </c>
      <c r="E197" s="20" t="s">
        <v>4071</v>
      </c>
      <c r="I197" s="135"/>
      <c r="J197" s="137"/>
      <c r="K197" s="137"/>
      <c r="L197" s="128"/>
      <c r="M197" s="135"/>
      <c r="N197" s="20" t="s">
        <v>47</v>
      </c>
      <c r="O197" s="130" t="s">
        <v>9</v>
      </c>
      <c r="P197" s="20" t="s">
        <v>1905</v>
      </c>
      <c r="Q197" s="20" t="s">
        <v>1965</v>
      </c>
      <c r="R197" s="132"/>
      <c r="S197" s="21" t="s">
        <v>4618</v>
      </c>
      <c r="T197" s="132"/>
      <c r="U197" s="132"/>
      <c r="V197" s="132"/>
      <c r="W197" s="132"/>
      <c r="X197" s="132"/>
      <c r="Y197" s="21" t="s">
        <v>4619</v>
      </c>
      <c r="Z197" s="200" t="s">
        <v>4619</v>
      </c>
      <c r="AA197" s="132"/>
      <c r="AC197" s="21" t="s">
        <v>47</v>
      </c>
      <c r="AD197" s="132"/>
      <c r="AE197" s="132"/>
      <c r="AF197" s="132"/>
      <c r="AG197" s="132"/>
      <c r="AH197" s="132"/>
      <c r="AI197" s="132"/>
      <c r="AJ197" s="132"/>
      <c r="AK197" s="132"/>
      <c r="AL197" s="132"/>
      <c r="AM197" s="132"/>
      <c r="AN197" s="132"/>
      <c r="AO197" s="132"/>
      <c r="AP197" s="132"/>
      <c r="AQ197" s="132"/>
      <c r="AR197" s="132"/>
      <c r="AS197" s="132"/>
      <c r="AT197" s="132"/>
      <c r="AU197" s="132"/>
      <c r="AV197" s="128"/>
      <c r="AW197" s="128"/>
      <c r="AX197" s="128"/>
      <c r="AY197" s="128"/>
      <c r="AZ197" s="128"/>
      <c r="BA197" s="128"/>
      <c r="BB197" s="128"/>
      <c r="BC197" s="128"/>
      <c r="BD197" s="128"/>
      <c r="BE197" s="133">
        <v>8.0</v>
      </c>
      <c r="BF197" s="133">
        <v>7.0</v>
      </c>
      <c r="BG197" s="134" t="b">
        <v>0</v>
      </c>
      <c r="BH197" s="133">
        <v>8.0</v>
      </c>
      <c r="BI197" s="128"/>
      <c r="BJ197" s="128"/>
      <c r="BK197" s="128"/>
      <c r="BL197" s="128"/>
      <c r="BM197" s="128"/>
      <c r="BN197" s="128"/>
      <c r="BO197" s="128"/>
      <c r="BP197" s="128"/>
      <c r="BQ197" s="128"/>
      <c r="BR197" s="128"/>
      <c r="BS197" s="128"/>
      <c r="BT197" s="128"/>
      <c r="BU197" s="128"/>
      <c r="BV197" s="128"/>
      <c r="BW197" s="128"/>
      <c r="BX197" s="128"/>
      <c r="BY197" s="128"/>
      <c r="BZ197" s="128"/>
      <c r="CA197" s="128"/>
      <c r="CB197" s="128"/>
      <c r="CC197" s="128"/>
      <c r="CD197" s="128"/>
      <c r="CE197" s="128"/>
      <c r="CF197" s="128"/>
      <c r="CG197" s="128"/>
      <c r="CH197" s="128"/>
      <c r="CI197" s="128"/>
      <c r="CJ197" s="128"/>
      <c r="CK197" s="128"/>
      <c r="CL197" s="128"/>
      <c r="CM197" s="128"/>
      <c r="CN197" s="4"/>
    </row>
    <row r="198" ht="14.25" customHeight="1">
      <c r="A198" s="126">
        <v>904.0</v>
      </c>
      <c r="B198" s="103" t="str">
        <f t="shared" si="4"/>
        <v>OK</v>
      </c>
      <c r="C198" s="103" t="str">
        <f t="shared" si="2"/>
        <v>OK</v>
      </c>
      <c r="D198" s="127" t="s">
        <v>4627</v>
      </c>
      <c r="E198" s="20" t="s">
        <v>4071</v>
      </c>
      <c r="G198" s="20" t="s">
        <v>4628</v>
      </c>
      <c r="I198" s="128"/>
      <c r="J198" s="129"/>
      <c r="K198" s="129"/>
      <c r="L198" s="128"/>
      <c r="M198" s="135"/>
      <c r="N198" s="20" t="s">
        <v>47</v>
      </c>
      <c r="O198" s="130" t="s">
        <v>9</v>
      </c>
      <c r="P198" s="20" t="s">
        <v>1104</v>
      </c>
      <c r="Q198" s="20" t="s">
        <v>1147</v>
      </c>
      <c r="R198" s="132"/>
      <c r="S198" s="21" t="s">
        <v>4629</v>
      </c>
      <c r="T198" s="132"/>
      <c r="U198" s="132"/>
      <c r="V198" s="132"/>
      <c r="W198" s="132"/>
      <c r="X198" s="132"/>
      <c r="Y198" s="21" t="s">
        <v>4630</v>
      </c>
      <c r="Z198" s="132"/>
      <c r="AA198" s="132"/>
      <c r="AC198" s="21" t="s">
        <v>47</v>
      </c>
      <c r="AD198" s="132"/>
      <c r="AE198" s="132"/>
      <c r="AF198" s="132"/>
      <c r="AG198" s="132"/>
      <c r="AH198" s="132"/>
      <c r="AI198" s="132"/>
      <c r="AJ198" s="132"/>
      <c r="AK198" s="132"/>
      <c r="AL198" s="132"/>
      <c r="AM198" s="132"/>
      <c r="AN198" s="132"/>
      <c r="AO198" s="132"/>
      <c r="AP198" s="132"/>
      <c r="AQ198" s="132"/>
      <c r="AR198" s="132"/>
      <c r="AS198" s="132"/>
      <c r="AT198" s="132"/>
      <c r="AU198" s="132"/>
      <c r="AV198" s="128"/>
      <c r="AW198" s="128"/>
      <c r="AX198" s="128"/>
      <c r="AY198" s="128"/>
      <c r="AZ198" s="128"/>
      <c r="BA198" s="128"/>
      <c r="BB198" s="128"/>
      <c r="BC198" s="128"/>
      <c r="BD198" s="128"/>
      <c r="BE198" s="133">
        <v>9.0</v>
      </c>
      <c r="BF198" s="133">
        <v>8.0</v>
      </c>
      <c r="BG198" s="134" t="b">
        <v>0</v>
      </c>
      <c r="BH198" s="133">
        <v>9.0</v>
      </c>
      <c r="BI198" s="128"/>
      <c r="BJ198" s="128"/>
      <c r="BK198" s="128"/>
      <c r="BL198" s="128"/>
      <c r="BM198" s="128"/>
      <c r="BN198" s="128"/>
      <c r="BO198" s="128"/>
      <c r="BP198" s="128"/>
      <c r="BQ198" s="128"/>
      <c r="BR198" s="128"/>
      <c r="BS198" s="128"/>
      <c r="BT198" s="128"/>
      <c r="BU198" s="128"/>
      <c r="BV198" s="128"/>
      <c r="BW198" s="128"/>
      <c r="BX198" s="128"/>
      <c r="BY198" s="128"/>
      <c r="BZ198" s="128"/>
      <c r="CA198" s="128"/>
      <c r="CB198" s="128"/>
      <c r="CC198" s="128"/>
      <c r="CD198" s="128"/>
      <c r="CE198" s="128"/>
      <c r="CF198" s="128"/>
      <c r="CG198" s="128"/>
      <c r="CH198" s="128"/>
      <c r="CI198" s="128"/>
      <c r="CJ198" s="128"/>
      <c r="CK198" s="128"/>
      <c r="CL198" s="128"/>
      <c r="CM198" s="128"/>
      <c r="CN198" s="4"/>
    </row>
    <row r="199" ht="14.25" customHeight="1">
      <c r="A199" s="126">
        <v>905.0</v>
      </c>
      <c r="B199" s="103" t="str">
        <f t="shared" si="4"/>
        <v>OK</v>
      </c>
      <c r="C199" s="103" t="str">
        <f t="shared" si="2"/>
        <v>OK</v>
      </c>
      <c r="D199" s="127" t="s">
        <v>4627</v>
      </c>
      <c r="E199" s="20" t="s">
        <v>4071</v>
      </c>
      <c r="I199" s="128"/>
      <c r="J199" s="129"/>
      <c r="K199" s="129"/>
      <c r="L199" s="128"/>
      <c r="M199" s="128"/>
      <c r="N199" s="20" t="s">
        <v>47</v>
      </c>
      <c r="O199" s="130" t="s">
        <v>9</v>
      </c>
      <c r="P199" s="20" t="s">
        <v>1209</v>
      </c>
      <c r="Q199" s="20" t="s">
        <v>1250</v>
      </c>
      <c r="R199" s="132"/>
      <c r="S199" s="21" t="s">
        <v>4631</v>
      </c>
      <c r="T199" s="132"/>
      <c r="U199" s="132"/>
      <c r="V199" s="132"/>
      <c r="W199" s="132"/>
      <c r="X199" s="132"/>
      <c r="Y199" s="21" t="s">
        <v>4632</v>
      </c>
      <c r="Z199" s="21" t="s">
        <v>4633</v>
      </c>
      <c r="AA199" s="132"/>
      <c r="AC199" s="21" t="s">
        <v>47</v>
      </c>
      <c r="AD199" s="132"/>
      <c r="AE199" s="132"/>
      <c r="AF199" s="132"/>
      <c r="AG199" s="132"/>
      <c r="AH199" s="132"/>
      <c r="AI199" s="132"/>
      <c r="AJ199" s="132"/>
      <c r="AK199" s="132"/>
      <c r="AL199" s="132"/>
      <c r="AM199" s="132"/>
      <c r="AN199" s="132"/>
      <c r="AO199" s="132"/>
      <c r="AP199" s="132"/>
      <c r="AQ199" s="132"/>
      <c r="AR199" s="132"/>
      <c r="AS199" s="132"/>
      <c r="AT199" s="132"/>
      <c r="AU199" s="132"/>
      <c r="AV199" s="128"/>
      <c r="AW199" s="128"/>
      <c r="AX199" s="128"/>
      <c r="AY199" s="128"/>
      <c r="AZ199" s="128"/>
      <c r="BA199" s="128"/>
      <c r="BB199" s="128"/>
      <c r="BC199" s="128"/>
      <c r="BD199" s="128"/>
      <c r="BE199" s="133">
        <v>8.0</v>
      </c>
      <c r="BF199" s="133">
        <v>7.0</v>
      </c>
      <c r="BG199" s="134" t="b">
        <v>0</v>
      </c>
      <c r="BH199" s="133">
        <v>8.0</v>
      </c>
      <c r="BI199" s="128"/>
      <c r="BJ199" s="128"/>
      <c r="BK199" s="128"/>
      <c r="BL199" s="128"/>
      <c r="BM199" s="128"/>
      <c r="BN199" s="128"/>
      <c r="BO199" s="128"/>
      <c r="BP199" s="128"/>
      <c r="BQ199" s="128"/>
      <c r="BR199" s="128"/>
      <c r="BS199" s="128"/>
      <c r="BT199" s="128"/>
      <c r="BU199" s="128"/>
      <c r="BV199" s="128"/>
      <c r="BW199" s="128"/>
      <c r="BX199" s="128"/>
      <c r="BY199" s="128"/>
      <c r="BZ199" s="128"/>
      <c r="CA199" s="128"/>
      <c r="CB199" s="128"/>
      <c r="CC199" s="128"/>
      <c r="CD199" s="128"/>
      <c r="CE199" s="128"/>
      <c r="CF199" s="128"/>
      <c r="CG199" s="128"/>
      <c r="CH199" s="128"/>
      <c r="CI199" s="128"/>
      <c r="CJ199" s="128"/>
      <c r="CK199" s="128"/>
      <c r="CL199" s="128"/>
      <c r="CM199" s="128"/>
      <c r="CN199" s="4"/>
    </row>
    <row r="200" ht="14.25" customHeight="1">
      <c r="A200" s="126">
        <v>1062.0</v>
      </c>
      <c r="B200" s="103" t="str">
        <f t="shared" si="4"/>
        <v>OK</v>
      </c>
      <c r="C200" s="103" t="str">
        <f t="shared" si="2"/>
        <v>OK</v>
      </c>
      <c r="D200" s="127" t="s">
        <v>5392</v>
      </c>
      <c r="E200" s="20" t="s">
        <v>5281</v>
      </c>
      <c r="G200" s="128"/>
      <c r="H200" s="135"/>
      <c r="I200" s="135"/>
      <c r="J200" s="137"/>
      <c r="K200" s="137"/>
      <c r="L200" s="128"/>
      <c r="M200" s="135"/>
      <c r="N200" s="21" t="s">
        <v>47</v>
      </c>
      <c r="O200" s="130" t="s">
        <v>9</v>
      </c>
      <c r="P200" s="20" t="s">
        <v>1104</v>
      </c>
      <c r="Q200" s="20" t="s">
        <v>1147</v>
      </c>
      <c r="R200" s="132"/>
      <c r="S200" s="21" t="s">
        <v>5393</v>
      </c>
      <c r="T200" s="21"/>
      <c r="U200" s="21"/>
      <c r="V200" s="21"/>
      <c r="W200" s="21"/>
      <c r="X200" s="21"/>
      <c r="Y200" s="20" t="s">
        <v>5394</v>
      </c>
      <c r="Z200" s="21" t="s">
        <v>5395</v>
      </c>
      <c r="AA200" s="132"/>
      <c r="AC200" s="21" t="s">
        <v>47</v>
      </c>
      <c r="AD200" s="132"/>
      <c r="AE200" s="132"/>
      <c r="AF200" s="132"/>
      <c r="AG200" s="132"/>
      <c r="AH200" s="132"/>
      <c r="AI200" s="132"/>
      <c r="AJ200" s="132"/>
      <c r="AK200" s="132"/>
      <c r="AL200" s="132"/>
      <c r="AM200" s="132"/>
      <c r="AN200" s="132"/>
      <c r="AO200" s="132"/>
      <c r="AP200" s="132"/>
      <c r="AQ200" s="132"/>
      <c r="AR200" s="132"/>
      <c r="AS200" s="132"/>
      <c r="AT200" s="132"/>
      <c r="AU200" s="132"/>
      <c r="AV200" s="128"/>
      <c r="AW200" s="128"/>
      <c r="AX200" s="128"/>
      <c r="AY200" s="128"/>
      <c r="AZ200" s="128"/>
      <c r="BA200" s="128"/>
      <c r="BB200" s="128"/>
      <c r="BC200" s="128"/>
      <c r="BD200" s="128"/>
      <c r="BE200" s="133">
        <v>10.0</v>
      </c>
      <c r="BF200" s="133">
        <v>9.0</v>
      </c>
      <c r="BG200" s="134" t="b">
        <v>0</v>
      </c>
      <c r="BH200" s="133">
        <v>10.0</v>
      </c>
      <c r="BI200" s="128"/>
      <c r="BJ200" s="128"/>
      <c r="BK200" s="128"/>
      <c r="BL200" s="128"/>
      <c r="BM200" s="128"/>
      <c r="BN200" s="128"/>
      <c r="BO200" s="128"/>
      <c r="BP200" s="128"/>
      <c r="BQ200" s="128"/>
      <c r="BR200" s="128"/>
      <c r="BS200" s="128"/>
      <c r="BT200" s="128"/>
      <c r="BU200" s="128"/>
      <c r="BV200" s="128"/>
      <c r="BW200" s="128"/>
      <c r="BX200" s="128"/>
      <c r="BY200" s="128"/>
      <c r="BZ200" s="128"/>
      <c r="CA200" s="128"/>
      <c r="CB200" s="128"/>
      <c r="CC200" s="128"/>
      <c r="CD200" s="128"/>
      <c r="CE200" s="128"/>
      <c r="CF200" s="128"/>
      <c r="CG200" s="128"/>
      <c r="CH200" s="128"/>
      <c r="CI200" s="128"/>
      <c r="CJ200" s="128"/>
      <c r="CK200" s="128"/>
      <c r="CL200" s="128"/>
      <c r="CM200" s="128"/>
      <c r="CN200" s="4"/>
    </row>
    <row r="201" ht="14.25" customHeight="1">
      <c r="A201" s="126">
        <v>1063.0</v>
      </c>
      <c r="B201" s="103" t="str">
        <f t="shared" si="4"/>
        <v>OK</v>
      </c>
      <c r="C201" s="103" t="str">
        <f t="shared" si="2"/>
        <v>OK</v>
      </c>
      <c r="D201" s="127" t="s">
        <v>5392</v>
      </c>
      <c r="E201" s="20" t="s">
        <v>5281</v>
      </c>
      <c r="G201" s="128"/>
      <c r="H201" s="135"/>
      <c r="I201" s="135"/>
      <c r="J201" s="137"/>
      <c r="K201" s="137"/>
      <c r="L201" s="128"/>
      <c r="M201" s="135"/>
      <c r="N201" s="21" t="s">
        <v>47</v>
      </c>
      <c r="O201" s="130" t="s">
        <v>9</v>
      </c>
      <c r="P201" s="20" t="s">
        <v>404</v>
      </c>
      <c r="Q201" s="20" t="s">
        <v>211</v>
      </c>
      <c r="R201" s="132"/>
      <c r="S201" s="21" t="s">
        <v>5399</v>
      </c>
      <c r="Y201" s="20" t="s">
        <v>5400</v>
      </c>
      <c r="Z201" s="21" t="s">
        <v>5400</v>
      </c>
      <c r="AA201" s="132"/>
      <c r="AC201" s="21" t="s">
        <v>47</v>
      </c>
      <c r="AD201" s="132"/>
      <c r="AE201" s="132"/>
      <c r="AF201" s="132"/>
      <c r="AG201" s="132"/>
      <c r="AH201" s="132"/>
      <c r="AI201" s="132"/>
      <c r="AJ201" s="132"/>
      <c r="AK201" s="132"/>
      <c r="AL201" s="132"/>
      <c r="AM201" s="132"/>
      <c r="AN201" s="132"/>
      <c r="AO201" s="132"/>
      <c r="AP201" s="132"/>
      <c r="AQ201" s="132"/>
      <c r="AR201" s="132"/>
      <c r="AS201" s="132"/>
      <c r="AT201" s="132"/>
      <c r="AU201" s="132"/>
      <c r="AV201" s="128"/>
      <c r="AW201" s="128"/>
      <c r="AX201" s="128"/>
      <c r="AY201" s="128"/>
      <c r="AZ201" s="128"/>
      <c r="BA201" s="128"/>
      <c r="BB201" s="128"/>
      <c r="BC201" s="128"/>
      <c r="BD201" s="128"/>
      <c r="BE201" s="133">
        <v>10.0</v>
      </c>
      <c r="BF201" s="133">
        <v>9.0</v>
      </c>
      <c r="BG201" s="134" t="b">
        <v>0</v>
      </c>
      <c r="BH201" s="133">
        <v>10.0</v>
      </c>
      <c r="BI201" s="128"/>
      <c r="BJ201" s="135"/>
      <c r="BK201" s="135"/>
      <c r="BL201" s="128"/>
      <c r="BM201" s="128"/>
      <c r="BN201" s="128"/>
      <c r="BO201" s="128"/>
      <c r="BP201" s="128"/>
      <c r="BQ201" s="128"/>
      <c r="BR201" s="128"/>
      <c r="BS201" s="128"/>
      <c r="BT201" s="128"/>
      <c r="BU201" s="128"/>
      <c r="BV201" s="128"/>
      <c r="BW201" s="128"/>
      <c r="BX201" s="128"/>
      <c r="BY201" s="128"/>
      <c r="BZ201" s="128"/>
      <c r="CA201" s="128"/>
      <c r="CB201" s="128"/>
      <c r="CC201" s="128"/>
      <c r="CD201" s="128"/>
      <c r="CE201" s="128"/>
      <c r="CF201" s="128"/>
      <c r="CG201" s="128"/>
      <c r="CH201" s="128"/>
      <c r="CI201" s="128"/>
      <c r="CJ201" s="128"/>
      <c r="CK201" s="128"/>
      <c r="CL201" s="128"/>
      <c r="CM201" s="128"/>
      <c r="CN201" s="4"/>
    </row>
    <row r="202" ht="14.25" customHeight="1">
      <c r="A202" s="126">
        <v>1074.0</v>
      </c>
      <c r="B202" s="103" t="str">
        <f t="shared" si="4"/>
        <v>Giữ chỗ</v>
      </c>
      <c r="C202" s="103" t="str">
        <f t="shared" si="2"/>
        <v>OK</v>
      </c>
      <c r="D202" s="127" t="s">
        <v>5426</v>
      </c>
      <c r="E202" s="20" t="s">
        <v>5281</v>
      </c>
      <c r="G202" s="128"/>
      <c r="H202" s="128"/>
      <c r="I202" s="20" t="s">
        <v>5427</v>
      </c>
      <c r="J202" s="137"/>
      <c r="K202" s="137"/>
      <c r="L202" s="128"/>
      <c r="M202" s="131"/>
      <c r="N202" s="21" t="s">
        <v>47</v>
      </c>
      <c r="O202" s="130" t="s">
        <v>9</v>
      </c>
      <c r="P202" s="20" t="s">
        <v>1189</v>
      </c>
      <c r="Q202" s="20" t="s">
        <v>1875</v>
      </c>
      <c r="R202" s="132"/>
      <c r="S202" s="132"/>
      <c r="T202" s="132"/>
      <c r="U202" s="132"/>
      <c r="V202" s="132"/>
      <c r="W202" s="132"/>
      <c r="X202" s="132"/>
      <c r="Y202" s="132"/>
      <c r="Z202" s="132"/>
      <c r="AA202" s="132"/>
      <c r="AC202" s="21" t="s">
        <v>47</v>
      </c>
      <c r="AD202" s="132"/>
      <c r="AE202" s="132"/>
      <c r="AF202" s="132"/>
      <c r="AG202" s="132"/>
      <c r="AH202" s="132"/>
      <c r="AI202" s="132"/>
      <c r="AJ202" s="132"/>
      <c r="AK202" s="132"/>
      <c r="AL202" s="132"/>
      <c r="AM202" s="132"/>
      <c r="AN202" s="132"/>
      <c r="AO202" s="132"/>
      <c r="AP202" s="132"/>
      <c r="AQ202" s="132"/>
      <c r="AR202" s="132"/>
      <c r="AS202" s="132"/>
      <c r="AT202" s="132"/>
      <c r="AU202" s="132"/>
      <c r="AV202" s="128"/>
      <c r="AW202" s="128"/>
      <c r="AX202" s="128"/>
      <c r="AY202" s="128"/>
      <c r="AZ202" s="128"/>
      <c r="BA202" s="128"/>
      <c r="BB202" s="128"/>
      <c r="BC202" s="128"/>
      <c r="BD202" s="128"/>
      <c r="BE202" s="133">
        <v>11.0</v>
      </c>
      <c r="BF202" s="133">
        <v>10.0</v>
      </c>
      <c r="BG202" s="134" t="b">
        <v>0</v>
      </c>
      <c r="BH202" s="133">
        <v>11.0</v>
      </c>
      <c r="BI202" s="128"/>
      <c r="BJ202" s="128"/>
      <c r="BK202" s="128"/>
      <c r="BL202" s="128"/>
      <c r="BM202" s="128"/>
      <c r="BN202" s="128"/>
      <c r="BO202" s="128"/>
      <c r="BP202" s="128"/>
      <c r="BQ202" s="128"/>
      <c r="BR202" s="128"/>
      <c r="BS202" s="128"/>
      <c r="BT202" s="128"/>
      <c r="BU202" s="128"/>
      <c r="BV202" s="128"/>
      <c r="BW202" s="128"/>
      <c r="BX202" s="128"/>
      <c r="BY202" s="128"/>
      <c r="BZ202" s="128"/>
      <c r="CA202" s="128"/>
      <c r="CB202" s="128"/>
      <c r="CC202" s="128"/>
      <c r="CD202" s="128"/>
      <c r="CE202" s="128"/>
      <c r="CF202" s="128"/>
      <c r="CG202" s="128"/>
      <c r="CH202" s="128"/>
      <c r="CI202" s="128"/>
      <c r="CJ202" s="128"/>
      <c r="CK202" s="128"/>
      <c r="CL202" s="128"/>
      <c r="CM202" s="128"/>
      <c r="CN202" s="4"/>
    </row>
    <row r="203" ht="14.25" customHeight="1">
      <c r="A203" s="126">
        <v>1080.0</v>
      </c>
      <c r="B203" s="103" t="str">
        <f t="shared" si="4"/>
        <v>OK</v>
      </c>
      <c r="C203" s="103" t="str">
        <f t="shared" si="2"/>
        <v>OK</v>
      </c>
      <c r="D203" s="127" t="s">
        <v>5455</v>
      </c>
      <c r="E203" s="20" t="s">
        <v>5281</v>
      </c>
      <c r="G203" s="128"/>
      <c r="H203" s="128"/>
      <c r="I203" s="20" t="s">
        <v>5456</v>
      </c>
      <c r="J203" s="137"/>
      <c r="K203" s="137"/>
      <c r="L203" s="128"/>
      <c r="M203" s="131"/>
      <c r="N203" s="21" t="s">
        <v>47</v>
      </c>
      <c r="O203" s="130" t="s">
        <v>9</v>
      </c>
      <c r="P203" s="20" t="s">
        <v>1209</v>
      </c>
      <c r="Q203" s="20" t="s">
        <v>1177</v>
      </c>
      <c r="R203" s="132"/>
      <c r="S203" s="21" t="s">
        <v>5457</v>
      </c>
      <c r="X203" s="128"/>
      <c r="Y203" s="21" t="s">
        <v>5458</v>
      </c>
      <c r="Z203" s="21" t="s">
        <v>5458</v>
      </c>
      <c r="AC203" s="21" t="s">
        <v>47</v>
      </c>
      <c r="AD203" s="132"/>
      <c r="AE203" s="132"/>
      <c r="AF203" s="132"/>
      <c r="AG203" s="132"/>
      <c r="AH203" s="132"/>
      <c r="AI203" s="132"/>
      <c r="AJ203" s="132"/>
      <c r="AK203" s="132"/>
      <c r="AL203" s="132"/>
      <c r="AM203" s="132"/>
      <c r="AN203" s="132"/>
      <c r="AO203" s="132"/>
      <c r="AP203" s="132"/>
      <c r="AQ203" s="132"/>
      <c r="AR203" s="132"/>
      <c r="AS203" s="132"/>
      <c r="AT203" s="132"/>
      <c r="AU203" s="132"/>
      <c r="AV203" s="128"/>
      <c r="AW203" s="128"/>
      <c r="AX203" s="128"/>
      <c r="AY203" s="128"/>
      <c r="AZ203" s="128"/>
      <c r="BA203" s="128"/>
      <c r="BB203" s="128"/>
      <c r="BC203" s="128"/>
      <c r="BD203" s="128"/>
      <c r="BE203" s="133">
        <v>11.0</v>
      </c>
      <c r="BF203" s="133">
        <v>10.0</v>
      </c>
      <c r="BG203" s="134" t="b">
        <v>0</v>
      </c>
      <c r="BH203" s="133">
        <v>11.0</v>
      </c>
      <c r="BI203" s="128"/>
      <c r="BJ203" s="128"/>
      <c r="BK203" s="128"/>
      <c r="BL203" s="128"/>
      <c r="BM203" s="128"/>
      <c r="BN203" s="128"/>
      <c r="BO203" s="128"/>
      <c r="BP203" s="128"/>
      <c r="BQ203" s="128"/>
      <c r="BR203" s="128"/>
      <c r="BS203" s="128"/>
      <c r="BT203" s="128"/>
      <c r="BU203" s="128"/>
      <c r="BV203" s="128"/>
      <c r="BW203" s="128"/>
      <c r="BX203" s="128"/>
      <c r="BY203" s="128"/>
      <c r="BZ203" s="128"/>
      <c r="CA203" s="128"/>
      <c r="CB203" s="128"/>
      <c r="CC203" s="128"/>
      <c r="CD203" s="128"/>
      <c r="CE203" s="128"/>
      <c r="CF203" s="128"/>
      <c r="CG203" s="128"/>
      <c r="CH203" s="128"/>
      <c r="CI203" s="128"/>
      <c r="CJ203" s="128"/>
      <c r="CK203" s="128"/>
      <c r="CL203" s="128"/>
      <c r="CM203" s="128"/>
      <c r="CN203" s="4"/>
    </row>
    <row r="204" ht="14.25" customHeight="1">
      <c r="A204" s="126">
        <v>1084.0</v>
      </c>
      <c r="B204" s="103" t="str">
        <f t="shared" si="4"/>
        <v>OK</v>
      </c>
      <c r="C204" s="103" t="str">
        <f t="shared" si="2"/>
        <v>OK</v>
      </c>
      <c r="D204" s="127" t="s">
        <v>5466</v>
      </c>
      <c r="E204" s="20" t="s">
        <v>5281</v>
      </c>
      <c r="G204" s="128"/>
      <c r="H204" s="128"/>
      <c r="I204" s="20" t="s">
        <v>5467</v>
      </c>
      <c r="J204" s="137"/>
      <c r="K204" s="137"/>
      <c r="L204" s="128"/>
      <c r="M204" s="131"/>
      <c r="N204" s="21" t="s">
        <v>47</v>
      </c>
      <c r="O204" s="130" t="s">
        <v>9</v>
      </c>
      <c r="P204" s="20" t="s">
        <v>1209</v>
      </c>
      <c r="Q204" s="20" t="s">
        <v>1177</v>
      </c>
      <c r="R204" s="132"/>
      <c r="S204" s="21" t="s">
        <v>5468</v>
      </c>
      <c r="Y204" s="21" t="s">
        <v>5469</v>
      </c>
      <c r="Z204" s="21" t="s">
        <v>5469</v>
      </c>
      <c r="AA204" s="196">
        <v>1072.0</v>
      </c>
      <c r="AC204" s="21" t="s">
        <v>47</v>
      </c>
      <c r="AD204" s="132"/>
      <c r="AE204" s="132"/>
      <c r="AF204" s="132"/>
      <c r="AG204" s="132"/>
      <c r="AH204" s="132"/>
      <c r="AI204" s="132"/>
      <c r="AJ204" s="132"/>
      <c r="AK204" s="132"/>
      <c r="AL204" s="132"/>
      <c r="AM204" s="132"/>
      <c r="AN204" s="132"/>
      <c r="AO204" s="132"/>
      <c r="AP204" s="132"/>
      <c r="AQ204" s="132"/>
      <c r="AR204" s="132"/>
      <c r="AS204" s="132"/>
      <c r="AT204" s="132"/>
      <c r="AU204" s="132"/>
      <c r="AV204" s="128"/>
      <c r="AW204" s="128"/>
      <c r="AX204" s="128"/>
      <c r="AY204" s="128"/>
      <c r="AZ204" s="128"/>
      <c r="BA204" s="128"/>
      <c r="BB204" s="128"/>
      <c r="BC204" s="128"/>
      <c r="BD204" s="128"/>
      <c r="BE204" s="133">
        <v>10.0</v>
      </c>
      <c r="BF204" s="133">
        <v>9.0</v>
      </c>
      <c r="BG204" s="134" t="b">
        <v>0</v>
      </c>
      <c r="BH204" s="133">
        <v>10.0</v>
      </c>
      <c r="BI204" s="128"/>
      <c r="BJ204" s="128"/>
      <c r="BK204" s="128"/>
      <c r="BL204" s="128"/>
      <c r="BM204" s="128"/>
      <c r="BN204" s="128"/>
      <c r="BO204" s="128"/>
      <c r="BP204" s="128"/>
      <c r="BQ204" s="128"/>
      <c r="BR204" s="128"/>
      <c r="BS204" s="128"/>
      <c r="BT204" s="128"/>
      <c r="BU204" s="128"/>
      <c r="BV204" s="128"/>
      <c r="BW204" s="128"/>
      <c r="BX204" s="128"/>
      <c r="BY204" s="128"/>
      <c r="BZ204" s="128"/>
      <c r="CA204" s="128"/>
      <c r="CB204" s="128"/>
      <c r="CC204" s="128"/>
      <c r="CD204" s="128"/>
      <c r="CE204" s="128"/>
      <c r="CF204" s="128"/>
      <c r="CG204" s="128"/>
      <c r="CH204" s="128"/>
      <c r="CI204" s="128"/>
      <c r="CJ204" s="128"/>
      <c r="CK204" s="128"/>
      <c r="CL204" s="128"/>
      <c r="CM204" s="128"/>
      <c r="CN204" s="4"/>
    </row>
    <row r="205" ht="14.25" customHeight="1">
      <c r="A205" s="126">
        <v>1088.0</v>
      </c>
      <c r="B205" s="103" t="str">
        <f t="shared" si="4"/>
        <v>OK</v>
      </c>
      <c r="C205" s="103" t="str">
        <f t="shared" si="2"/>
        <v>OK</v>
      </c>
      <c r="D205" s="127" t="s">
        <v>5482</v>
      </c>
      <c r="E205" s="20" t="s">
        <v>5281</v>
      </c>
      <c r="G205" s="128"/>
      <c r="H205" s="128"/>
      <c r="I205" s="20" t="s">
        <v>5483</v>
      </c>
      <c r="J205" s="137"/>
      <c r="K205" s="137"/>
      <c r="L205" s="128"/>
      <c r="M205" s="131"/>
      <c r="N205" s="21" t="s">
        <v>47</v>
      </c>
      <c r="O205" s="130" t="s">
        <v>9</v>
      </c>
      <c r="P205" s="20" t="s">
        <v>224</v>
      </c>
      <c r="Q205" s="21" t="s">
        <v>225</v>
      </c>
      <c r="R205" s="21"/>
      <c r="S205" s="21" t="s">
        <v>5484</v>
      </c>
      <c r="T205" s="132"/>
      <c r="U205" s="132"/>
      <c r="V205" s="132"/>
      <c r="W205" s="132"/>
      <c r="X205" s="132"/>
      <c r="Y205" s="21" t="s">
        <v>5485</v>
      </c>
      <c r="Z205" s="21" t="s">
        <v>5486</v>
      </c>
      <c r="AA205" s="132"/>
      <c r="AC205" s="21" t="s">
        <v>49</v>
      </c>
      <c r="AD205" s="132"/>
      <c r="AE205" s="132"/>
      <c r="AF205" s="132"/>
      <c r="AG205" s="132"/>
      <c r="AH205" s="132"/>
      <c r="AI205" s="132"/>
      <c r="AJ205" s="132"/>
      <c r="AK205" s="132"/>
      <c r="AL205" s="132"/>
      <c r="AM205" s="132"/>
      <c r="AN205" s="132"/>
      <c r="AO205" s="132"/>
      <c r="AP205" s="132"/>
      <c r="AQ205" s="132"/>
      <c r="AR205" s="132"/>
      <c r="AS205" s="132"/>
      <c r="AT205" s="132"/>
      <c r="AU205" s="132"/>
      <c r="AV205" s="128"/>
      <c r="AW205" s="128"/>
      <c r="AX205" s="128"/>
      <c r="AY205" s="128"/>
      <c r="AZ205" s="128"/>
      <c r="BA205" s="128"/>
      <c r="BB205" s="128"/>
      <c r="BC205" s="128"/>
      <c r="BD205" s="128"/>
      <c r="BE205" s="133">
        <v>10.0</v>
      </c>
      <c r="BF205" s="133">
        <v>9.0</v>
      </c>
      <c r="BG205" s="134" t="b">
        <v>0</v>
      </c>
      <c r="BH205" s="133">
        <v>10.0</v>
      </c>
      <c r="BI205" s="128"/>
      <c r="BJ205" s="128"/>
      <c r="BK205" s="128"/>
      <c r="BL205" s="128"/>
      <c r="BM205" s="128"/>
      <c r="BN205" s="128"/>
      <c r="BO205" s="128"/>
      <c r="BP205" s="128"/>
      <c r="BQ205" s="128"/>
      <c r="BR205" s="128"/>
      <c r="BS205" s="128"/>
      <c r="BT205" s="128"/>
      <c r="BU205" s="128"/>
      <c r="BV205" s="128"/>
      <c r="BW205" s="128"/>
      <c r="BX205" s="128"/>
      <c r="BY205" s="128"/>
      <c r="BZ205" s="128"/>
      <c r="CA205" s="128"/>
      <c r="CB205" s="128"/>
      <c r="CC205" s="128"/>
      <c r="CD205" s="128"/>
      <c r="CE205" s="128"/>
      <c r="CF205" s="128"/>
      <c r="CG205" s="128"/>
      <c r="CH205" s="128"/>
      <c r="CI205" s="128"/>
      <c r="CJ205" s="128"/>
      <c r="CK205" s="128"/>
      <c r="CL205" s="128"/>
      <c r="CM205" s="128"/>
      <c r="CN205" s="4"/>
    </row>
    <row r="206" ht="14.25" customHeight="1">
      <c r="A206" s="126">
        <v>1124.0</v>
      </c>
      <c r="B206" s="103" t="str">
        <f t="shared" si="4"/>
        <v>OK</v>
      </c>
      <c r="C206" s="103" t="str">
        <f t="shared" si="2"/>
        <v>OK</v>
      </c>
      <c r="D206" s="142" t="s">
        <v>5583</v>
      </c>
      <c r="E206" s="20" t="s">
        <v>5281</v>
      </c>
      <c r="G206" s="128"/>
      <c r="H206" s="128"/>
      <c r="I206" s="135"/>
      <c r="J206" s="135"/>
      <c r="K206" s="135"/>
      <c r="L206" s="128"/>
      <c r="M206" s="135"/>
      <c r="N206" s="20" t="s">
        <v>47</v>
      </c>
      <c r="O206" s="130" t="s">
        <v>5</v>
      </c>
      <c r="P206" s="21" t="s">
        <v>354</v>
      </c>
      <c r="Q206" s="20" t="s">
        <v>355</v>
      </c>
      <c r="R206" s="21"/>
      <c r="S206" s="204" t="s">
        <v>5584</v>
      </c>
      <c r="T206" s="136" t="s">
        <v>5585</v>
      </c>
      <c r="U206" s="136" t="s">
        <v>5586</v>
      </c>
      <c r="V206" s="136" t="s">
        <v>5587</v>
      </c>
      <c r="W206" s="136" t="s">
        <v>5588</v>
      </c>
      <c r="X206" s="136" t="s">
        <v>5589</v>
      </c>
      <c r="Y206" s="136" t="s">
        <v>5590</v>
      </c>
      <c r="Z206" s="136" t="s">
        <v>5591</v>
      </c>
      <c r="AA206" s="132"/>
      <c r="AC206" s="21" t="s">
        <v>49</v>
      </c>
      <c r="AD206" s="132"/>
      <c r="AE206" s="132"/>
      <c r="AF206" s="132"/>
      <c r="AG206" s="132"/>
      <c r="AH206" s="132"/>
      <c r="AI206" s="132"/>
      <c r="AJ206" s="132"/>
      <c r="AK206" s="132"/>
      <c r="AL206" s="132"/>
      <c r="AM206" s="132"/>
      <c r="AN206" s="132"/>
      <c r="AO206" s="132"/>
      <c r="AP206" s="132"/>
      <c r="AQ206" s="132"/>
      <c r="AR206" s="132"/>
      <c r="AS206" s="132"/>
      <c r="AT206" s="132"/>
      <c r="AU206" s="132"/>
      <c r="AV206" s="128"/>
      <c r="AW206" s="128"/>
      <c r="AX206" s="128"/>
      <c r="AY206" s="128"/>
      <c r="AZ206" s="128"/>
      <c r="BA206" s="128"/>
      <c r="BB206" s="128"/>
      <c r="BC206" s="128"/>
      <c r="BD206" s="128"/>
      <c r="BE206" s="135"/>
      <c r="BF206" s="135"/>
      <c r="BG206" s="135"/>
      <c r="BH206" s="133">
        <v>2.0</v>
      </c>
      <c r="BI206" s="128"/>
      <c r="BJ206" s="128"/>
      <c r="BK206" s="128"/>
      <c r="BL206" s="128"/>
      <c r="BM206" s="128"/>
      <c r="BN206" s="128"/>
      <c r="BO206" s="128"/>
      <c r="BP206" s="128"/>
      <c r="BQ206" s="128"/>
      <c r="BR206" s="128"/>
      <c r="BS206" s="128"/>
      <c r="BT206" s="128"/>
      <c r="BU206" s="128"/>
      <c r="BV206" s="128"/>
      <c r="BW206" s="128"/>
      <c r="BX206" s="128"/>
      <c r="BY206" s="128"/>
      <c r="BZ206" s="128"/>
      <c r="CA206" s="128"/>
      <c r="CB206" s="128"/>
      <c r="CC206" s="128"/>
      <c r="CD206" s="128"/>
      <c r="CE206" s="128"/>
      <c r="CF206" s="128"/>
      <c r="CG206" s="128"/>
      <c r="CH206" s="128"/>
      <c r="CI206" s="128"/>
      <c r="CJ206" s="128"/>
      <c r="CK206" s="128"/>
      <c r="CL206" s="128"/>
      <c r="CM206" s="128"/>
      <c r="CN206" s="4"/>
    </row>
    <row r="207" ht="14.25" customHeight="1">
      <c r="A207" s="126">
        <v>1135.0</v>
      </c>
      <c r="B207" s="103" t="str">
        <f t="shared" si="4"/>
        <v>OK</v>
      </c>
      <c r="C207" s="103" t="str">
        <f t="shared" si="2"/>
        <v>OK</v>
      </c>
      <c r="D207" s="127" t="s">
        <v>5648</v>
      </c>
      <c r="E207" s="20" t="s">
        <v>5281</v>
      </c>
      <c r="G207" s="128"/>
      <c r="H207" s="20" t="s">
        <v>5649</v>
      </c>
      <c r="J207" s="137"/>
      <c r="K207" s="137"/>
      <c r="L207" s="128"/>
      <c r="M207" s="135"/>
      <c r="N207" s="20" t="s">
        <v>47</v>
      </c>
      <c r="O207" s="130" t="s">
        <v>5</v>
      </c>
      <c r="P207" s="20" t="s">
        <v>1246</v>
      </c>
      <c r="Q207" s="21" t="s">
        <v>2243</v>
      </c>
      <c r="S207" s="21" t="s">
        <v>5650</v>
      </c>
      <c r="T207" s="21" t="s">
        <v>5651</v>
      </c>
      <c r="U207" s="21" t="s">
        <v>5652</v>
      </c>
      <c r="V207" s="21" t="s">
        <v>5653</v>
      </c>
      <c r="W207" s="21" t="s">
        <v>5654</v>
      </c>
      <c r="X207" s="21" t="s">
        <v>5655</v>
      </c>
      <c r="Y207" s="21" t="s">
        <v>171</v>
      </c>
      <c r="Z207" s="21" t="s">
        <v>5656</v>
      </c>
      <c r="AC207" s="21" t="s">
        <v>49</v>
      </c>
      <c r="AD207" s="132"/>
      <c r="AE207" s="132"/>
      <c r="AF207" s="132"/>
      <c r="AG207" s="132"/>
      <c r="AH207" s="132"/>
      <c r="AI207" s="132"/>
      <c r="AJ207" s="132"/>
      <c r="AK207" s="132"/>
      <c r="AL207" s="132"/>
      <c r="AM207" s="132"/>
      <c r="AN207" s="132"/>
      <c r="AO207" s="132"/>
      <c r="AP207" s="132"/>
      <c r="AQ207" s="132"/>
      <c r="AR207" s="132"/>
      <c r="AS207" s="132"/>
      <c r="AT207" s="132"/>
      <c r="AU207" s="132"/>
      <c r="AV207" s="128"/>
      <c r="AW207" s="128"/>
      <c r="AX207" s="128"/>
      <c r="AY207" s="128"/>
      <c r="AZ207" s="128"/>
      <c r="BA207" s="128"/>
      <c r="BB207" s="128"/>
      <c r="BC207" s="128"/>
      <c r="BD207" s="128"/>
      <c r="BE207" s="133">
        <v>12.0</v>
      </c>
      <c r="BF207" s="133">
        <v>11.0</v>
      </c>
      <c r="BG207" s="134" t="b">
        <v>0</v>
      </c>
      <c r="BH207" s="133">
        <v>11.0</v>
      </c>
      <c r="BI207" s="128"/>
      <c r="BJ207" s="135"/>
      <c r="BK207" s="135"/>
      <c r="BL207" s="128"/>
      <c r="BM207" s="128"/>
      <c r="BN207" s="128"/>
      <c r="BO207" s="128"/>
      <c r="BP207" s="128"/>
      <c r="BQ207" s="128"/>
      <c r="BR207" s="128"/>
      <c r="BS207" s="128"/>
      <c r="BT207" s="128"/>
      <c r="BU207" s="128"/>
      <c r="BV207" s="128"/>
      <c r="BW207" s="128"/>
      <c r="BX207" s="128"/>
      <c r="BY207" s="128"/>
      <c r="BZ207" s="128"/>
      <c r="CA207" s="128"/>
      <c r="CB207" s="128"/>
      <c r="CC207" s="128"/>
      <c r="CD207" s="128"/>
      <c r="CE207" s="128"/>
      <c r="CF207" s="128"/>
      <c r="CG207" s="128"/>
      <c r="CH207" s="128"/>
      <c r="CI207" s="128"/>
      <c r="CJ207" s="128"/>
      <c r="CK207" s="128"/>
      <c r="CL207" s="128"/>
      <c r="CM207" s="128"/>
      <c r="CN207" s="4"/>
    </row>
    <row r="208" ht="14.25" customHeight="1">
      <c r="A208" s="126">
        <v>1136.0</v>
      </c>
      <c r="B208" s="103" t="str">
        <f t="shared" si="4"/>
        <v>OK</v>
      </c>
      <c r="C208" s="103" t="str">
        <f t="shared" si="2"/>
        <v>OK</v>
      </c>
      <c r="D208" s="127" t="s">
        <v>5648</v>
      </c>
      <c r="E208" s="20" t="s">
        <v>5281</v>
      </c>
      <c r="G208" s="128"/>
      <c r="H208" s="135"/>
      <c r="I208" s="135"/>
      <c r="J208" s="137"/>
      <c r="K208" s="137"/>
      <c r="L208" s="128"/>
      <c r="M208" s="128"/>
      <c r="N208" s="20" t="s">
        <v>47</v>
      </c>
      <c r="O208" s="130" t="s">
        <v>5</v>
      </c>
      <c r="P208" s="20" t="s">
        <v>1246</v>
      </c>
      <c r="Q208" s="21" t="s">
        <v>2243</v>
      </c>
      <c r="S208" s="21" t="s">
        <v>5657</v>
      </c>
      <c r="T208" s="21" t="s">
        <v>5658</v>
      </c>
      <c r="U208" s="21" t="s">
        <v>5659</v>
      </c>
      <c r="V208" s="21" t="s">
        <v>5660</v>
      </c>
      <c r="W208" s="21" t="s">
        <v>5661</v>
      </c>
      <c r="X208" s="21" t="s">
        <v>5662</v>
      </c>
      <c r="Y208" s="21" t="s">
        <v>151</v>
      </c>
      <c r="Z208" s="21" t="s">
        <v>5663</v>
      </c>
      <c r="AC208" s="21" t="s">
        <v>49</v>
      </c>
      <c r="AD208" s="132"/>
      <c r="AE208" s="132"/>
      <c r="AF208" s="132"/>
      <c r="AG208" s="132"/>
      <c r="AH208" s="132"/>
      <c r="AI208" s="132"/>
      <c r="AJ208" s="132"/>
      <c r="AK208" s="132"/>
      <c r="AL208" s="132"/>
      <c r="AM208" s="132"/>
      <c r="AN208" s="132"/>
      <c r="AO208" s="132"/>
      <c r="AP208" s="132"/>
      <c r="AQ208" s="132"/>
      <c r="AR208" s="132"/>
      <c r="AS208" s="132"/>
      <c r="AT208" s="132"/>
      <c r="AU208" s="132"/>
      <c r="AV208" s="128"/>
      <c r="AW208" s="128"/>
      <c r="AX208" s="128"/>
      <c r="AY208" s="128"/>
      <c r="AZ208" s="128"/>
      <c r="BA208" s="128"/>
      <c r="BB208" s="128"/>
      <c r="BC208" s="128"/>
      <c r="BD208" s="128"/>
      <c r="BE208" s="133">
        <v>13.0</v>
      </c>
      <c r="BF208" s="133">
        <v>12.0</v>
      </c>
      <c r="BG208" s="134" t="b">
        <v>0</v>
      </c>
      <c r="BH208" s="133">
        <v>12.0</v>
      </c>
      <c r="BI208" s="128"/>
      <c r="BJ208" s="128"/>
      <c r="BK208" s="128"/>
      <c r="BL208" s="128"/>
      <c r="BM208" s="128"/>
      <c r="BN208" s="128"/>
      <c r="BO208" s="128"/>
      <c r="BP208" s="128"/>
      <c r="BQ208" s="128"/>
      <c r="BR208" s="128"/>
      <c r="BS208" s="128"/>
      <c r="BT208" s="128"/>
      <c r="BU208" s="128"/>
      <c r="BV208" s="128"/>
      <c r="BW208" s="128"/>
      <c r="BX208" s="128"/>
      <c r="BY208" s="128"/>
      <c r="BZ208" s="128"/>
      <c r="CA208" s="128"/>
      <c r="CB208" s="128"/>
      <c r="CC208" s="128"/>
      <c r="CD208" s="128"/>
      <c r="CE208" s="128"/>
      <c r="CF208" s="128"/>
      <c r="CG208" s="128"/>
      <c r="CH208" s="128"/>
      <c r="CI208" s="128"/>
      <c r="CJ208" s="128"/>
      <c r="CK208" s="128"/>
      <c r="CL208" s="128"/>
      <c r="CM208" s="128"/>
      <c r="CN208" s="4"/>
    </row>
    <row r="209" ht="14.25" customHeight="1">
      <c r="A209" s="126">
        <v>1140.0</v>
      </c>
      <c r="B209" s="103" t="str">
        <f t="shared" si="4"/>
        <v>OK</v>
      </c>
      <c r="C209" s="103" t="str">
        <f t="shared" si="2"/>
        <v>OK</v>
      </c>
      <c r="D209" s="127" t="s">
        <v>5669</v>
      </c>
      <c r="E209" s="20" t="s">
        <v>5281</v>
      </c>
      <c r="G209" s="20" t="s">
        <v>5670</v>
      </c>
      <c r="J209" s="137"/>
      <c r="K209" s="130" t="s">
        <v>123</v>
      </c>
      <c r="L209" s="128"/>
      <c r="M209" s="20" t="s">
        <v>5671</v>
      </c>
      <c r="N209" s="20" t="s">
        <v>47</v>
      </c>
      <c r="O209" s="130" t="s">
        <v>5</v>
      </c>
      <c r="P209" s="20" t="s">
        <v>1209</v>
      </c>
      <c r="Q209" s="20" t="s">
        <v>540</v>
      </c>
      <c r="R209" s="21"/>
      <c r="S209" s="21" t="s">
        <v>5672</v>
      </c>
      <c r="T209" s="21" t="s">
        <v>5673</v>
      </c>
      <c r="U209" s="21" t="s">
        <v>5674</v>
      </c>
      <c r="V209" s="21" t="s">
        <v>5675</v>
      </c>
      <c r="W209" s="21" t="s">
        <v>5676</v>
      </c>
      <c r="X209" s="21" t="s">
        <v>5677</v>
      </c>
      <c r="Y209" s="21" t="s">
        <v>242</v>
      </c>
      <c r="Z209" s="21" t="s">
        <v>5678</v>
      </c>
      <c r="AA209" s="132"/>
      <c r="AC209" s="21" t="s">
        <v>13</v>
      </c>
      <c r="AD209" s="132"/>
      <c r="AE209" s="132"/>
      <c r="AF209" s="132"/>
      <c r="AG209" s="132"/>
      <c r="AH209" s="132"/>
      <c r="AI209" s="132"/>
      <c r="AJ209" s="132"/>
      <c r="AK209" s="132"/>
      <c r="AL209" s="132"/>
      <c r="AM209" s="132"/>
      <c r="AN209" s="132"/>
      <c r="AO209" s="132"/>
      <c r="AP209" s="132"/>
      <c r="AQ209" s="132"/>
      <c r="AR209" s="132"/>
      <c r="AS209" s="132"/>
      <c r="AT209" s="132"/>
      <c r="AU209" s="132"/>
      <c r="AV209" s="128"/>
      <c r="AW209" s="128"/>
      <c r="AX209" s="128"/>
      <c r="AY209" s="128"/>
      <c r="AZ209" s="128"/>
      <c r="BA209" s="128"/>
      <c r="BB209" s="128"/>
      <c r="BC209" s="128"/>
      <c r="BD209" s="128"/>
      <c r="BE209" s="133">
        <v>12.0</v>
      </c>
      <c r="BF209" s="133">
        <v>11.0</v>
      </c>
      <c r="BG209" s="134" t="b">
        <v>0</v>
      </c>
      <c r="BH209" s="133">
        <v>11.0</v>
      </c>
      <c r="BI209" s="128"/>
      <c r="BJ209" s="135"/>
      <c r="BK209" s="135"/>
      <c r="BL209" s="128"/>
      <c r="BM209" s="128"/>
      <c r="BN209" s="128"/>
      <c r="BO209" s="128"/>
      <c r="BP209" s="128"/>
      <c r="BQ209" s="128"/>
      <c r="BR209" s="128"/>
      <c r="BS209" s="128"/>
      <c r="BT209" s="128"/>
      <c r="BU209" s="128"/>
      <c r="BV209" s="128"/>
      <c r="BW209" s="128"/>
      <c r="BX209" s="128"/>
      <c r="BY209" s="128"/>
      <c r="BZ209" s="128"/>
      <c r="CA209" s="128"/>
      <c r="CB209" s="128"/>
      <c r="CC209" s="128"/>
      <c r="CD209" s="128"/>
      <c r="CE209" s="128"/>
      <c r="CF209" s="128"/>
      <c r="CG209" s="128"/>
      <c r="CH209" s="128"/>
      <c r="CI209" s="128"/>
      <c r="CJ209" s="128"/>
      <c r="CK209" s="128"/>
      <c r="CL209" s="128"/>
      <c r="CM209" s="128"/>
      <c r="CN209" s="4"/>
    </row>
    <row r="210" ht="14.25" customHeight="1">
      <c r="A210" s="126">
        <v>1143.0</v>
      </c>
      <c r="B210" s="103" t="str">
        <f t="shared" si="4"/>
        <v>OK</v>
      </c>
      <c r="C210" s="103" t="str">
        <f t="shared" si="2"/>
        <v>OK</v>
      </c>
      <c r="D210" s="127" t="s">
        <v>5682</v>
      </c>
      <c r="E210" s="20" t="s">
        <v>5281</v>
      </c>
      <c r="F210" s="20" t="s">
        <v>5683</v>
      </c>
      <c r="G210" s="20" t="s">
        <v>5684</v>
      </c>
      <c r="H210" s="20" t="s">
        <v>5685</v>
      </c>
      <c r="J210" s="137"/>
      <c r="K210" s="130" t="s">
        <v>123</v>
      </c>
      <c r="L210" s="128"/>
      <c r="M210" s="20" t="s">
        <v>5686</v>
      </c>
      <c r="N210" s="20" t="s">
        <v>47</v>
      </c>
      <c r="O210" s="130" t="s">
        <v>5</v>
      </c>
      <c r="P210" s="20" t="s">
        <v>1209</v>
      </c>
      <c r="Q210" s="20" t="s">
        <v>540</v>
      </c>
      <c r="R210" s="21"/>
      <c r="S210" s="205" t="s">
        <v>5687</v>
      </c>
      <c r="T210" s="205" t="s">
        <v>5688</v>
      </c>
      <c r="U210" s="205" t="s">
        <v>5689</v>
      </c>
      <c r="V210" s="206" t="s">
        <v>5690</v>
      </c>
      <c r="W210" s="205" t="s">
        <v>5691</v>
      </c>
      <c r="X210" s="205" t="s">
        <v>5692</v>
      </c>
      <c r="Y210" s="21" t="s">
        <v>4353</v>
      </c>
      <c r="Z210" s="205" t="s">
        <v>5693</v>
      </c>
      <c r="AA210" s="132"/>
      <c r="AC210" s="21" t="s">
        <v>13</v>
      </c>
      <c r="AD210" s="132"/>
      <c r="AE210" s="132"/>
      <c r="AF210" s="132"/>
      <c r="AG210" s="132"/>
      <c r="AH210" s="132"/>
      <c r="AI210" s="132"/>
      <c r="AJ210" s="132"/>
      <c r="AK210" s="132"/>
      <c r="AL210" s="132"/>
      <c r="AM210" s="132"/>
      <c r="AN210" s="132"/>
      <c r="AO210" s="132"/>
      <c r="AP210" s="132"/>
      <c r="AQ210" s="132"/>
      <c r="AR210" s="132"/>
      <c r="AS210" s="132"/>
      <c r="AT210" s="132"/>
      <c r="AU210" s="132"/>
      <c r="AV210" s="128"/>
      <c r="AW210" s="128"/>
      <c r="AX210" s="128"/>
      <c r="AY210" s="128"/>
      <c r="AZ210" s="128"/>
      <c r="BA210" s="128"/>
      <c r="BB210" s="128"/>
      <c r="BC210" s="128"/>
      <c r="BD210" s="128"/>
      <c r="BE210" s="133">
        <v>10.0</v>
      </c>
      <c r="BF210" s="133">
        <v>9.0</v>
      </c>
      <c r="BG210" s="134" t="b">
        <v>0</v>
      </c>
      <c r="BH210" s="133">
        <v>10.0</v>
      </c>
      <c r="BI210" s="128"/>
      <c r="BJ210" s="135"/>
      <c r="BK210" s="135"/>
      <c r="BL210" s="128"/>
      <c r="BM210" s="128"/>
      <c r="BN210" s="128"/>
      <c r="BO210" s="128"/>
      <c r="BP210" s="128"/>
      <c r="BQ210" s="128"/>
      <c r="BR210" s="128"/>
      <c r="BS210" s="128"/>
      <c r="BT210" s="128"/>
      <c r="BU210" s="128"/>
      <c r="BV210" s="128"/>
      <c r="BW210" s="128"/>
      <c r="BX210" s="128"/>
      <c r="BY210" s="128"/>
      <c r="BZ210" s="128"/>
      <c r="CA210" s="128"/>
      <c r="CB210" s="128"/>
      <c r="CC210" s="128"/>
      <c r="CD210" s="128"/>
      <c r="CE210" s="128"/>
      <c r="CF210" s="128"/>
      <c r="CG210" s="128"/>
      <c r="CH210" s="128"/>
      <c r="CI210" s="128"/>
      <c r="CJ210" s="128"/>
      <c r="CK210" s="128"/>
      <c r="CL210" s="128"/>
      <c r="CM210" s="128"/>
      <c r="CN210" s="4"/>
    </row>
    <row r="211" ht="14.25" customHeight="1">
      <c r="A211" s="126">
        <v>1144.0</v>
      </c>
      <c r="B211" s="103" t="str">
        <f t="shared" si="4"/>
        <v>OK</v>
      </c>
      <c r="C211" s="103" t="str">
        <f t="shared" si="2"/>
        <v>OK</v>
      </c>
      <c r="D211" s="127" t="s">
        <v>5682</v>
      </c>
      <c r="E211" s="20" t="s">
        <v>5281</v>
      </c>
      <c r="G211" s="128"/>
      <c r="H211" s="128"/>
      <c r="I211" s="135"/>
      <c r="J211" s="137"/>
      <c r="K211" s="137"/>
      <c r="L211" s="128"/>
      <c r="M211" s="128"/>
      <c r="N211" s="20" t="s">
        <v>47</v>
      </c>
      <c r="O211" s="130" t="s">
        <v>5</v>
      </c>
      <c r="P211" s="20" t="s">
        <v>1104</v>
      </c>
      <c r="Q211" s="20" t="s">
        <v>1147</v>
      </c>
      <c r="R211" s="132"/>
      <c r="S211" s="21" t="s">
        <v>5694</v>
      </c>
      <c r="T211" s="21">
        <v>5.0</v>
      </c>
      <c r="U211" s="21">
        <v>6.0</v>
      </c>
      <c r="V211" s="21">
        <v>7.0</v>
      </c>
      <c r="W211" s="21">
        <v>8.0</v>
      </c>
      <c r="X211" s="21">
        <v>9.0</v>
      </c>
      <c r="Y211" s="21" t="s">
        <v>99</v>
      </c>
      <c r="Z211" s="21" t="s">
        <v>5395</v>
      </c>
      <c r="AA211" s="132"/>
      <c r="AC211" s="21" t="s">
        <v>13</v>
      </c>
      <c r="AD211" s="132"/>
      <c r="AE211" s="132"/>
      <c r="AF211" s="132"/>
      <c r="AG211" s="132"/>
      <c r="AH211" s="132"/>
      <c r="AI211" s="132"/>
      <c r="AJ211" s="132"/>
      <c r="AK211" s="132"/>
      <c r="AL211" s="132"/>
      <c r="AM211" s="132"/>
      <c r="AN211" s="132"/>
      <c r="AO211" s="132"/>
      <c r="AP211" s="132"/>
      <c r="AQ211" s="132"/>
      <c r="AR211" s="132"/>
      <c r="AS211" s="132"/>
      <c r="AT211" s="132"/>
      <c r="AU211" s="132"/>
      <c r="AV211" s="128"/>
      <c r="AW211" s="128"/>
      <c r="AX211" s="128"/>
      <c r="AY211" s="128"/>
      <c r="AZ211" s="128"/>
      <c r="BA211" s="128"/>
      <c r="BB211" s="128"/>
      <c r="BC211" s="128"/>
      <c r="BD211" s="128"/>
      <c r="BE211" s="133">
        <v>10.0</v>
      </c>
      <c r="BF211" s="133">
        <v>9.0</v>
      </c>
      <c r="BG211" s="134" t="b">
        <v>0</v>
      </c>
      <c r="BH211" s="133">
        <v>10.0</v>
      </c>
      <c r="BI211" s="128"/>
      <c r="BJ211" s="128"/>
      <c r="BK211" s="128"/>
      <c r="BL211" s="128"/>
      <c r="BM211" s="128"/>
      <c r="BN211" s="128"/>
      <c r="BO211" s="128"/>
      <c r="BP211" s="128"/>
      <c r="BQ211" s="128"/>
      <c r="BR211" s="128"/>
      <c r="BS211" s="128"/>
      <c r="BT211" s="128"/>
      <c r="BU211" s="128"/>
      <c r="BV211" s="128"/>
      <c r="BW211" s="128"/>
      <c r="BX211" s="128"/>
      <c r="BY211" s="128"/>
      <c r="BZ211" s="128"/>
      <c r="CA211" s="128"/>
      <c r="CB211" s="128"/>
      <c r="CC211" s="128"/>
      <c r="CD211" s="128"/>
      <c r="CE211" s="128"/>
      <c r="CF211" s="128"/>
      <c r="CG211" s="128"/>
      <c r="CH211" s="128"/>
      <c r="CI211" s="128"/>
      <c r="CJ211" s="128"/>
      <c r="CK211" s="128"/>
      <c r="CL211" s="128"/>
      <c r="CM211" s="128"/>
      <c r="CN211" s="4"/>
    </row>
    <row r="212" ht="14.25" customHeight="1">
      <c r="A212" s="126">
        <v>1147.0</v>
      </c>
      <c r="B212" s="103" t="str">
        <f t="shared" si="4"/>
        <v>OK</v>
      </c>
      <c r="C212" s="103" t="str">
        <f t="shared" si="2"/>
        <v>OK</v>
      </c>
      <c r="D212" s="127" t="s">
        <v>5706</v>
      </c>
      <c r="E212" s="20" t="s">
        <v>5281</v>
      </c>
      <c r="G212" s="128"/>
      <c r="H212" s="20" t="s">
        <v>5707</v>
      </c>
      <c r="J212" s="137"/>
      <c r="K212" s="137"/>
      <c r="L212" s="128"/>
      <c r="M212" s="128"/>
      <c r="N212" s="20" t="s">
        <v>47</v>
      </c>
      <c r="O212" s="130" t="s">
        <v>5</v>
      </c>
      <c r="P212" s="20" t="s">
        <v>1209</v>
      </c>
      <c r="Q212" s="20" t="s">
        <v>1250</v>
      </c>
      <c r="R212" s="132"/>
      <c r="S212" s="21" t="s">
        <v>5708</v>
      </c>
      <c r="T212" s="21" t="s">
        <v>5709</v>
      </c>
      <c r="U212" s="21" t="s">
        <v>5710</v>
      </c>
      <c r="V212" s="21" t="s">
        <v>5711</v>
      </c>
      <c r="W212" s="21" t="s">
        <v>5712</v>
      </c>
      <c r="X212" s="21" t="s">
        <v>2711</v>
      </c>
      <c r="Y212" s="21" t="s">
        <v>5713</v>
      </c>
      <c r="Z212" s="21" t="s">
        <v>5714</v>
      </c>
      <c r="AA212" s="132"/>
      <c r="AC212" s="21" t="s">
        <v>13</v>
      </c>
      <c r="AD212" s="132"/>
      <c r="AE212" s="132"/>
      <c r="AF212" s="132"/>
      <c r="AG212" s="132"/>
      <c r="AH212" s="132"/>
      <c r="AI212" s="132"/>
      <c r="AJ212" s="132"/>
      <c r="AK212" s="132"/>
      <c r="AL212" s="132"/>
      <c r="AM212" s="132"/>
      <c r="AN212" s="132"/>
      <c r="AO212" s="132"/>
      <c r="AP212" s="132"/>
      <c r="AQ212" s="132"/>
      <c r="AR212" s="132"/>
      <c r="AS212" s="132"/>
      <c r="AT212" s="132"/>
      <c r="AU212" s="132"/>
      <c r="AV212" s="128"/>
      <c r="AW212" s="128"/>
      <c r="AX212" s="128"/>
      <c r="AY212" s="128"/>
      <c r="AZ212" s="128"/>
      <c r="BA212" s="128"/>
      <c r="BB212" s="128"/>
      <c r="BC212" s="128"/>
      <c r="BD212" s="128"/>
      <c r="BE212" s="133">
        <v>12.0</v>
      </c>
      <c r="BF212" s="133">
        <v>11.0</v>
      </c>
      <c r="BG212" s="134" t="b">
        <v>0</v>
      </c>
      <c r="BH212" s="133">
        <v>12.0</v>
      </c>
      <c r="BI212" s="128"/>
      <c r="BJ212" s="128"/>
      <c r="BK212" s="128"/>
      <c r="BL212" s="128"/>
      <c r="BM212" s="128"/>
      <c r="BN212" s="128"/>
      <c r="BO212" s="128"/>
      <c r="BP212" s="128"/>
      <c r="BQ212" s="128"/>
      <c r="BR212" s="128"/>
      <c r="BS212" s="128"/>
      <c r="BT212" s="128"/>
      <c r="BU212" s="128"/>
      <c r="BV212" s="128"/>
      <c r="BW212" s="128"/>
      <c r="BX212" s="128"/>
      <c r="BY212" s="128"/>
      <c r="BZ212" s="128"/>
      <c r="CA212" s="128"/>
      <c r="CB212" s="128"/>
      <c r="CC212" s="128"/>
      <c r="CD212" s="128"/>
      <c r="CE212" s="128"/>
      <c r="CF212" s="128"/>
      <c r="CG212" s="128"/>
      <c r="CH212" s="128"/>
      <c r="CI212" s="128"/>
      <c r="CJ212" s="128"/>
      <c r="CK212" s="128"/>
      <c r="CL212" s="128"/>
      <c r="CM212" s="128"/>
      <c r="CN212" s="4"/>
    </row>
    <row r="213" ht="14.25" customHeight="1">
      <c r="A213" s="126">
        <v>1148.0</v>
      </c>
      <c r="B213" s="103" t="str">
        <f t="shared" si="4"/>
        <v>OK</v>
      </c>
      <c r="C213" s="103" t="str">
        <f t="shared" si="2"/>
        <v>OK</v>
      </c>
      <c r="D213" s="127" t="s">
        <v>5706</v>
      </c>
      <c r="E213" s="20" t="s">
        <v>5281</v>
      </c>
      <c r="G213" s="128"/>
      <c r="H213" s="128"/>
      <c r="I213" s="135"/>
      <c r="J213" s="137"/>
      <c r="K213" s="137"/>
      <c r="L213" s="128"/>
      <c r="M213" s="128"/>
      <c r="N213" s="20" t="s">
        <v>47</v>
      </c>
      <c r="O213" s="130" t="s">
        <v>5</v>
      </c>
      <c r="P213" s="20" t="s">
        <v>1209</v>
      </c>
      <c r="Q213" s="21" t="s">
        <v>1250</v>
      </c>
      <c r="S213" s="21" t="s">
        <v>5715</v>
      </c>
      <c r="T213" s="21" t="s">
        <v>5716</v>
      </c>
      <c r="U213" s="21" t="s">
        <v>5717</v>
      </c>
      <c r="V213" s="21" t="s">
        <v>5718</v>
      </c>
      <c r="W213" s="21" t="s">
        <v>5719</v>
      </c>
      <c r="X213" s="21" t="s">
        <v>5720</v>
      </c>
      <c r="Y213" s="21" t="s">
        <v>5721</v>
      </c>
      <c r="Z213" s="21" t="s">
        <v>5722</v>
      </c>
      <c r="AA213" s="132"/>
      <c r="AC213" s="21" t="s">
        <v>13</v>
      </c>
      <c r="AD213" s="132"/>
      <c r="AE213" s="132"/>
      <c r="AF213" s="132"/>
      <c r="AG213" s="132"/>
      <c r="AH213" s="132"/>
      <c r="AI213" s="132"/>
      <c r="AJ213" s="132"/>
      <c r="AK213" s="132"/>
      <c r="AL213" s="132"/>
      <c r="AM213" s="132"/>
      <c r="AN213" s="132"/>
      <c r="AO213" s="132"/>
      <c r="AP213" s="132"/>
      <c r="AQ213" s="132"/>
      <c r="AR213" s="132"/>
      <c r="AS213" s="132"/>
      <c r="AT213" s="132"/>
      <c r="AU213" s="132"/>
      <c r="AV213" s="128"/>
      <c r="AW213" s="128"/>
      <c r="AX213" s="128"/>
      <c r="AY213" s="128"/>
      <c r="AZ213" s="128"/>
      <c r="BA213" s="128"/>
      <c r="BB213" s="128"/>
      <c r="BC213" s="128"/>
      <c r="BD213" s="128"/>
      <c r="BE213" s="133">
        <v>11.0</v>
      </c>
      <c r="BF213" s="133">
        <v>10.0</v>
      </c>
      <c r="BG213" s="134" t="b">
        <v>0</v>
      </c>
      <c r="BH213" s="133">
        <v>11.0</v>
      </c>
      <c r="BI213" s="128"/>
      <c r="BJ213" s="135"/>
      <c r="BK213" s="135"/>
      <c r="BL213" s="128"/>
      <c r="BM213" s="128"/>
      <c r="BN213" s="128"/>
      <c r="BO213" s="128"/>
      <c r="BP213" s="128"/>
      <c r="BQ213" s="128"/>
      <c r="BR213" s="128"/>
      <c r="BS213" s="128"/>
      <c r="BT213" s="128"/>
      <c r="BU213" s="128"/>
      <c r="BV213" s="128"/>
      <c r="BW213" s="128"/>
      <c r="BX213" s="128"/>
      <c r="BY213" s="128"/>
      <c r="BZ213" s="128"/>
      <c r="CA213" s="128"/>
      <c r="CB213" s="128"/>
      <c r="CC213" s="128"/>
      <c r="CD213" s="128"/>
      <c r="CE213" s="128"/>
      <c r="CF213" s="128"/>
      <c r="CG213" s="128"/>
      <c r="CH213" s="128"/>
      <c r="CI213" s="128"/>
      <c r="CJ213" s="128"/>
      <c r="CK213" s="128"/>
      <c r="CL213" s="128"/>
      <c r="CM213" s="128"/>
      <c r="CN213" s="4"/>
    </row>
    <row r="214" ht="14.25" customHeight="1">
      <c r="A214" s="126">
        <v>1151.0</v>
      </c>
      <c r="B214" s="103" t="str">
        <f t="shared" si="4"/>
        <v>OK</v>
      </c>
      <c r="C214" s="103" t="str">
        <f t="shared" si="2"/>
        <v>OK</v>
      </c>
      <c r="D214" s="127" t="s">
        <v>5732</v>
      </c>
      <c r="E214" s="20" t="s">
        <v>5281</v>
      </c>
      <c r="G214" s="20" t="s">
        <v>5733</v>
      </c>
      <c r="I214" s="135"/>
      <c r="J214" s="137"/>
      <c r="K214" s="130" t="s">
        <v>123</v>
      </c>
      <c r="L214" s="128"/>
      <c r="M214" s="20" t="s">
        <v>5734</v>
      </c>
      <c r="N214" s="20" t="s">
        <v>47</v>
      </c>
      <c r="O214" s="130" t="s">
        <v>5</v>
      </c>
      <c r="P214" s="20" t="s">
        <v>1104</v>
      </c>
      <c r="Q214" s="20" t="s">
        <v>1147</v>
      </c>
      <c r="R214" s="132"/>
      <c r="S214" s="21" t="s">
        <v>5735</v>
      </c>
      <c r="T214" s="21" t="s">
        <v>5736</v>
      </c>
      <c r="U214" s="21" t="s">
        <v>5737</v>
      </c>
      <c r="V214" s="21" t="s">
        <v>5738</v>
      </c>
      <c r="W214" s="21" t="s">
        <v>5739</v>
      </c>
      <c r="X214" s="21" t="s">
        <v>5740</v>
      </c>
      <c r="Y214" s="21" t="s">
        <v>4119</v>
      </c>
      <c r="Z214" s="21" t="s">
        <v>5741</v>
      </c>
      <c r="AA214" s="132"/>
      <c r="AC214" s="21" t="s">
        <v>13</v>
      </c>
      <c r="AD214" s="132"/>
      <c r="AE214" s="132"/>
      <c r="AF214" s="132"/>
      <c r="AG214" s="132"/>
      <c r="AH214" s="132"/>
      <c r="AI214" s="132"/>
      <c r="AJ214" s="132"/>
      <c r="AK214" s="132"/>
      <c r="AL214" s="132"/>
      <c r="AM214" s="132"/>
      <c r="AN214" s="132"/>
      <c r="AO214" s="132"/>
      <c r="AP214" s="132"/>
      <c r="AQ214" s="132"/>
      <c r="AR214" s="132"/>
      <c r="AS214" s="132"/>
      <c r="AT214" s="132"/>
      <c r="AU214" s="132"/>
      <c r="AV214" s="128"/>
      <c r="AW214" s="128"/>
      <c r="AX214" s="128"/>
      <c r="AY214" s="128"/>
      <c r="AZ214" s="128"/>
      <c r="BA214" s="128"/>
      <c r="BB214" s="128"/>
      <c r="BC214" s="128"/>
      <c r="BD214" s="128"/>
      <c r="BE214" s="133">
        <v>12.0</v>
      </c>
      <c r="BF214" s="133">
        <v>11.0</v>
      </c>
      <c r="BG214" s="134" t="b">
        <v>0</v>
      </c>
      <c r="BH214" s="133">
        <v>12.0</v>
      </c>
      <c r="BI214" s="128"/>
      <c r="BJ214" s="135"/>
      <c r="BK214" s="135"/>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4"/>
    </row>
    <row r="215" ht="14.25" customHeight="1">
      <c r="A215" s="126">
        <v>1154.0</v>
      </c>
      <c r="B215" s="103" t="str">
        <f t="shared" si="4"/>
        <v>OK</v>
      </c>
      <c r="C215" s="103" t="str">
        <f t="shared" si="2"/>
        <v>OK</v>
      </c>
      <c r="D215" s="127" t="s">
        <v>5744</v>
      </c>
      <c r="E215" s="20" t="s">
        <v>5281</v>
      </c>
      <c r="F215" s="20" t="s">
        <v>5745</v>
      </c>
      <c r="G215" s="20" t="s">
        <v>5746</v>
      </c>
      <c r="H215" s="20" t="s">
        <v>5747</v>
      </c>
      <c r="J215" s="137"/>
      <c r="K215" s="137"/>
      <c r="L215" s="128"/>
      <c r="M215" s="20" t="s">
        <v>5748</v>
      </c>
      <c r="N215" s="20" t="s">
        <v>47</v>
      </c>
      <c r="O215" s="130" t="s">
        <v>5</v>
      </c>
      <c r="P215" s="20" t="s">
        <v>235</v>
      </c>
      <c r="Q215" s="20" t="s">
        <v>595</v>
      </c>
      <c r="R215" s="131"/>
      <c r="S215" s="21" t="s">
        <v>5749</v>
      </c>
      <c r="T215" s="21" t="s">
        <v>5750</v>
      </c>
      <c r="U215" s="21" t="s">
        <v>5751</v>
      </c>
      <c r="V215" s="21" t="s">
        <v>5752</v>
      </c>
      <c r="W215" s="21" t="s">
        <v>5753</v>
      </c>
      <c r="X215" s="21" t="s">
        <v>5754</v>
      </c>
      <c r="Y215" s="21" t="s">
        <v>5755</v>
      </c>
      <c r="Z215" s="21" t="s">
        <v>5756</v>
      </c>
      <c r="AC215" s="21" t="s">
        <v>13</v>
      </c>
      <c r="AD215" s="132"/>
      <c r="AE215" s="132"/>
      <c r="AF215" s="132"/>
      <c r="AG215" s="132"/>
      <c r="AH215" s="132"/>
      <c r="AI215" s="132"/>
      <c r="AJ215" s="132"/>
      <c r="AK215" s="132"/>
      <c r="AL215" s="132"/>
      <c r="AM215" s="132"/>
      <c r="AN215" s="132"/>
      <c r="AO215" s="132"/>
      <c r="AP215" s="132"/>
      <c r="AQ215" s="132"/>
      <c r="AR215" s="132"/>
      <c r="AS215" s="132"/>
      <c r="AT215" s="132"/>
      <c r="AU215" s="132"/>
      <c r="AV215" s="128"/>
      <c r="AW215" s="128"/>
      <c r="AX215" s="128"/>
      <c r="AY215" s="128"/>
      <c r="AZ215" s="128"/>
      <c r="BA215" s="128"/>
      <c r="BB215" s="128"/>
      <c r="BC215" s="128"/>
      <c r="BD215" s="128"/>
      <c r="BE215" s="133">
        <v>10.0</v>
      </c>
      <c r="BF215" s="133">
        <v>9.0</v>
      </c>
      <c r="BG215" s="134" t="b">
        <v>0</v>
      </c>
      <c r="BH215" s="133">
        <v>10.0</v>
      </c>
      <c r="BI215" s="128"/>
      <c r="BJ215" s="135"/>
      <c r="BK215" s="135"/>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4"/>
    </row>
    <row r="216" ht="14.25" customHeight="1">
      <c r="A216" s="126">
        <v>1155.0</v>
      </c>
      <c r="B216" s="103" t="str">
        <f t="shared" si="4"/>
        <v>OK</v>
      </c>
      <c r="C216" s="103" t="str">
        <f t="shared" si="2"/>
        <v>OK</v>
      </c>
      <c r="D216" s="127" t="s">
        <v>5744</v>
      </c>
      <c r="E216" s="20" t="s">
        <v>5281</v>
      </c>
      <c r="G216" s="128"/>
      <c r="H216" s="128"/>
      <c r="I216" s="135"/>
      <c r="J216" s="137"/>
      <c r="K216" s="137"/>
      <c r="L216" s="128"/>
      <c r="M216" s="135"/>
      <c r="N216" s="20" t="s">
        <v>47</v>
      </c>
      <c r="O216" s="130" t="s">
        <v>5</v>
      </c>
      <c r="P216" s="20" t="s">
        <v>1009</v>
      </c>
      <c r="Q216" s="20" t="s">
        <v>1091</v>
      </c>
      <c r="R216" s="132"/>
      <c r="S216" s="21" t="s">
        <v>5757</v>
      </c>
      <c r="T216" s="21" t="s">
        <v>5758</v>
      </c>
      <c r="U216" s="21" t="s">
        <v>5759</v>
      </c>
      <c r="V216" s="21" t="s">
        <v>5760</v>
      </c>
      <c r="W216" s="21" t="s">
        <v>5761</v>
      </c>
      <c r="X216" s="21" t="s">
        <v>301</v>
      </c>
      <c r="Y216" s="21" t="s">
        <v>171</v>
      </c>
      <c r="Z216" s="21" t="s">
        <v>5762</v>
      </c>
      <c r="AC216" s="21" t="s">
        <v>13</v>
      </c>
      <c r="AD216" s="132"/>
      <c r="AE216" s="132"/>
      <c r="AF216" s="132"/>
      <c r="AG216" s="132"/>
      <c r="AH216" s="132"/>
      <c r="AI216" s="132"/>
      <c r="AJ216" s="132"/>
      <c r="AK216" s="132"/>
      <c r="AL216" s="132"/>
      <c r="AM216" s="132"/>
      <c r="AN216" s="132"/>
      <c r="AO216" s="132"/>
      <c r="AP216" s="132"/>
      <c r="AQ216" s="132"/>
      <c r="AR216" s="132"/>
      <c r="AS216" s="132"/>
      <c r="AT216" s="132"/>
      <c r="AU216" s="132"/>
      <c r="AV216" s="128"/>
      <c r="AW216" s="128"/>
      <c r="AX216" s="128"/>
      <c r="AY216" s="128"/>
      <c r="AZ216" s="128"/>
      <c r="BA216" s="128"/>
      <c r="BB216" s="128"/>
      <c r="BC216" s="128"/>
      <c r="BD216" s="128"/>
      <c r="BE216" s="133">
        <v>11.0</v>
      </c>
      <c r="BF216" s="133">
        <v>10.0</v>
      </c>
      <c r="BG216" s="134" t="b">
        <v>0</v>
      </c>
      <c r="BH216" s="133">
        <v>11.0</v>
      </c>
      <c r="BI216" s="128"/>
      <c r="BJ216" s="135"/>
      <c r="BK216" s="135"/>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4"/>
    </row>
    <row r="217" ht="14.25" customHeight="1">
      <c r="A217" s="126">
        <v>1159.0</v>
      </c>
      <c r="B217" s="103" t="str">
        <f t="shared" si="4"/>
        <v>OK</v>
      </c>
      <c r="C217" s="103" t="str">
        <f t="shared" si="2"/>
        <v>OK</v>
      </c>
      <c r="D217" s="127" t="s">
        <v>5769</v>
      </c>
      <c r="E217" s="20" t="s">
        <v>5281</v>
      </c>
      <c r="G217" s="128"/>
      <c r="H217" s="20" t="s">
        <v>5770</v>
      </c>
      <c r="J217" s="137"/>
      <c r="K217" s="137"/>
      <c r="L217" s="128"/>
      <c r="M217" s="135"/>
      <c r="N217" s="20" t="s">
        <v>47</v>
      </c>
      <c r="O217" s="130" t="s">
        <v>5</v>
      </c>
      <c r="P217" s="20" t="s">
        <v>1246</v>
      </c>
      <c r="Q217" s="20" t="s">
        <v>250</v>
      </c>
      <c r="R217" s="132"/>
      <c r="S217" s="21" t="s">
        <v>5771</v>
      </c>
      <c r="T217" s="21" t="s">
        <v>5772</v>
      </c>
      <c r="U217" s="21" t="s">
        <v>5773</v>
      </c>
      <c r="V217" s="21" t="s">
        <v>5774</v>
      </c>
      <c r="W217" s="21" t="s">
        <v>5775</v>
      </c>
      <c r="X217" s="21" t="s">
        <v>5776</v>
      </c>
      <c r="Y217" s="21" t="s">
        <v>5345</v>
      </c>
      <c r="Z217" s="21" t="s">
        <v>5777</v>
      </c>
      <c r="AC217" s="21" t="s">
        <v>49</v>
      </c>
      <c r="AD217" s="132"/>
      <c r="AE217" s="132"/>
      <c r="AF217" s="132"/>
      <c r="AG217" s="132"/>
      <c r="AH217" s="132"/>
      <c r="AI217" s="132"/>
      <c r="AJ217" s="132"/>
      <c r="AK217" s="132"/>
      <c r="AL217" s="132"/>
      <c r="AM217" s="132"/>
      <c r="AN217" s="132"/>
      <c r="AO217" s="132"/>
      <c r="AP217" s="132"/>
      <c r="AQ217" s="132"/>
      <c r="AR217" s="132"/>
      <c r="AS217" s="132"/>
      <c r="AT217" s="132"/>
      <c r="AU217" s="132"/>
      <c r="AV217" s="128"/>
      <c r="AW217" s="128"/>
      <c r="AX217" s="128"/>
      <c r="AY217" s="128"/>
      <c r="AZ217" s="128"/>
      <c r="BA217" s="128"/>
      <c r="BB217" s="128"/>
      <c r="BC217" s="128"/>
      <c r="BD217" s="128"/>
      <c r="BE217" s="133">
        <v>10.0</v>
      </c>
      <c r="BF217" s="133">
        <v>9.0</v>
      </c>
      <c r="BG217" s="134" t="b">
        <v>0</v>
      </c>
      <c r="BH217" s="133">
        <v>10.0</v>
      </c>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4"/>
    </row>
    <row r="218" ht="14.25" customHeight="1">
      <c r="A218" s="126">
        <v>1161.0</v>
      </c>
      <c r="B218" s="103" t="str">
        <f t="shared" si="4"/>
        <v/>
      </c>
      <c r="C218" s="103" t="str">
        <f t="shared" si="2"/>
        <v>Tự do chọn</v>
      </c>
      <c r="D218" s="127" t="s">
        <v>5783</v>
      </c>
      <c r="E218" s="20" t="s">
        <v>5281</v>
      </c>
      <c r="G218" s="20" t="s">
        <v>5784</v>
      </c>
      <c r="I218" s="135"/>
      <c r="J218" s="137"/>
      <c r="K218" s="137"/>
      <c r="L218" s="128"/>
      <c r="M218" s="135"/>
      <c r="N218" s="20" t="s">
        <v>47</v>
      </c>
      <c r="O218" s="130" t="s">
        <v>5</v>
      </c>
      <c r="P218" s="128"/>
      <c r="Q218" s="128"/>
      <c r="R218" s="132"/>
      <c r="S218" s="132"/>
      <c r="T218" s="132"/>
      <c r="U218" s="132"/>
      <c r="V218" s="132"/>
      <c r="W218" s="132"/>
      <c r="X218" s="132"/>
      <c r="Y218" s="132"/>
      <c r="Z218" s="132"/>
      <c r="AA218" s="132"/>
      <c r="AC218" s="21" t="s">
        <v>49</v>
      </c>
      <c r="AD218" s="132"/>
      <c r="AE218" s="132"/>
      <c r="AF218" s="132"/>
      <c r="AG218" s="132"/>
      <c r="AH218" s="132"/>
      <c r="AI218" s="132"/>
      <c r="AJ218" s="132"/>
      <c r="AK218" s="132"/>
      <c r="AL218" s="132"/>
      <c r="AM218" s="132"/>
      <c r="AN218" s="132"/>
      <c r="AO218" s="132"/>
      <c r="AP218" s="132"/>
      <c r="AQ218" s="132"/>
      <c r="AR218" s="132"/>
      <c r="AS218" s="132"/>
      <c r="AT218" s="132"/>
      <c r="AU218" s="132"/>
      <c r="AV218" s="128"/>
      <c r="AW218" s="128"/>
      <c r="AX218" s="128"/>
      <c r="AY218" s="128"/>
      <c r="AZ218" s="128"/>
      <c r="BA218" s="128"/>
      <c r="BB218" s="128"/>
      <c r="BC218" s="128"/>
      <c r="BD218" s="128"/>
      <c r="BE218" s="133">
        <v>1.0</v>
      </c>
      <c r="BF218" s="133">
        <v>0.0</v>
      </c>
      <c r="BG218" s="134" t="b">
        <v>0</v>
      </c>
      <c r="BH218" s="133">
        <v>1.0</v>
      </c>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4"/>
    </row>
    <row r="219" ht="14.25" customHeight="1">
      <c r="A219" s="126">
        <v>1162.0</v>
      </c>
      <c r="B219" s="103" t="str">
        <f t="shared" si="4"/>
        <v/>
      </c>
      <c r="C219" s="103" t="str">
        <f t="shared" si="2"/>
        <v>Tự do chọn</v>
      </c>
      <c r="D219" s="127" t="s">
        <v>5783</v>
      </c>
      <c r="E219" s="20" t="s">
        <v>5281</v>
      </c>
      <c r="G219" s="128"/>
      <c r="H219" s="128"/>
      <c r="I219" s="135"/>
      <c r="J219" s="137"/>
      <c r="K219" s="137"/>
      <c r="L219" s="128"/>
      <c r="M219" s="135"/>
      <c r="N219" s="20" t="s">
        <v>47</v>
      </c>
      <c r="O219" s="130" t="s">
        <v>5</v>
      </c>
      <c r="P219" s="135"/>
      <c r="Q219" s="135"/>
      <c r="R219" s="131"/>
      <c r="S219" s="131"/>
      <c r="T219" s="132"/>
      <c r="U219" s="132"/>
      <c r="V219" s="132"/>
      <c r="W219" s="132"/>
      <c r="X219" s="132"/>
      <c r="Y219" s="132"/>
      <c r="Z219" s="132"/>
      <c r="AA219" s="132"/>
      <c r="AC219" s="21" t="s">
        <v>49</v>
      </c>
      <c r="AD219" s="132"/>
      <c r="AE219" s="132"/>
      <c r="AF219" s="132"/>
      <c r="AG219" s="132"/>
      <c r="AH219" s="132"/>
      <c r="AI219" s="132"/>
      <c r="AJ219" s="132"/>
      <c r="AK219" s="132"/>
      <c r="AL219" s="132"/>
      <c r="AM219" s="132"/>
      <c r="AN219" s="132"/>
      <c r="AO219" s="132"/>
      <c r="AP219" s="132"/>
      <c r="AQ219" s="132"/>
      <c r="AR219" s="132"/>
      <c r="AS219" s="132"/>
      <c r="AT219" s="132"/>
      <c r="AU219" s="132"/>
      <c r="AV219" s="128"/>
      <c r="AW219" s="128"/>
      <c r="AX219" s="128"/>
      <c r="AY219" s="128"/>
      <c r="AZ219" s="128"/>
      <c r="BA219" s="128"/>
      <c r="BB219" s="128"/>
      <c r="BC219" s="128"/>
      <c r="BD219" s="128"/>
      <c r="BE219" s="133">
        <v>1.0</v>
      </c>
      <c r="BF219" s="133">
        <v>0.0</v>
      </c>
      <c r="BG219" s="134" t="b">
        <v>0</v>
      </c>
      <c r="BH219" s="133">
        <v>1.0</v>
      </c>
      <c r="BI219" s="128"/>
      <c r="BJ219" s="135"/>
      <c r="BK219" s="135"/>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4"/>
    </row>
    <row r="220" ht="14.25" customHeight="1">
      <c r="A220" s="126">
        <v>1166.0</v>
      </c>
      <c r="B220" s="103" t="str">
        <f t="shared" si="4"/>
        <v>OK</v>
      </c>
      <c r="C220" s="103" t="str">
        <f t="shared" si="2"/>
        <v>OK</v>
      </c>
      <c r="D220" s="127" t="s">
        <v>5791</v>
      </c>
      <c r="E220" s="20" t="s">
        <v>5281</v>
      </c>
      <c r="F220" s="20" t="s">
        <v>5792</v>
      </c>
      <c r="G220" s="20" t="s">
        <v>5793</v>
      </c>
      <c r="H220" s="20" t="s">
        <v>5794</v>
      </c>
      <c r="J220" s="137"/>
      <c r="K220" s="130" t="s">
        <v>123</v>
      </c>
      <c r="L220" s="128"/>
      <c r="M220" s="20" t="s">
        <v>5795</v>
      </c>
      <c r="N220" s="20" t="s">
        <v>47</v>
      </c>
      <c r="O220" s="130" t="s">
        <v>5</v>
      </c>
      <c r="P220" s="20" t="s">
        <v>1027</v>
      </c>
      <c r="Q220" s="20" t="s">
        <v>1245</v>
      </c>
      <c r="R220" s="132"/>
      <c r="S220" s="21" t="s">
        <v>5796</v>
      </c>
      <c r="T220" s="21" t="s">
        <v>5797</v>
      </c>
      <c r="U220" s="21" t="s">
        <v>5252</v>
      </c>
      <c r="V220" s="21" t="s">
        <v>5798</v>
      </c>
      <c r="W220" s="21" t="s">
        <v>5799</v>
      </c>
      <c r="X220" s="21" t="s">
        <v>5800</v>
      </c>
      <c r="Y220" s="21" t="s">
        <v>1503</v>
      </c>
      <c r="Z220" s="21" t="s">
        <v>5801</v>
      </c>
      <c r="AA220" s="132"/>
      <c r="AC220" s="21" t="s">
        <v>49</v>
      </c>
      <c r="AD220" s="132"/>
      <c r="AE220" s="132"/>
      <c r="AF220" s="132"/>
      <c r="AG220" s="132"/>
      <c r="AH220" s="132"/>
      <c r="AI220" s="132"/>
      <c r="AJ220" s="132"/>
      <c r="AK220" s="132"/>
      <c r="AL220" s="132"/>
      <c r="AM220" s="132"/>
      <c r="AN220" s="132"/>
      <c r="AO220" s="132"/>
      <c r="AP220" s="132"/>
      <c r="AQ220" s="132"/>
      <c r="AR220" s="132"/>
      <c r="AS220" s="132"/>
      <c r="AT220" s="132"/>
      <c r="AU220" s="132"/>
      <c r="AV220" s="128"/>
      <c r="AW220" s="128"/>
      <c r="AX220" s="128"/>
      <c r="AY220" s="128"/>
      <c r="AZ220" s="128"/>
      <c r="BA220" s="128"/>
      <c r="BB220" s="128"/>
      <c r="BC220" s="128"/>
      <c r="BD220" s="128"/>
      <c r="BE220" s="133">
        <v>1.0</v>
      </c>
      <c r="BF220" s="133">
        <v>0.0</v>
      </c>
      <c r="BG220" s="134" t="b">
        <v>0</v>
      </c>
      <c r="BH220" s="133">
        <v>1.0</v>
      </c>
      <c r="BI220" s="128"/>
      <c r="BJ220" s="135"/>
      <c r="BK220" s="135"/>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4"/>
    </row>
    <row r="221" ht="14.25" customHeight="1">
      <c r="A221" s="126">
        <v>1168.0</v>
      </c>
      <c r="B221" s="103" t="str">
        <f t="shared" si="4"/>
        <v>OK</v>
      </c>
      <c r="C221" s="103" t="str">
        <f t="shared" si="2"/>
        <v>OK</v>
      </c>
      <c r="D221" s="127" t="s">
        <v>5807</v>
      </c>
      <c r="E221" s="20" t="s">
        <v>5281</v>
      </c>
      <c r="G221" s="128"/>
      <c r="H221" s="20" t="s">
        <v>5808</v>
      </c>
      <c r="J221" s="137"/>
      <c r="K221" s="137"/>
      <c r="L221" s="128"/>
      <c r="M221" s="128"/>
      <c r="N221" s="20" t="s">
        <v>47</v>
      </c>
      <c r="O221" s="130" t="s">
        <v>5</v>
      </c>
      <c r="P221" s="20" t="s">
        <v>404</v>
      </c>
      <c r="Q221" s="20" t="s">
        <v>211</v>
      </c>
      <c r="R221" s="132"/>
      <c r="S221" s="21" t="s">
        <v>5809</v>
      </c>
      <c r="T221" s="21" t="s">
        <v>5810</v>
      </c>
      <c r="U221" s="21" t="s">
        <v>5811</v>
      </c>
      <c r="V221" s="21" t="s">
        <v>5812</v>
      </c>
      <c r="W221" s="21" t="s">
        <v>5813</v>
      </c>
      <c r="X221" s="21" t="s">
        <v>5814</v>
      </c>
      <c r="Y221" s="21" t="s">
        <v>171</v>
      </c>
      <c r="Z221" s="21" t="s">
        <v>5815</v>
      </c>
      <c r="AA221" s="132"/>
      <c r="AC221" s="21" t="s">
        <v>49</v>
      </c>
      <c r="AD221" s="132"/>
      <c r="AE221" s="132"/>
      <c r="AF221" s="132"/>
      <c r="AG221" s="132"/>
      <c r="AH221" s="132"/>
      <c r="AI221" s="132"/>
      <c r="AJ221" s="132"/>
      <c r="AK221" s="132"/>
      <c r="AL221" s="132"/>
      <c r="AM221" s="132"/>
      <c r="AN221" s="132"/>
      <c r="AO221" s="132"/>
      <c r="AP221" s="132"/>
      <c r="AQ221" s="132"/>
      <c r="AR221" s="132"/>
      <c r="AS221" s="132"/>
      <c r="AT221" s="132"/>
      <c r="AU221" s="132"/>
      <c r="AV221" s="128"/>
      <c r="AW221" s="128"/>
      <c r="AX221" s="128"/>
      <c r="AY221" s="128"/>
      <c r="AZ221" s="128"/>
      <c r="BA221" s="128"/>
      <c r="BB221" s="128"/>
      <c r="BC221" s="128"/>
      <c r="BD221" s="128"/>
      <c r="BE221" s="133">
        <v>12.0</v>
      </c>
      <c r="BF221" s="133">
        <v>11.0</v>
      </c>
      <c r="BG221" s="134" t="b">
        <v>0</v>
      </c>
      <c r="BH221" s="133">
        <v>11.0</v>
      </c>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4"/>
    </row>
    <row r="222" ht="14.25" customHeight="1">
      <c r="A222" s="126">
        <v>1171.0</v>
      </c>
      <c r="B222" s="103" t="str">
        <f t="shared" si="4"/>
        <v>OK</v>
      </c>
      <c r="C222" s="103" t="str">
        <f t="shared" si="2"/>
        <v>OK</v>
      </c>
      <c r="D222" s="127" t="s">
        <v>5819</v>
      </c>
      <c r="E222" s="20" t="s">
        <v>5281</v>
      </c>
      <c r="G222" s="20" t="s">
        <v>5820</v>
      </c>
      <c r="I222" s="135"/>
      <c r="J222" s="137"/>
      <c r="K222" s="130" t="s">
        <v>123</v>
      </c>
      <c r="L222" s="128"/>
      <c r="M222" s="20" t="s">
        <v>5821</v>
      </c>
      <c r="N222" s="20" t="s">
        <v>47</v>
      </c>
      <c r="O222" s="130" t="s">
        <v>5</v>
      </c>
      <c r="P222" s="20" t="s">
        <v>1009</v>
      </c>
      <c r="Q222" s="20" t="s">
        <v>1037</v>
      </c>
      <c r="R222" s="132"/>
      <c r="S222" s="20" t="s">
        <v>5822</v>
      </c>
      <c r="T222" s="21" t="s">
        <v>5823</v>
      </c>
      <c r="U222" s="21" t="s">
        <v>5824</v>
      </c>
      <c r="V222" s="21" t="s">
        <v>5825</v>
      </c>
      <c r="W222" s="21" t="s">
        <v>5826</v>
      </c>
      <c r="X222" s="21" t="s">
        <v>5827</v>
      </c>
      <c r="Y222" s="187" t="s">
        <v>5828</v>
      </c>
      <c r="Z222" s="21" t="s">
        <v>5829</v>
      </c>
      <c r="AC222" s="21" t="s">
        <v>49</v>
      </c>
      <c r="AD222" s="132"/>
      <c r="AE222" s="132"/>
      <c r="AF222" s="132"/>
      <c r="AG222" s="132"/>
      <c r="AH222" s="132"/>
      <c r="AI222" s="132"/>
      <c r="AJ222" s="132"/>
      <c r="AK222" s="132"/>
      <c r="AL222" s="132"/>
      <c r="AM222" s="132"/>
      <c r="AN222" s="132"/>
      <c r="AO222" s="132"/>
      <c r="AP222" s="132"/>
      <c r="AQ222" s="132"/>
      <c r="AR222" s="132"/>
      <c r="AS222" s="132"/>
      <c r="AT222" s="132"/>
      <c r="AU222" s="132"/>
      <c r="AV222" s="128"/>
      <c r="AW222" s="128"/>
      <c r="AX222" s="128"/>
      <c r="AY222" s="128"/>
      <c r="AZ222" s="128"/>
      <c r="BA222" s="128"/>
      <c r="BB222" s="128"/>
      <c r="BC222" s="128"/>
      <c r="BD222" s="128"/>
      <c r="BE222" s="128"/>
      <c r="BF222" s="128"/>
      <c r="BG222" s="128"/>
      <c r="BH222" s="133">
        <v>2.0</v>
      </c>
      <c r="BI222" s="128"/>
      <c r="BJ222" s="135"/>
      <c r="BK222" s="135"/>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4"/>
    </row>
    <row r="223" ht="14.25" customHeight="1">
      <c r="A223" s="126">
        <v>1172.0</v>
      </c>
      <c r="B223" s="103" t="str">
        <f t="shared" si="4"/>
        <v>OK</v>
      </c>
      <c r="C223" s="103" t="str">
        <f t="shared" si="2"/>
        <v>OK</v>
      </c>
      <c r="D223" s="127" t="s">
        <v>5819</v>
      </c>
      <c r="E223" s="20" t="s">
        <v>5281</v>
      </c>
      <c r="G223" s="128"/>
      <c r="H223" s="135"/>
      <c r="I223" s="135"/>
      <c r="J223" s="137"/>
      <c r="K223" s="137"/>
      <c r="L223" s="128"/>
      <c r="M223" s="128"/>
      <c r="N223" s="20" t="s">
        <v>47</v>
      </c>
      <c r="O223" s="130" t="s">
        <v>5</v>
      </c>
      <c r="P223" s="20" t="s">
        <v>1009</v>
      </c>
      <c r="Q223" s="20" t="s">
        <v>1037</v>
      </c>
      <c r="R223" s="132"/>
      <c r="S223" s="20" t="s">
        <v>5830</v>
      </c>
      <c r="T223" s="21" t="s">
        <v>5831</v>
      </c>
      <c r="U223" s="21" t="s">
        <v>5832</v>
      </c>
      <c r="V223" s="21" t="s">
        <v>5833</v>
      </c>
      <c r="W223" s="21" t="s">
        <v>5834</v>
      </c>
      <c r="X223" s="21" t="s">
        <v>5835</v>
      </c>
      <c r="Y223" s="187" t="s">
        <v>5836</v>
      </c>
      <c r="Z223" s="21" t="s">
        <v>5834</v>
      </c>
      <c r="AC223" s="21" t="s">
        <v>49</v>
      </c>
      <c r="AD223" s="132"/>
      <c r="AE223" s="132"/>
      <c r="AF223" s="132"/>
      <c r="AG223" s="132"/>
      <c r="AH223" s="132"/>
      <c r="AI223" s="132"/>
      <c r="AJ223" s="132"/>
      <c r="AK223" s="132"/>
      <c r="AL223" s="132"/>
      <c r="AM223" s="132"/>
      <c r="AN223" s="132"/>
      <c r="AO223" s="132"/>
      <c r="AP223" s="132"/>
      <c r="AQ223" s="132"/>
      <c r="AR223" s="132"/>
      <c r="AS223" s="132"/>
      <c r="AT223" s="132"/>
      <c r="AU223" s="132"/>
      <c r="AV223" s="128"/>
      <c r="AW223" s="128"/>
      <c r="AX223" s="128"/>
      <c r="AY223" s="128"/>
      <c r="AZ223" s="128"/>
      <c r="BA223" s="128"/>
      <c r="BB223" s="128"/>
      <c r="BC223" s="128"/>
      <c r="BD223" s="128"/>
      <c r="BE223" s="128"/>
      <c r="BF223" s="128"/>
      <c r="BG223" s="128"/>
      <c r="BH223" s="133">
        <v>2.0</v>
      </c>
      <c r="BI223" s="128"/>
      <c r="BJ223" s="135"/>
      <c r="BK223" s="135"/>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4"/>
    </row>
    <row r="224" ht="14.25" customHeight="1">
      <c r="A224" s="126">
        <v>1173.0</v>
      </c>
      <c r="B224" s="103" t="str">
        <f t="shared" si="4"/>
        <v>OK</v>
      </c>
      <c r="C224" s="103" t="str">
        <f t="shared" si="2"/>
        <v>OK</v>
      </c>
      <c r="D224" s="127" t="s">
        <v>5819</v>
      </c>
      <c r="E224" s="20" t="s">
        <v>5281</v>
      </c>
      <c r="G224" s="128"/>
      <c r="H224" s="128"/>
      <c r="I224" s="135"/>
      <c r="J224" s="137"/>
      <c r="K224" s="137"/>
      <c r="L224" s="128"/>
      <c r="M224" s="128"/>
      <c r="N224" s="20" t="s">
        <v>47</v>
      </c>
      <c r="O224" s="130" t="s">
        <v>5</v>
      </c>
      <c r="P224" s="20" t="s">
        <v>224</v>
      </c>
      <c r="Q224" s="20" t="s">
        <v>225</v>
      </c>
      <c r="R224" s="132"/>
      <c r="S224" s="21" t="s">
        <v>5837</v>
      </c>
      <c r="T224" s="196">
        <v>2.0</v>
      </c>
      <c r="U224" s="196">
        <v>3.0</v>
      </c>
      <c r="V224" s="196">
        <v>4.0</v>
      </c>
      <c r="W224" s="196">
        <v>5.0</v>
      </c>
      <c r="X224" s="196">
        <v>6.0</v>
      </c>
      <c r="Y224" s="21" t="s">
        <v>99</v>
      </c>
      <c r="Z224" s="21" t="s">
        <v>5838</v>
      </c>
      <c r="AC224" s="21" t="s">
        <v>49</v>
      </c>
      <c r="AD224" s="132"/>
      <c r="AE224" s="132"/>
      <c r="AF224" s="132"/>
      <c r="AG224" s="132"/>
      <c r="AH224" s="132"/>
      <c r="AI224" s="132"/>
      <c r="AJ224" s="132"/>
      <c r="AK224" s="132"/>
      <c r="AL224" s="132"/>
      <c r="AM224" s="132"/>
      <c r="AN224" s="132"/>
      <c r="AO224" s="132"/>
      <c r="AP224" s="132"/>
      <c r="AQ224" s="132"/>
      <c r="AR224" s="132"/>
      <c r="AS224" s="132"/>
      <c r="AT224" s="132"/>
      <c r="AU224" s="132"/>
      <c r="AV224" s="128"/>
      <c r="AW224" s="128"/>
      <c r="AX224" s="128"/>
      <c r="AY224" s="128"/>
      <c r="AZ224" s="128"/>
      <c r="BA224" s="128"/>
      <c r="BB224" s="128"/>
      <c r="BC224" s="128"/>
      <c r="BD224" s="128"/>
      <c r="BE224" s="135"/>
      <c r="BF224" s="135"/>
      <c r="BG224" s="135"/>
      <c r="BH224" s="133">
        <v>2.0</v>
      </c>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4"/>
    </row>
    <row r="225" ht="14.25" customHeight="1">
      <c r="A225" s="126">
        <v>1174.0</v>
      </c>
      <c r="B225" s="103" t="str">
        <f t="shared" si="4"/>
        <v>OK</v>
      </c>
      <c r="C225" s="103" t="str">
        <f t="shared" si="2"/>
        <v>OK</v>
      </c>
      <c r="D225" s="127" t="s">
        <v>5819</v>
      </c>
      <c r="E225" s="20" t="s">
        <v>5281</v>
      </c>
      <c r="G225" s="128"/>
      <c r="H225" s="128"/>
      <c r="I225" s="135"/>
      <c r="J225" s="137"/>
      <c r="K225" s="137"/>
      <c r="L225" s="128"/>
      <c r="M225" s="128"/>
      <c r="N225" s="20" t="s">
        <v>47</v>
      </c>
      <c r="O225" s="130" t="s">
        <v>5</v>
      </c>
      <c r="P225" s="20" t="s">
        <v>224</v>
      </c>
      <c r="Q225" s="20" t="s">
        <v>225</v>
      </c>
      <c r="R225" s="131"/>
      <c r="S225" s="21" t="s">
        <v>5839</v>
      </c>
      <c r="T225" s="21" t="s">
        <v>5840</v>
      </c>
      <c r="U225" s="21" t="s">
        <v>5841</v>
      </c>
      <c r="V225" s="21" t="s">
        <v>5842</v>
      </c>
      <c r="W225" s="21" t="s">
        <v>5843</v>
      </c>
      <c r="X225" s="21" t="s">
        <v>5844</v>
      </c>
      <c r="Y225" s="21" t="s">
        <v>2249</v>
      </c>
      <c r="Z225" s="21" t="s">
        <v>5845</v>
      </c>
      <c r="AC225" s="21" t="s">
        <v>49</v>
      </c>
      <c r="AD225" s="132"/>
      <c r="AE225" s="132"/>
      <c r="AF225" s="132"/>
      <c r="AG225" s="132"/>
      <c r="AH225" s="132"/>
      <c r="AI225" s="132"/>
      <c r="AJ225" s="132"/>
      <c r="AK225" s="132"/>
      <c r="AL225" s="132"/>
      <c r="AM225" s="132"/>
      <c r="AN225" s="132"/>
      <c r="AO225" s="132"/>
      <c r="AP225" s="132"/>
      <c r="AQ225" s="132"/>
      <c r="AR225" s="132"/>
      <c r="AS225" s="132"/>
      <c r="AT225" s="132"/>
      <c r="AU225" s="132"/>
      <c r="AV225" s="128"/>
      <c r="AW225" s="128"/>
      <c r="AX225" s="128"/>
      <c r="AY225" s="128"/>
      <c r="AZ225" s="128"/>
      <c r="BA225" s="128"/>
      <c r="BB225" s="128"/>
      <c r="BC225" s="128"/>
      <c r="BD225" s="128"/>
      <c r="BE225" s="133">
        <v>15.0</v>
      </c>
      <c r="BF225" s="133">
        <v>14.0</v>
      </c>
      <c r="BG225" s="134" t="b">
        <v>0</v>
      </c>
      <c r="BH225" s="133">
        <v>14.0</v>
      </c>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4"/>
    </row>
    <row r="226" ht="14.25" customHeight="1">
      <c r="A226" s="126">
        <v>1175.0</v>
      </c>
      <c r="B226" s="103" t="str">
        <f t="shared" si="4"/>
        <v>OK</v>
      </c>
      <c r="C226" s="103" t="str">
        <f t="shared" si="2"/>
        <v>OK</v>
      </c>
      <c r="D226" s="127" t="s">
        <v>5819</v>
      </c>
      <c r="E226" s="20" t="s">
        <v>5281</v>
      </c>
      <c r="G226" s="128"/>
      <c r="H226" s="128"/>
      <c r="I226" s="135"/>
      <c r="J226" s="137"/>
      <c r="K226" s="137"/>
      <c r="L226" s="128"/>
      <c r="M226" s="128"/>
      <c r="N226" s="20" t="s">
        <v>47</v>
      </c>
      <c r="O226" s="130" t="s">
        <v>5</v>
      </c>
      <c r="P226" s="20" t="s">
        <v>235</v>
      </c>
      <c r="Q226" s="20" t="s">
        <v>595</v>
      </c>
      <c r="R226" s="132"/>
      <c r="S226" s="21" t="s">
        <v>5846</v>
      </c>
      <c r="T226" s="21" t="s">
        <v>5847</v>
      </c>
      <c r="U226" s="21" t="s">
        <v>5848</v>
      </c>
      <c r="V226" s="21" t="s">
        <v>2492</v>
      </c>
      <c r="W226" s="21" t="s">
        <v>5849</v>
      </c>
      <c r="X226" s="21" t="s">
        <v>5850</v>
      </c>
      <c r="Y226" s="21" t="s">
        <v>5851</v>
      </c>
      <c r="Z226" s="21" t="s">
        <v>5852</v>
      </c>
      <c r="AC226" s="21" t="s">
        <v>49</v>
      </c>
      <c r="AD226" s="132"/>
      <c r="AE226" s="131"/>
      <c r="AF226" s="131"/>
      <c r="AG226" s="131"/>
      <c r="AH226" s="132"/>
      <c r="AI226" s="132"/>
      <c r="AJ226" s="132"/>
      <c r="AK226" s="132"/>
      <c r="AL226" s="132"/>
      <c r="AM226" s="132"/>
      <c r="AN226" s="132"/>
      <c r="AO226" s="132"/>
      <c r="AP226" s="132"/>
      <c r="AQ226" s="132"/>
      <c r="AR226" s="132"/>
      <c r="AS226" s="132"/>
      <c r="AT226" s="132"/>
      <c r="AU226" s="132"/>
      <c r="AV226" s="128"/>
      <c r="AW226" s="128"/>
      <c r="AX226" s="128"/>
      <c r="AY226" s="128"/>
      <c r="AZ226" s="128"/>
      <c r="BA226" s="128"/>
      <c r="BB226" s="128"/>
      <c r="BC226" s="128"/>
      <c r="BD226" s="128"/>
      <c r="BE226" s="133">
        <v>13.0</v>
      </c>
      <c r="BF226" s="133">
        <v>12.0</v>
      </c>
      <c r="BG226" s="134" t="b">
        <v>0</v>
      </c>
      <c r="BH226" s="133">
        <v>12.0</v>
      </c>
      <c r="BI226" s="128"/>
      <c r="BJ226" s="128"/>
      <c r="BK226" s="128"/>
      <c r="BL226" s="128"/>
      <c r="BM226" s="128"/>
      <c r="BN226" s="128"/>
      <c r="BO226" s="128"/>
      <c r="BP226" s="128"/>
      <c r="BQ226" s="128"/>
      <c r="BR226" s="128"/>
      <c r="BS226" s="128"/>
      <c r="BT226" s="128"/>
      <c r="BU226" s="128"/>
      <c r="BV226" s="128"/>
      <c r="BW226" s="128"/>
      <c r="BX226" s="128"/>
      <c r="BY226" s="128"/>
      <c r="BZ226" s="128"/>
      <c r="CA226" s="128"/>
      <c r="CB226" s="128"/>
      <c r="CC226" s="128"/>
      <c r="CD226" s="128"/>
      <c r="CE226" s="128"/>
      <c r="CF226" s="128"/>
      <c r="CG226" s="128"/>
      <c r="CH226" s="128"/>
      <c r="CI226" s="128"/>
      <c r="CJ226" s="128"/>
      <c r="CK226" s="128"/>
      <c r="CL226" s="128"/>
      <c r="CM226" s="128"/>
      <c r="CN226" s="4"/>
    </row>
    <row r="227" ht="14.25" customHeight="1">
      <c r="A227" s="126">
        <v>1176.0</v>
      </c>
      <c r="B227" s="103" t="str">
        <f t="shared" si="4"/>
        <v>OK</v>
      </c>
      <c r="C227" s="103" t="str">
        <f t="shared" si="2"/>
        <v>OK</v>
      </c>
      <c r="D227" s="127" t="s">
        <v>5819</v>
      </c>
      <c r="E227" s="20" t="s">
        <v>5281</v>
      </c>
      <c r="G227" s="128"/>
      <c r="H227" s="128"/>
      <c r="I227" s="135"/>
      <c r="J227" s="137"/>
      <c r="K227" s="137"/>
      <c r="L227" s="128"/>
      <c r="M227" s="128"/>
      <c r="N227" s="20" t="s">
        <v>47</v>
      </c>
      <c r="O227" s="130" t="s">
        <v>5</v>
      </c>
      <c r="P227" s="20" t="s">
        <v>829</v>
      </c>
      <c r="Q227" s="143" t="s">
        <v>830</v>
      </c>
      <c r="R227" s="132"/>
      <c r="S227" s="21" t="s">
        <v>5853</v>
      </c>
      <c r="T227" s="21" t="s">
        <v>5854</v>
      </c>
      <c r="U227" s="21" t="s">
        <v>5855</v>
      </c>
      <c r="V227" s="21" t="s">
        <v>5856</v>
      </c>
      <c r="W227" s="21" t="s">
        <v>5857</v>
      </c>
      <c r="X227" s="21" t="s">
        <v>4119</v>
      </c>
      <c r="Y227" s="21" t="s">
        <v>242</v>
      </c>
      <c r="Z227" s="21" t="s">
        <v>5858</v>
      </c>
      <c r="AC227" s="21" t="s">
        <v>49</v>
      </c>
      <c r="AD227" s="132"/>
      <c r="AE227" s="132"/>
      <c r="AF227" s="132"/>
      <c r="AG227" s="132"/>
      <c r="AH227" s="132"/>
      <c r="AI227" s="132"/>
      <c r="AJ227" s="132"/>
      <c r="AK227" s="132"/>
      <c r="AL227" s="132"/>
      <c r="AM227" s="132"/>
      <c r="AN227" s="132"/>
      <c r="AO227" s="132"/>
      <c r="AP227" s="132"/>
      <c r="AQ227" s="132"/>
      <c r="AR227" s="132"/>
      <c r="AS227" s="132"/>
      <c r="AT227" s="132"/>
      <c r="AU227" s="132"/>
      <c r="AV227" s="128"/>
      <c r="AW227" s="128"/>
      <c r="AX227" s="128"/>
      <c r="AY227" s="128"/>
      <c r="AZ227" s="128"/>
      <c r="BA227" s="128"/>
      <c r="BB227" s="128"/>
      <c r="BC227" s="128"/>
      <c r="BD227" s="128"/>
      <c r="BE227" s="133">
        <v>13.0</v>
      </c>
      <c r="BF227" s="133">
        <v>12.0</v>
      </c>
      <c r="BG227" s="134" t="b">
        <v>0</v>
      </c>
      <c r="BH227" s="133">
        <v>12.0</v>
      </c>
      <c r="BI227" s="128"/>
      <c r="BJ227" s="135"/>
      <c r="BK227" s="135"/>
      <c r="BL227" s="128"/>
      <c r="BM227" s="128"/>
      <c r="BN227" s="128"/>
      <c r="BO227" s="128"/>
      <c r="BP227" s="128"/>
      <c r="BQ227" s="128"/>
      <c r="BR227" s="128"/>
      <c r="BS227" s="128"/>
      <c r="BT227" s="128"/>
      <c r="BU227" s="128"/>
      <c r="BV227" s="128"/>
      <c r="BW227" s="128"/>
      <c r="BX227" s="128"/>
      <c r="BY227" s="128"/>
      <c r="BZ227" s="128"/>
      <c r="CA227" s="128"/>
      <c r="CB227" s="128"/>
      <c r="CC227" s="128"/>
      <c r="CD227" s="128"/>
      <c r="CE227" s="128"/>
      <c r="CF227" s="128"/>
      <c r="CG227" s="128"/>
      <c r="CH227" s="128"/>
      <c r="CI227" s="128"/>
      <c r="CJ227" s="128"/>
      <c r="CK227" s="128"/>
      <c r="CL227" s="128"/>
      <c r="CM227" s="128"/>
      <c r="CN227" s="4"/>
    </row>
    <row r="228" ht="14.25" customHeight="1">
      <c r="A228" s="126">
        <v>1177.0</v>
      </c>
      <c r="B228" s="103" t="str">
        <f t="shared" si="4"/>
        <v>OK</v>
      </c>
      <c r="C228" s="103" t="str">
        <f t="shared" si="2"/>
        <v>OK</v>
      </c>
      <c r="D228" s="127" t="s">
        <v>5819</v>
      </c>
      <c r="E228" s="20" t="s">
        <v>5281</v>
      </c>
      <c r="G228" s="135"/>
      <c r="H228" s="128"/>
      <c r="I228" s="128"/>
      <c r="J228" s="129"/>
      <c r="K228" s="129"/>
      <c r="L228" s="128"/>
      <c r="M228" s="128"/>
      <c r="N228" s="20" t="s">
        <v>47</v>
      </c>
      <c r="O228" s="130" t="s">
        <v>5</v>
      </c>
      <c r="P228" s="21" t="s">
        <v>1905</v>
      </c>
      <c r="Q228" s="21" t="s">
        <v>1940</v>
      </c>
      <c r="R228" s="21"/>
      <c r="S228" s="2" t="s">
        <v>5859</v>
      </c>
      <c r="T228" s="21" t="s">
        <v>5860</v>
      </c>
      <c r="U228" s="21" t="s">
        <v>5861</v>
      </c>
      <c r="V228" s="21" t="s">
        <v>5862</v>
      </c>
      <c r="W228" s="21" t="s">
        <v>5863</v>
      </c>
      <c r="X228" s="21" t="s">
        <v>5864</v>
      </c>
      <c r="Y228" s="21" t="s">
        <v>242</v>
      </c>
      <c r="Z228" s="21" t="s">
        <v>5865</v>
      </c>
      <c r="AA228" s="132"/>
      <c r="AC228" s="21" t="s">
        <v>49</v>
      </c>
      <c r="AD228" s="132"/>
      <c r="AE228" s="132"/>
      <c r="AF228" s="132"/>
      <c r="AG228" s="132"/>
      <c r="AH228" s="132"/>
      <c r="AI228" s="132"/>
      <c r="AJ228" s="132"/>
      <c r="AK228" s="132"/>
      <c r="AL228" s="132"/>
      <c r="AM228" s="132"/>
      <c r="AN228" s="132"/>
      <c r="AO228" s="132"/>
      <c r="AP228" s="132"/>
      <c r="AQ228" s="132"/>
      <c r="AR228" s="132"/>
      <c r="AS228" s="132"/>
      <c r="AT228" s="132"/>
      <c r="AU228" s="132"/>
      <c r="AV228" s="128"/>
      <c r="AW228" s="128"/>
      <c r="AX228" s="128"/>
      <c r="AY228" s="128"/>
      <c r="AZ228" s="128"/>
      <c r="BA228" s="128"/>
      <c r="BB228" s="128"/>
      <c r="BC228" s="128"/>
      <c r="BD228" s="128"/>
      <c r="BE228" s="133">
        <v>13.0</v>
      </c>
      <c r="BF228" s="133">
        <v>12.0</v>
      </c>
      <c r="BG228" s="134" t="b">
        <v>0</v>
      </c>
      <c r="BH228" s="133">
        <v>12.0</v>
      </c>
      <c r="BI228" s="128"/>
      <c r="BJ228" s="135"/>
      <c r="BK228" s="135"/>
      <c r="BL228" s="128"/>
      <c r="BM228" s="128"/>
      <c r="BN228" s="128"/>
      <c r="BO228" s="128"/>
      <c r="BP228" s="128"/>
      <c r="BQ228" s="128"/>
      <c r="BR228" s="128"/>
      <c r="BS228" s="128"/>
      <c r="BT228" s="128"/>
      <c r="BU228" s="128"/>
      <c r="BV228" s="128"/>
      <c r="BW228" s="128"/>
      <c r="BX228" s="128"/>
      <c r="BY228" s="128"/>
      <c r="BZ228" s="128"/>
      <c r="CA228" s="128"/>
      <c r="CB228" s="128"/>
      <c r="CC228" s="128"/>
      <c r="CD228" s="128"/>
      <c r="CE228" s="128"/>
      <c r="CF228" s="128"/>
      <c r="CG228" s="128"/>
      <c r="CH228" s="128"/>
      <c r="CI228" s="128"/>
      <c r="CJ228" s="128"/>
      <c r="CK228" s="128"/>
      <c r="CL228" s="128"/>
      <c r="CM228" s="128"/>
      <c r="CN228" s="4"/>
    </row>
    <row r="229" ht="14.25" customHeight="1">
      <c r="A229" s="126">
        <v>1178.0</v>
      </c>
      <c r="B229" s="103" t="str">
        <f t="shared" si="4"/>
        <v>OK</v>
      </c>
      <c r="C229" s="103" t="str">
        <f t="shared" si="2"/>
        <v>OK</v>
      </c>
      <c r="D229" s="127" t="s">
        <v>5819</v>
      </c>
      <c r="E229" s="20" t="s">
        <v>5281</v>
      </c>
      <c r="G229" s="135"/>
      <c r="H229" s="128"/>
      <c r="I229" s="128"/>
      <c r="J229" s="129"/>
      <c r="K229" s="129"/>
      <c r="L229" s="128"/>
      <c r="M229" s="128"/>
      <c r="N229" s="20" t="s">
        <v>47</v>
      </c>
      <c r="O229" s="130" t="s">
        <v>5</v>
      </c>
      <c r="P229" s="20" t="s">
        <v>404</v>
      </c>
      <c r="Q229" s="20" t="s">
        <v>211</v>
      </c>
      <c r="R229" s="132"/>
      <c r="S229" s="21" t="s">
        <v>5866</v>
      </c>
      <c r="T229" s="21" t="s">
        <v>5847</v>
      </c>
      <c r="U229" s="21" t="s">
        <v>5848</v>
      </c>
      <c r="V229" s="21" t="s">
        <v>5867</v>
      </c>
      <c r="W229" s="21" t="s">
        <v>2373</v>
      </c>
      <c r="X229" s="21" t="s">
        <v>5868</v>
      </c>
      <c r="Y229" s="21" t="s">
        <v>99</v>
      </c>
      <c r="Z229" s="21" t="s">
        <v>5869</v>
      </c>
      <c r="AA229" s="132"/>
      <c r="AC229" s="21" t="s">
        <v>49</v>
      </c>
      <c r="AD229" s="132"/>
      <c r="AE229" s="132"/>
      <c r="AF229" s="132"/>
      <c r="AG229" s="132"/>
      <c r="AH229" s="132"/>
      <c r="AI229" s="132"/>
      <c r="AJ229" s="132"/>
      <c r="AK229" s="132"/>
      <c r="AL229" s="132"/>
      <c r="AM229" s="132"/>
      <c r="AN229" s="132"/>
      <c r="AO229" s="132"/>
      <c r="AP229" s="132"/>
      <c r="AQ229" s="132"/>
      <c r="AR229" s="132"/>
      <c r="AS229" s="132"/>
      <c r="AT229" s="132"/>
      <c r="AU229" s="132"/>
      <c r="AV229" s="128"/>
      <c r="AW229" s="128"/>
      <c r="AX229" s="128"/>
      <c r="AY229" s="128"/>
      <c r="AZ229" s="128"/>
      <c r="BA229" s="128"/>
      <c r="BB229" s="128"/>
      <c r="BC229" s="128"/>
      <c r="BD229" s="128"/>
      <c r="BE229" s="133">
        <v>14.0</v>
      </c>
      <c r="BF229" s="133">
        <v>13.0</v>
      </c>
      <c r="BG229" s="134" t="b">
        <v>0</v>
      </c>
      <c r="BH229" s="133">
        <v>13.0</v>
      </c>
      <c r="BI229" s="128"/>
      <c r="BJ229" s="135"/>
      <c r="BK229" s="135"/>
      <c r="BL229" s="128"/>
      <c r="BM229" s="128"/>
      <c r="BN229" s="128"/>
      <c r="BO229" s="128"/>
      <c r="BP229" s="128"/>
      <c r="BQ229" s="128"/>
      <c r="BR229" s="128"/>
      <c r="BS229" s="128"/>
      <c r="BT229" s="128"/>
      <c r="BU229" s="128"/>
      <c r="BV229" s="128"/>
      <c r="BW229" s="128"/>
      <c r="BX229" s="128"/>
      <c r="BY229" s="128"/>
      <c r="BZ229" s="128"/>
      <c r="CA229" s="128"/>
      <c r="CB229" s="128"/>
      <c r="CC229" s="128"/>
      <c r="CD229" s="128"/>
      <c r="CE229" s="128"/>
      <c r="CF229" s="128"/>
      <c r="CG229" s="128"/>
      <c r="CH229" s="128"/>
      <c r="CI229" s="128"/>
      <c r="CJ229" s="128"/>
      <c r="CK229" s="128"/>
      <c r="CL229" s="128"/>
      <c r="CM229" s="128"/>
      <c r="CN229" s="4"/>
    </row>
    <row r="230" ht="14.25" customHeight="1">
      <c r="A230" s="126">
        <v>1179.0</v>
      </c>
      <c r="B230" s="103" t="str">
        <f t="shared" si="4"/>
        <v>OK</v>
      </c>
      <c r="C230" s="103" t="str">
        <f t="shared" si="2"/>
        <v>OK</v>
      </c>
      <c r="D230" s="127" t="s">
        <v>5819</v>
      </c>
      <c r="E230" s="20" t="s">
        <v>5281</v>
      </c>
      <c r="G230" s="135"/>
      <c r="H230" s="128"/>
      <c r="I230" s="128"/>
      <c r="J230" s="129"/>
      <c r="K230" s="129"/>
      <c r="L230" s="128"/>
      <c r="M230" s="128"/>
      <c r="N230" s="20" t="s">
        <v>47</v>
      </c>
      <c r="O230" s="130" t="s">
        <v>5</v>
      </c>
      <c r="P230" s="20" t="s">
        <v>404</v>
      </c>
      <c r="Q230" s="20" t="s">
        <v>1366</v>
      </c>
      <c r="R230" s="131"/>
      <c r="S230" s="21" t="s">
        <v>5870</v>
      </c>
      <c r="T230" s="21" t="s">
        <v>5871</v>
      </c>
      <c r="U230" s="21" t="s">
        <v>5872</v>
      </c>
      <c r="V230" s="21" t="s">
        <v>5873</v>
      </c>
      <c r="W230" s="21" t="s">
        <v>5874</v>
      </c>
      <c r="X230" s="21" t="s">
        <v>5875</v>
      </c>
      <c r="Y230" s="21" t="s">
        <v>99</v>
      </c>
      <c r="Z230" s="21" t="s">
        <v>5876</v>
      </c>
      <c r="AA230" s="132"/>
      <c r="AC230" s="21" t="s">
        <v>49</v>
      </c>
      <c r="AD230" s="132"/>
      <c r="AE230" s="132"/>
      <c r="AF230" s="132"/>
      <c r="AG230" s="132"/>
      <c r="AH230" s="132"/>
      <c r="AI230" s="132"/>
      <c r="AJ230" s="132"/>
      <c r="AK230" s="132"/>
      <c r="AL230" s="132"/>
      <c r="AM230" s="132"/>
      <c r="AN230" s="132"/>
      <c r="AO230" s="132"/>
      <c r="AP230" s="132"/>
      <c r="AQ230" s="132"/>
      <c r="AR230" s="132"/>
      <c r="AS230" s="132"/>
      <c r="AT230" s="132"/>
      <c r="AU230" s="132"/>
      <c r="AV230" s="128"/>
      <c r="AW230" s="128"/>
      <c r="AX230" s="128"/>
      <c r="AY230" s="128"/>
      <c r="AZ230" s="128"/>
      <c r="BA230" s="128"/>
      <c r="BB230" s="128"/>
      <c r="BC230" s="128"/>
      <c r="BD230" s="128"/>
      <c r="BE230" s="133">
        <v>13.0</v>
      </c>
      <c r="BF230" s="133">
        <v>12.0</v>
      </c>
      <c r="BG230" s="134" t="b">
        <v>0</v>
      </c>
      <c r="BH230" s="133">
        <v>12.0</v>
      </c>
      <c r="BI230" s="128"/>
      <c r="BJ230" s="135"/>
      <c r="BK230" s="135"/>
      <c r="BL230" s="128"/>
      <c r="BM230" s="128"/>
      <c r="BN230" s="128"/>
      <c r="BO230" s="128"/>
      <c r="BP230" s="128"/>
      <c r="BQ230" s="128"/>
      <c r="BR230" s="128"/>
      <c r="BS230" s="128"/>
      <c r="BT230" s="128"/>
      <c r="BU230" s="128"/>
      <c r="BV230" s="128"/>
      <c r="BW230" s="128"/>
      <c r="BX230" s="128"/>
      <c r="BY230" s="128"/>
      <c r="BZ230" s="128"/>
      <c r="CA230" s="128"/>
      <c r="CB230" s="128"/>
      <c r="CC230" s="128"/>
      <c r="CD230" s="128"/>
      <c r="CE230" s="128"/>
      <c r="CF230" s="128"/>
      <c r="CG230" s="128"/>
      <c r="CH230" s="128"/>
      <c r="CI230" s="128"/>
      <c r="CJ230" s="128"/>
      <c r="CK230" s="128"/>
      <c r="CL230" s="128"/>
      <c r="CM230" s="128"/>
      <c r="CN230" s="4"/>
    </row>
    <row r="231" ht="14.25" customHeight="1">
      <c r="A231" s="126">
        <v>1189.0</v>
      </c>
      <c r="B231" s="103" t="str">
        <f t="shared" si="4"/>
        <v>OK</v>
      </c>
      <c r="C231" s="103" t="str">
        <f t="shared" si="2"/>
        <v>OK</v>
      </c>
      <c r="D231" s="127" t="s">
        <v>5918</v>
      </c>
      <c r="E231" s="20" t="s">
        <v>5281</v>
      </c>
      <c r="G231" s="20" t="s">
        <v>5919</v>
      </c>
      <c r="I231" s="128"/>
      <c r="J231" s="129"/>
      <c r="K231" s="129"/>
      <c r="L231" s="128"/>
      <c r="M231" s="128"/>
      <c r="N231" s="20" t="s">
        <v>47</v>
      </c>
      <c r="O231" s="130" t="s">
        <v>5</v>
      </c>
      <c r="P231" s="20" t="s">
        <v>235</v>
      </c>
      <c r="Q231" s="20" t="s">
        <v>236</v>
      </c>
      <c r="R231" s="131"/>
      <c r="S231" s="21" t="s">
        <v>5920</v>
      </c>
      <c r="T231" s="21" t="s">
        <v>5921</v>
      </c>
      <c r="U231" s="21" t="s">
        <v>5922</v>
      </c>
      <c r="V231" s="21" t="s">
        <v>5923</v>
      </c>
      <c r="W231" s="21" t="s">
        <v>5924</v>
      </c>
      <c r="X231" s="21" t="s">
        <v>4429</v>
      </c>
      <c r="Y231" s="21" t="s">
        <v>242</v>
      </c>
      <c r="Z231" s="21" t="s">
        <v>5925</v>
      </c>
      <c r="AA231" s="132"/>
      <c r="AC231" s="21" t="s">
        <v>49</v>
      </c>
      <c r="AD231" s="132"/>
      <c r="AE231" s="132"/>
      <c r="AF231" s="132"/>
      <c r="AG231" s="132"/>
      <c r="AH231" s="132"/>
      <c r="AI231" s="132"/>
      <c r="AJ231" s="132"/>
      <c r="AK231" s="132"/>
      <c r="AL231" s="132"/>
      <c r="AM231" s="132"/>
      <c r="AN231" s="132"/>
      <c r="AO231" s="132"/>
      <c r="AP231" s="132"/>
      <c r="AQ231" s="132"/>
      <c r="AR231" s="132"/>
      <c r="AS231" s="132"/>
      <c r="AT231" s="132"/>
      <c r="AU231" s="132"/>
      <c r="AV231" s="128"/>
      <c r="AW231" s="128"/>
      <c r="AX231" s="128"/>
      <c r="AY231" s="128"/>
      <c r="AZ231" s="128"/>
      <c r="BA231" s="128"/>
      <c r="BB231" s="128"/>
      <c r="BC231" s="128"/>
      <c r="BD231" s="128"/>
      <c r="BE231" s="133">
        <v>13.0</v>
      </c>
      <c r="BF231" s="133">
        <v>12.0</v>
      </c>
      <c r="BG231" s="134" t="b">
        <v>0</v>
      </c>
      <c r="BH231" s="133">
        <v>12.0</v>
      </c>
      <c r="BI231" s="128"/>
      <c r="BJ231" s="135"/>
      <c r="BK231" s="135"/>
      <c r="BL231" s="128"/>
      <c r="BM231" s="128"/>
      <c r="BN231" s="128"/>
      <c r="BO231" s="128"/>
      <c r="BP231" s="128"/>
      <c r="BQ231" s="128"/>
      <c r="BR231" s="128"/>
      <c r="BS231" s="128"/>
      <c r="BT231" s="128"/>
      <c r="BU231" s="128"/>
      <c r="BV231" s="128"/>
      <c r="BW231" s="128"/>
      <c r="BX231" s="128"/>
      <c r="BY231" s="128"/>
      <c r="BZ231" s="128"/>
      <c r="CA231" s="128"/>
      <c r="CB231" s="128"/>
      <c r="CC231" s="128"/>
      <c r="CD231" s="128"/>
      <c r="CE231" s="128"/>
      <c r="CF231" s="128"/>
      <c r="CG231" s="128"/>
      <c r="CH231" s="128"/>
      <c r="CI231" s="128"/>
      <c r="CJ231" s="128"/>
      <c r="CK231" s="128"/>
      <c r="CL231" s="128"/>
      <c r="CM231" s="128"/>
      <c r="CN231" s="4"/>
    </row>
    <row r="232" ht="14.25" customHeight="1">
      <c r="A232" s="126">
        <v>1192.0</v>
      </c>
      <c r="B232" s="103" t="str">
        <f t="shared" si="4"/>
        <v>Giữ chỗ</v>
      </c>
      <c r="C232" s="103" t="str">
        <f t="shared" si="2"/>
        <v>OK</v>
      </c>
      <c r="D232" s="127" t="s">
        <v>5929</v>
      </c>
      <c r="E232" s="20" t="s">
        <v>5281</v>
      </c>
      <c r="F232" s="20" t="s">
        <v>5930</v>
      </c>
      <c r="G232" s="20" t="s">
        <v>5931</v>
      </c>
      <c r="H232" s="20" t="s">
        <v>5932</v>
      </c>
      <c r="J232" s="129"/>
      <c r="K232" s="130" t="s">
        <v>123</v>
      </c>
      <c r="L232" s="128"/>
      <c r="M232" s="20" t="s">
        <v>5933</v>
      </c>
      <c r="N232" s="20" t="s">
        <v>47</v>
      </c>
      <c r="O232" s="130" t="s">
        <v>5</v>
      </c>
      <c r="P232" s="20" t="s">
        <v>1189</v>
      </c>
      <c r="Q232" s="20" t="s">
        <v>1875</v>
      </c>
      <c r="R232" s="131"/>
      <c r="S232" s="131"/>
      <c r="T232" s="131"/>
      <c r="U232" s="131"/>
      <c r="V232" s="131"/>
      <c r="W232" s="131"/>
      <c r="X232" s="131"/>
      <c r="Y232" s="131"/>
      <c r="Z232" s="131"/>
      <c r="AA232" s="131"/>
      <c r="AC232" s="21" t="s">
        <v>49</v>
      </c>
      <c r="AD232" s="132"/>
      <c r="AE232" s="132"/>
      <c r="AF232" s="132"/>
      <c r="AG232" s="132"/>
      <c r="AH232" s="132"/>
      <c r="AI232" s="132"/>
      <c r="AJ232" s="132"/>
      <c r="AK232" s="132"/>
      <c r="AL232" s="132"/>
      <c r="AM232" s="132"/>
      <c r="AN232" s="132"/>
      <c r="AO232" s="132"/>
      <c r="AP232" s="132"/>
      <c r="AQ232" s="132"/>
      <c r="AR232" s="132"/>
      <c r="AS232" s="132"/>
      <c r="AT232" s="132"/>
      <c r="AU232" s="132"/>
      <c r="AV232" s="128"/>
      <c r="AW232" s="128"/>
      <c r="AX232" s="128"/>
      <c r="AY232" s="128"/>
      <c r="AZ232" s="128"/>
      <c r="BA232" s="128"/>
      <c r="BB232" s="128"/>
      <c r="BC232" s="128"/>
      <c r="BD232" s="128"/>
      <c r="BE232" s="133">
        <v>10.0</v>
      </c>
      <c r="BF232" s="133">
        <v>9.0</v>
      </c>
      <c r="BG232" s="134" t="b">
        <v>0</v>
      </c>
      <c r="BH232" s="133">
        <v>10.0</v>
      </c>
      <c r="BI232" s="128"/>
      <c r="BJ232" s="135"/>
      <c r="BK232" s="135"/>
      <c r="BL232" s="128"/>
      <c r="BM232" s="128"/>
      <c r="BN232" s="128"/>
      <c r="BO232" s="128"/>
      <c r="BP232" s="128"/>
      <c r="BQ232" s="128"/>
      <c r="BR232" s="128"/>
      <c r="BS232" s="128"/>
      <c r="BT232" s="128"/>
      <c r="BU232" s="128"/>
      <c r="BV232" s="128"/>
      <c r="BW232" s="128"/>
      <c r="BX232" s="128"/>
      <c r="BY232" s="128"/>
      <c r="BZ232" s="128"/>
      <c r="CA232" s="128"/>
      <c r="CB232" s="128"/>
      <c r="CC232" s="128"/>
      <c r="CD232" s="128"/>
      <c r="CE232" s="128"/>
      <c r="CF232" s="128"/>
      <c r="CG232" s="128"/>
      <c r="CH232" s="128"/>
      <c r="CI232" s="128"/>
      <c r="CJ232" s="128"/>
      <c r="CK232" s="128"/>
      <c r="CL232" s="128"/>
      <c r="CM232" s="128"/>
      <c r="CN232" s="4"/>
    </row>
    <row r="233" ht="14.25" customHeight="1">
      <c r="A233" s="126">
        <v>1193.0</v>
      </c>
      <c r="B233" s="103" t="str">
        <f t="shared" si="4"/>
        <v>Giữ chỗ</v>
      </c>
      <c r="C233" s="103" t="str">
        <f t="shared" si="2"/>
        <v>OK</v>
      </c>
      <c r="D233" s="142" t="s">
        <v>5929</v>
      </c>
      <c r="E233" s="20" t="s">
        <v>5281</v>
      </c>
      <c r="G233" s="128"/>
      <c r="H233" s="135"/>
      <c r="I233" s="128"/>
      <c r="J233" s="128"/>
      <c r="K233" s="128"/>
      <c r="L233" s="128"/>
      <c r="M233" s="128"/>
      <c r="N233" s="20" t="s">
        <v>47</v>
      </c>
      <c r="O233" s="130" t="s">
        <v>5</v>
      </c>
      <c r="P233" s="20" t="s">
        <v>224</v>
      </c>
      <c r="Q233" s="20" t="s">
        <v>3759</v>
      </c>
      <c r="R233" s="132"/>
      <c r="S233" s="131"/>
      <c r="T233" s="131"/>
      <c r="U233" s="131"/>
      <c r="V233" s="131"/>
      <c r="W233" s="131"/>
      <c r="X233" s="131"/>
      <c r="Y233" s="131"/>
      <c r="Z233" s="132"/>
      <c r="AA233" s="132"/>
      <c r="AC233" s="21" t="s">
        <v>49</v>
      </c>
      <c r="AD233" s="132"/>
      <c r="AE233" s="132"/>
      <c r="AF233" s="132"/>
      <c r="AG233" s="132"/>
      <c r="AH233" s="132"/>
      <c r="AI233" s="132"/>
      <c r="AJ233" s="132"/>
      <c r="AK233" s="132"/>
      <c r="AL233" s="132"/>
      <c r="AM233" s="132"/>
      <c r="AN233" s="132"/>
      <c r="AO233" s="132"/>
      <c r="AP233" s="132"/>
      <c r="AQ233" s="132"/>
      <c r="AR233" s="132"/>
      <c r="AS233" s="132"/>
      <c r="AT233" s="132"/>
      <c r="AU233" s="132"/>
      <c r="AV233" s="128"/>
      <c r="AW233" s="128"/>
      <c r="AX233" s="128"/>
      <c r="AY233" s="128"/>
      <c r="AZ233" s="128"/>
      <c r="BA233" s="128"/>
      <c r="BB233" s="128"/>
      <c r="BC233" s="128"/>
      <c r="BD233" s="128"/>
      <c r="BE233" s="133">
        <v>10.0</v>
      </c>
      <c r="BF233" s="133">
        <v>9.0</v>
      </c>
      <c r="BG233" s="134" t="b">
        <v>0</v>
      </c>
      <c r="BH233" s="133">
        <v>10.0</v>
      </c>
      <c r="BI233" s="128"/>
      <c r="BJ233" s="135"/>
      <c r="BK233" s="135"/>
      <c r="BL233" s="128"/>
      <c r="BM233" s="128"/>
      <c r="BN233" s="128"/>
      <c r="BO233" s="128"/>
      <c r="BP233" s="128"/>
      <c r="BQ233" s="128"/>
      <c r="BR233" s="128"/>
      <c r="BS233" s="128"/>
      <c r="BT233" s="128"/>
      <c r="BU233" s="128"/>
      <c r="BV233" s="128"/>
      <c r="BW233" s="128"/>
      <c r="BX233" s="128"/>
      <c r="BY233" s="128"/>
      <c r="BZ233" s="128"/>
      <c r="CA233" s="128"/>
      <c r="CB233" s="128"/>
      <c r="CC233" s="128"/>
      <c r="CD233" s="128"/>
      <c r="CE233" s="128"/>
      <c r="CF233" s="128"/>
      <c r="CG233" s="128"/>
      <c r="CH233" s="128"/>
      <c r="CI233" s="128"/>
      <c r="CJ233" s="128"/>
      <c r="CK233" s="128"/>
      <c r="CL233" s="128"/>
      <c r="CM233" s="128"/>
      <c r="CN233" s="4"/>
    </row>
    <row r="234" ht="14.25" customHeight="1">
      <c r="A234" s="126">
        <v>1196.0</v>
      </c>
      <c r="B234" s="103" t="str">
        <f t="shared" si="4"/>
        <v>OK</v>
      </c>
      <c r="C234" s="103" t="str">
        <f t="shared" si="2"/>
        <v>OK</v>
      </c>
      <c r="D234" s="127" t="s">
        <v>5946</v>
      </c>
      <c r="E234" s="20" t="s">
        <v>5281</v>
      </c>
      <c r="G234" s="135"/>
      <c r="H234" s="20" t="s">
        <v>5947</v>
      </c>
      <c r="J234" s="129"/>
      <c r="K234" s="130" t="s">
        <v>123</v>
      </c>
      <c r="L234" s="128"/>
      <c r="M234" s="20" t="s">
        <v>5948</v>
      </c>
      <c r="N234" s="20" t="s">
        <v>47</v>
      </c>
      <c r="O234" s="130" t="s">
        <v>5</v>
      </c>
      <c r="P234" s="20" t="s">
        <v>404</v>
      </c>
      <c r="Q234" s="20" t="s">
        <v>1366</v>
      </c>
      <c r="R234" s="21"/>
      <c r="S234" s="21" t="s">
        <v>5949</v>
      </c>
      <c r="T234" s="21" t="s">
        <v>5950</v>
      </c>
      <c r="U234" s="21" t="s">
        <v>5951</v>
      </c>
      <c r="V234" s="21" t="s">
        <v>5952</v>
      </c>
      <c r="W234" s="21" t="s">
        <v>5953</v>
      </c>
      <c r="X234" s="2" t="s">
        <v>5954</v>
      </c>
      <c r="Y234" s="21" t="s">
        <v>151</v>
      </c>
      <c r="Z234" s="21" t="s">
        <v>5955</v>
      </c>
      <c r="AA234" s="131"/>
      <c r="AC234" s="21" t="s">
        <v>49</v>
      </c>
      <c r="AD234" s="132"/>
      <c r="AE234" s="132"/>
      <c r="AF234" s="132"/>
      <c r="AG234" s="132"/>
      <c r="AH234" s="132"/>
      <c r="AI234" s="132"/>
      <c r="AJ234" s="132"/>
      <c r="AK234" s="132"/>
      <c r="AL234" s="132"/>
      <c r="AM234" s="132"/>
      <c r="AN234" s="132"/>
      <c r="AO234" s="132"/>
      <c r="AP234" s="132"/>
      <c r="AQ234" s="132"/>
      <c r="AR234" s="132"/>
      <c r="AS234" s="132"/>
      <c r="AT234" s="132"/>
      <c r="AU234" s="132"/>
      <c r="AV234" s="128"/>
      <c r="AW234" s="128"/>
      <c r="AX234" s="128"/>
      <c r="AY234" s="128"/>
      <c r="AZ234" s="128"/>
      <c r="BA234" s="128"/>
      <c r="BB234" s="128"/>
      <c r="BC234" s="128"/>
      <c r="BD234" s="128"/>
      <c r="BE234" s="133">
        <v>10.0</v>
      </c>
      <c r="BF234" s="133">
        <v>9.0</v>
      </c>
      <c r="BG234" s="134" t="b">
        <v>0</v>
      </c>
      <c r="BH234" s="133">
        <v>10.0</v>
      </c>
      <c r="BI234" s="128"/>
      <c r="BJ234" s="135"/>
      <c r="BK234" s="135"/>
      <c r="BL234" s="128"/>
      <c r="BM234" s="128"/>
      <c r="BN234" s="128"/>
      <c r="BO234" s="128"/>
      <c r="BP234" s="128"/>
      <c r="BQ234" s="128"/>
      <c r="BR234" s="128"/>
      <c r="BS234" s="128"/>
      <c r="BT234" s="128"/>
      <c r="BU234" s="128"/>
      <c r="BV234" s="128"/>
      <c r="BW234" s="128"/>
      <c r="BX234" s="128"/>
      <c r="BY234" s="128"/>
      <c r="BZ234" s="128"/>
      <c r="CA234" s="128"/>
      <c r="CB234" s="128"/>
      <c r="CC234" s="128"/>
      <c r="CD234" s="128"/>
      <c r="CE234" s="128"/>
      <c r="CF234" s="128"/>
      <c r="CG234" s="128"/>
      <c r="CH234" s="128"/>
      <c r="CI234" s="128"/>
      <c r="CJ234" s="128"/>
      <c r="CK234" s="128"/>
      <c r="CL234" s="128"/>
      <c r="CM234" s="128"/>
      <c r="CN234" s="4"/>
    </row>
    <row r="235" ht="14.25" customHeight="1">
      <c r="A235" s="126">
        <v>1199.0</v>
      </c>
      <c r="B235" s="103" t="str">
        <f t="shared" si="4"/>
        <v>OK</v>
      </c>
      <c r="C235" s="103" t="str">
        <f t="shared" si="2"/>
        <v>OK</v>
      </c>
      <c r="D235" s="127" t="s">
        <v>5959</v>
      </c>
      <c r="E235" s="20" t="s">
        <v>5281</v>
      </c>
      <c r="G235" s="135"/>
      <c r="H235" s="130" t="s">
        <v>5960</v>
      </c>
      <c r="I235" s="210" t="s">
        <v>5961</v>
      </c>
      <c r="J235" s="129"/>
      <c r="K235" s="130" t="s">
        <v>123</v>
      </c>
      <c r="L235" s="128"/>
      <c r="M235" s="20" t="s">
        <v>5962</v>
      </c>
      <c r="N235" s="20" t="s">
        <v>47</v>
      </c>
      <c r="O235" s="130" t="s">
        <v>5</v>
      </c>
      <c r="P235" s="20" t="s">
        <v>1209</v>
      </c>
      <c r="Q235" s="20" t="s">
        <v>1177</v>
      </c>
      <c r="R235" s="131"/>
      <c r="S235" s="20" t="s">
        <v>5963</v>
      </c>
      <c r="T235" s="21" t="s">
        <v>5964</v>
      </c>
      <c r="U235" s="21" t="s">
        <v>5965</v>
      </c>
      <c r="V235" s="21" t="s">
        <v>5966</v>
      </c>
      <c r="W235" s="21" t="s">
        <v>5967</v>
      </c>
      <c r="X235" s="21" t="s">
        <v>5968</v>
      </c>
      <c r="Y235" s="21" t="s">
        <v>151</v>
      </c>
      <c r="Z235" s="21" t="s">
        <v>5969</v>
      </c>
      <c r="AA235" s="21">
        <v>1076.0</v>
      </c>
      <c r="AC235" s="21" t="s">
        <v>49</v>
      </c>
      <c r="AD235" s="132"/>
      <c r="AE235" s="132"/>
      <c r="AF235" s="132"/>
      <c r="AG235" s="132"/>
      <c r="AH235" s="132"/>
      <c r="AI235" s="132"/>
      <c r="AJ235" s="132"/>
      <c r="AK235" s="132"/>
      <c r="AL235" s="132"/>
      <c r="AM235" s="132"/>
      <c r="AN235" s="132"/>
      <c r="AO235" s="132"/>
      <c r="AP235" s="132"/>
      <c r="AQ235" s="132"/>
      <c r="AR235" s="132"/>
      <c r="AS235" s="132"/>
      <c r="AT235" s="132"/>
      <c r="AU235" s="132"/>
      <c r="AV235" s="128"/>
      <c r="AW235" s="128"/>
      <c r="AX235" s="128"/>
      <c r="AY235" s="128"/>
      <c r="AZ235" s="128"/>
      <c r="BA235" s="128"/>
      <c r="BB235" s="128"/>
      <c r="BC235" s="128"/>
      <c r="BD235" s="128"/>
      <c r="BE235" s="133">
        <v>11.0</v>
      </c>
      <c r="BF235" s="133">
        <v>10.0</v>
      </c>
      <c r="BG235" s="134" t="b">
        <v>0</v>
      </c>
      <c r="BH235" s="133">
        <v>11.0</v>
      </c>
      <c r="BI235" s="128"/>
      <c r="BJ235" s="135"/>
      <c r="BK235" s="135"/>
      <c r="BL235" s="128"/>
      <c r="BM235" s="128"/>
      <c r="BN235" s="128"/>
      <c r="BO235" s="128"/>
      <c r="BP235" s="128"/>
      <c r="BQ235" s="128"/>
      <c r="BR235" s="128"/>
      <c r="BS235" s="128"/>
      <c r="BT235" s="128"/>
      <c r="BU235" s="128"/>
      <c r="BV235" s="128"/>
      <c r="BW235" s="128"/>
      <c r="BX235" s="128"/>
      <c r="BY235" s="128"/>
      <c r="BZ235" s="128"/>
      <c r="CA235" s="128"/>
      <c r="CB235" s="128"/>
      <c r="CC235" s="128"/>
      <c r="CD235" s="128"/>
      <c r="CE235" s="128"/>
      <c r="CF235" s="128"/>
      <c r="CG235" s="128"/>
      <c r="CH235" s="128"/>
      <c r="CI235" s="128"/>
      <c r="CJ235" s="128"/>
      <c r="CK235" s="128"/>
      <c r="CL235" s="128"/>
      <c r="CM235" s="128"/>
      <c r="CN235" s="4"/>
    </row>
    <row r="236" ht="14.25" customHeight="1">
      <c r="A236" s="126">
        <v>1200.0</v>
      </c>
      <c r="B236" s="103" t="str">
        <f t="shared" si="4"/>
        <v>OK</v>
      </c>
      <c r="C236" s="103" t="str">
        <f t="shared" si="2"/>
        <v>OK</v>
      </c>
      <c r="D236" s="127" t="s">
        <v>5959</v>
      </c>
      <c r="E236" s="20" t="s">
        <v>5281</v>
      </c>
      <c r="G236" s="128"/>
      <c r="H236" s="129"/>
      <c r="I236" s="211"/>
      <c r="J236" s="129"/>
      <c r="K236" s="129"/>
      <c r="L236" s="128"/>
      <c r="M236" s="128"/>
      <c r="N236" s="20" t="s">
        <v>47</v>
      </c>
      <c r="O236" s="130" t="s">
        <v>5</v>
      </c>
      <c r="P236" s="20" t="s">
        <v>1474</v>
      </c>
      <c r="Q236" s="20" t="s">
        <v>1239</v>
      </c>
      <c r="R236" s="132"/>
      <c r="S236" s="21" t="s">
        <v>5971</v>
      </c>
      <c r="T236" s="21" t="s">
        <v>5972</v>
      </c>
      <c r="U236" s="21" t="s">
        <v>5973</v>
      </c>
      <c r="V236" s="21" t="s">
        <v>5974</v>
      </c>
      <c r="W236" s="21" t="s">
        <v>5975</v>
      </c>
      <c r="X236" s="21" t="s">
        <v>5976</v>
      </c>
      <c r="Y236" s="21" t="s">
        <v>242</v>
      </c>
      <c r="Z236" s="21" t="s">
        <v>5977</v>
      </c>
      <c r="AA236" s="131"/>
      <c r="AC236" s="21" t="s">
        <v>49</v>
      </c>
      <c r="AD236" s="132"/>
      <c r="AE236" s="132"/>
      <c r="AF236" s="132"/>
      <c r="AG236" s="132"/>
      <c r="AH236" s="132"/>
      <c r="AI236" s="132"/>
      <c r="AJ236" s="132"/>
      <c r="AK236" s="132"/>
      <c r="AL236" s="132"/>
      <c r="AM236" s="132"/>
      <c r="AN236" s="132"/>
      <c r="AO236" s="132"/>
      <c r="AP236" s="132"/>
      <c r="AQ236" s="132"/>
      <c r="AR236" s="132"/>
      <c r="AS236" s="132"/>
      <c r="AT236" s="132"/>
      <c r="AU236" s="132"/>
      <c r="AV236" s="128"/>
      <c r="AW236" s="128"/>
      <c r="AX236" s="128"/>
      <c r="AY236" s="128"/>
      <c r="AZ236" s="128"/>
      <c r="BA236" s="128"/>
      <c r="BB236" s="128"/>
      <c r="BC236" s="128"/>
      <c r="BD236" s="128"/>
      <c r="BE236" s="133">
        <v>10.0</v>
      </c>
      <c r="BF236" s="133">
        <v>9.0</v>
      </c>
      <c r="BG236" s="134" t="b">
        <v>0</v>
      </c>
      <c r="BH236" s="133">
        <v>10.0</v>
      </c>
      <c r="BI236" s="128"/>
      <c r="BJ236" s="135"/>
      <c r="BK236" s="135"/>
      <c r="BL236" s="128"/>
      <c r="BM236" s="128"/>
      <c r="BN236" s="128"/>
      <c r="BO236" s="128"/>
      <c r="BP236" s="128"/>
      <c r="BQ236" s="128"/>
      <c r="BR236" s="128"/>
      <c r="BS236" s="128"/>
      <c r="BT236" s="128"/>
      <c r="BU236" s="128"/>
      <c r="BV236" s="128"/>
      <c r="BW236" s="128"/>
      <c r="BX236" s="128"/>
      <c r="BY236" s="128"/>
      <c r="BZ236" s="128"/>
      <c r="CA236" s="128"/>
      <c r="CB236" s="128"/>
      <c r="CC236" s="128"/>
      <c r="CD236" s="128"/>
      <c r="CE236" s="128"/>
      <c r="CF236" s="128"/>
      <c r="CG236" s="128"/>
      <c r="CH236" s="128"/>
      <c r="CI236" s="128"/>
      <c r="CJ236" s="128"/>
      <c r="CK236" s="128"/>
      <c r="CL236" s="128"/>
      <c r="CM236" s="128"/>
      <c r="CN236" s="4"/>
    </row>
    <row r="237" ht="14.25" customHeight="1">
      <c r="A237" s="126">
        <v>1201.0</v>
      </c>
      <c r="B237" s="103" t="str">
        <f t="shared" si="4"/>
        <v>OK</v>
      </c>
      <c r="C237" s="103" t="str">
        <f t="shared" si="2"/>
        <v>OK</v>
      </c>
      <c r="D237" s="127" t="s">
        <v>5959</v>
      </c>
      <c r="E237" s="20" t="s">
        <v>5281</v>
      </c>
      <c r="G237" s="128"/>
      <c r="H237" s="129"/>
      <c r="I237" s="211"/>
      <c r="J237" s="129"/>
      <c r="K237" s="129"/>
      <c r="L237" s="128"/>
      <c r="M237" s="128"/>
      <c r="N237" s="20" t="s">
        <v>47</v>
      </c>
      <c r="O237" s="130" t="s">
        <v>5</v>
      </c>
      <c r="P237" s="20" t="s">
        <v>1474</v>
      </c>
      <c r="Q237" s="20" t="s">
        <v>294</v>
      </c>
      <c r="R237" s="132"/>
      <c r="S237" s="21" t="s">
        <v>5978</v>
      </c>
      <c r="T237" s="21">
        <v>60.0</v>
      </c>
      <c r="U237" s="21">
        <v>65.0</v>
      </c>
      <c r="V237" s="21">
        <v>70.0</v>
      </c>
      <c r="W237" s="21">
        <v>75.0</v>
      </c>
      <c r="X237" s="21">
        <v>80.0</v>
      </c>
      <c r="Y237" s="21" t="s">
        <v>171</v>
      </c>
      <c r="Z237" s="21" t="s">
        <v>5981</v>
      </c>
      <c r="AA237" s="132"/>
      <c r="AC237" s="21" t="s">
        <v>49</v>
      </c>
      <c r="AD237" s="132"/>
      <c r="AE237" s="132"/>
      <c r="AF237" s="132"/>
      <c r="AG237" s="132"/>
      <c r="AH237" s="132"/>
      <c r="AI237" s="132"/>
      <c r="AJ237" s="132"/>
      <c r="AK237" s="132"/>
      <c r="AL237" s="132"/>
      <c r="AM237" s="132"/>
      <c r="AN237" s="132"/>
      <c r="AO237" s="132"/>
      <c r="AP237" s="132"/>
      <c r="AQ237" s="132"/>
      <c r="AR237" s="132"/>
      <c r="AS237" s="132"/>
      <c r="AT237" s="132"/>
      <c r="AU237" s="132"/>
      <c r="AV237" s="128"/>
      <c r="AW237" s="128"/>
      <c r="AX237" s="128"/>
      <c r="AY237" s="128"/>
      <c r="AZ237" s="128"/>
      <c r="BA237" s="128"/>
      <c r="BB237" s="128"/>
      <c r="BC237" s="128"/>
      <c r="BD237" s="128"/>
      <c r="BE237" s="133">
        <v>11.0</v>
      </c>
      <c r="BF237" s="133">
        <v>10.0</v>
      </c>
      <c r="BG237" s="134" t="b">
        <v>0</v>
      </c>
      <c r="BH237" s="133">
        <v>11.0</v>
      </c>
      <c r="BI237" s="128"/>
      <c r="BJ237" s="128"/>
      <c r="BK237" s="128"/>
      <c r="BL237" s="128"/>
      <c r="BM237" s="128"/>
      <c r="BN237" s="128"/>
      <c r="BO237" s="128"/>
      <c r="BP237" s="128"/>
      <c r="BQ237" s="128"/>
      <c r="BR237" s="128"/>
      <c r="BS237" s="128"/>
      <c r="BT237" s="128"/>
      <c r="BU237" s="128"/>
      <c r="BV237" s="128"/>
      <c r="BW237" s="128"/>
      <c r="BX237" s="128"/>
      <c r="BY237" s="128"/>
      <c r="BZ237" s="128"/>
      <c r="CA237" s="128"/>
      <c r="CB237" s="128"/>
      <c r="CC237" s="128"/>
      <c r="CD237" s="128"/>
      <c r="CE237" s="128"/>
      <c r="CF237" s="128"/>
      <c r="CG237" s="128"/>
      <c r="CH237" s="128"/>
      <c r="CI237" s="128"/>
      <c r="CJ237" s="128"/>
      <c r="CK237" s="128"/>
      <c r="CL237" s="128"/>
      <c r="CM237" s="128"/>
      <c r="CN237" s="4"/>
    </row>
    <row r="238" ht="14.25" customHeight="1">
      <c r="A238" s="126">
        <v>1205.0</v>
      </c>
      <c r="B238" s="103" t="str">
        <f t="shared" si="4"/>
        <v>OK</v>
      </c>
      <c r="C238" s="103" t="str">
        <f t="shared" si="2"/>
        <v>OK</v>
      </c>
      <c r="D238" s="127" t="s">
        <v>5997</v>
      </c>
      <c r="E238" s="20" t="s">
        <v>5281</v>
      </c>
      <c r="G238" s="128"/>
      <c r="H238" s="137"/>
      <c r="I238" s="210" t="s">
        <v>5998</v>
      </c>
      <c r="J238" s="129"/>
      <c r="K238" s="129"/>
      <c r="L238" s="128"/>
      <c r="M238" s="128"/>
      <c r="N238" s="20" t="s">
        <v>47</v>
      </c>
      <c r="O238" s="130" t="s">
        <v>5</v>
      </c>
      <c r="P238" s="20" t="s">
        <v>1209</v>
      </c>
      <c r="Q238" s="20" t="s">
        <v>1177</v>
      </c>
      <c r="R238" s="131"/>
      <c r="S238" s="21" t="s">
        <v>5999</v>
      </c>
      <c r="T238" s="21" t="s">
        <v>6000</v>
      </c>
      <c r="U238" s="21" t="s">
        <v>6001</v>
      </c>
      <c r="V238" s="21" t="s">
        <v>4093</v>
      </c>
      <c r="W238" s="21" t="s">
        <v>149</v>
      </c>
      <c r="X238" s="21" t="s">
        <v>1752</v>
      </c>
      <c r="Y238" s="21" t="s">
        <v>151</v>
      </c>
      <c r="Z238" s="21" t="s">
        <v>6002</v>
      </c>
      <c r="AC238" s="21" t="s">
        <v>49</v>
      </c>
      <c r="AD238" s="132"/>
      <c r="AE238" s="132"/>
      <c r="AF238" s="132"/>
      <c r="AG238" s="132"/>
      <c r="AH238" s="132"/>
      <c r="AI238" s="132"/>
      <c r="AJ238" s="132"/>
      <c r="AK238" s="132"/>
      <c r="AL238" s="132"/>
      <c r="AM238" s="132"/>
      <c r="AN238" s="132"/>
      <c r="AO238" s="132"/>
      <c r="AP238" s="132"/>
      <c r="AQ238" s="132"/>
      <c r="AR238" s="132"/>
      <c r="AS238" s="132"/>
      <c r="AT238" s="132"/>
      <c r="AU238" s="132"/>
      <c r="AV238" s="128"/>
      <c r="AW238" s="128"/>
      <c r="AX238" s="128"/>
      <c r="AY238" s="128"/>
      <c r="AZ238" s="128"/>
      <c r="BA238" s="128"/>
      <c r="BB238" s="128"/>
      <c r="BC238" s="128"/>
      <c r="BD238" s="128"/>
      <c r="BE238" s="133">
        <v>10.0</v>
      </c>
      <c r="BF238" s="133">
        <v>9.0</v>
      </c>
      <c r="BG238" s="134" t="b">
        <v>0</v>
      </c>
      <c r="BH238" s="133">
        <v>10.0</v>
      </c>
      <c r="BI238" s="128"/>
      <c r="BJ238" s="135"/>
      <c r="BK238" s="135"/>
      <c r="BL238" s="128"/>
      <c r="BM238" s="128"/>
      <c r="BN238" s="128"/>
      <c r="BO238" s="128"/>
      <c r="BP238" s="128"/>
      <c r="BQ238" s="128"/>
      <c r="BR238" s="128"/>
      <c r="BS238" s="128"/>
      <c r="BT238" s="128"/>
      <c r="BU238" s="128"/>
      <c r="BV238" s="128"/>
      <c r="BW238" s="128"/>
      <c r="BX238" s="128"/>
      <c r="BY238" s="128"/>
      <c r="BZ238" s="128"/>
      <c r="CA238" s="128"/>
      <c r="CB238" s="128"/>
      <c r="CC238" s="128"/>
      <c r="CD238" s="128"/>
      <c r="CE238" s="128"/>
      <c r="CF238" s="128"/>
      <c r="CG238" s="128"/>
      <c r="CH238" s="128"/>
      <c r="CI238" s="128"/>
      <c r="CJ238" s="128"/>
      <c r="CK238" s="128"/>
      <c r="CL238" s="128"/>
      <c r="CM238" s="128"/>
      <c r="CN238" s="4"/>
    </row>
    <row r="239" ht="14.25" customHeight="1">
      <c r="A239" s="126">
        <v>1206.0</v>
      </c>
      <c r="B239" s="103" t="str">
        <f t="shared" si="4"/>
        <v>OK</v>
      </c>
      <c r="C239" s="103" t="str">
        <f t="shared" si="2"/>
        <v>OK</v>
      </c>
      <c r="D239" s="127" t="s">
        <v>5997</v>
      </c>
      <c r="E239" s="20" t="s">
        <v>5281</v>
      </c>
      <c r="G239" s="128"/>
      <c r="H239" s="137"/>
      <c r="I239" s="212"/>
      <c r="J239" s="129"/>
      <c r="K239" s="129"/>
      <c r="L239" s="128"/>
      <c r="M239" s="128"/>
      <c r="N239" s="20" t="s">
        <v>47</v>
      </c>
      <c r="O239" s="130" t="s">
        <v>5</v>
      </c>
      <c r="P239" s="20" t="s">
        <v>1474</v>
      </c>
      <c r="Q239" s="20" t="s">
        <v>1239</v>
      </c>
      <c r="R239" s="131"/>
      <c r="S239" s="21" t="s">
        <v>6003</v>
      </c>
      <c r="T239" s="21" t="s">
        <v>6004</v>
      </c>
      <c r="U239" s="21" t="s">
        <v>3587</v>
      </c>
      <c r="V239" s="21" t="s">
        <v>6005</v>
      </c>
      <c r="W239" s="21" t="s">
        <v>6006</v>
      </c>
      <c r="X239" s="21" t="s">
        <v>6007</v>
      </c>
      <c r="Y239" s="21" t="s">
        <v>171</v>
      </c>
      <c r="Z239" s="21" t="s">
        <v>6008</v>
      </c>
      <c r="AA239" s="132"/>
      <c r="AC239" s="21" t="s">
        <v>49</v>
      </c>
      <c r="AD239" s="132"/>
      <c r="AE239" s="132"/>
      <c r="AF239" s="132"/>
      <c r="AG239" s="132"/>
      <c r="AH239" s="132"/>
      <c r="AI239" s="132"/>
      <c r="AJ239" s="132"/>
      <c r="AK239" s="132"/>
      <c r="AL239" s="132"/>
      <c r="AM239" s="132"/>
      <c r="AN239" s="132"/>
      <c r="AO239" s="132"/>
      <c r="AP239" s="132"/>
      <c r="AQ239" s="132"/>
      <c r="AR239" s="132"/>
      <c r="AS239" s="132"/>
      <c r="AT239" s="132"/>
      <c r="AU239" s="132"/>
      <c r="AV239" s="128"/>
      <c r="AW239" s="128"/>
      <c r="AX239" s="128"/>
      <c r="AY239" s="128"/>
      <c r="AZ239" s="128"/>
      <c r="BA239" s="128"/>
      <c r="BB239" s="128"/>
      <c r="BC239" s="128"/>
      <c r="BD239" s="128"/>
      <c r="BE239" s="133">
        <v>10.0</v>
      </c>
      <c r="BF239" s="133">
        <v>9.0</v>
      </c>
      <c r="BG239" s="134" t="b">
        <v>0</v>
      </c>
      <c r="BH239" s="133">
        <v>10.0</v>
      </c>
      <c r="BI239" s="128"/>
      <c r="BJ239" s="135"/>
      <c r="BK239" s="135"/>
      <c r="BL239" s="128"/>
      <c r="BM239" s="128"/>
      <c r="BN239" s="128"/>
      <c r="BO239" s="128"/>
      <c r="BP239" s="128"/>
      <c r="BQ239" s="128"/>
      <c r="BR239" s="128"/>
      <c r="BS239" s="128"/>
      <c r="BT239" s="128"/>
      <c r="BU239" s="128"/>
      <c r="BV239" s="128"/>
      <c r="BW239" s="128"/>
      <c r="BX239" s="128"/>
      <c r="BY239" s="128"/>
      <c r="BZ239" s="128"/>
      <c r="CA239" s="128"/>
      <c r="CB239" s="128"/>
      <c r="CC239" s="128"/>
      <c r="CD239" s="128"/>
      <c r="CE239" s="128"/>
      <c r="CF239" s="128"/>
      <c r="CG239" s="128"/>
      <c r="CH239" s="128"/>
      <c r="CI239" s="128"/>
      <c r="CJ239" s="128"/>
      <c r="CK239" s="128"/>
      <c r="CL239" s="128"/>
      <c r="CM239" s="128"/>
      <c r="CN239" s="4"/>
    </row>
    <row r="240" ht="14.25" customHeight="1">
      <c r="A240" s="126">
        <v>1210.0</v>
      </c>
      <c r="B240" s="103" t="str">
        <f t="shared" si="4"/>
        <v/>
      </c>
      <c r="C240" s="103" t="str">
        <f t="shared" si="2"/>
        <v>Tự do chọn</v>
      </c>
      <c r="D240" s="127" t="s">
        <v>6012</v>
      </c>
      <c r="E240" s="20" t="s">
        <v>5281</v>
      </c>
      <c r="G240" s="128"/>
      <c r="H240" s="129"/>
      <c r="I240" s="210" t="s">
        <v>6013</v>
      </c>
      <c r="J240" s="129"/>
      <c r="K240" s="129"/>
      <c r="L240" s="128"/>
      <c r="M240" s="128"/>
      <c r="N240" s="20" t="s">
        <v>47</v>
      </c>
      <c r="O240" s="130" t="s">
        <v>5</v>
      </c>
      <c r="P240" s="20"/>
      <c r="Q240" s="20"/>
      <c r="R240" s="132"/>
      <c r="S240" s="132"/>
      <c r="T240" s="132"/>
      <c r="U240" s="132"/>
      <c r="V240" s="132"/>
      <c r="W240" s="132"/>
      <c r="X240" s="132"/>
      <c r="Y240" s="132"/>
      <c r="Z240" s="132"/>
      <c r="AA240" s="132"/>
      <c r="AC240" s="21" t="s">
        <v>49</v>
      </c>
      <c r="AD240" s="132"/>
      <c r="AE240" s="132"/>
      <c r="AF240" s="132"/>
      <c r="AG240" s="132"/>
      <c r="AH240" s="132"/>
      <c r="AI240" s="132"/>
      <c r="AJ240" s="132"/>
      <c r="AK240" s="132"/>
      <c r="AL240" s="132"/>
      <c r="AM240" s="132"/>
      <c r="AN240" s="132"/>
      <c r="AO240" s="132"/>
      <c r="AP240" s="132"/>
      <c r="AQ240" s="132"/>
      <c r="AR240" s="132"/>
      <c r="AS240" s="132"/>
      <c r="AT240" s="132"/>
      <c r="AU240" s="132"/>
      <c r="AV240" s="128"/>
      <c r="AW240" s="128"/>
      <c r="AX240" s="128"/>
      <c r="AY240" s="128"/>
      <c r="AZ240" s="128"/>
      <c r="BA240" s="128"/>
      <c r="BB240" s="128"/>
      <c r="BC240" s="128"/>
      <c r="BD240" s="128"/>
      <c r="BE240" s="133">
        <v>12.0</v>
      </c>
      <c r="BF240" s="133">
        <v>11.0</v>
      </c>
      <c r="BG240" s="134" t="b">
        <v>0</v>
      </c>
      <c r="BH240" s="133">
        <v>12.0</v>
      </c>
      <c r="BI240" s="128"/>
      <c r="BJ240" s="135"/>
      <c r="BK240" s="135"/>
      <c r="BL240" s="128"/>
      <c r="BM240" s="128"/>
      <c r="BN240" s="128"/>
      <c r="BO240" s="128"/>
      <c r="BP240" s="128"/>
      <c r="BQ240" s="128"/>
      <c r="BR240" s="128"/>
      <c r="BS240" s="128"/>
      <c r="BT240" s="128"/>
      <c r="BU240" s="128"/>
      <c r="BV240" s="128"/>
      <c r="BW240" s="128"/>
      <c r="BX240" s="128"/>
      <c r="BY240" s="128"/>
      <c r="BZ240" s="128"/>
      <c r="CA240" s="128"/>
      <c r="CB240" s="128"/>
      <c r="CC240" s="128"/>
      <c r="CD240" s="128"/>
      <c r="CE240" s="128"/>
      <c r="CF240" s="128"/>
      <c r="CG240" s="128"/>
      <c r="CH240" s="128"/>
      <c r="CI240" s="128"/>
      <c r="CJ240" s="128"/>
      <c r="CK240" s="128"/>
      <c r="CL240" s="128"/>
      <c r="CM240" s="128"/>
      <c r="CN240" s="4"/>
    </row>
    <row r="241" ht="14.25" customHeight="1">
      <c r="A241" s="126">
        <v>1213.0</v>
      </c>
      <c r="B241" s="103" t="str">
        <f t="shared" si="4"/>
        <v>OK</v>
      </c>
      <c r="C241" s="103" t="str">
        <f t="shared" si="2"/>
        <v>OK</v>
      </c>
      <c r="D241" s="127" t="s">
        <v>6014</v>
      </c>
      <c r="E241" s="20" t="s">
        <v>5281</v>
      </c>
      <c r="G241" s="128"/>
      <c r="H241" s="137"/>
      <c r="I241" s="210" t="s">
        <v>6015</v>
      </c>
      <c r="J241" s="129"/>
      <c r="K241" s="129"/>
      <c r="L241" s="128"/>
      <c r="M241" s="128"/>
      <c r="N241" s="20" t="s">
        <v>47</v>
      </c>
      <c r="O241" s="130" t="s">
        <v>5</v>
      </c>
      <c r="P241" s="20" t="s">
        <v>1104</v>
      </c>
      <c r="Q241" s="20" t="s">
        <v>1105</v>
      </c>
      <c r="R241" s="132"/>
      <c r="S241" s="139" t="s">
        <v>6016</v>
      </c>
      <c r="T241" s="21" t="s">
        <v>6017</v>
      </c>
      <c r="U241" s="21" t="s">
        <v>6018</v>
      </c>
      <c r="V241" s="21" t="s">
        <v>6019</v>
      </c>
      <c r="W241" s="21" t="s">
        <v>6020</v>
      </c>
      <c r="X241" s="21" t="s">
        <v>6021</v>
      </c>
      <c r="Y241" s="21" t="s">
        <v>171</v>
      </c>
      <c r="Z241" s="139" t="s">
        <v>6022</v>
      </c>
      <c r="AA241" s="132"/>
      <c r="AC241" s="21" t="s">
        <v>49</v>
      </c>
      <c r="AD241" s="132"/>
      <c r="AE241" s="132"/>
      <c r="AF241" s="132"/>
      <c r="AG241" s="132"/>
      <c r="AH241" s="132"/>
      <c r="AI241" s="132"/>
      <c r="AJ241" s="132"/>
      <c r="AK241" s="132"/>
      <c r="AL241" s="132"/>
      <c r="AM241" s="132"/>
      <c r="AN241" s="132"/>
      <c r="AO241" s="132"/>
      <c r="AP241" s="132"/>
      <c r="AQ241" s="132"/>
      <c r="AR241" s="132"/>
      <c r="AS241" s="132"/>
      <c r="AT241" s="132"/>
      <c r="AU241" s="132"/>
      <c r="AV241" s="128"/>
      <c r="AW241" s="128"/>
      <c r="AX241" s="128"/>
      <c r="AY241" s="128"/>
      <c r="AZ241" s="128"/>
      <c r="BA241" s="128"/>
      <c r="BB241" s="128"/>
      <c r="BC241" s="128"/>
      <c r="BD241" s="128"/>
      <c r="BE241" s="133">
        <v>10.0</v>
      </c>
      <c r="BF241" s="133">
        <v>9.0</v>
      </c>
      <c r="BG241" s="134" t="b">
        <v>0</v>
      </c>
      <c r="BH241" s="133">
        <v>10.0</v>
      </c>
      <c r="BI241" s="128"/>
      <c r="BJ241" s="135"/>
      <c r="BK241" s="135"/>
      <c r="BL241" s="128"/>
      <c r="BM241" s="128"/>
      <c r="BN241" s="128"/>
      <c r="BO241" s="128"/>
      <c r="BP241" s="128"/>
      <c r="BQ241" s="128"/>
      <c r="BR241" s="128"/>
      <c r="BS241" s="128"/>
      <c r="BT241" s="128"/>
      <c r="BU241" s="128"/>
      <c r="BV241" s="128"/>
      <c r="BW241" s="128"/>
      <c r="BX241" s="128"/>
      <c r="BY241" s="128"/>
      <c r="BZ241" s="128"/>
      <c r="CA241" s="128"/>
      <c r="CB241" s="128"/>
      <c r="CC241" s="128"/>
      <c r="CD241" s="128"/>
      <c r="CE241" s="128"/>
      <c r="CF241" s="128"/>
      <c r="CG241" s="128"/>
      <c r="CH241" s="128"/>
      <c r="CI241" s="128"/>
      <c r="CJ241" s="128"/>
      <c r="CK241" s="128"/>
      <c r="CL241" s="128"/>
      <c r="CM241" s="128"/>
      <c r="CN241" s="4"/>
    </row>
    <row r="242" ht="14.25" customHeight="1">
      <c r="A242" s="126">
        <v>1216.0</v>
      </c>
      <c r="B242" s="103" t="str">
        <f t="shared" si="4"/>
        <v/>
      </c>
      <c r="C242" s="103" t="str">
        <f t="shared" si="2"/>
        <v>Tự do chọn</v>
      </c>
      <c r="D242" s="127" t="s">
        <v>6023</v>
      </c>
      <c r="E242" s="20" t="s">
        <v>5281</v>
      </c>
      <c r="G242" s="128"/>
      <c r="H242" s="137"/>
      <c r="I242" s="210" t="s">
        <v>6024</v>
      </c>
      <c r="J242" s="129"/>
      <c r="K242" s="129"/>
      <c r="L242" s="128"/>
      <c r="M242" s="128"/>
      <c r="N242" s="20" t="s">
        <v>47</v>
      </c>
      <c r="O242" s="130" t="s">
        <v>5</v>
      </c>
      <c r="P242" s="20"/>
      <c r="Q242" s="20"/>
      <c r="R242" s="21"/>
      <c r="S242" s="132"/>
      <c r="T242" s="132"/>
      <c r="U242" s="132"/>
      <c r="V242" s="132"/>
      <c r="W242" s="132"/>
      <c r="X242" s="132"/>
      <c r="Y242" s="132"/>
      <c r="Z242" s="132"/>
      <c r="AA242" s="132"/>
      <c r="AC242" s="21" t="s">
        <v>49</v>
      </c>
      <c r="AD242" s="132"/>
      <c r="AE242" s="132"/>
      <c r="AF242" s="132"/>
      <c r="AG242" s="132"/>
      <c r="AH242" s="132"/>
      <c r="AI242" s="132"/>
      <c r="AJ242" s="132"/>
      <c r="AK242" s="132"/>
      <c r="AL242" s="132"/>
      <c r="AM242" s="132"/>
      <c r="AN242" s="132"/>
      <c r="AO242" s="132"/>
      <c r="AP242" s="132"/>
      <c r="AQ242" s="132"/>
      <c r="AR242" s="132"/>
      <c r="AS242" s="132"/>
      <c r="AT242" s="132"/>
      <c r="AU242" s="132"/>
      <c r="AV242" s="128"/>
      <c r="AW242" s="128"/>
      <c r="AX242" s="128"/>
      <c r="AY242" s="128"/>
      <c r="AZ242" s="128"/>
      <c r="BA242" s="128"/>
      <c r="BB242" s="128"/>
      <c r="BC242" s="128"/>
      <c r="BD242" s="128"/>
      <c r="BE242" s="133">
        <v>11.0</v>
      </c>
      <c r="BF242" s="133">
        <v>10.0</v>
      </c>
      <c r="BG242" s="134" t="b">
        <v>0</v>
      </c>
      <c r="BH242" s="133">
        <v>11.0</v>
      </c>
      <c r="BI242" s="128"/>
      <c r="BJ242" s="135"/>
      <c r="BK242" s="135"/>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4"/>
    </row>
    <row r="243" ht="14.25" customHeight="1">
      <c r="A243" s="126">
        <v>1219.0</v>
      </c>
      <c r="B243" s="103" t="str">
        <f t="shared" si="4"/>
        <v>OK</v>
      </c>
      <c r="C243" s="103" t="str">
        <f t="shared" si="2"/>
        <v>OK</v>
      </c>
      <c r="D243" s="127" t="s">
        <v>6025</v>
      </c>
      <c r="E243" s="20" t="s">
        <v>5281</v>
      </c>
      <c r="G243" s="128"/>
      <c r="H243" s="137"/>
      <c r="I243" s="210" t="s">
        <v>6026</v>
      </c>
      <c r="J243" s="129"/>
      <c r="K243" s="129"/>
      <c r="L243" s="128"/>
      <c r="M243" s="128"/>
      <c r="N243" s="20" t="s">
        <v>47</v>
      </c>
      <c r="O243" s="130" t="s">
        <v>5</v>
      </c>
      <c r="P243" s="20" t="s">
        <v>1474</v>
      </c>
      <c r="Q243" s="20" t="s">
        <v>294</v>
      </c>
      <c r="R243" s="131"/>
      <c r="S243" s="21" t="s">
        <v>6027</v>
      </c>
      <c r="T243" s="21" t="s">
        <v>6028</v>
      </c>
      <c r="U243" s="21" t="s">
        <v>6029</v>
      </c>
      <c r="V243" s="21" t="s">
        <v>3909</v>
      </c>
      <c r="W243" s="21" t="s">
        <v>168</v>
      </c>
      <c r="X243" s="21" t="s">
        <v>3910</v>
      </c>
      <c r="Y243" s="21" t="s">
        <v>151</v>
      </c>
      <c r="Z243" s="21" t="s">
        <v>6030</v>
      </c>
      <c r="AA243" s="131"/>
      <c r="AC243" s="21" t="s">
        <v>49</v>
      </c>
      <c r="AD243" s="132"/>
      <c r="AE243" s="132"/>
      <c r="AF243" s="132"/>
      <c r="AG243" s="132"/>
      <c r="AH243" s="132"/>
      <c r="AI243" s="132"/>
      <c r="AJ243" s="132"/>
      <c r="AK243" s="132"/>
      <c r="AL243" s="132"/>
      <c r="AM243" s="132"/>
      <c r="AN243" s="132"/>
      <c r="AO243" s="132"/>
      <c r="AP243" s="132"/>
      <c r="AQ243" s="132"/>
      <c r="AR243" s="132"/>
      <c r="AS243" s="132"/>
      <c r="AT243" s="132"/>
      <c r="AU243" s="132"/>
      <c r="AV243" s="128"/>
      <c r="AW243" s="128"/>
      <c r="AX243" s="128"/>
      <c r="AY243" s="128"/>
      <c r="AZ243" s="128"/>
      <c r="BA243" s="128"/>
      <c r="BB243" s="128"/>
      <c r="BC243" s="128"/>
      <c r="BD243" s="128"/>
      <c r="BE243" s="133">
        <v>10.0</v>
      </c>
      <c r="BF243" s="133">
        <v>9.0</v>
      </c>
      <c r="BG243" s="134" t="b">
        <v>0</v>
      </c>
      <c r="BH243" s="133">
        <v>10.0</v>
      </c>
      <c r="BI243" s="128"/>
      <c r="BJ243" s="135"/>
      <c r="BK243" s="135"/>
      <c r="BL243" s="128"/>
      <c r="BM243" s="128"/>
      <c r="BN243" s="128"/>
      <c r="BO243" s="128"/>
      <c r="BP243" s="128"/>
      <c r="BQ243" s="128"/>
      <c r="BR243" s="128"/>
      <c r="BS243" s="128"/>
      <c r="BT243" s="128"/>
      <c r="BU243" s="128"/>
      <c r="BV243" s="128"/>
      <c r="BW243" s="128"/>
      <c r="BX243" s="128"/>
      <c r="BY243" s="128"/>
      <c r="BZ243" s="128"/>
      <c r="CA243" s="128"/>
      <c r="CB243" s="128"/>
      <c r="CC243" s="128"/>
      <c r="CD243" s="128"/>
      <c r="CE243" s="128"/>
      <c r="CF243" s="128"/>
      <c r="CG243" s="128"/>
      <c r="CH243" s="128"/>
      <c r="CI243" s="128"/>
      <c r="CJ243" s="128"/>
      <c r="CK243" s="128"/>
      <c r="CL243" s="128"/>
      <c r="CM243" s="128"/>
      <c r="CN243" s="4"/>
    </row>
    <row r="244" ht="14.25" customHeight="1">
      <c r="A244" s="126">
        <v>1222.0</v>
      </c>
      <c r="B244" s="103" t="str">
        <f t="shared" si="4"/>
        <v>OK</v>
      </c>
      <c r="C244" s="103" t="str">
        <f t="shared" si="2"/>
        <v>OK</v>
      </c>
      <c r="D244" s="127" t="s">
        <v>6034</v>
      </c>
      <c r="E244" s="20" t="s">
        <v>5281</v>
      </c>
      <c r="G244" s="20" t="s">
        <v>6035</v>
      </c>
      <c r="I244" s="135"/>
      <c r="J244" s="129"/>
      <c r="K244" s="130" t="s">
        <v>123</v>
      </c>
      <c r="L244" s="128"/>
      <c r="M244" s="20" t="s">
        <v>6036</v>
      </c>
      <c r="N244" s="20" t="s">
        <v>47</v>
      </c>
      <c r="O244" s="130" t="s">
        <v>5</v>
      </c>
      <c r="P244" s="20" t="s">
        <v>829</v>
      </c>
      <c r="Q244" s="20" t="s">
        <v>2442</v>
      </c>
      <c r="R244" s="132"/>
      <c r="S244" s="21" t="s">
        <v>6037</v>
      </c>
      <c r="T244" s="21" t="s">
        <v>6038</v>
      </c>
      <c r="U244" s="21" t="s">
        <v>6039</v>
      </c>
      <c r="V244" s="21" t="s">
        <v>6040</v>
      </c>
      <c r="W244" s="21" t="s">
        <v>6041</v>
      </c>
      <c r="X244" s="21" t="s">
        <v>6042</v>
      </c>
      <c r="Y244" s="21" t="s">
        <v>410</v>
      </c>
      <c r="Z244" s="21" t="s">
        <v>6043</v>
      </c>
      <c r="AA244" s="132"/>
      <c r="AC244" s="21" t="s">
        <v>49</v>
      </c>
      <c r="AD244" s="132"/>
      <c r="AE244" s="132"/>
      <c r="AF244" s="132"/>
      <c r="AG244" s="132"/>
      <c r="AH244" s="132"/>
      <c r="AI244" s="132"/>
      <c r="AJ244" s="132"/>
      <c r="AK244" s="132"/>
      <c r="AL244" s="132"/>
      <c r="AM244" s="132"/>
      <c r="AN244" s="132"/>
      <c r="AO244" s="132"/>
      <c r="AP244" s="132"/>
      <c r="AQ244" s="132"/>
      <c r="AR244" s="132"/>
      <c r="AS244" s="132"/>
      <c r="AT244" s="132"/>
      <c r="AU244" s="132"/>
      <c r="AV244" s="128"/>
      <c r="AW244" s="128"/>
      <c r="AX244" s="128"/>
      <c r="AY244" s="128"/>
      <c r="AZ244" s="128"/>
      <c r="BA244" s="128"/>
      <c r="BB244" s="128"/>
      <c r="BC244" s="128"/>
      <c r="BD244" s="128"/>
      <c r="BE244" s="133">
        <v>11.0</v>
      </c>
      <c r="BF244" s="133">
        <v>10.0</v>
      </c>
      <c r="BG244" s="134" t="b">
        <v>0</v>
      </c>
      <c r="BH244" s="133">
        <v>11.0</v>
      </c>
      <c r="BI244" s="128"/>
      <c r="BJ244" s="135"/>
      <c r="BK244" s="128"/>
      <c r="BL244" s="128"/>
      <c r="BM244" s="128"/>
      <c r="BN244" s="128"/>
      <c r="BO244" s="128"/>
      <c r="BP244" s="128"/>
      <c r="BQ244" s="128"/>
      <c r="BR244" s="128"/>
      <c r="BS244" s="128"/>
      <c r="BT244" s="128"/>
      <c r="BU244" s="128"/>
      <c r="BV244" s="128"/>
      <c r="BW244" s="128"/>
      <c r="BX244" s="128"/>
      <c r="BY244" s="128"/>
      <c r="BZ244" s="128"/>
      <c r="CA244" s="128"/>
      <c r="CB244" s="128"/>
      <c r="CC244" s="128"/>
      <c r="CD244" s="128"/>
      <c r="CE244" s="128"/>
      <c r="CF244" s="128"/>
      <c r="CG244" s="128"/>
      <c r="CH244" s="128"/>
      <c r="CI244" s="128"/>
      <c r="CJ244" s="128"/>
      <c r="CK244" s="128"/>
      <c r="CL244" s="128"/>
      <c r="CM244" s="128"/>
      <c r="CN244" s="4"/>
    </row>
    <row r="245" ht="14.25" customHeight="1">
      <c r="A245" s="126">
        <v>1225.0</v>
      </c>
      <c r="B245" s="103" t="str">
        <f t="shared" si="4"/>
        <v/>
      </c>
      <c r="C245" s="103" t="str">
        <f t="shared" si="2"/>
        <v>Tự do chọn</v>
      </c>
      <c r="D245" s="127" t="s">
        <v>6047</v>
      </c>
      <c r="E245" s="20" t="s">
        <v>6048</v>
      </c>
      <c r="F245" s="20" t="s">
        <v>6049</v>
      </c>
      <c r="G245" s="20" t="s">
        <v>6050</v>
      </c>
      <c r="I245" s="135"/>
      <c r="J245" s="137"/>
      <c r="K245" s="130" t="s">
        <v>123</v>
      </c>
      <c r="L245" s="128"/>
      <c r="M245" s="20" t="s">
        <v>6051</v>
      </c>
      <c r="N245" s="20" t="s">
        <v>47</v>
      </c>
      <c r="O245" s="130" t="s">
        <v>5</v>
      </c>
      <c r="P245" s="135"/>
      <c r="Q245" s="135"/>
      <c r="R245" s="131"/>
      <c r="S245" s="131"/>
      <c r="T245" s="132"/>
      <c r="U245" s="132"/>
      <c r="V245" s="132"/>
      <c r="W245" s="132"/>
      <c r="X245" s="132"/>
      <c r="Y245" s="132"/>
      <c r="Z245" s="132"/>
      <c r="AA245" s="132"/>
      <c r="AC245" s="20" t="s">
        <v>47</v>
      </c>
      <c r="AD245" s="132"/>
      <c r="AE245" s="132"/>
      <c r="AF245" s="132"/>
      <c r="AG245" s="132"/>
      <c r="AH245" s="132"/>
      <c r="AI245" s="132"/>
      <c r="AJ245" s="132"/>
      <c r="AK245" s="132"/>
      <c r="AL245" s="132"/>
      <c r="AM245" s="132"/>
      <c r="AN245" s="132"/>
      <c r="AO245" s="132"/>
      <c r="AP245" s="132"/>
      <c r="AQ245" s="132"/>
      <c r="AR245" s="132"/>
      <c r="AS245" s="132"/>
      <c r="AT245" s="132"/>
      <c r="AU245" s="132"/>
      <c r="AV245" s="128"/>
      <c r="AW245" s="128"/>
      <c r="AX245" s="128"/>
      <c r="AY245" s="128"/>
      <c r="AZ245" s="128"/>
      <c r="BA245" s="128"/>
      <c r="BB245" s="128"/>
      <c r="BC245" s="128"/>
      <c r="BD245" s="128"/>
      <c r="BE245" s="133">
        <v>11.0</v>
      </c>
      <c r="BF245" s="133">
        <v>10.0</v>
      </c>
      <c r="BG245" s="134" t="b">
        <v>0</v>
      </c>
      <c r="BH245" s="133">
        <v>11.0</v>
      </c>
      <c r="BI245" s="128"/>
      <c r="BJ245" s="135"/>
      <c r="BK245" s="135"/>
      <c r="BL245" s="128"/>
      <c r="BM245" s="128"/>
      <c r="BN245" s="128"/>
      <c r="BO245" s="128"/>
      <c r="BP245" s="128"/>
      <c r="BQ245" s="128"/>
      <c r="BR245" s="128"/>
      <c r="BS245" s="128"/>
      <c r="BT245" s="128"/>
      <c r="BU245" s="128"/>
      <c r="BV245" s="128"/>
      <c r="BW245" s="128"/>
      <c r="BX245" s="128"/>
      <c r="BY245" s="128"/>
      <c r="BZ245" s="128"/>
      <c r="CA245" s="128"/>
      <c r="CB245" s="128"/>
      <c r="CC245" s="128"/>
      <c r="CD245" s="128"/>
      <c r="CE245" s="128"/>
      <c r="CF245" s="128"/>
      <c r="CG245" s="128"/>
      <c r="CH245" s="128"/>
      <c r="CI245" s="128"/>
      <c r="CJ245" s="128"/>
      <c r="CK245" s="128"/>
      <c r="CL245" s="128"/>
      <c r="CM245" s="128"/>
      <c r="CN245" s="4"/>
    </row>
    <row r="246" ht="14.25" customHeight="1">
      <c r="A246" s="126">
        <v>1283.0</v>
      </c>
      <c r="B246" s="103" t="str">
        <f t="shared" si="4"/>
        <v>OK</v>
      </c>
      <c r="C246" s="103" t="str">
        <f t="shared" si="2"/>
        <v>OK</v>
      </c>
      <c r="D246" s="127" t="s">
        <v>6330</v>
      </c>
      <c r="E246" s="20" t="s">
        <v>6048</v>
      </c>
      <c r="G246" s="128"/>
      <c r="H246" s="20" t="s">
        <v>6331</v>
      </c>
      <c r="I246" s="128"/>
      <c r="J246" s="129"/>
      <c r="K246" s="129"/>
      <c r="L246" s="128"/>
      <c r="M246" s="128"/>
      <c r="N246" s="20" t="s">
        <v>47</v>
      </c>
      <c r="O246" s="130" t="s">
        <v>8</v>
      </c>
      <c r="P246" s="20" t="s">
        <v>1209</v>
      </c>
      <c r="Q246" s="20" t="s">
        <v>1177</v>
      </c>
      <c r="R246" s="131"/>
      <c r="S246" s="21" t="s">
        <v>6332</v>
      </c>
      <c r="T246" s="21" t="s">
        <v>6333</v>
      </c>
      <c r="U246" s="21" t="s">
        <v>6334</v>
      </c>
      <c r="V246" s="21" t="s">
        <v>6335</v>
      </c>
      <c r="W246" s="21" t="s">
        <v>6336</v>
      </c>
      <c r="X246" s="21" t="s">
        <v>6337</v>
      </c>
      <c r="Y246" s="21" t="s">
        <v>171</v>
      </c>
      <c r="Z246" s="21" t="s">
        <v>6338</v>
      </c>
      <c r="AA246" s="196">
        <v>1196.0</v>
      </c>
      <c r="AC246" s="20" t="s">
        <v>49</v>
      </c>
      <c r="AD246" s="132"/>
      <c r="AE246" s="132"/>
      <c r="AF246" s="132"/>
      <c r="AG246" s="132"/>
      <c r="AH246" s="132"/>
      <c r="AI246" s="132"/>
      <c r="AJ246" s="132"/>
      <c r="AK246" s="132"/>
      <c r="AL246" s="132"/>
      <c r="AM246" s="132"/>
      <c r="AN246" s="132"/>
      <c r="AO246" s="132"/>
      <c r="AP246" s="132"/>
      <c r="AQ246" s="132"/>
      <c r="AR246" s="132"/>
      <c r="AS246" s="132"/>
      <c r="AT246" s="132"/>
      <c r="AU246" s="132"/>
      <c r="AV246" s="128"/>
      <c r="AW246" s="128"/>
      <c r="AX246" s="128"/>
      <c r="AY246" s="128"/>
      <c r="AZ246" s="128"/>
      <c r="BA246" s="128"/>
      <c r="BB246" s="128"/>
      <c r="BC246" s="128"/>
      <c r="BD246" s="128"/>
      <c r="BE246" s="133">
        <v>10.0</v>
      </c>
      <c r="BF246" s="133">
        <v>9.0</v>
      </c>
      <c r="BG246" s="134" t="b">
        <v>0</v>
      </c>
      <c r="BH246" s="133">
        <v>9.0</v>
      </c>
      <c r="BI246" s="128"/>
      <c r="BJ246" s="135"/>
      <c r="BK246" s="135"/>
      <c r="BL246" s="128"/>
      <c r="BM246" s="128"/>
      <c r="BN246" s="128"/>
      <c r="BO246" s="128"/>
      <c r="BP246" s="128"/>
      <c r="BQ246" s="128"/>
      <c r="BR246" s="128"/>
      <c r="BS246" s="128"/>
      <c r="BT246" s="128"/>
      <c r="BU246" s="128"/>
      <c r="BV246" s="128"/>
      <c r="BW246" s="128"/>
      <c r="BX246" s="128"/>
      <c r="BY246" s="128"/>
      <c r="BZ246" s="128"/>
      <c r="CA246" s="128"/>
      <c r="CB246" s="128"/>
      <c r="CC246" s="128"/>
      <c r="CD246" s="128"/>
      <c r="CE246" s="128"/>
      <c r="CF246" s="128"/>
      <c r="CG246" s="128"/>
      <c r="CH246" s="128"/>
      <c r="CI246" s="128"/>
      <c r="CJ246" s="128"/>
      <c r="CK246" s="128"/>
      <c r="CL246" s="128"/>
      <c r="CM246" s="128"/>
      <c r="CN246" s="4"/>
    </row>
    <row r="247" ht="14.25" customHeight="1">
      <c r="A247" s="126">
        <v>1284.0</v>
      </c>
      <c r="B247" s="103" t="str">
        <f t="shared" si="4"/>
        <v>OK</v>
      </c>
      <c r="C247" s="103" t="str">
        <f t="shared" si="2"/>
        <v>OK</v>
      </c>
      <c r="D247" s="127" t="s">
        <v>6330</v>
      </c>
      <c r="E247" s="20" t="s">
        <v>6048</v>
      </c>
      <c r="G247" s="128"/>
      <c r="H247" s="128"/>
      <c r="I247" s="128"/>
      <c r="J247" s="129"/>
      <c r="K247" s="129"/>
      <c r="L247" s="128"/>
      <c r="M247" s="128"/>
      <c r="N247" s="20" t="s">
        <v>47</v>
      </c>
      <c r="O247" s="130" t="s">
        <v>8</v>
      </c>
      <c r="P247" s="20" t="s">
        <v>1209</v>
      </c>
      <c r="Q247" s="20" t="s">
        <v>540</v>
      </c>
      <c r="R247" s="131"/>
      <c r="S247" s="21" t="s">
        <v>6340</v>
      </c>
      <c r="T247" s="21" t="s">
        <v>6341</v>
      </c>
      <c r="U247" s="21" t="s">
        <v>6342</v>
      </c>
      <c r="V247" s="21" t="s">
        <v>3672</v>
      </c>
      <c r="W247" s="21" t="s">
        <v>167</v>
      </c>
      <c r="X247" s="21" t="s">
        <v>2188</v>
      </c>
      <c r="Y247" s="21" t="s">
        <v>242</v>
      </c>
      <c r="Z247" s="21" t="s">
        <v>6343</v>
      </c>
      <c r="AA247" s="132"/>
      <c r="AC247" s="20" t="s">
        <v>49</v>
      </c>
      <c r="AD247" s="132"/>
      <c r="AE247" s="132"/>
      <c r="AF247" s="132"/>
      <c r="AG247" s="132"/>
      <c r="AH247" s="132"/>
      <c r="AI247" s="132"/>
      <c r="AJ247" s="132"/>
      <c r="AK247" s="132"/>
      <c r="AL247" s="132"/>
      <c r="AM247" s="132"/>
      <c r="AN247" s="132"/>
      <c r="AO247" s="132"/>
      <c r="AP247" s="132"/>
      <c r="AQ247" s="132"/>
      <c r="AR247" s="132"/>
      <c r="AS247" s="132"/>
      <c r="AT247" s="132"/>
      <c r="AU247" s="132"/>
      <c r="AV247" s="128"/>
      <c r="AW247" s="128"/>
      <c r="AX247" s="128"/>
      <c r="AY247" s="128"/>
      <c r="AZ247" s="128"/>
      <c r="BA247" s="128"/>
      <c r="BB247" s="128"/>
      <c r="BC247" s="128"/>
      <c r="BD247" s="128"/>
      <c r="BE247" s="133">
        <v>10.0</v>
      </c>
      <c r="BF247" s="133">
        <v>9.0</v>
      </c>
      <c r="BG247" s="134" t="b">
        <v>0</v>
      </c>
      <c r="BH247" s="133">
        <v>9.0</v>
      </c>
      <c r="BI247" s="128"/>
      <c r="BJ247" s="135"/>
      <c r="BK247" s="135"/>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4"/>
    </row>
    <row r="248" ht="14.25" customHeight="1">
      <c r="A248" s="126">
        <v>1285.0</v>
      </c>
      <c r="B248" s="103" t="str">
        <f t="shared" si="4"/>
        <v>OK</v>
      </c>
      <c r="C248" s="103" t="str">
        <f t="shared" si="2"/>
        <v>OK</v>
      </c>
      <c r="D248" s="127" t="s">
        <v>6330</v>
      </c>
      <c r="E248" s="20" t="s">
        <v>6048</v>
      </c>
      <c r="G248" s="128"/>
      <c r="H248" s="128"/>
      <c r="I248" s="128"/>
      <c r="J248" s="129"/>
      <c r="K248" s="129"/>
      <c r="L248" s="128"/>
      <c r="M248" s="128"/>
      <c r="N248" s="20" t="s">
        <v>47</v>
      </c>
      <c r="O248" s="130" t="s">
        <v>8</v>
      </c>
      <c r="P248" s="20" t="s">
        <v>1474</v>
      </c>
      <c r="Q248" s="20" t="s">
        <v>1239</v>
      </c>
      <c r="R248" s="132"/>
      <c r="S248" s="21" t="s">
        <v>6344</v>
      </c>
      <c r="T248" s="21" t="s">
        <v>6345</v>
      </c>
      <c r="U248" s="21" t="s">
        <v>6346</v>
      </c>
      <c r="V248" s="21" t="s">
        <v>6347</v>
      </c>
      <c r="W248" s="21" t="s">
        <v>6348</v>
      </c>
      <c r="X248" s="21" t="s">
        <v>6349</v>
      </c>
      <c r="Y248" s="21" t="s">
        <v>1938</v>
      </c>
      <c r="Z248" s="21" t="s">
        <v>6350</v>
      </c>
      <c r="AA248" s="132"/>
      <c r="AC248" s="20" t="s">
        <v>49</v>
      </c>
      <c r="AD248" s="132"/>
      <c r="AE248" s="132"/>
      <c r="AF248" s="132"/>
      <c r="AG248" s="132"/>
      <c r="AH248" s="132"/>
      <c r="AI248" s="132"/>
      <c r="AJ248" s="132"/>
      <c r="AK248" s="132"/>
      <c r="AL248" s="132"/>
      <c r="AM248" s="132"/>
      <c r="AN248" s="132"/>
      <c r="AO248" s="132"/>
      <c r="AP248" s="132"/>
      <c r="AQ248" s="132"/>
      <c r="AR248" s="132"/>
      <c r="AS248" s="132"/>
      <c r="AT248" s="132"/>
      <c r="AU248" s="132"/>
      <c r="AV248" s="128"/>
      <c r="AW248" s="128"/>
      <c r="AX248" s="128"/>
      <c r="AY248" s="128"/>
      <c r="AZ248" s="128"/>
      <c r="BA248" s="128"/>
      <c r="BB248" s="128"/>
      <c r="BC248" s="128"/>
      <c r="BD248" s="128"/>
      <c r="BE248" s="133">
        <v>10.0</v>
      </c>
      <c r="BF248" s="133">
        <v>9.0</v>
      </c>
      <c r="BG248" s="134" t="b">
        <v>0</v>
      </c>
      <c r="BH248" s="133">
        <v>9.0</v>
      </c>
      <c r="BI248" s="128"/>
      <c r="BJ248" s="135"/>
      <c r="BK248" s="135"/>
      <c r="BL248" s="128"/>
      <c r="BM248" s="128"/>
      <c r="BN248" s="128"/>
      <c r="BO248" s="128"/>
      <c r="BP248" s="128"/>
      <c r="BQ248" s="128"/>
      <c r="BR248" s="128"/>
      <c r="BS248" s="128"/>
      <c r="BT248" s="128"/>
      <c r="BU248" s="128"/>
      <c r="BV248" s="128"/>
      <c r="BW248" s="128"/>
      <c r="BX248" s="128"/>
      <c r="BY248" s="128"/>
      <c r="BZ248" s="128"/>
      <c r="CA248" s="128"/>
      <c r="CB248" s="128"/>
      <c r="CC248" s="128"/>
      <c r="CD248" s="128"/>
      <c r="CE248" s="128"/>
      <c r="CF248" s="128"/>
      <c r="CG248" s="128"/>
      <c r="CH248" s="128"/>
      <c r="CI248" s="128"/>
      <c r="CJ248" s="128"/>
      <c r="CK248" s="128"/>
      <c r="CL248" s="128"/>
      <c r="CM248" s="128"/>
      <c r="CN248" s="4"/>
    </row>
    <row r="249" ht="14.25" customHeight="1">
      <c r="A249" s="126">
        <v>1289.0</v>
      </c>
      <c r="B249" s="103" t="str">
        <f t="shared" si="4"/>
        <v>OK</v>
      </c>
      <c r="C249" s="103" t="str">
        <f t="shared" si="2"/>
        <v>OK</v>
      </c>
      <c r="D249" s="127" t="s">
        <v>6363</v>
      </c>
      <c r="E249" s="20" t="s">
        <v>6048</v>
      </c>
      <c r="F249" s="20" t="s">
        <v>6364</v>
      </c>
      <c r="G249" s="20" t="s">
        <v>6365</v>
      </c>
      <c r="H249" s="20" t="s">
        <v>6366</v>
      </c>
      <c r="J249" s="129"/>
      <c r="K249" s="129"/>
      <c r="L249" s="128"/>
      <c r="M249" s="128"/>
      <c r="N249" s="20" t="s">
        <v>47</v>
      </c>
      <c r="O249" s="130" t="s">
        <v>8</v>
      </c>
      <c r="P249" s="20" t="s">
        <v>235</v>
      </c>
      <c r="Q249" s="20" t="s">
        <v>481</v>
      </c>
      <c r="R249" s="21"/>
      <c r="S249" s="21" t="s">
        <v>6367</v>
      </c>
      <c r="T249" s="21" t="s">
        <v>6368</v>
      </c>
      <c r="U249" s="21" t="s">
        <v>6369</v>
      </c>
      <c r="V249" s="21" t="s">
        <v>6370</v>
      </c>
      <c r="W249" s="21" t="s">
        <v>6371</v>
      </c>
      <c r="X249" s="21" t="s">
        <v>6372</v>
      </c>
      <c r="Y249" s="21" t="s">
        <v>242</v>
      </c>
      <c r="Z249" s="21" t="s">
        <v>6373</v>
      </c>
      <c r="AC249" s="20" t="s">
        <v>49</v>
      </c>
      <c r="AD249" s="132"/>
      <c r="AE249" s="132"/>
      <c r="AF249" s="132"/>
      <c r="AG249" s="132"/>
      <c r="AH249" s="132"/>
      <c r="AI249" s="132"/>
      <c r="AJ249" s="132"/>
      <c r="AK249" s="132"/>
      <c r="AL249" s="132"/>
      <c r="AM249" s="132"/>
      <c r="AN249" s="132"/>
      <c r="AO249" s="132"/>
      <c r="AP249" s="132"/>
      <c r="AQ249" s="132"/>
      <c r="AR249" s="132"/>
      <c r="AS249" s="132"/>
      <c r="AT249" s="132"/>
      <c r="AU249" s="132"/>
      <c r="AV249" s="128"/>
      <c r="AW249" s="128"/>
      <c r="AX249" s="128"/>
      <c r="AY249" s="128"/>
      <c r="AZ249" s="128"/>
      <c r="BA249" s="128"/>
      <c r="BB249" s="128"/>
      <c r="BC249" s="128"/>
      <c r="BD249" s="128"/>
      <c r="BE249" s="133">
        <v>10.0</v>
      </c>
      <c r="BF249" s="133">
        <v>9.0</v>
      </c>
      <c r="BG249" s="134" t="b">
        <v>0</v>
      </c>
      <c r="BH249" s="133">
        <v>9.0</v>
      </c>
      <c r="BI249" s="128"/>
      <c r="BJ249" s="135"/>
      <c r="BK249" s="135"/>
      <c r="BL249" s="128"/>
      <c r="BM249" s="128"/>
      <c r="BN249" s="128"/>
      <c r="BO249" s="128"/>
      <c r="BP249" s="128"/>
      <c r="BQ249" s="128"/>
      <c r="BR249" s="128"/>
      <c r="BS249" s="128"/>
      <c r="BT249" s="128"/>
      <c r="BU249" s="128"/>
      <c r="BV249" s="128"/>
      <c r="BW249" s="128"/>
      <c r="BX249" s="128"/>
      <c r="BY249" s="128"/>
      <c r="BZ249" s="128"/>
      <c r="CA249" s="128"/>
      <c r="CB249" s="128"/>
      <c r="CC249" s="128"/>
      <c r="CD249" s="128"/>
      <c r="CE249" s="128"/>
      <c r="CF249" s="128"/>
      <c r="CG249" s="128"/>
      <c r="CH249" s="128"/>
      <c r="CI249" s="128"/>
      <c r="CJ249" s="128"/>
      <c r="CK249" s="128"/>
      <c r="CL249" s="128"/>
      <c r="CM249" s="128"/>
      <c r="CN249" s="4"/>
    </row>
    <row r="250" ht="14.25" customHeight="1">
      <c r="A250" s="126">
        <v>1290.0</v>
      </c>
      <c r="B250" s="103" t="str">
        <f t="shared" si="4"/>
        <v>OK</v>
      </c>
      <c r="C250" s="103" t="str">
        <f t="shared" si="2"/>
        <v>OK</v>
      </c>
      <c r="D250" s="142" t="s">
        <v>6363</v>
      </c>
      <c r="E250" s="20" t="s">
        <v>6048</v>
      </c>
      <c r="G250" s="128"/>
      <c r="H250" s="128"/>
      <c r="I250" s="128"/>
      <c r="J250" s="128"/>
      <c r="K250" s="128"/>
      <c r="L250" s="128"/>
      <c r="M250" s="128"/>
      <c r="N250" s="20" t="s">
        <v>47</v>
      </c>
      <c r="O250" s="130" t="s">
        <v>8</v>
      </c>
      <c r="P250" s="20" t="s">
        <v>829</v>
      </c>
      <c r="Q250" s="143" t="s">
        <v>830</v>
      </c>
      <c r="R250" s="132"/>
      <c r="S250" s="21" t="s">
        <v>6374</v>
      </c>
      <c r="T250" s="217">
        <v>0.05</v>
      </c>
      <c r="U250" s="218">
        <v>1.0</v>
      </c>
      <c r="V250" s="217">
        <v>0.95</v>
      </c>
      <c r="W250" s="21" t="s">
        <v>6378</v>
      </c>
      <c r="X250" s="21" t="s">
        <v>6379</v>
      </c>
      <c r="Y250" s="21" t="s">
        <v>99</v>
      </c>
      <c r="Z250" s="21" t="s">
        <v>6380</v>
      </c>
      <c r="AC250" s="20" t="s">
        <v>49</v>
      </c>
      <c r="AD250" s="132"/>
      <c r="AE250" s="132"/>
      <c r="AF250" s="132"/>
      <c r="AG250" s="132"/>
      <c r="AH250" s="132"/>
      <c r="AI250" s="132"/>
      <c r="AJ250" s="132"/>
      <c r="AK250" s="132"/>
      <c r="AL250" s="132"/>
      <c r="AM250" s="132"/>
      <c r="AN250" s="132"/>
      <c r="AO250" s="132"/>
      <c r="AP250" s="132"/>
      <c r="AQ250" s="132"/>
      <c r="AR250" s="132"/>
      <c r="AS250" s="132"/>
      <c r="AT250" s="132"/>
      <c r="AU250" s="132"/>
      <c r="AV250" s="128"/>
      <c r="AW250" s="128"/>
      <c r="AX250" s="128"/>
      <c r="AY250" s="128"/>
      <c r="AZ250" s="128"/>
      <c r="BA250" s="128"/>
      <c r="BB250" s="128"/>
      <c r="BC250" s="128"/>
      <c r="BD250" s="128"/>
      <c r="BE250" s="133">
        <v>10.0</v>
      </c>
      <c r="BF250" s="133">
        <v>9.0</v>
      </c>
      <c r="BG250" s="134" t="b">
        <v>0</v>
      </c>
      <c r="BH250" s="133">
        <v>9.0</v>
      </c>
      <c r="BI250" s="128"/>
      <c r="BJ250" s="135"/>
      <c r="BK250" s="135"/>
      <c r="BL250" s="128"/>
      <c r="BM250" s="128"/>
      <c r="BN250" s="128"/>
      <c r="BO250" s="128"/>
      <c r="BP250" s="128"/>
      <c r="BQ250" s="128"/>
      <c r="BR250" s="128"/>
      <c r="BS250" s="128"/>
      <c r="BT250" s="128"/>
      <c r="BU250" s="128"/>
      <c r="BV250" s="128"/>
      <c r="BW250" s="128"/>
      <c r="BX250" s="128"/>
      <c r="BY250" s="128"/>
      <c r="BZ250" s="128"/>
      <c r="CA250" s="128"/>
      <c r="CB250" s="128"/>
      <c r="CC250" s="128"/>
      <c r="CD250" s="128"/>
      <c r="CE250" s="128"/>
      <c r="CF250" s="128"/>
      <c r="CG250" s="128"/>
      <c r="CH250" s="128"/>
      <c r="CI250" s="128"/>
      <c r="CJ250" s="128"/>
      <c r="CK250" s="128"/>
      <c r="CL250" s="128"/>
      <c r="CM250" s="128"/>
      <c r="CN250" s="4"/>
    </row>
    <row r="251" ht="14.25" customHeight="1">
      <c r="A251" s="126">
        <v>1291.0</v>
      </c>
      <c r="B251" s="103" t="str">
        <f t="shared" si="4"/>
        <v>OK</v>
      </c>
      <c r="C251" s="103" t="str">
        <f t="shared" si="2"/>
        <v>OK</v>
      </c>
      <c r="D251" s="127" t="s">
        <v>6363</v>
      </c>
      <c r="E251" s="20" t="s">
        <v>6048</v>
      </c>
      <c r="F251" s="20" t="s">
        <v>6364</v>
      </c>
      <c r="G251" s="20" t="s">
        <v>6365</v>
      </c>
      <c r="H251" s="20" t="s">
        <v>6366</v>
      </c>
      <c r="J251" s="129"/>
      <c r="K251" s="129"/>
      <c r="L251" s="128"/>
      <c r="M251" s="128"/>
      <c r="N251" s="20" t="s">
        <v>47</v>
      </c>
      <c r="O251" s="130" t="s">
        <v>5</v>
      </c>
      <c r="P251" s="20" t="s">
        <v>347</v>
      </c>
      <c r="Q251" s="20" t="s">
        <v>980</v>
      </c>
      <c r="R251" s="21"/>
      <c r="S251" s="21" t="s">
        <v>6381</v>
      </c>
      <c r="T251" s="21" t="s">
        <v>6382</v>
      </c>
      <c r="U251" s="21" t="s">
        <v>6383</v>
      </c>
      <c r="V251" s="21" t="s">
        <v>6384</v>
      </c>
      <c r="W251" s="21" t="s">
        <v>6385</v>
      </c>
      <c r="X251" s="21" t="s">
        <v>5111</v>
      </c>
      <c r="Y251" s="21" t="s">
        <v>151</v>
      </c>
      <c r="Z251" s="21" t="s">
        <v>6386</v>
      </c>
      <c r="AA251" s="132"/>
      <c r="AC251" s="20" t="s">
        <v>49</v>
      </c>
      <c r="AD251" s="132"/>
      <c r="AE251" s="131"/>
      <c r="AF251" s="131"/>
      <c r="AG251" s="132"/>
      <c r="AH251" s="132"/>
      <c r="AI251" s="132"/>
      <c r="AJ251" s="132"/>
      <c r="AK251" s="132"/>
      <c r="AL251" s="132"/>
      <c r="AM251" s="132"/>
      <c r="AN251" s="132"/>
      <c r="AO251" s="132"/>
      <c r="AP251" s="132"/>
      <c r="AQ251" s="132"/>
      <c r="AR251" s="132"/>
      <c r="AS251" s="132"/>
      <c r="AT251" s="132"/>
      <c r="AU251" s="132"/>
      <c r="AV251" s="128"/>
      <c r="AW251" s="128"/>
      <c r="AX251" s="128"/>
      <c r="AY251" s="128"/>
      <c r="AZ251" s="128"/>
      <c r="BA251" s="128"/>
      <c r="BB251" s="128"/>
      <c r="BC251" s="128"/>
      <c r="BD251" s="128"/>
      <c r="BE251" s="133">
        <v>10.0</v>
      </c>
      <c r="BF251" s="133">
        <v>9.0</v>
      </c>
      <c r="BG251" s="134" t="b">
        <v>0</v>
      </c>
      <c r="BH251" s="133">
        <v>9.0</v>
      </c>
      <c r="BI251" s="128"/>
      <c r="BJ251" s="128"/>
      <c r="BK251" s="128"/>
      <c r="BL251" s="128"/>
      <c r="BM251" s="128"/>
      <c r="BN251" s="128"/>
      <c r="BO251" s="128"/>
      <c r="BP251" s="128"/>
      <c r="BQ251" s="128"/>
      <c r="BR251" s="128"/>
      <c r="BS251" s="128"/>
      <c r="BT251" s="128"/>
      <c r="BU251" s="128"/>
      <c r="BV251" s="128"/>
      <c r="BW251" s="128"/>
      <c r="BX251" s="128"/>
      <c r="BY251" s="128"/>
      <c r="BZ251" s="128"/>
      <c r="CA251" s="128"/>
      <c r="CB251" s="128"/>
      <c r="CC251" s="128"/>
      <c r="CD251" s="128"/>
      <c r="CE251" s="128"/>
      <c r="CF251" s="128"/>
      <c r="CG251" s="128"/>
      <c r="CH251" s="128"/>
      <c r="CI251" s="128"/>
      <c r="CJ251" s="128"/>
      <c r="CK251" s="128"/>
      <c r="CL251" s="128"/>
      <c r="CM251" s="128"/>
      <c r="CN251" s="4"/>
    </row>
    <row r="252" ht="14.25" customHeight="1">
      <c r="A252" s="126">
        <v>1296.0</v>
      </c>
      <c r="B252" s="103" t="str">
        <f t="shared" si="4"/>
        <v>OK</v>
      </c>
      <c r="C252" s="103" t="str">
        <f t="shared" si="2"/>
        <v>OK</v>
      </c>
      <c r="D252" s="127" t="s">
        <v>6393</v>
      </c>
      <c r="E252" s="20" t="s">
        <v>6048</v>
      </c>
      <c r="G252" s="128"/>
      <c r="H252" s="20" t="s">
        <v>6394</v>
      </c>
      <c r="J252" s="129"/>
      <c r="K252" s="129"/>
      <c r="L252" s="128"/>
      <c r="M252" s="128"/>
      <c r="N252" s="20" t="s">
        <v>47</v>
      </c>
      <c r="O252" s="130" t="s">
        <v>8</v>
      </c>
      <c r="P252" s="20" t="s">
        <v>1009</v>
      </c>
      <c r="Q252" s="21" t="s">
        <v>1106</v>
      </c>
      <c r="S252" s="21" t="s">
        <v>6395</v>
      </c>
      <c r="T252" s="21" t="s">
        <v>6396</v>
      </c>
      <c r="U252" s="21" t="s">
        <v>6397</v>
      </c>
      <c r="V252" s="21" t="s">
        <v>6398</v>
      </c>
      <c r="W252" s="21" t="s">
        <v>6399</v>
      </c>
      <c r="X252" s="21" t="s">
        <v>6400</v>
      </c>
      <c r="Y252" s="21" t="s">
        <v>171</v>
      </c>
      <c r="Z252" s="21" t="s">
        <v>6401</v>
      </c>
      <c r="AC252" s="20" t="s">
        <v>49</v>
      </c>
      <c r="AD252" s="132"/>
      <c r="AE252" s="132"/>
      <c r="AF252" s="132"/>
      <c r="AG252" s="132"/>
      <c r="AH252" s="132"/>
      <c r="AI252" s="132"/>
      <c r="AJ252" s="132"/>
      <c r="AK252" s="132"/>
      <c r="AL252" s="132"/>
      <c r="AM252" s="132"/>
      <c r="AN252" s="132"/>
      <c r="AO252" s="132"/>
      <c r="AP252" s="132"/>
      <c r="AQ252" s="132"/>
      <c r="AR252" s="132"/>
      <c r="AS252" s="132"/>
      <c r="AT252" s="132"/>
      <c r="AU252" s="132"/>
      <c r="AV252" s="128"/>
      <c r="AW252" s="128"/>
      <c r="AX252" s="128"/>
      <c r="AY252" s="128"/>
      <c r="AZ252" s="128"/>
      <c r="BA252" s="128"/>
      <c r="BB252" s="128"/>
      <c r="BC252" s="128"/>
      <c r="BD252" s="128"/>
      <c r="BE252" s="133">
        <v>10.0</v>
      </c>
      <c r="BF252" s="133">
        <v>9.0</v>
      </c>
      <c r="BG252" s="134" t="b">
        <v>0</v>
      </c>
      <c r="BH252" s="133">
        <v>9.0</v>
      </c>
      <c r="BI252" s="128"/>
      <c r="BJ252" s="135"/>
      <c r="BK252" s="135"/>
      <c r="BL252" s="128"/>
      <c r="BM252" s="128"/>
      <c r="BN252" s="128"/>
      <c r="BO252" s="128"/>
      <c r="BP252" s="128"/>
      <c r="BQ252" s="128"/>
      <c r="BR252" s="128"/>
      <c r="BS252" s="128"/>
      <c r="BT252" s="128"/>
      <c r="BU252" s="128"/>
      <c r="BV252" s="128"/>
      <c r="BW252" s="128"/>
      <c r="BX252" s="128"/>
      <c r="BY252" s="128"/>
      <c r="BZ252" s="128"/>
      <c r="CA252" s="128"/>
      <c r="CB252" s="128"/>
      <c r="CC252" s="128"/>
      <c r="CD252" s="128"/>
      <c r="CE252" s="128"/>
      <c r="CF252" s="128"/>
      <c r="CG252" s="128"/>
      <c r="CH252" s="128"/>
      <c r="CI252" s="128"/>
      <c r="CJ252" s="128"/>
      <c r="CK252" s="128"/>
      <c r="CL252" s="128"/>
      <c r="CM252" s="128"/>
      <c r="CN252" s="4"/>
    </row>
    <row r="253" ht="14.25" customHeight="1">
      <c r="A253" s="126">
        <v>1297.0</v>
      </c>
      <c r="B253" s="103" t="str">
        <f t="shared" si="4"/>
        <v>OK</v>
      </c>
      <c r="C253" s="103" t="str">
        <f t="shared" si="2"/>
        <v>OK</v>
      </c>
      <c r="D253" s="127" t="s">
        <v>6393</v>
      </c>
      <c r="E253" s="20" t="s">
        <v>6048</v>
      </c>
      <c r="G253" s="128"/>
      <c r="H253" s="20" t="s">
        <v>6394</v>
      </c>
      <c r="J253" s="129"/>
      <c r="K253" s="129"/>
      <c r="L253" s="128"/>
      <c r="M253" s="128"/>
      <c r="N253" s="20" t="s">
        <v>47</v>
      </c>
      <c r="O253" s="130" t="s">
        <v>5</v>
      </c>
      <c r="P253" s="20" t="s">
        <v>1009</v>
      </c>
      <c r="Q253" s="21" t="s">
        <v>1106</v>
      </c>
      <c r="S253" s="21" t="s">
        <v>6402</v>
      </c>
      <c r="T253" s="21" t="s">
        <v>6403</v>
      </c>
      <c r="U253" s="21" t="s">
        <v>6404</v>
      </c>
      <c r="V253" s="21" t="s">
        <v>6405</v>
      </c>
      <c r="W253" s="21" t="s">
        <v>6406</v>
      </c>
      <c r="X253" s="21" t="s">
        <v>6407</v>
      </c>
      <c r="Y253" s="21" t="s">
        <v>99</v>
      </c>
      <c r="Z253" s="21" t="s">
        <v>6408</v>
      </c>
      <c r="AC253" s="20" t="s">
        <v>49</v>
      </c>
      <c r="AD253" s="132"/>
      <c r="AE253" s="132"/>
      <c r="AF253" s="132"/>
      <c r="AG253" s="132"/>
      <c r="AH253" s="132"/>
      <c r="AI253" s="132"/>
      <c r="AJ253" s="132"/>
      <c r="AK253" s="132"/>
      <c r="AL253" s="132"/>
      <c r="AM253" s="132"/>
      <c r="AN253" s="132"/>
      <c r="AO253" s="132"/>
      <c r="AP253" s="132"/>
      <c r="AQ253" s="132"/>
      <c r="AR253" s="132"/>
      <c r="AS253" s="132"/>
      <c r="AT253" s="132"/>
      <c r="AU253" s="132"/>
      <c r="AV253" s="128"/>
      <c r="AW253" s="128"/>
      <c r="AX253" s="128"/>
      <c r="AY253" s="128"/>
      <c r="AZ253" s="128"/>
      <c r="BA253" s="128"/>
      <c r="BB253" s="128"/>
      <c r="BC253" s="128"/>
      <c r="BD253" s="128"/>
      <c r="BE253" s="133">
        <v>10.0</v>
      </c>
      <c r="BF253" s="133">
        <v>9.0</v>
      </c>
      <c r="BG253" s="134" t="b">
        <v>0</v>
      </c>
      <c r="BH253" s="133">
        <v>9.0</v>
      </c>
      <c r="BI253" s="128"/>
      <c r="BJ253" s="135"/>
      <c r="BK253" s="135"/>
      <c r="BL253" s="128"/>
      <c r="BM253" s="128"/>
      <c r="BN253" s="128"/>
      <c r="BO253" s="128"/>
      <c r="BP253" s="128"/>
      <c r="BQ253" s="128"/>
      <c r="BR253" s="128"/>
      <c r="BS253" s="128"/>
      <c r="BT253" s="128"/>
      <c r="BU253" s="128"/>
      <c r="BV253" s="128"/>
      <c r="BW253" s="128"/>
      <c r="BX253" s="128"/>
      <c r="BY253" s="128"/>
      <c r="BZ253" s="128"/>
      <c r="CA253" s="128"/>
      <c r="CB253" s="128"/>
      <c r="CC253" s="128"/>
      <c r="CD253" s="128"/>
      <c r="CE253" s="128"/>
      <c r="CF253" s="128"/>
      <c r="CG253" s="128"/>
      <c r="CH253" s="128"/>
      <c r="CI253" s="128"/>
      <c r="CJ253" s="128"/>
      <c r="CK253" s="128"/>
      <c r="CL253" s="128"/>
      <c r="CM253" s="128"/>
      <c r="CN253" s="4"/>
    </row>
    <row r="254" ht="14.25" customHeight="1">
      <c r="A254" s="126">
        <v>1301.0</v>
      </c>
      <c r="B254" s="103" t="str">
        <f t="shared" si="4"/>
        <v>OK</v>
      </c>
      <c r="C254" s="103" t="str">
        <f t="shared" si="2"/>
        <v>OK</v>
      </c>
      <c r="D254" s="127" t="s">
        <v>6418</v>
      </c>
      <c r="E254" s="20" t="s">
        <v>6048</v>
      </c>
      <c r="G254" s="128"/>
      <c r="H254" s="20" t="s">
        <v>6419</v>
      </c>
      <c r="J254" s="129"/>
      <c r="K254" s="129"/>
      <c r="L254" s="128"/>
      <c r="M254" s="128"/>
      <c r="N254" s="20" t="s">
        <v>47</v>
      </c>
      <c r="O254" s="130" t="s">
        <v>8</v>
      </c>
      <c r="P254" s="20" t="s">
        <v>1009</v>
      </c>
      <c r="Q254" s="21" t="s">
        <v>1106</v>
      </c>
      <c r="S254" s="21" t="s">
        <v>6420</v>
      </c>
      <c r="T254" s="21" t="s">
        <v>6421</v>
      </c>
      <c r="U254" s="21" t="s">
        <v>6422</v>
      </c>
      <c r="V254" s="21" t="s">
        <v>6423</v>
      </c>
      <c r="W254" s="21" t="s">
        <v>6424</v>
      </c>
      <c r="X254" s="21" t="s">
        <v>3410</v>
      </c>
      <c r="Y254" s="21" t="s">
        <v>151</v>
      </c>
      <c r="Z254" s="21" t="s">
        <v>6425</v>
      </c>
      <c r="AC254" s="20" t="s">
        <v>49</v>
      </c>
      <c r="AD254" s="132"/>
      <c r="AE254" s="132"/>
      <c r="AF254" s="132"/>
      <c r="AG254" s="132"/>
      <c r="AH254" s="132"/>
      <c r="AI254" s="132"/>
      <c r="AJ254" s="132"/>
      <c r="AK254" s="132"/>
      <c r="AL254" s="132"/>
      <c r="AM254" s="132"/>
      <c r="AN254" s="132"/>
      <c r="AO254" s="132"/>
      <c r="AP254" s="132"/>
      <c r="AQ254" s="132"/>
      <c r="AR254" s="132"/>
      <c r="AS254" s="132"/>
      <c r="AT254" s="132"/>
      <c r="AU254" s="132"/>
      <c r="AV254" s="128"/>
      <c r="AW254" s="128"/>
      <c r="AX254" s="128"/>
      <c r="AY254" s="128"/>
      <c r="AZ254" s="128"/>
      <c r="BA254" s="128"/>
      <c r="BB254" s="128"/>
      <c r="BC254" s="128"/>
      <c r="BD254" s="128"/>
      <c r="BE254" s="133">
        <v>10.0</v>
      </c>
      <c r="BF254" s="133">
        <v>9.0</v>
      </c>
      <c r="BG254" s="134" t="b">
        <v>0</v>
      </c>
      <c r="BH254" s="133">
        <v>9.0</v>
      </c>
      <c r="BI254" s="128"/>
      <c r="BJ254" s="135"/>
      <c r="BK254" s="135"/>
      <c r="BL254" s="128"/>
      <c r="BM254" s="128"/>
      <c r="BN254" s="128"/>
      <c r="BO254" s="128"/>
      <c r="BP254" s="128"/>
      <c r="BQ254" s="128"/>
      <c r="BR254" s="128"/>
      <c r="BS254" s="128"/>
      <c r="BT254" s="128"/>
      <c r="BU254" s="128"/>
      <c r="BV254" s="128"/>
      <c r="BW254" s="128"/>
      <c r="BX254" s="128"/>
      <c r="BY254" s="128"/>
      <c r="BZ254" s="128"/>
      <c r="CA254" s="128"/>
      <c r="CB254" s="128"/>
      <c r="CC254" s="128"/>
      <c r="CD254" s="128"/>
      <c r="CE254" s="128"/>
      <c r="CF254" s="128"/>
      <c r="CG254" s="128"/>
      <c r="CH254" s="128"/>
      <c r="CI254" s="128"/>
      <c r="CJ254" s="128"/>
      <c r="CK254" s="128"/>
      <c r="CL254" s="128"/>
      <c r="CM254" s="128"/>
      <c r="CN254" s="4"/>
    </row>
    <row r="255" ht="14.25" customHeight="1">
      <c r="A255" s="126">
        <v>1302.0</v>
      </c>
      <c r="B255" s="103" t="str">
        <f t="shared" si="4"/>
        <v>Giữ chỗ</v>
      </c>
      <c r="C255" s="103" t="str">
        <f t="shared" si="2"/>
        <v>OK</v>
      </c>
      <c r="D255" s="127" t="s">
        <v>6418</v>
      </c>
      <c r="E255" s="20" t="s">
        <v>6048</v>
      </c>
      <c r="G255" s="128"/>
      <c r="H255" s="128"/>
      <c r="I255" s="135"/>
      <c r="J255" s="129"/>
      <c r="K255" s="129"/>
      <c r="L255" s="128"/>
      <c r="M255" s="128"/>
      <c r="N255" s="20" t="s">
        <v>47</v>
      </c>
      <c r="O255" s="130" t="s">
        <v>8</v>
      </c>
      <c r="P255" s="20" t="s">
        <v>1189</v>
      </c>
      <c r="Q255" s="20" t="s">
        <v>1875</v>
      </c>
      <c r="R255" s="132"/>
      <c r="S255" s="132"/>
      <c r="T255" s="132"/>
      <c r="U255" s="132"/>
      <c r="V255" s="132"/>
      <c r="W255" s="132"/>
      <c r="X255" s="132"/>
      <c r="Y255" s="132"/>
      <c r="Z255" s="132"/>
      <c r="AA255" s="132"/>
      <c r="AC255" s="20" t="s">
        <v>49</v>
      </c>
      <c r="AD255" s="132"/>
      <c r="AE255" s="132"/>
      <c r="AF255" s="132"/>
      <c r="AG255" s="132"/>
      <c r="AH255" s="132"/>
      <c r="AI255" s="132"/>
      <c r="AJ255" s="132"/>
      <c r="AK255" s="132"/>
      <c r="AL255" s="132"/>
      <c r="AM255" s="132"/>
      <c r="AN255" s="132"/>
      <c r="AO255" s="132"/>
      <c r="AP255" s="132"/>
      <c r="AQ255" s="132"/>
      <c r="AR255" s="132"/>
      <c r="AS255" s="132"/>
      <c r="AT255" s="132"/>
      <c r="AU255" s="132"/>
      <c r="AV255" s="128"/>
      <c r="AW255" s="128"/>
      <c r="AX255" s="128"/>
      <c r="AY255" s="128"/>
      <c r="AZ255" s="128"/>
      <c r="BA255" s="128"/>
      <c r="BB255" s="128"/>
      <c r="BC255" s="128"/>
      <c r="BD255" s="128"/>
      <c r="BE255" s="133">
        <v>10.0</v>
      </c>
      <c r="BF255" s="133">
        <v>9.0</v>
      </c>
      <c r="BG255" s="134" t="b">
        <v>0</v>
      </c>
      <c r="BH255" s="133">
        <v>9.0</v>
      </c>
      <c r="BI255" s="128"/>
      <c r="BJ255" s="128"/>
      <c r="BK255" s="128"/>
      <c r="BL255" s="128"/>
      <c r="BM255" s="128"/>
      <c r="BN255" s="128"/>
      <c r="BO255" s="128"/>
      <c r="BP255" s="128"/>
      <c r="BQ255" s="128"/>
      <c r="BR255" s="128"/>
      <c r="BS255" s="128"/>
      <c r="BT255" s="128"/>
      <c r="BU255" s="128"/>
      <c r="BV255" s="128"/>
      <c r="BW255" s="128"/>
      <c r="BX255" s="128"/>
      <c r="BY255" s="128"/>
      <c r="BZ255" s="128"/>
      <c r="CA255" s="128"/>
      <c r="CB255" s="128"/>
      <c r="CC255" s="128"/>
      <c r="CD255" s="128"/>
      <c r="CE255" s="128"/>
      <c r="CF255" s="128"/>
      <c r="CG255" s="128"/>
      <c r="CH255" s="128"/>
      <c r="CI255" s="128"/>
      <c r="CJ255" s="128"/>
      <c r="CK255" s="128"/>
      <c r="CL255" s="128"/>
      <c r="CM255" s="128"/>
      <c r="CN255" s="4"/>
    </row>
    <row r="256" ht="14.25" customHeight="1">
      <c r="A256" s="126">
        <v>1303.0</v>
      </c>
      <c r="B256" s="103" t="str">
        <f t="shared" si="4"/>
        <v>OK</v>
      </c>
      <c r="C256" s="103" t="str">
        <f t="shared" si="2"/>
        <v>OK</v>
      </c>
      <c r="D256" s="127" t="s">
        <v>6418</v>
      </c>
      <c r="E256" s="20" t="s">
        <v>6048</v>
      </c>
      <c r="G256" s="128"/>
      <c r="H256" s="20" t="s">
        <v>6419</v>
      </c>
      <c r="J256" s="129"/>
      <c r="K256" s="129"/>
      <c r="L256" s="128"/>
      <c r="M256" s="128"/>
      <c r="N256" s="20" t="s">
        <v>47</v>
      </c>
      <c r="O256" s="130" t="s">
        <v>5</v>
      </c>
      <c r="P256" s="20" t="s">
        <v>235</v>
      </c>
      <c r="Q256" s="20" t="s">
        <v>236</v>
      </c>
      <c r="R256" s="132"/>
      <c r="S256" s="21" t="s">
        <v>6432</v>
      </c>
      <c r="T256" s="21" t="s">
        <v>6433</v>
      </c>
      <c r="U256" s="21" t="s">
        <v>6434</v>
      </c>
      <c r="V256" s="21" t="s">
        <v>6435</v>
      </c>
      <c r="W256" s="21" t="s">
        <v>6436</v>
      </c>
      <c r="X256" s="21" t="s">
        <v>6437</v>
      </c>
      <c r="Y256" s="21" t="s">
        <v>242</v>
      </c>
      <c r="Z256" s="21" t="s">
        <v>6438</v>
      </c>
      <c r="AA256" s="132"/>
      <c r="AC256" s="20" t="s">
        <v>49</v>
      </c>
      <c r="AD256" s="132"/>
      <c r="AE256" s="132"/>
      <c r="AF256" s="132"/>
      <c r="AG256" s="132"/>
      <c r="AH256" s="132"/>
      <c r="AI256" s="132"/>
      <c r="AJ256" s="132"/>
      <c r="AK256" s="132"/>
      <c r="AL256" s="132"/>
      <c r="AM256" s="132"/>
      <c r="AN256" s="132"/>
      <c r="AO256" s="132"/>
      <c r="AP256" s="132"/>
      <c r="AQ256" s="132"/>
      <c r="AR256" s="132"/>
      <c r="AS256" s="132"/>
      <c r="AT256" s="132"/>
      <c r="AU256" s="132"/>
      <c r="AV256" s="128"/>
      <c r="AW256" s="128"/>
      <c r="AX256" s="128"/>
      <c r="AY256" s="128"/>
      <c r="AZ256" s="128"/>
      <c r="BA256" s="128"/>
      <c r="BB256" s="128"/>
      <c r="BC256" s="128"/>
      <c r="BD256" s="128"/>
      <c r="BE256" s="133">
        <v>10.0</v>
      </c>
      <c r="BF256" s="133">
        <v>9.0</v>
      </c>
      <c r="BG256" s="134" t="b">
        <v>0</v>
      </c>
      <c r="BH256" s="133">
        <v>9.0</v>
      </c>
      <c r="BI256" s="128"/>
      <c r="BJ256" s="128"/>
      <c r="BK256" s="128"/>
      <c r="BL256" s="128"/>
      <c r="BM256" s="128"/>
      <c r="BN256" s="128"/>
      <c r="BO256" s="128"/>
      <c r="BP256" s="128"/>
      <c r="BQ256" s="128"/>
      <c r="BR256" s="128"/>
      <c r="BS256" s="128"/>
      <c r="BT256" s="128"/>
      <c r="BU256" s="128"/>
      <c r="BV256" s="128"/>
      <c r="BW256" s="128"/>
      <c r="BX256" s="128"/>
      <c r="BY256" s="128"/>
      <c r="BZ256" s="128"/>
      <c r="CA256" s="128"/>
      <c r="CB256" s="128"/>
      <c r="CC256" s="128"/>
      <c r="CD256" s="128"/>
      <c r="CE256" s="128"/>
      <c r="CF256" s="128"/>
      <c r="CG256" s="128"/>
      <c r="CH256" s="128"/>
      <c r="CI256" s="128"/>
      <c r="CJ256" s="128"/>
      <c r="CK256" s="128"/>
      <c r="CL256" s="128"/>
      <c r="CM256" s="128"/>
      <c r="CN256" s="4"/>
    </row>
    <row r="257" ht="14.25" customHeight="1">
      <c r="A257" s="126">
        <v>1308.0</v>
      </c>
      <c r="B257" s="103" t="str">
        <f t="shared" si="4"/>
        <v>Giữ chỗ</v>
      </c>
      <c r="C257" s="103" t="str">
        <f t="shared" si="2"/>
        <v>OK</v>
      </c>
      <c r="D257" s="127" t="s">
        <v>6447</v>
      </c>
      <c r="E257" s="20" t="s">
        <v>6048</v>
      </c>
      <c r="G257" s="128"/>
      <c r="H257" s="129"/>
      <c r="I257" s="210" t="s">
        <v>6448</v>
      </c>
      <c r="J257" s="129"/>
      <c r="K257" s="129"/>
      <c r="L257" s="128"/>
      <c r="M257" s="128"/>
      <c r="N257" s="20" t="s">
        <v>47</v>
      </c>
      <c r="O257" s="130" t="s">
        <v>5</v>
      </c>
      <c r="P257" s="20" t="s">
        <v>224</v>
      </c>
      <c r="Q257" s="20" t="s">
        <v>3759</v>
      </c>
      <c r="R257" s="132"/>
      <c r="S257" s="132"/>
      <c r="T257" s="132"/>
      <c r="U257" s="132"/>
      <c r="V257" s="132"/>
      <c r="W257" s="132"/>
      <c r="X257" s="132"/>
      <c r="Y257" s="132"/>
      <c r="Z257" s="132"/>
      <c r="AA257" s="132"/>
      <c r="AC257" s="20" t="s">
        <v>49</v>
      </c>
      <c r="AD257" s="132"/>
      <c r="AE257" s="132"/>
      <c r="AF257" s="132"/>
      <c r="AG257" s="132"/>
      <c r="AH257" s="132"/>
      <c r="AI257" s="132"/>
      <c r="AJ257" s="132"/>
      <c r="AK257" s="132"/>
      <c r="AL257" s="132"/>
      <c r="AM257" s="132"/>
      <c r="AN257" s="132"/>
      <c r="AO257" s="132"/>
      <c r="AP257" s="132"/>
      <c r="AQ257" s="132"/>
      <c r="AR257" s="132"/>
      <c r="AS257" s="132"/>
      <c r="AT257" s="132"/>
      <c r="AU257" s="132"/>
      <c r="AV257" s="128"/>
      <c r="AW257" s="128"/>
      <c r="AX257" s="128"/>
      <c r="AY257" s="128"/>
      <c r="AZ257" s="128"/>
      <c r="BA257" s="128"/>
      <c r="BB257" s="128"/>
      <c r="BC257" s="128"/>
      <c r="BD257" s="128"/>
      <c r="BE257" s="133">
        <v>10.0</v>
      </c>
      <c r="BF257" s="133">
        <v>9.0</v>
      </c>
      <c r="BG257" s="134" t="b">
        <v>0</v>
      </c>
      <c r="BH257" s="133">
        <v>9.0</v>
      </c>
      <c r="BI257" s="128"/>
      <c r="BJ257" s="128"/>
      <c r="BK257" s="128"/>
      <c r="BL257" s="128"/>
      <c r="BM257" s="128"/>
      <c r="BN257" s="128"/>
      <c r="BO257" s="128"/>
      <c r="BP257" s="128"/>
      <c r="BQ257" s="128"/>
      <c r="BR257" s="128"/>
      <c r="BS257" s="128"/>
      <c r="BT257" s="128"/>
      <c r="BU257" s="128"/>
      <c r="BV257" s="128"/>
      <c r="BW257" s="128"/>
      <c r="BX257" s="128"/>
      <c r="BY257" s="128"/>
      <c r="BZ257" s="128"/>
      <c r="CA257" s="128"/>
      <c r="CB257" s="128"/>
      <c r="CC257" s="128"/>
      <c r="CD257" s="128"/>
      <c r="CE257" s="128"/>
      <c r="CF257" s="128"/>
      <c r="CG257" s="128"/>
      <c r="CH257" s="128"/>
      <c r="CI257" s="128"/>
      <c r="CJ257" s="128"/>
      <c r="CK257" s="128"/>
      <c r="CL257" s="128"/>
      <c r="CM257" s="128"/>
      <c r="CN257" s="4"/>
    </row>
    <row r="258" ht="14.25" customHeight="1">
      <c r="A258" s="126">
        <v>1311.0</v>
      </c>
      <c r="B258" s="103" t="str">
        <f t="shared" si="4"/>
        <v>OK</v>
      </c>
      <c r="C258" s="103" t="str">
        <f t="shared" si="2"/>
        <v>OK</v>
      </c>
      <c r="D258" s="127" t="s">
        <v>6454</v>
      </c>
      <c r="E258" s="20" t="s">
        <v>6048</v>
      </c>
      <c r="G258" s="128"/>
      <c r="H258" s="137"/>
      <c r="I258" s="210" t="s">
        <v>6448</v>
      </c>
      <c r="J258" s="129"/>
      <c r="K258" s="129"/>
      <c r="L258" s="128"/>
      <c r="M258" s="135"/>
      <c r="N258" s="20" t="s">
        <v>47</v>
      </c>
      <c r="O258" s="130" t="s">
        <v>8</v>
      </c>
      <c r="P258" s="20" t="s">
        <v>1209</v>
      </c>
      <c r="Q258" s="20" t="s">
        <v>540</v>
      </c>
      <c r="R258" s="21"/>
      <c r="S258" s="21" t="s">
        <v>6455</v>
      </c>
      <c r="T258" s="21" t="s">
        <v>6456</v>
      </c>
      <c r="U258" s="21" t="s">
        <v>6457</v>
      </c>
      <c r="V258" s="21" t="s">
        <v>6458</v>
      </c>
      <c r="W258" s="21" t="s">
        <v>6459</v>
      </c>
      <c r="X258" s="21" t="s">
        <v>6460</v>
      </c>
      <c r="Y258" s="21" t="s">
        <v>242</v>
      </c>
      <c r="Z258" s="21" t="s">
        <v>6461</v>
      </c>
      <c r="AA258" s="132"/>
      <c r="AC258" s="20" t="s">
        <v>49</v>
      </c>
      <c r="AD258" s="132"/>
      <c r="AE258" s="132"/>
      <c r="AF258" s="132"/>
      <c r="AG258" s="132"/>
      <c r="AH258" s="132"/>
      <c r="AI258" s="132"/>
      <c r="AJ258" s="132"/>
      <c r="AK258" s="132"/>
      <c r="AL258" s="132"/>
      <c r="AM258" s="132"/>
      <c r="AN258" s="132"/>
      <c r="AO258" s="132"/>
      <c r="AP258" s="132"/>
      <c r="AQ258" s="132"/>
      <c r="AR258" s="132"/>
      <c r="AS258" s="132"/>
      <c r="AT258" s="132"/>
      <c r="AU258" s="132"/>
      <c r="AV258" s="128"/>
      <c r="AW258" s="128"/>
      <c r="AX258" s="128"/>
      <c r="AY258" s="128"/>
      <c r="AZ258" s="128"/>
      <c r="BA258" s="128"/>
      <c r="BB258" s="128"/>
      <c r="BC258" s="128"/>
      <c r="BD258" s="128"/>
      <c r="BE258" s="133">
        <v>10.0</v>
      </c>
      <c r="BF258" s="133">
        <v>9.0</v>
      </c>
      <c r="BG258" s="134" t="b">
        <v>0</v>
      </c>
      <c r="BH258" s="133">
        <v>9.0</v>
      </c>
      <c r="BI258" s="128"/>
      <c r="BJ258" s="128"/>
      <c r="BK258" s="128"/>
      <c r="BL258" s="128"/>
      <c r="BM258" s="128"/>
      <c r="BN258" s="128"/>
      <c r="BO258" s="128"/>
      <c r="BP258" s="128"/>
      <c r="BQ258" s="128"/>
      <c r="BR258" s="128"/>
      <c r="BS258" s="128"/>
      <c r="BT258" s="128"/>
      <c r="BU258" s="128"/>
      <c r="BV258" s="128"/>
      <c r="BW258" s="128"/>
      <c r="BX258" s="128"/>
      <c r="BY258" s="128"/>
      <c r="BZ258" s="128"/>
      <c r="CA258" s="128"/>
      <c r="CB258" s="128"/>
      <c r="CC258" s="128"/>
      <c r="CD258" s="128"/>
      <c r="CE258" s="128"/>
      <c r="CF258" s="128"/>
      <c r="CG258" s="128"/>
      <c r="CH258" s="128"/>
      <c r="CI258" s="128"/>
      <c r="CJ258" s="128"/>
      <c r="CK258" s="128"/>
      <c r="CL258" s="128"/>
      <c r="CM258" s="128"/>
      <c r="CN258" s="4"/>
    </row>
    <row r="259" ht="14.25" customHeight="1">
      <c r="A259" s="126">
        <v>1313.0</v>
      </c>
      <c r="B259" s="103" t="str">
        <f t="shared" si="4"/>
        <v>OK</v>
      </c>
      <c r="C259" s="103" t="str">
        <f t="shared" si="2"/>
        <v>OK</v>
      </c>
      <c r="D259" s="127" t="s">
        <v>6462</v>
      </c>
      <c r="E259" s="20" t="s">
        <v>6048</v>
      </c>
      <c r="G259" s="20" t="s">
        <v>6463</v>
      </c>
      <c r="H259" s="20" t="s">
        <v>6464</v>
      </c>
      <c r="J259" s="129"/>
      <c r="K259" s="129"/>
      <c r="L259" s="128"/>
      <c r="M259" s="128"/>
      <c r="N259" s="20" t="s">
        <v>47</v>
      </c>
      <c r="O259" s="130" t="s">
        <v>8</v>
      </c>
      <c r="P259" s="20" t="s">
        <v>1474</v>
      </c>
      <c r="Q259" s="20" t="s">
        <v>294</v>
      </c>
      <c r="R259" s="132"/>
      <c r="S259" s="21" t="s">
        <v>6465</v>
      </c>
      <c r="T259" s="21" t="s">
        <v>6466</v>
      </c>
      <c r="U259" s="21" t="s">
        <v>6467</v>
      </c>
      <c r="V259" s="21" t="s">
        <v>6468</v>
      </c>
      <c r="W259" s="21" t="s">
        <v>6469</v>
      </c>
      <c r="X259" s="21" t="s">
        <v>4429</v>
      </c>
      <c r="Y259" s="21" t="s">
        <v>242</v>
      </c>
      <c r="Z259" s="21" t="s">
        <v>6470</v>
      </c>
      <c r="AA259" s="131"/>
      <c r="AC259" s="20" t="s">
        <v>49</v>
      </c>
      <c r="AD259" s="132"/>
      <c r="AE259" s="132"/>
      <c r="AF259" s="132"/>
      <c r="AG259" s="132"/>
      <c r="AH259" s="132"/>
      <c r="AI259" s="132"/>
      <c r="AJ259" s="132"/>
      <c r="AK259" s="132"/>
      <c r="AL259" s="132"/>
      <c r="AM259" s="132"/>
      <c r="AN259" s="132"/>
      <c r="AO259" s="132"/>
      <c r="AP259" s="132"/>
      <c r="AQ259" s="132"/>
      <c r="AR259" s="132"/>
      <c r="AS259" s="132"/>
      <c r="AT259" s="132"/>
      <c r="AU259" s="132"/>
      <c r="AV259" s="128"/>
      <c r="AW259" s="128"/>
      <c r="AX259" s="128"/>
      <c r="AY259" s="128"/>
      <c r="AZ259" s="128"/>
      <c r="BA259" s="128"/>
      <c r="BB259" s="128"/>
      <c r="BC259" s="128"/>
      <c r="BD259" s="128"/>
      <c r="BE259" s="133">
        <v>10.0</v>
      </c>
      <c r="BF259" s="133">
        <v>9.0</v>
      </c>
      <c r="BG259" s="134" t="b">
        <v>0</v>
      </c>
      <c r="BH259" s="133">
        <v>9.0</v>
      </c>
      <c r="BI259" s="128"/>
      <c r="BJ259" s="135"/>
      <c r="BK259" s="135"/>
      <c r="BL259" s="128"/>
      <c r="BM259" s="128"/>
      <c r="BN259" s="128"/>
      <c r="BO259" s="128"/>
      <c r="BP259" s="128"/>
      <c r="BQ259" s="128"/>
      <c r="BR259" s="128"/>
      <c r="BS259" s="128"/>
      <c r="BT259" s="128"/>
      <c r="BU259" s="128"/>
      <c r="BV259" s="128"/>
      <c r="BW259" s="128"/>
      <c r="BX259" s="128"/>
      <c r="BY259" s="128"/>
      <c r="BZ259" s="128"/>
      <c r="CA259" s="128"/>
      <c r="CB259" s="128"/>
      <c r="CC259" s="128"/>
      <c r="CD259" s="128"/>
      <c r="CE259" s="128"/>
      <c r="CF259" s="128"/>
      <c r="CG259" s="128"/>
      <c r="CH259" s="128"/>
      <c r="CI259" s="128"/>
      <c r="CJ259" s="128"/>
      <c r="CK259" s="128"/>
      <c r="CL259" s="128"/>
      <c r="CM259" s="128"/>
      <c r="CN259" s="4"/>
    </row>
    <row r="260" ht="14.25" customHeight="1">
      <c r="A260" s="126">
        <v>1314.0</v>
      </c>
      <c r="B260" s="103" t="str">
        <f t="shared" si="4"/>
        <v>OK</v>
      </c>
      <c r="C260" s="103" t="str">
        <f t="shared" si="2"/>
        <v>OK</v>
      </c>
      <c r="D260" s="127" t="s">
        <v>6462</v>
      </c>
      <c r="E260" s="20" t="s">
        <v>6048</v>
      </c>
      <c r="G260" s="20" t="s">
        <v>6463</v>
      </c>
      <c r="H260" s="20" t="s">
        <v>6464</v>
      </c>
      <c r="J260" s="129"/>
      <c r="K260" s="137"/>
      <c r="L260" s="128"/>
      <c r="M260" s="135"/>
      <c r="N260" s="20" t="s">
        <v>47</v>
      </c>
      <c r="O260" s="130" t="s">
        <v>5</v>
      </c>
      <c r="P260" s="20" t="s">
        <v>1009</v>
      </c>
      <c r="Q260" s="21" t="s">
        <v>1106</v>
      </c>
      <c r="S260" s="21" t="s">
        <v>6471</v>
      </c>
      <c r="T260" s="21" t="s">
        <v>6472</v>
      </c>
      <c r="U260" s="21" t="s">
        <v>4875</v>
      </c>
      <c r="V260" s="21" t="s">
        <v>6473</v>
      </c>
      <c r="W260" s="21" t="s">
        <v>6474</v>
      </c>
      <c r="X260" s="21" t="s">
        <v>6475</v>
      </c>
      <c r="Y260" s="21" t="s">
        <v>171</v>
      </c>
      <c r="Z260" s="21" t="s">
        <v>6476</v>
      </c>
      <c r="AC260" s="20" t="s">
        <v>49</v>
      </c>
      <c r="AD260" s="132"/>
      <c r="AE260" s="132"/>
      <c r="AF260" s="132"/>
      <c r="AG260" s="132"/>
      <c r="AH260" s="132"/>
      <c r="AI260" s="132"/>
      <c r="AJ260" s="132"/>
      <c r="AK260" s="132"/>
      <c r="AL260" s="132"/>
      <c r="AM260" s="132"/>
      <c r="AN260" s="132"/>
      <c r="AO260" s="132"/>
      <c r="AP260" s="132"/>
      <c r="AQ260" s="132"/>
      <c r="AR260" s="132"/>
      <c r="AS260" s="132"/>
      <c r="AT260" s="132"/>
      <c r="AU260" s="132"/>
      <c r="AV260" s="128"/>
      <c r="AW260" s="128"/>
      <c r="AX260" s="128"/>
      <c r="AY260" s="128"/>
      <c r="AZ260" s="128"/>
      <c r="BA260" s="128"/>
      <c r="BB260" s="128"/>
      <c r="BC260" s="128"/>
      <c r="BD260" s="128"/>
      <c r="BE260" s="133">
        <v>10.0</v>
      </c>
      <c r="BF260" s="133">
        <v>9.0</v>
      </c>
      <c r="BG260" s="134" t="b">
        <v>0</v>
      </c>
      <c r="BH260" s="133">
        <v>9.0</v>
      </c>
      <c r="BI260" s="128"/>
      <c r="BJ260" s="128"/>
      <c r="BK260" s="128"/>
      <c r="BL260" s="128"/>
      <c r="BM260" s="128"/>
      <c r="BN260" s="128"/>
      <c r="BO260" s="128"/>
      <c r="BP260" s="128"/>
      <c r="BQ260" s="128"/>
      <c r="BR260" s="128"/>
      <c r="BS260" s="128"/>
      <c r="BT260" s="128"/>
      <c r="BU260" s="128"/>
      <c r="BV260" s="128"/>
      <c r="BW260" s="128"/>
      <c r="BX260" s="128"/>
      <c r="BY260" s="128"/>
      <c r="BZ260" s="128"/>
      <c r="CA260" s="128"/>
      <c r="CB260" s="128"/>
      <c r="CC260" s="128"/>
      <c r="CD260" s="128"/>
      <c r="CE260" s="128"/>
      <c r="CF260" s="128"/>
      <c r="CG260" s="128"/>
      <c r="CH260" s="128"/>
      <c r="CI260" s="128"/>
      <c r="CJ260" s="128"/>
      <c r="CK260" s="128"/>
      <c r="CL260" s="128"/>
      <c r="CM260" s="128"/>
      <c r="CN260" s="4"/>
    </row>
    <row r="261" ht="14.25" customHeight="1">
      <c r="A261" s="126">
        <v>1318.0</v>
      </c>
      <c r="B261" s="103" t="str">
        <f t="shared" si="4"/>
        <v>OK</v>
      </c>
      <c r="C261" s="103" t="str">
        <f t="shared" si="2"/>
        <v>OK</v>
      </c>
      <c r="D261" s="127" t="s">
        <v>6486</v>
      </c>
      <c r="E261" s="20" t="s">
        <v>6048</v>
      </c>
      <c r="G261" s="128"/>
      <c r="H261" s="20" t="s">
        <v>6487</v>
      </c>
      <c r="J261" s="129"/>
      <c r="K261" s="137"/>
      <c r="L261" s="128"/>
      <c r="M261" s="135"/>
      <c r="N261" s="20" t="s">
        <v>47</v>
      </c>
      <c r="O261" s="130" t="s">
        <v>8</v>
      </c>
      <c r="P261" s="20" t="s">
        <v>1209</v>
      </c>
      <c r="Q261" s="20" t="s">
        <v>1177</v>
      </c>
      <c r="R261" s="132"/>
      <c r="S261" s="21" t="s">
        <v>6488</v>
      </c>
      <c r="T261" s="21" t="s">
        <v>3911</v>
      </c>
      <c r="U261" s="21" t="s">
        <v>3909</v>
      </c>
      <c r="V261" s="21" t="s">
        <v>3908</v>
      </c>
      <c r="W261" s="21" t="s">
        <v>3910</v>
      </c>
      <c r="X261" s="21" t="s">
        <v>3908</v>
      </c>
      <c r="Y261" s="21" t="s">
        <v>171</v>
      </c>
      <c r="Z261" s="21" t="s">
        <v>6489</v>
      </c>
      <c r="AA261" s="196">
        <v>1270.0</v>
      </c>
      <c r="AC261" s="20" t="s">
        <v>49</v>
      </c>
      <c r="AD261" s="132"/>
      <c r="AE261" s="132"/>
      <c r="AF261" s="132"/>
      <c r="AG261" s="132"/>
      <c r="AH261" s="132"/>
      <c r="AI261" s="132"/>
      <c r="AJ261" s="132"/>
      <c r="AK261" s="132"/>
      <c r="AL261" s="132"/>
      <c r="AM261" s="132"/>
      <c r="AN261" s="132"/>
      <c r="AO261" s="132"/>
      <c r="AP261" s="132"/>
      <c r="AQ261" s="132"/>
      <c r="AR261" s="132"/>
      <c r="AS261" s="132"/>
      <c r="AT261" s="132"/>
      <c r="AU261" s="132"/>
      <c r="AV261" s="128"/>
      <c r="AW261" s="128"/>
      <c r="AX261" s="128"/>
      <c r="AY261" s="128"/>
      <c r="AZ261" s="128"/>
      <c r="BA261" s="128"/>
      <c r="BB261" s="128"/>
      <c r="BC261" s="128"/>
      <c r="BD261" s="128"/>
      <c r="BE261" s="133">
        <v>10.0</v>
      </c>
      <c r="BF261" s="133">
        <v>9.0</v>
      </c>
      <c r="BG261" s="134" t="b">
        <v>0</v>
      </c>
      <c r="BH261" s="133">
        <v>9.0</v>
      </c>
      <c r="BI261" s="128"/>
      <c r="BJ261" s="128"/>
      <c r="BK261" s="128"/>
      <c r="BL261" s="128"/>
      <c r="BM261" s="128"/>
      <c r="BN261" s="128"/>
      <c r="BO261" s="128"/>
      <c r="BP261" s="128"/>
      <c r="BQ261" s="128"/>
      <c r="BR261" s="128"/>
      <c r="BS261" s="128"/>
      <c r="BT261" s="128"/>
      <c r="BU261" s="128"/>
      <c r="BV261" s="128"/>
      <c r="BW261" s="128"/>
      <c r="BX261" s="128"/>
      <c r="BY261" s="128"/>
      <c r="BZ261" s="128"/>
      <c r="CA261" s="128"/>
      <c r="CB261" s="128"/>
      <c r="CC261" s="128"/>
      <c r="CD261" s="128"/>
      <c r="CE261" s="128"/>
      <c r="CF261" s="128"/>
      <c r="CG261" s="128"/>
      <c r="CH261" s="128"/>
      <c r="CI261" s="128"/>
      <c r="CJ261" s="128"/>
      <c r="CK261" s="128"/>
      <c r="CL261" s="128"/>
      <c r="CM261" s="128"/>
      <c r="CN261" s="4"/>
    </row>
    <row r="262" ht="14.25" customHeight="1">
      <c r="A262" s="126">
        <v>1320.0</v>
      </c>
      <c r="B262" s="103" t="str">
        <f t="shared" si="4"/>
        <v>OK</v>
      </c>
      <c r="C262" s="103" t="str">
        <f t="shared" si="2"/>
        <v>OK</v>
      </c>
      <c r="D262" s="127" t="s">
        <v>6498</v>
      </c>
      <c r="E262" s="20" t="s">
        <v>6048</v>
      </c>
      <c r="G262" s="135"/>
      <c r="H262" s="20" t="s">
        <v>6499</v>
      </c>
      <c r="I262" s="135"/>
      <c r="J262" s="129"/>
      <c r="K262" s="129"/>
      <c r="L262" s="128"/>
      <c r="M262" s="128"/>
      <c r="N262" s="20" t="s">
        <v>47</v>
      </c>
      <c r="O262" s="130" t="s">
        <v>8</v>
      </c>
      <c r="P262" s="20" t="s">
        <v>235</v>
      </c>
      <c r="Q262" s="20" t="s">
        <v>481</v>
      </c>
      <c r="R262" s="21"/>
      <c r="S262" s="21" t="s">
        <v>6500</v>
      </c>
      <c r="T262" s="21" t="s">
        <v>6501</v>
      </c>
      <c r="U262" s="21" t="s">
        <v>6502</v>
      </c>
      <c r="V262" s="21" t="s">
        <v>6503</v>
      </c>
      <c r="W262" s="21" t="s">
        <v>6504</v>
      </c>
      <c r="X262" s="21" t="s">
        <v>4749</v>
      </c>
      <c r="Y262" s="21" t="s">
        <v>151</v>
      </c>
      <c r="Z262" s="21" t="s">
        <v>6505</v>
      </c>
      <c r="AC262" s="20" t="s">
        <v>49</v>
      </c>
      <c r="AD262" s="132"/>
      <c r="AE262" s="132"/>
      <c r="AF262" s="132"/>
      <c r="AG262" s="132"/>
      <c r="AH262" s="132"/>
      <c r="AI262" s="132"/>
      <c r="AJ262" s="132"/>
      <c r="AK262" s="132"/>
      <c r="AL262" s="132"/>
      <c r="AM262" s="132"/>
      <c r="AN262" s="132"/>
      <c r="AO262" s="132"/>
      <c r="AP262" s="132"/>
      <c r="AQ262" s="132"/>
      <c r="AR262" s="132"/>
      <c r="AS262" s="132"/>
      <c r="AT262" s="132"/>
      <c r="AU262" s="132"/>
      <c r="AV262" s="128"/>
      <c r="AW262" s="128"/>
      <c r="AX262" s="128"/>
      <c r="AY262" s="128"/>
      <c r="AZ262" s="128"/>
      <c r="BA262" s="128"/>
      <c r="BB262" s="128"/>
      <c r="BC262" s="128"/>
      <c r="BD262" s="128"/>
      <c r="BE262" s="133">
        <v>10.0</v>
      </c>
      <c r="BF262" s="133">
        <v>9.0</v>
      </c>
      <c r="BG262" s="134" t="b">
        <v>0</v>
      </c>
      <c r="BH262" s="133">
        <v>9.0</v>
      </c>
      <c r="BI262" s="128"/>
      <c r="BJ262" s="128"/>
      <c r="BK262" s="128"/>
      <c r="BL262" s="128"/>
      <c r="BM262" s="128"/>
      <c r="BN262" s="128"/>
      <c r="BO262" s="128"/>
      <c r="BP262" s="128"/>
      <c r="BQ262" s="128"/>
      <c r="BR262" s="128"/>
      <c r="BS262" s="128"/>
      <c r="BT262" s="128"/>
      <c r="BU262" s="128"/>
      <c r="BV262" s="128"/>
      <c r="BW262" s="128"/>
      <c r="BX262" s="128"/>
      <c r="BY262" s="128"/>
      <c r="BZ262" s="128"/>
      <c r="CA262" s="128"/>
      <c r="CB262" s="128"/>
      <c r="CC262" s="128"/>
      <c r="CD262" s="128"/>
      <c r="CE262" s="128"/>
      <c r="CF262" s="128"/>
      <c r="CG262" s="128"/>
      <c r="CH262" s="128"/>
      <c r="CI262" s="128"/>
      <c r="CJ262" s="128"/>
      <c r="CK262" s="128"/>
      <c r="CL262" s="128"/>
      <c r="CM262" s="128"/>
      <c r="CN262" s="4"/>
    </row>
    <row r="263" ht="14.25" customHeight="1">
      <c r="A263" s="126">
        <v>1321.0</v>
      </c>
      <c r="B263" s="103" t="str">
        <f t="shared" si="4"/>
        <v/>
      </c>
      <c r="C263" s="103">
        <f t="shared" si="2"/>
        <v>0</v>
      </c>
      <c r="D263" s="127" t="s">
        <v>6498</v>
      </c>
      <c r="E263" s="20" t="s">
        <v>6048</v>
      </c>
      <c r="G263" s="128"/>
      <c r="H263" s="20" t="s">
        <v>6499</v>
      </c>
      <c r="I263" s="128"/>
      <c r="J263" s="129"/>
      <c r="K263" s="129"/>
      <c r="L263" s="128"/>
      <c r="M263" s="128"/>
      <c r="N263" s="20" t="s">
        <v>47</v>
      </c>
      <c r="O263" s="130" t="s">
        <v>5</v>
      </c>
      <c r="P263" s="20" t="s">
        <v>404</v>
      </c>
      <c r="Q263" s="20" t="s">
        <v>1024</v>
      </c>
      <c r="R263" s="21" t="s">
        <v>5</v>
      </c>
      <c r="S263" s="21" t="s">
        <v>6514</v>
      </c>
      <c r="T263" s="21" t="s">
        <v>6517</v>
      </c>
      <c r="U263" s="21" t="s">
        <v>6518</v>
      </c>
      <c r="V263" s="21" t="s">
        <v>6519</v>
      </c>
      <c r="W263" s="21" t="s">
        <v>6520</v>
      </c>
      <c r="X263" s="21" t="s">
        <v>6521</v>
      </c>
      <c r="Y263" s="21" t="s">
        <v>6522</v>
      </c>
      <c r="Z263" s="21" t="s">
        <v>6523</v>
      </c>
      <c r="AA263" s="132"/>
      <c r="AC263" s="20" t="s">
        <v>49</v>
      </c>
      <c r="AD263" s="132"/>
      <c r="AE263" s="132"/>
      <c r="AF263" s="132"/>
      <c r="AG263" s="132"/>
      <c r="AH263" s="132"/>
      <c r="AI263" s="132"/>
      <c r="AJ263" s="132"/>
      <c r="AK263" s="132"/>
      <c r="AL263" s="132"/>
      <c r="AM263" s="132"/>
      <c r="AN263" s="132"/>
      <c r="AO263" s="132"/>
      <c r="AP263" s="132"/>
      <c r="AQ263" s="132"/>
      <c r="AR263" s="132"/>
      <c r="AS263" s="132"/>
      <c r="AT263" s="132"/>
      <c r="AU263" s="132"/>
      <c r="AV263" s="128"/>
      <c r="AW263" s="128"/>
      <c r="AX263" s="128"/>
      <c r="AY263" s="128"/>
      <c r="AZ263" s="128"/>
      <c r="BA263" s="128"/>
      <c r="BB263" s="128"/>
      <c r="BC263" s="128"/>
      <c r="BD263" s="128"/>
      <c r="BE263" s="133">
        <v>10.0</v>
      </c>
      <c r="BF263" s="133">
        <v>9.0</v>
      </c>
      <c r="BG263" s="134" t="b">
        <v>0</v>
      </c>
      <c r="BH263" s="133">
        <v>9.0</v>
      </c>
      <c r="BI263" s="128"/>
      <c r="BJ263" s="128"/>
      <c r="BK263" s="128"/>
      <c r="BL263" s="128"/>
      <c r="BM263" s="128"/>
      <c r="BN263" s="128"/>
      <c r="BO263" s="128"/>
      <c r="BP263" s="128"/>
      <c r="BQ263" s="128"/>
      <c r="BR263" s="128"/>
      <c r="BS263" s="128"/>
      <c r="BT263" s="128"/>
      <c r="BU263" s="128"/>
      <c r="BV263" s="128"/>
      <c r="BW263" s="128"/>
      <c r="BX263" s="128"/>
      <c r="BY263" s="128"/>
      <c r="BZ263" s="128"/>
      <c r="CA263" s="128"/>
      <c r="CB263" s="128"/>
      <c r="CC263" s="128"/>
      <c r="CD263" s="128"/>
      <c r="CE263" s="128"/>
      <c r="CF263" s="128"/>
      <c r="CG263" s="128"/>
      <c r="CH263" s="128"/>
      <c r="CI263" s="128"/>
      <c r="CJ263" s="128"/>
      <c r="CK263" s="128"/>
      <c r="CL263" s="128"/>
      <c r="CM263" s="128"/>
      <c r="CN263" s="4"/>
    </row>
    <row r="264" ht="14.25" customHeight="1">
      <c r="A264" s="126">
        <v>1329.0</v>
      </c>
      <c r="B264" s="103" t="str">
        <f t="shared" si="4"/>
        <v>OK</v>
      </c>
      <c r="C264" s="103" t="str">
        <f t="shared" si="2"/>
        <v>OK</v>
      </c>
      <c r="D264" s="127" t="s">
        <v>6535</v>
      </c>
      <c r="E264" s="20" t="s">
        <v>6048</v>
      </c>
      <c r="G264" s="128"/>
      <c r="H264" s="130" t="s">
        <v>6536</v>
      </c>
      <c r="I264" s="210" t="s">
        <v>6537</v>
      </c>
      <c r="J264" s="129"/>
      <c r="K264" s="129"/>
      <c r="L264" s="128"/>
      <c r="M264" s="128"/>
      <c r="N264" s="20" t="s">
        <v>47</v>
      </c>
      <c r="O264" s="130" t="s">
        <v>8</v>
      </c>
      <c r="P264" s="20" t="s">
        <v>1474</v>
      </c>
      <c r="Q264" s="20" t="s">
        <v>1239</v>
      </c>
      <c r="R264" s="132"/>
      <c r="S264" s="21" t="s">
        <v>6538</v>
      </c>
      <c r="T264" s="21" t="s">
        <v>6539</v>
      </c>
      <c r="U264" s="21" t="s">
        <v>6540</v>
      </c>
      <c r="V264" s="21" t="s">
        <v>6541</v>
      </c>
      <c r="W264" s="21" t="s">
        <v>6542</v>
      </c>
      <c r="X264" s="21" t="s">
        <v>6543</v>
      </c>
      <c r="Y264" s="21" t="s">
        <v>302</v>
      </c>
      <c r="Z264" s="21" t="s">
        <v>6544</v>
      </c>
      <c r="AA264" s="132"/>
      <c r="AC264" s="20" t="s">
        <v>49</v>
      </c>
      <c r="AD264" s="132"/>
      <c r="AE264" s="132"/>
      <c r="AF264" s="132"/>
      <c r="AG264" s="132"/>
      <c r="AH264" s="132"/>
      <c r="AI264" s="132"/>
      <c r="AJ264" s="132"/>
      <c r="AK264" s="132"/>
      <c r="AL264" s="132"/>
      <c r="AM264" s="132"/>
      <c r="AN264" s="132"/>
      <c r="AO264" s="132"/>
      <c r="AP264" s="132"/>
      <c r="AQ264" s="132"/>
      <c r="AR264" s="132"/>
      <c r="AS264" s="132"/>
      <c r="AT264" s="132"/>
      <c r="AU264" s="132"/>
      <c r="AV264" s="128"/>
      <c r="AW264" s="128"/>
      <c r="AX264" s="128"/>
      <c r="AY264" s="128"/>
      <c r="AZ264" s="128"/>
      <c r="BA264" s="128"/>
      <c r="BB264" s="128"/>
      <c r="BC264" s="128"/>
      <c r="BD264" s="128"/>
      <c r="BE264" s="133">
        <v>10.0</v>
      </c>
      <c r="BF264" s="133">
        <v>9.0</v>
      </c>
      <c r="BG264" s="134" t="b">
        <v>0</v>
      </c>
      <c r="BH264" s="133">
        <v>9.0</v>
      </c>
      <c r="BI264" s="128"/>
      <c r="BJ264" s="128"/>
      <c r="BK264" s="128"/>
      <c r="BL264" s="128"/>
      <c r="BM264" s="128"/>
      <c r="BN264" s="128"/>
      <c r="BO264" s="128"/>
      <c r="BP264" s="128"/>
      <c r="BQ264" s="128"/>
      <c r="BR264" s="128"/>
      <c r="BS264" s="128"/>
      <c r="BT264" s="128"/>
      <c r="BU264" s="128"/>
      <c r="BV264" s="128"/>
      <c r="BW264" s="128"/>
      <c r="BX264" s="128"/>
      <c r="BY264" s="128"/>
      <c r="BZ264" s="128"/>
      <c r="CA264" s="128"/>
      <c r="CB264" s="128"/>
      <c r="CC264" s="128"/>
      <c r="CD264" s="128"/>
      <c r="CE264" s="128"/>
      <c r="CF264" s="128"/>
      <c r="CG264" s="128"/>
      <c r="CH264" s="128"/>
      <c r="CI264" s="128"/>
      <c r="CJ264" s="128"/>
      <c r="CK264" s="128"/>
      <c r="CL264" s="128"/>
      <c r="CM264" s="128"/>
      <c r="CN264" s="4"/>
    </row>
    <row r="265" ht="14.25" customHeight="1">
      <c r="A265" s="126">
        <v>1330.0</v>
      </c>
      <c r="B265" s="103" t="str">
        <f t="shared" si="4"/>
        <v>OK</v>
      </c>
      <c r="C265" s="103" t="str">
        <f t="shared" si="2"/>
        <v>OK</v>
      </c>
      <c r="D265" s="127" t="s">
        <v>6535</v>
      </c>
      <c r="E265" s="20" t="s">
        <v>6048</v>
      </c>
      <c r="G265" s="128"/>
      <c r="H265" s="137"/>
      <c r="I265" s="212"/>
      <c r="J265" s="129"/>
      <c r="K265" s="137"/>
      <c r="L265" s="128"/>
      <c r="M265" s="135"/>
      <c r="N265" s="20" t="s">
        <v>47</v>
      </c>
      <c r="O265" s="130" t="s">
        <v>8</v>
      </c>
      <c r="P265" s="20" t="s">
        <v>1474</v>
      </c>
      <c r="Q265" s="20" t="s">
        <v>294</v>
      </c>
      <c r="R265" s="132"/>
      <c r="S265" s="21" t="s">
        <v>6545</v>
      </c>
      <c r="T265" s="21" t="s">
        <v>6546</v>
      </c>
      <c r="U265" s="21" t="s">
        <v>6547</v>
      </c>
      <c r="V265" s="21" t="s">
        <v>6548</v>
      </c>
      <c r="W265" s="21" t="s">
        <v>6469</v>
      </c>
      <c r="X265" s="21" t="s">
        <v>6549</v>
      </c>
      <c r="Y265" s="21" t="s">
        <v>242</v>
      </c>
      <c r="Z265" s="21" t="s">
        <v>6550</v>
      </c>
      <c r="AA265" s="132"/>
      <c r="AC265" s="20" t="s">
        <v>49</v>
      </c>
      <c r="AD265" s="132"/>
      <c r="AE265" s="132"/>
      <c r="AF265" s="132"/>
      <c r="AG265" s="132"/>
      <c r="AH265" s="132"/>
      <c r="AI265" s="132"/>
      <c r="AJ265" s="132"/>
      <c r="AK265" s="132"/>
      <c r="AL265" s="132"/>
      <c r="AM265" s="132"/>
      <c r="AN265" s="132"/>
      <c r="AO265" s="132"/>
      <c r="AP265" s="132"/>
      <c r="AQ265" s="132"/>
      <c r="AR265" s="132"/>
      <c r="AS265" s="132"/>
      <c r="AT265" s="132"/>
      <c r="AU265" s="132"/>
      <c r="AV265" s="128"/>
      <c r="AW265" s="128"/>
      <c r="AX265" s="128"/>
      <c r="AY265" s="128"/>
      <c r="AZ265" s="128"/>
      <c r="BA265" s="128"/>
      <c r="BB265" s="128"/>
      <c r="BC265" s="128"/>
      <c r="BD265" s="128"/>
      <c r="BE265" s="133">
        <v>10.0</v>
      </c>
      <c r="BF265" s="133">
        <v>9.0</v>
      </c>
      <c r="BG265" s="134" t="b">
        <v>0</v>
      </c>
      <c r="BH265" s="133">
        <v>9.0</v>
      </c>
      <c r="BI265" s="128"/>
      <c r="BJ265" s="135"/>
      <c r="BK265" s="135"/>
      <c r="BL265" s="128"/>
      <c r="BM265" s="128"/>
      <c r="BN265" s="128"/>
      <c r="BO265" s="128"/>
      <c r="BP265" s="128"/>
      <c r="BQ265" s="128"/>
      <c r="BR265" s="128"/>
      <c r="BS265" s="128"/>
      <c r="BT265" s="128"/>
      <c r="BU265" s="128"/>
      <c r="BV265" s="128"/>
      <c r="BW265" s="128"/>
      <c r="BX265" s="128"/>
      <c r="BY265" s="128"/>
      <c r="BZ265" s="128"/>
      <c r="CA265" s="128"/>
      <c r="CB265" s="128"/>
      <c r="CC265" s="128"/>
      <c r="CD265" s="128"/>
      <c r="CE265" s="128"/>
      <c r="CF265" s="128"/>
      <c r="CG265" s="128"/>
      <c r="CH265" s="128"/>
      <c r="CI265" s="128"/>
      <c r="CJ265" s="128"/>
      <c r="CK265" s="128"/>
      <c r="CL265" s="128"/>
      <c r="CM265" s="128"/>
      <c r="CN265" s="4"/>
    </row>
    <row r="266" ht="14.25" customHeight="1">
      <c r="A266" s="126">
        <v>1333.0</v>
      </c>
      <c r="B266" s="103" t="str">
        <f t="shared" si="4"/>
        <v>OK</v>
      </c>
      <c r="C266" s="103" t="str">
        <f t="shared" si="2"/>
        <v>OK</v>
      </c>
      <c r="D266" s="127" t="s">
        <v>6560</v>
      </c>
      <c r="E266" s="20" t="s">
        <v>6048</v>
      </c>
      <c r="G266" s="128"/>
      <c r="H266" s="137"/>
      <c r="I266" s="210" t="s">
        <v>6561</v>
      </c>
      <c r="J266" s="129"/>
      <c r="K266" s="137"/>
      <c r="L266" s="128"/>
      <c r="M266" s="135"/>
      <c r="N266" s="20" t="s">
        <v>47</v>
      </c>
      <c r="O266" s="130" t="s">
        <v>8</v>
      </c>
      <c r="P266" s="20" t="s">
        <v>1474</v>
      </c>
      <c r="Q266" s="20" t="s">
        <v>544</v>
      </c>
      <c r="R266" s="132"/>
      <c r="S266" s="21" t="s">
        <v>6562</v>
      </c>
      <c r="T266" s="21" t="s">
        <v>6563</v>
      </c>
      <c r="U266" s="21" t="s">
        <v>6564</v>
      </c>
      <c r="V266" s="21" t="s">
        <v>6565</v>
      </c>
      <c r="W266" s="21" t="s">
        <v>6566</v>
      </c>
      <c r="X266" s="21" t="s">
        <v>6567</v>
      </c>
      <c r="Y266" s="21" t="s">
        <v>171</v>
      </c>
      <c r="Z266" s="21" t="s">
        <v>6568</v>
      </c>
      <c r="AA266" s="132"/>
      <c r="AC266" s="20" t="s">
        <v>49</v>
      </c>
      <c r="AD266" s="132"/>
      <c r="AE266" s="132"/>
      <c r="AF266" s="132"/>
      <c r="AG266" s="132"/>
      <c r="AH266" s="132"/>
      <c r="AI266" s="132"/>
      <c r="AJ266" s="132"/>
      <c r="AK266" s="132"/>
      <c r="AL266" s="132"/>
      <c r="AM266" s="132"/>
      <c r="AN266" s="132"/>
      <c r="AO266" s="132"/>
      <c r="AP266" s="132"/>
      <c r="AQ266" s="132"/>
      <c r="AR266" s="132"/>
      <c r="AS266" s="132"/>
      <c r="AT266" s="132"/>
      <c r="AU266" s="132"/>
      <c r="AV266" s="128"/>
      <c r="AW266" s="128"/>
      <c r="AX266" s="128"/>
      <c r="AY266" s="128"/>
      <c r="AZ266" s="128"/>
      <c r="BA266" s="128"/>
      <c r="BB266" s="128"/>
      <c r="BC266" s="128"/>
      <c r="BD266" s="128"/>
      <c r="BE266" s="133">
        <v>11.0</v>
      </c>
      <c r="BF266" s="133">
        <v>10.0</v>
      </c>
      <c r="BG266" s="134" t="b">
        <v>0</v>
      </c>
      <c r="BH266" s="133">
        <v>10.0</v>
      </c>
      <c r="BI266" s="128"/>
      <c r="BJ266" s="128"/>
      <c r="BK266" s="128"/>
      <c r="BL266" s="128"/>
      <c r="BM266" s="128"/>
      <c r="BN266" s="128"/>
      <c r="BO266" s="128"/>
      <c r="BP266" s="128"/>
      <c r="BQ266" s="128"/>
      <c r="BR266" s="128"/>
      <c r="BS266" s="128"/>
      <c r="BT266" s="128"/>
      <c r="BU266" s="128"/>
      <c r="BV266" s="128"/>
      <c r="BW266" s="128"/>
      <c r="BX266" s="128"/>
      <c r="BY266" s="128"/>
      <c r="BZ266" s="128"/>
      <c r="CA266" s="128"/>
      <c r="CB266" s="128"/>
      <c r="CC266" s="128"/>
      <c r="CD266" s="128"/>
      <c r="CE266" s="128"/>
      <c r="CF266" s="128"/>
      <c r="CG266" s="128"/>
      <c r="CH266" s="128"/>
      <c r="CI266" s="128"/>
      <c r="CJ266" s="128"/>
      <c r="CK266" s="128"/>
      <c r="CL266" s="128"/>
      <c r="CM266" s="128"/>
      <c r="CN266" s="4"/>
    </row>
    <row r="267" ht="14.25" customHeight="1">
      <c r="A267" s="126">
        <v>1334.0</v>
      </c>
      <c r="B267" s="103" t="str">
        <f t="shared" si="4"/>
        <v>OK</v>
      </c>
      <c r="C267" s="103" t="str">
        <f t="shared" si="2"/>
        <v>OK</v>
      </c>
      <c r="D267" s="127" t="s">
        <v>6560</v>
      </c>
      <c r="E267" s="20" t="s">
        <v>6048</v>
      </c>
      <c r="G267" s="128"/>
      <c r="H267" s="129"/>
      <c r="I267" s="210" t="s">
        <v>6561</v>
      </c>
      <c r="J267" s="129"/>
      <c r="K267" s="129"/>
      <c r="L267" s="128"/>
      <c r="M267" s="128"/>
      <c r="N267" s="20" t="s">
        <v>47</v>
      </c>
      <c r="O267" s="130" t="s">
        <v>5</v>
      </c>
      <c r="P267" s="20" t="s">
        <v>1474</v>
      </c>
      <c r="Q267" s="20" t="s">
        <v>544</v>
      </c>
      <c r="R267" s="132"/>
      <c r="S267" s="21" t="s">
        <v>6569</v>
      </c>
      <c r="T267" s="21" t="s">
        <v>6570</v>
      </c>
      <c r="U267" s="21" t="s">
        <v>6571</v>
      </c>
      <c r="V267" s="21" t="s">
        <v>6572</v>
      </c>
      <c r="W267" s="21" t="s">
        <v>6573</v>
      </c>
      <c r="X267" s="21" t="s">
        <v>1851</v>
      </c>
      <c r="Y267" s="21" t="s">
        <v>171</v>
      </c>
      <c r="Z267" s="21" t="s">
        <v>6574</v>
      </c>
      <c r="AA267" s="132"/>
      <c r="AC267" s="20" t="s">
        <v>49</v>
      </c>
      <c r="AD267" s="132"/>
      <c r="AE267" s="132"/>
      <c r="AF267" s="132"/>
      <c r="AG267" s="132"/>
      <c r="AH267" s="132"/>
      <c r="AI267" s="132"/>
      <c r="AJ267" s="132"/>
      <c r="AK267" s="132"/>
      <c r="AL267" s="132"/>
      <c r="AM267" s="132"/>
      <c r="AN267" s="132"/>
      <c r="AO267" s="132"/>
      <c r="AP267" s="132"/>
      <c r="AQ267" s="132"/>
      <c r="AR267" s="132"/>
      <c r="AS267" s="132"/>
      <c r="AT267" s="132"/>
      <c r="AU267" s="132"/>
      <c r="AV267" s="128"/>
      <c r="AW267" s="128"/>
      <c r="AX267" s="128"/>
      <c r="AY267" s="128"/>
      <c r="AZ267" s="128"/>
      <c r="BA267" s="128"/>
      <c r="BB267" s="128"/>
      <c r="BC267" s="128"/>
      <c r="BD267" s="128"/>
      <c r="BE267" s="133">
        <v>10.0</v>
      </c>
      <c r="BF267" s="133">
        <v>9.0</v>
      </c>
      <c r="BG267" s="134" t="b">
        <v>0</v>
      </c>
      <c r="BH267" s="133">
        <v>9.0</v>
      </c>
      <c r="BI267" s="128"/>
      <c r="BJ267" s="128"/>
      <c r="BK267" s="128"/>
      <c r="BL267" s="128"/>
      <c r="BM267" s="128"/>
      <c r="BN267" s="128"/>
      <c r="BO267" s="128"/>
      <c r="BP267" s="128"/>
      <c r="BQ267" s="128"/>
      <c r="BR267" s="128"/>
      <c r="BS267" s="128"/>
      <c r="BT267" s="128"/>
      <c r="BU267" s="128"/>
      <c r="BV267" s="128"/>
      <c r="BW267" s="128"/>
      <c r="BX267" s="128"/>
      <c r="BY267" s="128"/>
      <c r="BZ267" s="128"/>
      <c r="CA267" s="128"/>
      <c r="CB267" s="128"/>
      <c r="CC267" s="128"/>
      <c r="CD267" s="128"/>
      <c r="CE267" s="128"/>
      <c r="CF267" s="128"/>
      <c r="CG267" s="128"/>
      <c r="CH267" s="128"/>
      <c r="CI267" s="128"/>
      <c r="CJ267" s="128"/>
      <c r="CK267" s="128"/>
      <c r="CL267" s="128"/>
      <c r="CM267" s="128"/>
      <c r="CN267" s="4"/>
    </row>
    <row r="268" ht="14.25" customHeight="1">
      <c r="A268" s="126">
        <v>1339.0</v>
      </c>
      <c r="B268" s="103" t="str">
        <f t="shared" si="4"/>
        <v>OK</v>
      </c>
      <c r="C268" s="103" t="str">
        <f t="shared" si="2"/>
        <v>OK</v>
      </c>
      <c r="D268" s="127" t="s">
        <v>6592</v>
      </c>
      <c r="E268" s="20" t="s">
        <v>6048</v>
      </c>
      <c r="G268" s="128"/>
      <c r="H268" s="129"/>
      <c r="I268" s="210" t="s">
        <v>6593</v>
      </c>
      <c r="J268" s="129"/>
      <c r="K268" s="129"/>
      <c r="L268" s="128"/>
      <c r="M268" s="128"/>
      <c r="N268" s="20" t="s">
        <v>47</v>
      </c>
      <c r="O268" s="130" t="s">
        <v>5</v>
      </c>
      <c r="P268" s="20" t="s">
        <v>1027</v>
      </c>
      <c r="Q268" s="20" t="s">
        <v>1473</v>
      </c>
      <c r="R268" s="132"/>
      <c r="S268" s="21" t="s">
        <v>6594</v>
      </c>
      <c r="T268" s="21" t="s">
        <v>6595</v>
      </c>
      <c r="U268" s="21" t="s">
        <v>6596</v>
      </c>
      <c r="V268" s="21" t="s">
        <v>6597</v>
      </c>
      <c r="W268" s="21" t="s">
        <v>6598</v>
      </c>
      <c r="X268" s="21" t="s">
        <v>6599</v>
      </c>
      <c r="Y268" s="21" t="s">
        <v>99</v>
      </c>
      <c r="Z268" s="21" t="s">
        <v>6600</v>
      </c>
      <c r="AA268" s="132"/>
      <c r="AC268" s="20" t="s">
        <v>49</v>
      </c>
      <c r="AD268" s="132"/>
      <c r="AE268" s="132"/>
      <c r="AF268" s="132"/>
      <c r="AG268" s="132"/>
      <c r="AH268" s="132"/>
      <c r="AI268" s="132"/>
      <c r="AJ268" s="132"/>
      <c r="AK268" s="132"/>
      <c r="AL268" s="132"/>
      <c r="AM268" s="132"/>
      <c r="AN268" s="132"/>
      <c r="AO268" s="132"/>
      <c r="AP268" s="132"/>
      <c r="AQ268" s="132"/>
      <c r="AR268" s="132"/>
      <c r="AS268" s="132"/>
      <c r="AT268" s="132"/>
      <c r="AU268" s="132"/>
      <c r="AV268" s="128"/>
      <c r="AW268" s="128"/>
      <c r="AX268" s="128"/>
      <c r="AY268" s="128"/>
      <c r="AZ268" s="128"/>
      <c r="BA268" s="128"/>
      <c r="BB268" s="128"/>
      <c r="BC268" s="128"/>
      <c r="BD268" s="128"/>
      <c r="BE268" s="133">
        <v>10.0</v>
      </c>
      <c r="BF268" s="133">
        <v>9.0</v>
      </c>
      <c r="BG268" s="134" t="b">
        <v>0</v>
      </c>
      <c r="BH268" s="133">
        <v>9.0</v>
      </c>
      <c r="BI268" s="128"/>
      <c r="BJ268" s="128"/>
      <c r="BK268" s="128"/>
      <c r="BL268" s="128"/>
      <c r="BM268" s="128"/>
      <c r="BN268" s="128"/>
      <c r="BO268" s="128"/>
      <c r="BP268" s="128"/>
      <c r="BQ268" s="128"/>
      <c r="BR268" s="128"/>
      <c r="BS268" s="128"/>
      <c r="BT268" s="128"/>
      <c r="BU268" s="128"/>
      <c r="BV268" s="128"/>
      <c r="BW268" s="128"/>
      <c r="BX268" s="128"/>
      <c r="BY268" s="128"/>
      <c r="BZ268" s="128"/>
      <c r="CA268" s="128"/>
      <c r="CB268" s="128"/>
      <c r="CC268" s="128"/>
      <c r="CD268" s="128"/>
      <c r="CE268" s="128"/>
      <c r="CF268" s="128"/>
      <c r="CG268" s="128"/>
      <c r="CH268" s="128"/>
      <c r="CI268" s="128"/>
      <c r="CJ268" s="128"/>
      <c r="CK268" s="128"/>
      <c r="CL268" s="128"/>
      <c r="CM268" s="128"/>
      <c r="CN268" s="4"/>
    </row>
    <row r="269" ht="14.25" customHeight="1">
      <c r="A269" s="126">
        <v>1343.0</v>
      </c>
      <c r="B269" s="103" t="str">
        <f t="shared" si="4"/>
        <v>OK</v>
      </c>
      <c r="C269" s="103" t="str">
        <f t="shared" si="2"/>
        <v>OK</v>
      </c>
      <c r="D269" s="127" t="s">
        <v>6612</v>
      </c>
      <c r="E269" s="20" t="s">
        <v>6048</v>
      </c>
      <c r="G269" s="128"/>
      <c r="H269" s="129"/>
      <c r="I269" s="210" t="s">
        <v>6613</v>
      </c>
      <c r="J269" s="129"/>
      <c r="K269" s="129"/>
      <c r="L269" s="128"/>
      <c r="M269" s="128"/>
      <c r="N269" s="20" t="s">
        <v>47</v>
      </c>
      <c r="O269" s="130" t="s">
        <v>5</v>
      </c>
      <c r="P269" s="20" t="s">
        <v>1474</v>
      </c>
      <c r="Q269" s="20" t="s">
        <v>544</v>
      </c>
      <c r="R269" s="132"/>
      <c r="S269" s="21" t="s">
        <v>6614</v>
      </c>
      <c r="T269" s="21" t="s">
        <v>6615</v>
      </c>
      <c r="U269" s="21" t="s">
        <v>6616</v>
      </c>
      <c r="V269" s="21" t="s">
        <v>6617</v>
      </c>
      <c r="W269" s="21" t="s">
        <v>3409</v>
      </c>
      <c r="X269" s="21" t="s">
        <v>6618</v>
      </c>
      <c r="Y269" s="21" t="s">
        <v>151</v>
      </c>
      <c r="Z269" s="21" t="s">
        <v>6619</v>
      </c>
      <c r="AA269" s="132"/>
      <c r="AC269" s="20" t="s">
        <v>49</v>
      </c>
      <c r="AD269" s="132"/>
      <c r="AE269" s="132"/>
      <c r="AF269" s="132"/>
      <c r="AG269" s="132"/>
      <c r="AH269" s="132"/>
      <c r="AI269" s="132"/>
      <c r="AJ269" s="132"/>
      <c r="AK269" s="132"/>
      <c r="AL269" s="132"/>
      <c r="AM269" s="132"/>
      <c r="AN269" s="132"/>
      <c r="AO269" s="132"/>
      <c r="AP269" s="132"/>
      <c r="AQ269" s="132"/>
      <c r="AR269" s="132"/>
      <c r="AS269" s="132"/>
      <c r="AT269" s="132"/>
      <c r="AU269" s="132"/>
      <c r="AV269" s="128"/>
      <c r="AW269" s="128"/>
      <c r="AX269" s="128"/>
      <c r="AY269" s="128"/>
      <c r="AZ269" s="128"/>
      <c r="BA269" s="128"/>
      <c r="BB269" s="128"/>
      <c r="BC269" s="128"/>
      <c r="BD269" s="128"/>
      <c r="BE269" s="133">
        <v>10.0</v>
      </c>
      <c r="BF269" s="133">
        <v>9.0</v>
      </c>
      <c r="BG269" s="134" t="b">
        <v>0</v>
      </c>
      <c r="BH269" s="133">
        <v>9.0</v>
      </c>
      <c r="BI269" s="128"/>
      <c r="BJ269" s="128"/>
      <c r="BK269" s="128"/>
      <c r="BL269" s="128"/>
      <c r="BM269" s="128"/>
      <c r="BN269" s="128"/>
      <c r="BO269" s="128"/>
      <c r="BP269" s="128"/>
      <c r="BQ269" s="128"/>
      <c r="BR269" s="128"/>
      <c r="BS269" s="128"/>
      <c r="BT269" s="128"/>
      <c r="BU269" s="128"/>
      <c r="BV269" s="128"/>
      <c r="BW269" s="128"/>
      <c r="BX269" s="128"/>
      <c r="BY269" s="128"/>
      <c r="BZ269" s="128"/>
      <c r="CA269" s="128"/>
      <c r="CB269" s="128"/>
      <c r="CC269" s="128"/>
      <c r="CD269" s="128"/>
      <c r="CE269" s="128"/>
      <c r="CF269" s="128"/>
      <c r="CG269" s="128"/>
      <c r="CH269" s="128"/>
      <c r="CI269" s="128"/>
      <c r="CJ269" s="128"/>
      <c r="CK269" s="128"/>
      <c r="CL269" s="128"/>
      <c r="CM269" s="128"/>
      <c r="CN269" s="4"/>
    </row>
    <row r="270" ht="14.25" customHeight="1">
      <c r="A270" s="126">
        <v>1347.0</v>
      </c>
      <c r="B270" s="103" t="str">
        <f t="shared" si="4"/>
        <v>OK</v>
      </c>
      <c r="C270" s="103" t="str">
        <f t="shared" si="2"/>
        <v>OK</v>
      </c>
      <c r="D270" s="127" t="s">
        <v>6626</v>
      </c>
      <c r="E270" s="20" t="s">
        <v>6048</v>
      </c>
      <c r="G270" s="135"/>
      <c r="H270" s="137"/>
      <c r="I270" s="210" t="s">
        <v>6627</v>
      </c>
      <c r="J270" s="129"/>
      <c r="K270" s="137"/>
      <c r="L270" s="128"/>
      <c r="M270" s="135"/>
      <c r="N270" s="20" t="s">
        <v>47</v>
      </c>
      <c r="O270" s="130" t="s">
        <v>5</v>
      </c>
      <c r="P270" s="20" t="s">
        <v>829</v>
      </c>
      <c r="Q270" s="20" t="s">
        <v>2442</v>
      </c>
      <c r="R270" s="132"/>
      <c r="S270" s="21" t="s">
        <v>6628</v>
      </c>
      <c r="T270" s="21" t="s">
        <v>6629</v>
      </c>
      <c r="U270" s="21" t="s">
        <v>6630</v>
      </c>
      <c r="V270" s="21" t="s">
        <v>6631</v>
      </c>
      <c r="W270" s="21" t="s">
        <v>6632</v>
      </c>
      <c r="X270" s="21" t="s">
        <v>6633</v>
      </c>
      <c r="Y270" s="21" t="s">
        <v>151</v>
      </c>
      <c r="Z270" s="21" t="s">
        <v>6634</v>
      </c>
      <c r="AC270" s="20" t="s">
        <v>49</v>
      </c>
      <c r="AD270" s="132"/>
      <c r="AE270" s="132"/>
      <c r="AF270" s="132"/>
      <c r="AG270" s="132"/>
      <c r="AH270" s="132"/>
      <c r="AI270" s="132"/>
      <c r="AJ270" s="132"/>
      <c r="AK270" s="132"/>
      <c r="AL270" s="132"/>
      <c r="AM270" s="132"/>
      <c r="AN270" s="132"/>
      <c r="AO270" s="132"/>
      <c r="AP270" s="132"/>
      <c r="AQ270" s="132"/>
      <c r="AR270" s="132"/>
      <c r="AS270" s="132"/>
      <c r="AT270" s="132"/>
      <c r="AU270" s="132"/>
      <c r="AV270" s="128"/>
      <c r="AW270" s="128"/>
      <c r="AX270" s="128"/>
      <c r="AY270" s="128"/>
      <c r="AZ270" s="128"/>
      <c r="BA270" s="128"/>
      <c r="BB270" s="128"/>
      <c r="BC270" s="128"/>
      <c r="BD270" s="128"/>
      <c r="BE270" s="133">
        <v>11.0</v>
      </c>
      <c r="BF270" s="133">
        <v>10.0</v>
      </c>
      <c r="BG270" s="134" t="b">
        <v>0</v>
      </c>
      <c r="BH270" s="133">
        <v>10.0</v>
      </c>
      <c r="BI270" s="128"/>
      <c r="BJ270" s="135"/>
      <c r="BK270" s="135"/>
      <c r="BL270" s="128"/>
      <c r="BM270" s="128"/>
      <c r="BN270" s="128"/>
      <c r="BO270" s="128"/>
      <c r="BP270" s="128"/>
      <c r="BQ270" s="128"/>
      <c r="BR270" s="128"/>
      <c r="BS270" s="128"/>
      <c r="BT270" s="128"/>
      <c r="BU270" s="128"/>
      <c r="BV270" s="128"/>
      <c r="BW270" s="128"/>
      <c r="BX270" s="128"/>
      <c r="BY270" s="128"/>
      <c r="BZ270" s="128"/>
      <c r="CA270" s="128"/>
      <c r="CB270" s="128"/>
      <c r="CC270" s="128"/>
      <c r="CD270" s="128"/>
      <c r="CE270" s="128"/>
      <c r="CF270" s="128"/>
      <c r="CG270" s="128"/>
      <c r="CH270" s="128"/>
      <c r="CI270" s="128"/>
      <c r="CJ270" s="128"/>
      <c r="CK270" s="128"/>
      <c r="CL270" s="128"/>
      <c r="CM270" s="128"/>
      <c r="CN270" s="4"/>
    </row>
    <row r="271" ht="14.25" customHeight="1">
      <c r="A271" s="126">
        <v>1508.0</v>
      </c>
      <c r="B271" s="103" t="str">
        <f t="shared" si="4"/>
        <v>OK</v>
      </c>
      <c r="C271" s="103" t="str">
        <f t="shared" si="2"/>
        <v>OK</v>
      </c>
      <c r="D271" s="127" t="s">
        <v>7138</v>
      </c>
      <c r="E271" s="20" t="s">
        <v>6674</v>
      </c>
      <c r="F271" s="135"/>
      <c r="G271" s="128"/>
      <c r="H271" s="128"/>
      <c r="I271" s="20" t="s">
        <v>7139</v>
      </c>
      <c r="J271" s="130" t="s">
        <v>3580</v>
      </c>
      <c r="K271" s="130" t="s">
        <v>123</v>
      </c>
      <c r="L271" s="128"/>
      <c r="M271" s="21" t="s">
        <v>7038</v>
      </c>
      <c r="N271" s="21" t="s">
        <v>47</v>
      </c>
      <c r="O271" s="130" t="s">
        <v>9</v>
      </c>
      <c r="P271" s="20" t="s">
        <v>1474</v>
      </c>
      <c r="Q271" s="20" t="s">
        <v>1239</v>
      </c>
      <c r="R271" s="132"/>
      <c r="S271" s="21" t="s">
        <v>7140</v>
      </c>
      <c r="T271" s="132"/>
      <c r="U271" s="132"/>
      <c r="V271" s="132"/>
      <c r="W271" s="132"/>
      <c r="X271" s="132"/>
      <c r="Y271" s="21" t="s">
        <v>7141</v>
      </c>
      <c r="Z271" s="21" t="s">
        <v>7142</v>
      </c>
      <c r="AA271" s="132"/>
      <c r="AC271" s="21" t="s">
        <v>49</v>
      </c>
      <c r="AD271" s="132"/>
      <c r="AE271" s="132"/>
      <c r="AF271" s="132"/>
      <c r="AG271" s="132"/>
      <c r="AH271" s="132"/>
      <c r="AI271" s="132"/>
      <c r="AJ271" s="132"/>
      <c r="AK271" s="132"/>
      <c r="AL271" s="132"/>
      <c r="AM271" s="132"/>
      <c r="AN271" s="132"/>
      <c r="AO271" s="132"/>
      <c r="AP271" s="132"/>
      <c r="AQ271" s="132"/>
      <c r="AR271" s="132"/>
      <c r="AS271" s="132"/>
      <c r="AT271" s="132"/>
      <c r="AU271" s="132"/>
      <c r="AV271" s="128"/>
      <c r="AW271" s="128"/>
      <c r="AX271" s="128"/>
      <c r="AY271" s="128"/>
      <c r="AZ271" s="128"/>
      <c r="BA271" s="128"/>
      <c r="BB271" s="128"/>
      <c r="BC271" s="128"/>
      <c r="BD271" s="128"/>
      <c r="BE271" s="133">
        <v>12.0</v>
      </c>
      <c r="BF271" s="133">
        <v>11.0</v>
      </c>
      <c r="BG271" s="134" t="b">
        <v>0</v>
      </c>
      <c r="BH271" s="133">
        <v>11.0</v>
      </c>
      <c r="BI271" s="128"/>
      <c r="BJ271" s="135"/>
      <c r="BK271" s="135"/>
      <c r="BL271" s="128"/>
      <c r="BM271" s="128"/>
      <c r="BN271" s="128"/>
      <c r="BO271" s="128"/>
      <c r="BP271" s="128"/>
      <c r="BQ271" s="128"/>
      <c r="BR271" s="128"/>
      <c r="BS271" s="128"/>
      <c r="BT271" s="128"/>
      <c r="BU271" s="128"/>
      <c r="BV271" s="128"/>
      <c r="BW271" s="128"/>
      <c r="BX271" s="128"/>
      <c r="BY271" s="128"/>
      <c r="BZ271" s="128"/>
      <c r="CA271" s="128"/>
      <c r="CB271" s="128"/>
      <c r="CC271" s="128"/>
      <c r="CD271" s="128"/>
      <c r="CE271" s="128"/>
      <c r="CF271" s="128"/>
      <c r="CG271" s="128"/>
      <c r="CH271" s="128"/>
      <c r="CI271" s="128"/>
      <c r="CJ271" s="128"/>
      <c r="CK271" s="128"/>
      <c r="CL271" s="128"/>
      <c r="CM271" s="128"/>
      <c r="CN271" s="4"/>
    </row>
    <row r="272" ht="14.25" customHeight="1">
      <c r="A272" s="126">
        <v>1512.0</v>
      </c>
      <c r="B272" s="103" t="str">
        <f t="shared" si="4"/>
        <v>OK</v>
      </c>
      <c r="C272" s="103" t="str">
        <f t="shared" si="2"/>
        <v>OK</v>
      </c>
      <c r="D272" s="127" t="s">
        <v>7143</v>
      </c>
      <c r="E272" s="20" t="s">
        <v>6674</v>
      </c>
      <c r="F272" s="135"/>
      <c r="G272" s="128"/>
      <c r="H272" s="128"/>
      <c r="I272" s="20" t="s">
        <v>7144</v>
      </c>
      <c r="J272" s="130" t="s">
        <v>3580</v>
      </c>
      <c r="K272" s="130" t="s">
        <v>123</v>
      </c>
      <c r="L272" s="128"/>
      <c r="M272" s="21" t="s">
        <v>7038</v>
      </c>
      <c r="N272" s="21" t="s">
        <v>47</v>
      </c>
      <c r="O272" s="130" t="s">
        <v>9</v>
      </c>
      <c r="P272" s="20" t="s">
        <v>1474</v>
      </c>
      <c r="Q272" s="20" t="s">
        <v>294</v>
      </c>
      <c r="R272" s="132"/>
      <c r="S272" s="21" t="s">
        <v>7145</v>
      </c>
      <c r="T272" s="132"/>
      <c r="U272" s="132"/>
      <c r="V272" s="132"/>
      <c r="W272" s="132"/>
      <c r="X272" s="132"/>
      <c r="Y272" s="21" t="s">
        <v>7146</v>
      </c>
      <c r="Z272" s="21" t="s">
        <v>7147</v>
      </c>
      <c r="AA272" s="132"/>
      <c r="AC272" s="21" t="s">
        <v>49</v>
      </c>
      <c r="AD272" s="132"/>
      <c r="AE272" s="131"/>
      <c r="AF272" s="131"/>
      <c r="AG272" s="132"/>
      <c r="AH272" s="132"/>
      <c r="AI272" s="132"/>
      <c r="AJ272" s="132"/>
      <c r="AK272" s="132"/>
      <c r="AL272" s="132"/>
      <c r="AM272" s="132"/>
      <c r="AN272" s="132"/>
      <c r="AO272" s="132"/>
      <c r="AP272" s="132"/>
      <c r="AQ272" s="132"/>
      <c r="AR272" s="132"/>
      <c r="AS272" s="132"/>
      <c r="AT272" s="132"/>
      <c r="AU272" s="132"/>
      <c r="AV272" s="128"/>
      <c r="AW272" s="128"/>
      <c r="AX272" s="128"/>
      <c r="AY272" s="128"/>
      <c r="AZ272" s="128"/>
      <c r="BA272" s="128"/>
      <c r="BB272" s="128"/>
      <c r="BC272" s="128"/>
      <c r="BD272" s="128"/>
      <c r="BE272" s="133">
        <v>12.0</v>
      </c>
      <c r="BF272" s="133">
        <v>11.0</v>
      </c>
      <c r="BG272" s="134" t="b">
        <v>0</v>
      </c>
      <c r="BH272" s="133">
        <v>11.0</v>
      </c>
      <c r="BI272" s="128"/>
      <c r="BJ272" s="128"/>
      <c r="BK272" s="128"/>
      <c r="BL272" s="128"/>
      <c r="BM272" s="128"/>
      <c r="BN272" s="128"/>
      <c r="BO272" s="128"/>
      <c r="BP272" s="128"/>
      <c r="BQ272" s="128"/>
      <c r="BR272" s="128"/>
      <c r="BS272" s="128"/>
      <c r="BT272" s="128"/>
      <c r="BU272" s="128"/>
      <c r="BV272" s="128"/>
      <c r="BW272" s="128"/>
      <c r="BX272" s="128"/>
      <c r="BY272" s="128"/>
      <c r="BZ272" s="128"/>
      <c r="CA272" s="128"/>
      <c r="CB272" s="128"/>
      <c r="CC272" s="128"/>
      <c r="CD272" s="128"/>
      <c r="CE272" s="128"/>
      <c r="CF272" s="128"/>
      <c r="CG272" s="128"/>
      <c r="CH272" s="128"/>
      <c r="CI272" s="128"/>
      <c r="CJ272" s="128"/>
      <c r="CK272" s="128"/>
      <c r="CL272" s="128"/>
      <c r="CM272" s="128"/>
      <c r="CN272" s="4"/>
    </row>
    <row r="273" ht="14.25" customHeight="1">
      <c r="A273" s="126">
        <v>1516.0</v>
      </c>
      <c r="B273" s="103" t="str">
        <f t="shared" si="4"/>
        <v>OK</v>
      </c>
      <c r="C273" s="103" t="str">
        <f t="shared" si="2"/>
        <v>OK</v>
      </c>
      <c r="D273" s="127" t="s">
        <v>7148</v>
      </c>
      <c r="E273" s="20" t="s">
        <v>6674</v>
      </c>
      <c r="F273" s="135"/>
      <c r="G273" s="128"/>
      <c r="H273" s="20" t="s">
        <v>7149</v>
      </c>
      <c r="I273" s="20" t="s">
        <v>7150</v>
      </c>
      <c r="J273" s="130" t="s">
        <v>3580</v>
      </c>
      <c r="K273" s="130" t="s">
        <v>123</v>
      </c>
      <c r="L273" s="128"/>
      <c r="M273" s="21" t="s">
        <v>7038</v>
      </c>
      <c r="N273" s="21" t="s">
        <v>47</v>
      </c>
      <c r="O273" s="130" t="s">
        <v>9</v>
      </c>
      <c r="P273" s="20" t="s">
        <v>1474</v>
      </c>
      <c r="Q273" s="20" t="s">
        <v>1011</v>
      </c>
      <c r="R273" s="132"/>
      <c r="S273" s="221" t="s">
        <v>7151</v>
      </c>
      <c r="T273" s="132"/>
      <c r="U273" s="132"/>
      <c r="V273" s="132"/>
      <c r="W273" s="132"/>
      <c r="X273" s="132"/>
      <c r="Y273" s="222" t="s">
        <v>7152</v>
      </c>
      <c r="Z273" s="222" t="s">
        <v>7153</v>
      </c>
      <c r="AA273" s="222"/>
      <c r="AC273" s="21" t="s">
        <v>49</v>
      </c>
      <c r="AD273" s="132"/>
      <c r="AE273" s="132"/>
      <c r="AF273" s="132"/>
      <c r="AG273" s="132"/>
      <c r="AH273" s="132"/>
      <c r="AI273" s="132"/>
      <c r="AJ273" s="132"/>
      <c r="AK273" s="132"/>
      <c r="AL273" s="132"/>
      <c r="AM273" s="132"/>
      <c r="AN273" s="132"/>
      <c r="AO273" s="132"/>
      <c r="AP273" s="132"/>
      <c r="AQ273" s="132"/>
      <c r="AR273" s="132"/>
      <c r="AS273" s="132"/>
      <c r="AT273" s="132"/>
      <c r="AU273" s="132"/>
      <c r="AV273" s="128"/>
      <c r="AW273" s="128"/>
      <c r="AX273" s="128"/>
      <c r="AY273" s="128"/>
      <c r="AZ273" s="128"/>
      <c r="BA273" s="128"/>
      <c r="BB273" s="128"/>
      <c r="BC273" s="128"/>
      <c r="BD273" s="128"/>
      <c r="BE273" s="133">
        <v>13.0</v>
      </c>
      <c r="BF273" s="133">
        <v>12.0</v>
      </c>
      <c r="BG273" s="134" t="b">
        <v>0</v>
      </c>
      <c r="BH273" s="133">
        <v>12.0</v>
      </c>
      <c r="BI273" s="128"/>
      <c r="BJ273" s="128"/>
      <c r="BK273" s="128"/>
      <c r="BL273" s="128"/>
      <c r="BM273" s="128"/>
      <c r="BN273" s="128"/>
      <c r="BO273" s="128"/>
      <c r="BP273" s="128"/>
      <c r="BQ273" s="128"/>
      <c r="BR273" s="128"/>
      <c r="BS273" s="128"/>
      <c r="BT273" s="128"/>
      <c r="BU273" s="128"/>
      <c r="BV273" s="128"/>
      <c r="BW273" s="128"/>
      <c r="BX273" s="128"/>
      <c r="BY273" s="128"/>
      <c r="BZ273" s="128"/>
      <c r="CA273" s="128"/>
      <c r="CB273" s="128"/>
      <c r="CC273" s="128"/>
      <c r="CD273" s="128"/>
      <c r="CE273" s="128"/>
      <c r="CF273" s="128"/>
      <c r="CG273" s="128"/>
      <c r="CH273" s="128"/>
      <c r="CI273" s="128"/>
      <c r="CJ273" s="128"/>
      <c r="CK273" s="128"/>
      <c r="CL273" s="128"/>
      <c r="CM273" s="128"/>
      <c r="CN273" s="4"/>
    </row>
    <row r="274" ht="14.25" customHeight="1">
      <c r="A274" s="126">
        <v>1520.0</v>
      </c>
      <c r="B274" s="103" t="str">
        <f t="shared" si="4"/>
        <v>OK</v>
      </c>
      <c r="C274" s="103" t="str">
        <f t="shared" si="2"/>
        <v>OK</v>
      </c>
      <c r="D274" s="127" t="s">
        <v>7154</v>
      </c>
      <c r="E274" s="20" t="s">
        <v>6674</v>
      </c>
      <c r="F274" s="135"/>
      <c r="G274" s="128"/>
      <c r="H274" s="128"/>
      <c r="I274" s="20" t="s">
        <v>7155</v>
      </c>
      <c r="J274" s="130" t="s">
        <v>3580</v>
      </c>
      <c r="K274" s="130" t="s">
        <v>123</v>
      </c>
      <c r="L274" s="128"/>
      <c r="M274" s="21" t="s">
        <v>7038</v>
      </c>
      <c r="N274" s="21" t="s">
        <v>47</v>
      </c>
      <c r="O274" s="130" t="s">
        <v>9</v>
      </c>
      <c r="P274" s="20" t="s">
        <v>1474</v>
      </c>
      <c r="Q274" s="20" t="s">
        <v>1011</v>
      </c>
      <c r="R274" s="132"/>
      <c r="S274" s="221" t="s">
        <v>7156</v>
      </c>
      <c r="T274" s="132"/>
      <c r="U274" s="132"/>
      <c r="V274" s="132"/>
      <c r="W274" s="132"/>
      <c r="X274" s="132"/>
      <c r="Y274" s="221" t="s">
        <v>7157</v>
      </c>
      <c r="Z274" s="221" t="s">
        <v>7158</v>
      </c>
      <c r="AA274" s="221"/>
      <c r="AC274" s="21" t="s">
        <v>49</v>
      </c>
      <c r="AD274" s="132"/>
      <c r="AE274" s="131"/>
      <c r="AF274" s="131"/>
      <c r="AG274" s="131"/>
      <c r="AH274" s="132"/>
      <c r="AI274" s="132"/>
      <c r="AJ274" s="132"/>
      <c r="AK274" s="132"/>
      <c r="AL274" s="132"/>
      <c r="AM274" s="132"/>
      <c r="AN274" s="132"/>
      <c r="AO274" s="132"/>
      <c r="AP274" s="132"/>
      <c r="AQ274" s="132"/>
      <c r="AR274" s="132"/>
      <c r="AS274" s="132"/>
      <c r="AT274" s="132"/>
      <c r="AU274" s="132"/>
      <c r="AV274" s="128"/>
      <c r="AW274" s="128"/>
      <c r="AX274" s="128"/>
      <c r="AY274" s="128"/>
      <c r="AZ274" s="128"/>
      <c r="BA274" s="128"/>
      <c r="BB274" s="128"/>
      <c r="BC274" s="128"/>
      <c r="BD274" s="128"/>
      <c r="BE274" s="133">
        <v>12.0</v>
      </c>
      <c r="BF274" s="133">
        <v>11.0</v>
      </c>
      <c r="BG274" s="134" t="b">
        <v>0</v>
      </c>
      <c r="BH274" s="133">
        <v>11.0</v>
      </c>
      <c r="BI274" s="128"/>
      <c r="BJ274" s="128"/>
      <c r="BK274" s="128"/>
      <c r="BL274" s="128"/>
      <c r="BM274" s="128"/>
      <c r="BN274" s="128"/>
      <c r="BO274" s="128"/>
      <c r="BP274" s="128"/>
      <c r="BQ274" s="128"/>
      <c r="BR274" s="128"/>
      <c r="BS274" s="128"/>
      <c r="BT274" s="128"/>
      <c r="BU274" s="128"/>
      <c r="BV274" s="128"/>
      <c r="BW274" s="128"/>
      <c r="BX274" s="128"/>
      <c r="BY274" s="128"/>
      <c r="BZ274" s="128"/>
      <c r="CA274" s="128"/>
      <c r="CB274" s="128"/>
      <c r="CC274" s="128"/>
      <c r="CD274" s="128"/>
      <c r="CE274" s="128"/>
      <c r="CF274" s="128"/>
      <c r="CG274" s="128"/>
      <c r="CH274" s="128"/>
      <c r="CI274" s="128"/>
      <c r="CJ274" s="128"/>
      <c r="CK274" s="128"/>
      <c r="CL274" s="128"/>
      <c r="CM274" s="128"/>
      <c r="CN274" s="4"/>
    </row>
    <row r="275" ht="14.25" customHeight="1">
      <c r="A275" s="126">
        <v>1524.0</v>
      </c>
      <c r="B275" s="103" t="str">
        <f t="shared" si="4"/>
        <v>OK</v>
      </c>
      <c r="C275" s="103" t="str">
        <f t="shared" si="2"/>
        <v>OK</v>
      </c>
      <c r="D275" s="127" t="s">
        <v>7165</v>
      </c>
      <c r="E275" s="20" t="s">
        <v>6674</v>
      </c>
      <c r="F275" s="135"/>
      <c r="G275" s="20" t="s">
        <v>7166</v>
      </c>
      <c r="I275" s="135"/>
      <c r="J275" s="130" t="s">
        <v>3580</v>
      </c>
      <c r="K275" s="130" t="s">
        <v>123</v>
      </c>
      <c r="L275" s="128"/>
      <c r="M275" s="20" t="s">
        <v>7167</v>
      </c>
      <c r="N275" s="21" t="s">
        <v>47</v>
      </c>
      <c r="O275" s="130" t="s">
        <v>9</v>
      </c>
      <c r="P275" s="20" t="s">
        <v>1474</v>
      </c>
      <c r="Q275" s="20" t="s">
        <v>294</v>
      </c>
      <c r="R275" s="132"/>
      <c r="S275" s="21" t="s">
        <v>7168</v>
      </c>
      <c r="T275" s="132"/>
      <c r="U275" s="132"/>
      <c r="V275" s="132"/>
      <c r="W275" s="132"/>
      <c r="X275" s="132"/>
      <c r="Y275" s="21" t="s">
        <v>7169</v>
      </c>
      <c r="Z275" s="21" t="s">
        <v>7170</v>
      </c>
      <c r="AA275" s="132"/>
      <c r="AC275" s="21" t="s">
        <v>49</v>
      </c>
      <c r="AD275" s="132"/>
      <c r="AE275" s="132"/>
      <c r="AF275" s="132"/>
      <c r="AG275" s="132"/>
      <c r="AH275" s="132"/>
      <c r="AI275" s="132"/>
      <c r="AJ275" s="132"/>
      <c r="AK275" s="132"/>
      <c r="AL275" s="132"/>
      <c r="AM275" s="132"/>
      <c r="AN275" s="132"/>
      <c r="AO275" s="132"/>
      <c r="AP275" s="132"/>
      <c r="AQ275" s="132"/>
      <c r="AR275" s="132"/>
      <c r="AS275" s="132"/>
      <c r="AT275" s="132"/>
      <c r="AU275" s="132"/>
      <c r="AV275" s="128"/>
      <c r="AW275" s="128"/>
      <c r="AX275" s="128"/>
      <c r="AY275" s="128"/>
      <c r="AZ275" s="128"/>
      <c r="BA275" s="128"/>
      <c r="BB275" s="128"/>
      <c r="BC275" s="128"/>
      <c r="BD275" s="128"/>
      <c r="BE275" s="133">
        <v>12.0</v>
      </c>
      <c r="BF275" s="133">
        <v>11.0</v>
      </c>
      <c r="BG275" s="134" t="b">
        <v>0</v>
      </c>
      <c r="BH275" s="133">
        <v>11.0</v>
      </c>
      <c r="BI275" s="128"/>
      <c r="BJ275" s="135"/>
      <c r="BK275" s="135"/>
      <c r="BL275" s="128"/>
      <c r="BM275" s="128"/>
      <c r="BN275" s="128"/>
      <c r="BO275" s="128"/>
      <c r="BP275" s="128"/>
      <c r="BQ275" s="128"/>
      <c r="BR275" s="128"/>
      <c r="BS275" s="128"/>
      <c r="BT275" s="128"/>
      <c r="BU275" s="128"/>
      <c r="BV275" s="128"/>
      <c r="BW275" s="128"/>
      <c r="BX275" s="128"/>
      <c r="BY275" s="128"/>
      <c r="BZ275" s="128"/>
      <c r="CA275" s="128"/>
      <c r="CB275" s="128"/>
      <c r="CC275" s="128"/>
      <c r="CD275" s="128"/>
      <c r="CE275" s="128"/>
      <c r="CF275" s="128"/>
      <c r="CG275" s="128"/>
      <c r="CH275" s="128"/>
      <c r="CI275" s="128"/>
      <c r="CJ275" s="128"/>
      <c r="CK275" s="128"/>
      <c r="CL275" s="128"/>
      <c r="CM275" s="128"/>
      <c r="CN275" s="4"/>
    </row>
    <row r="276" ht="14.25" customHeight="1">
      <c r="A276" s="126">
        <v>1528.0</v>
      </c>
      <c r="B276" s="103" t="str">
        <f t="shared" si="4"/>
        <v>OK</v>
      </c>
      <c r="C276" s="103" t="str">
        <f t="shared" si="2"/>
        <v>OK</v>
      </c>
      <c r="D276" s="127" t="s">
        <v>7179</v>
      </c>
      <c r="E276" s="20" t="s">
        <v>6674</v>
      </c>
      <c r="F276" s="20" t="s">
        <v>7180</v>
      </c>
      <c r="G276" s="20" t="s">
        <v>7181</v>
      </c>
      <c r="H276" s="20" t="s">
        <v>7182</v>
      </c>
      <c r="J276" s="129"/>
      <c r="K276" s="129"/>
      <c r="L276" s="128"/>
      <c r="M276" s="128"/>
      <c r="N276" s="20" t="s">
        <v>47</v>
      </c>
      <c r="O276" s="130" t="s">
        <v>9</v>
      </c>
      <c r="P276" s="20" t="s">
        <v>1009</v>
      </c>
      <c r="Q276" s="21" t="s">
        <v>1106</v>
      </c>
      <c r="S276" s="21" t="s">
        <v>7183</v>
      </c>
      <c r="Y276" s="21" t="s">
        <v>7184</v>
      </c>
      <c r="Z276" s="21" t="s">
        <v>7185</v>
      </c>
      <c r="AC276" s="21" t="s">
        <v>49</v>
      </c>
      <c r="AD276" s="132"/>
      <c r="AE276" s="132"/>
      <c r="AF276" s="132"/>
      <c r="AG276" s="132"/>
      <c r="AH276" s="132"/>
      <c r="AI276" s="132"/>
      <c r="AJ276" s="132"/>
      <c r="AK276" s="132"/>
      <c r="AL276" s="132"/>
      <c r="AM276" s="132"/>
      <c r="AN276" s="132"/>
      <c r="AO276" s="132"/>
      <c r="AP276" s="132"/>
      <c r="AQ276" s="132"/>
      <c r="AR276" s="132"/>
      <c r="AS276" s="132"/>
      <c r="AT276" s="132"/>
      <c r="AU276" s="132"/>
      <c r="AV276" s="128"/>
      <c r="AW276" s="128"/>
      <c r="AX276" s="128"/>
      <c r="AY276" s="128"/>
      <c r="AZ276" s="128"/>
      <c r="BA276" s="128"/>
      <c r="BB276" s="128"/>
      <c r="BC276" s="128"/>
      <c r="BD276" s="128"/>
      <c r="BE276" s="133">
        <v>14.0</v>
      </c>
      <c r="BF276" s="133">
        <v>13.0</v>
      </c>
      <c r="BG276" s="134" t="b">
        <v>0</v>
      </c>
      <c r="BH276" s="133">
        <v>14.0</v>
      </c>
      <c r="BI276" s="128"/>
      <c r="BJ276" s="135"/>
      <c r="BK276" s="135"/>
      <c r="BL276" s="128"/>
      <c r="BM276" s="128"/>
      <c r="BN276" s="128"/>
      <c r="BO276" s="128"/>
      <c r="BP276" s="128"/>
      <c r="BQ276" s="128"/>
      <c r="BR276" s="128"/>
      <c r="BS276" s="128"/>
      <c r="BT276" s="128"/>
      <c r="BU276" s="128"/>
      <c r="BV276" s="128"/>
      <c r="BW276" s="128"/>
      <c r="BX276" s="128"/>
      <c r="BY276" s="128"/>
      <c r="BZ276" s="128"/>
      <c r="CA276" s="128"/>
      <c r="CB276" s="128"/>
      <c r="CC276" s="128"/>
      <c r="CD276" s="128"/>
      <c r="CE276" s="128"/>
      <c r="CF276" s="128"/>
      <c r="CG276" s="128"/>
      <c r="CH276" s="128"/>
      <c r="CI276" s="128"/>
      <c r="CJ276" s="128"/>
      <c r="CK276" s="128"/>
      <c r="CL276" s="128"/>
      <c r="CM276" s="128"/>
      <c r="CN276" s="4"/>
    </row>
    <row r="277" ht="14.25" customHeight="1">
      <c r="A277" s="126">
        <v>1529.0</v>
      </c>
      <c r="B277" s="103" t="str">
        <f t="shared" si="4"/>
        <v>OK</v>
      </c>
      <c r="C277" s="103" t="str">
        <f t="shared" si="2"/>
        <v>OK</v>
      </c>
      <c r="D277" s="127" t="s">
        <v>7179</v>
      </c>
      <c r="E277" s="20" t="s">
        <v>6674</v>
      </c>
      <c r="F277" s="20" t="s">
        <v>7180</v>
      </c>
      <c r="G277" s="20" t="s">
        <v>7181</v>
      </c>
      <c r="H277" s="20" t="s">
        <v>7182</v>
      </c>
      <c r="J277" s="129"/>
      <c r="K277" s="129"/>
      <c r="L277" s="128"/>
      <c r="M277" s="135"/>
      <c r="N277" s="21" t="s">
        <v>47</v>
      </c>
      <c r="O277" s="130" t="s">
        <v>9</v>
      </c>
      <c r="P277" s="20" t="s">
        <v>1474</v>
      </c>
      <c r="Q277" s="20" t="s">
        <v>1239</v>
      </c>
      <c r="R277" s="132"/>
      <c r="S277" s="21" t="s">
        <v>7186</v>
      </c>
      <c r="T277" s="132"/>
      <c r="U277" s="132"/>
      <c r="V277" s="132"/>
      <c r="W277" s="132"/>
      <c r="X277" s="132"/>
      <c r="Y277" s="21" t="s">
        <v>7187</v>
      </c>
      <c r="Z277" s="21" t="s">
        <v>7188</v>
      </c>
      <c r="AA277" s="132"/>
      <c r="AC277" s="21" t="s">
        <v>49</v>
      </c>
      <c r="AD277" s="132"/>
      <c r="AE277" s="132"/>
      <c r="AF277" s="132"/>
      <c r="AG277" s="132"/>
      <c r="AH277" s="132"/>
      <c r="AI277" s="132"/>
      <c r="AJ277" s="132"/>
      <c r="AK277" s="132"/>
      <c r="AL277" s="132"/>
      <c r="AM277" s="132"/>
      <c r="AN277" s="132"/>
      <c r="AO277" s="132"/>
      <c r="AP277" s="132"/>
      <c r="AQ277" s="132"/>
      <c r="AR277" s="132"/>
      <c r="AS277" s="132"/>
      <c r="AT277" s="132"/>
      <c r="AU277" s="132"/>
      <c r="AV277" s="128"/>
      <c r="AW277" s="128"/>
      <c r="AX277" s="128"/>
      <c r="AY277" s="128"/>
      <c r="AZ277" s="128"/>
      <c r="BA277" s="128"/>
      <c r="BB277" s="128"/>
      <c r="BC277" s="128"/>
      <c r="BD277" s="128"/>
      <c r="BE277" s="133">
        <v>11.0</v>
      </c>
      <c r="BF277" s="133">
        <v>10.0</v>
      </c>
      <c r="BG277" s="134" t="b">
        <v>0</v>
      </c>
      <c r="BH277" s="133">
        <v>11.0</v>
      </c>
      <c r="BI277" s="128"/>
      <c r="BJ277" s="128"/>
      <c r="BK277" s="128"/>
      <c r="BL277" s="128"/>
      <c r="BM277" s="128"/>
      <c r="BN277" s="128"/>
      <c r="BO277" s="128"/>
      <c r="BP277" s="128"/>
      <c r="BQ277" s="128"/>
      <c r="BR277" s="128"/>
      <c r="BS277" s="128"/>
      <c r="BT277" s="128"/>
      <c r="BU277" s="128"/>
      <c r="BV277" s="128"/>
      <c r="BW277" s="128"/>
      <c r="BX277" s="128"/>
      <c r="BY277" s="128"/>
      <c r="BZ277" s="128"/>
      <c r="CA277" s="128"/>
      <c r="CB277" s="128"/>
      <c r="CC277" s="128"/>
      <c r="CD277" s="128"/>
      <c r="CE277" s="128"/>
      <c r="CF277" s="128"/>
      <c r="CG277" s="128"/>
      <c r="CH277" s="128"/>
      <c r="CI277" s="128"/>
      <c r="CJ277" s="128"/>
      <c r="CK277" s="128"/>
      <c r="CL277" s="128"/>
      <c r="CM277" s="128"/>
      <c r="CN277" s="4"/>
    </row>
    <row r="278" ht="14.25" customHeight="1">
      <c r="A278" s="126">
        <v>1532.0</v>
      </c>
      <c r="B278" s="103" t="str">
        <f t="shared" si="4"/>
        <v>OK</v>
      </c>
      <c r="C278" s="103" t="str">
        <f t="shared" si="2"/>
        <v>OK</v>
      </c>
      <c r="D278" s="127" t="s">
        <v>7189</v>
      </c>
      <c r="E278" s="20" t="s">
        <v>6674</v>
      </c>
      <c r="F278" s="135"/>
      <c r="G278" s="128"/>
      <c r="H278" s="20" t="s">
        <v>7190</v>
      </c>
      <c r="I278" s="20" t="s">
        <v>7191</v>
      </c>
      <c r="J278" s="129"/>
      <c r="K278" s="129"/>
      <c r="L278" s="128"/>
      <c r="M278" s="128"/>
      <c r="N278" s="20" t="s">
        <v>47</v>
      </c>
      <c r="O278" s="130" t="s">
        <v>9</v>
      </c>
      <c r="P278" s="21" t="s">
        <v>1104</v>
      </c>
      <c r="Q278" s="21" t="s">
        <v>1105</v>
      </c>
      <c r="R278" s="132"/>
      <c r="S278" s="223" t="s">
        <v>7192</v>
      </c>
      <c r="T278" s="132"/>
      <c r="U278" s="132"/>
      <c r="V278" s="132"/>
      <c r="W278" s="132"/>
      <c r="X278" s="132"/>
      <c r="Y278" s="223" t="s">
        <v>7193</v>
      </c>
      <c r="Z278" s="223" t="s">
        <v>7193</v>
      </c>
      <c r="AA278" s="132"/>
      <c r="AC278" s="21" t="s">
        <v>49</v>
      </c>
      <c r="AD278" s="132"/>
      <c r="AE278" s="132"/>
      <c r="AF278" s="132"/>
      <c r="AG278" s="132"/>
      <c r="AH278" s="132"/>
      <c r="AI278" s="132"/>
      <c r="AJ278" s="132"/>
      <c r="AK278" s="132"/>
      <c r="AL278" s="132"/>
      <c r="AM278" s="132"/>
      <c r="AN278" s="132"/>
      <c r="AO278" s="132"/>
      <c r="AP278" s="132"/>
      <c r="AQ278" s="132"/>
      <c r="AR278" s="132"/>
      <c r="AS278" s="132"/>
      <c r="AT278" s="132"/>
      <c r="AU278" s="132"/>
      <c r="AV278" s="128"/>
      <c r="AW278" s="128"/>
      <c r="AX278" s="128"/>
      <c r="AY278" s="128"/>
      <c r="AZ278" s="128"/>
      <c r="BA278" s="128"/>
      <c r="BB278" s="128"/>
      <c r="BC278" s="128"/>
      <c r="BD278" s="128"/>
      <c r="BE278" s="133">
        <v>8.0</v>
      </c>
      <c r="BF278" s="133">
        <v>7.0</v>
      </c>
      <c r="BG278" s="134" t="b">
        <v>0</v>
      </c>
      <c r="BH278" s="133">
        <v>8.0</v>
      </c>
      <c r="BI278" s="128"/>
      <c r="BJ278" s="135"/>
      <c r="BK278" s="135"/>
      <c r="BL278" s="128"/>
      <c r="BM278" s="128"/>
      <c r="BN278" s="128"/>
      <c r="BO278" s="128"/>
      <c r="BP278" s="128"/>
      <c r="BQ278" s="128"/>
      <c r="BR278" s="128"/>
      <c r="BS278" s="128"/>
      <c r="BT278" s="128"/>
      <c r="BU278" s="128"/>
      <c r="BV278" s="128"/>
      <c r="BW278" s="128"/>
      <c r="BX278" s="128"/>
      <c r="BY278" s="128"/>
      <c r="BZ278" s="128"/>
      <c r="CA278" s="128"/>
      <c r="CB278" s="128"/>
      <c r="CC278" s="128"/>
      <c r="CD278" s="128"/>
      <c r="CE278" s="128"/>
      <c r="CF278" s="128"/>
      <c r="CG278" s="128"/>
      <c r="CH278" s="128"/>
      <c r="CI278" s="128"/>
      <c r="CJ278" s="128"/>
      <c r="CK278" s="128"/>
      <c r="CL278" s="128"/>
      <c r="CM278" s="128"/>
      <c r="CN278" s="4"/>
    </row>
    <row r="279" ht="14.25" customHeight="1">
      <c r="A279" s="126">
        <v>1533.0</v>
      </c>
      <c r="B279" s="103" t="str">
        <f t="shared" si="4"/>
        <v>Giữ chỗ</v>
      </c>
      <c r="C279" s="103" t="str">
        <f t="shared" si="2"/>
        <v>OK</v>
      </c>
      <c r="D279" s="127" t="s">
        <v>7189</v>
      </c>
      <c r="E279" s="20" t="s">
        <v>6674</v>
      </c>
      <c r="F279" s="135"/>
      <c r="G279" s="128"/>
      <c r="H279" s="20" t="s">
        <v>7190</v>
      </c>
      <c r="I279" s="20" t="s">
        <v>7191</v>
      </c>
      <c r="J279" s="129"/>
      <c r="K279" s="129"/>
      <c r="L279" s="128"/>
      <c r="M279" s="128"/>
      <c r="N279" s="21" t="s">
        <v>47</v>
      </c>
      <c r="O279" s="130" t="s">
        <v>9</v>
      </c>
      <c r="P279" s="20" t="s">
        <v>224</v>
      </c>
      <c r="Q279" s="20" t="s">
        <v>3759</v>
      </c>
      <c r="R279" s="132"/>
      <c r="S279" s="131"/>
      <c r="T279" s="131"/>
      <c r="U279" s="131"/>
      <c r="V279" s="131"/>
      <c r="W279" s="131"/>
      <c r="X279" s="131"/>
      <c r="Y279" s="131"/>
      <c r="Z279" s="132"/>
      <c r="AA279" s="132"/>
      <c r="AC279" s="21" t="s">
        <v>49</v>
      </c>
      <c r="AD279" s="132"/>
      <c r="AE279" s="132"/>
      <c r="AF279" s="132"/>
      <c r="AG279" s="132"/>
      <c r="AH279" s="132"/>
      <c r="AI279" s="132"/>
      <c r="AJ279" s="132"/>
      <c r="AK279" s="132"/>
      <c r="AL279" s="132"/>
      <c r="AM279" s="132"/>
      <c r="AN279" s="132"/>
      <c r="AO279" s="132"/>
      <c r="AP279" s="132"/>
      <c r="AQ279" s="132"/>
      <c r="AR279" s="132"/>
      <c r="AS279" s="132"/>
      <c r="AT279" s="132"/>
      <c r="AU279" s="132"/>
      <c r="AV279" s="128"/>
      <c r="AW279" s="128"/>
      <c r="AX279" s="128"/>
      <c r="AY279" s="128"/>
      <c r="AZ279" s="128"/>
      <c r="BA279" s="128"/>
      <c r="BB279" s="128"/>
      <c r="BC279" s="128"/>
      <c r="BD279" s="128"/>
      <c r="BE279" s="133">
        <v>10.0</v>
      </c>
      <c r="BF279" s="133">
        <v>9.0</v>
      </c>
      <c r="BG279" s="134" t="b">
        <v>0</v>
      </c>
      <c r="BH279" s="133">
        <v>10.0</v>
      </c>
      <c r="BI279" s="128"/>
      <c r="BJ279" s="135"/>
      <c r="BK279" s="135"/>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4"/>
    </row>
    <row r="280" ht="14.25" customHeight="1">
      <c r="A280" s="126">
        <v>1536.0</v>
      </c>
      <c r="B280" s="103" t="str">
        <f t="shared" si="4"/>
        <v>OK</v>
      </c>
      <c r="C280" s="103" t="str">
        <f t="shared" si="2"/>
        <v>OK</v>
      </c>
      <c r="D280" s="127" t="s">
        <v>7199</v>
      </c>
      <c r="E280" s="20" t="s">
        <v>6674</v>
      </c>
      <c r="F280" s="135"/>
      <c r="G280" s="128"/>
      <c r="H280" s="135"/>
      <c r="I280" s="20" t="s">
        <v>7200</v>
      </c>
      <c r="J280" s="129"/>
      <c r="K280" s="129"/>
      <c r="L280" s="128"/>
      <c r="M280" s="128"/>
      <c r="N280" s="20" t="s">
        <v>47</v>
      </c>
      <c r="O280" s="130" t="s">
        <v>9</v>
      </c>
      <c r="P280" s="20" t="s">
        <v>1104</v>
      </c>
      <c r="Q280" s="20" t="s">
        <v>953</v>
      </c>
      <c r="R280" s="21"/>
      <c r="S280" s="21" t="s">
        <v>7201</v>
      </c>
      <c r="V280" s="131"/>
      <c r="W280" s="131"/>
      <c r="X280" s="131"/>
      <c r="Y280" s="21" t="s">
        <v>7202</v>
      </c>
      <c r="Z280" s="21" t="s">
        <v>7203</v>
      </c>
      <c r="AC280" s="21" t="s">
        <v>49</v>
      </c>
      <c r="AD280" s="132"/>
      <c r="AE280" s="132"/>
      <c r="AF280" s="132"/>
      <c r="AG280" s="132"/>
      <c r="AH280" s="132"/>
      <c r="AI280" s="132"/>
      <c r="AJ280" s="132"/>
      <c r="AK280" s="132"/>
      <c r="AL280" s="132"/>
      <c r="AM280" s="132"/>
      <c r="AN280" s="132"/>
      <c r="AO280" s="132"/>
      <c r="AP280" s="132"/>
      <c r="AQ280" s="132"/>
      <c r="AR280" s="132"/>
      <c r="AS280" s="132"/>
      <c r="AT280" s="132"/>
      <c r="AU280" s="132"/>
      <c r="AV280" s="128"/>
      <c r="AW280" s="128"/>
      <c r="AX280" s="128"/>
      <c r="AY280" s="128"/>
      <c r="AZ280" s="128"/>
      <c r="BA280" s="128"/>
      <c r="BB280" s="128"/>
      <c r="BC280" s="128"/>
      <c r="BD280" s="128"/>
      <c r="BE280" s="135"/>
      <c r="BF280" s="135"/>
      <c r="BG280" s="135"/>
      <c r="BH280" s="135"/>
      <c r="BI280" s="128"/>
      <c r="BJ280" s="128"/>
      <c r="BK280" s="128"/>
      <c r="BL280" s="128"/>
      <c r="BM280" s="128"/>
      <c r="BN280" s="128"/>
      <c r="BO280" s="128"/>
      <c r="BP280" s="128"/>
      <c r="BQ280" s="128"/>
      <c r="BR280" s="128"/>
      <c r="BS280" s="128"/>
      <c r="BT280" s="128"/>
      <c r="BU280" s="128"/>
      <c r="BV280" s="128"/>
      <c r="BW280" s="128"/>
      <c r="BX280" s="128"/>
      <c r="BY280" s="128"/>
      <c r="BZ280" s="128"/>
      <c r="CA280" s="128"/>
      <c r="CB280" s="128"/>
      <c r="CC280" s="128"/>
      <c r="CD280" s="128"/>
      <c r="CE280" s="128"/>
      <c r="CF280" s="128"/>
      <c r="CG280" s="128"/>
      <c r="CH280" s="128"/>
      <c r="CI280" s="128"/>
      <c r="CJ280" s="128"/>
      <c r="CK280" s="128"/>
      <c r="CL280" s="128"/>
      <c r="CM280" s="128"/>
      <c r="CN280" s="4"/>
    </row>
    <row r="281" ht="14.25" customHeight="1">
      <c r="A281" s="126">
        <v>1537.0</v>
      </c>
      <c r="B281" s="103" t="str">
        <f t="shared" si="4"/>
        <v>OK</v>
      </c>
      <c r="C281" s="103" t="str">
        <f t="shared" si="2"/>
        <v>OK</v>
      </c>
      <c r="D281" s="127" t="s">
        <v>7199</v>
      </c>
      <c r="E281" s="20" t="s">
        <v>6674</v>
      </c>
      <c r="F281" s="135"/>
      <c r="G281" s="128"/>
      <c r="H281" s="135"/>
      <c r="I281" s="20" t="s">
        <v>7200</v>
      </c>
      <c r="J281" s="129"/>
      <c r="K281" s="129"/>
      <c r="L281" s="128"/>
      <c r="M281" s="128"/>
      <c r="N281" s="21" t="s">
        <v>47</v>
      </c>
      <c r="O281" s="130" t="s">
        <v>9</v>
      </c>
      <c r="P281" s="20" t="s">
        <v>1905</v>
      </c>
      <c r="Q281" s="20" t="s">
        <v>1940</v>
      </c>
      <c r="R281" s="132"/>
      <c r="S281" s="21" t="s">
        <v>7204</v>
      </c>
      <c r="T281" s="132"/>
      <c r="U281" s="132"/>
      <c r="V281" s="132"/>
      <c r="W281" s="132"/>
      <c r="X281" s="132"/>
      <c r="Y281" s="21" t="s">
        <v>7205</v>
      </c>
      <c r="Z281" s="21" t="s">
        <v>7206</v>
      </c>
      <c r="AA281" s="132"/>
      <c r="AC281" s="21" t="s">
        <v>49</v>
      </c>
      <c r="AD281" s="132"/>
      <c r="AE281" s="131"/>
      <c r="AF281" s="131"/>
      <c r="AG281" s="131"/>
      <c r="AH281" s="132"/>
      <c r="AI281" s="132"/>
      <c r="AJ281" s="132"/>
      <c r="AK281" s="132"/>
      <c r="AL281" s="132"/>
      <c r="AM281" s="132"/>
      <c r="AN281" s="132"/>
      <c r="AO281" s="132"/>
      <c r="AP281" s="132"/>
      <c r="AQ281" s="132"/>
      <c r="AR281" s="132"/>
      <c r="AS281" s="132"/>
      <c r="AT281" s="132"/>
      <c r="AU281" s="132"/>
      <c r="AV281" s="128"/>
      <c r="AW281" s="128"/>
      <c r="AX281" s="128"/>
      <c r="AY281" s="128"/>
      <c r="AZ281" s="128"/>
      <c r="BA281" s="128"/>
      <c r="BB281" s="128"/>
      <c r="BC281" s="128"/>
      <c r="BD281" s="128"/>
      <c r="BE281" s="133">
        <v>7.0</v>
      </c>
      <c r="BF281" s="133">
        <v>6.0</v>
      </c>
      <c r="BG281" s="134" t="b">
        <v>0</v>
      </c>
      <c r="BH281" s="133">
        <v>7.0</v>
      </c>
      <c r="BI281" s="128"/>
      <c r="BJ281" s="128"/>
      <c r="BK281" s="128"/>
      <c r="BL281" s="128"/>
      <c r="BM281" s="128"/>
      <c r="BN281" s="128"/>
      <c r="BO281" s="128"/>
      <c r="BP281" s="128"/>
      <c r="BQ281" s="128"/>
      <c r="BR281" s="128"/>
      <c r="BS281" s="128"/>
      <c r="BT281" s="128"/>
      <c r="BU281" s="128"/>
      <c r="BV281" s="128"/>
      <c r="BW281" s="128"/>
      <c r="BX281" s="128"/>
      <c r="BY281" s="128"/>
      <c r="BZ281" s="128"/>
      <c r="CA281" s="128"/>
      <c r="CB281" s="128"/>
      <c r="CC281" s="128"/>
      <c r="CD281" s="128"/>
      <c r="CE281" s="128"/>
      <c r="CF281" s="128"/>
      <c r="CG281" s="128"/>
      <c r="CH281" s="128"/>
      <c r="CI281" s="128"/>
      <c r="CJ281" s="128"/>
      <c r="CK281" s="128"/>
      <c r="CL281" s="128"/>
      <c r="CM281" s="128"/>
      <c r="CN281" s="4"/>
    </row>
    <row r="282" ht="14.25" customHeight="1">
      <c r="A282" s="126">
        <v>1540.0</v>
      </c>
      <c r="B282" s="103" t="str">
        <f t="shared" si="4"/>
        <v>OK</v>
      </c>
      <c r="C282" s="103" t="str">
        <f t="shared" si="2"/>
        <v>OK</v>
      </c>
      <c r="D282" s="127" t="s">
        <v>7207</v>
      </c>
      <c r="E282" s="20" t="s">
        <v>6674</v>
      </c>
      <c r="F282" s="135"/>
      <c r="G282" s="128"/>
      <c r="H282" s="20" t="s">
        <v>7208</v>
      </c>
      <c r="J282" s="129"/>
      <c r="K282" s="129"/>
      <c r="L282" s="128"/>
      <c r="M282" s="128"/>
      <c r="N282" s="20" t="s">
        <v>47</v>
      </c>
      <c r="O282" s="130" t="s">
        <v>9</v>
      </c>
      <c r="P282" s="20" t="s">
        <v>1474</v>
      </c>
      <c r="Q282" s="20" t="s">
        <v>544</v>
      </c>
      <c r="R282" s="132"/>
      <c r="S282" s="21" t="s">
        <v>7209</v>
      </c>
      <c r="T282" s="131"/>
      <c r="U282" s="131"/>
      <c r="V282" s="131"/>
      <c r="W282" s="131"/>
      <c r="X282" s="131"/>
      <c r="Y282" s="21" t="s">
        <v>7210</v>
      </c>
      <c r="Z282" s="21" t="s">
        <v>7211</v>
      </c>
      <c r="AA282" s="131"/>
      <c r="AC282" s="21" t="s">
        <v>49</v>
      </c>
      <c r="AD282" s="132"/>
      <c r="AE282" s="132"/>
      <c r="AF282" s="132"/>
      <c r="AG282" s="132"/>
      <c r="AH282" s="132"/>
      <c r="AI282" s="132"/>
      <c r="AJ282" s="132"/>
      <c r="AK282" s="132"/>
      <c r="AL282" s="132"/>
      <c r="AM282" s="132"/>
      <c r="AN282" s="132"/>
      <c r="AO282" s="132"/>
      <c r="AP282" s="132"/>
      <c r="AQ282" s="132"/>
      <c r="AR282" s="132"/>
      <c r="AS282" s="132"/>
      <c r="AT282" s="132"/>
      <c r="AU282" s="132"/>
      <c r="AV282" s="128"/>
      <c r="AW282" s="128"/>
      <c r="AX282" s="128"/>
      <c r="AY282" s="128"/>
      <c r="AZ282" s="128"/>
      <c r="BA282" s="128"/>
      <c r="BB282" s="128"/>
      <c r="BC282" s="128"/>
      <c r="BD282" s="128"/>
      <c r="BE282" s="133">
        <v>9.0</v>
      </c>
      <c r="BF282" s="133">
        <v>8.0</v>
      </c>
      <c r="BG282" s="134" t="b">
        <v>0</v>
      </c>
      <c r="BH282" s="133">
        <v>9.0</v>
      </c>
      <c r="BI282" s="128"/>
      <c r="BJ282" s="135"/>
      <c r="BK282" s="135"/>
      <c r="BL282" s="128"/>
      <c r="BM282" s="128"/>
      <c r="BN282" s="128"/>
      <c r="BO282" s="128"/>
      <c r="BP282" s="128"/>
      <c r="BQ282" s="128"/>
      <c r="BR282" s="128"/>
      <c r="BS282" s="128"/>
      <c r="BT282" s="128"/>
      <c r="BU282" s="128"/>
      <c r="BV282" s="128"/>
      <c r="BW282" s="128"/>
      <c r="BX282" s="128"/>
      <c r="BY282" s="128"/>
      <c r="BZ282" s="128"/>
      <c r="CA282" s="128"/>
      <c r="CB282" s="128"/>
      <c r="CC282" s="128"/>
      <c r="CD282" s="128"/>
      <c r="CE282" s="128"/>
      <c r="CF282" s="128"/>
      <c r="CG282" s="128"/>
      <c r="CH282" s="128"/>
      <c r="CI282" s="128"/>
      <c r="CJ282" s="128"/>
      <c r="CK282" s="128"/>
      <c r="CL282" s="128"/>
      <c r="CM282" s="128"/>
      <c r="CN282" s="4"/>
    </row>
    <row r="283" ht="14.25" customHeight="1">
      <c r="A283" s="126">
        <v>1541.0</v>
      </c>
      <c r="B283" s="103" t="str">
        <f t="shared" si="4"/>
        <v>Giữ chỗ</v>
      </c>
      <c r="C283" s="103" t="str">
        <f t="shared" si="2"/>
        <v>OK</v>
      </c>
      <c r="D283" s="127" t="s">
        <v>7207</v>
      </c>
      <c r="E283" s="20" t="s">
        <v>6674</v>
      </c>
      <c r="F283" s="135"/>
      <c r="G283" s="135"/>
      <c r="H283" s="20" t="s">
        <v>7208</v>
      </c>
      <c r="J283" s="129"/>
      <c r="K283" s="129"/>
      <c r="L283" s="128"/>
      <c r="M283" s="128"/>
      <c r="N283" s="21" t="s">
        <v>47</v>
      </c>
      <c r="O283" s="130" t="s">
        <v>9</v>
      </c>
      <c r="P283" s="20" t="s">
        <v>404</v>
      </c>
      <c r="Q283" s="21" t="s">
        <v>5</v>
      </c>
      <c r="T283" s="131"/>
      <c r="U283" s="131"/>
      <c r="V283" s="131"/>
      <c r="W283" s="131"/>
      <c r="X283" s="131"/>
      <c r="Y283" s="131"/>
      <c r="Z283" s="131"/>
      <c r="AA283" s="131"/>
      <c r="AC283" s="21" t="s">
        <v>49</v>
      </c>
      <c r="AD283" s="132"/>
      <c r="AE283" s="132"/>
      <c r="AF283" s="132"/>
      <c r="AG283" s="132"/>
      <c r="AH283" s="132"/>
      <c r="AI283" s="132"/>
      <c r="AJ283" s="132"/>
      <c r="AK283" s="132"/>
      <c r="AL283" s="132"/>
      <c r="AM283" s="132"/>
      <c r="AN283" s="132"/>
      <c r="AO283" s="132"/>
      <c r="AP283" s="132"/>
      <c r="AQ283" s="132"/>
      <c r="AR283" s="132"/>
      <c r="AS283" s="132"/>
      <c r="AT283" s="132"/>
      <c r="AU283" s="132"/>
      <c r="AV283" s="128"/>
      <c r="AW283" s="128"/>
      <c r="AX283" s="128"/>
      <c r="AY283" s="128"/>
      <c r="AZ283" s="128"/>
      <c r="BA283" s="128"/>
      <c r="BB283" s="128"/>
      <c r="BC283" s="128"/>
      <c r="BD283" s="128"/>
      <c r="BE283" s="133">
        <v>9.0</v>
      </c>
      <c r="BF283" s="133">
        <v>8.0</v>
      </c>
      <c r="BG283" s="134" t="b">
        <v>0</v>
      </c>
      <c r="BH283" s="133">
        <v>9.0</v>
      </c>
      <c r="BI283" s="128"/>
      <c r="BJ283" s="135"/>
      <c r="BK283" s="135"/>
      <c r="BL283" s="128"/>
      <c r="BM283" s="128"/>
      <c r="BN283" s="128"/>
      <c r="BO283" s="128"/>
      <c r="BP283" s="128"/>
      <c r="BQ283" s="128"/>
      <c r="BR283" s="128"/>
      <c r="BS283" s="128"/>
      <c r="BT283" s="128"/>
      <c r="BU283" s="128"/>
      <c r="BV283" s="128"/>
      <c r="BW283" s="128"/>
      <c r="BX283" s="128"/>
      <c r="BY283" s="128"/>
      <c r="BZ283" s="128"/>
      <c r="CA283" s="128"/>
      <c r="CB283" s="128"/>
      <c r="CC283" s="128"/>
      <c r="CD283" s="128"/>
      <c r="CE283" s="128"/>
      <c r="CF283" s="128"/>
      <c r="CG283" s="128"/>
      <c r="CH283" s="128"/>
      <c r="CI283" s="128"/>
      <c r="CJ283" s="128"/>
      <c r="CK283" s="128"/>
      <c r="CL283" s="128"/>
      <c r="CM283" s="128"/>
      <c r="CN283" s="4"/>
    </row>
    <row r="284" ht="14.25" customHeight="1">
      <c r="A284" s="126">
        <v>1544.0</v>
      </c>
      <c r="B284" s="103" t="str">
        <f t="shared" si="4"/>
        <v>OK</v>
      </c>
      <c r="C284" s="103" t="str">
        <f t="shared" si="2"/>
        <v>OK</v>
      </c>
      <c r="D284" s="127" t="s">
        <v>7212</v>
      </c>
      <c r="E284" s="20" t="s">
        <v>6674</v>
      </c>
      <c r="F284" s="135"/>
      <c r="G284" s="128"/>
      <c r="H284" s="20" t="s">
        <v>7213</v>
      </c>
      <c r="J284" s="129"/>
      <c r="K284" s="129"/>
      <c r="L284" s="128"/>
      <c r="M284" s="128"/>
      <c r="N284" s="20" t="s">
        <v>47</v>
      </c>
      <c r="O284" s="130" t="s">
        <v>9</v>
      </c>
      <c r="P284" s="20" t="s">
        <v>1474</v>
      </c>
      <c r="Q284" s="20" t="s">
        <v>544</v>
      </c>
      <c r="R284" s="132"/>
      <c r="S284" s="21" t="s">
        <v>7214</v>
      </c>
      <c r="T284" s="131"/>
      <c r="U284" s="131"/>
      <c r="V284" s="131"/>
      <c r="W284" s="131"/>
      <c r="X284" s="131"/>
      <c r="Y284" s="21" t="s">
        <v>7215</v>
      </c>
      <c r="Z284" s="21" t="s">
        <v>7216</v>
      </c>
      <c r="AA284" s="131"/>
      <c r="AC284" s="21" t="s">
        <v>49</v>
      </c>
      <c r="AD284" s="132"/>
      <c r="AE284" s="132"/>
      <c r="AF284" s="132"/>
      <c r="AG284" s="132"/>
      <c r="AH284" s="132"/>
      <c r="AI284" s="132"/>
      <c r="AJ284" s="132"/>
      <c r="AK284" s="132"/>
      <c r="AL284" s="132"/>
      <c r="AM284" s="132"/>
      <c r="AN284" s="132"/>
      <c r="AO284" s="132"/>
      <c r="AP284" s="132"/>
      <c r="AQ284" s="132"/>
      <c r="AR284" s="132"/>
      <c r="AS284" s="132"/>
      <c r="AT284" s="132"/>
      <c r="AU284" s="132"/>
      <c r="AV284" s="128"/>
      <c r="AW284" s="128"/>
      <c r="AX284" s="128"/>
      <c r="AY284" s="128"/>
      <c r="AZ284" s="128"/>
      <c r="BA284" s="128"/>
      <c r="BB284" s="128"/>
      <c r="BC284" s="128"/>
      <c r="BD284" s="128"/>
      <c r="BE284" s="133">
        <v>9.0</v>
      </c>
      <c r="BF284" s="133">
        <v>8.0</v>
      </c>
      <c r="BG284" s="134" t="b">
        <v>0</v>
      </c>
      <c r="BH284" s="133">
        <v>9.0</v>
      </c>
      <c r="BI284" s="128"/>
      <c r="BJ284" s="135"/>
      <c r="BK284" s="135"/>
      <c r="BL284" s="128"/>
      <c r="BM284" s="128"/>
      <c r="BN284" s="128"/>
      <c r="BO284" s="128"/>
      <c r="BP284" s="128"/>
      <c r="BQ284" s="128"/>
      <c r="BR284" s="128"/>
      <c r="BS284" s="128"/>
      <c r="BT284" s="128"/>
      <c r="BU284" s="128"/>
      <c r="BV284" s="128"/>
      <c r="BW284" s="128"/>
      <c r="BX284" s="128"/>
      <c r="BY284" s="128"/>
      <c r="BZ284" s="128"/>
      <c r="CA284" s="128"/>
      <c r="CB284" s="128"/>
      <c r="CC284" s="128"/>
      <c r="CD284" s="128"/>
      <c r="CE284" s="128"/>
      <c r="CF284" s="128"/>
      <c r="CG284" s="128"/>
      <c r="CH284" s="128"/>
      <c r="CI284" s="128"/>
      <c r="CJ284" s="128"/>
      <c r="CK284" s="128"/>
      <c r="CL284" s="128"/>
      <c r="CM284" s="128"/>
      <c r="CN284" s="4"/>
    </row>
    <row r="285" ht="14.25" customHeight="1">
      <c r="A285" s="126">
        <v>1545.0</v>
      </c>
      <c r="B285" s="103" t="str">
        <f t="shared" si="4"/>
        <v/>
      </c>
      <c r="C285" s="103">
        <f t="shared" si="2"/>
        <v>0</v>
      </c>
      <c r="D285" s="127" t="s">
        <v>7212</v>
      </c>
      <c r="E285" s="20" t="s">
        <v>6674</v>
      </c>
      <c r="F285" s="135"/>
      <c r="G285" s="128"/>
      <c r="H285" s="20" t="s">
        <v>7213</v>
      </c>
      <c r="J285" s="129"/>
      <c r="K285" s="129"/>
      <c r="L285" s="128"/>
      <c r="M285" s="128"/>
      <c r="N285" s="21" t="s">
        <v>47</v>
      </c>
      <c r="O285" s="130" t="s">
        <v>9</v>
      </c>
      <c r="P285" s="20" t="s">
        <v>404</v>
      </c>
      <c r="Q285" s="21" t="s">
        <v>1024</v>
      </c>
      <c r="R285" s="21" t="s">
        <v>9</v>
      </c>
      <c r="S285" s="21" t="s">
        <v>7217</v>
      </c>
      <c r="T285" s="132"/>
      <c r="U285" s="132"/>
      <c r="V285" s="132"/>
      <c r="W285" s="132"/>
      <c r="X285" s="132"/>
      <c r="Y285" s="21" t="s">
        <v>7218</v>
      </c>
      <c r="Z285" s="21" t="s">
        <v>7218</v>
      </c>
      <c r="AA285" s="132"/>
      <c r="AC285" s="21" t="s">
        <v>49</v>
      </c>
      <c r="AD285" s="132"/>
      <c r="AE285" s="132"/>
      <c r="AF285" s="132"/>
      <c r="AG285" s="132"/>
      <c r="AH285" s="132"/>
      <c r="AI285" s="132"/>
      <c r="AJ285" s="132"/>
      <c r="AK285" s="132"/>
      <c r="AL285" s="132"/>
      <c r="AM285" s="132"/>
      <c r="AN285" s="132"/>
      <c r="AO285" s="132"/>
      <c r="AP285" s="132"/>
      <c r="AQ285" s="132"/>
      <c r="AR285" s="132"/>
      <c r="AS285" s="132"/>
      <c r="AT285" s="132"/>
      <c r="AU285" s="132"/>
      <c r="AV285" s="128"/>
      <c r="AW285" s="128"/>
      <c r="AX285" s="128"/>
      <c r="AY285" s="128"/>
      <c r="AZ285" s="128"/>
      <c r="BA285" s="128"/>
      <c r="BB285" s="128"/>
      <c r="BC285" s="128"/>
      <c r="BD285" s="128"/>
      <c r="BE285" s="133">
        <v>9.0</v>
      </c>
      <c r="BF285" s="133">
        <v>8.0</v>
      </c>
      <c r="BG285" s="134" t="b">
        <v>0</v>
      </c>
      <c r="BH285" s="133">
        <v>9.0</v>
      </c>
      <c r="BI285" s="128"/>
      <c r="BJ285" s="135"/>
      <c r="BK285" s="135"/>
      <c r="BL285" s="128"/>
      <c r="BM285" s="128"/>
      <c r="BN285" s="128"/>
      <c r="BO285" s="128"/>
      <c r="BP285" s="128"/>
      <c r="BQ285" s="128"/>
      <c r="BR285" s="128"/>
      <c r="BS285" s="128"/>
      <c r="BT285" s="128"/>
      <c r="BU285" s="128"/>
      <c r="BV285" s="128"/>
      <c r="BW285" s="128"/>
      <c r="BX285" s="128"/>
      <c r="BY285" s="128"/>
      <c r="BZ285" s="128"/>
      <c r="CA285" s="128"/>
      <c r="CB285" s="128"/>
      <c r="CC285" s="128"/>
      <c r="CD285" s="128"/>
      <c r="CE285" s="128"/>
      <c r="CF285" s="128"/>
      <c r="CG285" s="128"/>
      <c r="CH285" s="128"/>
      <c r="CI285" s="128"/>
      <c r="CJ285" s="128"/>
      <c r="CK285" s="128"/>
      <c r="CL285" s="128"/>
      <c r="CM285" s="128"/>
      <c r="CN285" s="4"/>
    </row>
    <row r="286" ht="14.25" customHeight="1">
      <c r="A286" s="126">
        <v>1548.0</v>
      </c>
      <c r="B286" s="103" t="str">
        <f t="shared" si="4"/>
        <v/>
      </c>
      <c r="C286" s="103" t="str">
        <f t="shared" si="2"/>
        <v>Tự do chọn</v>
      </c>
      <c r="D286" s="127" t="s">
        <v>7219</v>
      </c>
      <c r="E286" s="20" t="s">
        <v>6674</v>
      </c>
      <c r="F286" s="135"/>
      <c r="G286" s="20" t="s">
        <v>7220</v>
      </c>
      <c r="H286" s="20" t="s">
        <v>7221</v>
      </c>
      <c r="J286" s="129"/>
      <c r="K286" s="129"/>
      <c r="L286" s="128"/>
      <c r="M286" s="128"/>
      <c r="N286" s="20" t="s">
        <v>47</v>
      </c>
      <c r="O286" s="130" t="s">
        <v>9</v>
      </c>
      <c r="P286" s="135"/>
      <c r="Q286" s="132"/>
      <c r="R286" s="132"/>
      <c r="S286" s="131"/>
      <c r="T286" s="131"/>
      <c r="U286" s="131"/>
      <c r="V286" s="131"/>
      <c r="W286" s="131"/>
      <c r="X286" s="131"/>
      <c r="Y286" s="132"/>
      <c r="Z286" s="132"/>
      <c r="AA286" s="132"/>
      <c r="AC286" s="21" t="s">
        <v>49</v>
      </c>
      <c r="AD286" s="132"/>
      <c r="AE286" s="132"/>
      <c r="AF286" s="132"/>
      <c r="AG286" s="132"/>
      <c r="AH286" s="132"/>
      <c r="AI286" s="132"/>
      <c r="AJ286" s="132"/>
      <c r="AK286" s="132"/>
      <c r="AL286" s="132"/>
      <c r="AM286" s="132"/>
      <c r="AN286" s="132"/>
      <c r="AO286" s="132"/>
      <c r="AP286" s="132"/>
      <c r="AQ286" s="132"/>
      <c r="AR286" s="132"/>
      <c r="AS286" s="132"/>
      <c r="AT286" s="132"/>
      <c r="AU286" s="132"/>
      <c r="AV286" s="128"/>
      <c r="AW286" s="128"/>
      <c r="AX286" s="128"/>
      <c r="AY286" s="128"/>
      <c r="AZ286" s="128"/>
      <c r="BA286" s="128"/>
      <c r="BB286" s="128"/>
      <c r="BC286" s="128"/>
      <c r="BD286" s="128"/>
      <c r="BE286" s="133">
        <v>8.0</v>
      </c>
      <c r="BF286" s="133">
        <v>7.0</v>
      </c>
      <c r="BG286" s="134" t="b">
        <v>0</v>
      </c>
      <c r="BH286" s="133">
        <v>8.0</v>
      </c>
      <c r="BI286" s="128"/>
      <c r="BJ286" s="135"/>
      <c r="BK286" s="128"/>
      <c r="BL286" s="128"/>
      <c r="BM286" s="128"/>
      <c r="BN286" s="128"/>
      <c r="BO286" s="128"/>
      <c r="BP286" s="128"/>
      <c r="BQ286" s="128"/>
      <c r="BR286" s="128"/>
      <c r="BS286" s="128"/>
      <c r="BT286" s="128"/>
      <c r="BU286" s="128"/>
      <c r="BV286" s="128"/>
      <c r="BW286" s="128"/>
      <c r="BX286" s="128"/>
      <c r="BY286" s="128"/>
      <c r="BZ286" s="128"/>
      <c r="CA286" s="128"/>
      <c r="CB286" s="128"/>
      <c r="CC286" s="128"/>
      <c r="CD286" s="128"/>
      <c r="CE286" s="128"/>
      <c r="CF286" s="128"/>
      <c r="CG286" s="128"/>
      <c r="CH286" s="128"/>
      <c r="CI286" s="128"/>
      <c r="CJ286" s="128"/>
      <c r="CK286" s="128"/>
      <c r="CL286" s="128"/>
      <c r="CM286" s="128"/>
      <c r="CN286" s="4"/>
    </row>
    <row r="287" ht="14.25" customHeight="1">
      <c r="A287" s="126">
        <v>1551.0</v>
      </c>
      <c r="B287" s="103" t="str">
        <f t="shared" si="4"/>
        <v/>
      </c>
      <c r="C287" s="103">
        <f t="shared" si="2"/>
        <v>0</v>
      </c>
      <c r="D287" s="127" t="s">
        <v>7228</v>
      </c>
      <c r="E287" s="20" t="s">
        <v>6674</v>
      </c>
      <c r="F287" s="135"/>
      <c r="G287" s="135"/>
      <c r="H287" s="20" t="s">
        <v>7229</v>
      </c>
      <c r="J287" s="129"/>
      <c r="K287" s="129"/>
      <c r="L287" s="128"/>
      <c r="M287" s="128"/>
      <c r="N287" s="20" t="s">
        <v>47</v>
      </c>
      <c r="O287" s="130" t="s">
        <v>5</v>
      </c>
      <c r="P287" s="20" t="s">
        <v>404</v>
      </c>
      <c r="Q287" s="20" t="s">
        <v>1024</v>
      </c>
      <c r="R287" s="2" t="s">
        <v>5</v>
      </c>
      <c r="S287" s="21" t="s">
        <v>7230</v>
      </c>
      <c r="T287" s="21" t="s">
        <v>7231</v>
      </c>
      <c r="U287" s="21" t="s">
        <v>1751</v>
      </c>
      <c r="V287" s="21" t="s">
        <v>7232</v>
      </c>
      <c r="W287" s="21" t="s">
        <v>899</v>
      </c>
      <c r="X287" s="21" t="s">
        <v>7233</v>
      </c>
      <c r="Y287" s="87" t="s">
        <v>171</v>
      </c>
      <c r="Z287" s="21" t="s">
        <v>7234</v>
      </c>
      <c r="AA287" s="21"/>
      <c r="AC287" s="21" t="s">
        <v>49</v>
      </c>
      <c r="AD287" s="132"/>
      <c r="AE287" s="132"/>
      <c r="AF287" s="132"/>
      <c r="AG287" s="132"/>
      <c r="AH287" s="132"/>
      <c r="AI287" s="132"/>
      <c r="AJ287" s="132"/>
      <c r="AK287" s="132"/>
      <c r="AL287" s="132"/>
      <c r="AM287" s="132"/>
      <c r="AN287" s="132"/>
      <c r="AO287" s="132"/>
      <c r="AP287" s="132"/>
      <c r="AQ287" s="132"/>
      <c r="AR287" s="132"/>
      <c r="AS287" s="132"/>
      <c r="AT287" s="132"/>
      <c r="AU287" s="132"/>
      <c r="AV287" s="128"/>
      <c r="AW287" s="128"/>
      <c r="AX287" s="128"/>
      <c r="AY287" s="128"/>
      <c r="AZ287" s="128"/>
      <c r="BA287" s="128"/>
      <c r="BB287" s="128"/>
      <c r="BC287" s="128"/>
      <c r="BD287" s="128"/>
      <c r="BE287" s="133">
        <v>9.0</v>
      </c>
      <c r="BF287" s="133">
        <v>8.0</v>
      </c>
      <c r="BG287" s="134" t="b">
        <v>0</v>
      </c>
      <c r="BH287" s="133">
        <v>9.0</v>
      </c>
      <c r="BI287" s="128"/>
      <c r="BJ287" s="135"/>
      <c r="BK287" s="135"/>
      <c r="BL287" s="128"/>
      <c r="BM287" s="128"/>
      <c r="BN287" s="128"/>
      <c r="BO287" s="128"/>
      <c r="BP287" s="128"/>
      <c r="BQ287" s="128"/>
      <c r="BR287" s="128"/>
      <c r="BS287" s="128"/>
      <c r="BT287" s="128"/>
      <c r="BU287" s="128"/>
      <c r="BV287" s="128"/>
      <c r="BW287" s="128"/>
      <c r="BX287" s="128"/>
      <c r="BY287" s="128"/>
      <c r="BZ287" s="128"/>
      <c r="CA287" s="128"/>
      <c r="CB287" s="128"/>
      <c r="CC287" s="128"/>
      <c r="CD287" s="128"/>
      <c r="CE287" s="128"/>
      <c r="CF287" s="128"/>
      <c r="CG287" s="128"/>
      <c r="CH287" s="128"/>
      <c r="CI287" s="128"/>
      <c r="CJ287" s="128"/>
      <c r="CK287" s="128"/>
      <c r="CL287" s="128"/>
      <c r="CM287" s="128"/>
      <c r="CN287" s="4"/>
    </row>
    <row r="288" ht="14.25" customHeight="1">
      <c r="A288" s="126">
        <v>1554.0</v>
      </c>
      <c r="B288" s="103" t="str">
        <f t="shared" si="4"/>
        <v/>
      </c>
      <c r="C288" s="103" t="str">
        <f t="shared" si="2"/>
        <v>Tự do chọn</v>
      </c>
      <c r="D288" s="127" t="s">
        <v>7235</v>
      </c>
      <c r="E288" s="20" t="s">
        <v>6674</v>
      </c>
      <c r="F288" s="135"/>
      <c r="G288" s="128"/>
      <c r="H288" s="20" t="s">
        <v>7236</v>
      </c>
      <c r="J288" s="129"/>
      <c r="K288" s="129"/>
      <c r="L288" s="128"/>
      <c r="M288" s="128"/>
      <c r="N288" s="20" t="s">
        <v>47</v>
      </c>
      <c r="O288" s="130" t="s">
        <v>5</v>
      </c>
      <c r="P288" s="20"/>
      <c r="Q288" s="21"/>
      <c r="R288" s="21"/>
      <c r="S288" s="131"/>
      <c r="T288" s="131"/>
      <c r="U288" s="131"/>
      <c r="V288" s="131"/>
      <c r="W288" s="131"/>
      <c r="X288" s="131"/>
      <c r="Y288" s="131"/>
      <c r="Z288" s="132"/>
      <c r="AA288" s="132"/>
      <c r="AC288" s="21" t="s">
        <v>49</v>
      </c>
      <c r="AD288" s="132"/>
      <c r="AE288" s="132"/>
      <c r="AF288" s="132"/>
      <c r="AG288" s="132"/>
      <c r="AH288" s="132"/>
      <c r="AI288" s="132"/>
      <c r="AJ288" s="132"/>
      <c r="AK288" s="132"/>
      <c r="AL288" s="132"/>
      <c r="AM288" s="132"/>
      <c r="AN288" s="132"/>
      <c r="AO288" s="132"/>
      <c r="AP288" s="132"/>
      <c r="AQ288" s="132"/>
      <c r="AR288" s="132"/>
      <c r="AS288" s="132"/>
      <c r="AT288" s="132"/>
      <c r="AU288" s="132"/>
      <c r="AV288" s="128"/>
      <c r="AW288" s="128"/>
      <c r="AX288" s="128"/>
      <c r="AY288" s="128"/>
      <c r="AZ288" s="128"/>
      <c r="BA288" s="128"/>
      <c r="BB288" s="128"/>
      <c r="BC288" s="128"/>
      <c r="BD288" s="128"/>
      <c r="BE288" s="133">
        <v>7.0</v>
      </c>
      <c r="BF288" s="133">
        <v>6.0</v>
      </c>
      <c r="BG288" s="134" t="b">
        <v>0</v>
      </c>
      <c r="BH288" s="133">
        <v>7.0</v>
      </c>
      <c r="BI288" s="128"/>
      <c r="BJ288" s="135"/>
      <c r="BK288" s="135"/>
      <c r="BL288" s="128"/>
      <c r="BM288" s="128"/>
      <c r="BN288" s="128"/>
      <c r="BO288" s="128"/>
      <c r="BP288" s="128"/>
      <c r="BQ288" s="128"/>
      <c r="BR288" s="128"/>
      <c r="BS288" s="128"/>
      <c r="BT288" s="128"/>
      <c r="BU288" s="128"/>
      <c r="BV288" s="128"/>
      <c r="BW288" s="128"/>
      <c r="BX288" s="128"/>
      <c r="BY288" s="128"/>
      <c r="BZ288" s="128"/>
      <c r="CA288" s="128"/>
      <c r="CB288" s="128"/>
      <c r="CC288" s="128"/>
      <c r="CD288" s="128"/>
      <c r="CE288" s="128"/>
      <c r="CF288" s="128"/>
      <c r="CG288" s="128"/>
      <c r="CH288" s="128"/>
      <c r="CI288" s="128"/>
      <c r="CJ288" s="128"/>
      <c r="CK288" s="128"/>
      <c r="CL288" s="128"/>
      <c r="CM288" s="128"/>
      <c r="CN288" s="4"/>
    </row>
    <row r="289" ht="14.25" customHeight="1">
      <c r="A289" s="126">
        <v>1557.0</v>
      </c>
      <c r="B289" s="103" t="str">
        <f t="shared" si="4"/>
        <v>OK</v>
      </c>
      <c r="C289" s="103" t="str">
        <f t="shared" si="2"/>
        <v>OK</v>
      </c>
      <c r="D289" s="127" t="s">
        <v>7237</v>
      </c>
      <c r="E289" s="20" t="s">
        <v>6674</v>
      </c>
      <c r="F289" s="135"/>
      <c r="G289" s="128"/>
      <c r="H289" s="20" t="s">
        <v>7238</v>
      </c>
      <c r="J289" s="129"/>
      <c r="K289" s="129"/>
      <c r="L289" s="128"/>
      <c r="M289" s="128"/>
      <c r="N289" s="20" t="s">
        <v>47</v>
      </c>
      <c r="O289" s="130" t="s">
        <v>5</v>
      </c>
      <c r="P289" s="20" t="s">
        <v>1474</v>
      </c>
      <c r="Q289" s="20" t="s">
        <v>1011</v>
      </c>
      <c r="R289" s="132"/>
      <c r="S289" s="224" t="s">
        <v>7239</v>
      </c>
      <c r="T289" s="224" t="s">
        <v>7240</v>
      </c>
      <c r="U289" s="225" t="s">
        <v>7241</v>
      </c>
      <c r="V289" s="224" t="s">
        <v>7242</v>
      </c>
      <c r="W289" s="225" t="s">
        <v>7243</v>
      </c>
      <c r="X289" s="225" t="s">
        <v>4429</v>
      </c>
      <c r="Y289" s="225" t="s">
        <v>242</v>
      </c>
      <c r="Z289" s="225" t="s">
        <v>7244</v>
      </c>
      <c r="AA289" s="132"/>
      <c r="AC289" s="21" t="s">
        <v>49</v>
      </c>
      <c r="AD289" s="132"/>
      <c r="AE289" s="132"/>
      <c r="AF289" s="132"/>
      <c r="AG289" s="132"/>
      <c r="AH289" s="132"/>
      <c r="AI289" s="132"/>
      <c r="AJ289" s="132"/>
      <c r="AK289" s="132"/>
      <c r="AL289" s="132"/>
      <c r="AM289" s="132"/>
      <c r="AN289" s="132"/>
      <c r="AO289" s="132"/>
      <c r="AP289" s="132"/>
      <c r="AQ289" s="132"/>
      <c r="AR289" s="132"/>
      <c r="AS289" s="132"/>
      <c r="AT289" s="132"/>
      <c r="AU289" s="132"/>
      <c r="AV289" s="128"/>
      <c r="AW289" s="128"/>
      <c r="AX289" s="128"/>
      <c r="AY289" s="128"/>
      <c r="AZ289" s="128"/>
      <c r="BA289" s="128"/>
      <c r="BB289" s="128"/>
      <c r="BC289" s="128"/>
      <c r="BD289" s="128"/>
      <c r="BE289" s="133">
        <v>9.0</v>
      </c>
      <c r="BF289" s="133">
        <v>8.0</v>
      </c>
      <c r="BG289" s="134" t="b">
        <v>0</v>
      </c>
      <c r="BH289" s="133">
        <v>9.0</v>
      </c>
      <c r="BI289" s="128"/>
      <c r="BJ289" s="135"/>
      <c r="BK289" s="135"/>
      <c r="BL289" s="128"/>
      <c r="BM289" s="128"/>
      <c r="BN289" s="128"/>
      <c r="BO289" s="128"/>
      <c r="BP289" s="128"/>
      <c r="BQ289" s="128"/>
      <c r="BR289" s="128"/>
      <c r="BS289" s="128"/>
      <c r="BT289" s="128"/>
      <c r="BU289" s="128"/>
      <c r="BV289" s="128"/>
      <c r="BW289" s="128"/>
      <c r="BX289" s="128"/>
      <c r="BY289" s="128"/>
      <c r="BZ289" s="128"/>
      <c r="CA289" s="128"/>
      <c r="CB289" s="128"/>
      <c r="CC289" s="128"/>
      <c r="CD289" s="128"/>
      <c r="CE289" s="128"/>
      <c r="CF289" s="128"/>
      <c r="CG289" s="128"/>
      <c r="CH289" s="128"/>
      <c r="CI289" s="128"/>
      <c r="CJ289" s="128"/>
      <c r="CK289" s="128"/>
      <c r="CL289" s="128"/>
      <c r="CM289" s="128"/>
      <c r="CN289" s="4"/>
    </row>
    <row r="290" ht="14.25" customHeight="1">
      <c r="A290" s="126">
        <v>1560.0</v>
      </c>
      <c r="B290" s="103" t="str">
        <f t="shared" si="4"/>
        <v>Giữ chỗ</v>
      </c>
      <c r="C290" s="103" t="str">
        <f t="shared" si="2"/>
        <v>OK</v>
      </c>
      <c r="D290" s="127" t="s">
        <v>7245</v>
      </c>
      <c r="E290" s="20" t="s">
        <v>6674</v>
      </c>
      <c r="F290" s="135"/>
      <c r="G290" s="20" t="s">
        <v>7246</v>
      </c>
      <c r="H290" s="20" t="s">
        <v>7247</v>
      </c>
      <c r="J290" s="129"/>
      <c r="K290" s="129"/>
      <c r="L290" s="128"/>
      <c r="M290" s="128"/>
      <c r="N290" s="20" t="s">
        <v>47</v>
      </c>
      <c r="O290" s="130" t="s">
        <v>5</v>
      </c>
      <c r="P290" s="20" t="s">
        <v>804</v>
      </c>
      <c r="Q290" s="20" t="s">
        <v>884</v>
      </c>
      <c r="R290" s="132"/>
      <c r="S290" s="132"/>
      <c r="T290" s="132"/>
      <c r="U290" s="132"/>
      <c r="V290" s="132"/>
      <c r="W290" s="132"/>
      <c r="X290" s="132"/>
      <c r="Y290" s="132"/>
      <c r="Z290" s="132"/>
      <c r="AA290" s="132"/>
      <c r="AC290" s="21" t="s">
        <v>49</v>
      </c>
      <c r="AD290" s="132"/>
      <c r="AE290" s="132"/>
      <c r="AF290" s="132"/>
      <c r="AG290" s="132"/>
      <c r="AH290" s="132"/>
      <c r="AI290" s="132"/>
      <c r="AJ290" s="132"/>
      <c r="AK290" s="132"/>
      <c r="AL290" s="132"/>
      <c r="AM290" s="132"/>
      <c r="AN290" s="132"/>
      <c r="AO290" s="132"/>
      <c r="AP290" s="132"/>
      <c r="AQ290" s="132"/>
      <c r="AR290" s="132"/>
      <c r="AS290" s="132"/>
      <c r="AT290" s="132"/>
      <c r="AU290" s="132"/>
      <c r="AV290" s="128"/>
      <c r="AW290" s="128"/>
      <c r="AX290" s="128"/>
      <c r="AY290" s="128"/>
      <c r="AZ290" s="128"/>
      <c r="BA290" s="128"/>
      <c r="BB290" s="128"/>
      <c r="BC290" s="128"/>
      <c r="BD290" s="128"/>
      <c r="BE290" s="133">
        <v>10.0</v>
      </c>
      <c r="BF290" s="133">
        <v>9.0</v>
      </c>
      <c r="BG290" s="134" t="b">
        <v>0</v>
      </c>
      <c r="BH290" s="133">
        <v>10.0</v>
      </c>
      <c r="BI290" s="128"/>
      <c r="BJ290" s="128"/>
      <c r="BK290" s="128"/>
      <c r="BL290" s="128"/>
      <c r="BM290" s="128"/>
      <c r="BN290" s="128"/>
      <c r="BO290" s="128"/>
      <c r="BP290" s="128"/>
      <c r="BQ290" s="128"/>
      <c r="BR290" s="128"/>
      <c r="BS290" s="128"/>
      <c r="BT290" s="128"/>
      <c r="BU290" s="128"/>
      <c r="BV290" s="128"/>
      <c r="BW290" s="128"/>
      <c r="BX290" s="128"/>
      <c r="BY290" s="128"/>
      <c r="BZ290" s="128"/>
      <c r="CA290" s="128"/>
      <c r="CB290" s="128"/>
      <c r="CC290" s="128"/>
      <c r="CD290" s="128"/>
      <c r="CE290" s="128"/>
      <c r="CF290" s="128"/>
      <c r="CG290" s="128"/>
      <c r="CH290" s="128"/>
      <c r="CI290" s="128"/>
      <c r="CJ290" s="128"/>
      <c r="CK290" s="128"/>
      <c r="CL290" s="128"/>
      <c r="CM290" s="128"/>
      <c r="CN290" s="4"/>
    </row>
    <row r="291" ht="14.25" customHeight="1">
      <c r="A291" s="126">
        <v>1563.0</v>
      </c>
      <c r="B291" s="103" t="str">
        <f t="shared" si="4"/>
        <v>Giữ chỗ</v>
      </c>
      <c r="C291" s="103" t="str">
        <f t="shared" si="2"/>
        <v>OK</v>
      </c>
      <c r="D291" s="127" t="s">
        <v>7248</v>
      </c>
      <c r="E291" s="20" t="s">
        <v>6674</v>
      </c>
      <c r="F291" s="135"/>
      <c r="G291" s="128"/>
      <c r="H291" s="20" t="s">
        <v>7249</v>
      </c>
      <c r="J291" s="129"/>
      <c r="K291" s="129"/>
      <c r="L291" s="128"/>
      <c r="M291" s="128"/>
      <c r="N291" s="20" t="s">
        <v>47</v>
      </c>
      <c r="O291" s="130" t="s">
        <v>5</v>
      </c>
      <c r="P291" s="20" t="s">
        <v>804</v>
      </c>
      <c r="Q291" s="20" t="s">
        <v>884</v>
      </c>
      <c r="R291" s="132"/>
      <c r="S291" s="132"/>
      <c r="T291" s="132"/>
      <c r="U291" s="132"/>
      <c r="V291" s="132"/>
      <c r="W291" s="132"/>
      <c r="X291" s="132"/>
      <c r="Y291" s="132"/>
      <c r="Z291" s="132"/>
      <c r="AA291" s="132"/>
      <c r="AC291" s="21" t="s">
        <v>49</v>
      </c>
      <c r="AD291" s="132"/>
      <c r="AE291" s="132"/>
      <c r="AF291" s="132"/>
      <c r="AG291" s="132"/>
      <c r="AH291" s="132"/>
      <c r="AI291" s="132"/>
      <c r="AJ291" s="132"/>
      <c r="AK291" s="132"/>
      <c r="AL291" s="132"/>
      <c r="AM291" s="132"/>
      <c r="AN291" s="132"/>
      <c r="AO291" s="132"/>
      <c r="AP291" s="132"/>
      <c r="AQ291" s="132"/>
      <c r="AR291" s="132"/>
      <c r="AS291" s="132"/>
      <c r="AT291" s="132"/>
      <c r="AU291" s="132"/>
      <c r="AV291" s="128"/>
      <c r="AW291" s="128"/>
      <c r="AX291" s="128"/>
      <c r="AY291" s="128"/>
      <c r="AZ291" s="128"/>
      <c r="BA291" s="128"/>
      <c r="BB291" s="128"/>
      <c r="BC291" s="128"/>
      <c r="BD291" s="128"/>
      <c r="BE291" s="133">
        <v>9.0</v>
      </c>
      <c r="BF291" s="133">
        <v>8.0</v>
      </c>
      <c r="BG291" s="134" t="b">
        <v>0</v>
      </c>
      <c r="BH291" s="133">
        <v>9.0</v>
      </c>
      <c r="BI291" s="128"/>
      <c r="BJ291" s="135"/>
      <c r="BK291" s="135"/>
      <c r="BL291" s="128"/>
      <c r="BM291" s="128"/>
      <c r="BN291" s="128"/>
      <c r="BO291" s="128"/>
      <c r="BP291" s="128"/>
      <c r="BQ291" s="128"/>
      <c r="BR291" s="128"/>
      <c r="BS291" s="128"/>
      <c r="BT291" s="128"/>
      <c r="BU291" s="128"/>
      <c r="BV291" s="128"/>
      <c r="BW291" s="128"/>
      <c r="BX291" s="128"/>
      <c r="BY291" s="128"/>
      <c r="BZ291" s="128"/>
      <c r="CA291" s="128"/>
      <c r="CB291" s="128"/>
      <c r="CC291" s="128"/>
      <c r="CD291" s="128"/>
      <c r="CE291" s="128"/>
      <c r="CF291" s="128"/>
      <c r="CG291" s="128"/>
      <c r="CH291" s="128"/>
      <c r="CI291" s="128"/>
      <c r="CJ291" s="128"/>
      <c r="CK291" s="128"/>
      <c r="CL291" s="128"/>
      <c r="CM291" s="128"/>
      <c r="CN291" s="4"/>
    </row>
    <row r="292" ht="14.25" customHeight="1">
      <c r="A292" s="126">
        <v>1566.0</v>
      </c>
      <c r="B292" s="103" t="str">
        <f t="shared" si="4"/>
        <v>Giữ chỗ</v>
      </c>
      <c r="C292" s="103" t="str">
        <f t="shared" si="2"/>
        <v>OK</v>
      </c>
      <c r="D292" s="127" t="s">
        <v>7251</v>
      </c>
      <c r="E292" s="20" t="s">
        <v>6674</v>
      </c>
      <c r="F292" s="135"/>
      <c r="G292" s="128"/>
      <c r="H292" s="20" t="s">
        <v>7252</v>
      </c>
      <c r="I292" s="20" t="s">
        <v>7253</v>
      </c>
      <c r="J292" s="129"/>
      <c r="K292" s="129"/>
      <c r="L292" s="128"/>
      <c r="M292" s="128"/>
      <c r="N292" s="20" t="s">
        <v>47</v>
      </c>
      <c r="O292" s="130" t="s">
        <v>5</v>
      </c>
      <c r="P292" s="20" t="s">
        <v>1189</v>
      </c>
      <c r="Q292" s="20" t="s">
        <v>1190</v>
      </c>
      <c r="R292" s="131"/>
      <c r="S292" s="131"/>
      <c r="T292" s="132"/>
      <c r="U292" s="132"/>
      <c r="V292" s="132"/>
      <c r="W292" s="132"/>
      <c r="X292" s="132"/>
      <c r="Y292" s="132"/>
      <c r="Z292" s="132"/>
      <c r="AA292" s="132"/>
      <c r="AC292" s="21" t="s">
        <v>49</v>
      </c>
      <c r="AD292" s="132"/>
      <c r="AE292" s="132"/>
      <c r="AF292" s="132"/>
      <c r="AG292" s="132"/>
      <c r="AH292" s="132"/>
      <c r="AI292" s="132"/>
      <c r="AJ292" s="132"/>
      <c r="AK292" s="132"/>
      <c r="AL292" s="132"/>
      <c r="AM292" s="132"/>
      <c r="AN292" s="132"/>
      <c r="AO292" s="132"/>
      <c r="AP292" s="132"/>
      <c r="AQ292" s="132"/>
      <c r="AR292" s="132"/>
      <c r="AS292" s="132"/>
      <c r="AT292" s="132"/>
      <c r="AU292" s="132"/>
      <c r="AV292" s="128"/>
      <c r="AW292" s="128"/>
      <c r="AX292" s="128"/>
      <c r="AY292" s="128"/>
      <c r="AZ292" s="128"/>
      <c r="BA292" s="128"/>
      <c r="BB292" s="128"/>
      <c r="BC292" s="128"/>
      <c r="BD292" s="128"/>
      <c r="BE292" s="133">
        <v>10.0</v>
      </c>
      <c r="BF292" s="133">
        <v>9.0</v>
      </c>
      <c r="BG292" s="134" t="b">
        <v>0</v>
      </c>
      <c r="BH292" s="133">
        <v>10.0</v>
      </c>
      <c r="BI292" s="128"/>
      <c r="BJ292" s="135"/>
      <c r="BK292" s="135"/>
      <c r="BL292" s="128"/>
      <c r="BM292" s="128"/>
      <c r="BN292" s="128"/>
      <c r="BO292" s="128"/>
      <c r="BP292" s="128"/>
      <c r="BQ292" s="128"/>
      <c r="BR292" s="128"/>
      <c r="BS292" s="128"/>
      <c r="BT292" s="128"/>
      <c r="BU292" s="128"/>
      <c r="BV292" s="128"/>
      <c r="BW292" s="128"/>
      <c r="BX292" s="128"/>
      <c r="BY292" s="128"/>
      <c r="BZ292" s="128"/>
      <c r="CA292" s="128"/>
      <c r="CB292" s="128"/>
      <c r="CC292" s="128"/>
      <c r="CD292" s="128"/>
      <c r="CE292" s="128"/>
      <c r="CF292" s="128"/>
      <c r="CG292" s="128"/>
      <c r="CH292" s="128"/>
      <c r="CI292" s="128"/>
      <c r="CJ292" s="128"/>
      <c r="CK292" s="128"/>
      <c r="CL292" s="128"/>
      <c r="CM292" s="128"/>
      <c r="CN292" s="4"/>
    </row>
    <row r="293" ht="14.25" customHeight="1">
      <c r="A293" s="126">
        <v>1569.0</v>
      </c>
      <c r="B293" s="103" t="str">
        <f t="shared" si="4"/>
        <v>Giữ chỗ</v>
      </c>
      <c r="C293" s="103" t="str">
        <f t="shared" si="2"/>
        <v>OK</v>
      </c>
      <c r="D293" s="127" t="s">
        <v>7254</v>
      </c>
      <c r="E293" s="20" t="s">
        <v>6674</v>
      </c>
      <c r="F293" s="135"/>
      <c r="G293" s="135"/>
      <c r="H293" s="135"/>
      <c r="I293" s="20" t="s">
        <v>7255</v>
      </c>
      <c r="J293" s="129"/>
      <c r="K293" s="129"/>
      <c r="L293" s="128"/>
      <c r="M293" s="128"/>
      <c r="N293" s="20" t="s">
        <v>47</v>
      </c>
      <c r="O293" s="130" t="s">
        <v>5</v>
      </c>
      <c r="P293" s="20" t="s">
        <v>1189</v>
      </c>
      <c r="Q293" s="20" t="s">
        <v>1190</v>
      </c>
      <c r="R293" s="132"/>
      <c r="S293" s="132"/>
      <c r="T293" s="132"/>
      <c r="U293" s="132"/>
      <c r="V293" s="132"/>
      <c r="W293" s="132"/>
      <c r="X293" s="132"/>
      <c r="Y293" s="132"/>
      <c r="Z293" s="132"/>
      <c r="AA293" s="132"/>
      <c r="AC293" s="21" t="s">
        <v>49</v>
      </c>
      <c r="AD293" s="132"/>
      <c r="AE293" s="132"/>
      <c r="AF293" s="132"/>
      <c r="AG293" s="132"/>
      <c r="AH293" s="132"/>
      <c r="AI293" s="132"/>
      <c r="AJ293" s="132"/>
      <c r="AK293" s="132"/>
      <c r="AL293" s="132"/>
      <c r="AM293" s="132"/>
      <c r="AN293" s="132"/>
      <c r="AO293" s="132"/>
      <c r="AP293" s="132"/>
      <c r="AQ293" s="132"/>
      <c r="AR293" s="132"/>
      <c r="AS293" s="132"/>
      <c r="AT293" s="132"/>
      <c r="AU293" s="132"/>
      <c r="AV293" s="128"/>
      <c r="AW293" s="128"/>
      <c r="AX293" s="128"/>
      <c r="AY293" s="128"/>
      <c r="AZ293" s="128"/>
      <c r="BA293" s="128"/>
      <c r="BB293" s="128"/>
      <c r="BC293" s="128"/>
      <c r="BD293" s="128"/>
      <c r="BE293" s="133">
        <v>9.0</v>
      </c>
      <c r="BF293" s="133">
        <v>8.0</v>
      </c>
      <c r="BG293" s="134" t="b">
        <v>0</v>
      </c>
      <c r="BH293" s="133">
        <v>9.0</v>
      </c>
      <c r="BI293" s="128"/>
      <c r="BJ293" s="128"/>
      <c r="BK293" s="128"/>
      <c r="BL293" s="128"/>
      <c r="BM293" s="128"/>
      <c r="BN293" s="128"/>
      <c r="BO293" s="128"/>
      <c r="BP293" s="128"/>
      <c r="BQ293" s="128"/>
      <c r="BR293" s="128"/>
      <c r="BS293" s="128"/>
      <c r="BT293" s="128"/>
      <c r="BU293" s="128"/>
      <c r="BV293" s="128"/>
      <c r="BW293" s="128"/>
      <c r="BX293" s="128"/>
      <c r="BY293" s="128"/>
      <c r="BZ293" s="128"/>
      <c r="CA293" s="128"/>
      <c r="CB293" s="128"/>
      <c r="CC293" s="128"/>
      <c r="CD293" s="128"/>
      <c r="CE293" s="128"/>
      <c r="CF293" s="128"/>
      <c r="CG293" s="128"/>
      <c r="CH293" s="128"/>
      <c r="CI293" s="128"/>
      <c r="CJ293" s="128"/>
      <c r="CK293" s="128"/>
      <c r="CL293" s="128"/>
      <c r="CM293" s="128"/>
      <c r="CN293" s="4"/>
    </row>
    <row r="294" ht="14.25" customHeight="1">
      <c r="A294" s="126">
        <v>1572.0</v>
      </c>
      <c r="B294" s="103" t="str">
        <f t="shared" si="4"/>
        <v>OK</v>
      </c>
      <c r="C294" s="103" t="str">
        <f t="shared" si="2"/>
        <v>OK</v>
      </c>
      <c r="D294" s="127" t="s">
        <v>7256</v>
      </c>
      <c r="E294" s="20" t="s">
        <v>6674</v>
      </c>
      <c r="F294" s="135"/>
      <c r="G294" s="128"/>
      <c r="H294" s="128"/>
      <c r="I294" s="20" t="s">
        <v>7257</v>
      </c>
      <c r="J294" s="129"/>
      <c r="K294" s="129"/>
      <c r="L294" s="128"/>
      <c r="M294" s="128"/>
      <c r="N294" s="20" t="s">
        <v>47</v>
      </c>
      <c r="O294" s="130" t="s">
        <v>5</v>
      </c>
      <c r="P294" s="20" t="s">
        <v>1474</v>
      </c>
      <c r="Q294" s="20" t="s">
        <v>1011</v>
      </c>
      <c r="R294" s="131"/>
      <c r="S294" s="224" t="s">
        <v>7258</v>
      </c>
      <c r="T294" s="225" t="s">
        <v>7259</v>
      </c>
      <c r="U294" s="225" t="s">
        <v>7260</v>
      </c>
      <c r="V294" s="225" t="s">
        <v>7261</v>
      </c>
      <c r="W294" s="225" t="s">
        <v>4429</v>
      </c>
      <c r="X294" s="225" t="s">
        <v>6469</v>
      </c>
      <c r="Y294" s="21" t="s">
        <v>151</v>
      </c>
      <c r="Z294" s="224" t="s">
        <v>7262</v>
      </c>
      <c r="AA294" s="132"/>
      <c r="AC294" s="21" t="s">
        <v>49</v>
      </c>
      <c r="AD294" s="132"/>
      <c r="AE294" s="132"/>
      <c r="AF294" s="132"/>
      <c r="AG294" s="132"/>
      <c r="AH294" s="132"/>
      <c r="AI294" s="132"/>
      <c r="AJ294" s="132"/>
      <c r="AK294" s="132"/>
      <c r="AL294" s="132"/>
      <c r="AM294" s="132"/>
      <c r="AN294" s="132"/>
      <c r="AO294" s="132"/>
      <c r="AP294" s="132"/>
      <c r="AQ294" s="132"/>
      <c r="AR294" s="132"/>
      <c r="AS294" s="132"/>
      <c r="AT294" s="132"/>
      <c r="AU294" s="132"/>
      <c r="AV294" s="128"/>
      <c r="AW294" s="128"/>
      <c r="AX294" s="128"/>
      <c r="AY294" s="128"/>
      <c r="AZ294" s="128"/>
      <c r="BA294" s="128"/>
      <c r="BB294" s="128"/>
      <c r="BC294" s="128"/>
      <c r="BD294" s="128"/>
      <c r="BE294" s="133">
        <v>9.0</v>
      </c>
      <c r="BF294" s="133">
        <v>8.0</v>
      </c>
      <c r="BG294" s="134" t="b">
        <v>0</v>
      </c>
      <c r="BH294" s="133">
        <v>9.0</v>
      </c>
      <c r="BI294" s="128"/>
      <c r="BJ294" s="135"/>
      <c r="BK294" s="135"/>
      <c r="BL294" s="128"/>
      <c r="BM294" s="128"/>
      <c r="BN294" s="128"/>
      <c r="BO294" s="128"/>
      <c r="BP294" s="128"/>
      <c r="BQ294" s="128"/>
      <c r="BR294" s="128"/>
      <c r="BS294" s="128"/>
      <c r="BT294" s="128"/>
      <c r="BU294" s="128"/>
      <c r="BV294" s="128"/>
      <c r="BW294" s="128"/>
      <c r="BX294" s="128"/>
      <c r="BY294" s="128"/>
      <c r="BZ294" s="128"/>
      <c r="CA294" s="128"/>
      <c r="CB294" s="128"/>
      <c r="CC294" s="128"/>
      <c r="CD294" s="128"/>
      <c r="CE294" s="128"/>
      <c r="CF294" s="128"/>
      <c r="CG294" s="128"/>
      <c r="CH294" s="128"/>
      <c r="CI294" s="128"/>
      <c r="CJ294" s="128"/>
      <c r="CK294" s="128"/>
      <c r="CL294" s="128"/>
      <c r="CM294" s="128"/>
      <c r="CN294" s="4"/>
    </row>
    <row r="295" ht="14.25" customHeight="1">
      <c r="A295" s="126">
        <v>1602.0</v>
      </c>
      <c r="B295" s="103" t="str">
        <f t="shared" si="4"/>
        <v/>
      </c>
      <c r="C295" s="103" t="str">
        <f t="shared" si="2"/>
        <v>Tự do chọn</v>
      </c>
      <c r="D295" s="127" t="s">
        <v>7384</v>
      </c>
      <c r="E295" s="20" t="s">
        <v>7264</v>
      </c>
      <c r="G295" s="128"/>
      <c r="H295" s="20" t="s">
        <v>7385</v>
      </c>
      <c r="J295" s="129"/>
      <c r="K295" s="129"/>
      <c r="L295" s="128"/>
      <c r="M295" s="128"/>
      <c r="N295" s="20" t="s">
        <v>47</v>
      </c>
      <c r="O295" s="130" t="s">
        <v>8</v>
      </c>
      <c r="P295" s="20"/>
      <c r="Q295" s="20"/>
      <c r="R295" s="132"/>
      <c r="S295" s="21"/>
      <c r="T295" s="21"/>
      <c r="U295" s="131"/>
      <c r="V295" s="131"/>
      <c r="W295" s="131"/>
      <c r="X295" s="131"/>
      <c r="Y295" s="131"/>
      <c r="Z295" s="132"/>
      <c r="AA295" s="132"/>
      <c r="AC295" s="21" t="s">
        <v>47</v>
      </c>
      <c r="AD295" s="132"/>
      <c r="AE295" s="132"/>
      <c r="AF295" s="132"/>
      <c r="AG295" s="132"/>
      <c r="AH295" s="132"/>
      <c r="AI295" s="132"/>
      <c r="AJ295" s="132"/>
      <c r="AK295" s="132"/>
      <c r="AL295" s="132"/>
      <c r="AM295" s="132"/>
      <c r="AN295" s="132"/>
      <c r="AO295" s="132"/>
      <c r="AP295" s="132"/>
      <c r="AQ295" s="132"/>
      <c r="AR295" s="132"/>
      <c r="AS295" s="132"/>
      <c r="AT295" s="132"/>
      <c r="AU295" s="132"/>
      <c r="AV295" s="128"/>
      <c r="AW295" s="128"/>
      <c r="AX295" s="128"/>
      <c r="AY295" s="128"/>
      <c r="AZ295" s="128"/>
      <c r="BA295" s="128"/>
      <c r="BB295" s="128"/>
      <c r="BC295" s="128"/>
      <c r="BD295" s="128"/>
      <c r="BE295" s="133">
        <v>9.0</v>
      </c>
      <c r="BF295" s="133">
        <v>8.0</v>
      </c>
      <c r="BG295" s="134" t="b">
        <v>0</v>
      </c>
      <c r="BH295" s="133">
        <v>9.0</v>
      </c>
      <c r="BI295" s="128"/>
      <c r="BJ295" s="135"/>
      <c r="BK295" s="135"/>
      <c r="BL295" s="128"/>
      <c r="BM295" s="128"/>
      <c r="BN295" s="128"/>
      <c r="BO295" s="128"/>
      <c r="BP295" s="128"/>
      <c r="BQ295" s="128"/>
      <c r="BR295" s="128"/>
      <c r="BS295" s="128"/>
      <c r="BT295" s="128"/>
      <c r="BU295" s="128"/>
      <c r="BV295" s="128"/>
      <c r="BW295" s="128"/>
      <c r="BX295" s="128"/>
      <c r="BY295" s="128"/>
      <c r="BZ295" s="128"/>
      <c r="CA295" s="128"/>
      <c r="CB295" s="128"/>
      <c r="CC295" s="128"/>
      <c r="CD295" s="128"/>
      <c r="CE295" s="128"/>
      <c r="CF295" s="128"/>
      <c r="CG295" s="128"/>
      <c r="CH295" s="128"/>
      <c r="CI295" s="128"/>
      <c r="CJ295" s="128"/>
      <c r="CK295" s="128"/>
      <c r="CL295" s="128"/>
      <c r="CM295" s="128"/>
      <c r="CN295" s="4"/>
    </row>
    <row r="296" ht="14.25" customHeight="1">
      <c r="A296" s="126">
        <v>1603.0</v>
      </c>
      <c r="B296" s="103" t="str">
        <f t="shared" si="4"/>
        <v>OK</v>
      </c>
      <c r="C296" s="103" t="str">
        <f t="shared" si="2"/>
        <v>OK</v>
      </c>
      <c r="D296" s="127" t="s">
        <v>7384</v>
      </c>
      <c r="E296" s="20" t="s">
        <v>7264</v>
      </c>
      <c r="G296" s="128"/>
      <c r="H296" s="135"/>
      <c r="I296" s="128"/>
      <c r="J296" s="129"/>
      <c r="K296" s="129"/>
      <c r="L296" s="128"/>
      <c r="M296" s="128"/>
      <c r="N296" s="20" t="s">
        <v>47</v>
      </c>
      <c r="O296" s="130" t="s">
        <v>8</v>
      </c>
      <c r="P296" s="20" t="s">
        <v>1474</v>
      </c>
      <c r="Q296" s="20" t="s">
        <v>1011</v>
      </c>
      <c r="R296" s="132"/>
      <c r="S296" s="224" t="s">
        <v>7391</v>
      </c>
      <c r="T296" s="224" t="s">
        <v>7392</v>
      </c>
      <c r="U296" s="225" t="s">
        <v>7393</v>
      </c>
      <c r="V296" s="225" t="s">
        <v>7394</v>
      </c>
      <c r="W296" s="225" t="s">
        <v>4429</v>
      </c>
      <c r="X296" s="225" t="s">
        <v>6469</v>
      </c>
      <c r="Y296" s="21" t="s">
        <v>151</v>
      </c>
      <c r="Z296" s="224" t="s">
        <v>7395</v>
      </c>
      <c r="AA296" s="132"/>
      <c r="AC296" s="21" t="s">
        <v>47</v>
      </c>
      <c r="AD296" s="132"/>
      <c r="AE296" s="132"/>
      <c r="AF296" s="132"/>
      <c r="AG296" s="132"/>
      <c r="AH296" s="132"/>
      <c r="AI296" s="132"/>
      <c r="AJ296" s="132"/>
      <c r="AK296" s="132"/>
      <c r="AL296" s="132"/>
      <c r="AM296" s="132"/>
      <c r="AN296" s="132"/>
      <c r="AO296" s="132"/>
      <c r="AP296" s="132"/>
      <c r="AQ296" s="132"/>
      <c r="AR296" s="132"/>
      <c r="AS296" s="132"/>
      <c r="AT296" s="132"/>
      <c r="AU296" s="132"/>
      <c r="AV296" s="128"/>
      <c r="AW296" s="128"/>
      <c r="AX296" s="128"/>
      <c r="AY296" s="128"/>
      <c r="AZ296" s="128"/>
      <c r="BA296" s="128"/>
      <c r="BB296" s="128"/>
      <c r="BC296" s="128"/>
      <c r="BD296" s="128"/>
      <c r="BE296" s="133">
        <v>8.0</v>
      </c>
      <c r="BF296" s="133">
        <v>7.0</v>
      </c>
      <c r="BG296" s="134" t="b">
        <v>0</v>
      </c>
      <c r="BH296" s="133">
        <v>8.0</v>
      </c>
      <c r="BI296" s="128"/>
      <c r="BJ296" s="135"/>
      <c r="BK296" s="135"/>
      <c r="BL296" s="128"/>
      <c r="BM296" s="128"/>
      <c r="BN296" s="128"/>
      <c r="BO296" s="128"/>
      <c r="BP296" s="128"/>
      <c r="BQ296" s="128"/>
      <c r="BR296" s="128"/>
      <c r="BS296" s="128"/>
      <c r="BT296" s="128"/>
      <c r="BU296" s="128"/>
      <c r="BV296" s="128"/>
      <c r="BW296" s="128"/>
      <c r="BX296" s="128"/>
      <c r="BY296" s="128"/>
      <c r="BZ296" s="128"/>
      <c r="CA296" s="128"/>
      <c r="CB296" s="128"/>
      <c r="CC296" s="128"/>
      <c r="CD296" s="128"/>
      <c r="CE296" s="128"/>
      <c r="CF296" s="128"/>
      <c r="CG296" s="128"/>
      <c r="CH296" s="128"/>
      <c r="CI296" s="128"/>
      <c r="CJ296" s="128"/>
      <c r="CK296" s="128"/>
      <c r="CL296" s="128"/>
      <c r="CM296" s="128"/>
      <c r="CN296" s="4"/>
    </row>
    <row r="297" ht="14.25" customHeight="1">
      <c r="A297" s="126">
        <v>1606.0</v>
      </c>
      <c r="B297" s="103" t="str">
        <f t="shared" si="4"/>
        <v>OK</v>
      </c>
      <c r="C297" s="103" t="str">
        <f t="shared" si="2"/>
        <v>OK</v>
      </c>
      <c r="D297" s="127" t="s">
        <v>7396</v>
      </c>
      <c r="E297" s="20" t="s">
        <v>7264</v>
      </c>
      <c r="G297" s="128"/>
      <c r="H297" s="20" t="s">
        <v>7397</v>
      </c>
      <c r="J297" s="129"/>
      <c r="K297" s="129"/>
      <c r="L297" s="128"/>
      <c r="M297" s="128"/>
      <c r="N297" s="20" t="s">
        <v>47</v>
      </c>
      <c r="O297" s="130" t="s">
        <v>8</v>
      </c>
      <c r="P297" s="20" t="s">
        <v>829</v>
      </c>
      <c r="Q297" s="20" t="s">
        <v>494</v>
      </c>
      <c r="R297" s="132"/>
      <c r="S297" s="21" t="s">
        <v>7398</v>
      </c>
      <c r="T297" s="21" t="s">
        <v>7399</v>
      </c>
      <c r="U297" s="21" t="s">
        <v>7400</v>
      </c>
      <c r="V297" s="21" t="s">
        <v>7401</v>
      </c>
      <c r="W297" s="21" t="s">
        <v>7402</v>
      </c>
      <c r="X297" s="21" t="s">
        <v>7403</v>
      </c>
      <c r="Y297" s="21" t="s">
        <v>71</v>
      </c>
      <c r="Z297" s="21" t="s">
        <v>7404</v>
      </c>
      <c r="AC297" s="21" t="s">
        <v>49</v>
      </c>
      <c r="AD297" s="132"/>
      <c r="AE297" s="132"/>
      <c r="AF297" s="132"/>
      <c r="AG297" s="132"/>
      <c r="AH297" s="132"/>
      <c r="AI297" s="132"/>
      <c r="AJ297" s="132"/>
      <c r="AK297" s="132"/>
      <c r="AL297" s="132"/>
      <c r="AM297" s="132"/>
      <c r="AN297" s="132"/>
      <c r="AO297" s="132"/>
      <c r="AP297" s="132"/>
      <c r="AQ297" s="132"/>
      <c r="AR297" s="132"/>
      <c r="AS297" s="132"/>
      <c r="AT297" s="132"/>
      <c r="AU297" s="132"/>
      <c r="AV297" s="128"/>
      <c r="AW297" s="128"/>
      <c r="AX297" s="128"/>
      <c r="AY297" s="128"/>
      <c r="AZ297" s="128"/>
      <c r="BA297" s="128"/>
      <c r="BB297" s="128"/>
      <c r="BC297" s="128"/>
      <c r="BD297" s="128"/>
      <c r="BE297" s="133">
        <v>17.0</v>
      </c>
      <c r="BF297" s="133">
        <v>16.0</v>
      </c>
      <c r="BG297" s="134" t="b">
        <v>0</v>
      </c>
      <c r="BH297" s="133">
        <v>17.0</v>
      </c>
      <c r="BI297" s="128"/>
      <c r="BJ297" s="135"/>
      <c r="BK297" s="135"/>
      <c r="BL297" s="128"/>
      <c r="BM297" s="128"/>
      <c r="BN297" s="128"/>
      <c r="BO297" s="128"/>
      <c r="BP297" s="128"/>
      <c r="BQ297" s="128"/>
      <c r="BR297" s="128"/>
      <c r="BS297" s="128"/>
      <c r="BT297" s="128"/>
      <c r="BU297" s="128"/>
      <c r="BV297" s="128"/>
      <c r="BW297" s="128"/>
      <c r="BX297" s="128"/>
      <c r="BY297" s="128"/>
      <c r="BZ297" s="128"/>
      <c r="CA297" s="128"/>
      <c r="CB297" s="128"/>
      <c r="CC297" s="128"/>
      <c r="CD297" s="128"/>
      <c r="CE297" s="128"/>
      <c r="CF297" s="128"/>
      <c r="CG297" s="128"/>
      <c r="CH297" s="128"/>
      <c r="CI297" s="128"/>
      <c r="CJ297" s="128"/>
      <c r="CK297" s="128"/>
      <c r="CL297" s="128"/>
      <c r="CM297" s="128"/>
      <c r="CN297" s="4"/>
    </row>
    <row r="298" ht="14.25" customHeight="1">
      <c r="A298" s="126">
        <v>1608.0</v>
      </c>
      <c r="B298" s="103" t="str">
        <f t="shared" si="4"/>
        <v>OK</v>
      </c>
      <c r="C298" s="103" t="str">
        <f t="shared" si="2"/>
        <v>OK</v>
      </c>
      <c r="D298" s="127" t="s">
        <v>7409</v>
      </c>
      <c r="E298" s="20" t="s">
        <v>7264</v>
      </c>
      <c r="G298" s="128"/>
      <c r="H298" s="20" t="s">
        <v>7410</v>
      </c>
      <c r="J298" s="129"/>
      <c r="K298" s="129"/>
      <c r="L298" s="128"/>
      <c r="M298" s="128"/>
      <c r="N298" s="20" t="s">
        <v>47</v>
      </c>
      <c r="O298" s="130" t="s">
        <v>8</v>
      </c>
      <c r="P298" s="20" t="s">
        <v>1474</v>
      </c>
      <c r="Q298" s="20" t="s">
        <v>1011</v>
      </c>
      <c r="R298" s="132"/>
      <c r="S298" s="224" t="s">
        <v>7416</v>
      </c>
      <c r="T298" s="224" t="s">
        <v>105</v>
      </c>
      <c r="U298" s="225" t="s">
        <v>7418</v>
      </c>
      <c r="V298" s="224" t="s">
        <v>7419</v>
      </c>
      <c r="W298" s="225" t="s">
        <v>6469</v>
      </c>
      <c r="X298" s="225" t="s">
        <v>4429</v>
      </c>
      <c r="Y298" s="21" t="s">
        <v>242</v>
      </c>
      <c r="Z298" s="224" t="s">
        <v>7420</v>
      </c>
      <c r="AA298" s="131"/>
      <c r="AC298" s="21" t="s">
        <v>49</v>
      </c>
      <c r="AD298" s="132"/>
      <c r="AE298" s="132"/>
      <c r="AF298" s="132"/>
      <c r="AG298" s="132"/>
      <c r="AH298" s="132"/>
      <c r="AI298" s="132"/>
      <c r="AJ298" s="132"/>
      <c r="AK298" s="132"/>
      <c r="AL298" s="132"/>
      <c r="AM298" s="132"/>
      <c r="AN298" s="132"/>
      <c r="AO298" s="132"/>
      <c r="AP298" s="132"/>
      <c r="AQ298" s="132"/>
      <c r="AR298" s="132"/>
      <c r="AS298" s="132"/>
      <c r="AT298" s="132"/>
      <c r="AU298" s="132"/>
      <c r="AV298" s="128"/>
      <c r="AW298" s="128"/>
      <c r="AX298" s="128"/>
      <c r="AY298" s="128"/>
      <c r="AZ298" s="128"/>
      <c r="BA298" s="128"/>
      <c r="BB298" s="128"/>
      <c r="BC298" s="128"/>
      <c r="BD298" s="128"/>
      <c r="BE298" s="133">
        <v>9.0</v>
      </c>
      <c r="BF298" s="133">
        <v>8.0</v>
      </c>
      <c r="BG298" s="134" t="b">
        <v>0</v>
      </c>
      <c r="BH298" s="133">
        <v>9.0</v>
      </c>
      <c r="BI298" s="128"/>
      <c r="BJ298" s="135"/>
      <c r="BK298" s="135"/>
      <c r="BL298" s="128"/>
      <c r="BM298" s="128"/>
      <c r="BN298" s="128"/>
      <c r="BO298" s="128"/>
      <c r="BP298" s="128"/>
      <c r="BQ298" s="128"/>
      <c r="BR298" s="128"/>
      <c r="BS298" s="128"/>
      <c r="BT298" s="128"/>
      <c r="BU298" s="128"/>
      <c r="BV298" s="128"/>
      <c r="BW298" s="128"/>
      <c r="BX298" s="128"/>
      <c r="BY298" s="128"/>
      <c r="BZ298" s="128"/>
      <c r="CA298" s="128"/>
      <c r="CB298" s="128"/>
      <c r="CC298" s="128"/>
      <c r="CD298" s="128"/>
      <c r="CE298" s="128"/>
      <c r="CF298" s="128"/>
      <c r="CG298" s="128"/>
      <c r="CH298" s="128"/>
      <c r="CI298" s="128"/>
      <c r="CJ298" s="128"/>
      <c r="CK298" s="128"/>
      <c r="CL298" s="128"/>
      <c r="CM298" s="128"/>
      <c r="CN298" s="4"/>
    </row>
    <row r="299" ht="14.25" customHeight="1">
      <c r="A299" s="126">
        <v>1609.0</v>
      </c>
      <c r="B299" s="103" t="str">
        <f t="shared" si="4"/>
        <v>OK</v>
      </c>
      <c r="C299" s="103" t="str">
        <f t="shared" si="2"/>
        <v>OK</v>
      </c>
      <c r="D299" s="127" t="s">
        <v>7409</v>
      </c>
      <c r="E299" s="20" t="s">
        <v>7264</v>
      </c>
      <c r="G299" s="135"/>
      <c r="H299" s="135"/>
      <c r="I299" s="135"/>
      <c r="J299" s="129"/>
      <c r="K299" s="129"/>
      <c r="L299" s="128"/>
      <c r="M299" s="128"/>
      <c r="N299" s="20" t="s">
        <v>47</v>
      </c>
      <c r="O299" s="130" t="s">
        <v>8</v>
      </c>
      <c r="P299" s="20" t="s">
        <v>1104</v>
      </c>
      <c r="Q299" s="20" t="s">
        <v>953</v>
      </c>
      <c r="R299" s="21"/>
      <c r="S299" s="21" t="s">
        <v>7423</v>
      </c>
      <c r="T299" s="21" t="s">
        <v>7424</v>
      </c>
      <c r="U299" s="21" t="s">
        <v>7425</v>
      </c>
      <c r="V299" s="21" t="s">
        <v>7426</v>
      </c>
      <c r="W299" s="21" t="s">
        <v>7427</v>
      </c>
      <c r="X299" s="21" t="s">
        <v>7428</v>
      </c>
      <c r="Y299" s="21" t="s">
        <v>99</v>
      </c>
      <c r="Z299" s="2" t="s">
        <v>7429</v>
      </c>
      <c r="AA299" s="21"/>
      <c r="AC299" s="21" t="s">
        <v>49</v>
      </c>
      <c r="AD299" s="132"/>
      <c r="AE299" s="132"/>
      <c r="AF299" s="132"/>
      <c r="AG299" s="132"/>
      <c r="AH299" s="132"/>
      <c r="AI299" s="132"/>
      <c r="AJ299" s="132"/>
      <c r="AK299" s="132"/>
      <c r="AL299" s="132"/>
      <c r="AM299" s="132"/>
      <c r="AN299" s="132"/>
      <c r="AO299" s="132"/>
      <c r="AP299" s="132"/>
      <c r="AQ299" s="132"/>
      <c r="AR299" s="132"/>
      <c r="AS299" s="132"/>
      <c r="AT299" s="132"/>
      <c r="AU299" s="132"/>
      <c r="AV299" s="128"/>
      <c r="AW299" s="128"/>
      <c r="AX299" s="128"/>
      <c r="AY299" s="128"/>
      <c r="AZ299" s="128"/>
      <c r="BA299" s="128"/>
      <c r="BB299" s="128"/>
      <c r="BC299" s="128"/>
      <c r="BD299" s="128"/>
      <c r="BE299" s="133">
        <v>16.0</v>
      </c>
      <c r="BF299" s="133">
        <v>15.0</v>
      </c>
      <c r="BG299" s="134" t="b">
        <v>0</v>
      </c>
      <c r="BH299" s="133">
        <v>16.0</v>
      </c>
      <c r="BI299" s="128"/>
      <c r="BJ299" s="135"/>
      <c r="BK299" s="135"/>
      <c r="BL299" s="128"/>
      <c r="BM299" s="128"/>
      <c r="BN299" s="128"/>
      <c r="BO299" s="128"/>
      <c r="BP299" s="128"/>
      <c r="BQ299" s="128"/>
      <c r="BR299" s="128"/>
      <c r="BS299" s="128"/>
      <c r="BT299" s="128"/>
      <c r="BU299" s="128"/>
      <c r="BV299" s="128"/>
      <c r="BW299" s="128"/>
      <c r="BX299" s="128"/>
      <c r="BY299" s="128"/>
      <c r="BZ299" s="128"/>
      <c r="CA299" s="128"/>
      <c r="CB299" s="128"/>
      <c r="CC299" s="128"/>
      <c r="CD299" s="128"/>
      <c r="CE299" s="128"/>
      <c r="CF299" s="128"/>
      <c r="CG299" s="128"/>
      <c r="CH299" s="128"/>
      <c r="CI299" s="128"/>
      <c r="CJ299" s="128"/>
      <c r="CK299" s="128"/>
      <c r="CL299" s="128"/>
      <c r="CM299" s="128"/>
      <c r="CN299" s="4"/>
    </row>
    <row r="300" ht="14.25" customHeight="1">
      <c r="A300" s="126">
        <v>1614.0</v>
      </c>
      <c r="B300" s="103" t="str">
        <f t="shared" si="4"/>
        <v>OK</v>
      </c>
      <c r="C300" s="103" t="str">
        <f t="shared" si="2"/>
        <v>OK</v>
      </c>
      <c r="D300" s="127" t="s">
        <v>7430</v>
      </c>
      <c r="E300" s="20" t="s">
        <v>7264</v>
      </c>
      <c r="G300" s="20" t="s">
        <v>7431</v>
      </c>
      <c r="I300" s="135"/>
      <c r="J300" s="129"/>
      <c r="K300" s="130" t="s">
        <v>123</v>
      </c>
      <c r="L300" s="128"/>
      <c r="M300" s="20" t="s">
        <v>7432</v>
      </c>
      <c r="N300" s="20" t="s">
        <v>47</v>
      </c>
      <c r="O300" s="130" t="s">
        <v>8</v>
      </c>
      <c r="P300" s="20" t="s">
        <v>1027</v>
      </c>
      <c r="Q300" s="20" t="s">
        <v>1473</v>
      </c>
      <c r="R300" s="132"/>
      <c r="S300" s="21" t="s">
        <v>7434</v>
      </c>
      <c r="T300" s="21" t="s">
        <v>7435</v>
      </c>
      <c r="U300" s="21" t="s">
        <v>7438</v>
      </c>
      <c r="V300" s="21" t="s">
        <v>7440</v>
      </c>
      <c r="W300" s="21" t="s">
        <v>7442</v>
      </c>
      <c r="X300" s="21" t="s">
        <v>7444</v>
      </c>
      <c r="Y300" s="21" t="s">
        <v>301</v>
      </c>
      <c r="Z300" s="224" t="s">
        <v>7445</v>
      </c>
      <c r="AA300" s="132"/>
      <c r="AC300" s="21" t="s">
        <v>49</v>
      </c>
      <c r="AD300" s="132"/>
      <c r="AE300" s="132"/>
      <c r="AF300" s="132"/>
      <c r="AG300" s="132"/>
      <c r="AH300" s="132"/>
      <c r="AI300" s="132"/>
      <c r="AJ300" s="132"/>
      <c r="AK300" s="132"/>
      <c r="AL300" s="132"/>
      <c r="AM300" s="132"/>
      <c r="AN300" s="132"/>
      <c r="AO300" s="132"/>
      <c r="AP300" s="132"/>
      <c r="AQ300" s="132"/>
      <c r="AR300" s="132"/>
      <c r="AS300" s="132"/>
      <c r="AT300" s="132"/>
      <c r="AU300" s="132"/>
      <c r="AV300" s="128"/>
      <c r="AW300" s="128"/>
      <c r="AX300" s="128"/>
      <c r="AY300" s="128"/>
      <c r="AZ300" s="128"/>
      <c r="BA300" s="128"/>
      <c r="BB300" s="128"/>
      <c r="BC300" s="128"/>
      <c r="BD300" s="128"/>
      <c r="BE300" s="133">
        <v>11.0</v>
      </c>
      <c r="BF300" s="133">
        <v>10.0</v>
      </c>
      <c r="BG300" s="134" t="b">
        <v>0</v>
      </c>
      <c r="BH300" s="133">
        <v>10.0</v>
      </c>
      <c r="BI300" s="128"/>
      <c r="BJ300" s="135"/>
      <c r="BK300" s="135"/>
      <c r="BL300" s="128"/>
      <c r="BM300" s="128"/>
      <c r="BN300" s="128"/>
      <c r="BO300" s="128"/>
      <c r="BP300" s="128"/>
      <c r="BQ300" s="128"/>
      <c r="BR300" s="128"/>
      <c r="BS300" s="128"/>
      <c r="BT300" s="128"/>
      <c r="BU300" s="128"/>
      <c r="BV300" s="128"/>
      <c r="BW300" s="128"/>
      <c r="BX300" s="128"/>
      <c r="BY300" s="128"/>
      <c r="BZ300" s="128"/>
      <c r="CA300" s="128"/>
      <c r="CB300" s="128"/>
      <c r="CC300" s="128"/>
      <c r="CD300" s="128"/>
      <c r="CE300" s="128"/>
      <c r="CF300" s="128"/>
      <c r="CG300" s="128"/>
      <c r="CH300" s="128"/>
      <c r="CI300" s="128"/>
      <c r="CJ300" s="128"/>
      <c r="CK300" s="128"/>
      <c r="CL300" s="128"/>
      <c r="CM300" s="128"/>
      <c r="CN300" s="4"/>
    </row>
    <row r="301" ht="14.25" customHeight="1">
      <c r="A301" s="126">
        <v>1615.0</v>
      </c>
      <c r="B301" s="103" t="str">
        <f t="shared" si="4"/>
        <v>OK</v>
      </c>
      <c r="C301" s="103" t="str">
        <f t="shared" si="2"/>
        <v>OK</v>
      </c>
      <c r="D301" s="127" t="s">
        <v>7430</v>
      </c>
      <c r="E301" s="20" t="s">
        <v>7264</v>
      </c>
      <c r="G301" s="128"/>
      <c r="H301" s="135"/>
      <c r="I301" s="135"/>
      <c r="J301" s="128"/>
      <c r="K301" s="128"/>
      <c r="L301" s="128"/>
      <c r="M301" s="128"/>
      <c r="N301" s="20" t="s">
        <v>47</v>
      </c>
      <c r="O301" s="130" t="s">
        <v>8</v>
      </c>
      <c r="P301" s="20" t="s">
        <v>347</v>
      </c>
      <c r="Q301" s="20" t="s">
        <v>980</v>
      </c>
      <c r="R301" s="21"/>
      <c r="S301" s="21" t="s">
        <v>7446</v>
      </c>
      <c r="T301" s="21" t="s">
        <v>7447</v>
      </c>
      <c r="U301" s="21" t="s">
        <v>7448</v>
      </c>
      <c r="V301" s="21" t="s">
        <v>7449</v>
      </c>
      <c r="W301" s="21" t="s">
        <v>7450</v>
      </c>
      <c r="X301" s="21" t="s">
        <v>7451</v>
      </c>
      <c r="Y301" s="21" t="s">
        <v>1057</v>
      </c>
      <c r="Z301" s="2" t="s">
        <v>7452</v>
      </c>
      <c r="AA301" s="131"/>
      <c r="AC301" s="21" t="s">
        <v>49</v>
      </c>
      <c r="AD301" s="132"/>
      <c r="AE301" s="132"/>
      <c r="AF301" s="132"/>
      <c r="AG301" s="132"/>
      <c r="AH301" s="132"/>
      <c r="AI301" s="132"/>
      <c r="AJ301" s="132"/>
      <c r="AK301" s="132"/>
      <c r="AL301" s="132"/>
      <c r="AM301" s="132"/>
      <c r="AN301" s="132"/>
      <c r="AO301" s="132"/>
      <c r="AP301" s="132"/>
      <c r="AQ301" s="132"/>
      <c r="AR301" s="132"/>
      <c r="AS301" s="132"/>
      <c r="AT301" s="132"/>
      <c r="AU301" s="132"/>
      <c r="AV301" s="128"/>
      <c r="AW301" s="128"/>
      <c r="AX301" s="128"/>
      <c r="AY301" s="128"/>
      <c r="AZ301" s="128"/>
      <c r="BA301" s="128"/>
      <c r="BB301" s="128"/>
      <c r="BC301" s="128"/>
      <c r="BD301" s="128"/>
      <c r="BE301" s="133">
        <v>8.0</v>
      </c>
      <c r="BF301" s="133">
        <v>7.0</v>
      </c>
      <c r="BG301" s="134" t="b">
        <v>0</v>
      </c>
      <c r="BH301" s="133">
        <v>8.0</v>
      </c>
      <c r="BI301" s="128"/>
      <c r="BJ301" s="135"/>
      <c r="BK301" s="135"/>
      <c r="BL301" s="128"/>
      <c r="BM301" s="128"/>
      <c r="BN301" s="128"/>
      <c r="BO301" s="128"/>
      <c r="BP301" s="128"/>
      <c r="BQ301" s="128"/>
      <c r="BR301" s="128"/>
      <c r="BS301" s="128"/>
      <c r="BT301" s="128"/>
      <c r="BU301" s="128"/>
      <c r="BV301" s="128"/>
      <c r="BW301" s="128"/>
      <c r="BX301" s="128"/>
      <c r="BY301" s="128"/>
      <c r="BZ301" s="128"/>
      <c r="CA301" s="128"/>
      <c r="CB301" s="128"/>
      <c r="CC301" s="128"/>
      <c r="CD301" s="128"/>
      <c r="CE301" s="128"/>
      <c r="CF301" s="128"/>
      <c r="CG301" s="128"/>
      <c r="CH301" s="128"/>
      <c r="CI301" s="128"/>
      <c r="CJ301" s="128"/>
      <c r="CK301" s="128"/>
      <c r="CL301" s="128"/>
      <c r="CM301" s="128"/>
      <c r="CN301" s="4"/>
    </row>
    <row r="302" ht="14.25" customHeight="1">
      <c r="A302" s="126">
        <v>1618.0</v>
      </c>
      <c r="B302" s="103" t="str">
        <f t="shared" si="4"/>
        <v>OK</v>
      </c>
      <c r="C302" s="103" t="str">
        <f t="shared" si="2"/>
        <v>OK</v>
      </c>
      <c r="D302" s="127" t="s">
        <v>7453</v>
      </c>
      <c r="E302" s="20" t="s">
        <v>7264</v>
      </c>
      <c r="G302" s="130" t="s">
        <v>7454</v>
      </c>
      <c r="H302" s="20" t="s">
        <v>7455</v>
      </c>
      <c r="J302" s="129"/>
      <c r="K302" s="129"/>
      <c r="L302" s="128"/>
      <c r="M302" s="128"/>
      <c r="N302" s="20" t="s">
        <v>47</v>
      </c>
      <c r="O302" s="130" t="s">
        <v>8</v>
      </c>
      <c r="P302" s="20" t="s">
        <v>1104</v>
      </c>
      <c r="Q302" s="20" t="s">
        <v>953</v>
      </c>
      <c r="R302" s="132"/>
      <c r="S302" s="21" t="s">
        <v>7456</v>
      </c>
      <c r="T302" s="21" t="s">
        <v>7457</v>
      </c>
      <c r="U302" s="21" t="s">
        <v>7458</v>
      </c>
      <c r="V302" s="21" t="s">
        <v>7459</v>
      </c>
      <c r="W302" s="21" t="s">
        <v>7460</v>
      </c>
      <c r="X302" s="21" t="s">
        <v>7461</v>
      </c>
      <c r="Y302" s="21" t="s">
        <v>4353</v>
      </c>
      <c r="Z302" s="224" t="s">
        <v>7462</v>
      </c>
      <c r="AA302" s="132"/>
      <c r="AC302" s="21" t="s">
        <v>49</v>
      </c>
      <c r="AD302" s="132"/>
      <c r="AE302" s="132"/>
      <c r="AF302" s="132"/>
      <c r="AG302" s="132"/>
      <c r="AH302" s="132"/>
      <c r="AI302" s="132"/>
      <c r="AJ302" s="132"/>
      <c r="AK302" s="132"/>
      <c r="AL302" s="132"/>
      <c r="AM302" s="132"/>
      <c r="AN302" s="132"/>
      <c r="AO302" s="132"/>
      <c r="AP302" s="132"/>
      <c r="AQ302" s="132"/>
      <c r="AR302" s="132"/>
      <c r="AS302" s="132"/>
      <c r="AT302" s="132"/>
      <c r="AU302" s="132"/>
      <c r="AV302" s="128"/>
      <c r="AW302" s="128"/>
      <c r="AX302" s="128"/>
      <c r="AY302" s="128"/>
      <c r="AZ302" s="128"/>
      <c r="BA302" s="128"/>
      <c r="BB302" s="128"/>
      <c r="BC302" s="128"/>
      <c r="BD302" s="128"/>
      <c r="BE302" s="133">
        <v>8.0</v>
      </c>
      <c r="BF302" s="133">
        <v>7.0</v>
      </c>
      <c r="BG302" s="134" t="b">
        <v>0</v>
      </c>
      <c r="BH302" s="133">
        <v>8.0</v>
      </c>
      <c r="BI302" s="128"/>
      <c r="BJ302" s="128"/>
      <c r="BK302" s="128"/>
      <c r="BL302" s="128"/>
      <c r="BM302" s="128"/>
      <c r="BN302" s="128"/>
      <c r="BO302" s="128"/>
      <c r="BP302" s="128"/>
      <c r="BQ302" s="128"/>
      <c r="BR302" s="128"/>
      <c r="BS302" s="128"/>
      <c r="BT302" s="128"/>
      <c r="BU302" s="128"/>
      <c r="BV302" s="128"/>
      <c r="BW302" s="128"/>
      <c r="BX302" s="128"/>
      <c r="BY302" s="128"/>
      <c r="BZ302" s="128"/>
      <c r="CA302" s="128"/>
      <c r="CB302" s="128"/>
      <c r="CC302" s="128"/>
      <c r="CD302" s="128"/>
      <c r="CE302" s="128"/>
      <c r="CF302" s="128"/>
      <c r="CG302" s="128"/>
      <c r="CH302" s="128"/>
      <c r="CI302" s="128"/>
      <c r="CJ302" s="128"/>
      <c r="CK302" s="128"/>
      <c r="CL302" s="128"/>
      <c r="CM302" s="128"/>
      <c r="CN302" s="4"/>
    </row>
    <row r="303" ht="14.25" customHeight="1">
      <c r="A303" s="126">
        <v>1619.0</v>
      </c>
      <c r="B303" s="103" t="str">
        <f t="shared" si="4"/>
        <v>OK</v>
      </c>
      <c r="C303" s="103" t="str">
        <f t="shared" si="2"/>
        <v>OK</v>
      </c>
      <c r="D303" s="127" t="s">
        <v>7453</v>
      </c>
      <c r="E303" s="20" t="s">
        <v>7264</v>
      </c>
      <c r="G303" s="129"/>
      <c r="H303" s="128"/>
      <c r="I303" s="135"/>
      <c r="J303" s="129"/>
      <c r="K303" s="129"/>
      <c r="L303" s="128"/>
      <c r="M303" s="128"/>
      <c r="N303" s="20" t="s">
        <v>47</v>
      </c>
      <c r="O303" s="130" t="s">
        <v>8</v>
      </c>
      <c r="P303" s="20" t="s">
        <v>1246</v>
      </c>
      <c r="Q303" s="20" t="s">
        <v>250</v>
      </c>
      <c r="R303" s="132"/>
      <c r="S303" s="21" t="s">
        <v>7471</v>
      </c>
      <c r="T303" s="21" t="s">
        <v>7472</v>
      </c>
      <c r="U303" s="21" t="s">
        <v>7473</v>
      </c>
      <c r="V303" s="21" t="s">
        <v>7474</v>
      </c>
      <c r="W303" s="21" t="s">
        <v>7475</v>
      </c>
      <c r="X303" s="21" t="s">
        <v>110</v>
      </c>
      <c r="Y303" s="21" t="s">
        <v>171</v>
      </c>
      <c r="Z303" s="177"/>
      <c r="AA303" s="21"/>
      <c r="AC303" s="21" t="s">
        <v>49</v>
      </c>
      <c r="AD303" s="132"/>
      <c r="AE303" s="132"/>
      <c r="AF303" s="132"/>
      <c r="AG303" s="132"/>
      <c r="AH303" s="132"/>
      <c r="AI303" s="132"/>
      <c r="AJ303" s="132"/>
      <c r="AK303" s="132"/>
      <c r="AL303" s="132"/>
      <c r="AM303" s="132"/>
      <c r="AN303" s="132"/>
      <c r="AO303" s="132"/>
      <c r="AP303" s="132"/>
      <c r="AQ303" s="132"/>
      <c r="AR303" s="132"/>
      <c r="AS303" s="132"/>
      <c r="AT303" s="132"/>
      <c r="AU303" s="132"/>
      <c r="AV303" s="128"/>
      <c r="AW303" s="128"/>
      <c r="AX303" s="128"/>
      <c r="AY303" s="128"/>
      <c r="AZ303" s="128"/>
      <c r="BA303" s="128"/>
      <c r="BB303" s="128"/>
      <c r="BC303" s="128"/>
      <c r="BD303" s="128"/>
      <c r="BE303" s="133">
        <v>16.0</v>
      </c>
      <c r="BF303" s="133">
        <v>15.0</v>
      </c>
      <c r="BG303" s="134" t="b">
        <v>0</v>
      </c>
      <c r="BH303" s="133">
        <v>16.0</v>
      </c>
      <c r="BI303" s="128"/>
      <c r="BJ303" s="128"/>
      <c r="BK303" s="128"/>
      <c r="BL303" s="128"/>
      <c r="BM303" s="128"/>
      <c r="BN303" s="128"/>
      <c r="BO303" s="128"/>
      <c r="BP303" s="128"/>
      <c r="BQ303" s="128"/>
      <c r="BR303" s="128"/>
      <c r="BS303" s="128"/>
      <c r="BT303" s="128"/>
      <c r="BU303" s="128"/>
      <c r="BV303" s="128"/>
      <c r="BW303" s="128"/>
      <c r="BX303" s="128"/>
      <c r="BY303" s="128"/>
      <c r="BZ303" s="128"/>
      <c r="CA303" s="128"/>
      <c r="CB303" s="128"/>
      <c r="CC303" s="128"/>
      <c r="CD303" s="128"/>
      <c r="CE303" s="128"/>
      <c r="CF303" s="128"/>
      <c r="CG303" s="128"/>
      <c r="CH303" s="128"/>
      <c r="CI303" s="128"/>
      <c r="CJ303" s="128"/>
      <c r="CK303" s="128"/>
      <c r="CL303" s="128"/>
      <c r="CM303" s="128"/>
      <c r="CN303" s="4"/>
    </row>
    <row r="304" ht="14.25" customHeight="1">
      <c r="A304" s="126">
        <v>1620.0</v>
      </c>
      <c r="B304" s="103" t="str">
        <f t="shared" si="4"/>
        <v/>
      </c>
      <c r="C304" s="103" t="str">
        <f t="shared" si="2"/>
        <v>Tự do chọn</v>
      </c>
      <c r="D304" s="20" t="s">
        <v>7453</v>
      </c>
      <c r="E304" s="20" t="s">
        <v>7264</v>
      </c>
      <c r="G304" s="137"/>
      <c r="H304" s="135"/>
      <c r="I304" s="135"/>
      <c r="J304" s="129"/>
      <c r="K304" s="129"/>
      <c r="L304" s="128"/>
      <c r="M304" s="128"/>
      <c r="N304" s="20" t="s">
        <v>47</v>
      </c>
      <c r="O304" s="130" t="s">
        <v>8</v>
      </c>
      <c r="P304" s="20"/>
      <c r="Q304" s="20"/>
      <c r="R304" s="21"/>
      <c r="S304" s="21"/>
      <c r="T304" s="21"/>
      <c r="U304" s="21"/>
      <c r="V304" s="21"/>
      <c r="X304" s="21"/>
      <c r="Y304" s="21"/>
      <c r="Z304" s="21"/>
      <c r="AC304" s="21" t="s">
        <v>49</v>
      </c>
      <c r="AD304" s="132"/>
      <c r="AE304" s="132"/>
      <c r="AF304" s="132"/>
      <c r="AG304" s="132"/>
      <c r="AH304" s="132"/>
      <c r="AI304" s="132"/>
      <c r="AJ304" s="132"/>
      <c r="AK304" s="132"/>
      <c r="AL304" s="132"/>
      <c r="AM304" s="132"/>
      <c r="AN304" s="132"/>
      <c r="AO304" s="132"/>
      <c r="AP304" s="132"/>
      <c r="AQ304" s="132"/>
      <c r="AR304" s="132"/>
      <c r="AS304" s="132"/>
      <c r="AT304" s="132"/>
      <c r="AU304" s="132"/>
      <c r="AV304" s="128"/>
      <c r="AW304" s="128"/>
      <c r="AX304" s="128"/>
      <c r="AY304" s="128"/>
      <c r="AZ304" s="128"/>
      <c r="BA304" s="128"/>
      <c r="BB304" s="128"/>
      <c r="BC304" s="128"/>
      <c r="BD304" s="128"/>
      <c r="BE304" s="133">
        <v>15.0</v>
      </c>
      <c r="BF304" s="133">
        <v>14.0</v>
      </c>
      <c r="BG304" s="134" t="b">
        <v>0</v>
      </c>
      <c r="BH304" s="133">
        <v>15.0</v>
      </c>
      <c r="BI304" s="128"/>
      <c r="BJ304" s="135"/>
      <c r="BK304" s="135"/>
      <c r="BL304" s="128"/>
      <c r="BM304" s="128"/>
      <c r="BN304" s="128"/>
      <c r="BO304" s="128"/>
      <c r="BP304" s="128"/>
      <c r="BQ304" s="128"/>
      <c r="BR304" s="128"/>
      <c r="BS304" s="128"/>
      <c r="BT304" s="128"/>
      <c r="BU304" s="128"/>
      <c r="BV304" s="128"/>
      <c r="BW304" s="128"/>
      <c r="BX304" s="128"/>
      <c r="BY304" s="128"/>
      <c r="BZ304" s="128"/>
      <c r="CA304" s="128"/>
      <c r="CB304" s="128"/>
      <c r="CC304" s="128"/>
      <c r="CD304" s="128"/>
      <c r="CE304" s="128"/>
      <c r="CF304" s="128"/>
      <c r="CG304" s="128"/>
      <c r="CH304" s="128"/>
      <c r="CI304" s="128"/>
      <c r="CJ304" s="128"/>
      <c r="CK304" s="128"/>
      <c r="CL304" s="128"/>
      <c r="CM304" s="128"/>
      <c r="CN304" s="4"/>
    </row>
    <row r="305" ht="14.25" customHeight="1">
      <c r="A305" s="126">
        <v>1621.0</v>
      </c>
      <c r="B305" s="103" t="str">
        <f t="shared" si="4"/>
        <v>OK</v>
      </c>
      <c r="C305" s="103" t="str">
        <f t="shared" si="2"/>
        <v>OK</v>
      </c>
      <c r="D305" s="142" t="s">
        <v>7453</v>
      </c>
      <c r="E305" s="20" t="s">
        <v>7264</v>
      </c>
      <c r="G305" s="128"/>
      <c r="H305" s="135"/>
      <c r="I305" s="128"/>
      <c r="J305" s="128"/>
      <c r="K305" s="128"/>
      <c r="L305" s="128"/>
      <c r="M305" s="128"/>
      <c r="N305" s="20" t="s">
        <v>47</v>
      </c>
      <c r="O305" s="130" t="s">
        <v>8</v>
      </c>
      <c r="P305" s="20" t="s">
        <v>404</v>
      </c>
      <c r="Q305" s="20" t="s">
        <v>1366</v>
      </c>
      <c r="R305" s="132"/>
      <c r="S305" s="21" t="s">
        <v>7483</v>
      </c>
      <c r="T305" s="21" t="s">
        <v>7484</v>
      </c>
      <c r="U305" s="21" t="s">
        <v>7485</v>
      </c>
      <c r="V305" s="21" t="s">
        <v>7486</v>
      </c>
      <c r="W305" s="21" t="s">
        <v>7487</v>
      </c>
      <c r="X305" s="21" t="s">
        <v>7488</v>
      </c>
      <c r="Y305" s="175" t="s">
        <v>171</v>
      </c>
      <c r="Z305" s="21" t="s">
        <v>7489</v>
      </c>
      <c r="AA305" s="131"/>
      <c r="AC305" s="21" t="s">
        <v>49</v>
      </c>
      <c r="AD305" s="132"/>
      <c r="AE305" s="132"/>
      <c r="AF305" s="132"/>
      <c r="AG305" s="132"/>
      <c r="AH305" s="132"/>
      <c r="AI305" s="132"/>
      <c r="AJ305" s="132"/>
      <c r="AK305" s="132"/>
      <c r="AL305" s="132"/>
      <c r="AM305" s="132"/>
      <c r="AN305" s="132"/>
      <c r="AO305" s="132"/>
      <c r="AP305" s="132"/>
      <c r="AQ305" s="132"/>
      <c r="AR305" s="132"/>
      <c r="AS305" s="132"/>
      <c r="AT305" s="132"/>
      <c r="AU305" s="132"/>
      <c r="AV305" s="128"/>
      <c r="AW305" s="128"/>
      <c r="AX305" s="128"/>
      <c r="AY305" s="128"/>
      <c r="AZ305" s="128"/>
      <c r="BA305" s="128"/>
      <c r="BB305" s="128"/>
      <c r="BC305" s="128"/>
      <c r="BD305" s="128"/>
      <c r="BE305" s="135"/>
      <c r="BF305" s="135"/>
      <c r="BG305" s="135"/>
      <c r="BH305" s="135"/>
      <c r="BI305" s="128"/>
      <c r="BJ305" s="135"/>
      <c r="BK305" s="135"/>
      <c r="BL305" s="128"/>
      <c r="BM305" s="128"/>
      <c r="BN305" s="128"/>
      <c r="BO305" s="128"/>
      <c r="BP305" s="128"/>
      <c r="BQ305" s="128"/>
      <c r="BR305" s="128"/>
      <c r="BS305" s="128"/>
      <c r="BT305" s="128"/>
      <c r="BU305" s="128"/>
      <c r="BV305" s="128"/>
      <c r="BW305" s="128"/>
      <c r="BX305" s="128"/>
      <c r="BY305" s="128"/>
      <c r="BZ305" s="128"/>
      <c r="CA305" s="128"/>
      <c r="CB305" s="128"/>
      <c r="CC305" s="128"/>
      <c r="CD305" s="128"/>
      <c r="CE305" s="128"/>
      <c r="CF305" s="128"/>
      <c r="CG305" s="128"/>
      <c r="CH305" s="128"/>
      <c r="CI305" s="128"/>
      <c r="CJ305" s="128"/>
      <c r="CK305" s="128"/>
      <c r="CL305" s="128"/>
      <c r="CM305" s="128"/>
      <c r="CN305" s="4"/>
    </row>
    <row r="306" ht="14.25" customHeight="1">
      <c r="A306" s="126">
        <v>1622.0</v>
      </c>
      <c r="B306" s="103" t="str">
        <f t="shared" si="4"/>
        <v>OK</v>
      </c>
      <c r="C306" s="103" t="str">
        <f t="shared" si="2"/>
        <v>OK</v>
      </c>
      <c r="D306" s="20" t="s">
        <v>7453</v>
      </c>
      <c r="E306" s="20" t="s">
        <v>7264</v>
      </c>
      <c r="G306" s="128"/>
      <c r="H306" s="128"/>
      <c r="I306" s="128"/>
      <c r="J306" s="128"/>
      <c r="K306" s="128"/>
      <c r="L306" s="128"/>
      <c r="M306" s="128"/>
      <c r="N306" s="20" t="s">
        <v>47</v>
      </c>
      <c r="O306" s="130" t="s">
        <v>8</v>
      </c>
      <c r="P306" s="20" t="s">
        <v>404</v>
      </c>
      <c r="Q306" s="20" t="s">
        <v>1366</v>
      </c>
      <c r="R306" s="132"/>
      <c r="S306" s="21" t="s">
        <v>7490</v>
      </c>
      <c r="T306" s="21" t="s">
        <v>7491</v>
      </c>
      <c r="U306" s="21" t="s">
        <v>7492</v>
      </c>
      <c r="V306" s="21" t="s">
        <v>7493</v>
      </c>
      <c r="W306" s="21" t="s">
        <v>7494</v>
      </c>
      <c r="X306" s="21" t="s">
        <v>4858</v>
      </c>
      <c r="Y306" s="21" t="s">
        <v>151</v>
      </c>
      <c r="Z306" s="21" t="s">
        <v>7495</v>
      </c>
      <c r="AA306" s="132"/>
      <c r="AC306" s="21" t="s">
        <v>49</v>
      </c>
      <c r="AD306" s="132"/>
      <c r="AE306" s="132"/>
      <c r="AF306" s="132"/>
      <c r="AG306" s="132"/>
      <c r="AH306" s="132"/>
      <c r="AI306" s="132"/>
      <c r="AJ306" s="132"/>
      <c r="AK306" s="132"/>
      <c r="AL306" s="132"/>
      <c r="AM306" s="132"/>
      <c r="AN306" s="132"/>
      <c r="AO306" s="132"/>
      <c r="AP306" s="132"/>
      <c r="AQ306" s="132"/>
      <c r="AR306" s="132"/>
      <c r="AS306" s="132"/>
      <c r="AT306" s="132"/>
      <c r="AU306" s="132"/>
      <c r="AV306" s="128"/>
      <c r="AW306" s="128"/>
      <c r="AX306" s="128"/>
      <c r="AY306" s="128"/>
      <c r="AZ306" s="128"/>
      <c r="BA306" s="128"/>
      <c r="BB306" s="128"/>
      <c r="BC306" s="128"/>
      <c r="BD306" s="128"/>
      <c r="BE306" s="133">
        <v>8.0</v>
      </c>
      <c r="BF306" s="133">
        <v>7.0</v>
      </c>
      <c r="BG306" s="134" t="b">
        <v>0</v>
      </c>
      <c r="BH306" s="133">
        <v>8.0</v>
      </c>
      <c r="BI306" s="128"/>
      <c r="BJ306" s="128"/>
      <c r="BK306" s="128"/>
      <c r="BL306" s="128"/>
      <c r="BM306" s="128"/>
      <c r="BN306" s="128"/>
      <c r="BO306" s="128"/>
      <c r="BP306" s="128"/>
      <c r="BQ306" s="128"/>
      <c r="BR306" s="128"/>
      <c r="BS306" s="128"/>
      <c r="BT306" s="128"/>
      <c r="BU306" s="128"/>
      <c r="BV306" s="128"/>
      <c r="BW306" s="128"/>
      <c r="BX306" s="128"/>
      <c r="BY306" s="128"/>
      <c r="BZ306" s="128"/>
      <c r="CA306" s="128"/>
      <c r="CB306" s="128"/>
      <c r="CC306" s="128"/>
      <c r="CD306" s="128"/>
      <c r="CE306" s="128"/>
      <c r="CF306" s="128"/>
      <c r="CG306" s="128"/>
      <c r="CH306" s="128"/>
      <c r="CI306" s="128"/>
      <c r="CJ306" s="128"/>
      <c r="CK306" s="128"/>
      <c r="CL306" s="128"/>
      <c r="CM306" s="128"/>
      <c r="CN306" s="4"/>
    </row>
    <row r="307" ht="14.25" customHeight="1">
      <c r="A307" s="126">
        <v>1628.0</v>
      </c>
      <c r="B307" s="103" t="str">
        <f t="shared" si="4"/>
        <v/>
      </c>
      <c r="C307" s="103">
        <f t="shared" si="2"/>
        <v>0</v>
      </c>
      <c r="D307" s="127" t="s">
        <v>7496</v>
      </c>
      <c r="E307" s="20" t="s">
        <v>7264</v>
      </c>
      <c r="G307" s="129"/>
      <c r="H307" s="20" t="s">
        <v>7497</v>
      </c>
      <c r="J307" s="129"/>
      <c r="K307" s="129"/>
      <c r="L307" s="128"/>
      <c r="M307" s="128"/>
      <c r="N307" s="20" t="s">
        <v>47</v>
      </c>
      <c r="O307" s="130" t="s">
        <v>8</v>
      </c>
      <c r="P307" s="21" t="s">
        <v>404</v>
      </c>
      <c r="Q307" s="20" t="s">
        <v>1024</v>
      </c>
      <c r="R307" s="21" t="s">
        <v>8</v>
      </c>
      <c r="S307" s="21" t="s">
        <v>7504</v>
      </c>
      <c r="T307" s="21" t="s">
        <v>7505</v>
      </c>
      <c r="U307" s="21" t="s">
        <v>7506</v>
      </c>
      <c r="V307" s="21" t="s">
        <v>7507</v>
      </c>
      <c r="W307" s="21" t="s">
        <v>7508</v>
      </c>
      <c r="X307" s="21" t="s">
        <v>7509</v>
      </c>
      <c r="Y307" s="21" t="s">
        <v>473</v>
      </c>
      <c r="Z307" s="21" t="s">
        <v>7510</v>
      </c>
      <c r="AA307" s="132"/>
      <c r="AC307" s="21" t="s">
        <v>49</v>
      </c>
      <c r="AD307" s="132"/>
      <c r="AE307" s="132"/>
      <c r="AF307" s="132"/>
      <c r="AG307" s="132"/>
      <c r="AH307" s="132"/>
      <c r="AI307" s="132"/>
      <c r="AJ307" s="132"/>
      <c r="AK307" s="132"/>
      <c r="AL307" s="132"/>
      <c r="AM307" s="132"/>
      <c r="AN307" s="132"/>
      <c r="AO307" s="132"/>
      <c r="AP307" s="132"/>
      <c r="AQ307" s="132"/>
      <c r="AR307" s="132"/>
      <c r="AS307" s="132"/>
      <c r="AT307" s="132"/>
      <c r="AU307" s="132"/>
      <c r="AV307" s="128"/>
      <c r="AW307" s="128"/>
      <c r="AX307" s="128"/>
      <c r="AY307" s="128"/>
      <c r="AZ307" s="128"/>
      <c r="BA307" s="128"/>
      <c r="BB307" s="128"/>
      <c r="BC307" s="128"/>
      <c r="BD307" s="128"/>
      <c r="BE307" s="133">
        <v>9.0</v>
      </c>
      <c r="BF307" s="133">
        <v>8.0</v>
      </c>
      <c r="BG307" s="134" t="b">
        <v>0</v>
      </c>
      <c r="BH307" s="133">
        <v>9.0</v>
      </c>
      <c r="BI307" s="128"/>
      <c r="BJ307" s="128"/>
      <c r="BK307" s="128"/>
      <c r="BL307" s="128"/>
      <c r="BM307" s="128"/>
      <c r="BN307" s="128"/>
      <c r="BO307" s="128"/>
      <c r="BP307" s="128"/>
      <c r="BQ307" s="128"/>
      <c r="BR307" s="128"/>
      <c r="BS307" s="128"/>
      <c r="BT307" s="128"/>
      <c r="BU307" s="128"/>
      <c r="BV307" s="128"/>
      <c r="BW307" s="128"/>
      <c r="BX307" s="128"/>
      <c r="BY307" s="128"/>
      <c r="BZ307" s="128"/>
      <c r="CA307" s="128"/>
      <c r="CB307" s="128"/>
      <c r="CC307" s="128"/>
      <c r="CD307" s="128"/>
      <c r="CE307" s="128"/>
      <c r="CF307" s="128"/>
      <c r="CG307" s="128"/>
      <c r="CH307" s="128"/>
      <c r="CI307" s="128"/>
      <c r="CJ307" s="128"/>
      <c r="CK307" s="128"/>
      <c r="CL307" s="128"/>
      <c r="CM307" s="128"/>
      <c r="CN307" s="4"/>
    </row>
    <row r="308" ht="14.25" customHeight="1">
      <c r="A308" s="126">
        <v>1629.0</v>
      </c>
      <c r="B308" s="103" t="str">
        <f t="shared" si="4"/>
        <v>Giữ chỗ</v>
      </c>
      <c r="C308" s="103" t="str">
        <f t="shared" si="2"/>
        <v>OK</v>
      </c>
      <c r="D308" s="20" t="s">
        <v>7496</v>
      </c>
      <c r="E308" s="20" t="s">
        <v>7264</v>
      </c>
      <c r="G308" s="129"/>
      <c r="H308" s="128"/>
      <c r="I308" s="135"/>
      <c r="J308" s="129"/>
      <c r="K308" s="129"/>
      <c r="L308" s="128"/>
      <c r="M308" s="128"/>
      <c r="N308" s="20" t="s">
        <v>47</v>
      </c>
      <c r="O308" s="130" t="s">
        <v>8</v>
      </c>
      <c r="P308" s="20" t="s">
        <v>804</v>
      </c>
      <c r="Q308" s="20" t="s">
        <v>860</v>
      </c>
      <c r="R308" s="132"/>
      <c r="S308" s="132"/>
      <c r="T308" s="132"/>
      <c r="U308" s="132"/>
      <c r="V308" s="132"/>
      <c r="W308" s="132"/>
      <c r="X308" s="132"/>
      <c r="Y308" s="132"/>
      <c r="Z308" s="132"/>
      <c r="AA308" s="132"/>
      <c r="AC308" s="21" t="s">
        <v>49</v>
      </c>
      <c r="AD308" s="132"/>
      <c r="AE308" s="132"/>
      <c r="AF308" s="132"/>
      <c r="AG308" s="132"/>
      <c r="AH308" s="132"/>
      <c r="AI308" s="132"/>
      <c r="AJ308" s="132"/>
      <c r="AK308" s="132"/>
      <c r="AL308" s="132"/>
      <c r="AM308" s="132"/>
      <c r="AN308" s="132"/>
      <c r="AO308" s="132"/>
      <c r="AP308" s="132"/>
      <c r="AQ308" s="132"/>
      <c r="AR308" s="132"/>
      <c r="AS308" s="132"/>
      <c r="AT308" s="132"/>
      <c r="AU308" s="132"/>
      <c r="AV308" s="128"/>
      <c r="AW308" s="128"/>
      <c r="AX308" s="128"/>
      <c r="AY308" s="128"/>
      <c r="AZ308" s="128"/>
      <c r="BA308" s="128"/>
      <c r="BB308" s="128"/>
      <c r="BC308" s="128"/>
      <c r="BD308" s="128"/>
      <c r="BE308" s="133">
        <v>8.0</v>
      </c>
      <c r="BF308" s="133">
        <v>7.0</v>
      </c>
      <c r="BG308" s="134" t="b">
        <v>0</v>
      </c>
      <c r="BH308" s="133">
        <v>8.0</v>
      </c>
      <c r="BI308" s="128"/>
      <c r="BJ308" s="128"/>
      <c r="BK308" s="128"/>
      <c r="BL308" s="128"/>
      <c r="BM308" s="128"/>
      <c r="BN308" s="128"/>
      <c r="BO308" s="128"/>
      <c r="BP308" s="128"/>
      <c r="BQ308" s="128"/>
      <c r="BR308" s="128"/>
      <c r="BS308" s="128"/>
      <c r="BT308" s="128"/>
      <c r="BU308" s="128"/>
      <c r="BV308" s="128"/>
      <c r="BW308" s="128"/>
      <c r="BX308" s="128"/>
      <c r="BY308" s="128"/>
      <c r="BZ308" s="128"/>
      <c r="CA308" s="128"/>
      <c r="CB308" s="128"/>
      <c r="CC308" s="128"/>
      <c r="CD308" s="128"/>
      <c r="CE308" s="128"/>
      <c r="CF308" s="128"/>
      <c r="CG308" s="128"/>
      <c r="CH308" s="128"/>
      <c r="CI308" s="128"/>
      <c r="CJ308" s="128"/>
      <c r="CK308" s="128"/>
      <c r="CL308" s="128"/>
      <c r="CM308" s="128"/>
      <c r="CN308" s="4"/>
    </row>
    <row r="309" ht="14.25" customHeight="1">
      <c r="A309" s="126">
        <v>1633.0</v>
      </c>
      <c r="B309" s="103" t="str">
        <f t="shared" si="4"/>
        <v/>
      </c>
      <c r="C309" s="103">
        <f t="shared" si="2"/>
        <v>0</v>
      </c>
      <c r="D309" s="127" t="s">
        <v>7511</v>
      </c>
      <c r="E309" s="20" t="s">
        <v>7264</v>
      </c>
      <c r="G309" s="130" t="s">
        <v>7512</v>
      </c>
      <c r="H309" s="20" t="s">
        <v>7513</v>
      </c>
      <c r="J309" s="129"/>
      <c r="K309" s="129"/>
      <c r="L309" s="128"/>
      <c r="M309" s="128"/>
      <c r="N309" s="20" t="s">
        <v>47</v>
      </c>
      <c r="O309" s="130" t="s">
        <v>8</v>
      </c>
      <c r="P309" s="21" t="s">
        <v>404</v>
      </c>
      <c r="Q309" s="20" t="s">
        <v>1024</v>
      </c>
      <c r="R309" s="21" t="s">
        <v>8</v>
      </c>
      <c r="S309" s="21" t="s">
        <v>7514</v>
      </c>
      <c r="T309" s="21" t="s">
        <v>7515</v>
      </c>
      <c r="U309" s="21" t="s">
        <v>7516</v>
      </c>
      <c r="V309" s="21" t="s">
        <v>7517</v>
      </c>
      <c r="W309" s="21" t="s">
        <v>7518</v>
      </c>
      <c r="X309" s="21" t="s">
        <v>7519</v>
      </c>
      <c r="Y309" s="21" t="s">
        <v>242</v>
      </c>
      <c r="Z309" s="21" t="s">
        <v>7520</v>
      </c>
      <c r="AA309" s="131"/>
      <c r="AC309" s="21" t="s">
        <v>49</v>
      </c>
      <c r="AD309" s="132"/>
      <c r="AE309" s="132"/>
      <c r="AF309" s="132"/>
      <c r="AG309" s="132"/>
      <c r="AH309" s="132"/>
      <c r="AI309" s="132"/>
      <c r="AJ309" s="132"/>
      <c r="AK309" s="132"/>
      <c r="AL309" s="132"/>
      <c r="AM309" s="132"/>
      <c r="AN309" s="132"/>
      <c r="AO309" s="132"/>
      <c r="AP309" s="132"/>
      <c r="AQ309" s="132"/>
      <c r="AR309" s="132"/>
      <c r="AS309" s="132"/>
      <c r="AT309" s="132"/>
      <c r="AU309" s="132"/>
      <c r="AV309" s="128"/>
      <c r="AW309" s="128"/>
      <c r="AX309" s="128"/>
      <c r="AY309" s="128"/>
      <c r="AZ309" s="128"/>
      <c r="BA309" s="128"/>
      <c r="BB309" s="128"/>
      <c r="BC309" s="128"/>
      <c r="BD309" s="128"/>
      <c r="BE309" s="133">
        <v>10.0</v>
      </c>
      <c r="BF309" s="133">
        <v>9.0</v>
      </c>
      <c r="BG309" s="134" t="b">
        <v>0</v>
      </c>
      <c r="BH309" s="133">
        <v>10.0</v>
      </c>
      <c r="BI309" s="128"/>
      <c r="BJ309" s="135"/>
      <c r="BK309" s="135"/>
      <c r="BL309" s="128"/>
      <c r="BM309" s="128"/>
      <c r="BN309" s="128"/>
      <c r="BO309" s="128"/>
      <c r="BP309" s="128"/>
      <c r="BQ309" s="128"/>
      <c r="BR309" s="128"/>
      <c r="BS309" s="128"/>
      <c r="BT309" s="128"/>
      <c r="BU309" s="128"/>
      <c r="BV309" s="128"/>
      <c r="BW309" s="128"/>
      <c r="BX309" s="128"/>
      <c r="BY309" s="128"/>
      <c r="BZ309" s="128"/>
      <c r="CA309" s="128"/>
      <c r="CB309" s="128"/>
      <c r="CC309" s="128"/>
      <c r="CD309" s="128"/>
      <c r="CE309" s="128"/>
      <c r="CF309" s="128"/>
      <c r="CG309" s="128"/>
      <c r="CH309" s="128"/>
      <c r="CI309" s="128"/>
      <c r="CJ309" s="128"/>
      <c r="CK309" s="128"/>
      <c r="CL309" s="128"/>
      <c r="CM309" s="128"/>
      <c r="CN309" s="4"/>
    </row>
    <row r="310" ht="14.25" customHeight="1">
      <c r="A310" s="126">
        <v>1635.0</v>
      </c>
      <c r="B310" s="103" t="str">
        <f t="shared" si="4"/>
        <v>Giữ chỗ</v>
      </c>
      <c r="C310" s="103" t="str">
        <f t="shared" si="2"/>
        <v>OK</v>
      </c>
      <c r="D310" s="20" t="s">
        <v>7525</v>
      </c>
      <c r="E310" s="20" t="s">
        <v>7264</v>
      </c>
      <c r="G310" s="129"/>
      <c r="H310" s="20" t="s">
        <v>7526</v>
      </c>
      <c r="J310" s="129"/>
      <c r="K310" s="129"/>
      <c r="L310" s="128"/>
      <c r="M310" s="128"/>
      <c r="N310" s="20" t="s">
        <v>47</v>
      </c>
      <c r="O310" s="130" t="s">
        <v>8</v>
      </c>
      <c r="P310" s="20" t="s">
        <v>1189</v>
      </c>
      <c r="Q310" s="20" t="s">
        <v>1875</v>
      </c>
      <c r="R310" s="132"/>
      <c r="S310" s="132"/>
      <c r="T310" s="132"/>
      <c r="U310" s="132"/>
      <c r="V310" s="132"/>
      <c r="W310" s="132"/>
      <c r="X310" s="132"/>
      <c r="Y310" s="132"/>
      <c r="Z310" s="132"/>
      <c r="AA310" s="132"/>
      <c r="AC310" s="21" t="s">
        <v>49</v>
      </c>
      <c r="AD310" s="132"/>
      <c r="AE310" s="132"/>
      <c r="AF310" s="132"/>
      <c r="AG310" s="132"/>
      <c r="AH310" s="132"/>
      <c r="AI310" s="132"/>
      <c r="AJ310" s="132"/>
      <c r="AK310" s="132"/>
      <c r="AL310" s="132"/>
      <c r="AM310" s="132"/>
      <c r="AN310" s="132"/>
      <c r="AO310" s="132"/>
      <c r="AP310" s="132"/>
      <c r="AQ310" s="132"/>
      <c r="AR310" s="132"/>
      <c r="AS310" s="132"/>
      <c r="AT310" s="132"/>
      <c r="AU310" s="132"/>
      <c r="AV310" s="128"/>
      <c r="AW310" s="128"/>
      <c r="AX310" s="128"/>
      <c r="AY310" s="128"/>
      <c r="AZ310" s="128"/>
      <c r="BA310" s="128"/>
      <c r="BB310" s="128"/>
      <c r="BC310" s="128"/>
      <c r="BD310" s="128"/>
      <c r="BE310" s="133">
        <v>9.0</v>
      </c>
      <c r="BF310" s="133">
        <v>8.0</v>
      </c>
      <c r="BG310" s="134" t="b">
        <v>0</v>
      </c>
      <c r="BH310" s="133">
        <v>9.0</v>
      </c>
      <c r="BI310" s="128"/>
      <c r="BJ310" s="128"/>
      <c r="BK310" s="128"/>
      <c r="BL310" s="128"/>
      <c r="BM310" s="128"/>
      <c r="BN310" s="128"/>
      <c r="BO310" s="128"/>
      <c r="BP310" s="128"/>
      <c r="BQ310" s="128"/>
      <c r="BR310" s="128"/>
      <c r="BS310" s="128"/>
      <c r="BT310" s="128"/>
      <c r="BU310" s="128"/>
      <c r="BV310" s="128"/>
      <c r="BW310" s="128"/>
      <c r="BX310" s="128"/>
      <c r="BY310" s="128"/>
      <c r="BZ310" s="128"/>
      <c r="CA310" s="128"/>
      <c r="CB310" s="128"/>
      <c r="CC310" s="128"/>
      <c r="CD310" s="128"/>
      <c r="CE310" s="128"/>
      <c r="CF310" s="128"/>
      <c r="CG310" s="128"/>
      <c r="CH310" s="128"/>
      <c r="CI310" s="128"/>
      <c r="CJ310" s="128"/>
      <c r="CK310" s="128"/>
      <c r="CL310" s="128"/>
      <c r="CM310" s="128"/>
      <c r="CN310" s="4"/>
    </row>
    <row r="311" ht="14.25" customHeight="1">
      <c r="A311" s="126">
        <v>1636.0</v>
      </c>
      <c r="B311" s="103" t="str">
        <f t="shared" si="4"/>
        <v>Giữ chỗ nhóm</v>
      </c>
      <c r="C311" s="103" t="str">
        <f t="shared" si="2"/>
        <v>OK</v>
      </c>
      <c r="D311" s="127" t="s">
        <v>7525</v>
      </c>
      <c r="E311" s="20" t="s">
        <v>7264</v>
      </c>
      <c r="G311" s="129"/>
      <c r="H311" s="128"/>
      <c r="I311" s="135"/>
      <c r="J311" s="129"/>
      <c r="K311" s="129"/>
      <c r="L311" s="128"/>
      <c r="M311" s="128"/>
      <c r="N311" s="20" t="s">
        <v>47</v>
      </c>
      <c r="O311" s="130" t="s">
        <v>8</v>
      </c>
      <c r="P311" s="20" t="s">
        <v>1104</v>
      </c>
      <c r="Q311" s="135"/>
      <c r="R311" s="132"/>
      <c r="S311" s="132"/>
      <c r="T311" s="132"/>
      <c r="U311" s="132"/>
      <c r="V311" s="132"/>
      <c r="W311" s="132"/>
      <c r="X311" s="132"/>
      <c r="Y311" s="132"/>
      <c r="Z311" s="132"/>
      <c r="AA311" s="132"/>
      <c r="AC311" s="21" t="s">
        <v>49</v>
      </c>
      <c r="AD311" s="132"/>
      <c r="AE311" s="132"/>
      <c r="AF311" s="132"/>
      <c r="AG311" s="132"/>
      <c r="AH311" s="132"/>
      <c r="AI311" s="132"/>
      <c r="AJ311" s="132"/>
      <c r="AK311" s="132"/>
      <c r="AL311" s="132"/>
      <c r="AM311" s="132"/>
      <c r="AN311" s="132"/>
      <c r="AO311" s="132"/>
      <c r="AP311" s="132"/>
      <c r="AQ311" s="132"/>
      <c r="AR311" s="132"/>
      <c r="AS311" s="132"/>
      <c r="AT311" s="132"/>
      <c r="AU311" s="132"/>
      <c r="AV311" s="128"/>
      <c r="AW311" s="128"/>
      <c r="AX311" s="128"/>
      <c r="AY311" s="128"/>
      <c r="AZ311" s="128"/>
      <c r="BA311" s="128"/>
      <c r="BB311" s="128"/>
      <c r="BC311" s="128"/>
      <c r="BD311" s="128"/>
      <c r="BE311" s="133">
        <v>7.0</v>
      </c>
      <c r="BF311" s="133">
        <v>6.0</v>
      </c>
      <c r="BG311" s="134" t="b">
        <v>0</v>
      </c>
      <c r="BH311" s="133">
        <v>7.0</v>
      </c>
      <c r="BI311" s="128"/>
      <c r="BJ311" s="135"/>
      <c r="BK311" s="135"/>
      <c r="BL311" s="128"/>
      <c r="BM311" s="128"/>
      <c r="BN311" s="128"/>
      <c r="BO311" s="128"/>
      <c r="BP311" s="128"/>
      <c r="BQ311" s="128"/>
      <c r="BR311" s="128"/>
      <c r="BS311" s="128"/>
      <c r="BT311" s="128"/>
      <c r="BU311" s="128"/>
      <c r="BV311" s="128"/>
      <c r="BW311" s="128"/>
      <c r="BX311" s="128"/>
      <c r="BY311" s="128"/>
      <c r="BZ311" s="128"/>
      <c r="CA311" s="128"/>
      <c r="CB311" s="128"/>
      <c r="CC311" s="128"/>
      <c r="CD311" s="128"/>
      <c r="CE311" s="128"/>
      <c r="CF311" s="128"/>
      <c r="CG311" s="128"/>
      <c r="CH311" s="128"/>
      <c r="CI311" s="128"/>
      <c r="CJ311" s="128"/>
      <c r="CK311" s="128"/>
      <c r="CL311" s="128"/>
      <c r="CM311" s="128"/>
      <c r="CN311" s="4"/>
    </row>
    <row r="312" ht="14.25" customHeight="1">
      <c r="A312" s="126">
        <v>1640.0</v>
      </c>
      <c r="B312" s="103" t="str">
        <f t="shared" si="4"/>
        <v>OK</v>
      </c>
      <c r="C312" s="103" t="str">
        <f t="shared" si="2"/>
        <v>OK</v>
      </c>
      <c r="D312" s="20" t="s">
        <v>7527</v>
      </c>
      <c r="E312" s="20" t="s">
        <v>7264</v>
      </c>
      <c r="G312" s="20" t="s">
        <v>7528</v>
      </c>
      <c r="J312" s="129"/>
      <c r="K312" s="129"/>
      <c r="L312" s="128"/>
      <c r="M312" s="128"/>
      <c r="N312" s="20" t="s">
        <v>47</v>
      </c>
      <c r="O312" s="130" t="s">
        <v>8</v>
      </c>
      <c r="P312" s="20" t="s">
        <v>347</v>
      </c>
      <c r="Q312" s="20" t="s">
        <v>980</v>
      </c>
      <c r="R312" s="132"/>
      <c r="S312" s="21" t="s">
        <v>7529</v>
      </c>
      <c r="T312" s="21" t="s">
        <v>7530</v>
      </c>
      <c r="U312" s="21" t="s">
        <v>7531</v>
      </c>
      <c r="V312" s="21" t="s">
        <v>7532</v>
      </c>
      <c r="W312" s="21" t="s">
        <v>7533</v>
      </c>
      <c r="X312" s="21" t="s">
        <v>7534</v>
      </c>
      <c r="Y312" s="21" t="s">
        <v>99</v>
      </c>
      <c r="Z312" s="21" t="s">
        <v>7535</v>
      </c>
      <c r="AA312" s="132"/>
      <c r="AC312" s="21" t="s">
        <v>49</v>
      </c>
      <c r="AD312" s="132"/>
      <c r="AE312" s="132"/>
      <c r="AF312" s="132"/>
      <c r="AG312" s="132"/>
      <c r="AH312" s="132"/>
      <c r="AI312" s="132"/>
      <c r="AJ312" s="132"/>
      <c r="AK312" s="132"/>
      <c r="AL312" s="132"/>
      <c r="AM312" s="132"/>
      <c r="AN312" s="132"/>
      <c r="AO312" s="132"/>
      <c r="AP312" s="132"/>
      <c r="AQ312" s="132"/>
      <c r="AR312" s="132"/>
      <c r="AS312" s="132"/>
      <c r="AT312" s="132"/>
      <c r="AU312" s="132"/>
      <c r="AV312" s="128"/>
      <c r="AW312" s="128"/>
      <c r="AX312" s="128"/>
      <c r="AY312" s="128"/>
      <c r="AZ312" s="128"/>
      <c r="BA312" s="128"/>
      <c r="BB312" s="128"/>
      <c r="BC312" s="128"/>
      <c r="BD312" s="128"/>
      <c r="BE312" s="133">
        <v>9.0</v>
      </c>
      <c r="BF312" s="133">
        <v>8.0</v>
      </c>
      <c r="BG312" s="134" t="b">
        <v>0</v>
      </c>
      <c r="BH312" s="133">
        <v>9.0</v>
      </c>
      <c r="BI312" s="128"/>
      <c r="BJ312" s="128"/>
      <c r="BK312" s="128"/>
      <c r="BL312" s="128"/>
      <c r="BM312" s="128"/>
      <c r="BN312" s="128"/>
      <c r="BO312" s="128"/>
      <c r="BP312" s="128"/>
      <c r="BQ312" s="128"/>
      <c r="BR312" s="128"/>
      <c r="BS312" s="128"/>
      <c r="BT312" s="128"/>
      <c r="BU312" s="128"/>
      <c r="BV312" s="128"/>
      <c r="BW312" s="128"/>
      <c r="BX312" s="128"/>
      <c r="BY312" s="128"/>
      <c r="BZ312" s="128"/>
      <c r="CA312" s="128"/>
      <c r="CB312" s="128"/>
      <c r="CC312" s="128"/>
      <c r="CD312" s="128"/>
      <c r="CE312" s="128"/>
      <c r="CF312" s="128"/>
      <c r="CG312" s="128"/>
      <c r="CH312" s="128"/>
      <c r="CI312" s="128"/>
      <c r="CJ312" s="128"/>
      <c r="CK312" s="128"/>
      <c r="CL312" s="128"/>
      <c r="CM312" s="128"/>
      <c r="CN312" s="4"/>
    </row>
    <row r="313" ht="14.25" customHeight="1">
      <c r="A313" s="126">
        <v>1641.0</v>
      </c>
      <c r="B313" s="103" t="str">
        <f t="shared" si="4"/>
        <v>OK</v>
      </c>
      <c r="C313" s="103" t="str">
        <f t="shared" si="2"/>
        <v>OK</v>
      </c>
      <c r="D313" s="127" t="s">
        <v>7527</v>
      </c>
      <c r="E313" s="20" t="s">
        <v>7264</v>
      </c>
      <c r="G313" s="128"/>
      <c r="H313" s="128"/>
      <c r="I313" s="135"/>
      <c r="J313" s="129"/>
      <c r="K313" s="129"/>
      <c r="L313" s="128"/>
      <c r="M313" s="128"/>
      <c r="N313" s="20" t="s">
        <v>47</v>
      </c>
      <c r="O313" s="130" t="s">
        <v>8</v>
      </c>
      <c r="P313" s="20" t="s">
        <v>1474</v>
      </c>
      <c r="Q313" s="20" t="s">
        <v>544</v>
      </c>
      <c r="R313" s="132"/>
      <c r="S313" s="21" t="s">
        <v>7540</v>
      </c>
      <c r="T313" s="21" t="s">
        <v>7541</v>
      </c>
      <c r="U313" s="21" t="s">
        <v>7542</v>
      </c>
      <c r="V313" s="21" t="s">
        <v>7543</v>
      </c>
      <c r="W313" s="21" t="s">
        <v>3409</v>
      </c>
      <c r="X313" s="21" t="s">
        <v>7544</v>
      </c>
      <c r="Y313" s="21" t="s">
        <v>151</v>
      </c>
      <c r="Z313" s="21" t="s">
        <v>7546</v>
      </c>
      <c r="AA313" s="132"/>
      <c r="AC313" s="21" t="s">
        <v>49</v>
      </c>
      <c r="AD313" s="132"/>
      <c r="AE313" s="132"/>
      <c r="AF313" s="132"/>
      <c r="AG313" s="132"/>
      <c r="AH313" s="132"/>
      <c r="AI313" s="132"/>
      <c r="AJ313" s="132"/>
      <c r="AK313" s="132"/>
      <c r="AL313" s="132"/>
      <c r="AM313" s="132"/>
      <c r="AN313" s="132"/>
      <c r="AO313" s="132"/>
      <c r="AP313" s="132"/>
      <c r="AQ313" s="132"/>
      <c r="AR313" s="132"/>
      <c r="AS313" s="132"/>
      <c r="AT313" s="132"/>
      <c r="AU313" s="132"/>
      <c r="AV313" s="128"/>
      <c r="AW313" s="128"/>
      <c r="AX313" s="128"/>
      <c r="AY313" s="128"/>
      <c r="AZ313" s="128"/>
      <c r="BA313" s="128"/>
      <c r="BB313" s="128"/>
      <c r="BC313" s="128"/>
      <c r="BD313" s="128"/>
      <c r="BE313" s="133">
        <v>8.0</v>
      </c>
      <c r="BF313" s="133">
        <v>7.0</v>
      </c>
      <c r="BG313" s="134" t="b">
        <v>0</v>
      </c>
      <c r="BH313" s="133">
        <v>8.0</v>
      </c>
      <c r="BI313" s="128"/>
      <c r="BJ313" s="128"/>
      <c r="BK313" s="128"/>
      <c r="BL313" s="128"/>
      <c r="BM313" s="128"/>
      <c r="BN313" s="128"/>
      <c r="BO313" s="128"/>
      <c r="BP313" s="128"/>
      <c r="BQ313" s="128"/>
      <c r="BR313" s="128"/>
      <c r="BS313" s="128"/>
      <c r="BT313" s="128"/>
      <c r="BU313" s="128"/>
      <c r="BV313" s="128"/>
      <c r="BW313" s="128"/>
      <c r="BX313" s="128"/>
      <c r="BY313" s="128"/>
      <c r="BZ313" s="128"/>
      <c r="CA313" s="128"/>
      <c r="CB313" s="128"/>
      <c r="CC313" s="128"/>
      <c r="CD313" s="128"/>
      <c r="CE313" s="128"/>
      <c r="CF313" s="128"/>
      <c r="CG313" s="128"/>
      <c r="CH313" s="128"/>
      <c r="CI313" s="128"/>
      <c r="CJ313" s="128"/>
      <c r="CK313" s="128"/>
      <c r="CL313" s="128"/>
      <c r="CM313" s="128"/>
      <c r="CN313" s="4"/>
    </row>
    <row r="314" ht="14.25" customHeight="1">
      <c r="A314" s="126">
        <v>1642.0</v>
      </c>
      <c r="B314" s="103" t="str">
        <f t="shared" si="4"/>
        <v>OK</v>
      </c>
      <c r="C314" s="103" t="str">
        <f t="shared" si="2"/>
        <v>OK</v>
      </c>
      <c r="D314" s="20" t="s">
        <v>7527</v>
      </c>
      <c r="E314" s="20" t="s">
        <v>7264</v>
      </c>
      <c r="G314" s="135"/>
      <c r="H314" s="135"/>
      <c r="I314" s="135"/>
      <c r="J314" s="129"/>
      <c r="K314" s="129"/>
      <c r="L314" s="128"/>
      <c r="M314" s="128"/>
      <c r="N314" s="20" t="s">
        <v>47</v>
      </c>
      <c r="O314" s="130" t="s">
        <v>8</v>
      </c>
      <c r="P314" s="20" t="s">
        <v>1905</v>
      </c>
      <c r="Q314" s="21" t="s">
        <v>1940</v>
      </c>
      <c r="R314" s="21"/>
      <c r="S314" s="21" t="s">
        <v>7548</v>
      </c>
      <c r="T314" s="21" t="s">
        <v>7549</v>
      </c>
      <c r="U314" s="21" t="s">
        <v>7550</v>
      </c>
      <c r="V314" s="21" t="s">
        <v>7551</v>
      </c>
      <c r="W314" s="21" t="s">
        <v>899</v>
      </c>
      <c r="X314" s="21" t="s">
        <v>7552</v>
      </c>
      <c r="Y314" s="21" t="s">
        <v>151</v>
      </c>
      <c r="Z314" s="21" t="s">
        <v>7553</v>
      </c>
      <c r="AA314" s="131"/>
      <c r="AC314" s="21" t="s">
        <v>49</v>
      </c>
      <c r="AD314" s="132"/>
      <c r="AE314" s="132"/>
      <c r="AF314" s="132"/>
      <c r="AG314" s="132"/>
      <c r="AH314" s="132"/>
      <c r="AI314" s="132"/>
      <c r="AJ314" s="132"/>
      <c r="AK314" s="132"/>
      <c r="AL314" s="132"/>
      <c r="AM314" s="132"/>
      <c r="AN314" s="132"/>
      <c r="AO314" s="132"/>
      <c r="AP314" s="132"/>
      <c r="AQ314" s="132"/>
      <c r="AR314" s="132"/>
      <c r="AS314" s="132"/>
      <c r="AT314" s="132"/>
      <c r="AU314" s="132"/>
      <c r="AV314" s="128"/>
      <c r="AW314" s="128"/>
      <c r="AX314" s="128"/>
      <c r="AY314" s="128"/>
      <c r="AZ314" s="128"/>
      <c r="BA314" s="128"/>
      <c r="BB314" s="128"/>
      <c r="BC314" s="128"/>
      <c r="BD314" s="128"/>
      <c r="BE314" s="133">
        <v>8.0</v>
      </c>
      <c r="BF314" s="133">
        <v>7.0</v>
      </c>
      <c r="BG314" s="134" t="b">
        <v>0</v>
      </c>
      <c r="BH314" s="133">
        <v>8.0</v>
      </c>
      <c r="BI314" s="128"/>
      <c r="BJ314" s="135"/>
      <c r="BK314" s="135"/>
      <c r="BL314" s="128"/>
      <c r="BM314" s="128"/>
      <c r="BN314" s="128"/>
      <c r="BO314" s="128"/>
      <c r="BP314" s="128"/>
      <c r="BQ314" s="128"/>
      <c r="BR314" s="128"/>
      <c r="BS314" s="128"/>
      <c r="BT314" s="128"/>
      <c r="BU314" s="128"/>
      <c r="BV314" s="128"/>
      <c r="BW314" s="128"/>
      <c r="BX314" s="128"/>
      <c r="BY314" s="128"/>
      <c r="BZ314" s="128"/>
      <c r="CA314" s="128"/>
      <c r="CB314" s="128"/>
      <c r="CC314" s="128"/>
      <c r="CD314" s="128"/>
      <c r="CE314" s="128"/>
      <c r="CF314" s="128"/>
      <c r="CG314" s="128"/>
      <c r="CH314" s="128"/>
      <c r="CI314" s="128"/>
      <c r="CJ314" s="128"/>
      <c r="CK314" s="128"/>
      <c r="CL314" s="128"/>
      <c r="CM314" s="128"/>
      <c r="CN314" s="4"/>
    </row>
    <row r="315" ht="14.25" customHeight="1">
      <c r="A315" s="126">
        <v>1646.0</v>
      </c>
      <c r="B315" s="103" t="str">
        <f t="shared" si="4"/>
        <v/>
      </c>
      <c r="C315" s="103" t="str">
        <f t="shared" si="2"/>
        <v>Tự do chọn</v>
      </c>
      <c r="D315" s="127" t="s">
        <v>7554</v>
      </c>
      <c r="E315" s="20" t="s">
        <v>7264</v>
      </c>
      <c r="G315" s="20" t="s">
        <v>7555</v>
      </c>
      <c r="J315" s="129"/>
      <c r="K315" s="129"/>
      <c r="L315" s="128"/>
      <c r="M315" s="128"/>
      <c r="N315" s="20" t="s">
        <v>47</v>
      </c>
      <c r="O315" s="130" t="s">
        <v>8</v>
      </c>
      <c r="P315" s="20"/>
      <c r="Q315" s="20"/>
      <c r="R315" s="132"/>
      <c r="S315" s="131"/>
      <c r="T315" s="131"/>
      <c r="U315" s="131"/>
      <c r="V315" s="131"/>
      <c r="W315" s="131"/>
      <c r="X315" s="131"/>
      <c r="Y315" s="131"/>
      <c r="Z315" s="132"/>
      <c r="AA315" s="132"/>
      <c r="AC315" s="21" t="s">
        <v>49</v>
      </c>
      <c r="AD315" s="132"/>
      <c r="AE315" s="132"/>
      <c r="AF315" s="132"/>
      <c r="AG315" s="132"/>
      <c r="AH315" s="132"/>
      <c r="AI315" s="132"/>
      <c r="AJ315" s="132"/>
      <c r="AK315" s="132"/>
      <c r="AL315" s="132"/>
      <c r="AM315" s="132"/>
      <c r="AN315" s="132"/>
      <c r="AO315" s="132"/>
      <c r="AP315" s="132"/>
      <c r="AQ315" s="132"/>
      <c r="AR315" s="132"/>
      <c r="AS315" s="132"/>
      <c r="AT315" s="132"/>
      <c r="AU315" s="132"/>
      <c r="AV315" s="128"/>
      <c r="AW315" s="128"/>
      <c r="AX315" s="128"/>
      <c r="AY315" s="128"/>
      <c r="AZ315" s="128"/>
      <c r="BA315" s="128"/>
      <c r="BB315" s="128"/>
      <c r="BC315" s="128"/>
      <c r="BD315" s="128"/>
      <c r="BE315" s="133">
        <v>9.0</v>
      </c>
      <c r="BF315" s="133">
        <v>8.0</v>
      </c>
      <c r="BG315" s="134" t="b">
        <v>0</v>
      </c>
      <c r="BH315" s="133">
        <v>9.0</v>
      </c>
      <c r="BI315" s="128"/>
      <c r="BJ315" s="135"/>
      <c r="BK315" s="135"/>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4"/>
    </row>
    <row r="316" ht="14.25" customHeight="1">
      <c r="A316" s="126">
        <v>1647.0</v>
      </c>
      <c r="B316" s="103" t="str">
        <f t="shared" si="4"/>
        <v>OK</v>
      </c>
      <c r="C316" s="103" t="str">
        <f t="shared" si="2"/>
        <v>OK</v>
      </c>
      <c r="D316" s="20" t="s">
        <v>7554</v>
      </c>
      <c r="E316" s="20" t="s">
        <v>7264</v>
      </c>
      <c r="G316" s="128"/>
      <c r="H316" s="128"/>
      <c r="I316" s="128"/>
      <c r="J316" s="129"/>
      <c r="K316" s="129"/>
      <c r="L316" s="128"/>
      <c r="M316" s="128"/>
      <c r="N316" s="20" t="s">
        <v>47</v>
      </c>
      <c r="O316" s="130" t="s">
        <v>8</v>
      </c>
      <c r="P316" s="20" t="s">
        <v>1246</v>
      </c>
      <c r="Q316" s="20" t="s">
        <v>250</v>
      </c>
      <c r="R316" s="132"/>
      <c r="S316" s="21" t="s">
        <v>7556</v>
      </c>
      <c r="T316" s="21" t="s">
        <v>7557</v>
      </c>
      <c r="U316" s="21" t="s">
        <v>7558</v>
      </c>
      <c r="V316" s="21" t="s">
        <v>7559</v>
      </c>
      <c r="W316" s="21" t="s">
        <v>7560</v>
      </c>
      <c r="X316" s="21" t="s">
        <v>7561</v>
      </c>
      <c r="Y316" s="21" t="s">
        <v>6522</v>
      </c>
      <c r="Z316" s="21" t="s">
        <v>7562</v>
      </c>
      <c r="AC316" s="21" t="s">
        <v>49</v>
      </c>
      <c r="AD316" s="132"/>
      <c r="AE316" s="132"/>
      <c r="AF316" s="132"/>
      <c r="AG316" s="132"/>
      <c r="AH316" s="132"/>
      <c r="AI316" s="132"/>
      <c r="AJ316" s="132"/>
      <c r="AK316" s="132"/>
      <c r="AL316" s="132"/>
      <c r="AM316" s="132"/>
      <c r="AN316" s="132"/>
      <c r="AO316" s="132"/>
      <c r="AP316" s="132"/>
      <c r="AQ316" s="132"/>
      <c r="AR316" s="132"/>
      <c r="AS316" s="132"/>
      <c r="AT316" s="132"/>
      <c r="AU316" s="132"/>
      <c r="AV316" s="128"/>
      <c r="AW316" s="128"/>
      <c r="AX316" s="128"/>
      <c r="AY316" s="128"/>
      <c r="AZ316" s="128"/>
      <c r="BA316" s="128"/>
      <c r="BB316" s="128"/>
      <c r="BC316" s="128"/>
      <c r="BD316" s="128"/>
      <c r="BE316" s="135"/>
      <c r="BF316" s="135"/>
      <c r="BG316" s="135"/>
      <c r="BH316" s="135"/>
      <c r="BI316" s="128"/>
      <c r="BJ316" s="128"/>
      <c r="BK316" s="128"/>
      <c r="BL316" s="128"/>
      <c r="BM316" s="128"/>
      <c r="BN316" s="128"/>
      <c r="BO316" s="128"/>
      <c r="BP316" s="128"/>
      <c r="BQ316" s="128"/>
      <c r="BR316" s="128"/>
      <c r="BS316" s="128"/>
      <c r="BT316" s="128"/>
      <c r="BU316" s="128"/>
      <c r="BV316" s="128"/>
      <c r="BW316" s="128"/>
      <c r="BX316" s="128"/>
      <c r="BY316" s="128"/>
      <c r="BZ316" s="128"/>
      <c r="CA316" s="128"/>
      <c r="CB316" s="128"/>
      <c r="CC316" s="128"/>
      <c r="CD316" s="128"/>
      <c r="CE316" s="128"/>
      <c r="CF316" s="128"/>
      <c r="CG316" s="128"/>
      <c r="CH316" s="128"/>
      <c r="CI316" s="128"/>
      <c r="CJ316" s="128"/>
      <c r="CK316" s="128"/>
      <c r="CL316" s="128"/>
      <c r="CM316" s="128"/>
      <c r="CN316" s="4"/>
    </row>
    <row r="317" ht="14.25" customHeight="1">
      <c r="A317" s="126">
        <v>1648.0</v>
      </c>
      <c r="B317" s="103" t="str">
        <f t="shared" si="4"/>
        <v>OK</v>
      </c>
      <c r="C317" s="103" t="str">
        <f t="shared" si="2"/>
        <v>OK</v>
      </c>
      <c r="D317" s="127" t="s">
        <v>7554</v>
      </c>
      <c r="E317" s="20" t="s">
        <v>7264</v>
      </c>
      <c r="G317" s="128"/>
      <c r="H317" s="128"/>
      <c r="I317" s="128"/>
      <c r="J317" s="129"/>
      <c r="K317" s="129"/>
      <c r="L317" s="128"/>
      <c r="M317" s="128"/>
      <c r="N317" s="20" t="s">
        <v>47</v>
      </c>
      <c r="O317" s="130" t="s">
        <v>8</v>
      </c>
      <c r="P317" s="20" t="s">
        <v>1189</v>
      </c>
      <c r="Q317" s="20" t="s">
        <v>1262</v>
      </c>
      <c r="R317" s="132"/>
      <c r="S317" s="21" t="s">
        <v>7563</v>
      </c>
      <c r="T317" s="21" t="s">
        <v>7564</v>
      </c>
      <c r="U317" s="21" t="s">
        <v>7565</v>
      </c>
      <c r="V317" s="21" t="s">
        <v>7566</v>
      </c>
      <c r="W317" s="21" t="s">
        <v>7567</v>
      </c>
      <c r="X317" s="21" t="s">
        <v>7568</v>
      </c>
      <c r="Y317" s="21" t="s">
        <v>7565</v>
      </c>
      <c r="Z317" s="21" t="s">
        <v>7569</v>
      </c>
      <c r="AC317" s="21" t="s">
        <v>49</v>
      </c>
      <c r="AD317" s="132"/>
      <c r="AE317" s="132"/>
      <c r="AF317" s="132"/>
      <c r="AG317" s="132"/>
      <c r="AH317" s="132"/>
      <c r="AI317" s="132"/>
      <c r="AJ317" s="132"/>
      <c r="AK317" s="132"/>
      <c r="AL317" s="132"/>
      <c r="AM317" s="132"/>
      <c r="AN317" s="132"/>
      <c r="AO317" s="132"/>
      <c r="AP317" s="132"/>
      <c r="AQ317" s="132"/>
      <c r="AR317" s="132"/>
      <c r="AS317" s="132"/>
      <c r="AT317" s="132"/>
      <c r="AU317" s="132"/>
      <c r="AV317" s="128"/>
      <c r="AW317" s="128"/>
      <c r="AX317" s="128"/>
      <c r="AY317" s="128"/>
      <c r="AZ317" s="128"/>
      <c r="BA317" s="128"/>
      <c r="BB317" s="128"/>
      <c r="BC317" s="128"/>
      <c r="BD317" s="128"/>
      <c r="BE317" s="135"/>
      <c r="BF317" s="135"/>
      <c r="BG317" s="135"/>
      <c r="BH317" s="135"/>
      <c r="BI317" s="128"/>
      <c r="BJ317" s="128"/>
      <c r="BK317" s="128"/>
      <c r="BL317" s="128"/>
      <c r="BM317" s="128"/>
      <c r="BN317" s="128"/>
      <c r="BO317" s="128"/>
      <c r="BP317" s="128"/>
      <c r="BQ317" s="128"/>
      <c r="BR317" s="128"/>
      <c r="BS317" s="128"/>
      <c r="BT317" s="128"/>
      <c r="BU317" s="128"/>
      <c r="BV317" s="128"/>
      <c r="BW317" s="128"/>
      <c r="BX317" s="128"/>
      <c r="BY317" s="128"/>
      <c r="BZ317" s="128"/>
      <c r="CA317" s="128"/>
      <c r="CB317" s="128"/>
      <c r="CC317" s="128"/>
      <c r="CD317" s="128"/>
      <c r="CE317" s="128"/>
      <c r="CF317" s="128"/>
      <c r="CG317" s="128"/>
      <c r="CH317" s="128"/>
      <c r="CI317" s="128"/>
      <c r="CJ317" s="128"/>
      <c r="CK317" s="128"/>
      <c r="CL317" s="128"/>
      <c r="CM317" s="128"/>
      <c r="CN317" s="4"/>
    </row>
    <row r="318" ht="14.25" customHeight="1">
      <c r="A318" s="126">
        <v>1652.0</v>
      </c>
      <c r="B318" s="103" t="str">
        <f t="shared" si="4"/>
        <v>Giữ chỗ</v>
      </c>
      <c r="C318" s="103" t="str">
        <f t="shared" si="2"/>
        <v>OK</v>
      </c>
      <c r="D318" s="20" t="s">
        <v>7570</v>
      </c>
      <c r="E318" s="20" t="s">
        <v>7264</v>
      </c>
      <c r="G318" s="20" t="s">
        <v>7571</v>
      </c>
      <c r="J318" s="129"/>
      <c r="K318" s="129"/>
      <c r="L318" s="128"/>
      <c r="M318" s="128"/>
      <c r="N318" s="20" t="s">
        <v>47</v>
      </c>
      <c r="O318" s="130" t="s">
        <v>8</v>
      </c>
      <c r="P318" s="20" t="s">
        <v>1189</v>
      </c>
      <c r="Q318" s="20" t="s">
        <v>1262</v>
      </c>
      <c r="R318" s="132"/>
      <c r="S318" s="132"/>
      <c r="T318" s="132"/>
      <c r="U318" s="132"/>
      <c r="V318" s="132"/>
      <c r="W318" s="132"/>
      <c r="X318" s="132"/>
      <c r="Y318" s="132"/>
      <c r="Z318" s="132"/>
      <c r="AA318" s="132"/>
      <c r="AC318" s="21" t="s">
        <v>49</v>
      </c>
      <c r="AD318" s="132"/>
      <c r="AE318" s="132"/>
      <c r="AF318" s="132"/>
      <c r="AG318" s="132"/>
      <c r="AH318" s="132"/>
      <c r="AI318" s="132"/>
      <c r="AJ318" s="132"/>
      <c r="AK318" s="132"/>
      <c r="AL318" s="132"/>
      <c r="AM318" s="132"/>
      <c r="AN318" s="132"/>
      <c r="AO318" s="132"/>
      <c r="AP318" s="132"/>
      <c r="AQ318" s="132"/>
      <c r="AR318" s="132"/>
      <c r="AS318" s="132"/>
      <c r="AT318" s="132"/>
      <c r="AU318" s="132"/>
      <c r="AV318" s="128"/>
      <c r="AW318" s="128"/>
      <c r="AX318" s="128"/>
      <c r="AY318" s="128"/>
      <c r="AZ318" s="128"/>
      <c r="BA318" s="128"/>
      <c r="BB318" s="128"/>
      <c r="BC318" s="128"/>
      <c r="BD318" s="128"/>
      <c r="BE318" s="133">
        <v>9.0</v>
      </c>
      <c r="BF318" s="133">
        <v>8.0</v>
      </c>
      <c r="BG318" s="134" t="b">
        <v>0</v>
      </c>
      <c r="BH318" s="133">
        <v>9.0</v>
      </c>
      <c r="BI318" s="128"/>
      <c r="BJ318" s="128"/>
      <c r="BK318" s="128"/>
      <c r="BL318" s="128"/>
      <c r="BM318" s="128"/>
      <c r="BN318" s="128"/>
      <c r="BO318" s="128"/>
      <c r="BP318" s="128"/>
      <c r="BQ318" s="128"/>
      <c r="BR318" s="128"/>
      <c r="BS318" s="128"/>
      <c r="BT318" s="128"/>
      <c r="BU318" s="128"/>
      <c r="BV318" s="128"/>
      <c r="BW318" s="128"/>
      <c r="BX318" s="128"/>
      <c r="BY318" s="128"/>
      <c r="BZ318" s="128"/>
      <c r="CA318" s="128"/>
      <c r="CB318" s="128"/>
      <c r="CC318" s="128"/>
      <c r="CD318" s="128"/>
      <c r="CE318" s="128"/>
      <c r="CF318" s="128"/>
      <c r="CG318" s="128"/>
      <c r="CH318" s="128"/>
      <c r="CI318" s="128"/>
      <c r="CJ318" s="128"/>
      <c r="CK318" s="128"/>
      <c r="CL318" s="128"/>
      <c r="CM318" s="128"/>
      <c r="CN318" s="4"/>
    </row>
    <row r="319" ht="14.25" customHeight="1">
      <c r="A319" s="126">
        <v>1653.0</v>
      </c>
      <c r="B319" s="103" t="str">
        <f t="shared" si="4"/>
        <v>OK</v>
      </c>
      <c r="C319" s="103" t="str">
        <f t="shared" si="2"/>
        <v>OK</v>
      </c>
      <c r="D319" s="127" t="s">
        <v>7570</v>
      </c>
      <c r="E319" s="20" t="s">
        <v>7264</v>
      </c>
      <c r="G319" s="128"/>
      <c r="H319" s="128"/>
      <c r="I319" s="128"/>
      <c r="J319" s="129"/>
      <c r="K319" s="129"/>
      <c r="L319" s="128"/>
      <c r="M319" s="128"/>
      <c r="N319" s="20" t="s">
        <v>47</v>
      </c>
      <c r="O319" s="130" t="s">
        <v>8</v>
      </c>
      <c r="P319" s="20" t="s">
        <v>829</v>
      </c>
      <c r="Q319" s="20" t="s">
        <v>494</v>
      </c>
      <c r="R319" s="132"/>
      <c r="S319" s="21" t="s">
        <v>7578</v>
      </c>
      <c r="T319" s="21" t="s">
        <v>7580</v>
      </c>
      <c r="U319" s="21" t="s">
        <v>7581</v>
      </c>
      <c r="V319" s="21" t="s">
        <v>7582</v>
      </c>
      <c r="W319" s="21" t="s">
        <v>7583</v>
      </c>
      <c r="X319" s="21" t="s">
        <v>7584</v>
      </c>
      <c r="Y319" s="21" t="s">
        <v>78</v>
      </c>
      <c r="Z319" s="21" t="s">
        <v>7586</v>
      </c>
      <c r="AC319" s="21" t="s">
        <v>49</v>
      </c>
      <c r="AD319" s="132"/>
      <c r="AE319" s="132"/>
      <c r="AF319" s="132"/>
      <c r="AG319" s="132"/>
      <c r="AH319" s="132"/>
      <c r="AI319" s="132"/>
      <c r="AJ319" s="132"/>
      <c r="AK319" s="132"/>
      <c r="AL319" s="132"/>
      <c r="AM319" s="132"/>
      <c r="AN319" s="132"/>
      <c r="AO319" s="132"/>
      <c r="AP319" s="132"/>
      <c r="AQ319" s="132"/>
      <c r="AR319" s="132"/>
      <c r="AS319" s="132"/>
      <c r="AT319" s="132"/>
      <c r="AU319" s="132"/>
      <c r="AV319" s="128"/>
      <c r="AW319" s="128"/>
      <c r="AX319" s="128"/>
      <c r="AY319" s="128"/>
      <c r="AZ319" s="128"/>
      <c r="BA319" s="128"/>
      <c r="BB319" s="128"/>
      <c r="BC319" s="128"/>
      <c r="BD319" s="128"/>
      <c r="BE319" s="133">
        <v>16.0</v>
      </c>
      <c r="BF319" s="133">
        <v>15.0</v>
      </c>
      <c r="BG319" s="134" t="b">
        <v>0</v>
      </c>
      <c r="BH319" s="133">
        <v>16.0</v>
      </c>
      <c r="BI319" s="128"/>
      <c r="BJ319" s="128"/>
      <c r="BK319" s="128"/>
      <c r="BL319" s="128"/>
      <c r="BM319" s="128"/>
      <c r="BN319" s="128"/>
      <c r="BO319" s="128"/>
      <c r="BP319" s="128"/>
      <c r="BQ319" s="128"/>
      <c r="BR319" s="128"/>
      <c r="BS319" s="128"/>
      <c r="BT319" s="128"/>
      <c r="BU319" s="128"/>
      <c r="BV319" s="128"/>
      <c r="BW319" s="128"/>
      <c r="BX319" s="128"/>
      <c r="BY319" s="128"/>
      <c r="BZ319" s="128"/>
      <c r="CA319" s="128"/>
      <c r="CB319" s="128"/>
      <c r="CC319" s="128"/>
      <c r="CD319" s="128"/>
      <c r="CE319" s="128"/>
      <c r="CF319" s="128"/>
      <c r="CG319" s="128"/>
      <c r="CH319" s="128"/>
      <c r="CI319" s="128"/>
      <c r="CJ319" s="128"/>
      <c r="CK319" s="128"/>
      <c r="CL319" s="128"/>
      <c r="CM319" s="128"/>
      <c r="CN319" s="4"/>
    </row>
    <row r="320" ht="14.25" customHeight="1">
      <c r="A320" s="126">
        <v>1657.0</v>
      </c>
      <c r="B320" s="103" t="str">
        <f t="shared" si="4"/>
        <v/>
      </c>
      <c r="C320" s="103">
        <f t="shared" si="2"/>
        <v>0</v>
      </c>
      <c r="D320" s="20" t="s">
        <v>7588</v>
      </c>
      <c r="E320" s="20" t="s">
        <v>7264</v>
      </c>
      <c r="F320" s="20" t="s">
        <v>7589</v>
      </c>
      <c r="G320" s="20" t="s">
        <v>7591</v>
      </c>
      <c r="I320" s="227"/>
      <c r="J320" s="129"/>
      <c r="K320" s="129"/>
      <c r="L320" s="128"/>
      <c r="M320" s="128"/>
      <c r="N320" s="20" t="s">
        <v>47</v>
      </c>
      <c r="O320" s="130" t="s">
        <v>8</v>
      </c>
      <c r="P320" s="20" t="s">
        <v>829</v>
      </c>
      <c r="Q320" s="21" t="s">
        <v>2442</v>
      </c>
      <c r="R320" s="21" t="s">
        <v>8</v>
      </c>
      <c r="S320" s="21" t="s">
        <v>7596</v>
      </c>
      <c r="T320" s="21" t="s">
        <v>7597</v>
      </c>
      <c r="U320" s="21" t="s">
        <v>7598</v>
      </c>
      <c r="V320" s="21" t="s">
        <v>7599</v>
      </c>
      <c r="W320" s="21" t="s">
        <v>7600</v>
      </c>
      <c r="X320" s="21" t="s">
        <v>7601</v>
      </c>
      <c r="Y320" s="21" t="s">
        <v>7599</v>
      </c>
      <c r="Z320" s="21" t="s">
        <v>7602</v>
      </c>
      <c r="AA320" s="132"/>
      <c r="AC320" s="21" t="s">
        <v>49</v>
      </c>
      <c r="AD320" s="132"/>
      <c r="AE320" s="132"/>
      <c r="AF320" s="132"/>
      <c r="AG320" s="132"/>
      <c r="AH320" s="132"/>
      <c r="AI320" s="132"/>
      <c r="AJ320" s="132"/>
      <c r="AK320" s="132"/>
      <c r="AL320" s="132"/>
      <c r="AM320" s="132"/>
      <c r="AN320" s="132"/>
      <c r="AO320" s="132"/>
      <c r="AP320" s="132"/>
      <c r="AQ320" s="132"/>
      <c r="AR320" s="132"/>
      <c r="AS320" s="132"/>
      <c r="AT320" s="132"/>
      <c r="AU320" s="132"/>
      <c r="AV320" s="128"/>
      <c r="AW320" s="128"/>
      <c r="AX320" s="128"/>
      <c r="AY320" s="128"/>
      <c r="AZ320" s="128"/>
      <c r="BA320" s="128"/>
      <c r="BB320" s="128"/>
      <c r="BC320" s="128"/>
      <c r="BD320" s="128"/>
      <c r="BE320" s="133">
        <v>8.0</v>
      </c>
      <c r="BF320" s="133">
        <v>7.0</v>
      </c>
      <c r="BG320" s="134" t="b">
        <v>0</v>
      </c>
      <c r="BH320" s="133">
        <v>8.0</v>
      </c>
      <c r="BI320" s="128"/>
      <c r="BJ320" s="128"/>
      <c r="BK320" s="128"/>
      <c r="BL320" s="128"/>
      <c r="BM320" s="128"/>
      <c r="BN320" s="128"/>
      <c r="BO320" s="128"/>
      <c r="BP320" s="128"/>
      <c r="BQ320" s="128"/>
      <c r="BR320" s="128"/>
      <c r="BS320" s="128"/>
      <c r="BT320" s="128"/>
      <c r="BU320" s="128"/>
      <c r="BV320" s="128"/>
      <c r="BW320" s="128"/>
      <c r="BX320" s="128"/>
      <c r="BY320" s="128"/>
      <c r="BZ320" s="128"/>
      <c r="CA320" s="128"/>
      <c r="CB320" s="128"/>
      <c r="CC320" s="128"/>
      <c r="CD320" s="128"/>
      <c r="CE320" s="128"/>
      <c r="CF320" s="128"/>
      <c r="CG320" s="128"/>
      <c r="CH320" s="128"/>
      <c r="CI320" s="128"/>
      <c r="CJ320" s="128"/>
      <c r="CK320" s="128"/>
      <c r="CL320" s="128"/>
      <c r="CM320" s="128"/>
      <c r="CN320" s="4"/>
    </row>
    <row r="321" ht="14.25" customHeight="1">
      <c r="A321" s="126">
        <v>1658.0</v>
      </c>
      <c r="B321" s="103" t="str">
        <f t="shared" si="4"/>
        <v>Giữ chỗ</v>
      </c>
      <c r="C321" s="103" t="str">
        <f t="shared" si="2"/>
        <v>OK</v>
      </c>
      <c r="D321" s="127" t="s">
        <v>7588</v>
      </c>
      <c r="E321" s="20" t="s">
        <v>7264</v>
      </c>
      <c r="G321" s="128"/>
      <c r="H321" s="135"/>
      <c r="I321" s="228"/>
      <c r="J321" s="129"/>
      <c r="K321" s="137"/>
      <c r="L321" s="128"/>
      <c r="M321" s="135"/>
      <c r="N321" s="20" t="s">
        <v>47</v>
      </c>
      <c r="O321" s="130" t="s">
        <v>8</v>
      </c>
      <c r="P321" s="20" t="s">
        <v>804</v>
      </c>
      <c r="Q321" s="20" t="s">
        <v>860</v>
      </c>
      <c r="R321" s="132"/>
      <c r="S321" s="131"/>
      <c r="T321" s="131"/>
      <c r="U321" s="131"/>
      <c r="V321" s="131"/>
      <c r="W321" s="131"/>
      <c r="X321" s="131"/>
      <c r="Y321" s="131"/>
      <c r="Z321" s="131"/>
      <c r="AA321" s="131"/>
      <c r="AC321" s="21" t="s">
        <v>49</v>
      </c>
      <c r="AD321" s="132"/>
      <c r="AE321" s="132"/>
      <c r="AF321" s="132"/>
      <c r="AG321" s="132"/>
      <c r="AH321" s="132"/>
      <c r="AI321" s="132"/>
      <c r="AJ321" s="132"/>
      <c r="AK321" s="132"/>
      <c r="AL321" s="132"/>
      <c r="AM321" s="132"/>
      <c r="AN321" s="132"/>
      <c r="AO321" s="132"/>
      <c r="AP321" s="132"/>
      <c r="AQ321" s="132"/>
      <c r="AR321" s="132"/>
      <c r="AS321" s="132"/>
      <c r="AT321" s="132"/>
      <c r="AU321" s="132"/>
      <c r="AV321" s="128"/>
      <c r="AW321" s="128"/>
      <c r="AX321" s="128"/>
      <c r="AY321" s="128"/>
      <c r="AZ321" s="128"/>
      <c r="BA321" s="128"/>
      <c r="BB321" s="128"/>
      <c r="BC321" s="128"/>
      <c r="BD321" s="128"/>
      <c r="BE321" s="133">
        <v>8.0</v>
      </c>
      <c r="BF321" s="133">
        <v>7.0</v>
      </c>
      <c r="BG321" s="134" t="b">
        <v>0</v>
      </c>
      <c r="BH321" s="133">
        <v>8.0</v>
      </c>
      <c r="BI321" s="128"/>
      <c r="BJ321" s="135"/>
      <c r="BK321" s="135"/>
      <c r="BL321" s="128"/>
      <c r="BM321" s="128"/>
      <c r="BN321" s="128"/>
      <c r="BO321" s="128"/>
      <c r="BP321" s="128"/>
      <c r="BQ321" s="128"/>
      <c r="BR321" s="128"/>
      <c r="BS321" s="128"/>
      <c r="BT321" s="128"/>
      <c r="BU321" s="128"/>
      <c r="BV321" s="128"/>
      <c r="BW321" s="128"/>
      <c r="BX321" s="128"/>
      <c r="BY321" s="128"/>
      <c r="BZ321" s="128"/>
      <c r="CA321" s="128"/>
      <c r="CB321" s="128"/>
      <c r="CC321" s="128"/>
      <c r="CD321" s="128"/>
      <c r="CE321" s="128"/>
      <c r="CF321" s="128"/>
      <c r="CG321" s="128"/>
      <c r="CH321" s="128"/>
      <c r="CI321" s="128"/>
      <c r="CJ321" s="128"/>
      <c r="CK321" s="128"/>
      <c r="CL321" s="128"/>
      <c r="CM321" s="128"/>
      <c r="CN321" s="4"/>
    </row>
    <row r="322" ht="14.25" customHeight="1">
      <c r="A322" s="126">
        <v>1662.0</v>
      </c>
      <c r="B322" s="103" t="str">
        <f t="shared" si="4"/>
        <v/>
      </c>
      <c r="C322" s="103">
        <f t="shared" si="2"/>
        <v>0</v>
      </c>
      <c r="D322" s="20" t="s">
        <v>7605</v>
      </c>
      <c r="E322" s="20" t="s">
        <v>7264</v>
      </c>
      <c r="G322" s="128"/>
      <c r="H322" s="128"/>
      <c r="I322" s="227"/>
      <c r="J322" s="129"/>
      <c r="K322" s="129"/>
      <c r="L322" s="128"/>
      <c r="M322" s="128"/>
      <c r="N322" s="20" t="s">
        <v>47</v>
      </c>
      <c r="O322" s="130" t="s">
        <v>8</v>
      </c>
      <c r="P322" s="20" t="s">
        <v>404</v>
      </c>
      <c r="Q322" s="21" t="s">
        <v>816</v>
      </c>
      <c r="R322" s="21" t="s">
        <v>8</v>
      </c>
      <c r="S322" s="21" t="s">
        <v>7606</v>
      </c>
      <c r="T322" s="21" t="s">
        <v>7607</v>
      </c>
      <c r="U322" s="21" t="s">
        <v>7608</v>
      </c>
      <c r="V322" s="21" t="s">
        <v>7401</v>
      </c>
      <c r="W322" s="21" t="s">
        <v>7609</v>
      </c>
      <c r="X322" s="21" t="s">
        <v>7601</v>
      </c>
      <c r="Y322" s="21" t="s">
        <v>7401</v>
      </c>
      <c r="Z322" s="21" t="s">
        <v>7610</v>
      </c>
      <c r="AA322" s="131"/>
      <c r="AC322" s="21" t="s">
        <v>49</v>
      </c>
      <c r="AD322" s="132"/>
      <c r="AE322" s="132"/>
      <c r="AF322" s="132"/>
      <c r="AG322" s="132"/>
      <c r="AH322" s="132"/>
      <c r="AI322" s="132"/>
      <c r="AJ322" s="132"/>
      <c r="AK322" s="132"/>
      <c r="AL322" s="132"/>
      <c r="AM322" s="132"/>
      <c r="AN322" s="132"/>
      <c r="AO322" s="132"/>
      <c r="AP322" s="132"/>
      <c r="AQ322" s="132"/>
      <c r="AR322" s="132"/>
      <c r="AS322" s="132"/>
      <c r="AT322" s="132"/>
      <c r="AU322" s="132"/>
      <c r="AV322" s="128"/>
      <c r="AW322" s="128"/>
      <c r="AX322" s="128"/>
      <c r="AY322" s="128"/>
      <c r="AZ322" s="128"/>
      <c r="BA322" s="128"/>
      <c r="BB322" s="128"/>
      <c r="BC322" s="128"/>
      <c r="BD322" s="128"/>
      <c r="BE322" s="133">
        <v>6.0</v>
      </c>
      <c r="BF322" s="133">
        <v>5.0</v>
      </c>
      <c r="BG322" s="134" t="b">
        <v>0</v>
      </c>
      <c r="BH322" s="133">
        <v>6.0</v>
      </c>
      <c r="BI322" s="133">
        <v>1662.0</v>
      </c>
      <c r="BJ322" s="135"/>
      <c r="BK322" s="135"/>
      <c r="BL322" s="128"/>
      <c r="BM322" s="128"/>
      <c r="BN322" s="128"/>
      <c r="BO322" s="128"/>
      <c r="BP322" s="128"/>
      <c r="BQ322" s="128"/>
      <c r="BR322" s="128"/>
      <c r="BS322" s="128"/>
      <c r="BT322" s="128"/>
      <c r="BU322" s="128"/>
      <c r="BV322" s="128"/>
      <c r="BW322" s="128"/>
      <c r="BX322" s="128"/>
      <c r="BY322" s="128"/>
      <c r="BZ322" s="128"/>
      <c r="CA322" s="128"/>
      <c r="CB322" s="128"/>
      <c r="CC322" s="128"/>
      <c r="CD322" s="128"/>
      <c r="CE322" s="128"/>
      <c r="CF322" s="128"/>
      <c r="CG322" s="128"/>
      <c r="CH322" s="128"/>
      <c r="CI322" s="128"/>
      <c r="CJ322" s="128"/>
      <c r="CK322" s="128"/>
      <c r="CL322" s="128"/>
      <c r="CM322" s="128"/>
      <c r="CN322" s="4"/>
    </row>
    <row r="323" ht="14.25" customHeight="1">
      <c r="A323" s="126">
        <v>1663.0</v>
      </c>
      <c r="B323" s="103" t="str">
        <f t="shared" si="4"/>
        <v>OK</v>
      </c>
      <c r="C323" s="103" t="str">
        <f t="shared" si="2"/>
        <v>OK</v>
      </c>
      <c r="D323" s="127" t="s">
        <v>7605</v>
      </c>
      <c r="E323" s="20" t="s">
        <v>7264</v>
      </c>
      <c r="G323" s="128"/>
      <c r="H323" s="128"/>
      <c r="I323" s="227"/>
      <c r="J323" s="129"/>
      <c r="K323" s="129"/>
      <c r="L323" s="128"/>
      <c r="M323" s="128"/>
      <c r="N323" s="20" t="s">
        <v>47</v>
      </c>
      <c r="O323" s="130" t="s">
        <v>8</v>
      </c>
      <c r="P323" s="103" t="s">
        <v>1027</v>
      </c>
      <c r="Q323" s="229" t="s">
        <v>1245</v>
      </c>
      <c r="R323" s="131"/>
      <c r="S323" s="21" t="s">
        <v>7612</v>
      </c>
      <c r="T323" s="21" t="s">
        <v>7613</v>
      </c>
      <c r="U323" s="21" t="s">
        <v>7615</v>
      </c>
      <c r="V323" s="21" t="s">
        <v>7616</v>
      </c>
      <c r="W323" s="21" t="s">
        <v>7617</v>
      </c>
      <c r="X323" s="21" t="s">
        <v>7618</v>
      </c>
      <c r="Y323" s="21" t="s">
        <v>67</v>
      </c>
      <c r="Z323" s="21" t="s">
        <v>7619</v>
      </c>
      <c r="AA323" s="132"/>
      <c r="AC323" s="21" t="s">
        <v>49</v>
      </c>
      <c r="AD323" s="132"/>
      <c r="AE323" s="132"/>
      <c r="AF323" s="132"/>
      <c r="AG323" s="132"/>
      <c r="AH323" s="132"/>
      <c r="AI323" s="132"/>
      <c r="AJ323" s="132"/>
      <c r="AK323" s="132"/>
      <c r="AL323" s="132"/>
      <c r="AM323" s="132"/>
      <c r="AN323" s="132"/>
      <c r="AO323" s="132"/>
      <c r="AP323" s="132"/>
      <c r="AQ323" s="132"/>
      <c r="AR323" s="132"/>
      <c r="AS323" s="132"/>
      <c r="AT323" s="132"/>
      <c r="AU323" s="132"/>
      <c r="AV323" s="128"/>
      <c r="AW323" s="128"/>
      <c r="AX323" s="128"/>
      <c r="AY323" s="128"/>
      <c r="AZ323" s="128"/>
      <c r="BA323" s="128"/>
      <c r="BB323" s="128"/>
      <c r="BC323" s="128"/>
      <c r="BD323" s="128"/>
      <c r="BE323" s="133">
        <v>6.0</v>
      </c>
      <c r="BF323" s="133">
        <v>5.0</v>
      </c>
      <c r="BG323" s="134" t="b">
        <v>0</v>
      </c>
      <c r="BH323" s="133">
        <v>6.0</v>
      </c>
      <c r="BI323" s="133">
        <v>1663.0</v>
      </c>
      <c r="BJ323" s="135"/>
      <c r="BK323" s="135"/>
      <c r="BL323" s="128"/>
      <c r="BM323" s="128"/>
      <c r="BN323" s="128"/>
      <c r="BO323" s="128"/>
      <c r="BP323" s="128"/>
      <c r="BQ323" s="128"/>
      <c r="BR323" s="128"/>
      <c r="BS323" s="128"/>
      <c r="BT323" s="128"/>
      <c r="BU323" s="128"/>
      <c r="BV323" s="128"/>
      <c r="BW323" s="128"/>
      <c r="BX323" s="128"/>
      <c r="BY323" s="128"/>
      <c r="BZ323" s="128"/>
      <c r="CA323" s="128"/>
      <c r="CB323" s="128"/>
      <c r="CC323" s="128"/>
      <c r="CD323" s="128"/>
      <c r="CE323" s="128"/>
      <c r="CF323" s="128"/>
      <c r="CG323" s="128"/>
      <c r="CH323" s="128"/>
      <c r="CI323" s="128"/>
      <c r="CJ323" s="128"/>
      <c r="CK323" s="128"/>
      <c r="CL323" s="128"/>
      <c r="CM323" s="128"/>
      <c r="CN323" s="4"/>
    </row>
    <row r="324" ht="14.25" customHeight="1">
      <c r="A324" s="126">
        <v>1664.0</v>
      </c>
      <c r="B324" s="103" t="str">
        <f t="shared" si="4"/>
        <v/>
      </c>
      <c r="C324" s="103" t="str">
        <f t="shared" si="2"/>
        <v>Tự do chọn</v>
      </c>
      <c r="D324" s="20" t="s">
        <v>7605</v>
      </c>
      <c r="E324" s="20" t="s">
        <v>7264</v>
      </c>
      <c r="G324" s="128"/>
      <c r="H324" s="128"/>
      <c r="I324" s="135"/>
      <c r="J324" s="128"/>
      <c r="K324" s="135"/>
      <c r="L324" s="128"/>
      <c r="M324" s="135"/>
      <c r="N324" s="20" t="s">
        <v>47</v>
      </c>
      <c r="O324" s="130" t="s">
        <v>8</v>
      </c>
      <c r="P324" s="20"/>
      <c r="Q324" s="21"/>
      <c r="R324" s="132"/>
      <c r="S324" s="132"/>
      <c r="T324" s="132"/>
      <c r="U324" s="132"/>
      <c r="V324" s="132"/>
      <c r="W324" s="132"/>
      <c r="X324" s="132"/>
      <c r="Y324" s="132"/>
      <c r="Z324" s="132"/>
      <c r="AA324" s="132"/>
      <c r="AC324" s="21" t="s">
        <v>49</v>
      </c>
      <c r="AD324" s="132"/>
      <c r="AE324" s="132"/>
      <c r="AF324" s="132"/>
      <c r="AG324" s="132"/>
      <c r="AH324" s="132"/>
      <c r="AI324" s="132"/>
      <c r="AJ324" s="132"/>
      <c r="AK324" s="132"/>
      <c r="AL324" s="132"/>
      <c r="AM324" s="132"/>
      <c r="AN324" s="132"/>
      <c r="AO324" s="132"/>
      <c r="AP324" s="132"/>
      <c r="AQ324" s="132"/>
      <c r="AR324" s="132"/>
      <c r="AS324" s="132"/>
      <c r="AT324" s="132"/>
      <c r="AU324" s="132"/>
      <c r="AV324" s="128"/>
      <c r="AW324" s="128"/>
      <c r="AX324" s="128"/>
      <c r="AY324" s="128"/>
      <c r="AZ324" s="128"/>
      <c r="BA324" s="128"/>
      <c r="BB324" s="128"/>
      <c r="BC324" s="128"/>
      <c r="BD324" s="128"/>
      <c r="BE324" s="133">
        <v>6.0</v>
      </c>
      <c r="BF324" s="133">
        <v>5.0</v>
      </c>
      <c r="BG324" s="134" t="b">
        <v>0</v>
      </c>
      <c r="BH324" s="133">
        <v>6.0</v>
      </c>
      <c r="BI324" s="133">
        <v>1664.0</v>
      </c>
      <c r="BJ324" s="128"/>
      <c r="BK324" s="128"/>
      <c r="BL324" s="128"/>
      <c r="BM324" s="128"/>
      <c r="BN324" s="128"/>
      <c r="BO324" s="128"/>
      <c r="BP324" s="128"/>
      <c r="BQ324" s="128"/>
      <c r="BR324" s="128"/>
      <c r="BS324" s="128"/>
      <c r="BT324" s="128"/>
      <c r="BU324" s="128"/>
      <c r="BV324" s="128"/>
      <c r="BW324" s="128"/>
      <c r="BX324" s="128"/>
      <c r="BY324" s="128"/>
      <c r="BZ324" s="128"/>
      <c r="CA324" s="128"/>
      <c r="CB324" s="128"/>
      <c r="CC324" s="128"/>
      <c r="CD324" s="128"/>
      <c r="CE324" s="128"/>
      <c r="CF324" s="128"/>
      <c r="CG324" s="128"/>
      <c r="CH324" s="128"/>
      <c r="CI324" s="128"/>
      <c r="CJ324" s="128"/>
      <c r="CK324" s="128"/>
      <c r="CL324" s="128"/>
      <c r="CM324" s="128"/>
      <c r="CN324" s="4"/>
    </row>
    <row r="325" ht="14.25" customHeight="1">
      <c r="A325" s="126">
        <v>1665.0</v>
      </c>
      <c r="B325" s="103" t="str">
        <f t="shared" si="4"/>
        <v>OK</v>
      </c>
      <c r="C325" s="103" t="str">
        <f t="shared" si="2"/>
        <v>OK</v>
      </c>
      <c r="D325" s="20" t="s">
        <v>7605</v>
      </c>
      <c r="E325" s="20" t="s">
        <v>7264</v>
      </c>
      <c r="G325" s="20" t="s">
        <v>7620</v>
      </c>
      <c r="H325" s="20" t="s">
        <v>7621</v>
      </c>
      <c r="I325" s="227"/>
      <c r="J325" s="129"/>
      <c r="K325" s="130" t="s">
        <v>3099</v>
      </c>
      <c r="L325" s="128"/>
      <c r="M325" s="128"/>
      <c r="N325" s="20" t="s">
        <v>47</v>
      </c>
      <c r="O325" s="130" t="s">
        <v>5</v>
      </c>
      <c r="P325" s="20" t="s">
        <v>1905</v>
      </c>
      <c r="Q325" s="20" t="s">
        <v>1940</v>
      </c>
      <c r="R325" s="132"/>
      <c r="S325" s="21" t="s">
        <v>7622</v>
      </c>
      <c r="T325" s="21" t="s">
        <v>7623</v>
      </c>
      <c r="U325" s="21" t="s">
        <v>7624</v>
      </c>
      <c r="V325" s="21" t="s">
        <v>7625</v>
      </c>
      <c r="W325" s="21" t="s">
        <v>7626</v>
      </c>
      <c r="X325" s="21" t="s">
        <v>7627</v>
      </c>
      <c r="Y325" s="21" t="s">
        <v>473</v>
      </c>
      <c r="Z325" s="21" t="s">
        <v>7628</v>
      </c>
      <c r="AA325" s="132"/>
      <c r="AC325" s="21" t="s">
        <v>49</v>
      </c>
      <c r="AD325" s="132"/>
      <c r="AE325" s="132"/>
      <c r="AF325" s="132"/>
      <c r="AG325" s="132"/>
      <c r="AH325" s="132"/>
      <c r="AI325" s="132"/>
      <c r="AJ325" s="132"/>
      <c r="AK325" s="132"/>
      <c r="AL325" s="132"/>
      <c r="AM325" s="132"/>
      <c r="AN325" s="132"/>
      <c r="AO325" s="132"/>
      <c r="AP325" s="132"/>
      <c r="AQ325" s="132"/>
      <c r="AR325" s="132"/>
      <c r="AS325" s="132"/>
      <c r="AT325" s="132"/>
      <c r="AU325" s="132"/>
      <c r="AV325" s="128"/>
      <c r="AW325" s="128"/>
      <c r="AX325" s="128"/>
      <c r="AY325" s="128"/>
      <c r="AZ325" s="128"/>
      <c r="BA325" s="128"/>
      <c r="BB325" s="128"/>
      <c r="BC325" s="128"/>
      <c r="BD325" s="128"/>
      <c r="BE325" s="133">
        <v>11.0</v>
      </c>
      <c r="BF325" s="133">
        <v>10.0</v>
      </c>
      <c r="BG325" s="134" t="b">
        <v>0</v>
      </c>
      <c r="BH325" s="133">
        <v>11.0</v>
      </c>
      <c r="BI325" s="133">
        <v>1665.0</v>
      </c>
      <c r="BJ325" s="128"/>
      <c r="BK325" s="128"/>
      <c r="BL325" s="128"/>
      <c r="BM325" s="128"/>
      <c r="BN325" s="128"/>
      <c r="BO325" s="128"/>
      <c r="BP325" s="128"/>
      <c r="BQ325" s="128"/>
      <c r="BR325" s="128"/>
      <c r="BS325" s="128"/>
      <c r="BT325" s="128"/>
      <c r="BU325" s="128"/>
      <c r="BV325" s="128"/>
      <c r="BW325" s="128"/>
      <c r="BX325" s="128"/>
      <c r="BY325" s="128"/>
      <c r="BZ325" s="128"/>
      <c r="CA325" s="128"/>
      <c r="CB325" s="128"/>
      <c r="CC325" s="128"/>
      <c r="CD325" s="128"/>
      <c r="CE325" s="128"/>
      <c r="CF325" s="128"/>
      <c r="CG325" s="128"/>
      <c r="CH325" s="128"/>
      <c r="CI325" s="128"/>
      <c r="CJ325" s="128"/>
      <c r="CK325" s="128"/>
      <c r="CL325" s="128"/>
      <c r="CM325" s="128"/>
      <c r="CN325" s="4"/>
    </row>
    <row r="326" ht="14.25" customHeight="1">
      <c r="A326" s="126">
        <v>1666.0</v>
      </c>
      <c r="B326" s="103" t="str">
        <f t="shared" si="4"/>
        <v>Giữ chỗ</v>
      </c>
      <c r="C326" s="103" t="str">
        <f t="shared" si="2"/>
        <v>OK</v>
      </c>
      <c r="D326" s="127" t="s">
        <v>7605</v>
      </c>
      <c r="E326" s="20" t="s">
        <v>7264</v>
      </c>
      <c r="G326" s="20" t="s">
        <v>7620</v>
      </c>
      <c r="H326" s="20" t="s">
        <v>7621</v>
      </c>
      <c r="I326" s="227"/>
      <c r="J326" s="129"/>
      <c r="K326" s="130" t="s">
        <v>3099</v>
      </c>
      <c r="L326" s="128"/>
      <c r="M326" s="128"/>
      <c r="N326" s="20" t="s">
        <v>47</v>
      </c>
      <c r="O326" s="130" t="s">
        <v>8</v>
      </c>
      <c r="P326" s="20" t="s">
        <v>224</v>
      </c>
      <c r="Q326" s="20" t="s">
        <v>3759</v>
      </c>
      <c r="R326" s="132"/>
      <c r="S326" s="132"/>
      <c r="T326" s="132"/>
      <c r="U326" s="132"/>
      <c r="V326" s="132"/>
      <c r="W326" s="132"/>
      <c r="X326" s="132"/>
      <c r="Y326" s="132"/>
      <c r="Z326" s="132"/>
      <c r="AA326" s="132"/>
      <c r="AC326" s="21" t="s">
        <v>49</v>
      </c>
      <c r="AD326" s="132"/>
      <c r="AE326" s="132"/>
      <c r="AF326" s="132"/>
      <c r="AG326" s="132"/>
      <c r="AH326" s="132"/>
      <c r="AI326" s="132"/>
      <c r="AJ326" s="132"/>
      <c r="AK326" s="132"/>
      <c r="AL326" s="132"/>
      <c r="AM326" s="132"/>
      <c r="AN326" s="132"/>
      <c r="AO326" s="132"/>
      <c r="AP326" s="132"/>
      <c r="AQ326" s="132"/>
      <c r="AR326" s="132"/>
      <c r="AS326" s="132"/>
      <c r="AT326" s="132"/>
      <c r="AU326" s="132"/>
      <c r="AV326" s="128"/>
      <c r="AW326" s="128"/>
      <c r="AX326" s="128"/>
      <c r="AY326" s="128"/>
      <c r="AZ326" s="128"/>
      <c r="BA326" s="128"/>
      <c r="BB326" s="128"/>
      <c r="BC326" s="128"/>
      <c r="BD326" s="128"/>
      <c r="BE326" s="133">
        <v>11.0</v>
      </c>
      <c r="BF326" s="133">
        <v>10.0</v>
      </c>
      <c r="BG326" s="134" t="b">
        <v>0</v>
      </c>
      <c r="BH326" s="133">
        <v>11.0</v>
      </c>
      <c r="BI326" s="133">
        <v>1666.0</v>
      </c>
      <c r="BJ326" s="128"/>
      <c r="BK326" s="128"/>
      <c r="BL326" s="128"/>
      <c r="BM326" s="128"/>
      <c r="BN326" s="128"/>
      <c r="BO326" s="128"/>
      <c r="BP326" s="128"/>
      <c r="BQ326" s="128"/>
      <c r="BR326" s="128"/>
      <c r="BS326" s="128"/>
      <c r="BT326" s="128"/>
      <c r="BU326" s="128"/>
      <c r="BV326" s="128"/>
      <c r="BW326" s="128"/>
      <c r="BX326" s="128"/>
      <c r="BY326" s="128"/>
      <c r="BZ326" s="128"/>
      <c r="CA326" s="128"/>
      <c r="CB326" s="128"/>
      <c r="CC326" s="128"/>
      <c r="CD326" s="128"/>
      <c r="CE326" s="128"/>
      <c r="CF326" s="128"/>
      <c r="CG326" s="128"/>
      <c r="CH326" s="128"/>
      <c r="CI326" s="128"/>
      <c r="CJ326" s="128"/>
      <c r="CK326" s="128"/>
      <c r="CL326" s="128"/>
      <c r="CM326" s="128"/>
      <c r="CN326" s="4"/>
    </row>
    <row r="327" ht="14.25" customHeight="1">
      <c r="A327" s="126">
        <v>1672.0</v>
      </c>
      <c r="B327" s="103" t="str">
        <f t="shared" si="4"/>
        <v>OK</v>
      </c>
      <c r="C327" s="103" t="str">
        <f t="shared" si="2"/>
        <v>OK</v>
      </c>
      <c r="D327" s="20" t="s">
        <v>7632</v>
      </c>
      <c r="E327" s="20" t="s">
        <v>7264</v>
      </c>
      <c r="G327" s="128"/>
      <c r="H327" s="128"/>
      <c r="I327" s="228"/>
      <c r="J327" s="129"/>
      <c r="K327" s="137"/>
      <c r="L327" s="128"/>
      <c r="M327" s="135"/>
      <c r="N327" s="20" t="s">
        <v>47</v>
      </c>
      <c r="O327" s="130" t="s">
        <v>8</v>
      </c>
      <c r="P327" s="20" t="s">
        <v>1104</v>
      </c>
      <c r="Q327" s="20" t="s">
        <v>1105</v>
      </c>
      <c r="R327" s="132"/>
      <c r="S327" s="139" t="s">
        <v>7633</v>
      </c>
      <c r="T327" s="139" t="s">
        <v>7634</v>
      </c>
      <c r="U327" s="139" t="s">
        <v>7635</v>
      </c>
      <c r="V327" s="139" t="s">
        <v>7636</v>
      </c>
      <c r="W327" s="139" t="s">
        <v>7637</v>
      </c>
      <c r="X327" s="139" t="s">
        <v>7638</v>
      </c>
      <c r="Y327" s="21" t="s">
        <v>1114</v>
      </c>
      <c r="Z327" s="139" t="s">
        <v>7639</v>
      </c>
      <c r="AA327" s="131"/>
      <c r="AC327" s="21" t="s">
        <v>49</v>
      </c>
      <c r="AD327" s="132"/>
      <c r="AE327" s="132"/>
      <c r="AF327" s="132"/>
      <c r="AG327" s="132"/>
      <c r="AH327" s="132"/>
      <c r="AI327" s="132"/>
      <c r="AJ327" s="132"/>
      <c r="AK327" s="132"/>
      <c r="AL327" s="132"/>
      <c r="AM327" s="132"/>
      <c r="AN327" s="132"/>
      <c r="AO327" s="132"/>
      <c r="AP327" s="132"/>
      <c r="AQ327" s="132"/>
      <c r="AR327" s="132"/>
      <c r="AS327" s="132"/>
      <c r="AT327" s="132"/>
      <c r="AU327" s="132"/>
      <c r="AV327" s="128"/>
      <c r="AW327" s="128"/>
      <c r="AX327" s="128"/>
      <c r="AY327" s="128"/>
      <c r="AZ327" s="128"/>
      <c r="BA327" s="128"/>
      <c r="BB327" s="128"/>
      <c r="BC327" s="128"/>
      <c r="BD327" s="128"/>
      <c r="BE327" s="133">
        <v>6.0</v>
      </c>
      <c r="BF327" s="133">
        <v>5.0</v>
      </c>
      <c r="BG327" s="134" t="b">
        <v>0</v>
      </c>
      <c r="BH327" s="133">
        <v>6.0</v>
      </c>
      <c r="BI327" s="133">
        <v>1672.0</v>
      </c>
      <c r="BJ327" s="135"/>
      <c r="BK327" s="135"/>
      <c r="BL327" s="128"/>
      <c r="BM327" s="128"/>
      <c r="BN327" s="128"/>
      <c r="BO327" s="128"/>
      <c r="BP327" s="128"/>
      <c r="BQ327" s="128"/>
      <c r="BR327" s="128"/>
      <c r="BS327" s="128"/>
      <c r="BT327" s="128"/>
      <c r="BU327" s="128"/>
      <c r="BV327" s="128"/>
      <c r="BW327" s="128"/>
      <c r="BX327" s="128"/>
      <c r="BY327" s="128"/>
      <c r="BZ327" s="128"/>
      <c r="CA327" s="128"/>
      <c r="CB327" s="128"/>
      <c r="CC327" s="128"/>
      <c r="CD327" s="128"/>
      <c r="CE327" s="128"/>
      <c r="CF327" s="128"/>
      <c r="CG327" s="128"/>
      <c r="CH327" s="128"/>
      <c r="CI327" s="128"/>
      <c r="CJ327" s="128"/>
      <c r="CK327" s="128"/>
      <c r="CL327" s="128"/>
      <c r="CM327" s="128"/>
      <c r="CN327" s="4"/>
    </row>
    <row r="328" ht="14.25" customHeight="1">
      <c r="A328" s="126">
        <v>1673.0</v>
      </c>
      <c r="B328" s="103" t="str">
        <f t="shared" si="4"/>
        <v/>
      </c>
      <c r="C328" s="103" t="str">
        <f t="shared" si="2"/>
        <v>Tự do chọn</v>
      </c>
      <c r="D328" s="127" t="s">
        <v>7632</v>
      </c>
      <c r="E328" s="20" t="s">
        <v>7264</v>
      </c>
      <c r="G328" s="128"/>
      <c r="H328" s="128"/>
      <c r="I328" s="228"/>
      <c r="J328" s="129"/>
      <c r="K328" s="137"/>
      <c r="L328" s="128"/>
      <c r="M328" s="135"/>
      <c r="N328" s="20" t="s">
        <v>47</v>
      </c>
      <c r="O328" s="130" t="s">
        <v>8</v>
      </c>
      <c r="P328" s="135"/>
      <c r="Q328" s="135"/>
      <c r="R328" s="131"/>
      <c r="S328" s="132"/>
      <c r="T328" s="132"/>
      <c r="U328" s="132"/>
      <c r="V328" s="132"/>
      <c r="W328" s="132"/>
      <c r="X328" s="132"/>
      <c r="Y328" s="132"/>
      <c r="Z328" s="132"/>
      <c r="AA328" s="132"/>
      <c r="AC328" s="21" t="s">
        <v>49</v>
      </c>
      <c r="AD328" s="132"/>
      <c r="AE328" s="132"/>
      <c r="AF328" s="132"/>
      <c r="AG328" s="132"/>
      <c r="AH328" s="132"/>
      <c r="AI328" s="132"/>
      <c r="AJ328" s="132"/>
      <c r="AK328" s="132"/>
      <c r="AL328" s="132"/>
      <c r="AM328" s="132"/>
      <c r="AN328" s="132"/>
      <c r="AO328" s="132"/>
      <c r="AP328" s="132"/>
      <c r="AQ328" s="132"/>
      <c r="AR328" s="132"/>
      <c r="AS328" s="132"/>
      <c r="AT328" s="132"/>
      <c r="AU328" s="132"/>
      <c r="AV328" s="128"/>
      <c r="AW328" s="128"/>
      <c r="AX328" s="128"/>
      <c r="AY328" s="128"/>
      <c r="AZ328" s="128"/>
      <c r="BA328" s="128"/>
      <c r="BB328" s="128"/>
      <c r="BC328" s="128"/>
      <c r="BD328" s="128"/>
      <c r="BE328" s="135"/>
      <c r="BF328" s="135"/>
      <c r="BG328" s="135"/>
      <c r="BH328" s="135"/>
      <c r="BI328" s="133">
        <v>1673.0</v>
      </c>
      <c r="BJ328" s="135"/>
      <c r="BK328" s="135"/>
      <c r="BL328" s="128"/>
      <c r="BM328" s="128"/>
      <c r="BN328" s="128"/>
      <c r="BO328" s="128"/>
      <c r="BP328" s="128"/>
      <c r="BQ328" s="128"/>
      <c r="BR328" s="128"/>
      <c r="BS328" s="128"/>
      <c r="BT328" s="128"/>
      <c r="BU328" s="128"/>
      <c r="BV328" s="128"/>
      <c r="BW328" s="128"/>
      <c r="BX328" s="128"/>
      <c r="BY328" s="128"/>
      <c r="BZ328" s="128"/>
      <c r="CA328" s="128"/>
      <c r="CB328" s="128"/>
      <c r="CC328" s="128"/>
      <c r="CD328" s="128"/>
      <c r="CE328" s="128"/>
      <c r="CF328" s="128"/>
      <c r="CG328" s="128"/>
      <c r="CH328" s="128"/>
      <c r="CI328" s="128"/>
      <c r="CJ328" s="128"/>
      <c r="CK328" s="128"/>
      <c r="CL328" s="128"/>
      <c r="CM328" s="128"/>
      <c r="CN328" s="4"/>
    </row>
    <row r="329" ht="14.25" customHeight="1">
      <c r="A329" s="126">
        <v>1674.0</v>
      </c>
      <c r="B329" s="103" t="str">
        <f t="shared" si="4"/>
        <v>OK</v>
      </c>
      <c r="C329" s="103" t="str">
        <f t="shared" si="2"/>
        <v>OK</v>
      </c>
      <c r="D329" s="20" t="s">
        <v>7632</v>
      </c>
      <c r="E329" s="20" t="s">
        <v>7264</v>
      </c>
      <c r="G329" s="128"/>
      <c r="H329" s="20" t="s">
        <v>7640</v>
      </c>
      <c r="I329" s="228"/>
      <c r="J329" s="129"/>
      <c r="K329" s="129"/>
      <c r="L329" s="128"/>
      <c r="M329" s="128"/>
      <c r="N329" s="20" t="s">
        <v>47</v>
      </c>
      <c r="O329" s="130" t="s">
        <v>8</v>
      </c>
      <c r="P329" s="20" t="s">
        <v>1905</v>
      </c>
      <c r="Q329" s="20" t="s">
        <v>1940</v>
      </c>
      <c r="R329" s="132"/>
      <c r="S329" s="21" t="s">
        <v>7641</v>
      </c>
      <c r="T329" s="21" t="s">
        <v>7642</v>
      </c>
      <c r="U329" s="21" t="s">
        <v>7643</v>
      </c>
      <c r="V329" s="21" t="s">
        <v>7644</v>
      </c>
      <c r="W329" s="21" t="s">
        <v>7645</v>
      </c>
      <c r="X329" s="21" t="s">
        <v>7646</v>
      </c>
      <c r="Y329" s="21" t="s">
        <v>2249</v>
      </c>
      <c r="Z329" s="21" t="s">
        <v>7647</v>
      </c>
      <c r="AA329" s="131"/>
      <c r="AC329" s="21" t="s">
        <v>49</v>
      </c>
      <c r="AD329" s="132"/>
      <c r="AE329" s="132"/>
      <c r="AF329" s="132"/>
      <c r="AG329" s="132"/>
      <c r="AH329" s="132"/>
      <c r="AI329" s="132"/>
      <c r="AJ329" s="132"/>
      <c r="AK329" s="132"/>
      <c r="AL329" s="132"/>
      <c r="AM329" s="132"/>
      <c r="AN329" s="132"/>
      <c r="AO329" s="132"/>
      <c r="AP329" s="132"/>
      <c r="AQ329" s="132"/>
      <c r="AR329" s="132"/>
      <c r="AS329" s="132"/>
      <c r="AT329" s="132"/>
      <c r="AU329" s="132"/>
      <c r="AV329" s="128"/>
      <c r="AW329" s="128"/>
      <c r="AX329" s="128"/>
      <c r="AY329" s="128"/>
      <c r="AZ329" s="128"/>
      <c r="BA329" s="128"/>
      <c r="BB329" s="128"/>
      <c r="BC329" s="128"/>
      <c r="BD329" s="128"/>
      <c r="BE329" s="133">
        <v>9.0</v>
      </c>
      <c r="BF329" s="133">
        <v>8.0</v>
      </c>
      <c r="BG329" s="134" t="b">
        <v>0</v>
      </c>
      <c r="BH329" s="133">
        <v>9.0</v>
      </c>
      <c r="BI329" s="133">
        <v>1674.0</v>
      </c>
      <c r="BJ329" s="135"/>
      <c r="BK329" s="135"/>
      <c r="BL329" s="128"/>
      <c r="BM329" s="128"/>
      <c r="BN329" s="128"/>
      <c r="BO329" s="128"/>
      <c r="BP329" s="128"/>
      <c r="BQ329" s="128"/>
      <c r="BR329" s="128"/>
      <c r="BS329" s="128"/>
      <c r="BT329" s="128"/>
      <c r="BU329" s="128"/>
      <c r="BV329" s="128"/>
      <c r="BW329" s="128"/>
      <c r="BX329" s="128"/>
      <c r="BY329" s="128"/>
      <c r="BZ329" s="128"/>
      <c r="CA329" s="128"/>
      <c r="CB329" s="128"/>
      <c r="CC329" s="128"/>
      <c r="CD329" s="128"/>
      <c r="CE329" s="128"/>
      <c r="CF329" s="128"/>
      <c r="CG329" s="128"/>
      <c r="CH329" s="128"/>
      <c r="CI329" s="128"/>
      <c r="CJ329" s="128"/>
      <c r="CK329" s="128"/>
      <c r="CL329" s="128"/>
      <c r="CM329" s="128"/>
      <c r="CN329" s="4"/>
    </row>
    <row r="330" ht="14.25" customHeight="1">
      <c r="A330" s="126">
        <v>1675.0</v>
      </c>
      <c r="B330" s="103" t="str">
        <f t="shared" si="4"/>
        <v>OK</v>
      </c>
      <c r="C330" s="103" t="str">
        <f t="shared" si="2"/>
        <v>OK</v>
      </c>
      <c r="D330" s="127" t="s">
        <v>7632</v>
      </c>
      <c r="E330" s="20" t="s">
        <v>7264</v>
      </c>
      <c r="G330" s="128"/>
      <c r="H330" s="128"/>
      <c r="I330" s="227"/>
      <c r="J330" s="129"/>
      <c r="K330" s="129"/>
      <c r="L330" s="128"/>
      <c r="M330" s="128"/>
      <c r="N330" s="20" t="s">
        <v>47</v>
      </c>
      <c r="O330" s="130" t="s">
        <v>8</v>
      </c>
      <c r="P330" s="20" t="s">
        <v>829</v>
      </c>
      <c r="Q330" s="20" t="s">
        <v>2442</v>
      </c>
      <c r="R330" s="131"/>
      <c r="S330" s="21" t="s">
        <v>7651</v>
      </c>
      <c r="T330" s="21">
        <v>6.0</v>
      </c>
      <c r="U330" s="21">
        <v>7.0</v>
      </c>
      <c r="V330" s="21">
        <v>8.0</v>
      </c>
      <c r="W330" s="21">
        <v>9.0</v>
      </c>
      <c r="X330" s="21">
        <v>10.0</v>
      </c>
      <c r="Y330" s="21" t="s">
        <v>7652</v>
      </c>
      <c r="Z330" s="21" t="s">
        <v>7653</v>
      </c>
      <c r="AC330" s="21" t="s">
        <v>49</v>
      </c>
      <c r="AD330" s="132"/>
      <c r="AE330" s="132"/>
      <c r="AF330" s="132"/>
      <c r="AG330" s="132"/>
      <c r="AH330" s="132"/>
      <c r="AI330" s="132"/>
      <c r="AJ330" s="132"/>
      <c r="AK330" s="132"/>
      <c r="AL330" s="132"/>
      <c r="AM330" s="132"/>
      <c r="AN330" s="132"/>
      <c r="AO330" s="132"/>
      <c r="AP330" s="132"/>
      <c r="AQ330" s="132"/>
      <c r="AR330" s="132"/>
      <c r="AS330" s="132"/>
      <c r="AT330" s="132"/>
      <c r="AU330" s="132"/>
      <c r="AV330" s="128"/>
      <c r="AW330" s="128"/>
      <c r="AX330" s="128"/>
      <c r="AY330" s="128"/>
      <c r="AZ330" s="128"/>
      <c r="BA330" s="128"/>
      <c r="BB330" s="128"/>
      <c r="BC330" s="128"/>
      <c r="BD330" s="128"/>
      <c r="BE330" s="133">
        <v>16.0</v>
      </c>
      <c r="BF330" s="133">
        <v>15.0</v>
      </c>
      <c r="BG330" s="134" t="b">
        <v>0</v>
      </c>
      <c r="BH330" s="133">
        <v>16.0</v>
      </c>
      <c r="BI330" s="133">
        <v>1675.0</v>
      </c>
      <c r="BJ330" s="135"/>
      <c r="BK330" s="135"/>
      <c r="BL330" s="128"/>
      <c r="BM330" s="128"/>
      <c r="BN330" s="128"/>
      <c r="BO330" s="128"/>
      <c r="BP330" s="128"/>
      <c r="BQ330" s="128"/>
      <c r="BR330" s="128"/>
      <c r="BS330" s="128"/>
      <c r="BT330" s="128"/>
      <c r="BU330" s="128"/>
      <c r="BV330" s="128"/>
      <c r="BW330" s="128"/>
      <c r="BX330" s="128"/>
      <c r="BY330" s="128"/>
      <c r="BZ330" s="128"/>
      <c r="CA330" s="128"/>
      <c r="CB330" s="128"/>
      <c r="CC330" s="128"/>
      <c r="CD330" s="128"/>
      <c r="CE330" s="128"/>
      <c r="CF330" s="128"/>
      <c r="CG330" s="128"/>
      <c r="CH330" s="128"/>
      <c r="CI330" s="128"/>
      <c r="CJ330" s="128"/>
      <c r="CK330" s="128"/>
      <c r="CL330" s="128"/>
      <c r="CM330" s="128"/>
      <c r="CN330" s="4"/>
    </row>
    <row r="331" ht="14.25" customHeight="1">
      <c r="A331" s="126">
        <v>1676.0</v>
      </c>
      <c r="B331" s="103" t="str">
        <f t="shared" si="4"/>
        <v>Giữ chỗ nhóm</v>
      </c>
      <c r="C331" s="103" t="str">
        <f t="shared" si="2"/>
        <v>OK</v>
      </c>
      <c r="D331" s="20" t="s">
        <v>7632</v>
      </c>
      <c r="E331" s="20" t="s">
        <v>7264</v>
      </c>
      <c r="G331" s="128"/>
      <c r="H331" s="135"/>
      <c r="I331" s="228"/>
      <c r="J331" s="129"/>
      <c r="K331" s="129"/>
      <c r="L331" s="128"/>
      <c r="M331" s="128"/>
      <c r="N331" s="20" t="s">
        <v>47</v>
      </c>
      <c r="O331" s="130" t="s">
        <v>8</v>
      </c>
      <c r="P331" s="20" t="s">
        <v>1189</v>
      </c>
      <c r="Q331" s="131"/>
      <c r="R331" s="132"/>
      <c r="S331" s="131"/>
      <c r="T331" s="131"/>
      <c r="U331" s="131"/>
      <c r="V331" s="131"/>
      <c r="W331" s="131"/>
      <c r="X331" s="131"/>
      <c r="Y331" s="131"/>
      <c r="Z331" s="131"/>
      <c r="AA331" s="131"/>
      <c r="AC331" s="21" t="s">
        <v>49</v>
      </c>
      <c r="AD331" s="132"/>
      <c r="AE331" s="132"/>
      <c r="AF331" s="132"/>
      <c r="AG331" s="132"/>
      <c r="AH331" s="132"/>
      <c r="AI331" s="132"/>
      <c r="AJ331" s="132"/>
      <c r="AK331" s="132"/>
      <c r="AL331" s="132"/>
      <c r="AM331" s="132"/>
      <c r="AN331" s="132"/>
      <c r="AO331" s="132"/>
      <c r="AP331" s="132"/>
      <c r="AQ331" s="132"/>
      <c r="AR331" s="132"/>
      <c r="AS331" s="132"/>
      <c r="AT331" s="132"/>
      <c r="AU331" s="132"/>
      <c r="AV331" s="128"/>
      <c r="AW331" s="128"/>
      <c r="AX331" s="128"/>
      <c r="AY331" s="128"/>
      <c r="AZ331" s="128"/>
      <c r="BA331" s="128"/>
      <c r="BB331" s="128"/>
      <c r="BC331" s="128"/>
      <c r="BD331" s="128"/>
      <c r="BE331" s="133">
        <v>7.0</v>
      </c>
      <c r="BF331" s="133">
        <v>6.0</v>
      </c>
      <c r="BG331" s="134" t="b">
        <v>0</v>
      </c>
      <c r="BH331" s="133">
        <v>7.0</v>
      </c>
      <c r="BI331" s="133">
        <v>1676.0</v>
      </c>
      <c r="BJ331" s="135"/>
      <c r="BK331" s="135"/>
      <c r="BL331" s="128"/>
      <c r="BM331" s="128"/>
      <c r="BN331" s="128"/>
      <c r="BO331" s="128"/>
      <c r="BP331" s="128"/>
      <c r="BQ331" s="128"/>
      <c r="BR331" s="128"/>
      <c r="BS331" s="128"/>
      <c r="BT331" s="128"/>
      <c r="BU331" s="128"/>
      <c r="BV331" s="128"/>
      <c r="BW331" s="128"/>
      <c r="BX331" s="128"/>
      <c r="BY331" s="128"/>
      <c r="BZ331" s="128"/>
      <c r="CA331" s="128"/>
      <c r="CB331" s="128"/>
      <c r="CC331" s="128"/>
      <c r="CD331" s="128"/>
      <c r="CE331" s="128"/>
      <c r="CF331" s="128"/>
      <c r="CG331" s="128"/>
      <c r="CH331" s="128"/>
      <c r="CI331" s="128"/>
      <c r="CJ331" s="128"/>
      <c r="CK331" s="128"/>
      <c r="CL331" s="128"/>
      <c r="CM331" s="128"/>
      <c r="CN331" s="4"/>
    </row>
    <row r="332" ht="14.25" customHeight="1">
      <c r="A332" s="126">
        <v>1727.0</v>
      </c>
      <c r="B332" s="103" t="str">
        <f t="shared" si="4"/>
        <v>OK</v>
      </c>
      <c r="C332" s="103" t="str">
        <f t="shared" si="2"/>
        <v>OK</v>
      </c>
      <c r="D332" s="127" t="s">
        <v>7654</v>
      </c>
      <c r="E332" s="20" t="s">
        <v>7264</v>
      </c>
      <c r="G332" s="20" t="s">
        <v>7655</v>
      </c>
      <c r="H332" s="20" t="s">
        <v>7656</v>
      </c>
      <c r="I332" s="228"/>
      <c r="J332" s="129"/>
      <c r="K332" s="130" t="s">
        <v>3099</v>
      </c>
      <c r="L332" s="128"/>
      <c r="M332" s="128"/>
      <c r="N332" s="20" t="s">
        <v>47</v>
      </c>
      <c r="O332" s="130" t="s">
        <v>9</v>
      </c>
      <c r="P332" s="20" t="s">
        <v>1905</v>
      </c>
      <c r="Q332" s="21" t="s">
        <v>1940</v>
      </c>
      <c r="R332" s="21"/>
      <c r="S332" s="21" t="s">
        <v>7657</v>
      </c>
      <c r="T332" s="132"/>
      <c r="U332" s="132"/>
      <c r="V332" s="132"/>
      <c r="W332" s="132"/>
      <c r="X332" s="132"/>
      <c r="Y332" s="21" t="s">
        <v>7658</v>
      </c>
      <c r="Z332" s="21" t="s">
        <v>7659</v>
      </c>
      <c r="AA332" s="132"/>
      <c r="AC332" s="21" t="s">
        <v>49</v>
      </c>
      <c r="AD332" s="132"/>
      <c r="AE332" s="132"/>
      <c r="AF332" s="132"/>
      <c r="AG332" s="132"/>
      <c r="AH332" s="132"/>
      <c r="AI332" s="132"/>
      <c r="AJ332" s="132"/>
      <c r="AK332" s="132"/>
      <c r="AL332" s="132"/>
      <c r="AM332" s="132"/>
      <c r="AN332" s="132"/>
      <c r="AO332" s="132"/>
      <c r="AP332" s="132"/>
      <c r="AQ332" s="132"/>
      <c r="AR332" s="132"/>
      <c r="AS332" s="132"/>
      <c r="AT332" s="132"/>
      <c r="AU332" s="132"/>
      <c r="AV332" s="128"/>
      <c r="AW332" s="128"/>
      <c r="AX332" s="128"/>
      <c r="AY332" s="128"/>
      <c r="AZ332" s="128"/>
      <c r="BA332" s="128"/>
      <c r="BB332" s="128"/>
      <c r="BC332" s="128"/>
      <c r="BD332" s="128"/>
      <c r="BE332" s="133">
        <v>11.0</v>
      </c>
      <c r="BF332" s="133">
        <v>10.0</v>
      </c>
      <c r="BG332" s="134" t="b">
        <v>0</v>
      </c>
      <c r="BH332" s="133">
        <v>11.0</v>
      </c>
      <c r="BI332" s="133">
        <v>1727.0</v>
      </c>
      <c r="BJ332" s="135"/>
      <c r="BK332" s="135"/>
      <c r="BL332" s="128"/>
      <c r="BM332" s="128"/>
      <c r="BN332" s="128"/>
      <c r="BO332" s="128"/>
      <c r="BP332" s="128"/>
      <c r="BQ332" s="128"/>
      <c r="BR332" s="128"/>
      <c r="BS332" s="128"/>
      <c r="BT332" s="128"/>
      <c r="BU332" s="128"/>
      <c r="BV332" s="128"/>
      <c r="BW332" s="128"/>
      <c r="BX332" s="128"/>
      <c r="BY332" s="128"/>
      <c r="BZ332" s="128"/>
      <c r="CA332" s="128"/>
      <c r="CB332" s="128"/>
      <c r="CC332" s="128"/>
      <c r="CD332" s="128"/>
      <c r="CE332" s="128"/>
      <c r="CF332" s="128"/>
      <c r="CG332" s="128"/>
      <c r="CH332" s="128"/>
      <c r="CI332" s="128"/>
      <c r="CJ332" s="128"/>
      <c r="CK332" s="128"/>
      <c r="CL332" s="128"/>
      <c r="CM332" s="128"/>
      <c r="CN332" s="4"/>
    </row>
    <row r="333" ht="14.25" customHeight="1">
      <c r="A333" s="126">
        <v>1728.0</v>
      </c>
      <c r="B333" s="103" t="str">
        <f t="shared" si="4"/>
        <v>Giữ chỗ</v>
      </c>
      <c r="C333" s="103" t="str">
        <f t="shared" si="2"/>
        <v>OK</v>
      </c>
      <c r="D333" s="20" t="s">
        <v>7654</v>
      </c>
      <c r="E333" s="20" t="s">
        <v>7264</v>
      </c>
      <c r="G333" s="128"/>
      <c r="H333" s="135"/>
      <c r="I333" s="228"/>
      <c r="J333" s="129"/>
      <c r="K333" s="129"/>
      <c r="L333" s="128"/>
      <c r="M333" s="128"/>
      <c r="N333" s="20" t="s">
        <v>47</v>
      </c>
      <c r="O333" s="130" t="s">
        <v>9</v>
      </c>
      <c r="P333" s="21" t="s">
        <v>804</v>
      </c>
      <c r="Q333" s="21" t="s">
        <v>860</v>
      </c>
      <c r="T333" s="131"/>
      <c r="U333" s="131"/>
      <c r="V333" s="131"/>
      <c r="W333" s="131"/>
      <c r="X333" s="131"/>
      <c r="Y333" s="131"/>
      <c r="Z333" s="131"/>
      <c r="AA333" s="131"/>
      <c r="AC333" s="21" t="s">
        <v>49</v>
      </c>
      <c r="AD333" s="132"/>
      <c r="AE333" s="132"/>
      <c r="AF333" s="132"/>
      <c r="AG333" s="132"/>
      <c r="AH333" s="132"/>
      <c r="AI333" s="132"/>
      <c r="AJ333" s="132"/>
      <c r="AK333" s="132"/>
      <c r="AL333" s="132"/>
      <c r="AM333" s="132"/>
      <c r="AN333" s="132"/>
      <c r="AO333" s="132"/>
      <c r="AP333" s="132"/>
      <c r="AQ333" s="132"/>
      <c r="AR333" s="132"/>
      <c r="AS333" s="132"/>
      <c r="AT333" s="132"/>
      <c r="AU333" s="132"/>
      <c r="AV333" s="128"/>
      <c r="AW333" s="128"/>
      <c r="AX333" s="128"/>
      <c r="AY333" s="128"/>
      <c r="AZ333" s="128"/>
      <c r="BA333" s="128"/>
      <c r="BB333" s="128"/>
      <c r="BC333" s="128"/>
      <c r="BD333" s="128"/>
      <c r="BE333" s="133">
        <v>8.0</v>
      </c>
      <c r="BF333" s="133">
        <v>7.0</v>
      </c>
      <c r="BG333" s="134" t="b">
        <v>0</v>
      </c>
      <c r="BH333" s="133">
        <v>8.0</v>
      </c>
      <c r="BI333" s="133">
        <v>1728.0</v>
      </c>
      <c r="BJ333" s="135"/>
      <c r="BK333" s="135"/>
      <c r="BL333" s="128"/>
      <c r="BM333" s="128"/>
      <c r="BN333" s="128"/>
      <c r="BO333" s="128"/>
      <c r="BP333" s="128"/>
      <c r="BQ333" s="128"/>
      <c r="BR333" s="128"/>
      <c r="BS333" s="128"/>
      <c r="BT333" s="128"/>
      <c r="BU333" s="128"/>
      <c r="BV333" s="128"/>
      <c r="BW333" s="128"/>
      <c r="BX333" s="128"/>
      <c r="BY333" s="128"/>
      <c r="BZ333" s="128"/>
      <c r="CA333" s="128"/>
      <c r="CB333" s="128"/>
      <c r="CC333" s="128"/>
      <c r="CD333" s="128"/>
      <c r="CE333" s="128"/>
      <c r="CF333" s="128"/>
      <c r="CG333" s="128"/>
      <c r="CH333" s="128"/>
      <c r="CI333" s="128"/>
      <c r="CJ333" s="128"/>
      <c r="CK333" s="128"/>
      <c r="CL333" s="128"/>
      <c r="CM333" s="128"/>
      <c r="CN333" s="4"/>
    </row>
    <row r="334" ht="14.25" customHeight="1">
      <c r="A334" s="126">
        <v>1731.0</v>
      </c>
      <c r="B334" s="103" t="str">
        <f t="shared" si="4"/>
        <v>OK</v>
      </c>
      <c r="C334" s="103" t="str">
        <f t="shared" si="2"/>
        <v>OK</v>
      </c>
      <c r="D334" s="127" t="s">
        <v>7660</v>
      </c>
      <c r="E334" s="20" t="s">
        <v>7264</v>
      </c>
      <c r="G334" s="20" t="s">
        <v>7655</v>
      </c>
      <c r="H334" s="20" t="s">
        <v>7661</v>
      </c>
      <c r="I334" s="228"/>
      <c r="J334" s="129"/>
      <c r="K334" s="130" t="s">
        <v>3099</v>
      </c>
      <c r="L334" s="128"/>
      <c r="M334" s="128"/>
      <c r="N334" s="20" t="s">
        <v>47</v>
      </c>
      <c r="O334" s="130" t="s">
        <v>5</v>
      </c>
      <c r="P334" s="20" t="s">
        <v>347</v>
      </c>
      <c r="Q334" s="20" t="s">
        <v>980</v>
      </c>
      <c r="R334" s="132"/>
      <c r="S334" s="21" t="s">
        <v>7662</v>
      </c>
      <c r="T334" s="21">
        <v>2.0</v>
      </c>
      <c r="U334" s="21">
        <v>3.0</v>
      </c>
      <c r="V334" s="21">
        <v>4.0</v>
      </c>
      <c r="W334" s="21">
        <v>5.0</v>
      </c>
      <c r="X334" s="21">
        <v>6.0</v>
      </c>
      <c r="Y334" s="21" t="s">
        <v>151</v>
      </c>
      <c r="Z334" s="21" t="s">
        <v>7663</v>
      </c>
      <c r="AA334" s="132"/>
      <c r="AC334" s="21" t="s">
        <v>49</v>
      </c>
      <c r="AD334" s="132"/>
      <c r="AE334" s="132"/>
      <c r="AF334" s="132"/>
      <c r="AG334" s="132"/>
      <c r="AH334" s="132"/>
      <c r="AI334" s="132"/>
      <c r="AJ334" s="132"/>
      <c r="AK334" s="132"/>
      <c r="AL334" s="132"/>
      <c r="AM334" s="132"/>
      <c r="AN334" s="132"/>
      <c r="AO334" s="132"/>
      <c r="AP334" s="132"/>
      <c r="AQ334" s="132"/>
      <c r="AR334" s="132"/>
      <c r="AS334" s="132"/>
      <c r="AT334" s="132"/>
      <c r="AU334" s="132"/>
      <c r="AV334" s="128"/>
      <c r="AW334" s="128"/>
      <c r="AX334" s="128"/>
      <c r="AY334" s="128"/>
      <c r="AZ334" s="128"/>
      <c r="BA334" s="128"/>
      <c r="BB334" s="128"/>
      <c r="BC334" s="128"/>
      <c r="BD334" s="128"/>
      <c r="BE334" s="133">
        <v>11.0</v>
      </c>
      <c r="BF334" s="133">
        <v>10.0</v>
      </c>
      <c r="BG334" s="134" t="b">
        <v>0</v>
      </c>
      <c r="BH334" s="133">
        <v>11.0</v>
      </c>
      <c r="BI334" s="133">
        <v>1731.0</v>
      </c>
      <c r="BJ334" s="128"/>
      <c r="BK334" s="128"/>
      <c r="BL334" s="128"/>
      <c r="BM334" s="128"/>
      <c r="BN334" s="128"/>
      <c r="BO334" s="128"/>
      <c r="BP334" s="128"/>
      <c r="BQ334" s="128"/>
      <c r="BR334" s="128"/>
      <c r="BS334" s="128"/>
      <c r="BT334" s="128"/>
      <c r="BU334" s="128"/>
      <c r="BV334" s="128"/>
      <c r="BW334" s="128"/>
      <c r="BX334" s="128"/>
      <c r="BY334" s="128"/>
      <c r="BZ334" s="128"/>
      <c r="CA334" s="128"/>
      <c r="CB334" s="128"/>
      <c r="CC334" s="128"/>
      <c r="CD334" s="128"/>
      <c r="CE334" s="128"/>
      <c r="CF334" s="128"/>
      <c r="CG334" s="128"/>
      <c r="CH334" s="128"/>
      <c r="CI334" s="128"/>
      <c r="CJ334" s="128"/>
      <c r="CK334" s="128"/>
      <c r="CL334" s="128"/>
      <c r="CM334" s="128"/>
      <c r="CN334" s="4"/>
    </row>
    <row r="335" ht="14.25" customHeight="1">
      <c r="A335" s="126">
        <v>1732.0</v>
      </c>
      <c r="B335" s="103" t="str">
        <f t="shared" si="4"/>
        <v>Giữ chỗ</v>
      </c>
      <c r="C335" s="103" t="str">
        <f t="shared" si="2"/>
        <v>OK</v>
      </c>
      <c r="D335" s="20" t="s">
        <v>7660</v>
      </c>
      <c r="E335" s="20" t="s">
        <v>7264</v>
      </c>
      <c r="G335" s="20" t="s">
        <v>7655</v>
      </c>
      <c r="H335" s="20" t="s">
        <v>7661</v>
      </c>
      <c r="I335" s="227"/>
      <c r="J335" s="129"/>
      <c r="K335" s="130" t="s">
        <v>3099</v>
      </c>
      <c r="L335" s="128"/>
      <c r="M335" s="128"/>
      <c r="N335" s="20" t="s">
        <v>47</v>
      </c>
      <c r="O335" s="130" t="s">
        <v>9</v>
      </c>
      <c r="P335" s="21" t="s">
        <v>804</v>
      </c>
      <c r="Q335" s="21" t="s">
        <v>860</v>
      </c>
      <c r="T335" s="131"/>
      <c r="U335" s="131"/>
      <c r="V335" s="131"/>
      <c r="W335" s="131"/>
      <c r="X335" s="131"/>
      <c r="Y335" s="131"/>
      <c r="Z335" s="131"/>
      <c r="AA335" s="131"/>
      <c r="AC335" s="21" t="s">
        <v>49</v>
      </c>
      <c r="AD335" s="132"/>
      <c r="AE335" s="132"/>
      <c r="AF335" s="132"/>
      <c r="AG335" s="132"/>
      <c r="AH335" s="132"/>
      <c r="AI335" s="132"/>
      <c r="AJ335" s="132"/>
      <c r="AK335" s="132"/>
      <c r="AL335" s="132"/>
      <c r="AM335" s="132"/>
      <c r="AN335" s="132"/>
      <c r="AO335" s="132"/>
      <c r="AP335" s="132"/>
      <c r="AQ335" s="132"/>
      <c r="AR335" s="132"/>
      <c r="AS335" s="132"/>
      <c r="AT335" s="132"/>
      <c r="AU335" s="132"/>
      <c r="AV335" s="128"/>
      <c r="AW335" s="128"/>
      <c r="AX335" s="128"/>
      <c r="AY335" s="128"/>
      <c r="AZ335" s="128"/>
      <c r="BA335" s="128"/>
      <c r="BB335" s="128"/>
      <c r="BC335" s="128"/>
      <c r="BD335" s="128"/>
      <c r="BE335" s="133">
        <v>11.0</v>
      </c>
      <c r="BF335" s="133">
        <v>10.0</v>
      </c>
      <c r="BG335" s="134" t="b">
        <v>0</v>
      </c>
      <c r="BH335" s="133">
        <v>11.0</v>
      </c>
      <c r="BI335" s="133">
        <v>1732.0</v>
      </c>
      <c r="BJ335" s="128"/>
      <c r="BK335" s="128"/>
      <c r="BL335" s="128"/>
      <c r="BM335" s="128"/>
      <c r="BN335" s="128"/>
      <c r="BO335" s="128"/>
      <c r="BP335" s="128"/>
      <c r="BQ335" s="128"/>
      <c r="BR335" s="128"/>
      <c r="BS335" s="128"/>
      <c r="BT335" s="128"/>
      <c r="BU335" s="128"/>
      <c r="BV335" s="128"/>
      <c r="BW335" s="128"/>
      <c r="BX335" s="128"/>
      <c r="BY335" s="128"/>
      <c r="BZ335" s="128"/>
      <c r="CA335" s="128"/>
      <c r="CB335" s="128"/>
      <c r="CC335" s="128"/>
      <c r="CD335" s="128"/>
      <c r="CE335" s="128"/>
      <c r="CF335" s="128"/>
      <c r="CG335" s="128"/>
      <c r="CH335" s="128"/>
      <c r="CI335" s="128"/>
      <c r="CJ335" s="128"/>
      <c r="CK335" s="128"/>
      <c r="CL335" s="128"/>
      <c r="CM335" s="128"/>
      <c r="CN335" s="4"/>
    </row>
    <row r="336" ht="14.25" customHeight="1">
      <c r="A336" s="126">
        <v>1735.0</v>
      </c>
      <c r="B336" s="103" t="str">
        <f t="shared" si="4"/>
        <v>OK</v>
      </c>
      <c r="C336" s="103" t="str">
        <f t="shared" si="2"/>
        <v>OK</v>
      </c>
      <c r="D336" s="127" t="s">
        <v>7664</v>
      </c>
      <c r="E336" s="20" t="s">
        <v>7264</v>
      </c>
      <c r="G336" s="20" t="s">
        <v>7665</v>
      </c>
      <c r="H336" s="20" t="s">
        <v>7666</v>
      </c>
      <c r="I336" s="227"/>
      <c r="J336" s="129"/>
      <c r="K336" s="130" t="s">
        <v>3099</v>
      </c>
      <c r="L336" s="128"/>
      <c r="M336" s="128"/>
      <c r="N336" s="20" t="s">
        <v>47</v>
      </c>
      <c r="O336" s="130" t="s">
        <v>9</v>
      </c>
      <c r="P336" s="20" t="s">
        <v>404</v>
      </c>
      <c r="Q336" s="20" t="s">
        <v>211</v>
      </c>
      <c r="R336" s="132"/>
      <c r="S336" s="21" t="s">
        <v>7669</v>
      </c>
      <c r="Y336" s="174" t="s">
        <v>7671</v>
      </c>
      <c r="Z336" s="21" t="s">
        <v>7671</v>
      </c>
      <c r="AA336" s="21"/>
      <c r="AC336" s="21" t="s">
        <v>49</v>
      </c>
      <c r="AD336" s="132"/>
      <c r="AE336" s="131"/>
      <c r="AF336" s="131"/>
      <c r="AG336" s="131"/>
      <c r="AH336" s="132"/>
      <c r="AI336" s="132"/>
      <c r="AJ336" s="132"/>
      <c r="AK336" s="132"/>
      <c r="AL336" s="132"/>
      <c r="AM336" s="132"/>
      <c r="AN336" s="132"/>
      <c r="AO336" s="132"/>
      <c r="AP336" s="132"/>
      <c r="AQ336" s="132"/>
      <c r="AR336" s="132"/>
      <c r="AS336" s="132"/>
      <c r="AT336" s="132"/>
      <c r="AU336" s="132"/>
      <c r="AV336" s="128"/>
      <c r="AW336" s="128"/>
      <c r="AX336" s="128"/>
      <c r="AY336" s="128"/>
      <c r="AZ336" s="128"/>
      <c r="BA336" s="128"/>
      <c r="BB336" s="128"/>
      <c r="BC336" s="128"/>
      <c r="BD336" s="128"/>
      <c r="BE336" s="133">
        <v>13.0</v>
      </c>
      <c r="BF336" s="133">
        <v>12.0</v>
      </c>
      <c r="BG336" s="134" t="b">
        <v>0</v>
      </c>
      <c r="BH336" s="133">
        <v>13.0</v>
      </c>
      <c r="BI336" s="133">
        <v>1735.0</v>
      </c>
      <c r="BJ336" s="128"/>
      <c r="BK336" s="128"/>
      <c r="BL336" s="128"/>
      <c r="BM336" s="128"/>
      <c r="BN336" s="128"/>
      <c r="BO336" s="128"/>
      <c r="BP336" s="128"/>
      <c r="BQ336" s="128"/>
      <c r="BR336" s="128"/>
      <c r="BS336" s="128"/>
      <c r="BT336" s="128"/>
      <c r="BU336" s="128"/>
      <c r="BV336" s="128"/>
      <c r="BW336" s="128"/>
      <c r="BX336" s="128"/>
      <c r="BY336" s="128"/>
      <c r="BZ336" s="128"/>
      <c r="CA336" s="128"/>
      <c r="CB336" s="128"/>
      <c r="CC336" s="128"/>
      <c r="CD336" s="128"/>
      <c r="CE336" s="128"/>
      <c r="CF336" s="128"/>
      <c r="CG336" s="128"/>
      <c r="CH336" s="128"/>
      <c r="CI336" s="128"/>
      <c r="CJ336" s="128"/>
      <c r="CK336" s="128"/>
      <c r="CL336" s="128"/>
      <c r="CM336" s="128"/>
      <c r="CN336" s="4"/>
    </row>
    <row r="337" ht="14.25" customHeight="1">
      <c r="A337" s="126">
        <v>1736.0</v>
      </c>
      <c r="B337" s="103" t="str">
        <f t="shared" si="4"/>
        <v/>
      </c>
      <c r="C337" s="103" t="str">
        <f t="shared" si="2"/>
        <v>Tự do chọn</v>
      </c>
      <c r="D337" s="20" t="s">
        <v>7664</v>
      </c>
      <c r="E337" s="20" t="s">
        <v>7264</v>
      </c>
      <c r="G337" s="128"/>
      <c r="H337" s="128"/>
      <c r="I337" s="227"/>
      <c r="J337" s="129"/>
      <c r="K337" s="129"/>
      <c r="L337" s="128"/>
      <c r="M337" s="128"/>
      <c r="N337" s="20" t="s">
        <v>47</v>
      </c>
      <c r="O337" s="130" t="s">
        <v>9</v>
      </c>
      <c r="P337" s="20"/>
      <c r="Q337" s="20"/>
      <c r="R337" s="21"/>
      <c r="S337" s="21"/>
      <c r="Y337" s="21"/>
      <c r="AC337" s="21" t="s">
        <v>49</v>
      </c>
      <c r="AD337" s="132"/>
      <c r="AE337" s="132"/>
      <c r="AF337" s="132"/>
      <c r="AG337" s="132"/>
      <c r="AH337" s="132"/>
      <c r="AI337" s="132"/>
      <c r="AJ337" s="132"/>
      <c r="AK337" s="132"/>
      <c r="AL337" s="132"/>
      <c r="AM337" s="132"/>
      <c r="AN337" s="132"/>
      <c r="AO337" s="132"/>
      <c r="AP337" s="132"/>
      <c r="AQ337" s="132"/>
      <c r="AR337" s="132"/>
      <c r="AS337" s="132"/>
      <c r="AT337" s="132"/>
      <c r="AU337" s="132"/>
      <c r="AV337" s="128"/>
      <c r="AW337" s="128"/>
      <c r="AX337" s="128"/>
      <c r="AY337" s="128"/>
      <c r="AZ337" s="128"/>
      <c r="BA337" s="128"/>
      <c r="BB337" s="128"/>
      <c r="BC337" s="128"/>
      <c r="BD337" s="128"/>
      <c r="BE337" s="133">
        <v>10.0</v>
      </c>
      <c r="BF337" s="133">
        <v>9.0</v>
      </c>
      <c r="BG337" s="134" t="b">
        <v>0</v>
      </c>
      <c r="BH337" s="133">
        <v>10.0</v>
      </c>
      <c r="BI337" s="133">
        <v>1736.0</v>
      </c>
      <c r="BJ337" s="135"/>
      <c r="BK337" s="135"/>
      <c r="BL337" s="128"/>
      <c r="BM337" s="128"/>
      <c r="BN337" s="128"/>
      <c r="BO337" s="128"/>
      <c r="BP337" s="128"/>
      <c r="BQ337" s="128"/>
      <c r="BR337" s="128"/>
      <c r="BS337" s="128"/>
      <c r="BT337" s="128"/>
      <c r="BU337" s="128"/>
      <c r="BV337" s="128"/>
      <c r="BW337" s="128"/>
      <c r="BX337" s="128"/>
      <c r="BY337" s="128"/>
      <c r="BZ337" s="128"/>
      <c r="CA337" s="128"/>
      <c r="CB337" s="128"/>
      <c r="CC337" s="128"/>
      <c r="CD337" s="128"/>
      <c r="CE337" s="128"/>
      <c r="CF337" s="128"/>
      <c r="CG337" s="128"/>
      <c r="CH337" s="128"/>
      <c r="CI337" s="128"/>
      <c r="CJ337" s="128"/>
      <c r="CK337" s="128"/>
      <c r="CL337" s="128"/>
      <c r="CM337" s="128"/>
      <c r="CN337" s="4"/>
    </row>
    <row r="338" ht="14.25" customHeight="1">
      <c r="A338" s="126">
        <v>1737.0</v>
      </c>
      <c r="B338" s="103" t="str">
        <f t="shared" si="4"/>
        <v>OK</v>
      </c>
      <c r="C338" s="103" t="str">
        <f t="shared" si="2"/>
        <v>OK</v>
      </c>
      <c r="D338" s="127" t="s">
        <v>7664</v>
      </c>
      <c r="E338" s="20" t="s">
        <v>7264</v>
      </c>
      <c r="G338" s="128"/>
      <c r="H338" s="128"/>
      <c r="I338" s="128"/>
      <c r="J338" s="128"/>
      <c r="K338" s="128"/>
      <c r="L338" s="128"/>
      <c r="M338" s="128"/>
      <c r="N338" s="20" t="s">
        <v>47</v>
      </c>
      <c r="O338" s="130" t="s">
        <v>9</v>
      </c>
      <c r="P338" s="20" t="s">
        <v>347</v>
      </c>
      <c r="Q338" s="20" t="s">
        <v>980</v>
      </c>
      <c r="R338" s="132"/>
      <c r="S338" s="21" t="s">
        <v>7672</v>
      </c>
      <c r="T338" s="132"/>
      <c r="U338" s="132"/>
      <c r="V338" s="132"/>
      <c r="W338" s="132"/>
      <c r="X338" s="132"/>
      <c r="Y338" s="21" t="s">
        <v>7673</v>
      </c>
      <c r="Z338" s="21" t="s">
        <v>7674</v>
      </c>
      <c r="AA338" s="132"/>
      <c r="AC338" s="21" t="s">
        <v>49</v>
      </c>
      <c r="AD338" s="132"/>
      <c r="AE338" s="132"/>
      <c r="AF338" s="132"/>
      <c r="AG338" s="132"/>
      <c r="AH338" s="132"/>
      <c r="AI338" s="132"/>
      <c r="AJ338" s="132"/>
      <c r="AK338" s="132"/>
      <c r="AL338" s="132"/>
      <c r="AM338" s="132"/>
      <c r="AN338" s="132"/>
      <c r="AO338" s="132"/>
      <c r="AP338" s="132"/>
      <c r="AQ338" s="132"/>
      <c r="AR338" s="132"/>
      <c r="AS338" s="132"/>
      <c r="AT338" s="132"/>
      <c r="AU338" s="132"/>
      <c r="AV338" s="128"/>
      <c r="AW338" s="128"/>
      <c r="AX338" s="128"/>
      <c r="AY338" s="128"/>
      <c r="AZ338" s="128"/>
      <c r="BA338" s="128"/>
      <c r="BB338" s="128"/>
      <c r="BC338" s="128"/>
      <c r="BD338" s="128"/>
      <c r="BE338" s="133">
        <v>8.0</v>
      </c>
      <c r="BF338" s="133">
        <v>7.0</v>
      </c>
      <c r="BG338" s="134" t="b">
        <v>0</v>
      </c>
      <c r="BH338" s="133">
        <v>8.0</v>
      </c>
      <c r="BI338" s="133">
        <v>1737.0</v>
      </c>
      <c r="BJ338" s="135"/>
      <c r="BK338" s="135"/>
      <c r="BL338" s="128"/>
      <c r="BM338" s="128"/>
      <c r="BN338" s="128"/>
      <c r="BO338" s="128"/>
      <c r="BP338" s="128"/>
      <c r="BQ338" s="128"/>
      <c r="BR338" s="128"/>
      <c r="BS338" s="128"/>
      <c r="BT338" s="128"/>
      <c r="BU338" s="128"/>
      <c r="BV338" s="128"/>
      <c r="BW338" s="128"/>
      <c r="BX338" s="128"/>
      <c r="BY338" s="128"/>
      <c r="BZ338" s="128"/>
      <c r="CA338" s="128"/>
      <c r="CB338" s="128"/>
      <c r="CC338" s="128"/>
      <c r="CD338" s="128"/>
      <c r="CE338" s="128"/>
      <c r="CF338" s="128"/>
      <c r="CG338" s="128"/>
      <c r="CH338" s="128"/>
      <c r="CI338" s="128"/>
      <c r="CJ338" s="128"/>
      <c r="CK338" s="128"/>
      <c r="CL338" s="128"/>
      <c r="CM338" s="128"/>
      <c r="CN338" s="4"/>
    </row>
    <row r="339" ht="14.25" customHeight="1">
      <c r="A339" s="126">
        <v>1741.0</v>
      </c>
      <c r="B339" s="103" t="str">
        <f t="shared" si="4"/>
        <v>OK</v>
      </c>
      <c r="C339" s="103" t="str">
        <f t="shared" si="2"/>
        <v>OK</v>
      </c>
      <c r="D339" s="20" t="s">
        <v>7675</v>
      </c>
      <c r="E339" s="20" t="s">
        <v>7264</v>
      </c>
      <c r="G339" s="20" t="s">
        <v>7665</v>
      </c>
      <c r="H339" s="20" t="s">
        <v>7676</v>
      </c>
      <c r="I339" s="227"/>
      <c r="J339" s="129"/>
      <c r="K339" s="130" t="s">
        <v>3099</v>
      </c>
      <c r="L339" s="128"/>
      <c r="M339" s="128"/>
      <c r="N339" s="20" t="s">
        <v>47</v>
      </c>
      <c r="O339" s="130" t="s">
        <v>9</v>
      </c>
      <c r="P339" s="20" t="s">
        <v>1009</v>
      </c>
      <c r="Q339" s="20" t="s">
        <v>1037</v>
      </c>
      <c r="R339" s="132"/>
      <c r="S339" s="230" t="s">
        <v>7677</v>
      </c>
      <c r="T339" s="131"/>
      <c r="U339" s="131"/>
      <c r="V339" s="131"/>
      <c r="W339" s="131"/>
      <c r="X339" s="131"/>
      <c r="Y339" s="230" t="s">
        <v>7678</v>
      </c>
      <c r="Z339" s="230" t="s">
        <v>7678</v>
      </c>
      <c r="AA339" s="21" t="s">
        <v>7679</v>
      </c>
      <c r="AC339" s="21" t="s">
        <v>49</v>
      </c>
      <c r="AD339" s="132"/>
      <c r="AE339" s="132"/>
      <c r="AF339" s="132"/>
      <c r="AG339" s="132"/>
      <c r="AH339" s="132"/>
      <c r="AI339" s="132"/>
      <c r="AJ339" s="132"/>
      <c r="AK339" s="132"/>
      <c r="AL339" s="132"/>
      <c r="AM339" s="132"/>
      <c r="AN339" s="132"/>
      <c r="AO339" s="132"/>
      <c r="AP339" s="132"/>
      <c r="AQ339" s="132"/>
      <c r="AR339" s="132"/>
      <c r="AS339" s="132"/>
      <c r="AT339" s="132"/>
      <c r="AU339" s="132"/>
      <c r="AV339" s="128"/>
      <c r="AW339" s="128"/>
      <c r="AX339" s="128"/>
      <c r="AY339" s="128"/>
      <c r="AZ339" s="128"/>
      <c r="BA339" s="128"/>
      <c r="BB339" s="128"/>
      <c r="BC339" s="128"/>
      <c r="BD339" s="128"/>
      <c r="BE339" s="133">
        <v>9.0</v>
      </c>
      <c r="BF339" s="133">
        <v>8.0</v>
      </c>
      <c r="BG339" s="134" t="b">
        <v>0</v>
      </c>
      <c r="BH339" s="133">
        <v>9.0</v>
      </c>
      <c r="BI339" s="133">
        <v>1741.0</v>
      </c>
      <c r="BJ339" s="135"/>
      <c r="BK339" s="135"/>
      <c r="BL339" s="128"/>
      <c r="BM339" s="128"/>
      <c r="BN339" s="128"/>
      <c r="BO339" s="128"/>
      <c r="BP339" s="128"/>
      <c r="BQ339" s="128"/>
      <c r="BR339" s="128"/>
      <c r="BS339" s="128"/>
      <c r="BT339" s="128"/>
      <c r="BU339" s="128"/>
      <c r="BV339" s="128"/>
      <c r="BW339" s="128"/>
      <c r="BX339" s="128"/>
      <c r="BY339" s="128"/>
      <c r="BZ339" s="128"/>
      <c r="CA339" s="128"/>
      <c r="CB339" s="128"/>
      <c r="CC339" s="128"/>
      <c r="CD339" s="128"/>
      <c r="CE339" s="128"/>
      <c r="CF339" s="128"/>
      <c r="CG339" s="128"/>
      <c r="CH339" s="128"/>
      <c r="CI339" s="128"/>
      <c r="CJ339" s="128"/>
      <c r="CK339" s="128"/>
      <c r="CL339" s="128"/>
      <c r="CM339" s="128"/>
      <c r="CN339" s="4"/>
    </row>
    <row r="340" ht="14.25" customHeight="1">
      <c r="A340" s="126">
        <v>1742.0</v>
      </c>
      <c r="B340" s="103" t="str">
        <f t="shared" si="4"/>
        <v>OK</v>
      </c>
      <c r="C340" s="103" t="str">
        <f t="shared" si="2"/>
        <v>OK</v>
      </c>
      <c r="D340" s="127" t="s">
        <v>7675</v>
      </c>
      <c r="E340" s="20" t="s">
        <v>7264</v>
      </c>
      <c r="G340" s="20" t="s">
        <v>7665</v>
      </c>
      <c r="H340" s="20" t="s">
        <v>7676</v>
      </c>
      <c r="I340" s="228"/>
      <c r="J340" s="129"/>
      <c r="K340" s="130" t="s">
        <v>3099</v>
      </c>
      <c r="L340" s="128"/>
      <c r="M340" s="128"/>
      <c r="N340" s="20" t="s">
        <v>47</v>
      </c>
      <c r="O340" s="130" t="s">
        <v>5</v>
      </c>
      <c r="P340" s="20" t="s">
        <v>829</v>
      </c>
      <c r="Q340" s="143" t="s">
        <v>830</v>
      </c>
      <c r="R340" s="131"/>
      <c r="S340" s="21" t="s">
        <v>7680</v>
      </c>
      <c r="T340" s="21" t="s">
        <v>7681</v>
      </c>
      <c r="U340" s="21" t="s">
        <v>7682</v>
      </c>
      <c r="V340" s="21" t="s">
        <v>7683</v>
      </c>
      <c r="W340" s="21" t="s">
        <v>1408</v>
      </c>
      <c r="X340" s="21" t="s">
        <v>4353</v>
      </c>
      <c r="Y340" s="21" t="s">
        <v>410</v>
      </c>
      <c r="Z340" s="21" t="s">
        <v>7684</v>
      </c>
      <c r="AC340" s="21" t="s">
        <v>49</v>
      </c>
      <c r="AD340" s="132"/>
      <c r="AE340" s="132"/>
      <c r="AF340" s="132"/>
      <c r="AG340" s="132"/>
      <c r="AH340" s="132"/>
      <c r="AI340" s="132"/>
      <c r="AJ340" s="132"/>
      <c r="AK340" s="132"/>
      <c r="AL340" s="132"/>
      <c r="AM340" s="132"/>
      <c r="AN340" s="132"/>
      <c r="AO340" s="132"/>
      <c r="AP340" s="132"/>
      <c r="AQ340" s="132"/>
      <c r="AR340" s="132"/>
      <c r="AS340" s="132"/>
      <c r="AT340" s="132"/>
      <c r="AU340" s="132"/>
      <c r="AV340" s="128"/>
      <c r="AW340" s="128"/>
      <c r="AX340" s="128"/>
      <c r="AY340" s="128"/>
      <c r="AZ340" s="128"/>
      <c r="BA340" s="128"/>
      <c r="BB340" s="128"/>
      <c r="BC340" s="128"/>
      <c r="BD340" s="128"/>
      <c r="BE340" s="133">
        <v>19.0</v>
      </c>
      <c r="BF340" s="133">
        <v>18.0</v>
      </c>
      <c r="BG340" s="134" t="b">
        <v>0</v>
      </c>
      <c r="BH340" s="133">
        <v>19.0</v>
      </c>
      <c r="BI340" s="133">
        <v>1742.0</v>
      </c>
      <c r="BJ340" s="128"/>
      <c r="BK340" s="128"/>
      <c r="BL340" s="128"/>
      <c r="BM340" s="128"/>
      <c r="BN340" s="128"/>
      <c r="BO340" s="128"/>
      <c r="BP340" s="128"/>
      <c r="BQ340" s="128"/>
      <c r="BR340" s="128"/>
      <c r="BS340" s="128"/>
      <c r="BT340" s="128"/>
      <c r="BU340" s="128"/>
      <c r="BV340" s="128"/>
      <c r="BW340" s="128"/>
      <c r="BX340" s="128"/>
      <c r="BY340" s="128"/>
      <c r="BZ340" s="128"/>
      <c r="CA340" s="128"/>
      <c r="CB340" s="128"/>
      <c r="CC340" s="128"/>
      <c r="CD340" s="128"/>
      <c r="CE340" s="128"/>
      <c r="CF340" s="128"/>
      <c r="CG340" s="128"/>
      <c r="CH340" s="128"/>
      <c r="CI340" s="128"/>
      <c r="CJ340" s="128"/>
      <c r="CK340" s="128"/>
      <c r="CL340" s="128"/>
      <c r="CM340" s="128"/>
      <c r="CN340" s="4"/>
    </row>
    <row r="341" ht="14.25" customHeight="1">
      <c r="A341" s="126">
        <v>1745.0</v>
      </c>
      <c r="B341" s="103" t="str">
        <f t="shared" si="4"/>
        <v>OK</v>
      </c>
      <c r="C341" s="103" t="str">
        <f t="shared" si="2"/>
        <v>OK</v>
      </c>
      <c r="D341" s="20" t="s">
        <v>7691</v>
      </c>
      <c r="E341" s="20" t="s">
        <v>7264</v>
      </c>
      <c r="F341" s="20" t="s">
        <v>7692</v>
      </c>
      <c r="G341" s="20" t="s">
        <v>7693</v>
      </c>
      <c r="I341" s="228"/>
      <c r="J341" s="129"/>
      <c r="K341" s="129"/>
      <c r="L341" s="128"/>
      <c r="M341" s="128"/>
      <c r="N341" s="20" t="s">
        <v>47</v>
      </c>
      <c r="O341" s="130" t="s">
        <v>9</v>
      </c>
      <c r="P341" s="20" t="s">
        <v>347</v>
      </c>
      <c r="Q341" s="20" t="s">
        <v>980</v>
      </c>
      <c r="R341" s="132"/>
      <c r="S341" s="21" t="s">
        <v>7694</v>
      </c>
      <c r="T341" s="132"/>
      <c r="U341" s="132"/>
      <c r="V341" s="132"/>
      <c r="W341" s="132"/>
      <c r="X341" s="132"/>
      <c r="Y341" s="21" t="s">
        <v>7695</v>
      </c>
      <c r="Z341" s="21" t="s">
        <v>7696</v>
      </c>
      <c r="AA341" s="132"/>
      <c r="AC341" s="21" t="s">
        <v>49</v>
      </c>
      <c r="AD341" s="132"/>
      <c r="AE341" s="131"/>
      <c r="AF341" s="131"/>
      <c r="AG341" s="131"/>
      <c r="AH341" s="132"/>
      <c r="AI341" s="132"/>
      <c r="AJ341" s="132"/>
      <c r="AK341" s="132"/>
      <c r="AL341" s="132"/>
      <c r="AM341" s="132"/>
      <c r="AN341" s="132"/>
      <c r="AO341" s="132"/>
      <c r="AP341" s="132"/>
      <c r="AQ341" s="132"/>
      <c r="AR341" s="132"/>
      <c r="AS341" s="132"/>
      <c r="AT341" s="132"/>
      <c r="AU341" s="132"/>
      <c r="AV341" s="128"/>
      <c r="AW341" s="128"/>
      <c r="AX341" s="128"/>
      <c r="AY341" s="128"/>
      <c r="AZ341" s="128"/>
      <c r="BA341" s="128"/>
      <c r="BB341" s="128"/>
      <c r="BC341" s="128"/>
      <c r="BD341" s="128"/>
      <c r="BE341" s="133">
        <v>10.0</v>
      </c>
      <c r="BF341" s="133">
        <v>9.0</v>
      </c>
      <c r="BG341" s="134" t="b">
        <v>0</v>
      </c>
      <c r="BH341" s="133">
        <v>10.0</v>
      </c>
      <c r="BI341" s="133">
        <v>1745.0</v>
      </c>
      <c r="BJ341" s="128"/>
      <c r="BK341" s="128"/>
      <c r="BL341" s="128"/>
      <c r="BM341" s="128"/>
      <c r="BN341" s="128"/>
      <c r="BO341" s="128"/>
      <c r="BP341" s="128"/>
      <c r="BQ341" s="128"/>
      <c r="BR341" s="128"/>
      <c r="BS341" s="128"/>
      <c r="BT341" s="128"/>
      <c r="BU341" s="128"/>
      <c r="BV341" s="128"/>
      <c r="BW341" s="128"/>
      <c r="BX341" s="128"/>
      <c r="BY341" s="128"/>
      <c r="BZ341" s="128"/>
      <c r="CA341" s="128"/>
      <c r="CB341" s="128"/>
      <c r="CC341" s="128"/>
      <c r="CD341" s="128"/>
      <c r="CE341" s="128"/>
      <c r="CF341" s="128"/>
      <c r="CG341" s="128"/>
      <c r="CH341" s="128"/>
      <c r="CI341" s="128"/>
      <c r="CJ341" s="128"/>
      <c r="CK341" s="128"/>
      <c r="CL341" s="128"/>
      <c r="CM341" s="128"/>
      <c r="CN341" s="4"/>
    </row>
    <row r="342" ht="14.25" customHeight="1">
      <c r="A342" s="126">
        <v>1766.0</v>
      </c>
      <c r="B342" s="103" t="str">
        <f t="shared" si="4"/>
        <v/>
      </c>
      <c r="C342" s="103" t="str">
        <f t="shared" si="2"/>
        <v>Tự do chọn</v>
      </c>
      <c r="D342" s="127" t="s">
        <v>7699</v>
      </c>
      <c r="E342" s="20" t="s">
        <v>7700</v>
      </c>
      <c r="F342" s="20" t="s">
        <v>7701</v>
      </c>
      <c r="G342" s="20" t="s">
        <v>7702</v>
      </c>
      <c r="I342" s="135"/>
      <c r="J342" s="129"/>
      <c r="K342" s="130" t="s">
        <v>123</v>
      </c>
      <c r="L342" s="128"/>
      <c r="M342" s="20" t="s">
        <v>7703</v>
      </c>
      <c r="N342" s="20" t="s">
        <v>47</v>
      </c>
      <c r="O342" s="130" t="s">
        <v>8</v>
      </c>
      <c r="P342" s="20"/>
      <c r="Q342" s="20"/>
      <c r="R342" s="131"/>
      <c r="S342" s="131"/>
      <c r="T342" s="132"/>
      <c r="U342" s="132"/>
      <c r="V342" s="132"/>
      <c r="W342" s="132"/>
      <c r="X342" s="132"/>
      <c r="Y342" s="132"/>
      <c r="Z342" s="132"/>
      <c r="AA342" s="132"/>
      <c r="AC342" s="21" t="s">
        <v>49</v>
      </c>
      <c r="AD342" s="132"/>
      <c r="AE342" s="132"/>
      <c r="AF342" s="132"/>
      <c r="AG342" s="132"/>
      <c r="AH342" s="132"/>
      <c r="AI342" s="132"/>
      <c r="AJ342" s="132"/>
      <c r="AK342" s="132"/>
      <c r="AL342" s="132"/>
      <c r="AM342" s="132"/>
      <c r="AN342" s="132"/>
      <c r="AO342" s="132"/>
      <c r="AP342" s="132"/>
      <c r="AQ342" s="132"/>
      <c r="AR342" s="132"/>
      <c r="AS342" s="132"/>
      <c r="AT342" s="132"/>
      <c r="AU342" s="132"/>
      <c r="AV342" s="128"/>
      <c r="AW342" s="128"/>
      <c r="AX342" s="128"/>
      <c r="AY342" s="128"/>
      <c r="AZ342" s="128"/>
      <c r="BA342" s="128"/>
      <c r="BB342" s="128"/>
      <c r="BC342" s="128"/>
      <c r="BD342" s="128"/>
      <c r="BE342" s="133">
        <v>10.0</v>
      </c>
      <c r="BF342" s="133">
        <v>9.0</v>
      </c>
      <c r="BG342" s="134" t="b">
        <v>0</v>
      </c>
      <c r="BH342" s="133">
        <v>9.0</v>
      </c>
      <c r="BI342" s="133">
        <v>1766.0</v>
      </c>
      <c r="BJ342" s="135"/>
      <c r="BK342" s="135"/>
      <c r="BL342" s="128"/>
      <c r="BM342" s="128"/>
      <c r="BN342" s="128"/>
      <c r="BO342" s="128"/>
      <c r="BP342" s="128"/>
      <c r="BQ342" s="128"/>
      <c r="BR342" s="128"/>
      <c r="BS342" s="128"/>
      <c r="BT342" s="128"/>
      <c r="BU342" s="128"/>
      <c r="BV342" s="128"/>
      <c r="BW342" s="128"/>
      <c r="BX342" s="128"/>
      <c r="BY342" s="128"/>
      <c r="BZ342" s="128"/>
      <c r="CA342" s="128"/>
      <c r="CB342" s="128"/>
      <c r="CC342" s="128"/>
      <c r="CD342" s="128"/>
      <c r="CE342" s="128"/>
      <c r="CF342" s="128"/>
      <c r="CG342" s="128"/>
      <c r="CH342" s="128"/>
      <c r="CI342" s="128"/>
      <c r="CJ342" s="128"/>
      <c r="CK342" s="128"/>
      <c r="CL342" s="128"/>
      <c r="CM342" s="128"/>
      <c r="CN342" s="4"/>
    </row>
    <row r="343" ht="14.25" customHeight="1">
      <c r="A343" s="126">
        <v>1767.0</v>
      </c>
      <c r="B343" s="103" t="str">
        <f t="shared" si="4"/>
        <v/>
      </c>
      <c r="C343" s="103">
        <f t="shared" si="2"/>
        <v>0</v>
      </c>
      <c r="D343" s="20" t="s">
        <v>7699</v>
      </c>
      <c r="E343" s="135"/>
      <c r="F343" s="128"/>
      <c r="G343" s="128"/>
      <c r="H343" s="128"/>
      <c r="I343" s="135"/>
      <c r="J343" s="129"/>
      <c r="K343" s="129"/>
      <c r="L343" s="128"/>
      <c r="M343" s="128"/>
      <c r="N343" s="20" t="s">
        <v>47</v>
      </c>
      <c r="O343" s="130" t="s">
        <v>8</v>
      </c>
      <c r="P343" s="20" t="s">
        <v>1246</v>
      </c>
      <c r="Q343" s="21" t="s">
        <v>2147</v>
      </c>
      <c r="R343" s="21" t="s">
        <v>8</v>
      </c>
      <c r="S343" s="21" t="s">
        <v>7704</v>
      </c>
      <c r="T343" s="21" t="s">
        <v>7705</v>
      </c>
      <c r="U343" s="21" t="s">
        <v>7706</v>
      </c>
      <c r="V343" s="21" t="s">
        <v>7707</v>
      </c>
      <c r="W343" s="21" t="s">
        <v>7708</v>
      </c>
      <c r="X343" s="21" t="s">
        <v>7709</v>
      </c>
      <c r="Y343" s="21" t="s">
        <v>7711</v>
      </c>
      <c r="Z343" s="21" t="s">
        <v>7712</v>
      </c>
      <c r="AA343" s="132"/>
      <c r="AC343" s="21" t="s">
        <v>49</v>
      </c>
      <c r="AD343" s="132"/>
      <c r="AE343" s="132"/>
      <c r="AF343" s="132"/>
      <c r="AG343" s="132"/>
      <c r="AH343" s="132"/>
      <c r="AI343" s="132"/>
      <c r="AJ343" s="132"/>
      <c r="AK343" s="132"/>
      <c r="AL343" s="132"/>
      <c r="AM343" s="132"/>
      <c r="AN343" s="132"/>
      <c r="AO343" s="132"/>
      <c r="AP343" s="132"/>
      <c r="AQ343" s="132"/>
      <c r="AR343" s="132"/>
      <c r="AS343" s="132"/>
      <c r="AT343" s="132"/>
      <c r="AU343" s="132"/>
      <c r="AV343" s="128"/>
      <c r="AW343" s="128"/>
      <c r="AX343" s="128"/>
      <c r="AY343" s="128"/>
      <c r="AZ343" s="128"/>
      <c r="BA343" s="128"/>
      <c r="BB343" s="128"/>
      <c r="BC343" s="128"/>
      <c r="BD343" s="128"/>
      <c r="BE343" s="133">
        <v>5.0</v>
      </c>
      <c r="BF343" s="133">
        <v>4.0</v>
      </c>
      <c r="BG343" s="134" t="b">
        <v>0</v>
      </c>
      <c r="BH343" s="133">
        <v>5.0</v>
      </c>
      <c r="BI343" s="133">
        <v>1767.0</v>
      </c>
      <c r="BJ343" s="128"/>
      <c r="BK343" s="128"/>
      <c r="BL343" s="128"/>
      <c r="BM343" s="128"/>
      <c r="BN343" s="128"/>
      <c r="BO343" s="128"/>
      <c r="BP343" s="128"/>
      <c r="BQ343" s="128"/>
      <c r="BR343" s="128"/>
      <c r="BS343" s="128"/>
      <c r="BT343" s="128"/>
      <c r="BU343" s="128"/>
      <c r="BV343" s="128"/>
      <c r="BW343" s="128"/>
      <c r="BX343" s="128"/>
      <c r="BY343" s="128"/>
      <c r="BZ343" s="128"/>
      <c r="CA343" s="128"/>
      <c r="CB343" s="128"/>
      <c r="CC343" s="128"/>
      <c r="CD343" s="128"/>
      <c r="CE343" s="128"/>
      <c r="CF343" s="128"/>
      <c r="CG343" s="128"/>
      <c r="CH343" s="128"/>
      <c r="CI343" s="128"/>
      <c r="CJ343" s="128"/>
      <c r="CK343" s="128"/>
      <c r="CL343" s="128"/>
      <c r="CM343" s="128"/>
      <c r="CN343" s="4"/>
    </row>
    <row r="344" ht="14.25" customHeight="1">
      <c r="A344" s="126">
        <v>1768.0</v>
      </c>
      <c r="B344" s="103" t="str">
        <f t="shared" si="4"/>
        <v>OK</v>
      </c>
      <c r="C344" s="103" t="str">
        <f t="shared" si="2"/>
        <v>OK</v>
      </c>
      <c r="D344" s="20" t="s">
        <v>7699</v>
      </c>
      <c r="E344" s="135"/>
      <c r="F344" s="128"/>
      <c r="G344" s="128"/>
      <c r="H344" s="128"/>
      <c r="I344" s="135"/>
      <c r="J344" s="129"/>
      <c r="K344" s="129"/>
      <c r="L344" s="128"/>
      <c r="M344" s="128"/>
      <c r="N344" s="20" t="s">
        <v>47</v>
      </c>
      <c r="O344" s="130" t="s">
        <v>8</v>
      </c>
      <c r="P344" s="20" t="s">
        <v>1009</v>
      </c>
      <c r="Q344" s="20" t="s">
        <v>1037</v>
      </c>
      <c r="R344" s="131"/>
      <c r="S344" s="21" t="s">
        <v>7713</v>
      </c>
      <c r="T344" s="196">
        <v>1.0</v>
      </c>
      <c r="U344" s="196">
        <v>2.0</v>
      </c>
      <c r="V344" s="196">
        <v>3.0</v>
      </c>
      <c r="W344" s="196">
        <v>4.0</v>
      </c>
      <c r="X344" s="196">
        <v>5.0</v>
      </c>
      <c r="Y344" s="21" t="s">
        <v>7714</v>
      </c>
      <c r="Z344" s="21" t="s">
        <v>7715</v>
      </c>
      <c r="AA344" s="132"/>
      <c r="AC344" s="21" t="s">
        <v>49</v>
      </c>
      <c r="AD344" s="132"/>
      <c r="AE344" s="132"/>
      <c r="AF344" s="132"/>
      <c r="AG344" s="132"/>
      <c r="AH344" s="132"/>
      <c r="AI344" s="132"/>
      <c r="AJ344" s="132"/>
      <c r="AK344" s="132"/>
      <c r="AL344" s="132"/>
      <c r="AM344" s="132"/>
      <c r="AN344" s="132"/>
      <c r="AO344" s="132"/>
      <c r="AP344" s="132"/>
      <c r="AQ344" s="132"/>
      <c r="AR344" s="132"/>
      <c r="AS344" s="132"/>
      <c r="AT344" s="132"/>
      <c r="AU344" s="132"/>
      <c r="AV344" s="128"/>
      <c r="AW344" s="128"/>
      <c r="AX344" s="128"/>
      <c r="AY344" s="128"/>
      <c r="AZ344" s="128"/>
      <c r="BA344" s="128"/>
      <c r="BB344" s="128"/>
      <c r="BC344" s="128"/>
      <c r="BD344" s="128"/>
      <c r="BE344" s="133">
        <v>14.0</v>
      </c>
      <c r="BF344" s="133">
        <v>13.0</v>
      </c>
      <c r="BG344" s="134" t="b">
        <v>0</v>
      </c>
      <c r="BH344" s="133">
        <v>14.0</v>
      </c>
      <c r="BI344" s="133">
        <v>1768.0</v>
      </c>
      <c r="BJ344" s="135"/>
      <c r="BK344" s="135"/>
      <c r="BL344" s="128"/>
      <c r="BM344" s="128"/>
      <c r="BN344" s="128"/>
      <c r="BO344" s="128"/>
      <c r="BP344" s="128"/>
      <c r="BQ344" s="128"/>
      <c r="BR344" s="128"/>
      <c r="BS344" s="128"/>
      <c r="BT344" s="128"/>
      <c r="BU344" s="128"/>
      <c r="BV344" s="128"/>
      <c r="BW344" s="128"/>
      <c r="BX344" s="128"/>
      <c r="BY344" s="128"/>
      <c r="BZ344" s="128"/>
      <c r="CA344" s="128"/>
      <c r="CB344" s="128"/>
      <c r="CC344" s="128"/>
      <c r="CD344" s="128"/>
      <c r="CE344" s="128"/>
      <c r="CF344" s="128"/>
      <c r="CG344" s="128"/>
      <c r="CH344" s="128"/>
      <c r="CI344" s="128"/>
      <c r="CJ344" s="128"/>
      <c r="CK344" s="128"/>
      <c r="CL344" s="128"/>
      <c r="CM344" s="128"/>
      <c r="CN344" s="4"/>
    </row>
    <row r="345" ht="14.25" customHeight="1">
      <c r="A345" s="126">
        <v>1769.0</v>
      </c>
      <c r="B345" s="103" t="str">
        <f t="shared" si="4"/>
        <v>Giữ chỗ</v>
      </c>
      <c r="C345" s="103" t="str">
        <f t="shared" si="2"/>
        <v>OK</v>
      </c>
      <c r="D345" s="127" t="s">
        <v>7699</v>
      </c>
      <c r="E345" s="135"/>
      <c r="F345" s="135"/>
      <c r="G345" s="135"/>
      <c r="H345" s="135"/>
      <c r="I345" s="135"/>
      <c r="J345" s="137"/>
      <c r="K345" s="137"/>
      <c r="L345" s="128"/>
      <c r="M345" s="135"/>
      <c r="N345" s="20" t="s">
        <v>47</v>
      </c>
      <c r="O345" s="130" t="s">
        <v>8</v>
      </c>
      <c r="P345" s="20" t="s">
        <v>224</v>
      </c>
      <c r="Q345" s="20" t="s">
        <v>3759</v>
      </c>
      <c r="R345" s="132"/>
      <c r="S345" s="132"/>
      <c r="T345" s="132"/>
      <c r="U345" s="132"/>
      <c r="V345" s="132"/>
      <c r="W345" s="132"/>
      <c r="X345" s="132"/>
      <c r="Y345" s="132"/>
      <c r="Z345" s="132"/>
      <c r="AA345" s="132"/>
      <c r="AC345" s="21" t="s">
        <v>49</v>
      </c>
      <c r="AD345" s="132"/>
      <c r="AE345" s="132"/>
      <c r="AF345" s="132"/>
      <c r="AG345" s="132"/>
      <c r="AH345" s="132"/>
      <c r="AI345" s="132"/>
      <c r="AJ345" s="132"/>
      <c r="AK345" s="132"/>
      <c r="AL345" s="132"/>
      <c r="AM345" s="132"/>
      <c r="AN345" s="132"/>
      <c r="AO345" s="132"/>
      <c r="AP345" s="132"/>
      <c r="AQ345" s="132"/>
      <c r="AR345" s="132"/>
      <c r="AS345" s="132"/>
      <c r="AT345" s="132"/>
      <c r="AU345" s="132"/>
      <c r="AV345" s="128"/>
      <c r="AW345" s="128"/>
      <c r="AX345" s="128"/>
      <c r="AY345" s="128"/>
      <c r="AZ345" s="128"/>
      <c r="BA345" s="128"/>
      <c r="BB345" s="128"/>
      <c r="BC345" s="128"/>
      <c r="BD345" s="128"/>
      <c r="BE345" s="133">
        <v>7.0</v>
      </c>
      <c r="BF345" s="133">
        <v>6.0</v>
      </c>
      <c r="BG345" s="134" t="b">
        <v>0</v>
      </c>
      <c r="BH345" s="133">
        <v>7.0</v>
      </c>
      <c r="BI345" s="133">
        <v>1769.0</v>
      </c>
      <c r="BJ345" s="128"/>
      <c r="BK345" s="128"/>
      <c r="BL345" s="128"/>
      <c r="BM345" s="128"/>
      <c r="BN345" s="128"/>
      <c r="BO345" s="128"/>
      <c r="BP345" s="128"/>
      <c r="BQ345" s="128"/>
      <c r="BR345" s="128"/>
      <c r="BS345" s="128"/>
      <c r="BT345" s="128"/>
      <c r="BU345" s="128"/>
      <c r="BV345" s="128"/>
      <c r="BW345" s="128"/>
      <c r="BX345" s="128"/>
      <c r="BY345" s="128"/>
      <c r="BZ345" s="128"/>
      <c r="CA345" s="128"/>
      <c r="CB345" s="128"/>
      <c r="CC345" s="128"/>
      <c r="CD345" s="128"/>
      <c r="CE345" s="128"/>
      <c r="CF345" s="128"/>
      <c r="CG345" s="128"/>
      <c r="CH345" s="128"/>
      <c r="CI345" s="128"/>
      <c r="CJ345" s="128"/>
      <c r="CK345" s="128"/>
      <c r="CL345" s="128"/>
      <c r="CM345" s="128"/>
      <c r="CN345" s="4"/>
    </row>
    <row r="346" ht="14.25" customHeight="1">
      <c r="A346" s="126">
        <v>1774.0</v>
      </c>
      <c r="B346" s="103" t="str">
        <f t="shared" si="4"/>
        <v>Giữ chỗ</v>
      </c>
      <c r="C346" s="103" t="str">
        <f t="shared" si="2"/>
        <v>OK</v>
      </c>
      <c r="D346" s="20" t="s">
        <v>7716</v>
      </c>
      <c r="E346" s="135"/>
      <c r="F346" s="128"/>
      <c r="G346" s="20" t="s">
        <v>7717</v>
      </c>
      <c r="J346" s="129"/>
      <c r="K346" s="129"/>
      <c r="L346" s="128"/>
      <c r="M346" s="128"/>
      <c r="N346" s="20" t="s">
        <v>47</v>
      </c>
      <c r="O346" s="130" t="s">
        <v>8</v>
      </c>
      <c r="P346" s="20" t="s">
        <v>1189</v>
      </c>
      <c r="Q346" s="20" t="s">
        <v>1190</v>
      </c>
      <c r="R346" s="132"/>
      <c r="S346" s="132"/>
      <c r="T346" s="132"/>
      <c r="U346" s="132"/>
      <c r="V346" s="132"/>
      <c r="W346" s="132"/>
      <c r="X346" s="132"/>
      <c r="Y346" s="132"/>
      <c r="Z346" s="132"/>
      <c r="AA346" s="132"/>
      <c r="AC346" s="21" t="s">
        <v>49</v>
      </c>
      <c r="AD346" s="132"/>
      <c r="AE346" s="132"/>
      <c r="AF346" s="132"/>
      <c r="AG346" s="132"/>
      <c r="AH346" s="132"/>
      <c r="AI346" s="132"/>
      <c r="AJ346" s="132"/>
      <c r="AK346" s="132"/>
      <c r="AL346" s="132"/>
      <c r="AM346" s="132"/>
      <c r="AN346" s="132"/>
      <c r="AO346" s="132"/>
      <c r="AP346" s="132"/>
      <c r="AQ346" s="132"/>
      <c r="AR346" s="132"/>
      <c r="AS346" s="132"/>
      <c r="AT346" s="132"/>
      <c r="AU346" s="132"/>
      <c r="AV346" s="128"/>
      <c r="AW346" s="128"/>
      <c r="AX346" s="128"/>
      <c r="AY346" s="128"/>
      <c r="AZ346" s="128"/>
      <c r="BA346" s="128"/>
      <c r="BB346" s="128"/>
      <c r="BC346" s="128"/>
      <c r="BD346" s="128"/>
      <c r="BE346" s="135"/>
      <c r="BF346" s="135"/>
      <c r="BG346" s="135"/>
      <c r="BH346" s="135"/>
      <c r="BI346" s="133">
        <v>1774.0</v>
      </c>
      <c r="BJ346" s="128"/>
      <c r="BK346" s="128"/>
      <c r="BL346" s="128"/>
      <c r="BM346" s="128"/>
      <c r="BN346" s="128"/>
      <c r="BO346" s="128"/>
      <c r="BP346" s="128"/>
      <c r="BQ346" s="128"/>
      <c r="BR346" s="128"/>
      <c r="BS346" s="128"/>
      <c r="BT346" s="128"/>
      <c r="BU346" s="128"/>
      <c r="BV346" s="128"/>
      <c r="BW346" s="128"/>
      <c r="BX346" s="128"/>
      <c r="BY346" s="128"/>
      <c r="BZ346" s="128"/>
      <c r="CA346" s="128"/>
      <c r="CB346" s="128"/>
      <c r="CC346" s="128"/>
      <c r="CD346" s="128"/>
      <c r="CE346" s="128"/>
      <c r="CF346" s="128"/>
      <c r="CG346" s="128"/>
      <c r="CH346" s="128"/>
      <c r="CI346" s="128"/>
      <c r="CJ346" s="128"/>
      <c r="CK346" s="128"/>
      <c r="CL346" s="128"/>
      <c r="CM346" s="128"/>
      <c r="CN346" s="4"/>
    </row>
    <row r="347" ht="14.25" customHeight="1">
      <c r="A347" s="126">
        <v>1775.0</v>
      </c>
      <c r="B347" s="103" t="str">
        <f t="shared" si="4"/>
        <v>Giữ chỗ</v>
      </c>
      <c r="C347" s="103" t="str">
        <f t="shared" si="2"/>
        <v>OK</v>
      </c>
      <c r="D347" s="127" t="s">
        <v>7716</v>
      </c>
      <c r="E347" s="135"/>
      <c r="F347" s="135"/>
      <c r="G347" s="135"/>
      <c r="H347" s="135"/>
      <c r="I347" s="135"/>
      <c r="J347" s="135"/>
      <c r="K347" s="135"/>
      <c r="L347" s="128"/>
      <c r="M347" s="135"/>
      <c r="N347" s="20" t="s">
        <v>47</v>
      </c>
      <c r="O347" s="130" t="s">
        <v>8</v>
      </c>
      <c r="P347" s="20" t="s">
        <v>1189</v>
      </c>
      <c r="Q347" s="20" t="s">
        <v>1190</v>
      </c>
      <c r="R347" s="132"/>
      <c r="S347" s="131"/>
      <c r="T347" s="131"/>
      <c r="U347" s="131"/>
      <c r="V347" s="131"/>
      <c r="W347" s="131"/>
      <c r="X347" s="131"/>
      <c r="Y347" s="131"/>
      <c r="Z347" s="131"/>
      <c r="AA347" s="131"/>
      <c r="AC347" s="21" t="s">
        <v>49</v>
      </c>
      <c r="AD347" s="132"/>
      <c r="AE347" s="132"/>
      <c r="AF347" s="132"/>
      <c r="AG347" s="132"/>
      <c r="AH347" s="132"/>
      <c r="AI347" s="132"/>
      <c r="AJ347" s="132"/>
      <c r="AK347" s="132"/>
      <c r="AL347" s="132"/>
      <c r="AM347" s="132"/>
      <c r="AN347" s="132"/>
      <c r="AO347" s="132"/>
      <c r="AP347" s="132"/>
      <c r="AQ347" s="132"/>
      <c r="AR347" s="132"/>
      <c r="AS347" s="132"/>
      <c r="AT347" s="132"/>
      <c r="AU347" s="132"/>
      <c r="AV347" s="128"/>
      <c r="AW347" s="128"/>
      <c r="AX347" s="128"/>
      <c r="AY347" s="128"/>
      <c r="AZ347" s="128"/>
      <c r="BA347" s="128"/>
      <c r="BB347" s="128"/>
      <c r="BC347" s="128"/>
      <c r="BD347" s="128"/>
      <c r="BE347" s="133">
        <v>7.0</v>
      </c>
      <c r="BF347" s="133">
        <v>6.0</v>
      </c>
      <c r="BG347" s="134" t="b">
        <v>0</v>
      </c>
      <c r="BH347" s="133">
        <v>7.0</v>
      </c>
      <c r="BI347" s="133">
        <v>1775.0</v>
      </c>
      <c r="BJ347" s="135"/>
      <c r="BK347" s="135"/>
      <c r="BL347" s="128"/>
      <c r="BM347" s="128"/>
      <c r="BN347" s="128"/>
      <c r="BO347" s="128"/>
      <c r="BP347" s="128"/>
      <c r="BQ347" s="128"/>
      <c r="BR347" s="128"/>
      <c r="BS347" s="128"/>
      <c r="BT347" s="128"/>
      <c r="BU347" s="128"/>
      <c r="BV347" s="128"/>
      <c r="BW347" s="128"/>
      <c r="BX347" s="128"/>
      <c r="BY347" s="128"/>
      <c r="BZ347" s="128"/>
      <c r="CA347" s="128"/>
      <c r="CB347" s="128"/>
      <c r="CC347" s="128"/>
      <c r="CD347" s="128"/>
      <c r="CE347" s="128"/>
      <c r="CF347" s="128"/>
      <c r="CG347" s="128"/>
      <c r="CH347" s="128"/>
      <c r="CI347" s="128"/>
      <c r="CJ347" s="128"/>
      <c r="CK347" s="128"/>
      <c r="CL347" s="128"/>
      <c r="CM347" s="128"/>
      <c r="CN347" s="4"/>
    </row>
    <row r="348" ht="14.25" customHeight="1">
      <c r="A348" s="126">
        <v>1778.0</v>
      </c>
      <c r="B348" s="103" t="str">
        <f t="shared" si="4"/>
        <v>Giữ chỗ</v>
      </c>
      <c r="C348" s="103" t="str">
        <f t="shared" si="2"/>
        <v>OK</v>
      </c>
      <c r="D348" s="20" t="s">
        <v>7718</v>
      </c>
      <c r="E348" s="135"/>
      <c r="F348" s="128"/>
      <c r="G348" s="20" t="s">
        <v>7719</v>
      </c>
      <c r="J348" s="137"/>
      <c r="K348" s="137"/>
      <c r="L348" s="128"/>
      <c r="M348" s="135"/>
      <c r="N348" s="20" t="s">
        <v>47</v>
      </c>
      <c r="O348" s="130" t="s">
        <v>8</v>
      </c>
      <c r="P348" s="20" t="s">
        <v>804</v>
      </c>
      <c r="Q348" s="20" t="s">
        <v>884</v>
      </c>
      <c r="R348" s="132"/>
      <c r="S348" s="132"/>
      <c r="T348" s="132"/>
      <c r="U348" s="132"/>
      <c r="V348" s="132"/>
      <c r="W348" s="132"/>
      <c r="X348" s="132"/>
      <c r="Y348" s="132"/>
      <c r="Z348" s="132"/>
      <c r="AA348" s="132"/>
      <c r="AC348" s="21" t="s">
        <v>49</v>
      </c>
      <c r="AD348" s="132"/>
      <c r="AE348" s="132"/>
      <c r="AF348" s="132"/>
      <c r="AG348" s="132"/>
      <c r="AH348" s="132"/>
      <c r="AI348" s="132"/>
      <c r="AJ348" s="132"/>
      <c r="AK348" s="132"/>
      <c r="AL348" s="132"/>
      <c r="AM348" s="132"/>
      <c r="AN348" s="132"/>
      <c r="AO348" s="132"/>
      <c r="AP348" s="132"/>
      <c r="AQ348" s="132"/>
      <c r="AR348" s="132"/>
      <c r="AS348" s="132"/>
      <c r="AT348" s="132"/>
      <c r="AU348" s="132"/>
      <c r="AV348" s="128"/>
      <c r="AW348" s="128"/>
      <c r="AX348" s="128"/>
      <c r="AY348" s="128"/>
      <c r="AZ348" s="128"/>
      <c r="BA348" s="128"/>
      <c r="BB348" s="128"/>
      <c r="BC348" s="128"/>
      <c r="BD348" s="128"/>
      <c r="BE348" s="135"/>
      <c r="BF348" s="135"/>
      <c r="BG348" s="135"/>
      <c r="BH348" s="135"/>
      <c r="BI348" s="133">
        <v>1778.0</v>
      </c>
      <c r="BJ348" s="128"/>
      <c r="BK348" s="128"/>
      <c r="BL348" s="128"/>
      <c r="BM348" s="128"/>
      <c r="BN348" s="128"/>
      <c r="BO348" s="128"/>
      <c r="BP348" s="128"/>
      <c r="BQ348" s="128"/>
      <c r="BR348" s="128"/>
      <c r="BS348" s="128"/>
      <c r="BT348" s="128"/>
      <c r="BU348" s="128"/>
      <c r="BV348" s="128"/>
      <c r="BW348" s="128"/>
      <c r="BX348" s="128"/>
      <c r="BY348" s="128"/>
      <c r="BZ348" s="128"/>
      <c r="CA348" s="128"/>
      <c r="CB348" s="128"/>
      <c r="CC348" s="128"/>
      <c r="CD348" s="128"/>
      <c r="CE348" s="128"/>
      <c r="CF348" s="128"/>
      <c r="CG348" s="128"/>
      <c r="CH348" s="128"/>
      <c r="CI348" s="128"/>
      <c r="CJ348" s="128"/>
      <c r="CK348" s="128"/>
      <c r="CL348" s="128"/>
      <c r="CM348" s="128"/>
      <c r="CN348" s="4"/>
    </row>
    <row r="349" ht="14.25" customHeight="1">
      <c r="A349" s="126">
        <v>1779.0</v>
      </c>
      <c r="B349" s="103" t="str">
        <f t="shared" si="4"/>
        <v>Giữ chỗ</v>
      </c>
      <c r="C349" s="103" t="str">
        <f t="shared" si="2"/>
        <v>OK</v>
      </c>
      <c r="D349" s="127" t="s">
        <v>7718</v>
      </c>
      <c r="E349" s="135"/>
      <c r="F349" s="128"/>
      <c r="G349" s="128"/>
      <c r="H349" s="135"/>
      <c r="I349" s="135"/>
      <c r="J349" s="137"/>
      <c r="K349" s="137"/>
      <c r="L349" s="128"/>
      <c r="M349" s="135"/>
      <c r="N349" s="20" t="s">
        <v>47</v>
      </c>
      <c r="O349" s="130" t="s">
        <v>8</v>
      </c>
      <c r="P349" s="20" t="s">
        <v>804</v>
      </c>
      <c r="Q349" s="20" t="s">
        <v>884</v>
      </c>
      <c r="R349" s="132"/>
      <c r="S349" s="131"/>
      <c r="T349" s="131"/>
      <c r="U349" s="131"/>
      <c r="V349" s="131"/>
      <c r="W349" s="131"/>
      <c r="X349" s="131"/>
      <c r="Y349" s="131"/>
      <c r="Z349" s="131"/>
      <c r="AA349" s="131"/>
      <c r="AC349" s="21" t="s">
        <v>49</v>
      </c>
      <c r="AD349" s="132"/>
      <c r="AE349" s="132"/>
      <c r="AF349" s="132"/>
      <c r="AG349" s="132"/>
      <c r="AH349" s="132"/>
      <c r="AI349" s="132"/>
      <c r="AJ349" s="132"/>
      <c r="AK349" s="132"/>
      <c r="AL349" s="132"/>
      <c r="AM349" s="132"/>
      <c r="AN349" s="132"/>
      <c r="AO349" s="132"/>
      <c r="AP349" s="132"/>
      <c r="AQ349" s="132"/>
      <c r="AR349" s="132"/>
      <c r="AS349" s="132"/>
      <c r="AT349" s="132"/>
      <c r="AU349" s="132"/>
      <c r="AV349" s="128"/>
      <c r="AW349" s="128"/>
      <c r="AX349" s="128"/>
      <c r="AY349" s="128"/>
      <c r="AZ349" s="128"/>
      <c r="BA349" s="128"/>
      <c r="BB349" s="128"/>
      <c r="BC349" s="128"/>
      <c r="BD349" s="128"/>
      <c r="BE349" s="133">
        <v>7.0</v>
      </c>
      <c r="BF349" s="133">
        <v>6.0</v>
      </c>
      <c r="BG349" s="134" t="b">
        <v>0</v>
      </c>
      <c r="BH349" s="133">
        <v>7.0</v>
      </c>
      <c r="BI349" s="133">
        <v>1779.0</v>
      </c>
      <c r="BJ349" s="135"/>
      <c r="BK349" s="135"/>
      <c r="BL349" s="128"/>
      <c r="BM349" s="128"/>
      <c r="BN349" s="128"/>
      <c r="BO349" s="128"/>
      <c r="BP349" s="128"/>
      <c r="BQ349" s="128"/>
      <c r="BR349" s="128"/>
      <c r="BS349" s="128"/>
      <c r="BT349" s="128"/>
      <c r="BU349" s="128"/>
      <c r="BV349" s="128"/>
      <c r="BW349" s="128"/>
      <c r="BX349" s="128"/>
      <c r="BY349" s="128"/>
      <c r="BZ349" s="128"/>
      <c r="CA349" s="128"/>
      <c r="CB349" s="128"/>
      <c r="CC349" s="128"/>
      <c r="CD349" s="128"/>
      <c r="CE349" s="128"/>
      <c r="CF349" s="128"/>
      <c r="CG349" s="128"/>
      <c r="CH349" s="128"/>
      <c r="CI349" s="128"/>
      <c r="CJ349" s="128"/>
      <c r="CK349" s="128"/>
      <c r="CL349" s="128"/>
      <c r="CM349" s="128"/>
      <c r="CN349" s="4"/>
    </row>
    <row r="350" ht="14.25" customHeight="1">
      <c r="A350" s="126">
        <v>1782.0</v>
      </c>
      <c r="B350" s="103" t="str">
        <f t="shared" si="4"/>
        <v>OK</v>
      </c>
      <c r="C350" s="103" t="str">
        <f t="shared" si="2"/>
        <v>OK</v>
      </c>
      <c r="D350" s="20" t="s">
        <v>7726</v>
      </c>
      <c r="E350" s="135"/>
      <c r="F350" s="128"/>
      <c r="G350" s="20" t="s">
        <v>7727</v>
      </c>
      <c r="H350" s="20" t="s">
        <v>7728</v>
      </c>
      <c r="J350" s="137"/>
      <c r="K350" s="137"/>
      <c r="L350" s="128"/>
      <c r="M350" s="135"/>
      <c r="N350" s="20" t="s">
        <v>47</v>
      </c>
      <c r="O350" s="130" t="s">
        <v>8</v>
      </c>
      <c r="P350" s="20" t="s">
        <v>1905</v>
      </c>
      <c r="Q350" s="20" t="s">
        <v>1927</v>
      </c>
      <c r="R350" s="132"/>
      <c r="S350" s="21" t="s">
        <v>7729</v>
      </c>
      <c r="T350" s="21" t="s">
        <v>7730</v>
      </c>
      <c r="U350" s="21" t="s">
        <v>7731</v>
      </c>
      <c r="V350" s="21" t="s">
        <v>7732</v>
      </c>
      <c r="W350" s="21" t="s">
        <v>7733</v>
      </c>
      <c r="X350" s="21" t="s">
        <v>7734</v>
      </c>
      <c r="Y350" s="21" t="s">
        <v>242</v>
      </c>
      <c r="Z350" s="231" t="s">
        <v>7735</v>
      </c>
      <c r="AA350" s="132"/>
      <c r="AC350" s="21" t="s">
        <v>49</v>
      </c>
      <c r="AD350" s="132"/>
      <c r="AE350" s="132"/>
      <c r="AF350" s="132"/>
      <c r="AG350" s="132"/>
      <c r="AH350" s="132"/>
      <c r="AI350" s="132"/>
      <c r="AJ350" s="132"/>
      <c r="AK350" s="132"/>
      <c r="AL350" s="132"/>
      <c r="AM350" s="132"/>
      <c r="AN350" s="132"/>
      <c r="AO350" s="132"/>
      <c r="AP350" s="132"/>
      <c r="AQ350" s="132"/>
      <c r="AR350" s="132"/>
      <c r="AS350" s="132"/>
      <c r="AT350" s="132"/>
      <c r="AU350" s="132"/>
      <c r="AV350" s="128"/>
      <c r="AW350" s="128"/>
      <c r="AX350" s="128"/>
      <c r="AY350" s="128"/>
      <c r="AZ350" s="128"/>
      <c r="BA350" s="128"/>
      <c r="BB350" s="128"/>
      <c r="BC350" s="128"/>
      <c r="BD350" s="128"/>
      <c r="BE350" s="135"/>
      <c r="BF350" s="135"/>
      <c r="BG350" s="135"/>
      <c r="BH350" s="135"/>
      <c r="BI350" s="133">
        <v>1782.0</v>
      </c>
      <c r="BJ350" s="128"/>
      <c r="BK350" s="128"/>
      <c r="BL350" s="128"/>
      <c r="BM350" s="128"/>
      <c r="BN350" s="128"/>
      <c r="BO350" s="128"/>
      <c r="BP350" s="128"/>
      <c r="BQ350" s="128"/>
      <c r="BR350" s="128"/>
      <c r="BS350" s="128"/>
      <c r="BT350" s="128"/>
      <c r="BU350" s="128"/>
      <c r="BV350" s="128"/>
      <c r="BW350" s="128"/>
      <c r="BX350" s="128"/>
      <c r="BY350" s="128"/>
      <c r="BZ350" s="128"/>
      <c r="CA350" s="128"/>
      <c r="CB350" s="128"/>
      <c r="CC350" s="128"/>
      <c r="CD350" s="128"/>
      <c r="CE350" s="128"/>
      <c r="CF350" s="128"/>
      <c r="CG350" s="128"/>
      <c r="CH350" s="128"/>
      <c r="CI350" s="128"/>
      <c r="CJ350" s="128"/>
      <c r="CK350" s="128"/>
      <c r="CL350" s="128"/>
      <c r="CM350" s="128"/>
      <c r="CN350" s="4"/>
    </row>
    <row r="351" ht="14.25" customHeight="1">
      <c r="A351" s="126">
        <v>1786.0</v>
      </c>
      <c r="B351" s="103" t="str">
        <f t="shared" si="4"/>
        <v>Giữ chỗ</v>
      </c>
      <c r="C351" s="103" t="str">
        <f t="shared" si="2"/>
        <v>OK</v>
      </c>
      <c r="D351" s="20" t="s">
        <v>7740</v>
      </c>
      <c r="E351" s="135"/>
      <c r="F351" s="128"/>
      <c r="G351" s="128"/>
      <c r="H351" s="20" t="s">
        <v>7741</v>
      </c>
      <c r="J351" s="129"/>
      <c r="K351" s="129"/>
      <c r="L351" s="128"/>
      <c r="M351" s="128"/>
      <c r="N351" s="20" t="s">
        <v>47</v>
      </c>
      <c r="O351" s="130" t="s">
        <v>8</v>
      </c>
      <c r="P351" s="20" t="s">
        <v>414</v>
      </c>
      <c r="Q351" s="21" t="s">
        <v>1810</v>
      </c>
      <c r="T351" s="132"/>
      <c r="U351" s="132"/>
      <c r="V351" s="132"/>
      <c r="W351" s="132"/>
      <c r="X351" s="132"/>
      <c r="Y351" s="132"/>
      <c r="Z351" s="132"/>
      <c r="AA351" s="132"/>
      <c r="AC351" s="21" t="s">
        <v>49</v>
      </c>
      <c r="AD351" s="132"/>
      <c r="AE351" s="132"/>
      <c r="AF351" s="132"/>
      <c r="AG351" s="132"/>
      <c r="AH351" s="132"/>
      <c r="AI351" s="132"/>
      <c r="AJ351" s="132"/>
      <c r="AK351" s="132"/>
      <c r="AL351" s="132"/>
      <c r="AM351" s="132"/>
      <c r="AN351" s="132"/>
      <c r="AO351" s="132"/>
      <c r="AP351" s="132"/>
      <c r="AQ351" s="132"/>
      <c r="AR351" s="132"/>
      <c r="AS351" s="132"/>
      <c r="AT351" s="132"/>
      <c r="AU351" s="132"/>
      <c r="AV351" s="128"/>
      <c r="AW351" s="128"/>
      <c r="AX351" s="128"/>
      <c r="AY351" s="128"/>
      <c r="AZ351" s="128"/>
      <c r="BA351" s="128"/>
      <c r="BB351" s="128"/>
      <c r="BC351" s="128"/>
      <c r="BD351" s="128"/>
      <c r="BE351" s="133">
        <v>8.0</v>
      </c>
      <c r="BF351" s="133">
        <v>7.0</v>
      </c>
      <c r="BG351" s="134" t="b">
        <v>0</v>
      </c>
      <c r="BH351" s="133">
        <v>8.0</v>
      </c>
      <c r="BI351" s="133">
        <v>1786.0</v>
      </c>
      <c r="BJ351" s="128"/>
      <c r="BK351" s="128"/>
      <c r="BL351" s="128"/>
      <c r="BM351" s="128"/>
      <c r="BN351" s="128"/>
      <c r="BO351" s="128"/>
      <c r="BP351" s="128"/>
      <c r="BQ351" s="128"/>
      <c r="BR351" s="128"/>
      <c r="BS351" s="128"/>
      <c r="BT351" s="128"/>
      <c r="BU351" s="128"/>
      <c r="BV351" s="128"/>
      <c r="BW351" s="128"/>
      <c r="BX351" s="128"/>
      <c r="BY351" s="128"/>
      <c r="BZ351" s="128"/>
      <c r="CA351" s="128"/>
      <c r="CB351" s="128"/>
      <c r="CC351" s="128"/>
      <c r="CD351" s="128"/>
      <c r="CE351" s="128"/>
      <c r="CF351" s="128"/>
      <c r="CG351" s="128"/>
      <c r="CH351" s="128"/>
      <c r="CI351" s="128"/>
      <c r="CJ351" s="128"/>
      <c r="CK351" s="128"/>
      <c r="CL351" s="128"/>
      <c r="CM351" s="128"/>
      <c r="CN351" s="4"/>
    </row>
    <row r="352" ht="14.25" customHeight="1">
      <c r="A352" s="126">
        <v>1790.0</v>
      </c>
      <c r="B352" s="103" t="str">
        <f t="shared" si="4"/>
        <v>OK</v>
      </c>
      <c r="C352" s="103" t="str">
        <f t="shared" si="2"/>
        <v>OK</v>
      </c>
      <c r="D352" s="127" t="s">
        <v>7746</v>
      </c>
      <c r="E352" s="135"/>
      <c r="F352" s="128"/>
      <c r="G352" s="128"/>
      <c r="H352" s="20" t="s">
        <v>7747</v>
      </c>
      <c r="J352" s="129"/>
      <c r="K352" s="129"/>
      <c r="L352" s="128"/>
      <c r="M352" s="128"/>
      <c r="N352" s="20" t="s">
        <v>47</v>
      </c>
      <c r="O352" s="130" t="s">
        <v>8</v>
      </c>
      <c r="P352" s="20" t="s">
        <v>1905</v>
      </c>
      <c r="Q352" s="21" t="s">
        <v>1927</v>
      </c>
      <c r="R352" s="132"/>
      <c r="S352" s="21" t="s">
        <v>7748</v>
      </c>
      <c r="T352" s="21" t="s">
        <v>7749</v>
      </c>
      <c r="U352" s="21" t="s">
        <v>7750</v>
      </c>
      <c r="V352" s="21" t="s">
        <v>7751</v>
      </c>
      <c r="W352" s="21" t="s">
        <v>7752</v>
      </c>
      <c r="X352" s="21" t="s">
        <v>7753</v>
      </c>
      <c r="Y352" s="21" t="s">
        <v>151</v>
      </c>
      <c r="Z352" s="21" t="s">
        <v>7754</v>
      </c>
      <c r="AA352" s="132"/>
      <c r="AC352" s="21" t="s">
        <v>49</v>
      </c>
      <c r="AD352" s="132"/>
      <c r="AE352" s="132"/>
      <c r="AF352" s="132"/>
      <c r="AG352" s="132"/>
      <c r="AH352" s="132"/>
      <c r="AI352" s="132"/>
      <c r="AJ352" s="132"/>
      <c r="AK352" s="132"/>
      <c r="AL352" s="132"/>
      <c r="AM352" s="132"/>
      <c r="AN352" s="132"/>
      <c r="AO352" s="132"/>
      <c r="AP352" s="132"/>
      <c r="AQ352" s="132"/>
      <c r="AR352" s="132"/>
      <c r="AS352" s="132"/>
      <c r="AT352" s="132"/>
      <c r="AU352" s="132"/>
      <c r="AV352" s="128"/>
      <c r="AW352" s="128"/>
      <c r="AX352" s="128"/>
      <c r="AY352" s="128"/>
      <c r="AZ352" s="128"/>
      <c r="BA352" s="128"/>
      <c r="BB352" s="128"/>
      <c r="BC352" s="128"/>
      <c r="BD352" s="128"/>
      <c r="BE352" s="133">
        <v>6.0</v>
      </c>
      <c r="BF352" s="133">
        <v>5.0</v>
      </c>
      <c r="BG352" s="134" t="b">
        <v>0</v>
      </c>
      <c r="BH352" s="133">
        <v>6.0</v>
      </c>
      <c r="BI352" s="133">
        <v>1790.0</v>
      </c>
      <c r="BJ352" s="128"/>
      <c r="BK352" s="128"/>
      <c r="BL352" s="128"/>
      <c r="BM352" s="128"/>
      <c r="BN352" s="128"/>
      <c r="BO352" s="128"/>
      <c r="BP352" s="128"/>
      <c r="BQ352" s="128"/>
      <c r="BR352" s="128"/>
      <c r="BS352" s="128"/>
      <c r="BT352" s="128"/>
      <c r="BU352" s="128"/>
      <c r="BV352" s="128"/>
      <c r="BW352" s="128"/>
      <c r="BX352" s="128"/>
      <c r="BY352" s="128"/>
      <c r="BZ352" s="128"/>
      <c r="CA352" s="128"/>
      <c r="CB352" s="128"/>
      <c r="CC352" s="128"/>
      <c r="CD352" s="128"/>
      <c r="CE352" s="128"/>
      <c r="CF352" s="128"/>
      <c r="CG352" s="128"/>
      <c r="CH352" s="128"/>
      <c r="CI352" s="128"/>
      <c r="CJ352" s="128"/>
      <c r="CK352" s="128"/>
      <c r="CL352" s="128"/>
      <c r="CM352" s="128"/>
      <c r="CN352" s="4"/>
    </row>
    <row r="353" ht="14.25" customHeight="1">
      <c r="A353" s="126">
        <v>1794.0</v>
      </c>
      <c r="B353" s="103" t="str">
        <f t="shared" si="4"/>
        <v/>
      </c>
      <c r="C353" s="103">
        <f t="shared" si="2"/>
        <v>0</v>
      </c>
      <c r="D353" s="20" t="s">
        <v>7755</v>
      </c>
      <c r="E353" s="135"/>
      <c r="F353" s="128"/>
      <c r="G353" s="128"/>
      <c r="H353" s="128"/>
      <c r="I353" s="135"/>
      <c r="J353" s="137"/>
      <c r="K353" s="137"/>
      <c r="L353" s="128"/>
      <c r="M353" s="135"/>
      <c r="N353" s="20" t="s">
        <v>47</v>
      </c>
      <c r="O353" s="130" t="s">
        <v>8</v>
      </c>
      <c r="P353" s="20" t="s">
        <v>404</v>
      </c>
      <c r="Q353" s="21" t="s">
        <v>816</v>
      </c>
      <c r="R353" s="21" t="s">
        <v>8</v>
      </c>
      <c r="S353" s="21" t="s">
        <v>7756</v>
      </c>
      <c r="T353" s="21" t="s">
        <v>7757</v>
      </c>
      <c r="U353" s="21" t="s">
        <v>7758</v>
      </c>
      <c r="V353" s="21" t="s">
        <v>7759</v>
      </c>
      <c r="W353" s="21" t="s">
        <v>7760</v>
      </c>
      <c r="X353" s="2" t="s">
        <v>7761</v>
      </c>
      <c r="Y353" s="21" t="s">
        <v>151</v>
      </c>
      <c r="Z353" s="21" t="s">
        <v>7762</v>
      </c>
      <c r="AA353" s="132"/>
      <c r="AC353" s="21" t="s">
        <v>49</v>
      </c>
      <c r="AD353" s="132"/>
      <c r="AE353" s="132"/>
      <c r="AF353" s="132"/>
      <c r="AG353" s="132"/>
      <c r="AH353" s="132"/>
      <c r="AI353" s="132"/>
      <c r="AJ353" s="132"/>
      <c r="AK353" s="132"/>
      <c r="AL353" s="132"/>
      <c r="AM353" s="132"/>
      <c r="AN353" s="132"/>
      <c r="AO353" s="132"/>
      <c r="AP353" s="132"/>
      <c r="AQ353" s="132"/>
      <c r="AR353" s="132"/>
      <c r="AS353" s="132"/>
      <c r="AT353" s="132"/>
      <c r="AU353" s="132"/>
      <c r="AV353" s="128"/>
      <c r="AW353" s="128"/>
      <c r="AX353" s="128"/>
      <c r="AY353" s="128"/>
      <c r="AZ353" s="128"/>
      <c r="BA353" s="128"/>
      <c r="BB353" s="128"/>
      <c r="BC353" s="128"/>
      <c r="BD353" s="128"/>
      <c r="BE353" s="133">
        <v>5.0</v>
      </c>
      <c r="BF353" s="133">
        <v>4.0</v>
      </c>
      <c r="BG353" s="134" t="b">
        <v>0</v>
      </c>
      <c r="BH353" s="133">
        <v>5.0</v>
      </c>
      <c r="BI353" s="133">
        <v>1794.0</v>
      </c>
      <c r="BJ353" s="128"/>
      <c r="BK353" s="128"/>
      <c r="BL353" s="128"/>
      <c r="BM353" s="128"/>
      <c r="BN353" s="128"/>
      <c r="BO353" s="128"/>
      <c r="BP353" s="128"/>
      <c r="BQ353" s="128"/>
      <c r="BR353" s="128"/>
      <c r="BS353" s="128"/>
      <c r="BT353" s="128"/>
      <c r="BU353" s="128"/>
      <c r="BV353" s="128"/>
      <c r="BW353" s="128"/>
      <c r="BX353" s="128"/>
      <c r="BY353" s="128"/>
      <c r="BZ353" s="128"/>
      <c r="CA353" s="128"/>
      <c r="CB353" s="128"/>
      <c r="CC353" s="128"/>
      <c r="CD353" s="128"/>
      <c r="CE353" s="128"/>
      <c r="CF353" s="128"/>
      <c r="CG353" s="128"/>
      <c r="CH353" s="128"/>
      <c r="CI353" s="128"/>
      <c r="CJ353" s="128"/>
      <c r="CK353" s="128"/>
      <c r="CL353" s="128"/>
      <c r="CM353" s="128"/>
      <c r="CN353" s="4"/>
    </row>
    <row r="354" ht="14.25" customHeight="1">
      <c r="A354" s="126">
        <v>1795.0</v>
      </c>
      <c r="B354" s="103" t="str">
        <f t="shared" si="4"/>
        <v>OK</v>
      </c>
      <c r="C354" s="103" t="str">
        <f t="shared" si="2"/>
        <v>OK</v>
      </c>
      <c r="D354" s="20" t="s">
        <v>7755</v>
      </c>
      <c r="E354" s="135"/>
      <c r="F354" s="128"/>
      <c r="G354" s="20" t="s">
        <v>7763</v>
      </c>
      <c r="H354" s="20" t="s">
        <v>7764</v>
      </c>
      <c r="J354" s="137"/>
      <c r="K354" s="130" t="s">
        <v>123</v>
      </c>
      <c r="L354" s="128"/>
      <c r="M354" s="20" t="s">
        <v>7765</v>
      </c>
      <c r="N354" s="20" t="s">
        <v>47</v>
      </c>
      <c r="O354" s="130" t="s">
        <v>8</v>
      </c>
      <c r="P354" s="20" t="s">
        <v>1009</v>
      </c>
      <c r="Q354" s="20" t="s">
        <v>1037</v>
      </c>
      <c r="R354" s="132"/>
      <c r="S354" s="21" t="s">
        <v>7766</v>
      </c>
      <c r="T354" s="196">
        <v>1.0</v>
      </c>
      <c r="U354" s="196">
        <v>2.0</v>
      </c>
      <c r="V354" s="196">
        <v>3.0</v>
      </c>
      <c r="W354" s="196">
        <v>4.0</v>
      </c>
      <c r="X354" s="196">
        <v>10.0</v>
      </c>
      <c r="Y354" s="21" t="s">
        <v>7767</v>
      </c>
      <c r="Z354" s="21" t="s">
        <v>7770</v>
      </c>
      <c r="AC354" s="21" t="s">
        <v>49</v>
      </c>
      <c r="AD354" s="132"/>
      <c r="AE354" s="132"/>
      <c r="AF354" s="132"/>
      <c r="AG354" s="132"/>
      <c r="AH354" s="132"/>
      <c r="AI354" s="132"/>
      <c r="AJ354" s="132"/>
      <c r="AK354" s="132"/>
      <c r="AL354" s="132"/>
      <c r="AM354" s="132"/>
      <c r="AN354" s="132"/>
      <c r="AO354" s="132"/>
      <c r="AP354" s="132"/>
      <c r="AQ354" s="132"/>
      <c r="AR354" s="132"/>
      <c r="AS354" s="132"/>
      <c r="AT354" s="132"/>
      <c r="AU354" s="132"/>
      <c r="AV354" s="128"/>
      <c r="AW354" s="128"/>
      <c r="AX354" s="128"/>
      <c r="AY354" s="128"/>
      <c r="AZ354" s="128"/>
      <c r="BA354" s="128"/>
      <c r="BB354" s="128"/>
      <c r="BC354" s="128"/>
      <c r="BD354" s="128"/>
      <c r="BE354" s="133">
        <v>19.0</v>
      </c>
      <c r="BF354" s="133">
        <v>18.0</v>
      </c>
      <c r="BG354" s="134" t="b">
        <v>0</v>
      </c>
      <c r="BH354" s="133">
        <v>18.0</v>
      </c>
      <c r="BI354" s="133">
        <v>1795.0</v>
      </c>
      <c r="BJ354" s="135"/>
      <c r="BK354" s="135"/>
      <c r="BL354" s="128"/>
      <c r="BM354" s="128"/>
      <c r="BN354" s="128"/>
      <c r="BO354" s="128"/>
      <c r="BP354" s="128"/>
      <c r="BQ354" s="128"/>
      <c r="BR354" s="128"/>
      <c r="BS354" s="128"/>
      <c r="BT354" s="128"/>
      <c r="BU354" s="128"/>
      <c r="BV354" s="128"/>
      <c r="BW354" s="128"/>
      <c r="BX354" s="128"/>
      <c r="BY354" s="128"/>
      <c r="BZ354" s="128"/>
      <c r="CA354" s="128"/>
      <c r="CB354" s="128"/>
      <c r="CC354" s="128"/>
      <c r="CD354" s="128"/>
      <c r="CE354" s="128"/>
      <c r="CF354" s="128"/>
      <c r="CG354" s="128"/>
      <c r="CH354" s="128"/>
      <c r="CI354" s="128"/>
      <c r="CJ354" s="128"/>
      <c r="CK354" s="128"/>
      <c r="CL354" s="128"/>
      <c r="CM354" s="128"/>
      <c r="CN354" s="4"/>
    </row>
    <row r="355" ht="14.25" customHeight="1">
      <c r="A355" s="126">
        <v>1796.0</v>
      </c>
      <c r="B355" s="103" t="str">
        <f t="shared" si="4"/>
        <v>OK</v>
      </c>
      <c r="C355" s="103" t="str">
        <f t="shared" si="2"/>
        <v>OK</v>
      </c>
      <c r="D355" s="127" t="s">
        <v>7755</v>
      </c>
      <c r="E355" s="135"/>
      <c r="F355" s="128"/>
      <c r="G355" s="128"/>
      <c r="H355" s="135"/>
      <c r="I355" s="135"/>
      <c r="J355" s="137"/>
      <c r="K355" s="137"/>
      <c r="L355" s="128"/>
      <c r="M355" s="135"/>
      <c r="N355" s="20" t="s">
        <v>47</v>
      </c>
      <c r="O355" s="130" t="s">
        <v>8</v>
      </c>
      <c r="P355" s="20" t="s">
        <v>829</v>
      </c>
      <c r="Q355" s="143" t="s">
        <v>830</v>
      </c>
      <c r="R355" s="132"/>
      <c r="S355" s="21" t="s">
        <v>7776</v>
      </c>
      <c r="T355" s="21" t="s">
        <v>7777</v>
      </c>
      <c r="U355" s="21" t="s">
        <v>7778</v>
      </c>
      <c r="V355" s="232">
        <v>42828.0</v>
      </c>
      <c r="W355" s="21" t="s">
        <v>7779</v>
      </c>
      <c r="X355" s="21" t="s">
        <v>7780</v>
      </c>
      <c r="Y355" s="21" t="s">
        <v>171</v>
      </c>
      <c r="Z355" s="21" t="s">
        <v>7781</v>
      </c>
      <c r="AC355" s="21" t="s">
        <v>49</v>
      </c>
      <c r="AD355" s="132"/>
      <c r="AE355" s="132"/>
      <c r="AF355" s="132"/>
      <c r="AG355" s="132"/>
      <c r="AH355" s="132"/>
      <c r="AI355" s="132"/>
      <c r="AJ355" s="132"/>
      <c r="AK355" s="132"/>
      <c r="AL355" s="132"/>
      <c r="AM355" s="132"/>
      <c r="AN355" s="132"/>
      <c r="AO355" s="132"/>
      <c r="AP355" s="132"/>
      <c r="AQ355" s="132"/>
      <c r="AR355" s="132"/>
      <c r="AS355" s="132"/>
      <c r="AT355" s="132"/>
      <c r="AU355" s="132"/>
      <c r="AV355" s="128"/>
      <c r="AW355" s="128"/>
      <c r="AX355" s="128"/>
      <c r="AY355" s="128"/>
      <c r="AZ355" s="128"/>
      <c r="BA355" s="128"/>
      <c r="BB355" s="128"/>
      <c r="BC355" s="128"/>
      <c r="BD355" s="128"/>
      <c r="BE355" s="133">
        <v>15.0</v>
      </c>
      <c r="BF355" s="133">
        <v>14.0</v>
      </c>
      <c r="BG355" s="134" t="b">
        <v>0</v>
      </c>
      <c r="BH355" s="133">
        <v>15.0</v>
      </c>
      <c r="BI355" s="133">
        <v>1796.0</v>
      </c>
      <c r="BJ355" s="128"/>
      <c r="BK355" s="128"/>
      <c r="BL355" s="128"/>
      <c r="BM355" s="128"/>
      <c r="BN355" s="128"/>
      <c r="BO355" s="128"/>
      <c r="BP355" s="128"/>
      <c r="BQ355" s="128"/>
      <c r="BR355" s="128"/>
      <c r="BS355" s="128"/>
      <c r="BT355" s="128"/>
      <c r="BU355" s="128"/>
      <c r="BV355" s="128"/>
      <c r="BW355" s="128"/>
      <c r="BX355" s="128"/>
      <c r="BY355" s="128"/>
      <c r="BZ355" s="128"/>
      <c r="CA355" s="128"/>
      <c r="CB355" s="128"/>
      <c r="CC355" s="128"/>
      <c r="CD355" s="128"/>
      <c r="CE355" s="128"/>
      <c r="CF355" s="128"/>
      <c r="CG355" s="128"/>
      <c r="CH355" s="128"/>
      <c r="CI355" s="128"/>
      <c r="CJ355" s="128"/>
      <c r="CK355" s="128"/>
      <c r="CL355" s="128"/>
      <c r="CM355" s="128"/>
      <c r="CN355" s="4"/>
    </row>
    <row r="356" ht="14.25" customHeight="1">
      <c r="A356" s="126">
        <v>1797.0</v>
      </c>
      <c r="B356" s="103" t="str">
        <f t="shared" si="4"/>
        <v>OK</v>
      </c>
      <c r="C356" s="103" t="str">
        <f t="shared" si="2"/>
        <v>OK</v>
      </c>
      <c r="D356" s="20" t="s">
        <v>7755</v>
      </c>
      <c r="E356" s="135"/>
      <c r="F356" s="128"/>
      <c r="G356" s="128"/>
      <c r="H356" s="128"/>
      <c r="I356" s="128"/>
      <c r="J356" s="129"/>
      <c r="K356" s="129"/>
      <c r="L356" s="128"/>
      <c r="M356" s="128"/>
      <c r="N356" s="20" t="s">
        <v>47</v>
      </c>
      <c r="O356" s="130" t="s">
        <v>8</v>
      </c>
      <c r="P356" s="20" t="s">
        <v>829</v>
      </c>
      <c r="Q356" s="20" t="s">
        <v>164</v>
      </c>
      <c r="R356" s="132"/>
      <c r="S356" s="21" t="s">
        <v>7782</v>
      </c>
      <c r="T356" s="196">
        <v>3.0</v>
      </c>
      <c r="U356" s="196">
        <v>5.0</v>
      </c>
      <c r="V356" s="196">
        <v>8.0</v>
      </c>
      <c r="W356" s="196">
        <v>10.0</v>
      </c>
      <c r="X356" s="196">
        <v>2.0</v>
      </c>
      <c r="Y356" s="21" t="s">
        <v>410</v>
      </c>
      <c r="Z356" s="21" t="s">
        <v>7783</v>
      </c>
      <c r="AC356" s="21" t="s">
        <v>49</v>
      </c>
      <c r="AD356" s="132"/>
      <c r="AE356" s="132"/>
      <c r="AF356" s="132"/>
      <c r="AG356" s="132"/>
      <c r="AH356" s="132"/>
      <c r="AI356" s="132"/>
      <c r="AJ356" s="132"/>
      <c r="AK356" s="132"/>
      <c r="AL356" s="132"/>
      <c r="AM356" s="132"/>
      <c r="AN356" s="132"/>
      <c r="AO356" s="132"/>
      <c r="AP356" s="132"/>
      <c r="AQ356" s="132"/>
      <c r="AR356" s="132"/>
      <c r="AS356" s="132"/>
      <c r="AT356" s="132"/>
      <c r="AU356" s="132"/>
      <c r="AV356" s="128"/>
      <c r="AW356" s="128"/>
      <c r="AX356" s="128"/>
      <c r="AY356" s="128"/>
      <c r="AZ356" s="128"/>
      <c r="BA356" s="128"/>
      <c r="BB356" s="128"/>
      <c r="BC356" s="128"/>
      <c r="BD356" s="128"/>
      <c r="BE356" s="133">
        <v>15.0</v>
      </c>
      <c r="BF356" s="133">
        <v>14.0</v>
      </c>
      <c r="BG356" s="134" t="b">
        <v>0</v>
      </c>
      <c r="BH356" s="133">
        <v>15.0</v>
      </c>
      <c r="BI356" s="133">
        <v>1797.0</v>
      </c>
      <c r="BJ356" s="128"/>
      <c r="BK356" s="128"/>
      <c r="BL356" s="128"/>
      <c r="BM356" s="128"/>
      <c r="BN356" s="128"/>
      <c r="BO356" s="128"/>
      <c r="BP356" s="128"/>
      <c r="BQ356" s="128"/>
      <c r="BR356" s="128"/>
      <c r="BS356" s="128"/>
      <c r="BT356" s="128"/>
      <c r="BU356" s="128"/>
      <c r="BV356" s="128"/>
      <c r="BW356" s="128"/>
      <c r="BX356" s="128"/>
      <c r="BY356" s="128"/>
      <c r="BZ356" s="128"/>
      <c r="CA356" s="128"/>
      <c r="CB356" s="128"/>
      <c r="CC356" s="128"/>
      <c r="CD356" s="128"/>
      <c r="CE356" s="128"/>
      <c r="CF356" s="128"/>
      <c r="CG356" s="128"/>
      <c r="CH356" s="128"/>
      <c r="CI356" s="128"/>
      <c r="CJ356" s="128"/>
      <c r="CK356" s="128"/>
      <c r="CL356" s="128"/>
      <c r="CM356" s="128"/>
      <c r="CN356" s="4"/>
    </row>
    <row r="357" ht="14.25" customHeight="1">
      <c r="A357" s="126">
        <v>1798.0</v>
      </c>
      <c r="B357" s="103" t="str">
        <f t="shared" si="4"/>
        <v>OK</v>
      </c>
      <c r="C357" s="103" t="str">
        <f t="shared" si="2"/>
        <v>OK</v>
      </c>
      <c r="D357" s="127" t="s">
        <v>7755</v>
      </c>
      <c r="E357" s="135"/>
      <c r="F357" s="128"/>
      <c r="G357" s="128"/>
      <c r="H357" s="135"/>
      <c r="I357" s="135"/>
      <c r="J357" s="137"/>
      <c r="K357" s="137"/>
      <c r="L357" s="128"/>
      <c r="M357" s="135"/>
      <c r="N357" s="20" t="s">
        <v>47</v>
      </c>
      <c r="O357" s="130" t="s">
        <v>8</v>
      </c>
      <c r="P357" s="20" t="s">
        <v>1246</v>
      </c>
      <c r="Q357" s="20" t="s">
        <v>270</v>
      </c>
      <c r="R357" s="132"/>
      <c r="S357" s="21" t="s">
        <v>7786</v>
      </c>
      <c r="T357" s="21" t="s">
        <v>7787</v>
      </c>
      <c r="U357" s="21" t="s">
        <v>7790</v>
      </c>
      <c r="V357" s="21" t="s">
        <v>7791</v>
      </c>
      <c r="W357" s="21" t="s">
        <v>7792</v>
      </c>
      <c r="X357" s="21" t="s">
        <v>7793</v>
      </c>
      <c r="Y357" s="21" t="s">
        <v>301</v>
      </c>
      <c r="Z357" s="132"/>
      <c r="AA357" s="132"/>
      <c r="AC357" s="21" t="s">
        <v>49</v>
      </c>
      <c r="AD357" s="132"/>
      <c r="AE357" s="132"/>
      <c r="AF357" s="132"/>
      <c r="AG357" s="132"/>
      <c r="AH357" s="132"/>
      <c r="AI357" s="132"/>
      <c r="AJ357" s="132"/>
      <c r="AK357" s="132"/>
      <c r="AL357" s="132"/>
      <c r="AM357" s="132"/>
      <c r="AN357" s="132"/>
      <c r="AO357" s="132"/>
      <c r="AP357" s="132"/>
      <c r="AQ357" s="132"/>
      <c r="AR357" s="132"/>
      <c r="AS357" s="132"/>
      <c r="AT357" s="132"/>
      <c r="AU357" s="132"/>
      <c r="AV357" s="128"/>
      <c r="AW357" s="128"/>
      <c r="AX357" s="128"/>
      <c r="AY357" s="128"/>
      <c r="AZ357" s="128"/>
      <c r="BA357" s="128"/>
      <c r="BB357" s="128"/>
      <c r="BC357" s="128"/>
      <c r="BD357" s="128"/>
      <c r="BE357" s="133">
        <v>14.0</v>
      </c>
      <c r="BF357" s="133">
        <v>13.0</v>
      </c>
      <c r="BG357" s="134" t="b">
        <v>0</v>
      </c>
      <c r="BH357" s="133">
        <v>14.0</v>
      </c>
      <c r="BI357" s="133">
        <v>1798.0</v>
      </c>
      <c r="BJ357" s="128"/>
      <c r="BK357" s="128"/>
      <c r="BL357" s="128"/>
      <c r="BM357" s="128"/>
      <c r="BN357" s="128"/>
      <c r="BO357" s="128"/>
      <c r="BP357" s="128"/>
      <c r="BQ357" s="128"/>
      <c r="BR357" s="128"/>
      <c r="BS357" s="128"/>
      <c r="BT357" s="128"/>
      <c r="BU357" s="128"/>
      <c r="BV357" s="128"/>
      <c r="BW357" s="128"/>
      <c r="BX357" s="128"/>
      <c r="BY357" s="128"/>
      <c r="BZ357" s="128"/>
      <c r="CA357" s="128"/>
      <c r="CB357" s="128"/>
      <c r="CC357" s="128"/>
      <c r="CD357" s="128"/>
      <c r="CE357" s="128"/>
      <c r="CF357" s="128"/>
      <c r="CG357" s="128"/>
      <c r="CH357" s="128"/>
      <c r="CI357" s="128"/>
      <c r="CJ357" s="128"/>
      <c r="CK357" s="128"/>
      <c r="CL357" s="128"/>
      <c r="CM357" s="128"/>
      <c r="CN357" s="4"/>
    </row>
    <row r="358" ht="14.25" customHeight="1">
      <c r="A358" s="126">
        <v>1799.0</v>
      </c>
      <c r="B358" s="103" t="str">
        <f t="shared" si="4"/>
        <v>OK</v>
      </c>
      <c r="C358" s="103" t="str">
        <f t="shared" si="2"/>
        <v>OK</v>
      </c>
      <c r="D358" s="20" t="s">
        <v>7755</v>
      </c>
      <c r="E358" s="135"/>
      <c r="F358" s="128"/>
      <c r="G358" s="128"/>
      <c r="H358" s="135"/>
      <c r="I358" s="135"/>
      <c r="J358" s="135"/>
      <c r="K358" s="135"/>
      <c r="L358" s="128"/>
      <c r="M358" s="135"/>
      <c r="N358" s="20" t="s">
        <v>47</v>
      </c>
      <c r="O358" s="130" t="s">
        <v>8</v>
      </c>
      <c r="P358" s="20" t="s">
        <v>1246</v>
      </c>
      <c r="Q358" s="20" t="s">
        <v>270</v>
      </c>
      <c r="R358" s="132"/>
      <c r="S358" s="21" t="s">
        <v>7794</v>
      </c>
      <c r="T358" s="21" t="s">
        <v>7795</v>
      </c>
      <c r="U358" s="21" t="s">
        <v>1749</v>
      </c>
      <c r="V358" s="21" t="s">
        <v>7796</v>
      </c>
      <c r="W358" s="21" t="s">
        <v>7797</v>
      </c>
      <c r="X358" s="21" t="s">
        <v>7798</v>
      </c>
      <c r="Y358" s="21" t="s">
        <v>410</v>
      </c>
      <c r="Z358" s="132"/>
      <c r="AA358" s="132"/>
      <c r="AC358" s="21" t="s">
        <v>49</v>
      </c>
      <c r="AD358" s="132"/>
      <c r="AE358" s="132"/>
      <c r="AF358" s="132"/>
      <c r="AG358" s="132"/>
      <c r="AH358" s="132"/>
      <c r="AI358" s="132"/>
      <c r="AJ358" s="132"/>
      <c r="AK358" s="132"/>
      <c r="AL358" s="132"/>
      <c r="AM358" s="132"/>
      <c r="AN358" s="132"/>
      <c r="AO358" s="132"/>
      <c r="AP358" s="132"/>
      <c r="AQ358" s="132"/>
      <c r="AR358" s="132"/>
      <c r="AS358" s="132"/>
      <c r="AT358" s="132"/>
      <c r="AU358" s="132"/>
      <c r="AV358" s="128"/>
      <c r="AW358" s="128"/>
      <c r="AX358" s="128"/>
      <c r="AY358" s="128"/>
      <c r="AZ358" s="128"/>
      <c r="BA358" s="128"/>
      <c r="BB358" s="128"/>
      <c r="BC358" s="128"/>
      <c r="BD358" s="128"/>
      <c r="BE358" s="135"/>
      <c r="BF358" s="135"/>
      <c r="BG358" s="135"/>
      <c r="BH358" s="135"/>
      <c r="BI358" s="133">
        <v>1799.0</v>
      </c>
      <c r="BJ358" s="135"/>
      <c r="BK358" s="135"/>
      <c r="BL358" s="128"/>
      <c r="BM358" s="128"/>
      <c r="BN358" s="128"/>
      <c r="BO358" s="128"/>
      <c r="BP358" s="128"/>
      <c r="BQ358" s="128"/>
      <c r="BR358" s="128"/>
      <c r="BS358" s="128"/>
      <c r="BT358" s="128"/>
      <c r="BU358" s="128"/>
      <c r="BV358" s="128"/>
      <c r="BW358" s="128"/>
      <c r="BX358" s="128"/>
      <c r="BY358" s="128"/>
      <c r="BZ358" s="128"/>
      <c r="CA358" s="128"/>
      <c r="CB358" s="128"/>
      <c r="CC358" s="128"/>
      <c r="CD358" s="128"/>
      <c r="CE358" s="128"/>
      <c r="CF358" s="128"/>
      <c r="CG358" s="128"/>
      <c r="CH358" s="128"/>
      <c r="CI358" s="128"/>
      <c r="CJ358" s="128"/>
      <c r="CK358" s="128"/>
      <c r="CL358" s="128"/>
      <c r="CM358" s="128"/>
      <c r="CN358" s="4"/>
    </row>
    <row r="359" ht="14.25" customHeight="1">
      <c r="A359" s="126">
        <v>1806.0</v>
      </c>
      <c r="B359" s="103" t="str">
        <f t="shared" si="4"/>
        <v>OK</v>
      </c>
      <c r="C359" s="103" t="str">
        <f t="shared" si="2"/>
        <v>OK</v>
      </c>
      <c r="D359" s="127" t="s">
        <v>7799</v>
      </c>
      <c r="E359" s="135"/>
      <c r="F359" s="128"/>
      <c r="G359" s="132"/>
      <c r="H359" s="20" t="s">
        <v>7800</v>
      </c>
      <c r="J359" s="137"/>
      <c r="K359" s="130" t="s">
        <v>123</v>
      </c>
      <c r="L359" s="128"/>
      <c r="M359" s="20" t="s">
        <v>7801</v>
      </c>
      <c r="N359" s="20" t="s">
        <v>47</v>
      </c>
      <c r="O359" s="130" t="s">
        <v>8</v>
      </c>
      <c r="P359" s="20" t="s">
        <v>1246</v>
      </c>
      <c r="Q359" s="20" t="s">
        <v>2147</v>
      </c>
      <c r="R359" s="132"/>
      <c r="S359" s="21" t="s">
        <v>7802</v>
      </c>
      <c r="T359" s="21" t="s">
        <v>7803</v>
      </c>
      <c r="U359" s="21" t="s">
        <v>7804</v>
      </c>
      <c r="V359" s="21" t="s">
        <v>7805</v>
      </c>
      <c r="W359" s="21" t="s">
        <v>7806</v>
      </c>
      <c r="X359" s="21" t="s">
        <v>7807</v>
      </c>
      <c r="Y359" s="21" t="s">
        <v>7808</v>
      </c>
      <c r="Z359" s="21" t="s">
        <v>7809</v>
      </c>
      <c r="AA359" s="132"/>
      <c r="AC359" s="21" t="s">
        <v>49</v>
      </c>
      <c r="AD359" s="132"/>
      <c r="AE359" s="132"/>
      <c r="AF359" s="132"/>
      <c r="AG359" s="132"/>
      <c r="AH359" s="132"/>
      <c r="AI359" s="132"/>
      <c r="AJ359" s="132"/>
      <c r="AK359" s="132"/>
      <c r="AL359" s="132"/>
      <c r="AM359" s="132"/>
      <c r="AN359" s="132"/>
      <c r="AO359" s="132"/>
      <c r="AP359" s="132"/>
      <c r="AQ359" s="132"/>
      <c r="AR359" s="132"/>
      <c r="AS359" s="132"/>
      <c r="AT359" s="132"/>
      <c r="AU359" s="132"/>
      <c r="AV359" s="128"/>
      <c r="AW359" s="128"/>
      <c r="AX359" s="128"/>
      <c r="AY359" s="128"/>
      <c r="AZ359" s="128"/>
      <c r="BA359" s="128"/>
      <c r="BB359" s="128"/>
      <c r="BC359" s="128"/>
      <c r="BD359" s="128"/>
      <c r="BE359" s="133">
        <v>8.0</v>
      </c>
      <c r="BF359" s="133">
        <v>7.0</v>
      </c>
      <c r="BG359" s="134" t="b">
        <v>0</v>
      </c>
      <c r="BH359" s="133">
        <v>7.0</v>
      </c>
      <c r="BI359" s="133">
        <v>1806.0</v>
      </c>
      <c r="BJ359" s="128"/>
      <c r="BK359" s="128"/>
      <c r="BL359" s="128"/>
      <c r="BM359" s="128"/>
      <c r="BN359" s="128"/>
      <c r="BO359" s="128"/>
      <c r="BP359" s="128"/>
      <c r="BQ359" s="128"/>
      <c r="BR359" s="128"/>
      <c r="BS359" s="128"/>
      <c r="BT359" s="128"/>
      <c r="BU359" s="128"/>
      <c r="BV359" s="128"/>
      <c r="BW359" s="128"/>
      <c r="BX359" s="128"/>
      <c r="BY359" s="128"/>
      <c r="BZ359" s="128"/>
      <c r="CA359" s="128"/>
      <c r="CB359" s="128"/>
      <c r="CC359" s="128"/>
      <c r="CD359" s="128"/>
      <c r="CE359" s="128"/>
      <c r="CF359" s="128"/>
      <c r="CG359" s="128"/>
      <c r="CH359" s="128"/>
      <c r="CI359" s="128"/>
      <c r="CJ359" s="128"/>
      <c r="CK359" s="128"/>
      <c r="CL359" s="128"/>
      <c r="CM359" s="128"/>
      <c r="CN359" s="4"/>
    </row>
    <row r="360" ht="14.25" customHeight="1">
      <c r="A360" s="126">
        <v>1807.0</v>
      </c>
      <c r="B360" s="103" t="str">
        <f t="shared" si="4"/>
        <v>Giữ chỗ</v>
      </c>
      <c r="C360" s="103" t="str">
        <f t="shared" si="2"/>
        <v>OK</v>
      </c>
      <c r="D360" s="20" t="s">
        <v>7799</v>
      </c>
      <c r="E360" s="135"/>
      <c r="F360" s="128"/>
      <c r="G360" s="132"/>
      <c r="H360" s="135"/>
      <c r="I360" s="135"/>
      <c r="J360" s="137"/>
      <c r="K360" s="137"/>
      <c r="L360" s="128"/>
      <c r="M360" s="135"/>
      <c r="N360" s="20" t="s">
        <v>47</v>
      </c>
      <c r="O360" s="130" t="s">
        <v>5</v>
      </c>
      <c r="P360" s="21" t="s">
        <v>804</v>
      </c>
      <c r="Q360" s="21" t="s">
        <v>860</v>
      </c>
      <c r="T360" s="132"/>
      <c r="U360" s="132"/>
      <c r="V360" s="132"/>
      <c r="W360" s="132"/>
      <c r="X360" s="132"/>
      <c r="Y360" s="132"/>
      <c r="Z360" s="132"/>
      <c r="AA360" s="132"/>
      <c r="AC360" s="21" t="s">
        <v>49</v>
      </c>
      <c r="AD360" s="132"/>
      <c r="AE360" s="132"/>
      <c r="AF360" s="132"/>
      <c r="AG360" s="132"/>
      <c r="AH360" s="132"/>
      <c r="AI360" s="132"/>
      <c r="AJ360" s="132"/>
      <c r="AK360" s="132"/>
      <c r="AL360" s="132"/>
      <c r="AM360" s="132"/>
      <c r="AN360" s="132"/>
      <c r="AO360" s="132"/>
      <c r="AP360" s="132"/>
      <c r="AQ360" s="132"/>
      <c r="AR360" s="132"/>
      <c r="AS360" s="132"/>
      <c r="AT360" s="132"/>
      <c r="AU360" s="132"/>
      <c r="AV360" s="128"/>
      <c r="AW360" s="128"/>
      <c r="AX360" s="128"/>
      <c r="AY360" s="128"/>
      <c r="AZ360" s="128"/>
      <c r="BA360" s="128"/>
      <c r="BB360" s="128"/>
      <c r="BC360" s="128"/>
      <c r="BD360" s="128"/>
      <c r="BE360" s="133">
        <v>7.0</v>
      </c>
      <c r="BF360" s="133">
        <v>6.0</v>
      </c>
      <c r="BG360" s="134" t="b">
        <v>0</v>
      </c>
      <c r="BH360" s="133">
        <v>7.0</v>
      </c>
      <c r="BI360" s="133">
        <v>1807.0</v>
      </c>
      <c r="BJ360" s="135"/>
      <c r="BK360" s="135"/>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4"/>
    </row>
    <row r="361" ht="14.25" customHeight="1">
      <c r="A361" s="126">
        <v>1810.0</v>
      </c>
      <c r="B361" s="103" t="str">
        <f t="shared" si="4"/>
        <v>OK</v>
      </c>
      <c r="C361" s="103" t="str">
        <f t="shared" si="2"/>
        <v>OK</v>
      </c>
      <c r="D361" s="20" t="s">
        <v>7810</v>
      </c>
      <c r="E361" s="135"/>
      <c r="F361" s="128"/>
      <c r="G361" s="132"/>
      <c r="H361" s="20" t="s">
        <v>7811</v>
      </c>
      <c r="J361" s="137"/>
      <c r="K361" s="130" t="s">
        <v>3099</v>
      </c>
      <c r="L361" s="128"/>
      <c r="M361" s="135"/>
      <c r="N361" s="20" t="s">
        <v>47</v>
      </c>
      <c r="O361" s="130" t="s">
        <v>5</v>
      </c>
      <c r="P361" s="20" t="s">
        <v>1104</v>
      </c>
      <c r="Q361" s="20" t="s">
        <v>953</v>
      </c>
      <c r="R361" s="132"/>
      <c r="S361" s="21" t="s">
        <v>7812</v>
      </c>
      <c r="T361" s="21" t="s">
        <v>7813</v>
      </c>
      <c r="U361" s="21" t="s">
        <v>7814</v>
      </c>
      <c r="V361" s="21" t="s">
        <v>7815</v>
      </c>
      <c r="W361" s="21" t="s">
        <v>7816</v>
      </c>
      <c r="X361" s="21" t="s">
        <v>7817</v>
      </c>
      <c r="Y361" s="21" t="s">
        <v>410</v>
      </c>
      <c r="Z361" s="21" t="s">
        <v>7818</v>
      </c>
      <c r="AA361" s="132"/>
      <c r="AC361" s="21" t="s">
        <v>49</v>
      </c>
      <c r="AD361" s="132"/>
      <c r="AE361" s="132"/>
      <c r="AF361" s="132"/>
      <c r="AG361" s="132"/>
      <c r="AH361" s="132"/>
      <c r="AI361" s="132"/>
      <c r="AJ361" s="132"/>
      <c r="AK361" s="132"/>
      <c r="AL361" s="132"/>
      <c r="AM361" s="132"/>
      <c r="AN361" s="132"/>
      <c r="AO361" s="132"/>
      <c r="AP361" s="132"/>
      <c r="AQ361" s="132"/>
      <c r="AR361" s="132"/>
      <c r="AS361" s="132"/>
      <c r="AT361" s="132"/>
      <c r="AU361" s="132"/>
      <c r="AV361" s="128"/>
      <c r="AW361" s="128"/>
      <c r="AX361" s="128"/>
      <c r="AY361" s="128"/>
      <c r="AZ361" s="128"/>
      <c r="BA361" s="128"/>
      <c r="BB361" s="128"/>
      <c r="BC361" s="128"/>
      <c r="BD361" s="128"/>
      <c r="BE361" s="133">
        <v>7.0</v>
      </c>
      <c r="BF361" s="133">
        <v>6.0</v>
      </c>
      <c r="BG361" s="134" t="b">
        <v>0</v>
      </c>
      <c r="BH361" s="133">
        <v>7.0</v>
      </c>
      <c r="BI361" s="133">
        <v>1810.0</v>
      </c>
      <c r="BJ361" s="135"/>
      <c r="BK361" s="135"/>
      <c r="BL361" s="128"/>
      <c r="BM361" s="128"/>
      <c r="BN361" s="128"/>
      <c r="BO361" s="128"/>
      <c r="BP361" s="128"/>
      <c r="BQ361" s="128"/>
      <c r="BR361" s="128"/>
      <c r="BS361" s="128"/>
      <c r="BT361" s="128"/>
      <c r="BU361" s="128"/>
      <c r="BV361" s="128"/>
      <c r="BW361" s="128"/>
      <c r="BX361" s="128"/>
      <c r="BY361" s="128"/>
      <c r="BZ361" s="128"/>
      <c r="CA361" s="128"/>
      <c r="CB361" s="128"/>
      <c r="CC361" s="128"/>
      <c r="CD361" s="128"/>
      <c r="CE361" s="128"/>
      <c r="CF361" s="128"/>
      <c r="CG361" s="128"/>
      <c r="CH361" s="128"/>
      <c r="CI361" s="128"/>
      <c r="CJ361" s="128"/>
      <c r="CK361" s="128"/>
      <c r="CL361" s="128"/>
      <c r="CM361" s="128"/>
      <c r="CN361" s="4"/>
    </row>
    <row r="362" ht="14.25" customHeight="1">
      <c r="A362" s="126">
        <v>1811.0</v>
      </c>
      <c r="B362" s="103" t="str">
        <f t="shared" si="4"/>
        <v>OK</v>
      </c>
      <c r="C362" s="103" t="str">
        <f t="shared" si="2"/>
        <v>OK</v>
      </c>
      <c r="D362" s="127" t="s">
        <v>7810</v>
      </c>
      <c r="E362" s="135"/>
      <c r="F362" s="128"/>
      <c r="G362" s="132"/>
      <c r="H362" s="20" t="s">
        <v>7811</v>
      </c>
      <c r="J362" s="137"/>
      <c r="K362" s="130" t="s">
        <v>3099</v>
      </c>
      <c r="L362" s="128"/>
      <c r="M362" s="135"/>
      <c r="N362" s="20" t="s">
        <v>47</v>
      </c>
      <c r="O362" s="130" t="s">
        <v>5</v>
      </c>
      <c r="P362" s="20" t="s">
        <v>1905</v>
      </c>
      <c r="Q362" s="20" t="s">
        <v>1927</v>
      </c>
      <c r="R362" s="131"/>
      <c r="S362" s="21" t="s">
        <v>7826</v>
      </c>
      <c r="T362" s="21" t="s">
        <v>230</v>
      </c>
      <c r="U362" s="21" t="s">
        <v>7827</v>
      </c>
      <c r="V362" s="21" t="s">
        <v>7828</v>
      </c>
      <c r="W362" s="21" t="s">
        <v>208</v>
      </c>
      <c r="X362" s="21" t="s">
        <v>1124</v>
      </c>
      <c r="Y362" s="21" t="s">
        <v>242</v>
      </c>
      <c r="Z362" s="2" t="s">
        <v>7829</v>
      </c>
      <c r="AA362" s="132"/>
      <c r="AC362" s="21" t="s">
        <v>49</v>
      </c>
      <c r="AD362" s="132"/>
      <c r="AE362" s="132"/>
      <c r="AF362" s="132"/>
      <c r="AG362" s="132"/>
      <c r="AH362" s="132"/>
      <c r="AI362" s="132"/>
      <c r="AJ362" s="132"/>
      <c r="AK362" s="132"/>
      <c r="AL362" s="132"/>
      <c r="AM362" s="132"/>
      <c r="AN362" s="132"/>
      <c r="AO362" s="132"/>
      <c r="AP362" s="132"/>
      <c r="AQ362" s="132"/>
      <c r="AR362" s="132"/>
      <c r="AS362" s="132"/>
      <c r="AT362" s="132"/>
      <c r="AU362" s="132"/>
      <c r="AV362" s="128"/>
      <c r="AW362" s="128"/>
      <c r="AX362" s="128"/>
      <c r="AY362" s="128"/>
      <c r="AZ362" s="128"/>
      <c r="BA362" s="128"/>
      <c r="BB362" s="128"/>
      <c r="BC362" s="128"/>
      <c r="BD362" s="128"/>
      <c r="BE362" s="135"/>
      <c r="BF362" s="135"/>
      <c r="BG362" s="135"/>
      <c r="BH362" s="135"/>
      <c r="BI362" s="133">
        <v>1811.0</v>
      </c>
      <c r="BJ362" s="135"/>
      <c r="BK362" s="135"/>
      <c r="BL362" s="128"/>
      <c r="BM362" s="128"/>
      <c r="BN362" s="128"/>
      <c r="BO362" s="128"/>
      <c r="BP362" s="128"/>
      <c r="BQ362" s="128"/>
      <c r="BR362" s="128"/>
      <c r="BS362" s="128"/>
      <c r="BT362" s="128"/>
      <c r="BU362" s="128"/>
      <c r="BV362" s="128"/>
      <c r="BW362" s="128"/>
      <c r="BX362" s="128"/>
      <c r="BY362" s="128"/>
      <c r="BZ362" s="128"/>
      <c r="CA362" s="128"/>
      <c r="CB362" s="128"/>
      <c r="CC362" s="128"/>
      <c r="CD362" s="128"/>
      <c r="CE362" s="128"/>
      <c r="CF362" s="128"/>
      <c r="CG362" s="128"/>
      <c r="CH362" s="128"/>
      <c r="CI362" s="128"/>
      <c r="CJ362" s="128"/>
      <c r="CK362" s="128"/>
      <c r="CL362" s="128"/>
      <c r="CM362" s="128"/>
      <c r="CN362" s="4"/>
    </row>
    <row r="363" ht="14.25" customHeight="1">
      <c r="A363" s="126">
        <v>1815.0</v>
      </c>
      <c r="B363" s="103" t="str">
        <f t="shared" si="4"/>
        <v/>
      </c>
      <c r="C363" s="103" t="str">
        <f t="shared" si="2"/>
        <v>Tự do chọn</v>
      </c>
      <c r="D363" s="20" t="s">
        <v>7830</v>
      </c>
      <c r="E363" s="135"/>
      <c r="F363" s="128"/>
      <c r="G363" s="132"/>
      <c r="H363" s="20" t="s">
        <v>7831</v>
      </c>
      <c r="J363" s="137"/>
      <c r="K363" s="130" t="s">
        <v>3099</v>
      </c>
      <c r="L363" s="128"/>
      <c r="M363" s="135"/>
      <c r="N363" s="20" t="s">
        <v>47</v>
      </c>
      <c r="O363" s="130" t="s">
        <v>5</v>
      </c>
      <c r="P363" s="128"/>
      <c r="Q363" s="128"/>
      <c r="R363" s="132"/>
      <c r="S363" s="132"/>
      <c r="T363" s="132"/>
      <c r="U363" s="132"/>
      <c r="V363" s="132"/>
      <c r="W363" s="132"/>
      <c r="X363" s="132"/>
      <c r="Y363" s="132"/>
      <c r="Z363" s="132"/>
      <c r="AA363" s="132"/>
      <c r="AC363" s="21" t="s">
        <v>49</v>
      </c>
      <c r="AD363" s="132"/>
      <c r="AE363" s="132"/>
      <c r="AF363" s="132"/>
      <c r="AG363" s="132"/>
      <c r="AH363" s="132"/>
      <c r="AI363" s="132"/>
      <c r="AJ363" s="132"/>
      <c r="AK363" s="132"/>
      <c r="AL363" s="132"/>
      <c r="AM363" s="132"/>
      <c r="AN363" s="132"/>
      <c r="AO363" s="132"/>
      <c r="AP363" s="132"/>
      <c r="AQ363" s="132"/>
      <c r="AR363" s="132"/>
      <c r="AS363" s="132"/>
      <c r="AT363" s="132"/>
      <c r="AU363" s="132"/>
      <c r="AV363" s="128"/>
      <c r="AW363" s="128"/>
      <c r="AX363" s="128"/>
      <c r="AY363" s="128"/>
      <c r="AZ363" s="128"/>
      <c r="BA363" s="128"/>
      <c r="BB363" s="128"/>
      <c r="BC363" s="128"/>
      <c r="BD363" s="128"/>
      <c r="BE363" s="133">
        <v>7.0</v>
      </c>
      <c r="BF363" s="133">
        <v>6.0</v>
      </c>
      <c r="BG363" s="134" t="b">
        <v>0</v>
      </c>
      <c r="BH363" s="133">
        <v>7.0</v>
      </c>
      <c r="BI363" s="133">
        <v>1815.0</v>
      </c>
      <c r="BJ363" s="128"/>
      <c r="BK363" s="128"/>
      <c r="BL363" s="128"/>
      <c r="BM363" s="128"/>
      <c r="BN363" s="128"/>
      <c r="BO363" s="128"/>
      <c r="BP363" s="128"/>
      <c r="BQ363" s="128"/>
      <c r="BR363" s="128"/>
      <c r="BS363" s="128"/>
      <c r="BT363" s="128"/>
      <c r="BU363" s="128"/>
      <c r="BV363" s="128"/>
      <c r="BW363" s="128"/>
      <c r="BX363" s="128"/>
      <c r="BY363" s="128"/>
      <c r="BZ363" s="128"/>
      <c r="CA363" s="128"/>
      <c r="CB363" s="128"/>
      <c r="CC363" s="128"/>
      <c r="CD363" s="128"/>
      <c r="CE363" s="128"/>
      <c r="CF363" s="128"/>
      <c r="CG363" s="128"/>
      <c r="CH363" s="128"/>
      <c r="CI363" s="128"/>
      <c r="CJ363" s="128"/>
      <c r="CK363" s="128"/>
      <c r="CL363" s="128"/>
      <c r="CM363" s="128"/>
      <c r="CN363" s="4"/>
    </row>
    <row r="364" ht="14.25" customHeight="1">
      <c r="A364" s="126">
        <v>1816.0</v>
      </c>
      <c r="B364" s="103" t="str">
        <f t="shared" si="4"/>
        <v>OK</v>
      </c>
      <c r="C364" s="103" t="str">
        <f t="shared" si="2"/>
        <v>OK</v>
      </c>
      <c r="D364" s="127" t="s">
        <v>7830</v>
      </c>
      <c r="E364" s="135"/>
      <c r="F364" s="128"/>
      <c r="G364" s="132"/>
      <c r="H364" s="20" t="s">
        <v>7831</v>
      </c>
      <c r="J364" s="137"/>
      <c r="K364" s="130" t="s">
        <v>3099</v>
      </c>
      <c r="L364" s="128"/>
      <c r="M364" s="135"/>
      <c r="N364" s="20" t="s">
        <v>47</v>
      </c>
      <c r="O364" s="130" t="s">
        <v>5</v>
      </c>
      <c r="P364" s="20" t="s">
        <v>1905</v>
      </c>
      <c r="Q364" s="20" t="s">
        <v>1927</v>
      </c>
      <c r="R364" s="132"/>
      <c r="S364" s="21" t="s">
        <v>7832</v>
      </c>
      <c r="T364" s="21" t="s">
        <v>7833</v>
      </c>
      <c r="U364" s="21" t="s">
        <v>7834</v>
      </c>
      <c r="V364" s="21" t="s">
        <v>7835</v>
      </c>
      <c r="W364" s="21" t="s">
        <v>7836</v>
      </c>
      <c r="X364" s="21" t="s">
        <v>7837</v>
      </c>
      <c r="Y364" s="231" t="s">
        <v>2824</v>
      </c>
      <c r="Z364" s="231" t="s">
        <v>7838</v>
      </c>
      <c r="AA364" s="131"/>
      <c r="AC364" s="21" t="s">
        <v>49</v>
      </c>
      <c r="AD364" s="132"/>
      <c r="AE364" s="132"/>
      <c r="AF364" s="132"/>
      <c r="AG364" s="132"/>
      <c r="AH364" s="132"/>
      <c r="AI364" s="132"/>
      <c r="AJ364" s="132"/>
      <c r="AK364" s="132"/>
      <c r="AL364" s="132"/>
      <c r="AM364" s="132"/>
      <c r="AN364" s="132"/>
      <c r="AO364" s="132"/>
      <c r="AP364" s="132"/>
      <c r="AQ364" s="132"/>
      <c r="AR364" s="132"/>
      <c r="AS364" s="132"/>
      <c r="AT364" s="132"/>
      <c r="AU364" s="132"/>
      <c r="AV364" s="128"/>
      <c r="AW364" s="128"/>
      <c r="AX364" s="128"/>
      <c r="AY364" s="128"/>
      <c r="AZ364" s="128"/>
      <c r="BA364" s="128"/>
      <c r="BB364" s="128"/>
      <c r="BC364" s="128"/>
      <c r="BD364" s="128"/>
      <c r="BE364" s="133">
        <v>9.0</v>
      </c>
      <c r="BF364" s="133">
        <v>8.0</v>
      </c>
      <c r="BG364" s="134" t="b">
        <v>0</v>
      </c>
      <c r="BH364" s="133">
        <v>9.0</v>
      </c>
      <c r="BI364" s="133">
        <v>1816.0</v>
      </c>
      <c r="BJ364" s="135"/>
      <c r="BK364" s="135"/>
      <c r="BL364" s="128"/>
      <c r="BM364" s="128"/>
      <c r="BN364" s="128"/>
      <c r="BO364" s="128"/>
      <c r="BP364" s="128"/>
      <c r="BQ364" s="128"/>
      <c r="BR364" s="128"/>
      <c r="BS364" s="128"/>
      <c r="BT364" s="128"/>
      <c r="BU364" s="128"/>
      <c r="BV364" s="128"/>
      <c r="BW364" s="128"/>
      <c r="BX364" s="128"/>
      <c r="BY364" s="128"/>
      <c r="BZ364" s="128"/>
      <c r="CA364" s="128"/>
      <c r="CB364" s="128"/>
      <c r="CC364" s="128"/>
      <c r="CD364" s="128"/>
      <c r="CE364" s="128"/>
      <c r="CF364" s="128"/>
      <c r="CG364" s="128"/>
      <c r="CH364" s="128"/>
      <c r="CI364" s="128"/>
      <c r="CJ364" s="128"/>
      <c r="CK364" s="128"/>
      <c r="CL364" s="128"/>
      <c r="CM364" s="128"/>
      <c r="CN364" s="4"/>
    </row>
    <row r="365" ht="14.25" customHeight="1">
      <c r="A365" s="126">
        <v>1831.0</v>
      </c>
      <c r="B365" s="103" t="str">
        <f t="shared" si="4"/>
        <v>OK</v>
      </c>
      <c r="C365" s="103" t="str">
        <f t="shared" si="2"/>
        <v>OK</v>
      </c>
      <c r="D365" s="20" t="s">
        <v>7839</v>
      </c>
      <c r="E365" s="135"/>
      <c r="F365" s="128"/>
      <c r="G365" s="20" t="s">
        <v>7840</v>
      </c>
      <c r="I365" s="131"/>
      <c r="J365" s="137"/>
      <c r="K365" s="137"/>
      <c r="L365" s="128"/>
      <c r="M365" s="135"/>
      <c r="N365" s="20" t="s">
        <v>47</v>
      </c>
      <c r="O365" s="130" t="s">
        <v>5</v>
      </c>
      <c r="P365" s="20" t="s">
        <v>224</v>
      </c>
      <c r="Q365" s="20" t="s">
        <v>851</v>
      </c>
      <c r="R365" s="21"/>
      <c r="S365" s="21" t="s">
        <v>7841</v>
      </c>
      <c r="T365" s="21" t="s">
        <v>7842</v>
      </c>
      <c r="U365" s="21" t="s">
        <v>7843</v>
      </c>
      <c r="V365" s="21" t="s">
        <v>7844</v>
      </c>
      <c r="W365" s="21" t="s">
        <v>7845</v>
      </c>
      <c r="X365" s="21" t="s">
        <v>7846</v>
      </c>
      <c r="Y365" s="21" t="s">
        <v>99</v>
      </c>
      <c r="Z365" s="21" t="s">
        <v>7847</v>
      </c>
      <c r="AA365" s="131"/>
      <c r="AC365" s="21" t="s">
        <v>49</v>
      </c>
      <c r="AD365" s="132"/>
      <c r="AE365" s="132"/>
      <c r="AF365" s="132"/>
      <c r="AG365" s="132"/>
      <c r="AH365" s="132"/>
      <c r="AI365" s="132"/>
      <c r="AJ365" s="132"/>
      <c r="AK365" s="132"/>
      <c r="AL365" s="132"/>
      <c r="AM365" s="132"/>
      <c r="AN365" s="132"/>
      <c r="AO365" s="132"/>
      <c r="AP365" s="132"/>
      <c r="AQ365" s="132"/>
      <c r="AR365" s="132"/>
      <c r="AS365" s="132"/>
      <c r="AT365" s="132"/>
      <c r="AU365" s="132"/>
      <c r="AV365" s="128"/>
      <c r="AW365" s="128"/>
      <c r="AX365" s="128"/>
      <c r="AY365" s="128"/>
      <c r="AZ365" s="128"/>
      <c r="BA365" s="128"/>
      <c r="BB365" s="128"/>
      <c r="BC365" s="128"/>
      <c r="BD365" s="128"/>
      <c r="BE365" s="133">
        <v>6.0</v>
      </c>
      <c r="BF365" s="133">
        <v>5.0</v>
      </c>
      <c r="BG365" s="134" t="b">
        <v>0</v>
      </c>
      <c r="BH365" s="133">
        <v>6.0</v>
      </c>
      <c r="BI365" s="133">
        <v>1831.0</v>
      </c>
      <c r="BJ365" s="135"/>
      <c r="BK365" s="135"/>
      <c r="BL365" s="128"/>
      <c r="BM365" s="128"/>
      <c r="BN365" s="128"/>
      <c r="BO365" s="128"/>
      <c r="BP365" s="128"/>
      <c r="BQ365" s="128"/>
      <c r="BR365" s="128"/>
      <c r="BS365" s="128"/>
      <c r="BT365" s="128"/>
      <c r="BU365" s="128"/>
      <c r="BV365" s="128"/>
      <c r="BW365" s="128"/>
      <c r="BX365" s="128"/>
      <c r="BY365" s="128"/>
      <c r="BZ365" s="128"/>
      <c r="CA365" s="128"/>
      <c r="CB365" s="128"/>
      <c r="CC365" s="128"/>
      <c r="CD365" s="128"/>
      <c r="CE365" s="128"/>
      <c r="CF365" s="128"/>
      <c r="CG365" s="128"/>
      <c r="CH365" s="128"/>
      <c r="CI365" s="128"/>
      <c r="CJ365" s="128"/>
      <c r="CK365" s="128"/>
      <c r="CL365" s="128"/>
      <c r="CM365" s="128"/>
      <c r="CN365" s="4"/>
    </row>
    <row r="366" ht="14.25" customHeight="1">
      <c r="A366" s="233">
        <v>1850.0</v>
      </c>
      <c r="B366" s="103" t="str">
        <f t="shared" si="4"/>
        <v>OK</v>
      </c>
      <c r="C366" s="103" t="str">
        <f t="shared" si="2"/>
        <v>OK</v>
      </c>
      <c r="D366" s="127" t="s">
        <v>7852</v>
      </c>
      <c r="E366" s="135"/>
      <c r="F366" s="128"/>
      <c r="G366" s="128"/>
      <c r="H366" s="128"/>
      <c r="I366" s="135"/>
      <c r="J366" s="137"/>
      <c r="K366" s="137"/>
      <c r="L366" s="128"/>
      <c r="M366" s="135"/>
      <c r="N366" s="20" t="s">
        <v>47</v>
      </c>
      <c r="O366" s="130" t="s">
        <v>9</v>
      </c>
      <c r="P366" s="20" t="s">
        <v>1905</v>
      </c>
      <c r="Q366" s="20" t="s">
        <v>1927</v>
      </c>
      <c r="R366" s="132"/>
      <c r="S366" s="21" t="s">
        <v>7853</v>
      </c>
      <c r="T366" s="131"/>
      <c r="U366" s="131"/>
      <c r="V366" s="131"/>
      <c r="W366" s="131"/>
      <c r="X366" s="131"/>
      <c r="Y366" s="21" t="s">
        <v>7854</v>
      </c>
      <c r="Z366" s="21" t="s">
        <v>7855</v>
      </c>
      <c r="AA366" s="21"/>
      <c r="AC366" s="21" t="s">
        <v>49</v>
      </c>
      <c r="AD366" s="132"/>
      <c r="AE366" s="132"/>
      <c r="AF366" s="132"/>
      <c r="AG366" s="132"/>
      <c r="AH366" s="132"/>
      <c r="AI366" s="132"/>
      <c r="AJ366" s="132"/>
      <c r="AK366" s="132"/>
      <c r="AL366" s="132"/>
      <c r="AM366" s="132"/>
      <c r="AN366" s="132"/>
      <c r="AO366" s="132"/>
      <c r="AP366" s="132"/>
      <c r="AQ366" s="132"/>
      <c r="AR366" s="132"/>
      <c r="AS366" s="132"/>
      <c r="AT366" s="132"/>
      <c r="AU366" s="132"/>
      <c r="AV366" s="128"/>
      <c r="AW366" s="128"/>
      <c r="AX366" s="128"/>
      <c r="AY366" s="128"/>
      <c r="AZ366" s="128"/>
      <c r="BA366" s="128"/>
      <c r="BB366" s="128"/>
      <c r="BC366" s="128"/>
      <c r="BD366" s="128"/>
      <c r="BE366" s="133">
        <v>7.0</v>
      </c>
      <c r="BF366" s="133">
        <v>6.0</v>
      </c>
      <c r="BG366" s="134" t="b">
        <v>0</v>
      </c>
      <c r="BH366" s="133">
        <v>7.0</v>
      </c>
      <c r="BI366" s="133">
        <v>1850.0</v>
      </c>
      <c r="BJ366" s="135"/>
      <c r="BK366" s="135"/>
      <c r="BL366" s="128"/>
      <c r="BM366" s="128"/>
      <c r="BN366" s="128"/>
      <c r="BO366" s="128"/>
      <c r="BP366" s="128"/>
      <c r="BQ366" s="128"/>
      <c r="BR366" s="128"/>
      <c r="BS366" s="128"/>
      <c r="BT366" s="128"/>
      <c r="BU366" s="128"/>
      <c r="BV366" s="128"/>
      <c r="BW366" s="128"/>
      <c r="BX366" s="128"/>
      <c r="BY366" s="128"/>
      <c r="BZ366" s="128"/>
      <c r="CA366" s="128"/>
      <c r="CB366" s="128"/>
      <c r="CC366" s="128"/>
      <c r="CD366" s="128"/>
      <c r="CE366" s="128"/>
      <c r="CF366" s="128"/>
      <c r="CG366" s="128"/>
      <c r="CH366" s="128"/>
      <c r="CI366" s="128"/>
      <c r="CJ366" s="128"/>
      <c r="CK366" s="128"/>
      <c r="CL366" s="128"/>
      <c r="CM366" s="128"/>
      <c r="CN366" s="4"/>
    </row>
    <row r="367" ht="14.25" customHeight="1">
      <c r="A367" s="233">
        <v>1851.0</v>
      </c>
      <c r="B367" s="103" t="str">
        <f t="shared" si="4"/>
        <v>OK</v>
      </c>
      <c r="C367" s="103" t="str">
        <f t="shared" si="2"/>
        <v>OK</v>
      </c>
      <c r="D367" s="127" t="s">
        <v>7852</v>
      </c>
      <c r="E367" s="135"/>
      <c r="F367" s="128"/>
      <c r="G367" s="128"/>
      <c r="H367" s="128"/>
      <c r="I367" s="135"/>
      <c r="J367" s="137"/>
      <c r="K367" s="137"/>
      <c r="L367" s="128"/>
      <c r="M367" s="135"/>
      <c r="N367" s="20" t="s">
        <v>47</v>
      </c>
      <c r="O367" s="130" t="s">
        <v>9</v>
      </c>
      <c r="P367" s="20" t="s">
        <v>1246</v>
      </c>
      <c r="Q367" s="20" t="s">
        <v>270</v>
      </c>
      <c r="R367" s="132"/>
      <c r="S367" s="21" t="s">
        <v>7856</v>
      </c>
      <c r="W367" s="131"/>
      <c r="X367" s="131"/>
      <c r="Y367" s="21" t="s">
        <v>7857</v>
      </c>
      <c r="AC367" s="21" t="s">
        <v>49</v>
      </c>
      <c r="AD367" s="132"/>
      <c r="AE367" s="132"/>
      <c r="AF367" s="132"/>
      <c r="AG367" s="132"/>
      <c r="AH367" s="132"/>
      <c r="AI367" s="132"/>
      <c r="AJ367" s="132"/>
      <c r="AK367" s="132"/>
      <c r="AL367" s="132"/>
      <c r="AM367" s="132"/>
      <c r="AN367" s="132"/>
      <c r="AO367" s="132"/>
      <c r="AP367" s="132"/>
      <c r="AQ367" s="132"/>
      <c r="AR367" s="132"/>
      <c r="AS367" s="132"/>
      <c r="AT367" s="132"/>
      <c r="AU367" s="132"/>
      <c r="AV367" s="128"/>
      <c r="AW367" s="128"/>
      <c r="AX367" s="128"/>
      <c r="AY367" s="128"/>
      <c r="AZ367" s="128"/>
      <c r="BA367" s="128"/>
      <c r="BB367" s="128"/>
      <c r="BC367" s="128"/>
      <c r="BD367" s="128"/>
      <c r="BE367" s="133">
        <v>9.0</v>
      </c>
      <c r="BF367" s="133">
        <v>8.0</v>
      </c>
      <c r="BG367" s="134" t="b">
        <v>0</v>
      </c>
      <c r="BH367" s="133">
        <v>9.0</v>
      </c>
      <c r="BI367" s="133">
        <v>1851.0</v>
      </c>
      <c r="BJ367" s="135"/>
      <c r="BK367" s="135"/>
      <c r="BL367" s="128"/>
      <c r="BM367" s="128"/>
      <c r="BN367" s="128"/>
      <c r="BO367" s="128"/>
      <c r="BP367" s="128"/>
      <c r="BQ367" s="128"/>
      <c r="BR367" s="128"/>
      <c r="BS367" s="128"/>
      <c r="BT367" s="128"/>
      <c r="BU367" s="128"/>
      <c r="BV367" s="128"/>
      <c r="BW367" s="128"/>
      <c r="BX367" s="128"/>
      <c r="BY367" s="128"/>
      <c r="BZ367" s="128"/>
      <c r="CA367" s="128"/>
      <c r="CB367" s="128"/>
      <c r="CC367" s="128"/>
      <c r="CD367" s="128"/>
      <c r="CE367" s="128"/>
      <c r="CF367" s="128"/>
      <c r="CG367" s="128"/>
      <c r="CH367" s="128"/>
      <c r="CI367" s="128"/>
      <c r="CJ367" s="128"/>
      <c r="CK367" s="128"/>
      <c r="CL367" s="128"/>
      <c r="CM367" s="128"/>
      <c r="CN367" s="4"/>
    </row>
    <row r="368" ht="14.25" customHeight="1">
      <c r="A368" s="233">
        <v>1852.0</v>
      </c>
      <c r="B368" s="103" t="str">
        <f t="shared" si="4"/>
        <v>OK</v>
      </c>
      <c r="C368" s="103" t="str">
        <f t="shared" si="2"/>
        <v>OK</v>
      </c>
      <c r="D368" s="127" t="s">
        <v>7852</v>
      </c>
      <c r="E368" s="135"/>
      <c r="F368" s="128"/>
      <c r="G368" s="128"/>
      <c r="H368" s="128"/>
      <c r="I368" s="135"/>
      <c r="J368" s="137"/>
      <c r="K368" s="137"/>
      <c r="L368" s="128"/>
      <c r="M368" s="135"/>
      <c r="N368" s="20" t="s">
        <v>47</v>
      </c>
      <c r="O368" s="130" t="s">
        <v>9</v>
      </c>
      <c r="P368" s="20" t="s">
        <v>1246</v>
      </c>
      <c r="Q368" s="20" t="s">
        <v>270</v>
      </c>
      <c r="R368" s="132"/>
      <c r="S368" s="21" t="s">
        <v>7858</v>
      </c>
      <c r="Y368" s="21" t="s">
        <v>7859</v>
      </c>
      <c r="AC368" s="21" t="s">
        <v>49</v>
      </c>
      <c r="AD368" s="132"/>
      <c r="AE368" s="132"/>
      <c r="AF368" s="132"/>
      <c r="AG368" s="132"/>
      <c r="AH368" s="132"/>
      <c r="AI368" s="132"/>
      <c r="AJ368" s="132"/>
      <c r="AK368" s="132"/>
      <c r="AL368" s="132"/>
      <c r="AM368" s="132"/>
      <c r="AN368" s="132"/>
      <c r="AO368" s="132"/>
      <c r="AP368" s="132"/>
      <c r="AQ368" s="132"/>
      <c r="AR368" s="132"/>
      <c r="AS368" s="132"/>
      <c r="AT368" s="132"/>
      <c r="AU368" s="132"/>
      <c r="AV368" s="128"/>
      <c r="AW368" s="128"/>
      <c r="AX368" s="128"/>
      <c r="AY368" s="128"/>
      <c r="AZ368" s="128"/>
      <c r="BA368" s="128"/>
      <c r="BB368" s="128"/>
      <c r="BC368" s="128"/>
      <c r="BD368" s="128"/>
      <c r="BE368" s="133">
        <v>9.0</v>
      </c>
      <c r="BF368" s="133">
        <v>8.0</v>
      </c>
      <c r="BG368" s="134" t="b">
        <v>0</v>
      </c>
      <c r="BH368" s="133">
        <v>9.0</v>
      </c>
      <c r="BI368" s="133">
        <v>1852.0</v>
      </c>
      <c r="BJ368" s="135"/>
      <c r="BK368" s="135"/>
      <c r="BL368" s="128"/>
      <c r="BM368" s="128"/>
      <c r="BN368" s="128"/>
      <c r="BO368" s="128"/>
      <c r="BP368" s="128"/>
      <c r="BQ368" s="128"/>
      <c r="BR368" s="128"/>
      <c r="BS368" s="128"/>
      <c r="BT368" s="128"/>
      <c r="BU368" s="128"/>
      <c r="BV368" s="128"/>
      <c r="BW368" s="128"/>
      <c r="BX368" s="128"/>
      <c r="BY368" s="128"/>
      <c r="BZ368" s="128"/>
      <c r="CA368" s="128"/>
      <c r="CB368" s="128"/>
      <c r="CC368" s="128"/>
      <c r="CD368" s="128"/>
      <c r="CE368" s="128"/>
      <c r="CF368" s="128"/>
      <c r="CG368" s="128"/>
      <c r="CH368" s="128"/>
      <c r="CI368" s="128"/>
      <c r="CJ368" s="128"/>
      <c r="CK368" s="128"/>
      <c r="CL368" s="128"/>
      <c r="CM368" s="128"/>
      <c r="CN368" s="4"/>
    </row>
    <row r="369" ht="14.25" customHeight="1">
      <c r="A369" s="233">
        <v>1853.0</v>
      </c>
      <c r="B369" s="103" t="str">
        <f t="shared" si="4"/>
        <v/>
      </c>
      <c r="C369" s="103">
        <f t="shared" si="2"/>
        <v>0</v>
      </c>
      <c r="D369" s="127" t="s">
        <v>7852</v>
      </c>
      <c r="E369" s="135"/>
      <c r="F369" s="128"/>
      <c r="G369" s="128"/>
      <c r="H369" s="135"/>
      <c r="I369" s="135"/>
      <c r="J369" s="137"/>
      <c r="K369" s="137"/>
      <c r="L369" s="128"/>
      <c r="M369" s="135"/>
      <c r="N369" s="20" t="s">
        <v>47</v>
      </c>
      <c r="O369" s="130" t="s">
        <v>9</v>
      </c>
      <c r="P369" s="20" t="s">
        <v>1246</v>
      </c>
      <c r="Q369" s="20" t="s">
        <v>2147</v>
      </c>
      <c r="R369" s="21" t="s">
        <v>9</v>
      </c>
      <c r="S369" s="21" t="s">
        <v>7860</v>
      </c>
      <c r="Y369" s="21" t="s">
        <v>7861</v>
      </c>
      <c r="Z369" s="21" t="s">
        <v>7862</v>
      </c>
      <c r="AA369" s="21"/>
      <c r="AC369" s="21" t="s">
        <v>49</v>
      </c>
      <c r="AD369" s="132"/>
      <c r="AE369" s="132"/>
      <c r="AF369" s="132"/>
      <c r="AG369" s="132"/>
      <c r="AH369" s="132"/>
      <c r="AI369" s="132"/>
      <c r="AJ369" s="132"/>
      <c r="AK369" s="132"/>
      <c r="AL369" s="132"/>
      <c r="AM369" s="132"/>
      <c r="AN369" s="132"/>
      <c r="AO369" s="132"/>
      <c r="AP369" s="132"/>
      <c r="AQ369" s="132"/>
      <c r="AR369" s="132"/>
      <c r="AS369" s="132"/>
      <c r="AT369" s="132"/>
      <c r="AU369" s="132"/>
      <c r="AV369" s="128"/>
      <c r="AW369" s="128"/>
      <c r="AX369" s="128"/>
      <c r="AY369" s="128"/>
      <c r="AZ369" s="128"/>
      <c r="BA369" s="128"/>
      <c r="BB369" s="128"/>
      <c r="BC369" s="128"/>
      <c r="BD369" s="128"/>
      <c r="BE369" s="133">
        <v>9.0</v>
      </c>
      <c r="BF369" s="133">
        <v>8.0</v>
      </c>
      <c r="BG369" s="134" t="b">
        <v>0</v>
      </c>
      <c r="BH369" s="133">
        <v>9.0</v>
      </c>
      <c r="BI369" s="133">
        <v>1853.0</v>
      </c>
      <c r="BJ369" s="128"/>
      <c r="BK369" s="128"/>
      <c r="BL369" s="128"/>
      <c r="BM369" s="128"/>
      <c r="BN369" s="128"/>
      <c r="BO369" s="128"/>
      <c r="BP369" s="128"/>
      <c r="BQ369" s="128"/>
      <c r="BR369" s="128"/>
      <c r="BS369" s="128"/>
      <c r="BT369" s="128"/>
      <c r="BU369" s="128"/>
      <c r="BV369" s="128"/>
      <c r="BW369" s="128"/>
      <c r="BX369" s="128"/>
      <c r="BY369" s="128"/>
      <c r="BZ369" s="128"/>
      <c r="CA369" s="128"/>
      <c r="CB369" s="128"/>
      <c r="CC369" s="128"/>
      <c r="CD369" s="128"/>
      <c r="CE369" s="128"/>
      <c r="CF369" s="128"/>
      <c r="CG369" s="128"/>
      <c r="CH369" s="128"/>
      <c r="CI369" s="128"/>
      <c r="CJ369" s="128"/>
      <c r="CK369" s="128"/>
      <c r="CL369" s="128"/>
      <c r="CM369" s="128"/>
      <c r="CN369" s="4"/>
    </row>
    <row r="370" ht="14.25" customHeight="1">
      <c r="A370" s="233">
        <v>1854.0</v>
      </c>
      <c r="B370" s="103" t="str">
        <f t="shared" si="4"/>
        <v/>
      </c>
      <c r="C370" s="103">
        <f t="shared" si="2"/>
        <v>0</v>
      </c>
      <c r="D370" s="127" t="s">
        <v>7852</v>
      </c>
      <c r="E370" s="135"/>
      <c r="F370" s="128"/>
      <c r="G370" s="128"/>
      <c r="H370" s="128"/>
      <c r="I370" s="128"/>
      <c r="J370" s="129"/>
      <c r="K370" s="129"/>
      <c r="L370" s="128"/>
      <c r="M370" s="128"/>
      <c r="N370" s="20" t="s">
        <v>47</v>
      </c>
      <c r="O370" s="130" t="s">
        <v>9</v>
      </c>
      <c r="P370" s="20" t="s">
        <v>1246</v>
      </c>
      <c r="Q370" s="20" t="s">
        <v>2147</v>
      </c>
      <c r="R370" s="21" t="s">
        <v>9</v>
      </c>
      <c r="S370" s="21" t="s">
        <v>7863</v>
      </c>
      <c r="Y370" s="21" t="s">
        <v>7864</v>
      </c>
      <c r="Z370" s="21" t="s">
        <v>7865</v>
      </c>
      <c r="AA370" s="21"/>
      <c r="AC370" s="21" t="s">
        <v>49</v>
      </c>
      <c r="AD370" s="132"/>
      <c r="AE370" s="132"/>
      <c r="AF370" s="132"/>
      <c r="AG370" s="132"/>
      <c r="AH370" s="132"/>
      <c r="AI370" s="132"/>
      <c r="AJ370" s="132"/>
      <c r="AK370" s="132"/>
      <c r="AL370" s="132"/>
      <c r="AM370" s="132"/>
      <c r="AN370" s="132"/>
      <c r="AO370" s="132"/>
      <c r="AP370" s="132"/>
      <c r="AQ370" s="132"/>
      <c r="AR370" s="132"/>
      <c r="AS370" s="132"/>
      <c r="AT370" s="132"/>
      <c r="AU370" s="132"/>
      <c r="AV370" s="128"/>
      <c r="AW370" s="128"/>
      <c r="AX370" s="128"/>
      <c r="AY370" s="128"/>
      <c r="AZ370" s="128"/>
      <c r="BA370" s="128"/>
      <c r="BB370" s="128"/>
      <c r="BC370" s="128"/>
      <c r="BD370" s="128"/>
      <c r="BE370" s="133">
        <v>9.0</v>
      </c>
      <c r="BF370" s="133">
        <v>8.0</v>
      </c>
      <c r="BG370" s="134" t="b">
        <v>0</v>
      </c>
      <c r="BH370" s="133">
        <v>9.0</v>
      </c>
      <c r="BI370" s="133">
        <v>1854.0</v>
      </c>
      <c r="BJ370" s="128"/>
      <c r="BK370" s="128"/>
      <c r="BL370" s="128"/>
      <c r="BM370" s="128"/>
      <c r="BN370" s="128"/>
      <c r="BO370" s="128"/>
      <c r="BP370" s="128"/>
      <c r="BQ370" s="128"/>
      <c r="BR370" s="128"/>
      <c r="BS370" s="128"/>
      <c r="BT370" s="128"/>
      <c r="BU370" s="128"/>
      <c r="BV370" s="128"/>
      <c r="BW370" s="128"/>
      <c r="BX370" s="128"/>
      <c r="BY370" s="128"/>
      <c r="BZ370" s="128"/>
      <c r="CA370" s="128"/>
      <c r="CB370" s="128"/>
      <c r="CC370" s="128"/>
      <c r="CD370" s="128"/>
      <c r="CE370" s="128"/>
      <c r="CF370" s="128"/>
      <c r="CG370" s="128"/>
      <c r="CH370" s="128"/>
      <c r="CI370" s="128"/>
      <c r="CJ370" s="128"/>
      <c r="CK370" s="128"/>
      <c r="CL370" s="128"/>
      <c r="CM370" s="128"/>
      <c r="CN370" s="4"/>
    </row>
    <row r="371" ht="14.25" customHeight="1">
      <c r="A371" s="233">
        <v>1872.0</v>
      </c>
      <c r="B371" s="103" t="str">
        <f t="shared" si="4"/>
        <v/>
      </c>
      <c r="C371" s="103">
        <f t="shared" si="2"/>
        <v>0</v>
      </c>
      <c r="D371" s="127" t="s">
        <v>7866</v>
      </c>
      <c r="E371" s="135"/>
      <c r="F371" s="128"/>
      <c r="G371" s="128"/>
      <c r="H371" s="20" t="s">
        <v>7867</v>
      </c>
      <c r="J371" s="129"/>
      <c r="K371" s="130" t="s">
        <v>3099</v>
      </c>
      <c r="L371" s="128"/>
      <c r="M371" s="128"/>
      <c r="N371" s="20" t="s">
        <v>47</v>
      </c>
      <c r="O371" s="130" t="s">
        <v>5</v>
      </c>
      <c r="P371" s="20" t="s">
        <v>1246</v>
      </c>
      <c r="Q371" s="20" t="s">
        <v>2147</v>
      </c>
      <c r="R371" s="21" t="s">
        <v>5</v>
      </c>
      <c r="S371" s="21" t="s">
        <v>7868</v>
      </c>
      <c r="T371" s="21" t="s">
        <v>7869</v>
      </c>
      <c r="U371" s="21" t="s">
        <v>7870</v>
      </c>
      <c r="V371" s="21" t="s">
        <v>7871</v>
      </c>
      <c r="W371" s="21" t="s">
        <v>7872</v>
      </c>
      <c r="X371" s="21" t="s">
        <v>7873</v>
      </c>
      <c r="Y371" s="21" t="s">
        <v>636</v>
      </c>
      <c r="Z371" s="21" t="s">
        <v>7874</v>
      </c>
      <c r="AA371" s="132"/>
      <c r="AC371" s="21" t="s">
        <v>49</v>
      </c>
      <c r="AD371" s="132"/>
      <c r="AE371" s="131"/>
      <c r="AF371" s="131"/>
      <c r="AG371" s="131"/>
      <c r="AH371" s="132"/>
      <c r="AI371" s="132"/>
      <c r="AJ371" s="132"/>
      <c r="AK371" s="132"/>
      <c r="AL371" s="132"/>
      <c r="AM371" s="132"/>
      <c r="AN371" s="132"/>
      <c r="AO371" s="132"/>
      <c r="AP371" s="132"/>
      <c r="AQ371" s="132"/>
      <c r="AR371" s="132"/>
      <c r="AS371" s="132"/>
      <c r="AT371" s="132"/>
      <c r="AU371" s="132"/>
      <c r="AV371" s="128"/>
      <c r="AW371" s="128"/>
      <c r="AX371" s="128"/>
      <c r="AY371" s="128"/>
      <c r="AZ371" s="128"/>
      <c r="BA371" s="128"/>
      <c r="BB371" s="128"/>
      <c r="BC371" s="128"/>
      <c r="BD371" s="128"/>
      <c r="BE371" s="133">
        <v>7.0</v>
      </c>
      <c r="BF371" s="133">
        <v>6.0</v>
      </c>
      <c r="BG371" s="134" t="b">
        <v>0</v>
      </c>
      <c r="BH371" s="133">
        <v>7.0</v>
      </c>
      <c r="BI371" s="133">
        <v>1872.0</v>
      </c>
      <c r="BJ371" s="128"/>
      <c r="BK371" s="128"/>
      <c r="BL371" s="128"/>
      <c r="BM371" s="128"/>
      <c r="BN371" s="128"/>
      <c r="BO371" s="128"/>
      <c r="BP371" s="128"/>
      <c r="BQ371" s="128"/>
      <c r="BR371" s="128"/>
      <c r="BS371" s="128"/>
      <c r="BT371" s="128"/>
      <c r="BU371" s="128"/>
      <c r="BV371" s="128"/>
      <c r="BW371" s="128"/>
      <c r="BX371" s="128"/>
      <c r="BY371" s="128"/>
      <c r="BZ371" s="128"/>
      <c r="CA371" s="128"/>
      <c r="CB371" s="128"/>
      <c r="CC371" s="128"/>
      <c r="CD371" s="128"/>
      <c r="CE371" s="128"/>
      <c r="CF371" s="128"/>
      <c r="CG371" s="128"/>
      <c r="CH371" s="128"/>
      <c r="CI371" s="128"/>
      <c r="CJ371" s="128"/>
      <c r="CK371" s="128"/>
      <c r="CL371" s="128"/>
      <c r="CM371" s="128"/>
      <c r="CN371" s="4"/>
    </row>
    <row r="372" ht="14.25" customHeight="1">
      <c r="A372" s="233">
        <v>1873.0</v>
      </c>
      <c r="B372" s="103" t="str">
        <f t="shared" si="4"/>
        <v/>
      </c>
      <c r="C372" s="103">
        <f t="shared" si="2"/>
        <v>0</v>
      </c>
      <c r="D372" s="127" t="s">
        <v>7866</v>
      </c>
      <c r="E372" s="135"/>
      <c r="F372" s="128"/>
      <c r="G372" s="128"/>
      <c r="H372" s="20" t="s">
        <v>7867</v>
      </c>
      <c r="J372" s="137"/>
      <c r="K372" s="130" t="s">
        <v>3099</v>
      </c>
      <c r="L372" s="128"/>
      <c r="M372" s="135"/>
      <c r="N372" s="20" t="s">
        <v>47</v>
      </c>
      <c r="O372" s="130" t="s">
        <v>5</v>
      </c>
      <c r="P372" s="20" t="s">
        <v>1246</v>
      </c>
      <c r="Q372" s="20" t="s">
        <v>2147</v>
      </c>
      <c r="R372" s="21" t="s">
        <v>5</v>
      </c>
      <c r="S372" s="21" t="s">
        <v>7875</v>
      </c>
      <c r="T372" s="21" t="s">
        <v>7876</v>
      </c>
      <c r="U372" s="21" t="s">
        <v>7877</v>
      </c>
      <c r="V372" s="21" t="s">
        <v>7878</v>
      </c>
      <c r="W372" s="21" t="s">
        <v>7879</v>
      </c>
      <c r="X372" s="21" t="s">
        <v>7880</v>
      </c>
      <c r="Y372" s="21" t="s">
        <v>7881</v>
      </c>
      <c r="Z372" s="21" t="s">
        <v>7882</v>
      </c>
      <c r="AA372" s="132"/>
      <c r="AC372" s="21" t="s">
        <v>49</v>
      </c>
      <c r="AD372" s="132"/>
      <c r="AE372" s="132"/>
      <c r="AF372" s="132"/>
      <c r="AG372" s="132"/>
      <c r="AH372" s="132"/>
      <c r="AI372" s="132"/>
      <c r="AJ372" s="132"/>
      <c r="AK372" s="132"/>
      <c r="AL372" s="132"/>
      <c r="AM372" s="132"/>
      <c r="AN372" s="132"/>
      <c r="AO372" s="132"/>
      <c r="AP372" s="132"/>
      <c r="AQ372" s="132"/>
      <c r="AR372" s="132"/>
      <c r="AS372" s="132"/>
      <c r="AT372" s="132"/>
      <c r="AU372" s="132"/>
      <c r="AV372" s="128"/>
      <c r="AW372" s="128"/>
      <c r="AX372" s="128"/>
      <c r="AY372" s="128"/>
      <c r="AZ372" s="128"/>
      <c r="BA372" s="128"/>
      <c r="BB372" s="128"/>
      <c r="BC372" s="128"/>
      <c r="BD372" s="128"/>
      <c r="BE372" s="133">
        <v>7.0</v>
      </c>
      <c r="BF372" s="133">
        <v>6.0</v>
      </c>
      <c r="BG372" s="134" t="b">
        <v>0</v>
      </c>
      <c r="BH372" s="133">
        <v>7.0</v>
      </c>
      <c r="BI372" s="133">
        <v>1873.0</v>
      </c>
      <c r="BJ372" s="135"/>
      <c r="BK372" s="135"/>
      <c r="BL372" s="128"/>
      <c r="BM372" s="128"/>
      <c r="BN372" s="128"/>
      <c r="BO372" s="128"/>
      <c r="BP372" s="128"/>
      <c r="BQ372" s="128"/>
      <c r="BR372" s="128"/>
      <c r="BS372" s="128"/>
      <c r="BT372" s="128"/>
      <c r="BU372" s="128"/>
      <c r="BV372" s="128"/>
      <c r="BW372" s="128"/>
      <c r="BX372" s="128"/>
      <c r="BY372" s="128"/>
      <c r="BZ372" s="128"/>
      <c r="CA372" s="128"/>
      <c r="CB372" s="128"/>
      <c r="CC372" s="128"/>
      <c r="CD372" s="128"/>
      <c r="CE372" s="128"/>
      <c r="CF372" s="128"/>
      <c r="CG372" s="128"/>
      <c r="CH372" s="128"/>
      <c r="CI372" s="128"/>
      <c r="CJ372" s="128"/>
      <c r="CK372" s="128"/>
      <c r="CL372" s="128"/>
      <c r="CM372" s="128"/>
      <c r="CN372" s="4"/>
    </row>
    <row r="373" ht="14.25" customHeight="1">
      <c r="A373" s="233">
        <v>1878.0</v>
      </c>
      <c r="B373" s="103" t="str">
        <f t="shared" si="4"/>
        <v>OK</v>
      </c>
      <c r="C373" s="103" t="str">
        <f t="shared" si="2"/>
        <v>OK</v>
      </c>
      <c r="D373" s="127" t="s">
        <v>7883</v>
      </c>
      <c r="E373" s="135"/>
      <c r="F373" s="128"/>
      <c r="G373" s="128"/>
      <c r="H373" s="20" t="s">
        <v>7884</v>
      </c>
      <c r="I373" s="131"/>
      <c r="J373" s="137"/>
      <c r="K373" s="130" t="s">
        <v>3099</v>
      </c>
      <c r="L373" s="128"/>
      <c r="M373" s="135"/>
      <c r="N373" s="20" t="s">
        <v>47</v>
      </c>
      <c r="O373" s="130" t="s">
        <v>5</v>
      </c>
      <c r="P373" s="20" t="s">
        <v>1246</v>
      </c>
      <c r="Q373" s="20" t="s">
        <v>270</v>
      </c>
      <c r="R373" s="132"/>
      <c r="S373" s="21" t="s">
        <v>7885</v>
      </c>
      <c r="T373" s="196">
        <v>1.0</v>
      </c>
      <c r="U373" s="196">
        <v>2.0</v>
      </c>
      <c r="V373" s="196">
        <v>3.0</v>
      </c>
      <c r="W373" s="196">
        <v>4.0</v>
      </c>
      <c r="X373" s="196">
        <v>5.0</v>
      </c>
      <c r="Y373" s="21" t="s">
        <v>99</v>
      </c>
      <c r="Z373" s="132"/>
      <c r="AA373" s="132"/>
      <c r="AC373" s="21" t="s">
        <v>49</v>
      </c>
      <c r="AD373" s="132"/>
      <c r="AE373" s="132"/>
      <c r="AF373" s="132"/>
      <c r="AG373" s="132"/>
      <c r="AH373" s="132"/>
      <c r="AI373" s="132"/>
      <c r="AJ373" s="132"/>
      <c r="AK373" s="132"/>
      <c r="AL373" s="132"/>
      <c r="AM373" s="132"/>
      <c r="AN373" s="132"/>
      <c r="AO373" s="132"/>
      <c r="AP373" s="132"/>
      <c r="AQ373" s="132"/>
      <c r="AR373" s="132"/>
      <c r="AS373" s="132"/>
      <c r="AT373" s="132"/>
      <c r="AU373" s="132"/>
      <c r="AV373" s="128"/>
      <c r="AW373" s="128"/>
      <c r="AX373" s="128"/>
      <c r="AY373" s="128"/>
      <c r="AZ373" s="128"/>
      <c r="BA373" s="128"/>
      <c r="BB373" s="128"/>
      <c r="BC373" s="128"/>
      <c r="BD373" s="128"/>
      <c r="BE373" s="133">
        <v>16.0</v>
      </c>
      <c r="BF373" s="133">
        <v>15.0</v>
      </c>
      <c r="BG373" s="134" t="b">
        <v>0</v>
      </c>
      <c r="BH373" s="133">
        <v>16.0</v>
      </c>
      <c r="BI373" s="133">
        <v>1878.0</v>
      </c>
      <c r="BJ373" s="128"/>
      <c r="BK373" s="128"/>
      <c r="BL373" s="128"/>
      <c r="BM373" s="128"/>
      <c r="BN373" s="128"/>
      <c r="BO373" s="128"/>
      <c r="BP373" s="128"/>
      <c r="BQ373" s="128"/>
      <c r="BR373" s="128"/>
      <c r="BS373" s="128"/>
      <c r="BT373" s="128"/>
      <c r="BU373" s="128"/>
      <c r="BV373" s="128"/>
      <c r="BW373" s="128"/>
      <c r="BX373" s="128"/>
      <c r="BY373" s="128"/>
      <c r="BZ373" s="128"/>
      <c r="CA373" s="128"/>
      <c r="CB373" s="128"/>
      <c r="CC373" s="128"/>
      <c r="CD373" s="128"/>
      <c r="CE373" s="128"/>
      <c r="CF373" s="128"/>
      <c r="CG373" s="128"/>
      <c r="CH373" s="128"/>
      <c r="CI373" s="128"/>
      <c r="CJ373" s="128"/>
      <c r="CK373" s="128"/>
      <c r="CL373" s="128"/>
      <c r="CM373" s="128"/>
      <c r="CN373" s="4"/>
    </row>
    <row r="374" ht="14.25" customHeight="1">
      <c r="A374" s="233">
        <v>1879.0</v>
      </c>
      <c r="B374" s="103" t="str">
        <f t="shared" si="4"/>
        <v>OK</v>
      </c>
      <c r="C374" s="103" t="str">
        <f t="shared" si="2"/>
        <v>OK</v>
      </c>
      <c r="D374" s="127" t="s">
        <v>7883</v>
      </c>
      <c r="E374" s="135"/>
      <c r="F374" s="128"/>
      <c r="G374" s="128"/>
      <c r="H374" s="20" t="s">
        <v>7884</v>
      </c>
      <c r="I374" s="131"/>
      <c r="J374" s="137"/>
      <c r="K374" s="130" t="s">
        <v>3099</v>
      </c>
      <c r="L374" s="128"/>
      <c r="M374" s="135"/>
      <c r="N374" s="20" t="s">
        <v>47</v>
      </c>
      <c r="O374" s="130" t="s">
        <v>9</v>
      </c>
      <c r="P374" s="20" t="s">
        <v>1905</v>
      </c>
      <c r="Q374" s="20" t="s">
        <v>1927</v>
      </c>
      <c r="R374" s="132"/>
      <c r="S374" s="21" t="s">
        <v>7891</v>
      </c>
      <c r="T374" s="132"/>
      <c r="U374" s="132"/>
      <c r="V374" s="132"/>
      <c r="W374" s="132"/>
      <c r="X374" s="132"/>
      <c r="Y374" s="21" t="s">
        <v>7892</v>
      </c>
      <c r="Z374" s="21" t="s">
        <v>7893</v>
      </c>
      <c r="AA374" s="21"/>
      <c r="AC374" s="21" t="s">
        <v>49</v>
      </c>
      <c r="AD374" s="132"/>
      <c r="AE374" s="132"/>
      <c r="AF374" s="132"/>
      <c r="AG374" s="132"/>
      <c r="AH374" s="132"/>
      <c r="AI374" s="132"/>
      <c r="AJ374" s="132"/>
      <c r="AK374" s="132"/>
      <c r="AL374" s="132"/>
      <c r="AM374" s="132"/>
      <c r="AN374" s="132"/>
      <c r="AO374" s="132"/>
      <c r="AP374" s="132"/>
      <c r="AQ374" s="132"/>
      <c r="AR374" s="132"/>
      <c r="AS374" s="132"/>
      <c r="AT374" s="132"/>
      <c r="AU374" s="132"/>
      <c r="AV374" s="128"/>
      <c r="AW374" s="128"/>
      <c r="AX374" s="128"/>
      <c r="AY374" s="128"/>
      <c r="AZ374" s="128"/>
      <c r="BA374" s="128"/>
      <c r="BB374" s="128"/>
      <c r="BC374" s="128"/>
      <c r="BD374" s="128"/>
      <c r="BE374" s="133">
        <v>9.0</v>
      </c>
      <c r="BF374" s="133">
        <v>8.0</v>
      </c>
      <c r="BG374" s="134" t="b">
        <v>0</v>
      </c>
      <c r="BH374" s="133">
        <v>9.0</v>
      </c>
      <c r="BI374" s="133">
        <v>1879.0</v>
      </c>
      <c r="BJ374" s="128"/>
      <c r="BK374" s="128"/>
      <c r="BL374" s="128"/>
      <c r="BM374" s="128"/>
      <c r="BN374" s="128"/>
      <c r="BO374" s="128"/>
      <c r="BP374" s="128"/>
      <c r="BQ374" s="128"/>
      <c r="BR374" s="128"/>
      <c r="BS374" s="128"/>
      <c r="BT374" s="128"/>
      <c r="BU374" s="128"/>
      <c r="BV374" s="128"/>
      <c r="BW374" s="128"/>
      <c r="BX374" s="128"/>
      <c r="BY374" s="128"/>
      <c r="BZ374" s="128"/>
      <c r="CA374" s="128"/>
      <c r="CB374" s="128"/>
      <c r="CC374" s="128"/>
      <c r="CD374" s="128"/>
      <c r="CE374" s="128"/>
      <c r="CF374" s="128"/>
      <c r="CG374" s="128"/>
      <c r="CH374" s="128"/>
      <c r="CI374" s="128"/>
      <c r="CJ374" s="128"/>
      <c r="CK374" s="128"/>
      <c r="CL374" s="128"/>
      <c r="CM374" s="128"/>
      <c r="CN374" s="4"/>
    </row>
    <row r="375" ht="14.25" customHeight="1">
      <c r="A375" s="233">
        <v>1880.0</v>
      </c>
      <c r="B375" s="103" t="str">
        <f t="shared" si="4"/>
        <v>OK</v>
      </c>
      <c r="C375" s="103" t="str">
        <f t="shared" si="2"/>
        <v>OK</v>
      </c>
      <c r="D375" s="127" t="s">
        <v>7883</v>
      </c>
      <c r="E375" s="135"/>
      <c r="F375" s="128"/>
      <c r="G375" s="128"/>
      <c r="H375" s="20" t="s">
        <v>7884</v>
      </c>
      <c r="I375" s="131"/>
      <c r="J375" s="137"/>
      <c r="K375" s="130" t="s">
        <v>3099</v>
      </c>
      <c r="L375" s="128"/>
      <c r="M375" s="135"/>
      <c r="N375" s="20" t="s">
        <v>47</v>
      </c>
      <c r="O375" s="130" t="s">
        <v>5</v>
      </c>
      <c r="P375" s="20" t="s">
        <v>1246</v>
      </c>
      <c r="Q375" s="20" t="s">
        <v>270</v>
      </c>
      <c r="R375" s="132"/>
      <c r="S375" s="21" t="s">
        <v>7894</v>
      </c>
      <c r="T375" s="21" t="s">
        <v>7895</v>
      </c>
      <c r="U375" s="21" t="s">
        <v>208</v>
      </c>
      <c r="V375" s="21" t="s">
        <v>7896</v>
      </c>
      <c r="W375" s="21" t="s">
        <v>7897</v>
      </c>
      <c r="X375" s="21" t="s">
        <v>7898</v>
      </c>
      <c r="Y375" s="21" t="s">
        <v>410</v>
      </c>
      <c r="Z375" s="132"/>
      <c r="AA375" s="132"/>
      <c r="AC375" s="21" t="s">
        <v>49</v>
      </c>
      <c r="AD375" s="132"/>
      <c r="AE375" s="132"/>
      <c r="AF375" s="132"/>
      <c r="AG375" s="132"/>
      <c r="AH375" s="132"/>
      <c r="AI375" s="132"/>
      <c r="AJ375" s="132"/>
      <c r="AK375" s="132"/>
      <c r="AL375" s="132"/>
      <c r="AM375" s="132"/>
      <c r="AN375" s="132"/>
      <c r="AO375" s="132"/>
      <c r="AP375" s="132"/>
      <c r="AQ375" s="132"/>
      <c r="AR375" s="132"/>
      <c r="AS375" s="132"/>
      <c r="AT375" s="132"/>
      <c r="AU375" s="132"/>
      <c r="AV375" s="128"/>
      <c r="AW375" s="128"/>
      <c r="AX375" s="128"/>
      <c r="AY375" s="128"/>
      <c r="AZ375" s="128"/>
      <c r="BA375" s="128"/>
      <c r="BB375" s="128"/>
      <c r="BC375" s="128"/>
      <c r="BD375" s="128"/>
      <c r="BE375" s="133">
        <v>16.0</v>
      </c>
      <c r="BF375" s="133">
        <v>15.0</v>
      </c>
      <c r="BG375" s="134" t="b">
        <v>0</v>
      </c>
      <c r="BH375" s="133">
        <v>16.0</v>
      </c>
      <c r="BI375" s="133">
        <v>1880.0</v>
      </c>
      <c r="BJ375" s="128"/>
      <c r="BK375" s="128"/>
      <c r="BL375" s="128"/>
      <c r="BM375" s="128"/>
      <c r="BN375" s="128"/>
      <c r="BO375" s="128"/>
      <c r="BP375" s="128"/>
      <c r="BQ375" s="128"/>
      <c r="BR375" s="128"/>
      <c r="BS375" s="128"/>
      <c r="BT375" s="128"/>
      <c r="BU375" s="128"/>
      <c r="BV375" s="128"/>
      <c r="BW375" s="128"/>
      <c r="BX375" s="128"/>
      <c r="BY375" s="128"/>
      <c r="BZ375" s="128"/>
      <c r="CA375" s="128"/>
      <c r="CB375" s="128"/>
      <c r="CC375" s="128"/>
      <c r="CD375" s="128"/>
      <c r="CE375" s="128"/>
      <c r="CF375" s="128"/>
      <c r="CG375" s="128"/>
      <c r="CH375" s="128"/>
      <c r="CI375" s="128"/>
      <c r="CJ375" s="128"/>
      <c r="CK375" s="128"/>
      <c r="CL375" s="128"/>
      <c r="CM375" s="128"/>
      <c r="CN375" s="4"/>
    </row>
    <row r="376" ht="14.25" customHeight="1">
      <c r="A376" s="233">
        <v>1885.0</v>
      </c>
      <c r="B376" s="103" t="str">
        <f t="shared" si="4"/>
        <v>OK</v>
      </c>
      <c r="C376" s="103" t="str">
        <f t="shared" si="2"/>
        <v>OK</v>
      </c>
      <c r="D376" s="127" t="s">
        <v>7899</v>
      </c>
      <c r="E376" s="135"/>
      <c r="F376" s="128"/>
      <c r="G376" s="128"/>
      <c r="H376" s="20" t="s">
        <v>7900</v>
      </c>
      <c r="I376" s="131"/>
      <c r="J376" s="137"/>
      <c r="K376" s="130" t="s">
        <v>3099</v>
      </c>
      <c r="L376" s="128"/>
      <c r="M376" s="135"/>
      <c r="N376" s="20" t="s">
        <v>47</v>
      </c>
      <c r="O376" s="130" t="s">
        <v>9</v>
      </c>
      <c r="P376" s="20" t="s">
        <v>1009</v>
      </c>
      <c r="Q376" s="20" t="s">
        <v>1037</v>
      </c>
      <c r="R376" s="132"/>
      <c r="S376" s="21" t="s">
        <v>7901</v>
      </c>
      <c r="X376" s="132"/>
      <c r="Y376" s="21" t="s">
        <v>7902</v>
      </c>
      <c r="Z376" s="21" t="s">
        <v>7902</v>
      </c>
      <c r="AC376" s="21" t="s">
        <v>49</v>
      </c>
      <c r="AD376" s="132"/>
      <c r="AE376" s="132"/>
      <c r="AF376" s="132"/>
      <c r="AG376" s="132"/>
      <c r="AH376" s="132"/>
      <c r="AI376" s="132"/>
      <c r="AJ376" s="132"/>
      <c r="AK376" s="132"/>
      <c r="AL376" s="132"/>
      <c r="AM376" s="132"/>
      <c r="AN376" s="132"/>
      <c r="AO376" s="132"/>
      <c r="AP376" s="132"/>
      <c r="AQ376" s="132"/>
      <c r="AR376" s="132"/>
      <c r="AS376" s="132"/>
      <c r="AT376" s="132"/>
      <c r="AU376" s="132"/>
      <c r="AV376" s="128"/>
      <c r="AW376" s="128"/>
      <c r="AX376" s="128"/>
      <c r="AY376" s="128"/>
      <c r="AZ376" s="128"/>
      <c r="BA376" s="128"/>
      <c r="BB376" s="128"/>
      <c r="BC376" s="128"/>
      <c r="BD376" s="128"/>
      <c r="BE376" s="133">
        <v>11.0</v>
      </c>
      <c r="BF376" s="133">
        <v>10.0</v>
      </c>
      <c r="BG376" s="134" t="b">
        <v>0</v>
      </c>
      <c r="BH376" s="133">
        <v>11.0</v>
      </c>
      <c r="BI376" s="133">
        <v>1885.0</v>
      </c>
      <c r="BJ376" s="128"/>
      <c r="BK376" s="128"/>
      <c r="BL376" s="128"/>
      <c r="BM376" s="128"/>
      <c r="BN376" s="128"/>
      <c r="BO376" s="128"/>
      <c r="BP376" s="128"/>
      <c r="BQ376" s="128"/>
      <c r="BR376" s="128"/>
      <c r="BS376" s="128"/>
      <c r="BT376" s="128"/>
      <c r="BU376" s="128"/>
      <c r="BV376" s="128"/>
      <c r="BW376" s="128"/>
      <c r="BX376" s="128"/>
      <c r="BY376" s="128"/>
      <c r="BZ376" s="128"/>
      <c r="CA376" s="128"/>
      <c r="CB376" s="128"/>
      <c r="CC376" s="128"/>
      <c r="CD376" s="128"/>
      <c r="CE376" s="128"/>
      <c r="CF376" s="128"/>
      <c r="CG376" s="128"/>
      <c r="CH376" s="128"/>
      <c r="CI376" s="128"/>
      <c r="CJ376" s="128"/>
      <c r="CK376" s="128"/>
      <c r="CL376" s="128"/>
      <c r="CM376" s="128"/>
      <c r="CN376" s="4"/>
    </row>
    <row r="377" ht="14.25" customHeight="1">
      <c r="A377" s="233">
        <v>1886.0</v>
      </c>
      <c r="B377" s="103" t="str">
        <f t="shared" si="4"/>
        <v>Giữ chỗ</v>
      </c>
      <c r="C377" s="103" t="str">
        <f t="shared" si="2"/>
        <v>OK</v>
      </c>
      <c r="D377" s="20" t="s">
        <v>7899</v>
      </c>
      <c r="E377" s="135"/>
      <c r="F377" s="128"/>
      <c r="G377" s="128"/>
      <c r="H377" s="20" t="s">
        <v>7900</v>
      </c>
      <c r="I377" s="131"/>
      <c r="J377" s="137"/>
      <c r="K377" s="130" t="s">
        <v>3099</v>
      </c>
      <c r="L377" s="128"/>
      <c r="M377" s="135"/>
      <c r="N377" s="20" t="s">
        <v>47</v>
      </c>
      <c r="O377" s="130" t="s">
        <v>5</v>
      </c>
      <c r="P377" s="20" t="s">
        <v>804</v>
      </c>
      <c r="Q377" s="21" t="s">
        <v>860</v>
      </c>
      <c r="T377" s="132"/>
      <c r="U377" s="132"/>
      <c r="V377" s="132"/>
      <c r="W377" s="132"/>
      <c r="X377" s="132"/>
      <c r="Y377" s="132"/>
      <c r="Z377" s="132"/>
      <c r="AA377" s="132"/>
      <c r="AC377" s="21" t="s">
        <v>49</v>
      </c>
      <c r="AD377" s="132"/>
      <c r="AE377" s="132"/>
      <c r="AF377" s="132"/>
      <c r="AG377" s="132"/>
      <c r="AH377" s="132"/>
      <c r="AI377" s="132"/>
      <c r="AJ377" s="132"/>
      <c r="AK377" s="132"/>
      <c r="AL377" s="132"/>
      <c r="AM377" s="132"/>
      <c r="AN377" s="132"/>
      <c r="AO377" s="132"/>
      <c r="AP377" s="132"/>
      <c r="AQ377" s="132"/>
      <c r="AR377" s="132"/>
      <c r="AS377" s="132"/>
      <c r="AT377" s="132"/>
      <c r="AU377" s="132"/>
      <c r="AV377" s="128"/>
      <c r="AW377" s="128"/>
      <c r="AX377" s="128"/>
      <c r="AY377" s="128"/>
      <c r="AZ377" s="128"/>
      <c r="BA377" s="128"/>
      <c r="BB377" s="128"/>
      <c r="BC377" s="128"/>
      <c r="BD377" s="128"/>
      <c r="BE377" s="133">
        <v>9.0</v>
      </c>
      <c r="BF377" s="133">
        <v>8.0</v>
      </c>
      <c r="BG377" s="134" t="b">
        <v>0</v>
      </c>
      <c r="BH377" s="133">
        <v>9.0</v>
      </c>
      <c r="BI377" s="133">
        <v>1886.0</v>
      </c>
      <c r="BJ377" s="128"/>
      <c r="BK377" s="128"/>
      <c r="BL377" s="128"/>
      <c r="BM377" s="128"/>
      <c r="BN377" s="128"/>
      <c r="BO377" s="128"/>
      <c r="BP377" s="128"/>
      <c r="BQ377" s="128"/>
      <c r="BR377" s="128"/>
      <c r="BS377" s="128"/>
      <c r="BT377" s="128"/>
      <c r="BU377" s="128"/>
      <c r="BV377" s="128"/>
      <c r="BW377" s="128"/>
      <c r="BX377" s="128"/>
      <c r="BY377" s="128"/>
      <c r="BZ377" s="128"/>
      <c r="CA377" s="128"/>
      <c r="CB377" s="128"/>
      <c r="CC377" s="128"/>
      <c r="CD377" s="128"/>
      <c r="CE377" s="128"/>
      <c r="CF377" s="128"/>
      <c r="CG377" s="128"/>
      <c r="CH377" s="128"/>
      <c r="CI377" s="128"/>
      <c r="CJ377" s="128"/>
      <c r="CK377" s="128"/>
      <c r="CL377" s="128"/>
      <c r="CM377" s="128"/>
    </row>
    <row r="378" ht="14.25" customHeight="1">
      <c r="A378" s="233">
        <v>1887.0</v>
      </c>
      <c r="B378" s="103" t="str">
        <f t="shared" si="4"/>
        <v>OK</v>
      </c>
      <c r="C378" s="103" t="str">
        <f t="shared" si="2"/>
        <v>OK</v>
      </c>
      <c r="D378" s="20" t="s">
        <v>7899</v>
      </c>
      <c r="E378" s="135"/>
      <c r="F378" s="128"/>
      <c r="G378" s="128"/>
      <c r="H378" s="20" t="s">
        <v>7900</v>
      </c>
      <c r="I378" s="131"/>
      <c r="J378" s="137"/>
      <c r="K378" s="130" t="s">
        <v>3099</v>
      </c>
      <c r="L378" s="128"/>
      <c r="M378" s="135"/>
      <c r="N378" s="20" t="s">
        <v>47</v>
      </c>
      <c r="O378" s="130" t="s">
        <v>5</v>
      </c>
      <c r="P378" s="20" t="s">
        <v>1104</v>
      </c>
      <c r="Q378" s="20" t="s">
        <v>953</v>
      </c>
      <c r="R378" s="21"/>
      <c r="S378" s="21" t="s">
        <v>7911</v>
      </c>
      <c r="T378" s="21">
        <v>3.0</v>
      </c>
      <c r="U378" s="21">
        <v>4.0</v>
      </c>
      <c r="V378" s="21">
        <v>5.0</v>
      </c>
      <c r="W378" s="21">
        <v>6.0</v>
      </c>
      <c r="X378" s="21">
        <v>7.0</v>
      </c>
      <c r="Y378" s="21" t="s">
        <v>151</v>
      </c>
      <c r="Z378" s="21" t="s">
        <v>7912</v>
      </c>
      <c r="AA378" s="132"/>
      <c r="AC378" s="21" t="s">
        <v>13</v>
      </c>
      <c r="AD378" s="20" t="s">
        <v>91</v>
      </c>
      <c r="AE378" s="20" t="s">
        <v>412</v>
      </c>
      <c r="AF378" s="132"/>
      <c r="AG378" s="132"/>
      <c r="AH378" s="132"/>
      <c r="AI378" s="132"/>
      <c r="AJ378" s="132"/>
      <c r="AK378" s="132"/>
      <c r="AL378" s="132"/>
      <c r="AM378" s="132"/>
      <c r="AN378" s="132"/>
      <c r="AO378" s="132"/>
      <c r="AP378" s="132"/>
      <c r="AQ378" s="132"/>
      <c r="AR378" s="132"/>
      <c r="AS378" s="132"/>
      <c r="AT378" s="132"/>
      <c r="AU378" s="132"/>
      <c r="AV378" s="128"/>
      <c r="AW378" s="128"/>
      <c r="AX378" s="128"/>
      <c r="AY378" s="128"/>
      <c r="AZ378" s="128"/>
      <c r="BA378" s="128"/>
      <c r="BB378" s="128"/>
      <c r="BC378" s="128"/>
      <c r="BD378" s="128"/>
      <c r="BE378" s="133">
        <v>16.0</v>
      </c>
      <c r="BF378" s="133">
        <v>15.0</v>
      </c>
      <c r="BG378" s="134" t="b">
        <v>0</v>
      </c>
      <c r="BH378" s="133">
        <v>16.0</v>
      </c>
      <c r="BI378" s="133">
        <v>1887.0</v>
      </c>
      <c r="BJ378" s="128"/>
      <c r="BK378" s="128"/>
      <c r="BL378" s="128"/>
      <c r="BM378" s="128"/>
      <c r="BN378" s="128"/>
      <c r="BO378" s="128"/>
      <c r="BP378" s="128"/>
      <c r="BQ378" s="128"/>
      <c r="BR378" s="128"/>
      <c r="BS378" s="128"/>
      <c r="BT378" s="128"/>
      <c r="BU378" s="128"/>
      <c r="BV378" s="128"/>
      <c r="BW378" s="128"/>
      <c r="BX378" s="128"/>
      <c r="BY378" s="128"/>
      <c r="BZ378" s="128"/>
      <c r="CA378" s="128"/>
      <c r="CB378" s="128"/>
      <c r="CC378" s="128"/>
      <c r="CD378" s="128"/>
      <c r="CE378" s="128"/>
      <c r="CF378" s="128"/>
      <c r="CG378" s="128"/>
      <c r="CH378" s="128"/>
      <c r="CI378" s="128"/>
      <c r="CJ378" s="128"/>
      <c r="CK378" s="128"/>
      <c r="CL378" s="128"/>
      <c r="CM378" s="128"/>
    </row>
    <row r="379" ht="14.25" customHeight="1">
      <c r="A379" s="233">
        <v>1892.0</v>
      </c>
      <c r="B379" s="103" t="str">
        <f t="shared" si="4"/>
        <v>Giữ chỗ</v>
      </c>
      <c r="C379" s="103" t="str">
        <f t="shared" si="2"/>
        <v>OK</v>
      </c>
      <c r="D379" s="20" t="s">
        <v>7913</v>
      </c>
      <c r="E379" s="135"/>
      <c r="F379" s="128"/>
      <c r="G379" s="135"/>
      <c r="H379" s="20" t="s">
        <v>7914</v>
      </c>
      <c r="I379" s="132"/>
      <c r="J379" s="137"/>
      <c r="K379" s="130" t="s">
        <v>3099</v>
      </c>
      <c r="L379" s="128"/>
      <c r="M379" s="135"/>
      <c r="N379" s="20" t="s">
        <v>47</v>
      </c>
      <c r="O379" s="130" t="s">
        <v>5</v>
      </c>
      <c r="P379" s="20" t="s">
        <v>7917</v>
      </c>
      <c r="Q379" s="21" t="s">
        <v>1262</v>
      </c>
      <c r="S379" s="132"/>
      <c r="T379" s="132"/>
      <c r="U379" s="132"/>
      <c r="V379" s="132"/>
      <c r="W379" s="132"/>
      <c r="X379" s="132"/>
      <c r="Y379" s="132"/>
      <c r="Z379" s="132"/>
      <c r="AA379" s="132"/>
      <c r="AC379" s="21" t="s">
        <v>49</v>
      </c>
      <c r="AD379" s="132"/>
      <c r="AE379" s="132"/>
      <c r="AF379" s="132"/>
      <c r="AG379" s="132"/>
      <c r="AH379" s="132"/>
      <c r="AI379" s="132"/>
      <c r="AJ379" s="132"/>
      <c r="AK379" s="132"/>
      <c r="AL379" s="132"/>
      <c r="AM379" s="132"/>
      <c r="AN379" s="132"/>
      <c r="AO379" s="132"/>
      <c r="AP379" s="132"/>
      <c r="AQ379" s="132"/>
      <c r="AR379" s="132"/>
      <c r="AS379" s="132"/>
      <c r="AT379" s="132"/>
      <c r="AU379" s="132"/>
      <c r="AV379" s="128"/>
      <c r="AW379" s="128"/>
      <c r="AX379" s="128"/>
      <c r="AY379" s="128"/>
      <c r="AZ379" s="128"/>
      <c r="BA379" s="128"/>
      <c r="BB379" s="128"/>
      <c r="BC379" s="128"/>
      <c r="BD379" s="128"/>
      <c r="BE379" s="133">
        <v>9.0</v>
      </c>
      <c r="BF379" s="133">
        <v>8.0</v>
      </c>
      <c r="BG379" s="134" t="b">
        <v>0</v>
      </c>
      <c r="BH379" s="133">
        <v>9.0</v>
      </c>
      <c r="BI379" s="133">
        <v>1892.0</v>
      </c>
      <c r="BJ379" s="135"/>
      <c r="BK379" s="135"/>
      <c r="BL379" s="128"/>
      <c r="BM379" s="128"/>
      <c r="BN379" s="128"/>
      <c r="BO379" s="128"/>
      <c r="BP379" s="128"/>
      <c r="BQ379" s="128"/>
      <c r="BR379" s="128"/>
      <c r="BS379" s="128"/>
      <c r="BT379" s="128"/>
      <c r="BU379" s="128"/>
      <c r="BV379" s="128"/>
      <c r="BW379" s="128"/>
      <c r="BX379" s="128"/>
      <c r="BY379" s="128"/>
      <c r="BZ379" s="128"/>
      <c r="CA379" s="128"/>
      <c r="CB379" s="128"/>
      <c r="CC379" s="128"/>
      <c r="CD379" s="128"/>
      <c r="CE379" s="128"/>
      <c r="CF379" s="128"/>
      <c r="CG379" s="128"/>
      <c r="CH379" s="128"/>
      <c r="CI379" s="128"/>
      <c r="CJ379" s="128"/>
      <c r="CK379" s="128"/>
      <c r="CL379" s="128"/>
      <c r="CM379" s="128"/>
    </row>
    <row r="380" ht="14.25" customHeight="1">
      <c r="A380" s="233">
        <v>1893.0</v>
      </c>
      <c r="B380" s="103" t="str">
        <f t="shared" si="4"/>
        <v>Giữ chỗ</v>
      </c>
      <c r="C380" s="103" t="str">
        <f t="shared" si="2"/>
        <v>OK</v>
      </c>
      <c r="D380" s="20" t="s">
        <v>7913</v>
      </c>
      <c r="E380" s="135"/>
      <c r="F380" s="135"/>
      <c r="G380" s="135"/>
      <c r="H380" s="20" t="s">
        <v>7914</v>
      </c>
      <c r="I380" s="131"/>
      <c r="J380" s="129"/>
      <c r="K380" s="130" t="s">
        <v>3099</v>
      </c>
      <c r="L380" s="128"/>
      <c r="M380" s="128"/>
      <c r="N380" s="20" t="s">
        <v>47</v>
      </c>
      <c r="O380" s="130" t="s">
        <v>9</v>
      </c>
      <c r="P380" s="20" t="s">
        <v>7917</v>
      </c>
      <c r="Q380" s="21" t="s">
        <v>1262</v>
      </c>
      <c r="S380" s="132"/>
      <c r="T380" s="132"/>
      <c r="U380" s="132"/>
      <c r="V380" s="132"/>
      <c r="W380" s="132"/>
      <c r="X380" s="132"/>
      <c r="Y380" s="132"/>
      <c r="Z380" s="132"/>
      <c r="AA380" s="132"/>
      <c r="AC380" s="21" t="s">
        <v>49</v>
      </c>
      <c r="AD380" s="132"/>
      <c r="AE380" s="132"/>
      <c r="AF380" s="132"/>
      <c r="AG380" s="132"/>
      <c r="AH380" s="132"/>
      <c r="AI380" s="132"/>
      <c r="AJ380" s="132"/>
      <c r="AK380" s="132"/>
      <c r="AL380" s="132"/>
      <c r="AM380" s="132"/>
      <c r="AN380" s="132"/>
      <c r="AO380" s="132"/>
      <c r="AP380" s="132"/>
      <c r="AQ380" s="132"/>
      <c r="AR380" s="132"/>
      <c r="AS380" s="132"/>
      <c r="AT380" s="132"/>
      <c r="AU380" s="132"/>
      <c r="AV380" s="128"/>
      <c r="AW380" s="128"/>
      <c r="AX380" s="128"/>
      <c r="AY380" s="128"/>
      <c r="AZ380" s="128"/>
      <c r="BA380" s="128"/>
      <c r="BB380" s="128"/>
      <c r="BC380" s="128"/>
      <c r="BD380" s="128"/>
      <c r="BE380" s="133">
        <v>9.0</v>
      </c>
      <c r="BF380" s="133">
        <v>8.0</v>
      </c>
      <c r="BG380" s="134" t="b">
        <v>0</v>
      </c>
      <c r="BH380" s="133">
        <v>9.0</v>
      </c>
      <c r="BI380" s="133">
        <v>1893.0</v>
      </c>
      <c r="BJ380" s="128"/>
      <c r="BK380" s="128"/>
      <c r="BL380" s="128"/>
      <c r="BM380" s="128"/>
      <c r="BN380" s="128"/>
      <c r="BO380" s="128"/>
      <c r="BP380" s="128"/>
      <c r="BQ380" s="128"/>
      <c r="BR380" s="128"/>
      <c r="BS380" s="128"/>
      <c r="BT380" s="128"/>
      <c r="BU380" s="128"/>
      <c r="BV380" s="128"/>
      <c r="BW380" s="128"/>
      <c r="BX380" s="128"/>
      <c r="BY380" s="128"/>
      <c r="BZ380" s="128"/>
      <c r="CA380" s="128"/>
      <c r="CB380" s="128"/>
      <c r="CC380" s="128"/>
      <c r="CD380" s="128"/>
      <c r="CE380" s="128"/>
      <c r="CF380" s="128"/>
      <c r="CG380" s="128"/>
      <c r="CH380" s="128"/>
      <c r="CI380" s="128"/>
      <c r="CJ380" s="128"/>
      <c r="CK380" s="128"/>
      <c r="CL380" s="128"/>
      <c r="CM380" s="128"/>
    </row>
    <row r="381" ht="14.25" customHeight="1">
      <c r="A381" s="233">
        <v>1894.0</v>
      </c>
      <c r="B381" s="103" t="str">
        <f t="shared" si="4"/>
        <v>Giữ chỗ</v>
      </c>
      <c r="C381" s="103" t="str">
        <f t="shared" si="2"/>
        <v>OK</v>
      </c>
      <c r="D381" s="20" t="s">
        <v>7913</v>
      </c>
      <c r="E381" s="135"/>
      <c r="F381" s="128"/>
      <c r="G381" s="128"/>
      <c r="H381" s="20" t="s">
        <v>7914</v>
      </c>
      <c r="I381" s="131"/>
      <c r="J381" s="129"/>
      <c r="K381" s="130" t="s">
        <v>3099</v>
      </c>
      <c r="L381" s="128"/>
      <c r="M381" s="128"/>
      <c r="N381" s="20" t="s">
        <v>47</v>
      </c>
      <c r="O381" s="130" t="s">
        <v>5</v>
      </c>
      <c r="P381" s="20" t="s">
        <v>7917</v>
      </c>
      <c r="Q381" s="21" t="s">
        <v>1262</v>
      </c>
      <c r="S381" s="132"/>
      <c r="T381" s="132"/>
      <c r="U381" s="132"/>
      <c r="V381" s="132"/>
      <c r="W381" s="132"/>
      <c r="X381" s="132"/>
      <c r="Y381" s="132"/>
      <c r="Z381" s="132"/>
      <c r="AA381" s="132"/>
      <c r="AC381" s="21" t="s">
        <v>49</v>
      </c>
      <c r="AD381" s="132"/>
      <c r="AE381" s="132"/>
      <c r="AF381" s="132"/>
      <c r="AG381" s="132"/>
      <c r="AH381" s="132"/>
      <c r="AI381" s="132"/>
      <c r="AJ381" s="132"/>
      <c r="AK381" s="132"/>
      <c r="AL381" s="132"/>
      <c r="AM381" s="132"/>
      <c r="AN381" s="132"/>
      <c r="AO381" s="132"/>
      <c r="AP381" s="132"/>
      <c r="AQ381" s="132"/>
      <c r="AR381" s="132"/>
      <c r="AS381" s="132"/>
      <c r="AT381" s="132"/>
      <c r="AU381" s="132"/>
      <c r="AV381" s="128"/>
      <c r="AW381" s="128"/>
      <c r="AX381" s="128"/>
      <c r="AY381" s="128"/>
      <c r="AZ381" s="128"/>
      <c r="BA381" s="128"/>
      <c r="BB381" s="128"/>
      <c r="BC381" s="128"/>
      <c r="BD381" s="128"/>
      <c r="BE381" s="133">
        <v>9.0</v>
      </c>
      <c r="BF381" s="133">
        <v>8.0</v>
      </c>
      <c r="BG381" s="134" t="b">
        <v>0</v>
      </c>
      <c r="BH381" s="133">
        <v>9.0</v>
      </c>
      <c r="BI381" s="133">
        <v>1894.0</v>
      </c>
      <c r="BJ381" s="128"/>
      <c r="BK381" s="128"/>
      <c r="BL381" s="128"/>
      <c r="BM381" s="128"/>
      <c r="BN381" s="128"/>
      <c r="BO381" s="128"/>
      <c r="BP381" s="128"/>
      <c r="BQ381" s="128"/>
      <c r="BR381" s="128"/>
      <c r="BS381" s="128"/>
      <c r="BT381" s="128"/>
      <c r="BU381" s="128"/>
      <c r="BV381" s="128"/>
      <c r="BW381" s="128"/>
      <c r="BX381" s="128"/>
      <c r="BY381" s="128"/>
      <c r="BZ381" s="128"/>
      <c r="CA381" s="128"/>
      <c r="CB381" s="128"/>
      <c r="CC381" s="128"/>
      <c r="CD381" s="128"/>
      <c r="CE381" s="128"/>
      <c r="CF381" s="128"/>
      <c r="CG381" s="128"/>
      <c r="CH381" s="128"/>
      <c r="CI381" s="128"/>
      <c r="CJ381" s="128"/>
      <c r="CK381" s="128"/>
      <c r="CL381" s="128"/>
      <c r="CM381" s="128"/>
    </row>
    <row r="382" ht="14.25" customHeight="1">
      <c r="A382" s="233">
        <v>1898.0</v>
      </c>
      <c r="B382" s="103" t="str">
        <f t="shared" si="4"/>
        <v/>
      </c>
      <c r="C382" s="103" t="str">
        <f t="shared" si="2"/>
        <v>Tự do chọn</v>
      </c>
      <c r="D382" s="20" t="s">
        <v>7925</v>
      </c>
      <c r="E382" s="135"/>
      <c r="F382" s="128"/>
      <c r="G382" s="128"/>
      <c r="H382" s="20" t="s">
        <v>7926</v>
      </c>
      <c r="I382" s="131"/>
      <c r="J382" s="129"/>
      <c r="K382" s="130" t="s">
        <v>3099</v>
      </c>
      <c r="L382" s="128"/>
      <c r="M382" s="128"/>
      <c r="N382" s="20" t="s">
        <v>47</v>
      </c>
      <c r="O382" s="130" t="s">
        <v>5</v>
      </c>
      <c r="P382" s="20"/>
      <c r="Q382" s="21"/>
      <c r="T382" s="132"/>
      <c r="U382" s="132"/>
      <c r="V382" s="132"/>
      <c r="W382" s="132"/>
      <c r="X382" s="132"/>
      <c r="Y382" s="132"/>
      <c r="Z382" s="132"/>
      <c r="AA382" s="132"/>
      <c r="AC382" s="21" t="s">
        <v>49</v>
      </c>
      <c r="AD382" s="132"/>
      <c r="AE382" s="132"/>
      <c r="AF382" s="132"/>
      <c r="AG382" s="132"/>
      <c r="AH382" s="132"/>
      <c r="AI382" s="132"/>
      <c r="AJ382" s="132"/>
      <c r="AK382" s="132"/>
      <c r="AL382" s="132"/>
      <c r="AM382" s="132"/>
      <c r="AN382" s="132"/>
      <c r="AO382" s="132"/>
      <c r="AP382" s="132"/>
      <c r="AQ382" s="132"/>
      <c r="AR382" s="132"/>
      <c r="AS382" s="132"/>
      <c r="AT382" s="132"/>
      <c r="AU382" s="132"/>
      <c r="AV382" s="128"/>
      <c r="AW382" s="128"/>
      <c r="AX382" s="128"/>
      <c r="AY382" s="128"/>
      <c r="AZ382" s="128"/>
      <c r="BA382" s="128"/>
      <c r="BB382" s="128"/>
      <c r="BC382" s="128"/>
      <c r="BD382" s="128"/>
      <c r="BE382" s="133">
        <v>7.0</v>
      </c>
      <c r="BF382" s="133">
        <v>6.0</v>
      </c>
      <c r="BG382" s="134" t="b">
        <v>0</v>
      </c>
      <c r="BH382" s="133">
        <v>7.0</v>
      </c>
      <c r="BI382" s="133">
        <v>1898.0</v>
      </c>
      <c r="BJ382" s="128"/>
      <c r="BK382" s="128"/>
      <c r="BL382" s="128"/>
      <c r="BM382" s="128"/>
      <c r="BN382" s="128"/>
      <c r="BO382" s="128"/>
      <c r="BP382" s="128"/>
      <c r="BQ382" s="128"/>
      <c r="BR382" s="128"/>
      <c r="BS382" s="128"/>
      <c r="BT382" s="128"/>
      <c r="BU382" s="128"/>
      <c r="BV382" s="128"/>
      <c r="BW382" s="128"/>
      <c r="BX382" s="128"/>
      <c r="BY382" s="128"/>
      <c r="BZ382" s="128"/>
      <c r="CA382" s="128"/>
      <c r="CB382" s="128"/>
      <c r="CC382" s="128"/>
      <c r="CD382" s="128"/>
      <c r="CE382" s="128"/>
      <c r="CF382" s="128"/>
      <c r="CG382" s="128"/>
      <c r="CH382" s="128"/>
      <c r="CI382" s="128"/>
      <c r="CJ382" s="128"/>
      <c r="CK382" s="128"/>
      <c r="CL382" s="128"/>
      <c r="CM382" s="128"/>
    </row>
    <row r="383" ht="14.25" customHeight="1">
      <c r="A383" s="233">
        <v>1899.0</v>
      </c>
      <c r="B383" s="103" t="str">
        <f t="shared" si="4"/>
        <v>Giữ chỗ</v>
      </c>
      <c r="C383" s="103" t="str">
        <f t="shared" si="2"/>
        <v>OK</v>
      </c>
      <c r="D383" s="20" t="s">
        <v>7925</v>
      </c>
      <c r="E383" s="135"/>
      <c r="F383" s="128"/>
      <c r="G383" s="128"/>
      <c r="H383" s="20" t="s">
        <v>7926</v>
      </c>
      <c r="I383" s="131"/>
      <c r="J383" s="129"/>
      <c r="K383" s="130" t="s">
        <v>3099</v>
      </c>
      <c r="L383" s="128"/>
      <c r="M383" s="128"/>
      <c r="N383" s="20" t="s">
        <v>47</v>
      </c>
      <c r="O383" s="130" t="s">
        <v>9</v>
      </c>
      <c r="P383" s="20" t="s">
        <v>224</v>
      </c>
      <c r="Q383" s="20" t="s">
        <v>3759</v>
      </c>
      <c r="R383" s="132"/>
      <c r="S383" s="132"/>
      <c r="T383" s="132"/>
      <c r="U383" s="132"/>
      <c r="V383" s="132"/>
      <c r="W383" s="132"/>
      <c r="X383" s="132"/>
      <c r="Y383" s="132"/>
      <c r="Z383" s="132"/>
      <c r="AA383" s="132"/>
      <c r="AC383" s="21" t="s">
        <v>49</v>
      </c>
      <c r="AD383" s="132"/>
      <c r="AE383" s="132"/>
      <c r="AF383" s="132"/>
      <c r="AG383" s="132"/>
      <c r="AH383" s="132"/>
      <c r="AI383" s="132"/>
      <c r="AJ383" s="132"/>
      <c r="AK383" s="132"/>
      <c r="AL383" s="132"/>
      <c r="AM383" s="132"/>
      <c r="AN383" s="132"/>
      <c r="AO383" s="132"/>
      <c r="AP383" s="132"/>
      <c r="AQ383" s="132"/>
      <c r="AR383" s="132"/>
      <c r="AS383" s="132"/>
      <c r="AT383" s="132"/>
      <c r="AU383" s="132"/>
      <c r="AV383" s="128"/>
      <c r="AW383" s="128"/>
      <c r="AX383" s="128"/>
      <c r="AY383" s="128"/>
      <c r="AZ383" s="128"/>
      <c r="BA383" s="128"/>
      <c r="BB383" s="128"/>
      <c r="BC383" s="128"/>
      <c r="BD383" s="128"/>
      <c r="BE383" s="133">
        <v>9.0</v>
      </c>
      <c r="BF383" s="133">
        <v>8.0</v>
      </c>
      <c r="BG383" s="134" t="b">
        <v>0</v>
      </c>
      <c r="BH383" s="133">
        <v>9.0</v>
      </c>
      <c r="BI383" s="133">
        <v>1899.0</v>
      </c>
      <c r="BJ383" s="128"/>
      <c r="BK383" s="128"/>
      <c r="BL383" s="128"/>
      <c r="BM383" s="128"/>
      <c r="BN383" s="128"/>
      <c r="BO383" s="128"/>
      <c r="BP383" s="128"/>
      <c r="BQ383" s="128"/>
      <c r="BR383" s="128"/>
      <c r="BS383" s="128"/>
      <c r="BT383" s="128"/>
      <c r="BU383" s="128"/>
      <c r="BV383" s="128"/>
      <c r="BW383" s="128"/>
      <c r="BX383" s="128"/>
      <c r="BY383" s="128"/>
      <c r="BZ383" s="128"/>
      <c r="CA383" s="128"/>
      <c r="CB383" s="128"/>
      <c r="CC383" s="128"/>
      <c r="CD383" s="128"/>
      <c r="CE383" s="128"/>
      <c r="CF383" s="128"/>
      <c r="CG383" s="128"/>
      <c r="CH383" s="128"/>
      <c r="CI383" s="128"/>
      <c r="CJ383" s="128"/>
      <c r="CK383" s="128"/>
      <c r="CL383" s="128"/>
      <c r="CM383" s="128"/>
    </row>
    <row r="384" ht="14.25" customHeight="1">
      <c r="A384" s="233">
        <v>1900.0</v>
      </c>
      <c r="B384" s="103" t="str">
        <f t="shared" si="4"/>
        <v/>
      </c>
      <c r="C384" s="103">
        <f t="shared" si="2"/>
        <v>0</v>
      </c>
      <c r="D384" s="20" t="s">
        <v>7925</v>
      </c>
      <c r="E384" s="135"/>
      <c r="F384" s="128"/>
      <c r="G384" s="128"/>
      <c r="H384" s="20" t="s">
        <v>7926</v>
      </c>
      <c r="I384" s="131"/>
      <c r="J384" s="129"/>
      <c r="K384" s="130" t="s">
        <v>3099</v>
      </c>
      <c r="L384" s="128"/>
      <c r="M384" s="128"/>
      <c r="N384" s="20" t="s">
        <v>47</v>
      </c>
      <c r="O384" s="130" t="s">
        <v>9</v>
      </c>
      <c r="P384" s="20" t="s">
        <v>404</v>
      </c>
      <c r="Q384" s="2" t="s">
        <v>1024</v>
      </c>
      <c r="R384" s="2" t="s">
        <v>9</v>
      </c>
      <c r="S384" s="2" t="s">
        <v>7927</v>
      </c>
      <c r="T384" s="132"/>
      <c r="U384" s="132"/>
      <c r="V384" s="132"/>
      <c r="W384" s="132"/>
      <c r="X384" s="132"/>
      <c r="Y384" s="21" t="s">
        <v>7928</v>
      </c>
      <c r="Z384" s="21" t="s">
        <v>7928</v>
      </c>
      <c r="AA384" s="132"/>
      <c r="AC384" s="21" t="s">
        <v>49</v>
      </c>
      <c r="AD384" s="132"/>
      <c r="AE384" s="132"/>
      <c r="AF384" s="132"/>
      <c r="AG384" s="132"/>
      <c r="AH384" s="132"/>
      <c r="AI384" s="132"/>
      <c r="AJ384" s="132"/>
      <c r="AK384" s="132"/>
      <c r="AL384" s="132"/>
      <c r="AM384" s="132"/>
      <c r="AN384" s="132"/>
      <c r="AO384" s="132"/>
      <c r="AP384" s="132"/>
      <c r="AQ384" s="132"/>
      <c r="AR384" s="132"/>
      <c r="AS384" s="132"/>
      <c r="AT384" s="132"/>
      <c r="AU384" s="132"/>
      <c r="AV384" s="128"/>
      <c r="AW384" s="128"/>
      <c r="AX384" s="128"/>
      <c r="AY384" s="128"/>
      <c r="AZ384" s="128"/>
      <c r="BA384" s="128"/>
      <c r="BB384" s="128"/>
      <c r="BC384" s="128"/>
      <c r="BD384" s="128"/>
      <c r="BE384" s="133">
        <v>9.0</v>
      </c>
      <c r="BF384" s="133">
        <v>8.0</v>
      </c>
      <c r="BG384" s="134" t="b">
        <v>0</v>
      </c>
      <c r="BH384" s="133">
        <v>9.0</v>
      </c>
      <c r="BI384" s="133">
        <v>1900.0</v>
      </c>
      <c r="BJ384" s="128"/>
      <c r="BK384" s="128"/>
      <c r="BL384" s="128"/>
      <c r="BM384" s="128"/>
      <c r="BN384" s="128"/>
      <c r="BO384" s="128"/>
      <c r="BP384" s="128"/>
      <c r="BQ384" s="128"/>
      <c r="BR384" s="128"/>
      <c r="BS384" s="128"/>
      <c r="BT384" s="128"/>
      <c r="BU384" s="128"/>
      <c r="BV384" s="128"/>
      <c r="BW384" s="128"/>
      <c r="BX384" s="128"/>
      <c r="BY384" s="128"/>
      <c r="BZ384" s="128"/>
      <c r="CA384" s="128"/>
      <c r="CB384" s="128"/>
      <c r="CC384" s="128"/>
      <c r="CD384" s="128"/>
      <c r="CE384" s="128"/>
      <c r="CF384" s="128"/>
      <c r="CG384" s="128"/>
      <c r="CH384" s="128"/>
      <c r="CI384" s="128"/>
      <c r="CJ384" s="128"/>
      <c r="CK384" s="128"/>
      <c r="CL384" s="128"/>
      <c r="CM384" s="128"/>
    </row>
    <row r="385" ht="14.25" customHeight="1">
      <c r="A385" s="233">
        <v>1901.0</v>
      </c>
      <c r="B385" s="103" t="str">
        <f t="shared" si="4"/>
        <v>Giữ chỗ nhóm</v>
      </c>
      <c r="C385" s="103" t="str">
        <f t="shared" si="2"/>
        <v>OK</v>
      </c>
      <c r="D385" s="20" t="s">
        <v>7925</v>
      </c>
      <c r="E385" s="135"/>
      <c r="F385" s="128"/>
      <c r="G385" s="135"/>
      <c r="H385" s="20" t="s">
        <v>7926</v>
      </c>
      <c r="I385" s="131"/>
      <c r="J385" s="129"/>
      <c r="K385" s="130" t="s">
        <v>3099</v>
      </c>
      <c r="L385" s="128"/>
      <c r="M385" s="128"/>
      <c r="N385" s="20" t="s">
        <v>47</v>
      </c>
      <c r="O385" s="130" t="s">
        <v>9</v>
      </c>
      <c r="P385" s="20" t="s">
        <v>1189</v>
      </c>
      <c r="Q385" s="128"/>
      <c r="R385" s="132"/>
      <c r="S385" s="132"/>
      <c r="T385" s="132"/>
      <c r="U385" s="132"/>
      <c r="V385" s="132"/>
      <c r="W385" s="132"/>
      <c r="X385" s="132"/>
      <c r="Y385" s="132"/>
      <c r="Z385" s="132"/>
      <c r="AA385" s="132"/>
      <c r="AC385" s="21" t="s">
        <v>49</v>
      </c>
      <c r="AD385" s="132"/>
      <c r="AE385" s="132"/>
      <c r="AF385" s="132"/>
      <c r="AG385" s="132"/>
      <c r="AH385" s="132"/>
      <c r="AI385" s="132"/>
      <c r="AJ385" s="132"/>
      <c r="AK385" s="132"/>
      <c r="AL385" s="132"/>
      <c r="AM385" s="132"/>
      <c r="AN385" s="132"/>
      <c r="AO385" s="132"/>
      <c r="AP385" s="132"/>
      <c r="AQ385" s="132"/>
      <c r="AR385" s="132"/>
      <c r="AS385" s="132"/>
      <c r="AT385" s="132"/>
      <c r="AU385" s="132"/>
      <c r="AV385" s="128"/>
      <c r="AW385" s="128"/>
      <c r="AX385" s="128"/>
      <c r="AY385" s="128"/>
      <c r="AZ385" s="128"/>
      <c r="BA385" s="128"/>
      <c r="BB385" s="128"/>
      <c r="BC385" s="128"/>
      <c r="BD385" s="128"/>
      <c r="BE385" s="133">
        <v>8.0</v>
      </c>
      <c r="BF385" s="133">
        <v>7.0</v>
      </c>
      <c r="BG385" s="134" t="b">
        <v>0</v>
      </c>
      <c r="BH385" s="133">
        <v>8.0</v>
      </c>
      <c r="BI385" s="133">
        <v>1901.0</v>
      </c>
      <c r="BJ385" s="128"/>
      <c r="BK385" s="128"/>
      <c r="BL385" s="128"/>
      <c r="BM385" s="128"/>
      <c r="BN385" s="128"/>
      <c r="BO385" s="128"/>
      <c r="BP385" s="128"/>
      <c r="BQ385" s="128"/>
      <c r="BR385" s="128"/>
      <c r="BS385" s="128"/>
      <c r="BT385" s="128"/>
      <c r="BU385" s="128"/>
      <c r="BV385" s="128"/>
      <c r="BW385" s="128"/>
      <c r="BX385" s="128"/>
      <c r="BY385" s="128"/>
      <c r="BZ385" s="128"/>
      <c r="CA385" s="128"/>
      <c r="CB385" s="128"/>
      <c r="CC385" s="128"/>
      <c r="CD385" s="128"/>
      <c r="CE385" s="128"/>
      <c r="CF385" s="128"/>
      <c r="CG385" s="128"/>
      <c r="CH385" s="128"/>
      <c r="CI385" s="128"/>
      <c r="CJ385" s="128"/>
      <c r="CK385" s="128"/>
      <c r="CL385" s="128"/>
      <c r="CM385" s="128"/>
    </row>
    <row r="386" ht="14.25" customHeight="1">
      <c r="A386" s="233">
        <v>1902.0</v>
      </c>
      <c r="B386" s="103" t="str">
        <f t="shared" si="4"/>
        <v>OK</v>
      </c>
      <c r="C386" s="103" t="str">
        <f t="shared" si="2"/>
        <v>OK</v>
      </c>
      <c r="D386" s="20" t="s">
        <v>7925</v>
      </c>
      <c r="E386" s="135"/>
      <c r="F386" s="128"/>
      <c r="G386" s="128"/>
      <c r="H386" s="20" t="s">
        <v>7926</v>
      </c>
      <c r="I386" s="131"/>
      <c r="J386" s="129"/>
      <c r="K386" s="130" t="s">
        <v>3099</v>
      </c>
      <c r="L386" s="128"/>
      <c r="M386" s="128"/>
      <c r="N386" s="20" t="s">
        <v>47</v>
      </c>
      <c r="O386" s="130" t="s">
        <v>9</v>
      </c>
      <c r="P386" s="20" t="s">
        <v>1104</v>
      </c>
      <c r="Q386" s="20" t="s">
        <v>1105</v>
      </c>
      <c r="R386" s="132"/>
      <c r="S386" s="235" t="s">
        <v>7930</v>
      </c>
      <c r="T386" s="132"/>
      <c r="U386" s="132"/>
      <c r="V386" s="132"/>
      <c r="W386" s="132"/>
      <c r="X386" s="132"/>
      <c r="Y386" s="21" t="s">
        <v>7934</v>
      </c>
      <c r="Z386" s="21" t="s">
        <v>7934</v>
      </c>
      <c r="AA386" s="132"/>
      <c r="AC386" s="21" t="s">
        <v>49</v>
      </c>
      <c r="AD386" s="128"/>
      <c r="AE386" s="132"/>
      <c r="AF386" s="132"/>
      <c r="AG386" s="132"/>
      <c r="AH386" s="132"/>
      <c r="AI386" s="132"/>
      <c r="AJ386" s="132"/>
      <c r="AK386" s="132"/>
      <c r="AL386" s="132"/>
      <c r="AM386" s="132"/>
      <c r="AN386" s="132"/>
      <c r="AO386" s="132"/>
      <c r="AP386" s="132"/>
      <c r="AQ386" s="132"/>
      <c r="AR386" s="132"/>
      <c r="AS386" s="132"/>
      <c r="AT386" s="132"/>
      <c r="AU386" s="132"/>
      <c r="AV386" s="128"/>
      <c r="AW386" s="128"/>
      <c r="AX386" s="128"/>
      <c r="AY386" s="128"/>
      <c r="AZ386" s="128"/>
      <c r="BA386" s="128"/>
      <c r="BB386" s="128"/>
      <c r="BC386" s="128"/>
      <c r="BD386" s="128"/>
      <c r="BE386" s="133">
        <v>12.0</v>
      </c>
      <c r="BF386" s="133">
        <v>11.0</v>
      </c>
      <c r="BG386" s="134" t="b">
        <v>0</v>
      </c>
      <c r="BH386" s="133">
        <v>12.0</v>
      </c>
      <c r="BI386" s="133">
        <v>1902.0</v>
      </c>
      <c r="BJ386" s="128"/>
      <c r="BK386" s="128"/>
      <c r="BL386" s="128"/>
      <c r="BM386" s="128"/>
      <c r="BN386" s="128"/>
      <c r="BO386" s="128"/>
      <c r="BP386" s="128"/>
      <c r="BQ386" s="128"/>
      <c r="BR386" s="128"/>
      <c r="BS386" s="128"/>
      <c r="BT386" s="128"/>
      <c r="BU386" s="128"/>
      <c r="BV386" s="128"/>
      <c r="BW386" s="128"/>
      <c r="BX386" s="128"/>
      <c r="BY386" s="128"/>
      <c r="BZ386" s="128"/>
      <c r="CA386" s="128"/>
      <c r="CB386" s="128"/>
      <c r="CC386" s="128"/>
      <c r="CD386" s="128"/>
      <c r="CE386" s="128"/>
      <c r="CF386" s="128"/>
      <c r="CG386" s="128"/>
      <c r="CH386" s="128"/>
      <c r="CI386" s="128"/>
      <c r="CJ386" s="128"/>
      <c r="CK386" s="128"/>
      <c r="CL386" s="128"/>
      <c r="CM386" s="128"/>
    </row>
    <row r="387" ht="14.25" customHeight="1">
      <c r="A387" s="126">
        <v>1555.0</v>
      </c>
      <c r="B387" s="20" t="str">
        <f t="shared" si="4"/>
        <v/>
      </c>
      <c r="C387" s="103" t="str">
        <f t="shared" si="2"/>
        <v>Tự do chọn</v>
      </c>
      <c r="D387" s="20" t="s">
        <v>7235</v>
      </c>
      <c r="E387" s="20" t="s">
        <v>6674</v>
      </c>
      <c r="F387" s="128"/>
      <c r="G387" s="128"/>
      <c r="H387" s="20" t="s">
        <v>7236</v>
      </c>
      <c r="J387" s="129"/>
      <c r="K387" s="129"/>
      <c r="L387" s="128"/>
      <c r="M387" s="128"/>
      <c r="N387" s="20" t="s">
        <v>49</v>
      </c>
      <c r="O387" s="130" t="s">
        <v>5</v>
      </c>
      <c r="P387" s="128"/>
      <c r="Q387" s="128"/>
      <c r="R387" s="132"/>
      <c r="S387" s="132"/>
      <c r="T387" s="132"/>
      <c r="U387" s="132"/>
      <c r="V387" s="132"/>
      <c r="W387" s="132"/>
      <c r="X387" s="132"/>
      <c r="Y387" s="132"/>
      <c r="Z387" s="132"/>
      <c r="AA387" s="132"/>
      <c r="AD387" s="132"/>
      <c r="AE387" s="132"/>
      <c r="AF387" s="132"/>
      <c r="AG387" s="132"/>
      <c r="AH387" s="132"/>
      <c r="AI387" s="132"/>
      <c r="AJ387" s="132"/>
      <c r="AK387" s="132"/>
      <c r="AL387" s="132"/>
      <c r="AM387" s="132"/>
      <c r="AN387" s="132"/>
      <c r="AO387" s="132"/>
      <c r="AP387" s="132"/>
      <c r="AQ387" s="132"/>
      <c r="AR387" s="132"/>
      <c r="AS387" s="132"/>
      <c r="AT387" s="132"/>
      <c r="AU387" s="132"/>
      <c r="AV387" s="128"/>
      <c r="AW387" s="128"/>
      <c r="AX387" s="128"/>
      <c r="AY387" s="128"/>
      <c r="AZ387" s="128"/>
      <c r="BA387" s="128"/>
      <c r="BB387" s="128"/>
      <c r="BC387" s="128"/>
      <c r="BD387" s="128"/>
      <c r="BE387" s="133">
        <v>7.0</v>
      </c>
      <c r="BF387" s="133">
        <v>6.0</v>
      </c>
      <c r="BG387" s="134" t="b">
        <v>0</v>
      </c>
      <c r="BH387" s="133">
        <v>7.0</v>
      </c>
      <c r="BI387" s="128"/>
      <c r="BJ387" s="128"/>
      <c r="BK387" s="128"/>
      <c r="BL387" s="128"/>
      <c r="BM387" s="128"/>
      <c r="BN387" s="128"/>
      <c r="BO387" s="128"/>
      <c r="BP387" s="128"/>
      <c r="BQ387" s="128"/>
      <c r="BR387" s="128"/>
      <c r="BS387" s="128"/>
      <c r="BT387" s="128"/>
      <c r="BU387" s="128"/>
      <c r="BV387" s="128"/>
      <c r="BW387" s="128"/>
      <c r="BX387" s="128"/>
      <c r="BY387" s="128"/>
      <c r="BZ387" s="128"/>
      <c r="CA387" s="128"/>
      <c r="CB387" s="128"/>
      <c r="CC387" s="128"/>
      <c r="CD387" s="128"/>
      <c r="CE387" s="128"/>
      <c r="CF387" s="128"/>
      <c r="CG387" s="128"/>
      <c r="CH387" s="128"/>
      <c r="CI387" s="128"/>
      <c r="CJ387" s="128"/>
      <c r="CK387" s="128"/>
      <c r="CL387" s="128"/>
      <c r="CM387" s="128"/>
    </row>
    <row r="388" ht="14.25" customHeight="1">
      <c r="A388" s="126">
        <v>1558.0</v>
      </c>
      <c r="B388" s="20" t="str">
        <f t="shared" si="4"/>
        <v/>
      </c>
      <c r="C388" s="103" t="str">
        <f t="shared" si="2"/>
        <v>Tự do chọn</v>
      </c>
      <c r="D388" s="20" t="s">
        <v>7237</v>
      </c>
      <c r="E388" s="20" t="s">
        <v>6674</v>
      </c>
      <c r="F388" s="128"/>
      <c r="G388" s="128"/>
      <c r="H388" s="20" t="s">
        <v>7238</v>
      </c>
      <c r="J388" s="129"/>
      <c r="K388" s="129"/>
      <c r="L388" s="128"/>
      <c r="M388" s="128"/>
      <c r="N388" s="20" t="s">
        <v>49</v>
      </c>
      <c r="O388" s="130" t="s">
        <v>5</v>
      </c>
      <c r="P388" s="128"/>
      <c r="Q388" s="128"/>
      <c r="R388" s="132"/>
      <c r="S388" s="132"/>
      <c r="T388" s="132"/>
      <c r="U388" s="132"/>
      <c r="V388" s="132"/>
      <c r="W388" s="132"/>
      <c r="X388" s="132"/>
      <c r="Y388" s="132"/>
      <c r="Z388" s="132"/>
      <c r="AA388" s="132"/>
      <c r="AD388" s="132"/>
      <c r="AE388" s="132"/>
      <c r="AF388" s="132"/>
      <c r="AG388" s="132"/>
      <c r="AH388" s="132"/>
      <c r="AI388" s="132"/>
      <c r="AJ388" s="132"/>
      <c r="AK388" s="132"/>
      <c r="AL388" s="132"/>
      <c r="AM388" s="132"/>
      <c r="AN388" s="132"/>
      <c r="AO388" s="132"/>
      <c r="AP388" s="132"/>
      <c r="AQ388" s="132"/>
      <c r="AR388" s="132"/>
      <c r="AS388" s="132"/>
      <c r="AT388" s="132"/>
      <c r="AU388" s="132"/>
      <c r="AV388" s="128"/>
      <c r="AW388" s="128"/>
      <c r="AX388" s="128"/>
      <c r="AY388" s="128"/>
      <c r="AZ388" s="128"/>
      <c r="BA388" s="128"/>
      <c r="BB388" s="128"/>
      <c r="BC388" s="128"/>
      <c r="BD388" s="128"/>
      <c r="BE388" s="133">
        <v>7.0</v>
      </c>
      <c r="BF388" s="133">
        <v>6.0</v>
      </c>
      <c r="BG388" s="134" t="b">
        <v>0</v>
      </c>
      <c r="BH388" s="133">
        <v>7.0</v>
      </c>
      <c r="BI388" s="128"/>
      <c r="BJ388" s="128"/>
      <c r="BK388" s="128"/>
      <c r="BL388" s="128"/>
      <c r="BM388" s="128"/>
      <c r="BN388" s="128"/>
      <c r="BO388" s="128"/>
      <c r="BP388" s="128"/>
      <c r="BQ388" s="128"/>
      <c r="BR388" s="128"/>
      <c r="BS388" s="128"/>
      <c r="BT388" s="128"/>
      <c r="BU388" s="128"/>
      <c r="BV388" s="128"/>
      <c r="BW388" s="128"/>
      <c r="BX388" s="128"/>
      <c r="BY388" s="128"/>
      <c r="BZ388" s="128"/>
      <c r="CA388" s="128"/>
      <c r="CB388" s="128"/>
      <c r="CC388" s="128"/>
      <c r="CD388" s="128"/>
      <c r="CE388" s="128"/>
      <c r="CF388" s="128"/>
      <c r="CG388" s="128"/>
      <c r="CH388" s="128"/>
      <c r="CI388" s="128"/>
      <c r="CJ388" s="128"/>
      <c r="CK388" s="128"/>
      <c r="CL388" s="128"/>
      <c r="CM388" s="128"/>
    </row>
    <row r="389" ht="14.25" customHeight="1">
      <c r="A389" s="126">
        <v>1561.0</v>
      </c>
      <c r="B389" s="20" t="str">
        <f t="shared" si="4"/>
        <v/>
      </c>
      <c r="C389" s="103" t="str">
        <f t="shared" si="2"/>
        <v>Tự do chọn</v>
      </c>
      <c r="D389" s="20" t="s">
        <v>7245</v>
      </c>
      <c r="E389" s="20" t="s">
        <v>6674</v>
      </c>
      <c r="F389" s="128"/>
      <c r="G389" s="20" t="s">
        <v>7246</v>
      </c>
      <c r="H389" s="20" t="s">
        <v>7247</v>
      </c>
      <c r="J389" s="129"/>
      <c r="K389" s="129"/>
      <c r="L389" s="128"/>
      <c r="M389" s="128"/>
      <c r="N389" s="20" t="s">
        <v>49</v>
      </c>
      <c r="O389" s="130" t="s">
        <v>5</v>
      </c>
      <c r="P389" s="128"/>
      <c r="Q389" s="128"/>
      <c r="R389" s="132"/>
      <c r="S389" s="132"/>
      <c r="T389" s="132"/>
      <c r="U389" s="132"/>
      <c r="V389" s="132"/>
      <c r="W389" s="132"/>
      <c r="X389" s="132"/>
      <c r="Y389" s="132"/>
      <c r="Z389" s="132"/>
      <c r="AA389" s="132"/>
      <c r="AD389" s="132"/>
      <c r="AE389" s="132"/>
      <c r="AF389" s="132"/>
      <c r="AG389" s="132"/>
      <c r="AH389" s="132"/>
      <c r="AI389" s="132"/>
      <c r="AJ389" s="132"/>
      <c r="AK389" s="132"/>
      <c r="AL389" s="132"/>
      <c r="AM389" s="132"/>
      <c r="AN389" s="132"/>
      <c r="AO389" s="132"/>
      <c r="AP389" s="132"/>
      <c r="AQ389" s="132"/>
      <c r="AR389" s="132"/>
      <c r="AS389" s="132"/>
      <c r="AT389" s="132"/>
      <c r="AU389" s="132"/>
      <c r="AV389" s="128"/>
      <c r="AW389" s="128"/>
      <c r="AX389" s="128"/>
      <c r="AY389" s="128"/>
      <c r="AZ389" s="128"/>
      <c r="BA389" s="128"/>
      <c r="BB389" s="128"/>
      <c r="BC389" s="128"/>
      <c r="BD389" s="128"/>
      <c r="BE389" s="133">
        <v>8.0</v>
      </c>
      <c r="BF389" s="133">
        <v>7.0</v>
      </c>
      <c r="BG389" s="134" t="b">
        <v>0</v>
      </c>
      <c r="BH389" s="133">
        <v>8.0</v>
      </c>
      <c r="BI389" s="128"/>
      <c r="BJ389" s="128"/>
      <c r="BK389" s="128"/>
      <c r="BL389" s="128"/>
      <c r="BM389" s="128"/>
      <c r="BN389" s="128"/>
      <c r="BO389" s="128"/>
      <c r="BP389" s="128"/>
      <c r="BQ389" s="128"/>
      <c r="BR389" s="128"/>
      <c r="BS389" s="128"/>
      <c r="BT389" s="128"/>
      <c r="BU389" s="128"/>
      <c r="BV389" s="128"/>
      <c r="BW389" s="128"/>
      <c r="BX389" s="128"/>
      <c r="BY389" s="128"/>
      <c r="BZ389" s="128"/>
      <c r="CA389" s="128"/>
      <c r="CB389" s="128"/>
      <c r="CC389" s="128"/>
      <c r="CD389" s="128"/>
      <c r="CE389" s="128"/>
      <c r="CF389" s="128"/>
      <c r="CG389" s="128"/>
      <c r="CH389" s="128"/>
      <c r="CI389" s="128"/>
      <c r="CJ389" s="128"/>
      <c r="CK389" s="128"/>
      <c r="CL389" s="128"/>
      <c r="CM389" s="128"/>
    </row>
    <row r="390" ht="14.25" customHeight="1">
      <c r="A390" s="126">
        <v>1564.0</v>
      </c>
      <c r="B390" s="20" t="str">
        <f t="shared" si="4"/>
        <v/>
      </c>
      <c r="C390" s="103" t="str">
        <f t="shared" si="2"/>
        <v>Tự do chọn</v>
      </c>
      <c r="D390" s="20" t="s">
        <v>7248</v>
      </c>
      <c r="E390" s="20" t="s">
        <v>6674</v>
      </c>
      <c r="F390" s="128"/>
      <c r="G390" s="128"/>
      <c r="H390" s="20" t="s">
        <v>7249</v>
      </c>
      <c r="J390" s="129"/>
      <c r="K390" s="129"/>
      <c r="L390" s="128"/>
      <c r="M390" s="128"/>
      <c r="N390" s="20" t="s">
        <v>49</v>
      </c>
      <c r="O390" s="130" t="s">
        <v>5</v>
      </c>
      <c r="P390" s="128"/>
      <c r="Q390" s="128"/>
      <c r="R390" s="132"/>
      <c r="S390" s="132"/>
      <c r="T390" s="132"/>
      <c r="U390" s="132"/>
      <c r="V390" s="132"/>
      <c r="W390" s="132"/>
      <c r="X390" s="132"/>
      <c r="Y390" s="132"/>
      <c r="Z390" s="132"/>
      <c r="AA390" s="132"/>
      <c r="AD390" s="132"/>
      <c r="AE390" s="132"/>
      <c r="AF390" s="132"/>
      <c r="AG390" s="132"/>
      <c r="AH390" s="132"/>
      <c r="AI390" s="132"/>
      <c r="AJ390" s="132"/>
      <c r="AK390" s="132"/>
      <c r="AL390" s="132"/>
      <c r="AM390" s="132"/>
      <c r="AN390" s="132"/>
      <c r="AO390" s="132"/>
      <c r="AP390" s="132"/>
      <c r="AQ390" s="132"/>
      <c r="AR390" s="132"/>
      <c r="AS390" s="132"/>
      <c r="AT390" s="132"/>
      <c r="AU390" s="132"/>
      <c r="AV390" s="128"/>
      <c r="AW390" s="128"/>
      <c r="AX390" s="128"/>
      <c r="AY390" s="128"/>
      <c r="AZ390" s="128"/>
      <c r="BA390" s="128"/>
      <c r="BB390" s="128"/>
      <c r="BC390" s="128"/>
      <c r="BD390" s="128"/>
      <c r="BE390" s="128"/>
      <c r="BF390" s="128"/>
      <c r="BG390" s="128"/>
      <c r="BH390" s="128"/>
      <c r="BI390" s="128"/>
      <c r="BJ390" s="128"/>
      <c r="BK390" s="128"/>
      <c r="BL390" s="128"/>
      <c r="BM390" s="128"/>
      <c r="BN390" s="128"/>
      <c r="BO390" s="128"/>
      <c r="BP390" s="128"/>
      <c r="BQ390" s="128"/>
      <c r="BR390" s="128"/>
      <c r="BS390" s="128"/>
      <c r="BT390" s="128"/>
      <c r="BU390" s="128"/>
      <c r="BV390" s="128"/>
      <c r="BW390" s="128"/>
      <c r="BX390" s="128"/>
      <c r="BY390" s="128"/>
      <c r="BZ390" s="128"/>
      <c r="CA390" s="128"/>
      <c r="CB390" s="128"/>
      <c r="CC390" s="128"/>
      <c r="CD390" s="128"/>
      <c r="CE390" s="128"/>
      <c r="CF390" s="128"/>
      <c r="CG390" s="128"/>
      <c r="CH390" s="128"/>
      <c r="CI390" s="128"/>
      <c r="CJ390" s="128"/>
      <c r="CK390" s="128"/>
      <c r="CL390" s="128"/>
      <c r="CM390" s="128"/>
    </row>
    <row r="391" ht="14.25" customHeight="1">
      <c r="A391" s="126">
        <v>1567.0</v>
      </c>
      <c r="B391" s="20" t="str">
        <f t="shared" si="4"/>
        <v/>
      </c>
      <c r="C391" s="103" t="str">
        <f t="shared" si="2"/>
        <v>Tự do chọn</v>
      </c>
      <c r="D391" s="20" t="s">
        <v>7251</v>
      </c>
      <c r="E391" s="20" t="s">
        <v>6674</v>
      </c>
      <c r="F391" s="128"/>
      <c r="G391" s="128"/>
      <c r="H391" s="20" t="s">
        <v>7252</v>
      </c>
      <c r="I391" s="20" t="s">
        <v>7253</v>
      </c>
      <c r="J391" s="129"/>
      <c r="K391" s="129"/>
      <c r="L391" s="128"/>
      <c r="M391" s="128"/>
      <c r="N391" s="20" t="s">
        <v>49</v>
      </c>
      <c r="O391" s="130" t="s">
        <v>5</v>
      </c>
      <c r="P391" s="128"/>
      <c r="Q391" s="128"/>
      <c r="R391" s="132"/>
      <c r="S391" s="132"/>
      <c r="T391" s="132"/>
      <c r="U391" s="132"/>
      <c r="V391" s="132"/>
      <c r="W391" s="132"/>
      <c r="X391" s="132"/>
      <c r="Y391" s="132"/>
      <c r="Z391" s="132"/>
      <c r="AA391" s="132"/>
      <c r="AD391" s="132"/>
      <c r="AE391" s="132"/>
      <c r="AF391" s="132"/>
      <c r="AG391" s="132"/>
      <c r="AH391" s="132"/>
      <c r="AI391" s="132"/>
      <c r="AJ391" s="132"/>
      <c r="AK391" s="132"/>
      <c r="AL391" s="132"/>
      <c r="AM391" s="132"/>
      <c r="AN391" s="132"/>
      <c r="AO391" s="132"/>
      <c r="AP391" s="132"/>
      <c r="AQ391" s="132"/>
      <c r="AR391" s="132"/>
      <c r="AS391" s="132"/>
      <c r="AT391" s="132"/>
      <c r="AU391" s="132"/>
      <c r="AV391" s="128"/>
      <c r="AW391" s="128"/>
      <c r="AX391" s="128"/>
      <c r="AY391" s="128"/>
      <c r="AZ391" s="128"/>
      <c r="BA391" s="128"/>
      <c r="BB391" s="128"/>
      <c r="BC391" s="128"/>
      <c r="BD391" s="128"/>
      <c r="BE391" s="133">
        <v>8.0</v>
      </c>
      <c r="BF391" s="133">
        <v>7.0</v>
      </c>
      <c r="BG391" s="134" t="b">
        <v>0</v>
      </c>
      <c r="BH391" s="133">
        <v>8.0</v>
      </c>
      <c r="BI391" s="128"/>
      <c r="BJ391" s="128"/>
      <c r="BK391" s="128"/>
      <c r="BL391" s="128"/>
      <c r="BM391" s="128"/>
      <c r="BN391" s="128"/>
      <c r="BO391" s="128"/>
      <c r="BP391" s="128"/>
      <c r="BQ391" s="128"/>
      <c r="BR391" s="128"/>
      <c r="BS391" s="128"/>
      <c r="BT391" s="128"/>
      <c r="BU391" s="128"/>
      <c r="BV391" s="128"/>
      <c r="BW391" s="128"/>
      <c r="BX391" s="128"/>
      <c r="BY391" s="128"/>
      <c r="BZ391" s="128"/>
      <c r="CA391" s="128"/>
      <c r="CB391" s="128"/>
      <c r="CC391" s="128"/>
      <c r="CD391" s="128"/>
      <c r="CE391" s="128"/>
      <c r="CF391" s="128"/>
      <c r="CG391" s="128"/>
      <c r="CH391" s="128"/>
      <c r="CI391" s="128"/>
      <c r="CJ391" s="128"/>
      <c r="CK391" s="128"/>
      <c r="CL391" s="128"/>
      <c r="CM391" s="128"/>
    </row>
    <row r="392" ht="14.25" customHeight="1">
      <c r="A392" s="126">
        <v>1570.0</v>
      </c>
      <c r="B392" s="20" t="str">
        <f t="shared" si="4"/>
        <v/>
      </c>
      <c r="C392" s="103" t="str">
        <f t="shared" si="2"/>
        <v>Tự do chọn</v>
      </c>
      <c r="D392" s="20" t="s">
        <v>7254</v>
      </c>
      <c r="E392" s="20" t="s">
        <v>6674</v>
      </c>
      <c r="F392" s="128"/>
      <c r="G392" s="128"/>
      <c r="H392" s="128"/>
      <c r="I392" s="20" t="s">
        <v>7255</v>
      </c>
      <c r="J392" s="129"/>
      <c r="K392" s="129"/>
      <c r="L392" s="128"/>
      <c r="M392" s="128"/>
      <c r="N392" s="20" t="s">
        <v>49</v>
      </c>
      <c r="O392" s="130" t="s">
        <v>5</v>
      </c>
      <c r="P392" s="128"/>
      <c r="Q392" s="128"/>
      <c r="R392" s="132"/>
      <c r="S392" s="132"/>
      <c r="T392" s="132"/>
      <c r="U392" s="132"/>
      <c r="V392" s="132"/>
      <c r="W392" s="132"/>
      <c r="X392" s="132"/>
      <c r="Y392" s="132"/>
      <c r="Z392" s="132"/>
      <c r="AA392" s="132"/>
      <c r="AD392" s="132"/>
      <c r="AE392" s="132"/>
      <c r="AF392" s="132"/>
      <c r="AG392" s="132"/>
      <c r="AH392" s="132"/>
      <c r="AI392" s="132"/>
      <c r="AJ392" s="132"/>
      <c r="AK392" s="132"/>
      <c r="AL392" s="132"/>
      <c r="AM392" s="132"/>
      <c r="AN392" s="132"/>
      <c r="AO392" s="132"/>
      <c r="AP392" s="132"/>
      <c r="AQ392" s="132"/>
      <c r="AR392" s="132"/>
      <c r="AS392" s="132"/>
      <c r="AT392" s="132"/>
      <c r="AU392" s="132"/>
      <c r="AV392" s="128"/>
      <c r="AW392" s="128"/>
      <c r="AX392" s="128"/>
      <c r="AY392" s="128"/>
      <c r="AZ392" s="128"/>
      <c r="BA392" s="128"/>
      <c r="BB392" s="128"/>
      <c r="BC392" s="128"/>
      <c r="BD392" s="128"/>
      <c r="BE392" s="133">
        <v>7.0</v>
      </c>
      <c r="BF392" s="133">
        <v>6.0</v>
      </c>
      <c r="BG392" s="134" t="b">
        <v>0</v>
      </c>
      <c r="BH392" s="133">
        <v>7.0</v>
      </c>
      <c r="BI392" s="128"/>
      <c r="BJ392" s="128"/>
      <c r="BK392" s="128"/>
      <c r="BL392" s="128"/>
      <c r="BM392" s="128"/>
      <c r="BN392" s="128"/>
      <c r="BO392" s="128"/>
      <c r="BP392" s="128"/>
      <c r="BQ392" s="128"/>
      <c r="BR392" s="128"/>
      <c r="BS392" s="128"/>
      <c r="BT392" s="128"/>
      <c r="BU392" s="128"/>
      <c r="BV392" s="128"/>
      <c r="BW392" s="128"/>
      <c r="BX392" s="128"/>
      <c r="BY392" s="128"/>
      <c r="BZ392" s="128"/>
      <c r="CA392" s="128"/>
      <c r="CB392" s="128"/>
      <c r="CC392" s="128"/>
      <c r="CD392" s="128"/>
      <c r="CE392" s="128"/>
      <c r="CF392" s="128"/>
      <c r="CG392" s="128"/>
      <c r="CH392" s="128"/>
      <c r="CI392" s="128"/>
      <c r="CJ392" s="128"/>
      <c r="CK392" s="128"/>
      <c r="CL392" s="128"/>
      <c r="CM392" s="128"/>
    </row>
    <row r="393" ht="14.25" customHeight="1">
      <c r="A393" s="126">
        <v>1573.0</v>
      </c>
      <c r="B393" s="20" t="str">
        <f t="shared" si="4"/>
        <v/>
      </c>
      <c r="C393" s="103" t="str">
        <f t="shared" si="2"/>
        <v>Tự do chọn</v>
      </c>
      <c r="D393" s="20" t="s">
        <v>7256</v>
      </c>
      <c r="E393" s="20" t="s">
        <v>6674</v>
      </c>
      <c r="F393" s="128"/>
      <c r="G393" s="128"/>
      <c r="H393" s="128"/>
      <c r="I393" s="20" t="s">
        <v>7257</v>
      </c>
      <c r="J393" s="129"/>
      <c r="K393" s="129"/>
      <c r="L393" s="128"/>
      <c r="M393" s="128"/>
      <c r="N393" s="20" t="s">
        <v>49</v>
      </c>
      <c r="O393" s="130" t="s">
        <v>5</v>
      </c>
      <c r="P393" s="128"/>
      <c r="Q393" s="128"/>
      <c r="R393" s="132"/>
      <c r="S393" s="132"/>
      <c r="T393" s="132"/>
      <c r="U393" s="132"/>
      <c r="V393" s="132"/>
      <c r="W393" s="132"/>
      <c r="X393" s="132"/>
      <c r="Y393" s="132"/>
      <c r="Z393" s="132"/>
      <c r="AA393" s="132"/>
      <c r="AD393" s="132"/>
      <c r="AE393" s="132"/>
      <c r="AF393" s="132"/>
      <c r="AG393" s="132"/>
      <c r="AH393" s="132"/>
      <c r="AI393" s="132"/>
      <c r="AJ393" s="132"/>
      <c r="AK393" s="132"/>
      <c r="AL393" s="132"/>
      <c r="AM393" s="132"/>
      <c r="AN393" s="132"/>
      <c r="AO393" s="132"/>
      <c r="AP393" s="132"/>
      <c r="AQ393" s="132"/>
      <c r="AR393" s="132"/>
      <c r="AS393" s="132"/>
      <c r="AT393" s="132"/>
      <c r="AU393" s="132"/>
      <c r="AV393" s="128"/>
      <c r="AW393" s="128"/>
      <c r="AX393" s="128"/>
      <c r="AY393" s="128"/>
      <c r="AZ393" s="128"/>
      <c r="BA393" s="128"/>
      <c r="BB393" s="128"/>
      <c r="BC393" s="128"/>
      <c r="BD393" s="128"/>
      <c r="BE393" s="133">
        <v>7.0</v>
      </c>
      <c r="BF393" s="133">
        <v>6.0</v>
      </c>
      <c r="BG393" s="134" t="b">
        <v>0</v>
      </c>
      <c r="BH393" s="133">
        <v>7.0</v>
      </c>
      <c r="BI393" s="128"/>
      <c r="BJ393" s="128"/>
      <c r="BK393" s="128"/>
      <c r="BL393" s="128"/>
      <c r="BM393" s="128"/>
      <c r="BN393" s="128"/>
      <c r="BO393" s="128"/>
      <c r="BP393" s="128"/>
      <c r="BQ393" s="128"/>
      <c r="BR393" s="128"/>
      <c r="BS393" s="128"/>
      <c r="BT393" s="128"/>
      <c r="BU393" s="128"/>
      <c r="BV393" s="128"/>
      <c r="BW393" s="128"/>
      <c r="BX393" s="128"/>
      <c r="BY393" s="128"/>
      <c r="BZ393" s="128"/>
      <c r="CA393" s="128"/>
      <c r="CB393" s="128"/>
      <c r="CC393" s="128"/>
      <c r="CD393" s="128"/>
      <c r="CE393" s="128"/>
      <c r="CF393" s="128"/>
      <c r="CG393" s="128"/>
      <c r="CH393" s="128"/>
      <c r="CI393" s="128"/>
      <c r="CJ393" s="128"/>
      <c r="CK393" s="128"/>
      <c r="CL393" s="128"/>
      <c r="CM393" s="128"/>
    </row>
    <row r="394" ht="14.25" customHeight="1">
      <c r="A394" s="126">
        <v>1575.0</v>
      </c>
      <c r="B394" s="20" t="str">
        <f t="shared" si="4"/>
        <v/>
      </c>
      <c r="C394" s="103" t="str">
        <f t="shared" si="2"/>
        <v>Tự do chọn</v>
      </c>
      <c r="D394" s="20" t="s">
        <v>7263</v>
      </c>
      <c r="E394" s="20" t="s">
        <v>7264</v>
      </c>
      <c r="F394" s="20" t="s">
        <v>7265</v>
      </c>
      <c r="G394" s="20" t="s">
        <v>7266</v>
      </c>
      <c r="J394" s="129"/>
      <c r="K394" s="130" t="s">
        <v>123</v>
      </c>
      <c r="L394" s="128"/>
      <c r="M394" s="20" t="s">
        <v>7267</v>
      </c>
      <c r="N394" s="20" t="s">
        <v>49</v>
      </c>
      <c r="O394" s="130" t="s">
        <v>5</v>
      </c>
      <c r="P394" s="128"/>
      <c r="Q394" s="128"/>
      <c r="R394" s="132"/>
      <c r="S394" s="132"/>
      <c r="T394" s="132"/>
      <c r="U394" s="132"/>
      <c r="V394" s="132"/>
      <c r="W394" s="132"/>
      <c r="X394" s="132"/>
      <c r="Y394" s="132"/>
      <c r="Z394" s="132"/>
      <c r="AA394" s="132"/>
      <c r="AD394" s="132"/>
      <c r="AE394" s="132"/>
      <c r="AF394" s="132"/>
      <c r="AG394" s="132"/>
      <c r="AH394" s="132"/>
      <c r="AI394" s="132"/>
      <c r="AJ394" s="132"/>
      <c r="AK394" s="132"/>
      <c r="AL394" s="132"/>
      <c r="AM394" s="132"/>
      <c r="AN394" s="132"/>
      <c r="AO394" s="132"/>
      <c r="AP394" s="132"/>
      <c r="AQ394" s="132"/>
      <c r="AR394" s="132"/>
      <c r="AS394" s="132"/>
      <c r="AT394" s="132"/>
      <c r="AU394" s="132"/>
      <c r="AV394" s="128"/>
      <c r="AW394" s="128"/>
      <c r="AX394" s="128"/>
      <c r="AY394" s="128"/>
      <c r="AZ394" s="128"/>
      <c r="BA394" s="128"/>
      <c r="BB394" s="128"/>
      <c r="BC394" s="128"/>
      <c r="BD394" s="128"/>
      <c r="BE394" s="133">
        <v>10.0</v>
      </c>
      <c r="BF394" s="133">
        <v>9.0</v>
      </c>
      <c r="BG394" s="134" t="b">
        <v>0</v>
      </c>
      <c r="BH394" s="133">
        <v>9.0</v>
      </c>
      <c r="BI394" s="128"/>
      <c r="BJ394" s="128"/>
      <c r="BK394" s="128"/>
      <c r="BL394" s="128"/>
      <c r="BM394" s="128"/>
      <c r="BN394" s="128"/>
      <c r="BO394" s="128"/>
      <c r="BP394" s="128"/>
      <c r="BQ394" s="128"/>
      <c r="BR394" s="128"/>
      <c r="BS394" s="128"/>
      <c r="BT394" s="128"/>
      <c r="BU394" s="128"/>
      <c r="BV394" s="128"/>
      <c r="BW394" s="128"/>
      <c r="BX394" s="128"/>
      <c r="BY394" s="128"/>
      <c r="BZ394" s="128"/>
      <c r="CA394" s="128"/>
      <c r="CB394" s="128"/>
      <c r="CC394" s="128"/>
      <c r="CD394" s="128"/>
      <c r="CE394" s="128"/>
      <c r="CF394" s="128"/>
      <c r="CG394" s="128"/>
      <c r="CH394" s="128"/>
      <c r="CI394" s="128"/>
      <c r="CJ394" s="128"/>
      <c r="CK394" s="128"/>
      <c r="CL394" s="128"/>
      <c r="CM394" s="128"/>
    </row>
    <row r="395" ht="14.25" customHeight="1">
      <c r="A395" s="126">
        <v>1576.0</v>
      </c>
      <c r="B395" s="20" t="str">
        <f t="shared" si="4"/>
        <v>Giữ chỗ</v>
      </c>
      <c r="C395" s="103" t="str">
        <f t="shared" si="2"/>
        <v>OK</v>
      </c>
      <c r="D395" s="20" t="s">
        <v>7263</v>
      </c>
      <c r="E395" s="20" t="s">
        <v>7264</v>
      </c>
      <c r="G395" s="128"/>
      <c r="H395" s="128"/>
      <c r="I395" s="128"/>
      <c r="J395" s="129"/>
      <c r="K395" s="129"/>
      <c r="L395" s="128"/>
      <c r="M395" s="128"/>
      <c r="N395" s="20" t="s">
        <v>49</v>
      </c>
      <c r="O395" s="130" t="s">
        <v>5</v>
      </c>
      <c r="P395" s="236" t="s">
        <v>2598</v>
      </c>
      <c r="Q395" s="20" t="s">
        <v>2647</v>
      </c>
      <c r="R395" s="132"/>
      <c r="S395" s="132"/>
      <c r="T395" s="132"/>
      <c r="U395" s="132"/>
      <c r="V395" s="132"/>
      <c r="W395" s="132"/>
      <c r="X395" s="132"/>
      <c r="Y395" s="132"/>
      <c r="Z395" s="132"/>
      <c r="AA395" s="132"/>
      <c r="AD395" s="132"/>
      <c r="AE395" s="132"/>
      <c r="AF395" s="132"/>
      <c r="AG395" s="132"/>
      <c r="AH395" s="132"/>
      <c r="AI395" s="132"/>
      <c r="AJ395" s="132"/>
      <c r="AK395" s="132"/>
      <c r="AL395" s="132"/>
      <c r="AM395" s="132"/>
      <c r="AN395" s="132"/>
      <c r="AO395" s="132"/>
      <c r="AP395" s="132"/>
      <c r="AQ395" s="132"/>
      <c r="AR395" s="132"/>
      <c r="AS395" s="132"/>
      <c r="AT395" s="132"/>
      <c r="AU395" s="132"/>
      <c r="AV395" s="128"/>
      <c r="AW395" s="128"/>
      <c r="AX395" s="128"/>
      <c r="AY395" s="128"/>
      <c r="AZ395" s="128"/>
      <c r="BA395" s="128"/>
      <c r="BB395" s="128"/>
      <c r="BC395" s="128"/>
      <c r="BD395" s="128"/>
      <c r="BE395" s="133">
        <v>8.0</v>
      </c>
      <c r="BF395" s="133">
        <v>7.0</v>
      </c>
      <c r="BG395" s="134" t="b">
        <v>0</v>
      </c>
      <c r="BH395" s="133">
        <v>8.0</v>
      </c>
      <c r="BI395" s="128"/>
      <c r="BJ395" s="236" t="s">
        <v>2598</v>
      </c>
      <c r="BK395" s="20" t="s">
        <v>2647</v>
      </c>
      <c r="BL395" s="128"/>
      <c r="BM395" s="128"/>
      <c r="BN395" s="128"/>
      <c r="BO395" s="128"/>
      <c r="BP395" s="128"/>
      <c r="BQ395" s="128"/>
      <c r="BR395" s="128"/>
      <c r="BS395" s="128"/>
      <c r="BT395" s="128"/>
      <c r="BU395" s="128"/>
      <c r="BV395" s="128"/>
      <c r="BW395" s="128"/>
      <c r="BX395" s="128"/>
      <c r="BY395" s="128"/>
      <c r="BZ395" s="128"/>
      <c r="CA395" s="128"/>
      <c r="CB395" s="128"/>
      <c r="CC395" s="128"/>
      <c r="CD395" s="128"/>
      <c r="CE395" s="128"/>
      <c r="CF395" s="128"/>
      <c r="CG395" s="128"/>
      <c r="CH395" s="128"/>
      <c r="CI395" s="128"/>
      <c r="CJ395" s="128"/>
      <c r="CK395" s="128"/>
      <c r="CL395" s="128"/>
      <c r="CM395" s="128"/>
    </row>
    <row r="396" ht="14.25" customHeight="1">
      <c r="A396" s="126">
        <v>1577.0</v>
      </c>
      <c r="B396" s="20" t="str">
        <f t="shared" si="4"/>
        <v>OK</v>
      </c>
      <c r="C396" s="103" t="str">
        <f t="shared" si="2"/>
        <v>OK</v>
      </c>
      <c r="D396" s="20" t="s">
        <v>7263</v>
      </c>
      <c r="E396" s="20" t="s">
        <v>7264</v>
      </c>
      <c r="G396" s="128"/>
      <c r="H396" s="128"/>
      <c r="I396" s="128"/>
      <c r="J396" s="129"/>
      <c r="K396" s="129"/>
      <c r="L396" s="128"/>
      <c r="M396" s="128"/>
      <c r="N396" s="20" t="s">
        <v>49</v>
      </c>
      <c r="O396" s="130" t="s">
        <v>5</v>
      </c>
      <c r="P396" s="20" t="s">
        <v>2897</v>
      </c>
      <c r="Q396" s="20" t="s">
        <v>7285</v>
      </c>
      <c r="R396" s="132"/>
      <c r="S396" s="21" t="s">
        <v>7279</v>
      </c>
      <c r="T396" s="21" t="s">
        <v>384</v>
      </c>
      <c r="V396" s="21" t="s">
        <v>7286</v>
      </c>
      <c r="X396" s="21" t="s">
        <v>436</v>
      </c>
      <c r="Y396" s="21" t="s">
        <v>201</v>
      </c>
      <c r="Z396" s="132"/>
      <c r="AA396" s="132"/>
      <c r="AD396" s="132"/>
      <c r="AE396" s="132"/>
      <c r="AF396" s="132"/>
      <c r="AG396" s="132"/>
      <c r="AH396" s="132"/>
      <c r="AI396" s="132"/>
      <c r="AJ396" s="132"/>
      <c r="AK396" s="132"/>
      <c r="AL396" s="132"/>
      <c r="AM396" s="132"/>
      <c r="AN396" s="132"/>
      <c r="AO396" s="132"/>
      <c r="AP396" s="132"/>
      <c r="AQ396" s="132"/>
      <c r="AR396" s="132"/>
      <c r="AS396" s="132"/>
      <c r="AT396" s="132"/>
      <c r="AU396" s="132"/>
      <c r="AV396" s="128"/>
      <c r="AW396" s="128"/>
      <c r="AX396" s="128"/>
      <c r="AY396" s="128"/>
      <c r="AZ396" s="128"/>
      <c r="BA396" s="128"/>
      <c r="BB396" s="128"/>
      <c r="BC396" s="128"/>
      <c r="BD396" s="128"/>
      <c r="BE396" s="133">
        <v>13.0</v>
      </c>
      <c r="BF396" s="133">
        <v>12.0</v>
      </c>
      <c r="BG396" s="134" t="b">
        <v>0</v>
      </c>
      <c r="BH396" s="133">
        <v>13.0</v>
      </c>
      <c r="BI396" s="128"/>
      <c r="BJ396" s="20" t="s">
        <v>2897</v>
      </c>
      <c r="BK396" s="20" t="s">
        <v>7285</v>
      </c>
      <c r="BL396" s="128"/>
      <c r="BM396" s="128"/>
      <c r="BN396" s="128"/>
      <c r="BO396" s="128"/>
      <c r="BP396" s="128"/>
      <c r="BQ396" s="128"/>
      <c r="BR396" s="128"/>
      <c r="BS396" s="128"/>
      <c r="BT396" s="128"/>
      <c r="BU396" s="128"/>
      <c r="BV396" s="128"/>
      <c r="BW396" s="128"/>
      <c r="BX396" s="128"/>
      <c r="BY396" s="128"/>
      <c r="BZ396" s="128"/>
      <c r="CA396" s="128"/>
      <c r="CB396" s="128"/>
      <c r="CC396" s="128"/>
      <c r="CD396" s="128"/>
      <c r="CE396" s="128"/>
      <c r="CF396" s="128"/>
      <c r="CG396" s="128"/>
      <c r="CH396" s="128"/>
      <c r="CI396" s="128"/>
      <c r="CJ396" s="128"/>
      <c r="CK396" s="128"/>
      <c r="CL396" s="128"/>
      <c r="CM396" s="128"/>
    </row>
    <row r="397" ht="14.25" customHeight="1">
      <c r="A397" s="126">
        <v>1581.0</v>
      </c>
      <c r="B397" s="20" t="str">
        <f t="shared" si="4"/>
        <v/>
      </c>
      <c r="C397" s="103" t="str">
        <f t="shared" si="2"/>
        <v>Tự do chọn</v>
      </c>
      <c r="D397" s="20" t="s">
        <v>7303</v>
      </c>
      <c r="E397" s="20" t="s">
        <v>7264</v>
      </c>
      <c r="G397" s="128"/>
      <c r="H397" s="128"/>
      <c r="I397" s="128"/>
      <c r="J397" s="129"/>
      <c r="K397" s="129"/>
      <c r="L397" s="128"/>
      <c r="M397" s="128"/>
      <c r="N397" s="20" t="s">
        <v>49</v>
      </c>
      <c r="O397" s="130" t="s">
        <v>5</v>
      </c>
      <c r="P397" s="237"/>
      <c r="Q397" s="128"/>
      <c r="R397" s="132"/>
      <c r="S397" s="132"/>
      <c r="T397" s="21" t="s">
        <v>7304</v>
      </c>
      <c r="U397" s="21" t="s">
        <v>7305</v>
      </c>
      <c r="V397" s="21" t="s">
        <v>7306</v>
      </c>
      <c r="W397" s="21" t="s">
        <v>7307</v>
      </c>
      <c r="X397" s="21" t="s">
        <v>7308</v>
      </c>
      <c r="Y397" s="21" t="s">
        <v>242</v>
      </c>
      <c r="Z397" s="132"/>
      <c r="AA397" s="132"/>
      <c r="AD397" s="132"/>
      <c r="AE397" s="132"/>
      <c r="AF397" s="132"/>
      <c r="AG397" s="132"/>
      <c r="AH397" s="132"/>
      <c r="AI397" s="132"/>
      <c r="AJ397" s="132"/>
      <c r="AK397" s="132"/>
      <c r="AL397" s="132"/>
      <c r="AM397" s="132"/>
      <c r="AN397" s="132"/>
      <c r="AO397" s="132"/>
      <c r="AP397" s="132"/>
      <c r="AQ397" s="132"/>
      <c r="AR397" s="132"/>
      <c r="AS397" s="132"/>
      <c r="AT397" s="132"/>
      <c r="AU397" s="132"/>
      <c r="AV397" s="128"/>
      <c r="AW397" s="128"/>
      <c r="AX397" s="128"/>
      <c r="AY397" s="128"/>
      <c r="AZ397" s="128"/>
      <c r="BA397" s="128"/>
      <c r="BB397" s="128"/>
      <c r="BC397" s="128"/>
      <c r="BD397" s="128"/>
      <c r="BE397" s="133">
        <v>12.0</v>
      </c>
      <c r="BF397" s="133">
        <v>11.0</v>
      </c>
      <c r="BG397" s="134" t="b">
        <v>0</v>
      </c>
      <c r="BH397" s="133">
        <v>12.0</v>
      </c>
      <c r="BI397" s="128"/>
      <c r="BJ397" s="237"/>
      <c r="BK397" s="128"/>
      <c r="BL397" s="128"/>
      <c r="BM397" s="128"/>
      <c r="BN397" s="128"/>
      <c r="BO397" s="128"/>
      <c r="BP397" s="128"/>
      <c r="BQ397" s="128"/>
      <c r="BR397" s="128"/>
      <c r="BS397" s="128"/>
      <c r="BT397" s="128"/>
      <c r="BU397" s="128"/>
      <c r="BV397" s="128"/>
      <c r="BW397" s="128"/>
      <c r="BX397" s="128"/>
      <c r="BY397" s="128"/>
      <c r="BZ397" s="128"/>
      <c r="CA397" s="128"/>
      <c r="CB397" s="128"/>
      <c r="CC397" s="128"/>
      <c r="CD397" s="128"/>
      <c r="CE397" s="128"/>
      <c r="CF397" s="128"/>
      <c r="CG397" s="128"/>
      <c r="CH397" s="128"/>
      <c r="CI397" s="128"/>
      <c r="CJ397" s="128"/>
      <c r="CK397" s="128"/>
      <c r="CL397" s="128"/>
      <c r="CM397" s="128"/>
    </row>
    <row r="398" ht="14.25" customHeight="1">
      <c r="A398" s="126">
        <v>1582.0</v>
      </c>
      <c r="B398" s="20" t="str">
        <f t="shared" si="4"/>
        <v>Giữ chỗ</v>
      </c>
      <c r="C398" s="103" t="str">
        <f t="shared" si="2"/>
        <v>OK</v>
      </c>
      <c r="D398" s="20" t="s">
        <v>7303</v>
      </c>
      <c r="E398" s="20" t="s">
        <v>7264</v>
      </c>
      <c r="G398" s="20" t="s">
        <v>7309</v>
      </c>
      <c r="I398" s="128"/>
      <c r="J398" s="129"/>
      <c r="K398" s="130" t="s">
        <v>123</v>
      </c>
      <c r="L398" s="128"/>
      <c r="M398" s="20" t="s">
        <v>7310</v>
      </c>
      <c r="N398" s="20" t="s">
        <v>49</v>
      </c>
      <c r="O398" s="130" t="s">
        <v>5</v>
      </c>
      <c r="P398" s="20" t="s">
        <v>3767</v>
      </c>
      <c r="Q398" s="20" t="s">
        <v>3884</v>
      </c>
      <c r="R398" s="132"/>
      <c r="S398" s="132"/>
      <c r="T398" s="132"/>
      <c r="U398" s="132"/>
      <c r="V398" s="132"/>
      <c r="W398" s="132"/>
      <c r="X398" s="132"/>
      <c r="Y398" s="132"/>
      <c r="Z398" s="132"/>
      <c r="AA398" s="132"/>
      <c r="AD398" s="132"/>
      <c r="AE398" s="132"/>
      <c r="AF398" s="132"/>
      <c r="AG398" s="132"/>
      <c r="AH398" s="132"/>
      <c r="AI398" s="132"/>
      <c r="AJ398" s="132"/>
      <c r="AK398" s="132"/>
      <c r="AL398" s="132"/>
      <c r="AM398" s="132"/>
      <c r="AN398" s="132"/>
      <c r="AO398" s="132"/>
      <c r="AP398" s="132"/>
      <c r="AQ398" s="132"/>
      <c r="AR398" s="132"/>
      <c r="AS398" s="132"/>
      <c r="AT398" s="132"/>
      <c r="AU398" s="132"/>
      <c r="AV398" s="128"/>
      <c r="AW398" s="128"/>
      <c r="AX398" s="128"/>
      <c r="AY398" s="128"/>
      <c r="AZ398" s="128"/>
      <c r="BA398" s="128"/>
      <c r="BB398" s="128"/>
      <c r="BC398" s="128"/>
      <c r="BD398" s="128"/>
      <c r="BE398" s="133">
        <v>11.0</v>
      </c>
      <c r="BF398" s="133">
        <v>10.0</v>
      </c>
      <c r="BG398" s="134" t="b">
        <v>0</v>
      </c>
      <c r="BH398" s="133">
        <v>10.0</v>
      </c>
      <c r="BI398" s="128"/>
      <c r="BJ398" s="20" t="s">
        <v>3767</v>
      </c>
      <c r="BK398" s="20" t="s">
        <v>3884</v>
      </c>
      <c r="BL398" s="128"/>
      <c r="BM398" s="128"/>
      <c r="BN398" s="128"/>
      <c r="BO398" s="128"/>
      <c r="BP398" s="128"/>
      <c r="BQ398" s="128"/>
      <c r="BR398" s="128"/>
      <c r="BS398" s="128"/>
      <c r="BT398" s="128"/>
      <c r="BU398" s="128"/>
      <c r="BV398" s="128"/>
      <c r="BW398" s="128"/>
      <c r="BX398" s="128"/>
      <c r="BY398" s="128"/>
      <c r="BZ398" s="128"/>
      <c r="CA398" s="128"/>
      <c r="CB398" s="128"/>
      <c r="CC398" s="128"/>
      <c r="CD398" s="128"/>
      <c r="CE398" s="128"/>
      <c r="CF398" s="128"/>
      <c r="CG398" s="128"/>
      <c r="CH398" s="128"/>
      <c r="CI398" s="128"/>
      <c r="CJ398" s="128"/>
      <c r="CK398" s="128"/>
      <c r="CL398" s="128"/>
      <c r="CM398" s="128"/>
    </row>
    <row r="399" ht="14.25" customHeight="1">
      <c r="A399" s="126">
        <v>1583.0</v>
      </c>
      <c r="B399" s="20" t="str">
        <f t="shared" si="4"/>
        <v>Giữ chỗ</v>
      </c>
      <c r="C399" s="103" t="str">
        <f t="shared" si="2"/>
        <v>OK</v>
      </c>
      <c r="D399" s="20" t="s">
        <v>7303</v>
      </c>
      <c r="E399" s="20" t="s">
        <v>7264</v>
      </c>
      <c r="G399" s="128"/>
      <c r="H399" s="128"/>
      <c r="I399" s="128"/>
      <c r="J399" s="129"/>
      <c r="K399" s="129"/>
      <c r="L399" s="128"/>
      <c r="M399" s="128"/>
      <c r="N399" s="20" t="s">
        <v>49</v>
      </c>
      <c r="O399" s="130" t="s">
        <v>5</v>
      </c>
      <c r="P399" s="20" t="s">
        <v>2817</v>
      </c>
      <c r="Q399" s="20" t="s">
        <v>2910</v>
      </c>
      <c r="R399" s="132"/>
      <c r="S399" s="132"/>
      <c r="T399" s="132"/>
      <c r="U399" s="132"/>
      <c r="V399" s="132"/>
      <c r="W399" s="132"/>
      <c r="X399" s="132"/>
      <c r="Y399" s="132"/>
      <c r="Z399" s="132"/>
      <c r="AA399" s="132"/>
      <c r="AD399" s="132"/>
      <c r="AE399" s="132"/>
      <c r="AF399" s="132"/>
      <c r="AG399" s="132"/>
      <c r="AH399" s="132"/>
      <c r="AI399" s="132"/>
      <c r="AJ399" s="132"/>
      <c r="AK399" s="132"/>
      <c r="AL399" s="132"/>
      <c r="AM399" s="132"/>
      <c r="AN399" s="132"/>
      <c r="AO399" s="132"/>
      <c r="AP399" s="132"/>
      <c r="AQ399" s="132"/>
      <c r="AR399" s="132"/>
      <c r="AS399" s="132"/>
      <c r="AT399" s="132"/>
      <c r="AU399" s="132"/>
      <c r="AV399" s="128"/>
      <c r="AW399" s="128"/>
      <c r="AX399" s="128"/>
      <c r="AY399" s="128"/>
      <c r="AZ399" s="128"/>
      <c r="BA399" s="128"/>
      <c r="BB399" s="128"/>
      <c r="BC399" s="128"/>
      <c r="BD399" s="128"/>
      <c r="BE399" s="133">
        <v>8.0</v>
      </c>
      <c r="BF399" s="133">
        <v>7.0</v>
      </c>
      <c r="BG399" s="134" t="b">
        <v>0</v>
      </c>
      <c r="BH399" s="133">
        <v>8.0</v>
      </c>
      <c r="BI399" s="128"/>
      <c r="BJ399" s="20" t="s">
        <v>2817</v>
      </c>
      <c r="BK399" s="20" t="s">
        <v>2910</v>
      </c>
      <c r="BL399" s="128"/>
      <c r="BM399" s="128"/>
      <c r="BN399" s="128"/>
      <c r="BO399" s="128"/>
      <c r="BP399" s="128"/>
      <c r="BQ399" s="128"/>
      <c r="BR399" s="128"/>
      <c r="BS399" s="128"/>
      <c r="BT399" s="128"/>
      <c r="BU399" s="128"/>
      <c r="BV399" s="128"/>
      <c r="BW399" s="128"/>
      <c r="BX399" s="128"/>
      <c r="BY399" s="128"/>
      <c r="BZ399" s="128"/>
      <c r="CA399" s="128"/>
      <c r="CB399" s="128"/>
      <c r="CC399" s="128"/>
      <c r="CD399" s="128"/>
      <c r="CE399" s="128"/>
      <c r="CF399" s="128"/>
      <c r="CG399" s="128"/>
      <c r="CH399" s="128"/>
      <c r="CI399" s="128"/>
      <c r="CJ399" s="128"/>
      <c r="CK399" s="128"/>
      <c r="CL399" s="128"/>
      <c r="CM399" s="128"/>
    </row>
    <row r="400" ht="14.25" customHeight="1">
      <c r="A400" s="126">
        <v>1587.0</v>
      </c>
      <c r="B400" s="20" t="str">
        <f t="shared" si="4"/>
        <v/>
      </c>
      <c r="C400" s="103" t="str">
        <f t="shared" si="2"/>
        <v>Tự do chọn</v>
      </c>
      <c r="D400" s="20" t="s">
        <v>7336</v>
      </c>
      <c r="E400" s="20" t="s">
        <v>7264</v>
      </c>
      <c r="G400" s="128"/>
      <c r="H400" s="128"/>
      <c r="I400" s="128"/>
      <c r="J400" s="129"/>
      <c r="K400" s="129"/>
      <c r="L400" s="128"/>
      <c r="M400" s="128"/>
      <c r="N400" s="20" t="s">
        <v>49</v>
      </c>
      <c r="O400" s="130" t="s">
        <v>5</v>
      </c>
      <c r="P400" s="238"/>
      <c r="Q400" s="128"/>
      <c r="R400" s="132"/>
      <c r="S400" s="132"/>
      <c r="T400" s="132"/>
      <c r="U400" s="132"/>
      <c r="V400" s="132"/>
      <c r="W400" s="132"/>
      <c r="X400" s="132"/>
      <c r="Y400" s="132"/>
      <c r="Z400" s="132"/>
      <c r="AA400" s="132"/>
      <c r="AD400" s="132"/>
      <c r="AE400" s="132"/>
      <c r="AF400" s="132"/>
      <c r="AG400" s="132"/>
      <c r="AH400" s="132"/>
      <c r="AI400" s="132"/>
      <c r="AJ400" s="132"/>
      <c r="AK400" s="132"/>
      <c r="AL400" s="132"/>
      <c r="AM400" s="132"/>
      <c r="AN400" s="132"/>
      <c r="AO400" s="132"/>
      <c r="AP400" s="132"/>
      <c r="AQ400" s="132"/>
      <c r="AR400" s="132"/>
      <c r="AS400" s="132"/>
      <c r="AT400" s="132"/>
      <c r="AU400" s="132"/>
      <c r="AV400" s="128"/>
      <c r="AW400" s="128"/>
      <c r="AX400" s="128"/>
      <c r="AY400" s="128"/>
      <c r="AZ400" s="128"/>
      <c r="BA400" s="128"/>
      <c r="BB400" s="128"/>
      <c r="BC400" s="128"/>
      <c r="BD400" s="128"/>
      <c r="BE400" s="133">
        <v>6.0</v>
      </c>
      <c r="BF400" s="133">
        <v>5.0</v>
      </c>
      <c r="BG400" s="134" t="b">
        <v>0</v>
      </c>
      <c r="BH400" s="133">
        <v>6.0</v>
      </c>
      <c r="BI400" s="128"/>
      <c r="BJ400" s="238"/>
      <c r="BK400" s="128"/>
      <c r="BL400" s="128"/>
      <c r="BM400" s="128"/>
      <c r="BN400" s="128"/>
      <c r="BO400" s="128"/>
      <c r="BP400" s="128"/>
      <c r="BQ400" s="128"/>
      <c r="BR400" s="128"/>
      <c r="BS400" s="128"/>
      <c r="BT400" s="128"/>
      <c r="BU400" s="128"/>
      <c r="BV400" s="128"/>
      <c r="BW400" s="128"/>
      <c r="BX400" s="128"/>
      <c r="BY400" s="128"/>
      <c r="BZ400" s="128"/>
      <c r="CA400" s="128"/>
      <c r="CB400" s="128"/>
      <c r="CC400" s="128"/>
      <c r="CD400" s="128"/>
      <c r="CE400" s="128"/>
      <c r="CF400" s="128"/>
      <c r="CG400" s="128"/>
      <c r="CH400" s="128"/>
      <c r="CI400" s="128"/>
      <c r="CJ400" s="128"/>
      <c r="CK400" s="128"/>
      <c r="CL400" s="128"/>
      <c r="CM400" s="128"/>
    </row>
    <row r="401" ht="14.25" customHeight="1">
      <c r="A401" s="126">
        <v>1588.0</v>
      </c>
      <c r="B401" s="20" t="str">
        <f t="shared" si="4"/>
        <v>Giữ chỗ</v>
      </c>
      <c r="C401" s="103" t="str">
        <f t="shared" si="2"/>
        <v>OK</v>
      </c>
      <c r="D401" s="20" t="s">
        <v>7336</v>
      </c>
      <c r="E401" s="20" t="s">
        <v>7264</v>
      </c>
      <c r="G401" s="20" t="s">
        <v>7337</v>
      </c>
      <c r="J401" s="129"/>
      <c r="K401" s="130" t="s">
        <v>123</v>
      </c>
      <c r="L401" s="128"/>
      <c r="M401" s="20" t="s">
        <v>7338</v>
      </c>
      <c r="N401" s="20" t="s">
        <v>49</v>
      </c>
      <c r="O401" s="130" t="s">
        <v>5</v>
      </c>
      <c r="P401" s="239" t="s">
        <v>3229</v>
      </c>
      <c r="Q401" s="20" t="s">
        <v>3766</v>
      </c>
      <c r="R401" s="132"/>
      <c r="S401" s="132"/>
      <c r="T401" s="132"/>
      <c r="U401" s="132"/>
      <c r="V401" s="132"/>
      <c r="W401" s="132"/>
      <c r="X401" s="132"/>
      <c r="Y401" s="132"/>
      <c r="Z401" s="132"/>
      <c r="AA401" s="132"/>
      <c r="AD401" s="132"/>
      <c r="AE401" s="132"/>
      <c r="AF401" s="132"/>
      <c r="AG401" s="132"/>
      <c r="AH401" s="132"/>
      <c r="AI401" s="132"/>
      <c r="AJ401" s="132"/>
      <c r="AK401" s="132"/>
      <c r="AL401" s="132"/>
      <c r="AM401" s="132"/>
      <c r="AN401" s="132"/>
      <c r="AO401" s="132"/>
      <c r="AP401" s="132"/>
      <c r="AQ401" s="132"/>
      <c r="AR401" s="132"/>
      <c r="AS401" s="132"/>
      <c r="AT401" s="132"/>
      <c r="AU401" s="132"/>
      <c r="AV401" s="128"/>
      <c r="AW401" s="128"/>
      <c r="AX401" s="128"/>
      <c r="AY401" s="128"/>
      <c r="AZ401" s="128"/>
      <c r="BA401" s="128"/>
      <c r="BB401" s="128"/>
      <c r="BC401" s="128"/>
      <c r="BD401" s="128"/>
      <c r="BE401" s="133">
        <v>11.0</v>
      </c>
      <c r="BF401" s="133">
        <v>10.0</v>
      </c>
      <c r="BG401" s="134" t="b">
        <v>0</v>
      </c>
      <c r="BH401" s="133">
        <v>10.0</v>
      </c>
      <c r="BI401" s="128"/>
      <c r="BJ401" s="239" t="s">
        <v>3229</v>
      </c>
      <c r="BK401" s="20" t="s">
        <v>3766</v>
      </c>
      <c r="BL401" s="128"/>
      <c r="BM401" s="128"/>
      <c r="BN401" s="128"/>
      <c r="BO401" s="128"/>
      <c r="BP401" s="128"/>
      <c r="BQ401" s="128"/>
      <c r="BR401" s="128"/>
      <c r="BS401" s="128"/>
      <c r="BT401" s="128"/>
      <c r="BU401" s="128"/>
      <c r="BV401" s="128"/>
      <c r="BW401" s="128"/>
      <c r="BX401" s="128"/>
      <c r="BY401" s="128"/>
      <c r="BZ401" s="128"/>
      <c r="CA401" s="128"/>
      <c r="CB401" s="128"/>
      <c r="CC401" s="128"/>
      <c r="CD401" s="128"/>
      <c r="CE401" s="128"/>
      <c r="CF401" s="128"/>
      <c r="CG401" s="128"/>
      <c r="CH401" s="128"/>
      <c r="CI401" s="128"/>
      <c r="CJ401" s="128"/>
      <c r="CK401" s="128"/>
      <c r="CL401" s="128"/>
      <c r="CM401" s="128"/>
    </row>
    <row r="402" ht="14.25" customHeight="1">
      <c r="A402" s="126">
        <v>1589.0</v>
      </c>
      <c r="B402" s="20" t="str">
        <f t="shared" si="4"/>
        <v>OK</v>
      </c>
      <c r="C402" s="103" t="str">
        <f t="shared" si="2"/>
        <v>OK</v>
      </c>
      <c r="D402" s="20" t="s">
        <v>7336</v>
      </c>
      <c r="E402" s="20" t="s">
        <v>7264</v>
      </c>
      <c r="G402" s="128"/>
      <c r="H402" s="128"/>
      <c r="I402" s="128"/>
      <c r="J402" s="129"/>
      <c r="K402" s="129"/>
      <c r="L402" s="128"/>
      <c r="M402" s="128"/>
      <c r="N402" s="20" t="s">
        <v>49</v>
      </c>
      <c r="O402" s="130" t="s">
        <v>5</v>
      </c>
      <c r="P402" s="240" t="s">
        <v>2625</v>
      </c>
      <c r="Q402" s="20" t="s">
        <v>2626</v>
      </c>
      <c r="R402" s="132"/>
      <c r="S402" s="21" t="s">
        <v>7345</v>
      </c>
      <c r="T402" s="196">
        <v>1.0</v>
      </c>
      <c r="U402" s="196">
        <v>2.0</v>
      </c>
      <c r="V402" s="196">
        <v>3.0</v>
      </c>
      <c r="W402" s="196">
        <v>4.0</v>
      </c>
      <c r="X402" s="21">
        <v>5.0</v>
      </c>
      <c r="Y402" s="21" t="s">
        <v>410</v>
      </c>
      <c r="Z402" s="21" t="s">
        <v>7346</v>
      </c>
      <c r="AD402" s="132"/>
      <c r="AE402" s="132"/>
      <c r="AF402" s="132"/>
      <c r="AG402" s="132"/>
      <c r="AH402" s="132"/>
      <c r="AI402" s="132"/>
      <c r="AJ402" s="132"/>
      <c r="AK402" s="132"/>
      <c r="AL402" s="132"/>
      <c r="AM402" s="132"/>
      <c r="AN402" s="132"/>
      <c r="AO402" s="132"/>
      <c r="AP402" s="132"/>
      <c r="AQ402" s="132"/>
      <c r="AR402" s="132"/>
      <c r="AS402" s="132"/>
      <c r="AT402" s="132"/>
      <c r="AU402" s="132"/>
      <c r="AV402" s="128"/>
      <c r="AW402" s="128"/>
      <c r="AX402" s="128"/>
      <c r="AY402" s="128"/>
      <c r="AZ402" s="128"/>
      <c r="BA402" s="128"/>
      <c r="BB402" s="128"/>
      <c r="BC402" s="128"/>
      <c r="BD402" s="128"/>
      <c r="BE402" s="133">
        <v>16.0</v>
      </c>
      <c r="BF402" s="133">
        <v>15.0</v>
      </c>
      <c r="BG402" s="134" t="b">
        <v>0</v>
      </c>
      <c r="BH402" s="133">
        <v>16.0</v>
      </c>
      <c r="BI402" s="128"/>
      <c r="BJ402" s="240" t="s">
        <v>2625</v>
      </c>
      <c r="BK402" s="20" t="s">
        <v>2626</v>
      </c>
      <c r="BL402" s="128"/>
      <c r="BM402" s="128"/>
      <c r="BN402" s="128"/>
      <c r="BO402" s="128"/>
      <c r="BP402" s="128"/>
      <c r="BQ402" s="128"/>
      <c r="BR402" s="128"/>
      <c r="BS402" s="128"/>
      <c r="BT402" s="128"/>
      <c r="BU402" s="128"/>
      <c r="BV402" s="128"/>
      <c r="BW402" s="128"/>
      <c r="BX402" s="128"/>
      <c r="BY402" s="128"/>
      <c r="BZ402" s="128"/>
      <c r="CA402" s="128"/>
      <c r="CB402" s="128"/>
      <c r="CC402" s="128"/>
      <c r="CD402" s="128"/>
      <c r="CE402" s="128"/>
      <c r="CF402" s="128"/>
      <c r="CG402" s="128"/>
      <c r="CH402" s="128"/>
      <c r="CI402" s="128"/>
      <c r="CJ402" s="128"/>
      <c r="CK402" s="128"/>
      <c r="CL402" s="128"/>
      <c r="CM402" s="128"/>
    </row>
    <row r="403" ht="14.25" customHeight="1">
      <c r="A403" s="126">
        <v>1593.0</v>
      </c>
      <c r="B403" s="20" t="str">
        <f t="shared" si="4"/>
        <v>OK</v>
      </c>
      <c r="C403" s="103" t="str">
        <f t="shared" si="2"/>
        <v>OK</v>
      </c>
      <c r="D403" s="20" t="s">
        <v>7363</v>
      </c>
      <c r="E403" s="20" t="s">
        <v>7264</v>
      </c>
      <c r="F403" s="20" t="s">
        <v>7364</v>
      </c>
      <c r="G403" s="20" t="s">
        <v>7365</v>
      </c>
      <c r="H403" s="20" t="s">
        <v>7366</v>
      </c>
      <c r="J403" s="129"/>
      <c r="K403" s="129"/>
      <c r="L403" s="128"/>
      <c r="M403" s="128"/>
      <c r="N403" s="20" t="s">
        <v>49</v>
      </c>
      <c r="O403" s="130" t="s">
        <v>5</v>
      </c>
      <c r="P403" s="240" t="s">
        <v>3108</v>
      </c>
      <c r="Q403" s="20" t="s">
        <v>3244</v>
      </c>
      <c r="R403" s="132"/>
      <c r="S403" s="21" t="s">
        <v>7367</v>
      </c>
      <c r="T403" s="21" t="s">
        <v>7368</v>
      </c>
      <c r="U403" s="21" t="s">
        <v>7369</v>
      </c>
      <c r="V403" s="21" t="s">
        <v>7370</v>
      </c>
      <c r="W403" s="21" t="s">
        <v>7371</v>
      </c>
      <c r="X403" s="21" t="s">
        <v>5516</v>
      </c>
      <c r="Y403" s="21" t="s">
        <v>171</v>
      </c>
      <c r="Z403" s="21" t="s">
        <v>7372</v>
      </c>
      <c r="AD403" s="132"/>
      <c r="AE403" s="132"/>
      <c r="AF403" s="132"/>
      <c r="AG403" s="132"/>
      <c r="AH403" s="132"/>
      <c r="AI403" s="132"/>
      <c r="AJ403" s="132"/>
      <c r="AK403" s="132"/>
      <c r="AL403" s="132"/>
      <c r="AM403" s="132"/>
      <c r="AN403" s="132"/>
      <c r="AO403" s="132"/>
      <c r="AP403" s="132"/>
      <c r="AQ403" s="132"/>
      <c r="AR403" s="132"/>
      <c r="AS403" s="132"/>
      <c r="AT403" s="132"/>
      <c r="AU403" s="132"/>
      <c r="AV403" s="128"/>
      <c r="AW403" s="128"/>
      <c r="AX403" s="128"/>
      <c r="AY403" s="128"/>
      <c r="AZ403" s="128"/>
      <c r="BA403" s="128"/>
      <c r="BB403" s="128"/>
      <c r="BC403" s="128"/>
      <c r="BD403" s="128"/>
      <c r="BE403" s="133">
        <v>19.0</v>
      </c>
      <c r="BF403" s="133">
        <v>18.0</v>
      </c>
      <c r="BG403" s="134" t="b">
        <v>0</v>
      </c>
      <c r="BH403" s="133">
        <v>19.0</v>
      </c>
      <c r="BI403" s="128"/>
      <c r="BJ403" s="240" t="s">
        <v>3108</v>
      </c>
      <c r="BK403" s="20" t="s">
        <v>3244</v>
      </c>
      <c r="BL403" s="128"/>
      <c r="BM403" s="128"/>
      <c r="BN403" s="128"/>
      <c r="BO403" s="128"/>
      <c r="BP403" s="128"/>
      <c r="BQ403" s="128"/>
      <c r="BR403" s="128"/>
      <c r="BS403" s="128"/>
      <c r="BT403" s="128"/>
      <c r="BU403" s="128"/>
      <c r="BV403" s="128"/>
      <c r="BW403" s="128"/>
      <c r="BX403" s="128"/>
      <c r="BY403" s="128"/>
      <c r="BZ403" s="128"/>
      <c r="CA403" s="128"/>
      <c r="CB403" s="128"/>
      <c r="CC403" s="128"/>
      <c r="CD403" s="128"/>
      <c r="CE403" s="128"/>
      <c r="CF403" s="128"/>
      <c r="CG403" s="128"/>
      <c r="CH403" s="128"/>
      <c r="CI403" s="128"/>
      <c r="CJ403" s="128"/>
      <c r="CK403" s="128"/>
      <c r="CL403" s="128"/>
      <c r="CM403" s="128"/>
    </row>
    <row r="404" ht="14.25" customHeight="1">
      <c r="A404" s="126">
        <v>1594.0</v>
      </c>
      <c r="B404" s="20" t="str">
        <f t="shared" si="4"/>
        <v>Giữ chỗ</v>
      </c>
      <c r="C404" s="103" t="str">
        <f t="shared" si="2"/>
        <v>OK</v>
      </c>
      <c r="D404" s="20" t="s">
        <v>7363</v>
      </c>
      <c r="E404" s="20" t="s">
        <v>7264</v>
      </c>
      <c r="G404" s="128"/>
      <c r="H404" s="128"/>
      <c r="I404" s="128"/>
      <c r="J404" s="129"/>
      <c r="K404" s="129"/>
      <c r="L404" s="128"/>
      <c r="M404" s="128"/>
      <c r="N404" s="20" t="s">
        <v>49</v>
      </c>
      <c r="O404" s="130" t="s">
        <v>5</v>
      </c>
      <c r="P404" s="20" t="s">
        <v>2631</v>
      </c>
      <c r="Q404" s="21" t="s">
        <v>3197</v>
      </c>
      <c r="S404" s="132"/>
      <c r="T404" s="132"/>
      <c r="U404" s="132"/>
      <c r="V404" s="132"/>
      <c r="W404" s="132"/>
      <c r="X404" s="132"/>
      <c r="Y404" s="132"/>
      <c r="Z404" s="132"/>
      <c r="AA404" s="132"/>
      <c r="AD404" s="132"/>
      <c r="AE404" s="132"/>
      <c r="AF404" s="132"/>
      <c r="AG404" s="132"/>
      <c r="AH404" s="132"/>
      <c r="AI404" s="132"/>
      <c r="AJ404" s="132"/>
      <c r="AK404" s="132"/>
      <c r="AL404" s="132"/>
      <c r="AM404" s="132"/>
      <c r="AN404" s="132"/>
      <c r="AO404" s="132"/>
      <c r="AP404" s="132"/>
      <c r="AQ404" s="132"/>
      <c r="AR404" s="132"/>
      <c r="AS404" s="132"/>
      <c r="AT404" s="132"/>
      <c r="AU404" s="132"/>
      <c r="AV404" s="128"/>
      <c r="AW404" s="128"/>
      <c r="AX404" s="128"/>
      <c r="AY404" s="128"/>
      <c r="AZ404" s="128"/>
      <c r="BA404" s="128"/>
      <c r="BB404" s="128"/>
      <c r="BC404" s="128"/>
      <c r="BD404" s="128"/>
      <c r="BE404" s="133">
        <v>8.0</v>
      </c>
      <c r="BF404" s="133">
        <v>7.0</v>
      </c>
      <c r="BG404" s="134" t="b">
        <v>0</v>
      </c>
      <c r="BH404" s="133">
        <v>8.0</v>
      </c>
      <c r="BI404" s="128"/>
      <c r="BJ404" s="20" t="s">
        <v>2631</v>
      </c>
      <c r="BK404" s="21" t="s">
        <v>3197</v>
      </c>
      <c r="BL404" s="128"/>
      <c r="BM404" s="128"/>
      <c r="BN404" s="128"/>
      <c r="BO404" s="128"/>
      <c r="BP404" s="128"/>
      <c r="BQ404" s="128"/>
      <c r="BR404" s="128"/>
      <c r="BS404" s="128"/>
      <c r="BT404" s="128"/>
      <c r="BU404" s="128"/>
      <c r="BV404" s="128"/>
      <c r="BW404" s="128"/>
      <c r="BX404" s="128"/>
      <c r="BY404" s="128"/>
      <c r="BZ404" s="128"/>
      <c r="CA404" s="128"/>
      <c r="CB404" s="128"/>
      <c r="CC404" s="128"/>
      <c r="CD404" s="128"/>
      <c r="CE404" s="128"/>
      <c r="CF404" s="128"/>
      <c r="CG404" s="128"/>
      <c r="CH404" s="128"/>
      <c r="CI404" s="128"/>
      <c r="CJ404" s="128"/>
      <c r="CK404" s="128"/>
      <c r="CL404" s="128"/>
      <c r="CM404" s="128"/>
    </row>
    <row r="405" ht="14.25" customHeight="1">
      <c r="A405" s="126">
        <v>1595.0</v>
      </c>
      <c r="B405" s="20" t="str">
        <f t="shared" si="4"/>
        <v>OK</v>
      </c>
      <c r="C405" s="103" t="str">
        <f t="shared" si="2"/>
        <v>OK</v>
      </c>
      <c r="D405" s="20" t="s">
        <v>7363</v>
      </c>
      <c r="E405" s="20" t="s">
        <v>7264</v>
      </c>
      <c r="G405" s="128"/>
      <c r="H405" s="128"/>
      <c r="I405" s="128"/>
      <c r="J405" s="129"/>
      <c r="K405" s="129"/>
      <c r="L405" s="128"/>
      <c r="M405" s="128"/>
      <c r="N405" s="20" t="s">
        <v>49</v>
      </c>
      <c r="O405" s="130" t="s">
        <v>5</v>
      </c>
      <c r="P405" s="20" t="s">
        <v>3767</v>
      </c>
      <c r="Q405" s="20" t="s">
        <v>3884</v>
      </c>
      <c r="R405" s="132"/>
      <c r="S405" s="21" t="s">
        <v>7378</v>
      </c>
      <c r="T405" s="21" t="s">
        <v>7379</v>
      </c>
      <c r="U405" s="21" t="s">
        <v>7380</v>
      </c>
      <c r="V405" s="21" t="s">
        <v>7381</v>
      </c>
      <c r="W405" s="21" t="s">
        <v>7382</v>
      </c>
      <c r="X405" s="21" t="s">
        <v>3409</v>
      </c>
      <c r="Y405" s="21" t="s">
        <v>99</v>
      </c>
      <c r="Z405" s="21" t="s">
        <v>7383</v>
      </c>
      <c r="AD405" s="132"/>
      <c r="AE405" s="132"/>
      <c r="AF405" s="132"/>
      <c r="AG405" s="132"/>
      <c r="AH405" s="132"/>
      <c r="AI405" s="132"/>
      <c r="AJ405" s="132"/>
      <c r="AK405" s="132"/>
      <c r="AL405" s="132"/>
      <c r="AM405" s="132"/>
      <c r="AN405" s="132"/>
      <c r="AO405" s="132"/>
      <c r="AP405" s="132"/>
      <c r="AQ405" s="132"/>
      <c r="AR405" s="132"/>
      <c r="AS405" s="132"/>
      <c r="AT405" s="132"/>
      <c r="AU405" s="132"/>
      <c r="AV405" s="128"/>
      <c r="AW405" s="128"/>
      <c r="AX405" s="128"/>
      <c r="AY405" s="128"/>
      <c r="AZ405" s="128"/>
      <c r="BA405" s="128"/>
      <c r="BB405" s="128"/>
      <c r="BC405" s="128"/>
      <c r="BD405" s="128"/>
      <c r="BE405" s="133">
        <v>16.0</v>
      </c>
      <c r="BF405" s="133">
        <v>15.0</v>
      </c>
      <c r="BG405" s="134" t="b">
        <v>0</v>
      </c>
      <c r="BH405" s="133">
        <v>16.0</v>
      </c>
      <c r="BI405" s="128"/>
      <c r="BJ405" s="20" t="s">
        <v>3767</v>
      </c>
      <c r="BK405" s="20" t="s">
        <v>3884</v>
      </c>
      <c r="BL405" s="128"/>
      <c r="BM405" s="128"/>
      <c r="BN405" s="128"/>
      <c r="BO405" s="128"/>
      <c r="BP405" s="128"/>
      <c r="BQ405" s="128"/>
      <c r="BR405" s="128"/>
      <c r="BS405" s="128"/>
      <c r="BT405" s="128"/>
      <c r="BU405" s="128"/>
      <c r="BV405" s="128"/>
      <c r="BW405" s="128"/>
      <c r="BX405" s="128"/>
      <c r="BY405" s="128"/>
      <c r="BZ405" s="128"/>
      <c r="CA405" s="128"/>
      <c r="CB405" s="128"/>
      <c r="CC405" s="128"/>
      <c r="CD405" s="128"/>
      <c r="CE405" s="128"/>
      <c r="CF405" s="128"/>
      <c r="CG405" s="128"/>
      <c r="CH405" s="128"/>
      <c r="CI405" s="128"/>
      <c r="CJ405" s="128"/>
      <c r="CK405" s="128"/>
      <c r="CL405" s="128"/>
      <c r="CM405" s="128"/>
    </row>
    <row r="406" ht="14.25" customHeight="1">
      <c r="A406" s="126">
        <v>1600.0</v>
      </c>
      <c r="B406" s="20" t="str">
        <f t="shared" si="4"/>
        <v/>
      </c>
      <c r="C406" s="103" t="str">
        <f t="shared" si="2"/>
        <v>Tự do chọn</v>
      </c>
      <c r="D406" s="20" t="s">
        <v>7421</v>
      </c>
      <c r="E406" s="20" t="s">
        <v>7264</v>
      </c>
      <c r="G406" s="128"/>
      <c r="H406" s="20" t="s">
        <v>7422</v>
      </c>
      <c r="J406" s="129"/>
      <c r="K406" s="129"/>
      <c r="L406" s="128"/>
      <c r="M406" s="128"/>
      <c r="N406" s="20" t="s">
        <v>49</v>
      </c>
      <c r="O406" s="130" t="s">
        <v>5</v>
      </c>
      <c r="P406" s="237"/>
      <c r="Q406" s="128"/>
      <c r="R406" s="132"/>
      <c r="S406" s="132"/>
      <c r="T406" s="132"/>
      <c r="U406" s="132"/>
      <c r="V406" s="132"/>
      <c r="W406" s="132"/>
      <c r="X406" s="132"/>
      <c r="Y406" s="132"/>
      <c r="Z406" s="132"/>
      <c r="AA406" s="132"/>
      <c r="AD406" s="132"/>
      <c r="AE406" s="132"/>
      <c r="AF406" s="132"/>
      <c r="AG406" s="132"/>
      <c r="AH406" s="132"/>
      <c r="AI406" s="132"/>
      <c r="AJ406" s="132"/>
      <c r="AK406" s="132"/>
      <c r="AL406" s="132"/>
      <c r="AM406" s="132"/>
      <c r="AN406" s="132"/>
      <c r="AO406" s="132"/>
      <c r="AP406" s="132"/>
      <c r="AQ406" s="132"/>
      <c r="AR406" s="132"/>
      <c r="AS406" s="132"/>
      <c r="AT406" s="132"/>
      <c r="AU406" s="132"/>
      <c r="AV406" s="128"/>
      <c r="AW406" s="128"/>
      <c r="AX406" s="128"/>
      <c r="AY406" s="128"/>
      <c r="AZ406" s="128"/>
      <c r="BA406" s="128"/>
      <c r="BB406" s="128"/>
      <c r="BC406" s="128"/>
      <c r="BD406" s="128"/>
      <c r="BE406" s="133">
        <v>7.0</v>
      </c>
      <c r="BF406" s="133">
        <v>6.0</v>
      </c>
      <c r="BG406" s="134" t="b">
        <v>0</v>
      </c>
      <c r="BH406" s="133">
        <v>7.0</v>
      </c>
      <c r="BI406" s="128"/>
      <c r="BJ406" s="237"/>
      <c r="BK406" s="128"/>
      <c r="BL406" s="128"/>
      <c r="BM406" s="128"/>
      <c r="BN406" s="128"/>
      <c r="BO406" s="128"/>
      <c r="BP406" s="128"/>
      <c r="BQ406" s="128"/>
      <c r="BR406" s="128"/>
      <c r="BS406" s="128"/>
      <c r="BT406" s="128"/>
      <c r="BU406" s="128"/>
      <c r="BV406" s="128"/>
      <c r="BW406" s="128"/>
      <c r="BX406" s="128"/>
      <c r="BY406" s="128"/>
      <c r="BZ406" s="128"/>
      <c r="CA406" s="128"/>
      <c r="CB406" s="128"/>
      <c r="CC406" s="128"/>
      <c r="CD406" s="128"/>
      <c r="CE406" s="128"/>
      <c r="CF406" s="128"/>
      <c r="CG406" s="128"/>
      <c r="CH406" s="128"/>
      <c r="CI406" s="128"/>
      <c r="CJ406" s="128"/>
      <c r="CK406" s="128"/>
      <c r="CL406" s="128"/>
      <c r="CM406" s="128"/>
    </row>
    <row r="407" ht="14.25" customHeight="1">
      <c r="A407" s="126">
        <v>1667.0</v>
      </c>
      <c r="B407" s="20" t="str">
        <f t="shared" si="4"/>
        <v>Giữ chỗ</v>
      </c>
      <c r="C407" s="103" t="str">
        <f t="shared" si="2"/>
        <v>OK</v>
      </c>
      <c r="D407" s="20" t="s">
        <v>7605</v>
      </c>
      <c r="E407" s="20" t="s">
        <v>7264</v>
      </c>
      <c r="G407" s="20" t="s">
        <v>7620</v>
      </c>
      <c r="H407" s="20" t="s">
        <v>7621</v>
      </c>
      <c r="I407" s="227"/>
      <c r="J407" s="129"/>
      <c r="K407" s="130" t="s">
        <v>3099</v>
      </c>
      <c r="L407" s="128"/>
      <c r="M407" s="128"/>
      <c r="N407" s="20" t="s">
        <v>49</v>
      </c>
      <c r="O407" s="130" t="s">
        <v>8</v>
      </c>
      <c r="P407" s="20" t="s">
        <v>3028</v>
      </c>
      <c r="Q407" s="21" t="s">
        <v>6881</v>
      </c>
      <c r="S407" s="132"/>
      <c r="T407" s="132"/>
      <c r="U407" s="132"/>
      <c r="V407" s="132"/>
      <c r="W407" s="132"/>
      <c r="X407" s="132"/>
      <c r="Y407" s="132"/>
      <c r="Z407" s="132"/>
      <c r="AA407" s="132"/>
      <c r="AD407" s="132"/>
      <c r="AE407" s="132"/>
      <c r="AF407" s="132"/>
      <c r="AG407" s="132"/>
      <c r="AH407" s="132"/>
      <c r="AI407" s="132"/>
      <c r="AJ407" s="132"/>
      <c r="AK407" s="132"/>
      <c r="AL407" s="132"/>
      <c r="AM407" s="132"/>
      <c r="AN407" s="132"/>
      <c r="AO407" s="132"/>
      <c r="AP407" s="132"/>
      <c r="AQ407" s="132"/>
      <c r="AR407" s="132"/>
      <c r="AS407" s="132"/>
      <c r="AT407" s="132"/>
      <c r="AU407" s="132"/>
      <c r="AV407" s="128"/>
      <c r="AW407" s="128"/>
      <c r="AX407" s="128"/>
      <c r="AY407" s="128"/>
      <c r="AZ407" s="128"/>
      <c r="BA407" s="128"/>
      <c r="BB407" s="128"/>
      <c r="BC407" s="128"/>
      <c r="BD407" s="128"/>
      <c r="BE407" s="128"/>
      <c r="BF407" s="128"/>
      <c r="BG407" s="128"/>
      <c r="BH407" s="128"/>
      <c r="BI407" s="133">
        <v>1667.0</v>
      </c>
      <c r="BJ407" s="20" t="s">
        <v>3028</v>
      </c>
      <c r="BK407" s="21" t="s">
        <v>6881</v>
      </c>
      <c r="BL407" s="128"/>
      <c r="BM407" s="128"/>
      <c r="BN407" s="128"/>
      <c r="BO407" s="128"/>
      <c r="BP407" s="128"/>
      <c r="BQ407" s="128"/>
      <c r="BR407" s="128"/>
      <c r="BS407" s="128"/>
      <c r="BT407" s="128"/>
      <c r="BU407" s="128"/>
      <c r="BV407" s="128"/>
      <c r="BW407" s="128"/>
      <c r="BX407" s="128"/>
      <c r="BY407" s="128"/>
      <c r="BZ407" s="128"/>
      <c r="CA407" s="128"/>
      <c r="CB407" s="128"/>
      <c r="CC407" s="128"/>
      <c r="CD407" s="128"/>
      <c r="CE407" s="128"/>
      <c r="CF407" s="128"/>
      <c r="CG407" s="128"/>
      <c r="CH407" s="128"/>
      <c r="CI407" s="128"/>
      <c r="CJ407" s="128"/>
      <c r="CK407" s="128"/>
      <c r="CL407" s="128"/>
      <c r="CM407" s="128"/>
    </row>
    <row r="408" ht="14.25" customHeight="1">
      <c r="A408" s="126">
        <v>1677.0</v>
      </c>
      <c r="B408" s="20" t="str">
        <f>SWITCH(C408,"OK",IF(ISBLANK(#REF!),IF(ISBLANK(#REF!),"Giữ chỗ nhóm","Giữ chỗ"),"OK"),"Chưa làm",IF(#REF!&lt;&gt;"","Giữ chỗ",""),0,IF(ISBLANK(#REF!),"Thêm",""),"")</f>
        <v>OK</v>
      </c>
      <c r="C408" s="103" t="str">
        <f t="shared" si="2"/>
        <v>OK</v>
      </c>
      <c r="D408" s="20" t="s">
        <v>7632</v>
      </c>
      <c r="E408" s="20" t="s">
        <v>7264</v>
      </c>
      <c r="G408" s="128"/>
      <c r="H408" s="128"/>
      <c r="I408" s="128"/>
      <c r="J408" s="128"/>
      <c r="K408" s="128"/>
      <c r="L408" s="128"/>
      <c r="M408" s="128"/>
      <c r="N408" s="20" t="s">
        <v>49</v>
      </c>
      <c r="O408" s="130" t="s">
        <v>8</v>
      </c>
      <c r="P408" s="20" t="s">
        <v>3042</v>
      </c>
      <c r="Q408" s="21" t="s">
        <v>3043</v>
      </c>
      <c r="T408" s="132"/>
      <c r="U408" s="132"/>
      <c r="V408" s="132"/>
      <c r="W408" s="132"/>
      <c r="X408" s="132"/>
      <c r="Y408" s="132"/>
      <c r="Z408" s="132"/>
      <c r="AA408" s="132"/>
      <c r="AD408" s="132"/>
      <c r="AE408" s="132"/>
      <c r="AF408" s="132"/>
      <c r="AG408" s="132"/>
      <c r="AH408" s="132"/>
      <c r="AI408" s="132"/>
      <c r="AJ408" s="132"/>
      <c r="AK408" s="132"/>
      <c r="AL408" s="132"/>
      <c r="AM408" s="132"/>
      <c r="AN408" s="132"/>
      <c r="AO408" s="132"/>
      <c r="AP408" s="132"/>
      <c r="AQ408" s="132"/>
      <c r="AR408" s="132"/>
      <c r="AS408" s="132"/>
      <c r="AT408" s="132"/>
      <c r="AU408" s="132"/>
      <c r="AV408" s="128"/>
      <c r="AW408" s="128"/>
      <c r="AX408" s="128"/>
      <c r="AY408" s="128"/>
      <c r="AZ408" s="128"/>
      <c r="BA408" s="128"/>
      <c r="BB408" s="128"/>
      <c r="BC408" s="128"/>
      <c r="BD408" s="128"/>
      <c r="BE408" s="133">
        <v>8.0</v>
      </c>
      <c r="BF408" s="133">
        <v>7.0</v>
      </c>
      <c r="BG408" s="134" t="b">
        <v>0</v>
      </c>
      <c r="BH408" s="133">
        <v>8.0</v>
      </c>
      <c r="BI408" s="133">
        <v>1677.0</v>
      </c>
      <c r="BJ408" s="20" t="s">
        <v>3042</v>
      </c>
      <c r="BK408" s="21" t="s">
        <v>3043</v>
      </c>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row>
    <row r="409" ht="14.25" customHeight="1">
      <c r="A409" s="126">
        <v>1684.0</v>
      </c>
      <c r="B409" s="20" t="str">
        <f>SWITCH(C409,"OK",IF(ISBLANK(S409),IF(ISBLANK(Q409),"Giữ chỗ nhóm","Giữ chỗ"),"OK"),"Chưa làm",IF(Q409&lt;&gt;"","Giữ chỗ",""),0,IF(ISBLANK(S409),"Thêm",""),"")</f>
        <v/>
      </c>
      <c r="C409" s="103" t="str">
        <f t="shared" si="2"/>
        <v>Tự do chọn</v>
      </c>
      <c r="D409" s="20" t="s">
        <v>7958</v>
      </c>
      <c r="E409" s="20" t="s">
        <v>7264</v>
      </c>
      <c r="G409" s="128"/>
      <c r="H409" s="20" t="s">
        <v>7959</v>
      </c>
      <c r="I409" s="227"/>
      <c r="J409" s="129"/>
      <c r="K409" s="129"/>
      <c r="L409" s="128"/>
      <c r="M409" s="128"/>
      <c r="N409" s="20" t="s">
        <v>49</v>
      </c>
      <c r="O409" s="130" t="s">
        <v>8</v>
      </c>
      <c r="P409" s="128"/>
      <c r="Q409" s="128"/>
      <c r="R409" s="132"/>
      <c r="S409" s="132"/>
      <c r="T409" s="132"/>
      <c r="U409" s="132"/>
      <c r="V409" s="132"/>
      <c r="W409" s="132"/>
      <c r="X409" s="132"/>
      <c r="Y409" s="132"/>
      <c r="Z409" s="132"/>
      <c r="AA409" s="132"/>
      <c r="AD409" s="132"/>
      <c r="AE409" s="132"/>
      <c r="AF409" s="132"/>
      <c r="AG409" s="132"/>
      <c r="AH409" s="132"/>
      <c r="AI409" s="132"/>
      <c r="AJ409" s="132"/>
      <c r="AK409" s="132"/>
      <c r="AL409" s="132"/>
      <c r="AM409" s="132"/>
      <c r="AN409" s="132"/>
      <c r="AO409" s="132"/>
      <c r="AP409" s="132"/>
      <c r="AQ409" s="132"/>
      <c r="AR409" s="132"/>
      <c r="AS409" s="132"/>
      <c r="AT409" s="132"/>
      <c r="AU409" s="132"/>
      <c r="AV409" s="128"/>
      <c r="AW409" s="128"/>
      <c r="AX409" s="128"/>
      <c r="AY409" s="128"/>
      <c r="AZ409" s="128"/>
      <c r="BA409" s="128"/>
      <c r="BB409" s="128"/>
      <c r="BC409" s="128"/>
      <c r="BD409" s="128"/>
      <c r="BE409" s="133">
        <v>7.0</v>
      </c>
      <c r="BF409" s="133">
        <v>6.0</v>
      </c>
      <c r="BG409" s="134" t="b">
        <v>0</v>
      </c>
      <c r="BH409" s="133">
        <v>7.0</v>
      </c>
      <c r="BI409" s="133">
        <v>1684.0</v>
      </c>
      <c r="BJ409" s="128"/>
      <c r="BK409" s="128"/>
      <c r="BL409" s="128"/>
      <c r="BM409" s="128"/>
      <c r="BN409" s="128"/>
      <c r="BO409" s="128"/>
      <c r="BP409" s="128"/>
      <c r="BQ409" s="128"/>
      <c r="BR409" s="128"/>
      <c r="BS409" s="128"/>
      <c r="BT409" s="128"/>
      <c r="BU409" s="128"/>
      <c r="BV409" s="128"/>
      <c r="BW409" s="128"/>
      <c r="BX409" s="128"/>
      <c r="BY409" s="128"/>
      <c r="BZ409" s="128"/>
      <c r="CA409" s="128"/>
      <c r="CB409" s="128"/>
      <c r="CC409" s="128"/>
      <c r="CD409" s="128"/>
      <c r="CE409" s="128"/>
      <c r="CF409" s="128"/>
      <c r="CG409" s="128"/>
      <c r="CH409" s="128"/>
      <c r="CI409" s="128"/>
      <c r="CJ409" s="128"/>
      <c r="CK409" s="128"/>
      <c r="CL409" s="128"/>
      <c r="CM409" s="128"/>
    </row>
    <row r="410" ht="14.25" customHeight="1">
      <c r="A410" s="126">
        <v>1685.0</v>
      </c>
      <c r="B410" s="20" t="str">
        <f>SWITCH(C410,"OK",IF(ISBLANK(S408),IF(ISBLANK(Q408),"Giữ chỗ nhóm","Giữ chỗ"),"OK"),"Chưa làm",IF(Q408&lt;&gt;"","Giữ chỗ",""),0,IF(ISBLANK(S408),"Thêm",""),"")</f>
        <v/>
      </c>
      <c r="C410" s="103" t="str">
        <f t="shared" si="2"/>
        <v>Tự do chọn</v>
      </c>
      <c r="D410" s="20" t="s">
        <v>7958</v>
      </c>
      <c r="E410" s="20" t="s">
        <v>7264</v>
      </c>
      <c r="G410" s="128"/>
      <c r="H410" s="128"/>
      <c r="I410" s="227"/>
      <c r="J410" s="129"/>
      <c r="K410" s="129"/>
      <c r="L410" s="128"/>
      <c r="M410" s="128"/>
      <c r="N410" s="20" t="s">
        <v>49</v>
      </c>
      <c r="O410" s="130" t="s">
        <v>8</v>
      </c>
      <c r="P410" s="238"/>
      <c r="Q410" s="128"/>
      <c r="R410" s="132"/>
      <c r="S410" s="132"/>
      <c r="T410" s="132"/>
      <c r="U410" s="132"/>
      <c r="V410" s="132"/>
      <c r="W410" s="132"/>
      <c r="X410" s="132"/>
      <c r="Y410" s="132"/>
      <c r="Z410" s="132"/>
      <c r="AA410" s="132"/>
      <c r="AD410" s="132"/>
      <c r="AE410" s="132"/>
      <c r="AF410" s="132"/>
      <c r="AG410" s="132"/>
      <c r="AH410" s="132"/>
      <c r="AI410" s="132"/>
      <c r="AJ410" s="132"/>
      <c r="AK410" s="132"/>
      <c r="AL410" s="132"/>
      <c r="AM410" s="132"/>
      <c r="AN410" s="132"/>
      <c r="AO410" s="132"/>
      <c r="AP410" s="132"/>
      <c r="AQ410" s="132"/>
      <c r="AR410" s="132"/>
      <c r="AS410" s="132"/>
      <c r="AT410" s="132"/>
      <c r="AU410" s="132"/>
      <c r="AV410" s="128"/>
      <c r="AW410" s="128"/>
      <c r="AX410" s="128"/>
      <c r="AY410" s="128"/>
      <c r="AZ410" s="128"/>
      <c r="BA410" s="128"/>
      <c r="BB410" s="128"/>
      <c r="BC410" s="128"/>
      <c r="BD410" s="128"/>
      <c r="BE410" s="133">
        <v>6.0</v>
      </c>
      <c r="BF410" s="133">
        <v>5.0</v>
      </c>
      <c r="BG410" s="134" t="b">
        <v>0</v>
      </c>
      <c r="BH410" s="133">
        <v>6.0</v>
      </c>
      <c r="BI410" s="133">
        <v>1685.0</v>
      </c>
      <c r="BJ410" s="238"/>
      <c r="BK410" s="128"/>
      <c r="BL410" s="128"/>
      <c r="BM410" s="128"/>
      <c r="BN410" s="128"/>
      <c r="BO410" s="128"/>
      <c r="BP410" s="128"/>
      <c r="BQ410" s="128"/>
      <c r="BR410" s="128"/>
      <c r="BS410" s="128"/>
      <c r="BT410" s="128"/>
      <c r="BU410" s="128"/>
      <c r="BV410" s="128"/>
      <c r="BW410" s="128"/>
      <c r="BX410" s="128"/>
      <c r="BY410" s="128"/>
      <c r="BZ410" s="128"/>
      <c r="CA410" s="128"/>
      <c r="CB410" s="128"/>
      <c r="CC410" s="128"/>
      <c r="CD410" s="128"/>
      <c r="CE410" s="128"/>
      <c r="CF410" s="128"/>
      <c r="CG410" s="128"/>
      <c r="CH410" s="128"/>
      <c r="CI410" s="128"/>
      <c r="CJ410" s="128"/>
      <c r="CK410" s="128"/>
      <c r="CL410" s="128"/>
      <c r="CM410" s="128"/>
    </row>
    <row r="411" ht="14.25" customHeight="1">
      <c r="A411" s="126">
        <v>1689.0</v>
      </c>
      <c r="B411" s="20" t="str">
        <f t="shared" ref="B411:B467" si="5">SWITCH(C411,"OK",IF(ISBLANK(S411),IF(ISBLANK(Q411),"Giữ chỗ nhóm","Giữ chỗ"),"OK"),"Chưa làm",IF(Q411&lt;&gt;"","Giữ chỗ",""),0,IF(ISBLANK(S411),"Thêm",""),"")</f>
        <v>Giữ chỗ</v>
      </c>
      <c r="C411" s="103" t="str">
        <f t="shared" si="2"/>
        <v>OK</v>
      </c>
      <c r="D411" s="20" t="s">
        <v>7975</v>
      </c>
      <c r="E411" s="20" t="s">
        <v>7264</v>
      </c>
      <c r="G411" s="20" t="s">
        <v>7976</v>
      </c>
      <c r="H411" s="20" t="s">
        <v>7977</v>
      </c>
      <c r="I411" s="227"/>
      <c r="J411" s="129"/>
      <c r="K411" s="130" t="s">
        <v>3099</v>
      </c>
      <c r="L411" s="128"/>
      <c r="M411" s="128"/>
      <c r="N411" s="20" t="s">
        <v>49</v>
      </c>
      <c r="O411" s="130" t="s">
        <v>8</v>
      </c>
      <c r="P411" s="241" t="s">
        <v>4078</v>
      </c>
      <c r="Q411" s="20" t="s">
        <v>4388</v>
      </c>
      <c r="R411" s="132"/>
      <c r="S411" s="132"/>
      <c r="T411" s="132"/>
      <c r="U411" s="132"/>
      <c r="V411" s="132"/>
      <c r="W411" s="132"/>
      <c r="X411" s="132"/>
      <c r="Y411" s="132"/>
      <c r="Z411" s="132"/>
      <c r="AA411" s="132"/>
      <c r="AD411" s="132"/>
      <c r="AE411" s="132"/>
      <c r="AF411" s="132"/>
      <c r="AG411" s="132"/>
      <c r="AH411" s="132"/>
      <c r="AI411" s="132"/>
      <c r="AJ411" s="132"/>
      <c r="AK411" s="132"/>
      <c r="AL411" s="132"/>
      <c r="AM411" s="132"/>
      <c r="AN411" s="132"/>
      <c r="AO411" s="132"/>
      <c r="AP411" s="132"/>
      <c r="AQ411" s="132"/>
      <c r="AR411" s="132"/>
      <c r="AS411" s="132"/>
      <c r="AT411" s="132"/>
      <c r="AU411" s="132"/>
      <c r="AV411" s="128"/>
      <c r="AW411" s="128"/>
      <c r="AX411" s="128"/>
      <c r="AY411" s="128"/>
      <c r="AZ411" s="128"/>
      <c r="BA411" s="128"/>
      <c r="BB411" s="128"/>
      <c r="BC411" s="128"/>
      <c r="BD411" s="128"/>
      <c r="BE411" s="128"/>
      <c r="BF411" s="128"/>
      <c r="BG411" s="128"/>
      <c r="BH411" s="128"/>
      <c r="BI411" s="133">
        <v>1689.0</v>
      </c>
      <c r="BJ411" s="241" t="s">
        <v>4078</v>
      </c>
      <c r="BK411" s="20" t="s">
        <v>4388</v>
      </c>
      <c r="BL411" s="128"/>
      <c r="BM411" s="128"/>
      <c r="BN411" s="128"/>
      <c r="BO411" s="128"/>
      <c r="BP411" s="128"/>
      <c r="BQ411" s="128"/>
      <c r="BR411" s="128"/>
      <c r="BS411" s="128"/>
      <c r="BT411" s="128"/>
      <c r="BU411" s="128"/>
      <c r="BV411" s="128"/>
      <c r="BW411" s="128"/>
      <c r="BX411" s="128"/>
      <c r="BY411" s="128"/>
      <c r="BZ411" s="128"/>
      <c r="CA411" s="128"/>
      <c r="CB411" s="128"/>
      <c r="CC411" s="128"/>
      <c r="CD411" s="128"/>
      <c r="CE411" s="128"/>
      <c r="CF411" s="128"/>
      <c r="CG411" s="128"/>
      <c r="CH411" s="128"/>
      <c r="CI411" s="128"/>
      <c r="CJ411" s="128"/>
      <c r="CK411" s="128"/>
      <c r="CL411" s="128"/>
      <c r="CM411" s="128"/>
    </row>
    <row r="412" ht="14.25" customHeight="1">
      <c r="A412" s="126">
        <v>1690.0</v>
      </c>
      <c r="B412" s="20" t="str">
        <f t="shared" si="5"/>
        <v>Giữ chỗ</v>
      </c>
      <c r="C412" s="103" t="str">
        <f t="shared" si="2"/>
        <v>OK</v>
      </c>
      <c r="D412" s="20" t="s">
        <v>7975</v>
      </c>
      <c r="E412" s="20" t="s">
        <v>7264</v>
      </c>
      <c r="G412" s="128"/>
      <c r="H412" s="128"/>
      <c r="I412" s="227"/>
      <c r="J412" s="129"/>
      <c r="K412" s="129"/>
      <c r="L412" s="128"/>
      <c r="M412" s="128"/>
      <c r="N412" s="20" t="s">
        <v>49</v>
      </c>
      <c r="O412" s="130" t="s">
        <v>8</v>
      </c>
      <c r="P412" s="20" t="s">
        <v>3275</v>
      </c>
      <c r="Q412" s="20" t="s">
        <v>4285</v>
      </c>
      <c r="R412" s="132"/>
      <c r="S412" s="132"/>
      <c r="T412" s="132"/>
      <c r="U412" s="132"/>
      <c r="V412" s="132"/>
      <c r="W412" s="132"/>
      <c r="X412" s="132"/>
      <c r="Y412" s="132"/>
      <c r="Z412" s="132"/>
      <c r="AA412" s="132"/>
      <c r="AD412" s="132"/>
      <c r="AE412" s="132"/>
      <c r="AF412" s="132"/>
      <c r="AG412" s="132"/>
      <c r="AH412" s="132"/>
      <c r="AI412" s="132"/>
      <c r="AJ412" s="132"/>
      <c r="AK412" s="132"/>
      <c r="AL412" s="132"/>
      <c r="AM412" s="132"/>
      <c r="AN412" s="132"/>
      <c r="AO412" s="132"/>
      <c r="AP412" s="132"/>
      <c r="AQ412" s="132"/>
      <c r="AR412" s="132"/>
      <c r="AS412" s="132"/>
      <c r="AT412" s="132"/>
      <c r="AU412" s="132"/>
      <c r="AV412" s="128"/>
      <c r="AW412" s="128"/>
      <c r="AX412" s="128"/>
      <c r="AY412" s="128"/>
      <c r="AZ412" s="128"/>
      <c r="BA412" s="128"/>
      <c r="BB412" s="128"/>
      <c r="BC412" s="128"/>
      <c r="BD412" s="128"/>
      <c r="BE412" s="133">
        <v>8.0</v>
      </c>
      <c r="BF412" s="133">
        <v>7.0</v>
      </c>
      <c r="BG412" s="134" t="b">
        <v>0</v>
      </c>
      <c r="BH412" s="133">
        <v>8.0</v>
      </c>
      <c r="BI412" s="133">
        <v>1690.0</v>
      </c>
      <c r="BJ412" s="20" t="s">
        <v>3275</v>
      </c>
      <c r="BK412" s="20" t="s">
        <v>4285</v>
      </c>
      <c r="BL412" s="128"/>
      <c r="BM412" s="128"/>
      <c r="BN412" s="128"/>
      <c r="BO412" s="128"/>
      <c r="BP412" s="128"/>
      <c r="BQ412" s="128"/>
      <c r="BR412" s="128"/>
      <c r="BS412" s="128"/>
      <c r="BT412" s="128"/>
      <c r="BU412" s="128"/>
      <c r="BV412" s="128"/>
      <c r="BW412" s="128"/>
      <c r="BX412" s="128"/>
      <c r="BY412" s="128"/>
      <c r="BZ412" s="128"/>
      <c r="CA412" s="128"/>
      <c r="CB412" s="128"/>
      <c r="CC412" s="128"/>
      <c r="CD412" s="128"/>
      <c r="CE412" s="128"/>
      <c r="CF412" s="128"/>
      <c r="CG412" s="128"/>
      <c r="CH412" s="128"/>
      <c r="CI412" s="128"/>
      <c r="CJ412" s="128"/>
      <c r="CK412" s="128"/>
      <c r="CL412" s="128"/>
      <c r="CM412" s="128"/>
    </row>
    <row r="413" ht="14.25" customHeight="1">
      <c r="A413" s="126">
        <v>1691.0</v>
      </c>
      <c r="B413" s="20" t="str">
        <f t="shared" si="5"/>
        <v>Giữ chỗ</v>
      </c>
      <c r="C413" s="103" t="str">
        <f t="shared" si="2"/>
        <v>OK</v>
      </c>
      <c r="D413" s="21" t="s">
        <v>7975</v>
      </c>
      <c r="E413" s="20" t="s">
        <v>7264</v>
      </c>
      <c r="G413" s="128"/>
      <c r="H413" s="128"/>
      <c r="I413" s="128"/>
      <c r="J413" s="128"/>
      <c r="K413" s="128"/>
      <c r="L413" s="128"/>
      <c r="M413" s="128"/>
      <c r="N413" s="20" t="s">
        <v>49</v>
      </c>
      <c r="O413" s="130" t="s">
        <v>8</v>
      </c>
      <c r="P413" s="20" t="s">
        <v>3028</v>
      </c>
      <c r="Q413" s="21" t="s">
        <v>6881</v>
      </c>
      <c r="S413" s="132"/>
      <c r="T413" s="132"/>
      <c r="U413" s="132"/>
      <c r="V413" s="132"/>
      <c r="W413" s="132"/>
      <c r="X413" s="132"/>
      <c r="Y413" s="132"/>
      <c r="Z413" s="132"/>
      <c r="AA413" s="132"/>
      <c r="AD413" s="132"/>
      <c r="AE413" s="132"/>
      <c r="AF413" s="132"/>
      <c r="AG413" s="132"/>
      <c r="AH413" s="132"/>
      <c r="AI413" s="132"/>
      <c r="AJ413" s="132"/>
      <c r="AK413" s="132"/>
      <c r="AL413" s="132"/>
      <c r="AM413" s="132"/>
      <c r="AN413" s="132"/>
      <c r="AO413" s="132"/>
      <c r="AP413" s="132"/>
      <c r="AQ413" s="132"/>
      <c r="AR413" s="132"/>
      <c r="AS413" s="132"/>
      <c r="AT413" s="132"/>
      <c r="AU413" s="132"/>
      <c r="AV413" s="128"/>
      <c r="AW413" s="128"/>
      <c r="AX413" s="128"/>
      <c r="AY413" s="128"/>
      <c r="AZ413" s="128"/>
      <c r="BA413" s="128"/>
      <c r="BB413" s="128"/>
      <c r="BC413" s="128"/>
      <c r="BD413" s="128"/>
      <c r="BE413" s="133">
        <v>8.0</v>
      </c>
      <c r="BF413" s="133">
        <v>7.0</v>
      </c>
      <c r="BG413" s="134" t="b">
        <v>0</v>
      </c>
      <c r="BH413" s="133">
        <v>8.0</v>
      </c>
      <c r="BI413" s="133">
        <v>1691.0</v>
      </c>
      <c r="BJ413" s="20" t="s">
        <v>3028</v>
      </c>
      <c r="BK413" s="21" t="s">
        <v>6881</v>
      </c>
      <c r="BL413" s="128"/>
      <c r="BM413" s="128"/>
      <c r="BN413" s="128"/>
      <c r="BO413" s="128"/>
      <c r="BP413" s="128"/>
      <c r="BQ413" s="128"/>
      <c r="BR413" s="128"/>
      <c r="BS413" s="128"/>
      <c r="BT413" s="128"/>
      <c r="BU413" s="128"/>
      <c r="BV413" s="128"/>
      <c r="BW413" s="128"/>
      <c r="BX413" s="128"/>
      <c r="BY413" s="128"/>
      <c r="BZ413" s="128"/>
      <c r="CA413" s="128"/>
      <c r="CB413" s="128"/>
      <c r="CC413" s="128"/>
      <c r="CD413" s="128"/>
      <c r="CE413" s="128"/>
      <c r="CF413" s="128"/>
      <c r="CG413" s="128"/>
      <c r="CH413" s="128"/>
      <c r="CI413" s="128"/>
      <c r="CJ413" s="128"/>
      <c r="CK413" s="128"/>
      <c r="CL413" s="128"/>
      <c r="CM413" s="128"/>
    </row>
    <row r="414" ht="14.25" customHeight="1">
      <c r="A414" s="126">
        <v>1695.0</v>
      </c>
      <c r="B414" s="20" t="str">
        <f t="shared" si="5"/>
        <v/>
      </c>
      <c r="C414" s="103" t="str">
        <f t="shared" si="2"/>
        <v>Tự do chọn</v>
      </c>
      <c r="D414" s="20" t="s">
        <v>7998</v>
      </c>
      <c r="E414" s="20" t="s">
        <v>7264</v>
      </c>
      <c r="G414" s="128"/>
      <c r="H414" s="128"/>
      <c r="I414" s="227"/>
      <c r="J414" s="129"/>
      <c r="K414" s="129"/>
      <c r="L414" s="128"/>
      <c r="M414" s="128"/>
      <c r="N414" s="20" t="s">
        <v>49</v>
      </c>
      <c r="O414" s="130" t="s">
        <v>8</v>
      </c>
      <c r="P414" s="128"/>
      <c r="Q414" s="132"/>
      <c r="R414" s="132"/>
      <c r="S414" s="132"/>
      <c r="T414" s="132"/>
      <c r="U414" s="132"/>
      <c r="V414" s="132"/>
      <c r="W414" s="132"/>
      <c r="X414" s="132"/>
      <c r="Y414" s="132"/>
      <c r="Z414" s="132"/>
      <c r="AA414" s="132"/>
      <c r="AD414" s="132"/>
      <c r="AE414" s="132"/>
      <c r="AF414" s="132"/>
      <c r="AG414" s="132"/>
      <c r="AH414" s="132"/>
      <c r="AI414" s="132"/>
      <c r="AJ414" s="132"/>
      <c r="AK414" s="132"/>
      <c r="AL414" s="132"/>
      <c r="AM414" s="132"/>
      <c r="AN414" s="132"/>
      <c r="AO414" s="132"/>
      <c r="AP414" s="132"/>
      <c r="AQ414" s="132"/>
      <c r="AR414" s="132"/>
      <c r="AS414" s="132"/>
      <c r="AT414" s="132"/>
      <c r="AU414" s="132"/>
      <c r="AV414" s="128"/>
      <c r="AW414" s="128"/>
      <c r="AX414" s="128"/>
      <c r="AY414" s="128"/>
      <c r="AZ414" s="128"/>
      <c r="BA414" s="128"/>
      <c r="BB414" s="128"/>
      <c r="BC414" s="128"/>
      <c r="BD414" s="128"/>
      <c r="BE414" s="133">
        <v>6.0</v>
      </c>
      <c r="BF414" s="133">
        <v>5.0</v>
      </c>
      <c r="BG414" s="134" t="b">
        <v>0</v>
      </c>
      <c r="BH414" s="133">
        <v>6.0</v>
      </c>
      <c r="BI414" s="133">
        <v>1695.0</v>
      </c>
      <c r="BJ414" s="128"/>
      <c r="BK414" s="132"/>
      <c r="BL414" s="128"/>
      <c r="BM414" s="128"/>
      <c r="BN414" s="128"/>
      <c r="BO414" s="128"/>
      <c r="BP414" s="128"/>
      <c r="BQ414" s="128"/>
      <c r="BR414" s="128"/>
      <c r="BS414" s="128"/>
      <c r="BT414" s="128"/>
      <c r="BU414" s="128"/>
      <c r="BV414" s="128"/>
      <c r="BW414" s="128"/>
      <c r="BX414" s="128"/>
      <c r="BY414" s="128"/>
      <c r="BZ414" s="128"/>
      <c r="CA414" s="128"/>
      <c r="CB414" s="128"/>
      <c r="CC414" s="128"/>
      <c r="CD414" s="128"/>
      <c r="CE414" s="128"/>
      <c r="CF414" s="128"/>
      <c r="CG414" s="128"/>
      <c r="CH414" s="128"/>
      <c r="CI414" s="128"/>
      <c r="CJ414" s="128"/>
      <c r="CK414" s="128"/>
      <c r="CL414" s="128"/>
      <c r="CM414" s="128"/>
    </row>
    <row r="415" ht="14.25" customHeight="1">
      <c r="A415" s="126">
        <v>1696.0</v>
      </c>
      <c r="B415" s="20" t="str">
        <f t="shared" si="5"/>
        <v/>
      </c>
      <c r="C415" s="103" t="str">
        <f t="shared" si="2"/>
        <v>Tự do chọn</v>
      </c>
      <c r="D415" s="20" t="s">
        <v>7998</v>
      </c>
      <c r="E415" s="20" t="s">
        <v>7264</v>
      </c>
      <c r="G415" s="128"/>
      <c r="H415" s="128"/>
      <c r="I415" s="227"/>
      <c r="J415" s="129"/>
      <c r="K415" s="129"/>
      <c r="L415" s="128"/>
      <c r="M415" s="128"/>
      <c r="N415" s="20" t="s">
        <v>49</v>
      </c>
      <c r="O415" s="130" t="s">
        <v>8</v>
      </c>
      <c r="P415" s="128"/>
      <c r="Q415" s="128"/>
      <c r="R415" s="132"/>
      <c r="S415" s="132"/>
      <c r="T415" s="132"/>
      <c r="U415" s="132"/>
      <c r="V415" s="132"/>
      <c r="W415" s="132"/>
      <c r="X415" s="132"/>
      <c r="Y415" s="132"/>
      <c r="Z415" s="132"/>
      <c r="AA415" s="132"/>
      <c r="AD415" s="132"/>
      <c r="AE415" s="132"/>
      <c r="AF415" s="132"/>
      <c r="AG415" s="132"/>
      <c r="AH415" s="132"/>
      <c r="AI415" s="132"/>
      <c r="AJ415" s="132"/>
      <c r="AK415" s="132"/>
      <c r="AL415" s="132"/>
      <c r="AM415" s="132"/>
      <c r="AN415" s="132"/>
      <c r="AO415" s="132"/>
      <c r="AP415" s="132"/>
      <c r="AQ415" s="132"/>
      <c r="AR415" s="132"/>
      <c r="AS415" s="132"/>
      <c r="AT415" s="132"/>
      <c r="AU415" s="132"/>
      <c r="AV415" s="128"/>
      <c r="AW415" s="128"/>
      <c r="AX415" s="128"/>
      <c r="AY415" s="128"/>
      <c r="AZ415" s="128"/>
      <c r="BA415" s="128"/>
      <c r="BB415" s="128"/>
      <c r="BC415" s="128"/>
      <c r="BD415" s="128"/>
      <c r="BE415" s="133">
        <v>6.0</v>
      </c>
      <c r="BF415" s="133">
        <v>5.0</v>
      </c>
      <c r="BG415" s="134" t="b">
        <v>0</v>
      </c>
      <c r="BH415" s="133">
        <v>6.0</v>
      </c>
      <c r="BI415" s="133">
        <v>1696.0</v>
      </c>
      <c r="BJ415" s="128"/>
      <c r="BK415" s="128"/>
      <c r="BL415" s="128"/>
      <c r="BM415" s="128"/>
      <c r="BN415" s="128"/>
      <c r="BO415" s="128"/>
      <c r="BP415" s="128"/>
      <c r="BQ415" s="128"/>
      <c r="BR415" s="128"/>
      <c r="BS415" s="128"/>
      <c r="BT415" s="128"/>
      <c r="BU415" s="128"/>
      <c r="BV415" s="128"/>
      <c r="BW415" s="128"/>
      <c r="BX415" s="128"/>
      <c r="BY415" s="128"/>
      <c r="BZ415" s="128"/>
      <c r="CA415" s="128"/>
      <c r="CB415" s="128"/>
      <c r="CC415" s="128"/>
      <c r="CD415" s="128"/>
      <c r="CE415" s="128"/>
      <c r="CF415" s="128"/>
      <c r="CG415" s="128"/>
      <c r="CH415" s="128"/>
      <c r="CI415" s="128"/>
      <c r="CJ415" s="128"/>
      <c r="CK415" s="128"/>
      <c r="CL415" s="128"/>
      <c r="CM415" s="128"/>
    </row>
    <row r="416" ht="14.25" customHeight="1">
      <c r="A416" s="126">
        <v>1697.0</v>
      </c>
      <c r="B416" s="20" t="str">
        <f t="shared" si="5"/>
        <v/>
      </c>
      <c r="C416" s="103" t="str">
        <f t="shared" si="2"/>
        <v>Tự do chọn</v>
      </c>
      <c r="D416" s="20" t="s">
        <v>7998</v>
      </c>
      <c r="E416" s="20" t="s">
        <v>7264</v>
      </c>
      <c r="G416" s="128"/>
      <c r="H416" s="20" t="s">
        <v>8010</v>
      </c>
      <c r="I416" s="227"/>
      <c r="J416" s="129"/>
      <c r="K416" s="129"/>
      <c r="L416" s="128"/>
      <c r="M416" s="128"/>
      <c r="N416" s="20" t="s">
        <v>49</v>
      </c>
      <c r="O416" s="130" t="s">
        <v>8</v>
      </c>
      <c r="P416" s="128"/>
      <c r="Q416" s="128"/>
      <c r="R416" s="132"/>
      <c r="S416" s="132"/>
      <c r="T416" s="132"/>
      <c r="U416" s="132"/>
      <c r="V416" s="132"/>
      <c r="W416" s="132"/>
      <c r="X416" s="132"/>
      <c r="Y416" s="132"/>
      <c r="Z416" s="132"/>
      <c r="AA416" s="132"/>
      <c r="AD416" s="132"/>
      <c r="AE416" s="132"/>
      <c r="AF416" s="132"/>
      <c r="AG416" s="132"/>
      <c r="AH416" s="132"/>
      <c r="AI416" s="132"/>
      <c r="AJ416" s="132"/>
      <c r="AK416" s="132"/>
      <c r="AL416" s="132"/>
      <c r="AM416" s="132"/>
      <c r="AN416" s="132"/>
      <c r="AO416" s="132"/>
      <c r="AP416" s="132"/>
      <c r="AQ416" s="132"/>
      <c r="AR416" s="132"/>
      <c r="AS416" s="132"/>
      <c r="AT416" s="132"/>
      <c r="AU416" s="132"/>
      <c r="AV416" s="128"/>
      <c r="AW416" s="128"/>
      <c r="AX416" s="128"/>
      <c r="AY416" s="128"/>
      <c r="AZ416" s="128"/>
      <c r="BA416" s="128"/>
      <c r="BB416" s="128"/>
      <c r="BC416" s="128"/>
      <c r="BD416" s="128"/>
      <c r="BE416" s="133">
        <v>7.0</v>
      </c>
      <c r="BF416" s="133">
        <v>6.0</v>
      </c>
      <c r="BG416" s="134" t="b">
        <v>0</v>
      </c>
      <c r="BH416" s="133">
        <v>7.0</v>
      </c>
      <c r="BI416" s="133">
        <v>1697.0</v>
      </c>
      <c r="BJ416" s="128"/>
      <c r="BK416" s="128"/>
      <c r="BL416" s="128"/>
      <c r="BM416" s="128"/>
      <c r="BN416" s="128"/>
      <c r="BO416" s="128"/>
      <c r="BP416" s="128"/>
      <c r="BQ416" s="128"/>
      <c r="BR416" s="128"/>
      <c r="BS416" s="128"/>
      <c r="BT416" s="128"/>
      <c r="BU416" s="128"/>
      <c r="BV416" s="128"/>
      <c r="BW416" s="128"/>
      <c r="BX416" s="128"/>
      <c r="BY416" s="128"/>
      <c r="BZ416" s="128"/>
      <c r="CA416" s="128"/>
      <c r="CB416" s="128"/>
      <c r="CC416" s="128"/>
      <c r="CD416" s="128"/>
      <c r="CE416" s="128"/>
      <c r="CF416" s="128"/>
      <c r="CG416" s="128"/>
      <c r="CH416" s="128"/>
      <c r="CI416" s="128"/>
      <c r="CJ416" s="128"/>
      <c r="CK416" s="128"/>
      <c r="CL416" s="128"/>
      <c r="CM416" s="128"/>
    </row>
    <row r="417" ht="14.25" customHeight="1">
      <c r="A417" s="126">
        <v>1698.0</v>
      </c>
      <c r="B417" s="20" t="str">
        <f t="shared" si="5"/>
        <v>Giữ chỗ</v>
      </c>
      <c r="C417" s="103" t="str">
        <f t="shared" si="2"/>
        <v>OK</v>
      </c>
      <c r="D417" s="20" t="s">
        <v>7998</v>
      </c>
      <c r="E417" s="20" t="s">
        <v>7264</v>
      </c>
      <c r="G417" s="128"/>
      <c r="H417" s="128"/>
      <c r="I417" s="227"/>
      <c r="J417" s="129"/>
      <c r="K417" s="129"/>
      <c r="L417" s="128"/>
      <c r="M417" s="128"/>
      <c r="N417" s="20" t="s">
        <v>49</v>
      </c>
      <c r="O417" s="130" t="s">
        <v>8</v>
      </c>
      <c r="P417" s="20" t="s">
        <v>2625</v>
      </c>
      <c r="Q417" s="20" t="s">
        <v>2816</v>
      </c>
      <c r="R417" s="132"/>
      <c r="S417" s="132"/>
      <c r="T417" s="132"/>
      <c r="U417" s="132"/>
      <c r="V417" s="132"/>
      <c r="W417" s="132"/>
      <c r="X417" s="132"/>
      <c r="Y417" s="132"/>
      <c r="Z417" s="132"/>
      <c r="AA417" s="132"/>
      <c r="AD417" s="132"/>
      <c r="AE417" s="132"/>
      <c r="AF417" s="132"/>
      <c r="AG417" s="132"/>
      <c r="AH417" s="132"/>
      <c r="AI417" s="132"/>
      <c r="AJ417" s="132"/>
      <c r="AK417" s="132"/>
      <c r="AL417" s="132"/>
      <c r="AM417" s="132"/>
      <c r="AN417" s="132"/>
      <c r="AO417" s="132"/>
      <c r="AP417" s="132"/>
      <c r="AQ417" s="132"/>
      <c r="AR417" s="132"/>
      <c r="AS417" s="132"/>
      <c r="AT417" s="132"/>
      <c r="AU417" s="132"/>
      <c r="AV417" s="128"/>
      <c r="AW417" s="128"/>
      <c r="AX417" s="128"/>
      <c r="AY417" s="128"/>
      <c r="AZ417" s="128"/>
      <c r="BA417" s="128"/>
      <c r="BB417" s="128"/>
      <c r="BC417" s="128"/>
      <c r="BD417" s="128"/>
      <c r="BE417" s="133">
        <v>8.0</v>
      </c>
      <c r="BF417" s="133">
        <v>7.0</v>
      </c>
      <c r="BG417" s="134" t="b">
        <v>0</v>
      </c>
      <c r="BH417" s="133">
        <v>8.0</v>
      </c>
      <c r="BI417" s="133">
        <v>1698.0</v>
      </c>
      <c r="BJ417" s="20" t="s">
        <v>2625</v>
      </c>
      <c r="BK417" s="20" t="s">
        <v>2816</v>
      </c>
      <c r="BL417" s="128"/>
      <c r="BM417" s="128"/>
      <c r="BN417" s="128"/>
      <c r="BO417" s="128"/>
      <c r="BP417" s="128"/>
      <c r="BQ417" s="128"/>
      <c r="BR417" s="128"/>
      <c r="BS417" s="128"/>
      <c r="BT417" s="128"/>
      <c r="BU417" s="128"/>
      <c r="BV417" s="128"/>
      <c r="BW417" s="128"/>
      <c r="BX417" s="128"/>
      <c r="BY417" s="128"/>
      <c r="BZ417" s="128"/>
      <c r="CA417" s="128"/>
      <c r="CB417" s="128"/>
      <c r="CC417" s="128"/>
      <c r="CD417" s="128"/>
      <c r="CE417" s="128"/>
      <c r="CF417" s="128"/>
      <c r="CG417" s="128"/>
      <c r="CH417" s="128"/>
      <c r="CI417" s="128"/>
      <c r="CJ417" s="128"/>
      <c r="CK417" s="128"/>
      <c r="CL417" s="128"/>
      <c r="CM417" s="128"/>
    </row>
    <row r="418" ht="14.25" customHeight="1">
      <c r="A418" s="126">
        <v>1699.0</v>
      </c>
      <c r="B418" s="20" t="str">
        <f t="shared" si="5"/>
        <v>Giữ chỗ</v>
      </c>
      <c r="C418" s="103" t="str">
        <f t="shared" si="2"/>
        <v>OK</v>
      </c>
      <c r="D418" s="20" t="s">
        <v>7998</v>
      </c>
      <c r="E418" s="20" t="s">
        <v>7264</v>
      </c>
      <c r="G418" s="128"/>
      <c r="H418" s="128"/>
      <c r="I418" s="227"/>
      <c r="J418" s="129"/>
      <c r="K418" s="129"/>
      <c r="L418" s="128"/>
      <c r="M418" s="128"/>
      <c r="N418" s="20" t="s">
        <v>49</v>
      </c>
      <c r="O418" s="130" t="s">
        <v>8</v>
      </c>
      <c r="P418" s="236" t="s">
        <v>2598</v>
      </c>
      <c r="Q418" s="20" t="s">
        <v>2647</v>
      </c>
      <c r="R418" s="132"/>
      <c r="S418" s="132"/>
      <c r="T418" s="132"/>
      <c r="U418" s="132"/>
      <c r="V418" s="132"/>
      <c r="W418" s="132"/>
      <c r="X418" s="132"/>
      <c r="Y418" s="132"/>
      <c r="Z418" s="132"/>
      <c r="AA418" s="132"/>
      <c r="AD418" s="132"/>
      <c r="AE418" s="132"/>
      <c r="AF418" s="132"/>
      <c r="AG418" s="132"/>
      <c r="AH418" s="132"/>
      <c r="AI418" s="132"/>
      <c r="AJ418" s="132"/>
      <c r="AK418" s="132"/>
      <c r="AL418" s="132"/>
      <c r="AM418" s="132"/>
      <c r="AN418" s="132"/>
      <c r="AO418" s="132"/>
      <c r="AP418" s="132"/>
      <c r="AQ418" s="132"/>
      <c r="AR418" s="132"/>
      <c r="AS418" s="132"/>
      <c r="AT418" s="132"/>
      <c r="AU418" s="132"/>
      <c r="AV418" s="128"/>
      <c r="AW418" s="128"/>
      <c r="AX418" s="128"/>
      <c r="AY418" s="128"/>
      <c r="AZ418" s="128"/>
      <c r="BA418" s="128"/>
      <c r="BB418" s="128"/>
      <c r="BC418" s="128"/>
      <c r="BD418" s="128"/>
      <c r="BE418" s="133">
        <v>8.0</v>
      </c>
      <c r="BF418" s="133">
        <v>7.0</v>
      </c>
      <c r="BG418" s="134" t="b">
        <v>0</v>
      </c>
      <c r="BH418" s="133">
        <v>8.0</v>
      </c>
      <c r="BI418" s="133">
        <v>1699.0</v>
      </c>
      <c r="BJ418" s="236" t="s">
        <v>2598</v>
      </c>
      <c r="BK418" s="20" t="s">
        <v>2647</v>
      </c>
      <c r="BL418" s="128"/>
      <c r="BM418" s="128"/>
      <c r="BN418" s="128"/>
      <c r="BO418" s="128"/>
      <c r="BP418" s="128"/>
      <c r="BQ418" s="128"/>
      <c r="BR418" s="128"/>
      <c r="BS418" s="128"/>
      <c r="BT418" s="128"/>
      <c r="BU418" s="128"/>
      <c r="BV418" s="128"/>
      <c r="BW418" s="128"/>
      <c r="BX418" s="128"/>
      <c r="BY418" s="128"/>
      <c r="BZ418" s="128"/>
      <c r="CA418" s="128"/>
      <c r="CB418" s="128"/>
      <c r="CC418" s="128"/>
      <c r="CD418" s="128"/>
      <c r="CE418" s="128"/>
      <c r="CF418" s="128"/>
      <c r="CG418" s="128"/>
      <c r="CH418" s="128"/>
      <c r="CI418" s="128"/>
      <c r="CJ418" s="128"/>
      <c r="CK418" s="128"/>
      <c r="CL418" s="128"/>
      <c r="CM418" s="128"/>
    </row>
    <row r="419" ht="14.25" customHeight="1">
      <c r="A419" s="126">
        <v>1700.0</v>
      </c>
      <c r="B419" s="20" t="str">
        <f t="shared" si="5"/>
        <v>OK</v>
      </c>
      <c r="C419" s="103" t="str">
        <f t="shared" si="2"/>
        <v>OK</v>
      </c>
      <c r="D419" s="20" t="s">
        <v>7998</v>
      </c>
      <c r="E419" s="20" t="s">
        <v>7264</v>
      </c>
      <c r="G419" s="128"/>
      <c r="H419" s="128"/>
      <c r="I419" s="227"/>
      <c r="J419" s="129"/>
      <c r="K419" s="129"/>
      <c r="L419" s="128"/>
      <c r="M419" s="128"/>
      <c r="N419" s="20" t="s">
        <v>49</v>
      </c>
      <c r="O419" s="130" t="s">
        <v>8</v>
      </c>
      <c r="P419" s="20" t="s">
        <v>3024</v>
      </c>
      <c r="Q419" s="20" t="s">
        <v>3073</v>
      </c>
      <c r="R419" s="132"/>
      <c r="S419" s="21" t="s">
        <v>8017</v>
      </c>
      <c r="T419" s="21">
        <v>4.0</v>
      </c>
      <c r="U419" s="21">
        <v>5.0</v>
      </c>
      <c r="V419" s="21">
        <v>6.0</v>
      </c>
      <c r="W419" s="21">
        <v>7.0</v>
      </c>
      <c r="X419" s="21">
        <v>8.0</v>
      </c>
      <c r="Y419" s="21" t="s">
        <v>561</v>
      </c>
      <c r="Z419" s="132"/>
      <c r="AA419" s="132"/>
      <c r="AD419" s="132"/>
      <c r="AE419" s="132"/>
      <c r="AF419" s="132"/>
      <c r="AG419" s="132"/>
      <c r="AH419" s="132"/>
      <c r="AI419" s="132"/>
      <c r="AJ419" s="132"/>
      <c r="AK419" s="132"/>
      <c r="AL419" s="132"/>
      <c r="AM419" s="132"/>
      <c r="AN419" s="132"/>
      <c r="AO419" s="132"/>
      <c r="AP419" s="132"/>
      <c r="AQ419" s="132"/>
      <c r="AR419" s="132"/>
      <c r="AS419" s="132"/>
      <c r="AT419" s="132"/>
      <c r="AU419" s="132"/>
      <c r="AV419" s="128"/>
      <c r="AW419" s="128"/>
      <c r="AX419" s="128"/>
      <c r="AY419" s="128"/>
      <c r="AZ419" s="128"/>
      <c r="BA419" s="128"/>
      <c r="BB419" s="128"/>
      <c r="BC419" s="128"/>
      <c r="BD419" s="128"/>
      <c r="BE419" s="133">
        <v>15.0</v>
      </c>
      <c r="BF419" s="133">
        <v>14.0</v>
      </c>
      <c r="BG419" s="134" t="b">
        <v>0</v>
      </c>
      <c r="BH419" s="133">
        <v>15.0</v>
      </c>
      <c r="BI419" s="133">
        <v>1700.0</v>
      </c>
      <c r="BJ419" s="20" t="s">
        <v>3024</v>
      </c>
      <c r="BK419" s="20" t="s">
        <v>3073</v>
      </c>
      <c r="BL419" s="128"/>
      <c r="BM419" s="128"/>
      <c r="BN419" s="128"/>
      <c r="BO419" s="128"/>
      <c r="BP419" s="128"/>
      <c r="BQ419" s="128"/>
      <c r="BR419" s="128"/>
      <c r="BS419" s="128"/>
      <c r="BT419" s="128"/>
      <c r="BU419" s="128"/>
      <c r="BV419" s="128"/>
      <c r="BW419" s="128"/>
      <c r="BX419" s="128"/>
      <c r="BY419" s="128"/>
      <c r="BZ419" s="128"/>
      <c r="CA419" s="128"/>
      <c r="CB419" s="128"/>
      <c r="CC419" s="128"/>
      <c r="CD419" s="128"/>
      <c r="CE419" s="128"/>
      <c r="CF419" s="128"/>
      <c r="CG419" s="128"/>
      <c r="CH419" s="128"/>
      <c r="CI419" s="128"/>
      <c r="CJ419" s="128"/>
      <c r="CK419" s="128"/>
      <c r="CL419" s="128"/>
      <c r="CM419" s="128"/>
    </row>
    <row r="420" ht="14.25" customHeight="1">
      <c r="A420" s="126">
        <v>1701.0</v>
      </c>
      <c r="B420" s="20" t="str">
        <f t="shared" si="5"/>
        <v>OK</v>
      </c>
      <c r="C420" s="103" t="str">
        <f t="shared" si="2"/>
        <v>OK</v>
      </c>
      <c r="D420" s="20" t="s">
        <v>7998</v>
      </c>
      <c r="E420" s="20" t="s">
        <v>7264</v>
      </c>
      <c r="G420" s="128"/>
      <c r="H420" s="128"/>
      <c r="I420" s="227"/>
      <c r="J420" s="129"/>
      <c r="K420" s="129"/>
      <c r="L420" s="128"/>
      <c r="M420" s="128"/>
      <c r="N420" s="20" t="s">
        <v>49</v>
      </c>
      <c r="O420" s="130" t="s">
        <v>8</v>
      </c>
      <c r="P420" s="239" t="s">
        <v>2465</v>
      </c>
      <c r="Q420" s="20" t="s">
        <v>2562</v>
      </c>
      <c r="R420" s="132"/>
      <c r="S420" s="21" t="s">
        <v>8018</v>
      </c>
      <c r="T420" s="21" t="s">
        <v>8019</v>
      </c>
      <c r="U420" s="21" t="s">
        <v>8020</v>
      </c>
      <c r="V420" s="21" t="s">
        <v>8021</v>
      </c>
      <c r="W420" s="21" t="s">
        <v>8022</v>
      </c>
      <c r="X420" s="21" t="s">
        <v>8023</v>
      </c>
      <c r="Y420" s="21" t="s">
        <v>410</v>
      </c>
      <c r="Z420" s="132"/>
      <c r="AA420" s="132"/>
      <c r="AD420" s="132"/>
      <c r="AE420" s="132"/>
      <c r="AF420" s="132"/>
      <c r="AG420" s="132"/>
      <c r="AH420" s="132"/>
      <c r="AI420" s="132"/>
      <c r="AJ420" s="132"/>
      <c r="AK420" s="132"/>
      <c r="AL420" s="132"/>
      <c r="AM420" s="132"/>
      <c r="AN420" s="132"/>
      <c r="AO420" s="132"/>
      <c r="AP420" s="132"/>
      <c r="AQ420" s="132"/>
      <c r="AR420" s="132"/>
      <c r="AS420" s="132"/>
      <c r="AT420" s="132"/>
      <c r="AU420" s="132"/>
      <c r="AV420" s="128"/>
      <c r="AW420" s="128"/>
      <c r="AX420" s="128"/>
      <c r="AY420" s="128"/>
      <c r="AZ420" s="128"/>
      <c r="BA420" s="128"/>
      <c r="BB420" s="128"/>
      <c r="BC420" s="128"/>
      <c r="BD420" s="128"/>
      <c r="BE420" s="133">
        <v>15.0</v>
      </c>
      <c r="BF420" s="133">
        <v>14.0</v>
      </c>
      <c r="BG420" s="134" t="b">
        <v>0</v>
      </c>
      <c r="BH420" s="133">
        <v>15.0</v>
      </c>
      <c r="BI420" s="133">
        <v>1701.0</v>
      </c>
      <c r="BJ420" s="239" t="s">
        <v>2465</v>
      </c>
      <c r="BK420" s="20" t="s">
        <v>2562</v>
      </c>
      <c r="BL420" s="128"/>
      <c r="BM420" s="128"/>
      <c r="BN420" s="128"/>
      <c r="BO420" s="128"/>
      <c r="BP420" s="128"/>
      <c r="BQ420" s="128"/>
      <c r="BR420" s="128"/>
      <c r="BS420" s="128"/>
      <c r="BT420" s="128"/>
      <c r="BU420" s="128"/>
      <c r="BV420" s="128"/>
      <c r="BW420" s="128"/>
      <c r="BX420" s="128"/>
      <c r="BY420" s="128"/>
      <c r="BZ420" s="128"/>
      <c r="CA420" s="128"/>
      <c r="CB420" s="128"/>
      <c r="CC420" s="128"/>
      <c r="CD420" s="128"/>
      <c r="CE420" s="128"/>
      <c r="CF420" s="128"/>
      <c r="CG420" s="128"/>
      <c r="CH420" s="128"/>
      <c r="CI420" s="128"/>
      <c r="CJ420" s="128"/>
      <c r="CK420" s="128"/>
      <c r="CL420" s="128"/>
      <c r="CM420" s="128"/>
    </row>
    <row r="421" ht="14.25" customHeight="1">
      <c r="A421" s="126">
        <v>1710.0</v>
      </c>
      <c r="B421" s="20" t="str">
        <f t="shared" si="5"/>
        <v>Giữ chỗ</v>
      </c>
      <c r="C421" s="103" t="str">
        <f t="shared" si="2"/>
        <v>OK</v>
      </c>
      <c r="D421" s="20" t="s">
        <v>8024</v>
      </c>
      <c r="E421" s="20" t="s">
        <v>7264</v>
      </c>
      <c r="G421" s="20" t="s">
        <v>8025</v>
      </c>
      <c r="H421" s="20" t="s">
        <v>8026</v>
      </c>
      <c r="I421" s="227"/>
      <c r="J421" s="129"/>
      <c r="K421" s="130" t="s">
        <v>3099</v>
      </c>
      <c r="L421" s="128"/>
      <c r="M421" s="128"/>
      <c r="N421" s="20" t="s">
        <v>49</v>
      </c>
      <c r="O421" s="130" t="s">
        <v>8</v>
      </c>
      <c r="P421" s="20" t="s">
        <v>3767</v>
      </c>
      <c r="Q421" s="20" t="s">
        <v>3884</v>
      </c>
      <c r="R421" s="132"/>
      <c r="S421" s="132"/>
      <c r="T421" s="132"/>
      <c r="U421" s="132"/>
      <c r="V421" s="132"/>
      <c r="W421" s="132"/>
      <c r="X421" s="132"/>
      <c r="Y421" s="132"/>
      <c r="Z421" s="132"/>
      <c r="AA421" s="132"/>
      <c r="AD421" s="132"/>
      <c r="AE421" s="132"/>
      <c r="AF421" s="132"/>
      <c r="AG421" s="132"/>
      <c r="AH421" s="132"/>
      <c r="AI421" s="132"/>
      <c r="AJ421" s="132"/>
      <c r="AK421" s="132"/>
      <c r="AL421" s="132"/>
      <c r="AM421" s="132"/>
      <c r="AN421" s="132"/>
      <c r="AO421" s="132"/>
      <c r="AP421" s="132"/>
      <c r="AQ421" s="132"/>
      <c r="AR421" s="132"/>
      <c r="AS421" s="132"/>
      <c r="AT421" s="132"/>
      <c r="AU421" s="132"/>
      <c r="AV421" s="128"/>
      <c r="AW421" s="128"/>
      <c r="AX421" s="128"/>
      <c r="AY421" s="128"/>
      <c r="AZ421" s="128"/>
      <c r="BA421" s="128"/>
      <c r="BB421" s="128"/>
      <c r="BC421" s="128"/>
      <c r="BD421" s="128"/>
      <c r="BE421" s="133">
        <v>11.0</v>
      </c>
      <c r="BF421" s="133">
        <v>10.0</v>
      </c>
      <c r="BG421" s="134" t="b">
        <v>0</v>
      </c>
      <c r="BH421" s="133">
        <v>11.0</v>
      </c>
      <c r="BI421" s="133">
        <v>1710.0</v>
      </c>
      <c r="BJ421" s="20" t="s">
        <v>3767</v>
      </c>
      <c r="BK421" s="20" t="s">
        <v>3884</v>
      </c>
      <c r="BL421" s="128"/>
      <c r="BM421" s="128"/>
      <c r="BN421" s="128"/>
      <c r="BO421" s="128"/>
      <c r="BP421" s="128"/>
      <c r="BQ421" s="128"/>
      <c r="BR421" s="128"/>
      <c r="BS421" s="128"/>
      <c r="BT421" s="128"/>
      <c r="BU421" s="128"/>
      <c r="BV421" s="128"/>
      <c r="BW421" s="128"/>
      <c r="BX421" s="128"/>
      <c r="BY421" s="128"/>
      <c r="BZ421" s="128"/>
      <c r="CA421" s="128"/>
      <c r="CB421" s="128"/>
      <c r="CC421" s="128"/>
      <c r="CD421" s="128"/>
      <c r="CE421" s="128"/>
      <c r="CF421" s="128"/>
      <c r="CG421" s="128"/>
      <c r="CH421" s="128"/>
      <c r="CI421" s="128"/>
      <c r="CJ421" s="128"/>
      <c r="CK421" s="128"/>
      <c r="CL421" s="128"/>
      <c r="CM421" s="128"/>
    </row>
    <row r="422" ht="14.25" customHeight="1">
      <c r="A422" s="126">
        <v>1711.0</v>
      </c>
      <c r="B422" s="20" t="str">
        <f t="shared" si="5"/>
        <v>Giữ chỗ</v>
      </c>
      <c r="C422" s="103" t="str">
        <f t="shared" si="2"/>
        <v>OK</v>
      </c>
      <c r="D422" s="20" t="s">
        <v>8024</v>
      </c>
      <c r="E422" s="20" t="s">
        <v>7264</v>
      </c>
      <c r="G422" s="128"/>
      <c r="H422" s="128"/>
      <c r="I422" s="227"/>
      <c r="J422" s="129"/>
      <c r="K422" s="129"/>
      <c r="L422" s="128"/>
      <c r="M422" s="128"/>
      <c r="N422" s="20" t="s">
        <v>49</v>
      </c>
      <c r="O422" s="130" t="s">
        <v>9</v>
      </c>
      <c r="P422" s="20" t="s">
        <v>3275</v>
      </c>
      <c r="Q422" s="20" t="s">
        <v>4285</v>
      </c>
      <c r="R422" s="132"/>
      <c r="S422" s="132"/>
      <c r="T422" s="132"/>
      <c r="U422" s="132"/>
      <c r="V422" s="132"/>
      <c r="W422" s="132"/>
      <c r="X422" s="132"/>
      <c r="Y422" s="132"/>
      <c r="Z422" s="132"/>
      <c r="AA422" s="132"/>
      <c r="AD422" s="132"/>
      <c r="AE422" s="132"/>
      <c r="AF422" s="132"/>
      <c r="AG422" s="132"/>
      <c r="AH422" s="132"/>
      <c r="AI422" s="132"/>
      <c r="AJ422" s="132"/>
      <c r="AK422" s="132"/>
      <c r="AL422" s="132"/>
      <c r="AM422" s="132"/>
      <c r="AN422" s="132"/>
      <c r="AO422" s="132"/>
      <c r="AP422" s="132"/>
      <c r="AQ422" s="132"/>
      <c r="AR422" s="132"/>
      <c r="AS422" s="132"/>
      <c r="AT422" s="132"/>
      <c r="AU422" s="132"/>
      <c r="AV422" s="128"/>
      <c r="AW422" s="128"/>
      <c r="AX422" s="128"/>
      <c r="AY422" s="128"/>
      <c r="AZ422" s="128"/>
      <c r="BA422" s="128"/>
      <c r="BB422" s="128"/>
      <c r="BC422" s="128"/>
      <c r="BD422" s="128"/>
      <c r="BE422" s="133">
        <v>8.0</v>
      </c>
      <c r="BF422" s="133">
        <v>7.0</v>
      </c>
      <c r="BG422" s="134" t="b">
        <v>0</v>
      </c>
      <c r="BH422" s="133">
        <v>8.0</v>
      </c>
      <c r="BI422" s="133">
        <v>1711.0</v>
      </c>
      <c r="BJ422" s="20" t="s">
        <v>3275</v>
      </c>
      <c r="BK422" s="20" t="s">
        <v>4285</v>
      </c>
      <c r="BL422" s="128"/>
      <c r="BM422" s="128"/>
      <c r="BN422" s="128"/>
      <c r="BO422" s="128"/>
      <c r="BP422" s="128"/>
      <c r="BQ422" s="128"/>
      <c r="BR422" s="128"/>
      <c r="BS422" s="128"/>
      <c r="BT422" s="128"/>
      <c r="BU422" s="128"/>
      <c r="BV422" s="128"/>
      <c r="BW422" s="128"/>
      <c r="BX422" s="128"/>
      <c r="BY422" s="128"/>
      <c r="BZ422" s="128"/>
      <c r="CA422" s="128"/>
      <c r="CB422" s="128"/>
      <c r="CC422" s="128"/>
      <c r="CD422" s="128"/>
      <c r="CE422" s="128"/>
      <c r="CF422" s="128"/>
      <c r="CG422" s="128"/>
      <c r="CH422" s="128"/>
      <c r="CI422" s="128"/>
      <c r="CJ422" s="128"/>
      <c r="CK422" s="128"/>
      <c r="CL422" s="128"/>
      <c r="CM422" s="128"/>
    </row>
    <row r="423" ht="14.25" customHeight="1">
      <c r="A423" s="126">
        <v>1712.0</v>
      </c>
      <c r="B423" s="20" t="str">
        <f t="shared" si="5"/>
        <v>OK</v>
      </c>
      <c r="C423" s="103" t="str">
        <f t="shared" si="2"/>
        <v>OK</v>
      </c>
      <c r="D423" s="20" t="s">
        <v>8024</v>
      </c>
      <c r="E423" s="20" t="s">
        <v>7264</v>
      </c>
      <c r="G423" s="128"/>
      <c r="H423" s="128"/>
      <c r="I423" s="227"/>
      <c r="J423" s="129"/>
      <c r="K423" s="129"/>
      <c r="L423" s="128"/>
      <c r="M423" s="128"/>
      <c r="N423" s="20" t="s">
        <v>49</v>
      </c>
      <c r="O423" s="130" t="s">
        <v>9</v>
      </c>
      <c r="P423" s="240" t="s">
        <v>2897</v>
      </c>
      <c r="Q423" s="20" t="s">
        <v>4086</v>
      </c>
      <c r="R423" s="132"/>
      <c r="S423" s="21" t="s">
        <v>8033</v>
      </c>
      <c r="Y423" s="21" t="s">
        <v>8034</v>
      </c>
      <c r="AD423" s="132"/>
      <c r="AE423" s="132"/>
      <c r="AF423" s="132"/>
      <c r="AG423" s="132"/>
      <c r="AH423" s="132"/>
      <c r="AI423" s="132"/>
      <c r="AJ423" s="132"/>
      <c r="AK423" s="132"/>
      <c r="AL423" s="132"/>
      <c r="AM423" s="132"/>
      <c r="AN423" s="132"/>
      <c r="AO423" s="132"/>
      <c r="AP423" s="132"/>
      <c r="AQ423" s="132"/>
      <c r="AR423" s="132"/>
      <c r="AS423" s="132"/>
      <c r="AT423" s="132"/>
      <c r="AU423" s="132"/>
      <c r="AV423" s="128"/>
      <c r="AW423" s="128"/>
      <c r="AX423" s="128"/>
      <c r="AY423" s="128"/>
      <c r="AZ423" s="128"/>
      <c r="BA423" s="128"/>
      <c r="BB423" s="128"/>
      <c r="BC423" s="128"/>
      <c r="BD423" s="128"/>
      <c r="BE423" s="133">
        <v>10.0</v>
      </c>
      <c r="BF423" s="133">
        <v>9.0</v>
      </c>
      <c r="BG423" s="134" t="b">
        <v>0</v>
      </c>
      <c r="BH423" s="133">
        <v>10.0</v>
      </c>
      <c r="BI423" s="133">
        <v>1712.0</v>
      </c>
      <c r="BJ423" s="240" t="s">
        <v>2897</v>
      </c>
      <c r="BK423" s="20" t="s">
        <v>4086</v>
      </c>
      <c r="BL423" s="128"/>
      <c r="BM423" s="128"/>
      <c r="BN423" s="128"/>
      <c r="BO423" s="128"/>
      <c r="BP423" s="128"/>
      <c r="BQ423" s="128"/>
      <c r="BR423" s="128"/>
      <c r="BS423" s="128"/>
      <c r="BT423" s="128"/>
      <c r="BU423" s="128"/>
      <c r="BV423" s="128"/>
      <c r="BW423" s="128"/>
      <c r="BX423" s="128"/>
      <c r="BY423" s="128"/>
      <c r="BZ423" s="128"/>
      <c r="CA423" s="128"/>
      <c r="CB423" s="128"/>
      <c r="CC423" s="128"/>
      <c r="CD423" s="128"/>
      <c r="CE423" s="128"/>
      <c r="CF423" s="128"/>
      <c r="CG423" s="128"/>
      <c r="CH423" s="128"/>
      <c r="CI423" s="128"/>
      <c r="CJ423" s="128"/>
      <c r="CK423" s="128"/>
      <c r="CL423" s="128"/>
      <c r="CM423" s="128"/>
    </row>
    <row r="424" ht="14.25" customHeight="1">
      <c r="A424" s="126">
        <v>1713.0</v>
      </c>
      <c r="B424" s="20" t="str">
        <f t="shared" si="5"/>
        <v>OK</v>
      </c>
      <c r="C424" s="103" t="str">
        <f t="shared" si="2"/>
        <v>OK</v>
      </c>
      <c r="D424" s="20" t="s">
        <v>8024</v>
      </c>
      <c r="E424" s="20" t="s">
        <v>7264</v>
      </c>
      <c r="G424" s="128"/>
      <c r="H424" s="128"/>
      <c r="I424" s="227"/>
      <c r="J424" s="129"/>
      <c r="K424" s="129"/>
      <c r="L424" s="128"/>
      <c r="M424" s="128"/>
      <c r="N424" s="20" t="s">
        <v>49</v>
      </c>
      <c r="O424" s="130" t="s">
        <v>9</v>
      </c>
      <c r="P424" s="241" t="s">
        <v>4078</v>
      </c>
      <c r="Q424" s="20" t="s">
        <v>4388</v>
      </c>
      <c r="R424" s="132"/>
      <c r="S424" s="21" t="s">
        <v>8035</v>
      </c>
      <c r="Y424" s="21" t="s">
        <v>8036</v>
      </c>
      <c r="AD424" s="132"/>
      <c r="AE424" s="132"/>
      <c r="AF424" s="132"/>
      <c r="AG424" s="132"/>
      <c r="AH424" s="132"/>
      <c r="AI424" s="132"/>
      <c r="AJ424" s="132"/>
      <c r="AK424" s="132"/>
      <c r="AL424" s="132"/>
      <c r="AM424" s="132"/>
      <c r="AN424" s="132"/>
      <c r="AO424" s="132"/>
      <c r="AP424" s="132"/>
      <c r="AQ424" s="132"/>
      <c r="AR424" s="132"/>
      <c r="AS424" s="132"/>
      <c r="AT424" s="132"/>
      <c r="AU424" s="132"/>
      <c r="AV424" s="128"/>
      <c r="AW424" s="128"/>
      <c r="AX424" s="128"/>
      <c r="AY424" s="128"/>
      <c r="AZ424" s="128"/>
      <c r="BA424" s="128"/>
      <c r="BB424" s="128"/>
      <c r="BC424" s="128"/>
      <c r="BD424" s="128"/>
      <c r="BE424" s="133">
        <v>10.0</v>
      </c>
      <c r="BF424" s="133">
        <v>9.0</v>
      </c>
      <c r="BG424" s="134" t="b">
        <v>0</v>
      </c>
      <c r="BH424" s="133">
        <v>10.0</v>
      </c>
      <c r="BI424" s="133">
        <v>1713.0</v>
      </c>
      <c r="BJ424" s="241" t="s">
        <v>4078</v>
      </c>
      <c r="BK424" s="20" t="s">
        <v>4388</v>
      </c>
      <c r="BL424" s="128"/>
      <c r="BM424" s="128"/>
      <c r="BN424" s="128"/>
      <c r="BO424" s="128"/>
      <c r="BP424" s="128"/>
      <c r="BQ424" s="128"/>
      <c r="BR424" s="128"/>
      <c r="BS424" s="128"/>
      <c r="BT424" s="128"/>
      <c r="BU424" s="128"/>
      <c r="BV424" s="128"/>
      <c r="BW424" s="128"/>
      <c r="BX424" s="128"/>
      <c r="BY424" s="128"/>
      <c r="BZ424" s="128"/>
      <c r="CA424" s="128"/>
      <c r="CB424" s="128"/>
      <c r="CC424" s="128"/>
      <c r="CD424" s="128"/>
      <c r="CE424" s="128"/>
      <c r="CF424" s="128"/>
      <c r="CG424" s="128"/>
      <c r="CH424" s="128"/>
      <c r="CI424" s="128"/>
      <c r="CJ424" s="128"/>
      <c r="CK424" s="128"/>
      <c r="CL424" s="128"/>
      <c r="CM424" s="128"/>
    </row>
    <row r="425" ht="14.25" customHeight="1">
      <c r="A425" s="126">
        <v>1714.0</v>
      </c>
      <c r="B425" s="20" t="str">
        <f t="shared" si="5"/>
        <v>OK</v>
      </c>
      <c r="C425" s="103" t="str">
        <f t="shared" si="2"/>
        <v>OK</v>
      </c>
      <c r="D425" s="20" t="s">
        <v>8024</v>
      </c>
      <c r="E425" s="20" t="s">
        <v>7264</v>
      </c>
      <c r="G425" s="128"/>
      <c r="H425" s="128"/>
      <c r="I425" s="227"/>
      <c r="J425" s="129"/>
      <c r="K425" s="129"/>
      <c r="L425" s="128"/>
      <c r="M425" s="128"/>
      <c r="N425" s="20" t="s">
        <v>49</v>
      </c>
      <c r="O425" s="130" t="s">
        <v>9</v>
      </c>
      <c r="P425" s="241" t="s">
        <v>4078</v>
      </c>
      <c r="Q425" s="20" t="s">
        <v>4388</v>
      </c>
      <c r="R425" s="132"/>
      <c r="S425" s="21" t="s">
        <v>8037</v>
      </c>
      <c r="Y425" s="21" t="s">
        <v>8038</v>
      </c>
      <c r="AD425" s="132"/>
      <c r="AE425" s="132"/>
      <c r="AF425" s="132"/>
      <c r="AG425" s="132"/>
      <c r="AH425" s="132"/>
      <c r="AI425" s="132"/>
      <c r="AJ425" s="132"/>
      <c r="AK425" s="132"/>
      <c r="AL425" s="132"/>
      <c r="AM425" s="132"/>
      <c r="AN425" s="132"/>
      <c r="AO425" s="132"/>
      <c r="AP425" s="132"/>
      <c r="AQ425" s="132"/>
      <c r="AR425" s="132"/>
      <c r="AS425" s="132"/>
      <c r="AT425" s="132"/>
      <c r="AU425" s="132"/>
      <c r="AV425" s="128"/>
      <c r="AW425" s="128"/>
      <c r="AX425" s="128"/>
      <c r="AY425" s="128"/>
      <c r="AZ425" s="128"/>
      <c r="BA425" s="128"/>
      <c r="BB425" s="128"/>
      <c r="BC425" s="128"/>
      <c r="BD425" s="128"/>
      <c r="BE425" s="133">
        <v>10.0</v>
      </c>
      <c r="BF425" s="133">
        <v>9.0</v>
      </c>
      <c r="BG425" s="134" t="b">
        <v>0</v>
      </c>
      <c r="BH425" s="133">
        <v>10.0</v>
      </c>
      <c r="BI425" s="133">
        <v>1714.0</v>
      </c>
      <c r="BJ425" s="241" t="s">
        <v>4078</v>
      </c>
      <c r="BK425" s="20" t="s">
        <v>4388</v>
      </c>
      <c r="BL425" s="128"/>
      <c r="BM425" s="128"/>
      <c r="BN425" s="128"/>
      <c r="BO425" s="128"/>
      <c r="BP425" s="128"/>
      <c r="BQ425" s="128"/>
      <c r="BR425" s="128"/>
      <c r="BS425" s="128"/>
      <c r="BT425" s="128"/>
      <c r="BU425" s="128"/>
      <c r="BV425" s="128"/>
      <c r="BW425" s="128"/>
      <c r="BX425" s="128"/>
      <c r="BY425" s="128"/>
      <c r="BZ425" s="128"/>
      <c r="CA425" s="128"/>
      <c r="CB425" s="128"/>
      <c r="CC425" s="128"/>
      <c r="CD425" s="128"/>
      <c r="CE425" s="128"/>
      <c r="CF425" s="128"/>
      <c r="CG425" s="128"/>
      <c r="CH425" s="128"/>
      <c r="CI425" s="128"/>
      <c r="CJ425" s="128"/>
      <c r="CK425" s="128"/>
      <c r="CL425" s="128"/>
      <c r="CM425" s="128"/>
    </row>
    <row r="426" ht="14.25" customHeight="1">
      <c r="A426" s="126">
        <v>1715.0</v>
      </c>
      <c r="B426" s="20" t="str">
        <f t="shared" si="5"/>
        <v>OK</v>
      </c>
      <c r="C426" s="103" t="str">
        <f t="shared" si="2"/>
        <v>OK</v>
      </c>
      <c r="D426" s="20" t="s">
        <v>8024</v>
      </c>
      <c r="E426" s="20" t="s">
        <v>7264</v>
      </c>
      <c r="G426" s="128"/>
      <c r="H426" s="128"/>
      <c r="I426" s="128"/>
      <c r="J426" s="128"/>
      <c r="K426" s="128"/>
      <c r="L426" s="128"/>
      <c r="M426" s="128"/>
      <c r="N426" s="20" t="s">
        <v>49</v>
      </c>
      <c r="O426" s="130" t="s">
        <v>9</v>
      </c>
      <c r="P426" s="240" t="s">
        <v>3108</v>
      </c>
      <c r="Q426" s="20" t="s">
        <v>3298</v>
      </c>
      <c r="R426" s="132"/>
      <c r="S426" s="21" t="s">
        <v>8039</v>
      </c>
      <c r="X426" s="132"/>
      <c r="Y426" s="21" t="s">
        <v>8040</v>
      </c>
      <c r="AD426" s="132"/>
      <c r="AE426" s="132"/>
      <c r="AF426" s="132"/>
      <c r="AG426" s="132"/>
      <c r="AH426" s="132"/>
      <c r="AI426" s="132"/>
      <c r="AJ426" s="132"/>
      <c r="AK426" s="132"/>
      <c r="AL426" s="132"/>
      <c r="AM426" s="132"/>
      <c r="AN426" s="132"/>
      <c r="AO426" s="132"/>
      <c r="AP426" s="132"/>
      <c r="AQ426" s="132"/>
      <c r="AR426" s="132"/>
      <c r="AS426" s="132"/>
      <c r="AT426" s="132"/>
      <c r="AU426" s="132"/>
      <c r="AV426" s="128"/>
      <c r="AW426" s="128"/>
      <c r="AX426" s="128"/>
      <c r="AY426" s="128"/>
      <c r="AZ426" s="128"/>
      <c r="BA426" s="128"/>
      <c r="BB426" s="128"/>
      <c r="BC426" s="128"/>
      <c r="BD426" s="128"/>
      <c r="BE426" s="133">
        <v>10.0</v>
      </c>
      <c r="BF426" s="133">
        <v>9.0</v>
      </c>
      <c r="BG426" s="134" t="b">
        <v>0</v>
      </c>
      <c r="BH426" s="133">
        <v>10.0</v>
      </c>
      <c r="BI426" s="133">
        <v>1715.0</v>
      </c>
      <c r="BJ426" s="240" t="s">
        <v>3108</v>
      </c>
      <c r="BK426" s="20" t="s">
        <v>3298</v>
      </c>
      <c r="BL426" s="128"/>
      <c r="BM426" s="128"/>
      <c r="BN426" s="128"/>
      <c r="BO426" s="128"/>
      <c r="BP426" s="128"/>
      <c r="BQ426" s="128"/>
      <c r="BR426" s="128"/>
      <c r="BS426" s="128"/>
      <c r="BT426" s="128"/>
      <c r="BU426" s="128"/>
      <c r="BV426" s="128"/>
      <c r="BW426" s="128"/>
      <c r="BX426" s="128"/>
      <c r="BY426" s="128"/>
      <c r="BZ426" s="128"/>
      <c r="CA426" s="128"/>
      <c r="CB426" s="128"/>
      <c r="CC426" s="128"/>
      <c r="CD426" s="128"/>
      <c r="CE426" s="128"/>
      <c r="CF426" s="128"/>
      <c r="CG426" s="128"/>
      <c r="CH426" s="128"/>
      <c r="CI426" s="128"/>
      <c r="CJ426" s="128"/>
      <c r="CK426" s="128"/>
      <c r="CL426" s="128"/>
      <c r="CM426" s="128"/>
    </row>
    <row r="427" ht="14.25" customHeight="1">
      <c r="A427" s="126">
        <v>1722.0</v>
      </c>
      <c r="B427" s="20" t="str">
        <f t="shared" si="5"/>
        <v/>
      </c>
      <c r="C427" s="103" t="str">
        <f t="shared" si="2"/>
        <v>Tự do chọn</v>
      </c>
      <c r="D427" s="20" t="s">
        <v>8041</v>
      </c>
      <c r="E427" s="20" t="s">
        <v>7264</v>
      </c>
      <c r="G427" s="128"/>
      <c r="H427" s="128"/>
      <c r="I427" s="227"/>
      <c r="J427" s="129"/>
      <c r="K427" s="129"/>
      <c r="L427" s="128"/>
      <c r="M427" s="128"/>
      <c r="N427" s="20" t="s">
        <v>49</v>
      </c>
      <c r="O427" s="130" t="s">
        <v>9</v>
      </c>
      <c r="P427" s="128"/>
      <c r="Q427" s="128"/>
      <c r="R427" s="132"/>
      <c r="S427" s="132"/>
      <c r="T427" s="132"/>
      <c r="U427" s="132"/>
      <c r="V427" s="132"/>
      <c r="W427" s="132"/>
      <c r="X427" s="132"/>
      <c r="Y427" s="132"/>
      <c r="Z427" s="132"/>
      <c r="AA427" s="132"/>
      <c r="AD427" s="132"/>
      <c r="AE427" s="132"/>
      <c r="AF427" s="132"/>
      <c r="AG427" s="132"/>
      <c r="AH427" s="132"/>
      <c r="AI427" s="132"/>
      <c r="AJ427" s="132"/>
      <c r="AK427" s="132"/>
      <c r="AL427" s="132"/>
      <c r="AM427" s="132"/>
      <c r="AN427" s="132"/>
      <c r="AO427" s="132"/>
      <c r="AP427" s="132"/>
      <c r="AQ427" s="132"/>
      <c r="AR427" s="132"/>
      <c r="AS427" s="132"/>
      <c r="AT427" s="132"/>
      <c r="AU427" s="132"/>
      <c r="AV427" s="128"/>
      <c r="AW427" s="128"/>
      <c r="AX427" s="128"/>
      <c r="AY427" s="128"/>
      <c r="AZ427" s="128"/>
      <c r="BA427" s="128"/>
      <c r="BB427" s="128"/>
      <c r="BC427" s="128"/>
      <c r="BD427" s="128"/>
      <c r="BE427" s="133">
        <v>6.0</v>
      </c>
      <c r="BF427" s="133">
        <v>5.0</v>
      </c>
      <c r="BG427" s="134" t="b">
        <v>0</v>
      </c>
      <c r="BH427" s="133">
        <v>6.0</v>
      </c>
      <c r="BI427" s="133">
        <v>1722.0</v>
      </c>
      <c r="BJ427" s="128"/>
      <c r="BK427" s="128"/>
      <c r="BL427" s="128"/>
      <c r="BM427" s="128"/>
      <c r="BN427" s="128"/>
      <c r="BO427" s="128"/>
      <c r="BP427" s="128"/>
      <c r="BQ427" s="128"/>
      <c r="BR427" s="128"/>
      <c r="BS427" s="128"/>
      <c r="BT427" s="128"/>
      <c r="BU427" s="128"/>
      <c r="BV427" s="128"/>
      <c r="BW427" s="128"/>
      <c r="BX427" s="128"/>
      <c r="BY427" s="128"/>
      <c r="BZ427" s="128"/>
      <c r="CA427" s="128"/>
      <c r="CB427" s="128"/>
      <c r="CC427" s="128"/>
      <c r="CD427" s="128"/>
      <c r="CE427" s="128"/>
      <c r="CF427" s="128"/>
      <c r="CG427" s="128"/>
      <c r="CH427" s="128"/>
      <c r="CI427" s="128"/>
      <c r="CJ427" s="128"/>
      <c r="CK427" s="128"/>
      <c r="CL427" s="128"/>
      <c r="CM427" s="128"/>
    </row>
    <row r="428" ht="14.25" customHeight="1">
      <c r="A428" s="126">
        <v>1723.0</v>
      </c>
      <c r="B428" s="20" t="str">
        <f t="shared" si="5"/>
        <v>OK</v>
      </c>
      <c r="C428" s="103" t="str">
        <f t="shared" si="2"/>
        <v>OK</v>
      </c>
      <c r="D428" s="20" t="s">
        <v>8041</v>
      </c>
      <c r="E428" s="20" t="s">
        <v>7264</v>
      </c>
      <c r="G428" s="128"/>
      <c r="H428" s="20" t="s">
        <v>8043</v>
      </c>
      <c r="I428" s="227"/>
      <c r="J428" s="129"/>
      <c r="K428" s="129"/>
      <c r="L428" s="128"/>
      <c r="M428" s="128"/>
      <c r="N428" s="20" t="s">
        <v>49</v>
      </c>
      <c r="O428" s="130" t="s">
        <v>9</v>
      </c>
      <c r="P428" s="20" t="s">
        <v>3229</v>
      </c>
      <c r="Q428" s="20" t="s">
        <v>3702</v>
      </c>
      <c r="R428" s="132"/>
      <c r="S428" s="187" t="s">
        <v>8044</v>
      </c>
      <c r="T428" s="132"/>
      <c r="U428" s="132"/>
      <c r="V428" s="132"/>
      <c r="W428" s="132"/>
      <c r="X428" s="132"/>
      <c r="Y428" s="187" t="s">
        <v>8045</v>
      </c>
      <c r="Z428" s="187" t="s">
        <v>8046</v>
      </c>
      <c r="AA428" s="132"/>
      <c r="AD428" s="132"/>
      <c r="AE428" s="132"/>
      <c r="AF428" s="132"/>
      <c r="AG428" s="132"/>
      <c r="AH428" s="132"/>
      <c r="AI428" s="132"/>
      <c r="AJ428" s="132"/>
      <c r="AK428" s="132"/>
      <c r="AL428" s="132"/>
      <c r="AM428" s="132"/>
      <c r="AN428" s="132"/>
      <c r="AO428" s="132"/>
      <c r="AP428" s="132"/>
      <c r="AQ428" s="132"/>
      <c r="AR428" s="132"/>
      <c r="AS428" s="132"/>
      <c r="AT428" s="132"/>
      <c r="AU428" s="132"/>
      <c r="AV428" s="128"/>
      <c r="AW428" s="128"/>
      <c r="AX428" s="128"/>
      <c r="AY428" s="128"/>
      <c r="AZ428" s="128"/>
      <c r="BA428" s="128"/>
      <c r="BB428" s="128"/>
      <c r="BC428" s="128"/>
      <c r="BD428" s="128"/>
      <c r="BE428" s="133">
        <v>12.0</v>
      </c>
      <c r="BF428" s="133">
        <v>11.0</v>
      </c>
      <c r="BG428" s="134" t="b">
        <v>0</v>
      </c>
      <c r="BH428" s="133">
        <v>12.0</v>
      </c>
      <c r="BI428" s="133">
        <v>1723.0</v>
      </c>
      <c r="BJ428" s="20" t="s">
        <v>3229</v>
      </c>
      <c r="BK428" s="20" t="s">
        <v>3702</v>
      </c>
      <c r="BL428" s="128"/>
      <c r="BM428" s="128"/>
      <c r="BN428" s="128"/>
      <c r="BO428" s="128"/>
      <c r="BP428" s="128"/>
      <c r="BQ428" s="128"/>
      <c r="BR428" s="128"/>
      <c r="BS428" s="128"/>
      <c r="BT428" s="128"/>
      <c r="BU428" s="128"/>
      <c r="BV428" s="128"/>
      <c r="BW428" s="128"/>
      <c r="BX428" s="128"/>
      <c r="BY428" s="128"/>
      <c r="BZ428" s="128"/>
      <c r="CA428" s="128"/>
      <c r="CB428" s="128"/>
      <c r="CC428" s="128"/>
      <c r="CD428" s="128"/>
      <c r="CE428" s="128"/>
      <c r="CF428" s="128"/>
      <c r="CG428" s="128"/>
      <c r="CH428" s="128"/>
      <c r="CI428" s="128"/>
      <c r="CJ428" s="128"/>
      <c r="CK428" s="128"/>
      <c r="CL428" s="128"/>
      <c r="CM428" s="128"/>
    </row>
    <row r="429" ht="14.25" customHeight="1">
      <c r="A429" s="126">
        <v>1733.0</v>
      </c>
      <c r="B429" s="20" t="str">
        <f t="shared" si="5"/>
        <v>OK</v>
      </c>
      <c r="C429" s="103" t="str">
        <f t="shared" si="2"/>
        <v>OK</v>
      </c>
      <c r="D429" s="20" t="s">
        <v>7660</v>
      </c>
      <c r="E429" s="20" t="s">
        <v>7264</v>
      </c>
      <c r="G429" s="20" t="s">
        <v>7655</v>
      </c>
      <c r="H429" s="20" t="s">
        <v>7661</v>
      </c>
      <c r="I429" s="227"/>
      <c r="J429" s="129"/>
      <c r="K429" s="130" t="s">
        <v>3099</v>
      </c>
      <c r="L429" s="128"/>
      <c r="M429" s="128"/>
      <c r="N429" s="20" t="s">
        <v>49</v>
      </c>
      <c r="O429" s="130" t="s">
        <v>8</v>
      </c>
      <c r="P429" s="239" t="s">
        <v>2465</v>
      </c>
      <c r="Q429" s="20" t="s">
        <v>2562</v>
      </c>
      <c r="R429" s="132"/>
      <c r="S429" s="21" t="s">
        <v>8042</v>
      </c>
      <c r="T429" s="196">
        <v>4.0</v>
      </c>
      <c r="U429" s="196">
        <v>5.0</v>
      </c>
      <c r="V429" s="196">
        <v>6.0</v>
      </c>
      <c r="W429" s="196">
        <v>7.0</v>
      </c>
      <c r="X429" s="196">
        <v>8.0</v>
      </c>
      <c r="Y429" s="21" t="s">
        <v>99</v>
      </c>
      <c r="Z429" s="132"/>
      <c r="AA429" s="132"/>
      <c r="AD429" s="132"/>
      <c r="AE429" s="132"/>
      <c r="AF429" s="132"/>
      <c r="AG429" s="132"/>
      <c r="AH429" s="132"/>
      <c r="AI429" s="132"/>
      <c r="AJ429" s="132"/>
      <c r="AK429" s="132"/>
      <c r="AL429" s="132"/>
      <c r="AM429" s="132"/>
      <c r="AN429" s="132"/>
      <c r="AO429" s="132"/>
      <c r="AP429" s="132"/>
      <c r="AQ429" s="132"/>
      <c r="AR429" s="132"/>
      <c r="AS429" s="132"/>
      <c r="AT429" s="132"/>
      <c r="AU429" s="132"/>
      <c r="AV429" s="128"/>
      <c r="AW429" s="128"/>
      <c r="AX429" s="128"/>
      <c r="AY429" s="128"/>
      <c r="AZ429" s="128"/>
      <c r="BA429" s="128"/>
      <c r="BB429" s="128"/>
      <c r="BC429" s="128"/>
      <c r="BD429" s="128"/>
      <c r="BE429" s="133">
        <v>18.0</v>
      </c>
      <c r="BF429" s="133">
        <v>17.0</v>
      </c>
      <c r="BG429" s="134" t="b">
        <v>0</v>
      </c>
      <c r="BH429" s="133">
        <v>18.0</v>
      </c>
      <c r="BI429" s="133">
        <v>1733.0</v>
      </c>
      <c r="BJ429" s="239" t="s">
        <v>2465</v>
      </c>
      <c r="BK429" s="20" t="s">
        <v>2562</v>
      </c>
      <c r="BL429" s="128"/>
      <c r="BM429" s="128"/>
      <c r="BN429" s="128"/>
      <c r="BO429" s="128"/>
      <c r="BP429" s="128"/>
      <c r="BQ429" s="128"/>
      <c r="BR429" s="128"/>
      <c r="BS429" s="128"/>
      <c r="BT429" s="128"/>
      <c r="BU429" s="128"/>
      <c r="BV429" s="128"/>
      <c r="BW429" s="128"/>
      <c r="BX429" s="128"/>
      <c r="BY429" s="128"/>
      <c r="BZ429" s="128"/>
      <c r="CA429" s="128"/>
      <c r="CB429" s="128"/>
      <c r="CC429" s="128"/>
      <c r="CD429" s="128"/>
      <c r="CE429" s="128"/>
      <c r="CF429" s="128"/>
      <c r="CG429" s="128"/>
      <c r="CH429" s="128"/>
      <c r="CI429" s="128"/>
      <c r="CJ429" s="128"/>
      <c r="CK429" s="128"/>
      <c r="CL429" s="128"/>
      <c r="CM429" s="128"/>
    </row>
    <row r="430" ht="14.25" customHeight="1">
      <c r="A430" s="126">
        <v>1743.0</v>
      </c>
      <c r="B430" s="20" t="str">
        <f t="shared" si="5"/>
        <v>Giữ chỗ</v>
      </c>
      <c r="C430" s="103" t="str">
        <f t="shared" si="2"/>
        <v>OK</v>
      </c>
      <c r="D430" s="20" t="s">
        <v>7675</v>
      </c>
      <c r="E430" s="20" t="s">
        <v>7264</v>
      </c>
      <c r="G430" s="20" t="s">
        <v>7665</v>
      </c>
      <c r="H430" s="20" t="s">
        <v>7676</v>
      </c>
      <c r="I430" s="227"/>
      <c r="J430" s="129"/>
      <c r="K430" s="130" t="s">
        <v>3099</v>
      </c>
      <c r="L430" s="128"/>
      <c r="M430" s="128"/>
      <c r="N430" s="20" t="s">
        <v>49</v>
      </c>
      <c r="O430" s="130" t="s">
        <v>8</v>
      </c>
      <c r="P430" s="20" t="s">
        <v>3767</v>
      </c>
      <c r="Q430" s="20" t="s">
        <v>3884</v>
      </c>
      <c r="R430" s="132"/>
      <c r="S430" s="132"/>
      <c r="T430" s="132"/>
      <c r="U430" s="132"/>
      <c r="V430" s="132"/>
      <c r="W430" s="132"/>
      <c r="X430" s="132"/>
      <c r="Y430" s="132"/>
      <c r="Z430" s="132"/>
      <c r="AA430" s="132"/>
      <c r="AD430" s="132"/>
      <c r="AE430" s="132"/>
      <c r="AF430" s="132"/>
      <c r="AG430" s="132"/>
      <c r="AH430" s="132"/>
      <c r="AI430" s="132"/>
      <c r="AJ430" s="132"/>
      <c r="AK430" s="132"/>
      <c r="AL430" s="132"/>
      <c r="AM430" s="132"/>
      <c r="AN430" s="132"/>
      <c r="AO430" s="132"/>
      <c r="AP430" s="132"/>
      <c r="AQ430" s="132"/>
      <c r="AR430" s="132"/>
      <c r="AS430" s="132"/>
      <c r="AT430" s="132"/>
      <c r="AU430" s="132"/>
      <c r="AV430" s="128"/>
      <c r="AW430" s="128"/>
      <c r="AX430" s="128"/>
      <c r="AY430" s="128"/>
      <c r="AZ430" s="128"/>
      <c r="BA430" s="128"/>
      <c r="BB430" s="128"/>
      <c r="BC430" s="128"/>
      <c r="BD430" s="128"/>
      <c r="BE430" s="133">
        <v>11.0</v>
      </c>
      <c r="BF430" s="133">
        <v>10.0</v>
      </c>
      <c r="BG430" s="134" t="b">
        <v>0</v>
      </c>
      <c r="BH430" s="133">
        <v>11.0</v>
      </c>
      <c r="BI430" s="133">
        <v>1743.0</v>
      </c>
      <c r="BJ430" s="20" t="s">
        <v>3767</v>
      </c>
      <c r="BK430" s="20" t="s">
        <v>3884</v>
      </c>
      <c r="BL430" s="128"/>
      <c r="BM430" s="128"/>
      <c r="BN430" s="128"/>
      <c r="BO430" s="128"/>
      <c r="BP430" s="128"/>
      <c r="BQ430" s="128"/>
      <c r="BR430" s="128"/>
      <c r="BS430" s="128"/>
      <c r="BT430" s="128"/>
      <c r="BU430" s="128"/>
      <c r="BV430" s="128"/>
      <c r="BW430" s="128"/>
      <c r="BX430" s="128"/>
      <c r="BY430" s="128"/>
      <c r="BZ430" s="128"/>
      <c r="CA430" s="128"/>
      <c r="CB430" s="128"/>
      <c r="CC430" s="128"/>
      <c r="CD430" s="128"/>
      <c r="CE430" s="128"/>
      <c r="CF430" s="128"/>
      <c r="CG430" s="128"/>
      <c r="CH430" s="128"/>
      <c r="CI430" s="128"/>
      <c r="CJ430" s="128"/>
      <c r="CK430" s="128"/>
      <c r="CL430" s="128"/>
      <c r="CM430" s="128"/>
    </row>
    <row r="431" ht="14.25" customHeight="1">
      <c r="A431" s="126">
        <v>1746.0</v>
      </c>
      <c r="B431" s="20" t="str">
        <f t="shared" si="5"/>
        <v>Giữ chỗ</v>
      </c>
      <c r="C431" s="103" t="str">
        <f t="shared" si="2"/>
        <v>OK</v>
      </c>
      <c r="D431" s="20" t="s">
        <v>7691</v>
      </c>
      <c r="E431" s="20" t="s">
        <v>7264</v>
      </c>
      <c r="G431" s="128"/>
      <c r="H431" s="128"/>
      <c r="I431" s="227"/>
      <c r="J431" s="129"/>
      <c r="K431" s="129"/>
      <c r="L431" s="128"/>
      <c r="M431" s="128"/>
      <c r="N431" s="20" t="s">
        <v>49</v>
      </c>
      <c r="O431" s="130" t="s">
        <v>9</v>
      </c>
      <c r="P431" s="236" t="s">
        <v>2598</v>
      </c>
      <c r="Q431" s="20" t="s">
        <v>2647</v>
      </c>
      <c r="R431" s="132"/>
      <c r="S431" s="132"/>
      <c r="T431" s="132"/>
      <c r="U431" s="132"/>
      <c r="V431" s="132"/>
      <c r="W431" s="132"/>
      <c r="X431" s="132"/>
      <c r="Y431" s="132"/>
      <c r="Z431" s="132"/>
      <c r="AA431" s="132"/>
      <c r="AD431" s="132"/>
      <c r="AE431" s="132"/>
      <c r="AF431" s="132"/>
      <c r="AG431" s="132"/>
      <c r="AH431" s="132"/>
      <c r="AI431" s="132"/>
      <c r="AJ431" s="132"/>
      <c r="AK431" s="132"/>
      <c r="AL431" s="132"/>
      <c r="AM431" s="132"/>
      <c r="AN431" s="132"/>
      <c r="AO431" s="132"/>
      <c r="AP431" s="132"/>
      <c r="AQ431" s="132"/>
      <c r="AR431" s="132"/>
      <c r="AS431" s="132"/>
      <c r="AT431" s="132"/>
      <c r="AU431" s="132"/>
      <c r="AV431" s="128"/>
      <c r="AW431" s="128"/>
      <c r="AX431" s="128"/>
      <c r="AY431" s="128"/>
      <c r="AZ431" s="128"/>
      <c r="BA431" s="128"/>
      <c r="BB431" s="128"/>
      <c r="BC431" s="128"/>
      <c r="BD431" s="128"/>
      <c r="BE431" s="133">
        <v>8.0</v>
      </c>
      <c r="BF431" s="133">
        <v>7.0</v>
      </c>
      <c r="BG431" s="134" t="b">
        <v>0</v>
      </c>
      <c r="BH431" s="133">
        <v>8.0</v>
      </c>
      <c r="BI431" s="133">
        <v>1746.0</v>
      </c>
      <c r="BJ431" s="236" t="s">
        <v>2598</v>
      </c>
      <c r="BK431" s="20" t="s">
        <v>2647</v>
      </c>
      <c r="BL431" s="128"/>
      <c r="BM431" s="128"/>
      <c r="BN431" s="128"/>
      <c r="BO431" s="128"/>
      <c r="BP431" s="128"/>
      <c r="BQ431" s="128"/>
      <c r="BR431" s="128"/>
      <c r="BS431" s="128"/>
      <c r="BT431" s="128"/>
      <c r="BU431" s="128"/>
      <c r="BV431" s="128"/>
      <c r="BW431" s="128"/>
      <c r="BX431" s="128"/>
      <c r="BY431" s="128"/>
      <c r="BZ431" s="128"/>
      <c r="CA431" s="128"/>
      <c r="CB431" s="128"/>
      <c r="CC431" s="128"/>
      <c r="CD431" s="128"/>
      <c r="CE431" s="128"/>
      <c r="CF431" s="128"/>
      <c r="CG431" s="128"/>
      <c r="CH431" s="128"/>
      <c r="CI431" s="128"/>
      <c r="CJ431" s="128"/>
      <c r="CK431" s="128"/>
      <c r="CL431" s="128"/>
      <c r="CM431" s="128"/>
    </row>
    <row r="432" ht="14.25" customHeight="1">
      <c r="A432" s="126">
        <v>1747.0</v>
      </c>
      <c r="B432" s="20" t="str">
        <f t="shared" si="5"/>
        <v>Giữ chỗ</v>
      </c>
      <c r="C432" s="103" t="str">
        <f t="shared" si="2"/>
        <v>OK</v>
      </c>
      <c r="D432" s="20" t="s">
        <v>7691</v>
      </c>
      <c r="E432" s="20" t="s">
        <v>7264</v>
      </c>
      <c r="G432" s="128"/>
      <c r="H432" s="128"/>
      <c r="I432" s="227"/>
      <c r="J432" s="129"/>
      <c r="K432" s="129"/>
      <c r="L432" s="128"/>
      <c r="M432" s="128"/>
      <c r="N432" s="20" t="s">
        <v>49</v>
      </c>
      <c r="O432" s="130" t="s">
        <v>9</v>
      </c>
      <c r="P432" s="20" t="s">
        <v>3767</v>
      </c>
      <c r="Q432" s="20" t="s">
        <v>3884</v>
      </c>
      <c r="R432" s="132"/>
      <c r="S432" s="132"/>
      <c r="T432" s="132"/>
      <c r="U432" s="132"/>
      <c r="V432" s="132"/>
      <c r="W432" s="132"/>
      <c r="X432" s="132"/>
      <c r="Y432" s="132"/>
      <c r="Z432" s="132"/>
      <c r="AA432" s="132"/>
      <c r="AD432" s="132"/>
      <c r="AE432" s="132"/>
      <c r="AF432" s="132"/>
      <c r="AG432" s="132"/>
      <c r="AH432" s="132"/>
      <c r="AI432" s="132"/>
      <c r="AJ432" s="132"/>
      <c r="AK432" s="132"/>
      <c r="AL432" s="132"/>
      <c r="AM432" s="132"/>
      <c r="AN432" s="132"/>
      <c r="AO432" s="132"/>
      <c r="AP432" s="132"/>
      <c r="AQ432" s="132"/>
      <c r="AR432" s="132"/>
      <c r="AS432" s="132"/>
      <c r="AT432" s="132"/>
      <c r="AU432" s="132"/>
      <c r="AV432" s="128"/>
      <c r="AW432" s="128"/>
      <c r="AX432" s="128"/>
      <c r="AY432" s="128"/>
      <c r="AZ432" s="128"/>
      <c r="BA432" s="128"/>
      <c r="BB432" s="128"/>
      <c r="BC432" s="128"/>
      <c r="BD432" s="128"/>
      <c r="BE432" s="133">
        <v>8.0</v>
      </c>
      <c r="BF432" s="133">
        <v>7.0</v>
      </c>
      <c r="BG432" s="134" t="b">
        <v>0</v>
      </c>
      <c r="BH432" s="133">
        <v>8.0</v>
      </c>
      <c r="BI432" s="133">
        <v>1747.0</v>
      </c>
      <c r="BJ432" s="20" t="s">
        <v>3767</v>
      </c>
      <c r="BK432" s="20" t="s">
        <v>3884</v>
      </c>
      <c r="BL432" s="128"/>
      <c r="BM432" s="128"/>
      <c r="BN432" s="128"/>
      <c r="BO432" s="128"/>
      <c r="BP432" s="128"/>
      <c r="BQ432" s="128"/>
      <c r="BR432" s="128"/>
      <c r="BS432" s="128"/>
      <c r="BT432" s="128"/>
      <c r="BU432" s="128"/>
      <c r="BV432" s="128"/>
      <c r="BW432" s="128"/>
      <c r="BX432" s="128"/>
      <c r="BY432" s="128"/>
      <c r="BZ432" s="128"/>
      <c r="CA432" s="128"/>
      <c r="CB432" s="128"/>
      <c r="CC432" s="128"/>
      <c r="CD432" s="128"/>
      <c r="CE432" s="128"/>
      <c r="CF432" s="128"/>
      <c r="CG432" s="128"/>
      <c r="CH432" s="128"/>
      <c r="CI432" s="128"/>
      <c r="CJ432" s="128"/>
      <c r="CK432" s="128"/>
      <c r="CL432" s="128"/>
      <c r="CM432" s="128"/>
    </row>
    <row r="433" ht="14.25" customHeight="1">
      <c r="A433" s="126">
        <v>1748.0</v>
      </c>
      <c r="B433" s="20" t="str">
        <f t="shared" si="5"/>
        <v>OK</v>
      </c>
      <c r="C433" s="103" t="str">
        <f t="shared" si="2"/>
        <v>OK</v>
      </c>
      <c r="D433" s="20" t="s">
        <v>7691</v>
      </c>
      <c r="E433" s="20" t="s">
        <v>7264</v>
      </c>
      <c r="G433" s="128"/>
      <c r="H433" s="128"/>
      <c r="I433" s="227"/>
      <c r="J433" s="129"/>
      <c r="K433" s="129"/>
      <c r="L433" s="128"/>
      <c r="M433" s="128"/>
      <c r="N433" s="20" t="s">
        <v>49</v>
      </c>
      <c r="O433" s="130" t="s">
        <v>9</v>
      </c>
      <c r="P433" s="20" t="s">
        <v>2639</v>
      </c>
      <c r="Q433" s="20" t="s">
        <v>3994</v>
      </c>
      <c r="R433" s="132"/>
      <c r="S433" s="21" t="s">
        <v>8060</v>
      </c>
      <c r="Y433" s="21" t="s">
        <v>8062</v>
      </c>
      <c r="Z433" s="21" t="s">
        <v>8065</v>
      </c>
      <c r="AD433" s="132"/>
      <c r="AE433" s="132"/>
      <c r="AF433" s="132"/>
      <c r="AG433" s="132"/>
      <c r="AH433" s="132"/>
      <c r="AI433" s="132"/>
      <c r="AJ433" s="132"/>
      <c r="AK433" s="132"/>
      <c r="AL433" s="132"/>
      <c r="AM433" s="132"/>
      <c r="AN433" s="132"/>
      <c r="AO433" s="132"/>
      <c r="AP433" s="132"/>
      <c r="AQ433" s="132"/>
      <c r="AR433" s="132"/>
      <c r="AS433" s="132"/>
      <c r="AT433" s="132"/>
      <c r="AU433" s="132"/>
      <c r="AV433" s="128"/>
      <c r="AW433" s="128"/>
      <c r="AX433" s="128"/>
      <c r="AY433" s="128"/>
      <c r="AZ433" s="128"/>
      <c r="BA433" s="128"/>
      <c r="BB433" s="128"/>
      <c r="BC433" s="128"/>
      <c r="BD433" s="128"/>
      <c r="BE433" s="133">
        <v>11.0</v>
      </c>
      <c r="BF433" s="133">
        <v>10.0</v>
      </c>
      <c r="BG433" s="134" t="b">
        <v>0</v>
      </c>
      <c r="BH433" s="133">
        <v>11.0</v>
      </c>
      <c r="BI433" s="133">
        <v>1748.0</v>
      </c>
      <c r="BJ433" s="20" t="s">
        <v>2639</v>
      </c>
      <c r="BK433" s="20" t="s">
        <v>3994</v>
      </c>
      <c r="BL433" s="128"/>
      <c r="BM433" s="128"/>
      <c r="BN433" s="128"/>
      <c r="BO433" s="128"/>
      <c r="BP433" s="128"/>
      <c r="BQ433" s="128"/>
      <c r="BR433" s="128"/>
      <c r="BS433" s="128"/>
      <c r="BT433" s="128"/>
      <c r="BU433" s="128"/>
      <c r="BV433" s="128"/>
      <c r="BW433" s="128"/>
      <c r="BX433" s="128"/>
      <c r="BY433" s="128"/>
      <c r="BZ433" s="128"/>
      <c r="CA433" s="128"/>
      <c r="CB433" s="128"/>
      <c r="CC433" s="128"/>
      <c r="CD433" s="128"/>
      <c r="CE433" s="128"/>
      <c r="CF433" s="128"/>
      <c r="CG433" s="128"/>
      <c r="CH433" s="128"/>
      <c r="CI433" s="128"/>
      <c r="CJ433" s="128"/>
      <c r="CK433" s="128"/>
      <c r="CL433" s="128"/>
      <c r="CM433" s="128"/>
    </row>
    <row r="434" ht="14.25" customHeight="1">
      <c r="A434" s="126">
        <v>1755.0</v>
      </c>
      <c r="B434" s="20" t="str">
        <f t="shared" si="5"/>
        <v/>
      </c>
      <c r="C434" s="103" t="str">
        <f t="shared" si="2"/>
        <v>Tự do chọn</v>
      </c>
      <c r="D434" s="20" t="s">
        <v>8067</v>
      </c>
      <c r="E434" s="20" t="s">
        <v>7264</v>
      </c>
      <c r="G434" s="20" t="s">
        <v>8068</v>
      </c>
      <c r="I434" s="128"/>
      <c r="J434" s="129"/>
      <c r="K434" s="129"/>
      <c r="L434" s="128"/>
      <c r="M434" s="128"/>
      <c r="N434" s="20" t="s">
        <v>49</v>
      </c>
      <c r="O434" s="130" t="s">
        <v>9</v>
      </c>
      <c r="P434" s="128"/>
      <c r="Q434" s="128"/>
      <c r="R434" s="132"/>
      <c r="S434" s="132"/>
      <c r="T434" s="132"/>
      <c r="U434" s="132"/>
      <c r="V434" s="132"/>
      <c r="W434" s="132"/>
      <c r="X434" s="132"/>
      <c r="Y434" s="132"/>
      <c r="Z434" s="132"/>
      <c r="AA434" s="132"/>
      <c r="AD434" s="132"/>
      <c r="AE434" s="132"/>
      <c r="AF434" s="132"/>
      <c r="AG434" s="132"/>
      <c r="AH434" s="132"/>
      <c r="AI434" s="132"/>
      <c r="AJ434" s="132"/>
      <c r="AK434" s="132"/>
      <c r="AL434" s="132"/>
      <c r="AM434" s="132"/>
      <c r="AN434" s="132"/>
      <c r="AO434" s="132"/>
      <c r="AP434" s="132"/>
      <c r="AQ434" s="132"/>
      <c r="AR434" s="132"/>
      <c r="AS434" s="132"/>
      <c r="AT434" s="132"/>
      <c r="AU434" s="132"/>
      <c r="AV434" s="128"/>
      <c r="AW434" s="128"/>
      <c r="AX434" s="128"/>
      <c r="AY434" s="128"/>
      <c r="AZ434" s="128"/>
      <c r="BA434" s="128"/>
      <c r="BB434" s="128"/>
      <c r="BC434" s="128"/>
      <c r="BD434" s="128"/>
      <c r="BE434" s="133">
        <v>7.0</v>
      </c>
      <c r="BF434" s="133">
        <v>6.0</v>
      </c>
      <c r="BG434" s="134" t="b">
        <v>0</v>
      </c>
      <c r="BH434" s="133">
        <v>7.0</v>
      </c>
      <c r="BI434" s="133">
        <v>1755.0</v>
      </c>
      <c r="BJ434" s="128"/>
      <c r="BK434" s="128"/>
      <c r="BL434" s="128"/>
      <c r="BM434" s="128"/>
      <c r="BN434" s="128"/>
      <c r="BO434" s="128"/>
      <c r="BP434" s="128"/>
      <c r="BQ434" s="128"/>
      <c r="BR434" s="128"/>
      <c r="BS434" s="128"/>
      <c r="BT434" s="128"/>
      <c r="BU434" s="128"/>
      <c r="BV434" s="128"/>
      <c r="BW434" s="128"/>
      <c r="BX434" s="128"/>
      <c r="BY434" s="128"/>
      <c r="BZ434" s="128"/>
      <c r="CA434" s="128"/>
      <c r="CB434" s="128"/>
      <c r="CC434" s="128"/>
      <c r="CD434" s="128"/>
      <c r="CE434" s="128"/>
      <c r="CF434" s="128"/>
      <c r="CG434" s="128"/>
      <c r="CH434" s="128"/>
      <c r="CI434" s="128"/>
      <c r="CJ434" s="128"/>
      <c r="CK434" s="128"/>
      <c r="CL434" s="128"/>
      <c r="CM434" s="128"/>
    </row>
    <row r="435" ht="14.25" customHeight="1">
      <c r="A435" s="126">
        <v>1756.0</v>
      </c>
      <c r="B435" s="20" t="str">
        <f t="shared" si="5"/>
        <v/>
      </c>
      <c r="C435" s="103" t="str">
        <f t="shared" si="2"/>
        <v>Tự do chọn</v>
      </c>
      <c r="D435" s="20" t="s">
        <v>8067</v>
      </c>
      <c r="E435" s="20" t="s">
        <v>7264</v>
      </c>
      <c r="G435" s="128"/>
      <c r="H435" s="128"/>
      <c r="I435" s="128"/>
      <c r="J435" s="129"/>
      <c r="K435" s="129"/>
      <c r="L435" s="128"/>
      <c r="M435" s="128"/>
      <c r="N435" s="20" t="s">
        <v>49</v>
      </c>
      <c r="O435" s="130" t="s">
        <v>9</v>
      </c>
      <c r="P435" s="128"/>
      <c r="Q435" s="128"/>
      <c r="R435" s="132"/>
      <c r="S435" s="132"/>
      <c r="T435" s="132"/>
      <c r="U435" s="132"/>
      <c r="V435" s="132"/>
      <c r="W435" s="132"/>
      <c r="X435" s="132"/>
      <c r="Y435" s="132"/>
      <c r="Z435" s="132"/>
      <c r="AA435" s="132"/>
      <c r="AD435" s="132"/>
      <c r="AE435" s="132"/>
      <c r="AF435" s="132"/>
      <c r="AG435" s="132"/>
      <c r="AH435" s="132"/>
      <c r="AI435" s="132"/>
      <c r="AJ435" s="132"/>
      <c r="AK435" s="132"/>
      <c r="AL435" s="132"/>
      <c r="AM435" s="132"/>
      <c r="AN435" s="132"/>
      <c r="AO435" s="132"/>
      <c r="AP435" s="132"/>
      <c r="AQ435" s="132"/>
      <c r="AR435" s="132"/>
      <c r="AS435" s="132"/>
      <c r="AT435" s="132"/>
      <c r="AU435" s="132"/>
      <c r="AV435" s="128"/>
      <c r="AW435" s="128"/>
      <c r="AX435" s="128"/>
      <c r="AY435" s="128"/>
      <c r="AZ435" s="128"/>
      <c r="BA435" s="128"/>
      <c r="BB435" s="128"/>
      <c r="BC435" s="128"/>
      <c r="BD435" s="128"/>
      <c r="BE435" s="133">
        <v>6.0</v>
      </c>
      <c r="BF435" s="133">
        <v>5.0</v>
      </c>
      <c r="BG435" s="134" t="b">
        <v>0</v>
      </c>
      <c r="BH435" s="133">
        <v>6.0</v>
      </c>
      <c r="BI435" s="133">
        <v>1756.0</v>
      </c>
      <c r="BJ435" s="128"/>
      <c r="BK435" s="128"/>
      <c r="BL435" s="128"/>
      <c r="BM435" s="128"/>
      <c r="BN435" s="128"/>
      <c r="BO435" s="128"/>
      <c r="BP435" s="128"/>
      <c r="BQ435" s="128"/>
      <c r="BR435" s="128"/>
      <c r="BS435" s="128"/>
      <c r="BT435" s="128"/>
      <c r="BU435" s="128"/>
      <c r="BV435" s="128"/>
      <c r="BW435" s="128"/>
      <c r="BX435" s="128"/>
      <c r="BY435" s="128"/>
      <c r="BZ435" s="128"/>
      <c r="CA435" s="128"/>
      <c r="CB435" s="128"/>
      <c r="CC435" s="128"/>
      <c r="CD435" s="128"/>
      <c r="CE435" s="128"/>
      <c r="CF435" s="128"/>
      <c r="CG435" s="128"/>
      <c r="CH435" s="128"/>
      <c r="CI435" s="128"/>
      <c r="CJ435" s="128"/>
      <c r="CK435" s="128"/>
      <c r="CL435" s="128"/>
      <c r="CM435" s="128"/>
    </row>
    <row r="436" ht="14.25" customHeight="1">
      <c r="A436" s="126">
        <v>1757.0</v>
      </c>
      <c r="B436" s="20" t="str">
        <f t="shared" si="5"/>
        <v/>
      </c>
      <c r="C436" s="103" t="str">
        <f t="shared" si="2"/>
        <v>Tự do chọn</v>
      </c>
      <c r="D436" s="20" t="s">
        <v>8067</v>
      </c>
      <c r="E436" s="20" t="s">
        <v>7264</v>
      </c>
      <c r="G436" s="128"/>
      <c r="H436" s="128"/>
      <c r="I436" s="128"/>
      <c r="J436" s="129"/>
      <c r="K436" s="129"/>
      <c r="L436" s="128"/>
      <c r="M436" s="128"/>
      <c r="N436" s="20" t="s">
        <v>49</v>
      </c>
      <c r="O436" s="130" t="s">
        <v>9</v>
      </c>
      <c r="P436" s="128"/>
      <c r="Q436" s="128"/>
      <c r="R436" s="132"/>
      <c r="S436" s="132"/>
      <c r="T436" s="132"/>
      <c r="U436" s="132"/>
      <c r="V436" s="132"/>
      <c r="W436" s="132"/>
      <c r="X436" s="132"/>
      <c r="Y436" s="132"/>
      <c r="Z436" s="132"/>
      <c r="AA436" s="132"/>
      <c r="AD436" s="132"/>
      <c r="AE436" s="132"/>
      <c r="AF436" s="132"/>
      <c r="AG436" s="132"/>
      <c r="AH436" s="132"/>
      <c r="AI436" s="132"/>
      <c r="AJ436" s="132"/>
      <c r="AK436" s="132"/>
      <c r="AL436" s="132"/>
      <c r="AM436" s="132"/>
      <c r="AN436" s="132"/>
      <c r="AO436" s="132"/>
      <c r="AP436" s="132"/>
      <c r="AQ436" s="132"/>
      <c r="AR436" s="132"/>
      <c r="AS436" s="132"/>
      <c r="AT436" s="132"/>
      <c r="AU436" s="132"/>
      <c r="AV436" s="128"/>
      <c r="AW436" s="128"/>
      <c r="AX436" s="128"/>
      <c r="AY436" s="128"/>
      <c r="AZ436" s="128"/>
      <c r="BA436" s="128"/>
      <c r="BB436" s="128"/>
      <c r="BC436" s="128"/>
      <c r="BD436" s="128"/>
      <c r="BE436" s="133">
        <v>6.0</v>
      </c>
      <c r="BF436" s="133">
        <v>5.0</v>
      </c>
      <c r="BG436" s="134" t="b">
        <v>0</v>
      </c>
      <c r="BH436" s="133">
        <v>6.0</v>
      </c>
      <c r="BI436" s="133">
        <v>1757.0</v>
      </c>
      <c r="BJ436" s="128"/>
      <c r="BK436" s="128"/>
      <c r="BL436" s="128"/>
      <c r="BM436" s="128"/>
      <c r="BN436" s="128"/>
      <c r="BO436" s="128"/>
      <c r="BP436" s="128"/>
      <c r="BQ436" s="128"/>
      <c r="BR436" s="128"/>
      <c r="BS436" s="128"/>
      <c r="BT436" s="128"/>
      <c r="BU436" s="128"/>
      <c r="BV436" s="128"/>
      <c r="BW436" s="128"/>
      <c r="BX436" s="128"/>
      <c r="BY436" s="128"/>
      <c r="BZ436" s="128"/>
      <c r="CA436" s="128"/>
      <c r="CB436" s="128"/>
      <c r="CC436" s="128"/>
      <c r="CD436" s="128"/>
      <c r="CE436" s="128"/>
      <c r="CF436" s="128"/>
      <c r="CG436" s="128"/>
      <c r="CH436" s="128"/>
      <c r="CI436" s="128"/>
      <c r="CJ436" s="128"/>
      <c r="CK436" s="128"/>
      <c r="CL436" s="128"/>
      <c r="CM436" s="128"/>
    </row>
    <row r="437" ht="14.25" customHeight="1">
      <c r="A437" s="126">
        <v>1761.0</v>
      </c>
      <c r="B437" s="20" t="str">
        <f t="shared" si="5"/>
        <v/>
      </c>
      <c r="C437" s="103" t="str">
        <f t="shared" si="2"/>
        <v>Tự do chọn</v>
      </c>
      <c r="D437" s="20" t="s">
        <v>8074</v>
      </c>
      <c r="E437" s="20" t="s">
        <v>7264</v>
      </c>
      <c r="G437" s="128"/>
      <c r="H437" s="128"/>
      <c r="I437" s="128"/>
      <c r="J437" s="129"/>
      <c r="K437" s="129"/>
      <c r="L437" s="128"/>
      <c r="M437" s="128"/>
      <c r="N437" s="20" t="s">
        <v>49</v>
      </c>
      <c r="O437" s="130" t="s">
        <v>9</v>
      </c>
      <c r="P437" s="128"/>
      <c r="Q437" s="128"/>
      <c r="R437" s="132"/>
      <c r="S437" s="132"/>
      <c r="T437" s="132"/>
      <c r="U437" s="132"/>
      <c r="V437" s="132"/>
      <c r="W437" s="132"/>
      <c r="X437" s="132"/>
      <c r="Y437" s="132"/>
      <c r="Z437" s="132"/>
      <c r="AA437" s="132"/>
      <c r="AD437" s="132"/>
      <c r="AE437" s="132"/>
      <c r="AF437" s="132"/>
      <c r="AG437" s="132"/>
      <c r="AH437" s="132"/>
      <c r="AI437" s="132"/>
      <c r="AJ437" s="132"/>
      <c r="AK437" s="132"/>
      <c r="AL437" s="132"/>
      <c r="AM437" s="132"/>
      <c r="AN437" s="132"/>
      <c r="AO437" s="132"/>
      <c r="AP437" s="132"/>
      <c r="AQ437" s="132"/>
      <c r="AR437" s="132"/>
      <c r="AS437" s="132"/>
      <c r="AT437" s="132"/>
      <c r="AU437" s="132"/>
      <c r="AV437" s="128"/>
      <c r="AW437" s="128"/>
      <c r="AX437" s="128"/>
      <c r="AY437" s="128"/>
      <c r="AZ437" s="128"/>
      <c r="BA437" s="128"/>
      <c r="BB437" s="128"/>
      <c r="BC437" s="128"/>
      <c r="BD437" s="128"/>
      <c r="BE437" s="128"/>
      <c r="BF437" s="128"/>
      <c r="BG437" s="128"/>
      <c r="BH437" s="128"/>
      <c r="BI437" s="133">
        <v>1761.0</v>
      </c>
      <c r="BJ437" s="128"/>
      <c r="BK437" s="128"/>
      <c r="BL437" s="128"/>
      <c r="BM437" s="128"/>
      <c r="BN437" s="128"/>
      <c r="BO437" s="128"/>
      <c r="BP437" s="128"/>
      <c r="BQ437" s="128"/>
      <c r="BR437" s="128"/>
      <c r="BS437" s="128"/>
      <c r="BT437" s="128"/>
      <c r="BU437" s="128"/>
      <c r="BV437" s="128"/>
      <c r="BW437" s="128"/>
      <c r="BX437" s="128"/>
      <c r="BY437" s="128"/>
      <c r="BZ437" s="128"/>
      <c r="CA437" s="128"/>
      <c r="CB437" s="128"/>
      <c r="CC437" s="128"/>
      <c r="CD437" s="128"/>
      <c r="CE437" s="128"/>
      <c r="CF437" s="128"/>
      <c r="CG437" s="128"/>
      <c r="CH437" s="128"/>
      <c r="CI437" s="128"/>
      <c r="CJ437" s="128"/>
      <c r="CK437" s="128"/>
      <c r="CL437" s="128"/>
      <c r="CM437" s="128"/>
    </row>
    <row r="438" ht="14.25" customHeight="1">
      <c r="A438" s="126">
        <v>1762.0</v>
      </c>
      <c r="B438" s="20" t="str">
        <f t="shared" si="5"/>
        <v>OK</v>
      </c>
      <c r="C438" s="103" t="str">
        <f t="shared" si="2"/>
        <v>OK</v>
      </c>
      <c r="D438" s="20" t="s">
        <v>8074</v>
      </c>
      <c r="E438" s="20" t="s">
        <v>7264</v>
      </c>
      <c r="G438" s="20" t="s">
        <v>8083</v>
      </c>
      <c r="I438" s="128"/>
      <c r="J438" s="129"/>
      <c r="K438" s="129"/>
      <c r="L438" s="128"/>
      <c r="M438" s="128"/>
      <c r="N438" s="20" t="s">
        <v>49</v>
      </c>
      <c r="O438" s="130" t="s">
        <v>9</v>
      </c>
      <c r="P438" s="20" t="s">
        <v>2639</v>
      </c>
      <c r="Q438" s="20" t="s">
        <v>3190</v>
      </c>
      <c r="R438" s="132"/>
      <c r="S438" s="21" t="s">
        <v>8084</v>
      </c>
      <c r="X438" s="132"/>
      <c r="Y438" s="21" t="s">
        <v>8085</v>
      </c>
      <c r="Z438" s="21" t="s">
        <v>8086</v>
      </c>
      <c r="AA438" s="132"/>
      <c r="AD438" s="132"/>
      <c r="AE438" s="132"/>
      <c r="AF438" s="132"/>
      <c r="AG438" s="132"/>
      <c r="AH438" s="132"/>
      <c r="AI438" s="132"/>
      <c r="AJ438" s="132"/>
      <c r="AK438" s="132"/>
      <c r="AL438" s="132"/>
      <c r="AM438" s="132"/>
      <c r="AN438" s="132"/>
      <c r="AO438" s="132"/>
      <c r="AP438" s="132"/>
      <c r="AQ438" s="132"/>
      <c r="AR438" s="132"/>
      <c r="AS438" s="132"/>
      <c r="AT438" s="132"/>
      <c r="AU438" s="132"/>
      <c r="AV438" s="128"/>
      <c r="AW438" s="128"/>
      <c r="AX438" s="128"/>
      <c r="AY438" s="128"/>
      <c r="AZ438" s="128"/>
      <c r="BA438" s="128"/>
      <c r="BB438" s="128"/>
      <c r="BC438" s="128"/>
      <c r="BD438" s="128"/>
      <c r="BE438" s="133">
        <v>12.0</v>
      </c>
      <c r="BF438" s="133">
        <v>11.0</v>
      </c>
      <c r="BG438" s="134" t="b">
        <v>0</v>
      </c>
      <c r="BH438" s="133">
        <v>12.0</v>
      </c>
      <c r="BI438" s="133">
        <v>1762.0</v>
      </c>
      <c r="BJ438" s="20" t="s">
        <v>2639</v>
      </c>
      <c r="BK438" s="20" t="s">
        <v>3190</v>
      </c>
      <c r="BL438" s="128"/>
      <c r="BM438" s="128"/>
      <c r="BN438" s="128"/>
      <c r="BO438" s="128"/>
      <c r="BP438" s="128"/>
      <c r="BQ438" s="128"/>
      <c r="BR438" s="128"/>
      <c r="BS438" s="128"/>
      <c r="BT438" s="128"/>
      <c r="BU438" s="128"/>
      <c r="BV438" s="128"/>
      <c r="BW438" s="128"/>
      <c r="BX438" s="128"/>
      <c r="BY438" s="128"/>
      <c r="BZ438" s="128"/>
      <c r="CA438" s="128"/>
      <c r="CB438" s="128"/>
      <c r="CC438" s="128"/>
      <c r="CD438" s="128"/>
      <c r="CE438" s="128"/>
      <c r="CF438" s="128"/>
      <c r="CG438" s="128"/>
      <c r="CH438" s="128"/>
      <c r="CI438" s="128"/>
      <c r="CJ438" s="128"/>
      <c r="CK438" s="128"/>
      <c r="CL438" s="128"/>
      <c r="CM438" s="128"/>
    </row>
    <row r="439" ht="14.25" customHeight="1">
      <c r="A439" s="126">
        <v>1783.0</v>
      </c>
      <c r="B439" s="20" t="str">
        <f t="shared" si="5"/>
        <v/>
      </c>
      <c r="C439" s="103" t="str">
        <f t="shared" si="2"/>
        <v>Tự do chọn</v>
      </c>
      <c r="D439" s="20" t="s">
        <v>7726</v>
      </c>
      <c r="E439" s="128"/>
      <c r="F439" s="128"/>
      <c r="G439" s="20" t="s">
        <v>7727</v>
      </c>
      <c r="H439" s="20" t="s">
        <v>7728</v>
      </c>
      <c r="J439" s="129"/>
      <c r="K439" s="129"/>
      <c r="L439" s="128"/>
      <c r="M439" s="128"/>
      <c r="N439" s="20" t="s">
        <v>49</v>
      </c>
      <c r="O439" s="130" t="s">
        <v>8</v>
      </c>
      <c r="P439" s="128"/>
      <c r="Q439" s="128"/>
      <c r="R439" s="132"/>
      <c r="S439" s="132"/>
      <c r="T439" s="132"/>
      <c r="U439" s="132"/>
      <c r="V439" s="132"/>
      <c r="W439" s="132"/>
      <c r="X439" s="132"/>
      <c r="Y439" s="132"/>
      <c r="Z439" s="132"/>
      <c r="AA439" s="132"/>
      <c r="AD439" s="132"/>
      <c r="AE439" s="132"/>
      <c r="AF439" s="132"/>
      <c r="AG439" s="132"/>
      <c r="AH439" s="132"/>
      <c r="AI439" s="132"/>
      <c r="AJ439" s="132"/>
      <c r="AK439" s="132"/>
      <c r="AL439" s="132"/>
      <c r="AM439" s="132"/>
      <c r="AN439" s="132"/>
      <c r="AO439" s="132"/>
      <c r="AP439" s="132"/>
      <c r="AQ439" s="132"/>
      <c r="AR439" s="132"/>
      <c r="AS439" s="132"/>
      <c r="AT439" s="132"/>
      <c r="AU439" s="132"/>
      <c r="AV439" s="128"/>
      <c r="AW439" s="128"/>
      <c r="AX439" s="128"/>
      <c r="AY439" s="128"/>
      <c r="AZ439" s="128"/>
      <c r="BA439" s="128"/>
      <c r="BB439" s="128"/>
      <c r="BC439" s="128"/>
      <c r="BD439" s="128"/>
      <c r="BE439" s="133">
        <v>7.0</v>
      </c>
      <c r="BF439" s="133">
        <v>6.0</v>
      </c>
      <c r="BG439" s="134" t="b">
        <v>0</v>
      </c>
      <c r="BH439" s="133">
        <v>7.0</v>
      </c>
      <c r="BI439" s="133">
        <v>1783.0</v>
      </c>
      <c r="BJ439" s="128"/>
      <c r="BK439" s="128"/>
      <c r="BL439" s="128"/>
      <c r="BM439" s="128"/>
      <c r="BN439" s="128"/>
      <c r="BO439" s="128"/>
      <c r="BP439" s="128"/>
      <c r="BQ439" s="128"/>
      <c r="BR439" s="128"/>
      <c r="BS439" s="128"/>
      <c r="BT439" s="128"/>
      <c r="BU439" s="128"/>
      <c r="BV439" s="128"/>
      <c r="BW439" s="128"/>
      <c r="BX439" s="128"/>
      <c r="BY439" s="128"/>
      <c r="BZ439" s="128"/>
      <c r="CA439" s="128"/>
      <c r="CB439" s="128"/>
      <c r="CC439" s="128"/>
      <c r="CD439" s="128"/>
      <c r="CE439" s="128"/>
      <c r="CF439" s="128"/>
      <c r="CG439" s="128"/>
      <c r="CH439" s="128"/>
      <c r="CI439" s="128"/>
      <c r="CJ439" s="128"/>
      <c r="CK439" s="128"/>
      <c r="CL439" s="128"/>
      <c r="CM439" s="128"/>
    </row>
    <row r="440" ht="14.25" customHeight="1">
      <c r="A440" s="126">
        <v>1787.0</v>
      </c>
      <c r="B440" s="20" t="str">
        <f t="shared" si="5"/>
        <v/>
      </c>
      <c r="C440" s="103" t="str">
        <f t="shared" si="2"/>
        <v>Tự do chọn</v>
      </c>
      <c r="D440" s="20" t="s">
        <v>7740</v>
      </c>
      <c r="E440" s="128"/>
      <c r="F440" s="128"/>
      <c r="G440" s="128"/>
      <c r="H440" s="20" t="s">
        <v>7741</v>
      </c>
      <c r="J440" s="129"/>
      <c r="K440" s="129"/>
      <c r="L440" s="128"/>
      <c r="M440" s="128"/>
      <c r="N440" s="20" t="s">
        <v>49</v>
      </c>
      <c r="O440" s="130" t="s">
        <v>8</v>
      </c>
      <c r="P440" s="128"/>
      <c r="Q440" s="128"/>
      <c r="R440" s="132"/>
      <c r="S440" s="132"/>
      <c r="T440" s="132"/>
      <c r="U440" s="132"/>
      <c r="V440" s="132"/>
      <c r="W440" s="132"/>
      <c r="X440" s="132"/>
      <c r="Y440" s="132"/>
      <c r="Z440" s="132"/>
      <c r="AA440" s="132"/>
      <c r="AD440" s="132"/>
      <c r="AE440" s="132"/>
      <c r="AF440" s="132"/>
      <c r="AG440" s="132"/>
      <c r="AH440" s="132"/>
      <c r="AI440" s="132"/>
      <c r="AJ440" s="132"/>
      <c r="AK440" s="132"/>
      <c r="AL440" s="132"/>
      <c r="AM440" s="132"/>
      <c r="AN440" s="132"/>
      <c r="AO440" s="132"/>
      <c r="AP440" s="132"/>
      <c r="AQ440" s="132"/>
      <c r="AR440" s="132"/>
      <c r="AS440" s="132"/>
      <c r="AT440" s="132"/>
      <c r="AU440" s="132"/>
      <c r="AV440" s="128"/>
      <c r="AW440" s="128"/>
      <c r="AX440" s="128"/>
      <c r="AY440" s="128"/>
      <c r="AZ440" s="128"/>
      <c r="BA440" s="128"/>
      <c r="BB440" s="128"/>
      <c r="BC440" s="128"/>
      <c r="BD440" s="128"/>
      <c r="BE440" s="133">
        <v>6.0</v>
      </c>
      <c r="BF440" s="133">
        <v>5.0</v>
      </c>
      <c r="BG440" s="134" t="b">
        <v>0</v>
      </c>
      <c r="BH440" s="133">
        <v>6.0</v>
      </c>
      <c r="BI440" s="133">
        <v>1787.0</v>
      </c>
      <c r="BJ440" s="128"/>
      <c r="BK440" s="128"/>
      <c r="BL440" s="128"/>
      <c r="BM440" s="128"/>
      <c r="BN440" s="128"/>
      <c r="BO440" s="128"/>
      <c r="BP440" s="128"/>
      <c r="BQ440" s="128"/>
      <c r="BR440" s="128"/>
      <c r="BS440" s="128"/>
      <c r="BT440" s="128"/>
      <c r="BU440" s="128"/>
      <c r="BV440" s="128"/>
      <c r="BW440" s="128"/>
      <c r="BX440" s="128"/>
      <c r="BY440" s="128"/>
      <c r="BZ440" s="128"/>
      <c r="CA440" s="128"/>
      <c r="CB440" s="128"/>
      <c r="CC440" s="128"/>
      <c r="CD440" s="128"/>
      <c r="CE440" s="128"/>
      <c r="CF440" s="128"/>
      <c r="CG440" s="128"/>
      <c r="CH440" s="128"/>
      <c r="CI440" s="128"/>
      <c r="CJ440" s="128"/>
      <c r="CK440" s="128"/>
      <c r="CL440" s="128"/>
      <c r="CM440" s="128"/>
    </row>
    <row r="441" ht="14.25" customHeight="1">
      <c r="A441" s="126">
        <v>1791.0</v>
      </c>
      <c r="B441" s="20" t="str">
        <f t="shared" si="5"/>
        <v>Giữ chỗ</v>
      </c>
      <c r="C441" s="103" t="str">
        <f t="shared" si="2"/>
        <v>OK</v>
      </c>
      <c r="D441" s="20" t="s">
        <v>7746</v>
      </c>
      <c r="E441" s="128"/>
      <c r="F441" s="128"/>
      <c r="G441" s="128"/>
      <c r="H441" s="20" t="s">
        <v>7747</v>
      </c>
      <c r="J441" s="129"/>
      <c r="K441" s="129"/>
      <c r="L441" s="128"/>
      <c r="M441" s="128"/>
      <c r="N441" s="20" t="s">
        <v>49</v>
      </c>
      <c r="O441" s="130" t="s">
        <v>8</v>
      </c>
      <c r="P441" s="20" t="s">
        <v>2631</v>
      </c>
      <c r="Q441" s="21" t="s">
        <v>3197</v>
      </c>
      <c r="S441" s="132"/>
      <c r="T441" s="132"/>
      <c r="U441" s="132"/>
      <c r="V441" s="132"/>
      <c r="W441" s="132"/>
      <c r="X441" s="132"/>
      <c r="Y441" s="132"/>
      <c r="Z441" s="132"/>
      <c r="AA441" s="132"/>
      <c r="AD441" s="132"/>
      <c r="AE441" s="132"/>
      <c r="AF441" s="132"/>
      <c r="AG441" s="132"/>
      <c r="AH441" s="132"/>
      <c r="AI441" s="132"/>
      <c r="AJ441" s="132"/>
      <c r="AK441" s="132"/>
      <c r="AL441" s="132"/>
      <c r="AM441" s="132"/>
      <c r="AN441" s="132"/>
      <c r="AO441" s="132"/>
      <c r="AP441" s="132"/>
      <c r="AQ441" s="132"/>
      <c r="AR441" s="132"/>
      <c r="AS441" s="132"/>
      <c r="AT441" s="132"/>
      <c r="AU441" s="132"/>
      <c r="AV441" s="128"/>
      <c r="AW441" s="128"/>
      <c r="AX441" s="128"/>
      <c r="AY441" s="128"/>
      <c r="AZ441" s="128"/>
      <c r="BA441" s="128"/>
      <c r="BB441" s="128"/>
      <c r="BC441" s="128"/>
      <c r="BD441" s="128"/>
      <c r="BE441" s="133">
        <v>8.0</v>
      </c>
      <c r="BF441" s="133">
        <v>7.0</v>
      </c>
      <c r="BG441" s="134" t="b">
        <v>0</v>
      </c>
      <c r="BH441" s="133">
        <v>8.0</v>
      </c>
      <c r="BI441" s="133">
        <v>1791.0</v>
      </c>
      <c r="BJ441" s="20" t="s">
        <v>2631</v>
      </c>
      <c r="BK441" s="21" t="s">
        <v>3197</v>
      </c>
      <c r="BL441" s="128"/>
      <c r="BM441" s="128"/>
      <c r="BN441" s="128"/>
      <c r="BO441" s="128"/>
      <c r="BP441" s="128"/>
      <c r="BQ441" s="128"/>
      <c r="BR441" s="128"/>
      <c r="BS441" s="128"/>
      <c r="BT441" s="128"/>
      <c r="BU441" s="128"/>
      <c r="BV441" s="128"/>
      <c r="BW441" s="128"/>
      <c r="BX441" s="128"/>
      <c r="BY441" s="128"/>
      <c r="BZ441" s="128"/>
      <c r="CA441" s="128"/>
      <c r="CB441" s="128"/>
      <c r="CC441" s="128"/>
      <c r="CD441" s="128"/>
      <c r="CE441" s="128"/>
      <c r="CF441" s="128"/>
      <c r="CG441" s="128"/>
      <c r="CH441" s="128"/>
      <c r="CI441" s="128"/>
      <c r="CJ441" s="128"/>
      <c r="CK441" s="128"/>
      <c r="CL441" s="128"/>
      <c r="CM441" s="128"/>
    </row>
    <row r="442" ht="14.25" customHeight="1">
      <c r="A442" s="126">
        <v>1812.0</v>
      </c>
      <c r="B442" s="20" t="str">
        <f t="shared" si="5"/>
        <v/>
      </c>
      <c r="C442" s="103" t="str">
        <f t="shared" si="2"/>
        <v>Tự do chọn</v>
      </c>
      <c r="D442" s="20" t="s">
        <v>7810</v>
      </c>
      <c r="E442" s="128"/>
      <c r="F442" s="128"/>
      <c r="G442" s="132"/>
      <c r="H442" s="20" t="s">
        <v>7811</v>
      </c>
      <c r="J442" s="129"/>
      <c r="K442" s="130" t="s">
        <v>3099</v>
      </c>
      <c r="L442" s="128"/>
      <c r="M442" s="128"/>
      <c r="N442" s="20" t="s">
        <v>49</v>
      </c>
      <c r="O442" s="130" t="s">
        <v>8</v>
      </c>
      <c r="P442" s="128"/>
      <c r="Q442" s="128"/>
      <c r="R442" s="132"/>
      <c r="S442" s="132"/>
      <c r="T442" s="132"/>
      <c r="U442" s="132"/>
      <c r="V442" s="132"/>
      <c r="W442" s="132"/>
      <c r="X442" s="132"/>
      <c r="Y442" s="132"/>
      <c r="Z442" s="132"/>
      <c r="AA442" s="132"/>
      <c r="AD442" s="132"/>
      <c r="AE442" s="132"/>
      <c r="AF442" s="132"/>
      <c r="AG442" s="132"/>
      <c r="AH442" s="132"/>
      <c r="AI442" s="132"/>
      <c r="AJ442" s="132"/>
      <c r="AK442" s="132"/>
      <c r="AL442" s="132"/>
      <c r="AM442" s="132"/>
      <c r="AN442" s="132"/>
      <c r="AO442" s="132"/>
      <c r="AP442" s="132"/>
      <c r="AQ442" s="132"/>
      <c r="AR442" s="132"/>
      <c r="AS442" s="132"/>
      <c r="AT442" s="132"/>
      <c r="AU442" s="132"/>
      <c r="AV442" s="128"/>
      <c r="AW442" s="128"/>
      <c r="AX442" s="128"/>
      <c r="AY442" s="128"/>
      <c r="AZ442" s="128"/>
      <c r="BA442" s="128"/>
      <c r="BB442" s="128"/>
      <c r="BC442" s="128"/>
      <c r="BD442" s="128"/>
      <c r="BE442" s="133">
        <v>7.0</v>
      </c>
      <c r="BF442" s="133">
        <v>6.0</v>
      </c>
      <c r="BG442" s="134" t="b">
        <v>0</v>
      </c>
      <c r="BH442" s="133">
        <v>7.0</v>
      </c>
      <c r="BI442" s="133">
        <v>1812.0</v>
      </c>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row>
    <row r="443" ht="14.25" customHeight="1">
      <c r="A443" s="126">
        <v>1813.0</v>
      </c>
      <c r="B443" s="20" t="str">
        <f t="shared" si="5"/>
        <v>Giữ chỗ</v>
      </c>
      <c r="C443" s="103" t="str">
        <f t="shared" si="2"/>
        <v>OK</v>
      </c>
      <c r="D443" s="20" t="s">
        <v>7810</v>
      </c>
      <c r="E443" s="128"/>
      <c r="F443" s="128"/>
      <c r="G443" s="132"/>
      <c r="H443" s="20" t="s">
        <v>7811</v>
      </c>
      <c r="J443" s="129"/>
      <c r="K443" s="130" t="s">
        <v>3099</v>
      </c>
      <c r="L443" s="128"/>
      <c r="M443" s="128"/>
      <c r="N443" s="20" t="s">
        <v>49</v>
      </c>
      <c r="O443" s="130" t="s">
        <v>8</v>
      </c>
      <c r="P443" s="20" t="s">
        <v>2631</v>
      </c>
      <c r="Q443" s="21" t="s">
        <v>3197</v>
      </c>
      <c r="S443" s="132"/>
      <c r="T443" s="132"/>
      <c r="U443" s="132"/>
      <c r="V443" s="132"/>
      <c r="W443" s="132"/>
      <c r="X443" s="132"/>
      <c r="Y443" s="132"/>
      <c r="Z443" s="132"/>
      <c r="AA443" s="132"/>
      <c r="AD443" s="132"/>
      <c r="AE443" s="132"/>
      <c r="AF443" s="132"/>
      <c r="AG443" s="132"/>
      <c r="AH443" s="132"/>
      <c r="AI443" s="132"/>
      <c r="AJ443" s="132"/>
      <c r="AK443" s="132"/>
      <c r="AL443" s="132"/>
      <c r="AM443" s="132"/>
      <c r="AN443" s="132"/>
      <c r="AO443" s="132"/>
      <c r="AP443" s="132"/>
      <c r="AQ443" s="132"/>
      <c r="AR443" s="132"/>
      <c r="AS443" s="132"/>
      <c r="AT443" s="132"/>
      <c r="AU443" s="132"/>
      <c r="AV443" s="128"/>
      <c r="AW443" s="128"/>
      <c r="AX443" s="128"/>
      <c r="AY443" s="128"/>
      <c r="AZ443" s="128"/>
      <c r="BA443" s="128"/>
      <c r="BB443" s="128"/>
      <c r="BC443" s="128"/>
      <c r="BD443" s="128"/>
      <c r="BE443" s="133">
        <v>9.0</v>
      </c>
      <c r="BF443" s="133">
        <v>8.0</v>
      </c>
      <c r="BG443" s="134" t="b">
        <v>0</v>
      </c>
      <c r="BH443" s="133">
        <v>9.0</v>
      </c>
      <c r="BI443" s="133">
        <v>1813.0</v>
      </c>
      <c r="BJ443" s="20" t="s">
        <v>2631</v>
      </c>
      <c r="BK443" s="21" t="s">
        <v>3197</v>
      </c>
      <c r="BL443" s="128"/>
      <c r="BM443" s="128"/>
      <c r="BN443" s="128"/>
      <c r="BO443" s="128"/>
      <c r="BP443" s="128"/>
      <c r="BQ443" s="128"/>
      <c r="BR443" s="128"/>
      <c r="BS443" s="128"/>
      <c r="BT443" s="128"/>
      <c r="BU443" s="128"/>
      <c r="BV443" s="128"/>
      <c r="BW443" s="128"/>
      <c r="BX443" s="128"/>
      <c r="BY443" s="128"/>
      <c r="BZ443" s="128"/>
      <c r="CA443" s="128"/>
      <c r="CB443" s="128"/>
      <c r="CC443" s="128"/>
      <c r="CD443" s="128"/>
      <c r="CE443" s="128"/>
      <c r="CF443" s="128"/>
      <c r="CG443" s="128"/>
      <c r="CH443" s="128"/>
      <c r="CI443" s="128"/>
      <c r="CJ443" s="128"/>
      <c r="CK443" s="128"/>
      <c r="CL443" s="128"/>
      <c r="CM443" s="128"/>
    </row>
    <row r="444" ht="14.25" customHeight="1">
      <c r="A444" s="126">
        <v>1817.0</v>
      </c>
      <c r="B444" s="20" t="str">
        <f t="shared" si="5"/>
        <v/>
      </c>
      <c r="C444" s="103" t="str">
        <f t="shared" si="2"/>
        <v>Tự do chọn</v>
      </c>
      <c r="D444" s="20" t="s">
        <v>7830</v>
      </c>
      <c r="E444" s="128"/>
      <c r="F444" s="128"/>
      <c r="G444" s="132"/>
      <c r="H444" s="20" t="s">
        <v>7831</v>
      </c>
      <c r="J444" s="129"/>
      <c r="K444" s="130" t="s">
        <v>3099</v>
      </c>
      <c r="L444" s="128"/>
      <c r="M444" s="128"/>
      <c r="N444" s="20" t="s">
        <v>49</v>
      </c>
      <c r="O444" s="130" t="s">
        <v>8</v>
      </c>
      <c r="P444" s="128"/>
      <c r="Q444" s="128"/>
      <c r="R444" s="132"/>
      <c r="S444" s="21" t="s">
        <v>8094</v>
      </c>
      <c r="T444" s="21" t="s">
        <v>8095</v>
      </c>
      <c r="U444" s="21" t="s">
        <v>8096</v>
      </c>
      <c r="V444" s="21" t="s">
        <v>8097</v>
      </c>
      <c r="W444" s="21" t="s">
        <v>8098</v>
      </c>
      <c r="X444" s="21" t="s">
        <v>8099</v>
      </c>
      <c r="Y444" s="21" t="s">
        <v>8100</v>
      </c>
      <c r="Z444" s="21" t="s">
        <v>8101</v>
      </c>
      <c r="AD444" s="20" t="s">
        <v>2911</v>
      </c>
      <c r="AE444" s="20" t="s">
        <v>2941</v>
      </c>
      <c r="AF444" s="132"/>
      <c r="AG444" s="132"/>
      <c r="AH444" s="132"/>
      <c r="AI444" s="132"/>
      <c r="AJ444" s="132"/>
      <c r="AK444" s="132"/>
      <c r="AL444" s="132"/>
      <c r="AM444" s="132"/>
      <c r="AN444" s="132"/>
      <c r="AO444" s="132"/>
      <c r="AP444" s="132"/>
      <c r="AQ444" s="132"/>
      <c r="AR444" s="132"/>
      <c r="AS444" s="132"/>
      <c r="AT444" s="132"/>
      <c r="AU444" s="132"/>
      <c r="AV444" s="128"/>
      <c r="AW444" s="128"/>
      <c r="AX444" s="128"/>
      <c r="AY444" s="128"/>
      <c r="AZ444" s="128"/>
      <c r="BA444" s="128"/>
      <c r="BB444" s="128"/>
      <c r="BC444" s="128"/>
      <c r="BD444" s="128"/>
      <c r="BE444" s="133">
        <v>15.0</v>
      </c>
      <c r="BF444" s="133">
        <v>14.0</v>
      </c>
      <c r="BG444" s="134" t="b">
        <v>0</v>
      </c>
      <c r="BH444" s="133">
        <v>15.0</v>
      </c>
      <c r="BI444" s="133">
        <v>1817.0</v>
      </c>
      <c r="BJ444" s="128"/>
      <c r="BK444" s="128"/>
      <c r="BL444" s="128"/>
      <c r="BM444" s="128"/>
      <c r="BN444" s="128"/>
      <c r="BO444" s="128"/>
      <c r="BP444" s="128"/>
      <c r="BQ444" s="128"/>
      <c r="BR444" s="128"/>
      <c r="BS444" s="128"/>
      <c r="BT444" s="128"/>
      <c r="BU444" s="128"/>
      <c r="BV444" s="128"/>
      <c r="BW444" s="128"/>
      <c r="BX444" s="128"/>
      <c r="BY444" s="128"/>
      <c r="BZ444" s="128"/>
      <c r="CA444" s="128"/>
      <c r="CB444" s="128"/>
      <c r="CC444" s="128"/>
      <c r="CD444" s="128"/>
      <c r="CE444" s="128"/>
      <c r="CF444" s="128"/>
      <c r="CG444" s="128"/>
      <c r="CH444" s="128"/>
      <c r="CI444" s="128"/>
      <c r="CJ444" s="128"/>
      <c r="CK444" s="128"/>
      <c r="CL444" s="128"/>
      <c r="CM444" s="128"/>
    </row>
    <row r="445" ht="14.25" customHeight="1">
      <c r="A445" s="126">
        <v>1818.0</v>
      </c>
      <c r="B445" s="20" t="str">
        <f t="shared" si="5"/>
        <v>OK</v>
      </c>
      <c r="C445" s="103" t="str">
        <f t="shared" si="2"/>
        <v>OK</v>
      </c>
      <c r="D445" s="20" t="s">
        <v>7830</v>
      </c>
      <c r="E445" s="128"/>
      <c r="F445" s="128"/>
      <c r="G445" s="132"/>
      <c r="H445" s="20" t="s">
        <v>7831</v>
      </c>
      <c r="J445" s="129"/>
      <c r="K445" s="130" t="s">
        <v>3099</v>
      </c>
      <c r="L445" s="128"/>
      <c r="M445" s="128"/>
      <c r="N445" s="20" t="s">
        <v>49</v>
      </c>
      <c r="O445" s="130" t="s">
        <v>8</v>
      </c>
      <c r="P445" s="240" t="s">
        <v>3108</v>
      </c>
      <c r="Q445" s="20" t="s">
        <v>3298</v>
      </c>
      <c r="R445" s="132"/>
      <c r="S445" s="21" t="s">
        <v>8094</v>
      </c>
      <c r="T445" s="21" t="s">
        <v>8095</v>
      </c>
      <c r="U445" s="21" t="s">
        <v>8096</v>
      </c>
      <c r="V445" s="21" t="s">
        <v>8097</v>
      </c>
      <c r="W445" s="21" t="s">
        <v>8098</v>
      </c>
      <c r="X445" s="21" t="s">
        <v>8099</v>
      </c>
      <c r="Y445" s="21" t="s">
        <v>8100</v>
      </c>
      <c r="Z445" s="21" t="s">
        <v>8101</v>
      </c>
      <c r="AC445" s="21" t="s">
        <v>47</v>
      </c>
      <c r="AD445" s="132"/>
      <c r="AE445" s="132"/>
      <c r="AF445" s="132"/>
      <c r="AG445" s="132"/>
      <c r="AH445" s="132"/>
      <c r="AI445" s="132"/>
      <c r="AJ445" s="132"/>
      <c r="AK445" s="132"/>
      <c r="AL445" s="132"/>
      <c r="AM445" s="132"/>
      <c r="AN445" s="132"/>
      <c r="AO445" s="132"/>
      <c r="AP445" s="132"/>
      <c r="AQ445" s="132"/>
      <c r="AR445" s="132"/>
      <c r="AS445" s="132"/>
      <c r="AT445" s="132"/>
      <c r="AU445" s="132"/>
      <c r="AV445" s="128"/>
      <c r="AW445" s="128"/>
      <c r="AX445" s="128"/>
      <c r="AY445" s="128"/>
      <c r="AZ445" s="128"/>
      <c r="BA445" s="128"/>
      <c r="BB445" s="128"/>
      <c r="BC445" s="128"/>
      <c r="BD445" s="128"/>
      <c r="BE445" s="133">
        <v>17.0</v>
      </c>
      <c r="BF445" s="133">
        <v>16.0</v>
      </c>
      <c r="BG445" s="134" t="b">
        <v>0</v>
      </c>
      <c r="BH445" s="133">
        <v>17.0</v>
      </c>
      <c r="BI445" s="133">
        <v>1818.0</v>
      </c>
      <c r="BJ445" s="240" t="s">
        <v>3108</v>
      </c>
      <c r="BK445" s="20" t="s">
        <v>3298</v>
      </c>
      <c r="BL445" s="128"/>
      <c r="BM445" s="128"/>
      <c r="BN445" s="128"/>
      <c r="BO445" s="128"/>
      <c r="BP445" s="128"/>
      <c r="BQ445" s="128"/>
      <c r="BR445" s="128"/>
      <c r="BS445" s="128"/>
      <c r="BT445" s="128"/>
      <c r="BU445" s="128"/>
      <c r="BV445" s="128"/>
      <c r="BW445" s="128"/>
      <c r="BX445" s="128"/>
      <c r="BY445" s="128"/>
      <c r="BZ445" s="128"/>
      <c r="CA445" s="128"/>
      <c r="CB445" s="128"/>
      <c r="CC445" s="128"/>
      <c r="CD445" s="128"/>
      <c r="CE445" s="128"/>
      <c r="CF445" s="128"/>
      <c r="CG445" s="128"/>
      <c r="CH445" s="128"/>
      <c r="CI445" s="128"/>
      <c r="CJ445" s="128"/>
      <c r="CK445" s="128"/>
      <c r="CL445" s="128"/>
      <c r="CM445" s="128"/>
    </row>
    <row r="446" ht="14.25" customHeight="1">
      <c r="A446" s="126">
        <v>1819.0</v>
      </c>
      <c r="B446" s="20" t="str">
        <f t="shared" si="5"/>
        <v>OK</v>
      </c>
      <c r="C446" s="103" t="str">
        <f t="shared" si="2"/>
        <v>OK</v>
      </c>
      <c r="D446" s="20" t="s">
        <v>7830</v>
      </c>
      <c r="E446" s="128"/>
      <c r="F446" s="128"/>
      <c r="G446" s="132"/>
      <c r="H446" s="20" t="s">
        <v>7831</v>
      </c>
      <c r="J446" s="129"/>
      <c r="K446" s="130" t="s">
        <v>3099</v>
      </c>
      <c r="L446" s="128"/>
      <c r="M446" s="128"/>
      <c r="N446" s="20" t="s">
        <v>49</v>
      </c>
      <c r="O446" s="130" t="s">
        <v>8</v>
      </c>
      <c r="P446" s="20" t="s">
        <v>2465</v>
      </c>
      <c r="Q446" s="20" t="s">
        <v>2597</v>
      </c>
      <c r="R446" s="132"/>
      <c r="S446" s="21" t="s">
        <v>8102</v>
      </c>
      <c r="T446" s="21" t="s">
        <v>8102</v>
      </c>
      <c r="U446" s="21" t="s">
        <v>8102</v>
      </c>
      <c r="V446" s="21" t="s">
        <v>8102</v>
      </c>
      <c r="W446" s="21" t="s">
        <v>8102</v>
      </c>
      <c r="X446" s="21" t="s">
        <v>8102</v>
      </c>
      <c r="Y446" s="21" t="s">
        <v>8102</v>
      </c>
      <c r="Z446" s="21" t="s">
        <v>8102</v>
      </c>
      <c r="AA446" s="21" t="s">
        <v>8102</v>
      </c>
      <c r="AC446" s="21" t="s">
        <v>47</v>
      </c>
      <c r="AD446" s="132"/>
      <c r="AE446" s="132"/>
      <c r="AF446" s="132"/>
      <c r="AG446" s="132"/>
      <c r="AH446" s="132"/>
      <c r="AI446" s="132"/>
      <c r="AJ446" s="132"/>
      <c r="AK446" s="132"/>
      <c r="AL446" s="132"/>
      <c r="AM446" s="132"/>
      <c r="AN446" s="132"/>
      <c r="AO446" s="132"/>
      <c r="AP446" s="132"/>
      <c r="AQ446" s="132"/>
      <c r="AR446" s="132"/>
      <c r="AS446" s="132"/>
      <c r="AT446" s="132"/>
      <c r="AU446" s="132"/>
      <c r="AV446" s="128"/>
      <c r="AW446" s="128"/>
      <c r="AX446" s="128"/>
      <c r="AY446" s="128"/>
      <c r="AZ446" s="128"/>
      <c r="BA446" s="128"/>
      <c r="BB446" s="128"/>
      <c r="BC446" s="128"/>
      <c r="BD446" s="128"/>
      <c r="BE446" s="133">
        <v>18.0</v>
      </c>
      <c r="BF446" s="133">
        <v>17.0</v>
      </c>
      <c r="BG446" s="134" t="b">
        <v>0</v>
      </c>
      <c r="BH446" s="133">
        <v>18.0</v>
      </c>
      <c r="BI446" s="133">
        <v>1819.0</v>
      </c>
      <c r="BJ446" s="20" t="s">
        <v>2465</v>
      </c>
      <c r="BK446" s="20" t="s">
        <v>2597</v>
      </c>
      <c r="BL446" s="128"/>
      <c r="BM446" s="128"/>
      <c r="BN446" s="128"/>
      <c r="BO446" s="128"/>
      <c r="BP446" s="128"/>
      <c r="BQ446" s="128"/>
      <c r="BR446" s="128"/>
      <c r="BS446" s="128"/>
      <c r="BT446" s="128"/>
      <c r="BU446" s="128"/>
      <c r="BV446" s="128"/>
      <c r="BW446" s="128"/>
      <c r="BX446" s="128"/>
      <c r="BY446" s="128"/>
      <c r="BZ446" s="128"/>
      <c r="CA446" s="128"/>
      <c r="CB446" s="128"/>
      <c r="CC446" s="128"/>
      <c r="CD446" s="128"/>
      <c r="CE446" s="128"/>
      <c r="CF446" s="128"/>
      <c r="CG446" s="128"/>
      <c r="CH446" s="128"/>
      <c r="CI446" s="128"/>
      <c r="CJ446" s="128"/>
      <c r="CK446" s="128"/>
      <c r="CL446" s="128"/>
      <c r="CM446" s="128"/>
    </row>
    <row r="447" ht="14.25" customHeight="1">
      <c r="A447" s="126">
        <v>1821.0</v>
      </c>
      <c r="B447" s="20" t="str">
        <f t="shared" si="5"/>
        <v/>
      </c>
      <c r="C447" s="103" t="str">
        <f t="shared" si="2"/>
        <v>Tự do chọn</v>
      </c>
      <c r="D447" s="20" t="s">
        <v>8103</v>
      </c>
      <c r="E447" s="128"/>
      <c r="F447" s="128"/>
      <c r="G447" s="128"/>
      <c r="H447" s="128"/>
      <c r="I447" s="132"/>
      <c r="J447" s="129"/>
      <c r="K447" s="129"/>
      <c r="L447" s="128"/>
      <c r="M447" s="128"/>
      <c r="N447" s="20" t="s">
        <v>49</v>
      </c>
      <c r="O447" s="130" t="s">
        <v>5</v>
      </c>
      <c r="P447" s="128"/>
      <c r="Q447" s="128"/>
      <c r="R447" s="132"/>
      <c r="S447" s="132"/>
      <c r="T447" s="132"/>
      <c r="U447" s="132"/>
      <c r="V447" s="132"/>
      <c r="W447" s="132"/>
      <c r="X447" s="132"/>
      <c r="Y447" s="132"/>
      <c r="Z447" s="132"/>
      <c r="AA447" s="132"/>
      <c r="AC447" s="21" t="s">
        <v>47</v>
      </c>
      <c r="AD447" s="132"/>
      <c r="AE447" s="132"/>
      <c r="AF447" s="132"/>
      <c r="AG447" s="132"/>
      <c r="AH447" s="132"/>
      <c r="AI447" s="132"/>
      <c r="AJ447" s="132"/>
      <c r="AK447" s="132"/>
      <c r="AL447" s="132"/>
      <c r="AM447" s="132"/>
      <c r="AN447" s="132"/>
      <c r="AO447" s="132"/>
      <c r="AP447" s="132"/>
      <c r="AQ447" s="132"/>
      <c r="AR447" s="132"/>
      <c r="AS447" s="132"/>
      <c r="AT447" s="132"/>
      <c r="AU447" s="132"/>
      <c r="AV447" s="128"/>
      <c r="AW447" s="128"/>
      <c r="AX447" s="128"/>
      <c r="AY447" s="128"/>
      <c r="AZ447" s="128"/>
      <c r="BA447" s="128"/>
      <c r="BB447" s="128"/>
      <c r="BC447" s="128"/>
      <c r="BD447" s="128"/>
      <c r="BE447" s="133">
        <v>5.0</v>
      </c>
      <c r="BF447" s="133">
        <v>4.0</v>
      </c>
      <c r="BG447" s="134" t="b">
        <v>0</v>
      </c>
      <c r="BH447" s="133">
        <v>5.0</v>
      </c>
      <c r="BI447" s="133">
        <v>1821.0</v>
      </c>
      <c r="BJ447" s="128"/>
      <c r="BK447" s="128"/>
      <c r="BL447" s="128"/>
      <c r="BM447" s="128"/>
      <c r="BN447" s="128"/>
      <c r="BO447" s="128"/>
      <c r="BP447" s="128"/>
      <c r="BQ447" s="128"/>
      <c r="BR447" s="128"/>
      <c r="BS447" s="128"/>
      <c r="BT447" s="128"/>
      <c r="BU447" s="128"/>
      <c r="BV447" s="128"/>
      <c r="BW447" s="128"/>
      <c r="BX447" s="128"/>
      <c r="BY447" s="128"/>
      <c r="BZ447" s="128"/>
      <c r="CA447" s="128"/>
      <c r="CB447" s="128"/>
      <c r="CC447" s="128"/>
      <c r="CD447" s="128"/>
      <c r="CE447" s="128"/>
      <c r="CF447" s="128"/>
      <c r="CG447" s="128"/>
      <c r="CH447" s="128"/>
      <c r="CI447" s="128"/>
      <c r="CJ447" s="128"/>
      <c r="CK447" s="128"/>
      <c r="CL447" s="128"/>
      <c r="CM447" s="128"/>
    </row>
    <row r="448" ht="14.25" customHeight="1">
      <c r="A448" s="126">
        <v>1822.0</v>
      </c>
      <c r="B448" s="20" t="str">
        <f t="shared" si="5"/>
        <v>Giữ chỗ</v>
      </c>
      <c r="C448" s="103" t="str">
        <f t="shared" si="2"/>
        <v>OK</v>
      </c>
      <c r="D448" s="20" t="s">
        <v>8103</v>
      </c>
      <c r="E448" s="128"/>
      <c r="F448" s="20" t="s">
        <v>8104</v>
      </c>
      <c r="G448" s="20" t="s">
        <v>7681</v>
      </c>
      <c r="I448" s="132"/>
      <c r="J448" s="129"/>
      <c r="K448" s="129"/>
      <c r="L448" s="128"/>
      <c r="M448" s="128"/>
      <c r="N448" s="20" t="s">
        <v>49</v>
      </c>
      <c r="O448" s="130" t="s">
        <v>5</v>
      </c>
      <c r="P448" s="20" t="s">
        <v>2817</v>
      </c>
      <c r="Q448" s="20" t="s">
        <v>2847</v>
      </c>
      <c r="R448" s="132"/>
      <c r="S448" s="132"/>
      <c r="T448" s="132"/>
      <c r="U448" s="132"/>
      <c r="V448" s="132"/>
      <c r="W448" s="132"/>
      <c r="X448" s="132"/>
      <c r="Y448" s="132"/>
      <c r="Z448" s="132"/>
      <c r="AA448" s="132"/>
      <c r="AC448" s="21" t="s">
        <v>47</v>
      </c>
      <c r="AD448" s="132"/>
      <c r="AE448" s="132"/>
      <c r="AF448" s="132"/>
      <c r="AG448" s="132"/>
      <c r="AH448" s="132"/>
      <c r="AI448" s="132"/>
      <c r="AJ448" s="132"/>
      <c r="AK448" s="132"/>
      <c r="AL448" s="132"/>
      <c r="AM448" s="132"/>
      <c r="AN448" s="132"/>
      <c r="AO448" s="132"/>
      <c r="AP448" s="132"/>
      <c r="AQ448" s="132"/>
      <c r="AR448" s="132"/>
      <c r="AS448" s="132"/>
      <c r="AT448" s="132"/>
      <c r="AU448" s="132"/>
      <c r="AV448" s="128"/>
      <c r="AW448" s="128"/>
      <c r="AX448" s="128"/>
      <c r="AY448" s="128"/>
      <c r="AZ448" s="128"/>
      <c r="BA448" s="128"/>
      <c r="BB448" s="128"/>
      <c r="BC448" s="128"/>
      <c r="BD448" s="128"/>
      <c r="BE448" s="133">
        <v>9.0</v>
      </c>
      <c r="BF448" s="133">
        <v>8.0</v>
      </c>
      <c r="BG448" s="134" t="b">
        <v>0</v>
      </c>
      <c r="BH448" s="133">
        <v>9.0</v>
      </c>
      <c r="BI448" s="133">
        <v>1822.0</v>
      </c>
      <c r="BJ448" s="20" t="s">
        <v>2817</v>
      </c>
      <c r="BK448" s="20" t="s">
        <v>2847</v>
      </c>
      <c r="BL448" s="128"/>
      <c r="BM448" s="128"/>
      <c r="BN448" s="128"/>
      <c r="BO448" s="128"/>
      <c r="BP448" s="128"/>
      <c r="BQ448" s="128"/>
      <c r="BR448" s="128"/>
      <c r="BS448" s="128"/>
      <c r="BT448" s="128"/>
      <c r="BU448" s="128"/>
      <c r="BV448" s="128"/>
      <c r="BW448" s="128"/>
      <c r="BX448" s="128"/>
      <c r="BY448" s="128"/>
      <c r="BZ448" s="128"/>
      <c r="CA448" s="128"/>
      <c r="CB448" s="128"/>
      <c r="CC448" s="128"/>
      <c r="CD448" s="128"/>
      <c r="CE448" s="128"/>
      <c r="CF448" s="128"/>
      <c r="CG448" s="128"/>
      <c r="CH448" s="128"/>
      <c r="CI448" s="128"/>
      <c r="CJ448" s="128"/>
      <c r="CK448" s="128"/>
      <c r="CL448" s="128"/>
      <c r="CM448" s="128"/>
    </row>
    <row r="449" ht="14.25" customHeight="1">
      <c r="A449" s="126">
        <v>1823.0</v>
      </c>
      <c r="B449" s="20" t="str">
        <f t="shared" si="5"/>
        <v>OK</v>
      </c>
      <c r="C449" s="103" t="str">
        <f t="shared" si="2"/>
        <v>OK</v>
      </c>
      <c r="D449" s="20" t="s">
        <v>8103</v>
      </c>
      <c r="E449" s="128"/>
      <c r="F449" s="128"/>
      <c r="G449" s="128"/>
      <c r="H449" s="128"/>
      <c r="I449" s="128"/>
      <c r="J449" s="128"/>
      <c r="K449" s="128"/>
      <c r="L449" s="128"/>
      <c r="M449" s="128"/>
      <c r="N449" s="20" t="s">
        <v>49</v>
      </c>
      <c r="O449" s="130" t="s">
        <v>5</v>
      </c>
      <c r="P449" s="240" t="s">
        <v>2625</v>
      </c>
      <c r="Q449" s="20" t="s">
        <v>2626</v>
      </c>
      <c r="R449" s="132"/>
      <c r="S449" s="21" t="s">
        <v>8105</v>
      </c>
      <c r="T449" s="196">
        <v>1.0</v>
      </c>
      <c r="U449" s="196">
        <v>2.0</v>
      </c>
      <c r="V449" s="196">
        <v>3.0</v>
      </c>
      <c r="W449" s="196">
        <v>4.0</v>
      </c>
      <c r="X449" s="196">
        <v>5.0</v>
      </c>
      <c r="Y449" s="21" t="s">
        <v>151</v>
      </c>
      <c r="Z449" s="21" t="s">
        <v>8106</v>
      </c>
      <c r="AC449" s="21" t="s">
        <v>47</v>
      </c>
      <c r="AD449" s="132"/>
      <c r="AE449" s="132"/>
      <c r="AF449" s="132"/>
      <c r="AG449" s="132"/>
      <c r="AH449" s="132"/>
      <c r="AI449" s="132"/>
      <c r="AJ449" s="132"/>
      <c r="AK449" s="132"/>
      <c r="AL449" s="132"/>
      <c r="AM449" s="132"/>
      <c r="AN449" s="132"/>
      <c r="AO449" s="132"/>
      <c r="AP449" s="132"/>
      <c r="AQ449" s="132"/>
      <c r="AR449" s="132"/>
      <c r="AS449" s="132"/>
      <c r="AT449" s="132"/>
      <c r="AU449" s="132"/>
      <c r="AV449" s="128"/>
      <c r="AW449" s="128"/>
      <c r="AX449" s="128"/>
      <c r="AY449" s="128"/>
      <c r="AZ449" s="128"/>
      <c r="BA449" s="128"/>
      <c r="BB449" s="128"/>
      <c r="BC449" s="128"/>
      <c r="BD449" s="128"/>
      <c r="BE449" s="133">
        <v>15.0</v>
      </c>
      <c r="BF449" s="133">
        <v>14.0</v>
      </c>
      <c r="BG449" s="134" t="b">
        <v>0</v>
      </c>
      <c r="BH449" s="133">
        <v>15.0</v>
      </c>
      <c r="BI449" s="133">
        <v>1823.0</v>
      </c>
      <c r="BJ449" s="240" t="s">
        <v>2625</v>
      </c>
      <c r="BK449" s="20" t="s">
        <v>2626</v>
      </c>
      <c r="BL449" s="128"/>
      <c r="BM449" s="128"/>
      <c r="BN449" s="128"/>
      <c r="BO449" s="128"/>
      <c r="BP449" s="128"/>
      <c r="BQ449" s="128"/>
      <c r="BR449" s="128"/>
      <c r="BS449" s="128"/>
      <c r="BT449" s="128"/>
      <c r="BU449" s="128"/>
      <c r="BV449" s="128"/>
      <c r="BW449" s="128"/>
      <c r="BX449" s="128"/>
      <c r="BY449" s="128"/>
      <c r="BZ449" s="128"/>
      <c r="CA449" s="128"/>
      <c r="CB449" s="128"/>
      <c r="CC449" s="128"/>
      <c r="CD449" s="128"/>
      <c r="CE449" s="128"/>
      <c r="CF449" s="128"/>
      <c r="CG449" s="128"/>
      <c r="CH449" s="128"/>
      <c r="CI449" s="128"/>
      <c r="CJ449" s="128"/>
      <c r="CK449" s="128"/>
      <c r="CL449" s="128"/>
      <c r="CM449" s="128"/>
    </row>
    <row r="450" ht="14.25" customHeight="1">
      <c r="A450" s="126">
        <v>1827.0</v>
      </c>
      <c r="B450" s="20" t="str">
        <f t="shared" si="5"/>
        <v>OK</v>
      </c>
      <c r="C450" s="103" t="str">
        <f t="shared" si="2"/>
        <v>OK</v>
      </c>
      <c r="D450" s="20" t="s">
        <v>8107</v>
      </c>
      <c r="E450" s="128"/>
      <c r="F450" s="128"/>
      <c r="G450" s="20" t="s">
        <v>8108</v>
      </c>
      <c r="I450" s="132"/>
      <c r="J450" s="129"/>
      <c r="K450" s="129"/>
      <c r="L450" s="128"/>
      <c r="M450" s="128"/>
      <c r="N450" s="20" t="s">
        <v>49</v>
      </c>
      <c r="O450" s="130" t="s">
        <v>5</v>
      </c>
      <c r="P450" s="20" t="s">
        <v>3229</v>
      </c>
      <c r="Q450" s="20" t="s">
        <v>3748</v>
      </c>
      <c r="R450" s="132"/>
      <c r="S450" s="21" t="s">
        <v>8109</v>
      </c>
      <c r="T450" s="196">
        <v>4.0</v>
      </c>
      <c r="U450" s="196">
        <v>5.0</v>
      </c>
      <c r="V450" s="196">
        <v>6.0</v>
      </c>
      <c r="W450" s="196">
        <v>7.0</v>
      </c>
      <c r="X450" s="196">
        <v>8.0</v>
      </c>
      <c r="Y450" s="21" t="s">
        <v>151</v>
      </c>
      <c r="Z450" s="21" t="s">
        <v>8110</v>
      </c>
      <c r="AC450" s="21" t="s">
        <v>47</v>
      </c>
      <c r="AD450" s="132"/>
      <c r="AE450" s="132"/>
      <c r="AF450" s="132"/>
      <c r="AG450" s="132"/>
      <c r="AH450" s="132"/>
      <c r="AI450" s="132"/>
      <c r="AJ450" s="132"/>
      <c r="AK450" s="132"/>
      <c r="AL450" s="132"/>
      <c r="AM450" s="132"/>
      <c r="AN450" s="132"/>
      <c r="AO450" s="132"/>
      <c r="AP450" s="132"/>
      <c r="AQ450" s="132"/>
      <c r="AR450" s="132"/>
      <c r="AS450" s="132"/>
      <c r="AT450" s="132"/>
      <c r="AU450" s="132"/>
      <c r="AV450" s="128"/>
      <c r="AW450" s="128"/>
      <c r="AX450" s="128"/>
      <c r="AY450" s="128"/>
      <c r="AZ450" s="128"/>
      <c r="BA450" s="128"/>
      <c r="BB450" s="128"/>
      <c r="BC450" s="128"/>
      <c r="BD450" s="128"/>
      <c r="BE450" s="133">
        <v>16.0</v>
      </c>
      <c r="BF450" s="133">
        <v>15.0</v>
      </c>
      <c r="BG450" s="134" t="b">
        <v>0</v>
      </c>
      <c r="BH450" s="133">
        <v>16.0</v>
      </c>
      <c r="BI450" s="133">
        <v>1827.0</v>
      </c>
      <c r="BJ450" s="20" t="s">
        <v>3229</v>
      </c>
      <c r="BK450" s="20" t="s">
        <v>3748</v>
      </c>
      <c r="BL450" s="128"/>
      <c r="BM450" s="128"/>
      <c r="BN450" s="128"/>
      <c r="BO450" s="128"/>
      <c r="BP450" s="128"/>
      <c r="BQ450" s="128"/>
      <c r="BR450" s="128"/>
      <c r="BS450" s="128"/>
      <c r="BT450" s="128"/>
      <c r="BU450" s="128"/>
      <c r="BV450" s="128"/>
      <c r="BW450" s="128"/>
      <c r="BX450" s="128"/>
      <c r="BY450" s="128"/>
      <c r="BZ450" s="128"/>
      <c r="CA450" s="128"/>
      <c r="CB450" s="128"/>
      <c r="CC450" s="128"/>
      <c r="CD450" s="128"/>
      <c r="CE450" s="128"/>
      <c r="CF450" s="128"/>
      <c r="CG450" s="128"/>
      <c r="CH450" s="128"/>
      <c r="CI450" s="128"/>
      <c r="CJ450" s="128"/>
      <c r="CK450" s="128"/>
      <c r="CL450" s="128"/>
      <c r="CM450" s="128"/>
    </row>
    <row r="451" ht="14.25" customHeight="1">
      <c r="A451" s="126">
        <v>1828.0</v>
      </c>
      <c r="B451" s="20" t="str">
        <f t="shared" si="5"/>
        <v>OK</v>
      </c>
      <c r="C451" s="103" t="str">
        <f t="shared" si="2"/>
        <v>OK</v>
      </c>
      <c r="D451" s="20" t="s">
        <v>8107</v>
      </c>
      <c r="E451" s="128"/>
      <c r="F451" s="128"/>
      <c r="G451" s="128"/>
      <c r="H451" s="128"/>
      <c r="I451" s="128"/>
      <c r="J451" s="128"/>
      <c r="K451" s="128"/>
      <c r="L451" s="128"/>
      <c r="M451" s="128"/>
      <c r="N451" s="20" t="s">
        <v>49</v>
      </c>
      <c r="O451" s="130" t="s">
        <v>5</v>
      </c>
      <c r="P451" s="20" t="s">
        <v>3229</v>
      </c>
      <c r="Q451" s="20" t="s">
        <v>3748</v>
      </c>
      <c r="R451" s="132"/>
      <c r="S451" s="21" t="s">
        <v>8111</v>
      </c>
      <c r="T451" s="21" t="s">
        <v>106</v>
      </c>
      <c r="U451" s="21" t="s">
        <v>8112</v>
      </c>
      <c r="V451" s="21" t="s">
        <v>8113</v>
      </c>
      <c r="W451" s="21" t="s">
        <v>8114</v>
      </c>
      <c r="X451" s="21" t="s">
        <v>6203</v>
      </c>
      <c r="Y451" s="21" t="s">
        <v>5162</v>
      </c>
      <c r="Z451" s="21" t="s">
        <v>8115</v>
      </c>
      <c r="AC451" s="21" t="s">
        <v>47</v>
      </c>
      <c r="AD451" s="132"/>
      <c r="AE451" s="132"/>
      <c r="AF451" s="132"/>
      <c r="AG451" s="132"/>
      <c r="AH451" s="132"/>
      <c r="AI451" s="132"/>
      <c r="AJ451" s="132"/>
      <c r="AK451" s="132"/>
      <c r="AL451" s="132"/>
      <c r="AM451" s="132"/>
      <c r="AN451" s="132"/>
      <c r="AO451" s="132"/>
      <c r="AP451" s="132"/>
      <c r="AQ451" s="132"/>
      <c r="AR451" s="132"/>
      <c r="AS451" s="132"/>
      <c r="AT451" s="132"/>
      <c r="AU451" s="132"/>
      <c r="AV451" s="128"/>
      <c r="AW451" s="128"/>
      <c r="AX451" s="128"/>
      <c r="AY451" s="128"/>
      <c r="AZ451" s="128"/>
      <c r="BA451" s="128"/>
      <c r="BB451" s="128"/>
      <c r="BC451" s="128"/>
      <c r="BD451" s="128"/>
      <c r="BE451" s="133">
        <v>15.0</v>
      </c>
      <c r="BF451" s="133">
        <v>14.0</v>
      </c>
      <c r="BG451" s="134" t="b">
        <v>0</v>
      </c>
      <c r="BH451" s="133">
        <v>15.0</v>
      </c>
      <c r="BI451" s="133">
        <v>1828.0</v>
      </c>
      <c r="BJ451" s="20" t="s">
        <v>3229</v>
      </c>
      <c r="BK451" s="20" t="s">
        <v>3748</v>
      </c>
      <c r="BL451" s="128"/>
      <c r="BM451" s="128"/>
      <c r="BN451" s="128"/>
      <c r="BO451" s="128"/>
      <c r="BP451" s="128"/>
      <c r="BQ451" s="128"/>
      <c r="BR451" s="128"/>
      <c r="BS451" s="128"/>
      <c r="BT451" s="128"/>
      <c r="BU451" s="128"/>
      <c r="BV451" s="128"/>
      <c r="BW451" s="128"/>
      <c r="BX451" s="128"/>
      <c r="BY451" s="128"/>
      <c r="BZ451" s="128"/>
      <c r="CA451" s="128"/>
      <c r="CB451" s="128"/>
      <c r="CC451" s="128"/>
      <c r="CD451" s="128"/>
      <c r="CE451" s="128"/>
      <c r="CF451" s="128"/>
      <c r="CG451" s="128"/>
      <c r="CH451" s="128"/>
      <c r="CI451" s="128"/>
      <c r="CJ451" s="128"/>
      <c r="CK451" s="128"/>
      <c r="CL451" s="128"/>
      <c r="CM451" s="128"/>
    </row>
    <row r="452" ht="14.25" customHeight="1">
      <c r="A452" s="126">
        <v>1832.0</v>
      </c>
      <c r="B452" s="20" t="str">
        <f t="shared" si="5"/>
        <v>OK</v>
      </c>
      <c r="C452" s="103" t="str">
        <f t="shared" si="2"/>
        <v>OK</v>
      </c>
      <c r="D452" s="20" t="s">
        <v>7839</v>
      </c>
      <c r="E452" s="128"/>
      <c r="F452" s="128"/>
      <c r="G452" s="20" t="s">
        <v>7840</v>
      </c>
      <c r="I452" s="132"/>
      <c r="J452" s="129"/>
      <c r="K452" s="129"/>
      <c r="L452" s="128"/>
      <c r="M452" s="128"/>
      <c r="N452" s="20" t="s">
        <v>49</v>
      </c>
      <c r="O452" s="130" t="s">
        <v>5</v>
      </c>
      <c r="P452" s="240" t="s">
        <v>3108</v>
      </c>
      <c r="Q452" s="20" t="s">
        <v>3109</v>
      </c>
      <c r="R452" s="132"/>
      <c r="S452" s="21" t="s">
        <v>8124</v>
      </c>
      <c r="T452" s="21" t="s">
        <v>8125</v>
      </c>
      <c r="U452" s="21" t="s">
        <v>8126</v>
      </c>
      <c r="V452" s="21" t="s">
        <v>8127</v>
      </c>
      <c r="W452" s="21" t="s">
        <v>8128</v>
      </c>
      <c r="X452" s="21" t="s">
        <v>8129</v>
      </c>
      <c r="Y452" s="21" t="s">
        <v>242</v>
      </c>
      <c r="Z452" s="21" t="s">
        <v>8130</v>
      </c>
      <c r="AC452" s="21" t="s">
        <v>47</v>
      </c>
      <c r="AD452" s="132"/>
      <c r="AE452" s="132"/>
      <c r="AF452" s="132"/>
      <c r="AG452" s="132"/>
      <c r="AH452" s="132"/>
      <c r="AI452" s="132"/>
      <c r="AJ452" s="132"/>
      <c r="AK452" s="132"/>
      <c r="AL452" s="132"/>
      <c r="AM452" s="132"/>
      <c r="AN452" s="132"/>
      <c r="AO452" s="132"/>
      <c r="AP452" s="132"/>
      <c r="AQ452" s="132"/>
      <c r="AR452" s="132"/>
      <c r="AS452" s="132"/>
      <c r="AT452" s="132"/>
      <c r="AU452" s="132"/>
      <c r="AV452" s="128"/>
      <c r="AW452" s="128"/>
      <c r="AX452" s="128"/>
      <c r="AY452" s="128"/>
      <c r="AZ452" s="128"/>
      <c r="BA452" s="128"/>
      <c r="BB452" s="128"/>
      <c r="BC452" s="128"/>
      <c r="BD452" s="128"/>
      <c r="BE452" s="133">
        <v>16.0</v>
      </c>
      <c r="BF452" s="133">
        <v>15.0</v>
      </c>
      <c r="BG452" s="134" t="b">
        <v>0</v>
      </c>
      <c r="BH452" s="133">
        <v>16.0</v>
      </c>
      <c r="BI452" s="133">
        <v>1832.0</v>
      </c>
      <c r="BJ452" s="240" t="s">
        <v>3108</v>
      </c>
      <c r="BK452" s="20" t="s">
        <v>3109</v>
      </c>
      <c r="BL452" s="128"/>
      <c r="BM452" s="128"/>
      <c r="BN452" s="128"/>
      <c r="BO452" s="128"/>
      <c r="BP452" s="128"/>
      <c r="BQ452" s="128"/>
      <c r="BR452" s="128"/>
      <c r="BS452" s="128"/>
      <c r="BT452" s="128"/>
      <c r="BU452" s="128"/>
      <c r="BV452" s="128"/>
      <c r="BW452" s="128"/>
      <c r="BX452" s="128"/>
      <c r="BY452" s="128"/>
      <c r="BZ452" s="128"/>
      <c r="CA452" s="128"/>
      <c r="CB452" s="128"/>
      <c r="CC452" s="128"/>
      <c r="CD452" s="128"/>
      <c r="CE452" s="128"/>
      <c r="CF452" s="128"/>
      <c r="CG452" s="128"/>
      <c r="CH452" s="128"/>
      <c r="CI452" s="128"/>
      <c r="CJ452" s="128"/>
      <c r="CK452" s="128"/>
      <c r="CL452" s="128"/>
      <c r="CM452" s="128"/>
    </row>
    <row r="453" ht="14.25" customHeight="1">
      <c r="A453" s="126">
        <v>1833.0</v>
      </c>
      <c r="B453" s="20" t="str">
        <f t="shared" si="5"/>
        <v>OK</v>
      </c>
      <c r="C453" s="103" t="str">
        <f t="shared" si="2"/>
        <v>OK</v>
      </c>
      <c r="D453" s="20" t="s">
        <v>7839</v>
      </c>
      <c r="E453" s="128"/>
      <c r="F453" s="128"/>
      <c r="G453" s="20" t="s">
        <v>7840</v>
      </c>
      <c r="I453" s="132"/>
      <c r="J453" s="129"/>
      <c r="K453" s="129"/>
      <c r="L453" s="128"/>
      <c r="M453" s="128"/>
      <c r="N453" s="20" t="s">
        <v>49</v>
      </c>
      <c r="O453" s="130" t="s">
        <v>8</v>
      </c>
      <c r="P453" s="20" t="s">
        <v>3229</v>
      </c>
      <c r="Q453" s="20" t="s">
        <v>3748</v>
      </c>
      <c r="R453" s="132"/>
      <c r="S453" s="21" t="s">
        <v>8132</v>
      </c>
      <c r="T453" s="21" t="s">
        <v>8133</v>
      </c>
      <c r="U453" s="21" t="s">
        <v>8134</v>
      </c>
      <c r="V453" s="21" t="s">
        <v>8135</v>
      </c>
      <c r="W453" s="21" t="s">
        <v>8136</v>
      </c>
      <c r="X453" s="21" t="s">
        <v>8137</v>
      </c>
      <c r="Y453" s="21" t="s">
        <v>151</v>
      </c>
      <c r="Z453" s="21" t="s">
        <v>8138</v>
      </c>
      <c r="AC453" s="21" t="s">
        <v>47</v>
      </c>
      <c r="AD453" s="132"/>
      <c r="AE453" s="132"/>
      <c r="AF453" s="132"/>
      <c r="AG453" s="132"/>
      <c r="AH453" s="132"/>
      <c r="AI453" s="132"/>
      <c r="AJ453" s="132"/>
      <c r="AK453" s="132"/>
      <c r="AL453" s="132"/>
      <c r="AM453" s="132"/>
      <c r="AN453" s="132"/>
      <c r="AO453" s="132"/>
      <c r="AP453" s="132"/>
      <c r="AQ453" s="132"/>
      <c r="AR453" s="132"/>
      <c r="AS453" s="132"/>
      <c r="AT453" s="132"/>
      <c r="AU453" s="132"/>
      <c r="AV453" s="128"/>
      <c r="AW453" s="128"/>
      <c r="AX453" s="128"/>
      <c r="AY453" s="128"/>
      <c r="AZ453" s="128"/>
      <c r="BA453" s="128"/>
      <c r="BB453" s="128"/>
      <c r="BC453" s="128"/>
      <c r="BD453" s="128"/>
      <c r="BE453" s="133">
        <v>16.0</v>
      </c>
      <c r="BF453" s="133">
        <v>15.0</v>
      </c>
      <c r="BG453" s="134" t="b">
        <v>0</v>
      </c>
      <c r="BH453" s="133">
        <v>16.0</v>
      </c>
      <c r="BI453" s="133">
        <v>1833.0</v>
      </c>
      <c r="BJ453" s="20" t="s">
        <v>3229</v>
      </c>
      <c r="BK453" s="20" t="s">
        <v>3748</v>
      </c>
      <c r="BL453" s="128"/>
      <c r="BM453" s="128"/>
      <c r="BN453" s="128"/>
      <c r="BO453" s="128"/>
      <c r="BP453" s="128"/>
      <c r="BQ453" s="128"/>
      <c r="BR453" s="128"/>
      <c r="BS453" s="128"/>
      <c r="BT453" s="128"/>
      <c r="BU453" s="128"/>
      <c r="BV453" s="128"/>
      <c r="BW453" s="128"/>
      <c r="BX453" s="128"/>
      <c r="BY453" s="128"/>
      <c r="BZ453" s="128"/>
      <c r="CA453" s="128"/>
      <c r="CB453" s="128"/>
      <c r="CC453" s="128"/>
      <c r="CD453" s="128"/>
      <c r="CE453" s="128"/>
      <c r="CF453" s="128"/>
      <c r="CG453" s="128"/>
      <c r="CH453" s="128"/>
      <c r="CI453" s="128"/>
      <c r="CJ453" s="128"/>
      <c r="CK453" s="128"/>
      <c r="CL453" s="128"/>
      <c r="CM453" s="128"/>
    </row>
    <row r="454" ht="14.25" customHeight="1">
      <c r="A454" s="126">
        <v>1836.0</v>
      </c>
      <c r="B454" s="20" t="str">
        <f t="shared" si="5"/>
        <v/>
      </c>
      <c r="C454" s="103" t="str">
        <f t="shared" si="2"/>
        <v>Tự do chọn</v>
      </c>
      <c r="D454" s="20" t="s">
        <v>8141</v>
      </c>
      <c r="E454" s="128"/>
      <c r="F454" s="128"/>
      <c r="G454" s="128"/>
      <c r="H454" s="128"/>
      <c r="I454" s="132"/>
      <c r="J454" s="129"/>
      <c r="K454" s="129"/>
      <c r="L454" s="128"/>
      <c r="M454" s="128"/>
      <c r="N454" s="20" t="s">
        <v>49</v>
      </c>
      <c r="O454" s="130" t="s">
        <v>9</v>
      </c>
      <c r="P454" s="237"/>
      <c r="Q454" s="128"/>
      <c r="R454" s="132"/>
      <c r="S454" s="132"/>
      <c r="T454" s="132"/>
      <c r="U454" s="132"/>
      <c r="V454" s="21" t="s">
        <v>8142</v>
      </c>
      <c r="AC454" s="21" t="s">
        <v>47</v>
      </c>
      <c r="AD454" s="132"/>
      <c r="AE454" s="132"/>
      <c r="AF454" s="132"/>
      <c r="AG454" s="132"/>
      <c r="AH454" s="132"/>
      <c r="AI454" s="132"/>
      <c r="AJ454" s="132"/>
      <c r="AK454" s="132"/>
      <c r="AL454" s="132"/>
      <c r="AM454" s="132"/>
      <c r="AN454" s="132"/>
      <c r="AO454" s="132"/>
      <c r="AP454" s="132"/>
      <c r="AQ454" s="132"/>
      <c r="AR454" s="132"/>
      <c r="AS454" s="132"/>
      <c r="AT454" s="132"/>
      <c r="AU454" s="132"/>
      <c r="AV454" s="128"/>
      <c r="AW454" s="128"/>
      <c r="AX454" s="128"/>
      <c r="AY454" s="128"/>
      <c r="AZ454" s="128"/>
      <c r="BA454" s="128"/>
      <c r="BB454" s="128"/>
      <c r="BC454" s="128"/>
      <c r="BD454" s="128"/>
      <c r="BE454" s="133">
        <v>6.0</v>
      </c>
      <c r="BF454" s="133">
        <v>5.0</v>
      </c>
      <c r="BG454" s="134" t="b">
        <v>0</v>
      </c>
      <c r="BH454" s="133">
        <v>6.0</v>
      </c>
      <c r="BI454" s="133">
        <v>1836.0</v>
      </c>
      <c r="BJ454" s="237"/>
      <c r="BK454" s="128"/>
      <c r="BL454" s="128"/>
      <c r="BM454" s="128"/>
      <c r="BN454" s="128"/>
      <c r="BO454" s="128"/>
      <c r="BP454" s="128"/>
      <c r="BQ454" s="128"/>
      <c r="BR454" s="128"/>
      <c r="BS454" s="128"/>
      <c r="BT454" s="128"/>
      <c r="BU454" s="128"/>
      <c r="BV454" s="128"/>
      <c r="BW454" s="128"/>
      <c r="BX454" s="128"/>
      <c r="BY454" s="128"/>
      <c r="BZ454" s="128"/>
      <c r="CA454" s="128"/>
      <c r="CB454" s="128"/>
      <c r="CC454" s="128"/>
      <c r="CD454" s="128"/>
      <c r="CE454" s="128"/>
      <c r="CF454" s="128"/>
      <c r="CG454" s="128"/>
      <c r="CH454" s="128"/>
      <c r="CI454" s="128"/>
      <c r="CJ454" s="128"/>
      <c r="CK454" s="128"/>
      <c r="CL454" s="128"/>
      <c r="CM454" s="128"/>
    </row>
    <row r="455" ht="14.25" customHeight="1">
      <c r="A455" s="126">
        <v>1837.0</v>
      </c>
      <c r="B455" s="20" t="str">
        <f t="shared" si="5"/>
        <v/>
      </c>
      <c r="C455" s="103" t="str">
        <f t="shared" si="2"/>
        <v>Tự do chọn</v>
      </c>
      <c r="D455" s="20" t="s">
        <v>8141</v>
      </c>
      <c r="E455" s="128"/>
      <c r="F455" s="128"/>
      <c r="G455" s="128"/>
      <c r="H455" s="128"/>
      <c r="I455" s="128"/>
      <c r="J455" s="128"/>
      <c r="K455" s="128"/>
      <c r="L455" s="128"/>
      <c r="M455" s="128"/>
      <c r="N455" s="20" t="s">
        <v>49</v>
      </c>
      <c r="O455" s="130" t="s">
        <v>9</v>
      </c>
      <c r="P455" s="128"/>
      <c r="Q455" s="128"/>
      <c r="R455" s="132"/>
      <c r="S455" s="128"/>
      <c r="T455" s="132"/>
      <c r="U455" s="132"/>
      <c r="V455" s="132"/>
      <c r="W455" s="132"/>
      <c r="X455" s="132"/>
      <c r="Y455" s="128"/>
      <c r="Z455" s="132"/>
      <c r="AA455" s="132"/>
      <c r="AC455" s="21" t="s">
        <v>47</v>
      </c>
      <c r="AD455" s="132"/>
      <c r="AE455" s="132"/>
      <c r="AF455" s="132"/>
      <c r="AG455" s="132"/>
      <c r="AH455" s="132"/>
      <c r="AI455" s="132"/>
      <c r="AJ455" s="132"/>
      <c r="AK455" s="132"/>
      <c r="AL455" s="132"/>
      <c r="AM455" s="132"/>
      <c r="AN455" s="132"/>
      <c r="AO455" s="132"/>
      <c r="AP455" s="132"/>
      <c r="AQ455" s="132"/>
      <c r="AR455" s="132"/>
      <c r="AS455" s="132"/>
      <c r="AT455" s="132"/>
      <c r="AU455" s="132"/>
      <c r="AV455" s="128"/>
      <c r="AW455" s="128"/>
      <c r="AX455" s="128"/>
      <c r="AY455" s="128"/>
      <c r="AZ455" s="128"/>
      <c r="BA455" s="128"/>
      <c r="BB455" s="128"/>
      <c r="BC455" s="128"/>
      <c r="BD455" s="128"/>
      <c r="BE455" s="133">
        <v>5.0</v>
      </c>
      <c r="BF455" s="133">
        <v>4.0</v>
      </c>
      <c r="BG455" s="134" t="b">
        <v>0</v>
      </c>
      <c r="BH455" s="133">
        <v>5.0</v>
      </c>
      <c r="BI455" s="133">
        <v>1837.0</v>
      </c>
      <c r="BJ455" s="128"/>
      <c r="BK455" s="128"/>
      <c r="BL455" s="128"/>
      <c r="BM455" s="128"/>
      <c r="BN455" s="128"/>
      <c r="BO455" s="128"/>
      <c r="BP455" s="128"/>
      <c r="BQ455" s="128"/>
      <c r="BR455" s="128"/>
      <c r="BS455" s="128"/>
      <c r="BT455" s="128"/>
      <c r="BU455" s="128"/>
      <c r="BV455" s="128"/>
      <c r="BW455" s="128"/>
      <c r="BX455" s="128"/>
      <c r="BY455" s="128"/>
      <c r="BZ455" s="128"/>
      <c r="CA455" s="128"/>
      <c r="CB455" s="128"/>
      <c r="CC455" s="128"/>
      <c r="CD455" s="128"/>
      <c r="CE455" s="128"/>
      <c r="CF455" s="128"/>
      <c r="CG455" s="128"/>
      <c r="CH455" s="128"/>
      <c r="CI455" s="128"/>
      <c r="CJ455" s="128"/>
      <c r="CK455" s="128"/>
      <c r="CL455" s="128"/>
      <c r="CM455" s="128"/>
    </row>
    <row r="456" ht="14.25" customHeight="1">
      <c r="A456" s="126">
        <v>1838.0</v>
      </c>
      <c r="B456" s="20" t="str">
        <f t="shared" si="5"/>
        <v>Giữ chỗ</v>
      </c>
      <c r="C456" s="103" t="str">
        <f t="shared" si="2"/>
        <v>OK</v>
      </c>
      <c r="D456" s="20" t="s">
        <v>8141</v>
      </c>
      <c r="E456" s="128"/>
      <c r="F456" s="20" t="s">
        <v>8149</v>
      </c>
      <c r="G456" s="20" t="s">
        <v>8150</v>
      </c>
      <c r="H456" s="20" t="s">
        <v>8151</v>
      </c>
      <c r="I456" s="132"/>
      <c r="J456" s="129"/>
      <c r="K456" s="130" t="s">
        <v>3099</v>
      </c>
      <c r="L456" s="128"/>
      <c r="M456" s="128"/>
      <c r="N456" s="20" t="s">
        <v>49</v>
      </c>
      <c r="O456" s="130" t="s">
        <v>5</v>
      </c>
      <c r="P456" s="20" t="s">
        <v>2817</v>
      </c>
      <c r="Q456" s="20" t="s">
        <v>2910</v>
      </c>
      <c r="R456" s="132"/>
      <c r="S456" s="132"/>
      <c r="T456" s="132"/>
      <c r="U456" s="132"/>
      <c r="V456" s="132"/>
      <c r="W456" s="132"/>
      <c r="X456" s="132"/>
      <c r="Y456" s="132"/>
      <c r="Z456" s="132"/>
      <c r="AA456" s="132"/>
      <c r="AC456" s="21" t="s">
        <v>47</v>
      </c>
      <c r="AD456" s="132"/>
      <c r="AE456" s="132"/>
      <c r="AF456" s="132"/>
      <c r="AG456" s="132"/>
      <c r="AH456" s="132"/>
      <c r="AI456" s="132"/>
      <c r="AJ456" s="132"/>
      <c r="AK456" s="132"/>
      <c r="AL456" s="132"/>
      <c r="AM456" s="132"/>
      <c r="AN456" s="132"/>
      <c r="AO456" s="132"/>
      <c r="AP456" s="132"/>
      <c r="AQ456" s="132"/>
      <c r="AR456" s="132"/>
      <c r="AS456" s="132"/>
      <c r="AT456" s="132"/>
      <c r="AU456" s="132"/>
      <c r="AV456" s="128"/>
      <c r="AW456" s="128"/>
      <c r="AX456" s="128"/>
      <c r="AY456" s="128"/>
      <c r="AZ456" s="128"/>
      <c r="BA456" s="128"/>
      <c r="BB456" s="128"/>
      <c r="BC456" s="128"/>
      <c r="BD456" s="128"/>
      <c r="BE456" s="133">
        <v>11.0</v>
      </c>
      <c r="BF456" s="133">
        <v>10.0</v>
      </c>
      <c r="BG456" s="134" t="b">
        <v>0</v>
      </c>
      <c r="BH456" s="133">
        <v>11.0</v>
      </c>
      <c r="BI456" s="133">
        <v>1838.0</v>
      </c>
      <c r="BJ456" s="20" t="s">
        <v>2817</v>
      </c>
      <c r="BK456" s="20" t="s">
        <v>2910</v>
      </c>
      <c r="BL456" s="128"/>
      <c r="BM456" s="128"/>
      <c r="BN456" s="128"/>
      <c r="BO456" s="128"/>
      <c r="BP456" s="128"/>
      <c r="BQ456" s="128"/>
      <c r="BR456" s="128"/>
      <c r="BS456" s="128"/>
      <c r="BT456" s="128"/>
      <c r="BU456" s="128"/>
      <c r="BV456" s="128"/>
      <c r="BW456" s="128"/>
      <c r="BX456" s="128"/>
      <c r="BY456" s="128"/>
      <c r="BZ456" s="128"/>
      <c r="CA456" s="128"/>
      <c r="CB456" s="128"/>
      <c r="CC456" s="128"/>
      <c r="CD456" s="128"/>
      <c r="CE456" s="128"/>
      <c r="CF456" s="128"/>
      <c r="CG456" s="128"/>
      <c r="CH456" s="128"/>
      <c r="CI456" s="128"/>
      <c r="CJ456" s="128"/>
      <c r="CK456" s="128"/>
      <c r="CL456" s="128"/>
      <c r="CM456" s="128"/>
    </row>
    <row r="457" ht="14.25" customHeight="1">
      <c r="A457" s="126">
        <v>1842.0</v>
      </c>
      <c r="B457" s="20" t="str">
        <f t="shared" si="5"/>
        <v/>
      </c>
      <c r="C457" s="103" t="str">
        <f t="shared" si="2"/>
        <v>Tự do chọn</v>
      </c>
      <c r="D457" s="20" t="s">
        <v>8154</v>
      </c>
      <c r="E457" s="128"/>
      <c r="F457" s="128"/>
      <c r="G457" s="128"/>
      <c r="H457" s="20" t="s">
        <v>8155</v>
      </c>
      <c r="I457" s="132"/>
      <c r="J457" s="129"/>
      <c r="K457" s="130" t="s">
        <v>3099</v>
      </c>
      <c r="L457" s="128"/>
      <c r="M457" s="128"/>
      <c r="N457" s="20" t="s">
        <v>49</v>
      </c>
      <c r="O457" s="130" t="s">
        <v>9</v>
      </c>
      <c r="P457" s="128"/>
      <c r="Q457" s="128"/>
      <c r="R457" s="132"/>
      <c r="S457" s="132"/>
      <c r="T457" s="132"/>
      <c r="U457" s="132"/>
      <c r="V457" s="132"/>
      <c r="W457" s="132"/>
      <c r="X457" s="132"/>
      <c r="Y457" s="132"/>
      <c r="Z457" s="132"/>
      <c r="AA457" s="132"/>
      <c r="AC457" s="21" t="s">
        <v>47</v>
      </c>
      <c r="AD457" s="132"/>
      <c r="AE457" s="132"/>
      <c r="AF457" s="132"/>
      <c r="AG457" s="132"/>
      <c r="AH457" s="132"/>
      <c r="AI457" s="132"/>
      <c r="AJ457" s="132"/>
      <c r="AK457" s="132"/>
      <c r="AL457" s="132"/>
      <c r="AM457" s="132"/>
      <c r="AN457" s="132"/>
      <c r="AO457" s="132"/>
      <c r="AP457" s="132"/>
      <c r="AQ457" s="132"/>
      <c r="AR457" s="132"/>
      <c r="AS457" s="132"/>
      <c r="AT457" s="132"/>
      <c r="AU457" s="132"/>
      <c r="AV457" s="128"/>
      <c r="AW457" s="128"/>
      <c r="AX457" s="128"/>
      <c r="AY457" s="128"/>
      <c r="AZ457" s="128"/>
      <c r="BA457" s="128"/>
      <c r="BB457" s="128"/>
      <c r="BC457" s="128"/>
      <c r="BD457" s="128"/>
      <c r="BE457" s="133">
        <v>7.0</v>
      </c>
      <c r="BF457" s="133">
        <v>6.0</v>
      </c>
      <c r="BG457" s="134" t="b">
        <v>0</v>
      </c>
      <c r="BH457" s="133">
        <v>7.0</v>
      </c>
      <c r="BI457" s="133">
        <v>1842.0</v>
      </c>
      <c r="BJ457" s="128"/>
      <c r="BK457" s="128"/>
      <c r="BL457" s="128"/>
      <c r="BM457" s="128"/>
      <c r="BN457" s="128"/>
      <c r="BO457" s="128"/>
      <c r="BP457" s="128"/>
      <c r="BQ457" s="128"/>
      <c r="BR457" s="128"/>
      <c r="BS457" s="128"/>
      <c r="BT457" s="128"/>
      <c r="BU457" s="128"/>
      <c r="BV457" s="128"/>
      <c r="BW457" s="128"/>
      <c r="BX457" s="128"/>
      <c r="BY457" s="128"/>
      <c r="BZ457" s="128"/>
      <c r="CA457" s="128"/>
      <c r="CB457" s="128"/>
      <c r="CC457" s="128"/>
      <c r="CD457" s="128"/>
      <c r="CE457" s="128"/>
      <c r="CF457" s="128"/>
      <c r="CG457" s="128"/>
      <c r="CH457" s="128"/>
      <c r="CI457" s="128"/>
      <c r="CJ457" s="128"/>
      <c r="CK457" s="128"/>
      <c r="CL457" s="128"/>
      <c r="CM457" s="128"/>
    </row>
    <row r="458" ht="14.25" customHeight="1">
      <c r="A458" s="126">
        <v>1843.0</v>
      </c>
      <c r="B458" s="20" t="str">
        <f t="shared" si="5"/>
        <v/>
      </c>
      <c r="C458" s="103" t="str">
        <f t="shared" si="2"/>
        <v>Tự do chọn</v>
      </c>
      <c r="D458" s="20" t="s">
        <v>8154</v>
      </c>
      <c r="E458" s="128"/>
      <c r="F458" s="128"/>
      <c r="G458" s="128"/>
      <c r="H458" s="128"/>
      <c r="I458" s="132"/>
      <c r="J458" s="129"/>
      <c r="K458" s="129"/>
      <c r="L458" s="128"/>
      <c r="M458" s="128"/>
      <c r="N458" s="20" t="s">
        <v>49</v>
      </c>
      <c r="O458" s="130" t="s">
        <v>9</v>
      </c>
      <c r="P458" s="128"/>
      <c r="Q458" s="128"/>
      <c r="R458" s="132"/>
      <c r="S458" s="132"/>
      <c r="T458" s="132"/>
      <c r="U458" s="132"/>
      <c r="V458" s="132"/>
      <c r="W458" s="132"/>
      <c r="X458" s="132"/>
      <c r="Y458" s="132"/>
      <c r="Z458" s="132"/>
      <c r="AA458" s="132"/>
      <c r="AC458" s="21" t="s">
        <v>47</v>
      </c>
      <c r="AD458" s="132"/>
      <c r="AE458" s="132"/>
      <c r="AF458" s="132"/>
      <c r="AG458" s="132"/>
      <c r="AH458" s="132"/>
      <c r="AI458" s="132"/>
      <c r="AJ458" s="132"/>
      <c r="AK458" s="132"/>
      <c r="AL458" s="132"/>
      <c r="AM458" s="132"/>
      <c r="AN458" s="132"/>
      <c r="AO458" s="132"/>
      <c r="AP458" s="132"/>
      <c r="AQ458" s="132"/>
      <c r="AR458" s="132"/>
      <c r="AS458" s="132"/>
      <c r="AT458" s="132"/>
      <c r="AU458" s="132"/>
      <c r="AV458" s="128"/>
      <c r="AW458" s="128"/>
      <c r="AX458" s="128"/>
      <c r="AY458" s="128"/>
      <c r="AZ458" s="128"/>
      <c r="BA458" s="128"/>
      <c r="BB458" s="128"/>
      <c r="BC458" s="128"/>
      <c r="BD458" s="128"/>
      <c r="BE458" s="133">
        <v>5.0</v>
      </c>
      <c r="BF458" s="133">
        <v>4.0</v>
      </c>
      <c r="BG458" s="134" t="b">
        <v>0</v>
      </c>
      <c r="BH458" s="133">
        <v>5.0</v>
      </c>
      <c r="BI458" s="133">
        <v>1843.0</v>
      </c>
      <c r="BJ458" s="128"/>
      <c r="BK458" s="128"/>
      <c r="BL458" s="128"/>
      <c r="BM458" s="128"/>
      <c r="BN458" s="128"/>
      <c r="BO458" s="128"/>
      <c r="BP458" s="128"/>
      <c r="BQ458" s="128"/>
      <c r="BR458" s="128"/>
      <c r="BS458" s="128"/>
      <c r="BT458" s="128"/>
      <c r="BU458" s="128"/>
      <c r="BV458" s="128"/>
      <c r="BW458" s="128"/>
      <c r="BX458" s="128"/>
      <c r="BY458" s="128"/>
      <c r="BZ458" s="128"/>
      <c r="CA458" s="128"/>
      <c r="CB458" s="128"/>
      <c r="CC458" s="128"/>
      <c r="CD458" s="128"/>
      <c r="CE458" s="128"/>
      <c r="CF458" s="128"/>
      <c r="CG458" s="128"/>
      <c r="CH458" s="128"/>
      <c r="CI458" s="128"/>
      <c r="CJ458" s="128"/>
      <c r="CK458" s="128"/>
      <c r="CL458" s="128"/>
      <c r="CM458" s="128"/>
    </row>
    <row r="459" ht="14.25" customHeight="1">
      <c r="A459" s="126">
        <v>1844.0</v>
      </c>
      <c r="B459" s="20" t="str">
        <f t="shared" si="5"/>
        <v/>
      </c>
      <c r="C459" s="103" t="str">
        <f t="shared" si="2"/>
        <v>Tự do chọn</v>
      </c>
      <c r="D459" s="20" t="s">
        <v>8154</v>
      </c>
      <c r="E459" s="128"/>
      <c r="F459" s="128"/>
      <c r="G459" s="128"/>
      <c r="H459" s="128"/>
      <c r="I459" s="132"/>
      <c r="J459" s="129"/>
      <c r="K459" s="129"/>
      <c r="L459" s="128"/>
      <c r="M459" s="128"/>
      <c r="N459" s="20" t="s">
        <v>49</v>
      </c>
      <c r="O459" s="130" t="s">
        <v>9</v>
      </c>
      <c r="P459" s="128"/>
      <c r="Q459" s="128"/>
      <c r="R459" s="132"/>
      <c r="S459" s="132"/>
      <c r="T459" s="132"/>
      <c r="U459" s="132"/>
      <c r="V459" s="132"/>
      <c r="W459" s="132"/>
      <c r="X459" s="132"/>
      <c r="Y459" s="132"/>
      <c r="Z459" s="132"/>
      <c r="AA459" s="132"/>
      <c r="AC459" s="21" t="s">
        <v>47</v>
      </c>
      <c r="AD459" s="132"/>
      <c r="AE459" s="132"/>
      <c r="AF459" s="132"/>
      <c r="AG459" s="132"/>
      <c r="AH459" s="132"/>
      <c r="AI459" s="132"/>
      <c r="AJ459" s="132"/>
      <c r="AK459" s="132"/>
      <c r="AL459" s="132"/>
      <c r="AM459" s="132"/>
      <c r="AN459" s="132"/>
      <c r="AO459" s="132"/>
      <c r="AP459" s="132"/>
      <c r="AQ459" s="132"/>
      <c r="AR459" s="132"/>
      <c r="AS459" s="132"/>
      <c r="AT459" s="132"/>
      <c r="AU459" s="132"/>
      <c r="AV459" s="128"/>
      <c r="AW459" s="128"/>
      <c r="AX459" s="128"/>
      <c r="AY459" s="128"/>
      <c r="AZ459" s="128"/>
      <c r="BA459" s="128"/>
      <c r="BB459" s="128"/>
      <c r="BC459" s="128"/>
      <c r="BD459" s="128"/>
      <c r="BE459" s="133">
        <v>5.0</v>
      </c>
      <c r="BF459" s="133">
        <v>4.0</v>
      </c>
      <c r="BG459" s="134" t="b">
        <v>0</v>
      </c>
      <c r="BH459" s="133">
        <v>5.0</v>
      </c>
      <c r="BI459" s="133">
        <v>1844.0</v>
      </c>
      <c r="BJ459" s="128"/>
      <c r="BK459" s="128"/>
      <c r="BL459" s="128"/>
      <c r="BM459" s="128"/>
      <c r="BN459" s="128"/>
      <c r="BO459" s="128"/>
      <c r="BP459" s="128"/>
      <c r="BQ459" s="128"/>
      <c r="BR459" s="128"/>
      <c r="BS459" s="128"/>
      <c r="BT459" s="128"/>
      <c r="BU459" s="128"/>
      <c r="BV459" s="128"/>
      <c r="BW459" s="128"/>
      <c r="BX459" s="128"/>
      <c r="BY459" s="128"/>
      <c r="BZ459" s="128"/>
      <c r="CA459" s="128"/>
      <c r="CB459" s="128"/>
      <c r="CC459" s="128"/>
      <c r="CD459" s="128"/>
      <c r="CE459" s="128"/>
      <c r="CF459" s="128"/>
      <c r="CG459" s="128"/>
      <c r="CH459" s="128"/>
      <c r="CI459" s="128"/>
      <c r="CJ459" s="128"/>
      <c r="CK459" s="128"/>
      <c r="CL459" s="128"/>
      <c r="CM459" s="128"/>
    </row>
    <row r="460" ht="14.25" customHeight="1">
      <c r="A460" s="233">
        <v>1845.0</v>
      </c>
      <c r="B460" s="20" t="str">
        <f t="shared" si="5"/>
        <v/>
      </c>
      <c r="C460" s="103" t="str">
        <f t="shared" si="2"/>
        <v>Tự do chọn</v>
      </c>
      <c r="D460" s="21" t="s">
        <v>8154</v>
      </c>
      <c r="E460" s="128"/>
      <c r="F460" s="128"/>
      <c r="G460" s="128"/>
      <c r="H460" s="128"/>
      <c r="I460" s="128"/>
      <c r="J460" s="128"/>
      <c r="K460" s="128"/>
      <c r="L460" s="128"/>
      <c r="M460" s="128"/>
      <c r="N460" s="20" t="s">
        <v>49</v>
      </c>
      <c r="O460" s="130" t="s">
        <v>9</v>
      </c>
      <c r="P460" s="128"/>
      <c r="Q460" s="128"/>
      <c r="R460" s="132"/>
      <c r="S460" s="132"/>
      <c r="T460" s="132"/>
      <c r="U460" s="132"/>
      <c r="V460" s="132"/>
      <c r="W460" s="132"/>
      <c r="X460" s="132"/>
      <c r="Y460" s="132"/>
      <c r="Z460" s="132"/>
      <c r="AA460" s="132"/>
      <c r="AC460" s="21" t="s">
        <v>47</v>
      </c>
      <c r="AD460" s="132"/>
      <c r="AE460" s="132"/>
      <c r="AF460" s="132"/>
      <c r="AG460" s="132"/>
      <c r="AH460" s="132"/>
      <c r="AI460" s="132"/>
      <c r="AJ460" s="132"/>
      <c r="AK460" s="132"/>
      <c r="AL460" s="132"/>
      <c r="AM460" s="132"/>
      <c r="AN460" s="132"/>
      <c r="AO460" s="132"/>
      <c r="AP460" s="132"/>
      <c r="AQ460" s="132"/>
      <c r="AR460" s="132"/>
      <c r="AS460" s="132"/>
      <c r="AT460" s="132"/>
      <c r="AU460" s="132"/>
      <c r="AV460" s="128"/>
      <c r="AW460" s="128"/>
      <c r="AX460" s="128"/>
      <c r="AY460" s="128"/>
      <c r="AZ460" s="128"/>
      <c r="BA460" s="128"/>
      <c r="BB460" s="128"/>
      <c r="BC460" s="128"/>
      <c r="BD460" s="128"/>
      <c r="BE460" s="133">
        <v>5.0</v>
      </c>
      <c r="BF460" s="133">
        <v>4.0</v>
      </c>
      <c r="BG460" s="134" t="b">
        <v>0</v>
      </c>
      <c r="BH460" s="133">
        <v>5.0</v>
      </c>
      <c r="BI460" s="133">
        <v>1845.0</v>
      </c>
      <c r="BJ460" s="128"/>
      <c r="BK460" s="128"/>
      <c r="BL460" s="128"/>
      <c r="BM460" s="128"/>
      <c r="BN460" s="128"/>
      <c r="BO460" s="128"/>
      <c r="BP460" s="128"/>
      <c r="BQ460" s="128"/>
      <c r="BR460" s="128"/>
      <c r="BS460" s="128"/>
      <c r="BT460" s="128"/>
      <c r="BU460" s="128"/>
      <c r="BV460" s="128"/>
      <c r="BW460" s="128"/>
      <c r="BX460" s="128"/>
      <c r="BY460" s="128"/>
      <c r="BZ460" s="128"/>
      <c r="CA460" s="128"/>
      <c r="CB460" s="128"/>
      <c r="CC460" s="128"/>
      <c r="CD460" s="128"/>
      <c r="CE460" s="128"/>
      <c r="CF460" s="128"/>
      <c r="CG460" s="128"/>
      <c r="CH460" s="128"/>
      <c r="CI460" s="128"/>
      <c r="CJ460" s="128"/>
      <c r="CK460" s="128"/>
      <c r="CL460" s="128"/>
      <c r="CM460" s="128"/>
    </row>
    <row r="461" ht="14.25" customHeight="1">
      <c r="A461" s="233">
        <v>1855.0</v>
      </c>
      <c r="B461" s="20" t="str">
        <f t="shared" si="5"/>
        <v/>
      </c>
      <c r="C461" s="103" t="str">
        <f t="shared" si="2"/>
        <v>Tự do chọn</v>
      </c>
      <c r="D461" s="20" t="s">
        <v>7852</v>
      </c>
      <c r="E461" s="128"/>
      <c r="F461" s="128"/>
      <c r="G461" s="128"/>
      <c r="H461" s="128"/>
      <c r="I461" s="128"/>
      <c r="J461" s="129"/>
      <c r="K461" s="129"/>
      <c r="L461" s="128"/>
      <c r="M461" s="128"/>
      <c r="N461" s="20" t="s">
        <v>49</v>
      </c>
      <c r="O461" s="130" t="s">
        <v>9</v>
      </c>
      <c r="P461" s="128"/>
      <c r="Q461" s="128"/>
      <c r="R461" s="132"/>
      <c r="S461" s="132"/>
      <c r="T461" s="132"/>
      <c r="U461" s="132"/>
      <c r="V461" s="132"/>
      <c r="W461" s="132"/>
      <c r="X461" s="132"/>
      <c r="Y461" s="132"/>
      <c r="Z461" s="132"/>
      <c r="AA461" s="132"/>
      <c r="AC461" s="21" t="s">
        <v>47</v>
      </c>
      <c r="AD461" s="132"/>
      <c r="AE461" s="132"/>
      <c r="AF461" s="132"/>
      <c r="AG461" s="132"/>
      <c r="AH461" s="132"/>
      <c r="AI461" s="132"/>
      <c r="AJ461" s="132"/>
      <c r="AK461" s="132"/>
      <c r="AL461" s="132"/>
      <c r="AM461" s="132"/>
      <c r="AN461" s="132"/>
      <c r="AO461" s="132"/>
      <c r="AP461" s="132"/>
      <c r="AQ461" s="132"/>
      <c r="AR461" s="132"/>
      <c r="AS461" s="132"/>
      <c r="AT461" s="132"/>
      <c r="AU461" s="132"/>
      <c r="AV461" s="128"/>
      <c r="AW461" s="128"/>
      <c r="AX461" s="128"/>
      <c r="AY461" s="128"/>
      <c r="AZ461" s="128"/>
      <c r="BA461" s="128"/>
      <c r="BB461" s="128"/>
      <c r="BC461" s="128"/>
      <c r="BD461" s="128"/>
      <c r="BE461" s="133">
        <v>5.0</v>
      </c>
      <c r="BF461" s="133">
        <v>4.0</v>
      </c>
      <c r="BG461" s="134" t="b">
        <v>0</v>
      </c>
      <c r="BH461" s="133">
        <v>5.0</v>
      </c>
      <c r="BI461" s="133">
        <v>1855.0</v>
      </c>
      <c r="BJ461" s="128"/>
      <c r="BK461" s="128"/>
      <c r="BL461" s="128"/>
      <c r="BM461" s="128"/>
      <c r="BN461" s="128"/>
      <c r="BO461" s="128"/>
      <c r="BP461" s="128"/>
      <c r="BQ461" s="128"/>
      <c r="BR461" s="128"/>
      <c r="BS461" s="128"/>
      <c r="BT461" s="128"/>
      <c r="BU461" s="128"/>
      <c r="BV461" s="128"/>
      <c r="BW461" s="128"/>
      <c r="BX461" s="128"/>
      <c r="BY461" s="128"/>
      <c r="BZ461" s="128"/>
      <c r="CA461" s="128"/>
      <c r="CB461" s="128"/>
      <c r="CC461" s="128"/>
      <c r="CD461" s="128"/>
      <c r="CE461" s="128"/>
      <c r="CF461" s="128"/>
      <c r="CG461" s="128"/>
      <c r="CH461" s="128"/>
      <c r="CI461" s="128"/>
      <c r="CJ461" s="128"/>
      <c r="CK461" s="128"/>
      <c r="CL461" s="128"/>
      <c r="CM461" s="128"/>
    </row>
    <row r="462" ht="14.25" customHeight="1">
      <c r="A462" s="233">
        <v>1856.0</v>
      </c>
      <c r="B462" s="20" t="str">
        <f t="shared" si="5"/>
        <v/>
      </c>
      <c r="C462" s="103" t="str">
        <f t="shared" si="2"/>
        <v>Tự do chọn</v>
      </c>
      <c r="D462" s="20" t="s">
        <v>7852</v>
      </c>
      <c r="E462" s="128"/>
      <c r="F462" s="128"/>
      <c r="G462" s="128"/>
      <c r="H462" s="128"/>
      <c r="I462" s="128"/>
      <c r="J462" s="128"/>
      <c r="K462" s="128"/>
      <c r="L462" s="128"/>
      <c r="M462" s="128"/>
      <c r="N462" s="20" t="s">
        <v>49</v>
      </c>
      <c r="O462" s="130" t="s">
        <v>9</v>
      </c>
      <c r="P462" s="128"/>
      <c r="Q462" s="128"/>
      <c r="R462" s="132"/>
      <c r="S462" s="132"/>
      <c r="T462" s="132"/>
      <c r="U462" s="132"/>
      <c r="V462" s="132"/>
      <c r="W462" s="132"/>
      <c r="X462" s="132"/>
      <c r="Y462" s="132"/>
      <c r="Z462" s="132"/>
      <c r="AA462" s="132"/>
      <c r="AC462" s="21" t="s">
        <v>47</v>
      </c>
      <c r="AD462" s="132"/>
      <c r="AE462" s="132"/>
      <c r="AF462" s="132"/>
      <c r="AG462" s="132"/>
      <c r="AH462" s="132"/>
      <c r="AI462" s="132"/>
      <c r="AJ462" s="132"/>
      <c r="AK462" s="132"/>
      <c r="AL462" s="132"/>
      <c r="AM462" s="132"/>
      <c r="AN462" s="132"/>
      <c r="AO462" s="132"/>
      <c r="AP462" s="132"/>
      <c r="AQ462" s="132"/>
      <c r="AR462" s="132"/>
      <c r="AS462" s="132"/>
      <c r="AT462" s="132"/>
      <c r="AU462" s="132"/>
      <c r="AV462" s="128"/>
      <c r="AW462" s="128"/>
      <c r="AX462" s="128"/>
      <c r="AY462" s="128"/>
      <c r="AZ462" s="128"/>
      <c r="BA462" s="128"/>
      <c r="BB462" s="128"/>
      <c r="BC462" s="128"/>
      <c r="BD462" s="128"/>
      <c r="BE462" s="128"/>
      <c r="BF462" s="128"/>
      <c r="BG462" s="128"/>
      <c r="BH462" s="133">
        <v>5.0</v>
      </c>
      <c r="BI462" s="133">
        <v>1856.0</v>
      </c>
      <c r="BJ462" s="128"/>
      <c r="BK462" s="128"/>
      <c r="BL462" s="128"/>
      <c r="BM462" s="128"/>
      <c r="BN462" s="128"/>
      <c r="BO462" s="128"/>
      <c r="BP462" s="128"/>
      <c r="BQ462" s="128"/>
      <c r="BR462" s="128"/>
      <c r="BS462" s="128"/>
      <c r="BT462" s="128"/>
      <c r="BU462" s="128"/>
      <c r="BV462" s="128"/>
      <c r="BW462" s="128"/>
      <c r="BX462" s="128"/>
      <c r="BY462" s="128"/>
      <c r="BZ462" s="128"/>
      <c r="CA462" s="128"/>
      <c r="CB462" s="128"/>
      <c r="CC462" s="128"/>
      <c r="CD462" s="128"/>
      <c r="CE462" s="128"/>
      <c r="CF462" s="128"/>
      <c r="CG462" s="128"/>
      <c r="CH462" s="128"/>
      <c r="CI462" s="128"/>
      <c r="CJ462" s="128"/>
      <c r="CK462" s="128"/>
      <c r="CL462" s="128"/>
      <c r="CM462" s="128"/>
    </row>
    <row r="463" ht="14.25" customHeight="1">
      <c r="A463" s="233">
        <v>1857.0</v>
      </c>
      <c r="B463" s="20" t="str">
        <f t="shared" si="5"/>
        <v>OK</v>
      </c>
      <c r="C463" s="103" t="str">
        <f t="shared" si="2"/>
        <v>OK</v>
      </c>
      <c r="D463" s="20" t="s">
        <v>7852</v>
      </c>
      <c r="E463" s="128"/>
      <c r="F463" s="128"/>
      <c r="G463" s="20" t="s">
        <v>8164</v>
      </c>
      <c r="H463" s="20" t="s">
        <v>8165</v>
      </c>
      <c r="J463" s="129"/>
      <c r="K463" s="130" t="s">
        <v>3099</v>
      </c>
      <c r="L463" s="128"/>
      <c r="M463" s="128"/>
      <c r="N463" s="20" t="s">
        <v>49</v>
      </c>
      <c r="O463" s="130" t="s">
        <v>9</v>
      </c>
      <c r="P463" s="20" t="s">
        <v>3024</v>
      </c>
      <c r="Q463" s="20" t="s">
        <v>3073</v>
      </c>
      <c r="R463" s="132"/>
      <c r="S463" s="21" t="s">
        <v>8166</v>
      </c>
      <c r="X463" s="21" t="s">
        <v>8167</v>
      </c>
      <c r="AC463" s="21" t="s">
        <v>47</v>
      </c>
      <c r="AD463" s="132"/>
      <c r="AE463" s="132"/>
      <c r="AF463" s="132"/>
      <c r="AG463" s="132"/>
      <c r="AH463" s="132"/>
      <c r="AI463" s="132"/>
      <c r="AJ463" s="132"/>
      <c r="AK463" s="132"/>
      <c r="AL463" s="132"/>
      <c r="AM463" s="132"/>
      <c r="AN463" s="132"/>
      <c r="AO463" s="132"/>
      <c r="AP463" s="132"/>
      <c r="AQ463" s="132"/>
      <c r="AR463" s="132"/>
      <c r="AS463" s="132"/>
      <c r="AT463" s="132"/>
      <c r="AU463" s="132"/>
      <c r="AV463" s="128"/>
      <c r="AW463" s="128"/>
      <c r="AX463" s="128"/>
      <c r="AY463" s="128"/>
      <c r="AZ463" s="128"/>
      <c r="BA463" s="128"/>
      <c r="BB463" s="128"/>
      <c r="BC463" s="128"/>
      <c r="BD463" s="128"/>
      <c r="BE463" s="133">
        <v>12.0</v>
      </c>
      <c r="BF463" s="133">
        <v>11.0</v>
      </c>
      <c r="BG463" s="134" t="b">
        <v>0</v>
      </c>
      <c r="BH463" s="133">
        <v>12.0</v>
      </c>
      <c r="BI463" s="133">
        <v>1857.0</v>
      </c>
      <c r="BJ463" s="20" t="s">
        <v>3024</v>
      </c>
      <c r="BK463" s="20" t="s">
        <v>3073</v>
      </c>
      <c r="BL463" s="128"/>
      <c r="BM463" s="128"/>
      <c r="BN463" s="128"/>
      <c r="BO463" s="128"/>
      <c r="BP463" s="128"/>
      <c r="BQ463" s="128"/>
      <c r="BR463" s="128"/>
      <c r="BS463" s="128"/>
      <c r="BT463" s="128"/>
      <c r="BU463" s="128"/>
      <c r="BV463" s="128"/>
      <c r="BW463" s="128"/>
      <c r="BX463" s="128"/>
      <c r="BY463" s="128"/>
      <c r="BZ463" s="128"/>
      <c r="CA463" s="128"/>
      <c r="CB463" s="128"/>
      <c r="CC463" s="128"/>
      <c r="CD463" s="128"/>
      <c r="CE463" s="128"/>
      <c r="CF463" s="128"/>
      <c r="CG463" s="128"/>
      <c r="CH463" s="128"/>
      <c r="CI463" s="128"/>
      <c r="CJ463" s="128"/>
      <c r="CK463" s="128"/>
      <c r="CL463" s="128"/>
      <c r="CM463" s="128"/>
    </row>
    <row r="464" ht="14.25" customHeight="1">
      <c r="A464" s="233">
        <v>1858.0</v>
      </c>
      <c r="B464" s="20" t="str">
        <f t="shared" si="5"/>
        <v>Giữ chỗ</v>
      </c>
      <c r="C464" s="103" t="str">
        <f t="shared" si="2"/>
        <v>OK</v>
      </c>
      <c r="D464" s="20" t="s">
        <v>7852</v>
      </c>
      <c r="E464" s="128"/>
      <c r="F464" s="128"/>
      <c r="G464" s="128"/>
      <c r="H464" s="128"/>
      <c r="I464" s="128"/>
      <c r="J464" s="129"/>
      <c r="K464" s="129"/>
      <c r="L464" s="128"/>
      <c r="M464" s="128"/>
      <c r="N464" s="20" t="s">
        <v>49</v>
      </c>
      <c r="O464" s="130" t="s">
        <v>9</v>
      </c>
      <c r="P464" s="236" t="s">
        <v>2598</v>
      </c>
      <c r="Q464" s="20" t="s">
        <v>2647</v>
      </c>
      <c r="R464" s="132"/>
      <c r="S464" s="132"/>
      <c r="T464" s="132"/>
      <c r="U464" s="132"/>
      <c r="V464" s="132"/>
      <c r="W464" s="132"/>
      <c r="X464" s="132"/>
      <c r="Y464" s="132"/>
      <c r="Z464" s="132"/>
      <c r="AA464" s="132"/>
      <c r="AC464" s="21" t="s">
        <v>47</v>
      </c>
      <c r="AD464" s="132"/>
      <c r="AE464" s="132"/>
      <c r="AF464" s="132"/>
      <c r="AG464" s="132"/>
      <c r="AH464" s="132"/>
      <c r="AI464" s="132"/>
      <c r="AJ464" s="132"/>
      <c r="AK464" s="132"/>
      <c r="AL464" s="132"/>
      <c r="AM464" s="132"/>
      <c r="AN464" s="132"/>
      <c r="AO464" s="132"/>
      <c r="AP464" s="132"/>
      <c r="AQ464" s="132"/>
      <c r="AR464" s="132"/>
      <c r="AS464" s="132"/>
      <c r="AT464" s="132"/>
      <c r="AU464" s="132"/>
      <c r="AV464" s="128"/>
      <c r="AW464" s="128"/>
      <c r="AX464" s="128"/>
      <c r="AY464" s="128"/>
      <c r="AZ464" s="128"/>
      <c r="BA464" s="128"/>
      <c r="BB464" s="128"/>
      <c r="BC464" s="128"/>
      <c r="BD464" s="128"/>
      <c r="BE464" s="133">
        <v>7.0</v>
      </c>
      <c r="BF464" s="133">
        <v>6.0</v>
      </c>
      <c r="BG464" s="134" t="b">
        <v>0</v>
      </c>
      <c r="BH464" s="133">
        <v>7.0</v>
      </c>
      <c r="BI464" s="133">
        <v>1858.0</v>
      </c>
      <c r="BJ464" s="236" t="s">
        <v>2598</v>
      </c>
      <c r="BK464" s="20" t="s">
        <v>2647</v>
      </c>
      <c r="BL464" s="128"/>
      <c r="BM464" s="128"/>
      <c r="BN464" s="128"/>
      <c r="BO464" s="128"/>
      <c r="BP464" s="128"/>
      <c r="BQ464" s="128"/>
      <c r="BR464" s="128"/>
      <c r="BS464" s="128"/>
      <c r="BT464" s="128"/>
      <c r="BU464" s="128"/>
      <c r="BV464" s="128"/>
      <c r="BW464" s="128"/>
      <c r="BX464" s="128"/>
      <c r="BY464" s="128"/>
      <c r="BZ464" s="128"/>
      <c r="CA464" s="128"/>
      <c r="CB464" s="128"/>
      <c r="CC464" s="128"/>
      <c r="CD464" s="128"/>
      <c r="CE464" s="128"/>
      <c r="CF464" s="128"/>
      <c r="CG464" s="128"/>
      <c r="CH464" s="128"/>
      <c r="CI464" s="128"/>
      <c r="CJ464" s="128"/>
      <c r="CK464" s="128"/>
      <c r="CL464" s="128"/>
      <c r="CM464" s="128"/>
    </row>
    <row r="465" ht="14.25" customHeight="1">
      <c r="A465" s="233">
        <v>1859.0</v>
      </c>
      <c r="B465" s="20" t="str">
        <f t="shared" si="5"/>
        <v>Giữ chỗ</v>
      </c>
      <c r="C465" s="103" t="str">
        <f t="shared" si="2"/>
        <v>OK</v>
      </c>
      <c r="D465" s="20" t="s">
        <v>7852</v>
      </c>
      <c r="E465" s="128"/>
      <c r="F465" s="128"/>
      <c r="G465" s="128"/>
      <c r="H465" s="128"/>
      <c r="I465" s="128"/>
      <c r="J465" s="129"/>
      <c r="K465" s="129"/>
      <c r="L465" s="128"/>
      <c r="M465" s="128"/>
      <c r="N465" s="20" t="s">
        <v>49</v>
      </c>
      <c r="O465" s="130" t="s">
        <v>9</v>
      </c>
      <c r="P465" s="20" t="s">
        <v>3767</v>
      </c>
      <c r="Q465" s="20" t="s">
        <v>3884</v>
      </c>
      <c r="R465" s="132"/>
      <c r="S465" s="132"/>
      <c r="T465" s="132"/>
      <c r="U465" s="132"/>
      <c r="V465" s="132"/>
      <c r="W465" s="132"/>
      <c r="X465" s="132"/>
      <c r="Y465" s="132"/>
      <c r="Z465" s="132"/>
      <c r="AA465" s="132"/>
      <c r="AC465" s="21" t="s">
        <v>47</v>
      </c>
      <c r="AD465" s="132"/>
      <c r="AE465" s="132"/>
      <c r="AF465" s="132"/>
      <c r="AG465" s="132"/>
      <c r="AH465" s="132"/>
      <c r="AI465" s="132"/>
      <c r="AJ465" s="132"/>
      <c r="AK465" s="132"/>
      <c r="AL465" s="132"/>
      <c r="AM465" s="132"/>
      <c r="AN465" s="132"/>
      <c r="AO465" s="132"/>
      <c r="AP465" s="132"/>
      <c r="AQ465" s="132"/>
      <c r="AR465" s="132"/>
      <c r="AS465" s="132"/>
      <c r="AT465" s="132"/>
      <c r="AU465" s="132"/>
      <c r="AV465" s="128"/>
      <c r="AW465" s="128"/>
      <c r="AX465" s="128"/>
      <c r="AY465" s="128"/>
      <c r="AZ465" s="128"/>
      <c r="BA465" s="128"/>
      <c r="BB465" s="128"/>
      <c r="BC465" s="128"/>
      <c r="BD465" s="128"/>
      <c r="BE465" s="133">
        <v>7.0</v>
      </c>
      <c r="BF465" s="133">
        <v>6.0</v>
      </c>
      <c r="BG465" s="134" t="b">
        <v>0</v>
      </c>
      <c r="BH465" s="133">
        <v>7.0</v>
      </c>
      <c r="BI465" s="133">
        <v>1859.0</v>
      </c>
      <c r="BJ465" s="20" t="s">
        <v>3767</v>
      </c>
      <c r="BK465" s="20" t="s">
        <v>3884</v>
      </c>
      <c r="BL465" s="128"/>
      <c r="BM465" s="128"/>
      <c r="BN465" s="128"/>
      <c r="BO465" s="128"/>
      <c r="BP465" s="128"/>
      <c r="BQ465" s="128"/>
      <c r="BR465" s="128"/>
      <c r="BS465" s="128"/>
      <c r="BT465" s="128"/>
      <c r="BU465" s="128"/>
      <c r="BV465" s="128"/>
      <c r="BW465" s="128"/>
      <c r="BX465" s="128"/>
      <c r="BY465" s="128"/>
      <c r="BZ465" s="128"/>
      <c r="CA465" s="128"/>
      <c r="CB465" s="128"/>
      <c r="CC465" s="128"/>
      <c r="CD465" s="128"/>
      <c r="CE465" s="128"/>
      <c r="CF465" s="128"/>
      <c r="CG465" s="128"/>
      <c r="CH465" s="128"/>
      <c r="CI465" s="128"/>
      <c r="CJ465" s="128"/>
      <c r="CK465" s="128"/>
      <c r="CL465" s="128"/>
      <c r="CM465" s="128"/>
    </row>
    <row r="466" ht="14.25" customHeight="1">
      <c r="A466" s="233">
        <v>1860.0</v>
      </c>
      <c r="B466" s="20" t="str">
        <f t="shared" si="5"/>
        <v>Giữ chỗ nhóm</v>
      </c>
      <c r="C466" s="103" t="str">
        <f t="shared" si="2"/>
        <v>OK</v>
      </c>
      <c r="D466" s="20" t="s">
        <v>7852</v>
      </c>
      <c r="E466" s="128"/>
      <c r="F466" s="128"/>
      <c r="G466" s="128"/>
      <c r="H466" s="128"/>
      <c r="I466" s="128"/>
      <c r="J466" s="129"/>
      <c r="K466" s="129"/>
      <c r="L466" s="128"/>
      <c r="M466" s="128"/>
      <c r="N466" s="20" t="s">
        <v>49</v>
      </c>
      <c r="O466" s="130" t="s">
        <v>9</v>
      </c>
      <c r="P466" s="20" t="s">
        <v>2639</v>
      </c>
      <c r="Q466" s="128"/>
      <c r="R466" s="132"/>
      <c r="S466" s="132"/>
      <c r="T466" s="132"/>
      <c r="U466" s="132"/>
      <c r="V466" s="132"/>
      <c r="W466" s="132"/>
      <c r="X466" s="132"/>
      <c r="Y466" s="132"/>
      <c r="Z466" s="132"/>
      <c r="AA466" s="132"/>
      <c r="AC466" s="21" t="s">
        <v>47</v>
      </c>
      <c r="AD466" s="132"/>
      <c r="AE466" s="132"/>
      <c r="AF466" s="132"/>
      <c r="AG466" s="132"/>
      <c r="AH466" s="132"/>
      <c r="AI466" s="132"/>
      <c r="AJ466" s="132"/>
      <c r="AK466" s="132"/>
      <c r="AL466" s="132"/>
      <c r="AM466" s="132"/>
      <c r="AN466" s="132"/>
      <c r="AO466" s="132"/>
      <c r="AP466" s="132"/>
      <c r="AQ466" s="132"/>
      <c r="AR466" s="132"/>
      <c r="AS466" s="132"/>
      <c r="AT466" s="132"/>
      <c r="AU466" s="132"/>
      <c r="AV466" s="128"/>
      <c r="AW466" s="128"/>
      <c r="AX466" s="128"/>
      <c r="AY466" s="128"/>
      <c r="AZ466" s="128"/>
      <c r="BA466" s="128"/>
      <c r="BB466" s="128"/>
      <c r="BC466" s="128"/>
      <c r="BD466" s="128"/>
      <c r="BE466" s="133">
        <v>6.0</v>
      </c>
      <c r="BF466" s="133">
        <v>5.0</v>
      </c>
      <c r="BG466" s="134" t="b">
        <v>0</v>
      </c>
      <c r="BH466" s="133">
        <v>6.0</v>
      </c>
      <c r="BI466" s="133">
        <v>1860.0</v>
      </c>
      <c r="BJ466" s="20" t="s">
        <v>2639</v>
      </c>
      <c r="BK466" s="128"/>
      <c r="BL466" s="128"/>
      <c r="BM466" s="128"/>
      <c r="BN466" s="128"/>
      <c r="BO466" s="128"/>
      <c r="BP466" s="128"/>
      <c r="BQ466" s="128"/>
      <c r="BR466" s="128"/>
      <c r="BS466" s="128"/>
      <c r="BT466" s="128"/>
      <c r="BU466" s="128"/>
      <c r="BV466" s="128"/>
      <c r="BW466" s="128"/>
      <c r="BX466" s="128"/>
      <c r="BY466" s="128"/>
      <c r="BZ466" s="128"/>
      <c r="CA466" s="128"/>
      <c r="CB466" s="128"/>
      <c r="CC466" s="128"/>
      <c r="CD466" s="128"/>
      <c r="CE466" s="128"/>
      <c r="CF466" s="128"/>
      <c r="CG466" s="128"/>
      <c r="CH466" s="128"/>
      <c r="CI466" s="128"/>
      <c r="CJ466" s="128"/>
      <c r="CK466" s="128"/>
      <c r="CL466" s="128"/>
      <c r="CM466" s="128"/>
    </row>
    <row r="467" ht="14.25" customHeight="1">
      <c r="A467" s="233">
        <v>1874.0</v>
      </c>
      <c r="B467" s="20" t="str">
        <f t="shared" si="5"/>
        <v/>
      </c>
      <c r="C467" s="103" t="str">
        <f t="shared" si="2"/>
        <v>Sai lớp</v>
      </c>
      <c r="D467" s="20" t="s">
        <v>7866</v>
      </c>
      <c r="E467" s="128"/>
      <c r="F467" s="128"/>
      <c r="G467" s="128"/>
      <c r="H467" s="20" t="s">
        <v>7867</v>
      </c>
      <c r="J467" s="129"/>
      <c r="K467" s="130" t="s">
        <v>3099</v>
      </c>
      <c r="L467" s="128"/>
      <c r="M467" s="128"/>
      <c r="N467" s="20" t="s">
        <v>49</v>
      </c>
      <c r="O467" s="130" t="s">
        <v>9</v>
      </c>
      <c r="P467" s="20" t="s">
        <v>42</v>
      </c>
      <c r="Q467" s="20"/>
      <c r="R467" s="132"/>
      <c r="S467" s="132"/>
      <c r="T467" s="132"/>
      <c r="U467" s="132"/>
      <c r="V467" s="132"/>
      <c r="W467" s="132"/>
      <c r="X467" s="132"/>
      <c r="Y467" s="132"/>
      <c r="Z467" s="132"/>
      <c r="AA467" s="132"/>
      <c r="AC467" s="21" t="s">
        <v>47</v>
      </c>
      <c r="AD467" s="132"/>
      <c r="AE467" s="132"/>
      <c r="AF467" s="132"/>
      <c r="AG467" s="132"/>
      <c r="AH467" s="132"/>
      <c r="AI467" s="132"/>
      <c r="AJ467" s="132"/>
      <c r="AK467" s="132"/>
      <c r="AL467" s="132"/>
      <c r="AM467" s="132"/>
      <c r="AN467" s="132"/>
      <c r="AO467" s="132"/>
      <c r="AP467" s="132"/>
      <c r="AQ467" s="132"/>
      <c r="AR467" s="132"/>
      <c r="AS467" s="132"/>
      <c r="AT467" s="132"/>
      <c r="AU467" s="132"/>
      <c r="AV467" s="128"/>
      <c r="AW467" s="128"/>
      <c r="AX467" s="128"/>
      <c r="AY467" s="128"/>
      <c r="AZ467" s="128"/>
      <c r="BA467" s="128"/>
      <c r="BB467" s="128"/>
      <c r="BC467" s="128"/>
      <c r="BD467" s="128"/>
      <c r="BE467" s="133">
        <v>7.0</v>
      </c>
      <c r="BF467" s="133">
        <v>6.0</v>
      </c>
      <c r="BG467" s="134" t="b">
        <v>0</v>
      </c>
      <c r="BH467" s="133">
        <v>7.0</v>
      </c>
      <c r="BI467" s="133">
        <v>1874.0</v>
      </c>
      <c r="BJ467" s="128"/>
      <c r="BK467" s="128"/>
      <c r="BL467" s="128"/>
      <c r="BM467" s="128"/>
      <c r="BN467" s="128"/>
      <c r="BO467" s="128"/>
      <c r="BP467" s="128"/>
      <c r="BQ467" s="128"/>
      <c r="BR467" s="128"/>
      <c r="BS467" s="128"/>
      <c r="BT467" s="128"/>
      <c r="BU467" s="128"/>
      <c r="BV467" s="128"/>
      <c r="BW467" s="128"/>
      <c r="BX467" s="128"/>
      <c r="BY467" s="128"/>
      <c r="BZ467" s="128"/>
      <c r="CA467" s="128"/>
      <c r="CB467" s="128"/>
      <c r="CC467" s="128"/>
      <c r="CD467" s="128"/>
      <c r="CE467" s="128"/>
      <c r="CF467" s="128"/>
      <c r="CG467" s="128"/>
      <c r="CH467" s="128"/>
      <c r="CI467" s="128"/>
      <c r="CJ467" s="128"/>
      <c r="CK467" s="128"/>
      <c r="CL467" s="128"/>
      <c r="CM467" s="128"/>
    </row>
    <row r="468" ht="14.25" customHeight="1">
      <c r="A468" s="233">
        <v>1875.0</v>
      </c>
      <c r="B468" s="20" t="s">
        <v>8171</v>
      </c>
      <c r="C468" s="103" t="str">
        <f t="shared" si="2"/>
        <v>OK</v>
      </c>
      <c r="D468" s="20" t="s">
        <v>7866</v>
      </c>
      <c r="E468" s="128"/>
      <c r="F468" s="128"/>
      <c r="G468" s="128"/>
      <c r="H468" s="20" t="s">
        <v>7867</v>
      </c>
      <c r="J468" s="129"/>
      <c r="K468" s="130" t="s">
        <v>3099</v>
      </c>
      <c r="L468" s="128"/>
      <c r="M468" s="128"/>
      <c r="N468" s="20" t="s">
        <v>49</v>
      </c>
      <c r="O468" s="130" t="s">
        <v>9</v>
      </c>
      <c r="P468" s="20" t="s">
        <v>3229</v>
      </c>
      <c r="Q468" s="20" t="s">
        <v>3748</v>
      </c>
      <c r="R468" s="132"/>
      <c r="S468" s="21" t="s">
        <v>8172</v>
      </c>
      <c r="Y468" s="21" t="s">
        <v>8173</v>
      </c>
      <c r="Z468" s="21" t="s">
        <v>8174</v>
      </c>
      <c r="AC468" s="21" t="s">
        <v>47</v>
      </c>
      <c r="AD468" s="132"/>
      <c r="AE468" s="132"/>
      <c r="AF468" s="132"/>
      <c r="AG468" s="132"/>
      <c r="AH468" s="132"/>
      <c r="AI468" s="132"/>
      <c r="AJ468" s="132"/>
      <c r="AK468" s="132"/>
      <c r="AL468" s="132"/>
      <c r="AM468" s="132"/>
      <c r="AN468" s="132"/>
      <c r="AO468" s="132"/>
      <c r="AP468" s="132"/>
      <c r="AQ468" s="132"/>
      <c r="AR468" s="132"/>
      <c r="AS468" s="132"/>
      <c r="AT468" s="132"/>
      <c r="AU468" s="132"/>
      <c r="AV468" s="128"/>
      <c r="AW468" s="128"/>
      <c r="AX468" s="128"/>
      <c r="AY468" s="128"/>
      <c r="AZ468" s="128"/>
      <c r="BA468" s="128"/>
      <c r="BB468" s="128"/>
      <c r="BC468" s="128"/>
      <c r="BD468" s="128"/>
      <c r="BE468" s="133">
        <v>12.0</v>
      </c>
      <c r="BF468" s="133">
        <v>11.0</v>
      </c>
      <c r="BG468" s="134" t="b">
        <v>0</v>
      </c>
      <c r="BH468" s="133">
        <v>12.0</v>
      </c>
      <c r="BI468" s="133">
        <v>1875.0</v>
      </c>
      <c r="BJ468" s="20" t="s">
        <v>3229</v>
      </c>
      <c r="BK468" s="20" t="s">
        <v>3748</v>
      </c>
      <c r="BL468" s="128"/>
      <c r="BM468" s="128"/>
      <c r="BN468" s="128"/>
      <c r="BO468" s="128"/>
      <c r="BP468" s="128"/>
      <c r="BQ468" s="128"/>
      <c r="BR468" s="128"/>
      <c r="BS468" s="128"/>
      <c r="BT468" s="128"/>
      <c r="BU468" s="128"/>
      <c r="BV468" s="128"/>
      <c r="BW468" s="128"/>
      <c r="BX468" s="128"/>
      <c r="BY468" s="128"/>
      <c r="BZ468" s="128"/>
      <c r="CA468" s="128"/>
      <c r="CB468" s="128"/>
      <c r="CC468" s="128"/>
      <c r="CD468" s="128"/>
      <c r="CE468" s="128"/>
      <c r="CF468" s="128"/>
      <c r="CG468" s="128"/>
      <c r="CH468" s="128"/>
      <c r="CI468" s="128"/>
      <c r="CJ468" s="128"/>
      <c r="CK468" s="128"/>
      <c r="CL468" s="128"/>
      <c r="CM468" s="128"/>
    </row>
    <row r="469" ht="14.25" customHeight="1">
      <c r="A469" s="233">
        <v>1876.0</v>
      </c>
      <c r="B469" s="20" t="s">
        <v>8171</v>
      </c>
      <c r="C469" s="103" t="str">
        <f t="shared" si="2"/>
        <v>OK</v>
      </c>
      <c r="D469" s="20" t="s">
        <v>7866</v>
      </c>
      <c r="E469" s="128"/>
      <c r="F469" s="128"/>
      <c r="G469" s="128"/>
      <c r="H469" s="20" t="s">
        <v>7867</v>
      </c>
      <c r="J469" s="129"/>
      <c r="K469" s="130" t="s">
        <v>3099</v>
      </c>
      <c r="L469" s="128"/>
      <c r="M469" s="128"/>
      <c r="N469" s="20" t="s">
        <v>49</v>
      </c>
      <c r="O469" s="130" t="s">
        <v>8</v>
      </c>
      <c r="P469" s="20" t="s">
        <v>3229</v>
      </c>
      <c r="Q469" s="20" t="s">
        <v>3748</v>
      </c>
      <c r="R469" s="132"/>
      <c r="S469" s="21" t="s">
        <v>8182</v>
      </c>
      <c r="T469" s="21" t="s">
        <v>8183</v>
      </c>
      <c r="U469" s="21" t="s">
        <v>8184</v>
      </c>
      <c r="V469" s="21" t="s">
        <v>8185</v>
      </c>
      <c r="W469" s="21" t="s">
        <v>8186</v>
      </c>
      <c r="X469" s="21" t="s">
        <v>8187</v>
      </c>
      <c r="Y469" s="21" t="s">
        <v>410</v>
      </c>
      <c r="Z469" s="21" t="s">
        <v>8188</v>
      </c>
      <c r="AC469" s="21" t="s">
        <v>47</v>
      </c>
      <c r="AD469" s="132"/>
      <c r="AE469" s="132"/>
      <c r="AF469" s="132"/>
      <c r="AG469" s="132"/>
      <c r="AH469" s="132"/>
      <c r="AI469" s="132"/>
      <c r="AJ469" s="132"/>
      <c r="AK469" s="132"/>
      <c r="AL469" s="132"/>
      <c r="AM469" s="132"/>
      <c r="AN469" s="132"/>
      <c r="AO469" s="132"/>
      <c r="AP469" s="132"/>
      <c r="AQ469" s="132"/>
      <c r="AR469" s="132"/>
      <c r="AS469" s="132"/>
      <c r="AT469" s="132"/>
      <c r="AU469" s="132"/>
      <c r="AV469" s="128"/>
      <c r="AW469" s="128"/>
      <c r="AX469" s="128"/>
      <c r="AY469" s="128"/>
      <c r="AZ469" s="128"/>
      <c r="BA469" s="128"/>
      <c r="BB469" s="128"/>
      <c r="BC469" s="128"/>
      <c r="BD469" s="128"/>
      <c r="BE469" s="133">
        <v>17.0</v>
      </c>
      <c r="BF469" s="133">
        <v>16.0</v>
      </c>
      <c r="BG469" s="134" t="b">
        <v>0</v>
      </c>
      <c r="BH469" s="133">
        <v>17.0</v>
      </c>
      <c r="BI469" s="133">
        <v>1876.0</v>
      </c>
      <c r="BJ469" s="20" t="s">
        <v>3229</v>
      </c>
      <c r="BK469" s="20" t="s">
        <v>3748</v>
      </c>
      <c r="BL469" s="128"/>
      <c r="BM469" s="128"/>
      <c r="BN469" s="128"/>
      <c r="BO469" s="128"/>
      <c r="BP469" s="128"/>
      <c r="BQ469" s="128"/>
      <c r="BR469" s="128"/>
      <c r="BS469" s="128"/>
      <c r="BT469" s="128"/>
      <c r="BU469" s="128"/>
      <c r="BV469" s="128"/>
      <c r="BW469" s="128"/>
      <c r="BX469" s="128"/>
      <c r="BY469" s="128"/>
      <c r="BZ469" s="128"/>
      <c r="CA469" s="128"/>
      <c r="CB469" s="128"/>
      <c r="CC469" s="128"/>
      <c r="CD469" s="128"/>
      <c r="CE469" s="128"/>
      <c r="CF469" s="128"/>
      <c r="CG469" s="128"/>
      <c r="CH469" s="128"/>
      <c r="CI469" s="128"/>
      <c r="CJ469" s="128"/>
      <c r="CK469" s="128"/>
      <c r="CL469" s="128"/>
      <c r="CM469" s="128"/>
    </row>
    <row r="470" ht="14.25" customHeight="1">
      <c r="A470" s="233">
        <v>1881.0</v>
      </c>
      <c r="B470" s="242" t="s">
        <v>6191</v>
      </c>
      <c r="C470" s="103" t="str">
        <f t="shared" si="2"/>
        <v>OK</v>
      </c>
      <c r="D470" s="20" t="s">
        <v>7883</v>
      </c>
      <c r="E470" s="128"/>
      <c r="F470" s="128"/>
      <c r="G470" s="128"/>
      <c r="H470" s="20" t="s">
        <v>7884</v>
      </c>
      <c r="I470" s="132"/>
      <c r="J470" s="129"/>
      <c r="K470" s="130" t="s">
        <v>3099</v>
      </c>
      <c r="L470" s="128"/>
      <c r="M470" s="128"/>
      <c r="N470" s="20" t="s">
        <v>49</v>
      </c>
      <c r="O470" s="130" t="s">
        <v>9</v>
      </c>
      <c r="P470" s="20" t="s">
        <v>2631</v>
      </c>
      <c r="Q470" s="21" t="s">
        <v>3197</v>
      </c>
      <c r="S470" s="128"/>
      <c r="T470" s="132"/>
      <c r="U470" s="132"/>
      <c r="V470" s="132"/>
      <c r="W470" s="132"/>
      <c r="X470" s="132"/>
      <c r="Y470" s="132"/>
      <c r="Z470" s="132"/>
      <c r="AA470" s="132"/>
      <c r="AC470" s="21" t="s">
        <v>47</v>
      </c>
      <c r="AD470" s="132"/>
      <c r="AE470" s="132"/>
      <c r="AF470" s="132"/>
      <c r="AG470" s="132"/>
      <c r="AH470" s="132"/>
      <c r="AI470" s="132"/>
      <c r="AJ470" s="132"/>
      <c r="AK470" s="132"/>
      <c r="AL470" s="132"/>
      <c r="AM470" s="132"/>
      <c r="AN470" s="132"/>
      <c r="AO470" s="132"/>
      <c r="AP470" s="132"/>
      <c r="AQ470" s="132"/>
      <c r="AR470" s="132"/>
      <c r="AS470" s="132"/>
      <c r="AT470" s="132"/>
      <c r="AU470" s="132"/>
      <c r="AV470" s="128"/>
      <c r="AW470" s="128"/>
      <c r="AX470" s="128"/>
      <c r="AY470" s="128"/>
      <c r="AZ470" s="128"/>
      <c r="BA470" s="128"/>
      <c r="BB470" s="128"/>
      <c r="BC470" s="128"/>
      <c r="BD470" s="128"/>
      <c r="BE470" s="133">
        <v>9.0</v>
      </c>
      <c r="BF470" s="133">
        <v>8.0</v>
      </c>
      <c r="BG470" s="134" t="b">
        <v>0</v>
      </c>
      <c r="BH470" s="133">
        <v>9.0</v>
      </c>
      <c r="BI470" s="133">
        <v>1881.0</v>
      </c>
      <c r="BJ470" s="20" t="s">
        <v>2631</v>
      </c>
      <c r="BK470" s="21" t="s">
        <v>3197</v>
      </c>
      <c r="BL470" s="128"/>
      <c r="BM470" s="128"/>
      <c r="BN470" s="128"/>
      <c r="BO470" s="128"/>
      <c r="BP470" s="128"/>
      <c r="BQ470" s="128"/>
      <c r="BR470" s="128"/>
      <c r="BS470" s="128"/>
      <c r="BT470" s="128"/>
      <c r="BU470" s="128"/>
      <c r="BV470" s="128"/>
      <c r="BW470" s="128"/>
      <c r="BX470" s="128"/>
      <c r="BY470" s="128"/>
      <c r="BZ470" s="128"/>
      <c r="CA470" s="128"/>
      <c r="CB470" s="128"/>
      <c r="CC470" s="128"/>
      <c r="CD470" s="128"/>
      <c r="CE470" s="128"/>
      <c r="CF470" s="128"/>
      <c r="CG470" s="128"/>
      <c r="CH470" s="128"/>
      <c r="CI470" s="128"/>
      <c r="CJ470" s="128"/>
      <c r="CK470" s="128"/>
      <c r="CL470" s="128"/>
      <c r="CM470" s="128"/>
    </row>
    <row r="471" ht="14.25" customHeight="1">
      <c r="A471" s="233">
        <v>1882.0</v>
      </c>
      <c r="B471" s="128"/>
      <c r="C471" s="103" t="str">
        <f t="shared" si="2"/>
        <v>Sai lớp</v>
      </c>
      <c r="D471" s="20" t="s">
        <v>7883</v>
      </c>
      <c r="E471" s="128"/>
      <c r="F471" s="128"/>
      <c r="G471" s="128"/>
      <c r="H471" s="20" t="s">
        <v>7884</v>
      </c>
      <c r="I471" s="132"/>
      <c r="J471" s="129"/>
      <c r="K471" s="130" t="s">
        <v>3099</v>
      </c>
      <c r="L471" s="128"/>
      <c r="M471" s="128"/>
      <c r="N471" s="20" t="s">
        <v>49</v>
      </c>
      <c r="O471" s="130" t="s">
        <v>9</v>
      </c>
      <c r="P471" s="20" t="s">
        <v>404</v>
      </c>
      <c r="Q471" s="20"/>
      <c r="R471" s="132"/>
      <c r="S471" s="132"/>
      <c r="T471" s="132"/>
      <c r="U471" s="132"/>
      <c r="V471" s="132"/>
      <c r="W471" s="132"/>
      <c r="X471" s="132"/>
      <c r="Y471" s="132"/>
      <c r="Z471" s="132"/>
      <c r="AA471" s="132"/>
      <c r="AC471" s="21" t="s">
        <v>49</v>
      </c>
      <c r="AD471" s="128"/>
      <c r="AE471" s="132"/>
      <c r="AF471" s="132"/>
      <c r="AG471" s="132"/>
      <c r="AH471" s="132"/>
      <c r="AI471" s="132"/>
      <c r="AJ471" s="132"/>
      <c r="AK471" s="132"/>
      <c r="AL471" s="132"/>
      <c r="AM471" s="132"/>
      <c r="AN471" s="132"/>
      <c r="AO471" s="132"/>
      <c r="AP471" s="132"/>
      <c r="AQ471" s="132"/>
      <c r="AR471" s="132"/>
      <c r="AS471" s="132"/>
      <c r="AT471" s="132"/>
      <c r="AU471" s="132"/>
      <c r="AV471" s="128"/>
      <c r="AW471" s="128"/>
      <c r="AX471" s="128"/>
      <c r="AY471" s="128"/>
      <c r="AZ471" s="128"/>
      <c r="BA471" s="128"/>
      <c r="BB471" s="128"/>
      <c r="BC471" s="128"/>
      <c r="BD471" s="128"/>
      <c r="BE471" s="133">
        <v>8.0</v>
      </c>
      <c r="BF471" s="133">
        <v>7.0</v>
      </c>
      <c r="BG471" s="134" t="b">
        <v>0</v>
      </c>
      <c r="BH471" s="133">
        <v>8.0</v>
      </c>
      <c r="BI471" s="133">
        <v>1882.0</v>
      </c>
      <c r="BJ471" s="128"/>
      <c r="BK471" s="128"/>
      <c r="BL471" s="128"/>
      <c r="BM471" s="128"/>
      <c r="BN471" s="128"/>
      <c r="BO471" s="128"/>
      <c r="BP471" s="128"/>
      <c r="BQ471" s="128"/>
      <c r="BR471" s="128"/>
      <c r="BS471" s="128"/>
      <c r="BT471" s="128"/>
      <c r="BU471" s="128"/>
      <c r="BV471" s="128"/>
      <c r="BW471" s="128"/>
      <c r="BX471" s="128"/>
      <c r="BY471" s="128"/>
      <c r="BZ471" s="128"/>
      <c r="CA471" s="128"/>
      <c r="CB471" s="128"/>
      <c r="CC471" s="128"/>
      <c r="CD471" s="128"/>
      <c r="CE471" s="128"/>
      <c r="CF471" s="128"/>
      <c r="CG471" s="128"/>
      <c r="CH471" s="128"/>
      <c r="CI471" s="128"/>
      <c r="CJ471" s="128"/>
      <c r="CK471" s="128"/>
      <c r="CL471" s="128"/>
      <c r="CM471" s="128"/>
    </row>
    <row r="472" ht="14.25" customHeight="1">
      <c r="A472" s="233">
        <v>1888.0</v>
      </c>
      <c r="B472" s="20" t="s">
        <v>8171</v>
      </c>
      <c r="C472" s="103" t="str">
        <f t="shared" si="2"/>
        <v>OK</v>
      </c>
      <c r="D472" s="20" t="s">
        <v>7899</v>
      </c>
      <c r="E472" s="128"/>
      <c r="F472" s="128"/>
      <c r="G472" s="128"/>
      <c r="H472" s="20" t="s">
        <v>7900</v>
      </c>
      <c r="I472" s="132"/>
      <c r="J472" s="129"/>
      <c r="K472" s="130" t="s">
        <v>3099</v>
      </c>
      <c r="L472" s="128"/>
      <c r="M472" s="128"/>
      <c r="N472" s="20" t="s">
        <v>49</v>
      </c>
      <c r="O472" s="130" t="s">
        <v>9</v>
      </c>
      <c r="P472" s="20" t="s">
        <v>3229</v>
      </c>
      <c r="Q472" s="20" t="s">
        <v>3748</v>
      </c>
      <c r="R472" s="132"/>
      <c r="S472" s="21" t="s">
        <v>8194</v>
      </c>
      <c r="Y472" s="21" t="s">
        <v>8195</v>
      </c>
      <c r="Z472" s="21" t="s">
        <v>8196</v>
      </c>
      <c r="AC472" s="21" t="s">
        <v>47</v>
      </c>
      <c r="AD472" s="132"/>
      <c r="AE472" s="132"/>
      <c r="AF472" s="132"/>
      <c r="AG472" s="132"/>
      <c r="AH472" s="132"/>
      <c r="AI472" s="132"/>
      <c r="AJ472" s="132"/>
      <c r="AK472" s="132"/>
      <c r="AL472" s="132"/>
      <c r="AM472" s="132"/>
      <c r="AN472" s="132"/>
      <c r="AO472" s="132"/>
      <c r="AP472" s="132"/>
      <c r="AQ472" s="132"/>
      <c r="AR472" s="132"/>
      <c r="AS472" s="132"/>
      <c r="AT472" s="132"/>
      <c r="AU472" s="132"/>
      <c r="AV472" s="128"/>
      <c r="AW472" s="128"/>
      <c r="AX472" s="128"/>
      <c r="AY472" s="128"/>
      <c r="AZ472" s="128"/>
      <c r="BA472" s="128"/>
      <c r="BB472" s="128"/>
      <c r="BC472" s="128"/>
      <c r="BD472" s="128"/>
      <c r="BE472" s="133">
        <v>12.0</v>
      </c>
      <c r="BF472" s="133">
        <v>11.0</v>
      </c>
      <c r="BG472" s="134" t="b">
        <v>0</v>
      </c>
      <c r="BH472" s="133">
        <v>12.0</v>
      </c>
      <c r="BI472" s="133">
        <v>1888.0</v>
      </c>
      <c r="BJ472" s="20" t="s">
        <v>3229</v>
      </c>
      <c r="BK472" s="20" t="s">
        <v>3748</v>
      </c>
      <c r="BL472" s="128"/>
      <c r="BM472" s="128"/>
      <c r="BN472" s="128"/>
      <c r="BO472" s="128"/>
      <c r="BP472" s="128"/>
      <c r="BQ472" s="128"/>
      <c r="BR472" s="128"/>
      <c r="BS472" s="128"/>
      <c r="BT472" s="128"/>
      <c r="BU472" s="128"/>
      <c r="BV472" s="128"/>
      <c r="BW472" s="128"/>
      <c r="BX472" s="128"/>
      <c r="BY472" s="128"/>
      <c r="BZ472" s="128"/>
      <c r="CA472" s="128"/>
      <c r="CB472" s="128"/>
      <c r="CC472" s="128"/>
      <c r="CD472" s="128"/>
      <c r="CE472" s="128"/>
      <c r="CF472" s="128"/>
      <c r="CG472" s="128"/>
      <c r="CH472" s="128"/>
      <c r="CI472" s="128"/>
      <c r="CJ472" s="128"/>
      <c r="CK472" s="128"/>
      <c r="CL472" s="128"/>
      <c r="CM472" s="128"/>
    </row>
    <row r="473" ht="14.25" customHeight="1">
      <c r="A473" s="233">
        <v>1889.0</v>
      </c>
      <c r="B473" s="242" t="s">
        <v>6191</v>
      </c>
      <c r="C473" s="103" t="str">
        <f t="shared" si="2"/>
        <v>OK</v>
      </c>
      <c r="D473" s="20" t="s">
        <v>7899</v>
      </c>
      <c r="E473" s="128"/>
      <c r="F473" s="128"/>
      <c r="G473" s="128"/>
      <c r="H473" s="20" t="s">
        <v>7900</v>
      </c>
      <c r="I473" s="132"/>
      <c r="J473" s="129"/>
      <c r="K473" s="130" t="s">
        <v>3099</v>
      </c>
      <c r="L473" s="128"/>
      <c r="M473" s="128"/>
      <c r="N473" s="20" t="s">
        <v>49</v>
      </c>
      <c r="O473" s="130" t="s">
        <v>9</v>
      </c>
      <c r="P473" s="20" t="s">
        <v>2631</v>
      </c>
      <c r="Q473" s="21" t="s">
        <v>3197</v>
      </c>
      <c r="S473" s="132"/>
      <c r="T473" s="132"/>
      <c r="U473" s="132"/>
      <c r="V473" s="132"/>
      <c r="W473" s="132"/>
      <c r="X473" s="132"/>
      <c r="Y473" s="132"/>
      <c r="Z473" s="132"/>
      <c r="AA473" s="132"/>
      <c r="AC473" s="21" t="s">
        <v>47</v>
      </c>
      <c r="AD473" s="132"/>
      <c r="AE473" s="132"/>
      <c r="AF473" s="132"/>
      <c r="AG473" s="132"/>
      <c r="AH473" s="132"/>
      <c r="AI473" s="132"/>
      <c r="AJ473" s="132"/>
      <c r="AK473" s="132"/>
      <c r="AL473" s="132"/>
      <c r="AM473" s="132"/>
      <c r="AN473" s="132"/>
      <c r="AO473" s="132"/>
      <c r="AP473" s="132"/>
      <c r="AQ473" s="132"/>
      <c r="AR473" s="132"/>
      <c r="AS473" s="132"/>
      <c r="AT473" s="132"/>
      <c r="AU473" s="132"/>
      <c r="AV473" s="128"/>
      <c r="AW473" s="128"/>
      <c r="AX473" s="128"/>
      <c r="AY473" s="128"/>
      <c r="AZ473" s="128"/>
      <c r="BA473" s="128"/>
      <c r="BB473" s="128"/>
      <c r="BC473" s="128"/>
      <c r="BD473" s="128"/>
      <c r="BE473" s="133">
        <v>9.0</v>
      </c>
      <c r="BF473" s="133">
        <v>8.0</v>
      </c>
      <c r="BG473" s="134" t="b">
        <v>0</v>
      </c>
      <c r="BH473" s="133">
        <v>9.0</v>
      </c>
      <c r="BI473" s="133">
        <v>1889.0</v>
      </c>
      <c r="BJ473" s="20" t="s">
        <v>2631</v>
      </c>
      <c r="BK473" s="21" t="s">
        <v>3197</v>
      </c>
      <c r="BL473" s="128"/>
      <c r="BM473" s="128"/>
      <c r="BN473" s="128"/>
      <c r="BO473" s="128"/>
      <c r="BP473" s="128"/>
      <c r="BQ473" s="128"/>
      <c r="BR473" s="128"/>
      <c r="BS473" s="128"/>
      <c r="BT473" s="128"/>
      <c r="BU473" s="128"/>
      <c r="BV473" s="128"/>
      <c r="BW473" s="128"/>
      <c r="BX473" s="128"/>
      <c r="BY473" s="128"/>
      <c r="BZ473" s="128"/>
      <c r="CA473" s="128"/>
      <c r="CB473" s="128"/>
      <c r="CC473" s="128"/>
      <c r="CD473" s="128"/>
      <c r="CE473" s="128"/>
      <c r="CF473" s="128"/>
      <c r="CG473" s="128"/>
      <c r="CH473" s="128"/>
      <c r="CI473" s="128"/>
      <c r="CJ473" s="128"/>
      <c r="CK473" s="128"/>
      <c r="CL473" s="128"/>
      <c r="CM473" s="128"/>
    </row>
    <row r="474" ht="14.25" customHeight="1">
      <c r="A474" s="233">
        <v>1895.0</v>
      </c>
      <c r="B474" s="128"/>
      <c r="C474" s="103" t="str">
        <f t="shared" si="2"/>
        <v>Tự do chọn</v>
      </c>
      <c r="D474" s="20" t="s">
        <v>7913</v>
      </c>
      <c r="E474" s="128"/>
      <c r="F474" s="128"/>
      <c r="G474" s="128"/>
      <c r="H474" s="20" t="s">
        <v>7914</v>
      </c>
      <c r="I474" s="132"/>
      <c r="J474" s="129"/>
      <c r="K474" s="130" t="s">
        <v>3099</v>
      </c>
      <c r="L474" s="128"/>
      <c r="M474" s="128"/>
      <c r="N474" s="20" t="s">
        <v>49</v>
      </c>
      <c r="O474" s="130" t="s">
        <v>9</v>
      </c>
      <c r="P474" s="128"/>
      <c r="Q474" s="128"/>
      <c r="R474" s="132"/>
      <c r="S474" s="132"/>
      <c r="T474" s="132"/>
      <c r="U474" s="132"/>
      <c r="V474" s="132"/>
      <c r="W474" s="132"/>
      <c r="X474" s="132"/>
      <c r="Y474" s="132"/>
      <c r="Z474" s="132"/>
      <c r="AA474" s="132"/>
      <c r="AC474" s="21" t="s">
        <v>47</v>
      </c>
      <c r="AD474" s="132"/>
      <c r="AE474" s="132"/>
      <c r="AF474" s="132"/>
      <c r="AG474" s="132"/>
      <c r="AH474" s="132"/>
      <c r="AI474" s="132"/>
      <c r="AJ474" s="132"/>
      <c r="AK474" s="132"/>
      <c r="AL474" s="132"/>
      <c r="AM474" s="132"/>
      <c r="AN474" s="132"/>
      <c r="AO474" s="132"/>
      <c r="AP474" s="132"/>
      <c r="AQ474" s="132"/>
      <c r="AR474" s="132"/>
      <c r="AS474" s="132"/>
      <c r="AT474" s="132"/>
      <c r="AU474" s="132"/>
      <c r="AV474" s="128"/>
      <c r="AW474" s="128"/>
      <c r="AX474" s="128"/>
      <c r="AY474" s="128"/>
      <c r="AZ474" s="128"/>
      <c r="BA474" s="128"/>
      <c r="BB474" s="128"/>
      <c r="BC474" s="128"/>
      <c r="BD474" s="128"/>
      <c r="BE474" s="133">
        <v>7.0</v>
      </c>
      <c r="BF474" s="133">
        <v>6.0</v>
      </c>
      <c r="BG474" s="134" t="b">
        <v>0</v>
      </c>
      <c r="BH474" s="133">
        <v>7.0</v>
      </c>
      <c r="BI474" s="133">
        <v>1895.0</v>
      </c>
      <c r="BJ474" s="128"/>
      <c r="BK474" s="128"/>
      <c r="BL474" s="128"/>
      <c r="BM474" s="128"/>
      <c r="BN474" s="128"/>
      <c r="BO474" s="128"/>
      <c r="BP474" s="128"/>
      <c r="BQ474" s="128"/>
      <c r="BR474" s="128"/>
      <c r="BS474" s="128"/>
      <c r="BT474" s="128"/>
      <c r="BU474" s="128"/>
      <c r="BV474" s="128"/>
      <c r="BW474" s="128"/>
      <c r="BX474" s="128"/>
      <c r="BY474" s="128"/>
      <c r="BZ474" s="128"/>
      <c r="CA474" s="128"/>
      <c r="CB474" s="128"/>
      <c r="CC474" s="128"/>
      <c r="CD474" s="128"/>
      <c r="CE474" s="128"/>
      <c r="CF474" s="128"/>
      <c r="CG474" s="128"/>
      <c r="CH474" s="128"/>
      <c r="CI474" s="128"/>
      <c r="CJ474" s="128"/>
      <c r="CK474" s="128"/>
      <c r="CL474" s="128"/>
      <c r="CM474" s="128"/>
    </row>
    <row r="475" ht="14.25" customHeight="1">
      <c r="A475" s="233">
        <v>1896.0</v>
      </c>
      <c r="B475" s="128"/>
      <c r="C475" s="103" t="str">
        <f t="shared" si="2"/>
        <v>Tự do chọn</v>
      </c>
      <c r="D475" s="20" t="s">
        <v>7913</v>
      </c>
      <c r="E475" s="128"/>
      <c r="F475" s="128"/>
      <c r="G475" s="128"/>
      <c r="H475" s="20" t="s">
        <v>7914</v>
      </c>
      <c r="I475" s="132"/>
      <c r="J475" s="129"/>
      <c r="K475" s="130" t="s">
        <v>3099</v>
      </c>
      <c r="L475" s="128"/>
      <c r="M475" s="128"/>
      <c r="N475" s="20" t="s">
        <v>49</v>
      </c>
      <c r="O475" s="130" t="s">
        <v>9</v>
      </c>
      <c r="P475" s="128"/>
      <c r="Q475" s="128"/>
      <c r="R475" s="132"/>
      <c r="S475" s="132"/>
      <c r="T475" s="132"/>
      <c r="U475" s="132"/>
      <c r="V475" s="132"/>
      <c r="W475" s="132"/>
      <c r="X475" s="132"/>
      <c r="Y475" s="132"/>
      <c r="Z475" s="132"/>
      <c r="AA475" s="132"/>
      <c r="AC475" s="21" t="s">
        <v>47</v>
      </c>
      <c r="AD475" s="132"/>
      <c r="AE475" s="132"/>
      <c r="AF475" s="132"/>
      <c r="AG475" s="132"/>
      <c r="AH475" s="132"/>
      <c r="AI475" s="132"/>
      <c r="AJ475" s="132"/>
      <c r="AK475" s="132"/>
      <c r="AL475" s="132"/>
      <c r="AM475" s="132"/>
      <c r="AN475" s="132"/>
      <c r="AO475" s="132"/>
      <c r="AP475" s="132"/>
      <c r="AQ475" s="132"/>
      <c r="AR475" s="132"/>
      <c r="AS475" s="132"/>
      <c r="AT475" s="132"/>
      <c r="AU475" s="132"/>
      <c r="AV475" s="128"/>
      <c r="AW475" s="128"/>
      <c r="AX475" s="128"/>
      <c r="AY475" s="128"/>
      <c r="AZ475" s="128"/>
      <c r="BA475" s="128"/>
      <c r="BB475" s="128"/>
      <c r="BC475" s="128"/>
      <c r="BD475" s="128"/>
      <c r="BE475" s="133">
        <v>7.0</v>
      </c>
      <c r="BF475" s="133">
        <v>6.0</v>
      </c>
      <c r="BG475" s="134" t="b">
        <v>0</v>
      </c>
      <c r="BH475" s="133">
        <v>7.0</v>
      </c>
      <c r="BI475" s="133">
        <v>1896.0</v>
      </c>
      <c r="BJ475" s="128"/>
      <c r="BK475" s="128"/>
      <c r="BL475" s="128"/>
      <c r="BM475" s="128"/>
      <c r="BN475" s="128"/>
      <c r="BO475" s="128"/>
      <c r="BP475" s="128"/>
      <c r="BQ475" s="128"/>
      <c r="BR475" s="128"/>
      <c r="BS475" s="128"/>
      <c r="BT475" s="128"/>
      <c r="BU475" s="128"/>
      <c r="BV475" s="128"/>
      <c r="BW475" s="128"/>
      <c r="BX475" s="128"/>
      <c r="BY475" s="128"/>
      <c r="BZ475" s="128"/>
      <c r="CA475" s="128"/>
      <c r="CB475" s="128"/>
      <c r="CC475" s="128"/>
      <c r="CD475" s="128"/>
      <c r="CE475" s="128"/>
      <c r="CF475" s="128"/>
      <c r="CG475" s="128"/>
      <c r="CH475" s="128"/>
      <c r="CI475" s="128"/>
      <c r="CJ475" s="128"/>
      <c r="CK475" s="128"/>
      <c r="CL475" s="128"/>
      <c r="CM475" s="128"/>
    </row>
    <row r="476" ht="14.25" customHeight="1">
      <c r="A476" s="233">
        <v>1903.0</v>
      </c>
      <c r="B476" s="128"/>
      <c r="C476" s="103" t="str">
        <f t="shared" si="2"/>
        <v>Tự do chọn</v>
      </c>
      <c r="D476" s="20" t="s">
        <v>7925</v>
      </c>
      <c r="E476" s="128"/>
      <c r="F476" s="128"/>
      <c r="G476" s="128"/>
      <c r="H476" s="20" t="s">
        <v>7926</v>
      </c>
      <c r="I476" s="132"/>
      <c r="J476" s="129"/>
      <c r="K476" s="130" t="s">
        <v>3099</v>
      </c>
      <c r="L476" s="128"/>
      <c r="M476" s="128"/>
      <c r="N476" s="20" t="s">
        <v>49</v>
      </c>
      <c r="O476" s="130" t="s">
        <v>9</v>
      </c>
      <c r="P476" s="128"/>
      <c r="Q476" s="128"/>
      <c r="R476" s="132"/>
      <c r="S476" s="132"/>
      <c r="T476" s="132"/>
      <c r="U476" s="132"/>
      <c r="V476" s="132"/>
      <c r="W476" s="132"/>
      <c r="X476" s="132"/>
      <c r="Y476" s="132"/>
      <c r="Z476" s="132"/>
      <c r="AA476" s="132"/>
      <c r="AC476" s="21" t="s">
        <v>47</v>
      </c>
      <c r="AD476" s="132"/>
      <c r="AE476" s="132"/>
      <c r="AF476" s="132"/>
      <c r="AG476" s="132"/>
      <c r="AH476" s="132"/>
      <c r="AI476" s="132"/>
      <c r="AJ476" s="132"/>
      <c r="AK476" s="132"/>
      <c r="AL476" s="132"/>
      <c r="AM476" s="132"/>
      <c r="AN476" s="132"/>
      <c r="AO476" s="132"/>
      <c r="AP476" s="132"/>
      <c r="AQ476" s="132"/>
      <c r="AR476" s="132"/>
      <c r="AS476" s="132"/>
      <c r="AT476" s="132"/>
      <c r="AU476" s="132"/>
      <c r="AV476" s="128"/>
      <c r="AW476" s="128"/>
      <c r="AX476" s="128"/>
      <c r="AY476" s="128"/>
      <c r="AZ476" s="128"/>
      <c r="BA476" s="128"/>
      <c r="BB476" s="128"/>
      <c r="BC476" s="128"/>
      <c r="BD476" s="128"/>
      <c r="BE476" s="133">
        <v>7.0</v>
      </c>
      <c r="BF476" s="133">
        <v>6.0</v>
      </c>
      <c r="BG476" s="134" t="b">
        <v>0</v>
      </c>
      <c r="BH476" s="133">
        <v>7.0</v>
      </c>
      <c r="BI476" s="133">
        <v>1903.0</v>
      </c>
      <c r="BJ476" s="128"/>
      <c r="BK476" s="128"/>
      <c r="BL476" s="128"/>
      <c r="BM476" s="128"/>
      <c r="BN476" s="128"/>
      <c r="BO476" s="128"/>
      <c r="BP476" s="128"/>
      <c r="BQ476" s="128"/>
      <c r="BR476" s="128"/>
      <c r="BS476" s="128"/>
      <c r="BT476" s="128"/>
      <c r="BU476" s="128"/>
      <c r="BV476" s="128"/>
      <c r="BW476" s="128"/>
      <c r="BX476" s="128"/>
      <c r="BY476" s="128"/>
      <c r="BZ476" s="128"/>
      <c r="CA476" s="128"/>
      <c r="CB476" s="128"/>
      <c r="CC476" s="128"/>
      <c r="CD476" s="128"/>
      <c r="CE476" s="128"/>
      <c r="CF476" s="128"/>
      <c r="CG476" s="128"/>
      <c r="CH476" s="128"/>
      <c r="CI476" s="128"/>
      <c r="CJ476" s="128"/>
      <c r="CK476" s="128"/>
      <c r="CL476" s="128"/>
      <c r="CM476" s="128"/>
    </row>
  </sheetData>
  <autoFilter ref="$A$2:$CN$476"/>
  <mergeCells count="721">
    <mergeCell ref="E123:G123"/>
    <mergeCell ref="E121:G121"/>
    <mergeCell ref="E122:G122"/>
    <mergeCell ref="E116:F116"/>
    <mergeCell ref="E115:F115"/>
    <mergeCell ref="E114:F114"/>
    <mergeCell ref="E113:F113"/>
    <mergeCell ref="E126:G126"/>
    <mergeCell ref="H127:I127"/>
    <mergeCell ref="E124:F124"/>
    <mergeCell ref="E117:G117"/>
    <mergeCell ref="E111:F111"/>
    <mergeCell ref="E125:G125"/>
    <mergeCell ref="E112:F112"/>
    <mergeCell ref="E144:G144"/>
    <mergeCell ref="E143:G143"/>
    <mergeCell ref="E141:G141"/>
    <mergeCell ref="H142:I142"/>
    <mergeCell ref="H143:I143"/>
    <mergeCell ref="E145:G145"/>
    <mergeCell ref="H144:I144"/>
    <mergeCell ref="E142:F142"/>
    <mergeCell ref="G139:H139"/>
    <mergeCell ref="E205:F205"/>
    <mergeCell ref="E206:F206"/>
    <mergeCell ref="E198:F198"/>
    <mergeCell ref="E190:F190"/>
    <mergeCell ref="H196:I196"/>
    <mergeCell ref="E164:F164"/>
    <mergeCell ref="E169:H169"/>
    <mergeCell ref="G164:H164"/>
    <mergeCell ref="G165:H165"/>
    <mergeCell ref="E166:H166"/>
    <mergeCell ref="E165:F165"/>
    <mergeCell ref="H178:I178"/>
    <mergeCell ref="H179:I179"/>
    <mergeCell ref="E170:G170"/>
    <mergeCell ref="E176:H176"/>
    <mergeCell ref="E187:G187"/>
    <mergeCell ref="E188:H188"/>
    <mergeCell ref="E185:H185"/>
    <mergeCell ref="E186:H186"/>
    <mergeCell ref="E200:F200"/>
    <mergeCell ref="E201:F201"/>
    <mergeCell ref="E207:F207"/>
    <mergeCell ref="E192:H192"/>
    <mergeCell ref="E191:H191"/>
    <mergeCell ref="E196:G196"/>
    <mergeCell ref="E193:G193"/>
    <mergeCell ref="E199:H199"/>
    <mergeCell ref="E202:F202"/>
    <mergeCell ref="E175:G175"/>
    <mergeCell ref="E173:H173"/>
    <mergeCell ref="E174:F174"/>
    <mergeCell ref="E182:H182"/>
    <mergeCell ref="E179:G179"/>
    <mergeCell ref="E172:H172"/>
    <mergeCell ref="E183:H183"/>
    <mergeCell ref="E151:G151"/>
    <mergeCell ref="E149:G149"/>
    <mergeCell ref="E147:G147"/>
    <mergeCell ref="E150:G150"/>
    <mergeCell ref="G148:H148"/>
    <mergeCell ref="G146:H146"/>
    <mergeCell ref="E146:F146"/>
    <mergeCell ref="H119:I119"/>
    <mergeCell ref="H106:I106"/>
    <mergeCell ref="H108:I108"/>
    <mergeCell ref="H109:I109"/>
    <mergeCell ref="H133:I133"/>
    <mergeCell ref="H155:I155"/>
    <mergeCell ref="H156:I156"/>
    <mergeCell ref="E162:H162"/>
    <mergeCell ref="E163:G163"/>
    <mergeCell ref="E161:G161"/>
    <mergeCell ref="E216:F216"/>
    <mergeCell ref="E211:F211"/>
    <mergeCell ref="E212:F212"/>
    <mergeCell ref="E138:G138"/>
    <mergeCell ref="E133:G133"/>
    <mergeCell ref="E136:G136"/>
    <mergeCell ref="E135:G135"/>
    <mergeCell ref="E132:G132"/>
    <mergeCell ref="E108:F108"/>
    <mergeCell ref="E109:F109"/>
    <mergeCell ref="E208:F208"/>
    <mergeCell ref="E209:F209"/>
    <mergeCell ref="H161:I161"/>
    <mergeCell ref="H163:I163"/>
    <mergeCell ref="H175:I175"/>
    <mergeCell ref="E178:G178"/>
    <mergeCell ref="H174:I174"/>
    <mergeCell ref="E171:H171"/>
    <mergeCell ref="E177:H177"/>
    <mergeCell ref="E230:F230"/>
    <mergeCell ref="E231:F231"/>
    <mergeCell ref="E167:F167"/>
    <mergeCell ref="E168:H168"/>
    <mergeCell ref="G198:H198"/>
    <mergeCell ref="E197:H197"/>
    <mergeCell ref="E156:G156"/>
    <mergeCell ref="E224:F224"/>
    <mergeCell ref="E225:F225"/>
    <mergeCell ref="E203:F203"/>
    <mergeCell ref="E204:F204"/>
    <mergeCell ref="E157:H157"/>
    <mergeCell ref="E158:F158"/>
    <mergeCell ref="E153:G153"/>
    <mergeCell ref="E155:F155"/>
    <mergeCell ref="E154:G154"/>
    <mergeCell ref="G152:H152"/>
    <mergeCell ref="E152:F152"/>
    <mergeCell ref="E213:F213"/>
    <mergeCell ref="E217:F217"/>
    <mergeCell ref="E226:F226"/>
    <mergeCell ref="E227:F227"/>
    <mergeCell ref="E419:F419"/>
    <mergeCell ref="E420:F420"/>
    <mergeCell ref="E415:F415"/>
    <mergeCell ref="E408:F408"/>
    <mergeCell ref="E414:F414"/>
    <mergeCell ref="E409:F409"/>
    <mergeCell ref="E411:F411"/>
    <mergeCell ref="E412:F412"/>
    <mergeCell ref="E413:F413"/>
    <mergeCell ref="E410:F410"/>
    <mergeCell ref="E340:F340"/>
    <mergeCell ref="E339:F339"/>
    <mergeCell ref="E400:F400"/>
    <mergeCell ref="E399:F399"/>
    <mergeCell ref="E407:F407"/>
    <mergeCell ref="E396:F396"/>
    <mergeCell ref="E406:F406"/>
    <mergeCell ref="E402:F402"/>
    <mergeCell ref="E405:F405"/>
    <mergeCell ref="E404:F404"/>
    <mergeCell ref="E397:F397"/>
    <mergeCell ref="E398:F398"/>
    <mergeCell ref="E401:F401"/>
    <mergeCell ref="E337:F337"/>
    <mergeCell ref="E336:F336"/>
    <mergeCell ref="E338:F338"/>
    <mergeCell ref="E417:F417"/>
    <mergeCell ref="E416:F416"/>
    <mergeCell ref="E418:F418"/>
    <mergeCell ref="E395:F395"/>
    <mergeCell ref="E430:F430"/>
    <mergeCell ref="E432:F432"/>
    <mergeCell ref="E431:F431"/>
    <mergeCell ref="E422:F422"/>
    <mergeCell ref="E421:F421"/>
    <mergeCell ref="E429:F429"/>
    <mergeCell ref="E423:F423"/>
    <mergeCell ref="E427:F427"/>
    <mergeCell ref="E426:F426"/>
    <mergeCell ref="E424:F424"/>
    <mergeCell ref="E425:F425"/>
    <mergeCell ref="E428:F428"/>
    <mergeCell ref="E330:F330"/>
    <mergeCell ref="E438:F438"/>
    <mergeCell ref="E437:F437"/>
    <mergeCell ref="E434:F434"/>
    <mergeCell ref="E435:F435"/>
    <mergeCell ref="E436:F436"/>
    <mergeCell ref="E433:F433"/>
    <mergeCell ref="H251:I251"/>
    <mergeCell ref="H252:I252"/>
    <mergeCell ref="H253:I253"/>
    <mergeCell ref="H254:I254"/>
    <mergeCell ref="E261:F261"/>
    <mergeCell ref="E260:F260"/>
    <mergeCell ref="H261:I261"/>
    <mergeCell ref="H260:I260"/>
    <mergeCell ref="H256:I256"/>
    <mergeCell ref="H259:I259"/>
    <mergeCell ref="H249:I249"/>
    <mergeCell ref="E301:F301"/>
    <mergeCell ref="E302:F302"/>
    <mergeCell ref="G312:I312"/>
    <mergeCell ref="H310:I310"/>
    <mergeCell ref="E300:F300"/>
    <mergeCell ref="E298:F298"/>
    <mergeCell ref="E299:F299"/>
    <mergeCell ref="E297:F297"/>
    <mergeCell ref="E314:F314"/>
    <mergeCell ref="E311:F311"/>
    <mergeCell ref="E307:F307"/>
    <mergeCell ref="H364:I364"/>
    <mergeCell ref="H372:I372"/>
    <mergeCell ref="H371:I371"/>
    <mergeCell ref="H406:I406"/>
    <mergeCell ref="H403:I403"/>
    <mergeCell ref="G394:I394"/>
    <mergeCell ref="H351:I351"/>
    <mergeCell ref="H361:I361"/>
    <mergeCell ref="H359:I359"/>
    <mergeCell ref="H354:I354"/>
    <mergeCell ref="G348:I348"/>
    <mergeCell ref="H350:I350"/>
    <mergeCell ref="H362:I362"/>
    <mergeCell ref="E222:F222"/>
    <mergeCell ref="E236:F236"/>
    <mergeCell ref="E235:F235"/>
    <mergeCell ref="E234:F234"/>
    <mergeCell ref="E233:F233"/>
    <mergeCell ref="E237:F237"/>
    <mergeCell ref="E240:F240"/>
    <mergeCell ref="E238:F238"/>
    <mergeCell ref="E239:F239"/>
    <mergeCell ref="E296:F296"/>
    <mergeCell ref="E295:F295"/>
    <mergeCell ref="E221:F221"/>
    <mergeCell ref="E218:F218"/>
    <mergeCell ref="E219:F219"/>
    <mergeCell ref="E257:F257"/>
    <mergeCell ref="E252:F252"/>
    <mergeCell ref="E241:F241"/>
    <mergeCell ref="H41:I41"/>
    <mergeCell ref="H47:I47"/>
    <mergeCell ref="H44:I44"/>
    <mergeCell ref="E62:F62"/>
    <mergeCell ref="E61:F61"/>
    <mergeCell ref="E54:F54"/>
    <mergeCell ref="H71:I71"/>
    <mergeCell ref="H68:I68"/>
    <mergeCell ref="H39:I39"/>
    <mergeCell ref="H65:I65"/>
    <mergeCell ref="H62:I62"/>
    <mergeCell ref="H72:I72"/>
    <mergeCell ref="H38:I38"/>
    <mergeCell ref="E139:F139"/>
    <mergeCell ref="E137:G137"/>
    <mergeCell ref="E127:G127"/>
    <mergeCell ref="E130:G130"/>
    <mergeCell ref="E131:G131"/>
    <mergeCell ref="E128:G128"/>
    <mergeCell ref="E129:G129"/>
    <mergeCell ref="E134:G134"/>
    <mergeCell ref="E140:G140"/>
    <mergeCell ref="S203:W203"/>
    <mergeCell ref="Z203:AA203"/>
    <mergeCell ref="Z189:AA189"/>
    <mergeCell ref="Z191:AA191"/>
    <mergeCell ref="S191:V191"/>
    <mergeCell ref="S189:V189"/>
    <mergeCell ref="Z194:AA194"/>
    <mergeCell ref="S194:X194"/>
    <mergeCell ref="Z188:AA188"/>
    <mergeCell ref="Z227:AA227"/>
    <mergeCell ref="Z226:AA226"/>
    <mergeCell ref="Z224:AA224"/>
    <mergeCell ref="Z223:AA223"/>
    <mergeCell ref="Z222:AA222"/>
    <mergeCell ref="Z217:AA217"/>
    <mergeCell ref="Z225:AA225"/>
    <mergeCell ref="G218:H218"/>
    <mergeCell ref="G231:H231"/>
    <mergeCell ref="S192:X192"/>
    <mergeCell ref="S204:X204"/>
    <mergeCell ref="S201:X201"/>
    <mergeCell ref="Q213:R213"/>
    <mergeCell ref="S193:X193"/>
    <mergeCell ref="Z172:AA172"/>
    <mergeCell ref="Z168:AA168"/>
    <mergeCell ref="Z171:AA171"/>
    <mergeCell ref="Z165:AA165"/>
    <mergeCell ref="Z164:AA164"/>
    <mergeCell ref="Z160:AA160"/>
    <mergeCell ref="Z162:AA162"/>
    <mergeCell ref="Z161:AA161"/>
    <mergeCell ref="Z141:AA141"/>
    <mergeCell ref="Z143:AA143"/>
    <mergeCell ref="Z142:AA142"/>
    <mergeCell ref="Z208:AA208"/>
    <mergeCell ref="Z207:AA207"/>
    <mergeCell ref="AE159:AG159"/>
    <mergeCell ref="Z179:AA179"/>
    <mergeCell ref="Z174:AA174"/>
    <mergeCell ref="Z173:AA173"/>
    <mergeCell ref="Z186:AA186"/>
    <mergeCell ref="E228:F228"/>
    <mergeCell ref="E229:F229"/>
    <mergeCell ref="E243:F243"/>
    <mergeCell ref="E244:F244"/>
    <mergeCell ref="G245:H245"/>
    <mergeCell ref="E214:F214"/>
    <mergeCell ref="G214:H214"/>
    <mergeCell ref="H220:I220"/>
    <mergeCell ref="E223:F223"/>
    <mergeCell ref="G209:I209"/>
    <mergeCell ref="H210:I210"/>
    <mergeCell ref="E194:H194"/>
    <mergeCell ref="E195:H195"/>
    <mergeCell ref="E159:H159"/>
    <mergeCell ref="E160:H160"/>
    <mergeCell ref="Z192:AA192"/>
    <mergeCell ref="Z193:AA193"/>
    <mergeCell ref="Z216:AA216"/>
    <mergeCell ref="Z215:AA215"/>
    <mergeCell ref="Z238:AA238"/>
    <mergeCell ref="Z183:AA183"/>
    <mergeCell ref="Z185:AA185"/>
    <mergeCell ref="Z155:AA155"/>
    <mergeCell ref="Z152:AA152"/>
    <mergeCell ref="Q165:R165"/>
    <mergeCell ref="S165:X165"/>
    <mergeCell ref="Q207:R207"/>
    <mergeCell ref="Q208:R208"/>
    <mergeCell ref="Q153:R153"/>
    <mergeCell ref="Q154:R154"/>
    <mergeCell ref="S160:X160"/>
    <mergeCell ref="Q164:R164"/>
    <mergeCell ref="Q172:R172"/>
    <mergeCell ref="S179:X179"/>
    <mergeCell ref="E91:F91"/>
    <mergeCell ref="E92:F92"/>
    <mergeCell ref="E81:F81"/>
    <mergeCell ref="E82:F82"/>
    <mergeCell ref="E78:F78"/>
    <mergeCell ref="E79:F79"/>
    <mergeCell ref="E77:F77"/>
    <mergeCell ref="H81:I81"/>
    <mergeCell ref="H80:I80"/>
    <mergeCell ref="H85:I85"/>
    <mergeCell ref="H78:I78"/>
    <mergeCell ref="H79:I79"/>
    <mergeCell ref="G99:I99"/>
    <mergeCell ref="E97:F97"/>
    <mergeCell ref="H97:I97"/>
    <mergeCell ref="E95:F95"/>
    <mergeCell ref="E96:F96"/>
    <mergeCell ref="E94:F94"/>
    <mergeCell ref="E93:F93"/>
    <mergeCell ref="H93:I93"/>
    <mergeCell ref="E70:F70"/>
    <mergeCell ref="E71:F71"/>
    <mergeCell ref="H74:I74"/>
    <mergeCell ref="H73:I73"/>
    <mergeCell ref="G69:I69"/>
    <mergeCell ref="E72:F72"/>
    <mergeCell ref="E73:F73"/>
    <mergeCell ref="E75:F75"/>
    <mergeCell ref="E74:F74"/>
    <mergeCell ref="F29:H29"/>
    <mergeCell ref="F27:G27"/>
    <mergeCell ref="F28:H28"/>
    <mergeCell ref="F18:G18"/>
    <mergeCell ref="F19:G19"/>
    <mergeCell ref="H22:I22"/>
    <mergeCell ref="F23:H23"/>
    <mergeCell ref="F13:G13"/>
    <mergeCell ref="F14:G14"/>
    <mergeCell ref="H20:I20"/>
    <mergeCell ref="H21:I21"/>
    <mergeCell ref="F31:G31"/>
    <mergeCell ref="F17:G17"/>
    <mergeCell ref="F26:H26"/>
    <mergeCell ref="F24:H24"/>
    <mergeCell ref="F4:G4"/>
    <mergeCell ref="F5:G5"/>
    <mergeCell ref="H3:I3"/>
    <mergeCell ref="F6:G6"/>
    <mergeCell ref="F7:G7"/>
    <mergeCell ref="H9:I9"/>
    <mergeCell ref="F12:G12"/>
    <mergeCell ref="F9:G9"/>
    <mergeCell ref="F11:G11"/>
    <mergeCell ref="F10:G10"/>
    <mergeCell ref="F3:G3"/>
    <mergeCell ref="F16:G16"/>
    <mergeCell ref="F15:G15"/>
    <mergeCell ref="F8:G8"/>
    <mergeCell ref="H102:I102"/>
    <mergeCell ref="H105:I105"/>
    <mergeCell ref="H54:I54"/>
    <mergeCell ref="H52:I52"/>
    <mergeCell ref="E59:F59"/>
    <mergeCell ref="E60:F60"/>
    <mergeCell ref="F22:G22"/>
    <mergeCell ref="F21:G21"/>
    <mergeCell ref="S17:X17"/>
    <mergeCell ref="S22:X22"/>
    <mergeCell ref="S21:X21"/>
    <mergeCell ref="S20:W20"/>
    <mergeCell ref="Z28:AA28"/>
    <mergeCell ref="Z31:AA31"/>
    <mergeCell ref="Z25:AA25"/>
    <mergeCell ref="S26:AA26"/>
    <mergeCell ref="Z21:AA21"/>
    <mergeCell ref="Z20:AA20"/>
    <mergeCell ref="E46:F46"/>
    <mergeCell ref="S45:V45"/>
    <mergeCell ref="S41:X41"/>
    <mergeCell ref="Z45:AA45"/>
    <mergeCell ref="Z42:AA42"/>
    <mergeCell ref="Z41:AA41"/>
    <mergeCell ref="H35:I35"/>
    <mergeCell ref="F35:G35"/>
    <mergeCell ref="F36:I36"/>
    <mergeCell ref="G37:I37"/>
    <mergeCell ref="H31:I31"/>
    <mergeCell ref="F30:H30"/>
    <mergeCell ref="F33:I33"/>
    <mergeCell ref="H34:I34"/>
    <mergeCell ref="F34:G34"/>
    <mergeCell ref="S13:X13"/>
    <mergeCell ref="Z4:AA4"/>
    <mergeCell ref="Z3:AA3"/>
    <mergeCell ref="Z13:AA13"/>
    <mergeCell ref="F32:J32"/>
    <mergeCell ref="T24:AA24"/>
    <mergeCell ref="Z22:AA22"/>
    <mergeCell ref="E58:F58"/>
    <mergeCell ref="E57:F57"/>
    <mergeCell ref="S58:W58"/>
    <mergeCell ref="AE55:AG55"/>
    <mergeCell ref="E55:F55"/>
    <mergeCell ref="Z16:AA16"/>
    <mergeCell ref="Z15:AA15"/>
    <mergeCell ref="AE33:AG33"/>
    <mergeCell ref="H50:I50"/>
    <mergeCell ref="H49:I49"/>
    <mergeCell ref="S53:X53"/>
    <mergeCell ref="Z53:AA53"/>
    <mergeCell ref="G57:I57"/>
    <mergeCell ref="G58:I58"/>
    <mergeCell ref="E52:F52"/>
    <mergeCell ref="E53:F53"/>
    <mergeCell ref="E47:F47"/>
    <mergeCell ref="E48:F48"/>
    <mergeCell ref="G56:I56"/>
    <mergeCell ref="E49:F49"/>
    <mergeCell ref="Z11:AA11"/>
    <mergeCell ref="Q11:R11"/>
    <mergeCell ref="S15:X15"/>
    <mergeCell ref="S16:X16"/>
    <mergeCell ref="F25:J25"/>
    <mergeCell ref="S25:X25"/>
    <mergeCell ref="Z101:AA101"/>
    <mergeCell ref="Z100:AA100"/>
    <mergeCell ref="Z99:AA99"/>
    <mergeCell ref="Z116:AA116"/>
    <mergeCell ref="S122:X122"/>
    <mergeCell ref="Z112:AA112"/>
    <mergeCell ref="S109:X109"/>
    <mergeCell ref="S110:X110"/>
    <mergeCell ref="S112:X112"/>
    <mergeCell ref="Z105:AA105"/>
    <mergeCell ref="E51:F51"/>
    <mergeCell ref="E50:F50"/>
    <mergeCell ref="E44:F44"/>
    <mergeCell ref="E43:F43"/>
    <mergeCell ref="E45:F45"/>
    <mergeCell ref="E39:F39"/>
    <mergeCell ref="E40:F40"/>
    <mergeCell ref="E42:F42"/>
    <mergeCell ref="E41:F41"/>
    <mergeCell ref="E105:F105"/>
    <mergeCell ref="E106:F106"/>
    <mergeCell ref="E103:F103"/>
    <mergeCell ref="E98:F98"/>
    <mergeCell ref="E100:F100"/>
    <mergeCell ref="E101:F101"/>
    <mergeCell ref="E107:F107"/>
    <mergeCell ref="E99:F99"/>
    <mergeCell ref="E118:G118"/>
    <mergeCell ref="Z98:AA98"/>
    <mergeCell ref="G98:H98"/>
    <mergeCell ref="H115:I115"/>
    <mergeCell ref="H116:I116"/>
    <mergeCell ref="H112:I112"/>
    <mergeCell ref="AE115:AF115"/>
    <mergeCell ref="E110:F110"/>
    <mergeCell ref="H114:I114"/>
    <mergeCell ref="H117:I117"/>
    <mergeCell ref="E76:F76"/>
    <mergeCell ref="E90:F90"/>
    <mergeCell ref="H90:I90"/>
    <mergeCell ref="H94:I94"/>
    <mergeCell ref="H95:I95"/>
    <mergeCell ref="H92:I92"/>
    <mergeCell ref="H76:I76"/>
    <mergeCell ref="Z126:AA126"/>
    <mergeCell ref="Z127:AA127"/>
    <mergeCell ref="Z94:AA94"/>
    <mergeCell ref="Z81:AA81"/>
    <mergeCell ref="Z83:AA83"/>
    <mergeCell ref="Z77:AA77"/>
    <mergeCell ref="Z71:AA71"/>
    <mergeCell ref="Z73:AA73"/>
    <mergeCell ref="E119:G119"/>
    <mergeCell ref="F120:G120"/>
    <mergeCell ref="S99:X99"/>
    <mergeCell ref="S94:X94"/>
    <mergeCell ref="Q73:R73"/>
    <mergeCell ref="S75:X75"/>
    <mergeCell ref="S73:X73"/>
    <mergeCell ref="S81:U81"/>
    <mergeCell ref="E89:F89"/>
    <mergeCell ref="E84:F84"/>
    <mergeCell ref="E87:F87"/>
    <mergeCell ref="E86:F86"/>
    <mergeCell ref="S105:X105"/>
    <mergeCell ref="Q101:R101"/>
    <mergeCell ref="E104:F104"/>
    <mergeCell ref="S91:X91"/>
    <mergeCell ref="E68:F68"/>
    <mergeCell ref="E67:F67"/>
    <mergeCell ref="E83:F83"/>
    <mergeCell ref="E80:F80"/>
    <mergeCell ref="E88:F88"/>
    <mergeCell ref="E63:F63"/>
    <mergeCell ref="E64:F64"/>
    <mergeCell ref="E66:F66"/>
    <mergeCell ref="E65:F65"/>
    <mergeCell ref="Z453:AA453"/>
    <mergeCell ref="Z452:AA452"/>
    <mergeCell ref="V454:AA454"/>
    <mergeCell ref="Z451:AA451"/>
    <mergeCell ref="S468:X468"/>
    <mergeCell ref="S463:W463"/>
    <mergeCell ref="X463:AA463"/>
    <mergeCell ref="Z450:AA450"/>
    <mergeCell ref="S438:W438"/>
    <mergeCell ref="S433:X433"/>
    <mergeCell ref="Z444:AA444"/>
    <mergeCell ref="Z445:AA445"/>
    <mergeCell ref="Z433:AA433"/>
    <mergeCell ref="Z449:AA449"/>
    <mergeCell ref="Z376:AA376"/>
    <mergeCell ref="Z356:AA356"/>
    <mergeCell ref="Q379:R379"/>
    <mergeCell ref="Q380:R380"/>
    <mergeCell ref="Q382:S382"/>
    <mergeCell ref="Z276:AA276"/>
    <mergeCell ref="Z280:AA280"/>
    <mergeCell ref="Z270:AA270"/>
    <mergeCell ref="Z262:AA262"/>
    <mergeCell ref="Z253:AA253"/>
    <mergeCell ref="Z254:AA254"/>
    <mergeCell ref="Z260:AA260"/>
    <mergeCell ref="Z252:AA252"/>
    <mergeCell ref="Z250:AA250"/>
    <mergeCell ref="Z249:AA249"/>
    <mergeCell ref="Z403:AA403"/>
    <mergeCell ref="Z405:AA405"/>
    <mergeCell ref="Q408:S408"/>
    <mergeCell ref="Q407:R407"/>
    <mergeCell ref="Q413:R413"/>
    <mergeCell ref="T396:U396"/>
    <mergeCell ref="V396:W396"/>
    <mergeCell ref="Q404:R404"/>
    <mergeCell ref="Z402:AA402"/>
    <mergeCell ref="Y425:AA425"/>
    <mergeCell ref="Y423:AA423"/>
    <mergeCell ref="Y424:AA424"/>
    <mergeCell ref="Y426:AA426"/>
    <mergeCell ref="Z316:AA316"/>
    <mergeCell ref="Z340:AA340"/>
    <mergeCell ref="Z468:AA468"/>
    <mergeCell ref="Z472:AA472"/>
    <mergeCell ref="Z469:AA469"/>
    <mergeCell ref="Q470:R470"/>
    <mergeCell ref="Q473:R473"/>
    <mergeCell ref="S472:X472"/>
    <mergeCell ref="Q443:R443"/>
    <mergeCell ref="Q441:R441"/>
    <mergeCell ref="S425:X425"/>
    <mergeCell ref="S426:W426"/>
    <mergeCell ref="S424:X424"/>
    <mergeCell ref="S423:X423"/>
    <mergeCell ref="H295:I295"/>
    <mergeCell ref="H298:I298"/>
    <mergeCell ref="H282:I282"/>
    <mergeCell ref="H283:I283"/>
    <mergeCell ref="G434:H434"/>
    <mergeCell ref="G401:I401"/>
    <mergeCell ref="H440:I440"/>
    <mergeCell ref="H441:I441"/>
    <mergeCell ref="H290:I290"/>
    <mergeCell ref="H289:I289"/>
    <mergeCell ref="H288:I288"/>
    <mergeCell ref="H307:I307"/>
    <mergeCell ref="H302:I302"/>
    <mergeCell ref="H297:I297"/>
    <mergeCell ref="G275:H275"/>
    <mergeCell ref="H276:I276"/>
    <mergeCell ref="H284:I284"/>
    <mergeCell ref="G300:H300"/>
    <mergeCell ref="H387:I387"/>
    <mergeCell ref="H389:I389"/>
    <mergeCell ref="H388:I388"/>
    <mergeCell ref="H445:I445"/>
    <mergeCell ref="H446:I446"/>
    <mergeCell ref="H463:I463"/>
    <mergeCell ref="H468:I468"/>
    <mergeCell ref="H469:I469"/>
    <mergeCell ref="H467:I467"/>
    <mergeCell ref="H444:I444"/>
    <mergeCell ref="H443:I443"/>
    <mergeCell ref="H442:I442"/>
    <mergeCell ref="G452:H452"/>
    <mergeCell ref="G450:H450"/>
    <mergeCell ref="G453:H453"/>
    <mergeCell ref="G448:H448"/>
    <mergeCell ref="H287:I287"/>
    <mergeCell ref="H291:I291"/>
    <mergeCell ref="G346:I346"/>
    <mergeCell ref="G365:H365"/>
    <mergeCell ref="H363:I363"/>
    <mergeCell ref="H285:I285"/>
    <mergeCell ref="H286:I286"/>
    <mergeCell ref="E309:F309"/>
    <mergeCell ref="E308:F308"/>
    <mergeCell ref="E262:F262"/>
    <mergeCell ref="E263:F263"/>
    <mergeCell ref="E270:F270"/>
    <mergeCell ref="E264:F264"/>
    <mergeCell ref="E269:F269"/>
    <mergeCell ref="E306:F306"/>
    <mergeCell ref="E334:F334"/>
    <mergeCell ref="E333:F333"/>
    <mergeCell ref="Q335:S335"/>
    <mergeCell ref="Q333:S333"/>
    <mergeCell ref="S336:X336"/>
    <mergeCell ref="S337:X337"/>
    <mergeCell ref="E332:F332"/>
    <mergeCell ref="E327:F327"/>
    <mergeCell ref="E328:F328"/>
    <mergeCell ref="E331:F331"/>
    <mergeCell ref="S280:U280"/>
    <mergeCell ref="Q283:S283"/>
    <mergeCell ref="E268:F268"/>
    <mergeCell ref="E267:F267"/>
    <mergeCell ref="Q254:R254"/>
    <mergeCell ref="Q260:R260"/>
    <mergeCell ref="Q252:R252"/>
    <mergeCell ref="Q253:R253"/>
    <mergeCell ref="S276:X276"/>
    <mergeCell ref="Q276:R276"/>
    <mergeCell ref="E258:F258"/>
    <mergeCell ref="E259:F259"/>
    <mergeCell ref="E247:F247"/>
    <mergeCell ref="E246:F246"/>
    <mergeCell ref="E256:F256"/>
    <mergeCell ref="E255:F255"/>
    <mergeCell ref="E253:F253"/>
    <mergeCell ref="E254:F254"/>
    <mergeCell ref="E250:F250"/>
    <mergeCell ref="E248:F248"/>
    <mergeCell ref="H180:I180"/>
    <mergeCell ref="E181:H181"/>
    <mergeCell ref="H187:I187"/>
    <mergeCell ref="E189:H189"/>
    <mergeCell ref="H184:I184"/>
    <mergeCell ref="H193:I193"/>
    <mergeCell ref="H190:I190"/>
    <mergeCell ref="E184:G184"/>
    <mergeCell ref="H221:I221"/>
    <mergeCell ref="G222:H222"/>
    <mergeCell ref="E315:F315"/>
    <mergeCell ref="E316:F316"/>
    <mergeCell ref="E313:F313"/>
    <mergeCell ref="E312:F312"/>
    <mergeCell ref="E310:F310"/>
    <mergeCell ref="H309:I309"/>
    <mergeCell ref="G318:I318"/>
    <mergeCell ref="G315:I315"/>
    <mergeCell ref="E318:F318"/>
    <mergeCell ref="H217:I217"/>
    <mergeCell ref="H215:I215"/>
    <mergeCell ref="H212:I212"/>
    <mergeCell ref="H207:I207"/>
    <mergeCell ref="H232:I232"/>
    <mergeCell ref="H234:I234"/>
    <mergeCell ref="E242:F242"/>
    <mergeCell ref="G244:H244"/>
    <mergeCell ref="G342:H342"/>
    <mergeCell ref="G341:H341"/>
    <mergeCell ref="H352:I352"/>
    <mergeCell ref="H390:I390"/>
    <mergeCell ref="G398:H398"/>
    <mergeCell ref="G438:H438"/>
    <mergeCell ref="H439:I439"/>
    <mergeCell ref="E265:F265"/>
    <mergeCell ref="E266:F266"/>
    <mergeCell ref="H277:I277"/>
    <mergeCell ref="E325:F325"/>
    <mergeCell ref="E326:F326"/>
    <mergeCell ref="E319:F319"/>
    <mergeCell ref="E329:F329"/>
    <mergeCell ref="E323:F323"/>
    <mergeCell ref="E324:F324"/>
    <mergeCell ref="E321:F321"/>
    <mergeCell ref="E322:F322"/>
    <mergeCell ref="E335:F335"/>
    <mergeCell ref="E305:F305"/>
    <mergeCell ref="G320:H320"/>
    <mergeCell ref="E317:F317"/>
    <mergeCell ref="E303:F303"/>
    <mergeCell ref="E304:F304"/>
    <mergeCell ref="S369:X369"/>
    <mergeCell ref="Q360:S360"/>
    <mergeCell ref="S367:V367"/>
    <mergeCell ref="Q351:S351"/>
    <mergeCell ref="V304:W304"/>
    <mergeCell ref="Q377:S377"/>
    <mergeCell ref="Q381:R381"/>
    <mergeCell ref="S376:W376"/>
    <mergeCell ref="Y368:AA368"/>
    <mergeCell ref="S368:X368"/>
    <mergeCell ref="S370:X370"/>
    <mergeCell ref="Y367:AA367"/>
    <mergeCell ref="Z304:AA304"/>
    <mergeCell ref="Z297:AA297"/>
    <mergeCell ref="Z355:AA355"/>
    <mergeCell ref="Z354:AA354"/>
    <mergeCell ref="Z330:AA330"/>
    <mergeCell ref="Y337:AA337"/>
    <mergeCell ref="Z317:AA317"/>
    <mergeCell ref="Z319:AA319"/>
  </mergeCells>
  <conditionalFormatting sqref="C303:C323">
    <cfRule type="containsText" dxfId="9" priority="1" operator="containsText" text="Sai lớp">
      <formula>NOT(ISERROR(SEARCH(("Sai lớp"),(C303))))</formula>
    </cfRule>
  </conditionalFormatting>
  <conditionalFormatting sqref="C303:C323">
    <cfRule type="containsText" dxfId="5" priority="2" operator="containsText" text="Chưa làm">
      <formula>NOT(ISERROR(SEARCH(("Chưa làm"),(C303))))</formula>
    </cfRule>
  </conditionalFormatting>
  <conditionalFormatting sqref="C303:C323">
    <cfRule type="containsText" dxfId="10" priority="3" operator="containsText" text="Sai phân công">
      <formula>NOT(ISERROR(SEARCH(("Sai phân công"),(C303))))</formula>
    </cfRule>
  </conditionalFormatting>
  <conditionalFormatting sqref="C303:C323">
    <cfRule type="containsText" dxfId="11" priority="4" operator="containsText" text="Tự do chọn">
      <formula>NOT(ISERROR(SEARCH(("Tự do chọn"),(C303))))</formula>
    </cfRule>
  </conditionalFormatting>
  <conditionalFormatting sqref="A303:B323">
    <cfRule type="containsText" dxfId="12" priority="5" operator="containsText" text="Giữ chỗ">
      <formula>NOT(ISERROR(SEARCH(("Giữ chỗ"),(A303))))</formula>
    </cfRule>
  </conditionalFormatting>
  <conditionalFormatting sqref="C324:C376">
    <cfRule type="containsText" dxfId="9" priority="6" operator="containsText" text="Sai lớp">
      <formula>NOT(ISERROR(SEARCH(("Sai lớp"),(C324))))</formula>
    </cfRule>
  </conditionalFormatting>
  <conditionalFormatting sqref="C324:C376">
    <cfRule type="containsText" dxfId="5" priority="7" operator="containsText" text="Chưa làm">
      <formula>NOT(ISERROR(SEARCH(("Chưa làm"),(C324))))</formula>
    </cfRule>
  </conditionalFormatting>
  <conditionalFormatting sqref="C324:C376">
    <cfRule type="containsText" dxfId="10" priority="8" operator="containsText" text="Sai phân công">
      <formula>NOT(ISERROR(SEARCH(("Sai phân công"),(C324))))</formula>
    </cfRule>
  </conditionalFormatting>
  <conditionalFormatting sqref="C324:C376">
    <cfRule type="containsText" dxfId="11" priority="9" operator="containsText" text="Tự do chọn">
      <formula>NOT(ISERROR(SEARCH(("Tự do chọn"),(C324))))</formula>
    </cfRule>
  </conditionalFormatting>
  <conditionalFormatting sqref="A324:B376">
    <cfRule type="containsText" dxfId="12" priority="10" operator="containsText" text="Giữ chỗ">
      <formula>NOT(ISERROR(SEARCH(("Giữ chỗ"),(A324))))</formula>
    </cfRule>
  </conditionalFormatting>
  <conditionalFormatting sqref="C1 C3:C476">
    <cfRule type="containsText" dxfId="9" priority="11" operator="containsText" text="Sai lớp">
      <formula>NOT(ISERROR(SEARCH(("Sai lớp"),(C1))))</formula>
    </cfRule>
  </conditionalFormatting>
  <conditionalFormatting sqref="C1 C3:C476">
    <cfRule type="containsText" dxfId="5" priority="12" operator="containsText" text="Chưa làm">
      <formula>NOT(ISERROR(SEARCH(("Chưa làm"),(C1))))</formula>
    </cfRule>
  </conditionalFormatting>
  <conditionalFormatting sqref="C1 C3:C476">
    <cfRule type="containsText" dxfId="10" priority="13" operator="containsText" text="Sai phân công">
      <formula>NOT(ISERROR(SEARCH(("Sai phân công"),(C1))))</formula>
    </cfRule>
  </conditionalFormatting>
  <conditionalFormatting sqref="C1 C3:C476">
    <cfRule type="containsText" dxfId="9" priority="14" operator="containsText" text="Sai lớp">
      <formula>NOT(ISERROR(SEARCH(("Sai lớp"),(C1))))</formula>
    </cfRule>
  </conditionalFormatting>
  <conditionalFormatting sqref="C1 C3:C476">
    <cfRule type="containsText" dxfId="5" priority="15" operator="containsText" text="Chưa làm">
      <formula>NOT(ISERROR(SEARCH(("Chưa làm"),(C1))))</formula>
    </cfRule>
  </conditionalFormatting>
  <conditionalFormatting sqref="C1 C3:C476">
    <cfRule type="containsText" dxfId="10" priority="16" operator="containsText" text="Sai phân công">
      <formula>NOT(ISERROR(SEARCH(("Sai phân công"),(C1))))</formula>
    </cfRule>
  </conditionalFormatting>
  <conditionalFormatting sqref="C1 C3:C476">
    <cfRule type="containsText" dxfId="11" priority="17" operator="containsText" text="Tự do chọn">
      <formula>NOT(ISERROR(SEARCH(("Tự do chọn"),(C1))))</formula>
    </cfRule>
  </conditionalFormatting>
  <conditionalFormatting sqref="A3:A302 B3:B467">
    <cfRule type="containsText" dxfId="12" priority="18" operator="containsText" text="Giữ chỗ">
      <formula>NOT(ISERROR(SEARCH(("Giữ chỗ"),(A3))))</formula>
    </cfRule>
  </conditionalFormatting>
  <dataValidations>
    <dataValidation type="list" allowBlank="1" showInputMessage="1" prompt="Tự do chọn: chưa có ai nhận câu này; OK: đã có người nhận" sqref="C1 C3:C476">
      <formula1>"Tự do chọn,OK"</formula1>
    </dataValidation>
    <dataValidation type="list" allowBlank="1" showErrorMessage="1" sqref="AG3:AG32 AG379:AG476">
      <formula1>"TNLT,TNBT,TL"</formula1>
    </dataValidation>
    <dataValidation type="list" allowBlank="1" showErrorMessage="1" sqref="L3:L376">
      <formula1>$BF:$BF</formula1>
    </dataValidation>
    <dataValidation type="list" allowBlank="1" showInputMessage="1" prompt="OK: thỏa mãn điều kiện cần, sang sheet IO kiểm tra điều kiện đủ; GIữ chỗ/nhóm: đã có bạn/nhóm nhận;  Thêm: ko được tính vào quota, được tính bonus" sqref="B3:B476">
      <formula1>"OK,Giữ chỗ,Giữ chỗ nhóm,Thêm"</formula1>
    </dataValidation>
    <dataValidation type="list" allowBlank="1" showInputMessage="1" showErrorMessage="1" prompt="Click and enter a value from the list of items: TNLT, TNBT, TL" sqref="R3:R6 R8:R10 BK18 R12:R28 R30:R43 BK47 R45:R72 BK95 R74:R98 R100 BK102 R102:R106 R109 R111 BK116 BK118:BK119 R113:R131 BK149 R133:R152 BK157 R155:R161 R163 BK166 BK170 R166:R171 R173:R206 R209:R212 R214 R216:R218 R220:R227 R229 BK232 BK235 BK238:BK239 BK243 R232:R244 R246 BK246 R248 R250:R251 R255:R259 R261:R275 R277:R279 R281:R282 Q283 R284 R286 R288:R291 R293 R295:R298 R300:R303 R305:R313 R315:R322 BK328 BK330 R324:R331 R334 R336:R341 R343 R345:R350 R352:R359 BK360 BK362 R361:R376 R378 R383 R385:R403 Q404 BK404 R405:R406 Q407 BK407 R409:R412 Q413 BK413 R414:R440 Q441 BK441 R442 Q443 BK443 R444:R469 Q470 BK470 R471:R472 Q473 BK473 R474:R476">
      <formula1>"TNLT,TNBT,TL"</formula1>
    </dataValidation>
    <dataValidation type="list" allowBlank="1" showInputMessage="1" prompt="Click and enter a value from range IO!AH6:AH600" sqref="BK4:BK17 BK19:BK28 BK30:BK46 BK48:BK94 BK96:BK98 BK100 BK103:BK106 BK109 BK111 BK113:BK115 BK117 BK120:BK131 BK133:BK148 BK150:BK156 BK158:BK161 BK163:BK165 BK167:BK169 BK171:BK214 BK216:BK218 BK220:BK229 BK233:BK234 BK236:BK237 BK240:BK242 BK244 BK248 BK250:BK251 BK254:BK291 BK293 BK295:BK322 BK324:BK327 BK329 BK331:BK341 BK343 BK345:BK359 BK361 Q387:Q403 BK363:BK403 Q405:Q406 BK405:BK406 Q409:Q412 BK409:BK412 Q414:Q440 BK414:BK440 Q442 BK442 Q444:Q469 BK444:BK469 Q471:Q472 BK471:BK472 Q474:Q476 BK474:BK476">
      <formula1>IO!$AH$6:$AH$600</formula1>
    </dataValidation>
    <dataValidation type="list" allowBlank="1" sqref="Q3:Q43 Q44:R44 Y93 Q45:Q140 Q142:Q279 Q280:R280 Q281:Q282 Q284:Q298 Q299:R299 Q300:Q303 Q304:R304 Q305:Q331 Q332:S332 Q333:Q383 Q385:Q386">
      <formula1>IO!$AH$6:$AH$600</formula1>
    </dataValidation>
    <dataValidation type="list" allowBlank="1" showInputMessage="1" showErrorMessage="1" prompt="Click and enter a value from range IO!AH6:AH600" sqref="AE3:AE18 AE20:AE32 AF34:AF54 AF56:AF92 AG93:AG113 AG115:AG158 AE159 AG160:AG225 AF226:AG226 AG227:AG273 AF274:AG274 AF275:AF280 AF337:AF340 AF372:AF378 AE379:AE443 AE445:AE476 AS3:AS476">
      <formula1>IO!$AH$6:$AH$600</formula1>
    </dataValidation>
    <dataValidation type="list" allowBlank="1" showInputMessage="1" prompt="Click and enter a value from range IO!B6:B600" sqref="AR3:AR476">
      <formula1>IO!$B$6:$B$600</formula1>
    </dataValidation>
    <dataValidation type="list" allowBlank="1" showInputMessage="1" showErrorMessage="1" prompt="Click and enter a value from range IO!B6:B600" sqref="AD3:AD18 AE19 AD20:AD32 AE34:AE54 AE56:AE92 AF93:AF113 AE115 AF116:AF158 AF160:AF225 AF227:AF273 AF282:AF335 AF342:AF370 AE444 P3:P476 AD445:AD476 BJ3:BJ476">
      <formula1>IO!$B$6:$B$600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7.63"/>
    <col customWidth="1" hidden="1" min="3" max="8" width="7.63"/>
    <col customWidth="1" min="9" max="9" width="7.63"/>
    <col customWidth="1" hidden="1" min="10" max="33" width="7.63"/>
    <col customWidth="1" min="34" max="34" width="30.75"/>
    <col customWidth="1" hidden="1" min="35" max="45" width="7.63"/>
    <col customWidth="1" min="46" max="57" width="7.63"/>
  </cols>
  <sheetData>
    <row r="1" ht="1.5" customHeight="1">
      <c r="A1" s="149"/>
      <c r="B1" s="150"/>
      <c r="C1" s="150"/>
      <c r="D1" s="150"/>
      <c r="E1" s="150"/>
      <c r="F1" s="150"/>
      <c r="G1" s="150"/>
      <c r="H1" s="6"/>
      <c r="I1" s="6"/>
      <c r="J1" s="6"/>
      <c r="K1" s="6"/>
      <c r="L1" s="6"/>
      <c r="M1" s="6"/>
      <c r="N1" s="6"/>
      <c r="O1" s="6"/>
      <c r="P1" s="4"/>
      <c r="Q1" s="6"/>
      <c r="R1" s="6"/>
      <c r="S1" s="6"/>
      <c r="T1" s="6"/>
      <c r="U1" s="6" t="s">
        <v>2</v>
      </c>
      <c r="V1" s="6"/>
      <c r="W1" s="6"/>
      <c r="X1" s="6"/>
      <c r="Y1" s="6"/>
      <c r="Z1" s="6"/>
      <c r="AA1" s="6"/>
      <c r="AB1" s="6"/>
      <c r="AC1" s="6"/>
      <c r="AD1" s="6"/>
      <c r="AE1" s="6"/>
      <c r="AF1" s="6"/>
      <c r="AG1" s="6"/>
      <c r="AH1" s="6"/>
      <c r="AI1" s="6"/>
      <c r="AJ1" s="6"/>
      <c r="AK1" s="6"/>
      <c r="AL1" s="4"/>
      <c r="AM1" s="4"/>
      <c r="AN1" s="4"/>
      <c r="AO1" s="4"/>
      <c r="AP1" s="4"/>
      <c r="AQ1" s="4"/>
      <c r="AR1" s="4"/>
      <c r="AS1" s="4"/>
      <c r="AT1" s="151"/>
      <c r="AU1" s="151"/>
      <c r="AV1" s="151"/>
      <c r="AW1" s="151"/>
      <c r="AX1" s="152"/>
      <c r="AY1" s="153"/>
      <c r="AZ1" s="153"/>
      <c r="BA1" s="153"/>
      <c r="BB1" s="152"/>
      <c r="BC1" s="153"/>
      <c r="BD1" s="153"/>
      <c r="BE1" s="153"/>
    </row>
    <row r="2" ht="1.5" customHeight="1">
      <c r="A2" s="6" t="s">
        <v>4</v>
      </c>
      <c r="B2" s="150"/>
      <c r="C2" s="150"/>
      <c r="D2" s="150"/>
      <c r="E2" s="150"/>
      <c r="F2" s="150"/>
      <c r="G2" s="150"/>
      <c r="H2" s="6"/>
      <c r="I2" s="6"/>
      <c r="J2" s="6"/>
      <c r="K2" s="6"/>
      <c r="L2" s="6"/>
      <c r="M2" s="6"/>
      <c r="N2" s="6"/>
      <c r="O2" s="6"/>
      <c r="P2" s="4"/>
      <c r="Q2" s="6"/>
      <c r="R2" s="6"/>
      <c r="S2" s="6"/>
      <c r="T2" s="6"/>
      <c r="U2" s="6" t="s">
        <v>6</v>
      </c>
      <c r="V2" s="6"/>
      <c r="W2" s="6"/>
      <c r="X2" s="6"/>
      <c r="Y2" s="6"/>
      <c r="Z2" s="6"/>
      <c r="AA2" s="6"/>
      <c r="AB2" s="6"/>
      <c r="AC2" s="6"/>
      <c r="AD2" s="6"/>
      <c r="AE2" s="6"/>
      <c r="AF2" s="6"/>
      <c r="AG2" s="6"/>
      <c r="AH2" s="6"/>
      <c r="AI2" s="6"/>
      <c r="AJ2" s="6"/>
      <c r="AK2" s="6"/>
      <c r="AL2" s="4"/>
      <c r="AM2" s="4"/>
      <c r="AN2" s="4"/>
      <c r="AO2" s="4"/>
      <c r="AP2" s="4"/>
      <c r="AQ2" s="4"/>
      <c r="AR2" s="4"/>
      <c r="AS2" s="4"/>
      <c r="AT2" s="151"/>
      <c r="AU2" s="151"/>
      <c r="AV2" s="151"/>
      <c r="AW2" s="151"/>
      <c r="AX2" s="152"/>
      <c r="AY2" s="153"/>
      <c r="AZ2" s="153"/>
      <c r="BA2" s="153"/>
      <c r="BB2" s="152"/>
      <c r="BC2" s="153"/>
      <c r="BD2" s="153"/>
      <c r="BE2" s="153"/>
    </row>
    <row r="3" ht="1.5" customHeight="1">
      <c r="A3" s="6"/>
      <c r="B3" s="150"/>
      <c r="C3" s="150"/>
      <c r="D3" s="150"/>
      <c r="E3" s="150"/>
      <c r="F3" s="150"/>
      <c r="G3" s="150"/>
      <c r="H3" s="6"/>
      <c r="I3" s="6"/>
      <c r="J3" s="6"/>
      <c r="K3" s="6"/>
      <c r="L3" s="6"/>
      <c r="M3" s="6"/>
      <c r="N3" s="6"/>
      <c r="O3" s="6"/>
      <c r="P3" s="4"/>
      <c r="Q3" s="6"/>
      <c r="R3" s="6"/>
      <c r="S3" s="6"/>
      <c r="T3" s="6"/>
      <c r="U3" s="6" t="s">
        <v>7</v>
      </c>
      <c r="V3" s="6"/>
      <c r="W3" s="6"/>
      <c r="X3" s="6"/>
      <c r="Y3" s="6"/>
      <c r="Z3" s="6"/>
      <c r="AA3" s="6"/>
      <c r="AB3" s="6"/>
      <c r="AC3" s="6"/>
      <c r="AD3" s="6"/>
      <c r="AE3" s="6"/>
      <c r="AF3" s="6"/>
      <c r="AG3" s="6"/>
      <c r="AH3" s="6"/>
      <c r="AI3" s="6"/>
      <c r="AJ3" s="6"/>
      <c r="AK3" s="6"/>
      <c r="AL3" s="4"/>
      <c r="AM3" s="4"/>
      <c r="AN3" s="4"/>
      <c r="AO3" s="4"/>
      <c r="AP3" s="4"/>
      <c r="AQ3" s="4"/>
      <c r="AR3" s="4"/>
      <c r="AS3" s="4"/>
      <c r="AT3" s="151"/>
      <c r="AU3" s="151"/>
      <c r="AV3" s="151"/>
      <c r="AW3" s="151"/>
      <c r="AX3" s="152"/>
      <c r="AY3" s="153"/>
      <c r="AZ3" s="153"/>
      <c r="BA3" s="153"/>
      <c r="BB3" s="152"/>
      <c r="BC3" s="153"/>
      <c r="BD3" s="153"/>
      <c r="BE3" s="153"/>
    </row>
    <row r="4" ht="1.5" customHeight="1">
      <c r="A4" s="6"/>
      <c r="B4" s="154"/>
      <c r="C4" s="154"/>
      <c r="D4" s="154"/>
      <c r="E4" s="154"/>
      <c r="F4" s="154"/>
      <c r="G4" s="154"/>
      <c r="H4" s="6"/>
      <c r="I4" s="6" t="s">
        <v>11</v>
      </c>
      <c r="N4" s="6"/>
      <c r="O4" s="6"/>
      <c r="P4" s="1"/>
      <c r="Q4" s="6" t="s">
        <v>12</v>
      </c>
      <c r="R4" s="4"/>
      <c r="S4" s="4"/>
      <c r="T4" s="4"/>
      <c r="U4" s="6" t="s">
        <v>15</v>
      </c>
      <c r="V4" s="4"/>
      <c r="W4" s="4"/>
      <c r="X4" s="4"/>
      <c r="Y4" s="4"/>
      <c r="Z4" s="4"/>
      <c r="AA4" s="4"/>
      <c r="AB4" s="6"/>
      <c r="AC4" s="6"/>
      <c r="AD4" s="6"/>
      <c r="AE4" s="6"/>
      <c r="AF4" s="6"/>
      <c r="AG4" s="6"/>
      <c r="AH4" s="6"/>
      <c r="AI4" s="6"/>
      <c r="AJ4" s="6"/>
      <c r="AK4" s="6"/>
      <c r="AL4" s="4"/>
      <c r="AM4" s="4"/>
      <c r="AN4" s="4"/>
      <c r="AO4" s="4"/>
      <c r="AP4" s="4"/>
      <c r="AQ4" s="4"/>
      <c r="AR4" s="4"/>
      <c r="AS4" s="4"/>
      <c r="AT4" s="155" t="s">
        <v>6491</v>
      </c>
      <c r="AU4" s="151"/>
      <c r="AV4" s="151"/>
      <c r="AW4" s="151"/>
      <c r="AX4" s="156"/>
      <c r="AY4" s="157" t="s">
        <v>6492</v>
      </c>
      <c r="AZ4" s="153"/>
      <c r="BA4" s="153"/>
      <c r="BB4" s="152"/>
      <c r="BC4" s="153"/>
      <c r="BD4" s="153"/>
      <c r="BE4" s="153"/>
    </row>
    <row r="5" ht="13.5" customHeight="1">
      <c r="A5" s="158"/>
      <c r="B5" s="159" t="s">
        <v>16</v>
      </c>
      <c r="C5" s="159" t="s">
        <v>17</v>
      </c>
      <c r="D5" s="159" t="s">
        <v>18</v>
      </c>
      <c r="E5" s="160" t="s">
        <v>19</v>
      </c>
      <c r="F5" s="159" t="s">
        <v>21</v>
      </c>
      <c r="G5" s="159" t="s">
        <v>22</v>
      </c>
      <c r="H5" s="161" t="s">
        <v>23</v>
      </c>
      <c r="I5" s="161" t="s">
        <v>24</v>
      </c>
      <c r="J5" s="161" t="s">
        <v>25</v>
      </c>
      <c r="K5" s="161" t="s">
        <v>26</v>
      </c>
      <c r="L5" s="161" t="s">
        <v>27</v>
      </c>
      <c r="M5" s="161" t="s">
        <v>28</v>
      </c>
      <c r="N5" s="161" t="s">
        <v>29</v>
      </c>
      <c r="O5" s="161"/>
      <c r="P5" s="32" t="s">
        <v>30</v>
      </c>
      <c r="Q5" s="161" t="s">
        <v>31</v>
      </c>
      <c r="R5" s="161" t="s">
        <v>32</v>
      </c>
      <c r="S5" s="161" t="s">
        <v>33</v>
      </c>
      <c r="T5" s="161" t="s">
        <v>34</v>
      </c>
      <c r="U5" s="161" t="s">
        <v>35</v>
      </c>
      <c r="V5" s="161" t="s">
        <v>36</v>
      </c>
      <c r="W5" s="161" t="s">
        <v>37</v>
      </c>
      <c r="X5" s="161"/>
      <c r="Y5" s="161"/>
      <c r="Z5" s="161"/>
      <c r="AA5" s="161"/>
      <c r="AB5" s="161"/>
      <c r="AC5" s="161"/>
      <c r="AD5" s="161"/>
      <c r="AE5" s="161"/>
      <c r="AF5" s="161"/>
      <c r="AG5" s="161"/>
      <c r="AH5" s="162" t="s">
        <v>6506</v>
      </c>
      <c r="AI5" s="161" t="s">
        <v>40</v>
      </c>
      <c r="AJ5" s="161" t="s">
        <v>41</v>
      </c>
      <c r="AK5" s="161"/>
      <c r="AL5" s="40"/>
      <c r="AM5" s="161" t="s">
        <v>5</v>
      </c>
      <c r="AN5" s="161" t="s">
        <v>8</v>
      </c>
      <c r="AO5" s="161" t="s">
        <v>9</v>
      </c>
      <c r="AP5" s="161" t="s">
        <v>10</v>
      </c>
      <c r="AQ5" s="40"/>
      <c r="AR5" s="40"/>
      <c r="AS5" s="40"/>
      <c r="AT5" s="163" t="s">
        <v>6507</v>
      </c>
      <c r="AU5" s="163" t="s">
        <v>6508</v>
      </c>
      <c r="AV5" s="163" t="s">
        <v>6509</v>
      </c>
      <c r="AW5" s="163" t="s">
        <v>6510</v>
      </c>
      <c r="AX5" s="162" t="s">
        <v>6511</v>
      </c>
      <c r="AY5" s="164" t="s">
        <v>6512</v>
      </c>
      <c r="AZ5" s="164" t="s">
        <v>6513</v>
      </c>
      <c r="BA5" s="164" t="s">
        <v>6515</v>
      </c>
      <c r="BB5" s="165" t="s">
        <v>6516</v>
      </c>
      <c r="BC5" s="166" t="s">
        <v>6512</v>
      </c>
      <c r="BD5" s="166" t="s">
        <v>6513</v>
      </c>
      <c r="BE5" s="166" t="s">
        <v>6515</v>
      </c>
    </row>
    <row r="6" ht="1.5" customHeight="1">
      <c r="A6" s="167"/>
      <c r="B6" s="168" t="s">
        <v>42</v>
      </c>
      <c r="C6" s="169" t="s">
        <v>43</v>
      </c>
      <c r="D6" s="170" t="s">
        <v>44</v>
      </c>
      <c r="E6" s="171">
        <v>2.0131451E7</v>
      </c>
      <c r="F6" s="168" t="s">
        <v>45</v>
      </c>
      <c r="G6" s="172"/>
      <c r="H6" s="10" t="s">
        <v>46</v>
      </c>
      <c r="I6" s="10">
        <f>COUNTIF(B:B,B6)</f>
        <v>3</v>
      </c>
      <c r="J6" s="10">
        <f>COUNTIFS(Review!O:O,B6,Review!N:N,"TNLT", Review!R:R,"&lt;&gt;"&amp;"", Review!S:S,"&lt;&gt;"&amp;"", Review!T:T,"&lt;&gt;"&amp;"", Review!U:U,"&lt;&gt;"&amp;"",  Review!V:V,"&lt;&gt;"&amp;"",  Review!W:W,"&lt;&gt;"&amp;"",  Review!X:X,"&lt;&gt;"&amp;"",  Review!Y:Y,"&lt;&gt;"&amp;"")</f>
        <v>6</v>
      </c>
      <c r="K6" s="10">
        <f>COUNTIFS(Review!O:O,B6,Review!N:N,"TNBT", Review!R:R,"&lt;&gt;"&amp;"", Review!S:S,"&lt;&gt;"&amp;"", Review!T:T,"&lt;&gt;"&amp;"", Review!U:U,"&lt;&gt;"&amp;"",  Review!V:V,"&lt;&gt;"&amp;"",  Review!W:W,"&lt;&gt;"&amp;"",  Review!X:X,"&lt;&gt;"&amp;"",  Review!Y:Y,"&lt;&gt;"&amp;"")</f>
        <v>6</v>
      </c>
      <c r="L6" s="10">
        <f>COUNTIFS(Review!O:O,B6,Review!N:N,"TL", Review!R:R,"&lt;&gt;"&amp;"", Review!X:X,"&lt;&gt;"&amp;"",  Review!Y:Y,"&lt;&gt;"&amp;"")</f>
        <v>6</v>
      </c>
      <c r="M6" s="10">
        <f>COUNTIFS(Review!AC:AC,B6, Review!AN:AN,"&lt;&gt;"&amp;"",Review!AO:AO,"&lt;&gt;"&amp;"")</f>
        <v>0</v>
      </c>
      <c r="N6" s="10">
        <f>COUNTIFS(Review!A:A,"Giữ chỗ nhóm",Review!O:O,B6)</f>
        <v>0</v>
      </c>
      <c r="O6" s="10"/>
      <c r="P6" s="4">
        <f>COUNTIFS(Review!P:P,AH6)</f>
        <v>6</v>
      </c>
      <c r="Q6" s="10">
        <f>COUNTIFS(Review!N:N,"TNLT",Review!P:P,AH6, Review!R:R,"&lt;&gt;"&amp;"", Review!S:S,"&lt;&gt;"&amp;"", Review!T:T,"&lt;&gt;"&amp;"", Review!U:U,"&lt;&gt;"&amp;"",  Review!V:V,"&lt;&gt;"&amp;"",  Review!W:W,"&lt;&gt;"&amp;"",  Review!X:X,"&lt;&gt;"&amp;"",  Review!Y:Y,"&lt;&gt;"&amp;"")</f>
        <v>2</v>
      </c>
      <c r="R6" s="10">
        <f>COUNTIFS(Review!N:N,"TNBT",Review!P:P,AH6, Review!R:R,"&lt;&gt;"&amp;"", Review!S:S,"&lt;&gt;"&amp;"", Review!T:T,"&lt;&gt;"&amp;"", Review!U:U,"&lt;&gt;"&amp;"",  Review!V:V,"&lt;&gt;"&amp;"",  Review!W:W,"&lt;&gt;"&amp;"",  Review!X:X,"&lt;&gt;"&amp;"",  Review!Y:Y,"&lt;&gt;"&amp;"")</f>
        <v>2</v>
      </c>
      <c r="S6" s="10">
        <f>COUNTIFS(Review!N:N,"TL",Review!P:P,AH6, Review!R:R,"&lt;&gt;"&amp;"", Review!X:X,"&lt;&gt;"&amp;"",  Review!Y:Y,"&lt;&gt;"&amp;"")</f>
        <v>2</v>
      </c>
      <c r="T6" s="10">
        <f>COUNTIFS(Review!A:A,"Giữ chỗ",Review!P:P,AH6)</f>
        <v>0</v>
      </c>
      <c r="U6" s="10">
        <f>COUNTIFS(Review!B:B,"Sai lớp",Review!P:P,AH6)</f>
        <v>0</v>
      </c>
      <c r="V6" s="10">
        <f>COUNTIFS(Review!B:B,"Sai phân công",Review!P:P,AH6)</f>
        <v>0</v>
      </c>
      <c r="W6" s="10">
        <f t="shared" ref="W6:W218" si="1">P6-Q6-R6-S6-T6-U6-V6</f>
        <v>0</v>
      </c>
      <c r="X6" s="10"/>
      <c r="Y6" s="10"/>
      <c r="Z6" s="10"/>
      <c r="AA6" s="6"/>
      <c r="AB6" s="6"/>
      <c r="AC6" s="6"/>
      <c r="AD6" s="6"/>
      <c r="AE6" s="6"/>
      <c r="AF6" s="6"/>
      <c r="AG6" s="6"/>
      <c r="AH6" s="6" t="s">
        <v>61</v>
      </c>
      <c r="AI6" s="6" t="str">
        <f t="shared" ref="AI6:AI218" si="2">CONCATENATE(B6," ",C6," ",D6," ",E6," ",F6)</f>
        <v>A_01 Vũ Văn Hiếu 20131451 KSTNK58</v>
      </c>
      <c r="AJ6" s="6"/>
      <c r="AK6" s="6" t="str">
        <f t="shared" ref="AK6:AK218" si="3">IF(SUM(Q6:S6)=6,"TRUE",IF(P6&lt;6,"TRUE",P6-6))</f>
        <v>TRUE</v>
      </c>
      <c r="AL6" s="4" t="s">
        <v>13</v>
      </c>
      <c r="AM6" s="4">
        <f>COUNTIFS(#REF!,"KSTN",#REF!, "TNLT")</f>
        <v>0</v>
      </c>
      <c r="AN6" s="4">
        <f>COUNTIFS(#REF!,"KSTN",#REF!, "TNBT")</f>
        <v>0</v>
      </c>
      <c r="AO6" s="4">
        <f>COUNTIFS(#REF!,"KSTN",#REF!, "TL")</f>
        <v>0</v>
      </c>
      <c r="AP6" s="4">
        <f>COUNTIF(B:B, "A*")</f>
        <v>22</v>
      </c>
      <c r="AQ6" s="4">
        <f t="shared" ref="AQ6:AQ9" si="4">AP6*2-AM6</f>
        <v>44</v>
      </c>
      <c r="AR6" s="4">
        <f t="shared" ref="AR6:AR9" si="5">AP6*2-AN6</f>
        <v>44</v>
      </c>
      <c r="AS6" s="4">
        <f t="shared" ref="AS6:AS9" si="6">AP6*2-AO6</f>
        <v>44</v>
      </c>
      <c r="AT6" s="178">
        <f>COUNTIFS(Review!AC:AC,B6, Review!AE:AE,"&lt;&gt;"&amp;"",Review!AL:AL,"&lt;&gt;"&amp;"")</f>
        <v>0</v>
      </c>
      <c r="AU6" s="179">
        <f>COUNTIFS(Review!BJ:BJ,"*TNLT*",Review!AC:AC,B6, Review!AE:AE,"&lt;&gt;"&amp;"",Review!AL:AL,"&lt;&gt;"&amp;"")</f>
        <v>0</v>
      </c>
      <c r="AV6" s="179">
        <f>COUNTIFS(Review!BJ:BJ,"*TNBT*",Review!AC:AC,B6, Review!AE:AE,"&lt;&gt;"&amp;"",Review!AL:AL,"&lt;&gt;"&amp;"")</f>
        <v>0</v>
      </c>
      <c r="AW6" s="179">
        <f>COUNTIFS(Review!BJ:BJ,"*TL*",Review!AC:AC,B6, Review!AE:AE,"&lt;&gt;"&amp;"",Review!AL:AL,"&lt;&gt;"&amp;"")</f>
        <v>0</v>
      </c>
      <c r="AX6" s="180">
        <f>COUNTIFS(Review!AD:AD,AH6, Review!AE:AE,"&lt;&gt;"&amp;"",Review!AL:AL,"&lt;&gt;"&amp;"")</f>
        <v>0</v>
      </c>
      <c r="AY6" s="153">
        <f>COUNTIFS(Review!BJ:BJ,"*TNLT*",Review!AD:AD,AH6, Review!AE:AE,"&lt;&gt;"&amp;"",  Review!AF:AF,"&lt;&gt;"&amp;"", Review!AG:AG,"&lt;&gt;"&amp;"", Review!AH:AH,"&lt;&gt;"&amp;"", Review!AI:AI,"&lt;&gt;"&amp;"", Review!AJ:AJ,"&lt;&gt;"&amp;"", Review!AK:AK,"&lt;&gt;"&amp;"", Review!AL:AL,"&lt;&gt;"&amp;"", Review!AM:AM,"&lt;&gt;"&amp;"", Review!AN:AN,"&lt;&gt;"&amp;"", Review!AO:AO,"&lt;&gt;"&amp;"")</f>
        <v>0</v>
      </c>
      <c r="AZ6" s="153">
        <f>COUNTIFS(Review!BJ:BJ,"*TNBT*",Review!AD:AD,AH6, Review!AE:AE,"&lt;&gt;"&amp;"",  Review!AF:AF,"&lt;&gt;"&amp;"", Review!AG:AG,"&lt;&gt;"&amp;"", Review!AH:AH,"&lt;&gt;"&amp;"", Review!AI:AI,"&lt;&gt;"&amp;"",  Review!AJ:AJ,"&lt;&gt;"&amp;"",  Review!AK:AK,"&lt;&gt;"&amp;"",  Review!AL:AL,"&lt;&gt;"&amp;"",  Review!AM:AM,"&lt;&gt;"&amp;"", Review!AN:AN,"&lt;&gt;"&amp;"", Review!AO:AO,"&lt;&gt;"&amp;"")</f>
        <v>0</v>
      </c>
      <c r="BA6" s="153">
        <f>COUNTIFS(Review!BJ:BJ,"*TL*",Review!AD:AD,AH6, Review!AE:AE,"&lt;&gt;"&amp;"", Review!AL:AL,"&lt;&gt;"&amp;"",  Review!AM:AM,"&lt;&gt;"&amp;"", Review!AN:AN,"&lt;&gt;"&amp;"", Review!AO:AO,"&lt;&gt;"&amp;"")</f>
        <v>0</v>
      </c>
      <c r="BB6" s="180">
        <f>COUNTIFS(Review!AR:AR,AH6, Review!AS:AS,"&lt;&gt;"&amp;"",Review!AZ:AZ,"&lt;&gt;"&amp;"")</f>
        <v>0</v>
      </c>
      <c r="BC6" s="181">
        <f>COUNTIFS(Review!BJ:BJ,"*TNLT*",Review!AR:AR,AH6, Review!AS:AS,"&lt;&gt;"&amp;"", Review!AT:AT,"&lt;&gt;"&amp;"", Review!AU:AU,"&lt;&gt;"&amp;"", Review!AV:AV,"&lt;&gt;"&amp;"", Review!AW:AW,"&lt;&gt;"&amp;"", Review!AW:AW,"&lt;&gt;"&amp;"", Review!AX:AX,"&lt;&gt;"&amp;"", Review!AY:AY,"&lt;&gt;"&amp;"", Review!AZ:AZ,"&lt;&gt;"&amp;"",  Review!BA:BA,"&lt;&gt;"&amp;"", Review!BB:BB,"&lt;&gt;"&amp;"", Review!BC:BC,"&lt;&gt;"&amp;"")</f>
        <v>0</v>
      </c>
      <c r="BD6" s="182">
        <f>COUNTIFS(Review!BJ:BJ,"*TNBT*",Review!AR:AR,AH6, Review!AS:AS,"&lt;&gt;"&amp;"", Review!AT:AT,"&lt;&gt;"&amp;"", Review!AU:AU,"&lt;&gt;"&amp;"", Review!AV:AV,"&lt;&gt;"&amp;"", Review!AW:AW,"&lt;&gt;"&amp;"", Review!AW:AW,"&lt;&gt;"&amp;"", Review!AX:AX,"&lt;&gt;"&amp;"", Review!AY:AY,"&lt;&gt;"&amp;"", Review!AZ:AZ,"&lt;&gt;"&amp;"",  Review!BA:BA,"&lt;&gt;"&amp;"", Review!BB:BB,"&lt;&gt;"&amp;"", Review!BC:BC,"&lt;&gt;"&amp;"")</f>
        <v>0</v>
      </c>
      <c r="BE6" s="181">
        <f>COUNTIFS(Review!BJ:BJ,"*TL*",Review!AR:AR,AH6, Review!AS:AS,"&lt;&gt;"&amp;"", Review!AZ:AZ,"&lt;&gt;"&amp;"",  Review!BA:BA,"&lt;&gt;"&amp;"", Review!BB:BB,"&lt;&gt;"&amp;"", Review!BC:BC,"&lt;&gt;"&amp;"")</f>
        <v>0</v>
      </c>
    </row>
    <row r="7" ht="1.5" customHeight="1">
      <c r="A7" s="167"/>
      <c r="B7" s="168" t="s">
        <v>42</v>
      </c>
      <c r="C7" s="169" t="s">
        <v>85</v>
      </c>
      <c r="D7" s="170" t="s">
        <v>86</v>
      </c>
      <c r="E7" s="171">
        <v>2.0132352E7</v>
      </c>
      <c r="F7" s="168" t="s">
        <v>45</v>
      </c>
      <c r="G7" s="172"/>
      <c r="H7" s="10" t="s">
        <v>87</v>
      </c>
      <c r="I7" s="10"/>
      <c r="J7" s="10"/>
      <c r="K7" s="10"/>
      <c r="L7" s="10"/>
      <c r="M7" s="10"/>
      <c r="N7" s="10"/>
      <c r="O7" s="10"/>
      <c r="P7" s="4">
        <f>COUNTIFS(Review!P:P,AH7)</f>
        <v>6</v>
      </c>
      <c r="Q7" s="10">
        <f>COUNTIFS(Review!N:N,"TNLT",Review!P:P,AH7, Review!R:R,"&lt;&gt;"&amp;"", Review!S:S,"&lt;&gt;"&amp;"", Review!T:T,"&lt;&gt;"&amp;"", Review!U:U,"&lt;&gt;"&amp;"",  Review!V:V,"&lt;&gt;"&amp;"",  Review!W:W,"&lt;&gt;"&amp;"",  Review!X:X,"&lt;&gt;"&amp;"",  Review!Y:Y,"&lt;&gt;"&amp;"")</f>
        <v>2</v>
      </c>
      <c r="R7" s="10">
        <f>COUNTIFS(Review!N:N,"TNBT",Review!P:P,AH7, Review!R:R,"&lt;&gt;"&amp;"", Review!S:S,"&lt;&gt;"&amp;"", Review!T:T,"&lt;&gt;"&amp;"", Review!U:U,"&lt;&gt;"&amp;"",  Review!V:V,"&lt;&gt;"&amp;"",  Review!W:W,"&lt;&gt;"&amp;"",  Review!X:X,"&lt;&gt;"&amp;"",  Review!Y:Y,"&lt;&gt;"&amp;"")</f>
        <v>2</v>
      </c>
      <c r="S7" s="10">
        <f>COUNTIFS(Review!N:N,"TL",Review!P:P,AH7, Review!R:R,"&lt;&gt;"&amp;"", Review!X:X,"&lt;&gt;"&amp;"",  Review!Y:Y,"&lt;&gt;"&amp;"")</f>
        <v>2</v>
      </c>
      <c r="T7" s="10">
        <f>COUNTIFS(Review!A:A,"Giữ chỗ",Review!P:P,AH7)</f>
        <v>0</v>
      </c>
      <c r="U7" s="10">
        <f>COUNTIFS(Review!B:B,"Sai lớp",Review!P:P,AH7)</f>
        <v>0</v>
      </c>
      <c r="V7" s="10">
        <f>COUNTIFS(Review!B:B,"Sai phân công",Review!P:P,AH7)</f>
        <v>0</v>
      </c>
      <c r="W7" s="10">
        <f t="shared" si="1"/>
        <v>0</v>
      </c>
      <c r="X7" s="10"/>
      <c r="Y7" s="10"/>
      <c r="Z7" s="10"/>
      <c r="AA7" s="6"/>
      <c r="AB7" s="6"/>
      <c r="AC7" s="6"/>
      <c r="AD7" s="6"/>
      <c r="AE7" s="6"/>
      <c r="AF7" s="6"/>
      <c r="AG7" s="6"/>
      <c r="AH7" s="6" t="s">
        <v>134</v>
      </c>
      <c r="AI7" s="6" t="str">
        <f t="shared" si="2"/>
        <v>A_01 Đinh Văn Long 20132352 KSTNK58</v>
      </c>
      <c r="AJ7" s="6"/>
      <c r="AK7" s="6" t="str">
        <f t="shared" si="3"/>
        <v>TRUE</v>
      </c>
      <c r="AL7" s="4" t="s">
        <v>47</v>
      </c>
      <c r="AM7" s="4">
        <f>COUNTIFS(#REF!,"CQ",#REF!, "TNLT")</f>
        <v>0</v>
      </c>
      <c r="AN7" s="4">
        <f>COUNTIFS(#REF!,"CQ",#REF!, "TNBT")</f>
        <v>0</v>
      </c>
      <c r="AO7" s="4">
        <f>COUNTIFS(#REF!,"CQ",#REF!, "TL")</f>
        <v>0</v>
      </c>
      <c r="AP7" s="4">
        <f>COUNTIF(B:B, "B*")</f>
        <v>64</v>
      </c>
      <c r="AQ7" s="4">
        <f t="shared" si="4"/>
        <v>128</v>
      </c>
      <c r="AR7" s="4">
        <f t="shared" si="5"/>
        <v>128</v>
      </c>
      <c r="AS7" s="4">
        <f t="shared" si="6"/>
        <v>128</v>
      </c>
      <c r="AT7" s="178"/>
      <c r="AU7" s="179"/>
      <c r="AV7" s="179"/>
      <c r="AW7" s="179"/>
      <c r="AX7" s="180">
        <f>COUNTIFS(Review!AD:AD,AH7, Review!AE:AE,"&lt;&gt;"&amp;"",Review!AL:AL,"&lt;&gt;"&amp;"")</f>
        <v>0</v>
      </c>
      <c r="AY7" s="153">
        <f>COUNTIFS(Review!BJ:BJ,"*TNLT*",Review!AD:AD,AH7, Review!AE:AE,"&lt;&gt;"&amp;"",  Review!AF:AF,"&lt;&gt;"&amp;"", Review!AG:AG,"&lt;&gt;"&amp;"", Review!AH:AH,"&lt;&gt;"&amp;"", Review!AI:AI,"&lt;&gt;"&amp;"", Review!AJ:AJ,"&lt;&gt;"&amp;"", Review!AK:AK,"&lt;&gt;"&amp;"", Review!AL:AL,"&lt;&gt;"&amp;"", Review!AM:AM,"&lt;&gt;"&amp;"", Review!AN:AN,"&lt;&gt;"&amp;"", Review!AO:AO,"&lt;&gt;"&amp;"")</f>
        <v>0</v>
      </c>
      <c r="AZ7" s="153">
        <f>COUNTIFS(Review!BJ:BJ,"*TNBT*",Review!AD:AD,AH7, Review!AE:AE,"&lt;&gt;"&amp;"",  Review!AF:AF,"&lt;&gt;"&amp;"", Review!AG:AG,"&lt;&gt;"&amp;"", Review!AH:AH,"&lt;&gt;"&amp;"", Review!AI:AI,"&lt;&gt;"&amp;"",  Review!AJ:AJ,"&lt;&gt;"&amp;"",  Review!AK:AK,"&lt;&gt;"&amp;"",  Review!AL:AL,"&lt;&gt;"&amp;"",  Review!AM:AM,"&lt;&gt;"&amp;"", Review!AN:AN,"&lt;&gt;"&amp;"", Review!AO:AO,"&lt;&gt;"&amp;"")</f>
        <v>0</v>
      </c>
      <c r="BA7" s="153">
        <f>COUNTIFS(Review!BJ:BJ,"*TL*",Review!AD:AD,AH7, Review!AE:AE,"&lt;&gt;"&amp;"", Review!AL:AL,"&lt;&gt;"&amp;"",  Review!AM:AM,"&lt;&gt;"&amp;"", Review!AN:AN,"&lt;&gt;"&amp;"", Review!AO:AO,"&lt;&gt;"&amp;"")</f>
        <v>0</v>
      </c>
      <c r="BB7" s="180">
        <f>COUNTIFS(Review!AR:AR,AH7, Review!AS:AS,"&lt;&gt;"&amp;"",Review!AZ:AZ,"&lt;&gt;"&amp;"")</f>
        <v>0</v>
      </c>
      <c r="BC7" s="181">
        <f>COUNTIFS(Review!BJ:BJ,"*TNLT*",Review!AR:AR,AH7, Review!AS:AS,"&lt;&gt;"&amp;"", Review!AT:AT,"&lt;&gt;"&amp;"", Review!AU:AU,"&lt;&gt;"&amp;"", Review!AV:AV,"&lt;&gt;"&amp;"", Review!AW:AW,"&lt;&gt;"&amp;"", Review!AW:AW,"&lt;&gt;"&amp;"", Review!AX:AX,"&lt;&gt;"&amp;"", Review!AY:AY,"&lt;&gt;"&amp;"", Review!AZ:AZ,"&lt;&gt;"&amp;"",  Review!BA:BA,"&lt;&gt;"&amp;"", Review!BB:BB,"&lt;&gt;"&amp;"", Review!BC:BC,"&lt;&gt;"&amp;"")</f>
        <v>0</v>
      </c>
      <c r="BD7" s="182">
        <f>COUNTIFS(Review!BJ:BJ,"*TNBT*",Review!AR:AR,AH7, Review!AS:AS,"&lt;&gt;"&amp;"", Review!AT:AT,"&lt;&gt;"&amp;"", Review!AU:AU,"&lt;&gt;"&amp;"", Review!AV:AV,"&lt;&gt;"&amp;"", Review!AW:AW,"&lt;&gt;"&amp;"", Review!AW:AW,"&lt;&gt;"&amp;"", Review!AX:AX,"&lt;&gt;"&amp;"", Review!AY:AY,"&lt;&gt;"&amp;"", Review!AZ:AZ,"&lt;&gt;"&amp;"",  Review!BA:BA,"&lt;&gt;"&amp;"", Review!BB:BB,"&lt;&gt;"&amp;"", Review!BC:BC,"&lt;&gt;"&amp;"")</f>
        <v>0</v>
      </c>
      <c r="BE7" s="181">
        <f>COUNTIFS(Review!BJ:BJ,"*TL*",Review!AR:AR,AH7, Review!AS:AS,"&lt;&gt;"&amp;"", Review!AZ:AZ,"&lt;&gt;"&amp;"",  Review!BA:BA,"&lt;&gt;"&amp;"", Review!BB:BB,"&lt;&gt;"&amp;"", Review!BC:BC,"&lt;&gt;"&amp;"")</f>
        <v>0</v>
      </c>
    </row>
    <row r="8" ht="1.5" customHeight="1">
      <c r="A8" s="167"/>
      <c r="B8" s="168" t="s">
        <v>42</v>
      </c>
      <c r="C8" s="169" t="s">
        <v>153</v>
      </c>
      <c r="D8" s="170" t="s">
        <v>154</v>
      </c>
      <c r="E8" s="171">
        <v>2.0134591E7</v>
      </c>
      <c r="F8" s="168" t="s">
        <v>45</v>
      </c>
      <c r="G8" s="172"/>
      <c r="H8" s="10" t="s">
        <v>155</v>
      </c>
      <c r="I8" s="10"/>
      <c r="J8" s="10"/>
      <c r="K8" s="10"/>
      <c r="L8" s="10"/>
      <c r="M8" s="10"/>
      <c r="N8" s="10"/>
      <c r="O8" s="10"/>
      <c r="P8" s="4">
        <f>COUNTIFS(Review!P:P,AH8)</f>
        <v>6</v>
      </c>
      <c r="Q8" s="10">
        <f>COUNTIFS(Review!N:N,"TNLT",Review!P:P,AH8, Review!R:R,"&lt;&gt;"&amp;"", Review!S:S,"&lt;&gt;"&amp;"", Review!T:T,"&lt;&gt;"&amp;"", Review!U:U,"&lt;&gt;"&amp;"",  Review!V:V,"&lt;&gt;"&amp;"",  Review!W:W,"&lt;&gt;"&amp;"",  Review!X:X,"&lt;&gt;"&amp;"",  Review!Y:Y,"&lt;&gt;"&amp;"")</f>
        <v>2</v>
      </c>
      <c r="R8" s="10">
        <f>COUNTIFS(Review!N:N,"TNBT",Review!P:P,AH8, Review!R:R,"&lt;&gt;"&amp;"", Review!S:S,"&lt;&gt;"&amp;"", Review!T:T,"&lt;&gt;"&amp;"", Review!U:U,"&lt;&gt;"&amp;"",  Review!V:V,"&lt;&gt;"&amp;"",  Review!W:W,"&lt;&gt;"&amp;"",  Review!X:X,"&lt;&gt;"&amp;"",  Review!Y:Y,"&lt;&gt;"&amp;"")</f>
        <v>2</v>
      </c>
      <c r="S8" s="10">
        <f>COUNTIFS(Review!N:N,"TL",Review!P:P,AH8, Review!R:R,"&lt;&gt;"&amp;"", Review!X:X,"&lt;&gt;"&amp;"",  Review!Y:Y,"&lt;&gt;"&amp;"")</f>
        <v>2</v>
      </c>
      <c r="T8" s="10">
        <f>COUNTIFS(Review!A:A,"Giữ chỗ",Review!P:P,AH8)</f>
        <v>0</v>
      </c>
      <c r="U8" s="10">
        <f>COUNTIFS(Review!B:B,"Sai lớp",Review!P:P,AH8)</f>
        <v>0</v>
      </c>
      <c r="V8" s="10">
        <f>COUNTIFS(Review!B:B,"Sai phân công",Review!P:P,AH8)</f>
        <v>0</v>
      </c>
      <c r="W8" s="10">
        <f t="shared" si="1"/>
        <v>0</v>
      </c>
      <c r="X8" s="10"/>
      <c r="Y8" s="10"/>
      <c r="Z8" s="10"/>
      <c r="AA8" s="6"/>
      <c r="AB8" s="6"/>
      <c r="AC8" s="6"/>
      <c r="AD8" s="6"/>
      <c r="AE8" s="6"/>
      <c r="AF8" s="6"/>
      <c r="AG8" s="6"/>
      <c r="AH8" s="6" t="s">
        <v>188</v>
      </c>
      <c r="AI8" s="6" t="str">
        <f t="shared" si="2"/>
        <v>A_01 Phan Đức Việt 20134591 KSTNK58</v>
      </c>
      <c r="AJ8" s="6"/>
      <c r="AK8" s="6" t="str">
        <f t="shared" si="3"/>
        <v>TRUE</v>
      </c>
      <c r="AL8" s="4" t="s">
        <v>48</v>
      </c>
      <c r="AM8" s="4">
        <f>COUNTIFS(#REF!,"VN*",#REF!, "TNLT")</f>
        <v>0</v>
      </c>
      <c r="AN8" s="4">
        <f>COUNTIFS(#REF!,"VN*",#REF!, "TNBT")</f>
        <v>0</v>
      </c>
      <c r="AO8" s="4">
        <f>COUNTIFS(#REF!,"VN*",#REF!, "TL")</f>
        <v>0</v>
      </c>
      <c r="AP8" s="4">
        <f>COUNTIF(B:B, "D*")</f>
        <v>49</v>
      </c>
      <c r="AQ8" s="4">
        <f t="shared" si="4"/>
        <v>98</v>
      </c>
      <c r="AR8" s="4">
        <f t="shared" si="5"/>
        <v>98</v>
      </c>
      <c r="AS8" s="4">
        <f t="shared" si="6"/>
        <v>98</v>
      </c>
      <c r="AT8" s="178"/>
      <c r="AU8" s="179"/>
      <c r="AV8" s="179"/>
      <c r="AW8" s="179"/>
      <c r="AX8" s="180">
        <f>COUNTIFS(Review!AD:AD,AH8, Review!AE:AE,"&lt;&gt;"&amp;"",Review!AL:AL,"&lt;&gt;"&amp;"")</f>
        <v>0</v>
      </c>
      <c r="AY8" s="153">
        <f>COUNTIFS(Review!BJ:BJ,"*TNLT*",Review!AD:AD,AH8, Review!AE:AE,"&lt;&gt;"&amp;"",  Review!AF:AF,"&lt;&gt;"&amp;"", Review!AG:AG,"&lt;&gt;"&amp;"", Review!AH:AH,"&lt;&gt;"&amp;"", Review!AI:AI,"&lt;&gt;"&amp;"", Review!AJ:AJ,"&lt;&gt;"&amp;"", Review!AK:AK,"&lt;&gt;"&amp;"", Review!AL:AL,"&lt;&gt;"&amp;"", Review!AM:AM,"&lt;&gt;"&amp;"", Review!AN:AN,"&lt;&gt;"&amp;"", Review!AO:AO,"&lt;&gt;"&amp;"")</f>
        <v>0</v>
      </c>
      <c r="AZ8" s="153">
        <f>COUNTIFS(Review!BJ:BJ,"*TNBT*",Review!AD:AD,AH8, Review!AE:AE,"&lt;&gt;"&amp;"",  Review!AF:AF,"&lt;&gt;"&amp;"", Review!AG:AG,"&lt;&gt;"&amp;"", Review!AH:AH,"&lt;&gt;"&amp;"", Review!AI:AI,"&lt;&gt;"&amp;"",  Review!AJ:AJ,"&lt;&gt;"&amp;"",  Review!AK:AK,"&lt;&gt;"&amp;"",  Review!AL:AL,"&lt;&gt;"&amp;"",  Review!AM:AM,"&lt;&gt;"&amp;"", Review!AN:AN,"&lt;&gt;"&amp;"", Review!AO:AO,"&lt;&gt;"&amp;"")</f>
        <v>0</v>
      </c>
      <c r="BA8" s="153">
        <f>COUNTIFS(Review!BJ:BJ,"*TL*",Review!AD:AD,AH8, Review!AE:AE,"&lt;&gt;"&amp;"", Review!AL:AL,"&lt;&gt;"&amp;"",  Review!AM:AM,"&lt;&gt;"&amp;"", Review!AN:AN,"&lt;&gt;"&amp;"", Review!AO:AO,"&lt;&gt;"&amp;"")</f>
        <v>0</v>
      </c>
      <c r="BB8" s="180">
        <f>COUNTIFS(Review!AR:AR,AH8, Review!AS:AS,"&lt;&gt;"&amp;"",Review!AZ:AZ,"&lt;&gt;"&amp;"")</f>
        <v>0</v>
      </c>
      <c r="BC8" s="181">
        <f>COUNTIFS(Review!BJ:BJ,"*TNLT*",Review!AR:AR,AH8, Review!AS:AS,"&lt;&gt;"&amp;"", Review!AT:AT,"&lt;&gt;"&amp;"", Review!AU:AU,"&lt;&gt;"&amp;"", Review!AV:AV,"&lt;&gt;"&amp;"", Review!AW:AW,"&lt;&gt;"&amp;"", Review!AW:AW,"&lt;&gt;"&amp;"", Review!AX:AX,"&lt;&gt;"&amp;"", Review!AY:AY,"&lt;&gt;"&amp;"", Review!AZ:AZ,"&lt;&gt;"&amp;"",  Review!BA:BA,"&lt;&gt;"&amp;"", Review!BB:BB,"&lt;&gt;"&amp;"", Review!BC:BC,"&lt;&gt;"&amp;"")</f>
        <v>0</v>
      </c>
      <c r="BD8" s="182">
        <f>COUNTIFS(Review!BJ:BJ,"*TNBT*",Review!AR:AR,AH8, Review!AS:AS,"&lt;&gt;"&amp;"", Review!AT:AT,"&lt;&gt;"&amp;"", Review!AU:AU,"&lt;&gt;"&amp;"", Review!AV:AV,"&lt;&gt;"&amp;"", Review!AW:AW,"&lt;&gt;"&amp;"", Review!AW:AW,"&lt;&gt;"&amp;"", Review!AX:AX,"&lt;&gt;"&amp;"", Review!AY:AY,"&lt;&gt;"&amp;"", Review!AZ:AZ,"&lt;&gt;"&amp;"",  Review!BA:BA,"&lt;&gt;"&amp;"", Review!BB:BB,"&lt;&gt;"&amp;"", Review!BC:BC,"&lt;&gt;"&amp;"")</f>
        <v>0</v>
      </c>
      <c r="BE8" s="181">
        <f>COUNTIFS(Review!BJ:BJ,"*TL*",Review!AR:AR,AH8, Review!AS:AS,"&lt;&gt;"&amp;"", Review!AZ:AZ,"&lt;&gt;"&amp;"",  Review!BA:BA,"&lt;&gt;"&amp;"", Review!BB:BB,"&lt;&gt;"&amp;"", Review!BC:BC,"&lt;&gt;"&amp;"")</f>
        <v>0</v>
      </c>
    </row>
    <row r="9" ht="1.5" customHeight="1">
      <c r="A9" s="167"/>
      <c r="B9" s="168" t="s">
        <v>163</v>
      </c>
      <c r="C9" s="183" t="s">
        <v>189</v>
      </c>
      <c r="D9" s="184" t="s">
        <v>190</v>
      </c>
      <c r="E9" s="185">
        <v>2.0130113E7</v>
      </c>
      <c r="F9" s="168" t="s">
        <v>45</v>
      </c>
      <c r="G9" s="172"/>
      <c r="H9" s="10" t="s">
        <v>195</v>
      </c>
      <c r="I9" s="10">
        <f>COUNTIF(B:B,B9)</f>
        <v>3</v>
      </c>
      <c r="J9" s="10">
        <f>COUNTIFS(Review!O:O,B9,Review!N:N,"TNLT", Review!R:R,"&lt;&gt;"&amp;"", Review!S:S,"&lt;&gt;"&amp;"", Review!T:T,"&lt;&gt;"&amp;"", Review!U:U,"&lt;&gt;"&amp;"",  Review!V:V,"&lt;&gt;"&amp;"",  Review!W:W,"&lt;&gt;"&amp;"",  Review!X:X,"&lt;&gt;"&amp;"",  Review!Y:Y,"&lt;&gt;"&amp;"")</f>
        <v>6</v>
      </c>
      <c r="K9" s="10">
        <f>COUNTIFS(Review!O:O,B9,Review!N:N,"TNBT", Review!R:R,"&lt;&gt;"&amp;"", Review!S:S,"&lt;&gt;"&amp;"", Review!T:T,"&lt;&gt;"&amp;"", Review!U:U,"&lt;&gt;"&amp;"",  Review!V:V,"&lt;&gt;"&amp;"",  Review!W:W,"&lt;&gt;"&amp;"",  Review!X:X,"&lt;&gt;"&amp;"",  Review!Y:Y,"&lt;&gt;"&amp;"")</f>
        <v>6</v>
      </c>
      <c r="L9" s="10">
        <f>COUNTIFS(Review!O:O,B9,Review!N:N,"TL", Review!R:R,"&lt;&gt;"&amp;"", Review!X:X,"&lt;&gt;"&amp;"",  Review!Y:Y,"&lt;&gt;"&amp;"")</f>
        <v>6</v>
      </c>
      <c r="M9" s="10">
        <f>COUNTIFS(Review!AC:AC,B9, Review!AN:AN,"&lt;&gt;"&amp;"",Review!AO:AO,"&lt;&gt;"&amp;"")</f>
        <v>0</v>
      </c>
      <c r="N9" s="10">
        <f>COUNTIFS(Review!A:A,"Giữ chỗ nhóm",Review!O:O,B9)</f>
        <v>0</v>
      </c>
      <c r="O9" s="10"/>
      <c r="P9" s="4">
        <f>COUNTIFS(Review!P:P,AH9)</f>
        <v>6</v>
      </c>
      <c r="Q9" s="10">
        <f>COUNTIFS(Review!N:N,"TNLT",Review!P:P,AH9, Review!R:R,"&lt;&gt;"&amp;"", Review!S:S,"&lt;&gt;"&amp;"", Review!T:T,"&lt;&gt;"&amp;"", Review!U:U,"&lt;&gt;"&amp;"",  Review!V:V,"&lt;&gt;"&amp;"",  Review!W:W,"&lt;&gt;"&amp;"",  Review!X:X,"&lt;&gt;"&amp;"",  Review!Y:Y,"&lt;&gt;"&amp;"")</f>
        <v>2</v>
      </c>
      <c r="R9" s="10">
        <f>COUNTIFS(Review!N:N,"TNBT",Review!P:P,AH9, Review!R:R,"&lt;&gt;"&amp;"", Review!S:S,"&lt;&gt;"&amp;"", Review!T:T,"&lt;&gt;"&amp;"", Review!U:U,"&lt;&gt;"&amp;"",  Review!V:V,"&lt;&gt;"&amp;"",  Review!W:W,"&lt;&gt;"&amp;"",  Review!X:X,"&lt;&gt;"&amp;"",  Review!Y:Y,"&lt;&gt;"&amp;"")</f>
        <v>2</v>
      </c>
      <c r="S9" s="10">
        <f>COUNTIFS(Review!N:N,"TL",Review!P:P,AH9, Review!R:R,"&lt;&gt;"&amp;"", Review!X:X,"&lt;&gt;"&amp;"",  Review!Y:Y,"&lt;&gt;"&amp;"")</f>
        <v>2</v>
      </c>
      <c r="T9" s="10">
        <f>COUNTIFS(Review!A:A,"Giữ chỗ",Review!P:P,AH9)</f>
        <v>0</v>
      </c>
      <c r="U9" s="10">
        <f>COUNTIFS(Review!B:B,"Sai lớp",Review!P:P,AH9)</f>
        <v>0</v>
      </c>
      <c r="V9" s="10">
        <f>COUNTIFS(Review!B:B,"Sai phân công",Review!P:P,AH9)</f>
        <v>0</v>
      </c>
      <c r="W9" s="10">
        <f t="shared" si="1"/>
        <v>0</v>
      </c>
      <c r="X9" s="10"/>
      <c r="Y9" s="10"/>
      <c r="Z9" s="10"/>
      <c r="AA9" s="6"/>
      <c r="AB9" s="6"/>
      <c r="AC9" s="6"/>
      <c r="AD9" s="6"/>
      <c r="AE9" s="6"/>
      <c r="AF9" s="6"/>
      <c r="AG9" s="6"/>
      <c r="AH9" s="6" t="s">
        <v>244</v>
      </c>
      <c r="AI9" s="6" t="str">
        <f t="shared" si="2"/>
        <v>A_02 Mai Thế Anh 20130113 KSTNK58</v>
      </c>
      <c r="AJ9" s="6"/>
      <c r="AK9" s="6" t="str">
        <f t="shared" si="3"/>
        <v>TRUE</v>
      </c>
      <c r="AL9" s="4" t="s">
        <v>49</v>
      </c>
      <c r="AM9" s="4">
        <f>COUNTIFS(#REF!,"SIE",#REF!, "TNLT")</f>
        <v>0</v>
      </c>
      <c r="AN9" s="4">
        <f>COUNTIFS(#REF!,"SIE",#REF!, "TNBT")</f>
        <v>0</v>
      </c>
      <c r="AO9" s="4">
        <f>COUNTIFS(#REF!,"SIE",#REF!, "TL")</f>
        <v>0</v>
      </c>
      <c r="AP9" s="4">
        <f>COUNTIF(B:B, "C*")</f>
        <v>78</v>
      </c>
      <c r="AQ9" s="4">
        <f t="shared" si="4"/>
        <v>156</v>
      </c>
      <c r="AR9" s="4">
        <f t="shared" si="5"/>
        <v>156</v>
      </c>
      <c r="AS9" s="4">
        <f t="shared" si="6"/>
        <v>156</v>
      </c>
      <c r="AT9" s="178">
        <f>COUNTIFS(Review!AC:AC,B9, Review!AE:AE,"&lt;&gt;"&amp;"",Review!AL:AL,"&lt;&gt;"&amp;"")</f>
        <v>0</v>
      </c>
      <c r="AU9" s="179">
        <f>COUNTIFS(Review!BJ:BJ,"*TNLT*",Review!AC:AC,B9, Review!AE:AE,"&lt;&gt;"&amp;"",Review!AL:AL,"&lt;&gt;"&amp;"")</f>
        <v>0</v>
      </c>
      <c r="AV9" s="179">
        <f>COUNTIFS(Review!BJ:BJ,"*TNBT*",Review!AC:AC,B9, Review!AE:AE,"&lt;&gt;"&amp;"",Review!AL:AL,"&lt;&gt;"&amp;"")</f>
        <v>0</v>
      </c>
      <c r="AW9" s="179">
        <f>COUNTIFS(Review!BJ:BJ,"*TL*",Review!AC:AC,B9, Review!AE:AE,"&lt;&gt;"&amp;"",Review!AL:AL,"&lt;&gt;"&amp;"")</f>
        <v>0</v>
      </c>
      <c r="AX9" s="180">
        <f>COUNTIFS(Review!AD:AD,AH9, Review!AE:AE,"&lt;&gt;"&amp;"",Review!AL:AL,"&lt;&gt;"&amp;"")</f>
        <v>0</v>
      </c>
      <c r="AY9" s="153">
        <f>COUNTIFS(Review!BJ:BJ,"*TNLT*",Review!AD:AD,AH9, Review!AE:AE,"&lt;&gt;"&amp;"",  Review!AF:AF,"&lt;&gt;"&amp;"", Review!AG:AG,"&lt;&gt;"&amp;"", Review!AH:AH,"&lt;&gt;"&amp;"", Review!AI:AI,"&lt;&gt;"&amp;"", Review!AJ:AJ,"&lt;&gt;"&amp;"", Review!AK:AK,"&lt;&gt;"&amp;"", Review!AL:AL,"&lt;&gt;"&amp;"", Review!AM:AM,"&lt;&gt;"&amp;"", Review!AN:AN,"&lt;&gt;"&amp;"", Review!AO:AO,"&lt;&gt;"&amp;"")</f>
        <v>0</v>
      </c>
      <c r="AZ9" s="153">
        <f>COUNTIFS(Review!BJ:BJ,"*TNBT*",Review!AD:AD,AH9, Review!AE:AE,"&lt;&gt;"&amp;"",  Review!AF:AF,"&lt;&gt;"&amp;"", Review!AG:AG,"&lt;&gt;"&amp;"", Review!AH:AH,"&lt;&gt;"&amp;"", Review!AI:AI,"&lt;&gt;"&amp;"",  Review!AJ:AJ,"&lt;&gt;"&amp;"",  Review!AK:AK,"&lt;&gt;"&amp;"",  Review!AL:AL,"&lt;&gt;"&amp;"",  Review!AM:AM,"&lt;&gt;"&amp;"", Review!AN:AN,"&lt;&gt;"&amp;"", Review!AO:AO,"&lt;&gt;"&amp;"")</f>
        <v>0</v>
      </c>
      <c r="BA9" s="153">
        <f>COUNTIFS(Review!BJ:BJ,"*TL*",Review!AD:AD,AH9, Review!AE:AE,"&lt;&gt;"&amp;"", Review!AL:AL,"&lt;&gt;"&amp;"",  Review!AM:AM,"&lt;&gt;"&amp;"", Review!AN:AN,"&lt;&gt;"&amp;"", Review!AO:AO,"&lt;&gt;"&amp;"")</f>
        <v>0</v>
      </c>
      <c r="BB9" s="180">
        <f>COUNTIFS(Review!AR:AR,AH9, Review!AS:AS,"&lt;&gt;"&amp;"",Review!AZ:AZ,"&lt;&gt;"&amp;"")</f>
        <v>0</v>
      </c>
      <c r="BC9" s="181">
        <f>COUNTIFS(Review!BJ:BJ,"*TNLT*",Review!AR:AR,AH9, Review!AS:AS,"&lt;&gt;"&amp;"", Review!AT:AT,"&lt;&gt;"&amp;"", Review!AU:AU,"&lt;&gt;"&amp;"", Review!AV:AV,"&lt;&gt;"&amp;"", Review!AW:AW,"&lt;&gt;"&amp;"", Review!AW:AW,"&lt;&gt;"&amp;"", Review!AX:AX,"&lt;&gt;"&amp;"", Review!AY:AY,"&lt;&gt;"&amp;"", Review!AZ:AZ,"&lt;&gt;"&amp;"",  Review!BA:BA,"&lt;&gt;"&amp;"", Review!BB:BB,"&lt;&gt;"&amp;"", Review!BC:BC,"&lt;&gt;"&amp;"")</f>
        <v>0</v>
      </c>
      <c r="BD9" s="182">
        <f>COUNTIFS(Review!BJ:BJ,"*TNBT*",Review!AR:AR,AH9, Review!AS:AS,"&lt;&gt;"&amp;"", Review!AT:AT,"&lt;&gt;"&amp;"", Review!AU:AU,"&lt;&gt;"&amp;"", Review!AV:AV,"&lt;&gt;"&amp;"", Review!AW:AW,"&lt;&gt;"&amp;"", Review!AW:AW,"&lt;&gt;"&amp;"", Review!AX:AX,"&lt;&gt;"&amp;"", Review!AY:AY,"&lt;&gt;"&amp;"", Review!AZ:AZ,"&lt;&gt;"&amp;"",  Review!BA:BA,"&lt;&gt;"&amp;"", Review!BB:BB,"&lt;&gt;"&amp;"", Review!BC:BC,"&lt;&gt;"&amp;"")</f>
        <v>0</v>
      </c>
      <c r="BE9" s="181">
        <f>COUNTIFS(Review!BJ:BJ,"*TL*",Review!AR:AR,AH9, Review!AS:AS,"&lt;&gt;"&amp;"", Review!AZ:AZ,"&lt;&gt;"&amp;"",  Review!BA:BA,"&lt;&gt;"&amp;"", Review!BB:BB,"&lt;&gt;"&amp;"", Review!BC:BC,"&lt;&gt;"&amp;"")</f>
        <v>0</v>
      </c>
    </row>
    <row r="10" ht="57.0" customHeight="1">
      <c r="A10" s="167"/>
      <c r="B10" s="168" t="s">
        <v>163</v>
      </c>
      <c r="C10" s="183" t="s">
        <v>245</v>
      </c>
      <c r="D10" s="184" t="s">
        <v>86</v>
      </c>
      <c r="E10" s="185">
        <v>2.0132415E7</v>
      </c>
      <c r="F10" s="168" t="s">
        <v>45</v>
      </c>
      <c r="G10" s="172"/>
      <c r="H10" s="10" t="s">
        <v>246</v>
      </c>
      <c r="I10" s="10"/>
      <c r="J10" s="10"/>
      <c r="K10" s="10"/>
      <c r="L10" s="10"/>
      <c r="M10" s="10"/>
      <c r="N10" s="10"/>
      <c r="O10" s="10"/>
      <c r="P10" s="4">
        <f>COUNTIFS(Review!P:P,AH10)</f>
        <v>7</v>
      </c>
      <c r="Q10" s="10">
        <f>COUNTIFS(Review!N:N,"TNLT",Review!P:P,AH10, Review!R:R,"&lt;&gt;"&amp;"", Review!S:S,"&lt;&gt;"&amp;"", Review!T:T,"&lt;&gt;"&amp;"", Review!U:U,"&lt;&gt;"&amp;"",  Review!V:V,"&lt;&gt;"&amp;"",  Review!W:W,"&lt;&gt;"&amp;"",  Review!X:X,"&lt;&gt;"&amp;"",  Review!Y:Y,"&lt;&gt;"&amp;"")</f>
        <v>2</v>
      </c>
      <c r="R10" s="10">
        <f>COUNTIFS(Review!N:N,"TNBT",Review!P:P,AH10, Review!R:R,"&lt;&gt;"&amp;"", Review!S:S,"&lt;&gt;"&amp;"", Review!T:T,"&lt;&gt;"&amp;"", Review!U:U,"&lt;&gt;"&amp;"",  Review!V:V,"&lt;&gt;"&amp;"",  Review!W:W,"&lt;&gt;"&amp;"",  Review!X:X,"&lt;&gt;"&amp;"",  Review!Y:Y,"&lt;&gt;"&amp;"")</f>
        <v>3</v>
      </c>
      <c r="S10" s="10">
        <f>COUNTIFS(Review!N:N,"TL",Review!P:P,AH10, Review!R:R,"&lt;&gt;"&amp;"", Review!X:X,"&lt;&gt;"&amp;"",  Review!Y:Y,"&lt;&gt;"&amp;"")</f>
        <v>2</v>
      </c>
      <c r="T10" s="10">
        <f>COUNTIFS(Review!A:A,"Giữ chỗ",Review!P:P,AH10)</f>
        <v>0</v>
      </c>
      <c r="U10" s="10">
        <f>COUNTIFS(Review!B:B,"Sai lớp",Review!P:P,AH10)</f>
        <v>0</v>
      </c>
      <c r="V10" s="10">
        <f>COUNTIFS(Review!B:B,"Sai phân công",Review!P:P,AH10)</f>
        <v>0</v>
      </c>
      <c r="W10" s="10">
        <f t="shared" si="1"/>
        <v>0</v>
      </c>
      <c r="X10" s="10"/>
      <c r="Y10" s="10"/>
      <c r="Z10" s="10"/>
      <c r="AA10" s="6"/>
      <c r="AB10" s="6"/>
      <c r="AC10" s="6"/>
      <c r="AD10" s="6"/>
      <c r="AE10" s="6"/>
      <c r="AF10" s="6"/>
      <c r="AG10" s="6"/>
      <c r="AH10" s="6" t="s">
        <v>164</v>
      </c>
      <c r="AI10" s="6" t="str">
        <f t="shared" si="2"/>
        <v>A_02 Trần Mộng Long 20132415 KSTNK58</v>
      </c>
      <c r="AJ10" s="6"/>
      <c r="AK10" s="6">
        <f t="shared" si="3"/>
        <v>1</v>
      </c>
      <c r="AL10" s="4"/>
      <c r="AM10" s="4"/>
      <c r="AN10" s="4"/>
      <c r="AO10" s="4"/>
      <c r="AP10" s="4"/>
      <c r="AQ10" s="4"/>
      <c r="AR10" s="4"/>
      <c r="AS10" s="4"/>
      <c r="AT10" s="178"/>
      <c r="AU10" s="179"/>
      <c r="AV10" s="179"/>
      <c r="AW10" s="179"/>
      <c r="AX10" s="180">
        <f>COUNTIFS(Review!AD:AD,AH10, Review!AE:AE,"&lt;&gt;"&amp;"",Review!AL:AL,"&lt;&gt;"&amp;"")</f>
        <v>0</v>
      </c>
      <c r="AY10" s="153">
        <f>COUNTIFS(Review!BJ:BJ,"*TNLT*",Review!AD:AD,AH10, Review!AE:AE,"&lt;&gt;"&amp;"",  Review!AF:AF,"&lt;&gt;"&amp;"", Review!AG:AG,"&lt;&gt;"&amp;"", Review!AH:AH,"&lt;&gt;"&amp;"", Review!AI:AI,"&lt;&gt;"&amp;"", Review!AJ:AJ,"&lt;&gt;"&amp;"", Review!AK:AK,"&lt;&gt;"&amp;"", Review!AL:AL,"&lt;&gt;"&amp;"", Review!AM:AM,"&lt;&gt;"&amp;"", Review!AN:AN,"&lt;&gt;"&amp;"", Review!AO:AO,"&lt;&gt;"&amp;"")</f>
        <v>0</v>
      </c>
      <c r="AZ10" s="153">
        <f>COUNTIFS(Review!BJ:BJ,"*TNBT*",Review!AD:AD,AH10, Review!AE:AE,"&lt;&gt;"&amp;"",  Review!AF:AF,"&lt;&gt;"&amp;"", Review!AG:AG,"&lt;&gt;"&amp;"", Review!AH:AH,"&lt;&gt;"&amp;"", Review!AI:AI,"&lt;&gt;"&amp;"",  Review!AJ:AJ,"&lt;&gt;"&amp;"",  Review!AK:AK,"&lt;&gt;"&amp;"",  Review!AL:AL,"&lt;&gt;"&amp;"",  Review!AM:AM,"&lt;&gt;"&amp;"", Review!AN:AN,"&lt;&gt;"&amp;"", Review!AO:AO,"&lt;&gt;"&amp;"")</f>
        <v>0</v>
      </c>
      <c r="BA10" s="153">
        <f>COUNTIFS(Review!BJ:BJ,"*TL*",Review!AD:AD,AH10, Review!AE:AE,"&lt;&gt;"&amp;"", Review!AL:AL,"&lt;&gt;"&amp;"",  Review!AM:AM,"&lt;&gt;"&amp;"", Review!AN:AN,"&lt;&gt;"&amp;"", Review!AO:AO,"&lt;&gt;"&amp;"")</f>
        <v>0</v>
      </c>
      <c r="BB10" s="180">
        <f>COUNTIFS(Review!AR:AR,AH10, Review!AS:AS,"&lt;&gt;"&amp;"",Review!AZ:AZ,"&lt;&gt;"&amp;"")</f>
        <v>0</v>
      </c>
      <c r="BC10" s="181">
        <f>COUNTIFS(Review!BJ:BJ,"*TNLT*",Review!AR:AR,AH10, Review!AS:AS,"&lt;&gt;"&amp;"", Review!AT:AT,"&lt;&gt;"&amp;"", Review!AU:AU,"&lt;&gt;"&amp;"", Review!AV:AV,"&lt;&gt;"&amp;"", Review!AW:AW,"&lt;&gt;"&amp;"", Review!AW:AW,"&lt;&gt;"&amp;"", Review!AX:AX,"&lt;&gt;"&amp;"", Review!AY:AY,"&lt;&gt;"&amp;"", Review!AZ:AZ,"&lt;&gt;"&amp;"",  Review!BA:BA,"&lt;&gt;"&amp;"", Review!BB:BB,"&lt;&gt;"&amp;"", Review!BC:BC,"&lt;&gt;"&amp;"")</f>
        <v>0</v>
      </c>
      <c r="BD10" s="182">
        <f>COUNTIFS(Review!BJ:BJ,"*TNBT*",Review!AR:AR,AH10, Review!AS:AS,"&lt;&gt;"&amp;"", Review!AT:AT,"&lt;&gt;"&amp;"", Review!AU:AU,"&lt;&gt;"&amp;"", Review!AV:AV,"&lt;&gt;"&amp;"", Review!AW:AW,"&lt;&gt;"&amp;"", Review!AW:AW,"&lt;&gt;"&amp;"", Review!AX:AX,"&lt;&gt;"&amp;"", Review!AY:AY,"&lt;&gt;"&amp;"", Review!AZ:AZ,"&lt;&gt;"&amp;"",  Review!BA:BA,"&lt;&gt;"&amp;"", Review!BB:BB,"&lt;&gt;"&amp;"", Review!BC:BC,"&lt;&gt;"&amp;"")</f>
        <v>0</v>
      </c>
      <c r="BE10" s="181">
        <f>COUNTIFS(Review!BJ:BJ,"*TL*",Review!AR:AR,AH10, Review!AS:AS,"&lt;&gt;"&amp;"", Review!AZ:AZ,"&lt;&gt;"&amp;"",  Review!BA:BA,"&lt;&gt;"&amp;"", Review!BB:BB,"&lt;&gt;"&amp;"", Review!BC:BC,"&lt;&gt;"&amp;"")</f>
        <v>0</v>
      </c>
    </row>
    <row r="11" ht="13.5" customHeight="1">
      <c r="A11" s="167"/>
      <c r="B11" s="168" t="s">
        <v>163</v>
      </c>
      <c r="C11" s="183" t="s">
        <v>271</v>
      </c>
      <c r="D11" s="184" t="s">
        <v>272</v>
      </c>
      <c r="E11" s="185">
        <v>2.013394E7</v>
      </c>
      <c r="F11" s="168" t="s">
        <v>45</v>
      </c>
      <c r="G11" s="172"/>
      <c r="H11" s="10" t="s">
        <v>273</v>
      </c>
      <c r="I11" s="10"/>
      <c r="J11" s="10"/>
      <c r="K11" s="10"/>
      <c r="L11" s="10"/>
      <c r="M11" s="10"/>
      <c r="N11" s="10"/>
      <c r="O11" s="10"/>
      <c r="P11" s="4">
        <f>COUNTIFS(Review!P:P,AH11)</f>
        <v>6</v>
      </c>
      <c r="Q11" s="10">
        <f>COUNTIFS(Review!N:N,"TNLT",Review!P:P,AH11, Review!R:R,"&lt;&gt;"&amp;"", Review!S:S,"&lt;&gt;"&amp;"", Review!T:T,"&lt;&gt;"&amp;"", Review!U:U,"&lt;&gt;"&amp;"",  Review!V:V,"&lt;&gt;"&amp;"",  Review!W:W,"&lt;&gt;"&amp;"",  Review!X:X,"&lt;&gt;"&amp;"",  Review!Y:Y,"&lt;&gt;"&amp;"")</f>
        <v>2</v>
      </c>
      <c r="R11" s="10">
        <f>COUNTIFS(Review!N:N,"TNBT",Review!P:P,AH11, Review!R:R,"&lt;&gt;"&amp;"", Review!S:S,"&lt;&gt;"&amp;"", Review!T:T,"&lt;&gt;"&amp;"", Review!U:U,"&lt;&gt;"&amp;"",  Review!V:V,"&lt;&gt;"&amp;"",  Review!W:W,"&lt;&gt;"&amp;"",  Review!X:X,"&lt;&gt;"&amp;"",  Review!Y:Y,"&lt;&gt;"&amp;"")</f>
        <v>2</v>
      </c>
      <c r="S11" s="10">
        <f>COUNTIFS(Review!N:N,"TL",Review!P:P,AH11, Review!R:R,"&lt;&gt;"&amp;"", Review!X:X,"&lt;&gt;"&amp;"",  Review!Y:Y,"&lt;&gt;"&amp;"")</f>
        <v>2</v>
      </c>
      <c r="T11" s="10">
        <f>COUNTIFS(Review!A:A,"Giữ chỗ",Review!P:P,AH11)</f>
        <v>0</v>
      </c>
      <c r="U11" s="10">
        <f>COUNTIFS(Review!B:B,"Sai lớp",Review!P:P,AH11)</f>
        <v>0</v>
      </c>
      <c r="V11" s="10">
        <f>COUNTIFS(Review!B:B,"Sai phân công",Review!P:P,AH11)</f>
        <v>0</v>
      </c>
      <c r="W11" s="10">
        <f t="shared" si="1"/>
        <v>0</v>
      </c>
      <c r="X11" s="10"/>
      <c r="Y11" s="10"/>
      <c r="Z11" s="10"/>
      <c r="AA11" s="6"/>
      <c r="AB11" s="6"/>
      <c r="AC11" s="6"/>
      <c r="AD11" s="6"/>
      <c r="AE11" s="6"/>
      <c r="AF11" s="6"/>
      <c r="AG11" s="6"/>
      <c r="AH11" s="6" t="s">
        <v>295</v>
      </c>
      <c r="AI11" s="6" t="str">
        <f t="shared" si="2"/>
        <v>A_02 Lương Xuân Tiến 20133940 KSTNK58</v>
      </c>
      <c r="AJ11" s="6"/>
      <c r="AK11" s="6" t="str">
        <f t="shared" si="3"/>
        <v>TRUE</v>
      </c>
      <c r="AL11" s="4"/>
      <c r="AM11" s="4"/>
      <c r="AN11" s="4"/>
      <c r="AO11" s="4"/>
      <c r="AP11" s="4"/>
      <c r="AQ11" s="4"/>
      <c r="AR11" s="4"/>
      <c r="AS11" s="4"/>
      <c r="AT11" s="178"/>
      <c r="AU11" s="179"/>
      <c r="AV11" s="179"/>
      <c r="AW11" s="179"/>
      <c r="AX11" s="180">
        <f>COUNTIFS(Review!AD:AD,AH11, Review!AE:AE,"&lt;&gt;"&amp;"",Review!AL:AL,"&lt;&gt;"&amp;"")</f>
        <v>0</v>
      </c>
      <c r="AY11" s="153">
        <f>COUNTIFS(Review!BJ:BJ,"*TNLT*",Review!AD:AD,AH11, Review!AE:AE,"&lt;&gt;"&amp;"",  Review!AF:AF,"&lt;&gt;"&amp;"", Review!AG:AG,"&lt;&gt;"&amp;"", Review!AH:AH,"&lt;&gt;"&amp;"", Review!AI:AI,"&lt;&gt;"&amp;"", Review!AJ:AJ,"&lt;&gt;"&amp;"", Review!AK:AK,"&lt;&gt;"&amp;"", Review!AL:AL,"&lt;&gt;"&amp;"", Review!AM:AM,"&lt;&gt;"&amp;"", Review!AN:AN,"&lt;&gt;"&amp;"", Review!AO:AO,"&lt;&gt;"&amp;"")</f>
        <v>0</v>
      </c>
      <c r="AZ11" s="153">
        <f>COUNTIFS(Review!BJ:BJ,"*TNBT*",Review!AD:AD,AH11, Review!AE:AE,"&lt;&gt;"&amp;"",  Review!AF:AF,"&lt;&gt;"&amp;"", Review!AG:AG,"&lt;&gt;"&amp;"", Review!AH:AH,"&lt;&gt;"&amp;"", Review!AI:AI,"&lt;&gt;"&amp;"",  Review!AJ:AJ,"&lt;&gt;"&amp;"",  Review!AK:AK,"&lt;&gt;"&amp;"",  Review!AL:AL,"&lt;&gt;"&amp;"",  Review!AM:AM,"&lt;&gt;"&amp;"", Review!AN:AN,"&lt;&gt;"&amp;"", Review!AO:AO,"&lt;&gt;"&amp;"")</f>
        <v>0</v>
      </c>
      <c r="BA11" s="153">
        <f>COUNTIFS(Review!BJ:BJ,"*TL*",Review!AD:AD,AH11, Review!AE:AE,"&lt;&gt;"&amp;"", Review!AL:AL,"&lt;&gt;"&amp;"",  Review!AM:AM,"&lt;&gt;"&amp;"", Review!AN:AN,"&lt;&gt;"&amp;"", Review!AO:AO,"&lt;&gt;"&amp;"")</f>
        <v>0</v>
      </c>
      <c r="BB11" s="180">
        <f>COUNTIFS(Review!AR:AR,AH11, Review!AS:AS,"&lt;&gt;"&amp;"",Review!AZ:AZ,"&lt;&gt;"&amp;"")</f>
        <v>0</v>
      </c>
      <c r="BC11" s="181">
        <f>COUNTIFS(Review!BJ:BJ,"*TNLT*",Review!AR:AR,AH11, Review!AS:AS,"&lt;&gt;"&amp;"", Review!AT:AT,"&lt;&gt;"&amp;"", Review!AU:AU,"&lt;&gt;"&amp;"", Review!AV:AV,"&lt;&gt;"&amp;"", Review!AW:AW,"&lt;&gt;"&amp;"", Review!AW:AW,"&lt;&gt;"&amp;"", Review!AX:AX,"&lt;&gt;"&amp;"", Review!AY:AY,"&lt;&gt;"&amp;"", Review!AZ:AZ,"&lt;&gt;"&amp;"",  Review!BA:BA,"&lt;&gt;"&amp;"", Review!BB:BB,"&lt;&gt;"&amp;"", Review!BC:BC,"&lt;&gt;"&amp;"")</f>
        <v>0</v>
      </c>
      <c r="BD11" s="182">
        <f>COUNTIFS(Review!BJ:BJ,"*TNBT*",Review!AR:AR,AH11, Review!AS:AS,"&lt;&gt;"&amp;"", Review!AT:AT,"&lt;&gt;"&amp;"", Review!AU:AU,"&lt;&gt;"&amp;"", Review!AV:AV,"&lt;&gt;"&amp;"", Review!AW:AW,"&lt;&gt;"&amp;"", Review!AW:AW,"&lt;&gt;"&amp;"", Review!AX:AX,"&lt;&gt;"&amp;"", Review!AY:AY,"&lt;&gt;"&amp;"", Review!AZ:AZ,"&lt;&gt;"&amp;"",  Review!BA:BA,"&lt;&gt;"&amp;"", Review!BB:BB,"&lt;&gt;"&amp;"", Review!BC:BC,"&lt;&gt;"&amp;"")</f>
        <v>0</v>
      </c>
      <c r="BE11" s="181">
        <f>COUNTIFS(Review!BJ:BJ,"*TL*",Review!AR:AR,AH11, Review!AS:AS,"&lt;&gt;"&amp;"", Review!AZ:AZ,"&lt;&gt;"&amp;"",  Review!BA:BA,"&lt;&gt;"&amp;"", Review!BB:BB,"&lt;&gt;"&amp;"", Review!BC:BC,"&lt;&gt;"&amp;"")</f>
        <v>0</v>
      </c>
    </row>
    <row r="12" ht="13.5" customHeight="1">
      <c r="A12" s="167"/>
      <c r="B12" s="168" t="s">
        <v>91</v>
      </c>
      <c r="C12" s="188" t="s">
        <v>296</v>
      </c>
      <c r="D12" s="189" t="s">
        <v>190</v>
      </c>
      <c r="E12" s="190">
        <v>2.0130125E7</v>
      </c>
      <c r="F12" s="168" t="s">
        <v>45</v>
      </c>
      <c r="G12" s="172"/>
      <c r="H12" s="10" t="s">
        <v>303</v>
      </c>
      <c r="I12" s="10">
        <f>COUNTIF(B:B,B12)</f>
        <v>3</v>
      </c>
      <c r="J12" s="10">
        <f>COUNTIFS(Review!O:O,B12,Review!N:N,"TNLT", Review!R:R,"&lt;&gt;"&amp;"", Review!S:S,"&lt;&gt;"&amp;"", Review!T:T,"&lt;&gt;"&amp;"", Review!U:U,"&lt;&gt;"&amp;"",  Review!V:V,"&lt;&gt;"&amp;"",  Review!W:W,"&lt;&gt;"&amp;"",  Review!X:X,"&lt;&gt;"&amp;"",  Review!Y:Y,"&lt;&gt;"&amp;"")</f>
        <v>6</v>
      </c>
      <c r="K12" s="10">
        <f>COUNTIFS(Review!O:O,B12,Review!N:N,"TNBT", Review!R:R,"&lt;&gt;"&amp;"", Review!S:S,"&lt;&gt;"&amp;"", Review!T:T,"&lt;&gt;"&amp;"", Review!U:U,"&lt;&gt;"&amp;"",  Review!V:V,"&lt;&gt;"&amp;"",  Review!W:W,"&lt;&gt;"&amp;"",  Review!X:X,"&lt;&gt;"&amp;"",  Review!Y:Y,"&lt;&gt;"&amp;"")</f>
        <v>6</v>
      </c>
      <c r="L12" s="10">
        <f>COUNTIFS(Review!O:O,B12,Review!N:N,"TL", Review!R:R,"&lt;&gt;"&amp;"", Review!X:X,"&lt;&gt;"&amp;"",  Review!Y:Y,"&lt;&gt;"&amp;"")</f>
        <v>6</v>
      </c>
      <c r="M12" s="10">
        <f>COUNTIFS(Review!AC:AC,B12, Review!AN:AN,"&lt;&gt;"&amp;"",Review!AO:AO,"&lt;&gt;"&amp;"")</f>
        <v>0</v>
      </c>
      <c r="N12" s="10">
        <f>COUNTIFS(Review!A:A,"Giữ chỗ nhóm",Review!O:O,B12)</f>
        <v>0</v>
      </c>
      <c r="O12" s="10"/>
      <c r="P12" s="4">
        <f>COUNTIFS(Review!P:P,AH12)</f>
        <v>6</v>
      </c>
      <c r="Q12" s="10">
        <f>COUNTIFS(Review!N:N,"TNLT",Review!P:P,AH12, Review!R:R,"&lt;&gt;"&amp;"", Review!S:S,"&lt;&gt;"&amp;"", Review!T:T,"&lt;&gt;"&amp;"", Review!U:U,"&lt;&gt;"&amp;"",  Review!V:V,"&lt;&gt;"&amp;"",  Review!W:W,"&lt;&gt;"&amp;"",  Review!X:X,"&lt;&gt;"&amp;"",  Review!Y:Y,"&lt;&gt;"&amp;"")</f>
        <v>2</v>
      </c>
      <c r="R12" s="10">
        <f>COUNTIFS(Review!N:N,"TNBT",Review!P:P,AH12, Review!R:R,"&lt;&gt;"&amp;"", Review!S:S,"&lt;&gt;"&amp;"", Review!T:T,"&lt;&gt;"&amp;"", Review!U:U,"&lt;&gt;"&amp;"",  Review!V:V,"&lt;&gt;"&amp;"",  Review!W:W,"&lt;&gt;"&amp;"",  Review!X:X,"&lt;&gt;"&amp;"",  Review!Y:Y,"&lt;&gt;"&amp;"")</f>
        <v>2</v>
      </c>
      <c r="S12" s="10">
        <f>COUNTIFS(Review!N:N,"TL",Review!P:P,AH12, Review!R:R,"&lt;&gt;"&amp;"", Review!X:X,"&lt;&gt;"&amp;"",  Review!Y:Y,"&lt;&gt;"&amp;"")</f>
        <v>2</v>
      </c>
      <c r="T12" s="10">
        <f>COUNTIFS(Review!A:A,"Giữ chỗ",Review!P:P,AH12)</f>
        <v>0</v>
      </c>
      <c r="U12" s="10">
        <f>COUNTIFS(Review!B:B,"Sai lớp",Review!P:P,AH12)</f>
        <v>0</v>
      </c>
      <c r="V12" s="10">
        <f>COUNTIFS(Review!B:B,"Sai phân công",Review!P:P,AH12)</f>
        <v>0</v>
      </c>
      <c r="W12" s="10">
        <f t="shared" si="1"/>
        <v>0</v>
      </c>
      <c r="X12" s="10"/>
      <c r="Y12" s="10"/>
      <c r="Z12" s="10"/>
      <c r="AA12" s="6"/>
      <c r="AB12" s="6"/>
      <c r="AC12" s="6"/>
      <c r="AD12" s="6"/>
      <c r="AE12" s="6"/>
      <c r="AF12" s="6"/>
      <c r="AG12" s="6"/>
      <c r="AH12" s="6" t="s">
        <v>342</v>
      </c>
      <c r="AI12" s="6" t="str">
        <f t="shared" si="2"/>
        <v>A_03 Nguyễn Đăng Tuấn Anh 20130125 KSTNK58</v>
      </c>
      <c r="AJ12" s="6"/>
      <c r="AK12" s="6" t="str">
        <f t="shared" si="3"/>
        <v>TRUE</v>
      </c>
      <c r="AL12" s="4"/>
      <c r="AM12" s="4"/>
      <c r="AN12" s="4"/>
      <c r="AO12" s="4"/>
      <c r="AP12" s="4"/>
      <c r="AQ12" s="4"/>
      <c r="AR12" s="4"/>
      <c r="AS12" s="4"/>
      <c r="AT12" s="178">
        <f>COUNTIFS(Review!AC:AC,B12, Review!AE:AE,"&lt;&gt;"&amp;"",Review!AL:AL,"&lt;&gt;"&amp;"")</f>
        <v>0</v>
      </c>
      <c r="AU12" s="179">
        <f>COUNTIFS(Review!BJ:BJ,"*TNLT*",Review!AC:AC,B12, Review!AE:AE,"&lt;&gt;"&amp;"",Review!AL:AL,"&lt;&gt;"&amp;"")</f>
        <v>0</v>
      </c>
      <c r="AV12" s="179">
        <f>COUNTIFS(Review!BJ:BJ,"*TNBT*",Review!AC:AC,B12, Review!AE:AE,"&lt;&gt;"&amp;"",Review!AL:AL,"&lt;&gt;"&amp;"")</f>
        <v>0</v>
      </c>
      <c r="AW12" s="179">
        <f>COUNTIFS(Review!BJ:BJ,"*TL*",Review!AC:AC,B12, Review!AE:AE,"&lt;&gt;"&amp;"",Review!AL:AL,"&lt;&gt;"&amp;"")</f>
        <v>0</v>
      </c>
      <c r="AX12" s="180">
        <f>COUNTIFS(Review!AD:AD,AH12, Review!AE:AE,"&lt;&gt;"&amp;"",Review!AL:AL,"&lt;&gt;"&amp;"")</f>
        <v>0</v>
      </c>
      <c r="AY12" s="153">
        <f>COUNTIFS(Review!BJ:BJ,"*TNLT*",Review!AD:AD,AH12, Review!AE:AE,"&lt;&gt;"&amp;"",  Review!AF:AF,"&lt;&gt;"&amp;"", Review!AG:AG,"&lt;&gt;"&amp;"", Review!AH:AH,"&lt;&gt;"&amp;"", Review!AI:AI,"&lt;&gt;"&amp;"", Review!AJ:AJ,"&lt;&gt;"&amp;"", Review!AK:AK,"&lt;&gt;"&amp;"", Review!AL:AL,"&lt;&gt;"&amp;"", Review!AM:AM,"&lt;&gt;"&amp;"", Review!AN:AN,"&lt;&gt;"&amp;"", Review!AO:AO,"&lt;&gt;"&amp;"")</f>
        <v>0</v>
      </c>
      <c r="AZ12" s="153">
        <f>COUNTIFS(Review!BJ:BJ,"*TNBT*",Review!AD:AD,AH12, Review!AE:AE,"&lt;&gt;"&amp;"",  Review!AF:AF,"&lt;&gt;"&amp;"", Review!AG:AG,"&lt;&gt;"&amp;"", Review!AH:AH,"&lt;&gt;"&amp;"", Review!AI:AI,"&lt;&gt;"&amp;"",  Review!AJ:AJ,"&lt;&gt;"&amp;"",  Review!AK:AK,"&lt;&gt;"&amp;"",  Review!AL:AL,"&lt;&gt;"&amp;"",  Review!AM:AM,"&lt;&gt;"&amp;"", Review!AN:AN,"&lt;&gt;"&amp;"", Review!AO:AO,"&lt;&gt;"&amp;"")</f>
        <v>0</v>
      </c>
      <c r="BA12" s="153">
        <f>COUNTIFS(Review!BJ:BJ,"*TL*",Review!AD:AD,AH12, Review!AE:AE,"&lt;&gt;"&amp;"", Review!AL:AL,"&lt;&gt;"&amp;"",  Review!AM:AM,"&lt;&gt;"&amp;"", Review!AN:AN,"&lt;&gt;"&amp;"", Review!AO:AO,"&lt;&gt;"&amp;"")</f>
        <v>0</v>
      </c>
      <c r="BB12" s="180">
        <f>COUNTIFS(Review!AR:AR,AH12, Review!AS:AS,"&lt;&gt;"&amp;"",Review!AZ:AZ,"&lt;&gt;"&amp;"")</f>
        <v>0</v>
      </c>
      <c r="BC12" s="181">
        <f>COUNTIFS(Review!BJ:BJ,"*TNLT*",Review!AR:AR,AH12, Review!AS:AS,"&lt;&gt;"&amp;"", Review!AT:AT,"&lt;&gt;"&amp;"", Review!AU:AU,"&lt;&gt;"&amp;"", Review!AV:AV,"&lt;&gt;"&amp;"", Review!AW:AW,"&lt;&gt;"&amp;"", Review!AW:AW,"&lt;&gt;"&amp;"", Review!AX:AX,"&lt;&gt;"&amp;"", Review!AY:AY,"&lt;&gt;"&amp;"", Review!AZ:AZ,"&lt;&gt;"&amp;"",  Review!BA:BA,"&lt;&gt;"&amp;"", Review!BB:BB,"&lt;&gt;"&amp;"", Review!BC:BC,"&lt;&gt;"&amp;"")</f>
        <v>0</v>
      </c>
      <c r="BD12" s="182">
        <f>COUNTIFS(Review!BJ:BJ,"*TNBT*",Review!AR:AR,AH12, Review!AS:AS,"&lt;&gt;"&amp;"", Review!AT:AT,"&lt;&gt;"&amp;"", Review!AU:AU,"&lt;&gt;"&amp;"", Review!AV:AV,"&lt;&gt;"&amp;"", Review!AW:AW,"&lt;&gt;"&amp;"", Review!AW:AW,"&lt;&gt;"&amp;"", Review!AX:AX,"&lt;&gt;"&amp;"", Review!AY:AY,"&lt;&gt;"&amp;"", Review!AZ:AZ,"&lt;&gt;"&amp;"",  Review!BA:BA,"&lt;&gt;"&amp;"", Review!BB:BB,"&lt;&gt;"&amp;"", Review!BC:BC,"&lt;&gt;"&amp;"")</f>
        <v>0</v>
      </c>
      <c r="BE12" s="181">
        <f>COUNTIFS(Review!BJ:BJ,"*TL*",Review!AR:AR,AH12, Review!AS:AS,"&lt;&gt;"&amp;"", Review!AZ:AZ,"&lt;&gt;"&amp;"",  Review!BA:BA,"&lt;&gt;"&amp;"", Review!BB:BB,"&lt;&gt;"&amp;"", Review!BC:BC,"&lt;&gt;"&amp;"")</f>
        <v>0</v>
      </c>
    </row>
    <row r="13" ht="13.5" customHeight="1">
      <c r="A13" s="167"/>
      <c r="B13" s="168" t="s">
        <v>91</v>
      </c>
      <c r="C13" s="188" t="s">
        <v>343</v>
      </c>
      <c r="D13" s="189" t="s">
        <v>344</v>
      </c>
      <c r="E13" s="190">
        <v>2.0131946E7</v>
      </c>
      <c r="F13" s="168" t="s">
        <v>45</v>
      </c>
      <c r="G13" s="172"/>
      <c r="H13" s="10" t="s">
        <v>345</v>
      </c>
      <c r="I13" s="10"/>
      <c r="J13" s="10"/>
      <c r="K13" s="10"/>
      <c r="L13" s="10"/>
      <c r="M13" s="10"/>
      <c r="N13" s="10"/>
      <c r="O13" s="10"/>
      <c r="P13" s="4">
        <f>COUNTIFS(Review!P:P,AH13)</f>
        <v>6</v>
      </c>
      <c r="Q13" s="10">
        <f>COUNTIFS(Review!N:N,"TNLT",Review!P:P,AH13, Review!R:R,"&lt;&gt;"&amp;"", Review!S:S,"&lt;&gt;"&amp;"", Review!T:T,"&lt;&gt;"&amp;"", Review!U:U,"&lt;&gt;"&amp;"",  Review!V:V,"&lt;&gt;"&amp;"",  Review!W:W,"&lt;&gt;"&amp;"",  Review!X:X,"&lt;&gt;"&amp;"",  Review!Y:Y,"&lt;&gt;"&amp;"")</f>
        <v>2</v>
      </c>
      <c r="R13" s="10">
        <f>COUNTIFS(Review!N:N,"TNBT",Review!P:P,AH13, Review!R:R,"&lt;&gt;"&amp;"", Review!S:S,"&lt;&gt;"&amp;"", Review!T:T,"&lt;&gt;"&amp;"", Review!U:U,"&lt;&gt;"&amp;"",  Review!V:V,"&lt;&gt;"&amp;"",  Review!W:W,"&lt;&gt;"&amp;"",  Review!X:X,"&lt;&gt;"&amp;"",  Review!Y:Y,"&lt;&gt;"&amp;"")</f>
        <v>2</v>
      </c>
      <c r="S13" s="10">
        <f>COUNTIFS(Review!N:N,"TL",Review!P:P,AH13, Review!R:R,"&lt;&gt;"&amp;"", Review!X:X,"&lt;&gt;"&amp;"",  Review!Y:Y,"&lt;&gt;"&amp;"")</f>
        <v>2</v>
      </c>
      <c r="T13" s="10">
        <f>COUNTIFS(Review!A:A,"Giữ chỗ",Review!P:P,AH13)</f>
        <v>0</v>
      </c>
      <c r="U13" s="10">
        <f>COUNTIFS(Review!B:B,"Sai lớp",Review!P:P,AH13)</f>
        <v>0</v>
      </c>
      <c r="V13" s="10">
        <f>COUNTIFS(Review!B:B,"Sai phân công",Review!P:P,AH13)</f>
        <v>0</v>
      </c>
      <c r="W13" s="10">
        <f t="shared" si="1"/>
        <v>0</v>
      </c>
      <c r="X13" s="10"/>
      <c r="Y13" s="10"/>
      <c r="Z13" s="10"/>
      <c r="AA13" s="6"/>
      <c r="AB13" s="6"/>
      <c r="AC13" s="6"/>
      <c r="AD13" s="6"/>
      <c r="AE13" s="6"/>
      <c r="AF13" s="6"/>
      <c r="AG13" s="6"/>
      <c r="AH13" s="6" t="s">
        <v>92</v>
      </c>
      <c r="AI13" s="6" t="str">
        <f t="shared" si="2"/>
        <v>A_03 Nguyễn Duy Hưng 20131946 KSTNK58</v>
      </c>
      <c r="AJ13" s="6"/>
      <c r="AK13" s="6" t="str">
        <f t="shared" si="3"/>
        <v>TRUE</v>
      </c>
      <c r="AL13" s="4"/>
      <c r="AM13" s="4"/>
      <c r="AN13" s="4"/>
      <c r="AO13" s="4"/>
      <c r="AP13" s="4"/>
      <c r="AQ13" s="4"/>
      <c r="AR13" s="4"/>
      <c r="AS13" s="4"/>
      <c r="AT13" s="178"/>
      <c r="AU13" s="179"/>
      <c r="AV13" s="179"/>
      <c r="AW13" s="179"/>
      <c r="AX13" s="180">
        <f>COUNTIFS(Review!AD:AD,AH13, Review!AE:AE,"&lt;&gt;"&amp;"",Review!AL:AL,"&lt;&gt;"&amp;"")</f>
        <v>0</v>
      </c>
      <c r="AY13" s="153">
        <f>COUNTIFS(Review!BJ:BJ,"*TNLT*",Review!AD:AD,AH13, Review!AE:AE,"&lt;&gt;"&amp;"",  Review!AF:AF,"&lt;&gt;"&amp;"", Review!AG:AG,"&lt;&gt;"&amp;"", Review!AH:AH,"&lt;&gt;"&amp;"", Review!AI:AI,"&lt;&gt;"&amp;"", Review!AJ:AJ,"&lt;&gt;"&amp;"", Review!AK:AK,"&lt;&gt;"&amp;"", Review!AL:AL,"&lt;&gt;"&amp;"", Review!AM:AM,"&lt;&gt;"&amp;"", Review!AN:AN,"&lt;&gt;"&amp;"", Review!AO:AO,"&lt;&gt;"&amp;"")</f>
        <v>0</v>
      </c>
      <c r="AZ13" s="153">
        <f>COUNTIFS(Review!BJ:BJ,"*TNBT*",Review!AD:AD,AH13, Review!AE:AE,"&lt;&gt;"&amp;"",  Review!AF:AF,"&lt;&gt;"&amp;"", Review!AG:AG,"&lt;&gt;"&amp;"", Review!AH:AH,"&lt;&gt;"&amp;"", Review!AI:AI,"&lt;&gt;"&amp;"",  Review!AJ:AJ,"&lt;&gt;"&amp;"",  Review!AK:AK,"&lt;&gt;"&amp;"",  Review!AL:AL,"&lt;&gt;"&amp;"",  Review!AM:AM,"&lt;&gt;"&amp;"", Review!AN:AN,"&lt;&gt;"&amp;"", Review!AO:AO,"&lt;&gt;"&amp;"")</f>
        <v>0</v>
      </c>
      <c r="BA13" s="153">
        <f>COUNTIFS(Review!BJ:BJ,"*TL*",Review!AD:AD,AH13, Review!AE:AE,"&lt;&gt;"&amp;"", Review!AL:AL,"&lt;&gt;"&amp;"",  Review!AM:AM,"&lt;&gt;"&amp;"", Review!AN:AN,"&lt;&gt;"&amp;"", Review!AO:AO,"&lt;&gt;"&amp;"")</f>
        <v>0</v>
      </c>
      <c r="BB13" s="180">
        <f>COUNTIFS(Review!AR:AR,AH13, Review!AS:AS,"&lt;&gt;"&amp;"",Review!AZ:AZ,"&lt;&gt;"&amp;"")</f>
        <v>0</v>
      </c>
      <c r="BC13" s="181">
        <f>COUNTIFS(Review!BJ:BJ,"*TNLT*",Review!AR:AR,AH13, Review!AS:AS,"&lt;&gt;"&amp;"", Review!AT:AT,"&lt;&gt;"&amp;"", Review!AU:AU,"&lt;&gt;"&amp;"", Review!AV:AV,"&lt;&gt;"&amp;"", Review!AW:AW,"&lt;&gt;"&amp;"", Review!AW:AW,"&lt;&gt;"&amp;"", Review!AX:AX,"&lt;&gt;"&amp;"", Review!AY:AY,"&lt;&gt;"&amp;"", Review!AZ:AZ,"&lt;&gt;"&amp;"",  Review!BA:BA,"&lt;&gt;"&amp;"", Review!BB:BB,"&lt;&gt;"&amp;"", Review!BC:BC,"&lt;&gt;"&amp;"")</f>
        <v>0</v>
      </c>
      <c r="BD13" s="182">
        <f>COUNTIFS(Review!BJ:BJ,"*TNBT*",Review!AR:AR,AH13, Review!AS:AS,"&lt;&gt;"&amp;"", Review!AT:AT,"&lt;&gt;"&amp;"", Review!AU:AU,"&lt;&gt;"&amp;"", Review!AV:AV,"&lt;&gt;"&amp;"", Review!AW:AW,"&lt;&gt;"&amp;"", Review!AW:AW,"&lt;&gt;"&amp;"", Review!AX:AX,"&lt;&gt;"&amp;"", Review!AY:AY,"&lt;&gt;"&amp;"", Review!AZ:AZ,"&lt;&gt;"&amp;"",  Review!BA:BA,"&lt;&gt;"&amp;"", Review!BB:BB,"&lt;&gt;"&amp;"", Review!BC:BC,"&lt;&gt;"&amp;"")</f>
        <v>0</v>
      </c>
      <c r="BE13" s="181">
        <f>COUNTIFS(Review!BJ:BJ,"*TL*",Review!AR:AR,AH13, Review!AS:AS,"&lt;&gt;"&amp;"", Review!AZ:AZ,"&lt;&gt;"&amp;"",  Review!BA:BA,"&lt;&gt;"&amp;"", Review!BB:BB,"&lt;&gt;"&amp;"", Review!BC:BC,"&lt;&gt;"&amp;"")</f>
        <v>0</v>
      </c>
    </row>
    <row r="14" ht="13.5" customHeight="1">
      <c r="A14" s="167"/>
      <c r="B14" s="168" t="s">
        <v>91</v>
      </c>
      <c r="C14" s="188" t="s">
        <v>380</v>
      </c>
      <c r="D14" s="189" t="s">
        <v>381</v>
      </c>
      <c r="E14" s="190">
        <v>2.013375E7</v>
      </c>
      <c r="F14" s="168" t="s">
        <v>45</v>
      </c>
      <c r="G14" s="172"/>
      <c r="H14" s="10" t="s">
        <v>383</v>
      </c>
      <c r="I14" s="10"/>
      <c r="J14" s="10"/>
      <c r="K14" s="10"/>
      <c r="L14" s="10"/>
      <c r="M14" s="10"/>
      <c r="N14" s="10"/>
      <c r="O14" s="10"/>
      <c r="P14" s="4">
        <f>COUNTIFS(Review!P:P,AH14)</f>
        <v>6</v>
      </c>
      <c r="Q14" s="10">
        <f>COUNTIFS(Review!N:N,"TNLT",Review!P:P,AH14, Review!R:R,"&lt;&gt;"&amp;"", Review!S:S,"&lt;&gt;"&amp;"", Review!T:T,"&lt;&gt;"&amp;"", Review!U:U,"&lt;&gt;"&amp;"",  Review!V:V,"&lt;&gt;"&amp;"",  Review!W:W,"&lt;&gt;"&amp;"",  Review!X:X,"&lt;&gt;"&amp;"",  Review!Y:Y,"&lt;&gt;"&amp;"")</f>
        <v>2</v>
      </c>
      <c r="R14" s="10">
        <f>COUNTIFS(Review!N:N,"TNBT",Review!P:P,AH14, Review!R:R,"&lt;&gt;"&amp;"", Review!S:S,"&lt;&gt;"&amp;"", Review!T:T,"&lt;&gt;"&amp;"", Review!U:U,"&lt;&gt;"&amp;"",  Review!V:V,"&lt;&gt;"&amp;"",  Review!W:W,"&lt;&gt;"&amp;"",  Review!X:X,"&lt;&gt;"&amp;"",  Review!Y:Y,"&lt;&gt;"&amp;"")</f>
        <v>2</v>
      </c>
      <c r="S14" s="10">
        <f>COUNTIFS(Review!N:N,"TL",Review!P:P,AH14, Review!R:R,"&lt;&gt;"&amp;"", Review!X:X,"&lt;&gt;"&amp;"",  Review!Y:Y,"&lt;&gt;"&amp;"")</f>
        <v>2</v>
      </c>
      <c r="T14" s="10">
        <f>COUNTIFS(Review!A:A,"Giữ chỗ",Review!P:P,AH14)</f>
        <v>0</v>
      </c>
      <c r="U14" s="10">
        <f>COUNTIFS(Review!B:B,"Sai lớp",Review!P:P,AH14)</f>
        <v>0</v>
      </c>
      <c r="V14" s="10">
        <f>COUNTIFS(Review!B:B,"Sai phân công",Review!P:P,AH14)</f>
        <v>0</v>
      </c>
      <c r="W14" s="10">
        <f t="shared" si="1"/>
        <v>0</v>
      </c>
      <c r="X14" s="10"/>
      <c r="Y14" s="10"/>
      <c r="Z14" s="10"/>
      <c r="AA14" s="6"/>
      <c r="AB14" s="6"/>
      <c r="AC14" s="6"/>
      <c r="AD14" s="6"/>
      <c r="AE14" s="6"/>
      <c r="AF14" s="6"/>
      <c r="AG14" s="6"/>
      <c r="AH14" s="6" t="s">
        <v>412</v>
      </c>
      <c r="AI14" s="6" t="str">
        <f t="shared" si="2"/>
        <v>A_03 Nguyễn Văn Thiệu 20133750 KSTNK58</v>
      </c>
      <c r="AJ14" s="6"/>
      <c r="AK14" s="6" t="str">
        <f t="shared" si="3"/>
        <v>TRUE</v>
      </c>
      <c r="AL14" s="4"/>
      <c r="AM14" s="4"/>
      <c r="AN14" s="4"/>
      <c r="AO14" s="4"/>
      <c r="AP14" s="4"/>
      <c r="AQ14" s="4"/>
      <c r="AR14" s="4"/>
      <c r="AS14" s="4"/>
      <c r="AT14" s="178"/>
      <c r="AU14" s="179"/>
      <c r="AV14" s="179"/>
      <c r="AW14" s="179"/>
      <c r="AX14" s="180">
        <f>COUNTIFS(Review!AD:AD,AH14, Review!AE:AE,"&lt;&gt;"&amp;"",Review!AL:AL,"&lt;&gt;"&amp;"")</f>
        <v>0</v>
      </c>
      <c r="AY14" s="153">
        <f>COUNTIFS(Review!BJ:BJ,"*TNLT*",Review!AD:AD,AH14, Review!AE:AE,"&lt;&gt;"&amp;"",  Review!AF:AF,"&lt;&gt;"&amp;"", Review!AG:AG,"&lt;&gt;"&amp;"", Review!AH:AH,"&lt;&gt;"&amp;"", Review!AI:AI,"&lt;&gt;"&amp;"", Review!AJ:AJ,"&lt;&gt;"&amp;"", Review!AK:AK,"&lt;&gt;"&amp;"", Review!AL:AL,"&lt;&gt;"&amp;"", Review!AM:AM,"&lt;&gt;"&amp;"", Review!AN:AN,"&lt;&gt;"&amp;"", Review!AO:AO,"&lt;&gt;"&amp;"")</f>
        <v>0</v>
      </c>
      <c r="AZ14" s="153">
        <f>COUNTIFS(Review!BJ:BJ,"*TNBT*",Review!AD:AD,AH14, Review!AE:AE,"&lt;&gt;"&amp;"",  Review!AF:AF,"&lt;&gt;"&amp;"", Review!AG:AG,"&lt;&gt;"&amp;"", Review!AH:AH,"&lt;&gt;"&amp;"", Review!AI:AI,"&lt;&gt;"&amp;"",  Review!AJ:AJ,"&lt;&gt;"&amp;"",  Review!AK:AK,"&lt;&gt;"&amp;"",  Review!AL:AL,"&lt;&gt;"&amp;"",  Review!AM:AM,"&lt;&gt;"&amp;"", Review!AN:AN,"&lt;&gt;"&amp;"", Review!AO:AO,"&lt;&gt;"&amp;"")</f>
        <v>0</v>
      </c>
      <c r="BA14" s="153">
        <f>COUNTIFS(Review!BJ:BJ,"*TL*",Review!AD:AD,AH14, Review!AE:AE,"&lt;&gt;"&amp;"", Review!AL:AL,"&lt;&gt;"&amp;"",  Review!AM:AM,"&lt;&gt;"&amp;"", Review!AN:AN,"&lt;&gt;"&amp;"", Review!AO:AO,"&lt;&gt;"&amp;"")</f>
        <v>0</v>
      </c>
      <c r="BB14" s="180">
        <f>COUNTIFS(Review!AR:AR,AH14, Review!AS:AS,"&lt;&gt;"&amp;"",Review!AZ:AZ,"&lt;&gt;"&amp;"")</f>
        <v>0</v>
      </c>
      <c r="BC14" s="181">
        <f>COUNTIFS(Review!BJ:BJ,"*TNLT*",Review!AR:AR,AH14, Review!AS:AS,"&lt;&gt;"&amp;"", Review!AT:AT,"&lt;&gt;"&amp;"", Review!AU:AU,"&lt;&gt;"&amp;"", Review!AV:AV,"&lt;&gt;"&amp;"", Review!AW:AW,"&lt;&gt;"&amp;"", Review!AW:AW,"&lt;&gt;"&amp;"", Review!AX:AX,"&lt;&gt;"&amp;"", Review!AY:AY,"&lt;&gt;"&amp;"", Review!AZ:AZ,"&lt;&gt;"&amp;"",  Review!BA:BA,"&lt;&gt;"&amp;"", Review!BB:BB,"&lt;&gt;"&amp;"", Review!BC:BC,"&lt;&gt;"&amp;"")</f>
        <v>0</v>
      </c>
      <c r="BD14" s="182">
        <f>COUNTIFS(Review!BJ:BJ,"*TNBT*",Review!AR:AR,AH14, Review!AS:AS,"&lt;&gt;"&amp;"", Review!AT:AT,"&lt;&gt;"&amp;"", Review!AU:AU,"&lt;&gt;"&amp;"", Review!AV:AV,"&lt;&gt;"&amp;"", Review!AW:AW,"&lt;&gt;"&amp;"", Review!AW:AW,"&lt;&gt;"&amp;"", Review!AX:AX,"&lt;&gt;"&amp;"", Review!AY:AY,"&lt;&gt;"&amp;"", Review!AZ:AZ,"&lt;&gt;"&amp;"",  Review!BA:BA,"&lt;&gt;"&amp;"", Review!BB:BB,"&lt;&gt;"&amp;"", Review!BC:BC,"&lt;&gt;"&amp;"")</f>
        <v>0</v>
      </c>
      <c r="BE14" s="181">
        <f>COUNTIFS(Review!BJ:BJ,"*TL*",Review!AR:AR,AH14, Review!AS:AS,"&lt;&gt;"&amp;"", Review!AZ:AZ,"&lt;&gt;"&amp;"",  Review!BA:BA,"&lt;&gt;"&amp;"", Review!BB:BB,"&lt;&gt;"&amp;"", Review!BC:BC,"&lt;&gt;"&amp;"")</f>
        <v>0</v>
      </c>
    </row>
    <row r="15" ht="69.0" customHeight="1">
      <c r="A15" s="167"/>
      <c r="B15" s="168" t="s">
        <v>413</v>
      </c>
      <c r="C15" s="193" t="s">
        <v>415</v>
      </c>
      <c r="D15" s="194" t="s">
        <v>419</v>
      </c>
      <c r="E15" s="195">
        <v>2.0130284E7</v>
      </c>
      <c r="F15" s="168" t="s">
        <v>45</v>
      </c>
      <c r="G15" s="172"/>
      <c r="H15" s="10" t="s">
        <v>420</v>
      </c>
      <c r="I15" s="10">
        <f>COUNTIF(B:B,B15)</f>
        <v>3</v>
      </c>
      <c r="J15" s="10">
        <f>COUNTIFS(Review!O:O,B15,Review!N:N,"TNLT", Review!R:R,"&lt;&gt;"&amp;"", Review!S:S,"&lt;&gt;"&amp;"", Review!T:T,"&lt;&gt;"&amp;"", Review!U:U,"&lt;&gt;"&amp;"",  Review!V:V,"&lt;&gt;"&amp;"",  Review!W:W,"&lt;&gt;"&amp;"",  Review!X:X,"&lt;&gt;"&amp;"",  Review!Y:Y,"&lt;&gt;"&amp;"")</f>
        <v>6</v>
      </c>
      <c r="K15" s="10">
        <f>COUNTIFS(Review!O:O,B15,Review!N:N,"TNBT", Review!R:R,"&lt;&gt;"&amp;"", Review!S:S,"&lt;&gt;"&amp;"", Review!T:T,"&lt;&gt;"&amp;"", Review!U:U,"&lt;&gt;"&amp;"",  Review!V:V,"&lt;&gt;"&amp;"",  Review!W:W,"&lt;&gt;"&amp;"",  Review!X:X,"&lt;&gt;"&amp;"",  Review!Y:Y,"&lt;&gt;"&amp;"")</f>
        <v>6</v>
      </c>
      <c r="L15" s="10">
        <f>COUNTIFS(Review!O:O,B15,Review!N:N,"TL", Review!R:R,"&lt;&gt;"&amp;"", Review!X:X,"&lt;&gt;"&amp;"",  Review!Y:Y,"&lt;&gt;"&amp;"")</f>
        <v>6</v>
      </c>
      <c r="M15" s="10">
        <f>COUNTIFS(Review!AC:AC,B15, Review!AN:AN,"&lt;&gt;"&amp;"",Review!AO:AO,"&lt;&gt;"&amp;"")</f>
        <v>0</v>
      </c>
      <c r="N15" s="10">
        <f>COUNTIFS(Review!A:A,"Giữ chỗ nhóm",Review!O:O,B15)</f>
        <v>0</v>
      </c>
      <c r="O15" s="10"/>
      <c r="P15" s="4">
        <f>COUNTIFS(Review!P:P,AH15)</f>
        <v>6</v>
      </c>
      <c r="Q15" s="10">
        <f>COUNTIFS(Review!N:N,"TNLT",Review!P:P,AH15, Review!R:R,"&lt;&gt;"&amp;"", Review!S:S,"&lt;&gt;"&amp;"", Review!T:T,"&lt;&gt;"&amp;"", Review!U:U,"&lt;&gt;"&amp;"",  Review!V:V,"&lt;&gt;"&amp;"",  Review!W:W,"&lt;&gt;"&amp;"",  Review!X:X,"&lt;&gt;"&amp;"",  Review!Y:Y,"&lt;&gt;"&amp;"")</f>
        <v>2</v>
      </c>
      <c r="R15" s="10">
        <f>COUNTIFS(Review!N:N,"TNBT",Review!P:P,AH15, Review!R:R,"&lt;&gt;"&amp;"", Review!S:S,"&lt;&gt;"&amp;"", Review!T:T,"&lt;&gt;"&amp;"", Review!U:U,"&lt;&gt;"&amp;"",  Review!V:V,"&lt;&gt;"&amp;"",  Review!W:W,"&lt;&gt;"&amp;"",  Review!X:X,"&lt;&gt;"&amp;"",  Review!Y:Y,"&lt;&gt;"&amp;"")</f>
        <v>2</v>
      </c>
      <c r="S15" s="10">
        <f>COUNTIFS(Review!N:N,"TL",Review!P:P,AH15, Review!R:R,"&lt;&gt;"&amp;"", Review!X:X,"&lt;&gt;"&amp;"",  Review!Y:Y,"&lt;&gt;"&amp;"")</f>
        <v>2</v>
      </c>
      <c r="T15" s="10">
        <f>COUNTIFS(Review!A:A,"Giữ chỗ",Review!P:P,AH15)</f>
        <v>0</v>
      </c>
      <c r="U15" s="10">
        <f>COUNTIFS(Review!B:B,"Sai lớp",Review!P:P,AH15)</f>
        <v>0</v>
      </c>
      <c r="V15" s="10">
        <f>COUNTIFS(Review!B:B,"Sai phân công",Review!P:P,AH15)</f>
        <v>0</v>
      </c>
      <c r="W15" s="10">
        <f t="shared" si="1"/>
        <v>0</v>
      </c>
      <c r="X15" s="10"/>
      <c r="Y15" s="10"/>
      <c r="Z15" s="10"/>
      <c r="AA15" s="6"/>
      <c r="AB15" s="6"/>
      <c r="AC15" s="6"/>
      <c r="AD15" s="6"/>
      <c r="AE15" s="6"/>
      <c r="AF15" s="6"/>
      <c r="AG15" s="6"/>
      <c r="AH15" s="6" t="s">
        <v>457</v>
      </c>
      <c r="AI15" s="6" t="str">
        <f t="shared" si="2"/>
        <v>A_04 Nguyễn Trọng Bách 20130284 KSTNK58</v>
      </c>
      <c r="AJ15" s="6"/>
      <c r="AK15" s="6" t="str">
        <f t="shared" si="3"/>
        <v>TRUE</v>
      </c>
      <c r="AL15" s="4"/>
      <c r="AM15" s="4"/>
      <c r="AN15" s="4"/>
      <c r="AO15" s="4"/>
      <c r="AP15" s="4"/>
      <c r="AQ15" s="4"/>
      <c r="AR15" s="4"/>
      <c r="AS15" s="4"/>
      <c r="AT15" s="178">
        <f>COUNTIFS(Review!AC:AC,B15, Review!AE:AE,"&lt;&gt;"&amp;"",Review!AL:AL,"&lt;&gt;"&amp;"")</f>
        <v>0</v>
      </c>
      <c r="AU15" s="179">
        <f>COUNTIFS(Review!BJ:BJ,"*TNLT*",Review!AC:AC,B15, Review!AE:AE,"&lt;&gt;"&amp;"",Review!AL:AL,"&lt;&gt;"&amp;"")</f>
        <v>0</v>
      </c>
      <c r="AV15" s="179">
        <f>COUNTIFS(Review!BJ:BJ,"*TNBT*",Review!AC:AC,B15, Review!AE:AE,"&lt;&gt;"&amp;"",Review!AL:AL,"&lt;&gt;"&amp;"")</f>
        <v>0</v>
      </c>
      <c r="AW15" s="179">
        <f>COUNTIFS(Review!BJ:BJ,"*TL*",Review!AC:AC,B15, Review!AE:AE,"&lt;&gt;"&amp;"",Review!AL:AL,"&lt;&gt;"&amp;"")</f>
        <v>0</v>
      </c>
      <c r="AX15" s="180">
        <f>COUNTIFS(Review!AD:AD,AH15, Review!AE:AE,"&lt;&gt;"&amp;"",Review!AL:AL,"&lt;&gt;"&amp;"")</f>
        <v>0</v>
      </c>
      <c r="AY15" s="153">
        <f>COUNTIFS(Review!BJ:BJ,"*TNLT*",Review!AD:AD,AH15, Review!AE:AE,"&lt;&gt;"&amp;"",  Review!AF:AF,"&lt;&gt;"&amp;"", Review!AG:AG,"&lt;&gt;"&amp;"", Review!AH:AH,"&lt;&gt;"&amp;"", Review!AI:AI,"&lt;&gt;"&amp;"", Review!AJ:AJ,"&lt;&gt;"&amp;"", Review!AK:AK,"&lt;&gt;"&amp;"", Review!AL:AL,"&lt;&gt;"&amp;"", Review!AM:AM,"&lt;&gt;"&amp;"", Review!AN:AN,"&lt;&gt;"&amp;"", Review!AO:AO,"&lt;&gt;"&amp;"")</f>
        <v>0</v>
      </c>
      <c r="AZ15" s="153">
        <f>COUNTIFS(Review!BJ:BJ,"*TNBT*",Review!AD:AD,AH15, Review!AE:AE,"&lt;&gt;"&amp;"",  Review!AF:AF,"&lt;&gt;"&amp;"", Review!AG:AG,"&lt;&gt;"&amp;"", Review!AH:AH,"&lt;&gt;"&amp;"", Review!AI:AI,"&lt;&gt;"&amp;"",  Review!AJ:AJ,"&lt;&gt;"&amp;"",  Review!AK:AK,"&lt;&gt;"&amp;"",  Review!AL:AL,"&lt;&gt;"&amp;"",  Review!AM:AM,"&lt;&gt;"&amp;"", Review!AN:AN,"&lt;&gt;"&amp;"", Review!AO:AO,"&lt;&gt;"&amp;"")</f>
        <v>0</v>
      </c>
      <c r="BA15" s="153">
        <f>COUNTIFS(Review!BJ:BJ,"*TL*",Review!AD:AD,AH15, Review!AE:AE,"&lt;&gt;"&amp;"", Review!AL:AL,"&lt;&gt;"&amp;"",  Review!AM:AM,"&lt;&gt;"&amp;"", Review!AN:AN,"&lt;&gt;"&amp;"", Review!AO:AO,"&lt;&gt;"&amp;"")</f>
        <v>0</v>
      </c>
      <c r="BB15" s="180">
        <f>COUNTIFS(Review!AR:AR,AH15, Review!AS:AS,"&lt;&gt;"&amp;"",Review!AZ:AZ,"&lt;&gt;"&amp;"")</f>
        <v>0</v>
      </c>
      <c r="BC15" s="181">
        <f>COUNTIFS(Review!BJ:BJ,"*TNLT*",Review!AR:AR,AH15, Review!AS:AS,"&lt;&gt;"&amp;"", Review!AT:AT,"&lt;&gt;"&amp;"", Review!AU:AU,"&lt;&gt;"&amp;"", Review!AV:AV,"&lt;&gt;"&amp;"", Review!AW:AW,"&lt;&gt;"&amp;"", Review!AW:AW,"&lt;&gt;"&amp;"", Review!AX:AX,"&lt;&gt;"&amp;"", Review!AY:AY,"&lt;&gt;"&amp;"", Review!AZ:AZ,"&lt;&gt;"&amp;"",  Review!BA:BA,"&lt;&gt;"&amp;"", Review!BB:BB,"&lt;&gt;"&amp;"", Review!BC:BC,"&lt;&gt;"&amp;"")</f>
        <v>0</v>
      </c>
      <c r="BD15" s="182">
        <f>COUNTIFS(Review!BJ:BJ,"*TNBT*",Review!AR:AR,AH15, Review!AS:AS,"&lt;&gt;"&amp;"", Review!AT:AT,"&lt;&gt;"&amp;"", Review!AU:AU,"&lt;&gt;"&amp;"", Review!AV:AV,"&lt;&gt;"&amp;"", Review!AW:AW,"&lt;&gt;"&amp;"", Review!AW:AW,"&lt;&gt;"&amp;"", Review!AX:AX,"&lt;&gt;"&amp;"", Review!AY:AY,"&lt;&gt;"&amp;"", Review!AZ:AZ,"&lt;&gt;"&amp;"",  Review!BA:BA,"&lt;&gt;"&amp;"", Review!BB:BB,"&lt;&gt;"&amp;"", Review!BC:BC,"&lt;&gt;"&amp;"")</f>
        <v>0</v>
      </c>
      <c r="BE15" s="181">
        <f>COUNTIFS(Review!BJ:BJ,"*TL*",Review!AR:AR,AH15, Review!AS:AS,"&lt;&gt;"&amp;"", Review!AZ:AZ,"&lt;&gt;"&amp;"",  Review!BA:BA,"&lt;&gt;"&amp;"", Review!BB:BB,"&lt;&gt;"&amp;"", Review!BC:BC,"&lt;&gt;"&amp;"")</f>
        <v>0</v>
      </c>
    </row>
    <row r="16" ht="13.5" customHeight="1">
      <c r="A16" s="167"/>
      <c r="B16" s="168" t="s">
        <v>413</v>
      </c>
      <c r="C16" s="193" t="s">
        <v>458</v>
      </c>
      <c r="D16" s="194" t="s">
        <v>459</v>
      </c>
      <c r="E16" s="195">
        <v>2.0132852E7</v>
      </c>
      <c r="F16" s="168" t="s">
        <v>45</v>
      </c>
      <c r="G16" s="172"/>
      <c r="H16" s="10" t="s">
        <v>460</v>
      </c>
      <c r="I16" s="10"/>
      <c r="J16" s="10"/>
      <c r="K16" s="10"/>
      <c r="L16" s="10"/>
      <c r="M16" s="10"/>
      <c r="N16" s="10"/>
      <c r="O16" s="10"/>
      <c r="P16" s="4">
        <f>COUNTIFS(Review!P:P,AH16)</f>
        <v>6</v>
      </c>
      <c r="Q16" s="10">
        <f>COUNTIFS(Review!N:N,"TNLT",Review!P:P,AH16, Review!R:R,"&lt;&gt;"&amp;"", Review!S:S,"&lt;&gt;"&amp;"", Review!T:T,"&lt;&gt;"&amp;"", Review!U:U,"&lt;&gt;"&amp;"",  Review!V:V,"&lt;&gt;"&amp;"",  Review!W:W,"&lt;&gt;"&amp;"",  Review!X:X,"&lt;&gt;"&amp;"",  Review!Y:Y,"&lt;&gt;"&amp;"")</f>
        <v>2</v>
      </c>
      <c r="R16" s="10">
        <f>COUNTIFS(Review!N:N,"TNBT",Review!P:P,AH16, Review!R:R,"&lt;&gt;"&amp;"", Review!S:S,"&lt;&gt;"&amp;"", Review!T:T,"&lt;&gt;"&amp;"", Review!U:U,"&lt;&gt;"&amp;"",  Review!V:V,"&lt;&gt;"&amp;"",  Review!W:W,"&lt;&gt;"&amp;"",  Review!X:X,"&lt;&gt;"&amp;"",  Review!Y:Y,"&lt;&gt;"&amp;"")</f>
        <v>2</v>
      </c>
      <c r="S16" s="10">
        <f>COUNTIFS(Review!N:N,"TL",Review!P:P,AH16, Review!R:R,"&lt;&gt;"&amp;"", Review!X:X,"&lt;&gt;"&amp;"",  Review!Y:Y,"&lt;&gt;"&amp;"")</f>
        <v>2</v>
      </c>
      <c r="T16" s="10">
        <f>COUNTIFS(Review!A:A,"Giữ chỗ",Review!P:P,AH16)</f>
        <v>0</v>
      </c>
      <c r="U16" s="10">
        <f>COUNTIFS(Review!B:B,"Sai lớp",Review!P:P,AH16)</f>
        <v>0</v>
      </c>
      <c r="V16" s="10">
        <f>COUNTIFS(Review!B:B,"Sai phân công",Review!P:P,AH16)</f>
        <v>0</v>
      </c>
      <c r="W16" s="10">
        <f t="shared" si="1"/>
        <v>0</v>
      </c>
      <c r="X16" s="10"/>
      <c r="Y16" s="10"/>
      <c r="Z16" s="10"/>
      <c r="AA16" s="6"/>
      <c r="AB16" s="6"/>
      <c r="AC16" s="6"/>
      <c r="AD16" s="6"/>
      <c r="AE16" s="6"/>
      <c r="AF16" s="6"/>
      <c r="AG16" s="6"/>
      <c r="AH16" s="6" t="s">
        <v>475</v>
      </c>
      <c r="AI16" s="6" t="str">
        <f t="shared" si="2"/>
        <v>A_04 Thái Quý Đại Nhân 20132852 KSTNK58</v>
      </c>
      <c r="AJ16" s="6"/>
      <c r="AK16" s="6" t="str">
        <f t="shared" si="3"/>
        <v>TRUE</v>
      </c>
      <c r="AL16" s="4"/>
      <c r="AM16" s="4"/>
      <c r="AN16" s="4"/>
      <c r="AO16" s="4"/>
      <c r="AP16" s="4"/>
      <c r="AQ16" s="4"/>
      <c r="AR16" s="4"/>
      <c r="AS16" s="4"/>
      <c r="AT16" s="178"/>
      <c r="AU16" s="179"/>
      <c r="AV16" s="179"/>
      <c r="AW16" s="179"/>
      <c r="AX16" s="180">
        <f>COUNTIFS(Review!AD:AD,AH16, Review!AE:AE,"&lt;&gt;"&amp;"",Review!AL:AL,"&lt;&gt;"&amp;"")</f>
        <v>0</v>
      </c>
      <c r="AY16" s="153">
        <f>COUNTIFS(Review!BJ:BJ,"*TNLT*",Review!AD:AD,AH16, Review!AE:AE,"&lt;&gt;"&amp;"",  Review!AF:AF,"&lt;&gt;"&amp;"", Review!AG:AG,"&lt;&gt;"&amp;"", Review!AH:AH,"&lt;&gt;"&amp;"", Review!AI:AI,"&lt;&gt;"&amp;"", Review!AJ:AJ,"&lt;&gt;"&amp;"", Review!AK:AK,"&lt;&gt;"&amp;"", Review!AL:AL,"&lt;&gt;"&amp;"", Review!AM:AM,"&lt;&gt;"&amp;"", Review!AN:AN,"&lt;&gt;"&amp;"", Review!AO:AO,"&lt;&gt;"&amp;"")</f>
        <v>0</v>
      </c>
      <c r="AZ16" s="153">
        <f>COUNTIFS(Review!BJ:BJ,"*TNBT*",Review!AD:AD,AH16, Review!AE:AE,"&lt;&gt;"&amp;"",  Review!AF:AF,"&lt;&gt;"&amp;"", Review!AG:AG,"&lt;&gt;"&amp;"", Review!AH:AH,"&lt;&gt;"&amp;"", Review!AI:AI,"&lt;&gt;"&amp;"",  Review!AJ:AJ,"&lt;&gt;"&amp;"",  Review!AK:AK,"&lt;&gt;"&amp;"",  Review!AL:AL,"&lt;&gt;"&amp;"",  Review!AM:AM,"&lt;&gt;"&amp;"", Review!AN:AN,"&lt;&gt;"&amp;"", Review!AO:AO,"&lt;&gt;"&amp;"")</f>
        <v>0</v>
      </c>
      <c r="BA16" s="153">
        <f>COUNTIFS(Review!BJ:BJ,"*TL*",Review!AD:AD,AH16, Review!AE:AE,"&lt;&gt;"&amp;"", Review!AL:AL,"&lt;&gt;"&amp;"",  Review!AM:AM,"&lt;&gt;"&amp;"", Review!AN:AN,"&lt;&gt;"&amp;"", Review!AO:AO,"&lt;&gt;"&amp;"")</f>
        <v>0</v>
      </c>
      <c r="BB16" s="180">
        <f>COUNTIFS(Review!AR:AR,AH16, Review!AS:AS,"&lt;&gt;"&amp;"",Review!AZ:AZ,"&lt;&gt;"&amp;"")</f>
        <v>0</v>
      </c>
      <c r="BC16" s="181">
        <f>COUNTIFS(Review!BJ:BJ,"*TNLT*",Review!AR:AR,AH16, Review!AS:AS,"&lt;&gt;"&amp;"", Review!AT:AT,"&lt;&gt;"&amp;"", Review!AU:AU,"&lt;&gt;"&amp;"", Review!AV:AV,"&lt;&gt;"&amp;"", Review!AW:AW,"&lt;&gt;"&amp;"", Review!AW:AW,"&lt;&gt;"&amp;"", Review!AX:AX,"&lt;&gt;"&amp;"", Review!AY:AY,"&lt;&gt;"&amp;"", Review!AZ:AZ,"&lt;&gt;"&amp;"",  Review!BA:BA,"&lt;&gt;"&amp;"", Review!BB:BB,"&lt;&gt;"&amp;"", Review!BC:BC,"&lt;&gt;"&amp;"")</f>
        <v>0</v>
      </c>
      <c r="BD16" s="182">
        <f>COUNTIFS(Review!BJ:BJ,"*TNBT*",Review!AR:AR,AH16, Review!AS:AS,"&lt;&gt;"&amp;"", Review!AT:AT,"&lt;&gt;"&amp;"", Review!AU:AU,"&lt;&gt;"&amp;"", Review!AV:AV,"&lt;&gt;"&amp;"", Review!AW:AW,"&lt;&gt;"&amp;"", Review!AW:AW,"&lt;&gt;"&amp;"", Review!AX:AX,"&lt;&gt;"&amp;"", Review!AY:AY,"&lt;&gt;"&amp;"", Review!AZ:AZ,"&lt;&gt;"&amp;"",  Review!BA:BA,"&lt;&gt;"&amp;"", Review!BB:BB,"&lt;&gt;"&amp;"", Review!BC:BC,"&lt;&gt;"&amp;"")</f>
        <v>0</v>
      </c>
      <c r="BE16" s="181">
        <f>COUNTIFS(Review!BJ:BJ,"*TL*",Review!AR:AR,AH16, Review!AS:AS,"&lt;&gt;"&amp;"", Review!AZ:AZ,"&lt;&gt;"&amp;"",  Review!BA:BA,"&lt;&gt;"&amp;"", Review!BB:BB,"&lt;&gt;"&amp;"", Review!BC:BC,"&lt;&gt;"&amp;"")</f>
        <v>0</v>
      </c>
    </row>
    <row r="17" ht="13.5" customHeight="1">
      <c r="A17" s="167"/>
      <c r="B17" s="168" t="s">
        <v>413</v>
      </c>
      <c r="C17" s="193" t="s">
        <v>476</v>
      </c>
      <c r="D17" s="194" t="s">
        <v>477</v>
      </c>
      <c r="E17" s="195">
        <v>2.0133583E7</v>
      </c>
      <c r="F17" s="168" t="s">
        <v>45</v>
      </c>
      <c r="G17" s="172"/>
      <c r="H17" s="10" t="s">
        <v>478</v>
      </c>
      <c r="I17" s="10"/>
      <c r="J17" s="10"/>
      <c r="K17" s="10"/>
      <c r="L17" s="10"/>
      <c r="M17" s="10"/>
      <c r="N17" s="10"/>
      <c r="O17" s="10"/>
      <c r="P17" s="4">
        <f>COUNTIFS(Review!P:P,AH17)</f>
        <v>6</v>
      </c>
      <c r="Q17" s="10">
        <f>COUNTIFS(Review!N:N,"TNLT",Review!P:P,AH17, Review!R:R,"&lt;&gt;"&amp;"", Review!S:S,"&lt;&gt;"&amp;"", Review!T:T,"&lt;&gt;"&amp;"", Review!U:U,"&lt;&gt;"&amp;"",  Review!V:V,"&lt;&gt;"&amp;"",  Review!W:W,"&lt;&gt;"&amp;"",  Review!X:X,"&lt;&gt;"&amp;"",  Review!Y:Y,"&lt;&gt;"&amp;"")</f>
        <v>2</v>
      </c>
      <c r="R17" s="10">
        <f>COUNTIFS(Review!N:N,"TNBT",Review!P:P,AH17, Review!R:R,"&lt;&gt;"&amp;"", Review!S:S,"&lt;&gt;"&amp;"", Review!T:T,"&lt;&gt;"&amp;"", Review!U:U,"&lt;&gt;"&amp;"",  Review!V:V,"&lt;&gt;"&amp;"",  Review!W:W,"&lt;&gt;"&amp;"",  Review!X:X,"&lt;&gt;"&amp;"",  Review!Y:Y,"&lt;&gt;"&amp;"")</f>
        <v>2</v>
      </c>
      <c r="S17" s="10">
        <f>COUNTIFS(Review!N:N,"TL",Review!P:P,AH17, Review!R:R,"&lt;&gt;"&amp;"", Review!X:X,"&lt;&gt;"&amp;"",  Review!Y:Y,"&lt;&gt;"&amp;"")</f>
        <v>2</v>
      </c>
      <c r="T17" s="10">
        <f>COUNTIFS(Review!A:A,"Giữ chỗ",Review!P:P,AH17)</f>
        <v>0</v>
      </c>
      <c r="U17" s="10">
        <f>COUNTIFS(Review!B:B,"Sai lớp",Review!P:P,AH17)</f>
        <v>0</v>
      </c>
      <c r="V17" s="10">
        <f>COUNTIFS(Review!B:B,"Sai phân công",Review!P:P,AH17)</f>
        <v>0</v>
      </c>
      <c r="W17" s="10">
        <f t="shared" si="1"/>
        <v>0</v>
      </c>
      <c r="X17" s="10"/>
      <c r="Y17" s="10"/>
      <c r="Z17" s="10"/>
      <c r="AA17" s="6"/>
      <c r="AB17" s="6"/>
      <c r="AC17" s="6"/>
      <c r="AD17" s="6"/>
      <c r="AE17" s="6"/>
      <c r="AF17" s="6"/>
      <c r="AG17" s="6"/>
      <c r="AH17" s="6" t="s">
        <v>502</v>
      </c>
      <c r="AI17" s="6" t="str">
        <f t="shared" si="2"/>
        <v>A_04 Nguyễn Hữu Thái 20133583 KSTNK58</v>
      </c>
      <c r="AJ17" s="6"/>
      <c r="AK17" s="6" t="str">
        <f t="shared" si="3"/>
        <v>TRUE</v>
      </c>
      <c r="AL17" s="4"/>
      <c r="AM17" s="4"/>
      <c r="AN17" s="4"/>
      <c r="AO17" s="4"/>
      <c r="AP17" s="4"/>
      <c r="AQ17" s="4"/>
      <c r="AR17" s="4"/>
      <c r="AS17" s="4"/>
      <c r="AT17" s="178"/>
      <c r="AU17" s="179"/>
      <c r="AV17" s="179"/>
      <c r="AW17" s="179"/>
      <c r="AX17" s="180">
        <f>COUNTIFS(Review!AD:AD,AH17, Review!AE:AE,"&lt;&gt;"&amp;"",Review!AL:AL,"&lt;&gt;"&amp;"")</f>
        <v>0</v>
      </c>
      <c r="AY17" s="153">
        <f>COUNTIFS(Review!BJ:BJ,"*TNLT*",Review!AD:AD,AH17, Review!AE:AE,"&lt;&gt;"&amp;"",  Review!AF:AF,"&lt;&gt;"&amp;"", Review!AG:AG,"&lt;&gt;"&amp;"", Review!AH:AH,"&lt;&gt;"&amp;"", Review!AI:AI,"&lt;&gt;"&amp;"", Review!AJ:AJ,"&lt;&gt;"&amp;"", Review!AK:AK,"&lt;&gt;"&amp;"", Review!AL:AL,"&lt;&gt;"&amp;"", Review!AM:AM,"&lt;&gt;"&amp;"", Review!AN:AN,"&lt;&gt;"&amp;"", Review!AO:AO,"&lt;&gt;"&amp;"")</f>
        <v>0</v>
      </c>
      <c r="AZ17" s="153">
        <f>COUNTIFS(Review!BJ:BJ,"*TNBT*",Review!AD:AD,AH17, Review!AE:AE,"&lt;&gt;"&amp;"",  Review!AF:AF,"&lt;&gt;"&amp;"", Review!AG:AG,"&lt;&gt;"&amp;"", Review!AH:AH,"&lt;&gt;"&amp;"", Review!AI:AI,"&lt;&gt;"&amp;"",  Review!AJ:AJ,"&lt;&gt;"&amp;"",  Review!AK:AK,"&lt;&gt;"&amp;"",  Review!AL:AL,"&lt;&gt;"&amp;"",  Review!AM:AM,"&lt;&gt;"&amp;"", Review!AN:AN,"&lt;&gt;"&amp;"", Review!AO:AO,"&lt;&gt;"&amp;"")</f>
        <v>0</v>
      </c>
      <c r="BA17" s="153">
        <f>COUNTIFS(Review!BJ:BJ,"*TL*",Review!AD:AD,AH17, Review!AE:AE,"&lt;&gt;"&amp;"", Review!AL:AL,"&lt;&gt;"&amp;"",  Review!AM:AM,"&lt;&gt;"&amp;"", Review!AN:AN,"&lt;&gt;"&amp;"", Review!AO:AO,"&lt;&gt;"&amp;"")</f>
        <v>0</v>
      </c>
      <c r="BB17" s="180">
        <f>COUNTIFS(Review!AR:AR,AH17, Review!AS:AS,"&lt;&gt;"&amp;"",Review!AZ:AZ,"&lt;&gt;"&amp;"")</f>
        <v>0</v>
      </c>
      <c r="BC17" s="181">
        <f>COUNTIFS(Review!BJ:BJ,"*TNLT*",Review!AR:AR,AH17, Review!AS:AS,"&lt;&gt;"&amp;"", Review!AT:AT,"&lt;&gt;"&amp;"", Review!AU:AU,"&lt;&gt;"&amp;"", Review!AV:AV,"&lt;&gt;"&amp;"", Review!AW:AW,"&lt;&gt;"&amp;"", Review!AW:AW,"&lt;&gt;"&amp;"", Review!AX:AX,"&lt;&gt;"&amp;"", Review!AY:AY,"&lt;&gt;"&amp;"", Review!AZ:AZ,"&lt;&gt;"&amp;"",  Review!BA:BA,"&lt;&gt;"&amp;"", Review!BB:BB,"&lt;&gt;"&amp;"", Review!BC:BC,"&lt;&gt;"&amp;"")</f>
        <v>0</v>
      </c>
      <c r="BD17" s="182">
        <f>COUNTIFS(Review!BJ:BJ,"*TNBT*",Review!AR:AR,AH17, Review!AS:AS,"&lt;&gt;"&amp;"", Review!AT:AT,"&lt;&gt;"&amp;"", Review!AU:AU,"&lt;&gt;"&amp;"", Review!AV:AV,"&lt;&gt;"&amp;"", Review!AW:AW,"&lt;&gt;"&amp;"", Review!AW:AW,"&lt;&gt;"&amp;"", Review!AX:AX,"&lt;&gt;"&amp;"", Review!AY:AY,"&lt;&gt;"&amp;"", Review!AZ:AZ,"&lt;&gt;"&amp;"",  Review!BA:BA,"&lt;&gt;"&amp;"", Review!BB:BB,"&lt;&gt;"&amp;"", Review!BC:BC,"&lt;&gt;"&amp;"")</f>
        <v>0</v>
      </c>
      <c r="BE17" s="181">
        <f>COUNTIFS(Review!BJ:BJ,"*TL*",Review!AR:AR,AH17, Review!AS:AS,"&lt;&gt;"&amp;"", Review!AZ:AZ,"&lt;&gt;"&amp;"",  Review!BA:BA,"&lt;&gt;"&amp;"", Review!BB:BB,"&lt;&gt;"&amp;"", Review!BC:BC,"&lt;&gt;"&amp;"")</f>
        <v>0</v>
      </c>
    </row>
    <row r="18" ht="13.5" customHeight="1">
      <c r="A18" s="167"/>
      <c r="B18" s="168" t="s">
        <v>505</v>
      </c>
      <c r="C18" s="197" t="s">
        <v>506</v>
      </c>
      <c r="D18" s="198" t="s">
        <v>512</v>
      </c>
      <c r="E18" s="199">
        <v>2.0130482E7</v>
      </c>
      <c r="F18" s="168" t="s">
        <v>45</v>
      </c>
      <c r="G18" s="172"/>
      <c r="H18" s="10" t="s">
        <v>515</v>
      </c>
      <c r="I18" s="10">
        <f>COUNTIF(B:B,B18)</f>
        <v>3</v>
      </c>
      <c r="J18" s="10">
        <f>COUNTIFS(Review!O:O,B18,Review!N:N,"TNLT", Review!R:R,"&lt;&gt;"&amp;"", Review!S:S,"&lt;&gt;"&amp;"", Review!T:T,"&lt;&gt;"&amp;"", Review!U:U,"&lt;&gt;"&amp;"",  Review!V:V,"&lt;&gt;"&amp;"",  Review!W:W,"&lt;&gt;"&amp;"",  Review!X:X,"&lt;&gt;"&amp;"",  Review!Y:Y,"&lt;&gt;"&amp;"")</f>
        <v>6</v>
      </c>
      <c r="K18" s="10">
        <f>COUNTIFS(Review!O:O,B18,Review!N:N,"TNBT", Review!R:R,"&lt;&gt;"&amp;"", Review!S:S,"&lt;&gt;"&amp;"", Review!T:T,"&lt;&gt;"&amp;"", Review!U:U,"&lt;&gt;"&amp;"",  Review!V:V,"&lt;&gt;"&amp;"",  Review!W:W,"&lt;&gt;"&amp;"",  Review!X:X,"&lt;&gt;"&amp;"",  Review!Y:Y,"&lt;&gt;"&amp;"")</f>
        <v>6</v>
      </c>
      <c r="L18" s="10">
        <f>COUNTIFS(Review!O:O,B18,Review!N:N,"TL", Review!R:R,"&lt;&gt;"&amp;"", Review!X:X,"&lt;&gt;"&amp;"",  Review!Y:Y,"&lt;&gt;"&amp;"")</f>
        <v>6</v>
      </c>
      <c r="M18" s="10">
        <f>COUNTIFS(Review!AC:AC,B18, Review!AN:AN,"&lt;&gt;"&amp;"",Review!AO:AO,"&lt;&gt;"&amp;"")</f>
        <v>0</v>
      </c>
      <c r="N18" s="10">
        <f>COUNTIFS(Review!A:A,"Giữ chỗ nhóm",Review!O:O,B18)</f>
        <v>0</v>
      </c>
      <c r="O18" s="10"/>
      <c r="P18" s="4">
        <f>COUNTIFS(Review!P:P,AH18)</f>
        <v>6</v>
      </c>
      <c r="Q18" s="10">
        <f>COUNTIFS(Review!N:N,"TNLT",Review!P:P,AH18, Review!R:R,"&lt;&gt;"&amp;"", Review!S:S,"&lt;&gt;"&amp;"", Review!T:T,"&lt;&gt;"&amp;"", Review!U:U,"&lt;&gt;"&amp;"",  Review!V:V,"&lt;&gt;"&amp;"",  Review!W:W,"&lt;&gt;"&amp;"",  Review!X:X,"&lt;&gt;"&amp;"",  Review!Y:Y,"&lt;&gt;"&amp;"")</f>
        <v>2</v>
      </c>
      <c r="R18" s="10">
        <f>COUNTIFS(Review!N:N,"TNBT",Review!P:P,AH18, Review!R:R,"&lt;&gt;"&amp;"", Review!S:S,"&lt;&gt;"&amp;"", Review!T:T,"&lt;&gt;"&amp;"", Review!U:U,"&lt;&gt;"&amp;"",  Review!V:V,"&lt;&gt;"&amp;"",  Review!W:W,"&lt;&gt;"&amp;"",  Review!X:X,"&lt;&gt;"&amp;"",  Review!Y:Y,"&lt;&gt;"&amp;"")</f>
        <v>2</v>
      </c>
      <c r="S18" s="10">
        <f>COUNTIFS(Review!N:N,"TL",Review!P:P,AH18, Review!R:R,"&lt;&gt;"&amp;"", Review!X:X,"&lt;&gt;"&amp;"",  Review!Y:Y,"&lt;&gt;"&amp;"")</f>
        <v>2</v>
      </c>
      <c r="T18" s="10">
        <f>COUNTIFS(Review!A:A,"Giữ chỗ",Review!P:P,AH18)</f>
        <v>0</v>
      </c>
      <c r="U18" s="10">
        <f>COUNTIFS(Review!B:B,"Sai lớp",Review!P:P,AH18)</f>
        <v>0</v>
      </c>
      <c r="V18" s="10">
        <f>COUNTIFS(Review!B:B,"Sai phân công",Review!P:P,AH18)</f>
        <v>0</v>
      </c>
      <c r="W18" s="10">
        <f t="shared" si="1"/>
        <v>0</v>
      </c>
      <c r="X18" s="10"/>
      <c r="Y18" s="10"/>
      <c r="Z18" s="10"/>
      <c r="AA18" s="6"/>
      <c r="AB18" s="6"/>
      <c r="AC18" s="6"/>
      <c r="AD18" s="6"/>
      <c r="AE18" s="6"/>
      <c r="AF18" s="6"/>
      <c r="AG18" s="6"/>
      <c r="AH18" s="6" t="s">
        <v>545</v>
      </c>
      <c r="AI18" s="6" t="str">
        <f t="shared" si="2"/>
        <v>A_05 Bùi Văn Cường 20130482 KSTNK58</v>
      </c>
      <c r="AJ18" s="6"/>
      <c r="AK18" s="6" t="str">
        <f t="shared" si="3"/>
        <v>TRUE</v>
      </c>
      <c r="AL18" s="4"/>
      <c r="AM18" s="4"/>
      <c r="AN18" s="4"/>
      <c r="AO18" s="4"/>
      <c r="AP18" s="4"/>
      <c r="AQ18" s="4"/>
      <c r="AR18" s="4"/>
      <c r="AS18" s="4"/>
      <c r="AT18" s="178">
        <f>COUNTIFS(Review!AC:AC,B18, Review!AE:AE,"&lt;&gt;"&amp;"",Review!AL:AL,"&lt;&gt;"&amp;"")</f>
        <v>0</v>
      </c>
      <c r="AU18" s="179">
        <f>COUNTIFS(Review!BJ:BJ,"*TNLT*",Review!AC:AC,B18, Review!AE:AE,"&lt;&gt;"&amp;"",Review!AL:AL,"&lt;&gt;"&amp;"")</f>
        <v>0</v>
      </c>
      <c r="AV18" s="179">
        <f>COUNTIFS(Review!BJ:BJ,"*TNBT*",Review!AC:AC,B18, Review!AE:AE,"&lt;&gt;"&amp;"",Review!AL:AL,"&lt;&gt;"&amp;"")</f>
        <v>0</v>
      </c>
      <c r="AW18" s="179">
        <f>COUNTIFS(Review!BJ:BJ,"*TL*",Review!AC:AC,B18, Review!AE:AE,"&lt;&gt;"&amp;"",Review!AL:AL,"&lt;&gt;"&amp;"")</f>
        <v>0</v>
      </c>
      <c r="AX18" s="180">
        <f>COUNTIFS(Review!AD:AD,AH18, Review!AE:AE,"&lt;&gt;"&amp;"",Review!AL:AL,"&lt;&gt;"&amp;"")</f>
        <v>0</v>
      </c>
      <c r="AY18" s="153">
        <f>COUNTIFS(Review!BJ:BJ,"*TNLT*",Review!AD:AD,AH18, Review!AE:AE,"&lt;&gt;"&amp;"",  Review!AF:AF,"&lt;&gt;"&amp;"", Review!AG:AG,"&lt;&gt;"&amp;"", Review!AH:AH,"&lt;&gt;"&amp;"", Review!AI:AI,"&lt;&gt;"&amp;"", Review!AJ:AJ,"&lt;&gt;"&amp;"", Review!AK:AK,"&lt;&gt;"&amp;"", Review!AL:AL,"&lt;&gt;"&amp;"", Review!AM:AM,"&lt;&gt;"&amp;"", Review!AN:AN,"&lt;&gt;"&amp;"", Review!AO:AO,"&lt;&gt;"&amp;"")</f>
        <v>0</v>
      </c>
      <c r="AZ18" s="153">
        <f>COUNTIFS(Review!BJ:BJ,"*TNBT*",Review!AD:AD,AH18, Review!AE:AE,"&lt;&gt;"&amp;"",  Review!AF:AF,"&lt;&gt;"&amp;"", Review!AG:AG,"&lt;&gt;"&amp;"", Review!AH:AH,"&lt;&gt;"&amp;"", Review!AI:AI,"&lt;&gt;"&amp;"",  Review!AJ:AJ,"&lt;&gt;"&amp;"",  Review!AK:AK,"&lt;&gt;"&amp;"",  Review!AL:AL,"&lt;&gt;"&amp;"",  Review!AM:AM,"&lt;&gt;"&amp;"", Review!AN:AN,"&lt;&gt;"&amp;"", Review!AO:AO,"&lt;&gt;"&amp;"")</f>
        <v>0</v>
      </c>
      <c r="BA18" s="153">
        <f>COUNTIFS(Review!BJ:BJ,"*TL*",Review!AD:AD,AH18, Review!AE:AE,"&lt;&gt;"&amp;"", Review!AL:AL,"&lt;&gt;"&amp;"",  Review!AM:AM,"&lt;&gt;"&amp;"", Review!AN:AN,"&lt;&gt;"&amp;"", Review!AO:AO,"&lt;&gt;"&amp;"")</f>
        <v>0</v>
      </c>
      <c r="BB18" s="180">
        <f>COUNTIFS(Review!AR:AR,AH18, Review!AS:AS,"&lt;&gt;"&amp;"",Review!AZ:AZ,"&lt;&gt;"&amp;"")</f>
        <v>0</v>
      </c>
      <c r="BC18" s="181">
        <f>COUNTIFS(Review!BJ:BJ,"*TNLT*",Review!AR:AR,AH18, Review!AS:AS,"&lt;&gt;"&amp;"", Review!AT:AT,"&lt;&gt;"&amp;"", Review!AU:AU,"&lt;&gt;"&amp;"", Review!AV:AV,"&lt;&gt;"&amp;"", Review!AW:AW,"&lt;&gt;"&amp;"", Review!AW:AW,"&lt;&gt;"&amp;"", Review!AX:AX,"&lt;&gt;"&amp;"", Review!AY:AY,"&lt;&gt;"&amp;"", Review!AZ:AZ,"&lt;&gt;"&amp;"",  Review!BA:BA,"&lt;&gt;"&amp;"", Review!BB:BB,"&lt;&gt;"&amp;"", Review!BC:BC,"&lt;&gt;"&amp;"")</f>
        <v>0</v>
      </c>
      <c r="BD18" s="182">
        <f>COUNTIFS(Review!BJ:BJ,"*TNBT*",Review!AR:AR,AH18, Review!AS:AS,"&lt;&gt;"&amp;"", Review!AT:AT,"&lt;&gt;"&amp;"", Review!AU:AU,"&lt;&gt;"&amp;"", Review!AV:AV,"&lt;&gt;"&amp;"", Review!AW:AW,"&lt;&gt;"&amp;"", Review!AW:AW,"&lt;&gt;"&amp;"", Review!AX:AX,"&lt;&gt;"&amp;"", Review!AY:AY,"&lt;&gt;"&amp;"", Review!AZ:AZ,"&lt;&gt;"&amp;"",  Review!BA:BA,"&lt;&gt;"&amp;"", Review!BB:BB,"&lt;&gt;"&amp;"", Review!BC:BC,"&lt;&gt;"&amp;"")</f>
        <v>0</v>
      </c>
      <c r="BE18" s="181">
        <f>COUNTIFS(Review!BJ:BJ,"*TL*",Review!AR:AR,AH18, Review!AS:AS,"&lt;&gt;"&amp;"", Review!AZ:AZ,"&lt;&gt;"&amp;"",  Review!BA:BA,"&lt;&gt;"&amp;"", Review!BB:BB,"&lt;&gt;"&amp;"", Review!BC:BC,"&lt;&gt;"&amp;"")</f>
        <v>0</v>
      </c>
    </row>
    <row r="19" ht="13.5" customHeight="1">
      <c r="A19" s="167"/>
      <c r="B19" s="168" t="s">
        <v>505</v>
      </c>
      <c r="C19" s="197" t="s">
        <v>553</v>
      </c>
      <c r="D19" s="198" t="s">
        <v>555</v>
      </c>
      <c r="E19" s="199">
        <v>2.0132047E7</v>
      </c>
      <c r="F19" s="168" t="s">
        <v>45</v>
      </c>
      <c r="G19" s="172"/>
      <c r="H19" s="10" t="s">
        <v>558</v>
      </c>
      <c r="I19" s="10"/>
      <c r="J19" s="10"/>
      <c r="K19" s="10"/>
      <c r="L19" s="10"/>
      <c r="M19" s="10"/>
      <c r="N19" s="10"/>
      <c r="O19" s="10"/>
      <c r="P19" s="4">
        <f>COUNTIFS(Review!P:P,AH19)</f>
        <v>6</v>
      </c>
      <c r="Q19" s="10">
        <f>COUNTIFS(Review!N:N,"TNLT",Review!P:P,AH19, Review!R:R,"&lt;&gt;"&amp;"", Review!S:S,"&lt;&gt;"&amp;"", Review!T:T,"&lt;&gt;"&amp;"", Review!U:U,"&lt;&gt;"&amp;"",  Review!V:V,"&lt;&gt;"&amp;"",  Review!W:W,"&lt;&gt;"&amp;"",  Review!X:X,"&lt;&gt;"&amp;"",  Review!Y:Y,"&lt;&gt;"&amp;"")</f>
        <v>2</v>
      </c>
      <c r="R19" s="10">
        <f>COUNTIFS(Review!N:N,"TNBT",Review!P:P,AH19, Review!R:R,"&lt;&gt;"&amp;"", Review!S:S,"&lt;&gt;"&amp;"", Review!T:T,"&lt;&gt;"&amp;"", Review!U:U,"&lt;&gt;"&amp;"",  Review!V:V,"&lt;&gt;"&amp;"",  Review!W:W,"&lt;&gt;"&amp;"",  Review!X:X,"&lt;&gt;"&amp;"",  Review!Y:Y,"&lt;&gt;"&amp;"")</f>
        <v>2</v>
      </c>
      <c r="S19" s="10">
        <f>COUNTIFS(Review!N:N,"TL",Review!P:P,AH19, Review!R:R,"&lt;&gt;"&amp;"", Review!X:X,"&lt;&gt;"&amp;"",  Review!Y:Y,"&lt;&gt;"&amp;"")</f>
        <v>2</v>
      </c>
      <c r="T19" s="10">
        <f>COUNTIFS(Review!A:A,"Giữ chỗ",Review!P:P,AH19)</f>
        <v>0</v>
      </c>
      <c r="U19" s="10">
        <f>COUNTIFS(Review!B:B,"Sai lớp",Review!P:P,AH19)</f>
        <v>0</v>
      </c>
      <c r="V19" s="10">
        <f>COUNTIFS(Review!B:B,"Sai phân công",Review!P:P,AH19)</f>
        <v>0</v>
      </c>
      <c r="W19" s="10">
        <f t="shared" si="1"/>
        <v>0</v>
      </c>
      <c r="X19" s="10"/>
      <c r="Y19" s="10"/>
      <c r="Z19" s="10"/>
      <c r="AA19" s="6"/>
      <c r="AB19" s="6"/>
      <c r="AC19" s="6"/>
      <c r="AD19" s="6"/>
      <c r="AE19" s="6"/>
      <c r="AF19" s="6"/>
      <c r="AG19" s="6"/>
      <c r="AH19" s="6" t="s">
        <v>578</v>
      </c>
      <c r="AI19" s="6" t="str">
        <f t="shared" si="2"/>
        <v>A_05 Trương Giang Khang 20132047 KSTNK58</v>
      </c>
      <c r="AJ19" s="6"/>
      <c r="AK19" s="6" t="str">
        <f t="shared" si="3"/>
        <v>TRUE</v>
      </c>
      <c r="AL19" s="4"/>
      <c r="AM19" s="4"/>
      <c r="AN19" s="4"/>
      <c r="AO19" s="4"/>
      <c r="AP19" s="4"/>
      <c r="AQ19" s="4"/>
      <c r="AR19" s="4"/>
      <c r="AS19" s="4"/>
      <c r="AT19" s="178"/>
      <c r="AU19" s="179"/>
      <c r="AV19" s="179"/>
      <c r="AW19" s="179"/>
      <c r="AX19" s="180">
        <f>COUNTIFS(Review!AD:AD,AH19, Review!AE:AE,"&lt;&gt;"&amp;"",Review!AL:AL,"&lt;&gt;"&amp;"")</f>
        <v>0</v>
      </c>
      <c r="AY19" s="153">
        <f>COUNTIFS(Review!BJ:BJ,"*TNLT*",Review!AD:AD,AH19, Review!AE:AE,"&lt;&gt;"&amp;"",  Review!AF:AF,"&lt;&gt;"&amp;"", Review!AG:AG,"&lt;&gt;"&amp;"", Review!AH:AH,"&lt;&gt;"&amp;"", Review!AI:AI,"&lt;&gt;"&amp;"", Review!AJ:AJ,"&lt;&gt;"&amp;"", Review!AK:AK,"&lt;&gt;"&amp;"", Review!AL:AL,"&lt;&gt;"&amp;"", Review!AM:AM,"&lt;&gt;"&amp;"", Review!AN:AN,"&lt;&gt;"&amp;"", Review!AO:AO,"&lt;&gt;"&amp;"")</f>
        <v>0</v>
      </c>
      <c r="AZ19" s="153">
        <f>COUNTIFS(Review!BJ:BJ,"*TNBT*",Review!AD:AD,AH19, Review!AE:AE,"&lt;&gt;"&amp;"",  Review!AF:AF,"&lt;&gt;"&amp;"", Review!AG:AG,"&lt;&gt;"&amp;"", Review!AH:AH,"&lt;&gt;"&amp;"", Review!AI:AI,"&lt;&gt;"&amp;"",  Review!AJ:AJ,"&lt;&gt;"&amp;"",  Review!AK:AK,"&lt;&gt;"&amp;"",  Review!AL:AL,"&lt;&gt;"&amp;"",  Review!AM:AM,"&lt;&gt;"&amp;"", Review!AN:AN,"&lt;&gt;"&amp;"", Review!AO:AO,"&lt;&gt;"&amp;"")</f>
        <v>0</v>
      </c>
      <c r="BA19" s="153">
        <f>COUNTIFS(Review!BJ:BJ,"*TL*",Review!AD:AD,AH19, Review!AE:AE,"&lt;&gt;"&amp;"", Review!AL:AL,"&lt;&gt;"&amp;"",  Review!AM:AM,"&lt;&gt;"&amp;"", Review!AN:AN,"&lt;&gt;"&amp;"", Review!AO:AO,"&lt;&gt;"&amp;"")</f>
        <v>0</v>
      </c>
      <c r="BB19" s="180">
        <f>COUNTIFS(Review!AR:AR,AH19, Review!AS:AS,"&lt;&gt;"&amp;"",Review!AZ:AZ,"&lt;&gt;"&amp;"")</f>
        <v>0</v>
      </c>
      <c r="BC19" s="181">
        <f>COUNTIFS(Review!BJ:BJ,"*TNLT*",Review!AR:AR,AH19, Review!AS:AS,"&lt;&gt;"&amp;"", Review!AT:AT,"&lt;&gt;"&amp;"", Review!AU:AU,"&lt;&gt;"&amp;"", Review!AV:AV,"&lt;&gt;"&amp;"", Review!AW:AW,"&lt;&gt;"&amp;"", Review!AW:AW,"&lt;&gt;"&amp;"", Review!AX:AX,"&lt;&gt;"&amp;"", Review!AY:AY,"&lt;&gt;"&amp;"", Review!AZ:AZ,"&lt;&gt;"&amp;"",  Review!BA:BA,"&lt;&gt;"&amp;"", Review!BB:BB,"&lt;&gt;"&amp;"", Review!BC:BC,"&lt;&gt;"&amp;"")</f>
        <v>0</v>
      </c>
      <c r="BD19" s="182">
        <f>COUNTIFS(Review!BJ:BJ,"*TNBT*",Review!AR:AR,AH19, Review!AS:AS,"&lt;&gt;"&amp;"", Review!AT:AT,"&lt;&gt;"&amp;"", Review!AU:AU,"&lt;&gt;"&amp;"", Review!AV:AV,"&lt;&gt;"&amp;"", Review!AW:AW,"&lt;&gt;"&amp;"", Review!AW:AW,"&lt;&gt;"&amp;"", Review!AX:AX,"&lt;&gt;"&amp;"", Review!AY:AY,"&lt;&gt;"&amp;"", Review!AZ:AZ,"&lt;&gt;"&amp;"",  Review!BA:BA,"&lt;&gt;"&amp;"", Review!BB:BB,"&lt;&gt;"&amp;"", Review!BC:BC,"&lt;&gt;"&amp;"")</f>
        <v>0</v>
      </c>
      <c r="BE19" s="181">
        <f>COUNTIFS(Review!BJ:BJ,"*TL*",Review!AR:AR,AH19, Review!AS:AS,"&lt;&gt;"&amp;"", Review!AZ:AZ,"&lt;&gt;"&amp;"",  Review!BA:BA,"&lt;&gt;"&amp;"", Review!BB:BB,"&lt;&gt;"&amp;"", Review!BC:BC,"&lt;&gt;"&amp;"")</f>
        <v>0</v>
      </c>
    </row>
    <row r="20" ht="13.5" customHeight="1">
      <c r="A20" s="167"/>
      <c r="B20" s="168" t="s">
        <v>505</v>
      </c>
      <c r="C20" s="197" t="s">
        <v>579</v>
      </c>
      <c r="D20" s="198" t="s">
        <v>580</v>
      </c>
      <c r="E20" s="199">
        <v>2.0132223E7</v>
      </c>
      <c r="F20" s="168" t="s">
        <v>45</v>
      </c>
      <c r="G20" s="172"/>
      <c r="H20" s="10" t="s">
        <v>581</v>
      </c>
      <c r="I20" s="10"/>
      <c r="J20" s="10"/>
      <c r="K20" s="10"/>
      <c r="L20" s="10"/>
      <c r="M20" s="10"/>
      <c r="N20" s="10"/>
      <c r="O20" s="10"/>
      <c r="P20" s="4">
        <f>COUNTIFS(Review!P:P,AH20)</f>
        <v>6</v>
      </c>
      <c r="Q20" s="10">
        <f>COUNTIFS(Review!N:N,"TNLT",Review!P:P,AH20, Review!R:R,"&lt;&gt;"&amp;"", Review!S:S,"&lt;&gt;"&amp;"", Review!T:T,"&lt;&gt;"&amp;"", Review!U:U,"&lt;&gt;"&amp;"",  Review!V:V,"&lt;&gt;"&amp;"",  Review!W:W,"&lt;&gt;"&amp;"",  Review!X:X,"&lt;&gt;"&amp;"",  Review!Y:Y,"&lt;&gt;"&amp;"")</f>
        <v>2</v>
      </c>
      <c r="R20" s="10">
        <f>COUNTIFS(Review!N:N,"TNBT",Review!P:P,AH20, Review!R:R,"&lt;&gt;"&amp;"", Review!S:S,"&lt;&gt;"&amp;"", Review!T:T,"&lt;&gt;"&amp;"", Review!U:U,"&lt;&gt;"&amp;"",  Review!V:V,"&lt;&gt;"&amp;"",  Review!W:W,"&lt;&gt;"&amp;"",  Review!X:X,"&lt;&gt;"&amp;"",  Review!Y:Y,"&lt;&gt;"&amp;"")</f>
        <v>2</v>
      </c>
      <c r="S20" s="10">
        <f>COUNTIFS(Review!N:N,"TL",Review!P:P,AH20, Review!R:R,"&lt;&gt;"&amp;"", Review!X:X,"&lt;&gt;"&amp;"",  Review!Y:Y,"&lt;&gt;"&amp;"")</f>
        <v>2</v>
      </c>
      <c r="T20" s="10">
        <f>COUNTIFS(Review!A:A,"Giữ chỗ",Review!P:P,AH20)</f>
        <v>0</v>
      </c>
      <c r="U20" s="10">
        <f>COUNTIFS(Review!B:B,"Sai lớp",Review!P:P,AH20)</f>
        <v>0</v>
      </c>
      <c r="V20" s="10">
        <f>COUNTIFS(Review!B:B,"Sai phân công",Review!P:P,AH20)</f>
        <v>0</v>
      </c>
      <c r="W20" s="10">
        <f t="shared" si="1"/>
        <v>0</v>
      </c>
      <c r="X20" s="10"/>
      <c r="Y20" s="10"/>
      <c r="Z20" s="10"/>
      <c r="AA20" s="6"/>
      <c r="AB20" s="6"/>
      <c r="AC20" s="6"/>
      <c r="AD20" s="6"/>
      <c r="AE20" s="6"/>
      <c r="AF20" s="6"/>
      <c r="AG20" s="6"/>
      <c r="AH20" s="6" t="s">
        <v>584</v>
      </c>
      <c r="AI20" s="6" t="str">
        <f t="shared" si="2"/>
        <v>A_05 Tô Văn Lâm 20132223 KSTNK58</v>
      </c>
      <c r="AJ20" s="6"/>
      <c r="AK20" s="6" t="str">
        <f t="shared" si="3"/>
        <v>TRUE</v>
      </c>
      <c r="AL20" s="4"/>
      <c r="AM20" s="4"/>
      <c r="AN20" s="4"/>
      <c r="AO20" s="4"/>
      <c r="AP20" s="4"/>
      <c r="AQ20" s="4"/>
      <c r="AR20" s="4"/>
      <c r="AS20" s="4"/>
      <c r="AT20" s="178"/>
      <c r="AU20" s="179"/>
      <c r="AV20" s="179"/>
      <c r="AW20" s="179"/>
      <c r="AX20" s="180">
        <f>COUNTIFS(Review!AD:AD,AH20, Review!AE:AE,"&lt;&gt;"&amp;"",Review!AL:AL,"&lt;&gt;"&amp;"")</f>
        <v>0</v>
      </c>
      <c r="AY20" s="153">
        <f>COUNTIFS(Review!BJ:BJ,"*TNLT*",Review!AD:AD,AH20, Review!AE:AE,"&lt;&gt;"&amp;"",  Review!AF:AF,"&lt;&gt;"&amp;"", Review!AG:AG,"&lt;&gt;"&amp;"", Review!AH:AH,"&lt;&gt;"&amp;"", Review!AI:AI,"&lt;&gt;"&amp;"", Review!AJ:AJ,"&lt;&gt;"&amp;"", Review!AK:AK,"&lt;&gt;"&amp;"", Review!AL:AL,"&lt;&gt;"&amp;"", Review!AM:AM,"&lt;&gt;"&amp;"", Review!AN:AN,"&lt;&gt;"&amp;"", Review!AO:AO,"&lt;&gt;"&amp;"")</f>
        <v>0</v>
      </c>
      <c r="AZ20" s="153">
        <f>COUNTIFS(Review!BJ:BJ,"*TNBT*",Review!AD:AD,AH20, Review!AE:AE,"&lt;&gt;"&amp;"",  Review!AF:AF,"&lt;&gt;"&amp;"", Review!AG:AG,"&lt;&gt;"&amp;"", Review!AH:AH,"&lt;&gt;"&amp;"", Review!AI:AI,"&lt;&gt;"&amp;"",  Review!AJ:AJ,"&lt;&gt;"&amp;"",  Review!AK:AK,"&lt;&gt;"&amp;"",  Review!AL:AL,"&lt;&gt;"&amp;"",  Review!AM:AM,"&lt;&gt;"&amp;"", Review!AN:AN,"&lt;&gt;"&amp;"", Review!AO:AO,"&lt;&gt;"&amp;"")</f>
        <v>0</v>
      </c>
      <c r="BA20" s="153">
        <f>COUNTIFS(Review!BJ:BJ,"*TL*",Review!AD:AD,AH20, Review!AE:AE,"&lt;&gt;"&amp;"", Review!AL:AL,"&lt;&gt;"&amp;"",  Review!AM:AM,"&lt;&gt;"&amp;"", Review!AN:AN,"&lt;&gt;"&amp;"", Review!AO:AO,"&lt;&gt;"&amp;"")</f>
        <v>0</v>
      </c>
      <c r="BB20" s="180">
        <f>COUNTIFS(Review!AR:AR,AH20, Review!AS:AS,"&lt;&gt;"&amp;"",Review!AZ:AZ,"&lt;&gt;"&amp;"")</f>
        <v>0</v>
      </c>
      <c r="BC20" s="181">
        <f>COUNTIFS(Review!BJ:BJ,"*TNLT*",Review!AR:AR,AH20, Review!AS:AS,"&lt;&gt;"&amp;"", Review!AT:AT,"&lt;&gt;"&amp;"", Review!AU:AU,"&lt;&gt;"&amp;"", Review!AV:AV,"&lt;&gt;"&amp;"", Review!AW:AW,"&lt;&gt;"&amp;"", Review!AW:AW,"&lt;&gt;"&amp;"", Review!AX:AX,"&lt;&gt;"&amp;"", Review!AY:AY,"&lt;&gt;"&amp;"", Review!AZ:AZ,"&lt;&gt;"&amp;"",  Review!BA:BA,"&lt;&gt;"&amp;"", Review!BB:BB,"&lt;&gt;"&amp;"", Review!BC:BC,"&lt;&gt;"&amp;"")</f>
        <v>0</v>
      </c>
      <c r="BD20" s="182">
        <f>COUNTIFS(Review!BJ:BJ,"*TNBT*",Review!AR:AR,AH20, Review!AS:AS,"&lt;&gt;"&amp;"", Review!AT:AT,"&lt;&gt;"&amp;"", Review!AU:AU,"&lt;&gt;"&amp;"", Review!AV:AV,"&lt;&gt;"&amp;"", Review!AW:AW,"&lt;&gt;"&amp;"", Review!AW:AW,"&lt;&gt;"&amp;"", Review!AX:AX,"&lt;&gt;"&amp;"", Review!AY:AY,"&lt;&gt;"&amp;"", Review!AZ:AZ,"&lt;&gt;"&amp;"",  Review!BA:BA,"&lt;&gt;"&amp;"", Review!BB:BB,"&lt;&gt;"&amp;"", Review!BC:BC,"&lt;&gt;"&amp;"")</f>
        <v>0</v>
      </c>
      <c r="BE20" s="181">
        <f>COUNTIFS(Review!BJ:BJ,"*TL*",Review!AR:AR,AH20, Review!AS:AS,"&lt;&gt;"&amp;"", Review!AZ:AZ,"&lt;&gt;"&amp;"",  Review!BA:BA,"&lt;&gt;"&amp;"", Review!BB:BB,"&lt;&gt;"&amp;"", Review!BC:BC,"&lt;&gt;"&amp;"")</f>
        <v>0</v>
      </c>
    </row>
    <row r="21" ht="13.5" customHeight="1">
      <c r="A21" s="167"/>
      <c r="B21" s="168" t="s">
        <v>550</v>
      </c>
      <c r="C21" s="201" t="s">
        <v>43</v>
      </c>
      <c r="D21" s="202" t="s">
        <v>606</v>
      </c>
      <c r="E21" s="203">
        <v>2.0130434E7</v>
      </c>
      <c r="F21" s="168" t="s">
        <v>45</v>
      </c>
      <c r="G21" s="172"/>
      <c r="H21" s="10" t="s">
        <v>607</v>
      </c>
      <c r="I21" s="10">
        <f>COUNTIF(B:B,B21)</f>
        <v>3</v>
      </c>
      <c r="J21" s="10">
        <f>COUNTIFS(Review!O:O,B21,Review!N:N,"TNLT", Review!R:R,"&lt;&gt;"&amp;"", Review!S:S,"&lt;&gt;"&amp;"", Review!T:T,"&lt;&gt;"&amp;"", Review!U:U,"&lt;&gt;"&amp;"",  Review!V:V,"&lt;&gt;"&amp;"",  Review!W:W,"&lt;&gt;"&amp;"",  Review!X:X,"&lt;&gt;"&amp;"",  Review!Y:Y,"&lt;&gt;"&amp;"")</f>
        <v>6</v>
      </c>
      <c r="K21" s="10">
        <f>COUNTIFS(Review!O:O,B21,Review!N:N,"TNBT", Review!R:R,"&lt;&gt;"&amp;"", Review!S:S,"&lt;&gt;"&amp;"", Review!T:T,"&lt;&gt;"&amp;"", Review!U:U,"&lt;&gt;"&amp;"",  Review!V:V,"&lt;&gt;"&amp;"",  Review!W:W,"&lt;&gt;"&amp;"",  Review!X:X,"&lt;&gt;"&amp;"",  Review!Y:Y,"&lt;&gt;"&amp;"")</f>
        <v>6</v>
      </c>
      <c r="L21" s="10">
        <f>COUNTIFS(Review!O:O,B21,Review!N:N,"TL", Review!R:R,"&lt;&gt;"&amp;"", Review!X:X,"&lt;&gt;"&amp;"",  Review!Y:Y,"&lt;&gt;"&amp;"")</f>
        <v>6</v>
      </c>
      <c r="M21" s="10">
        <f>COUNTIFS(Review!AC:AC,B21, Review!AN:AN,"&lt;&gt;"&amp;"",Review!AO:AO,"&lt;&gt;"&amp;"")</f>
        <v>0</v>
      </c>
      <c r="N21" s="10">
        <f>COUNTIFS(Review!A:A,"Giữ chỗ nhóm",Review!O:O,B21)</f>
        <v>0</v>
      </c>
      <c r="O21" s="10"/>
      <c r="P21" s="4">
        <f>COUNTIFS(Review!P:P,AH21)</f>
        <v>6</v>
      </c>
      <c r="Q21" s="10">
        <f>COUNTIFS(Review!N:N,"TNLT",Review!P:P,AH21, Review!R:R,"&lt;&gt;"&amp;"", Review!S:S,"&lt;&gt;"&amp;"", Review!T:T,"&lt;&gt;"&amp;"", Review!U:U,"&lt;&gt;"&amp;"",  Review!V:V,"&lt;&gt;"&amp;"",  Review!W:W,"&lt;&gt;"&amp;"",  Review!X:X,"&lt;&gt;"&amp;"",  Review!Y:Y,"&lt;&gt;"&amp;"")</f>
        <v>2</v>
      </c>
      <c r="R21" s="10">
        <f>COUNTIFS(Review!N:N,"TNBT",Review!P:P,AH21, Review!R:R,"&lt;&gt;"&amp;"", Review!S:S,"&lt;&gt;"&amp;"", Review!T:T,"&lt;&gt;"&amp;"", Review!U:U,"&lt;&gt;"&amp;"",  Review!V:V,"&lt;&gt;"&amp;"",  Review!W:W,"&lt;&gt;"&amp;"",  Review!X:X,"&lt;&gt;"&amp;"",  Review!Y:Y,"&lt;&gt;"&amp;"")</f>
        <v>2</v>
      </c>
      <c r="S21" s="10">
        <f>COUNTIFS(Review!N:N,"TL",Review!P:P,AH21, Review!R:R,"&lt;&gt;"&amp;"", Review!X:X,"&lt;&gt;"&amp;"",  Review!Y:Y,"&lt;&gt;"&amp;"")</f>
        <v>2</v>
      </c>
      <c r="T21" s="10">
        <f>COUNTIFS(Review!A:A,"Giữ chỗ",Review!P:P,AH21)</f>
        <v>0</v>
      </c>
      <c r="U21" s="10">
        <f>COUNTIFS(Review!B:B,"Sai lớp",Review!P:P,AH21)</f>
        <v>0</v>
      </c>
      <c r="V21" s="10">
        <f>COUNTIFS(Review!B:B,"Sai phân công",Review!P:P,AH21)</f>
        <v>0</v>
      </c>
      <c r="W21" s="10">
        <f t="shared" si="1"/>
        <v>0</v>
      </c>
      <c r="X21" s="10"/>
      <c r="Y21" s="10"/>
      <c r="Z21" s="10"/>
      <c r="AA21" s="6"/>
      <c r="AB21" s="6"/>
      <c r="AC21" s="6"/>
      <c r="AD21" s="6"/>
      <c r="AE21" s="6"/>
      <c r="AF21" s="6"/>
      <c r="AG21" s="6"/>
      <c r="AH21" s="6" t="s">
        <v>567</v>
      </c>
      <c r="AI21" s="6" t="str">
        <f t="shared" si="2"/>
        <v>A_06 Vũ Văn Chung 20130434 KSTNK58</v>
      </c>
      <c r="AJ21" s="6"/>
      <c r="AK21" s="6" t="str">
        <f t="shared" si="3"/>
        <v>TRUE</v>
      </c>
      <c r="AL21" s="4"/>
      <c r="AM21" s="4"/>
      <c r="AN21" s="4"/>
      <c r="AO21" s="4"/>
      <c r="AP21" s="4"/>
      <c r="AQ21" s="4"/>
      <c r="AR21" s="4"/>
      <c r="AS21" s="4"/>
      <c r="AT21" s="178">
        <f>COUNTIFS(Review!AC:AC,B21, Review!AE:AE,"&lt;&gt;"&amp;"",Review!AL:AL,"&lt;&gt;"&amp;"")</f>
        <v>0</v>
      </c>
      <c r="AU21" s="179">
        <f>COUNTIFS(Review!BJ:BJ,"*TNLT*",Review!AC:AC,B21, Review!AE:AE,"&lt;&gt;"&amp;"",Review!AL:AL,"&lt;&gt;"&amp;"")</f>
        <v>0</v>
      </c>
      <c r="AV21" s="179">
        <f>COUNTIFS(Review!BJ:BJ,"*TNBT*",Review!AC:AC,B21, Review!AE:AE,"&lt;&gt;"&amp;"",Review!AL:AL,"&lt;&gt;"&amp;"")</f>
        <v>0</v>
      </c>
      <c r="AW21" s="179">
        <f>COUNTIFS(Review!BJ:BJ,"*TL*",Review!AC:AC,B21, Review!AE:AE,"&lt;&gt;"&amp;"",Review!AL:AL,"&lt;&gt;"&amp;"")</f>
        <v>0</v>
      </c>
      <c r="AX21" s="180">
        <f>COUNTIFS(Review!AD:AD,AH21, Review!AE:AE,"&lt;&gt;"&amp;"",Review!AL:AL,"&lt;&gt;"&amp;"")</f>
        <v>0</v>
      </c>
      <c r="AY21" s="153">
        <f>COUNTIFS(Review!BJ:BJ,"*TNLT*",Review!AD:AD,AH21, Review!AE:AE,"&lt;&gt;"&amp;"",  Review!AF:AF,"&lt;&gt;"&amp;"", Review!AG:AG,"&lt;&gt;"&amp;"", Review!AH:AH,"&lt;&gt;"&amp;"", Review!AI:AI,"&lt;&gt;"&amp;"", Review!AJ:AJ,"&lt;&gt;"&amp;"", Review!AK:AK,"&lt;&gt;"&amp;"", Review!AL:AL,"&lt;&gt;"&amp;"", Review!AM:AM,"&lt;&gt;"&amp;"", Review!AN:AN,"&lt;&gt;"&amp;"", Review!AO:AO,"&lt;&gt;"&amp;"")</f>
        <v>0</v>
      </c>
      <c r="AZ21" s="153">
        <f>COUNTIFS(Review!BJ:BJ,"*TNBT*",Review!AD:AD,AH21, Review!AE:AE,"&lt;&gt;"&amp;"",  Review!AF:AF,"&lt;&gt;"&amp;"", Review!AG:AG,"&lt;&gt;"&amp;"", Review!AH:AH,"&lt;&gt;"&amp;"", Review!AI:AI,"&lt;&gt;"&amp;"",  Review!AJ:AJ,"&lt;&gt;"&amp;"",  Review!AK:AK,"&lt;&gt;"&amp;"",  Review!AL:AL,"&lt;&gt;"&amp;"",  Review!AM:AM,"&lt;&gt;"&amp;"", Review!AN:AN,"&lt;&gt;"&amp;"", Review!AO:AO,"&lt;&gt;"&amp;"")</f>
        <v>0</v>
      </c>
      <c r="BA21" s="153">
        <f>COUNTIFS(Review!BJ:BJ,"*TL*",Review!AD:AD,AH21, Review!AE:AE,"&lt;&gt;"&amp;"", Review!AL:AL,"&lt;&gt;"&amp;"",  Review!AM:AM,"&lt;&gt;"&amp;"", Review!AN:AN,"&lt;&gt;"&amp;"", Review!AO:AO,"&lt;&gt;"&amp;"")</f>
        <v>0</v>
      </c>
      <c r="BB21" s="180">
        <f>COUNTIFS(Review!AR:AR,AH21, Review!AS:AS,"&lt;&gt;"&amp;"",Review!AZ:AZ,"&lt;&gt;"&amp;"")</f>
        <v>0</v>
      </c>
      <c r="BC21" s="181">
        <f>COUNTIFS(Review!BJ:BJ,"*TNLT*",Review!AR:AR,AH21, Review!AS:AS,"&lt;&gt;"&amp;"", Review!AT:AT,"&lt;&gt;"&amp;"", Review!AU:AU,"&lt;&gt;"&amp;"", Review!AV:AV,"&lt;&gt;"&amp;"", Review!AW:AW,"&lt;&gt;"&amp;"", Review!AW:AW,"&lt;&gt;"&amp;"", Review!AX:AX,"&lt;&gt;"&amp;"", Review!AY:AY,"&lt;&gt;"&amp;"", Review!AZ:AZ,"&lt;&gt;"&amp;"",  Review!BA:BA,"&lt;&gt;"&amp;"", Review!BB:BB,"&lt;&gt;"&amp;"", Review!BC:BC,"&lt;&gt;"&amp;"")</f>
        <v>0</v>
      </c>
      <c r="BD21" s="182">
        <f>COUNTIFS(Review!BJ:BJ,"*TNBT*",Review!AR:AR,AH21, Review!AS:AS,"&lt;&gt;"&amp;"", Review!AT:AT,"&lt;&gt;"&amp;"", Review!AU:AU,"&lt;&gt;"&amp;"", Review!AV:AV,"&lt;&gt;"&amp;"", Review!AW:AW,"&lt;&gt;"&amp;"", Review!AW:AW,"&lt;&gt;"&amp;"", Review!AX:AX,"&lt;&gt;"&amp;"", Review!AY:AY,"&lt;&gt;"&amp;"", Review!AZ:AZ,"&lt;&gt;"&amp;"",  Review!BA:BA,"&lt;&gt;"&amp;"", Review!BB:BB,"&lt;&gt;"&amp;"", Review!BC:BC,"&lt;&gt;"&amp;"")</f>
        <v>0</v>
      </c>
      <c r="BE21" s="181">
        <f>COUNTIFS(Review!BJ:BJ,"*TL*",Review!AR:AR,AH21, Review!AS:AS,"&lt;&gt;"&amp;"", Review!AZ:AZ,"&lt;&gt;"&amp;"",  Review!BA:BA,"&lt;&gt;"&amp;"", Review!BB:BB,"&lt;&gt;"&amp;"", Review!BC:BC,"&lt;&gt;"&amp;"")</f>
        <v>0</v>
      </c>
    </row>
    <row r="22" ht="13.5" customHeight="1">
      <c r="A22" s="167"/>
      <c r="B22" s="168" t="s">
        <v>550</v>
      </c>
      <c r="C22" s="201" t="s">
        <v>638</v>
      </c>
      <c r="D22" s="202" t="s">
        <v>639</v>
      </c>
      <c r="E22" s="203">
        <v>2.0130809E7</v>
      </c>
      <c r="F22" s="168" t="s">
        <v>45</v>
      </c>
      <c r="G22" s="172"/>
      <c r="H22" s="10" t="s">
        <v>640</v>
      </c>
      <c r="I22" s="10"/>
      <c r="J22" s="10"/>
      <c r="K22" s="10"/>
      <c r="L22" s="10"/>
      <c r="M22" s="10"/>
      <c r="N22" s="10"/>
      <c r="O22" s="10"/>
      <c r="P22" s="4">
        <f>COUNTIFS(Review!P:P,AH22)</f>
        <v>6</v>
      </c>
      <c r="Q22" s="10">
        <f>COUNTIFS(Review!N:N,"TNLT",Review!P:P,AH22, Review!R:R,"&lt;&gt;"&amp;"", Review!S:S,"&lt;&gt;"&amp;"", Review!T:T,"&lt;&gt;"&amp;"", Review!U:U,"&lt;&gt;"&amp;"",  Review!V:V,"&lt;&gt;"&amp;"",  Review!W:W,"&lt;&gt;"&amp;"",  Review!X:X,"&lt;&gt;"&amp;"",  Review!Y:Y,"&lt;&gt;"&amp;"")</f>
        <v>2</v>
      </c>
      <c r="R22" s="10">
        <f>COUNTIFS(Review!N:N,"TNBT",Review!P:P,AH22, Review!R:R,"&lt;&gt;"&amp;"", Review!S:S,"&lt;&gt;"&amp;"", Review!T:T,"&lt;&gt;"&amp;"", Review!U:U,"&lt;&gt;"&amp;"",  Review!V:V,"&lt;&gt;"&amp;"",  Review!W:W,"&lt;&gt;"&amp;"",  Review!X:X,"&lt;&gt;"&amp;"",  Review!Y:Y,"&lt;&gt;"&amp;"")</f>
        <v>2</v>
      </c>
      <c r="S22" s="10">
        <f>COUNTIFS(Review!N:N,"TL",Review!P:P,AH22, Review!R:R,"&lt;&gt;"&amp;"", Review!X:X,"&lt;&gt;"&amp;"",  Review!Y:Y,"&lt;&gt;"&amp;"")</f>
        <v>2</v>
      </c>
      <c r="T22" s="10">
        <f>COUNTIFS(Review!A:A,"Giữ chỗ",Review!P:P,AH22)</f>
        <v>0</v>
      </c>
      <c r="U22" s="10">
        <f>COUNTIFS(Review!B:B,"Sai lớp",Review!P:P,AH22)</f>
        <v>0</v>
      </c>
      <c r="V22" s="10">
        <f>COUNTIFS(Review!B:B,"Sai phân công",Review!P:P,AH22)</f>
        <v>0</v>
      </c>
      <c r="W22" s="10">
        <f t="shared" si="1"/>
        <v>0</v>
      </c>
      <c r="X22" s="10"/>
      <c r="Y22" s="10"/>
      <c r="Z22" s="10"/>
      <c r="AA22" s="6"/>
      <c r="AB22" s="6"/>
      <c r="AC22" s="6"/>
      <c r="AD22" s="6"/>
      <c r="AE22" s="6"/>
      <c r="AF22" s="6"/>
      <c r="AG22" s="6"/>
      <c r="AH22" s="6" t="s">
        <v>551</v>
      </c>
      <c r="AI22" s="6" t="str">
        <f t="shared" si="2"/>
        <v>A_06 Đinh Tiến Đạt 20130809 KSTNK58</v>
      </c>
      <c r="AJ22" s="6"/>
      <c r="AK22" s="6" t="str">
        <f t="shared" si="3"/>
        <v>TRUE</v>
      </c>
      <c r="AL22" s="4"/>
      <c r="AM22" s="4"/>
      <c r="AN22" s="4"/>
      <c r="AO22" s="4"/>
      <c r="AP22" s="4"/>
      <c r="AQ22" s="4"/>
      <c r="AR22" s="4"/>
      <c r="AS22" s="4"/>
      <c r="AT22" s="178"/>
      <c r="AU22" s="179"/>
      <c r="AV22" s="179"/>
      <c r="AW22" s="179"/>
      <c r="AX22" s="180">
        <f>COUNTIFS(Review!AD:AD,AH22, Review!AE:AE,"&lt;&gt;"&amp;"",Review!AL:AL,"&lt;&gt;"&amp;"")</f>
        <v>0</v>
      </c>
      <c r="AY22" s="153">
        <f>COUNTIFS(Review!BJ:BJ,"*TNLT*",Review!AD:AD,AH22, Review!AE:AE,"&lt;&gt;"&amp;"",  Review!AF:AF,"&lt;&gt;"&amp;"", Review!AG:AG,"&lt;&gt;"&amp;"", Review!AH:AH,"&lt;&gt;"&amp;"", Review!AI:AI,"&lt;&gt;"&amp;"", Review!AJ:AJ,"&lt;&gt;"&amp;"", Review!AK:AK,"&lt;&gt;"&amp;"", Review!AL:AL,"&lt;&gt;"&amp;"", Review!AM:AM,"&lt;&gt;"&amp;"", Review!AN:AN,"&lt;&gt;"&amp;"", Review!AO:AO,"&lt;&gt;"&amp;"")</f>
        <v>0</v>
      </c>
      <c r="AZ22" s="153">
        <f>COUNTIFS(Review!BJ:BJ,"*TNBT*",Review!AD:AD,AH22, Review!AE:AE,"&lt;&gt;"&amp;"",  Review!AF:AF,"&lt;&gt;"&amp;"", Review!AG:AG,"&lt;&gt;"&amp;"", Review!AH:AH,"&lt;&gt;"&amp;"", Review!AI:AI,"&lt;&gt;"&amp;"",  Review!AJ:AJ,"&lt;&gt;"&amp;"",  Review!AK:AK,"&lt;&gt;"&amp;"",  Review!AL:AL,"&lt;&gt;"&amp;"",  Review!AM:AM,"&lt;&gt;"&amp;"", Review!AN:AN,"&lt;&gt;"&amp;"", Review!AO:AO,"&lt;&gt;"&amp;"")</f>
        <v>0</v>
      </c>
      <c r="BA22" s="153">
        <f>COUNTIFS(Review!BJ:BJ,"*TL*",Review!AD:AD,AH22, Review!AE:AE,"&lt;&gt;"&amp;"", Review!AL:AL,"&lt;&gt;"&amp;"",  Review!AM:AM,"&lt;&gt;"&amp;"", Review!AN:AN,"&lt;&gt;"&amp;"", Review!AO:AO,"&lt;&gt;"&amp;"")</f>
        <v>0</v>
      </c>
      <c r="BB22" s="180">
        <f>COUNTIFS(Review!AR:AR,AH22, Review!AS:AS,"&lt;&gt;"&amp;"",Review!AZ:AZ,"&lt;&gt;"&amp;"")</f>
        <v>0</v>
      </c>
      <c r="BC22" s="181">
        <f>COUNTIFS(Review!BJ:BJ,"*TNLT*",Review!AR:AR,AH22, Review!AS:AS,"&lt;&gt;"&amp;"", Review!AT:AT,"&lt;&gt;"&amp;"", Review!AU:AU,"&lt;&gt;"&amp;"", Review!AV:AV,"&lt;&gt;"&amp;"", Review!AW:AW,"&lt;&gt;"&amp;"", Review!AW:AW,"&lt;&gt;"&amp;"", Review!AX:AX,"&lt;&gt;"&amp;"", Review!AY:AY,"&lt;&gt;"&amp;"", Review!AZ:AZ,"&lt;&gt;"&amp;"",  Review!BA:BA,"&lt;&gt;"&amp;"", Review!BB:BB,"&lt;&gt;"&amp;"", Review!BC:BC,"&lt;&gt;"&amp;"")</f>
        <v>0</v>
      </c>
      <c r="BD22" s="182">
        <f>COUNTIFS(Review!BJ:BJ,"*TNBT*",Review!AR:AR,AH22, Review!AS:AS,"&lt;&gt;"&amp;"", Review!AT:AT,"&lt;&gt;"&amp;"", Review!AU:AU,"&lt;&gt;"&amp;"", Review!AV:AV,"&lt;&gt;"&amp;"", Review!AW:AW,"&lt;&gt;"&amp;"", Review!AW:AW,"&lt;&gt;"&amp;"", Review!AX:AX,"&lt;&gt;"&amp;"", Review!AY:AY,"&lt;&gt;"&amp;"", Review!AZ:AZ,"&lt;&gt;"&amp;"",  Review!BA:BA,"&lt;&gt;"&amp;"", Review!BB:BB,"&lt;&gt;"&amp;"", Review!BC:BC,"&lt;&gt;"&amp;"")</f>
        <v>0</v>
      </c>
      <c r="BE22" s="181">
        <f>COUNTIFS(Review!BJ:BJ,"*TL*",Review!AR:AR,AH22, Review!AS:AS,"&lt;&gt;"&amp;"", Review!AZ:AZ,"&lt;&gt;"&amp;"",  Review!BA:BA,"&lt;&gt;"&amp;"", Review!BB:BB,"&lt;&gt;"&amp;"", Review!BC:BC,"&lt;&gt;"&amp;"")</f>
        <v>0</v>
      </c>
    </row>
    <row r="23" ht="13.5" customHeight="1">
      <c r="A23" s="167"/>
      <c r="B23" s="168" t="s">
        <v>550</v>
      </c>
      <c r="C23" s="201" t="s">
        <v>655</v>
      </c>
      <c r="D23" s="202" t="s">
        <v>656</v>
      </c>
      <c r="E23" s="203">
        <v>2.0133135E7</v>
      </c>
      <c r="F23" s="168" t="s">
        <v>45</v>
      </c>
      <c r="G23" s="172"/>
      <c r="H23" s="10" t="s">
        <v>657</v>
      </c>
      <c r="I23" s="10"/>
      <c r="J23" s="10"/>
      <c r="K23" s="10"/>
      <c r="L23" s="10"/>
      <c r="M23" s="10"/>
      <c r="N23" s="10"/>
      <c r="O23" s="10"/>
      <c r="P23" s="4">
        <f>COUNTIFS(Review!P:P,AH23)</f>
        <v>7</v>
      </c>
      <c r="Q23" s="10">
        <f>COUNTIFS(Review!N:N,"TNLT",Review!P:P,AH23, Review!R:R,"&lt;&gt;"&amp;"", Review!S:S,"&lt;&gt;"&amp;"", Review!T:T,"&lt;&gt;"&amp;"", Review!U:U,"&lt;&gt;"&amp;"",  Review!V:V,"&lt;&gt;"&amp;"",  Review!W:W,"&lt;&gt;"&amp;"",  Review!X:X,"&lt;&gt;"&amp;"",  Review!Y:Y,"&lt;&gt;"&amp;"")</f>
        <v>2</v>
      </c>
      <c r="R23" s="10">
        <f>COUNTIFS(Review!N:N,"TNBT",Review!P:P,AH23, Review!R:R,"&lt;&gt;"&amp;"", Review!S:S,"&lt;&gt;"&amp;"", Review!T:T,"&lt;&gt;"&amp;"", Review!U:U,"&lt;&gt;"&amp;"",  Review!V:V,"&lt;&gt;"&amp;"",  Review!W:W,"&lt;&gt;"&amp;"",  Review!X:X,"&lt;&gt;"&amp;"",  Review!Y:Y,"&lt;&gt;"&amp;"")</f>
        <v>2</v>
      </c>
      <c r="S23" s="10">
        <f>COUNTIFS(Review!N:N,"TL",Review!P:P,AH23, Review!R:R,"&lt;&gt;"&amp;"", Review!X:X,"&lt;&gt;"&amp;"",  Review!Y:Y,"&lt;&gt;"&amp;"")</f>
        <v>3</v>
      </c>
      <c r="T23" s="10">
        <f>COUNTIFS(Review!A:A,"Giữ chỗ",Review!P:P,AH23)</f>
        <v>0</v>
      </c>
      <c r="U23" s="10">
        <f>COUNTIFS(Review!B:B,"Sai lớp",Review!P:P,AH23)</f>
        <v>0</v>
      </c>
      <c r="V23" s="10">
        <f>COUNTIFS(Review!B:B,"Sai phân công",Review!P:P,AH23)</f>
        <v>0</v>
      </c>
      <c r="W23" s="10">
        <f t="shared" si="1"/>
        <v>0</v>
      </c>
      <c r="X23" s="10"/>
      <c r="Y23" s="10"/>
      <c r="Z23" s="10"/>
      <c r="AA23" s="6"/>
      <c r="AB23" s="6"/>
      <c r="AC23" s="6"/>
      <c r="AD23" s="6"/>
      <c r="AE23" s="6"/>
      <c r="AF23" s="6"/>
      <c r="AG23" s="6"/>
      <c r="AH23" s="6" t="s">
        <v>672</v>
      </c>
      <c r="AI23" s="6" t="str">
        <f t="shared" si="2"/>
        <v>A_06 La Văn Quân 20133135 KSTNK58</v>
      </c>
      <c r="AJ23" s="6"/>
      <c r="AK23" s="6">
        <f t="shared" si="3"/>
        <v>1</v>
      </c>
      <c r="AL23" s="4"/>
      <c r="AM23" s="4"/>
      <c r="AN23" s="4"/>
      <c r="AO23" s="4"/>
      <c r="AP23" s="4"/>
      <c r="AQ23" s="4"/>
      <c r="AR23" s="4"/>
      <c r="AS23" s="4"/>
      <c r="AT23" s="178"/>
      <c r="AU23" s="179"/>
      <c r="AV23" s="179"/>
      <c r="AW23" s="179"/>
      <c r="AX23" s="180">
        <f>COUNTIFS(Review!AD:AD,AH23, Review!AE:AE,"&lt;&gt;"&amp;"",Review!AL:AL,"&lt;&gt;"&amp;"")</f>
        <v>0</v>
      </c>
      <c r="AY23" s="153">
        <f>COUNTIFS(Review!BJ:BJ,"*TNLT*",Review!AD:AD,AH23, Review!AE:AE,"&lt;&gt;"&amp;"",  Review!AF:AF,"&lt;&gt;"&amp;"", Review!AG:AG,"&lt;&gt;"&amp;"", Review!AH:AH,"&lt;&gt;"&amp;"", Review!AI:AI,"&lt;&gt;"&amp;"", Review!AJ:AJ,"&lt;&gt;"&amp;"", Review!AK:AK,"&lt;&gt;"&amp;"", Review!AL:AL,"&lt;&gt;"&amp;"", Review!AM:AM,"&lt;&gt;"&amp;"", Review!AN:AN,"&lt;&gt;"&amp;"", Review!AO:AO,"&lt;&gt;"&amp;"")</f>
        <v>0</v>
      </c>
      <c r="AZ23" s="153">
        <f>COUNTIFS(Review!BJ:BJ,"*TNBT*",Review!AD:AD,AH23, Review!AE:AE,"&lt;&gt;"&amp;"",  Review!AF:AF,"&lt;&gt;"&amp;"", Review!AG:AG,"&lt;&gt;"&amp;"", Review!AH:AH,"&lt;&gt;"&amp;"", Review!AI:AI,"&lt;&gt;"&amp;"",  Review!AJ:AJ,"&lt;&gt;"&amp;"",  Review!AK:AK,"&lt;&gt;"&amp;"",  Review!AL:AL,"&lt;&gt;"&amp;"",  Review!AM:AM,"&lt;&gt;"&amp;"", Review!AN:AN,"&lt;&gt;"&amp;"", Review!AO:AO,"&lt;&gt;"&amp;"")</f>
        <v>0</v>
      </c>
      <c r="BA23" s="153">
        <f>COUNTIFS(Review!BJ:BJ,"*TL*",Review!AD:AD,AH23, Review!AE:AE,"&lt;&gt;"&amp;"", Review!AL:AL,"&lt;&gt;"&amp;"",  Review!AM:AM,"&lt;&gt;"&amp;"", Review!AN:AN,"&lt;&gt;"&amp;"", Review!AO:AO,"&lt;&gt;"&amp;"")</f>
        <v>0</v>
      </c>
      <c r="BB23" s="180">
        <f>COUNTIFS(Review!AR:AR,AH23, Review!AS:AS,"&lt;&gt;"&amp;"",Review!AZ:AZ,"&lt;&gt;"&amp;"")</f>
        <v>0</v>
      </c>
      <c r="BC23" s="181">
        <f>COUNTIFS(Review!BJ:BJ,"*TNLT*",Review!AR:AR,AH23, Review!AS:AS,"&lt;&gt;"&amp;"", Review!AT:AT,"&lt;&gt;"&amp;"", Review!AU:AU,"&lt;&gt;"&amp;"", Review!AV:AV,"&lt;&gt;"&amp;"", Review!AW:AW,"&lt;&gt;"&amp;"", Review!AW:AW,"&lt;&gt;"&amp;"", Review!AX:AX,"&lt;&gt;"&amp;"", Review!AY:AY,"&lt;&gt;"&amp;"", Review!AZ:AZ,"&lt;&gt;"&amp;"",  Review!BA:BA,"&lt;&gt;"&amp;"", Review!BB:BB,"&lt;&gt;"&amp;"", Review!BC:BC,"&lt;&gt;"&amp;"")</f>
        <v>0</v>
      </c>
      <c r="BD23" s="182">
        <f>COUNTIFS(Review!BJ:BJ,"*TNBT*",Review!AR:AR,AH23, Review!AS:AS,"&lt;&gt;"&amp;"", Review!AT:AT,"&lt;&gt;"&amp;"", Review!AU:AU,"&lt;&gt;"&amp;"", Review!AV:AV,"&lt;&gt;"&amp;"", Review!AW:AW,"&lt;&gt;"&amp;"", Review!AW:AW,"&lt;&gt;"&amp;"", Review!AX:AX,"&lt;&gt;"&amp;"", Review!AY:AY,"&lt;&gt;"&amp;"", Review!AZ:AZ,"&lt;&gt;"&amp;"",  Review!BA:BA,"&lt;&gt;"&amp;"", Review!BB:BB,"&lt;&gt;"&amp;"", Review!BC:BC,"&lt;&gt;"&amp;"")</f>
        <v>0</v>
      </c>
      <c r="BE23" s="181">
        <f>COUNTIFS(Review!BJ:BJ,"*TL*",Review!AR:AR,AH23, Review!AS:AS,"&lt;&gt;"&amp;"", Review!AZ:AZ,"&lt;&gt;"&amp;"",  Review!BA:BA,"&lt;&gt;"&amp;"", Review!BB:BB,"&lt;&gt;"&amp;"", Review!BC:BC,"&lt;&gt;"&amp;"")</f>
        <v>0</v>
      </c>
    </row>
    <row r="24" ht="13.5" customHeight="1">
      <c r="A24" s="167"/>
      <c r="B24" s="168" t="s">
        <v>520</v>
      </c>
      <c r="C24" s="207" t="s">
        <v>721</v>
      </c>
      <c r="D24" s="208" t="s">
        <v>190</v>
      </c>
      <c r="E24" s="209">
        <v>2.0130229E7</v>
      </c>
      <c r="F24" s="168" t="s">
        <v>45</v>
      </c>
      <c r="G24" s="172"/>
      <c r="H24" s="10" t="s">
        <v>723</v>
      </c>
      <c r="I24" s="10"/>
      <c r="J24" s="10"/>
      <c r="K24" s="10"/>
      <c r="L24" s="10"/>
      <c r="M24" s="10"/>
      <c r="N24" s="10"/>
      <c r="O24" s="10"/>
      <c r="P24" s="4">
        <f>COUNTIFS(Review!P:P,AH24)</f>
        <v>6</v>
      </c>
      <c r="Q24" s="10">
        <f>COUNTIFS(Review!N:N,"TNLT",Review!P:P,AH24, Review!R:R,"&lt;&gt;"&amp;"", Review!S:S,"&lt;&gt;"&amp;"", Review!T:T,"&lt;&gt;"&amp;"", Review!U:U,"&lt;&gt;"&amp;"",  Review!V:V,"&lt;&gt;"&amp;"",  Review!W:W,"&lt;&gt;"&amp;"",  Review!X:X,"&lt;&gt;"&amp;"",  Review!Y:Y,"&lt;&gt;"&amp;"")</f>
        <v>2</v>
      </c>
      <c r="R24" s="10">
        <f>COUNTIFS(Review!N:N,"TNBT",Review!P:P,AH24, Review!R:R,"&lt;&gt;"&amp;"", Review!S:S,"&lt;&gt;"&amp;"", Review!T:T,"&lt;&gt;"&amp;"", Review!U:U,"&lt;&gt;"&amp;"",  Review!V:V,"&lt;&gt;"&amp;"",  Review!W:W,"&lt;&gt;"&amp;"",  Review!X:X,"&lt;&gt;"&amp;"",  Review!Y:Y,"&lt;&gt;"&amp;"")</f>
        <v>2</v>
      </c>
      <c r="S24" s="10">
        <f>COUNTIFS(Review!N:N,"TL",Review!P:P,AH24, Review!R:R,"&lt;&gt;"&amp;"", Review!X:X,"&lt;&gt;"&amp;"",  Review!Y:Y,"&lt;&gt;"&amp;"")</f>
        <v>2</v>
      </c>
      <c r="T24" s="10">
        <f>COUNTIFS(Review!A:A,"Giữ chỗ",Review!P:P,AH24)</f>
        <v>0</v>
      </c>
      <c r="U24" s="10">
        <f>COUNTIFS(Review!B:B,"Sai lớp",Review!P:P,AH24)</f>
        <v>0</v>
      </c>
      <c r="V24" s="10">
        <f>COUNTIFS(Review!B:B,"Sai phân công",Review!P:P,AH24)</f>
        <v>0</v>
      </c>
      <c r="W24" s="10">
        <f t="shared" si="1"/>
        <v>0</v>
      </c>
      <c r="X24" s="10"/>
      <c r="Y24" s="10"/>
      <c r="Z24" s="10"/>
      <c r="AA24" s="6"/>
      <c r="AB24" s="6"/>
      <c r="AC24" s="6"/>
      <c r="AD24" s="6"/>
      <c r="AE24" s="6"/>
      <c r="AF24" s="6"/>
      <c r="AG24" s="6"/>
      <c r="AH24" s="6" t="s">
        <v>745</v>
      </c>
      <c r="AI24" s="6" t="str">
        <f t="shared" si="2"/>
        <v>A_07 Trần Thế Anh 20130229 KSTNK58</v>
      </c>
      <c r="AJ24" s="6"/>
      <c r="AK24" s="6" t="str">
        <f t="shared" si="3"/>
        <v>TRUE</v>
      </c>
      <c r="AL24" s="4"/>
      <c r="AM24" s="4"/>
      <c r="AN24" s="4"/>
      <c r="AO24" s="4"/>
      <c r="AP24" s="4"/>
      <c r="AQ24" s="4"/>
      <c r="AR24" s="4"/>
      <c r="AS24" s="4"/>
      <c r="AT24" s="178"/>
      <c r="AU24" s="179"/>
      <c r="AV24" s="179"/>
      <c r="AW24" s="179"/>
      <c r="AX24" s="180">
        <f>COUNTIFS(Review!AD:AD,AH24, Review!AE:AE,"&lt;&gt;"&amp;"",Review!AL:AL,"&lt;&gt;"&amp;"")</f>
        <v>0</v>
      </c>
      <c r="AY24" s="153">
        <f>COUNTIFS(Review!BJ:BJ,"*TNLT*",Review!AD:AD,AH24, Review!AE:AE,"&lt;&gt;"&amp;"",  Review!AF:AF,"&lt;&gt;"&amp;"", Review!AG:AG,"&lt;&gt;"&amp;"", Review!AH:AH,"&lt;&gt;"&amp;"", Review!AI:AI,"&lt;&gt;"&amp;"", Review!AJ:AJ,"&lt;&gt;"&amp;"", Review!AK:AK,"&lt;&gt;"&amp;"", Review!AL:AL,"&lt;&gt;"&amp;"", Review!AM:AM,"&lt;&gt;"&amp;"", Review!AN:AN,"&lt;&gt;"&amp;"", Review!AO:AO,"&lt;&gt;"&amp;"")</f>
        <v>0</v>
      </c>
      <c r="AZ24" s="153">
        <f>COUNTIFS(Review!BJ:BJ,"*TNBT*",Review!AD:AD,AH24, Review!AE:AE,"&lt;&gt;"&amp;"",  Review!AF:AF,"&lt;&gt;"&amp;"", Review!AG:AG,"&lt;&gt;"&amp;"", Review!AH:AH,"&lt;&gt;"&amp;"", Review!AI:AI,"&lt;&gt;"&amp;"",  Review!AJ:AJ,"&lt;&gt;"&amp;"",  Review!AK:AK,"&lt;&gt;"&amp;"",  Review!AL:AL,"&lt;&gt;"&amp;"",  Review!AM:AM,"&lt;&gt;"&amp;"", Review!AN:AN,"&lt;&gt;"&amp;"", Review!AO:AO,"&lt;&gt;"&amp;"")</f>
        <v>0</v>
      </c>
      <c r="BA24" s="153">
        <f>COUNTIFS(Review!BJ:BJ,"*TL*",Review!AD:AD,AH24, Review!AE:AE,"&lt;&gt;"&amp;"", Review!AL:AL,"&lt;&gt;"&amp;"",  Review!AM:AM,"&lt;&gt;"&amp;"", Review!AN:AN,"&lt;&gt;"&amp;"", Review!AO:AO,"&lt;&gt;"&amp;"")</f>
        <v>0</v>
      </c>
      <c r="BB24" s="180">
        <f>COUNTIFS(Review!AR:AR,AH24, Review!AS:AS,"&lt;&gt;"&amp;"",Review!AZ:AZ,"&lt;&gt;"&amp;"")</f>
        <v>0</v>
      </c>
      <c r="BC24" s="181">
        <f>COUNTIFS(Review!BJ:BJ,"*TNLT*",Review!AR:AR,AH24, Review!AS:AS,"&lt;&gt;"&amp;"", Review!AT:AT,"&lt;&gt;"&amp;"", Review!AU:AU,"&lt;&gt;"&amp;"", Review!AV:AV,"&lt;&gt;"&amp;"", Review!AW:AW,"&lt;&gt;"&amp;"", Review!AW:AW,"&lt;&gt;"&amp;"", Review!AX:AX,"&lt;&gt;"&amp;"", Review!AY:AY,"&lt;&gt;"&amp;"", Review!AZ:AZ,"&lt;&gt;"&amp;"",  Review!BA:BA,"&lt;&gt;"&amp;"", Review!BB:BB,"&lt;&gt;"&amp;"", Review!BC:BC,"&lt;&gt;"&amp;"")</f>
        <v>0</v>
      </c>
      <c r="BD24" s="182">
        <f>COUNTIFS(Review!BJ:BJ,"*TNBT*",Review!AR:AR,AH24, Review!AS:AS,"&lt;&gt;"&amp;"", Review!AT:AT,"&lt;&gt;"&amp;"", Review!AU:AU,"&lt;&gt;"&amp;"", Review!AV:AV,"&lt;&gt;"&amp;"", Review!AW:AW,"&lt;&gt;"&amp;"", Review!AW:AW,"&lt;&gt;"&amp;"", Review!AX:AX,"&lt;&gt;"&amp;"", Review!AY:AY,"&lt;&gt;"&amp;"", Review!AZ:AZ,"&lt;&gt;"&amp;"",  Review!BA:BA,"&lt;&gt;"&amp;"", Review!BB:BB,"&lt;&gt;"&amp;"", Review!BC:BC,"&lt;&gt;"&amp;"")</f>
        <v>0</v>
      </c>
      <c r="BE24" s="181">
        <f>COUNTIFS(Review!BJ:BJ,"*TL*",Review!AR:AR,AH24, Review!AS:AS,"&lt;&gt;"&amp;"", Review!AZ:AZ,"&lt;&gt;"&amp;"",  Review!BA:BA,"&lt;&gt;"&amp;"", Review!BB:BB,"&lt;&gt;"&amp;"", Review!BC:BC,"&lt;&gt;"&amp;"")</f>
        <v>0</v>
      </c>
    </row>
    <row r="25" ht="13.5" customHeight="1">
      <c r="A25" s="167"/>
      <c r="B25" s="168" t="s">
        <v>520</v>
      </c>
      <c r="C25" s="207" t="s">
        <v>673</v>
      </c>
      <c r="D25" s="208" t="s">
        <v>674</v>
      </c>
      <c r="E25" s="209">
        <v>2.0132805E7</v>
      </c>
      <c r="F25" s="168" t="s">
        <v>45</v>
      </c>
      <c r="G25" s="172"/>
      <c r="H25" s="10" t="s">
        <v>679</v>
      </c>
      <c r="I25" s="10">
        <f>COUNTIF(B:B,B25)</f>
        <v>4</v>
      </c>
      <c r="J25" s="10">
        <f>COUNTIFS(Review!O:O,B25,Review!N:N,"TNLT", Review!R:R,"&lt;&gt;"&amp;"", Review!S:S,"&lt;&gt;"&amp;"", Review!T:T,"&lt;&gt;"&amp;"", Review!U:U,"&lt;&gt;"&amp;"",  Review!V:V,"&lt;&gt;"&amp;"",  Review!W:W,"&lt;&gt;"&amp;"",  Review!X:X,"&lt;&gt;"&amp;"",  Review!Y:Y,"&lt;&gt;"&amp;"")</f>
        <v>8</v>
      </c>
      <c r="K25" s="10">
        <f>COUNTIFS(Review!O:O,B25,Review!N:N,"TNBT", Review!R:R,"&lt;&gt;"&amp;"", Review!S:S,"&lt;&gt;"&amp;"", Review!T:T,"&lt;&gt;"&amp;"", Review!U:U,"&lt;&gt;"&amp;"",  Review!V:V,"&lt;&gt;"&amp;"",  Review!W:W,"&lt;&gt;"&amp;"",  Review!X:X,"&lt;&gt;"&amp;"",  Review!Y:Y,"&lt;&gt;"&amp;"")</f>
        <v>8</v>
      </c>
      <c r="L25" s="10">
        <f>COUNTIFS(Review!O:O,B25,Review!N:N,"TL", Review!R:R,"&lt;&gt;"&amp;"", Review!X:X,"&lt;&gt;"&amp;"",  Review!Y:Y,"&lt;&gt;"&amp;"")</f>
        <v>8</v>
      </c>
      <c r="M25" s="10">
        <f>COUNTIFS(Review!AC:AC,B25, Review!AN:AN,"&lt;&gt;"&amp;"",Review!AO:AO,"&lt;&gt;"&amp;"")</f>
        <v>0</v>
      </c>
      <c r="N25" s="10">
        <f>COUNTIFS(Review!A:A,"Giữ chỗ nhóm",Review!O:O,B25)</f>
        <v>0</v>
      </c>
      <c r="O25" s="10"/>
      <c r="P25" s="4">
        <f>COUNTIFS(Review!P:P,AH25)</f>
        <v>6</v>
      </c>
      <c r="Q25" s="10">
        <f>COUNTIFS(Review!N:N,"TNLT",Review!P:P,AH25, Review!R:R,"&lt;&gt;"&amp;"", Review!S:S,"&lt;&gt;"&amp;"", Review!T:T,"&lt;&gt;"&amp;"", Review!U:U,"&lt;&gt;"&amp;"",  Review!V:V,"&lt;&gt;"&amp;"",  Review!W:W,"&lt;&gt;"&amp;"",  Review!X:X,"&lt;&gt;"&amp;"",  Review!Y:Y,"&lt;&gt;"&amp;"")</f>
        <v>2</v>
      </c>
      <c r="R25" s="10">
        <f>COUNTIFS(Review!N:N,"TNBT",Review!P:P,AH25, Review!R:R,"&lt;&gt;"&amp;"", Review!S:S,"&lt;&gt;"&amp;"", Review!T:T,"&lt;&gt;"&amp;"", Review!U:U,"&lt;&gt;"&amp;"",  Review!V:V,"&lt;&gt;"&amp;"",  Review!W:W,"&lt;&gt;"&amp;"",  Review!X:X,"&lt;&gt;"&amp;"",  Review!Y:Y,"&lt;&gt;"&amp;"")</f>
        <v>2</v>
      </c>
      <c r="S25" s="10">
        <f>COUNTIFS(Review!N:N,"TL",Review!P:P,AH25, Review!R:R,"&lt;&gt;"&amp;"", Review!X:X,"&lt;&gt;"&amp;"",  Review!Y:Y,"&lt;&gt;"&amp;"")</f>
        <v>2</v>
      </c>
      <c r="T25" s="10">
        <f>COUNTIFS(Review!A:A,"Giữ chỗ",Review!P:P,AH25)</f>
        <v>0</v>
      </c>
      <c r="U25" s="10">
        <f>COUNTIFS(Review!B:B,"Sai lớp",Review!P:P,AH25)</f>
        <v>0</v>
      </c>
      <c r="V25" s="10">
        <f>COUNTIFS(Review!B:B,"Sai phân công",Review!P:P,AH25)</f>
        <v>0</v>
      </c>
      <c r="W25" s="10">
        <f t="shared" si="1"/>
        <v>0</v>
      </c>
      <c r="X25" s="10"/>
      <c r="Y25" s="10"/>
      <c r="Z25" s="10"/>
      <c r="AA25" s="6"/>
      <c r="AB25" s="6"/>
      <c r="AC25" s="6"/>
      <c r="AD25" s="6"/>
      <c r="AE25" s="6"/>
      <c r="AF25" s="6"/>
      <c r="AG25" s="6"/>
      <c r="AH25" s="6" t="s">
        <v>659</v>
      </c>
      <c r="AI25" s="6" t="str">
        <f t="shared" si="2"/>
        <v>A_07 Trần Bảo Ngọc 20132805 KSTNK58</v>
      </c>
      <c r="AJ25" s="6"/>
      <c r="AK25" s="6" t="str">
        <f t="shared" si="3"/>
        <v>TRUE</v>
      </c>
      <c r="AL25" s="4"/>
      <c r="AM25" s="4"/>
      <c r="AN25" s="4"/>
      <c r="AO25" s="4"/>
      <c r="AP25" s="4"/>
      <c r="AQ25" s="4"/>
      <c r="AR25" s="4"/>
      <c r="AS25" s="4"/>
      <c r="AT25" s="178">
        <f>COUNTIFS(Review!AC:AC,B25, Review!AE:AE,"&lt;&gt;"&amp;"",Review!AL:AL,"&lt;&gt;"&amp;"")</f>
        <v>0</v>
      </c>
      <c r="AU25" s="179">
        <f>COUNTIFS(Review!BJ:BJ,"*TNLT*",Review!AC:AC,B25, Review!AE:AE,"&lt;&gt;"&amp;"",Review!AL:AL,"&lt;&gt;"&amp;"")</f>
        <v>0</v>
      </c>
      <c r="AV25" s="179">
        <f>COUNTIFS(Review!BJ:BJ,"*TNBT*",Review!AC:AC,B25, Review!AE:AE,"&lt;&gt;"&amp;"",Review!AL:AL,"&lt;&gt;"&amp;"")</f>
        <v>0</v>
      </c>
      <c r="AW25" s="179">
        <f>COUNTIFS(Review!BJ:BJ,"*TL*",Review!AC:AC,B25, Review!AE:AE,"&lt;&gt;"&amp;"",Review!AL:AL,"&lt;&gt;"&amp;"")</f>
        <v>0</v>
      </c>
      <c r="AX25" s="180">
        <f>COUNTIFS(Review!AD:AD,AH25, Review!AE:AE,"&lt;&gt;"&amp;"",Review!AL:AL,"&lt;&gt;"&amp;"")</f>
        <v>0</v>
      </c>
      <c r="AY25" s="153">
        <f>COUNTIFS(Review!BJ:BJ,"*TNLT*",Review!AD:AD,AH25, Review!AE:AE,"&lt;&gt;"&amp;"",  Review!AF:AF,"&lt;&gt;"&amp;"", Review!AG:AG,"&lt;&gt;"&amp;"", Review!AH:AH,"&lt;&gt;"&amp;"", Review!AI:AI,"&lt;&gt;"&amp;"", Review!AJ:AJ,"&lt;&gt;"&amp;"", Review!AK:AK,"&lt;&gt;"&amp;"", Review!AL:AL,"&lt;&gt;"&amp;"", Review!AM:AM,"&lt;&gt;"&amp;"", Review!AN:AN,"&lt;&gt;"&amp;"", Review!AO:AO,"&lt;&gt;"&amp;"")</f>
        <v>0</v>
      </c>
      <c r="AZ25" s="153">
        <f>COUNTIFS(Review!BJ:BJ,"*TNBT*",Review!AD:AD,AH25, Review!AE:AE,"&lt;&gt;"&amp;"",  Review!AF:AF,"&lt;&gt;"&amp;"", Review!AG:AG,"&lt;&gt;"&amp;"", Review!AH:AH,"&lt;&gt;"&amp;"", Review!AI:AI,"&lt;&gt;"&amp;"",  Review!AJ:AJ,"&lt;&gt;"&amp;"",  Review!AK:AK,"&lt;&gt;"&amp;"",  Review!AL:AL,"&lt;&gt;"&amp;"",  Review!AM:AM,"&lt;&gt;"&amp;"", Review!AN:AN,"&lt;&gt;"&amp;"", Review!AO:AO,"&lt;&gt;"&amp;"")</f>
        <v>0</v>
      </c>
      <c r="BA25" s="153">
        <f>COUNTIFS(Review!BJ:BJ,"*TL*",Review!AD:AD,AH25, Review!AE:AE,"&lt;&gt;"&amp;"", Review!AL:AL,"&lt;&gt;"&amp;"",  Review!AM:AM,"&lt;&gt;"&amp;"", Review!AN:AN,"&lt;&gt;"&amp;"", Review!AO:AO,"&lt;&gt;"&amp;"")</f>
        <v>0</v>
      </c>
      <c r="BB25" s="180">
        <f>COUNTIFS(Review!AR:AR,AH25, Review!AS:AS,"&lt;&gt;"&amp;"",Review!AZ:AZ,"&lt;&gt;"&amp;"")</f>
        <v>0</v>
      </c>
      <c r="BC25" s="181">
        <f>COUNTIFS(Review!BJ:BJ,"*TNLT*",Review!AR:AR,AH25, Review!AS:AS,"&lt;&gt;"&amp;"", Review!AT:AT,"&lt;&gt;"&amp;"", Review!AU:AU,"&lt;&gt;"&amp;"", Review!AV:AV,"&lt;&gt;"&amp;"", Review!AW:AW,"&lt;&gt;"&amp;"", Review!AW:AW,"&lt;&gt;"&amp;"", Review!AX:AX,"&lt;&gt;"&amp;"", Review!AY:AY,"&lt;&gt;"&amp;"", Review!AZ:AZ,"&lt;&gt;"&amp;"",  Review!BA:BA,"&lt;&gt;"&amp;"", Review!BB:BB,"&lt;&gt;"&amp;"", Review!BC:BC,"&lt;&gt;"&amp;"")</f>
        <v>0</v>
      </c>
      <c r="BD25" s="182">
        <f>COUNTIFS(Review!BJ:BJ,"*TNBT*",Review!AR:AR,AH25, Review!AS:AS,"&lt;&gt;"&amp;"", Review!AT:AT,"&lt;&gt;"&amp;"", Review!AU:AU,"&lt;&gt;"&amp;"", Review!AV:AV,"&lt;&gt;"&amp;"", Review!AW:AW,"&lt;&gt;"&amp;"", Review!AW:AW,"&lt;&gt;"&amp;"", Review!AX:AX,"&lt;&gt;"&amp;"", Review!AY:AY,"&lt;&gt;"&amp;"", Review!AZ:AZ,"&lt;&gt;"&amp;"",  Review!BA:BA,"&lt;&gt;"&amp;"", Review!BB:BB,"&lt;&gt;"&amp;"", Review!BC:BC,"&lt;&gt;"&amp;"")</f>
        <v>0</v>
      </c>
      <c r="BE25" s="181">
        <f>COUNTIFS(Review!BJ:BJ,"*TL*",Review!AR:AR,AH25, Review!AS:AS,"&lt;&gt;"&amp;"", Review!AZ:AZ,"&lt;&gt;"&amp;"",  Review!BA:BA,"&lt;&gt;"&amp;"", Review!BB:BB,"&lt;&gt;"&amp;"", Review!BC:BC,"&lt;&gt;"&amp;"")</f>
        <v>0</v>
      </c>
    </row>
    <row r="26" ht="13.5" customHeight="1">
      <c r="A26" s="167"/>
      <c r="B26" s="213" t="s">
        <v>520</v>
      </c>
      <c r="C26" s="214" t="s">
        <v>778</v>
      </c>
      <c r="D26" s="215" t="s">
        <v>779</v>
      </c>
      <c r="E26" s="216">
        <v>2.0124891E7</v>
      </c>
      <c r="F26" s="168" t="s">
        <v>780</v>
      </c>
      <c r="G26" s="172"/>
      <c r="H26" s="10" t="s">
        <v>781</v>
      </c>
      <c r="I26" s="10"/>
      <c r="J26" s="10"/>
      <c r="K26" s="10"/>
      <c r="L26" s="10"/>
      <c r="M26" s="10"/>
      <c r="N26" s="10"/>
      <c r="O26" s="10"/>
      <c r="P26" s="4">
        <f>COUNTIFS(Review!P:P,AH26)</f>
        <v>6</v>
      </c>
      <c r="Q26" s="10">
        <f>COUNTIFS(Review!N:N,"TNLT",Review!P:P,AH26, Review!R:R,"&lt;&gt;"&amp;"", Review!S:S,"&lt;&gt;"&amp;"", Review!T:T,"&lt;&gt;"&amp;"", Review!U:U,"&lt;&gt;"&amp;"",  Review!V:V,"&lt;&gt;"&amp;"",  Review!W:W,"&lt;&gt;"&amp;"",  Review!X:X,"&lt;&gt;"&amp;"",  Review!Y:Y,"&lt;&gt;"&amp;"")</f>
        <v>2</v>
      </c>
      <c r="R26" s="10">
        <f>COUNTIFS(Review!N:N,"TNBT",Review!P:P,AH26, Review!R:R,"&lt;&gt;"&amp;"", Review!S:S,"&lt;&gt;"&amp;"", Review!T:T,"&lt;&gt;"&amp;"", Review!U:U,"&lt;&gt;"&amp;"",  Review!V:V,"&lt;&gt;"&amp;"",  Review!W:W,"&lt;&gt;"&amp;"",  Review!X:X,"&lt;&gt;"&amp;"",  Review!Y:Y,"&lt;&gt;"&amp;"")</f>
        <v>2</v>
      </c>
      <c r="S26" s="10">
        <f>COUNTIFS(Review!N:N,"TL",Review!P:P,AH26, Review!R:R,"&lt;&gt;"&amp;"", Review!X:X,"&lt;&gt;"&amp;"",  Review!Y:Y,"&lt;&gt;"&amp;"")</f>
        <v>2</v>
      </c>
      <c r="T26" s="10">
        <f>COUNTIFS(Review!A:A,"Giữ chỗ",Review!P:P,AH26)</f>
        <v>0</v>
      </c>
      <c r="U26" s="10">
        <f>COUNTIFS(Review!B:B,"Sai lớp",Review!P:P,AH26)</f>
        <v>0</v>
      </c>
      <c r="V26" s="10">
        <f>COUNTIFS(Review!B:B,"Sai phân công",Review!P:P,AH26)</f>
        <v>0</v>
      </c>
      <c r="W26" s="10">
        <f t="shared" si="1"/>
        <v>0</v>
      </c>
      <c r="X26" s="10"/>
      <c r="Y26" s="10"/>
      <c r="Z26" s="10"/>
      <c r="AA26" s="6"/>
      <c r="AB26" s="6"/>
      <c r="AC26" s="6"/>
      <c r="AD26" s="6"/>
      <c r="AE26" s="6"/>
      <c r="AF26" s="6"/>
      <c r="AG26" s="6"/>
      <c r="AH26" s="6" t="s">
        <v>521</v>
      </c>
      <c r="AI26" s="6" t="str">
        <f t="shared" si="2"/>
        <v>A_07 Đoàn Hữu Nho 20124891 KSTNK57</v>
      </c>
      <c r="AJ26" s="6"/>
      <c r="AK26" s="6" t="str">
        <f t="shared" si="3"/>
        <v>TRUE</v>
      </c>
      <c r="AL26" s="4"/>
      <c r="AM26" s="4"/>
      <c r="AN26" s="4"/>
      <c r="AO26" s="4"/>
      <c r="AP26" s="4"/>
      <c r="AQ26" s="4"/>
      <c r="AR26" s="4"/>
      <c r="AS26" s="4"/>
      <c r="AT26" s="178"/>
      <c r="AU26" s="179"/>
      <c r="AV26" s="179"/>
      <c r="AW26" s="179"/>
      <c r="AX26" s="180">
        <f>COUNTIFS(Review!AD:AD,AH26, Review!AE:AE,"&lt;&gt;"&amp;"",Review!AL:AL,"&lt;&gt;"&amp;"")</f>
        <v>0</v>
      </c>
      <c r="AY26" s="153">
        <f>COUNTIFS(Review!BJ:BJ,"*TNLT*",Review!AD:AD,AH26, Review!AE:AE,"&lt;&gt;"&amp;"",  Review!AF:AF,"&lt;&gt;"&amp;"", Review!AG:AG,"&lt;&gt;"&amp;"", Review!AH:AH,"&lt;&gt;"&amp;"", Review!AI:AI,"&lt;&gt;"&amp;"", Review!AJ:AJ,"&lt;&gt;"&amp;"", Review!AK:AK,"&lt;&gt;"&amp;"", Review!AL:AL,"&lt;&gt;"&amp;"", Review!AM:AM,"&lt;&gt;"&amp;"", Review!AN:AN,"&lt;&gt;"&amp;"", Review!AO:AO,"&lt;&gt;"&amp;"")</f>
        <v>0</v>
      </c>
      <c r="AZ26" s="153">
        <f>COUNTIFS(Review!BJ:BJ,"*TNBT*",Review!AD:AD,AH26, Review!AE:AE,"&lt;&gt;"&amp;"",  Review!AF:AF,"&lt;&gt;"&amp;"", Review!AG:AG,"&lt;&gt;"&amp;"", Review!AH:AH,"&lt;&gt;"&amp;"", Review!AI:AI,"&lt;&gt;"&amp;"",  Review!AJ:AJ,"&lt;&gt;"&amp;"",  Review!AK:AK,"&lt;&gt;"&amp;"",  Review!AL:AL,"&lt;&gt;"&amp;"",  Review!AM:AM,"&lt;&gt;"&amp;"", Review!AN:AN,"&lt;&gt;"&amp;"", Review!AO:AO,"&lt;&gt;"&amp;"")</f>
        <v>0</v>
      </c>
      <c r="BA26" s="153">
        <f>COUNTIFS(Review!BJ:BJ,"*TL*",Review!AD:AD,AH26, Review!AE:AE,"&lt;&gt;"&amp;"", Review!AL:AL,"&lt;&gt;"&amp;"",  Review!AM:AM,"&lt;&gt;"&amp;"", Review!AN:AN,"&lt;&gt;"&amp;"", Review!AO:AO,"&lt;&gt;"&amp;"")</f>
        <v>0</v>
      </c>
      <c r="BB26" s="180">
        <f>COUNTIFS(Review!AR:AR,AH26, Review!AS:AS,"&lt;&gt;"&amp;"",Review!AZ:AZ,"&lt;&gt;"&amp;"")</f>
        <v>0</v>
      </c>
      <c r="BC26" s="181">
        <f>COUNTIFS(Review!BJ:BJ,"*TNLT*",Review!AR:AR,AH26, Review!AS:AS,"&lt;&gt;"&amp;"", Review!AT:AT,"&lt;&gt;"&amp;"", Review!AU:AU,"&lt;&gt;"&amp;"", Review!AV:AV,"&lt;&gt;"&amp;"", Review!AW:AW,"&lt;&gt;"&amp;"", Review!AW:AW,"&lt;&gt;"&amp;"", Review!AX:AX,"&lt;&gt;"&amp;"", Review!AY:AY,"&lt;&gt;"&amp;"", Review!AZ:AZ,"&lt;&gt;"&amp;"",  Review!BA:BA,"&lt;&gt;"&amp;"", Review!BB:BB,"&lt;&gt;"&amp;"", Review!BC:BC,"&lt;&gt;"&amp;"")</f>
        <v>0</v>
      </c>
      <c r="BD26" s="182">
        <f>COUNTIFS(Review!BJ:BJ,"*TNBT*",Review!AR:AR,AH26, Review!AS:AS,"&lt;&gt;"&amp;"", Review!AT:AT,"&lt;&gt;"&amp;"", Review!AU:AU,"&lt;&gt;"&amp;"", Review!AV:AV,"&lt;&gt;"&amp;"", Review!AW:AW,"&lt;&gt;"&amp;"", Review!AW:AW,"&lt;&gt;"&amp;"", Review!AX:AX,"&lt;&gt;"&amp;"", Review!AY:AY,"&lt;&gt;"&amp;"", Review!AZ:AZ,"&lt;&gt;"&amp;"",  Review!BA:BA,"&lt;&gt;"&amp;"", Review!BB:BB,"&lt;&gt;"&amp;"", Review!BC:BC,"&lt;&gt;"&amp;"")</f>
        <v>0</v>
      </c>
      <c r="BE26" s="181">
        <f>COUNTIFS(Review!BJ:BJ,"*TL*",Review!AR:AR,AH26, Review!AS:AS,"&lt;&gt;"&amp;"", Review!AZ:AZ,"&lt;&gt;"&amp;"",  Review!BA:BA,"&lt;&gt;"&amp;"", Review!BB:BB,"&lt;&gt;"&amp;"", Review!BC:BC,"&lt;&gt;"&amp;"")</f>
        <v>0</v>
      </c>
    </row>
    <row r="27" ht="13.5" customHeight="1">
      <c r="A27" s="167"/>
      <c r="B27" s="168" t="s">
        <v>520</v>
      </c>
      <c r="C27" s="207" t="s">
        <v>746</v>
      </c>
      <c r="D27" s="208" t="s">
        <v>747</v>
      </c>
      <c r="E27" s="209">
        <v>2.0133185E7</v>
      </c>
      <c r="F27" s="168" t="s">
        <v>45</v>
      </c>
      <c r="G27" s="172"/>
      <c r="H27" s="10" t="s">
        <v>750</v>
      </c>
      <c r="I27" s="10"/>
      <c r="J27" s="10"/>
      <c r="K27" s="10"/>
      <c r="L27" s="10"/>
      <c r="M27" s="10"/>
      <c r="N27" s="10"/>
      <c r="O27" s="10"/>
      <c r="P27" s="4">
        <f>COUNTIFS(Review!P:P,AH27)</f>
        <v>6</v>
      </c>
      <c r="Q27" s="10">
        <f>COUNTIFS(Review!N:N,"TNLT",Review!P:P,AH27, Review!R:R,"&lt;&gt;"&amp;"", Review!S:S,"&lt;&gt;"&amp;"", Review!T:T,"&lt;&gt;"&amp;"", Review!U:U,"&lt;&gt;"&amp;"",  Review!V:V,"&lt;&gt;"&amp;"",  Review!W:W,"&lt;&gt;"&amp;"",  Review!X:X,"&lt;&gt;"&amp;"",  Review!Y:Y,"&lt;&gt;"&amp;"")</f>
        <v>2</v>
      </c>
      <c r="R27" s="10">
        <f>COUNTIFS(Review!N:N,"TNBT",Review!P:P,AH27, Review!R:R,"&lt;&gt;"&amp;"", Review!S:S,"&lt;&gt;"&amp;"", Review!T:T,"&lt;&gt;"&amp;"", Review!U:U,"&lt;&gt;"&amp;"",  Review!V:V,"&lt;&gt;"&amp;"",  Review!W:W,"&lt;&gt;"&amp;"",  Review!X:X,"&lt;&gt;"&amp;"",  Review!Y:Y,"&lt;&gt;"&amp;"")</f>
        <v>2</v>
      </c>
      <c r="S27" s="10">
        <f>COUNTIFS(Review!N:N,"TL",Review!P:P,AH27, Review!R:R,"&lt;&gt;"&amp;"", Review!X:X,"&lt;&gt;"&amp;"",  Review!Y:Y,"&lt;&gt;"&amp;"")</f>
        <v>2</v>
      </c>
      <c r="T27" s="10">
        <f>COUNTIFS(Review!A:A,"Giữ chỗ",Review!P:P,AH27)</f>
        <v>0</v>
      </c>
      <c r="U27" s="10">
        <f>COUNTIFS(Review!B:B,"Sai lớp",Review!P:P,AH27)</f>
        <v>0</v>
      </c>
      <c r="V27" s="10">
        <f>COUNTIFS(Review!B:B,"Sai phân công",Review!P:P,AH27)</f>
        <v>0</v>
      </c>
      <c r="W27" s="10">
        <f t="shared" si="1"/>
        <v>0</v>
      </c>
      <c r="X27" s="10"/>
      <c r="Y27" s="10"/>
      <c r="Z27" s="10"/>
      <c r="AA27" s="6"/>
      <c r="AB27" s="6"/>
      <c r="AC27" s="6"/>
      <c r="AD27" s="6"/>
      <c r="AE27" s="6"/>
      <c r="AF27" s="6"/>
      <c r="AG27" s="6"/>
      <c r="AH27" s="6" t="s">
        <v>769</v>
      </c>
      <c r="AI27" s="6" t="str">
        <f t="shared" si="2"/>
        <v>A_07 Cao Mạnh Quyền 20133185 KSTNK58</v>
      </c>
      <c r="AJ27" s="6"/>
      <c r="AK27" s="6" t="str">
        <f t="shared" si="3"/>
        <v>TRUE</v>
      </c>
      <c r="AL27" s="4"/>
      <c r="AM27" s="4"/>
      <c r="AN27" s="4"/>
      <c r="AO27" s="4"/>
      <c r="AP27" s="4"/>
      <c r="AQ27" s="4"/>
      <c r="AR27" s="4"/>
      <c r="AS27" s="4"/>
      <c r="AT27" s="178"/>
      <c r="AU27" s="179"/>
      <c r="AV27" s="179"/>
      <c r="AW27" s="179"/>
      <c r="AX27" s="180">
        <f>COUNTIFS(Review!AD:AD,AH27, Review!AE:AE,"&lt;&gt;"&amp;"",Review!AL:AL,"&lt;&gt;"&amp;"")</f>
        <v>0</v>
      </c>
      <c r="AY27" s="153">
        <f>COUNTIFS(Review!BJ:BJ,"*TNLT*",Review!AD:AD,AH27, Review!AE:AE,"&lt;&gt;"&amp;"",  Review!AF:AF,"&lt;&gt;"&amp;"", Review!AG:AG,"&lt;&gt;"&amp;"", Review!AH:AH,"&lt;&gt;"&amp;"", Review!AI:AI,"&lt;&gt;"&amp;"", Review!AJ:AJ,"&lt;&gt;"&amp;"", Review!AK:AK,"&lt;&gt;"&amp;"", Review!AL:AL,"&lt;&gt;"&amp;"", Review!AM:AM,"&lt;&gt;"&amp;"", Review!AN:AN,"&lt;&gt;"&amp;"", Review!AO:AO,"&lt;&gt;"&amp;"")</f>
        <v>0</v>
      </c>
      <c r="AZ27" s="153">
        <f>COUNTIFS(Review!BJ:BJ,"*TNBT*",Review!AD:AD,AH27, Review!AE:AE,"&lt;&gt;"&amp;"",  Review!AF:AF,"&lt;&gt;"&amp;"", Review!AG:AG,"&lt;&gt;"&amp;"", Review!AH:AH,"&lt;&gt;"&amp;"", Review!AI:AI,"&lt;&gt;"&amp;"",  Review!AJ:AJ,"&lt;&gt;"&amp;"",  Review!AK:AK,"&lt;&gt;"&amp;"",  Review!AL:AL,"&lt;&gt;"&amp;"",  Review!AM:AM,"&lt;&gt;"&amp;"", Review!AN:AN,"&lt;&gt;"&amp;"", Review!AO:AO,"&lt;&gt;"&amp;"")</f>
        <v>0</v>
      </c>
      <c r="BA27" s="153">
        <f>COUNTIFS(Review!BJ:BJ,"*TL*",Review!AD:AD,AH27, Review!AE:AE,"&lt;&gt;"&amp;"", Review!AL:AL,"&lt;&gt;"&amp;"",  Review!AM:AM,"&lt;&gt;"&amp;"", Review!AN:AN,"&lt;&gt;"&amp;"", Review!AO:AO,"&lt;&gt;"&amp;"")</f>
        <v>0</v>
      </c>
      <c r="BB27" s="180">
        <f>COUNTIFS(Review!AR:AR,AH27, Review!AS:AS,"&lt;&gt;"&amp;"",Review!AZ:AZ,"&lt;&gt;"&amp;"")</f>
        <v>0</v>
      </c>
      <c r="BC27" s="181">
        <f>COUNTIFS(Review!BJ:BJ,"*TNLT*",Review!AR:AR,AH27, Review!AS:AS,"&lt;&gt;"&amp;"", Review!AT:AT,"&lt;&gt;"&amp;"", Review!AU:AU,"&lt;&gt;"&amp;"", Review!AV:AV,"&lt;&gt;"&amp;"", Review!AW:AW,"&lt;&gt;"&amp;"", Review!AW:AW,"&lt;&gt;"&amp;"", Review!AX:AX,"&lt;&gt;"&amp;"", Review!AY:AY,"&lt;&gt;"&amp;"", Review!AZ:AZ,"&lt;&gt;"&amp;"",  Review!BA:BA,"&lt;&gt;"&amp;"", Review!BB:BB,"&lt;&gt;"&amp;"", Review!BC:BC,"&lt;&gt;"&amp;"")</f>
        <v>0</v>
      </c>
      <c r="BD27" s="182">
        <f>COUNTIFS(Review!BJ:BJ,"*TNBT*",Review!AR:AR,AH27, Review!AS:AS,"&lt;&gt;"&amp;"", Review!AT:AT,"&lt;&gt;"&amp;"", Review!AU:AU,"&lt;&gt;"&amp;"", Review!AV:AV,"&lt;&gt;"&amp;"", Review!AW:AW,"&lt;&gt;"&amp;"", Review!AW:AW,"&lt;&gt;"&amp;"", Review!AX:AX,"&lt;&gt;"&amp;"", Review!AY:AY,"&lt;&gt;"&amp;"", Review!AZ:AZ,"&lt;&gt;"&amp;"",  Review!BA:BA,"&lt;&gt;"&amp;"", Review!BB:BB,"&lt;&gt;"&amp;"", Review!BC:BC,"&lt;&gt;"&amp;"")</f>
        <v>0</v>
      </c>
      <c r="BE27" s="181">
        <f>COUNTIFS(Review!BJ:BJ,"*TL*",Review!AR:AR,AH27, Review!AS:AS,"&lt;&gt;"&amp;"", Review!AZ:AZ,"&lt;&gt;"&amp;"",  Review!BA:BA,"&lt;&gt;"&amp;"", Review!BB:BB,"&lt;&gt;"&amp;"", Review!BC:BC,"&lt;&gt;"&amp;"")</f>
        <v>0</v>
      </c>
    </row>
    <row r="28" ht="13.5" customHeight="1">
      <c r="A28" s="6"/>
      <c r="B28" s="16" t="s">
        <v>804</v>
      </c>
      <c r="C28" s="219" t="s">
        <v>834</v>
      </c>
      <c r="D28" s="219" t="s">
        <v>190</v>
      </c>
      <c r="E28" s="220">
        <v>2.0140035E7</v>
      </c>
      <c r="F28" s="58">
        <v>95040.0</v>
      </c>
      <c r="G28" s="10"/>
      <c r="H28" s="6" t="s">
        <v>835</v>
      </c>
      <c r="I28" s="10"/>
      <c r="J28" s="10"/>
      <c r="K28" s="10"/>
      <c r="L28" s="10"/>
      <c r="M28" s="10"/>
      <c r="N28" s="10"/>
      <c r="O28" s="10"/>
      <c r="P28" s="4">
        <f>COUNTIFS(Review!P:P,AH28)</f>
        <v>6</v>
      </c>
      <c r="Q28" s="10">
        <f>COUNTIFS(Review!N:N,"TNLT",Review!P:P,AH28, Review!R:R,"&lt;&gt;"&amp;"", Review!S:S,"&lt;&gt;"&amp;"", Review!T:T,"&lt;&gt;"&amp;"", Review!U:U,"&lt;&gt;"&amp;"",  Review!V:V,"&lt;&gt;"&amp;"",  Review!W:W,"&lt;&gt;"&amp;"",  Review!X:X,"&lt;&gt;"&amp;"",  Review!Y:Y,"&lt;&gt;"&amp;"")</f>
        <v>0</v>
      </c>
      <c r="R28" s="10">
        <f>COUNTIFS(Review!N:N,"TNBT",Review!P:P,AH28, Review!R:R,"&lt;&gt;"&amp;"", Review!S:S,"&lt;&gt;"&amp;"", Review!T:T,"&lt;&gt;"&amp;"", Review!U:U,"&lt;&gt;"&amp;"",  Review!V:V,"&lt;&gt;"&amp;"",  Review!W:W,"&lt;&gt;"&amp;"",  Review!X:X,"&lt;&gt;"&amp;"",  Review!Y:Y,"&lt;&gt;"&amp;"")</f>
        <v>0</v>
      </c>
      <c r="S28" s="10">
        <f>COUNTIFS(Review!N:N,"TL",Review!P:P,AH28, Review!R:R,"&lt;&gt;"&amp;"", Review!X:X,"&lt;&gt;"&amp;"",  Review!Y:Y,"&lt;&gt;"&amp;"")</f>
        <v>0</v>
      </c>
      <c r="T28" s="10">
        <f>COUNTIFS(Review!A:A,"Giữ chỗ",Review!P:P,AH28)</f>
        <v>6</v>
      </c>
      <c r="U28" s="10">
        <f>COUNTIFS(Review!B:B,"Sai lớp",Review!P:P,AH28)</f>
        <v>0</v>
      </c>
      <c r="V28" s="10">
        <f>COUNTIFS(Review!B:B,"Sai phân công",Review!P:P,AH28)</f>
        <v>0</v>
      </c>
      <c r="W28" s="10">
        <f t="shared" si="1"/>
        <v>0</v>
      </c>
      <c r="X28" s="10"/>
      <c r="Y28" s="10"/>
      <c r="Z28" s="10"/>
      <c r="AA28" s="6"/>
      <c r="AB28" s="6"/>
      <c r="AC28" s="6"/>
      <c r="AD28" s="6"/>
      <c r="AE28" s="6"/>
      <c r="AF28" s="6"/>
      <c r="AG28" s="6"/>
      <c r="AH28" s="6" t="s">
        <v>846</v>
      </c>
      <c r="AI28" s="6" t="str">
        <f t="shared" si="2"/>
        <v>B_01 Chu Nam Anh 20140035 95040</v>
      </c>
      <c r="AJ28" s="6"/>
      <c r="AK28" s="6">
        <f t="shared" si="3"/>
        <v>0</v>
      </c>
      <c r="AL28" s="4"/>
      <c r="AM28" s="4"/>
      <c r="AN28" s="4"/>
      <c r="AO28" s="4"/>
      <c r="AP28" s="4"/>
      <c r="AQ28" s="4"/>
      <c r="AR28" s="4"/>
      <c r="AS28" s="4"/>
      <c r="AT28" s="178"/>
      <c r="AU28" s="179"/>
      <c r="AV28" s="179"/>
      <c r="AW28" s="179"/>
      <c r="AX28" s="180">
        <f>COUNTIFS(Review!AD:AD,AH28, Review!AE:AE,"&lt;&gt;"&amp;"",Review!AL:AL,"&lt;&gt;"&amp;"")</f>
        <v>0</v>
      </c>
      <c r="AY28" s="153">
        <f>COUNTIFS(Review!BJ:BJ,"*TNLT*",Review!AD:AD,AH28, Review!AE:AE,"&lt;&gt;"&amp;"",  Review!AF:AF,"&lt;&gt;"&amp;"", Review!AG:AG,"&lt;&gt;"&amp;"", Review!AH:AH,"&lt;&gt;"&amp;"", Review!AI:AI,"&lt;&gt;"&amp;"", Review!AJ:AJ,"&lt;&gt;"&amp;"", Review!AK:AK,"&lt;&gt;"&amp;"", Review!AL:AL,"&lt;&gt;"&amp;"", Review!AM:AM,"&lt;&gt;"&amp;"", Review!AN:AN,"&lt;&gt;"&amp;"", Review!AO:AO,"&lt;&gt;"&amp;"")</f>
        <v>0</v>
      </c>
      <c r="AZ28" s="153">
        <f>COUNTIFS(Review!BJ:BJ,"*TNBT*",Review!AD:AD,AH28, Review!AE:AE,"&lt;&gt;"&amp;"",  Review!AF:AF,"&lt;&gt;"&amp;"", Review!AG:AG,"&lt;&gt;"&amp;"", Review!AH:AH,"&lt;&gt;"&amp;"", Review!AI:AI,"&lt;&gt;"&amp;"",  Review!AJ:AJ,"&lt;&gt;"&amp;"",  Review!AK:AK,"&lt;&gt;"&amp;"",  Review!AL:AL,"&lt;&gt;"&amp;"",  Review!AM:AM,"&lt;&gt;"&amp;"", Review!AN:AN,"&lt;&gt;"&amp;"", Review!AO:AO,"&lt;&gt;"&amp;"")</f>
        <v>0</v>
      </c>
      <c r="BA28" s="153">
        <f>COUNTIFS(Review!BJ:BJ,"*TL*",Review!AD:AD,AH28, Review!AE:AE,"&lt;&gt;"&amp;"", Review!AL:AL,"&lt;&gt;"&amp;"",  Review!AM:AM,"&lt;&gt;"&amp;"", Review!AN:AN,"&lt;&gt;"&amp;"", Review!AO:AO,"&lt;&gt;"&amp;"")</f>
        <v>0</v>
      </c>
      <c r="BB28" s="180">
        <f>COUNTIFS(Review!AR:AR,AH28, Review!AS:AS,"&lt;&gt;"&amp;"",Review!AZ:AZ,"&lt;&gt;"&amp;"")</f>
        <v>0</v>
      </c>
      <c r="BC28" s="181">
        <f>COUNTIFS(Review!BJ:BJ,"*TNLT*",Review!AR:AR,AH28, Review!AS:AS,"&lt;&gt;"&amp;"", Review!AT:AT,"&lt;&gt;"&amp;"", Review!AU:AU,"&lt;&gt;"&amp;"", Review!AV:AV,"&lt;&gt;"&amp;"", Review!AW:AW,"&lt;&gt;"&amp;"", Review!AW:AW,"&lt;&gt;"&amp;"", Review!AX:AX,"&lt;&gt;"&amp;"", Review!AY:AY,"&lt;&gt;"&amp;"", Review!AZ:AZ,"&lt;&gt;"&amp;"",  Review!BA:BA,"&lt;&gt;"&amp;"", Review!BB:BB,"&lt;&gt;"&amp;"", Review!BC:BC,"&lt;&gt;"&amp;"")</f>
        <v>0</v>
      </c>
      <c r="BD28" s="182">
        <f>COUNTIFS(Review!BJ:BJ,"*TNBT*",Review!AR:AR,AH28, Review!AS:AS,"&lt;&gt;"&amp;"", Review!AT:AT,"&lt;&gt;"&amp;"", Review!AU:AU,"&lt;&gt;"&amp;"", Review!AV:AV,"&lt;&gt;"&amp;"", Review!AW:AW,"&lt;&gt;"&amp;"", Review!AW:AW,"&lt;&gt;"&amp;"", Review!AX:AX,"&lt;&gt;"&amp;"", Review!AY:AY,"&lt;&gt;"&amp;"", Review!AZ:AZ,"&lt;&gt;"&amp;"",  Review!BA:BA,"&lt;&gt;"&amp;"", Review!BB:BB,"&lt;&gt;"&amp;"", Review!BC:BC,"&lt;&gt;"&amp;"")</f>
        <v>0</v>
      </c>
      <c r="BE28" s="181">
        <f>COUNTIFS(Review!BJ:BJ,"*TL*",Review!AR:AR,AH28, Review!AS:AS,"&lt;&gt;"&amp;"", Review!AZ:AZ,"&lt;&gt;"&amp;"",  Review!BA:BA,"&lt;&gt;"&amp;"", Review!BB:BB,"&lt;&gt;"&amp;"", Review!BC:BC,"&lt;&gt;"&amp;"")</f>
        <v>0</v>
      </c>
    </row>
    <row r="29" ht="13.5" customHeight="1">
      <c r="A29" s="6"/>
      <c r="B29" s="16" t="s">
        <v>804</v>
      </c>
      <c r="C29" s="56" t="s">
        <v>805</v>
      </c>
      <c r="D29" s="56" t="s">
        <v>810</v>
      </c>
      <c r="E29" s="57">
        <v>2.014629E7</v>
      </c>
      <c r="F29" s="58">
        <v>95040.0</v>
      </c>
      <c r="G29" s="10"/>
      <c r="H29" s="6" t="s">
        <v>813</v>
      </c>
      <c r="I29" s="10">
        <f>COUNTIF(B:B,B29)</f>
        <v>4</v>
      </c>
      <c r="J29" s="10">
        <f>COUNTIFS(Review!O:O,B29,Review!N:N,"TNLT", Review!R:R,"&lt;&gt;"&amp;"", Review!S:S,"&lt;&gt;"&amp;"", Review!T:T,"&lt;&gt;"&amp;"", Review!U:U,"&lt;&gt;"&amp;"",  Review!V:V,"&lt;&gt;"&amp;"",  Review!W:W,"&lt;&gt;"&amp;"",  Review!X:X,"&lt;&gt;"&amp;"",  Review!Y:Y,"&lt;&gt;"&amp;"")</f>
        <v>0</v>
      </c>
      <c r="K29" s="10">
        <f>COUNTIFS(Review!O:O,B29,Review!N:N,"TNBT", Review!R:R,"&lt;&gt;"&amp;"", Review!S:S,"&lt;&gt;"&amp;"", Review!T:T,"&lt;&gt;"&amp;"", Review!U:U,"&lt;&gt;"&amp;"",  Review!V:V,"&lt;&gt;"&amp;"",  Review!W:W,"&lt;&gt;"&amp;"",  Review!X:X,"&lt;&gt;"&amp;"",  Review!Y:Y,"&lt;&gt;"&amp;"")</f>
        <v>0</v>
      </c>
      <c r="L29" s="10">
        <f>COUNTIFS(Review!O:O,B29,Review!N:N,"TL", Review!R:R,"&lt;&gt;"&amp;"", Review!X:X,"&lt;&gt;"&amp;"",  Review!Y:Y,"&lt;&gt;"&amp;"")</f>
        <v>0</v>
      </c>
      <c r="M29" s="10">
        <f>COUNTIFS(Review!AC:AC,B29, Review!AN:AN,"&lt;&gt;"&amp;"",Review!AO:AO,"&lt;&gt;"&amp;"")</f>
        <v>0</v>
      </c>
      <c r="N29" s="10">
        <f>COUNTIFS(Review!A:A,"Giữ chỗ nhóm",Review!O:O,B29)</f>
        <v>0</v>
      </c>
      <c r="O29" s="10"/>
      <c r="P29" s="4">
        <f>COUNTIFS(Review!P:P,AH29)</f>
        <v>0</v>
      </c>
      <c r="Q29" s="10">
        <f>COUNTIFS(Review!N:N,"TNLT",Review!P:P,AH29, Review!R:R,"&lt;&gt;"&amp;"", Review!S:S,"&lt;&gt;"&amp;"", Review!T:T,"&lt;&gt;"&amp;"", Review!U:U,"&lt;&gt;"&amp;"",  Review!V:V,"&lt;&gt;"&amp;"",  Review!W:W,"&lt;&gt;"&amp;"",  Review!X:X,"&lt;&gt;"&amp;"",  Review!Y:Y,"&lt;&gt;"&amp;"")</f>
        <v>0</v>
      </c>
      <c r="R29" s="10">
        <f>COUNTIFS(Review!N:N,"TNBT",Review!P:P,AH29, Review!R:R,"&lt;&gt;"&amp;"", Review!S:S,"&lt;&gt;"&amp;"", Review!T:T,"&lt;&gt;"&amp;"", Review!U:U,"&lt;&gt;"&amp;"",  Review!V:V,"&lt;&gt;"&amp;"",  Review!W:W,"&lt;&gt;"&amp;"",  Review!X:X,"&lt;&gt;"&amp;"",  Review!Y:Y,"&lt;&gt;"&amp;"")</f>
        <v>0</v>
      </c>
      <c r="S29" s="10">
        <f>COUNTIFS(Review!N:N,"TL",Review!P:P,AH29, Review!R:R,"&lt;&gt;"&amp;"", Review!X:X,"&lt;&gt;"&amp;"",  Review!Y:Y,"&lt;&gt;"&amp;"")</f>
        <v>0</v>
      </c>
      <c r="T29" s="10">
        <f>COUNTIFS(Review!A:A,"Giữ chỗ",Review!P:P,AH29)</f>
        <v>0</v>
      </c>
      <c r="U29" s="10">
        <f>COUNTIFS(Review!B:B,"Sai lớp",Review!P:P,AH29)</f>
        <v>0</v>
      </c>
      <c r="V29" s="10">
        <f>COUNTIFS(Review!B:B,"Sai phân công",Review!P:P,AH29)</f>
        <v>0</v>
      </c>
      <c r="W29" s="10">
        <f t="shared" si="1"/>
        <v>0</v>
      </c>
      <c r="X29" s="10"/>
      <c r="Y29" s="10"/>
      <c r="Z29" s="10"/>
      <c r="AA29" s="6"/>
      <c r="AB29" s="6"/>
      <c r="AC29" s="6"/>
      <c r="AD29" s="6"/>
      <c r="AE29" s="6"/>
      <c r="AF29" s="6"/>
      <c r="AG29" s="6"/>
      <c r="AH29" s="6" t="s">
        <v>112</v>
      </c>
      <c r="AI29" s="6" t="str">
        <f t="shared" si="2"/>
        <v>B_01 Trần Văn Hiệp 20146290 95040</v>
      </c>
      <c r="AJ29" s="6"/>
      <c r="AK29" s="6" t="str">
        <f t="shared" si="3"/>
        <v>TRUE</v>
      </c>
      <c r="AL29" s="4"/>
      <c r="AM29" s="4"/>
      <c r="AN29" s="4"/>
      <c r="AO29" s="4"/>
      <c r="AP29" s="4"/>
      <c r="AQ29" s="4"/>
      <c r="AR29" s="4"/>
      <c r="AS29" s="4"/>
      <c r="AT29" s="178">
        <f>COUNTIFS(Review!AC:AC,B29, Review!AE:AE,"&lt;&gt;"&amp;"",Review!AL:AL,"&lt;&gt;"&amp;"")</f>
        <v>0</v>
      </c>
      <c r="AU29" s="179">
        <f>COUNTIFS(Review!BJ:BJ,"*TNLT*",Review!AC:AC,B29, Review!AE:AE,"&lt;&gt;"&amp;"",Review!AL:AL,"&lt;&gt;"&amp;"")</f>
        <v>0</v>
      </c>
      <c r="AV29" s="179">
        <f>COUNTIFS(Review!BJ:BJ,"*TNBT*",Review!AC:AC,B29, Review!AE:AE,"&lt;&gt;"&amp;"",Review!AL:AL,"&lt;&gt;"&amp;"")</f>
        <v>0</v>
      </c>
      <c r="AW29" s="179">
        <f>COUNTIFS(Review!BJ:BJ,"*TL*",Review!AC:AC,B29, Review!AE:AE,"&lt;&gt;"&amp;"",Review!AL:AL,"&lt;&gt;"&amp;"")</f>
        <v>0</v>
      </c>
      <c r="AX29" s="180">
        <f>COUNTIFS(Review!AD:AD,AH29, Review!AE:AE,"&lt;&gt;"&amp;"",Review!AL:AL,"&lt;&gt;"&amp;"")</f>
        <v>10</v>
      </c>
      <c r="AY29" s="153">
        <f>COUNTIFS(Review!BJ:BJ,"*TNLT*",Review!AD:AD,AH29, Review!AE:AE,"&lt;&gt;"&amp;"",  Review!AF:AF,"&lt;&gt;"&amp;"", Review!AG:AG,"&lt;&gt;"&amp;"", Review!AH:AH,"&lt;&gt;"&amp;"", Review!AI:AI,"&lt;&gt;"&amp;"", Review!AJ:AJ,"&lt;&gt;"&amp;"", Review!AK:AK,"&lt;&gt;"&amp;"", Review!AL:AL,"&lt;&gt;"&amp;"", Review!AM:AM,"&lt;&gt;"&amp;"", Review!AN:AN,"&lt;&gt;"&amp;"", Review!AO:AO,"&lt;&gt;"&amp;"")</f>
        <v>4</v>
      </c>
      <c r="AZ29" s="153">
        <f>COUNTIFS(Review!BJ:BJ,"*TNBT*",Review!AD:AD,AH29, Review!AE:AE,"&lt;&gt;"&amp;"",  Review!AF:AF,"&lt;&gt;"&amp;"", Review!AG:AG,"&lt;&gt;"&amp;"", Review!AH:AH,"&lt;&gt;"&amp;"", Review!AI:AI,"&lt;&gt;"&amp;"",  Review!AJ:AJ,"&lt;&gt;"&amp;"",  Review!AK:AK,"&lt;&gt;"&amp;"",  Review!AL:AL,"&lt;&gt;"&amp;"",  Review!AM:AM,"&lt;&gt;"&amp;"", Review!AN:AN,"&lt;&gt;"&amp;"", Review!AO:AO,"&lt;&gt;"&amp;"")</f>
        <v>2</v>
      </c>
      <c r="BA29" s="153">
        <f>COUNTIFS(Review!BJ:BJ,"*TL*",Review!AD:AD,AH29, Review!AE:AE,"&lt;&gt;"&amp;"", Review!AL:AL,"&lt;&gt;"&amp;"",  Review!AM:AM,"&lt;&gt;"&amp;"", Review!AN:AN,"&lt;&gt;"&amp;"", Review!AO:AO,"&lt;&gt;"&amp;"")</f>
        <v>4</v>
      </c>
      <c r="BB29" s="180">
        <f>COUNTIFS(Review!AR:AR,AH29, Review!AS:AS,"&lt;&gt;"&amp;"",Review!AZ:AZ,"&lt;&gt;"&amp;"")</f>
        <v>0</v>
      </c>
      <c r="BC29" s="181">
        <f>COUNTIFS(Review!BJ:BJ,"*TNLT*",Review!AR:AR,AH29, Review!AS:AS,"&lt;&gt;"&amp;"", Review!AT:AT,"&lt;&gt;"&amp;"", Review!AU:AU,"&lt;&gt;"&amp;"", Review!AV:AV,"&lt;&gt;"&amp;"", Review!AW:AW,"&lt;&gt;"&amp;"", Review!AW:AW,"&lt;&gt;"&amp;"", Review!AX:AX,"&lt;&gt;"&amp;"", Review!AY:AY,"&lt;&gt;"&amp;"", Review!AZ:AZ,"&lt;&gt;"&amp;"",  Review!BA:BA,"&lt;&gt;"&amp;"", Review!BB:BB,"&lt;&gt;"&amp;"", Review!BC:BC,"&lt;&gt;"&amp;"")</f>
        <v>0</v>
      </c>
      <c r="BD29" s="182">
        <f>COUNTIFS(Review!BJ:BJ,"*TNBT*",Review!AR:AR,AH29, Review!AS:AS,"&lt;&gt;"&amp;"", Review!AT:AT,"&lt;&gt;"&amp;"", Review!AU:AU,"&lt;&gt;"&amp;"", Review!AV:AV,"&lt;&gt;"&amp;"", Review!AW:AW,"&lt;&gt;"&amp;"", Review!AW:AW,"&lt;&gt;"&amp;"", Review!AX:AX,"&lt;&gt;"&amp;"", Review!AY:AY,"&lt;&gt;"&amp;"", Review!AZ:AZ,"&lt;&gt;"&amp;"",  Review!BA:BA,"&lt;&gt;"&amp;"", Review!BB:BB,"&lt;&gt;"&amp;"", Review!BC:BC,"&lt;&gt;"&amp;"")</f>
        <v>0</v>
      </c>
      <c r="BE29" s="181">
        <f>COUNTIFS(Review!BJ:BJ,"*TL*",Review!AR:AR,AH29, Review!AS:AS,"&lt;&gt;"&amp;"", Review!AZ:AZ,"&lt;&gt;"&amp;"",  Review!BA:BA,"&lt;&gt;"&amp;"", Review!BB:BB,"&lt;&gt;"&amp;"", Review!BC:BC,"&lt;&gt;"&amp;"")</f>
        <v>0</v>
      </c>
    </row>
    <row r="30" ht="13.5" customHeight="1">
      <c r="A30" s="6"/>
      <c r="B30" s="16" t="s">
        <v>804</v>
      </c>
      <c r="C30" s="59" t="s">
        <v>861</v>
      </c>
      <c r="D30" s="59" t="s">
        <v>865</v>
      </c>
      <c r="E30" s="57">
        <v>2.0125392E7</v>
      </c>
      <c r="F30" s="58">
        <v>95040.0</v>
      </c>
      <c r="G30" s="10"/>
      <c r="H30" s="6" t="s">
        <v>866</v>
      </c>
      <c r="I30" s="10"/>
      <c r="J30" s="10"/>
      <c r="K30" s="10"/>
      <c r="L30" s="10"/>
      <c r="M30" s="10"/>
      <c r="N30" s="10"/>
      <c r="O30" s="10"/>
      <c r="P30" s="4">
        <f>COUNTIFS(Review!P:P,AH30)</f>
        <v>6</v>
      </c>
      <c r="Q30" s="10">
        <f>COUNTIFS(Review!N:N,"TNLT",Review!P:P,AH30, Review!R:R,"&lt;&gt;"&amp;"", Review!S:S,"&lt;&gt;"&amp;"", Review!T:T,"&lt;&gt;"&amp;"", Review!U:U,"&lt;&gt;"&amp;"",  Review!V:V,"&lt;&gt;"&amp;"",  Review!W:W,"&lt;&gt;"&amp;"",  Review!X:X,"&lt;&gt;"&amp;"",  Review!Y:Y,"&lt;&gt;"&amp;"")</f>
        <v>0</v>
      </c>
      <c r="R30" s="10">
        <f>COUNTIFS(Review!N:N,"TNBT",Review!P:P,AH30, Review!R:R,"&lt;&gt;"&amp;"", Review!S:S,"&lt;&gt;"&amp;"", Review!T:T,"&lt;&gt;"&amp;"", Review!U:U,"&lt;&gt;"&amp;"",  Review!V:V,"&lt;&gt;"&amp;"",  Review!W:W,"&lt;&gt;"&amp;"",  Review!X:X,"&lt;&gt;"&amp;"",  Review!Y:Y,"&lt;&gt;"&amp;"")</f>
        <v>0</v>
      </c>
      <c r="S30" s="10">
        <f>COUNTIFS(Review!N:N,"TL",Review!P:P,AH30, Review!R:R,"&lt;&gt;"&amp;"", Review!X:X,"&lt;&gt;"&amp;"",  Review!Y:Y,"&lt;&gt;"&amp;"")</f>
        <v>0</v>
      </c>
      <c r="T30" s="10">
        <f>COUNTIFS(Review!A:A,"Giữ chỗ",Review!P:P,AH30)</f>
        <v>6</v>
      </c>
      <c r="U30" s="10">
        <f>COUNTIFS(Review!B:B,"Sai lớp",Review!P:P,AH30)</f>
        <v>0</v>
      </c>
      <c r="V30" s="10">
        <f>COUNTIFS(Review!B:B,"Sai phân công",Review!P:P,AH30)</f>
        <v>0</v>
      </c>
      <c r="W30" s="10">
        <f t="shared" si="1"/>
        <v>0</v>
      </c>
      <c r="X30" s="10"/>
      <c r="Y30" s="10"/>
      <c r="Z30" s="10"/>
      <c r="AA30" s="6"/>
      <c r="AB30" s="6"/>
      <c r="AC30" s="6"/>
      <c r="AD30" s="6"/>
      <c r="AE30" s="6"/>
      <c r="AF30" s="6"/>
      <c r="AG30" s="6"/>
      <c r="AH30" s="6" t="s">
        <v>884</v>
      </c>
      <c r="AI30" s="6" t="str">
        <f t="shared" si="2"/>
        <v>B_01 Bùi Ngọc Ánh 20125392 95040</v>
      </c>
      <c r="AJ30" s="6"/>
      <c r="AK30" s="6">
        <f t="shared" si="3"/>
        <v>0</v>
      </c>
      <c r="AL30" s="4"/>
      <c r="AM30" s="4"/>
      <c r="AN30" s="4"/>
      <c r="AO30" s="4"/>
      <c r="AP30" s="4"/>
      <c r="AQ30" s="4"/>
      <c r="AR30" s="4"/>
      <c r="AS30" s="4"/>
      <c r="AT30" s="178"/>
      <c r="AU30" s="179"/>
      <c r="AV30" s="179"/>
      <c r="AW30" s="179"/>
      <c r="AX30" s="180">
        <f>COUNTIFS(Review!AD:AD,AH30, Review!AE:AE,"&lt;&gt;"&amp;"",Review!AL:AL,"&lt;&gt;"&amp;"")</f>
        <v>0</v>
      </c>
      <c r="AY30" s="153">
        <f>COUNTIFS(Review!BJ:BJ,"*TNLT*",Review!AD:AD,AH30, Review!AE:AE,"&lt;&gt;"&amp;"",  Review!AF:AF,"&lt;&gt;"&amp;"", Review!AG:AG,"&lt;&gt;"&amp;"", Review!AH:AH,"&lt;&gt;"&amp;"", Review!AI:AI,"&lt;&gt;"&amp;"", Review!AJ:AJ,"&lt;&gt;"&amp;"", Review!AK:AK,"&lt;&gt;"&amp;"", Review!AL:AL,"&lt;&gt;"&amp;"", Review!AM:AM,"&lt;&gt;"&amp;"", Review!AN:AN,"&lt;&gt;"&amp;"", Review!AO:AO,"&lt;&gt;"&amp;"")</f>
        <v>0</v>
      </c>
      <c r="AZ30" s="153">
        <f>COUNTIFS(Review!BJ:BJ,"*TNBT*",Review!AD:AD,AH30, Review!AE:AE,"&lt;&gt;"&amp;"",  Review!AF:AF,"&lt;&gt;"&amp;"", Review!AG:AG,"&lt;&gt;"&amp;"", Review!AH:AH,"&lt;&gt;"&amp;"", Review!AI:AI,"&lt;&gt;"&amp;"",  Review!AJ:AJ,"&lt;&gt;"&amp;"",  Review!AK:AK,"&lt;&gt;"&amp;"",  Review!AL:AL,"&lt;&gt;"&amp;"",  Review!AM:AM,"&lt;&gt;"&amp;"", Review!AN:AN,"&lt;&gt;"&amp;"", Review!AO:AO,"&lt;&gt;"&amp;"")</f>
        <v>0</v>
      </c>
      <c r="BA30" s="153">
        <f>COUNTIFS(Review!BJ:BJ,"*TL*",Review!AD:AD,AH30, Review!AE:AE,"&lt;&gt;"&amp;"", Review!AL:AL,"&lt;&gt;"&amp;"",  Review!AM:AM,"&lt;&gt;"&amp;"", Review!AN:AN,"&lt;&gt;"&amp;"", Review!AO:AO,"&lt;&gt;"&amp;"")</f>
        <v>0</v>
      </c>
      <c r="BB30" s="180">
        <f>COUNTIFS(Review!AR:AR,AH30, Review!AS:AS,"&lt;&gt;"&amp;"",Review!AZ:AZ,"&lt;&gt;"&amp;"")</f>
        <v>0</v>
      </c>
      <c r="BC30" s="181">
        <f>COUNTIFS(Review!BJ:BJ,"*TNLT*",Review!AR:AR,AH30, Review!AS:AS,"&lt;&gt;"&amp;"", Review!AT:AT,"&lt;&gt;"&amp;"", Review!AU:AU,"&lt;&gt;"&amp;"", Review!AV:AV,"&lt;&gt;"&amp;"", Review!AW:AW,"&lt;&gt;"&amp;"", Review!AW:AW,"&lt;&gt;"&amp;"", Review!AX:AX,"&lt;&gt;"&amp;"", Review!AY:AY,"&lt;&gt;"&amp;"", Review!AZ:AZ,"&lt;&gt;"&amp;"",  Review!BA:BA,"&lt;&gt;"&amp;"", Review!BB:BB,"&lt;&gt;"&amp;"", Review!BC:BC,"&lt;&gt;"&amp;"")</f>
        <v>0</v>
      </c>
      <c r="BD30" s="182">
        <f>COUNTIFS(Review!BJ:BJ,"*TNBT*",Review!AR:AR,AH30, Review!AS:AS,"&lt;&gt;"&amp;"", Review!AT:AT,"&lt;&gt;"&amp;"", Review!AU:AU,"&lt;&gt;"&amp;"", Review!AV:AV,"&lt;&gt;"&amp;"", Review!AW:AW,"&lt;&gt;"&amp;"", Review!AW:AW,"&lt;&gt;"&amp;"", Review!AX:AX,"&lt;&gt;"&amp;"", Review!AY:AY,"&lt;&gt;"&amp;"", Review!AZ:AZ,"&lt;&gt;"&amp;"",  Review!BA:BA,"&lt;&gt;"&amp;"", Review!BB:BB,"&lt;&gt;"&amp;"", Review!BC:BC,"&lt;&gt;"&amp;"")</f>
        <v>0</v>
      </c>
      <c r="BE30" s="181">
        <f>COUNTIFS(Review!BJ:BJ,"*TL*",Review!AR:AR,AH30, Review!AS:AS,"&lt;&gt;"&amp;"", Review!AZ:AZ,"&lt;&gt;"&amp;"",  Review!BA:BA,"&lt;&gt;"&amp;"", Review!BB:BB,"&lt;&gt;"&amp;"", Review!BC:BC,"&lt;&gt;"&amp;"")</f>
        <v>0</v>
      </c>
    </row>
    <row r="31" ht="13.5" customHeight="1">
      <c r="A31" s="6"/>
      <c r="B31" s="16" t="s">
        <v>804</v>
      </c>
      <c r="C31" s="56" t="s">
        <v>380</v>
      </c>
      <c r="D31" s="56" t="s">
        <v>847</v>
      </c>
      <c r="E31" s="57">
        <v>2.0141036E7</v>
      </c>
      <c r="F31" s="58">
        <v>95040.0</v>
      </c>
      <c r="G31" s="10"/>
      <c r="H31" s="6" t="s">
        <v>848</v>
      </c>
      <c r="I31" s="10"/>
      <c r="J31" s="10"/>
      <c r="K31" s="10"/>
      <c r="L31" s="10"/>
      <c r="M31" s="10"/>
      <c r="N31" s="10"/>
      <c r="O31" s="10"/>
      <c r="P31" s="4">
        <f>COUNTIFS(Review!P:P,AH31)</f>
        <v>6</v>
      </c>
      <c r="Q31" s="10">
        <f>COUNTIFS(Review!N:N,"TNLT",Review!P:P,AH31, Review!R:R,"&lt;&gt;"&amp;"", Review!S:S,"&lt;&gt;"&amp;"", Review!T:T,"&lt;&gt;"&amp;"", Review!U:U,"&lt;&gt;"&amp;"",  Review!V:V,"&lt;&gt;"&amp;"",  Review!W:W,"&lt;&gt;"&amp;"",  Review!X:X,"&lt;&gt;"&amp;"",  Review!Y:Y,"&lt;&gt;"&amp;"")</f>
        <v>0</v>
      </c>
      <c r="R31" s="10">
        <f>COUNTIFS(Review!N:N,"TNBT",Review!P:P,AH31, Review!R:R,"&lt;&gt;"&amp;"", Review!S:S,"&lt;&gt;"&amp;"", Review!T:T,"&lt;&gt;"&amp;"", Review!U:U,"&lt;&gt;"&amp;"",  Review!V:V,"&lt;&gt;"&amp;"",  Review!W:W,"&lt;&gt;"&amp;"",  Review!X:X,"&lt;&gt;"&amp;"",  Review!Y:Y,"&lt;&gt;"&amp;"")</f>
        <v>0</v>
      </c>
      <c r="S31" s="10">
        <f>COUNTIFS(Review!N:N,"TL",Review!P:P,AH31, Review!R:R,"&lt;&gt;"&amp;"", Review!X:X,"&lt;&gt;"&amp;"",  Review!Y:Y,"&lt;&gt;"&amp;"")</f>
        <v>0</v>
      </c>
      <c r="T31" s="10">
        <f>COUNTIFS(Review!A:A,"Giữ chỗ",Review!P:P,AH31)</f>
        <v>6</v>
      </c>
      <c r="U31" s="10">
        <f>COUNTIFS(Review!B:B,"Sai lớp",Review!P:P,AH31)</f>
        <v>0</v>
      </c>
      <c r="V31" s="10">
        <f>COUNTIFS(Review!B:B,"Sai phân công",Review!P:P,AH31)</f>
        <v>0</v>
      </c>
      <c r="W31" s="10">
        <f t="shared" si="1"/>
        <v>0</v>
      </c>
      <c r="X31" s="10"/>
      <c r="Y31" s="10"/>
      <c r="Z31" s="10"/>
      <c r="AA31" s="6"/>
      <c r="AB31" s="6"/>
      <c r="AC31" s="6"/>
      <c r="AD31" s="6"/>
      <c r="AE31" s="6"/>
      <c r="AF31" s="6"/>
      <c r="AG31" s="6"/>
      <c r="AH31" s="6" t="s">
        <v>860</v>
      </c>
      <c r="AI31" s="6" t="str">
        <f t="shared" si="2"/>
        <v>B_01 Nguyễn Văn Điệp 20141036 95040</v>
      </c>
      <c r="AJ31" s="6"/>
      <c r="AK31" s="6">
        <f t="shared" si="3"/>
        <v>0</v>
      </c>
      <c r="AL31" s="4"/>
      <c r="AM31" s="4"/>
      <c r="AN31" s="4"/>
      <c r="AO31" s="4"/>
      <c r="AP31" s="4"/>
      <c r="AQ31" s="4"/>
      <c r="AR31" s="4"/>
      <c r="AS31" s="4"/>
      <c r="AT31" s="178"/>
      <c r="AU31" s="179"/>
      <c r="AV31" s="179"/>
      <c r="AW31" s="179"/>
      <c r="AX31" s="180">
        <f>COUNTIFS(Review!AD:AD,AH31, Review!AE:AE,"&lt;&gt;"&amp;"",Review!AL:AL,"&lt;&gt;"&amp;"")</f>
        <v>3</v>
      </c>
      <c r="AY31" s="153">
        <f>COUNTIFS(Review!BJ:BJ,"*TNLT*",Review!AD:AD,AH31, Review!AE:AE,"&lt;&gt;"&amp;"",  Review!AF:AF,"&lt;&gt;"&amp;"", Review!AG:AG,"&lt;&gt;"&amp;"", Review!AH:AH,"&lt;&gt;"&amp;"", Review!AI:AI,"&lt;&gt;"&amp;"", Review!AJ:AJ,"&lt;&gt;"&amp;"", Review!AK:AK,"&lt;&gt;"&amp;"", Review!AL:AL,"&lt;&gt;"&amp;"", Review!AM:AM,"&lt;&gt;"&amp;"", Review!AN:AN,"&lt;&gt;"&amp;"", Review!AO:AO,"&lt;&gt;"&amp;"")</f>
        <v>1</v>
      </c>
      <c r="AZ31" s="153">
        <f>COUNTIFS(Review!BJ:BJ,"*TNBT*",Review!AD:AD,AH31, Review!AE:AE,"&lt;&gt;"&amp;"",  Review!AF:AF,"&lt;&gt;"&amp;"", Review!AG:AG,"&lt;&gt;"&amp;"", Review!AH:AH,"&lt;&gt;"&amp;"", Review!AI:AI,"&lt;&gt;"&amp;"",  Review!AJ:AJ,"&lt;&gt;"&amp;"",  Review!AK:AK,"&lt;&gt;"&amp;"",  Review!AL:AL,"&lt;&gt;"&amp;"",  Review!AM:AM,"&lt;&gt;"&amp;"", Review!AN:AN,"&lt;&gt;"&amp;"", Review!AO:AO,"&lt;&gt;"&amp;"")</f>
        <v>0</v>
      </c>
      <c r="BA31" s="153">
        <f>COUNTIFS(Review!BJ:BJ,"*TL*",Review!AD:AD,AH31, Review!AE:AE,"&lt;&gt;"&amp;"", Review!AL:AL,"&lt;&gt;"&amp;"",  Review!AM:AM,"&lt;&gt;"&amp;"", Review!AN:AN,"&lt;&gt;"&amp;"", Review!AO:AO,"&lt;&gt;"&amp;"")</f>
        <v>2</v>
      </c>
      <c r="BB31" s="180">
        <f>COUNTIFS(Review!AR:AR,AH31, Review!AS:AS,"&lt;&gt;"&amp;"",Review!AZ:AZ,"&lt;&gt;"&amp;"")</f>
        <v>0</v>
      </c>
      <c r="BC31" s="181">
        <f>COUNTIFS(Review!BJ:BJ,"*TNLT*",Review!AR:AR,AH31, Review!AS:AS,"&lt;&gt;"&amp;"", Review!AT:AT,"&lt;&gt;"&amp;"", Review!AU:AU,"&lt;&gt;"&amp;"", Review!AV:AV,"&lt;&gt;"&amp;"", Review!AW:AW,"&lt;&gt;"&amp;"", Review!AW:AW,"&lt;&gt;"&amp;"", Review!AX:AX,"&lt;&gt;"&amp;"", Review!AY:AY,"&lt;&gt;"&amp;"", Review!AZ:AZ,"&lt;&gt;"&amp;"",  Review!BA:BA,"&lt;&gt;"&amp;"", Review!BB:BB,"&lt;&gt;"&amp;"", Review!BC:BC,"&lt;&gt;"&amp;"")</f>
        <v>0</v>
      </c>
      <c r="BD31" s="182">
        <f>COUNTIFS(Review!BJ:BJ,"*TNBT*",Review!AR:AR,AH31, Review!AS:AS,"&lt;&gt;"&amp;"", Review!AT:AT,"&lt;&gt;"&amp;"", Review!AU:AU,"&lt;&gt;"&amp;"", Review!AV:AV,"&lt;&gt;"&amp;"", Review!AW:AW,"&lt;&gt;"&amp;"", Review!AW:AW,"&lt;&gt;"&amp;"", Review!AX:AX,"&lt;&gt;"&amp;"", Review!AY:AY,"&lt;&gt;"&amp;"", Review!AZ:AZ,"&lt;&gt;"&amp;"",  Review!BA:BA,"&lt;&gt;"&amp;"", Review!BB:BB,"&lt;&gt;"&amp;"", Review!BC:BC,"&lt;&gt;"&amp;"")</f>
        <v>0</v>
      </c>
      <c r="BE31" s="181">
        <f>COUNTIFS(Review!BJ:BJ,"*TL*",Review!AR:AR,AH31, Review!AS:AS,"&lt;&gt;"&amp;"", Review!AZ:AZ,"&lt;&gt;"&amp;"",  Review!BA:BA,"&lt;&gt;"&amp;"", Review!BB:BB,"&lt;&gt;"&amp;"", Review!BC:BC,"&lt;&gt;"&amp;"")</f>
        <v>0</v>
      </c>
    </row>
    <row r="32" ht="13.5" customHeight="1">
      <c r="A32" s="6"/>
      <c r="B32" s="16" t="s">
        <v>347</v>
      </c>
      <c r="C32" s="60" t="s">
        <v>954</v>
      </c>
      <c r="D32" s="60" t="s">
        <v>656</v>
      </c>
      <c r="E32" s="61">
        <v>2.0143632E7</v>
      </c>
      <c r="F32" s="58">
        <v>95040.0</v>
      </c>
      <c r="G32" s="10"/>
      <c r="H32" s="6" t="s">
        <v>955</v>
      </c>
      <c r="I32" s="10"/>
      <c r="J32" s="10"/>
      <c r="K32" s="10"/>
      <c r="L32" s="10"/>
      <c r="M32" s="10"/>
      <c r="N32" s="10"/>
      <c r="O32" s="10"/>
      <c r="P32" s="4">
        <f>COUNTIFS(Review!P:P,AH32)</f>
        <v>6</v>
      </c>
      <c r="Q32" s="10">
        <f>COUNTIFS(Review!N:N,"TNLT",Review!P:P,AH32, Review!R:R,"&lt;&gt;"&amp;"", Review!S:S,"&lt;&gt;"&amp;"", Review!T:T,"&lt;&gt;"&amp;"", Review!U:U,"&lt;&gt;"&amp;"",  Review!V:V,"&lt;&gt;"&amp;"",  Review!W:W,"&lt;&gt;"&amp;"",  Review!X:X,"&lt;&gt;"&amp;"",  Review!Y:Y,"&lt;&gt;"&amp;"")</f>
        <v>2</v>
      </c>
      <c r="R32" s="10">
        <f>COUNTIFS(Review!N:N,"TNBT",Review!P:P,AH32, Review!R:R,"&lt;&gt;"&amp;"", Review!S:S,"&lt;&gt;"&amp;"", Review!T:T,"&lt;&gt;"&amp;"", Review!U:U,"&lt;&gt;"&amp;"",  Review!V:V,"&lt;&gt;"&amp;"",  Review!W:W,"&lt;&gt;"&amp;"",  Review!X:X,"&lt;&gt;"&amp;"",  Review!Y:Y,"&lt;&gt;"&amp;"")</f>
        <v>2</v>
      </c>
      <c r="S32" s="10">
        <f>COUNTIFS(Review!N:N,"TL",Review!P:P,AH32, Review!R:R,"&lt;&gt;"&amp;"", Review!X:X,"&lt;&gt;"&amp;"",  Review!Y:Y,"&lt;&gt;"&amp;"")</f>
        <v>2</v>
      </c>
      <c r="T32" s="10">
        <f>COUNTIFS(Review!A:A,"Giữ chỗ",Review!P:P,AH32)</f>
        <v>0</v>
      </c>
      <c r="U32" s="10">
        <f>COUNTIFS(Review!B:B,"Sai lớp",Review!P:P,AH32)</f>
        <v>0</v>
      </c>
      <c r="V32" s="10">
        <f>COUNTIFS(Review!B:B,"Sai phân công",Review!P:P,AH32)</f>
        <v>0</v>
      </c>
      <c r="W32" s="10">
        <f t="shared" si="1"/>
        <v>0</v>
      </c>
      <c r="X32" s="10"/>
      <c r="Y32" s="10"/>
      <c r="Z32" s="10"/>
      <c r="AA32" s="6"/>
      <c r="AB32" s="6"/>
      <c r="AC32" s="6"/>
      <c r="AD32" s="6"/>
      <c r="AE32" s="6"/>
      <c r="AF32" s="6"/>
      <c r="AG32" s="6"/>
      <c r="AH32" s="6" t="s">
        <v>980</v>
      </c>
      <c r="AI32" s="6" t="str">
        <f t="shared" si="2"/>
        <v>B_02 Đinh Hữu Hải Quân 20143632 95040</v>
      </c>
      <c r="AJ32" s="6"/>
      <c r="AK32" s="6" t="str">
        <f t="shared" si="3"/>
        <v>TRUE</v>
      </c>
      <c r="AL32" s="4"/>
      <c r="AM32" s="4"/>
      <c r="AN32" s="4"/>
      <c r="AO32" s="4"/>
      <c r="AP32" s="4"/>
      <c r="AQ32" s="4"/>
      <c r="AR32" s="4"/>
      <c r="AS32" s="4"/>
      <c r="AT32" s="178"/>
      <c r="AU32" s="179"/>
      <c r="AV32" s="179"/>
      <c r="AW32" s="179"/>
      <c r="AX32" s="180">
        <f>COUNTIFS(Review!AD:AD,AH32, Review!AE:AE,"&lt;&gt;"&amp;"",Review!AL:AL,"&lt;&gt;"&amp;"")</f>
        <v>3</v>
      </c>
      <c r="AY32" s="153">
        <f>COUNTIFS(Review!BJ:BJ,"*TNLT*",Review!AD:AD,AH32, Review!AE:AE,"&lt;&gt;"&amp;"",  Review!AF:AF,"&lt;&gt;"&amp;"", Review!AG:AG,"&lt;&gt;"&amp;"", Review!AH:AH,"&lt;&gt;"&amp;"", Review!AI:AI,"&lt;&gt;"&amp;"", Review!AJ:AJ,"&lt;&gt;"&amp;"", Review!AK:AK,"&lt;&gt;"&amp;"", Review!AL:AL,"&lt;&gt;"&amp;"", Review!AM:AM,"&lt;&gt;"&amp;"", Review!AN:AN,"&lt;&gt;"&amp;"", Review!AO:AO,"&lt;&gt;"&amp;"")</f>
        <v>2</v>
      </c>
      <c r="AZ32" s="153">
        <f>COUNTIFS(Review!BJ:BJ,"*TNBT*",Review!AD:AD,AH32, Review!AE:AE,"&lt;&gt;"&amp;"",  Review!AF:AF,"&lt;&gt;"&amp;"", Review!AG:AG,"&lt;&gt;"&amp;"", Review!AH:AH,"&lt;&gt;"&amp;"", Review!AI:AI,"&lt;&gt;"&amp;"",  Review!AJ:AJ,"&lt;&gt;"&amp;"",  Review!AK:AK,"&lt;&gt;"&amp;"",  Review!AL:AL,"&lt;&gt;"&amp;"",  Review!AM:AM,"&lt;&gt;"&amp;"", Review!AN:AN,"&lt;&gt;"&amp;"", Review!AO:AO,"&lt;&gt;"&amp;"")</f>
        <v>0</v>
      </c>
      <c r="BA32" s="153">
        <f>COUNTIFS(Review!BJ:BJ,"*TL*",Review!AD:AD,AH32, Review!AE:AE,"&lt;&gt;"&amp;"", Review!AL:AL,"&lt;&gt;"&amp;"",  Review!AM:AM,"&lt;&gt;"&amp;"", Review!AN:AN,"&lt;&gt;"&amp;"", Review!AO:AO,"&lt;&gt;"&amp;"")</f>
        <v>1</v>
      </c>
      <c r="BB32" s="180">
        <f>COUNTIFS(Review!AR:AR,AH32, Review!AS:AS,"&lt;&gt;"&amp;"",Review!AZ:AZ,"&lt;&gt;"&amp;"")</f>
        <v>0</v>
      </c>
      <c r="BC32" s="181">
        <f>COUNTIFS(Review!BJ:BJ,"*TNLT*",Review!AR:AR,AH32, Review!AS:AS,"&lt;&gt;"&amp;"", Review!AT:AT,"&lt;&gt;"&amp;"", Review!AU:AU,"&lt;&gt;"&amp;"", Review!AV:AV,"&lt;&gt;"&amp;"", Review!AW:AW,"&lt;&gt;"&amp;"", Review!AW:AW,"&lt;&gt;"&amp;"", Review!AX:AX,"&lt;&gt;"&amp;"", Review!AY:AY,"&lt;&gt;"&amp;"", Review!AZ:AZ,"&lt;&gt;"&amp;"",  Review!BA:BA,"&lt;&gt;"&amp;"", Review!BB:BB,"&lt;&gt;"&amp;"", Review!BC:BC,"&lt;&gt;"&amp;"")</f>
        <v>0</v>
      </c>
      <c r="BD32" s="182">
        <f>COUNTIFS(Review!BJ:BJ,"*TNBT*",Review!AR:AR,AH32, Review!AS:AS,"&lt;&gt;"&amp;"", Review!AT:AT,"&lt;&gt;"&amp;"", Review!AU:AU,"&lt;&gt;"&amp;"", Review!AV:AV,"&lt;&gt;"&amp;"", Review!AW:AW,"&lt;&gt;"&amp;"", Review!AW:AW,"&lt;&gt;"&amp;"", Review!AX:AX,"&lt;&gt;"&amp;"", Review!AY:AY,"&lt;&gt;"&amp;"", Review!AZ:AZ,"&lt;&gt;"&amp;"",  Review!BA:BA,"&lt;&gt;"&amp;"", Review!BB:BB,"&lt;&gt;"&amp;"", Review!BC:BC,"&lt;&gt;"&amp;"")</f>
        <v>0</v>
      </c>
      <c r="BE32" s="181">
        <f>COUNTIFS(Review!BJ:BJ,"*TL*",Review!AR:AR,AH32, Review!AS:AS,"&lt;&gt;"&amp;"", Review!AZ:AZ,"&lt;&gt;"&amp;"",  Review!BA:BA,"&lt;&gt;"&amp;"", Review!BB:BB,"&lt;&gt;"&amp;"", Review!BC:BC,"&lt;&gt;"&amp;"")</f>
        <v>0</v>
      </c>
    </row>
    <row r="33" ht="13.5" customHeight="1">
      <c r="A33" s="6"/>
      <c r="B33" s="16" t="s">
        <v>347</v>
      </c>
      <c r="C33" s="60" t="s">
        <v>888</v>
      </c>
      <c r="D33" s="60" t="s">
        <v>891</v>
      </c>
      <c r="E33" s="61">
        <v>2.0143069E7</v>
      </c>
      <c r="F33" s="58">
        <v>95040.0</v>
      </c>
      <c r="G33" s="10"/>
      <c r="H33" s="6" t="s">
        <v>892</v>
      </c>
      <c r="I33" s="10">
        <f>COUNTIF(B:B,B33)</f>
        <v>4</v>
      </c>
      <c r="J33" s="10">
        <f>COUNTIFS(Review!O:O,B33,Review!N:N,"TNLT", Review!R:R,"&lt;&gt;"&amp;"", Review!S:S,"&lt;&gt;"&amp;"", Review!T:T,"&lt;&gt;"&amp;"", Review!U:U,"&lt;&gt;"&amp;"",  Review!V:V,"&lt;&gt;"&amp;"",  Review!W:W,"&lt;&gt;"&amp;"",  Review!X:X,"&lt;&gt;"&amp;"",  Review!Y:Y,"&lt;&gt;"&amp;"")</f>
        <v>8</v>
      </c>
      <c r="K33" s="10">
        <f>COUNTIFS(Review!O:O,B33,Review!N:N,"TNBT", Review!R:R,"&lt;&gt;"&amp;"", Review!S:S,"&lt;&gt;"&amp;"", Review!T:T,"&lt;&gt;"&amp;"", Review!U:U,"&lt;&gt;"&amp;"",  Review!V:V,"&lt;&gt;"&amp;"",  Review!W:W,"&lt;&gt;"&amp;"",  Review!X:X,"&lt;&gt;"&amp;"",  Review!Y:Y,"&lt;&gt;"&amp;"")</f>
        <v>8</v>
      </c>
      <c r="L33" s="10">
        <f>COUNTIFS(Review!O:O,B33,Review!N:N,"TL", Review!R:R,"&lt;&gt;"&amp;"", Review!X:X,"&lt;&gt;"&amp;"",  Review!Y:Y,"&lt;&gt;"&amp;"")</f>
        <v>8</v>
      </c>
      <c r="M33" s="10">
        <f>COUNTIFS(Review!AC:AC,B33, Review!AN:AN,"&lt;&gt;"&amp;"",Review!AO:AO,"&lt;&gt;"&amp;"")</f>
        <v>0</v>
      </c>
      <c r="N33" s="10">
        <f>COUNTIFS(Review!A:A,"Giữ chỗ nhóm",Review!O:O,B33)</f>
        <v>0</v>
      </c>
      <c r="O33" s="10"/>
      <c r="P33" s="4">
        <f>COUNTIFS(Review!P:P,AH33)</f>
        <v>6</v>
      </c>
      <c r="Q33" s="10">
        <f>COUNTIFS(Review!N:N,"TNLT",Review!P:P,AH33, Review!R:R,"&lt;&gt;"&amp;"", Review!S:S,"&lt;&gt;"&amp;"", Review!T:T,"&lt;&gt;"&amp;"", Review!U:U,"&lt;&gt;"&amp;"",  Review!V:V,"&lt;&gt;"&amp;"",  Review!W:W,"&lt;&gt;"&amp;"",  Review!X:X,"&lt;&gt;"&amp;"",  Review!Y:Y,"&lt;&gt;"&amp;"")</f>
        <v>2</v>
      </c>
      <c r="R33" s="10">
        <f>COUNTIFS(Review!N:N,"TNBT",Review!P:P,AH33, Review!R:R,"&lt;&gt;"&amp;"", Review!S:S,"&lt;&gt;"&amp;"", Review!T:T,"&lt;&gt;"&amp;"", Review!U:U,"&lt;&gt;"&amp;"",  Review!V:V,"&lt;&gt;"&amp;"",  Review!W:W,"&lt;&gt;"&amp;"",  Review!X:X,"&lt;&gt;"&amp;"",  Review!Y:Y,"&lt;&gt;"&amp;"")</f>
        <v>2</v>
      </c>
      <c r="S33" s="10">
        <f>COUNTIFS(Review!N:N,"TL",Review!P:P,AH33, Review!R:R,"&lt;&gt;"&amp;"", Review!X:X,"&lt;&gt;"&amp;"",  Review!Y:Y,"&lt;&gt;"&amp;"")</f>
        <v>2</v>
      </c>
      <c r="T33" s="10">
        <f>COUNTIFS(Review!A:A,"Giữ chỗ",Review!P:P,AH33)</f>
        <v>0</v>
      </c>
      <c r="U33" s="10">
        <f>COUNTIFS(Review!B:B,"Sai lớp",Review!P:P,AH33)</f>
        <v>0</v>
      </c>
      <c r="V33" s="10">
        <f>COUNTIFS(Review!B:B,"Sai phân công",Review!P:P,AH33)</f>
        <v>0</v>
      </c>
      <c r="W33" s="10">
        <f t="shared" si="1"/>
        <v>0</v>
      </c>
      <c r="X33" s="10"/>
      <c r="Y33" s="10"/>
      <c r="Z33" s="10"/>
      <c r="AA33" s="6"/>
      <c r="AB33" s="6"/>
      <c r="AC33" s="6"/>
      <c r="AD33" s="6"/>
      <c r="AE33" s="6"/>
      <c r="AF33" s="6"/>
      <c r="AG33" s="6"/>
      <c r="AH33" s="6" t="s">
        <v>927</v>
      </c>
      <c r="AI33" s="6" t="str">
        <f t="shared" si="2"/>
        <v>B_02 Nguyễn Trần Nam 20143069 95040</v>
      </c>
      <c r="AJ33" s="6"/>
      <c r="AK33" s="6" t="str">
        <f t="shared" si="3"/>
        <v>TRUE</v>
      </c>
      <c r="AL33" s="4"/>
      <c r="AM33" s="4"/>
      <c r="AN33" s="4"/>
      <c r="AO33" s="4"/>
      <c r="AP33" s="4"/>
      <c r="AQ33" s="4"/>
      <c r="AR33" s="4"/>
      <c r="AS33" s="4"/>
      <c r="AT33" s="178">
        <f>COUNTIFS(Review!AC:AC,B33, Review!AE:AE,"&lt;&gt;"&amp;"",Review!AL:AL,"&lt;&gt;"&amp;"")</f>
        <v>0</v>
      </c>
      <c r="AU33" s="179">
        <f>COUNTIFS(Review!BJ:BJ,"*TNLT*",Review!AC:AC,B33, Review!AE:AE,"&lt;&gt;"&amp;"",Review!AL:AL,"&lt;&gt;"&amp;"")</f>
        <v>0</v>
      </c>
      <c r="AV33" s="179">
        <f>COUNTIFS(Review!BJ:BJ,"*TNBT*",Review!AC:AC,B33, Review!AE:AE,"&lt;&gt;"&amp;"",Review!AL:AL,"&lt;&gt;"&amp;"")</f>
        <v>0</v>
      </c>
      <c r="AW33" s="179">
        <f>COUNTIFS(Review!BJ:BJ,"*TL*",Review!AC:AC,B33, Review!AE:AE,"&lt;&gt;"&amp;"",Review!AL:AL,"&lt;&gt;"&amp;"")</f>
        <v>0</v>
      </c>
      <c r="AX33" s="180">
        <f>COUNTIFS(Review!AD:AD,AH33, Review!AE:AE,"&lt;&gt;"&amp;"",Review!AL:AL,"&lt;&gt;"&amp;"")</f>
        <v>10</v>
      </c>
      <c r="AY33" s="153">
        <f>COUNTIFS(Review!BJ:BJ,"*TNLT*",Review!AD:AD,AH33, Review!AE:AE,"&lt;&gt;"&amp;"",  Review!AF:AF,"&lt;&gt;"&amp;"", Review!AG:AG,"&lt;&gt;"&amp;"", Review!AH:AH,"&lt;&gt;"&amp;"", Review!AI:AI,"&lt;&gt;"&amp;"", Review!AJ:AJ,"&lt;&gt;"&amp;"", Review!AK:AK,"&lt;&gt;"&amp;"", Review!AL:AL,"&lt;&gt;"&amp;"", Review!AM:AM,"&lt;&gt;"&amp;"", Review!AN:AN,"&lt;&gt;"&amp;"", Review!AO:AO,"&lt;&gt;"&amp;"")</f>
        <v>4</v>
      </c>
      <c r="AZ33" s="153">
        <f>COUNTIFS(Review!BJ:BJ,"*TNBT*",Review!AD:AD,AH33, Review!AE:AE,"&lt;&gt;"&amp;"",  Review!AF:AF,"&lt;&gt;"&amp;"", Review!AG:AG,"&lt;&gt;"&amp;"", Review!AH:AH,"&lt;&gt;"&amp;"", Review!AI:AI,"&lt;&gt;"&amp;"",  Review!AJ:AJ,"&lt;&gt;"&amp;"",  Review!AK:AK,"&lt;&gt;"&amp;"",  Review!AL:AL,"&lt;&gt;"&amp;"",  Review!AM:AM,"&lt;&gt;"&amp;"", Review!AN:AN,"&lt;&gt;"&amp;"", Review!AO:AO,"&lt;&gt;"&amp;"")</f>
        <v>2</v>
      </c>
      <c r="BA33" s="153">
        <f>COUNTIFS(Review!BJ:BJ,"*TL*",Review!AD:AD,AH33, Review!AE:AE,"&lt;&gt;"&amp;"", Review!AL:AL,"&lt;&gt;"&amp;"",  Review!AM:AM,"&lt;&gt;"&amp;"", Review!AN:AN,"&lt;&gt;"&amp;"", Review!AO:AO,"&lt;&gt;"&amp;"")</f>
        <v>3</v>
      </c>
      <c r="BB33" s="180">
        <f>COUNTIFS(Review!AR:AR,AH33, Review!AS:AS,"&lt;&gt;"&amp;"",Review!AZ:AZ,"&lt;&gt;"&amp;"")</f>
        <v>0</v>
      </c>
      <c r="BC33" s="181">
        <f>COUNTIFS(Review!BJ:BJ,"*TNLT*",Review!AR:AR,AH33, Review!AS:AS,"&lt;&gt;"&amp;"", Review!AT:AT,"&lt;&gt;"&amp;"", Review!AU:AU,"&lt;&gt;"&amp;"", Review!AV:AV,"&lt;&gt;"&amp;"", Review!AW:AW,"&lt;&gt;"&amp;"", Review!AW:AW,"&lt;&gt;"&amp;"", Review!AX:AX,"&lt;&gt;"&amp;"", Review!AY:AY,"&lt;&gt;"&amp;"", Review!AZ:AZ,"&lt;&gt;"&amp;"",  Review!BA:BA,"&lt;&gt;"&amp;"", Review!BB:BB,"&lt;&gt;"&amp;"", Review!BC:BC,"&lt;&gt;"&amp;"")</f>
        <v>0</v>
      </c>
      <c r="BD33" s="182">
        <f>COUNTIFS(Review!BJ:BJ,"*TNBT*",Review!AR:AR,AH33, Review!AS:AS,"&lt;&gt;"&amp;"", Review!AT:AT,"&lt;&gt;"&amp;"", Review!AU:AU,"&lt;&gt;"&amp;"", Review!AV:AV,"&lt;&gt;"&amp;"", Review!AW:AW,"&lt;&gt;"&amp;"", Review!AW:AW,"&lt;&gt;"&amp;"", Review!AX:AX,"&lt;&gt;"&amp;"", Review!AY:AY,"&lt;&gt;"&amp;"", Review!AZ:AZ,"&lt;&gt;"&amp;"",  Review!BA:BA,"&lt;&gt;"&amp;"", Review!BB:BB,"&lt;&gt;"&amp;"", Review!BC:BC,"&lt;&gt;"&amp;"")</f>
        <v>0</v>
      </c>
      <c r="BE33" s="181">
        <f>COUNTIFS(Review!BJ:BJ,"*TL*",Review!AR:AR,AH33, Review!AS:AS,"&lt;&gt;"&amp;"", Review!AZ:AZ,"&lt;&gt;"&amp;"",  Review!BA:BA,"&lt;&gt;"&amp;"", Review!BB:BB,"&lt;&gt;"&amp;"", Review!BC:BC,"&lt;&gt;"&amp;"")</f>
        <v>0</v>
      </c>
    </row>
    <row r="34" ht="13.5" customHeight="1">
      <c r="A34" s="6"/>
      <c r="B34" s="16" t="s">
        <v>347</v>
      </c>
      <c r="C34" s="60" t="s">
        <v>928</v>
      </c>
      <c r="D34" s="60" t="s">
        <v>929</v>
      </c>
      <c r="E34" s="61">
        <v>2.014476E7</v>
      </c>
      <c r="F34" s="58">
        <v>95040.0</v>
      </c>
      <c r="G34" s="10"/>
      <c r="H34" s="6" t="s">
        <v>930</v>
      </c>
      <c r="I34" s="10"/>
      <c r="J34" s="10"/>
      <c r="K34" s="10"/>
      <c r="L34" s="10"/>
      <c r="M34" s="10"/>
      <c r="N34" s="10"/>
      <c r="O34" s="10"/>
      <c r="P34" s="4">
        <f>COUNTIFS(Review!P:P,AH34)</f>
        <v>6</v>
      </c>
      <c r="Q34" s="10">
        <f>COUNTIFS(Review!N:N,"TNLT",Review!P:P,AH34, Review!R:R,"&lt;&gt;"&amp;"", Review!S:S,"&lt;&gt;"&amp;"", Review!T:T,"&lt;&gt;"&amp;"", Review!U:U,"&lt;&gt;"&amp;"",  Review!V:V,"&lt;&gt;"&amp;"",  Review!W:W,"&lt;&gt;"&amp;"",  Review!X:X,"&lt;&gt;"&amp;"",  Review!Y:Y,"&lt;&gt;"&amp;"")</f>
        <v>2</v>
      </c>
      <c r="R34" s="10">
        <f>COUNTIFS(Review!N:N,"TNBT",Review!P:P,AH34, Review!R:R,"&lt;&gt;"&amp;"", Review!S:S,"&lt;&gt;"&amp;"", Review!T:T,"&lt;&gt;"&amp;"", Review!U:U,"&lt;&gt;"&amp;"",  Review!V:V,"&lt;&gt;"&amp;"",  Review!W:W,"&lt;&gt;"&amp;"",  Review!X:X,"&lt;&gt;"&amp;"",  Review!Y:Y,"&lt;&gt;"&amp;"")</f>
        <v>2</v>
      </c>
      <c r="S34" s="10">
        <f>COUNTIFS(Review!N:N,"TL",Review!P:P,AH34, Review!R:R,"&lt;&gt;"&amp;"", Review!X:X,"&lt;&gt;"&amp;"",  Review!Y:Y,"&lt;&gt;"&amp;"")</f>
        <v>2</v>
      </c>
      <c r="T34" s="10">
        <f>COUNTIFS(Review!A:A,"Giữ chỗ",Review!P:P,AH34)</f>
        <v>0</v>
      </c>
      <c r="U34" s="10">
        <f>COUNTIFS(Review!B:B,"Sai lớp",Review!P:P,AH34)</f>
        <v>0</v>
      </c>
      <c r="V34" s="10">
        <f>COUNTIFS(Review!B:B,"Sai phân công",Review!P:P,AH34)</f>
        <v>0</v>
      </c>
      <c r="W34" s="10">
        <f t="shared" si="1"/>
        <v>0</v>
      </c>
      <c r="X34" s="10"/>
      <c r="Y34" s="10"/>
      <c r="Z34" s="10"/>
      <c r="AA34" s="6"/>
      <c r="AB34" s="6"/>
      <c r="AC34" s="6"/>
      <c r="AD34" s="6"/>
      <c r="AE34" s="6"/>
      <c r="AF34" s="6"/>
      <c r="AG34" s="6"/>
      <c r="AH34" s="6" t="s">
        <v>671</v>
      </c>
      <c r="AI34" s="6" t="str">
        <f t="shared" si="2"/>
        <v>B_02 Trần Quang Trung 20144760 95040</v>
      </c>
      <c r="AJ34" s="6"/>
      <c r="AK34" s="6" t="str">
        <f t="shared" si="3"/>
        <v>TRUE</v>
      </c>
      <c r="AL34" s="4"/>
      <c r="AM34" s="4"/>
      <c r="AN34" s="4"/>
      <c r="AO34" s="4"/>
      <c r="AP34" s="4"/>
      <c r="AQ34" s="4"/>
      <c r="AR34" s="4"/>
      <c r="AS34" s="4"/>
      <c r="AT34" s="178"/>
      <c r="AU34" s="179"/>
      <c r="AV34" s="179"/>
      <c r="AW34" s="179"/>
      <c r="AX34" s="180">
        <f>COUNTIFS(Review!AD:AD,AH34, Review!AE:AE,"&lt;&gt;"&amp;"",Review!AL:AL,"&lt;&gt;"&amp;"")</f>
        <v>10</v>
      </c>
      <c r="AY34" s="153">
        <f>COUNTIFS(Review!BJ:BJ,"*TNLT*",Review!AD:AD,AH34, Review!AE:AE,"&lt;&gt;"&amp;"",  Review!AF:AF,"&lt;&gt;"&amp;"", Review!AG:AG,"&lt;&gt;"&amp;"", Review!AH:AH,"&lt;&gt;"&amp;"", Review!AI:AI,"&lt;&gt;"&amp;"", Review!AJ:AJ,"&lt;&gt;"&amp;"", Review!AK:AK,"&lt;&gt;"&amp;"", Review!AL:AL,"&lt;&gt;"&amp;"", Review!AM:AM,"&lt;&gt;"&amp;"", Review!AN:AN,"&lt;&gt;"&amp;"", Review!AO:AO,"&lt;&gt;"&amp;"")</f>
        <v>4</v>
      </c>
      <c r="AZ34" s="153">
        <f>COUNTIFS(Review!BJ:BJ,"*TNBT*",Review!AD:AD,AH34, Review!AE:AE,"&lt;&gt;"&amp;"",  Review!AF:AF,"&lt;&gt;"&amp;"", Review!AG:AG,"&lt;&gt;"&amp;"", Review!AH:AH,"&lt;&gt;"&amp;"", Review!AI:AI,"&lt;&gt;"&amp;"",  Review!AJ:AJ,"&lt;&gt;"&amp;"",  Review!AK:AK,"&lt;&gt;"&amp;"",  Review!AL:AL,"&lt;&gt;"&amp;"",  Review!AM:AM,"&lt;&gt;"&amp;"", Review!AN:AN,"&lt;&gt;"&amp;"", Review!AO:AO,"&lt;&gt;"&amp;"")</f>
        <v>2</v>
      </c>
      <c r="BA34" s="153">
        <f>COUNTIFS(Review!BJ:BJ,"*TL*",Review!AD:AD,AH34, Review!AE:AE,"&lt;&gt;"&amp;"", Review!AL:AL,"&lt;&gt;"&amp;"",  Review!AM:AM,"&lt;&gt;"&amp;"", Review!AN:AN,"&lt;&gt;"&amp;"", Review!AO:AO,"&lt;&gt;"&amp;"")</f>
        <v>4</v>
      </c>
      <c r="BB34" s="180">
        <f>COUNTIFS(Review!AR:AR,AH34, Review!AS:AS,"&lt;&gt;"&amp;"",Review!AZ:AZ,"&lt;&gt;"&amp;"")</f>
        <v>0</v>
      </c>
      <c r="BC34" s="181">
        <f>COUNTIFS(Review!BJ:BJ,"*TNLT*",Review!AR:AR,AH34, Review!AS:AS,"&lt;&gt;"&amp;"", Review!AT:AT,"&lt;&gt;"&amp;"", Review!AU:AU,"&lt;&gt;"&amp;"", Review!AV:AV,"&lt;&gt;"&amp;"", Review!AW:AW,"&lt;&gt;"&amp;"", Review!AW:AW,"&lt;&gt;"&amp;"", Review!AX:AX,"&lt;&gt;"&amp;"", Review!AY:AY,"&lt;&gt;"&amp;"", Review!AZ:AZ,"&lt;&gt;"&amp;"",  Review!BA:BA,"&lt;&gt;"&amp;"", Review!BB:BB,"&lt;&gt;"&amp;"", Review!BC:BC,"&lt;&gt;"&amp;"")</f>
        <v>0</v>
      </c>
      <c r="BD34" s="182">
        <f>COUNTIFS(Review!BJ:BJ,"*TNBT*",Review!AR:AR,AH34, Review!AS:AS,"&lt;&gt;"&amp;"", Review!AT:AT,"&lt;&gt;"&amp;"", Review!AU:AU,"&lt;&gt;"&amp;"", Review!AV:AV,"&lt;&gt;"&amp;"", Review!AW:AW,"&lt;&gt;"&amp;"", Review!AW:AW,"&lt;&gt;"&amp;"", Review!AX:AX,"&lt;&gt;"&amp;"", Review!AY:AY,"&lt;&gt;"&amp;"", Review!AZ:AZ,"&lt;&gt;"&amp;"",  Review!BA:BA,"&lt;&gt;"&amp;"", Review!BB:BB,"&lt;&gt;"&amp;"", Review!BC:BC,"&lt;&gt;"&amp;"")</f>
        <v>0</v>
      </c>
      <c r="BE34" s="181">
        <f>COUNTIFS(Review!BJ:BJ,"*TL*",Review!AR:AR,AH34, Review!AS:AS,"&lt;&gt;"&amp;"", Review!AZ:AZ,"&lt;&gt;"&amp;"",  Review!BA:BA,"&lt;&gt;"&amp;"", Review!BB:BB,"&lt;&gt;"&amp;"", Review!BC:BC,"&lt;&gt;"&amp;"")</f>
        <v>0</v>
      </c>
    </row>
    <row r="35" ht="13.5" customHeight="1">
      <c r="A35" s="6"/>
      <c r="B35" s="16" t="s">
        <v>347</v>
      </c>
      <c r="C35" s="60" t="s">
        <v>981</v>
      </c>
      <c r="D35" s="60" t="s">
        <v>982</v>
      </c>
      <c r="E35" s="62">
        <v>2.0146806E7</v>
      </c>
      <c r="F35" s="58">
        <v>95040.0</v>
      </c>
      <c r="G35" s="10"/>
      <c r="H35" s="6" t="s">
        <v>983</v>
      </c>
      <c r="I35" s="10"/>
      <c r="J35" s="10"/>
      <c r="K35" s="10"/>
      <c r="L35" s="10"/>
      <c r="M35" s="10"/>
      <c r="N35" s="10"/>
      <c r="O35" s="10"/>
      <c r="P35" s="4">
        <f>COUNTIFS(Review!P:P,AH35)</f>
        <v>6</v>
      </c>
      <c r="Q35" s="10">
        <f>COUNTIFS(Review!N:N,"TNLT",Review!P:P,AH35, Review!R:R,"&lt;&gt;"&amp;"", Review!S:S,"&lt;&gt;"&amp;"", Review!T:T,"&lt;&gt;"&amp;"", Review!U:U,"&lt;&gt;"&amp;"",  Review!V:V,"&lt;&gt;"&amp;"",  Review!W:W,"&lt;&gt;"&amp;"",  Review!X:X,"&lt;&gt;"&amp;"",  Review!Y:Y,"&lt;&gt;"&amp;"")</f>
        <v>2</v>
      </c>
      <c r="R35" s="10">
        <f>COUNTIFS(Review!N:N,"TNBT",Review!P:P,AH35, Review!R:R,"&lt;&gt;"&amp;"", Review!S:S,"&lt;&gt;"&amp;"", Review!T:T,"&lt;&gt;"&amp;"", Review!U:U,"&lt;&gt;"&amp;"",  Review!V:V,"&lt;&gt;"&amp;"",  Review!W:W,"&lt;&gt;"&amp;"",  Review!X:X,"&lt;&gt;"&amp;"",  Review!Y:Y,"&lt;&gt;"&amp;"")</f>
        <v>2</v>
      </c>
      <c r="S35" s="10">
        <f>COUNTIFS(Review!N:N,"TL",Review!P:P,AH35, Review!R:R,"&lt;&gt;"&amp;"", Review!X:X,"&lt;&gt;"&amp;"",  Review!Y:Y,"&lt;&gt;"&amp;"")</f>
        <v>2</v>
      </c>
      <c r="T35" s="10">
        <f>COUNTIFS(Review!A:A,"Giữ chỗ",Review!P:P,AH35)</f>
        <v>0</v>
      </c>
      <c r="U35" s="10">
        <f>COUNTIFS(Review!B:B,"Sai lớp",Review!P:P,AH35)</f>
        <v>0</v>
      </c>
      <c r="V35" s="10">
        <f>COUNTIFS(Review!B:B,"Sai phân công",Review!P:P,AH35)</f>
        <v>0</v>
      </c>
      <c r="W35" s="10">
        <f t="shared" si="1"/>
        <v>0</v>
      </c>
      <c r="X35" s="10"/>
      <c r="Y35" s="10"/>
      <c r="Z35" s="10"/>
      <c r="AA35" s="6"/>
      <c r="AB35" s="6"/>
      <c r="AC35" s="6"/>
      <c r="AD35" s="6"/>
      <c r="AE35" s="6"/>
      <c r="AF35" s="6"/>
      <c r="AG35" s="6"/>
      <c r="AH35" s="6" t="s">
        <v>254</v>
      </c>
      <c r="AI35" s="6" t="str">
        <f t="shared" si="2"/>
        <v>B_02 Nguyễn Đình Tú 20146806 95040</v>
      </c>
      <c r="AJ35" s="6"/>
      <c r="AK35" s="6" t="str">
        <f t="shared" si="3"/>
        <v>TRUE</v>
      </c>
      <c r="AL35" s="4"/>
      <c r="AM35" s="4"/>
      <c r="AN35" s="4"/>
      <c r="AO35" s="4"/>
      <c r="AP35" s="4"/>
      <c r="AQ35" s="4"/>
      <c r="AR35" s="4"/>
      <c r="AS35" s="4"/>
      <c r="AT35" s="178"/>
      <c r="AU35" s="179"/>
      <c r="AV35" s="179"/>
      <c r="AW35" s="179"/>
      <c r="AX35" s="180">
        <f>COUNTIFS(Review!AD:AD,AH35, Review!AE:AE,"&lt;&gt;"&amp;"",Review!AL:AL,"&lt;&gt;"&amp;"")</f>
        <v>10</v>
      </c>
      <c r="AY35" s="153">
        <f>COUNTIFS(Review!BJ:BJ,"*TNLT*",Review!AD:AD,AH35, Review!AE:AE,"&lt;&gt;"&amp;"",  Review!AF:AF,"&lt;&gt;"&amp;"", Review!AG:AG,"&lt;&gt;"&amp;"", Review!AH:AH,"&lt;&gt;"&amp;"", Review!AI:AI,"&lt;&gt;"&amp;"", Review!AJ:AJ,"&lt;&gt;"&amp;"", Review!AK:AK,"&lt;&gt;"&amp;"", Review!AL:AL,"&lt;&gt;"&amp;"", Review!AM:AM,"&lt;&gt;"&amp;"", Review!AN:AN,"&lt;&gt;"&amp;"", Review!AO:AO,"&lt;&gt;"&amp;"")</f>
        <v>2</v>
      </c>
      <c r="AZ35" s="153">
        <f>COUNTIFS(Review!BJ:BJ,"*TNBT*",Review!AD:AD,AH35, Review!AE:AE,"&lt;&gt;"&amp;"",  Review!AF:AF,"&lt;&gt;"&amp;"", Review!AG:AG,"&lt;&gt;"&amp;"", Review!AH:AH,"&lt;&gt;"&amp;"", Review!AI:AI,"&lt;&gt;"&amp;"",  Review!AJ:AJ,"&lt;&gt;"&amp;"",  Review!AK:AK,"&lt;&gt;"&amp;"",  Review!AL:AL,"&lt;&gt;"&amp;"",  Review!AM:AM,"&lt;&gt;"&amp;"", Review!AN:AN,"&lt;&gt;"&amp;"", Review!AO:AO,"&lt;&gt;"&amp;"")</f>
        <v>2</v>
      </c>
      <c r="BA35" s="153">
        <f>COUNTIFS(Review!BJ:BJ,"*TL*",Review!AD:AD,AH35, Review!AE:AE,"&lt;&gt;"&amp;"", Review!AL:AL,"&lt;&gt;"&amp;"",  Review!AM:AM,"&lt;&gt;"&amp;"", Review!AN:AN,"&lt;&gt;"&amp;"", Review!AO:AO,"&lt;&gt;"&amp;"")</f>
        <v>6</v>
      </c>
      <c r="BB35" s="180">
        <f>COUNTIFS(Review!AR:AR,AH35, Review!AS:AS,"&lt;&gt;"&amp;"",Review!AZ:AZ,"&lt;&gt;"&amp;"")</f>
        <v>0</v>
      </c>
      <c r="BC35" s="181">
        <f>COUNTIFS(Review!BJ:BJ,"*TNLT*",Review!AR:AR,AH35, Review!AS:AS,"&lt;&gt;"&amp;"", Review!AT:AT,"&lt;&gt;"&amp;"", Review!AU:AU,"&lt;&gt;"&amp;"", Review!AV:AV,"&lt;&gt;"&amp;"", Review!AW:AW,"&lt;&gt;"&amp;"", Review!AW:AW,"&lt;&gt;"&amp;"", Review!AX:AX,"&lt;&gt;"&amp;"", Review!AY:AY,"&lt;&gt;"&amp;"", Review!AZ:AZ,"&lt;&gt;"&amp;"",  Review!BA:BA,"&lt;&gt;"&amp;"", Review!BB:BB,"&lt;&gt;"&amp;"", Review!BC:BC,"&lt;&gt;"&amp;"")</f>
        <v>0</v>
      </c>
      <c r="BD35" s="182">
        <f>COUNTIFS(Review!BJ:BJ,"*TNBT*",Review!AR:AR,AH35, Review!AS:AS,"&lt;&gt;"&amp;"", Review!AT:AT,"&lt;&gt;"&amp;"", Review!AU:AU,"&lt;&gt;"&amp;"", Review!AV:AV,"&lt;&gt;"&amp;"", Review!AW:AW,"&lt;&gt;"&amp;"", Review!AW:AW,"&lt;&gt;"&amp;"", Review!AX:AX,"&lt;&gt;"&amp;"", Review!AY:AY,"&lt;&gt;"&amp;"", Review!AZ:AZ,"&lt;&gt;"&amp;"",  Review!BA:BA,"&lt;&gt;"&amp;"", Review!BB:BB,"&lt;&gt;"&amp;"", Review!BC:BC,"&lt;&gt;"&amp;"")</f>
        <v>0</v>
      </c>
      <c r="BE35" s="181">
        <f>COUNTIFS(Review!BJ:BJ,"*TL*",Review!AR:AR,AH35, Review!AS:AS,"&lt;&gt;"&amp;"", Review!AZ:AZ,"&lt;&gt;"&amp;"",  Review!BA:BA,"&lt;&gt;"&amp;"", Review!BB:BB,"&lt;&gt;"&amp;"", Review!BC:BC,"&lt;&gt;"&amp;"")</f>
        <v>0</v>
      </c>
    </row>
    <row r="36" ht="13.5" customHeight="1">
      <c r="A36" s="6"/>
      <c r="B36" s="16" t="s">
        <v>1009</v>
      </c>
      <c r="C36" s="63" t="s">
        <v>1093</v>
      </c>
      <c r="D36" s="63" t="s">
        <v>512</v>
      </c>
      <c r="E36" s="64">
        <v>2.0135193E7</v>
      </c>
      <c r="F36" s="58">
        <v>95040.0</v>
      </c>
      <c r="G36" s="10"/>
      <c r="H36" s="6" t="s">
        <v>1098</v>
      </c>
      <c r="I36" s="10"/>
      <c r="J36" s="10"/>
      <c r="K36" s="10"/>
      <c r="L36" s="10"/>
      <c r="M36" s="10"/>
      <c r="N36" s="10"/>
      <c r="O36" s="10"/>
      <c r="P36" s="4">
        <f>COUNTIFS(Review!P:P,AH36)</f>
        <v>6</v>
      </c>
      <c r="Q36" s="10">
        <f>COUNTIFS(Review!N:N,"TNLT",Review!P:P,AH36, Review!R:R,"&lt;&gt;"&amp;"", Review!S:S,"&lt;&gt;"&amp;"", Review!T:T,"&lt;&gt;"&amp;"", Review!U:U,"&lt;&gt;"&amp;"",  Review!V:V,"&lt;&gt;"&amp;"",  Review!W:W,"&lt;&gt;"&amp;"",  Review!X:X,"&lt;&gt;"&amp;"",  Review!Y:Y,"&lt;&gt;"&amp;"")</f>
        <v>2</v>
      </c>
      <c r="R36" s="10">
        <f>COUNTIFS(Review!N:N,"TNBT",Review!P:P,AH36, Review!R:R,"&lt;&gt;"&amp;"", Review!S:S,"&lt;&gt;"&amp;"", Review!T:T,"&lt;&gt;"&amp;"", Review!U:U,"&lt;&gt;"&amp;"",  Review!V:V,"&lt;&gt;"&amp;"",  Review!W:W,"&lt;&gt;"&amp;"",  Review!X:X,"&lt;&gt;"&amp;"",  Review!Y:Y,"&lt;&gt;"&amp;"")</f>
        <v>2</v>
      </c>
      <c r="S36" s="10">
        <f>COUNTIFS(Review!N:N,"TL",Review!P:P,AH36, Review!R:R,"&lt;&gt;"&amp;"", Review!X:X,"&lt;&gt;"&amp;"",  Review!Y:Y,"&lt;&gt;"&amp;"")</f>
        <v>2</v>
      </c>
      <c r="T36" s="10">
        <f>COUNTIFS(Review!A:A,"Giữ chỗ",Review!P:P,AH36)</f>
        <v>0</v>
      </c>
      <c r="U36" s="10">
        <f>COUNTIFS(Review!B:B,"Sai lớp",Review!P:P,AH36)</f>
        <v>0</v>
      </c>
      <c r="V36" s="10">
        <f>COUNTIFS(Review!B:B,"Sai phân công",Review!P:P,AH36)</f>
        <v>0</v>
      </c>
      <c r="W36" s="10">
        <f t="shared" si="1"/>
        <v>0</v>
      </c>
      <c r="X36" s="10"/>
      <c r="Y36" s="10"/>
      <c r="Z36" s="10"/>
      <c r="AA36" s="6"/>
      <c r="AB36" s="6"/>
      <c r="AC36" s="6"/>
      <c r="AD36" s="6"/>
      <c r="AE36" s="6"/>
      <c r="AF36" s="6"/>
      <c r="AG36" s="6"/>
      <c r="AH36" s="6" t="s">
        <v>1106</v>
      </c>
      <c r="AI36" s="6" t="str">
        <f t="shared" si="2"/>
        <v>B_03 Lê Đăng Cường 20135193 95040</v>
      </c>
      <c r="AJ36" s="6"/>
      <c r="AK36" s="6" t="str">
        <f t="shared" si="3"/>
        <v>TRUE</v>
      </c>
      <c r="AL36" s="4"/>
      <c r="AM36" s="4"/>
      <c r="AN36" s="4"/>
      <c r="AO36" s="4"/>
      <c r="AP36" s="4"/>
      <c r="AQ36" s="4"/>
      <c r="AR36" s="4"/>
      <c r="AS36" s="4"/>
      <c r="AT36" s="178"/>
      <c r="AU36" s="179"/>
      <c r="AV36" s="179"/>
      <c r="AW36" s="179"/>
      <c r="AX36" s="180">
        <f>COUNTIFS(Review!AD:AD,AH36, Review!AE:AE,"&lt;&gt;"&amp;"",Review!AL:AL,"&lt;&gt;"&amp;"")</f>
        <v>10</v>
      </c>
      <c r="AY36" s="153">
        <f>COUNTIFS(Review!BJ:BJ,"*TNLT*",Review!AD:AD,AH36, Review!AE:AE,"&lt;&gt;"&amp;"",  Review!AF:AF,"&lt;&gt;"&amp;"", Review!AG:AG,"&lt;&gt;"&amp;"", Review!AH:AH,"&lt;&gt;"&amp;"", Review!AI:AI,"&lt;&gt;"&amp;"", Review!AJ:AJ,"&lt;&gt;"&amp;"", Review!AK:AK,"&lt;&gt;"&amp;"", Review!AL:AL,"&lt;&gt;"&amp;"", Review!AM:AM,"&lt;&gt;"&amp;"", Review!AN:AN,"&lt;&gt;"&amp;"", Review!AO:AO,"&lt;&gt;"&amp;"")</f>
        <v>5</v>
      </c>
      <c r="AZ36" s="153">
        <f>COUNTIFS(Review!BJ:BJ,"*TNBT*",Review!AD:AD,AH36, Review!AE:AE,"&lt;&gt;"&amp;"",  Review!AF:AF,"&lt;&gt;"&amp;"", Review!AG:AG,"&lt;&gt;"&amp;"", Review!AH:AH,"&lt;&gt;"&amp;"", Review!AI:AI,"&lt;&gt;"&amp;"",  Review!AJ:AJ,"&lt;&gt;"&amp;"",  Review!AK:AK,"&lt;&gt;"&amp;"",  Review!AL:AL,"&lt;&gt;"&amp;"",  Review!AM:AM,"&lt;&gt;"&amp;"", Review!AN:AN,"&lt;&gt;"&amp;"", Review!AO:AO,"&lt;&gt;"&amp;"")</f>
        <v>1</v>
      </c>
      <c r="BA36" s="153">
        <f>COUNTIFS(Review!BJ:BJ,"*TL*",Review!AD:AD,AH36, Review!AE:AE,"&lt;&gt;"&amp;"", Review!AL:AL,"&lt;&gt;"&amp;"",  Review!AM:AM,"&lt;&gt;"&amp;"", Review!AN:AN,"&lt;&gt;"&amp;"", Review!AO:AO,"&lt;&gt;"&amp;"")</f>
        <v>2</v>
      </c>
      <c r="BB36" s="180">
        <f>COUNTIFS(Review!AR:AR,AH36, Review!AS:AS,"&lt;&gt;"&amp;"",Review!AZ:AZ,"&lt;&gt;"&amp;"")</f>
        <v>0</v>
      </c>
      <c r="BC36" s="181">
        <f>COUNTIFS(Review!BJ:BJ,"*TNLT*",Review!AR:AR,AH36, Review!AS:AS,"&lt;&gt;"&amp;"", Review!AT:AT,"&lt;&gt;"&amp;"", Review!AU:AU,"&lt;&gt;"&amp;"", Review!AV:AV,"&lt;&gt;"&amp;"", Review!AW:AW,"&lt;&gt;"&amp;"", Review!AW:AW,"&lt;&gt;"&amp;"", Review!AX:AX,"&lt;&gt;"&amp;"", Review!AY:AY,"&lt;&gt;"&amp;"", Review!AZ:AZ,"&lt;&gt;"&amp;"",  Review!BA:BA,"&lt;&gt;"&amp;"", Review!BB:BB,"&lt;&gt;"&amp;"", Review!BC:BC,"&lt;&gt;"&amp;"")</f>
        <v>0</v>
      </c>
      <c r="BD36" s="182">
        <f>COUNTIFS(Review!BJ:BJ,"*TNBT*",Review!AR:AR,AH36, Review!AS:AS,"&lt;&gt;"&amp;"", Review!AT:AT,"&lt;&gt;"&amp;"", Review!AU:AU,"&lt;&gt;"&amp;"", Review!AV:AV,"&lt;&gt;"&amp;"", Review!AW:AW,"&lt;&gt;"&amp;"", Review!AW:AW,"&lt;&gt;"&amp;"", Review!AX:AX,"&lt;&gt;"&amp;"", Review!AY:AY,"&lt;&gt;"&amp;"", Review!AZ:AZ,"&lt;&gt;"&amp;"",  Review!BA:BA,"&lt;&gt;"&amp;"", Review!BB:BB,"&lt;&gt;"&amp;"", Review!BC:BC,"&lt;&gt;"&amp;"")</f>
        <v>0</v>
      </c>
      <c r="BE36" s="181">
        <f>COUNTIFS(Review!BJ:BJ,"*TL*",Review!AR:AR,AH36, Review!AS:AS,"&lt;&gt;"&amp;"", Review!AZ:AZ,"&lt;&gt;"&amp;"",  Review!BA:BA,"&lt;&gt;"&amp;"", Review!BB:BB,"&lt;&gt;"&amp;"", Review!BC:BC,"&lt;&gt;"&amp;"")</f>
        <v>0</v>
      </c>
    </row>
    <row r="37" ht="13.5" customHeight="1">
      <c r="A37" s="6"/>
      <c r="B37" s="16" t="s">
        <v>1009</v>
      </c>
      <c r="C37" s="63" t="s">
        <v>1010</v>
      </c>
      <c r="D37" s="63" t="s">
        <v>1012</v>
      </c>
      <c r="E37" s="64">
        <v>2.0136783E7</v>
      </c>
      <c r="F37" s="58">
        <v>95040.0</v>
      </c>
      <c r="G37" s="10"/>
      <c r="H37" s="6" t="s">
        <v>1013</v>
      </c>
      <c r="I37" s="10">
        <f>COUNTIF(B:B,B37)</f>
        <v>4</v>
      </c>
      <c r="J37" s="10">
        <f>COUNTIFS(Review!O:O,B37,Review!N:N,"TNLT", Review!R:R,"&lt;&gt;"&amp;"", Review!S:S,"&lt;&gt;"&amp;"", Review!T:T,"&lt;&gt;"&amp;"", Review!U:U,"&lt;&gt;"&amp;"",  Review!V:V,"&lt;&gt;"&amp;"",  Review!W:W,"&lt;&gt;"&amp;"",  Review!X:X,"&lt;&gt;"&amp;"",  Review!Y:Y,"&lt;&gt;"&amp;"")</f>
        <v>8</v>
      </c>
      <c r="K37" s="10">
        <f>COUNTIFS(Review!O:O,B37,Review!N:N,"TNBT", Review!R:R,"&lt;&gt;"&amp;"", Review!S:S,"&lt;&gt;"&amp;"", Review!T:T,"&lt;&gt;"&amp;"", Review!U:U,"&lt;&gt;"&amp;"",  Review!V:V,"&lt;&gt;"&amp;"",  Review!W:W,"&lt;&gt;"&amp;"",  Review!X:X,"&lt;&gt;"&amp;"",  Review!Y:Y,"&lt;&gt;"&amp;"")</f>
        <v>8</v>
      </c>
      <c r="L37" s="10">
        <f>COUNTIFS(Review!O:O,B37,Review!N:N,"TL", Review!R:R,"&lt;&gt;"&amp;"", Review!X:X,"&lt;&gt;"&amp;"",  Review!Y:Y,"&lt;&gt;"&amp;"")</f>
        <v>8</v>
      </c>
      <c r="M37" s="10">
        <f>COUNTIFS(Review!AC:AC,B37, Review!AN:AN,"&lt;&gt;"&amp;"",Review!AO:AO,"&lt;&gt;"&amp;"")</f>
        <v>0</v>
      </c>
      <c r="N37" s="10">
        <f>COUNTIFS(Review!A:A,"Giữ chỗ nhóm",Review!O:O,B37)</f>
        <v>0</v>
      </c>
      <c r="O37" s="10"/>
      <c r="P37" s="4">
        <f>COUNTIFS(Review!P:P,AH37)</f>
        <v>6</v>
      </c>
      <c r="Q37" s="10">
        <f>COUNTIFS(Review!N:N,"TNLT",Review!P:P,AH37, Review!R:R,"&lt;&gt;"&amp;"", Review!S:S,"&lt;&gt;"&amp;"", Review!T:T,"&lt;&gt;"&amp;"", Review!U:U,"&lt;&gt;"&amp;"",  Review!V:V,"&lt;&gt;"&amp;"",  Review!W:W,"&lt;&gt;"&amp;"",  Review!X:X,"&lt;&gt;"&amp;"",  Review!Y:Y,"&lt;&gt;"&amp;"")</f>
        <v>2</v>
      </c>
      <c r="R37" s="10">
        <f>COUNTIFS(Review!N:N,"TNBT",Review!P:P,AH37, Review!R:R,"&lt;&gt;"&amp;"", Review!S:S,"&lt;&gt;"&amp;"", Review!T:T,"&lt;&gt;"&amp;"", Review!U:U,"&lt;&gt;"&amp;"",  Review!V:V,"&lt;&gt;"&amp;"",  Review!W:W,"&lt;&gt;"&amp;"",  Review!X:X,"&lt;&gt;"&amp;"",  Review!Y:Y,"&lt;&gt;"&amp;"")</f>
        <v>2</v>
      </c>
      <c r="S37" s="10">
        <f>COUNTIFS(Review!N:N,"TL",Review!P:P,AH37, Review!R:R,"&lt;&gt;"&amp;"", Review!X:X,"&lt;&gt;"&amp;"",  Review!Y:Y,"&lt;&gt;"&amp;"")</f>
        <v>2</v>
      </c>
      <c r="T37" s="10">
        <f>COUNTIFS(Review!A:A,"Giữ chỗ",Review!P:P,AH37)</f>
        <v>0</v>
      </c>
      <c r="U37" s="10">
        <f>COUNTIFS(Review!B:B,"Sai lớp",Review!P:P,AH37)</f>
        <v>0</v>
      </c>
      <c r="V37" s="10">
        <f>COUNTIFS(Review!B:B,"Sai phân công",Review!P:P,AH37)</f>
        <v>0</v>
      </c>
      <c r="W37" s="10">
        <f t="shared" si="1"/>
        <v>0</v>
      </c>
      <c r="X37" s="10"/>
      <c r="Y37" s="10"/>
      <c r="Z37" s="10"/>
      <c r="AA37" s="6"/>
      <c r="AB37" s="6"/>
      <c r="AC37" s="6"/>
      <c r="AD37" s="6"/>
      <c r="AE37" s="6"/>
      <c r="AF37" s="6"/>
      <c r="AG37" s="6"/>
      <c r="AH37" s="6" t="s">
        <v>1037</v>
      </c>
      <c r="AI37" s="6" t="str">
        <f t="shared" si="2"/>
        <v>B_03 Vũ Đức Tùng 20136783 95040</v>
      </c>
      <c r="AJ37" s="6"/>
      <c r="AK37" s="6" t="str">
        <f t="shared" si="3"/>
        <v>TRUE</v>
      </c>
      <c r="AL37" s="4"/>
      <c r="AM37" s="4"/>
      <c r="AN37" s="4"/>
      <c r="AO37" s="4"/>
      <c r="AP37" s="4"/>
      <c r="AQ37" s="4"/>
      <c r="AR37" s="4"/>
      <c r="AS37" s="4"/>
      <c r="AT37" s="178">
        <f>COUNTIFS(Review!AC:AC,B37, Review!AE:AE,"&lt;&gt;"&amp;"",Review!AL:AL,"&lt;&gt;"&amp;"")</f>
        <v>0</v>
      </c>
      <c r="AU37" s="179">
        <f>COUNTIFS(Review!BJ:BJ,"*TNLT*",Review!AC:AC,B37, Review!AE:AE,"&lt;&gt;"&amp;"",Review!AL:AL,"&lt;&gt;"&amp;"")</f>
        <v>0</v>
      </c>
      <c r="AV37" s="179">
        <f>COUNTIFS(Review!BJ:BJ,"*TNBT*",Review!AC:AC,B37, Review!AE:AE,"&lt;&gt;"&amp;"",Review!AL:AL,"&lt;&gt;"&amp;"")</f>
        <v>0</v>
      </c>
      <c r="AW37" s="179">
        <f>COUNTIFS(Review!BJ:BJ,"*TL*",Review!AC:AC,B37, Review!AE:AE,"&lt;&gt;"&amp;"",Review!AL:AL,"&lt;&gt;"&amp;"")</f>
        <v>0</v>
      </c>
      <c r="AX37" s="180">
        <f>COUNTIFS(Review!AD:AD,AH37, Review!AE:AE,"&lt;&gt;"&amp;"",Review!AL:AL,"&lt;&gt;"&amp;"")</f>
        <v>10</v>
      </c>
      <c r="AY37" s="153">
        <f>COUNTIFS(Review!BJ:BJ,"*TNLT*",Review!AD:AD,AH37, Review!AE:AE,"&lt;&gt;"&amp;"",  Review!AF:AF,"&lt;&gt;"&amp;"", Review!AG:AG,"&lt;&gt;"&amp;"", Review!AH:AH,"&lt;&gt;"&amp;"", Review!AI:AI,"&lt;&gt;"&amp;"", Review!AJ:AJ,"&lt;&gt;"&amp;"", Review!AK:AK,"&lt;&gt;"&amp;"", Review!AL:AL,"&lt;&gt;"&amp;"", Review!AM:AM,"&lt;&gt;"&amp;"", Review!AN:AN,"&lt;&gt;"&amp;"", Review!AO:AO,"&lt;&gt;"&amp;"")</f>
        <v>5</v>
      </c>
      <c r="AZ37" s="153">
        <f>COUNTIFS(Review!BJ:BJ,"*TNBT*",Review!AD:AD,AH37, Review!AE:AE,"&lt;&gt;"&amp;"",  Review!AF:AF,"&lt;&gt;"&amp;"", Review!AG:AG,"&lt;&gt;"&amp;"", Review!AH:AH,"&lt;&gt;"&amp;"", Review!AI:AI,"&lt;&gt;"&amp;"",  Review!AJ:AJ,"&lt;&gt;"&amp;"",  Review!AK:AK,"&lt;&gt;"&amp;"",  Review!AL:AL,"&lt;&gt;"&amp;"",  Review!AM:AM,"&lt;&gt;"&amp;"", Review!AN:AN,"&lt;&gt;"&amp;"", Review!AO:AO,"&lt;&gt;"&amp;"")</f>
        <v>4</v>
      </c>
      <c r="BA37" s="153">
        <f>COUNTIFS(Review!BJ:BJ,"*TL*",Review!AD:AD,AH37, Review!AE:AE,"&lt;&gt;"&amp;"", Review!AL:AL,"&lt;&gt;"&amp;"",  Review!AM:AM,"&lt;&gt;"&amp;"", Review!AN:AN,"&lt;&gt;"&amp;"", Review!AO:AO,"&lt;&gt;"&amp;"")</f>
        <v>1</v>
      </c>
      <c r="BB37" s="180">
        <f>COUNTIFS(Review!AR:AR,AH37, Review!AS:AS,"&lt;&gt;"&amp;"",Review!AZ:AZ,"&lt;&gt;"&amp;"")</f>
        <v>0</v>
      </c>
      <c r="BC37" s="181">
        <f>COUNTIFS(Review!BJ:BJ,"*TNLT*",Review!AR:AR,AH37, Review!AS:AS,"&lt;&gt;"&amp;"", Review!AT:AT,"&lt;&gt;"&amp;"", Review!AU:AU,"&lt;&gt;"&amp;"", Review!AV:AV,"&lt;&gt;"&amp;"", Review!AW:AW,"&lt;&gt;"&amp;"", Review!AW:AW,"&lt;&gt;"&amp;"", Review!AX:AX,"&lt;&gt;"&amp;"", Review!AY:AY,"&lt;&gt;"&amp;"", Review!AZ:AZ,"&lt;&gt;"&amp;"",  Review!BA:BA,"&lt;&gt;"&amp;"", Review!BB:BB,"&lt;&gt;"&amp;"", Review!BC:BC,"&lt;&gt;"&amp;"")</f>
        <v>0</v>
      </c>
      <c r="BD37" s="182">
        <f>COUNTIFS(Review!BJ:BJ,"*TNBT*",Review!AR:AR,AH37, Review!AS:AS,"&lt;&gt;"&amp;"", Review!AT:AT,"&lt;&gt;"&amp;"", Review!AU:AU,"&lt;&gt;"&amp;"", Review!AV:AV,"&lt;&gt;"&amp;"", Review!AW:AW,"&lt;&gt;"&amp;"", Review!AW:AW,"&lt;&gt;"&amp;"", Review!AX:AX,"&lt;&gt;"&amp;"", Review!AY:AY,"&lt;&gt;"&amp;"", Review!AZ:AZ,"&lt;&gt;"&amp;"",  Review!BA:BA,"&lt;&gt;"&amp;"", Review!BB:BB,"&lt;&gt;"&amp;"", Review!BC:BC,"&lt;&gt;"&amp;"")</f>
        <v>0</v>
      </c>
      <c r="BE37" s="181">
        <f>COUNTIFS(Review!BJ:BJ,"*TL*",Review!AR:AR,AH37, Review!AS:AS,"&lt;&gt;"&amp;"", Review!AZ:AZ,"&lt;&gt;"&amp;"",  Review!BA:BA,"&lt;&gt;"&amp;"", Review!BB:BB,"&lt;&gt;"&amp;"", Review!BC:BC,"&lt;&gt;"&amp;"")</f>
        <v>0</v>
      </c>
    </row>
    <row r="38" ht="13.5" customHeight="1">
      <c r="A38" s="6"/>
      <c r="B38" s="226" t="s">
        <v>1009</v>
      </c>
      <c r="C38" s="63" t="s">
        <v>43</v>
      </c>
      <c r="D38" s="63" t="s">
        <v>810</v>
      </c>
      <c r="E38" s="64">
        <v>2.0135576E7</v>
      </c>
      <c r="F38" s="58">
        <v>95040.0</v>
      </c>
      <c r="G38" s="10"/>
      <c r="H38" s="6" t="s">
        <v>1061</v>
      </c>
      <c r="I38" s="10"/>
      <c r="J38" s="10"/>
      <c r="K38" s="10"/>
      <c r="L38" s="10"/>
      <c r="M38" s="10"/>
      <c r="N38" s="10"/>
      <c r="O38" s="10"/>
      <c r="P38" s="4">
        <f>COUNTIFS(Review!P:P,AH38)</f>
        <v>6</v>
      </c>
      <c r="Q38" s="10">
        <f>COUNTIFS(Review!N:N,"TNLT",Review!P:P,AH38, Review!R:R,"&lt;&gt;"&amp;"", Review!S:S,"&lt;&gt;"&amp;"", Review!T:T,"&lt;&gt;"&amp;"", Review!U:U,"&lt;&gt;"&amp;"",  Review!V:V,"&lt;&gt;"&amp;"",  Review!W:W,"&lt;&gt;"&amp;"",  Review!X:X,"&lt;&gt;"&amp;"",  Review!Y:Y,"&lt;&gt;"&amp;"")</f>
        <v>2</v>
      </c>
      <c r="R38" s="10">
        <f>COUNTIFS(Review!N:N,"TNBT",Review!P:P,AH38, Review!R:R,"&lt;&gt;"&amp;"", Review!S:S,"&lt;&gt;"&amp;"", Review!T:T,"&lt;&gt;"&amp;"", Review!U:U,"&lt;&gt;"&amp;"",  Review!V:V,"&lt;&gt;"&amp;"",  Review!W:W,"&lt;&gt;"&amp;"",  Review!X:X,"&lt;&gt;"&amp;"",  Review!Y:Y,"&lt;&gt;"&amp;"")</f>
        <v>2</v>
      </c>
      <c r="S38" s="10">
        <f>COUNTIFS(Review!N:N,"TL",Review!P:P,AH38, Review!R:R,"&lt;&gt;"&amp;"", Review!X:X,"&lt;&gt;"&amp;"",  Review!Y:Y,"&lt;&gt;"&amp;"")</f>
        <v>2</v>
      </c>
      <c r="T38" s="10">
        <f>COUNTIFS(Review!A:A,"Giữ chỗ",Review!P:P,AH38)</f>
        <v>0</v>
      </c>
      <c r="U38" s="10">
        <f>COUNTIFS(Review!B:B,"Sai lớp",Review!P:P,AH38)</f>
        <v>0</v>
      </c>
      <c r="V38" s="10">
        <f>COUNTIFS(Review!B:B,"Sai phân công",Review!P:P,AH38)</f>
        <v>0</v>
      </c>
      <c r="W38" s="10">
        <f t="shared" si="1"/>
        <v>0</v>
      </c>
      <c r="X38" s="10"/>
      <c r="Y38" s="10"/>
      <c r="Z38" s="10"/>
      <c r="AA38" s="6"/>
      <c r="AB38" s="6"/>
      <c r="AC38" s="6"/>
      <c r="AD38" s="6"/>
      <c r="AE38" s="6"/>
      <c r="AF38" s="6"/>
      <c r="AG38" s="6"/>
      <c r="AH38" s="6" t="s">
        <v>1091</v>
      </c>
      <c r="AI38" s="6" t="str">
        <f t="shared" si="2"/>
        <v>B_03 Vũ Văn Hiệp 20135576 95040</v>
      </c>
      <c r="AJ38" s="6"/>
      <c r="AK38" s="6" t="str">
        <f t="shared" si="3"/>
        <v>TRUE</v>
      </c>
      <c r="AL38" s="4"/>
      <c r="AM38" s="4"/>
      <c r="AN38" s="4"/>
      <c r="AO38" s="4"/>
      <c r="AP38" s="4"/>
      <c r="AQ38" s="4"/>
      <c r="AR38" s="4"/>
      <c r="AS38" s="4"/>
      <c r="AT38" s="178"/>
      <c r="AU38" s="179"/>
      <c r="AV38" s="179"/>
      <c r="AW38" s="179"/>
      <c r="AX38" s="180">
        <f>COUNTIFS(Review!AD:AD,AH38, Review!AE:AE,"&lt;&gt;"&amp;"",Review!AL:AL,"&lt;&gt;"&amp;"")</f>
        <v>10</v>
      </c>
      <c r="AY38" s="153">
        <f>COUNTIFS(Review!BJ:BJ,"*TNLT*",Review!AD:AD,AH38, Review!AE:AE,"&lt;&gt;"&amp;"",  Review!AF:AF,"&lt;&gt;"&amp;"", Review!AG:AG,"&lt;&gt;"&amp;"", Review!AH:AH,"&lt;&gt;"&amp;"", Review!AI:AI,"&lt;&gt;"&amp;"", Review!AJ:AJ,"&lt;&gt;"&amp;"", Review!AK:AK,"&lt;&gt;"&amp;"", Review!AL:AL,"&lt;&gt;"&amp;"", Review!AM:AM,"&lt;&gt;"&amp;"", Review!AN:AN,"&lt;&gt;"&amp;"", Review!AO:AO,"&lt;&gt;"&amp;"")</f>
        <v>2</v>
      </c>
      <c r="AZ38" s="153">
        <f>COUNTIFS(Review!BJ:BJ,"*TNBT*",Review!AD:AD,AH38, Review!AE:AE,"&lt;&gt;"&amp;"",  Review!AF:AF,"&lt;&gt;"&amp;"", Review!AG:AG,"&lt;&gt;"&amp;"", Review!AH:AH,"&lt;&gt;"&amp;"", Review!AI:AI,"&lt;&gt;"&amp;"",  Review!AJ:AJ,"&lt;&gt;"&amp;"",  Review!AK:AK,"&lt;&gt;"&amp;"",  Review!AL:AL,"&lt;&gt;"&amp;"",  Review!AM:AM,"&lt;&gt;"&amp;"", Review!AN:AN,"&lt;&gt;"&amp;"", Review!AO:AO,"&lt;&gt;"&amp;"")</f>
        <v>2</v>
      </c>
      <c r="BA38" s="153">
        <f>COUNTIFS(Review!BJ:BJ,"*TL*",Review!AD:AD,AH38, Review!AE:AE,"&lt;&gt;"&amp;"", Review!AL:AL,"&lt;&gt;"&amp;"",  Review!AM:AM,"&lt;&gt;"&amp;"", Review!AN:AN,"&lt;&gt;"&amp;"", Review!AO:AO,"&lt;&gt;"&amp;"")</f>
        <v>3</v>
      </c>
      <c r="BB38" s="180">
        <f>COUNTIFS(Review!AR:AR,AH38, Review!AS:AS,"&lt;&gt;"&amp;"",Review!AZ:AZ,"&lt;&gt;"&amp;"")</f>
        <v>0</v>
      </c>
      <c r="BC38" s="181">
        <f>COUNTIFS(Review!BJ:BJ,"*TNLT*",Review!AR:AR,AH38, Review!AS:AS,"&lt;&gt;"&amp;"", Review!AT:AT,"&lt;&gt;"&amp;"", Review!AU:AU,"&lt;&gt;"&amp;"", Review!AV:AV,"&lt;&gt;"&amp;"", Review!AW:AW,"&lt;&gt;"&amp;"", Review!AW:AW,"&lt;&gt;"&amp;"", Review!AX:AX,"&lt;&gt;"&amp;"", Review!AY:AY,"&lt;&gt;"&amp;"", Review!AZ:AZ,"&lt;&gt;"&amp;"",  Review!BA:BA,"&lt;&gt;"&amp;"", Review!BB:BB,"&lt;&gt;"&amp;"", Review!BC:BC,"&lt;&gt;"&amp;"")</f>
        <v>0</v>
      </c>
      <c r="BD38" s="182">
        <f>COUNTIFS(Review!BJ:BJ,"*TNBT*",Review!AR:AR,AH38, Review!AS:AS,"&lt;&gt;"&amp;"", Review!AT:AT,"&lt;&gt;"&amp;"", Review!AU:AU,"&lt;&gt;"&amp;"", Review!AV:AV,"&lt;&gt;"&amp;"", Review!AW:AW,"&lt;&gt;"&amp;"", Review!AW:AW,"&lt;&gt;"&amp;"", Review!AX:AX,"&lt;&gt;"&amp;"", Review!AY:AY,"&lt;&gt;"&amp;"", Review!AZ:AZ,"&lt;&gt;"&amp;"",  Review!BA:BA,"&lt;&gt;"&amp;"", Review!BB:BB,"&lt;&gt;"&amp;"", Review!BC:BC,"&lt;&gt;"&amp;"")</f>
        <v>0</v>
      </c>
      <c r="BE38" s="181">
        <f>COUNTIFS(Review!BJ:BJ,"*TL*",Review!AR:AR,AH38, Review!AS:AS,"&lt;&gt;"&amp;"", Review!AZ:AZ,"&lt;&gt;"&amp;"",  Review!BA:BA,"&lt;&gt;"&amp;"", Review!BB:BB,"&lt;&gt;"&amp;"", Review!BC:BC,"&lt;&gt;"&amp;"")</f>
        <v>0</v>
      </c>
    </row>
    <row r="39" ht="13.5" customHeight="1">
      <c r="A39" s="6"/>
      <c r="B39" s="16" t="s">
        <v>1009</v>
      </c>
      <c r="C39" s="63" t="s">
        <v>1040</v>
      </c>
      <c r="D39" s="63" t="s">
        <v>1041</v>
      </c>
      <c r="E39" s="64">
        <v>2.0136105E7</v>
      </c>
      <c r="F39" s="58">
        <v>95040.0</v>
      </c>
      <c r="G39" s="10"/>
      <c r="H39" s="6" t="s">
        <v>1043</v>
      </c>
      <c r="I39" s="10"/>
      <c r="J39" s="10"/>
      <c r="K39" s="10"/>
      <c r="L39" s="10"/>
      <c r="M39" s="10"/>
      <c r="N39" s="10"/>
      <c r="O39" s="10"/>
      <c r="P39" s="4">
        <f>COUNTIFS(Review!P:P,AH39)</f>
        <v>6</v>
      </c>
      <c r="Q39" s="10">
        <f>COUNTIFS(Review!N:N,"TNLT",Review!P:P,AH39, Review!R:R,"&lt;&gt;"&amp;"", Review!S:S,"&lt;&gt;"&amp;"", Review!T:T,"&lt;&gt;"&amp;"", Review!U:U,"&lt;&gt;"&amp;"",  Review!V:V,"&lt;&gt;"&amp;"",  Review!W:W,"&lt;&gt;"&amp;"",  Review!X:X,"&lt;&gt;"&amp;"",  Review!Y:Y,"&lt;&gt;"&amp;"")</f>
        <v>2</v>
      </c>
      <c r="R39" s="10">
        <f>COUNTIFS(Review!N:N,"TNBT",Review!P:P,AH39, Review!R:R,"&lt;&gt;"&amp;"", Review!S:S,"&lt;&gt;"&amp;"", Review!T:T,"&lt;&gt;"&amp;"", Review!U:U,"&lt;&gt;"&amp;"",  Review!V:V,"&lt;&gt;"&amp;"",  Review!W:W,"&lt;&gt;"&amp;"",  Review!X:X,"&lt;&gt;"&amp;"",  Review!Y:Y,"&lt;&gt;"&amp;"")</f>
        <v>2</v>
      </c>
      <c r="S39" s="10">
        <f>COUNTIFS(Review!N:N,"TL",Review!P:P,AH39, Review!R:R,"&lt;&gt;"&amp;"", Review!X:X,"&lt;&gt;"&amp;"",  Review!Y:Y,"&lt;&gt;"&amp;"")</f>
        <v>2</v>
      </c>
      <c r="T39" s="10">
        <f>COUNTIFS(Review!A:A,"Giữ chỗ",Review!P:P,AH39)</f>
        <v>0</v>
      </c>
      <c r="U39" s="10">
        <f>COUNTIFS(Review!B:B,"Sai lớp",Review!P:P,AH39)</f>
        <v>0</v>
      </c>
      <c r="V39" s="10">
        <f>COUNTIFS(Review!B:B,"Sai phân công",Review!P:P,AH39)</f>
        <v>0</v>
      </c>
      <c r="W39" s="10">
        <f t="shared" si="1"/>
        <v>0</v>
      </c>
      <c r="X39" s="10"/>
      <c r="Y39" s="10"/>
      <c r="Z39" s="10"/>
      <c r="AA39" s="6"/>
      <c r="AB39" s="6"/>
      <c r="AC39" s="6"/>
      <c r="AD39" s="6"/>
      <c r="AE39" s="6"/>
      <c r="AF39" s="6"/>
      <c r="AG39" s="6"/>
      <c r="AH39" s="6" t="s">
        <v>1060</v>
      </c>
      <c r="AI39" s="6" t="str">
        <f t="shared" si="2"/>
        <v>B_03 Hà Minh Nghĩa 20136105 95040</v>
      </c>
      <c r="AJ39" s="6"/>
      <c r="AK39" s="6" t="str">
        <f t="shared" si="3"/>
        <v>TRUE</v>
      </c>
      <c r="AL39" s="4"/>
      <c r="AM39" s="4"/>
      <c r="AN39" s="4"/>
      <c r="AO39" s="4"/>
      <c r="AP39" s="4"/>
      <c r="AQ39" s="4"/>
      <c r="AR39" s="4"/>
      <c r="AS39" s="4"/>
      <c r="AT39" s="178"/>
      <c r="AU39" s="179"/>
      <c r="AV39" s="179"/>
      <c r="AW39" s="179"/>
      <c r="AX39" s="180">
        <f>COUNTIFS(Review!AD:AD,AH39, Review!AE:AE,"&lt;&gt;"&amp;"",Review!AL:AL,"&lt;&gt;"&amp;"")</f>
        <v>10</v>
      </c>
      <c r="AY39" s="153">
        <f>COUNTIFS(Review!BJ:BJ,"*TNLT*",Review!AD:AD,AH39, Review!AE:AE,"&lt;&gt;"&amp;"",  Review!AF:AF,"&lt;&gt;"&amp;"", Review!AG:AG,"&lt;&gt;"&amp;"", Review!AH:AH,"&lt;&gt;"&amp;"", Review!AI:AI,"&lt;&gt;"&amp;"", Review!AJ:AJ,"&lt;&gt;"&amp;"", Review!AK:AK,"&lt;&gt;"&amp;"", Review!AL:AL,"&lt;&gt;"&amp;"", Review!AM:AM,"&lt;&gt;"&amp;"", Review!AN:AN,"&lt;&gt;"&amp;"", Review!AO:AO,"&lt;&gt;"&amp;"")</f>
        <v>3</v>
      </c>
      <c r="AZ39" s="153">
        <f>COUNTIFS(Review!BJ:BJ,"*TNBT*",Review!AD:AD,AH39, Review!AE:AE,"&lt;&gt;"&amp;"",  Review!AF:AF,"&lt;&gt;"&amp;"", Review!AG:AG,"&lt;&gt;"&amp;"", Review!AH:AH,"&lt;&gt;"&amp;"", Review!AI:AI,"&lt;&gt;"&amp;"",  Review!AJ:AJ,"&lt;&gt;"&amp;"",  Review!AK:AK,"&lt;&gt;"&amp;"",  Review!AL:AL,"&lt;&gt;"&amp;"",  Review!AM:AM,"&lt;&gt;"&amp;"", Review!AN:AN,"&lt;&gt;"&amp;"", Review!AO:AO,"&lt;&gt;"&amp;"")</f>
        <v>2</v>
      </c>
      <c r="BA39" s="153">
        <f>COUNTIFS(Review!BJ:BJ,"*TL*",Review!AD:AD,AH39, Review!AE:AE,"&lt;&gt;"&amp;"", Review!AL:AL,"&lt;&gt;"&amp;"",  Review!AM:AM,"&lt;&gt;"&amp;"", Review!AN:AN,"&lt;&gt;"&amp;"", Review!AO:AO,"&lt;&gt;"&amp;"")</f>
        <v>3</v>
      </c>
      <c r="BB39" s="180">
        <f>COUNTIFS(Review!AR:AR,AH39, Review!AS:AS,"&lt;&gt;"&amp;"",Review!AZ:AZ,"&lt;&gt;"&amp;"")</f>
        <v>0</v>
      </c>
      <c r="BC39" s="181">
        <f>COUNTIFS(Review!BJ:BJ,"*TNLT*",Review!AR:AR,AH39, Review!AS:AS,"&lt;&gt;"&amp;"", Review!AT:AT,"&lt;&gt;"&amp;"", Review!AU:AU,"&lt;&gt;"&amp;"", Review!AV:AV,"&lt;&gt;"&amp;"", Review!AW:AW,"&lt;&gt;"&amp;"", Review!AW:AW,"&lt;&gt;"&amp;"", Review!AX:AX,"&lt;&gt;"&amp;"", Review!AY:AY,"&lt;&gt;"&amp;"", Review!AZ:AZ,"&lt;&gt;"&amp;"",  Review!BA:BA,"&lt;&gt;"&amp;"", Review!BB:BB,"&lt;&gt;"&amp;"", Review!BC:BC,"&lt;&gt;"&amp;"")</f>
        <v>0</v>
      </c>
      <c r="BD39" s="182">
        <f>COUNTIFS(Review!BJ:BJ,"*TNBT*",Review!AR:AR,AH39, Review!AS:AS,"&lt;&gt;"&amp;"", Review!AT:AT,"&lt;&gt;"&amp;"", Review!AU:AU,"&lt;&gt;"&amp;"", Review!AV:AV,"&lt;&gt;"&amp;"", Review!AW:AW,"&lt;&gt;"&amp;"", Review!AW:AW,"&lt;&gt;"&amp;"", Review!AX:AX,"&lt;&gt;"&amp;"", Review!AY:AY,"&lt;&gt;"&amp;"", Review!AZ:AZ,"&lt;&gt;"&amp;"",  Review!BA:BA,"&lt;&gt;"&amp;"", Review!BB:BB,"&lt;&gt;"&amp;"", Review!BC:BC,"&lt;&gt;"&amp;"")</f>
        <v>0</v>
      </c>
      <c r="BE39" s="181">
        <f>COUNTIFS(Review!BJ:BJ,"*TL*",Review!AR:AR,AH39, Review!AS:AS,"&lt;&gt;"&amp;"", Review!AZ:AZ,"&lt;&gt;"&amp;"",  Review!BA:BA,"&lt;&gt;"&amp;"", Review!BB:BB,"&lt;&gt;"&amp;"", Review!BC:BC,"&lt;&gt;"&amp;"")</f>
        <v>0</v>
      </c>
    </row>
    <row r="40" ht="13.5" customHeight="1">
      <c r="A40" s="6"/>
      <c r="B40" s="16" t="s">
        <v>354</v>
      </c>
      <c r="C40" s="65" t="s">
        <v>1192</v>
      </c>
      <c r="D40" s="65" t="s">
        <v>1193</v>
      </c>
      <c r="E40" s="66">
        <v>2.0146056E7</v>
      </c>
      <c r="F40" s="58">
        <v>95040.0</v>
      </c>
      <c r="G40" s="10"/>
      <c r="H40" s="6" t="s">
        <v>1194</v>
      </c>
      <c r="I40" s="10"/>
      <c r="J40" s="10"/>
      <c r="K40" s="10"/>
      <c r="L40" s="10"/>
      <c r="M40" s="10"/>
      <c r="N40" s="10"/>
      <c r="O40" s="10"/>
      <c r="P40" s="4">
        <f>COUNTIFS(Review!P:P,AH40)</f>
        <v>6</v>
      </c>
      <c r="Q40" s="10">
        <f>COUNTIFS(Review!N:N,"TNLT",Review!P:P,AH40, Review!R:R,"&lt;&gt;"&amp;"", Review!S:S,"&lt;&gt;"&amp;"", Review!T:T,"&lt;&gt;"&amp;"", Review!U:U,"&lt;&gt;"&amp;"",  Review!V:V,"&lt;&gt;"&amp;"",  Review!W:W,"&lt;&gt;"&amp;"",  Review!X:X,"&lt;&gt;"&amp;"",  Review!Y:Y,"&lt;&gt;"&amp;"")</f>
        <v>2</v>
      </c>
      <c r="R40" s="10">
        <f>COUNTIFS(Review!N:N,"TNBT",Review!P:P,AH40, Review!R:R,"&lt;&gt;"&amp;"", Review!S:S,"&lt;&gt;"&amp;"", Review!T:T,"&lt;&gt;"&amp;"", Review!U:U,"&lt;&gt;"&amp;"",  Review!V:V,"&lt;&gt;"&amp;"",  Review!W:W,"&lt;&gt;"&amp;"",  Review!X:X,"&lt;&gt;"&amp;"",  Review!Y:Y,"&lt;&gt;"&amp;"")</f>
        <v>2</v>
      </c>
      <c r="S40" s="10">
        <f>COUNTIFS(Review!N:N,"TL",Review!P:P,AH40, Review!R:R,"&lt;&gt;"&amp;"", Review!X:X,"&lt;&gt;"&amp;"",  Review!Y:Y,"&lt;&gt;"&amp;"")</f>
        <v>2</v>
      </c>
      <c r="T40" s="10">
        <f>COUNTIFS(Review!A:A,"Giữ chỗ",Review!P:P,AH40)</f>
        <v>0</v>
      </c>
      <c r="U40" s="10">
        <f>COUNTIFS(Review!B:B,"Sai lớp",Review!P:P,AH40)</f>
        <v>0</v>
      </c>
      <c r="V40" s="10">
        <f>COUNTIFS(Review!B:B,"Sai phân công",Review!P:P,AH40)</f>
        <v>0</v>
      </c>
      <c r="W40" s="10">
        <f t="shared" si="1"/>
        <v>0</v>
      </c>
      <c r="X40" s="10"/>
      <c r="Y40" s="10"/>
      <c r="Z40" s="10"/>
      <c r="AA40" s="6"/>
      <c r="AB40" s="6"/>
      <c r="AC40" s="6"/>
      <c r="AD40" s="6"/>
      <c r="AE40" s="6"/>
      <c r="AF40" s="6"/>
      <c r="AG40" s="6"/>
      <c r="AH40" s="6" t="s">
        <v>421</v>
      </c>
      <c r="AI40" s="6" t="str">
        <f t="shared" si="2"/>
        <v>B_04 Định Việt Bắc 20146056 95040</v>
      </c>
      <c r="AJ40" s="6"/>
      <c r="AK40" s="6" t="str">
        <f t="shared" si="3"/>
        <v>TRUE</v>
      </c>
      <c r="AL40" s="4"/>
      <c r="AM40" s="4"/>
      <c r="AN40" s="4"/>
      <c r="AO40" s="4"/>
      <c r="AP40" s="4"/>
      <c r="AQ40" s="4"/>
      <c r="AR40" s="4"/>
      <c r="AS40" s="4"/>
      <c r="AT40" s="178"/>
      <c r="AU40" s="179"/>
      <c r="AV40" s="179"/>
      <c r="AW40" s="179"/>
      <c r="AX40" s="180">
        <f>COUNTIFS(Review!AD:AD,AH40, Review!AE:AE,"&lt;&gt;"&amp;"",Review!AL:AL,"&lt;&gt;"&amp;"")</f>
        <v>10</v>
      </c>
      <c r="AY40" s="153">
        <f>COUNTIFS(Review!BJ:BJ,"*TNLT*",Review!AD:AD,AH40, Review!AE:AE,"&lt;&gt;"&amp;"",  Review!AF:AF,"&lt;&gt;"&amp;"", Review!AG:AG,"&lt;&gt;"&amp;"", Review!AH:AH,"&lt;&gt;"&amp;"", Review!AI:AI,"&lt;&gt;"&amp;"", Review!AJ:AJ,"&lt;&gt;"&amp;"", Review!AK:AK,"&lt;&gt;"&amp;"", Review!AL:AL,"&lt;&gt;"&amp;"", Review!AM:AM,"&lt;&gt;"&amp;"", Review!AN:AN,"&lt;&gt;"&amp;"", Review!AO:AO,"&lt;&gt;"&amp;"")</f>
        <v>4</v>
      </c>
      <c r="AZ40" s="153">
        <f>COUNTIFS(Review!BJ:BJ,"*TNBT*",Review!AD:AD,AH40, Review!AE:AE,"&lt;&gt;"&amp;"",  Review!AF:AF,"&lt;&gt;"&amp;"", Review!AG:AG,"&lt;&gt;"&amp;"", Review!AH:AH,"&lt;&gt;"&amp;"", Review!AI:AI,"&lt;&gt;"&amp;"",  Review!AJ:AJ,"&lt;&gt;"&amp;"",  Review!AK:AK,"&lt;&gt;"&amp;"",  Review!AL:AL,"&lt;&gt;"&amp;"",  Review!AM:AM,"&lt;&gt;"&amp;"", Review!AN:AN,"&lt;&gt;"&amp;"", Review!AO:AO,"&lt;&gt;"&amp;"")</f>
        <v>3</v>
      </c>
      <c r="BA40" s="153">
        <f>COUNTIFS(Review!BJ:BJ,"*TL*",Review!AD:AD,AH40, Review!AE:AE,"&lt;&gt;"&amp;"", Review!AL:AL,"&lt;&gt;"&amp;"",  Review!AM:AM,"&lt;&gt;"&amp;"", Review!AN:AN,"&lt;&gt;"&amp;"", Review!AO:AO,"&lt;&gt;"&amp;"")</f>
        <v>3</v>
      </c>
      <c r="BB40" s="180">
        <f>COUNTIFS(Review!AR:AR,AH40, Review!AS:AS,"&lt;&gt;"&amp;"",Review!AZ:AZ,"&lt;&gt;"&amp;"")</f>
        <v>0</v>
      </c>
      <c r="BC40" s="181">
        <f>COUNTIFS(Review!BJ:BJ,"*TNLT*",Review!AR:AR,AH40, Review!AS:AS,"&lt;&gt;"&amp;"", Review!AT:AT,"&lt;&gt;"&amp;"", Review!AU:AU,"&lt;&gt;"&amp;"", Review!AV:AV,"&lt;&gt;"&amp;"", Review!AW:AW,"&lt;&gt;"&amp;"", Review!AW:AW,"&lt;&gt;"&amp;"", Review!AX:AX,"&lt;&gt;"&amp;"", Review!AY:AY,"&lt;&gt;"&amp;"", Review!AZ:AZ,"&lt;&gt;"&amp;"",  Review!BA:BA,"&lt;&gt;"&amp;"", Review!BB:BB,"&lt;&gt;"&amp;"", Review!BC:BC,"&lt;&gt;"&amp;"")</f>
        <v>0</v>
      </c>
      <c r="BD40" s="182">
        <f>COUNTIFS(Review!BJ:BJ,"*TNBT*",Review!AR:AR,AH40, Review!AS:AS,"&lt;&gt;"&amp;"", Review!AT:AT,"&lt;&gt;"&amp;"", Review!AU:AU,"&lt;&gt;"&amp;"", Review!AV:AV,"&lt;&gt;"&amp;"", Review!AW:AW,"&lt;&gt;"&amp;"", Review!AW:AW,"&lt;&gt;"&amp;"", Review!AX:AX,"&lt;&gt;"&amp;"", Review!AY:AY,"&lt;&gt;"&amp;"", Review!AZ:AZ,"&lt;&gt;"&amp;"",  Review!BA:BA,"&lt;&gt;"&amp;"", Review!BB:BB,"&lt;&gt;"&amp;"", Review!BC:BC,"&lt;&gt;"&amp;"")</f>
        <v>0</v>
      </c>
      <c r="BE40" s="181">
        <f>COUNTIFS(Review!BJ:BJ,"*TL*",Review!AR:AR,AH40, Review!AS:AS,"&lt;&gt;"&amp;"", Review!AZ:AZ,"&lt;&gt;"&amp;"",  Review!BA:BA,"&lt;&gt;"&amp;"", Review!BB:BB,"&lt;&gt;"&amp;"", Review!BC:BC,"&lt;&gt;"&amp;"")</f>
        <v>0</v>
      </c>
    </row>
    <row r="41" ht="13.5" customHeight="1">
      <c r="A41" s="6"/>
      <c r="B41" s="16" t="s">
        <v>354</v>
      </c>
      <c r="C41" s="65" t="s">
        <v>1112</v>
      </c>
      <c r="D41" s="65" t="s">
        <v>1116</v>
      </c>
      <c r="E41" s="66">
        <v>2.0146364E7</v>
      </c>
      <c r="F41" s="58">
        <v>95040.0</v>
      </c>
      <c r="G41" s="10"/>
      <c r="H41" s="6" t="s">
        <v>1117</v>
      </c>
      <c r="I41" s="10">
        <f>COUNTIF(B:B,B41)</f>
        <v>4</v>
      </c>
      <c r="J41" s="10">
        <f>COUNTIFS(Review!O:O,B41,Review!N:N,"TNLT", Review!R:R,"&lt;&gt;"&amp;"", Review!S:S,"&lt;&gt;"&amp;"", Review!T:T,"&lt;&gt;"&amp;"", Review!U:U,"&lt;&gt;"&amp;"",  Review!V:V,"&lt;&gt;"&amp;"",  Review!W:W,"&lt;&gt;"&amp;"",  Review!X:X,"&lt;&gt;"&amp;"",  Review!Y:Y,"&lt;&gt;"&amp;"")</f>
        <v>8</v>
      </c>
      <c r="K41" s="10">
        <f>COUNTIFS(Review!O:O,B41,Review!N:N,"TNBT", Review!R:R,"&lt;&gt;"&amp;"", Review!S:S,"&lt;&gt;"&amp;"", Review!T:T,"&lt;&gt;"&amp;"", Review!U:U,"&lt;&gt;"&amp;"",  Review!V:V,"&lt;&gt;"&amp;"",  Review!W:W,"&lt;&gt;"&amp;"",  Review!X:X,"&lt;&gt;"&amp;"",  Review!Y:Y,"&lt;&gt;"&amp;"")</f>
        <v>8</v>
      </c>
      <c r="L41" s="10">
        <f>COUNTIFS(Review!O:O,B41,Review!N:N,"TL", Review!R:R,"&lt;&gt;"&amp;"", Review!X:X,"&lt;&gt;"&amp;"",  Review!Y:Y,"&lt;&gt;"&amp;"")</f>
        <v>8</v>
      </c>
      <c r="M41" s="10">
        <f>COUNTIFS(Review!AC:AC,B41, Review!AN:AN,"&lt;&gt;"&amp;"",Review!AO:AO,"&lt;&gt;"&amp;"")</f>
        <v>0</v>
      </c>
      <c r="N41" s="10">
        <f>COUNTIFS(Review!A:A,"Giữ chỗ nhóm",Review!O:O,B41)</f>
        <v>0</v>
      </c>
      <c r="O41" s="10"/>
      <c r="P41" s="4">
        <f>COUNTIFS(Review!P:P,AH41)</f>
        <v>6</v>
      </c>
      <c r="Q41" s="10">
        <f>COUNTIFS(Review!N:N,"TNLT",Review!P:P,AH41, Review!R:R,"&lt;&gt;"&amp;"", Review!S:S,"&lt;&gt;"&amp;"", Review!T:T,"&lt;&gt;"&amp;"", Review!U:U,"&lt;&gt;"&amp;"",  Review!V:V,"&lt;&gt;"&amp;"",  Review!W:W,"&lt;&gt;"&amp;"",  Review!X:X,"&lt;&gt;"&amp;"",  Review!Y:Y,"&lt;&gt;"&amp;"")</f>
        <v>2</v>
      </c>
      <c r="R41" s="10">
        <f>COUNTIFS(Review!N:N,"TNBT",Review!P:P,AH41, Review!R:R,"&lt;&gt;"&amp;"", Review!S:S,"&lt;&gt;"&amp;"", Review!T:T,"&lt;&gt;"&amp;"", Review!U:U,"&lt;&gt;"&amp;"",  Review!V:V,"&lt;&gt;"&amp;"",  Review!W:W,"&lt;&gt;"&amp;"",  Review!X:X,"&lt;&gt;"&amp;"",  Review!Y:Y,"&lt;&gt;"&amp;"")</f>
        <v>2</v>
      </c>
      <c r="S41" s="10">
        <f>COUNTIFS(Review!N:N,"TL",Review!P:P,AH41, Review!R:R,"&lt;&gt;"&amp;"", Review!X:X,"&lt;&gt;"&amp;"",  Review!Y:Y,"&lt;&gt;"&amp;"")</f>
        <v>2</v>
      </c>
      <c r="T41" s="10">
        <f>COUNTIFS(Review!A:A,"Giữ chỗ",Review!P:P,AH41)</f>
        <v>0</v>
      </c>
      <c r="U41" s="10">
        <f>COUNTIFS(Review!B:B,"Sai lớp",Review!P:P,AH41)</f>
        <v>0</v>
      </c>
      <c r="V41" s="10">
        <f>COUNTIFS(Review!B:B,"Sai phân công",Review!P:P,AH41)</f>
        <v>0</v>
      </c>
      <c r="W41" s="10">
        <f t="shared" si="1"/>
        <v>0</v>
      </c>
      <c r="X41" s="10"/>
      <c r="Y41" s="10"/>
      <c r="Z41" s="10"/>
      <c r="AA41" s="6"/>
      <c r="AB41" s="6"/>
      <c r="AC41" s="6"/>
      <c r="AD41" s="6"/>
      <c r="AE41" s="6"/>
      <c r="AF41" s="6"/>
      <c r="AG41" s="6"/>
      <c r="AH41" s="6" t="s">
        <v>355</v>
      </c>
      <c r="AI41" s="6" t="str">
        <f t="shared" si="2"/>
        <v>B_04 Phan Thanh Hùng 20146364 95040</v>
      </c>
      <c r="AJ41" s="6"/>
      <c r="AK41" s="6" t="str">
        <f t="shared" si="3"/>
        <v>TRUE</v>
      </c>
      <c r="AL41" s="4"/>
      <c r="AM41" s="4"/>
      <c r="AN41" s="4"/>
      <c r="AO41" s="4"/>
      <c r="AP41" s="4"/>
      <c r="AQ41" s="4"/>
      <c r="AR41" s="4"/>
      <c r="AS41" s="4"/>
      <c r="AT41" s="178">
        <f>COUNTIFS(Review!AC:AC,B41, Review!AE:AE,"&lt;&gt;"&amp;"",Review!AL:AL,"&lt;&gt;"&amp;"")</f>
        <v>0</v>
      </c>
      <c r="AU41" s="179">
        <f>COUNTIFS(Review!BJ:BJ,"*TNLT*",Review!AC:AC,B41, Review!AE:AE,"&lt;&gt;"&amp;"",Review!AL:AL,"&lt;&gt;"&amp;"")</f>
        <v>0</v>
      </c>
      <c r="AV41" s="179">
        <f>COUNTIFS(Review!BJ:BJ,"*TNBT*",Review!AC:AC,B41, Review!AE:AE,"&lt;&gt;"&amp;"",Review!AL:AL,"&lt;&gt;"&amp;"")</f>
        <v>0</v>
      </c>
      <c r="AW41" s="179">
        <f>COUNTIFS(Review!BJ:BJ,"*TL*",Review!AC:AC,B41, Review!AE:AE,"&lt;&gt;"&amp;"",Review!AL:AL,"&lt;&gt;"&amp;"")</f>
        <v>0</v>
      </c>
      <c r="AX41" s="180">
        <f>COUNTIFS(Review!AD:AD,AH41, Review!AE:AE,"&lt;&gt;"&amp;"",Review!AL:AL,"&lt;&gt;"&amp;"")</f>
        <v>10</v>
      </c>
      <c r="AY41" s="153">
        <f>COUNTIFS(Review!BJ:BJ,"*TNLT*",Review!AD:AD,AH41, Review!AE:AE,"&lt;&gt;"&amp;"",  Review!AF:AF,"&lt;&gt;"&amp;"", Review!AG:AG,"&lt;&gt;"&amp;"", Review!AH:AH,"&lt;&gt;"&amp;"", Review!AI:AI,"&lt;&gt;"&amp;"", Review!AJ:AJ,"&lt;&gt;"&amp;"", Review!AK:AK,"&lt;&gt;"&amp;"", Review!AL:AL,"&lt;&gt;"&amp;"", Review!AM:AM,"&lt;&gt;"&amp;"", Review!AN:AN,"&lt;&gt;"&amp;"", Review!AO:AO,"&lt;&gt;"&amp;"")</f>
        <v>3</v>
      </c>
      <c r="AZ41" s="153">
        <f>COUNTIFS(Review!BJ:BJ,"*TNBT*",Review!AD:AD,AH41, Review!AE:AE,"&lt;&gt;"&amp;"",  Review!AF:AF,"&lt;&gt;"&amp;"", Review!AG:AG,"&lt;&gt;"&amp;"", Review!AH:AH,"&lt;&gt;"&amp;"", Review!AI:AI,"&lt;&gt;"&amp;"",  Review!AJ:AJ,"&lt;&gt;"&amp;"",  Review!AK:AK,"&lt;&gt;"&amp;"",  Review!AL:AL,"&lt;&gt;"&amp;"",  Review!AM:AM,"&lt;&gt;"&amp;"", Review!AN:AN,"&lt;&gt;"&amp;"", Review!AO:AO,"&lt;&gt;"&amp;"")</f>
        <v>2</v>
      </c>
      <c r="BA41" s="153">
        <f>COUNTIFS(Review!BJ:BJ,"*TL*",Review!AD:AD,AH41, Review!AE:AE,"&lt;&gt;"&amp;"", Review!AL:AL,"&lt;&gt;"&amp;"",  Review!AM:AM,"&lt;&gt;"&amp;"", Review!AN:AN,"&lt;&gt;"&amp;"", Review!AO:AO,"&lt;&gt;"&amp;"")</f>
        <v>5</v>
      </c>
      <c r="BB41" s="180">
        <f>COUNTIFS(Review!AR:AR,AH41, Review!AS:AS,"&lt;&gt;"&amp;"",Review!AZ:AZ,"&lt;&gt;"&amp;"")</f>
        <v>0</v>
      </c>
      <c r="BC41" s="181">
        <f>COUNTIFS(Review!BJ:BJ,"*TNLT*",Review!AR:AR,AH41, Review!AS:AS,"&lt;&gt;"&amp;"", Review!AT:AT,"&lt;&gt;"&amp;"", Review!AU:AU,"&lt;&gt;"&amp;"", Review!AV:AV,"&lt;&gt;"&amp;"", Review!AW:AW,"&lt;&gt;"&amp;"", Review!AW:AW,"&lt;&gt;"&amp;"", Review!AX:AX,"&lt;&gt;"&amp;"", Review!AY:AY,"&lt;&gt;"&amp;"", Review!AZ:AZ,"&lt;&gt;"&amp;"",  Review!BA:BA,"&lt;&gt;"&amp;"", Review!BB:BB,"&lt;&gt;"&amp;"", Review!BC:BC,"&lt;&gt;"&amp;"")</f>
        <v>0</v>
      </c>
      <c r="BD41" s="182">
        <f>COUNTIFS(Review!BJ:BJ,"*TNBT*",Review!AR:AR,AH41, Review!AS:AS,"&lt;&gt;"&amp;"", Review!AT:AT,"&lt;&gt;"&amp;"", Review!AU:AU,"&lt;&gt;"&amp;"", Review!AV:AV,"&lt;&gt;"&amp;"", Review!AW:AW,"&lt;&gt;"&amp;"", Review!AW:AW,"&lt;&gt;"&amp;"", Review!AX:AX,"&lt;&gt;"&amp;"", Review!AY:AY,"&lt;&gt;"&amp;"", Review!AZ:AZ,"&lt;&gt;"&amp;"",  Review!BA:BA,"&lt;&gt;"&amp;"", Review!BB:BB,"&lt;&gt;"&amp;"", Review!BC:BC,"&lt;&gt;"&amp;"")</f>
        <v>0</v>
      </c>
      <c r="BE41" s="181">
        <f>COUNTIFS(Review!BJ:BJ,"*TL*",Review!AR:AR,AH41, Review!AS:AS,"&lt;&gt;"&amp;"", Review!AZ:AZ,"&lt;&gt;"&amp;"",  Review!BA:BA,"&lt;&gt;"&amp;"", Review!BB:BB,"&lt;&gt;"&amp;"", Review!BC:BC,"&lt;&gt;"&amp;"")</f>
        <v>0</v>
      </c>
    </row>
    <row r="42" ht="13.5" customHeight="1">
      <c r="A42" s="6"/>
      <c r="B42" s="16" t="s">
        <v>354</v>
      </c>
      <c r="C42" s="65" t="s">
        <v>1166</v>
      </c>
      <c r="D42" s="65" t="s">
        <v>1167</v>
      </c>
      <c r="E42" s="66">
        <v>2.014612E7</v>
      </c>
      <c r="F42" s="58">
        <v>95040.0</v>
      </c>
      <c r="G42" s="10"/>
      <c r="H42" s="6" t="s">
        <v>1168</v>
      </c>
      <c r="I42" s="10"/>
      <c r="J42" s="10"/>
      <c r="K42" s="10"/>
      <c r="L42" s="10"/>
      <c r="M42" s="10"/>
      <c r="N42" s="10"/>
      <c r="O42" s="10"/>
      <c r="P42" s="4">
        <f>COUNTIFS(Review!P:P,AH42)</f>
        <v>6</v>
      </c>
      <c r="Q42" s="10">
        <f>COUNTIFS(Review!N:N,"TNLT",Review!P:P,AH42, Review!R:R,"&lt;&gt;"&amp;"", Review!S:S,"&lt;&gt;"&amp;"", Review!T:T,"&lt;&gt;"&amp;"", Review!U:U,"&lt;&gt;"&amp;"",  Review!V:V,"&lt;&gt;"&amp;"",  Review!W:W,"&lt;&gt;"&amp;"",  Review!X:X,"&lt;&gt;"&amp;"",  Review!Y:Y,"&lt;&gt;"&amp;"")</f>
        <v>2</v>
      </c>
      <c r="R42" s="10">
        <f>COUNTIFS(Review!N:N,"TNBT",Review!P:P,AH42, Review!R:R,"&lt;&gt;"&amp;"", Review!S:S,"&lt;&gt;"&amp;"", Review!T:T,"&lt;&gt;"&amp;"", Review!U:U,"&lt;&gt;"&amp;"",  Review!V:V,"&lt;&gt;"&amp;"",  Review!W:W,"&lt;&gt;"&amp;"",  Review!X:X,"&lt;&gt;"&amp;"",  Review!Y:Y,"&lt;&gt;"&amp;"")</f>
        <v>2</v>
      </c>
      <c r="S42" s="10">
        <f>COUNTIFS(Review!N:N,"TL",Review!P:P,AH42, Review!R:R,"&lt;&gt;"&amp;"", Review!X:X,"&lt;&gt;"&amp;"",  Review!Y:Y,"&lt;&gt;"&amp;"")</f>
        <v>2</v>
      </c>
      <c r="T42" s="10">
        <f>COUNTIFS(Review!A:A,"Giữ chỗ",Review!P:P,AH42)</f>
        <v>0</v>
      </c>
      <c r="U42" s="10">
        <f>COUNTIFS(Review!B:B,"Sai lớp",Review!P:P,AH42)</f>
        <v>0</v>
      </c>
      <c r="V42" s="10">
        <f>COUNTIFS(Review!B:B,"Sai phân công",Review!P:P,AH42)</f>
        <v>0</v>
      </c>
      <c r="W42" s="10">
        <f t="shared" si="1"/>
        <v>0</v>
      </c>
      <c r="X42" s="10"/>
      <c r="Y42" s="10"/>
      <c r="Z42" s="10"/>
      <c r="AA42" s="6"/>
      <c r="AB42" s="6"/>
      <c r="AC42" s="6"/>
      <c r="AD42" s="6"/>
      <c r="AE42" s="6"/>
      <c r="AF42" s="6"/>
      <c r="AG42" s="6"/>
      <c r="AH42" s="6" t="s">
        <v>1150</v>
      </c>
      <c r="AI42" s="6" t="str">
        <f t="shared" si="2"/>
        <v>B_04 Ngô Thị Thùy Dung 20146120 95040</v>
      </c>
      <c r="AJ42" s="6"/>
      <c r="AK42" s="6" t="str">
        <f t="shared" si="3"/>
        <v>TRUE</v>
      </c>
      <c r="AL42" s="4"/>
      <c r="AM42" s="4"/>
      <c r="AN42" s="4"/>
      <c r="AO42" s="4"/>
      <c r="AP42" s="4"/>
      <c r="AQ42" s="4"/>
      <c r="AR42" s="4"/>
      <c r="AS42" s="4"/>
      <c r="AT42" s="178"/>
      <c r="AU42" s="179"/>
      <c r="AV42" s="179"/>
      <c r="AW42" s="179"/>
      <c r="AX42" s="180">
        <f>COUNTIFS(Review!AD:AD,AH42, Review!AE:AE,"&lt;&gt;"&amp;"",Review!AL:AL,"&lt;&gt;"&amp;"")</f>
        <v>10</v>
      </c>
      <c r="AY42" s="153">
        <f>COUNTIFS(Review!BJ:BJ,"*TNLT*",Review!AD:AD,AH42, Review!AE:AE,"&lt;&gt;"&amp;"",  Review!AF:AF,"&lt;&gt;"&amp;"", Review!AG:AG,"&lt;&gt;"&amp;"", Review!AH:AH,"&lt;&gt;"&amp;"", Review!AI:AI,"&lt;&gt;"&amp;"", Review!AJ:AJ,"&lt;&gt;"&amp;"", Review!AK:AK,"&lt;&gt;"&amp;"", Review!AL:AL,"&lt;&gt;"&amp;"", Review!AM:AM,"&lt;&gt;"&amp;"", Review!AN:AN,"&lt;&gt;"&amp;"", Review!AO:AO,"&lt;&gt;"&amp;"")</f>
        <v>5</v>
      </c>
      <c r="AZ42" s="153">
        <f>COUNTIFS(Review!BJ:BJ,"*TNBT*",Review!AD:AD,AH42, Review!AE:AE,"&lt;&gt;"&amp;"",  Review!AF:AF,"&lt;&gt;"&amp;"", Review!AG:AG,"&lt;&gt;"&amp;"", Review!AH:AH,"&lt;&gt;"&amp;"", Review!AI:AI,"&lt;&gt;"&amp;"",  Review!AJ:AJ,"&lt;&gt;"&amp;"",  Review!AK:AK,"&lt;&gt;"&amp;"",  Review!AL:AL,"&lt;&gt;"&amp;"",  Review!AM:AM,"&lt;&gt;"&amp;"", Review!AN:AN,"&lt;&gt;"&amp;"", Review!AO:AO,"&lt;&gt;"&amp;"")</f>
        <v>0</v>
      </c>
      <c r="BA42" s="153">
        <f>COUNTIFS(Review!BJ:BJ,"*TL*",Review!AD:AD,AH42, Review!AE:AE,"&lt;&gt;"&amp;"", Review!AL:AL,"&lt;&gt;"&amp;"",  Review!AM:AM,"&lt;&gt;"&amp;"", Review!AN:AN,"&lt;&gt;"&amp;"", Review!AO:AO,"&lt;&gt;"&amp;"")</f>
        <v>5</v>
      </c>
      <c r="BB42" s="180">
        <f>COUNTIFS(Review!AR:AR,AH42, Review!AS:AS,"&lt;&gt;"&amp;"",Review!AZ:AZ,"&lt;&gt;"&amp;"")</f>
        <v>0</v>
      </c>
      <c r="BC42" s="181">
        <f>COUNTIFS(Review!BJ:BJ,"*TNLT*",Review!AR:AR,AH42, Review!AS:AS,"&lt;&gt;"&amp;"", Review!AT:AT,"&lt;&gt;"&amp;"", Review!AU:AU,"&lt;&gt;"&amp;"", Review!AV:AV,"&lt;&gt;"&amp;"", Review!AW:AW,"&lt;&gt;"&amp;"", Review!AW:AW,"&lt;&gt;"&amp;"", Review!AX:AX,"&lt;&gt;"&amp;"", Review!AY:AY,"&lt;&gt;"&amp;"", Review!AZ:AZ,"&lt;&gt;"&amp;"",  Review!BA:BA,"&lt;&gt;"&amp;"", Review!BB:BB,"&lt;&gt;"&amp;"", Review!BC:BC,"&lt;&gt;"&amp;"")</f>
        <v>0</v>
      </c>
      <c r="BD42" s="182">
        <f>COUNTIFS(Review!BJ:BJ,"*TNBT*",Review!AR:AR,AH42, Review!AS:AS,"&lt;&gt;"&amp;"", Review!AT:AT,"&lt;&gt;"&amp;"", Review!AU:AU,"&lt;&gt;"&amp;"", Review!AV:AV,"&lt;&gt;"&amp;"", Review!AW:AW,"&lt;&gt;"&amp;"", Review!AW:AW,"&lt;&gt;"&amp;"", Review!AX:AX,"&lt;&gt;"&amp;"", Review!AY:AY,"&lt;&gt;"&amp;"", Review!AZ:AZ,"&lt;&gt;"&amp;"",  Review!BA:BA,"&lt;&gt;"&amp;"", Review!BB:BB,"&lt;&gt;"&amp;"", Review!BC:BC,"&lt;&gt;"&amp;"")</f>
        <v>0</v>
      </c>
      <c r="BE42" s="181">
        <f>COUNTIFS(Review!BJ:BJ,"*TL*",Review!AR:AR,AH42, Review!AS:AS,"&lt;&gt;"&amp;"", Review!AZ:AZ,"&lt;&gt;"&amp;"",  Review!BA:BA,"&lt;&gt;"&amp;"", Review!BB:BB,"&lt;&gt;"&amp;"", Review!BC:BC,"&lt;&gt;"&amp;"")</f>
        <v>0</v>
      </c>
    </row>
    <row r="43" ht="13.5" customHeight="1">
      <c r="A43" s="6"/>
      <c r="B43" s="16" t="s">
        <v>354</v>
      </c>
      <c r="C43" s="65" t="s">
        <v>1153</v>
      </c>
      <c r="D43" s="65" t="s">
        <v>1041</v>
      </c>
      <c r="E43" s="66">
        <v>2.0146527E7</v>
      </c>
      <c r="F43" s="58">
        <v>95040.0</v>
      </c>
      <c r="G43" s="10"/>
      <c r="H43" s="6" t="s">
        <v>1154</v>
      </c>
      <c r="I43" s="10"/>
      <c r="J43" s="10"/>
      <c r="K43" s="10"/>
      <c r="L43" s="10"/>
      <c r="M43" s="10"/>
      <c r="N43" s="10"/>
      <c r="O43" s="10"/>
      <c r="P43" s="4">
        <f>COUNTIFS(Review!P:P,AH43)</f>
        <v>6</v>
      </c>
      <c r="Q43" s="10">
        <f>COUNTIFS(Review!N:N,"TNLT",Review!P:P,AH43, Review!R:R,"&lt;&gt;"&amp;"", Review!S:S,"&lt;&gt;"&amp;"", Review!T:T,"&lt;&gt;"&amp;"", Review!U:U,"&lt;&gt;"&amp;"",  Review!V:V,"&lt;&gt;"&amp;"",  Review!W:W,"&lt;&gt;"&amp;"",  Review!X:X,"&lt;&gt;"&amp;"",  Review!Y:Y,"&lt;&gt;"&amp;"")</f>
        <v>2</v>
      </c>
      <c r="R43" s="10">
        <f>COUNTIFS(Review!N:N,"TNBT",Review!P:P,AH43, Review!R:R,"&lt;&gt;"&amp;"", Review!S:S,"&lt;&gt;"&amp;"", Review!T:T,"&lt;&gt;"&amp;"", Review!U:U,"&lt;&gt;"&amp;"",  Review!V:V,"&lt;&gt;"&amp;"",  Review!W:W,"&lt;&gt;"&amp;"",  Review!X:X,"&lt;&gt;"&amp;"",  Review!Y:Y,"&lt;&gt;"&amp;"")</f>
        <v>2</v>
      </c>
      <c r="S43" s="10">
        <f>COUNTIFS(Review!N:N,"TL",Review!P:P,AH43, Review!R:R,"&lt;&gt;"&amp;"", Review!X:X,"&lt;&gt;"&amp;"",  Review!Y:Y,"&lt;&gt;"&amp;"")</f>
        <v>2</v>
      </c>
      <c r="T43" s="10">
        <f>COUNTIFS(Review!A:A,"Giữ chỗ",Review!P:P,AH43)</f>
        <v>0</v>
      </c>
      <c r="U43" s="10">
        <f>COUNTIFS(Review!B:B,"Sai lớp",Review!P:P,AH43)</f>
        <v>0</v>
      </c>
      <c r="V43" s="10">
        <f>COUNTIFS(Review!B:B,"Sai phân công",Review!P:P,AH43)</f>
        <v>0</v>
      </c>
      <c r="W43" s="10">
        <f t="shared" si="1"/>
        <v>0</v>
      </c>
      <c r="X43" s="10"/>
      <c r="Y43" s="10"/>
      <c r="Z43" s="10"/>
      <c r="AA43" s="6"/>
      <c r="AB43" s="6"/>
      <c r="AC43" s="6"/>
      <c r="AD43" s="6"/>
      <c r="AE43" s="6"/>
      <c r="AF43" s="6"/>
      <c r="AG43" s="6"/>
      <c r="AH43" s="6" t="s">
        <v>1165</v>
      </c>
      <c r="AI43" s="6" t="str">
        <f t="shared" si="2"/>
        <v>B_04 Trần Nguyên Nghĩa 20146527 95040</v>
      </c>
      <c r="AJ43" s="6"/>
      <c r="AK43" s="6" t="str">
        <f t="shared" si="3"/>
        <v>TRUE</v>
      </c>
      <c r="AL43" s="4"/>
      <c r="AM43" s="4"/>
      <c r="AN43" s="4"/>
      <c r="AO43" s="4"/>
      <c r="AP43" s="4"/>
      <c r="AQ43" s="4"/>
      <c r="AR43" s="4"/>
      <c r="AS43" s="4"/>
      <c r="AT43" s="178"/>
      <c r="AU43" s="179"/>
      <c r="AV43" s="179"/>
      <c r="AW43" s="179"/>
      <c r="AX43" s="180">
        <f>COUNTIFS(Review!AD:AD,AH43, Review!AE:AE,"&lt;&gt;"&amp;"",Review!AL:AL,"&lt;&gt;"&amp;"")</f>
        <v>10</v>
      </c>
      <c r="AY43" s="153">
        <f>COUNTIFS(Review!BJ:BJ,"*TNLT*",Review!AD:AD,AH43, Review!AE:AE,"&lt;&gt;"&amp;"",  Review!AF:AF,"&lt;&gt;"&amp;"", Review!AG:AG,"&lt;&gt;"&amp;"", Review!AH:AH,"&lt;&gt;"&amp;"", Review!AI:AI,"&lt;&gt;"&amp;"", Review!AJ:AJ,"&lt;&gt;"&amp;"", Review!AK:AK,"&lt;&gt;"&amp;"", Review!AL:AL,"&lt;&gt;"&amp;"", Review!AM:AM,"&lt;&gt;"&amp;"", Review!AN:AN,"&lt;&gt;"&amp;"", Review!AO:AO,"&lt;&gt;"&amp;"")</f>
        <v>5</v>
      </c>
      <c r="AZ43" s="153">
        <f>COUNTIFS(Review!BJ:BJ,"*TNBT*",Review!AD:AD,AH43, Review!AE:AE,"&lt;&gt;"&amp;"",  Review!AF:AF,"&lt;&gt;"&amp;"", Review!AG:AG,"&lt;&gt;"&amp;"", Review!AH:AH,"&lt;&gt;"&amp;"", Review!AI:AI,"&lt;&gt;"&amp;"",  Review!AJ:AJ,"&lt;&gt;"&amp;"",  Review!AK:AK,"&lt;&gt;"&amp;"",  Review!AL:AL,"&lt;&gt;"&amp;"",  Review!AM:AM,"&lt;&gt;"&amp;"", Review!AN:AN,"&lt;&gt;"&amp;"", Review!AO:AO,"&lt;&gt;"&amp;"")</f>
        <v>2</v>
      </c>
      <c r="BA43" s="153">
        <f>COUNTIFS(Review!BJ:BJ,"*TL*",Review!AD:AD,AH43, Review!AE:AE,"&lt;&gt;"&amp;"", Review!AL:AL,"&lt;&gt;"&amp;"",  Review!AM:AM,"&lt;&gt;"&amp;"", Review!AN:AN,"&lt;&gt;"&amp;"", Review!AO:AO,"&lt;&gt;"&amp;"")</f>
        <v>3</v>
      </c>
      <c r="BB43" s="180">
        <f>COUNTIFS(Review!AR:AR,AH43, Review!AS:AS,"&lt;&gt;"&amp;"",Review!AZ:AZ,"&lt;&gt;"&amp;"")</f>
        <v>0</v>
      </c>
      <c r="BC43" s="181">
        <f>COUNTIFS(Review!BJ:BJ,"*TNLT*",Review!AR:AR,AH43, Review!AS:AS,"&lt;&gt;"&amp;"", Review!AT:AT,"&lt;&gt;"&amp;"", Review!AU:AU,"&lt;&gt;"&amp;"", Review!AV:AV,"&lt;&gt;"&amp;"", Review!AW:AW,"&lt;&gt;"&amp;"", Review!AW:AW,"&lt;&gt;"&amp;"", Review!AX:AX,"&lt;&gt;"&amp;"", Review!AY:AY,"&lt;&gt;"&amp;"", Review!AZ:AZ,"&lt;&gt;"&amp;"",  Review!BA:BA,"&lt;&gt;"&amp;"", Review!BB:BB,"&lt;&gt;"&amp;"", Review!BC:BC,"&lt;&gt;"&amp;"")</f>
        <v>0</v>
      </c>
      <c r="BD43" s="182">
        <f>COUNTIFS(Review!BJ:BJ,"*TNBT*",Review!AR:AR,AH43, Review!AS:AS,"&lt;&gt;"&amp;"", Review!AT:AT,"&lt;&gt;"&amp;"", Review!AU:AU,"&lt;&gt;"&amp;"", Review!AV:AV,"&lt;&gt;"&amp;"", Review!AW:AW,"&lt;&gt;"&amp;"", Review!AW:AW,"&lt;&gt;"&amp;"", Review!AX:AX,"&lt;&gt;"&amp;"", Review!AY:AY,"&lt;&gt;"&amp;"", Review!AZ:AZ,"&lt;&gt;"&amp;"",  Review!BA:BA,"&lt;&gt;"&amp;"", Review!BB:BB,"&lt;&gt;"&amp;"", Review!BC:BC,"&lt;&gt;"&amp;"")</f>
        <v>0</v>
      </c>
      <c r="BE43" s="181">
        <f>COUNTIFS(Review!BJ:BJ,"*TL*",Review!AR:AR,AH43, Review!AS:AS,"&lt;&gt;"&amp;"", Review!AZ:AZ,"&lt;&gt;"&amp;"",  Review!BA:BA,"&lt;&gt;"&amp;"", Review!BB:BB,"&lt;&gt;"&amp;"", Review!BC:BC,"&lt;&gt;"&amp;"")</f>
        <v>0</v>
      </c>
    </row>
    <row r="44" ht="13.5" customHeight="1">
      <c r="A44" s="6"/>
      <c r="B44" s="16" t="s">
        <v>1209</v>
      </c>
      <c r="C44" s="226" t="s">
        <v>1274</v>
      </c>
      <c r="D44" s="226" t="s">
        <v>1275</v>
      </c>
      <c r="E44" s="234">
        <v>2.0141131E7</v>
      </c>
      <c r="F44" s="58">
        <v>95040.0</v>
      </c>
      <c r="G44" s="10"/>
      <c r="H44" s="6" t="s">
        <v>1276</v>
      </c>
      <c r="I44" s="10"/>
      <c r="J44" s="10"/>
      <c r="K44" s="10"/>
      <c r="L44" s="10"/>
      <c r="M44" s="10"/>
      <c r="N44" s="10"/>
      <c r="O44" s="10"/>
      <c r="P44" s="4">
        <f>COUNTIFS(Review!P:P,AH44)</f>
        <v>6</v>
      </c>
      <c r="Q44" s="10">
        <f>COUNTIFS(Review!N:N,"TNLT",Review!P:P,AH44, Review!R:R,"&lt;&gt;"&amp;"", Review!S:S,"&lt;&gt;"&amp;"", Review!T:T,"&lt;&gt;"&amp;"", Review!U:U,"&lt;&gt;"&amp;"",  Review!V:V,"&lt;&gt;"&amp;"",  Review!W:W,"&lt;&gt;"&amp;"",  Review!X:X,"&lt;&gt;"&amp;"",  Review!Y:Y,"&lt;&gt;"&amp;"")</f>
        <v>2</v>
      </c>
      <c r="R44" s="10">
        <f>COUNTIFS(Review!N:N,"TNBT",Review!P:P,AH44, Review!R:R,"&lt;&gt;"&amp;"", Review!S:S,"&lt;&gt;"&amp;"", Review!T:T,"&lt;&gt;"&amp;"", Review!U:U,"&lt;&gt;"&amp;"",  Review!V:V,"&lt;&gt;"&amp;"",  Review!W:W,"&lt;&gt;"&amp;"",  Review!X:X,"&lt;&gt;"&amp;"",  Review!Y:Y,"&lt;&gt;"&amp;"")</f>
        <v>2</v>
      </c>
      <c r="S44" s="10">
        <f>COUNTIFS(Review!N:N,"TL",Review!P:P,AH44, Review!R:R,"&lt;&gt;"&amp;"", Review!X:X,"&lt;&gt;"&amp;"",  Review!Y:Y,"&lt;&gt;"&amp;"")</f>
        <v>2</v>
      </c>
      <c r="T44" s="10">
        <f>COUNTIFS(Review!A:A,"Giữ chỗ",Review!P:P,AH44)</f>
        <v>0</v>
      </c>
      <c r="U44" s="10">
        <f>COUNTIFS(Review!B:B,"Sai lớp",Review!P:P,AH44)</f>
        <v>0</v>
      </c>
      <c r="V44" s="10">
        <f>COUNTIFS(Review!B:B,"Sai phân công",Review!P:P,AH44)</f>
        <v>0</v>
      </c>
      <c r="W44" s="10">
        <f t="shared" si="1"/>
        <v>0</v>
      </c>
      <c r="X44" s="10"/>
      <c r="Y44" s="10"/>
      <c r="Z44" s="10"/>
      <c r="AA44" s="6"/>
      <c r="AB44" s="6"/>
      <c r="AC44" s="6"/>
      <c r="AD44" s="6"/>
      <c r="AE44" s="6"/>
      <c r="AF44" s="6"/>
      <c r="AG44" s="6"/>
      <c r="AH44" s="6" t="s">
        <v>1177</v>
      </c>
      <c r="AI44" s="6" t="str">
        <f t="shared" si="2"/>
        <v>B_05 Lê Văn Đức 20141131 95040</v>
      </c>
      <c r="AJ44" s="6"/>
      <c r="AK44" s="6" t="str">
        <f t="shared" si="3"/>
        <v>TRUE</v>
      </c>
      <c r="AL44" s="4"/>
      <c r="AM44" s="4"/>
      <c r="AN44" s="4"/>
      <c r="AO44" s="4"/>
      <c r="AP44" s="4"/>
      <c r="AQ44" s="4"/>
      <c r="AR44" s="4"/>
      <c r="AS44" s="4"/>
      <c r="AT44" s="178"/>
      <c r="AU44" s="179"/>
      <c r="AV44" s="179"/>
      <c r="AW44" s="179"/>
      <c r="AX44" s="180">
        <f>COUNTIFS(Review!AD:AD,AH44, Review!AE:AE,"&lt;&gt;"&amp;"",Review!AL:AL,"&lt;&gt;"&amp;"")</f>
        <v>10</v>
      </c>
      <c r="AY44" s="153">
        <f>COUNTIFS(Review!BJ:BJ,"*TNLT*",Review!AD:AD,AH44, Review!AE:AE,"&lt;&gt;"&amp;"",  Review!AF:AF,"&lt;&gt;"&amp;"", Review!AG:AG,"&lt;&gt;"&amp;"", Review!AH:AH,"&lt;&gt;"&amp;"", Review!AI:AI,"&lt;&gt;"&amp;"", Review!AJ:AJ,"&lt;&gt;"&amp;"", Review!AK:AK,"&lt;&gt;"&amp;"", Review!AL:AL,"&lt;&gt;"&amp;"", Review!AM:AM,"&lt;&gt;"&amp;"", Review!AN:AN,"&lt;&gt;"&amp;"", Review!AO:AO,"&lt;&gt;"&amp;"")</f>
        <v>2</v>
      </c>
      <c r="AZ44" s="153">
        <f>COUNTIFS(Review!BJ:BJ,"*TNBT*",Review!AD:AD,AH44, Review!AE:AE,"&lt;&gt;"&amp;"",  Review!AF:AF,"&lt;&gt;"&amp;"", Review!AG:AG,"&lt;&gt;"&amp;"", Review!AH:AH,"&lt;&gt;"&amp;"", Review!AI:AI,"&lt;&gt;"&amp;"",  Review!AJ:AJ,"&lt;&gt;"&amp;"",  Review!AK:AK,"&lt;&gt;"&amp;"",  Review!AL:AL,"&lt;&gt;"&amp;"",  Review!AM:AM,"&lt;&gt;"&amp;"", Review!AN:AN,"&lt;&gt;"&amp;"", Review!AO:AO,"&lt;&gt;"&amp;"")</f>
        <v>3</v>
      </c>
      <c r="BA44" s="153">
        <f>COUNTIFS(Review!BJ:BJ,"*TL*",Review!AD:AD,AH44, Review!AE:AE,"&lt;&gt;"&amp;"", Review!AL:AL,"&lt;&gt;"&amp;"",  Review!AM:AM,"&lt;&gt;"&amp;"", Review!AN:AN,"&lt;&gt;"&amp;"", Review!AO:AO,"&lt;&gt;"&amp;"")</f>
        <v>4</v>
      </c>
      <c r="BB44" s="180">
        <f>COUNTIFS(Review!AR:AR,AH44, Review!AS:AS,"&lt;&gt;"&amp;"",Review!AZ:AZ,"&lt;&gt;"&amp;"")</f>
        <v>0</v>
      </c>
      <c r="BC44" s="181">
        <f>COUNTIFS(Review!BJ:BJ,"*TNLT*",Review!AR:AR,AH44, Review!AS:AS,"&lt;&gt;"&amp;"", Review!AT:AT,"&lt;&gt;"&amp;"", Review!AU:AU,"&lt;&gt;"&amp;"", Review!AV:AV,"&lt;&gt;"&amp;"", Review!AW:AW,"&lt;&gt;"&amp;"", Review!AW:AW,"&lt;&gt;"&amp;"", Review!AX:AX,"&lt;&gt;"&amp;"", Review!AY:AY,"&lt;&gt;"&amp;"", Review!AZ:AZ,"&lt;&gt;"&amp;"",  Review!BA:BA,"&lt;&gt;"&amp;"", Review!BB:BB,"&lt;&gt;"&amp;"", Review!BC:BC,"&lt;&gt;"&amp;"")</f>
        <v>0</v>
      </c>
      <c r="BD44" s="182">
        <f>COUNTIFS(Review!BJ:BJ,"*TNBT*",Review!AR:AR,AH44, Review!AS:AS,"&lt;&gt;"&amp;"", Review!AT:AT,"&lt;&gt;"&amp;"", Review!AU:AU,"&lt;&gt;"&amp;"", Review!AV:AV,"&lt;&gt;"&amp;"", Review!AW:AW,"&lt;&gt;"&amp;"", Review!AW:AW,"&lt;&gt;"&amp;"", Review!AX:AX,"&lt;&gt;"&amp;"", Review!AY:AY,"&lt;&gt;"&amp;"", Review!AZ:AZ,"&lt;&gt;"&amp;"",  Review!BA:BA,"&lt;&gt;"&amp;"", Review!BB:BB,"&lt;&gt;"&amp;"", Review!BC:BC,"&lt;&gt;"&amp;"")</f>
        <v>0</v>
      </c>
      <c r="BE44" s="181">
        <f>COUNTIFS(Review!BJ:BJ,"*TL*",Review!AR:AR,AH44, Review!AS:AS,"&lt;&gt;"&amp;"", Review!AZ:AZ,"&lt;&gt;"&amp;"",  Review!BA:BA,"&lt;&gt;"&amp;"", Review!BB:BB,"&lt;&gt;"&amp;"", Review!BC:BC,"&lt;&gt;"&amp;"")</f>
        <v>0</v>
      </c>
    </row>
    <row r="45" ht="13.5" customHeight="1">
      <c r="A45" s="6"/>
      <c r="B45" s="16" t="s">
        <v>1209</v>
      </c>
      <c r="C45" s="226" t="s">
        <v>1210</v>
      </c>
      <c r="D45" s="226" t="s">
        <v>1211</v>
      </c>
      <c r="E45" s="234">
        <v>2.014326E7</v>
      </c>
      <c r="F45" s="58">
        <v>95040.0</v>
      </c>
      <c r="G45" s="10"/>
      <c r="H45" s="6" t="s">
        <v>1212</v>
      </c>
      <c r="I45" s="10">
        <f>COUNTIF(B:B,B45)</f>
        <v>4</v>
      </c>
      <c r="J45" s="10">
        <f>COUNTIFS(Review!O:O,B45,Review!N:N,"TNLT", Review!R:R,"&lt;&gt;"&amp;"", Review!S:S,"&lt;&gt;"&amp;"", Review!T:T,"&lt;&gt;"&amp;"", Review!U:U,"&lt;&gt;"&amp;"",  Review!V:V,"&lt;&gt;"&amp;"",  Review!W:W,"&lt;&gt;"&amp;"",  Review!X:X,"&lt;&gt;"&amp;"",  Review!Y:Y,"&lt;&gt;"&amp;"")</f>
        <v>8</v>
      </c>
      <c r="K45" s="10">
        <f>COUNTIFS(Review!O:O,B45,Review!N:N,"TNBT", Review!R:R,"&lt;&gt;"&amp;"", Review!S:S,"&lt;&gt;"&amp;"", Review!T:T,"&lt;&gt;"&amp;"", Review!U:U,"&lt;&gt;"&amp;"",  Review!V:V,"&lt;&gt;"&amp;"",  Review!W:W,"&lt;&gt;"&amp;"",  Review!X:X,"&lt;&gt;"&amp;"",  Review!Y:Y,"&lt;&gt;"&amp;"")</f>
        <v>8</v>
      </c>
      <c r="L45" s="10">
        <f>COUNTIFS(Review!O:O,B45,Review!N:N,"TL", Review!R:R,"&lt;&gt;"&amp;"", Review!X:X,"&lt;&gt;"&amp;"",  Review!Y:Y,"&lt;&gt;"&amp;"")</f>
        <v>8</v>
      </c>
      <c r="M45" s="10">
        <f>COUNTIFS(Review!AC:AC,B45, Review!AN:AN,"&lt;&gt;"&amp;"",Review!AO:AO,"&lt;&gt;"&amp;"")</f>
        <v>0</v>
      </c>
      <c r="N45" s="10">
        <f>COUNTIFS(Review!A:A,"Giữ chỗ nhóm",Review!O:O,B45)</f>
        <v>0</v>
      </c>
      <c r="O45" s="10"/>
      <c r="P45" s="4">
        <f>COUNTIFS(Review!P:P,AH45)</f>
        <v>6</v>
      </c>
      <c r="Q45" s="10">
        <f>COUNTIFS(Review!N:N,"TNLT",Review!P:P,AH45, Review!R:R,"&lt;&gt;"&amp;"", Review!S:S,"&lt;&gt;"&amp;"", Review!T:T,"&lt;&gt;"&amp;"", Review!U:U,"&lt;&gt;"&amp;"",  Review!V:V,"&lt;&gt;"&amp;"",  Review!W:W,"&lt;&gt;"&amp;"",  Review!X:X,"&lt;&gt;"&amp;"",  Review!Y:Y,"&lt;&gt;"&amp;"")</f>
        <v>2</v>
      </c>
      <c r="R45" s="10">
        <f>COUNTIFS(Review!N:N,"TNBT",Review!P:P,AH45, Review!R:R,"&lt;&gt;"&amp;"", Review!S:S,"&lt;&gt;"&amp;"", Review!T:T,"&lt;&gt;"&amp;"", Review!U:U,"&lt;&gt;"&amp;"",  Review!V:V,"&lt;&gt;"&amp;"",  Review!W:W,"&lt;&gt;"&amp;"",  Review!X:X,"&lt;&gt;"&amp;"",  Review!Y:Y,"&lt;&gt;"&amp;"")</f>
        <v>2</v>
      </c>
      <c r="S45" s="10">
        <f>COUNTIFS(Review!N:N,"TL",Review!P:P,AH45, Review!R:R,"&lt;&gt;"&amp;"", Review!X:X,"&lt;&gt;"&amp;"",  Review!Y:Y,"&lt;&gt;"&amp;"")</f>
        <v>2</v>
      </c>
      <c r="T45" s="10">
        <f>COUNTIFS(Review!A:A,"Giữ chỗ",Review!P:P,AH45)</f>
        <v>0</v>
      </c>
      <c r="U45" s="10">
        <f>COUNTIFS(Review!B:B,"Sai lớp",Review!P:P,AH45)</f>
        <v>0</v>
      </c>
      <c r="V45" s="10">
        <f>COUNTIFS(Review!B:B,"Sai phân công",Review!P:P,AH45)</f>
        <v>0</v>
      </c>
      <c r="W45" s="10">
        <f t="shared" si="1"/>
        <v>0</v>
      </c>
      <c r="X45" s="10"/>
      <c r="Y45" s="10"/>
      <c r="Z45" s="10"/>
      <c r="AA45" s="6"/>
      <c r="AB45" s="6"/>
      <c r="AC45" s="6"/>
      <c r="AD45" s="6"/>
      <c r="AE45" s="6"/>
      <c r="AF45" s="6"/>
      <c r="AG45" s="6"/>
      <c r="AH45" s="6" t="s">
        <v>629</v>
      </c>
      <c r="AI45" s="6" t="str">
        <f t="shared" si="2"/>
        <v>B_05 Lê Chí Nguyện 20143260 95040</v>
      </c>
      <c r="AJ45" s="6"/>
      <c r="AK45" s="6" t="str">
        <f t="shared" si="3"/>
        <v>TRUE</v>
      </c>
      <c r="AL45" s="4"/>
      <c r="AM45" s="4"/>
      <c r="AN45" s="4"/>
      <c r="AO45" s="4"/>
      <c r="AP45" s="4"/>
      <c r="AQ45" s="4"/>
      <c r="AR45" s="4"/>
      <c r="AS45" s="4"/>
      <c r="AT45" s="178">
        <f>COUNTIFS(Review!AC:AC,B45, Review!AE:AE,"&lt;&gt;"&amp;"",Review!AL:AL,"&lt;&gt;"&amp;"")</f>
        <v>0</v>
      </c>
      <c r="AU45" s="179">
        <f>COUNTIFS(Review!BJ:BJ,"*TNLT*",Review!AC:AC,B45, Review!AE:AE,"&lt;&gt;"&amp;"",Review!AL:AL,"&lt;&gt;"&amp;"")</f>
        <v>0</v>
      </c>
      <c r="AV45" s="179">
        <f>COUNTIFS(Review!BJ:BJ,"*TNBT*",Review!AC:AC,B45, Review!AE:AE,"&lt;&gt;"&amp;"",Review!AL:AL,"&lt;&gt;"&amp;"")</f>
        <v>0</v>
      </c>
      <c r="AW45" s="179">
        <f>COUNTIFS(Review!BJ:BJ,"*TL*",Review!AC:AC,B45, Review!AE:AE,"&lt;&gt;"&amp;"",Review!AL:AL,"&lt;&gt;"&amp;"")</f>
        <v>0</v>
      </c>
      <c r="AX45" s="180">
        <f>COUNTIFS(Review!AD:AD,AH45, Review!AE:AE,"&lt;&gt;"&amp;"",Review!AL:AL,"&lt;&gt;"&amp;"")</f>
        <v>10</v>
      </c>
      <c r="AY45" s="153">
        <f>COUNTIFS(Review!BJ:BJ,"*TNLT*",Review!AD:AD,AH45, Review!AE:AE,"&lt;&gt;"&amp;"",  Review!AF:AF,"&lt;&gt;"&amp;"", Review!AG:AG,"&lt;&gt;"&amp;"", Review!AH:AH,"&lt;&gt;"&amp;"", Review!AI:AI,"&lt;&gt;"&amp;"", Review!AJ:AJ,"&lt;&gt;"&amp;"", Review!AK:AK,"&lt;&gt;"&amp;"", Review!AL:AL,"&lt;&gt;"&amp;"", Review!AM:AM,"&lt;&gt;"&amp;"", Review!AN:AN,"&lt;&gt;"&amp;"", Review!AO:AO,"&lt;&gt;"&amp;"")</f>
        <v>4</v>
      </c>
      <c r="AZ45" s="153">
        <f>COUNTIFS(Review!BJ:BJ,"*TNBT*",Review!AD:AD,AH45, Review!AE:AE,"&lt;&gt;"&amp;"",  Review!AF:AF,"&lt;&gt;"&amp;"", Review!AG:AG,"&lt;&gt;"&amp;"", Review!AH:AH,"&lt;&gt;"&amp;"", Review!AI:AI,"&lt;&gt;"&amp;"",  Review!AJ:AJ,"&lt;&gt;"&amp;"",  Review!AK:AK,"&lt;&gt;"&amp;"",  Review!AL:AL,"&lt;&gt;"&amp;"",  Review!AM:AM,"&lt;&gt;"&amp;"", Review!AN:AN,"&lt;&gt;"&amp;"", Review!AO:AO,"&lt;&gt;"&amp;"")</f>
        <v>2</v>
      </c>
      <c r="BA45" s="153">
        <f>COUNTIFS(Review!BJ:BJ,"*TL*",Review!AD:AD,AH45, Review!AE:AE,"&lt;&gt;"&amp;"", Review!AL:AL,"&lt;&gt;"&amp;"",  Review!AM:AM,"&lt;&gt;"&amp;"", Review!AN:AN,"&lt;&gt;"&amp;"", Review!AO:AO,"&lt;&gt;"&amp;"")</f>
        <v>2</v>
      </c>
      <c r="BB45" s="180">
        <f>COUNTIFS(Review!AR:AR,AH45, Review!AS:AS,"&lt;&gt;"&amp;"",Review!AZ:AZ,"&lt;&gt;"&amp;"")</f>
        <v>0</v>
      </c>
      <c r="BC45" s="181">
        <f>COUNTIFS(Review!BJ:BJ,"*TNLT*",Review!AR:AR,AH45, Review!AS:AS,"&lt;&gt;"&amp;"", Review!AT:AT,"&lt;&gt;"&amp;"", Review!AU:AU,"&lt;&gt;"&amp;"", Review!AV:AV,"&lt;&gt;"&amp;"", Review!AW:AW,"&lt;&gt;"&amp;"", Review!AW:AW,"&lt;&gt;"&amp;"", Review!AX:AX,"&lt;&gt;"&amp;"", Review!AY:AY,"&lt;&gt;"&amp;"", Review!AZ:AZ,"&lt;&gt;"&amp;"",  Review!BA:BA,"&lt;&gt;"&amp;"", Review!BB:BB,"&lt;&gt;"&amp;"", Review!BC:BC,"&lt;&gt;"&amp;"")</f>
        <v>0</v>
      </c>
      <c r="BD45" s="182">
        <f>COUNTIFS(Review!BJ:BJ,"*TNBT*",Review!AR:AR,AH45, Review!AS:AS,"&lt;&gt;"&amp;"", Review!AT:AT,"&lt;&gt;"&amp;"", Review!AU:AU,"&lt;&gt;"&amp;"", Review!AV:AV,"&lt;&gt;"&amp;"", Review!AW:AW,"&lt;&gt;"&amp;"", Review!AW:AW,"&lt;&gt;"&amp;"", Review!AX:AX,"&lt;&gt;"&amp;"", Review!AY:AY,"&lt;&gt;"&amp;"", Review!AZ:AZ,"&lt;&gt;"&amp;"",  Review!BA:BA,"&lt;&gt;"&amp;"", Review!BB:BB,"&lt;&gt;"&amp;"", Review!BC:BC,"&lt;&gt;"&amp;"")</f>
        <v>0</v>
      </c>
      <c r="BE45" s="181">
        <f>COUNTIFS(Review!BJ:BJ,"*TL*",Review!AR:AR,AH45, Review!AS:AS,"&lt;&gt;"&amp;"", Review!AZ:AZ,"&lt;&gt;"&amp;"",  Review!BA:BA,"&lt;&gt;"&amp;"", Review!BB:BB,"&lt;&gt;"&amp;"", Review!BC:BC,"&lt;&gt;"&amp;"")</f>
        <v>0</v>
      </c>
    </row>
    <row r="46" ht="13.5" customHeight="1">
      <c r="A46" s="6"/>
      <c r="B46" s="16" t="s">
        <v>1209</v>
      </c>
      <c r="C46" s="226" t="s">
        <v>1251</v>
      </c>
      <c r="D46" s="226" t="s">
        <v>1252</v>
      </c>
      <c r="E46" s="234">
        <v>2.0142241E7</v>
      </c>
      <c r="F46" s="58">
        <v>95040.0</v>
      </c>
      <c r="G46" s="10"/>
      <c r="H46" s="6" t="s">
        <v>1253</v>
      </c>
      <c r="I46" s="10"/>
      <c r="J46" s="10"/>
      <c r="K46" s="10"/>
      <c r="L46" s="10"/>
      <c r="M46" s="10"/>
      <c r="N46" s="10"/>
      <c r="O46" s="10"/>
      <c r="P46" s="4">
        <f>COUNTIFS(Review!P:P,AH46)</f>
        <v>6</v>
      </c>
      <c r="Q46" s="10">
        <f>COUNTIFS(Review!N:N,"TNLT",Review!P:P,AH46, Review!R:R,"&lt;&gt;"&amp;"", Review!S:S,"&lt;&gt;"&amp;"", Review!T:T,"&lt;&gt;"&amp;"", Review!U:U,"&lt;&gt;"&amp;"",  Review!V:V,"&lt;&gt;"&amp;"",  Review!W:W,"&lt;&gt;"&amp;"",  Review!X:X,"&lt;&gt;"&amp;"",  Review!Y:Y,"&lt;&gt;"&amp;"")</f>
        <v>2</v>
      </c>
      <c r="R46" s="10">
        <f>COUNTIFS(Review!N:N,"TNBT",Review!P:P,AH46, Review!R:R,"&lt;&gt;"&amp;"", Review!S:S,"&lt;&gt;"&amp;"", Review!T:T,"&lt;&gt;"&amp;"", Review!U:U,"&lt;&gt;"&amp;"",  Review!V:V,"&lt;&gt;"&amp;"",  Review!W:W,"&lt;&gt;"&amp;"",  Review!X:X,"&lt;&gt;"&amp;"",  Review!Y:Y,"&lt;&gt;"&amp;"")</f>
        <v>2</v>
      </c>
      <c r="S46" s="10">
        <f>COUNTIFS(Review!N:N,"TL",Review!P:P,AH46, Review!R:R,"&lt;&gt;"&amp;"", Review!X:X,"&lt;&gt;"&amp;"",  Review!Y:Y,"&lt;&gt;"&amp;"")</f>
        <v>2</v>
      </c>
      <c r="T46" s="10">
        <f>COUNTIFS(Review!A:A,"Giữ chỗ",Review!P:P,AH46)</f>
        <v>0</v>
      </c>
      <c r="U46" s="10">
        <f>COUNTIFS(Review!B:B,"Sai lớp",Review!P:P,AH46)</f>
        <v>0</v>
      </c>
      <c r="V46" s="10">
        <f>COUNTIFS(Review!B:B,"Sai phân công",Review!P:P,AH46)</f>
        <v>0</v>
      </c>
      <c r="W46" s="10">
        <f t="shared" si="1"/>
        <v>0</v>
      </c>
      <c r="X46" s="10"/>
      <c r="Y46" s="10"/>
      <c r="Z46" s="10"/>
      <c r="AA46" s="6"/>
      <c r="AB46" s="6"/>
      <c r="AC46" s="6"/>
      <c r="AD46" s="6"/>
      <c r="AE46" s="6"/>
      <c r="AF46" s="6"/>
      <c r="AG46" s="6"/>
      <c r="AH46" s="6" t="s">
        <v>540</v>
      </c>
      <c r="AI46" s="6" t="str">
        <f t="shared" si="2"/>
        <v>B_05 Vũ Thị Hường 20142241 95040</v>
      </c>
      <c r="AJ46" s="6"/>
      <c r="AK46" s="6" t="str">
        <f t="shared" si="3"/>
        <v>TRUE</v>
      </c>
      <c r="AL46" s="4"/>
      <c r="AM46" s="4"/>
      <c r="AN46" s="4"/>
      <c r="AO46" s="4"/>
      <c r="AP46" s="4"/>
      <c r="AQ46" s="4"/>
      <c r="AR46" s="4"/>
      <c r="AS46" s="4"/>
      <c r="AT46" s="178"/>
      <c r="AU46" s="179"/>
      <c r="AV46" s="179"/>
      <c r="AW46" s="179"/>
      <c r="AX46" s="180">
        <f>COUNTIFS(Review!AD:AD,AH46, Review!AE:AE,"&lt;&gt;"&amp;"",Review!AL:AL,"&lt;&gt;"&amp;"")</f>
        <v>10</v>
      </c>
      <c r="AY46" s="153">
        <f>COUNTIFS(Review!BJ:BJ,"*TNLT*",Review!AD:AD,AH46, Review!AE:AE,"&lt;&gt;"&amp;"",  Review!AF:AF,"&lt;&gt;"&amp;"", Review!AG:AG,"&lt;&gt;"&amp;"", Review!AH:AH,"&lt;&gt;"&amp;"", Review!AI:AI,"&lt;&gt;"&amp;"", Review!AJ:AJ,"&lt;&gt;"&amp;"", Review!AK:AK,"&lt;&gt;"&amp;"", Review!AL:AL,"&lt;&gt;"&amp;"", Review!AM:AM,"&lt;&gt;"&amp;"", Review!AN:AN,"&lt;&gt;"&amp;"", Review!AO:AO,"&lt;&gt;"&amp;"")</f>
        <v>6</v>
      </c>
      <c r="AZ46" s="153">
        <f>COUNTIFS(Review!BJ:BJ,"*TNBT*",Review!AD:AD,AH46, Review!AE:AE,"&lt;&gt;"&amp;"",  Review!AF:AF,"&lt;&gt;"&amp;"", Review!AG:AG,"&lt;&gt;"&amp;"", Review!AH:AH,"&lt;&gt;"&amp;"", Review!AI:AI,"&lt;&gt;"&amp;"",  Review!AJ:AJ,"&lt;&gt;"&amp;"",  Review!AK:AK,"&lt;&gt;"&amp;"",  Review!AL:AL,"&lt;&gt;"&amp;"",  Review!AM:AM,"&lt;&gt;"&amp;"", Review!AN:AN,"&lt;&gt;"&amp;"", Review!AO:AO,"&lt;&gt;"&amp;"")</f>
        <v>2</v>
      </c>
      <c r="BA46" s="153">
        <f>COUNTIFS(Review!BJ:BJ,"*TL*",Review!AD:AD,AH46, Review!AE:AE,"&lt;&gt;"&amp;"", Review!AL:AL,"&lt;&gt;"&amp;"",  Review!AM:AM,"&lt;&gt;"&amp;"", Review!AN:AN,"&lt;&gt;"&amp;"", Review!AO:AO,"&lt;&gt;"&amp;"")</f>
        <v>1</v>
      </c>
      <c r="BB46" s="180">
        <f>COUNTIFS(Review!AR:AR,AH46, Review!AS:AS,"&lt;&gt;"&amp;"",Review!AZ:AZ,"&lt;&gt;"&amp;"")</f>
        <v>0</v>
      </c>
      <c r="BC46" s="181">
        <f>COUNTIFS(Review!BJ:BJ,"*TNLT*",Review!AR:AR,AH46, Review!AS:AS,"&lt;&gt;"&amp;"", Review!AT:AT,"&lt;&gt;"&amp;"", Review!AU:AU,"&lt;&gt;"&amp;"", Review!AV:AV,"&lt;&gt;"&amp;"", Review!AW:AW,"&lt;&gt;"&amp;"", Review!AW:AW,"&lt;&gt;"&amp;"", Review!AX:AX,"&lt;&gt;"&amp;"", Review!AY:AY,"&lt;&gt;"&amp;"", Review!AZ:AZ,"&lt;&gt;"&amp;"",  Review!BA:BA,"&lt;&gt;"&amp;"", Review!BB:BB,"&lt;&gt;"&amp;"", Review!BC:BC,"&lt;&gt;"&amp;"")</f>
        <v>0</v>
      </c>
      <c r="BD46" s="182">
        <f>COUNTIFS(Review!BJ:BJ,"*TNBT*",Review!AR:AR,AH46, Review!AS:AS,"&lt;&gt;"&amp;"", Review!AT:AT,"&lt;&gt;"&amp;"", Review!AU:AU,"&lt;&gt;"&amp;"", Review!AV:AV,"&lt;&gt;"&amp;"", Review!AW:AW,"&lt;&gt;"&amp;"", Review!AW:AW,"&lt;&gt;"&amp;"", Review!AX:AX,"&lt;&gt;"&amp;"", Review!AY:AY,"&lt;&gt;"&amp;"", Review!AZ:AZ,"&lt;&gt;"&amp;"",  Review!BA:BA,"&lt;&gt;"&amp;"", Review!BB:BB,"&lt;&gt;"&amp;"", Review!BC:BC,"&lt;&gt;"&amp;"")</f>
        <v>0</v>
      </c>
      <c r="BE46" s="181">
        <f>COUNTIFS(Review!BJ:BJ,"*TL*",Review!AR:AR,AH46, Review!AS:AS,"&lt;&gt;"&amp;"", Review!AZ:AZ,"&lt;&gt;"&amp;"",  Review!BA:BA,"&lt;&gt;"&amp;"", Review!BB:BB,"&lt;&gt;"&amp;"", Review!BC:BC,"&lt;&gt;"&amp;"")</f>
        <v>0</v>
      </c>
    </row>
    <row r="47" ht="13.5" customHeight="1">
      <c r="A47" s="6"/>
      <c r="B47" s="16" t="s">
        <v>1209</v>
      </c>
      <c r="C47" s="226" t="s">
        <v>1235</v>
      </c>
      <c r="D47" s="226" t="s">
        <v>674</v>
      </c>
      <c r="E47" s="234">
        <v>2.0143225E7</v>
      </c>
      <c r="F47" s="58">
        <v>95040.0</v>
      </c>
      <c r="G47" s="10"/>
      <c r="H47" s="6" t="s">
        <v>1236</v>
      </c>
      <c r="I47" s="10"/>
      <c r="J47" s="10"/>
      <c r="K47" s="10"/>
      <c r="L47" s="10"/>
      <c r="M47" s="10"/>
      <c r="N47" s="10"/>
      <c r="O47" s="10"/>
      <c r="P47" s="4">
        <f>COUNTIFS(Review!P:P,AH47)</f>
        <v>6</v>
      </c>
      <c r="Q47" s="10">
        <f>COUNTIFS(Review!N:N,"TNLT",Review!P:P,AH47, Review!R:R,"&lt;&gt;"&amp;"", Review!S:S,"&lt;&gt;"&amp;"", Review!T:T,"&lt;&gt;"&amp;"", Review!U:U,"&lt;&gt;"&amp;"",  Review!V:V,"&lt;&gt;"&amp;"",  Review!W:W,"&lt;&gt;"&amp;"",  Review!X:X,"&lt;&gt;"&amp;"",  Review!Y:Y,"&lt;&gt;"&amp;"")</f>
        <v>2</v>
      </c>
      <c r="R47" s="10">
        <f>COUNTIFS(Review!N:N,"TNBT",Review!P:P,AH47, Review!R:R,"&lt;&gt;"&amp;"", Review!S:S,"&lt;&gt;"&amp;"", Review!T:T,"&lt;&gt;"&amp;"", Review!U:U,"&lt;&gt;"&amp;"",  Review!V:V,"&lt;&gt;"&amp;"",  Review!W:W,"&lt;&gt;"&amp;"",  Review!X:X,"&lt;&gt;"&amp;"",  Review!Y:Y,"&lt;&gt;"&amp;"")</f>
        <v>2</v>
      </c>
      <c r="S47" s="10">
        <f>COUNTIFS(Review!N:N,"TL",Review!P:P,AH47, Review!R:R,"&lt;&gt;"&amp;"", Review!X:X,"&lt;&gt;"&amp;"",  Review!Y:Y,"&lt;&gt;"&amp;"")</f>
        <v>2</v>
      </c>
      <c r="T47" s="10">
        <f>COUNTIFS(Review!A:A,"Giữ chỗ",Review!P:P,AH47)</f>
        <v>0</v>
      </c>
      <c r="U47" s="10">
        <f>COUNTIFS(Review!B:B,"Sai lớp",Review!P:P,AH47)</f>
        <v>0</v>
      </c>
      <c r="V47" s="10">
        <f>COUNTIFS(Review!B:B,"Sai phân công",Review!P:P,AH47)</f>
        <v>0</v>
      </c>
      <c r="W47" s="10">
        <f t="shared" si="1"/>
        <v>0</v>
      </c>
      <c r="X47" s="10"/>
      <c r="Y47" s="10"/>
      <c r="Z47" s="10"/>
      <c r="AA47" s="6"/>
      <c r="AB47" s="6"/>
      <c r="AC47" s="6"/>
      <c r="AD47" s="6"/>
      <c r="AE47" s="6"/>
      <c r="AF47" s="6"/>
      <c r="AG47" s="6"/>
      <c r="AH47" s="6" t="s">
        <v>1250</v>
      </c>
      <c r="AI47" s="6" t="str">
        <f t="shared" si="2"/>
        <v>B_05 Ong Khắc Ngọc 20143225 95040</v>
      </c>
      <c r="AJ47" s="6"/>
      <c r="AK47" s="6" t="str">
        <f t="shared" si="3"/>
        <v>TRUE</v>
      </c>
      <c r="AL47" s="4"/>
      <c r="AM47" s="4"/>
      <c r="AN47" s="4"/>
      <c r="AO47" s="4"/>
      <c r="AP47" s="4"/>
      <c r="AQ47" s="4"/>
      <c r="AR47" s="4"/>
      <c r="AS47" s="4"/>
      <c r="AT47" s="178"/>
      <c r="AU47" s="179"/>
      <c r="AV47" s="179"/>
      <c r="AW47" s="179"/>
      <c r="AX47" s="180">
        <f>COUNTIFS(Review!AD:AD,AH47, Review!AE:AE,"&lt;&gt;"&amp;"",Review!AL:AL,"&lt;&gt;"&amp;"")</f>
        <v>10</v>
      </c>
      <c r="AY47" s="153">
        <f>COUNTIFS(Review!BJ:BJ,"*TNLT*",Review!AD:AD,AH47, Review!AE:AE,"&lt;&gt;"&amp;"",  Review!AF:AF,"&lt;&gt;"&amp;"", Review!AG:AG,"&lt;&gt;"&amp;"", Review!AH:AH,"&lt;&gt;"&amp;"", Review!AI:AI,"&lt;&gt;"&amp;"", Review!AJ:AJ,"&lt;&gt;"&amp;"", Review!AK:AK,"&lt;&gt;"&amp;"", Review!AL:AL,"&lt;&gt;"&amp;"", Review!AM:AM,"&lt;&gt;"&amp;"", Review!AN:AN,"&lt;&gt;"&amp;"", Review!AO:AO,"&lt;&gt;"&amp;"")</f>
        <v>5</v>
      </c>
      <c r="AZ47" s="153">
        <f>COUNTIFS(Review!BJ:BJ,"*TNBT*",Review!AD:AD,AH47, Review!AE:AE,"&lt;&gt;"&amp;"",  Review!AF:AF,"&lt;&gt;"&amp;"", Review!AG:AG,"&lt;&gt;"&amp;"", Review!AH:AH,"&lt;&gt;"&amp;"", Review!AI:AI,"&lt;&gt;"&amp;"",  Review!AJ:AJ,"&lt;&gt;"&amp;"",  Review!AK:AK,"&lt;&gt;"&amp;"",  Review!AL:AL,"&lt;&gt;"&amp;"",  Review!AM:AM,"&lt;&gt;"&amp;"", Review!AN:AN,"&lt;&gt;"&amp;"", Review!AO:AO,"&lt;&gt;"&amp;"")</f>
        <v>3</v>
      </c>
      <c r="BA47" s="153">
        <f>COUNTIFS(Review!BJ:BJ,"*TL*",Review!AD:AD,AH47, Review!AE:AE,"&lt;&gt;"&amp;"", Review!AL:AL,"&lt;&gt;"&amp;"",  Review!AM:AM,"&lt;&gt;"&amp;"", Review!AN:AN,"&lt;&gt;"&amp;"", Review!AO:AO,"&lt;&gt;"&amp;"")</f>
        <v>1</v>
      </c>
      <c r="BB47" s="180">
        <f>COUNTIFS(Review!AR:AR,AH47, Review!AS:AS,"&lt;&gt;"&amp;"",Review!AZ:AZ,"&lt;&gt;"&amp;"")</f>
        <v>0</v>
      </c>
      <c r="BC47" s="181">
        <f>COUNTIFS(Review!BJ:BJ,"*TNLT*",Review!AR:AR,AH47, Review!AS:AS,"&lt;&gt;"&amp;"", Review!AT:AT,"&lt;&gt;"&amp;"", Review!AU:AU,"&lt;&gt;"&amp;"", Review!AV:AV,"&lt;&gt;"&amp;"", Review!AW:AW,"&lt;&gt;"&amp;"", Review!AW:AW,"&lt;&gt;"&amp;"", Review!AX:AX,"&lt;&gt;"&amp;"", Review!AY:AY,"&lt;&gt;"&amp;"", Review!AZ:AZ,"&lt;&gt;"&amp;"",  Review!BA:BA,"&lt;&gt;"&amp;"", Review!BB:BB,"&lt;&gt;"&amp;"", Review!BC:BC,"&lt;&gt;"&amp;"")</f>
        <v>0</v>
      </c>
      <c r="BD47" s="182">
        <f>COUNTIFS(Review!BJ:BJ,"*TNBT*",Review!AR:AR,AH47, Review!AS:AS,"&lt;&gt;"&amp;"", Review!AT:AT,"&lt;&gt;"&amp;"", Review!AU:AU,"&lt;&gt;"&amp;"", Review!AV:AV,"&lt;&gt;"&amp;"", Review!AW:AW,"&lt;&gt;"&amp;"", Review!AW:AW,"&lt;&gt;"&amp;"", Review!AX:AX,"&lt;&gt;"&amp;"", Review!AY:AY,"&lt;&gt;"&amp;"", Review!AZ:AZ,"&lt;&gt;"&amp;"",  Review!BA:BA,"&lt;&gt;"&amp;"", Review!BB:BB,"&lt;&gt;"&amp;"", Review!BC:BC,"&lt;&gt;"&amp;"")</f>
        <v>0</v>
      </c>
      <c r="BE47" s="181">
        <f>COUNTIFS(Review!BJ:BJ,"*TL*",Review!AR:AR,AH47, Review!AS:AS,"&lt;&gt;"&amp;"", Review!AZ:AZ,"&lt;&gt;"&amp;"",  Review!BA:BA,"&lt;&gt;"&amp;"", Review!BB:BB,"&lt;&gt;"&amp;"", Review!BC:BC,"&lt;&gt;"&amp;"")</f>
        <v>0</v>
      </c>
    </row>
    <row r="48" ht="13.5" customHeight="1">
      <c r="A48" s="6"/>
      <c r="B48" s="16" t="s">
        <v>404</v>
      </c>
      <c r="C48" s="56" t="s">
        <v>1313</v>
      </c>
      <c r="D48" s="56" t="s">
        <v>190</v>
      </c>
      <c r="E48" s="57">
        <v>2.0146046E7</v>
      </c>
      <c r="F48" s="58">
        <v>95040.0</v>
      </c>
      <c r="G48" s="10"/>
      <c r="H48" s="6" t="s">
        <v>1314</v>
      </c>
      <c r="I48" s="10"/>
      <c r="J48" s="10"/>
      <c r="K48" s="10"/>
      <c r="L48" s="10"/>
      <c r="M48" s="10"/>
      <c r="N48" s="10"/>
      <c r="O48" s="10"/>
      <c r="P48" s="4">
        <f>COUNTIFS(Review!P:P,AH48)</f>
        <v>6</v>
      </c>
      <c r="Q48" s="10">
        <f>COUNTIFS(Review!N:N,"TNLT",Review!P:P,AH48, Review!R:R,"&lt;&gt;"&amp;"", Review!S:S,"&lt;&gt;"&amp;"", Review!T:T,"&lt;&gt;"&amp;"", Review!U:U,"&lt;&gt;"&amp;"",  Review!V:V,"&lt;&gt;"&amp;"",  Review!W:W,"&lt;&gt;"&amp;"",  Review!X:X,"&lt;&gt;"&amp;"",  Review!Y:Y,"&lt;&gt;"&amp;"")</f>
        <v>2</v>
      </c>
      <c r="R48" s="10">
        <f>COUNTIFS(Review!N:N,"TNBT",Review!P:P,AH48, Review!R:R,"&lt;&gt;"&amp;"", Review!S:S,"&lt;&gt;"&amp;"", Review!T:T,"&lt;&gt;"&amp;"", Review!U:U,"&lt;&gt;"&amp;"",  Review!V:V,"&lt;&gt;"&amp;"",  Review!W:W,"&lt;&gt;"&amp;"",  Review!X:X,"&lt;&gt;"&amp;"",  Review!Y:Y,"&lt;&gt;"&amp;"")</f>
        <v>2</v>
      </c>
      <c r="S48" s="10">
        <f>COUNTIFS(Review!N:N,"TL",Review!P:P,AH48, Review!R:R,"&lt;&gt;"&amp;"", Review!X:X,"&lt;&gt;"&amp;"",  Review!Y:Y,"&lt;&gt;"&amp;"")</f>
        <v>2</v>
      </c>
      <c r="T48" s="10">
        <f>COUNTIFS(Review!A:A,"Giữ chỗ",Review!P:P,AH48)</f>
        <v>0</v>
      </c>
      <c r="U48" s="10">
        <f>COUNTIFS(Review!B:B,"Sai lớp",Review!P:P,AH48)</f>
        <v>0</v>
      </c>
      <c r="V48" s="10">
        <f>COUNTIFS(Review!B:B,"Sai phân công",Review!P:P,AH48)</f>
        <v>0</v>
      </c>
      <c r="W48" s="10">
        <f t="shared" si="1"/>
        <v>0</v>
      </c>
      <c r="X48" s="10"/>
      <c r="Y48" s="10"/>
      <c r="Z48" s="10"/>
      <c r="AA48" s="6"/>
      <c r="AB48" s="6"/>
      <c r="AC48" s="6"/>
      <c r="AD48" s="6"/>
      <c r="AE48" s="6"/>
      <c r="AF48" s="6"/>
      <c r="AG48" s="6"/>
      <c r="AH48" s="6" t="s">
        <v>1024</v>
      </c>
      <c r="AI48" s="6" t="str">
        <f t="shared" si="2"/>
        <v>B_06 Vũ Văn Tuấn Anh 20146046 95040</v>
      </c>
      <c r="AJ48" s="6"/>
      <c r="AK48" s="6" t="str">
        <f t="shared" si="3"/>
        <v>TRUE</v>
      </c>
      <c r="AL48" s="4"/>
      <c r="AM48" s="4"/>
      <c r="AN48" s="4"/>
      <c r="AO48" s="4"/>
      <c r="AP48" s="4"/>
      <c r="AQ48" s="4"/>
      <c r="AR48" s="4"/>
      <c r="AS48" s="4"/>
      <c r="AT48" s="178"/>
      <c r="AU48" s="179"/>
      <c r="AV48" s="179"/>
      <c r="AW48" s="179"/>
      <c r="AX48" s="180">
        <f>COUNTIFS(Review!AD:AD,AH48, Review!AE:AE,"&lt;&gt;"&amp;"",Review!AL:AL,"&lt;&gt;"&amp;"")</f>
        <v>10</v>
      </c>
      <c r="AY48" s="153">
        <f>COUNTIFS(Review!BJ:BJ,"*TNLT*",Review!AD:AD,AH48, Review!AE:AE,"&lt;&gt;"&amp;"",  Review!AF:AF,"&lt;&gt;"&amp;"", Review!AG:AG,"&lt;&gt;"&amp;"", Review!AH:AH,"&lt;&gt;"&amp;"", Review!AI:AI,"&lt;&gt;"&amp;"", Review!AJ:AJ,"&lt;&gt;"&amp;"", Review!AK:AK,"&lt;&gt;"&amp;"", Review!AL:AL,"&lt;&gt;"&amp;"", Review!AM:AM,"&lt;&gt;"&amp;"", Review!AN:AN,"&lt;&gt;"&amp;"", Review!AO:AO,"&lt;&gt;"&amp;"")</f>
        <v>3</v>
      </c>
      <c r="AZ48" s="153">
        <f>COUNTIFS(Review!BJ:BJ,"*TNBT*",Review!AD:AD,AH48, Review!AE:AE,"&lt;&gt;"&amp;"",  Review!AF:AF,"&lt;&gt;"&amp;"", Review!AG:AG,"&lt;&gt;"&amp;"", Review!AH:AH,"&lt;&gt;"&amp;"", Review!AI:AI,"&lt;&gt;"&amp;"",  Review!AJ:AJ,"&lt;&gt;"&amp;"",  Review!AK:AK,"&lt;&gt;"&amp;"",  Review!AL:AL,"&lt;&gt;"&amp;"",  Review!AM:AM,"&lt;&gt;"&amp;"", Review!AN:AN,"&lt;&gt;"&amp;"", Review!AO:AO,"&lt;&gt;"&amp;"")</f>
        <v>1</v>
      </c>
      <c r="BA48" s="153">
        <f>COUNTIFS(Review!BJ:BJ,"*TL*",Review!AD:AD,AH48, Review!AE:AE,"&lt;&gt;"&amp;"", Review!AL:AL,"&lt;&gt;"&amp;"",  Review!AM:AM,"&lt;&gt;"&amp;"", Review!AN:AN,"&lt;&gt;"&amp;"", Review!AO:AO,"&lt;&gt;"&amp;"")</f>
        <v>3</v>
      </c>
      <c r="BB48" s="180">
        <f>COUNTIFS(Review!AR:AR,AH48, Review!AS:AS,"&lt;&gt;"&amp;"",Review!AZ:AZ,"&lt;&gt;"&amp;"")</f>
        <v>0</v>
      </c>
      <c r="BC48" s="181">
        <f>COUNTIFS(Review!BJ:BJ,"*TNLT*",Review!AR:AR,AH48, Review!AS:AS,"&lt;&gt;"&amp;"", Review!AT:AT,"&lt;&gt;"&amp;"", Review!AU:AU,"&lt;&gt;"&amp;"", Review!AV:AV,"&lt;&gt;"&amp;"", Review!AW:AW,"&lt;&gt;"&amp;"", Review!AW:AW,"&lt;&gt;"&amp;"", Review!AX:AX,"&lt;&gt;"&amp;"", Review!AY:AY,"&lt;&gt;"&amp;"", Review!AZ:AZ,"&lt;&gt;"&amp;"",  Review!BA:BA,"&lt;&gt;"&amp;"", Review!BB:BB,"&lt;&gt;"&amp;"", Review!BC:BC,"&lt;&gt;"&amp;"")</f>
        <v>0</v>
      </c>
      <c r="BD48" s="182">
        <f>COUNTIFS(Review!BJ:BJ,"*TNBT*",Review!AR:AR,AH48, Review!AS:AS,"&lt;&gt;"&amp;"", Review!AT:AT,"&lt;&gt;"&amp;"", Review!AU:AU,"&lt;&gt;"&amp;"", Review!AV:AV,"&lt;&gt;"&amp;"", Review!AW:AW,"&lt;&gt;"&amp;"", Review!AW:AW,"&lt;&gt;"&amp;"", Review!AX:AX,"&lt;&gt;"&amp;"", Review!AY:AY,"&lt;&gt;"&amp;"", Review!AZ:AZ,"&lt;&gt;"&amp;"",  Review!BA:BA,"&lt;&gt;"&amp;"", Review!BB:BB,"&lt;&gt;"&amp;"", Review!BC:BC,"&lt;&gt;"&amp;"")</f>
        <v>0</v>
      </c>
      <c r="BE48" s="181">
        <f>COUNTIFS(Review!BJ:BJ,"*TL*",Review!AR:AR,AH48, Review!AS:AS,"&lt;&gt;"&amp;"", Review!AZ:AZ,"&lt;&gt;"&amp;"",  Review!BA:BA,"&lt;&gt;"&amp;"", Review!BB:BB,"&lt;&gt;"&amp;"", Review!BC:BC,"&lt;&gt;"&amp;"")</f>
        <v>0</v>
      </c>
    </row>
    <row r="49" ht="13.5" customHeight="1">
      <c r="A49" s="6"/>
      <c r="B49" s="16" t="s">
        <v>404</v>
      </c>
      <c r="C49" s="56" t="s">
        <v>1290</v>
      </c>
      <c r="D49" s="56" t="s">
        <v>190</v>
      </c>
      <c r="E49" s="57">
        <v>2.0146036E7</v>
      </c>
      <c r="F49" s="58">
        <v>95040.0</v>
      </c>
      <c r="G49" s="10"/>
      <c r="H49" s="6" t="s">
        <v>1291</v>
      </c>
      <c r="I49" s="10">
        <f>COUNTIF(B:B,B49)</f>
        <v>4</v>
      </c>
      <c r="J49" s="10">
        <f>COUNTIFS(Review!O:O,B49,Review!N:N,"TNLT", Review!R:R,"&lt;&gt;"&amp;"", Review!S:S,"&lt;&gt;"&amp;"", Review!T:T,"&lt;&gt;"&amp;"", Review!U:U,"&lt;&gt;"&amp;"",  Review!V:V,"&lt;&gt;"&amp;"",  Review!W:W,"&lt;&gt;"&amp;"",  Review!X:X,"&lt;&gt;"&amp;"",  Review!Y:Y,"&lt;&gt;"&amp;"")</f>
        <v>8</v>
      </c>
      <c r="K49" s="10">
        <f>COUNTIFS(Review!O:O,B49,Review!N:N,"TNBT", Review!R:R,"&lt;&gt;"&amp;"", Review!S:S,"&lt;&gt;"&amp;"", Review!T:T,"&lt;&gt;"&amp;"", Review!U:U,"&lt;&gt;"&amp;"",  Review!V:V,"&lt;&gt;"&amp;"",  Review!W:W,"&lt;&gt;"&amp;"",  Review!X:X,"&lt;&gt;"&amp;"",  Review!Y:Y,"&lt;&gt;"&amp;"")</f>
        <v>8</v>
      </c>
      <c r="L49" s="10">
        <f>COUNTIFS(Review!O:O,B49,Review!N:N,"TL", Review!R:R,"&lt;&gt;"&amp;"", Review!X:X,"&lt;&gt;"&amp;"",  Review!Y:Y,"&lt;&gt;"&amp;"")</f>
        <v>7</v>
      </c>
      <c r="M49" s="10">
        <f>COUNTIFS(Review!AC:AC,B49, Review!AN:AN,"&lt;&gt;"&amp;"",Review!AO:AO,"&lt;&gt;"&amp;"")</f>
        <v>0</v>
      </c>
      <c r="N49" s="10">
        <f>COUNTIFS(Review!A:A,"Giữ chỗ nhóm",Review!O:O,B49)</f>
        <v>0</v>
      </c>
      <c r="O49" s="10"/>
      <c r="P49" s="4">
        <f>COUNTIFS(Review!P:P,AH49)</f>
        <v>6</v>
      </c>
      <c r="Q49" s="10">
        <f>COUNTIFS(Review!N:N,"TNLT",Review!P:P,AH49, Review!R:R,"&lt;&gt;"&amp;"", Review!S:S,"&lt;&gt;"&amp;"", Review!T:T,"&lt;&gt;"&amp;"", Review!U:U,"&lt;&gt;"&amp;"",  Review!V:V,"&lt;&gt;"&amp;"",  Review!W:W,"&lt;&gt;"&amp;"",  Review!X:X,"&lt;&gt;"&amp;"",  Review!Y:Y,"&lt;&gt;"&amp;"")</f>
        <v>2</v>
      </c>
      <c r="R49" s="10">
        <f>COUNTIFS(Review!N:N,"TNBT",Review!P:P,AH49, Review!R:R,"&lt;&gt;"&amp;"", Review!S:S,"&lt;&gt;"&amp;"", Review!T:T,"&lt;&gt;"&amp;"", Review!U:U,"&lt;&gt;"&amp;"",  Review!V:V,"&lt;&gt;"&amp;"",  Review!W:W,"&lt;&gt;"&amp;"",  Review!X:X,"&lt;&gt;"&amp;"",  Review!Y:Y,"&lt;&gt;"&amp;"")</f>
        <v>2</v>
      </c>
      <c r="S49" s="10">
        <f>COUNTIFS(Review!N:N,"TL",Review!P:P,AH49, Review!R:R,"&lt;&gt;"&amp;"", Review!X:X,"&lt;&gt;"&amp;"",  Review!Y:Y,"&lt;&gt;"&amp;"")</f>
        <v>2</v>
      </c>
      <c r="T49" s="10">
        <f>COUNTIFS(Review!A:A,"Giữ chỗ",Review!P:P,AH49)</f>
        <v>0</v>
      </c>
      <c r="U49" s="10">
        <f>COUNTIFS(Review!B:B,"Sai lớp",Review!P:P,AH49)</f>
        <v>0</v>
      </c>
      <c r="V49" s="10">
        <f>COUNTIFS(Review!B:B,"Sai phân công",Review!P:P,AH49)</f>
        <v>0</v>
      </c>
      <c r="W49" s="10">
        <f t="shared" si="1"/>
        <v>0</v>
      </c>
      <c r="X49" s="10"/>
      <c r="Y49" s="10"/>
      <c r="Z49" s="10"/>
      <c r="AA49" s="6"/>
      <c r="AB49" s="6"/>
      <c r="AC49" s="6"/>
      <c r="AD49" s="6"/>
      <c r="AE49" s="6"/>
      <c r="AF49" s="6"/>
      <c r="AG49" s="6"/>
      <c r="AH49" s="6" t="s">
        <v>816</v>
      </c>
      <c r="AI49" s="6" t="str">
        <f t="shared" si="2"/>
        <v>B_06 Tạ Tuấn Anh 20146036 95040</v>
      </c>
      <c r="AJ49" s="6"/>
      <c r="AK49" s="6" t="str">
        <f t="shared" si="3"/>
        <v>TRUE</v>
      </c>
      <c r="AL49" s="4"/>
      <c r="AM49" s="4"/>
      <c r="AN49" s="4"/>
      <c r="AO49" s="4"/>
      <c r="AP49" s="4"/>
      <c r="AQ49" s="4"/>
      <c r="AR49" s="4"/>
      <c r="AS49" s="4"/>
      <c r="AT49" s="178">
        <f>COUNTIFS(Review!AC:AC,B49, Review!AE:AE,"&lt;&gt;"&amp;"",Review!AL:AL,"&lt;&gt;"&amp;"")</f>
        <v>0</v>
      </c>
      <c r="AU49" s="179">
        <f>COUNTIFS(Review!BJ:BJ,"*TNLT*",Review!AC:AC,B49, Review!AE:AE,"&lt;&gt;"&amp;"",Review!AL:AL,"&lt;&gt;"&amp;"")</f>
        <v>0</v>
      </c>
      <c r="AV49" s="179">
        <f>COUNTIFS(Review!BJ:BJ,"*TNBT*",Review!AC:AC,B49, Review!AE:AE,"&lt;&gt;"&amp;"",Review!AL:AL,"&lt;&gt;"&amp;"")</f>
        <v>0</v>
      </c>
      <c r="AW49" s="179">
        <f>COUNTIFS(Review!BJ:BJ,"*TL*",Review!AC:AC,B49, Review!AE:AE,"&lt;&gt;"&amp;"",Review!AL:AL,"&lt;&gt;"&amp;"")</f>
        <v>0</v>
      </c>
      <c r="AX49" s="180">
        <f>COUNTIFS(Review!AD:AD,AH49, Review!AE:AE,"&lt;&gt;"&amp;"",Review!AL:AL,"&lt;&gt;"&amp;"")</f>
        <v>10</v>
      </c>
      <c r="AY49" s="153">
        <f>COUNTIFS(Review!BJ:BJ,"*TNLT*",Review!AD:AD,AH49, Review!AE:AE,"&lt;&gt;"&amp;"",  Review!AF:AF,"&lt;&gt;"&amp;"", Review!AG:AG,"&lt;&gt;"&amp;"", Review!AH:AH,"&lt;&gt;"&amp;"", Review!AI:AI,"&lt;&gt;"&amp;"", Review!AJ:AJ,"&lt;&gt;"&amp;"", Review!AK:AK,"&lt;&gt;"&amp;"", Review!AL:AL,"&lt;&gt;"&amp;"", Review!AM:AM,"&lt;&gt;"&amp;"", Review!AN:AN,"&lt;&gt;"&amp;"", Review!AO:AO,"&lt;&gt;"&amp;"")</f>
        <v>4</v>
      </c>
      <c r="AZ49" s="153">
        <f>COUNTIFS(Review!BJ:BJ,"*TNBT*",Review!AD:AD,AH49, Review!AE:AE,"&lt;&gt;"&amp;"",  Review!AF:AF,"&lt;&gt;"&amp;"", Review!AG:AG,"&lt;&gt;"&amp;"", Review!AH:AH,"&lt;&gt;"&amp;"", Review!AI:AI,"&lt;&gt;"&amp;"",  Review!AJ:AJ,"&lt;&gt;"&amp;"",  Review!AK:AK,"&lt;&gt;"&amp;"",  Review!AL:AL,"&lt;&gt;"&amp;"",  Review!AM:AM,"&lt;&gt;"&amp;"", Review!AN:AN,"&lt;&gt;"&amp;"", Review!AO:AO,"&lt;&gt;"&amp;"")</f>
        <v>2</v>
      </c>
      <c r="BA49" s="153">
        <f>COUNTIFS(Review!BJ:BJ,"*TL*",Review!AD:AD,AH49, Review!AE:AE,"&lt;&gt;"&amp;"", Review!AL:AL,"&lt;&gt;"&amp;"",  Review!AM:AM,"&lt;&gt;"&amp;"", Review!AN:AN,"&lt;&gt;"&amp;"", Review!AO:AO,"&lt;&gt;"&amp;"")</f>
        <v>4</v>
      </c>
      <c r="BB49" s="180">
        <f>COUNTIFS(Review!AR:AR,AH49, Review!AS:AS,"&lt;&gt;"&amp;"",Review!AZ:AZ,"&lt;&gt;"&amp;"")</f>
        <v>0</v>
      </c>
      <c r="BC49" s="181">
        <f>COUNTIFS(Review!BJ:BJ,"*TNLT*",Review!AR:AR,AH49, Review!AS:AS,"&lt;&gt;"&amp;"", Review!AT:AT,"&lt;&gt;"&amp;"", Review!AU:AU,"&lt;&gt;"&amp;"", Review!AV:AV,"&lt;&gt;"&amp;"", Review!AW:AW,"&lt;&gt;"&amp;"", Review!AW:AW,"&lt;&gt;"&amp;"", Review!AX:AX,"&lt;&gt;"&amp;"", Review!AY:AY,"&lt;&gt;"&amp;"", Review!AZ:AZ,"&lt;&gt;"&amp;"",  Review!BA:BA,"&lt;&gt;"&amp;"", Review!BB:BB,"&lt;&gt;"&amp;"", Review!BC:BC,"&lt;&gt;"&amp;"")</f>
        <v>0</v>
      </c>
      <c r="BD49" s="182">
        <f>COUNTIFS(Review!BJ:BJ,"*TNBT*",Review!AR:AR,AH49, Review!AS:AS,"&lt;&gt;"&amp;"", Review!AT:AT,"&lt;&gt;"&amp;"", Review!AU:AU,"&lt;&gt;"&amp;"", Review!AV:AV,"&lt;&gt;"&amp;"", Review!AW:AW,"&lt;&gt;"&amp;"", Review!AW:AW,"&lt;&gt;"&amp;"", Review!AX:AX,"&lt;&gt;"&amp;"", Review!AY:AY,"&lt;&gt;"&amp;"", Review!AZ:AZ,"&lt;&gt;"&amp;"",  Review!BA:BA,"&lt;&gt;"&amp;"", Review!BB:BB,"&lt;&gt;"&amp;"", Review!BC:BC,"&lt;&gt;"&amp;"")</f>
        <v>0</v>
      </c>
      <c r="BE49" s="181">
        <f>COUNTIFS(Review!BJ:BJ,"*TL*",Review!AR:AR,AH49, Review!AS:AS,"&lt;&gt;"&amp;"", Review!AZ:AZ,"&lt;&gt;"&amp;"",  Review!BA:BA,"&lt;&gt;"&amp;"", Review!BB:BB,"&lt;&gt;"&amp;"", Review!BC:BC,"&lt;&gt;"&amp;"")</f>
        <v>0</v>
      </c>
    </row>
    <row r="50" ht="13.5" customHeight="1">
      <c r="A50" s="6"/>
      <c r="B50" s="16" t="s">
        <v>404</v>
      </c>
      <c r="C50" s="56" t="s">
        <v>1325</v>
      </c>
      <c r="D50" s="56" t="s">
        <v>190</v>
      </c>
      <c r="E50" s="57">
        <v>2.0146017E7</v>
      </c>
      <c r="F50" s="58">
        <v>95040.0</v>
      </c>
      <c r="G50" s="10"/>
      <c r="H50" s="6" t="s">
        <v>1326</v>
      </c>
      <c r="I50" s="10"/>
      <c r="J50" s="10"/>
      <c r="K50" s="10"/>
      <c r="L50" s="10"/>
      <c r="M50" s="10"/>
      <c r="N50" s="10"/>
      <c r="O50" s="10"/>
      <c r="P50" s="4">
        <f>COUNTIFS(Review!P:P,AH50)</f>
        <v>6</v>
      </c>
      <c r="Q50" s="10">
        <f>COUNTIFS(Review!N:N,"TNLT",Review!P:P,AH50, Review!R:R,"&lt;&gt;"&amp;"", Review!S:S,"&lt;&gt;"&amp;"", Review!T:T,"&lt;&gt;"&amp;"", Review!U:U,"&lt;&gt;"&amp;"",  Review!V:V,"&lt;&gt;"&amp;"",  Review!W:W,"&lt;&gt;"&amp;"",  Review!X:X,"&lt;&gt;"&amp;"",  Review!Y:Y,"&lt;&gt;"&amp;"")</f>
        <v>2</v>
      </c>
      <c r="R50" s="10">
        <f>COUNTIFS(Review!N:N,"TNBT",Review!P:P,AH50, Review!R:R,"&lt;&gt;"&amp;"", Review!S:S,"&lt;&gt;"&amp;"", Review!T:T,"&lt;&gt;"&amp;"", Review!U:U,"&lt;&gt;"&amp;"",  Review!V:V,"&lt;&gt;"&amp;"",  Review!W:W,"&lt;&gt;"&amp;"",  Review!X:X,"&lt;&gt;"&amp;"",  Review!Y:Y,"&lt;&gt;"&amp;"")</f>
        <v>2</v>
      </c>
      <c r="S50" s="10">
        <f>COUNTIFS(Review!N:N,"TL",Review!P:P,AH50, Review!R:R,"&lt;&gt;"&amp;"", Review!X:X,"&lt;&gt;"&amp;"",  Review!Y:Y,"&lt;&gt;"&amp;"")</f>
        <v>2</v>
      </c>
      <c r="T50" s="10">
        <f>COUNTIFS(Review!A:A,"Giữ chỗ",Review!P:P,AH50)</f>
        <v>0</v>
      </c>
      <c r="U50" s="10">
        <f>COUNTIFS(Review!B:B,"Sai lớp",Review!P:P,AH50)</f>
        <v>0</v>
      </c>
      <c r="V50" s="10">
        <f>COUNTIFS(Review!B:B,"Sai phân công",Review!P:P,AH50)</f>
        <v>0</v>
      </c>
      <c r="W50" s="10">
        <f t="shared" si="1"/>
        <v>0</v>
      </c>
      <c r="X50" s="10"/>
      <c r="Y50" s="10"/>
      <c r="Z50" s="10"/>
      <c r="AA50" s="6"/>
      <c r="AB50" s="6"/>
      <c r="AC50" s="6"/>
      <c r="AD50" s="6"/>
      <c r="AE50" s="6"/>
      <c r="AF50" s="6"/>
      <c r="AG50" s="6"/>
      <c r="AH50" s="6" t="s">
        <v>211</v>
      </c>
      <c r="AI50" s="6" t="str">
        <f t="shared" si="2"/>
        <v>B_06 Lê Đức Anh 20146017 95040</v>
      </c>
      <c r="AJ50" s="6"/>
      <c r="AK50" s="6" t="str">
        <f t="shared" si="3"/>
        <v>TRUE</v>
      </c>
      <c r="AL50" s="4"/>
      <c r="AM50" s="4"/>
      <c r="AN50" s="4"/>
      <c r="AO50" s="4"/>
      <c r="AP50" s="4"/>
      <c r="AQ50" s="4"/>
      <c r="AR50" s="4"/>
      <c r="AS50" s="4"/>
      <c r="AT50" s="178"/>
      <c r="AU50" s="179"/>
      <c r="AV50" s="179"/>
      <c r="AW50" s="179"/>
      <c r="AX50" s="180">
        <f>COUNTIFS(Review!AD:AD,AH50, Review!AE:AE,"&lt;&gt;"&amp;"",Review!AL:AL,"&lt;&gt;"&amp;"")</f>
        <v>10</v>
      </c>
      <c r="AY50" s="153">
        <f>COUNTIFS(Review!BJ:BJ,"*TNLT*",Review!AD:AD,AH50, Review!AE:AE,"&lt;&gt;"&amp;"",  Review!AF:AF,"&lt;&gt;"&amp;"", Review!AG:AG,"&lt;&gt;"&amp;"", Review!AH:AH,"&lt;&gt;"&amp;"", Review!AI:AI,"&lt;&gt;"&amp;"", Review!AJ:AJ,"&lt;&gt;"&amp;"", Review!AK:AK,"&lt;&gt;"&amp;"", Review!AL:AL,"&lt;&gt;"&amp;"", Review!AM:AM,"&lt;&gt;"&amp;"", Review!AN:AN,"&lt;&gt;"&amp;"", Review!AO:AO,"&lt;&gt;"&amp;"")</f>
        <v>3</v>
      </c>
      <c r="AZ50" s="153">
        <f>COUNTIFS(Review!BJ:BJ,"*TNBT*",Review!AD:AD,AH50, Review!AE:AE,"&lt;&gt;"&amp;"",  Review!AF:AF,"&lt;&gt;"&amp;"", Review!AG:AG,"&lt;&gt;"&amp;"", Review!AH:AH,"&lt;&gt;"&amp;"", Review!AI:AI,"&lt;&gt;"&amp;"",  Review!AJ:AJ,"&lt;&gt;"&amp;"",  Review!AK:AK,"&lt;&gt;"&amp;"",  Review!AL:AL,"&lt;&gt;"&amp;"",  Review!AM:AM,"&lt;&gt;"&amp;"", Review!AN:AN,"&lt;&gt;"&amp;"", Review!AO:AO,"&lt;&gt;"&amp;"")</f>
        <v>2</v>
      </c>
      <c r="BA50" s="153">
        <f>COUNTIFS(Review!BJ:BJ,"*TL*",Review!AD:AD,AH50, Review!AE:AE,"&lt;&gt;"&amp;"", Review!AL:AL,"&lt;&gt;"&amp;"",  Review!AM:AM,"&lt;&gt;"&amp;"", Review!AN:AN,"&lt;&gt;"&amp;"", Review!AO:AO,"&lt;&gt;"&amp;"")</f>
        <v>5</v>
      </c>
      <c r="BB50" s="180">
        <f>COUNTIFS(Review!AR:AR,AH50, Review!AS:AS,"&lt;&gt;"&amp;"",Review!AZ:AZ,"&lt;&gt;"&amp;"")</f>
        <v>0</v>
      </c>
      <c r="BC50" s="181">
        <f>COUNTIFS(Review!BJ:BJ,"*TNLT*",Review!AR:AR,AH50, Review!AS:AS,"&lt;&gt;"&amp;"", Review!AT:AT,"&lt;&gt;"&amp;"", Review!AU:AU,"&lt;&gt;"&amp;"", Review!AV:AV,"&lt;&gt;"&amp;"", Review!AW:AW,"&lt;&gt;"&amp;"", Review!AW:AW,"&lt;&gt;"&amp;"", Review!AX:AX,"&lt;&gt;"&amp;"", Review!AY:AY,"&lt;&gt;"&amp;"", Review!AZ:AZ,"&lt;&gt;"&amp;"",  Review!BA:BA,"&lt;&gt;"&amp;"", Review!BB:BB,"&lt;&gt;"&amp;"", Review!BC:BC,"&lt;&gt;"&amp;"")</f>
        <v>0</v>
      </c>
      <c r="BD50" s="182">
        <f>COUNTIFS(Review!BJ:BJ,"*TNBT*",Review!AR:AR,AH50, Review!AS:AS,"&lt;&gt;"&amp;"", Review!AT:AT,"&lt;&gt;"&amp;"", Review!AU:AU,"&lt;&gt;"&amp;"", Review!AV:AV,"&lt;&gt;"&amp;"", Review!AW:AW,"&lt;&gt;"&amp;"", Review!AW:AW,"&lt;&gt;"&amp;"", Review!AX:AX,"&lt;&gt;"&amp;"", Review!AY:AY,"&lt;&gt;"&amp;"", Review!AZ:AZ,"&lt;&gt;"&amp;"",  Review!BA:BA,"&lt;&gt;"&amp;"", Review!BB:BB,"&lt;&gt;"&amp;"", Review!BC:BC,"&lt;&gt;"&amp;"")</f>
        <v>0</v>
      </c>
      <c r="BE50" s="181">
        <f>COUNTIFS(Review!BJ:BJ,"*TL*",Review!AR:AR,AH50, Review!AS:AS,"&lt;&gt;"&amp;"", Review!AZ:AZ,"&lt;&gt;"&amp;"",  Review!BA:BA,"&lt;&gt;"&amp;"", Review!BB:BB,"&lt;&gt;"&amp;"", Review!BC:BC,"&lt;&gt;"&amp;"")</f>
        <v>0</v>
      </c>
    </row>
    <row r="51" ht="13.5" customHeight="1">
      <c r="A51" s="6"/>
      <c r="B51" s="16" t="s">
        <v>404</v>
      </c>
      <c r="C51" s="56" t="s">
        <v>1346</v>
      </c>
      <c r="D51" s="56" t="s">
        <v>606</v>
      </c>
      <c r="E51" s="57">
        <v>2.0146084E7</v>
      </c>
      <c r="F51" s="58">
        <v>95040.0</v>
      </c>
      <c r="G51" s="10"/>
      <c r="H51" s="6" t="s">
        <v>1347</v>
      </c>
      <c r="I51" s="10"/>
      <c r="J51" s="10"/>
      <c r="K51" s="10"/>
      <c r="L51" s="10"/>
      <c r="M51" s="10"/>
      <c r="N51" s="10"/>
      <c r="O51" s="10"/>
      <c r="P51" s="4">
        <f>COUNTIFS(Review!P:P,AH51)</f>
        <v>6</v>
      </c>
      <c r="Q51" s="10">
        <f>COUNTIFS(Review!N:N,"TNLT",Review!P:P,AH51, Review!R:R,"&lt;&gt;"&amp;"", Review!S:S,"&lt;&gt;"&amp;"", Review!T:T,"&lt;&gt;"&amp;"", Review!U:U,"&lt;&gt;"&amp;"",  Review!V:V,"&lt;&gt;"&amp;"",  Review!W:W,"&lt;&gt;"&amp;"",  Review!X:X,"&lt;&gt;"&amp;"",  Review!Y:Y,"&lt;&gt;"&amp;"")</f>
        <v>2</v>
      </c>
      <c r="R51" s="10">
        <f>COUNTIFS(Review!N:N,"TNBT",Review!P:P,AH51, Review!R:R,"&lt;&gt;"&amp;"", Review!S:S,"&lt;&gt;"&amp;"", Review!T:T,"&lt;&gt;"&amp;"", Review!U:U,"&lt;&gt;"&amp;"",  Review!V:V,"&lt;&gt;"&amp;"",  Review!W:W,"&lt;&gt;"&amp;"",  Review!X:X,"&lt;&gt;"&amp;"",  Review!Y:Y,"&lt;&gt;"&amp;"")</f>
        <v>2</v>
      </c>
      <c r="S51" s="10">
        <f>COUNTIFS(Review!N:N,"TL",Review!P:P,AH51, Review!R:R,"&lt;&gt;"&amp;"", Review!X:X,"&lt;&gt;"&amp;"",  Review!Y:Y,"&lt;&gt;"&amp;"")</f>
        <v>1</v>
      </c>
      <c r="T51" s="10">
        <f>COUNTIFS(Review!A:A,"Giữ chỗ",Review!P:P,AH51)</f>
        <v>0</v>
      </c>
      <c r="U51" s="10">
        <f>COUNTIFS(Review!B:B,"Sai lớp",Review!P:P,AH51)</f>
        <v>0</v>
      </c>
      <c r="V51" s="10">
        <f>COUNTIFS(Review!B:B,"Sai phân công",Review!P:P,AH51)</f>
        <v>0</v>
      </c>
      <c r="W51" s="10">
        <f t="shared" si="1"/>
        <v>1</v>
      </c>
      <c r="X51" s="10"/>
      <c r="Y51" s="10"/>
      <c r="Z51" s="10"/>
      <c r="AA51" s="6"/>
      <c r="AB51" s="6"/>
      <c r="AC51" s="6"/>
      <c r="AD51" s="6"/>
      <c r="AE51" s="6"/>
      <c r="AF51" s="6"/>
      <c r="AG51" s="6"/>
      <c r="AH51" s="6" t="s">
        <v>1366</v>
      </c>
      <c r="AI51" s="6" t="str">
        <f t="shared" si="2"/>
        <v>B_06 Phan Thành Chung 20146084 95040</v>
      </c>
      <c r="AJ51" s="6"/>
      <c r="AK51" s="6">
        <f t="shared" si="3"/>
        <v>0</v>
      </c>
      <c r="AL51" s="4"/>
      <c r="AM51" s="4"/>
      <c r="AN51" s="4"/>
      <c r="AO51" s="4"/>
      <c r="AP51" s="4"/>
      <c r="AQ51" s="4"/>
      <c r="AR51" s="4"/>
      <c r="AS51" s="4"/>
      <c r="AT51" s="178"/>
      <c r="AU51" s="179"/>
      <c r="AV51" s="179"/>
      <c r="AW51" s="179"/>
      <c r="AX51" s="180">
        <f>COUNTIFS(Review!AD:AD,AH51, Review!AE:AE,"&lt;&gt;"&amp;"",Review!AL:AL,"&lt;&gt;"&amp;"")</f>
        <v>10</v>
      </c>
      <c r="AY51" s="153">
        <f>COUNTIFS(Review!BJ:BJ,"*TNLT*",Review!AD:AD,AH51, Review!AE:AE,"&lt;&gt;"&amp;"",  Review!AF:AF,"&lt;&gt;"&amp;"", Review!AG:AG,"&lt;&gt;"&amp;"", Review!AH:AH,"&lt;&gt;"&amp;"", Review!AI:AI,"&lt;&gt;"&amp;"", Review!AJ:AJ,"&lt;&gt;"&amp;"", Review!AK:AK,"&lt;&gt;"&amp;"", Review!AL:AL,"&lt;&gt;"&amp;"", Review!AM:AM,"&lt;&gt;"&amp;"", Review!AN:AN,"&lt;&gt;"&amp;"", Review!AO:AO,"&lt;&gt;"&amp;"")</f>
        <v>6</v>
      </c>
      <c r="AZ51" s="153">
        <f>COUNTIFS(Review!BJ:BJ,"*TNBT*",Review!AD:AD,AH51, Review!AE:AE,"&lt;&gt;"&amp;"",  Review!AF:AF,"&lt;&gt;"&amp;"", Review!AG:AG,"&lt;&gt;"&amp;"", Review!AH:AH,"&lt;&gt;"&amp;"", Review!AI:AI,"&lt;&gt;"&amp;"",  Review!AJ:AJ,"&lt;&gt;"&amp;"",  Review!AK:AK,"&lt;&gt;"&amp;"",  Review!AL:AL,"&lt;&gt;"&amp;"",  Review!AM:AM,"&lt;&gt;"&amp;"", Review!AN:AN,"&lt;&gt;"&amp;"", Review!AO:AO,"&lt;&gt;"&amp;"")</f>
        <v>2</v>
      </c>
      <c r="BA51" s="153">
        <f>COUNTIFS(Review!BJ:BJ,"*TL*",Review!AD:AD,AH51, Review!AE:AE,"&lt;&gt;"&amp;"", Review!AL:AL,"&lt;&gt;"&amp;"",  Review!AM:AM,"&lt;&gt;"&amp;"", Review!AN:AN,"&lt;&gt;"&amp;"", Review!AO:AO,"&lt;&gt;"&amp;"")</f>
        <v>2</v>
      </c>
      <c r="BB51" s="180">
        <f>COUNTIFS(Review!AR:AR,AH51, Review!AS:AS,"&lt;&gt;"&amp;"",Review!AZ:AZ,"&lt;&gt;"&amp;"")</f>
        <v>0</v>
      </c>
      <c r="BC51" s="181">
        <f>COUNTIFS(Review!BJ:BJ,"*TNLT*",Review!AR:AR,AH51, Review!AS:AS,"&lt;&gt;"&amp;"", Review!AT:AT,"&lt;&gt;"&amp;"", Review!AU:AU,"&lt;&gt;"&amp;"", Review!AV:AV,"&lt;&gt;"&amp;"", Review!AW:AW,"&lt;&gt;"&amp;"", Review!AW:AW,"&lt;&gt;"&amp;"", Review!AX:AX,"&lt;&gt;"&amp;"", Review!AY:AY,"&lt;&gt;"&amp;"", Review!AZ:AZ,"&lt;&gt;"&amp;"",  Review!BA:BA,"&lt;&gt;"&amp;"", Review!BB:BB,"&lt;&gt;"&amp;"", Review!BC:BC,"&lt;&gt;"&amp;"")</f>
        <v>0</v>
      </c>
      <c r="BD51" s="182">
        <f>COUNTIFS(Review!BJ:BJ,"*TNBT*",Review!AR:AR,AH51, Review!AS:AS,"&lt;&gt;"&amp;"", Review!AT:AT,"&lt;&gt;"&amp;"", Review!AU:AU,"&lt;&gt;"&amp;"", Review!AV:AV,"&lt;&gt;"&amp;"", Review!AW:AW,"&lt;&gt;"&amp;"", Review!AW:AW,"&lt;&gt;"&amp;"", Review!AX:AX,"&lt;&gt;"&amp;"", Review!AY:AY,"&lt;&gt;"&amp;"", Review!AZ:AZ,"&lt;&gt;"&amp;"",  Review!BA:BA,"&lt;&gt;"&amp;"", Review!BB:BB,"&lt;&gt;"&amp;"", Review!BC:BC,"&lt;&gt;"&amp;"")</f>
        <v>0</v>
      </c>
      <c r="BE51" s="181">
        <f>COUNTIFS(Review!BJ:BJ,"*TL*",Review!AR:AR,AH51, Review!AS:AS,"&lt;&gt;"&amp;"", Review!AZ:AZ,"&lt;&gt;"&amp;"",  Review!BA:BA,"&lt;&gt;"&amp;"", Review!BB:BB,"&lt;&gt;"&amp;"", Review!BC:BC,"&lt;&gt;"&amp;"")</f>
        <v>0</v>
      </c>
    </row>
    <row r="52" ht="13.5" customHeight="1">
      <c r="A52" s="6"/>
      <c r="B52" s="16" t="s">
        <v>1027</v>
      </c>
      <c r="C52" s="60" t="s">
        <v>1454</v>
      </c>
      <c r="D52" s="60" t="s">
        <v>1455</v>
      </c>
      <c r="E52" s="61">
        <v>2.0146333E7</v>
      </c>
      <c r="F52" s="58">
        <v>95040.0</v>
      </c>
      <c r="G52" s="10"/>
      <c r="H52" s="6" t="s">
        <v>1457</v>
      </c>
      <c r="I52" s="10"/>
      <c r="J52" s="10"/>
      <c r="K52" s="10"/>
      <c r="L52" s="10"/>
      <c r="M52" s="10"/>
      <c r="N52" s="10"/>
      <c r="O52" s="10"/>
      <c r="P52" s="4">
        <f>COUNTIFS(Review!P:P,AH52)</f>
        <v>6</v>
      </c>
      <c r="Q52" s="10">
        <f>COUNTIFS(Review!N:N,"TNLT",Review!P:P,AH52, Review!R:R,"&lt;&gt;"&amp;"", Review!S:S,"&lt;&gt;"&amp;"", Review!T:T,"&lt;&gt;"&amp;"", Review!U:U,"&lt;&gt;"&amp;"",  Review!V:V,"&lt;&gt;"&amp;"",  Review!W:W,"&lt;&gt;"&amp;"",  Review!X:X,"&lt;&gt;"&amp;"",  Review!Y:Y,"&lt;&gt;"&amp;"")</f>
        <v>2</v>
      </c>
      <c r="R52" s="10">
        <f>COUNTIFS(Review!N:N,"TNBT",Review!P:P,AH52, Review!R:R,"&lt;&gt;"&amp;"", Review!S:S,"&lt;&gt;"&amp;"", Review!T:T,"&lt;&gt;"&amp;"", Review!U:U,"&lt;&gt;"&amp;"",  Review!V:V,"&lt;&gt;"&amp;"",  Review!W:W,"&lt;&gt;"&amp;"",  Review!X:X,"&lt;&gt;"&amp;"",  Review!Y:Y,"&lt;&gt;"&amp;"")</f>
        <v>2</v>
      </c>
      <c r="S52" s="10">
        <f>COUNTIFS(Review!N:N,"TL",Review!P:P,AH52, Review!R:R,"&lt;&gt;"&amp;"", Review!X:X,"&lt;&gt;"&amp;"",  Review!Y:Y,"&lt;&gt;"&amp;"")</f>
        <v>2</v>
      </c>
      <c r="T52" s="10">
        <f>COUNTIFS(Review!A:A,"Giữ chỗ",Review!P:P,AH52)</f>
        <v>0</v>
      </c>
      <c r="U52" s="10">
        <f>COUNTIFS(Review!B:B,"Sai lớp",Review!P:P,AH52)</f>
        <v>0</v>
      </c>
      <c r="V52" s="10">
        <f>COUNTIFS(Review!B:B,"Sai phân công",Review!P:P,AH52)</f>
        <v>0</v>
      </c>
      <c r="W52" s="10">
        <f t="shared" si="1"/>
        <v>0</v>
      </c>
      <c r="X52" s="10"/>
      <c r="Y52" s="10"/>
      <c r="Z52" s="10"/>
      <c r="AA52" s="6"/>
      <c r="AB52" s="6"/>
      <c r="AC52" s="6"/>
      <c r="AD52" s="6"/>
      <c r="AE52" s="6"/>
      <c r="AF52" s="6"/>
      <c r="AG52" s="6"/>
      <c r="AH52" s="6" t="s">
        <v>1473</v>
      </c>
      <c r="AI52" s="6" t="str">
        <f t="shared" si="2"/>
        <v>B_07 Ngô Xuân Huy 20146333 95040</v>
      </c>
      <c r="AJ52" s="6"/>
      <c r="AK52" s="6" t="str">
        <f t="shared" si="3"/>
        <v>TRUE</v>
      </c>
      <c r="AL52" s="4"/>
      <c r="AM52" s="4"/>
      <c r="AN52" s="4"/>
      <c r="AO52" s="4"/>
      <c r="AP52" s="4"/>
      <c r="AQ52" s="4"/>
      <c r="AR52" s="4"/>
      <c r="AS52" s="4"/>
      <c r="AT52" s="178"/>
      <c r="AU52" s="179"/>
      <c r="AV52" s="179"/>
      <c r="AW52" s="179"/>
      <c r="AX52" s="180">
        <f>COUNTIFS(Review!AD:AD,AH52, Review!AE:AE,"&lt;&gt;"&amp;"",Review!AL:AL,"&lt;&gt;"&amp;"")</f>
        <v>10</v>
      </c>
      <c r="AY52" s="153">
        <f>COUNTIFS(Review!BJ:BJ,"*TNLT*",Review!AD:AD,AH52, Review!AE:AE,"&lt;&gt;"&amp;"",  Review!AF:AF,"&lt;&gt;"&amp;"", Review!AG:AG,"&lt;&gt;"&amp;"", Review!AH:AH,"&lt;&gt;"&amp;"", Review!AI:AI,"&lt;&gt;"&amp;"", Review!AJ:AJ,"&lt;&gt;"&amp;"", Review!AK:AK,"&lt;&gt;"&amp;"", Review!AL:AL,"&lt;&gt;"&amp;"", Review!AM:AM,"&lt;&gt;"&amp;"", Review!AN:AN,"&lt;&gt;"&amp;"", Review!AO:AO,"&lt;&gt;"&amp;"")</f>
        <v>4</v>
      </c>
      <c r="AZ52" s="153">
        <f>COUNTIFS(Review!BJ:BJ,"*TNBT*",Review!AD:AD,AH52, Review!AE:AE,"&lt;&gt;"&amp;"",  Review!AF:AF,"&lt;&gt;"&amp;"", Review!AG:AG,"&lt;&gt;"&amp;"", Review!AH:AH,"&lt;&gt;"&amp;"", Review!AI:AI,"&lt;&gt;"&amp;"",  Review!AJ:AJ,"&lt;&gt;"&amp;"",  Review!AK:AK,"&lt;&gt;"&amp;"",  Review!AL:AL,"&lt;&gt;"&amp;"",  Review!AM:AM,"&lt;&gt;"&amp;"", Review!AN:AN,"&lt;&gt;"&amp;"", Review!AO:AO,"&lt;&gt;"&amp;"")</f>
        <v>2</v>
      </c>
      <c r="BA52" s="153">
        <f>COUNTIFS(Review!BJ:BJ,"*TL*",Review!AD:AD,AH52, Review!AE:AE,"&lt;&gt;"&amp;"", Review!AL:AL,"&lt;&gt;"&amp;"",  Review!AM:AM,"&lt;&gt;"&amp;"", Review!AN:AN,"&lt;&gt;"&amp;"", Review!AO:AO,"&lt;&gt;"&amp;"")</f>
        <v>4</v>
      </c>
      <c r="BB52" s="180">
        <f>COUNTIFS(Review!AR:AR,AH52, Review!AS:AS,"&lt;&gt;"&amp;"",Review!AZ:AZ,"&lt;&gt;"&amp;"")</f>
        <v>0</v>
      </c>
      <c r="BC52" s="181">
        <f>COUNTIFS(Review!BJ:BJ,"*TNLT*",Review!AR:AR,AH52, Review!AS:AS,"&lt;&gt;"&amp;"", Review!AT:AT,"&lt;&gt;"&amp;"", Review!AU:AU,"&lt;&gt;"&amp;"", Review!AV:AV,"&lt;&gt;"&amp;"", Review!AW:AW,"&lt;&gt;"&amp;"", Review!AW:AW,"&lt;&gt;"&amp;"", Review!AX:AX,"&lt;&gt;"&amp;"", Review!AY:AY,"&lt;&gt;"&amp;"", Review!AZ:AZ,"&lt;&gt;"&amp;"",  Review!BA:BA,"&lt;&gt;"&amp;"", Review!BB:BB,"&lt;&gt;"&amp;"", Review!BC:BC,"&lt;&gt;"&amp;"")</f>
        <v>0</v>
      </c>
      <c r="BD52" s="182">
        <f>COUNTIFS(Review!BJ:BJ,"*TNBT*",Review!AR:AR,AH52, Review!AS:AS,"&lt;&gt;"&amp;"", Review!AT:AT,"&lt;&gt;"&amp;"", Review!AU:AU,"&lt;&gt;"&amp;"", Review!AV:AV,"&lt;&gt;"&amp;"", Review!AW:AW,"&lt;&gt;"&amp;"", Review!AW:AW,"&lt;&gt;"&amp;"", Review!AX:AX,"&lt;&gt;"&amp;"", Review!AY:AY,"&lt;&gt;"&amp;"", Review!AZ:AZ,"&lt;&gt;"&amp;"",  Review!BA:BA,"&lt;&gt;"&amp;"", Review!BB:BB,"&lt;&gt;"&amp;"", Review!BC:BC,"&lt;&gt;"&amp;"")</f>
        <v>0</v>
      </c>
      <c r="BE52" s="181">
        <f>COUNTIFS(Review!BJ:BJ,"*TL*",Review!AR:AR,AH52, Review!AS:AS,"&lt;&gt;"&amp;"", Review!AZ:AZ,"&lt;&gt;"&amp;"",  Review!BA:BA,"&lt;&gt;"&amp;"", Review!BB:BB,"&lt;&gt;"&amp;"", Review!BC:BC,"&lt;&gt;"&amp;"")</f>
        <v>0</v>
      </c>
    </row>
    <row r="53" ht="13.5" customHeight="1">
      <c r="A53" s="6"/>
      <c r="B53" s="16" t="s">
        <v>1027</v>
      </c>
      <c r="C53" s="60" t="s">
        <v>1367</v>
      </c>
      <c r="D53" s="60" t="s">
        <v>1275</v>
      </c>
      <c r="E53" s="61">
        <v>2.0146203E7</v>
      </c>
      <c r="F53" s="58">
        <v>95040.0</v>
      </c>
      <c r="G53" s="10"/>
      <c r="H53" s="6" t="s">
        <v>1368</v>
      </c>
      <c r="I53" s="10">
        <f>COUNTIF(B:B,B53)</f>
        <v>4</v>
      </c>
      <c r="J53" s="10">
        <f>COUNTIFS(Review!O:O,B53,Review!N:N,"TNLT", Review!R:R,"&lt;&gt;"&amp;"", Review!S:S,"&lt;&gt;"&amp;"", Review!T:T,"&lt;&gt;"&amp;"", Review!U:U,"&lt;&gt;"&amp;"",  Review!V:V,"&lt;&gt;"&amp;"",  Review!W:W,"&lt;&gt;"&amp;"",  Review!X:X,"&lt;&gt;"&amp;"",  Review!Y:Y,"&lt;&gt;"&amp;"")</f>
        <v>6</v>
      </c>
      <c r="K53" s="10">
        <f>COUNTIFS(Review!O:O,B53,Review!N:N,"TNBT", Review!R:R,"&lt;&gt;"&amp;"", Review!S:S,"&lt;&gt;"&amp;"", Review!T:T,"&lt;&gt;"&amp;"", Review!U:U,"&lt;&gt;"&amp;"",  Review!V:V,"&lt;&gt;"&amp;"",  Review!W:W,"&lt;&gt;"&amp;"",  Review!X:X,"&lt;&gt;"&amp;"",  Review!Y:Y,"&lt;&gt;"&amp;"")</f>
        <v>6</v>
      </c>
      <c r="L53" s="10">
        <f>COUNTIFS(Review!O:O,B53,Review!N:N,"TL", Review!R:R,"&lt;&gt;"&amp;"", Review!X:X,"&lt;&gt;"&amp;"",  Review!Y:Y,"&lt;&gt;"&amp;"")</f>
        <v>6</v>
      </c>
      <c r="M53" s="10">
        <f>COUNTIFS(Review!AC:AC,B53, Review!AN:AN,"&lt;&gt;"&amp;"",Review!AO:AO,"&lt;&gt;"&amp;"")</f>
        <v>0</v>
      </c>
      <c r="N53" s="10">
        <f>COUNTIFS(Review!A:A,"Giữ chỗ nhóm",Review!O:O,B53)</f>
        <v>1</v>
      </c>
      <c r="O53" s="10"/>
      <c r="P53" s="4">
        <f>COUNTIFS(Review!P:P,AH53)</f>
        <v>6</v>
      </c>
      <c r="Q53" s="10">
        <f>COUNTIFS(Review!N:N,"TNLT",Review!P:P,AH53, Review!R:R,"&lt;&gt;"&amp;"", Review!S:S,"&lt;&gt;"&amp;"", Review!T:T,"&lt;&gt;"&amp;"", Review!U:U,"&lt;&gt;"&amp;"",  Review!V:V,"&lt;&gt;"&amp;"",  Review!W:W,"&lt;&gt;"&amp;"",  Review!X:X,"&lt;&gt;"&amp;"",  Review!Y:Y,"&lt;&gt;"&amp;"")</f>
        <v>0</v>
      </c>
      <c r="R53" s="10">
        <f>COUNTIFS(Review!N:N,"TNBT",Review!P:P,AH53, Review!R:R,"&lt;&gt;"&amp;"", Review!S:S,"&lt;&gt;"&amp;"", Review!T:T,"&lt;&gt;"&amp;"", Review!U:U,"&lt;&gt;"&amp;"",  Review!V:V,"&lt;&gt;"&amp;"",  Review!W:W,"&lt;&gt;"&amp;"",  Review!X:X,"&lt;&gt;"&amp;"",  Review!Y:Y,"&lt;&gt;"&amp;"")</f>
        <v>0</v>
      </c>
      <c r="S53" s="10">
        <f>COUNTIFS(Review!N:N,"TL",Review!P:P,AH53, Review!R:R,"&lt;&gt;"&amp;"", Review!X:X,"&lt;&gt;"&amp;"",  Review!Y:Y,"&lt;&gt;"&amp;"")</f>
        <v>0</v>
      </c>
      <c r="T53" s="10">
        <f>COUNTIFS(Review!A:A,"Giữ chỗ",Review!P:P,AH53)</f>
        <v>6</v>
      </c>
      <c r="U53" s="10">
        <f>COUNTIFS(Review!B:B,"Sai lớp",Review!P:P,AH53)</f>
        <v>0</v>
      </c>
      <c r="V53" s="10">
        <f>COUNTIFS(Review!B:B,"Sai phân công",Review!P:P,AH53)</f>
        <v>0</v>
      </c>
      <c r="W53" s="10">
        <f t="shared" si="1"/>
        <v>0</v>
      </c>
      <c r="X53" s="10"/>
      <c r="Y53" s="10"/>
      <c r="Z53" s="10"/>
      <c r="AA53" s="6"/>
      <c r="AB53" s="6"/>
      <c r="AC53" s="6"/>
      <c r="AD53" s="6"/>
      <c r="AE53" s="6"/>
      <c r="AF53" s="6"/>
      <c r="AG53" s="6"/>
      <c r="AH53" s="6" t="s">
        <v>1028</v>
      </c>
      <c r="AI53" s="6" t="str">
        <f t="shared" si="2"/>
        <v>B_07 Nguyễn Minh Đức 20146203 95040</v>
      </c>
      <c r="AJ53" s="6"/>
      <c r="AK53" s="6">
        <f t="shared" si="3"/>
        <v>0</v>
      </c>
      <c r="AL53" s="4"/>
      <c r="AM53" s="4"/>
      <c r="AN53" s="4"/>
      <c r="AO53" s="4"/>
      <c r="AP53" s="4"/>
      <c r="AQ53" s="4"/>
      <c r="AR53" s="4"/>
      <c r="AS53" s="4"/>
      <c r="AT53" s="178">
        <f>COUNTIFS(Review!AC:AC,B53, Review!AE:AE,"&lt;&gt;"&amp;"",Review!AL:AL,"&lt;&gt;"&amp;"")</f>
        <v>0</v>
      </c>
      <c r="AU53" s="179">
        <f>COUNTIFS(Review!BJ:BJ,"*TNLT*",Review!AC:AC,B53, Review!AE:AE,"&lt;&gt;"&amp;"",Review!AL:AL,"&lt;&gt;"&amp;"")</f>
        <v>0</v>
      </c>
      <c r="AV53" s="179">
        <f>COUNTIFS(Review!BJ:BJ,"*TNBT*",Review!AC:AC,B53, Review!AE:AE,"&lt;&gt;"&amp;"",Review!AL:AL,"&lt;&gt;"&amp;"")</f>
        <v>0</v>
      </c>
      <c r="AW53" s="179">
        <f>COUNTIFS(Review!BJ:BJ,"*TL*",Review!AC:AC,B53, Review!AE:AE,"&lt;&gt;"&amp;"",Review!AL:AL,"&lt;&gt;"&amp;"")</f>
        <v>0</v>
      </c>
      <c r="AX53" s="180">
        <f>COUNTIFS(Review!AD:AD,AH53, Review!AE:AE,"&lt;&gt;"&amp;"",Review!AL:AL,"&lt;&gt;"&amp;"")</f>
        <v>5</v>
      </c>
      <c r="AY53" s="153">
        <f>COUNTIFS(Review!BJ:BJ,"*TNLT*",Review!AD:AD,AH53, Review!AE:AE,"&lt;&gt;"&amp;"",  Review!AF:AF,"&lt;&gt;"&amp;"", Review!AG:AG,"&lt;&gt;"&amp;"", Review!AH:AH,"&lt;&gt;"&amp;"", Review!AI:AI,"&lt;&gt;"&amp;"", Review!AJ:AJ,"&lt;&gt;"&amp;"", Review!AK:AK,"&lt;&gt;"&amp;"", Review!AL:AL,"&lt;&gt;"&amp;"", Review!AM:AM,"&lt;&gt;"&amp;"", Review!AN:AN,"&lt;&gt;"&amp;"", Review!AO:AO,"&lt;&gt;"&amp;"")</f>
        <v>0</v>
      </c>
      <c r="AZ53" s="153">
        <f>COUNTIFS(Review!BJ:BJ,"*TNBT*",Review!AD:AD,AH53, Review!AE:AE,"&lt;&gt;"&amp;"",  Review!AF:AF,"&lt;&gt;"&amp;"", Review!AG:AG,"&lt;&gt;"&amp;"", Review!AH:AH,"&lt;&gt;"&amp;"", Review!AI:AI,"&lt;&gt;"&amp;"",  Review!AJ:AJ,"&lt;&gt;"&amp;"",  Review!AK:AK,"&lt;&gt;"&amp;"",  Review!AL:AL,"&lt;&gt;"&amp;"",  Review!AM:AM,"&lt;&gt;"&amp;"", Review!AN:AN,"&lt;&gt;"&amp;"", Review!AO:AO,"&lt;&gt;"&amp;"")</f>
        <v>1</v>
      </c>
      <c r="BA53" s="153">
        <f>COUNTIFS(Review!BJ:BJ,"*TL*",Review!AD:AD,AH53, Review!AE:AE,"&lt;&gt;"&amp;"", Review!AL:AL,"&lt;&gt;"&amp;"",  Review!AM:AM,"&lt;&gt;"&amp;"", Review!AN:AN,"&lt;&gt;"&amp;"", Review!AO:AO,"&lt;&gt;"&amp;"")</f>
        <v>0</v>
      </c>
      <c r="BB53" s="180">
        <f>COUNTIFS(Review!AR:AR,AH53, Review!AS:AS,"&lt;&gt;"&amp;"",Review!AZ:AZ,"&lt;&gt;"&amp;"")</f>
        <v>0</v>
      </c>
      <c r="BC53" s="181">
        <f>COUNTIFS(Review!BJ:BJ,"*TNLT*",Review!AR:AR,AH53, Review!AS:AS,"&lt;&gt;"&amp;"", Review!AT:AT,"&lt;&gt;"&amp;"", Review!AU:AU,"&lt;&gt;"&amp;"", Review!AV:AV,"&lt;&gt;"&amp;"", Review!AW:AW,"&lt;&gt;"&amp;"", Review!AW:AW,"&lt;&gt;"&amp;"", Review!AX:AX,"&lt;&gt;"&amp;"", Review!AY:AY,"&lt;&gt;"&amp;"", Review!AZ:AZ,"&lt;&gt;"&amp;"",  Review!BA:BA,"&lt;&gt;"&amp;"", Review!BB:BB,"&lt;&gt;"&amp;"", Review!BC:BC,"&lt;&gt;"&amp;"")</f>
        <v>0</v>
      </c>
      <c r="BD53" s="182">
        <f>COUNTIFS(Review!BJ:BJ,"*TNBT*",Review!AR:AR,AH53, Review!AS:AS,"&lt;&gt;"&amp;"", Review!AT:AT,"&lt;&gt;"&amp;"", Review!AU:AU,"&lt;&gt;"&amp;"", Review!AV:AV,"&lt;&gt;"&amp;"", Review!AW:AW,"&lt;&gt;"&amp;"", Review!AW:AW,"&lt;&gt;"&amp;"", Review!AX:AX,"&lt;&gt;"&amp;"", Review!AY:AY,"&lt;&gt;"&amp;"", Review!AZ:AZ,"&lt;&gt;"&amp;"",  Review!BA:BA,"&lt;&gt;"&amp;"", Review!BB:BB,"&lt;&gt;"&amp;"", Review!BC:BC,"&lt;&gt;"&amp;"")</f>
        <v>0</v>
      </c>
      <c r="BE53" s="181">
        <f>COUNTIFS(Review!BJ:BJ,"*TL*",Review!AR:AR,AH53, Review!AS:AS,"&lt;&gt;"&amp;"", Review!AZ:AZ,"&lt;&gt;"&amp;"",  Review!BA:BA,"&lt;&gt;"&amp;"", Review!BB:BB,"&lt;&gt;"&amp;"", Review!BC:BC,"&lt;&gt;"&amp;"")</f>
        <v>0</v>
      </c>
    </row>
    <row r="54" ht="13.5" customHeight="1">
      <c r="A54" s="6"/>
      <c r="B54" s="16" t="s">
        <v>1027</v>
      </c>
      <c r="C54" s="244" t="s">
        <v>1442</v>
      </c>
      <c r="D54" s="244" t="s">
        <v>1443</v>
      </c>
      <c r="E54" s="245">
        <v>2.0146345E7</v>
      </c>
      <c r="F54" s="58">
        <v>95040.0</v>
      </c>
      <c r="G54" s="10"/>
      <c r="H54" s="6" t="s">
        <v>1444</v>
      </c>
      <c r="I54" s="10"/>
      <c r="J54" s="10"/>
      <c r="K54" s="10"/>
      <c r="L54" s="10"/>
      <c r="M54" s="10"/>
      <c r="N54" s="10"/>
      <c r="O54" s="10"/>
      <c r="P54" s="4">
        <f>COUNTIFS(Review!P:P,AH54)</f>
        <v>6</v>
      </c>
      <c r="Q54" s="10">
        <f>COUNTIFS(Review!N:N,"TNLT",Review!P:P,AH54, Review!R:R,"&lt;&gt;"&amp;"", Review!S:S,"&lt;&gt;"&amp;"", Review!T:T,"&lt;&gt;"&amp;"", Review!U:U,"&lt;&gt;"&amp;"",  Review!V:V,"&lt;&gt;"&amp;"",  Review!W:W,"&lt;&gt;"&amp;"",  Review!X:X,"&lt;&gt;"&amp;"",  Review!Y:Y,"&lt;&gt;"&amp;"")</f>
        <v>2</v>
      </c>
      <c r="R54" s="10">
        <f>COUNTIFS(Review!N:N,"TNBT",Review!P:P,AH54, Review!R:R,"&lt;&gt;"&amp;"", Review!S:S,"&lt;&gt;"&amp;"", Review!T:T,"&lt;&gt;"&amp;"", Review!U:U,"&lt;&gt;"&amp;"",  Review!V:V,"&lt;&gt;"&amp;"",  Review!W:W,"&lt;&gt;"&amp;"",  Review!X:X,"&lt;&gt;"&amp;"",  Review!Y:Y,"&lt;&gt;"&amp;"")</f>
        <v>2</v>
      </c>
      <c r="S54" s="10">
        <f>COUNTIFS(Review!N:N,"TL",Review!P:P,AH54, Review!R:R,"&lt;&gt;"&amp;"", Review!X:X,"&lt;&gt;"&amp;"",  Review!Y:Y,"&lt;&gt;"&amp;"")</f>
        <v>2</v>
      </c>
      <c r="T54" s="10">
        <f>COUNTIFS(Review!A:A,"Giữ chỗ",Review!P:P,AH54)</f>
        <v>0</v>
      </c>
      <c r="U54" s="10">
        <f>COUNTIFS(Review!B:B,"Sai lớp",Review!P:P,AH54)</f>
        <v>0</v>
      </c>
      <c r="V54" s="10">
        <f>COUNTIFS(Review!B:B,"Sai phân công",Review!P:P,AH54)</f>
        <v>0</v>
      </c>
      <c r="W54" s="10">
        <f t="shared" si="1"/>
        <v>0</v>
      </c>
      <c r="X54" s="10"/>
      <c r="Y54" s="10"/>
      <c r="Z54" s="10"/>
      <c r="AA54" s="6"/>
      <c r="AB54" s="6"/>
      <c r="AC54" s="6"/>
      <c r="AD54" s="6"/>
      <c r="AE54" s="6"/>
      <c r="AF54" s="6"/>
      <c r="AG54" s="6"/>
      <c r="AH54" s="6" t="s">
        <v>1453</v>
      </c>
      <c r="AI54" s="6" t="str">
        <f t="shared" si="2"/>
        <v>B_07 Chu Thị Ngọc Huyền 20146345 95040</v>
      </c>
      <c r="AJ54" s="6"/>
      <c r="AK54" s="6" t="str">
        <f t="shared" si="3"/>
        <v>TRUE</v>
      </c>
      <c r="AL54" s="4"/>
      <c r="AM54" s="4"/>
      <c r="AN54" s="4"/>
      <c r="AO54" s="4"/>
      <c r="AP54" s="4"/>
      <c r="AQ54" s="4"/>
      <c r="AR54" s="4"/>
      <c r="AS54" s="4"/>
      <c r="AT54" s="178"/>
      <c r="AU54" s="179"/>
      <c r="AV54" s="179"/>
      <c r="AW54" s="179"/>
      <c r="AX54" s="180">
        <f>COUNTIFS(Review!AD:AD,AH54, Review!AE:AE,"&lt;&gt;"&amp;"",Review!AL:AL,"&lt;&gt;"&amp;"")</f>
        <v>7</v>
      </c>
      <c r="AY54" s="153">
        <f>COUNTIFS(Review!BJ:BJ,"*TNLT*",Review!AD:AD,AH54, Review!AE:AE,"&lt;&gt;"&amp;"",  Review!AF:AF,"&lt;&gt;"&amp;"", Review!AG:AG,"&lt;&gt;"&amp;"", Review!AH:AH,"&lt;&gt;"&amp;"", Review!AI:AI,"&lt;&gt;"&amp;"", Review!AJ:AJ,"&lt;&gt;"&amp;"", Review!AK:AK,"&lt;&gt;"&amp;"", Review!AL:AL,"&lt;&gt;"&amp;"", Review!AM:AM,"&lt;&gt;"&amp;"", Review!AN:AN,"&lt;&gt;"&amp;"", Review!AO:AO,"&lt;&gt;"&amp;"")</f>
        <v>2</v>
      </c>
      <c r="AZ54" s="153">
        <f>COUNTIFS(Review!BJ:BJ,"*TNBT*",Review!AD:AD,AH54, Review!AE:AE,"&lt;&gt;"&amp;"",  Review!AF:AF,"&lt;&gt;"&amp;"", Review!AG:AG,"&lt;&gt;"&amp;"", Review!AH:AH,"&lt;&gt;"&amp;"", Review!AI:AI,"&lt;&gt;"&amp;"",  Review!AJ:AJ,"&lt;&gt;"&amp;"",  Review!AK:AK,"&lt;&gt;"&amp;"",  Review!AL:AL,"&lt;&gt;"&amp;"",  Review!AM:AM,"&lt;&gt;"&amp;"", Review!AN:AN,"&lt;&gt;"&amp;"", Review!AO:AO,"&lt;&gt;"&amp;"")</f>
        <v>3</v>
      </c>
      <c r="BA54" s="153">
        <f>COUNTIFS(Review!BJ:BJ,"*TL*",Review!AD:AD,AH54, Review!AE:AE,"&lt;&gt;"&amp;"", Review!AL:AL,"&lt;&gt;"&amp;"",  Review!AM:AM,"&lt;&gt;"&amp;"", Review!AN:AN,"&lt;&gt;"&amp;"", Review!AO:AO,"&lt;&gt;"&amp;"")</f>
        <v>2</v>
      </c>
      <c r="BB54" s="180">
        <f>COUNTIFS(Review!AR:AR,AH54, Review!AS:AS,"&lt;&gt;"&amp;"",Review!AZ:AZ,"&lt;&gt;"&amp;"")</f>
        <v>0</v>
      </c>
      <c r="BC54" s="181">
        <f>COUNTIFS(Review!BJ:BJ,"*TNLT*",Review!AR:AR,AH54, Review!AS:AS,"&lt;&gt;"&amp;"", Review!AT:AT,"&lt;&gt;"&amp;"", Review!AU:AU,"&lt;&gt;"&amp;"", Review!AV:AV,"&lt;&gt;"&amp;"", Review!AW:AW,"&lt;&gt;"&amp;"", Review!AW:AW,"&lt;&gt;"&amp;"", Review!AX:AX,"&lt;&gt;"&amp;"", Review!AY:AY,"&lt;&gt;"&amp;"", Review!AZ:AZ,"&lt;&gt;"&amp;"",  Review!BA:BA,"&lt;&gt;"&amp;"", Review!BB:BB,"&lt;&gt;"&amp;"", Review!BC:BC,"&lt;&gt;"&amp;"")</f>
        <v>0</v>
      </c>
      <c r="BD54" s="182">
        <f>COUNTIFS(Review!BJ:BJ,"*TNBT*",Review!AR:AR,AH54, Review!AS:AS,"&lt;&gt;"&amp;"", Review!AT:AT,"&lt;&gt;"&amp;"", Review!AU:AU,"&lt;&gt;"&amp;"", Review!AV:AV,"&lt;&gt;"&amp;"", Review!AW:AW,"&lt;&gt;"&amp;"", Review!AW:AW,"&lt;&gt;"&amp;"", Review!AX:AX,"&lt;&gt;"&amp;"", Review!AY:AY,"&lt;&gt;"&amp;"", Review!AZ:AZ,"&lt;&gt;"&amp;"",  Review!BA:BA,"&lt;&gt;"&amp;"", Review!BB:BB,"&lt;&gt;"&amp;"", Review!BC:BC,"&lt;&gt;"&amp;"")</f>
        <v>0</v>
      </c>
      <c r="BE54" s="181">
        <f>COUNTIFS(Review!BJ:BJ,"*TL*",Review!AR:AR,AH54, Review!AS:AS,"&lt;&gt;"&amp;"", Review!AZ:AZ,"&lt;&gt;"&amp;"",  Review!BA:BA,"&lt;&gt;"&amp;"", Review!BB:BB,"&lt;&gt;"&amp;"", Review!BC:BC,"&lt;&gt;"&amp;"")</f>
        <v>0</v>
      </c>
    </row>
    <row r="55" ht="13.5" customHeight="1">
      <c r="A55" s="6"/>
      <c r="B55" s="16" t="s">
        <v>1027</v>
      </c>
      <c r="C55" s="244" t="s">
        <v>1419</v>
      </c>
      <c r="D55" s="244" t="s">
        <v>1420</v>
      </c>
      <c r="E55" s="245">
        <v>2.014665E7</v>
      </c>
      <c r="F55" s="58">
        <v>95040.0</v>
      </c>
      <c r="G55" s="10"/>
      <c r="H55" s="6" t="s">
        <v>1421</v>
      </c>
      <c r="I55" s="10"/>
      <c r="J55" s="10"/>
      <c r="K55" s="10"/>
      <c r="L55" s="10"/>
      <c r="M55" s="10"/>
      <c r="N55" s="10"/>
      <c r="O55" s="10"/>
      <c r="P55" s="4">
        <f>COUNTIFS(Review!P:P,AH55)</f>
        <v>6</v>
      </c>
      <c r="Q55" s="10">
        <f>COUNTIFS(Review!N:N,"TNLT",Review!P:P,AH55, Review!R:R,"&lt;&gt;"&amp;"", Review!S:S,"&lt;&gt;"&amp;"", Review!T:T,"&lt;&gt;"&amp;"", Review!U:U,"&lt;&gt;"&amp;"",  Review!V:V,"&lt;&gt;"&amp;"",  Review!W:W,"&lt;&gt;"&amp;"",  Review!X:X,"&lt;&gt;"&amp;"",  Review!Y:Y,"&lt;&gt;"&amp;"")</f>
        <v>2</v>
      </c>
      <c r="R55" s="10">
        <f>COUNTIFS(Review!N:N,"TNBT",Review!P:P,AH55, Review!R:R,"&lt;&gt;"&amp;"", Review!S:S,"&lt;&gt;"&amp;"", Review!T:T,"&lt;&gt;"&amp;"", Review!U:U,"&lt;&gt;"&amp;"",  Review!V:V,"&lt;&gt;"&amp;"",  Review!W:W,"&lt;&gt;"&amp;"",  Review!X:X,"&lt;&gt;"&amp;"",  Review!Y:Y,"&lt;&gt;"&amp;"")</f>
        <v>2</v>
      </c>
      <c r="S55" s="10">
        <f>COUNTIFS(Review!N:N,"TL",Review!P:P,AH55, Review!R:R,"&lt;&gt;"&amp;"", Review!X:X,"&lt;&gt;"&amp;"",  Review!Y:Y,"&lt;&gt;"&amp;"")</f>
        <v>2</v>
      </c>
      <c r="T55" s="10">
        <f>COUNTIFS(Review!A:A,"Giữ chỗ",Review!P:P,AH55)</f>
        <v>0</v>
      </c>
      <c r="U55" s="10">
        <f>COUNTIFS(Review!B:B,"Sai lớp",Review!P:P,AH55)</f>
        <v>0</v>
      </c>
      <c r="V55" s="10">
        <f>COUNTIFS(Review!B:B,"Sai phân công",Review!P:P,AH55)</f>
        <v>0</v>
      </c>
      <c r="W55" s="10">
        <f t="shared" si="1"/>
        <v>0</v>
      </c>
      <c r="X55" s="10"/>
      <c r="Y55" s="10"/>
      <c r="Z55" s="10"/>
      <c r="AA55" s="6"/>
      <c r="AB55" s="6"/>
      <c r="AC55" s="6"/>
      <c r="AD55" s="6"/>
      <c r="AE55" s="6"/>
      <c r="AF55" s="6"/>
      <c r="AG55" s="6"/>
      <c r="AH55" s="6" t="s">
        <v>1245</v>
      </c>
      <c r="AI55" s="6" t="str">
        <f t="shared" si="2"/>
        <v>B_07 Phan Văn Thành 20146650 95040</v>
      </c>
      <c r="AJ55" s="6"/>
      <c r="AK55" s="6" t="str">
        <f t="shared" si="3"/>
        <v>TRUE</v>
      </c>
      <c r="AL55" s="4"/>
      <c r="AM55" s="4"/>
      <c r="AN55" s="4"/>
      <c r="AO55" s="4"/>
      <c r="AP55" s="4"/>
      <c r="AQ55" s="4"/>
      <c r="AR55" s="4"/>
      <c r="AS55" s="4"/>
      <c r="AT55" s="178"/>
      <c r="AU55" s="179"/>
      <c r="AV55" s="179"/>
      <c r="AW55" s="179"/>
      <c r="AX55" s="180">
        <f>COUNTIFS(Review!AD:AD,AH55, Review!AE:AE,"&lt;&gt;"&amp;"",Review!AL:AL,"&lt;&gt;"&amp;"")</f>
        <v>8</v>
      </c>
      <c r="AY55" s="153">
        <f>COUNTIFS(Review!BJ:BJ,"*TNLT*",Review!AD:AD,AH55, Review!AE:AE,"&lt;&gt;"&amp;"",  Review!AF:AF,"&lt;&gt;"&amp;"", Review!AG:AG,"&lt;&gt;"&amp;"", Review!AH:AH,"&lt;&gt;"&amp;"", Review!AI:AI,"&lt;&gt;"&amp;"", Review!AJ:AJ,"&lt;&gt;"&amp;"", Review!AK:AK,"&lt;&gt;"&amp;"", Review!AL:AL,"&lt;&gt;"&amp;"", Review!AM:AM,"&lt;&gt;"&amp;"", Review!AN:AN,"&lt;&gt;"&amp;"", Review!AO:AO,"&lt;&gt;"&amp;"")</f>
        <v>3</v>
      </c>
      <c r="AZ55" s="153">
        <f>COUNTIFS(Review!BJ:BJ,"*TNBT*",Review!AD:AD,AH55, Review!AE:AE,"&lt;&gt;"&amp;"",  Review!AF:AF,"&lt;&gt;"&amp;"", Review!AG:AG,"&lt;&gt;"&amp;"", Review!AH:AH,"&lt;&gt;"&amp;"", Review!AI:AI,"&lt;&gt;"&amp;"",  Review!AJ:AJ,"&lt;&gt;"&amp;"",  Review!AK:AK,"&lt;&gt;"&amp;"",  Review!AL:AL,"&lt;&gt;"&amp;"",  Review!AM:AM,"&lt;&gt;"&amp;"", Review!AN:AN,"&lt;&gt;"&amp;"", Review!AO:AO,"&lt;&gt;"&amp;"")</f>
        <v>0</v>
      </c>
      <c r="BA55" s="153">
        <f>COUNTIFS(Review!BJ:BJ,"*TL*",Review!AD:AD,AH55, Review!AE:AE,"&lt;&gt;"&amp;"", Review!AL:AL,"&lt;&gt;"&amp;"",  Review!AM:AM,"&lt;&gt;"&amp;"", Review!AN:AN,"&lt;&gt;"&amp;"", Review!AO:AO,"&lt;&gt;"&amp;"")</f>
        <v>2</v>
      </c>
      <c r="BB55" s="180">
        <f>COUNTIFS(Review!AR:AR,AH55, Review!AS:AS,"&lt;&gt;"&amp;"",Review!AZ:AZ,"&lt;&gt;"&amp;"")</f>
        <v>0</v>
      </c>
      <c r="BC55" s="181">
        <f>COUNTIFS(Review!BJ:BJ,"*TNLT*",Review!AR:AR,AH55, Review!AS:AS,"&lt;&gt;"&amp;"", Review!AT:AT,"&lt;&gt;"&amp;"", Review!AU:AU,"&lt;&gt;"&amp;"", Review!AV:AV,"&lt;&gt;"&amp;"", Review!AW:AW,"&lt;&gt;"&amp;"", Review!AW:AW,"&lt;&gt;"&amp;"", Review!AX:AX,"&lt;&gt;"&amp;"", Review!AY:AY,"&lt;&gt;"&amp;"", Review!AZ:AZ,"&lt;&gt;"&amp;"",  Review!BA:BA,"&lt;&gt;"&amp;"", Review!BB:BB,"&lt;&gt;"&amp;"", Review!BC:BC,"&lt;&gt;"&amp;"")</f>
        <v>0</v>
      </c>
      <c r="BD55" s="182">
        <f>COUNTIFS(Review!BJ:BJ,"*TNBT*",Review!AR:AR,AH55, Review!AS:AS,"&lt;&gt;"&amp;"", Review!AT:AT,"&lt;&gt;"&amp;"", Review!AU:AU,"&lt;&gt;"&amp;"", Review!AV:AV,"&lt;&gt;"&amp;"", Review!AW:AW,"&lt;&gt;"&amp;"", Review!AW:AW,"&lt;&gt;"&amp;"", Review!AX:AX,"&lt;&gt;"&amp;"", Review!AY:AY,"&lt;&gt;"&amp;"", Review!AZ:AZ,"&lt;&gt;"&amp;"",  Review!BA:BA,"&lt;&gt;"&amp;"", Review!BB:BB,"&lt;&gt;"&amp;"", Review!BC:BC,"&lt;&gt;"&amp;"")</f>
        <v>0</v>
      </c>
      <c r="BE55" s="181">
        <f>COUNTIFS(Review!BJ:BJ,"*TL*",Review!AR:AR,AH55, Review!AS:AS,"&lt;&gt;"&amp;"", Review!AZ:AZ,"&lt;&gt;"&amp;"",  Review!BA:BA,"&lt;&gt;"&amp;"", Review!BB:BB,"&lt;&gt;"&amp;"", Review!BC:BC,"&lt;&gt;"&amp;"")</f>
        <v>0</v>
      </c>
    </row>
    <row r="56" ht="13.5" customHeight="1">
      <c r="A56" s="6"/>
      <c r="B56" s="16" t="s">
        <v>1474</v>
      </c>
      <c r="C56" s="264" t="s">
        <v>1540</v>
      </c>
      <c r="D56" s="264" t="s">
        <v>1275</v>
      </c>
      <c r="E56" s="265">
        <v>2.0125467E7</v>
      </c>
      <c r="F56" s="58">
        <v>95040.0</v>
      </c>
      <c r="G56" s="10"/>
      <c r="H56" s="6" t="s">
        <v>1541</v>
      </c>
      <c r="I56" s="10"/>
      <c r="J56" s="10"/>
      <c r="K56" s="10"/>
      <c r="L56" s="10"/>
      <c r="M56" s="10"/>
      <c r="N56" s="10"/>
      <c r="O56" s="10"/>
      <c r="P56" s="4">
        <f>COUNTIFS(Review!P:P,AH56)</f>
        <v>6</v>
      </c>
      <c r="Q56" s="10">
        <f>COUNTIFS(Review!N:N,"TNLT",Review!P:P,AH56, Review!R:R,"&lt;&gt;"&amp;"", Review!S:S,"&lt;&gt;"&amp;"", Review!T:T,"&lt;&gt;"&amp;"", Review!U:U,"&lt;&gt;"&amp;"",  Review!V:V,"&lt;&gt;"&amp;"",  Review!W:W,"&lt;&gt;"&amp;"",  Review!X:X,"&lt;&gt;"&amp;"",  Review!Y:Y,"&lt;&gt;"&amp;"")</f>
        <v>2</v>
      </c>
      <c r="R56" s="10">
        <f>COUNTIFS(Review!N:N,"TNBT",Review!P:P,AH56, Review!R:R,"&lt;&gt;"&amp;"", Review!S:S,"&lt;&gt;"&amp;"", Review!T:T,"&lt;&gt;"&amp;"", Review!U:U,"&lt;&gt;"&amp;"",  Review!V:V,"&lt;&gt;"&amp;"",  Review!W:W,"&lt;&gt;"&amp;"",  Review!X:X,"&lt;&gt;"&amp;"",  Review!Y:Y,"&lt;&gt;"&amp;"")</f>
        <v>2</v>
      </c>
      <c r="S56" s="10">
        <f>COUNTIFS(Review!N:N,"TL",Review!P:P,AH56, Review!R:R,"&lt;&gt;"&amp;"", Review!X:X,"&lt;&gt;"&amp;"",  Review!Y:Y,"&lt;&gt;"&amp;"")</f>
        <v>2</v>
      </c>
      <c r="T56" s="10">
        <f>COUNTIFS(Review!A:A,"Giữ chỗ",Review!P:P,AH56)</f>
        <v>0</v>
      </c>
      <c r="U56" s="10">
        <f>COUNTIFS(Review!B:B,"Sai lớp",Review!P:P,AH56)</f>
        <v>0</v>
      </c>
      <c r="V56" s="10">
        <f>COUNTIFS(Review!B:B,"Sai phân công",Review!P:P,AH56)</f>
        <v>0</v>
      </c>
      <c r="W56" s="10">
        <f t="shared" si="1"/>
        <v>0</v>
      </c>
      <c r="X56" s="10"/>
      <c r="Y56" s="10"/>
      <c r="Z56" s="10"/>
      <c r="AA56" s="6"/>
      <c r="AB56" s="6"/>
      <c r="AC56" s="6"/>
      <c r="AD56" s="6"/>
      <c r="AE56" s="6"/>
      <c r="AF56" s="6"/>
      <c r="AG56" s="6"/>
      <c r="AH56" s="6" t="s">
        <v>294</v>
      </c>
      <c r="AI56" s="6" t="str">
        <f t="shared" si="2"/>
        <v>B_08 Đỗ Anh Đức 20125467 95040</v>
      </c>
      <c r="AJ56" s="6"/>
      <c r="AK56" s="6" t="str">
        <f t="shared" si="3"/>
        <v>TRUE</v>
      </c>
      <c r="AL56" s="4"/>
      <c r="AM56" s="4"/>
      <c r="AN56" s="4"/>
      <c r="AO56" s="4"/>
      <c r="AP56" s="4"/>
      <c r="AQ56" s="4"/>
      <c r="AR56" s="4"/>
      <c r="AS56" s="4"/>
      <c r="AT56" s="178"/>
      <c r="AU56" s="179"/>
      <c r="AV56" s="179"/>
      <c r="AW56" s="179"/>
      <c r="AX56" s="180">
        <f>COUNTIFS(Review!AD:AD,AH56, Review!AE:AE,"&lt;&gt;"&amp;"",Review!AL:AL,"&lt;&gt;"&amp;"")</f>
        <v>10</v>
      </c>
      <c r="AY56" s="153">
        <f>COUNTIFS(Review!BJ:BJ,"*TNLT*",Review!AD:AD,AH56, Review!AE:AE,"&lt;&gt;"&amp;"",  Review!AF:AF,"&lt;&gt;"&amp;"", Review!AG:AG,"&lt;&gt;"&amp;"", Review!AH:AH,"&lt;&gt;"&amp;"", Review!AI:AI,"&lt;&gt;"&amp;"", Review!AJ:AJ,"&lt;&gt;"&amp;"", Review!AK:AK,"&lt;&gt;"&amp;"", Review!AL:AL,"&lt;&gt;"&amp;"", Review!AM:AM,"&lt;&gt;"&amp;"", Review!AN:AN,"&lt;&gt;"&amp;"", Review!AO:AO,"&lt;&gt;"&amp;"")</f>
        <v>5</v>
      </c>
      <c r="AZ56" s="153">
        <f>COUNTIFS(Review!BJ:BJ,"*TNBT*",Review!AD:AD,AH56, Review!AE:AE,"&lt;&gt;"&amp;"",  Review!AF:AF,"&lt;&gt;"&amp;"", Review!AG:AG,"&lt;&gt;"&amp;"", Review!AH:AH,"&lt;&gt;"&amp;"", Review!AI:AI,"&lt;&gt;"&amp;"",  Review!AJ:AJ,"&lt;&gt;"&amp;"",  Review!AK:AK,"&lt;&gt;"&amp;"",  Review!AL:AL,"&lt;&gt;"&amp;"",  Review!AM:AM,"&lt;&gt;"&amp;"", Review!AN:AN,"&lt;&gt;"&amp;"", Review!AO:AO,"&lt;&gt;"&amp;"")</f>
        <v>1</v>
      </c>
      <c r="BA56" s="153">
        <f>COUNTIFS(Review!BJ:BJ,"*TL*",Review!AD:AD,AH56, Review!AE:AE,"&lt;&gt;"&amp;"", Review!AL:AL,"&lt;&gt;"&amp;"",  Review!AM:AM,"&lt;&gt;"&amp;"", Review!AN:AN,"&lt;&gt;"&amp;"", Review!AO:AO,"&lt;&gt;"&amp;"")</f>
        <v>3</v>
      </c>
      <c r="BB56" s="180">
        <f>COUNTIFS(Review!AR:AR,AH56, Review!AS:AS,"&lt;&gt;"&amp;"",Review!AZ:AZ,"&lt;&gt;"&amp;"")</f>
        <v>0</v>
      </c>
      <c r="BC56" s="181">
        <f>COUNTIFS(Review!BJ:BJ,"*TNLT*",Review!AR:AR,AH56, Review!AS:AS,"&lt;&gt;"&amp;"", Review!AT:AT,"&lt;&gt;"&amp;"", Review!AU:AU,"&lt;&gt;"&amp;"", Review!AV:AV,"&lt;&gt;"&amp;"", Review!AW:AW,"&lt;&gt;"&amp;"", Review!AW:AW,"&lt;&gt;"&amp;"", Review!AX:AX,"&lt;&gt;"&amp;"", Review!AY:AY,"&lt;&gt;"&amp;"", Review!AZ:AZ,"&lt;&gt;"&amp;"",  Review!BA:BA,"&lt;&gt;"&amp;"", Review!BB:BB,"&lt;&gt;"&amp;"", Review!BC:BC,"&lt;&gt;"&amp;"")</f>
        <v>0</v>
      </c>
      <c r="BD56" s="182">
        <f>COUNTIFS(Review!BJ:BJ,"*TNBT*",Review!AR:AR,AH56, Review!AS:AS,"&lt;&gt;"&amp;"", Review!AT:AT,"&lt;&gt;"&amp;"", Review!AU:AU,"&lt;&gt;"&amp;"", Review!AV:AV,"&lt;&gt;"&amp;"", Review!AW:AW,"&lt;&gt;"&amp;"", Review!AW:AW,"&lt;&gt;"&amp;"", Review!AX:AX,"&lt;&gt;"&amp;"", Review!AY:AY,"&lt;&gt;"&amp;"", Review!AZ:AZ,"&lt;&gt;"&amp;"",  Review!BA:BA,"&lt;&gt;"&amp;"", Review!BB:BB,"&lt;&gt;"&amp;"", Review!BC:BC,"&lt;&gt;"&amp;"")</f>
        <v>0</v>
      </c>
      <c r="BE56" s="181">
        <f>COUNTIFS(Review!BJ:BJ,"*TL*",Review!AR:AR,AH56, Review!AS:AS,"&lt;&gt;"&amp;"", Review!AZ:AZ,"&lt;&gt;"&amp;"",  Review!BA:BA,"&lt;&gt;"&amp;"", Review!BB:BB,"&lt;&gt;"&amp;"", Review!BC:BC,"&lt;&gt;"&amp;"")</f>
        <v>0</v>
      </c>
    </row>
    <row r="57" ht="13.5" customHeight="1">
      <c r="A57" s="6"/>
      <c r="B57" s="16" t="s">
        <v>1474</v>
      </c>
      <c r="C57" s="264" t="s">
        <v>1475</v>
      </c>
      <c r="D57" s="264" t="s">
        <v>190</v>
      </c>
      <c r="E57" s="265">
        <v>2.0169589E7</v>
      </c>
      <c r="F57" s="58">
        <v>95040.0</v>
      </c>
      <c r="G57" s="10"/>
      <c r="H57" s="6" t="s">
        <v>1476</v>
      </c>
      <c r="I57" s="10">
        <f>COUNTIF(B:B,B57)</f>
        <v>4</v>
      </c>
      <c r="J57" s="10">
        <f>COUNTIFS(Review!O:O,B57,Review!N:N,"TNLT", Review!R:R,"&lt;&gt;"&amp;"", Review!S:S,"&lt;&gt;"&amp;"", Review!T:T,"&lt;&gt;"&amp;"", Review!U:U,"&lt;&gt;"&amp;"",  Review!V:V,"&lt;&gt;"&amp;"",  Review!W:W,"&lt;&gt;"&amp;"",  Review!X:X,"&lt;&gt;"&amp;"",  Review!Y:Y,"&lt;&gt;"&amp;"")</f>
        <v>8</v>
      </c>
      <c r="K57" s="10">
        <f>COUNTIFS(Review!O:O,B57,Review!N:N,"TNBT", Review!R:R,"&lt;&gt;"&amp;"", Review!S:S,"&lt;&gt;"&amp;"", Review!T:T,"&lt;&gt;"&amp;"", Review!U:U,"&lt;&gt;"&amp;"",  Review!V:V,"&lt;&gt;"&amp;"",  Review!W:W,"&lt;&gt;"&amp;"",  Review!X:X,"&lt;&gt;"&amp;"",  Review!Y:Y,"&lt;&gt;"&amp;"")</f>
        <v>8</v>
      </c>
      <c r="L57" s="10">
        <f>COUNTIFS(Review!O:O,B57,Review!N:N,"TL", Review!R:R,"&lt;&gt;"&amp;"", Review!X:X,"&lt;&gt;"&amp;"",  Review!Y:Y,"&lt;&gt;"&amp;"")</f>
        <v>8</v>
      </c>
      <c r="M57" s="10">
        <f>COUNTIFS(Review!AC:AC,B57, Review!AN:AN,"&lt;&gt;"&amp;"",Review!AO:AO,"&lt;&gt;"&amp;"")</f>
        <v>0</v>
      </c>
      <c r="N57" s="10">
        <f>COUNTIFS(Review!A:A,"Giữ chỗ nhóm",Review!O:O,B57)</f>
        <v>0</v>
      </c>
      <c r="O57" s="10"/>
      <c r="P57" s="4">
        <f>COUNTIFS(Review!P:P,AH57)</f>
        <v>6</v>
      </c>
      <c r="Q57" s="10">
        <f>COUNTIFS(Review!N:N,"TNLT",Review!P:P,AH57, Review!R:R,"&lt;&gt;"&amp;"", Review!S:S,"&lt;&gt;"&amp;"", Review!T:T,"&lt;&gt;"&amp;"", Review!U:U,"&lt;&gt;"&amp;"",  Review!V:V,"&lt;&gt;"&amp;"",  Review!W:W,"&lt;&gt;"&amp;"",  Review!X:X,"&lt;&gt;"&amp;"",  Review!Y:Y,"&lt;&gt;"&amp;"")</f>
        <v>2</v>
      </c>
      <c r="R57" s="10">
        <f>COUNTIFS(Review!N:N,"TNBT",Review!P:P,AH57, Review!R:R,"&lt;&gt;"&amp;"", Review!S:S,"&lt;&gt;"&amp;"", Review!T:T,"&lt;&gt;"&amp;"", Review!U:U,"&lt;&gt;"&amp;"",  Review!V:V,"&lt;&gt;"&amp;"",  Review!W:W,"&lt;&gt;"&amp;"",  Review!X:X,"&lt;&gt;"&amp;"",  Review!Y:Y,"&lt;&gt;"&amp;"")</f>
        <v>2</v>
      </c>
      <c r="S57" s="10">
        <f>COUNTIFS(Review!N:N,"TL",Review!P:P,AH57, Review!R:R,"&lt;&gt;"&amp;"", Review!X:X,"&lt;&gt;"&amp;"",  Review!Y:Y,"&lt;&gt;"&amp;"")</f>
        <v>2</v>
      </c>
      <c r="T57" s="10">
        <f>COUNTIFS(Review!A:A,"Giữ chỗ",Review!P:P,AH57)</f>
        <v>0</v>
      </c>
      <c r="U57" s="10">
        <f>COUNTIFS(Review!B:B,"Sai lớp",Review!P:P,AH57)</f>
        <v>0</v>
      </c>
      <c r="V57" s="10">
        <f>COUNTIFS(Review!B:B,"Sai phân công",Review!P:P,AH57)</f>
        <v>0</v>
      </c>
      <c r="W57" s="10">
        <f t="shared" si="1"/>
        <v>0</v>
      </c>
      <c r="X57" s="10"/>
      <c r="Y57" s="10"/>
      <c r="Z57" s="10"/>
      <c r="AA57" s="6"/>
      <c r="AB57" s="6"/>
      <c r="AC57" s="6"/>
      <c r="AD57" s="6"/>
      <c r="AE57" s="6"/>
      <c r="AF57" s="6"/>
      <c r="AG57" s="6"/>
      <c r="AH57" s="6" t="s">
        <v>1239</v>
      </c>
      <c r="AI57" s="6" t="str">
        <f t="shared" si="2"/>
        <v>B_08 Ngô Phan Anh 20169589 95040</v>
      </c>
      <c r="AJ57" s="6"/>
      <c r="AK57" s="6" t="str">
        <f t="shared" si="3"/>
        <v>TRUE</v>
      </c>
      <c r="AL57" s="4"/>
      <c r="AM57" s="4"/>
      <c r="AN57" s="4"/>
      <c r="AO57" s="4"/>
      <c r="AP57" s="4"/>
      <c r="AQ57" s="4"/>
      <c r="AR57" s="4"/>
      <c r="AS57" s="4"/>
      <c r="AT57" s="178">
        <f>COUNTIFS(Review!AC:AC,B57, Review!AE:AE,"&lt;&gt;"&amp;"",Review!AL:AL,"&lt;&gt;"&amp;"")</f>
        <v>0</v>
      </c>
      <c r="AU57" s="179">
        <f>COUNTIFS(Review!BJ:BJ,"*TNLT*",Review!AC:AC,B57, Review!AE:AE,"&lt;&gt;"&amp;"",Review!AL:AL,"&lt;&gt;"&amp;"")</f>
        <v>0</v>
      </c>
      <c r="AV57" s="179">
        <f>COUNTIFS(Review!BJ:BJ,"*TNBT*",Review!AC:AC,B57, Review!AE:AE,"&lt;&gt;"&amp;"",Review!AL:AL,"&lt;&gt;"&amp;"")</f>
        <v>0</v>
      </c>
      <c r="AW57" s="179">
        <f>COUNTIFS(Review!BJ:BJ,"*TL*",Review!AC:AC,B57, Review!AE:AE,"&lt;&gt;"&amp;"",Review!AL:AL,"&lt;&gt;"&amp;"")</f>
        <v>0</v>
      </c>
      <c r="AX57" s="180">
        <f>COUNTIFS(Review!AD:AD,AH57, Review!AE:AE,"&lt;&gt;"&amp;"",Review!AL:AL,"&lt;&gt;"&amp;"")</f>
        <v>10</v>
      </c>
      <c r="AY57" s="153">
        <f>COUNTIFS(Review!BJ:BJ,"*TNLT*",Review!AD:AD,AH57, Review!AE:AE,"&lt;&gt;"&amp;"",  Review!AF:AF,"&lt;&gt;"&amp;"", Review!AG:AG,"&lt;&gt;"&amp;"", Review!AH:AH,"&lt;&gt;"&amp;"", Review!AI:AI,"&lt;&gt;"&amp;"", Review!AJ:AJ,"&lt;&gt;"&amp;"", Review!AK:AK,"&lt;&gt;"&amp;"", Review!AL:AL,"&lt;&gt;"&amp;"", Review!AM:AM,"&lt;&gt;"&amp;"", Review!AN:AN,"&lt;&gt;"&amp;"", Review!AO:AO,"&lt;&gt;"&amp;"")</f>
        <v>5</v>
      </c>
      <c r="AZ57" s="153">
        <f>COUNTIFS(Review!BJ:BJ,"*TNBT*",Review!AD:AD,AH57, Review!AE:AE,"&lt;&gt;"&amp;"",  Review!AF:AF,"&lt;&gt;"&amp;"", Review!AG:AG,"&lt;&gt;"&amp;"", Review!AH:AH,"&lt;&gt;"&amp;"", Review!AI:AI,"&lt;&gt;"&amp;"",  Review!AJ:AJ,"&lt;&gt;"&amp;"",  Review!AK:AK,"&lt;&gt;"&amp;"",  Review!AL:AL,"&lt;&gt;"&amp;"",  Review!AM:AM,"&lt;&gt;"&amp;"", Review!AN:AN,"&lt;&gt;"&amp;"", Review!AO:AO,"&lt;&gt;"&amp;"")</f>
        <v>1</v>
      </c>
      <c r="BA57" s="153">
        <f>COUNTIFS(Review!BJ:BJ,"*TL*",Review!AD:AD,AH57, Review!AE:AE,"&lt;&gt;"&amp;"", Review!AL:AL,"&lt;&gt;"&amp;"",  Review!AM:AM,"&lt;&gt;"&amp;"", Review!AN:AN,"&lt;&gt;"&amp;"", Review!AO:AO,"&lt;&gt;"&amp;"")</f>
        <v>2</v>
      </c>
      <c r="BB57" s="180">
        <f>COUNTIFS(Review!AR:AR,AH57, Review!AS:AS,"&lt;&gt;"&amp;"",Review!AZ:AZ,"&lt;&gt;"&amp;"")</f>
        <v>0</v>
      </c>
      <c r="BC57" s="181">
        <f>COUNTIFS(Review!BJ:BJ,"*TNLT*",Review!AR:AR,AH57, Review!AS:AS,"&lt;&gt;"&amp;"", Review!AT:AT,"&lt;&gt;"&amp;"", Review!AU:AU,"&lt;&gt;"&amp;"", Review!AV:AV,"&lt;&gt;"&amp;"", Review!AW:AW,"&lt;&gt;"&amp;"", Review!AW:AW,"&lt;&gt;"&amp;"", Review!AX:AX,"&lt;&gt;"&amp;"", Review!AY:AY,"&lt;&gt;"&amp;"", Review!AZ:AZ,"&lt;&gt;"&amp;"",  Review!BA:BA,"&lt;&gt;"&amp;"", Review!BB:BB,"&lt;&gt;"&amp;"", Review!BC:BC,"&lt;&gt;"&amp;"")</f>
        <v>0</v>
      </c>
      <c r="BD57" s="182">
        <f>COUNTIFS(Review!BJ:BJ,"*TNBT*",Review!AR:AR,AH57, Review!AS:AS,"&lt;&gt;"&amp;"", Review!AT:AT,"&lt;&gt;"&amp;"", Review!AU:AU,"&lt;&gt;"&amp;"", Review!AV:AV,"&lt;&gt;"&amp;"", Review!AW:AW,"&lt;&gt;"&amp;"", Review!AW:AW,"&lt;&gt;"&amp;"", Review!AX:AX,"&lt;&gt;"&amp;"", Review!AY:AY,"&lt;&gt;"&amp;"", Review!AZ:AZ,"&lt;&gt;"&amp;"",  Review!BA:BA,"&lt;&gt;"&amp;"", Review!BB:BB,"&lt;&gt;"&amp;"", Review!BC:BC,"&lt;&gt;"&amp;"")</f>
        <v>0</v>
      </c>
      <c r="BE57" s="181">
        <f>COUNTIFS(Review!BJ:BJ,"*TL*",Review!AR:AR,AH57, Review!AS:AS,"&lt;&gt;"&amp;"", Review!AZ:AZ,"&lt;&gt;"&amp;"",  Review!BA:BA,"&lt;&gt;"&amp;"", Review!BB:BB,"&lt;&gt;"&amp;"", Review!BC:BC,"&lt;&gt;"&amp;"")</f>
        <v>0</v>
      </c>
    </row>
    <row r="58" ht="13.5" customHeight="1">
      <c r="A58" s="6"/>
      <c r="B58" s="16" t="s">
        <v>1474</v>
      </c>
      <c r="C58" s="63" t="s">
        <v>1511</v>
      </c>
      <c r="D58" s="63" t="s">
        <v>1513</v>
      </c>
      <c r="E58" s="64">
        <v>2.0125608E7</v>
      </c>
      <c r="F58" s="58">
        <v>95040.0</v>
      </c>
      <c r="G58" s="10"/>
      <c r="H58" s="6" t="s">
        <v>1514</v>
      </c>
      <c r="I58" s="10"/>
      <c r="J58" s="10"/>
      <c r="K58" s="10"/>
      <c r="L58" s="10"/>
      <c r="M58" s="10"/>
      <c r="N58" s="10"/>
      <c r="O58" s="10"/>
      <c r="P58" s="4">
        <f>COUNTIFS(Review!P:P,AH58)</f>
        <v>6</v>
      </c>
      <c r="Q58" s="10">
        <f>COUNTIFS(Review!N:N,"TNLT",Review!P:P,AH58, Review!R:R,"&lt;&gt;"&amp;"", Review!S:S,"&lt;&gt;"&amp;"", Review!T:T,"&lt;&gt;"&amp;"", Review!U:U,"&lt;&gt;"&amp;"",  Review!V:V,"&lt;&gt;"&amp;"",  Review!W:W,"&lt;&gt;"&amp;"",  Review!X:X,"&lt;&gt;"&amp;"",  Review!Y:Y,"&lt;&gt;"&amp;"")</f>
        <v>2</v>
      </c>
      <c r="R58" s="10">
        <f>COUNTIFS(Review!N:N,"TNBT",Review!P:P,AH58, Review!R:R,"&lt;&gt;"&amp;"", Review!S:S,"&lt;&gt;"&amp;"", Review!T:T,"&lt;&gt;"&amp;"", Review!U:U,"&lt;&gt;"&amp;"",  Review!V:V,"&lt;&gt;"&amp;"",  Review!W:W,"&lt;&gt;"&amp;"",  Review!X:X,"&lt;&gt;"&amp;"",  Review!Y:Y,"&lt;&gt;"&amp;"")</f>
        <v>2</v>
      </c>
      <c r="S58" s="10">
        <f>COUNTIFS(Review!N:N,"TL",Review!P:P,AH58, Review!R:R,"&lt;&gt;"&amp;"", Review!X:X,"&lt;&gt;"&amp;"",  Review!Y:Y,"&lt;&gt;"&amp;"")</f>
        <v>2</v>
      </c>
      <c r="T58" s="10">
        <f>COUNTIFS(Review!A:A,"Giữ chỗ",Review!P:P,AH58)</f>
        <v>0</v>
      </c>
      <c r="U58" s="10">
        <f>COUNTIFS(Review!B:B,"Sai lớp",Review!P:P,AH58)</f>
        <v>0</v>
      </c>
      <c r="V58" s="10">
        <f>COUNTIFS(Review!B:B,"Sai phân công",Review!P:P,AH58)</f>
        <v>0</v>
      </c>
      <c r="W58" s="10">
        <f t="shared" si="1"/>
        <v>0</v>
      </c>
      <c r="X58" s="10"/>
      <c r="Y58" s="10"/>
      <c r="Z58" s="10"/>
      <c r="AA58" s="6"/>
      <c r="AB58" s="6"/>
      <c r="AC58" s="6"/>
      <c r="AD58" s="6"/>
      <c r="AE58" s="6"/>
      <c r="AF58" s="6"/>
      <c r="AG58" s="6"/>
      <c r="AH58" s="6" t="s">
        <v>544</v>
      </c>
      <c r="AI58" s="6" t="str">
        <f t="shared" si="2"/>
        <v>B_08 Nguyễn Đức Khôi 20125608 95040</v>
      </c>
      <c r="AJ58" s="6"/>
      <c r="AK58" s="6" t="str">
        <f t="shared" si="3"/>
        <v>TRUE</v>
      </c>
      <c r="AL58" s="4"/>
      <c r="AM58" s="4"/>
      <c r="AN58" s="4"/>
      <c r="AO58" s="4"/>
      <c r="AP58" s="4"/>
      <c r="AQ58" s="4"/>
      <c r="AR58" s="4"/>
      <c r="AS58" s="4"/>
      <c r="AT58" s="178"/>
      <c r="AU58" s="179"/>
      <c r="AV58" s="179"/>
      <c r="AW58" s="179"/>
      <c r="AX58" s="180">
        <f>COUNTIFS(Review!AD:AD,AH58, Review!AE:AE,"&lt;&gt;"&amp;"",Review!AL:AL,"&lt;&gt;"&amp;"")</f>
        <v>10</v>
      </c>
      <c r="AY58" s="153">
        <f>COUNTIFS(Review!BJ:BJ,"*TNLT*",Review!AD:AD,AH58, Review!AE:AE,"&lt;&gt;"&amp;"",  Review!AF:AF,"&lt;&gt;"&amp;"", Review!AG:AG,"&lt;&gt;"&amp;"", Review!AH:AH,"&lt;&gt;"&amp;"", Review!AI:AI,"&lt;&gt;"&amp;"", Review!AJ:AJ,"&lt;&gt;"&amp;"", Review!AK:AK,"&lt;&gt;"&amp;"", Review!AL:AL,"&lt;&gt;"&amp;"", Review!AM:AM,"&lt;&gt;"&amp;"", Review!AN:AN,"&lt;&gt;"&amp;"", Review!AO:AO,"&lt;&gt;"&amp;"")</f>
        <v>4</v>
      </c>
      <c r="AZ58" s="153">
        <f>COUNTIFS(Review!BJ:BJ,"*TNBT*",Review!AD:AD,AH58, Review!AE:AE,"&lt;&gt;"&amp;"",  Review!AF:AF,"&lt;&gt;"&amp;"", Review!AG:AG,"&lt;&gt;"&amp;"", Review!AH:AH,"&lt;&gt;"&amp;"", Review!AI:AI,"&lt;&gt;"&amp;"",  Review!AJ:AJ,"&lt;&gt;"&amp;"",  Review!AK:AK,"&lt;&gt;"&amp;"",  Review!AL:AL,"&lt;&gt;"&amp;"",  Review!AM:AM,"&lt;&gt;"&amp;"", Review!AN:AN,"&lt;&gt;"&amp;"", Review!AO:AO,"&lt;&gt;"&amp;"")</f>
        <v>1</v>
      </c>
      <c r="BA58" s="153">
        <f>COUNTIFS(Review!BJ:BJ,"*TL*",Review!AD:AD,AH58, Review!AE:AE,"&lt;&gt;"&amp;"", Review!AL:AL,"&lt;&gt;"&amp;"",  Review!AM:AM,"&lt;&gt;"&amp;"", Review!AN:AN,"&lt;&gt;"&amp;"", Review!AO:AO,"&lt;&gt;"&amp;"")</f>
        <v>4</v>
      </c>
      <c r="BB58" s="180">
        <f>COUNTIFS(Review!AR:AR,AH58, Review!AS:AS,"&lt;&gt;"&amp;"",Review!AZ:AZ,"&lt;&gt;"&amp;"")</f>
        <v>0</v>
      </c>
      <c r="BC58" s="181">
        <f>COUNTIFS(Review!BJ:BJ,"*TNLT*",Review!AR:AR,AH58, Review!AS:AS,"&lt;&gt;"&amp;"", Review!AT:AT,"&lt;&gt;"&amp;"", Review!AU:AU,"&lt;&gt;"&amp;"", Review!AV:AV,"&lt;&gt;"&amp;"", Review!AW:AW,"&lt;&gt;"&amp;"", Review!AW:AW,"&lt;&gt;"&amp;"", Review!AX:AX,"&lt;&gt;"&amp;"", Review!AY:AY,"&lt;&gt;"&amp;"", Review!AZ:AZ,"&lt;&gt;"&amp;"",  Review!BA:BA,"&lt;&gt;"&amp;"", Review!BB:BB,"&lt;&gt;"&amp;"", Review!BC:BC,"&lt;&gt;"&amp;"")</f>
        <v>0</v>
      </c>
      <c r="BD58" s="182">
        <f>COUNTIFS(Review!BJ:BJ,"*TNBT*",Review!AR:AR,AH58, Review!AS:AS,"&lt;&gt;"&amp;"", Review!AT:AT,"&lt;&gt;"&amp;"", Review!AU:AU,"&lt;&gt;"&amp;"", Review!AV:AV,"&lt;&gt;"&amp;"", Review!AW:AW,"&lt;&gt;"&amp;"", Review!AW:AW,"&lt;&gt;"&amp;"", Review!AX:AX,"&lt;&gt;"&amp;"", Review!AY:AY,"&lt;&gt;"&amp;"", Review!AZ:AZ,"&lt;&gt;"&amp;"",  Review!BA:BA,"&lt;&gt;"&amp;"", Review!BB:BB,"&lt;&gt;"&amp;"", Review!BC:BC,"&lt;&gt;"&amp;"")</f>
        <v>0</v>
      </c>
      <c r="BE58" s="181">
        <f>COUNTIFS(Review!BJ:BJ,"*TL*",Review!AR:AR,AH58, Review!AS:AS,"&lt;&gt;"&amp;"", Review!AZ:AZ,"&lt;&gt;"&amp;"",  Review!BA:BA,"&lt;&gt;"&amp;"", Review!BB:BB,"&lt;&gt;"&amp;"", Review!BC:BC,"&lt;&gt;"&amp;"")</f>
        <v>0</v>
      </c>
    </row>
    <row r="59" ht="13.5" customHeight="1">
      <c r="A59" s="6"/>
      <c r="B59" s="16" t="s">
        <v>1474</v>
      </c>
      <c r="C59" s="63" t="s">
        <v>1562</v>
      </c>
      <c r="D59" s="63" t="s">
        <v>1563</v>
      </c>
      <c r="E59" s="64">
        <v>2.0125762E7</v>
      </c>
      <c r="F59" s="58">
        <v>95040.0</v>
      </c>
      <c r="G59" s="10"/>
      <c r="H59" s="6" t="s">
        <v>1564</v>
      </c>
      <c r="I59" s="10"/>
      <c r="J59" s="10"/>
      <c r="K59" s="10"/>
      <c r="L59" s="10"/>
      <c r="M59" s="10"/>
      <c r="N59" s="10"/>
      <c r="O59" s="10"/>
      <c r="P59" s="4">
        <f>COUNTIFS(Review!P:P,AH59)</f>
        <v>6</v>
      </c>
      <c r="Q59" s="10">
        <f>COUNTIFS(Review!N:N,"TNLT",Review!P:P,AH59, Review!R:R,"&lt;&gt;"&amp;"", Review!S:S,"&lt;&gt;"&amp;"", Review!T:T,"&lt;&gt;"&amp;"", Review!U:U,"&lt;&gt;"&amp;"",  Review!V:V,"&lt;&gt;"&amp;"",  Review!W:W,"&lt;&gt;"&amp;"",  Review!X:X,"&lt;&gt;"&amp;"",  Review!Y:Y,"&lt;&gt;"&amp;"")</f>
        <v>2</v>
      </c>
      <c r="R59" s="10">
        <f>COUNTIFS(Review!N:N,"TNBT",Review!P:P,AH59, Review!R:R,"&lt;&gt;"&amp;"", Review!S:S,"&lt;&gt;"&amp;"", Review!T:T,"&lt;&gt;"&amp;"", Review!U:U,"&lt;&gt;"&amp;"",  Review!V:V,"&lt;&gt;"&amp;"",  Review!W:W,"&lt;&gt;"&amp;"",  Review!X:X,"&lt;&gt;"&amp;"",  Review!Y:Y,"&lt;&gt;"&amp;"")</f>
        <v>2</v>
      </c>
      <c r="S59" s="10">
        <f>COUNTIFS(Review!N:N,"TL",Review!P:P,AH59, Review!R:R,"&lt;&gt;"&amp;"", Review!X:X,"&lt;&gt;"&amp;"",  Review!Y:Y,"&lt;&gt;"&amp;"")</f>
        <v>2</v>
      </c>
      <c r="T59" s="10">
        <f>COUNTIFS(Review!A:A,"Giữ chỗ",Review!P:P,AH59)</f>
        <v>0</v>
      </c>
      <c r="U59" s="10">
        <f>COUNTIFS(Review!B:B,"Sai lớp",Review!P:P,AH59)</f>
        <v>0</v>
      </c>
      <c r="V59" s="10">
        <f>COUNTIFS(Review!B:B,"Sai phân công",Review!P:P,AH59)</f>
        <v>0</v>
      </c>
      <c r="W59" s="10">
        <f t="shared" si="1"/>
        <v>0</v>
      </c>
      <c r="X59" s="10"/>
      <c r="Y59" s="10"/>
      <c r="Z59" s="10"/>
      <c r="AA59" s="6"/>
      <c r="AB59" s="6"/>
      <c r="AC59" s="6"/>
      <c r="AD59" s="6"/>
      <c r="AE59" s="6"/>
      <c r="AF59" s="6"/>
      <c r="AG59" s="6"/>
      <c r="AH59" s="6" t="s">
        <v>1011</v>
      </c>
      <c r="AI59" s="6" t="str">
        <f t="shared" si="2"/>
        <v>B_08 Bùi Xuân Thanh 20125762 95040</v>
      </c>
      <c r="AJ59" s="6"/>
      <c r="AK59" s="6" t="str">
        <f t="shared" si="3"/>
        <v>TRUE</v>
      </c>
      <c r="AL59" s="4"/>
      <c r="AM59" s="4"/>
      <c r="AN59" s="4"/>
      <c r="AO59" s="4"/>
      <c r="AP59" s="4"/>
      <c r="AQ59" s="4"/>
      <c r="AR59" s="4"/>
      <c r="AS59" s="4"/>
      <c r="AT59" s="178"/>
      <c r="AU59" s="179"/>
      <c r="AV59" s="179"/>
      <c r="AW59" s="179"/>
      <c r="AX59" s="180">
        <f>COUNTIFS(Review!AD:AD,AH59, Review!AE:AE,"&lt;&gt;"&amp;"",Review!AL:AL,"&lt;&gt;"&amp;"")</f>
        <v>10</v>
      </c>
      <c r="AY59" s="153">
        <f>COUNTIFS(Review!BJ:BJ,"*TNLT*",Review!AD:AD,AH59, Review!AE:AE,"&lt;&gt;"&amp;"",  Review!AF:AF,"&lt;&gt;"&amp;"", Review!AG:AG,"&lt;&gt;"&amp;"", Review!AH:AH,"&lt;&gt;"&amp;"", Review!AI:AI,"&lt;&gt;"&amp;"", Review!AJ:AJ,"&lt;&gt;"&amp;"", Review!AK:AK,"&lt;&gt;"&amp;"", Review!AL:AL,"&lt;&gt;"&amp;"", Review!AM:AM,"&lt;&gt;"&amp;"", Review!AN:AN,"&lt;&gt;"&amp;"", Review!AO:AO,"&lt;&gt;"&amp;"")</f>
        <v>5</v>
      </c>
      <c r="AZ59" s="153">
        <f>COUNTIFS(Review!BJ:BJ,"*TNBT*",Review!AD:AD,AH59, Review!AE:AE,"&lt;&gt;"&amp;"",  Review!AF:AF,"&lt;&gt;"&amp;"", Review!AG:AG,"&lt;&gt;"&amp;"", Review!AH:AH,"&lt;&gt;"&amp;"", Review!AI:AI,"&lt;&gt;"&amp;"",  Review!AJ:AJ,"&lt;&gt;"&amp;"",  Review!AK:AK,"&lt;&gt;"&amp;"",  Review!AL:AL,"&lt;&gt;"&amp;"",  Review!AM:AM,"&lt;&gt;"&amp;"", Review!AN:AN,"&lt;&gt;"&amp;"", Review!AO:AO,"&lt;&gt;"&amp;"")</f>
        <v>1</v>
      </c>
      <c r="BA59" s="153">
        <f>COUNTIFS(Review!BJ:BJ,"*TL*",Review!AD:AD,AH59, Review!AE:AE,"&lt;&gt;"&amp;"", Review!AL:AL,"&lt;&gt;"&amp;"",  Review!AM:AM,"&lt;&gt;"&amp;"", Review!AN:AN,"&lt;&gt;"&amp;"", Review!AO:AO,"&lt;&gt;"&amp;"")</f>
        <v>4</v>
      </c>
      <c r="BB59" s="180">
        <f>COUNTIFS(Review!AR:AR,AH59, Review!AS:AS,"&lt;&gt;"&amp;"",Review!AZ:AZ,"&lt;&gt;"&amp;"")</f>
        <v>0</v>
      </c>
      <c r="BC59" s="181">
        <f>COUNTIFS(Review!BJ:BJ,"*TNLT*",Review!AR:AR,AH59, Review!AS:AS,"&lt;&gt;"&amp;"", Review!AT:AT,"&lt;&gt;"&amp;"", Review!AU:AU,"&lt;&gt;"&amp;"", Review!AV:AV,"&lt;&gt;"&amp;"", Review!AW:AW,"&lt;&gt;"&amp;"", Review!AW:AW,"&lt;&gt;"&amp;"", Review!AX:AX,"&lt;&gt;"&amp;"", Review!AY:AY,"&lt;&gt;"&amp;"", Review!AZ:AZ,"&lt;&gt;"&amp;"",  Review!BA:BA,"&lt;&gt;"&amp;"", Review!BB:BB,"&lt;&gt;"&amp;"", Review!BC:BC,"&lt;&gt;"&amp;"")</f>
        <v>0</v>
      </c>
      <c r="BD59" s="182">
        <f>COUNTIFS(Review!BJ:BJ,"*TNBT*",Review!AR:AR,AH59, Review!AS:AS,"&lt;&gt;"&amp;"", Review!AT:AT,"&lt;&gt;"&amp;"", Review!AU:AU,"&lt;&gt;"&amp;"", Review!AV:AV,"&lt;&gt;"&amp;"", Review!AW:AW,"&lt;&gt;"&amp;"", Review!AW:AW,"&lt;&gt;"&amp;"", Review!AX:AX,"&lt;&gt;"&amp;"", Review!AY:AY,"&lt;&gt;"&amp;"", Review!AZ:AZ,"&lt;&gt;"&amp;"",  Review!BA:BA,"&lt;&gt;"&amp;"", Review!BB:BB,"&lt;&gt;"&amp;"", Review!BC:BC,"&lt;&gt;"&amp;"")</f>
        <v>0</v>
      </c>
      <c r="BE59" s="181">
        <f>COUNTIFS(Review!BJ:BJ,"*TL*",Review!AR:AR,AH59, Review!AS:AS,"&lt;&gt;"&amp;"", Review!AZ:AZ,"&lt;&gt;"&amp;"",  Review!BA:BA,"&lt;&gt;"&amp;"", Review!BB:BB,"&lt;&gt;"&amp;"", Review!BC:BC,"&lt;&gt;"&amp;"")</f>
        <v>0</v>
      </c>
    </row>
    <row r="60" ht="13.5" customHeight="1">
      <c r="A60" s="6"/>
      <c r="B60" s="16" t="s">
        <v>1104</v>
      </c>
      <c r="C60" s="65" t="s">
        <v>1678</v>
      </c>
      <c r="D60" s="65" t="s">
        <v>656</v>
      </c>
      <c r="E60" s="66">
        <v>2.0143653E7</v>
      </c>
      <c r="F60" s="58">
        <v>95040.0</v>
      </c>
      <c r="G60" s="10"/>
      <c r="H60" s="6" t="s">
        <v>1679</v>
      </c>
      <c r="I60" s="10"/>
      <c r="J60" s="10"/>
      <c r="K60" s="10"/>
      <c r="L60" s="10"/>
      <c r="M60" s="10"/>
      <c r="N60" s="10"/>
      <c r="O60" s="10"/>
      <c r="P60" s="4">
        <f>COUNTIFS(Review!P:P,AH60)</f>
        <v>6</v>
      </c>
      <c r="Q60" s="10">
        <f>COUNTIFS(Review!N:N,"TNLT",Review!P:P,AH60, Review!R:R,"&lt;&gt;"&amp;"", Review!S:S,"&lt;&gt;"&amp;"", Review!T:T,"&lt;&gt;"&amp;"", Review!U:U,"&lt;&gt;"&amp;"",  Review!V:V,"&lt;&gt;"&amp;"",  Review!W:W,"&lt;&gt;"&amp;"",  Review!X:X,"&lt;&gt;"&amp;"",  Review!Y:Y,"&lt;&gt;"&amp;"")</f>
        <v>2</v>
      </c>
      <c r="R60" s="10">
        <f>COUNTIFS(Review!N:N,"TNBT",Review!P:P,AH60, Review!R:R,"&lt;&gt;"&amp;"", Review!S:S,"&lt;&gt;"&amp;"", Review!T:T,"&lt;&gt;"&amp;"", Review!U:U,"&lt;&gt;"&amp;"",  Review!V:V,"&lt;&gt;"&amp;"",  Review!W:W,"&lt;&gt;"&amp;"",  Review!X:X,"&lt;&gt;"&amp;"",  Review!Y:Y,"&lt;&gt;"&amp;"")</f>
        <v>2</v>
      </c>
      <c r="S60" s="10">
        <f>COUNTIFS(Review!N:N,"TL",Review!P:P,AH60, Review!R:R,"&lt;&gt;"&amp;"", Review!X:X,"&lt;&gt;"&amp;"",  Review!Y:Y,"&lt;&gt;"&amp;"")</f>
        <v>2</v>
      </c>
      <c r="T60" s="10">
        <f>COUNTIFS(Review!A:A,"Giữ chỗ",Review!P:P,AH60)</f>
        <v>0</v>
      </c>
      <c r="U60" s="10">
        <f>COUNTIFS(Review!B:B,"Sai lớp",Review!P:P,AH60)</f>
        <v>0</v>
      </c>
      <c r="V60" s="10">
        <f>COUNTIFS(Review!B:B,"Sai phân công",Review!P:P,AH60)</f>
        <v>0</v>
      </c>
      <c r="W60" s="10">
        <f t="shared" si="1"/>
        <v>0</v>
      </c>
      <c r="X60" s="10"/>
      <c r="Y60" s="10"/>
      <c r="Z60" s="10"/>
      <c r="AA60" s="6"/>
      <c r="AB60" s="6"/>
      <c r="AC60" s="6"/>
      <c r="AD60" s="6"/>
      <c r="AE60" s="6"/>
      <c r="AF60" s="6"/>
      <c r="AG60" s="6"/>
      <c r="AH60" s="6" t="s">
        <v>1105</v>
      </c>
      <c r="AI60" s="6" t="str">
        <f t="shared" si="2"/>
        <v>B_09 Phùng Thế Quân 20143653 95040</v>
      </c>
      <c r="AJ60" s="6"/>
      <c r="AK60" s="6" t="str">
        <f t="shared" si="3"/>
        <v>TRUE</v>
      </c>
      <c r="AL60" s="4"/>
      <c r="AM60" s="4"/>
      <c r="AN60" s="4"/>
      <c r="AO60" s="4"/>
      <c r="AP60" s="4"/>
      <c r="AQ60" s="4"/>
      <c r="AR60" s="4"/>
      <c r="AS60" s="4"/>
      <c r="AT60" s="178"/>
      <c r="AU60" s="179"/>
      <c r="AV60" s="179"/>
      <c r="AW60" s="179"/>
      <c r="AX60" s="180">
        <f>COUNTIFS(Review!AD:AD,AH60, Review!AE:AE,"&lt;&gt;"&amp;"",Review!AL:AL,"&lt;&gt;"&amp;"")</f>
        <v>0</v>
      </c>
      <c r="AY60" s="153">
        <f>COUNTIFS(Review!BJ:BJ,"*TNLT*",Review!AD:AD,AH60, Review!AE:AE,"&lt;&gt;"&amp;"",  Review!AF:AF,"&lt;&gt;"&amp;"", Review!AG:AG,"&lt;&gt;"&amp;"", Review!AH:AH,"&lt;&gt;"&amp;"", Review!AI:AI,"&lt;&gt;"&amp;"", Review!AJ:AJ,"&lt;&gt;"&amp;"", Review!AK:AK,"&lt;&gt;"&amp;"", Review!AL:AL,"&lt;&gt;"&amp;"", Review!AM:AM,"&lt;&gt;"&amp;"", Review!AN:AN,"&lt;&gt;"&amp;"", Review!AO:AO,"&lt;&gt;"&amp;"")</f>
        <v>0</v>
      </c>
      <c r="AZ60" s="153">
        <f>COUNTIFS(Review!BJ:BJ,"*TNBT*",Review!AD:AD,AH60, Review!AE:AE,"&lt;&gt;"&amp;"",  Review!AF:AF,"&lt;&gt;"&amp;"", Review!AG:AG,"&lt;&gt;"&amp;"", Review!AH:AH,"&lt;&gt;"&amp;"", Review!AI:AI,"&lt;&gt;"&amp;"",  Review!AJ:AJ,"&lt;&gt;"&amp;"",  Review!AK:AK,"&lt;&gt;"&amp;"",  Review!AL:AL,"&lt;&gt;"&amp;"",  Review!AM:AM,"&lt;&gt;"&amp;"", Review!AN:AN,"&lt;&gt;"&amp;"", Review!AO:AO,"&lt;&gt;"&amp;"")</f>
        <v>0</v>
      </c>
      <c r="BA60" s="153">
        <f>COUNTIFS(Review!BJ:BJ,"*TL*",Review!AD:AD,AH60, Review!AE:AE,"&lt;&gt;"&amp;"", Review!AL:AL,"&lt;&gt;"&amp;"",  Review!AM:AM,"&lt;&gt;"&amp;"", Review!AN:AN,"&lt;&gt;"&amp;"", Review!AO:AO,"&lt;&gt;"&amp;"")</f>
        <v>0</v>
      </c>
      <c r="BB60" s="180">
        <f>COUNTIFS(Review!AR:AR,AH60, Review!AS:AS,"&lt;&gt;"&amp;"",Review!AZ:AZ,"&lt;&gt;"&amp;"")</f>
        <v>0</v>
      </c>
      <c r="BC60" s="181">
        <f>COUNTIFS(Review!BJ:BJ,"*TNLT*",Review!AR:AR,AH60, Review!AS:AS,"&lt;&gt;"&amp;"", Review!AT:AT,"&lt;&gt;"&amp;"", Review!AU:AU,"&lt;&gt;"&amp;"", Review!AV:AV,"&lt;&gt;"&amp;"", Review!AW:AW,"&lt;&gt;"&amp;"", Review!AW:AW,"&lt;&gt;"&amp;"", Review!AX:AX,"&lt;&gt;"&amp;"", Review!AY:AY,"&lt;&gt;"&amp;"", Review!AZ:AZ,"&lt;&gt;"&amp;"",  Review!BA:BA,"&lt;&gt;"&amp;"", Review!BB:BB,"&lt;&gt;"&amp;"", Review!BC:BC,"&lt;&gt;"&amp;"")</f>
        <v>0</v>
      </c>
      <c r="BD60" s="182">
        <f>COUNTIFS(Review!BJ:BJ,"*TNBT*",Review!AR:AR,AH60, Review!AS:AS,"&lt;&gt;"&amp;"", Review!AT:AT,"&lt;&gt;"&amp;"", Review!AU:AU,"&lt;&gt;"&amp;"", Review!AV:AV,"&lt;&gt;"&amp;"", Review!AW:AW,"&lt;&gt;"&amp;"", Review!AW:AW,"&lt;&gt;"&amp;"", Review!AX:AX,"&lt;&gt;"&amp;"", Review!AY:AY,"&lt;&gt;"&amp;"", Review!AZ:AZ,"&lt;&gt;"&amp;"",  Review!BA:BA,"&lt;&gt;"&amp;"", Review!BB:BB,"&lt;&gt;"&amp;"", Review!BC:BC,"&lt;&gt;"&amp;"")</f>
        <v>0</v>
      </c>
      <c r="BE60" s="181">
        <f>COUNTIFS(Review!BJ:BJ,"*TL*",Review!AR:AR,AH60, Review!AS:AS,"&lt;&gt;"&amp;"", Review!AZ:AZ,"&lt;&gt;"&amp;"",  Review!BA:BA,"&lt;&gt;"&amp;"", Review!BB:BB,"&lt;&gt;"&amp;"", Review!BC:BC,"&lt;&gt;"&amp;"")</f>
        <v>0</v>
      </c>
    </row>
    <row r="61" ht="13.5" customHeight="1">
      <c r="A61" s="6"/>
      <c r="B61" s="16" t="s">
        <v>1104</v>
      </c>
      <c r="C61" s="65" t="s">
        <v>1582</v>
      </c>
      <c r="D61" s="65" t="s">
        <v>1583</v>
      </c>
      <c r="E61" s="66">
        <v>2.0142972E7</v>
      </c>
      <c r="F61" s="58">
        <v>95040.0</v>
      </c>
      <c r="G61" s="10"/>
      <c r="H61" s="6" t="s">
        <v>1584</v>
      </c>
      <c r="I61" s="10">
        <f>COUNTIF(B:B,B61)</f>
        <v>4</v>
      </c>
      <c r="J61" s="10">
        <f>COUNTIFS(Review!O:O,B61,Review!N:N,"TNLT", Review!R:R,"&lt;&gt;"&amp;"", Review!S:S,"&lt;&gt;"&amp;"", Review!T:T,"&lt;&gt;"&amp;"", Review!U:U,"&lt;&gt;"&amp;"",  Review!V:V,"&lt;&gt;"&amp;"",  Review!W:W,"&lt;&gt;"&amp;"",  Review!X:X,"&lt;&gt;"&amp;"",  Review!Y:Y,"&lt;&gt;"&amp;"")</f>
        <v>8</v>
      </c>
      <c r="K61" s="10">
        <f>COUNTIFS(Review!O:O,B61,Review!N:N,"TNBT", Review!R:R,"&lt;&gt;"&amp;"", Review!S:S,"&lt;&gt;"&amp;"", Review!T:T,"&lt;&gt;"&amp;"", Review!U:U,"&lt;&gt;"&amp;"",  Review!V:V,"&lt;&gt;"&amp;"",  Review!W:W,"&lt;&gt;"&amp;"",  Review!X:X,"&lt;&gt;"&amp;"",  Review!Y:Y,"&lt;&gt;"&amp;"")</f>
        <v>8</v>
      </c>
      <c r="L61" s="10">
        <f>COUNTIFS(Review!O:O,B61,Review!N:N,"TL", Review!R:R,"&lt;&gt;"&amp;"", Review!X:X,"&lt;&gt;"&amp;"",  Review!Y:Y,"&lt;&gt;"&amp;"")</f>
        <v>7</v>
      </c>
      <c r="M61" s="10">
        <f>COUNTIFS(Review!AC:AC,B61, Review!AN:AN,"&lt;&gt;"&amp;"",Review!AO:AO,"&lt;&gt;"&amp;"")</f>
        <v>0</v>
      </c>
      <c r="N61" s="10">
        <f>COUNTIFS(Review!A:A,"Giữ chỗ nhóm",Review!O:O,B61)</f>
        <v>1</v>
      </c>
      <c r="O61" s="10"/>
      <c r="P61" s="4">
        <f>COUNTIFS(Review!P:P,AH61)</f>
        <v>6</v>
      </c>
      <c r="Q61" s="10">
        <f>COUNTIFS(Review!N:N,"TNLT",Review!P:P,AH61, Review!R:R,"&lt;&gt;"&amp;"", Review!S:S,"&lt;&gt;"&amp;"", Review!T:T,"&lt;&gt;"&amp;"", Review!U:U,"&lt;&gt;"&amp;"",  Review!V:V,"&lt;&gt;"&amp;"",  Review!W:W,"&lt;&gt;"&amp;"",  Review!X:X,"&lt;&gt;"&amp;"",  Review!Y:Y,"&lt;&gt;"&amp;"")</f>
        <v>2</v>
      </c>
      <c r="R61" s="10">
        <f>COUNTIFS(Review!N:N,"TNBT",Review!P:P,AH61, Review!R:R,"&lt;&gt;"&amp;"", Review!S:S,"&lt;&gt;"&amp;"", Review!T:T,"&lt;&gt;"&amp;"", Review!U:U,"&lt;&gt;"&amp;"",  Review!V:V,"&lt;&gt;"&amp;"",  Review!W:W,"&lt;&gt;"&amp;"",  Review!X:X,"&lt;&gt;"&amp;"",  Review!Y:Y,"&lt;&gt;"&amp;"")</f>
        <v>2</v>
      </c>
      <c r="S61" s="10">
        <f>COUNTIFS(Review!N:N,"TL",Review!P:P,AH61, Review!R:R,"&lt;&gt;"&amp;"", Review!X:X,"&lt;&gt;"&amp;"",  Review!Y:Y,"&lt;&gt;"&amp;"")</f>
        <v>2</v>
      </c>
      <c r="T61" s="10">
        <f>COUNTIFS(Review!A:A,"Giữ chỗ",Review!P:P,AH61)</f>
        <v>0</v>
      </c>
      <c r="U61" s="10">
        <f>COUNTIFS(Review!B:B,"Sai lớp",Review!P:P,AH61)</f>
        <v>0</v>
      </c>
      <c r="V61" s="10">
        <f>COUNTIFS(Review!B:B,"Sai phân công",Review!P:P,AH61)</f>
        <v>0</v>
      </c>
      <c r="W61" s="10">
        <f t="shared" si="1"/>
        <v>0</v>
      </c>
      <c r="X61" s="10"/>
      <c r="Y61" s="10"/>
      <c r="Z61" s="10"/>
      <c r="AA61" s="6"/>
      <c r="AB61" s="6"/>
      <c r="AC61" s="6"/>
      <c r="AD61" s="6"/>
      <c r="AE61" s="6"/>
      <c r="AF61" s="6"/>
      <c r="AG61" s="6"/>
      <c r="AH61" s="6" t="s">
        <v>953</v>
      </c>
      <c r="AI61" s="6" t="str">
        <f t="shared" si="2"/>
        <v>B_09 Vũ Đăng Minh 20142972 95040</v>
      </c>
      <c r="AJ61" s="6"/>
      <c r="AK61" s="6" t="str">
        <f t="shared" si="3"/>
        <v>TRUE</v>
      </c>
      <c r="AL61" s="4"/>
      <c r="AM61" s="4"/>
      <c r="AN61" s="4"/>
      <c r="AO61" s="4"/>
      <c r="AP61" s="4"/>
      <c r="AQ61" s="4"/>
      <c r="AR61" s="4"/>
      <c r="AS61" s="4"/>
      <c r="AT61" s="178">
        <f>COUNTIFS(Review!AC:AC,B61, Review!AE:AE,"&lt;&gt;"&amp;"",Review!AL:AL,"&lt;&gt;"&amp;"")</f>
        <v>0</v>
      </c>
      <c r="AU61" s="179">
        <f>COUNTIFS(Review!BJ:BJ,"*TNLT*",Review!AC:AC,B61, Review!AE:AE,"&lt;&gt;"&amp;"",Review!AL:AL,"&lt;&gt;"&amp;"")</f>
        <v>0</v>
      </c>
      <c r="AV61" s="179">
        <f>COUNTIFS(Review!BJ:BJ,"*TNBT*",Review!AC:AC,B61, Review!AE:AE,"&lt;&gt;"&amp;"",Review!AL:AL,"&lt;&gt;"&amp;"")</f>
        <v>0</v>
      </c>
      <c r="AW61" s="179">
        <f>COUNTIFS(Review!BJ:BJ,"*TL*",Review!AC:AC,B61, Review!AE:AE,"&lt;&gt;"&amp;"",Review!AL:AL,"&lt;&gt;"&amp;"")</f>
        <v>0</v>
      </c>
      <c r="AX61" s="180">
        <f>COUNTIFS(Review!AD:AD,AH61, Review!AE:AE,"&lt;&gt;"&amp;"",Review!AL:AL,"&lt;&gt;"&amp;"")</f>
        <v>10</v>
      </c>
      <c r="AY61" s="153">
        <f>COUNTIFS(Review!BJ:BJ,"*TNLT*",Review!AD:AD,AH61, Review!AE:AE,"&lt;&gt;"&amp;"",  Review!AF:AF,"&lt;&gt;"&amp;"", Review!AG:AG,"&lt;&gt;"&amp;"", Review!AH:AH,"&lt;&gt;"&amp;"", Review!AI:AI,"&lt;&gt;"&amp;"", Review!AJ:AJ,"&lt;&gt;"&amp;"", Review!AK:AK,"&lt;&gt;"&amp;"", Review!AL:AL,"&lt;&gt;"&amp;"", Review!AM:AM,"&lt;&gt;"&amp;"", Review!AN:AN,"&lt;&gt;"&amp;"", Review!AO:AO,"&lt;&gt;"&amp;"")</f>
        <v>4</v>
      </c>
      <c r="AZ61" s="153">
        <f>COUNTIFS(Review!BJ:BJ,"*TNBT*",Review!AD:AD,AH61, Review!AE:AE,"&lt;&gt;"&amp;"",  Review!AF:AF,"&lt;&gt;"&amp;"", Review!AG:AG,"&lt;&gt;"&amp;"", Review!AH:AH,"&lt;&gt;"&amp;"", Review!AI:AI,"&lt;&gt;"&amp;"",  Review!AJ:AJ,"&lt;&gt;"&amp;"",  Review!AK:AK,"&lt;&gt;"&amp;"",  Review!AL:AL,"&lt;&gt;"&amp;"",  Review!AM:AM,"&lt;&gt;"&amp;"", Review!AN:AN,"&lt;&gt;"&amp;"", Review!AO:AO,"&lt;&gt;"&amp;"")</f>
        <v>2</v>
      </c>
      <c r="BA61" s="153">
        <f>COUNTIFS(Review!BJ:BJ,"*TL*",Review!AD:AD,AH61, Review!AE:AE,"&lt;&gt;"&amp;"", Review!AL:AL,"&lt;&gt;"&amp;"",  Review!AM:AM,"&lt;&gt;"&amp;"", Review!AN:AN,"&lt;&gt;"&amp;"", Review!AO:AO,"&lt;&gt;"&amp;"")</f>
        <v>4</v>
      </c>
      <c r="BB61" s="180">
        <f>COUNTIFS(Review!AR:AR,AH61, Review!AS:AS,"&lt;&gt;"&amp;"",Review!AZ:AZ,"&lt;&gt;"&amp;"")</f>
        <v>0</v>
      </c>
      <c r="BC61" s="181">
        <f>COUNTIFS(Review!BJ:BJ,"*TNLT*",Review!AR:AR,AH61, Review!AS:AS,"&lt;&gt;"&amp;"", Review!AT:AT,"&lt;&gt;"&amp;"", Review!AU:AU,"&lt;&gt;"&amp;"", Review!AV:AV,"&lt;&gt;"&amp;"", Review!AW:AW,"&lt;&gt;"&amp;"", Review!AW:AW,"&lt;&gt;"&amp;"", Review!AX:AX,"&lt;&gt;"&amp;"", Review!AY:AY,"&lt;&gt;"&amp;"", Review!AZ:AZ,"&lt;&gt;"&amp;"",  Review!BA:BA,"&lt;&gt;"&amp;"", Review!BB:BB,"&lt;&gt;"&amp;"", Review!BC:BC,"&lt;&gt;"&amp;"")</f>
        <v>0</v>
      </c>
      <c r="BD61" s="182">
        <f>COUNTIFS(Review!BJ:BJ,"*TNBT*",Review!AR:AR,AH61, Review!AS:AS,"&lt;&gt;"&amp;"", Review!AT:AT,"&lt;&gt;"&amp;"", Review!AU:AU,"&lt;&gt;"&amp;"", Review!AV:AV,"&lt;&gt;"&amp;"", Review!AW:AW,"&lt;&gt;"&amp;"", Review!AW:AW,"&lt;&gt;"&amp;"", Review!AX:AX,"&lt;&gt;"&amp;"", Review!AY:AY,"&lt;&gt;"&amp;"", Review!AZ:AZ,"&lt;&gt;"&amp;"",  Review!BA:BA,"&lt;&gt;"&amp;"", Review!BB:BB,"&lt;&gt;"&amp;"", Review!BC:BC,"&lt;&gt;"&amp;"")</f>
        <v>0</v>
      </c>
      <c r="BE61" s="181">
        <f>COUNTIFS(Review!BJ:BJ,"*TL*",Review!AR:AR,AH61, Review!AS:AS,"&lt;&gt;"&amp;"", Review!AZ:AZ,"&lt;&gt;"&amp;"",  Review!BA:BA,"&lt;&gt;"&amp;"", Review!BB:BB,"&lt;&gt;"&amp;"", Review!BC:BC,"&lt;&gt;"&amp;"")</f>
        <v>0</v>
      </c>
    </row>
    <row r="62" ht="13.5" customHeight="1">
      <c r="A62" s="6"/>
      <c r="B62" s="16" t="s">
        <v>1104</v>
      </c>
      <c r="C62" s="65" t="s">
        <v>1633</v>
      </c>
      <c r="D62" s="65" t="s">
        <v>1634</v>
      </c>
      <c r="E62" s="66">
        <v>2.0143607E7</v>
      </c>
      <c r="F62" s="58">
        <v>95040.0</v>
      </c>
      <c r="G62" s="10"/>
      <c r="H62" s="6" t="s">
        <v>1635</v>
      </c>
      <c r="I62" s="10"/>
      <c r="J62" s="10"/>
      <c r="K62" s="10"/>
      <c r="L62" s="10"/>
      <c r="M62" s="10"/>
      <c r="N62" s="10"/>
      <c r="O62" s="10"/>
      <c r="P62" s="4">
        <f>COUNTIFS(Review!P:P,AH62)</f>
        <v>6</v>
      </c>
      <c r="Q62" s="10">
        <f>COUNTIFS(Review!N:N,"TNLT",Review!P:P,AH62, Review!R:R,"&lt;&gt;"&amp;"", Review!S:S,"&lt;&gt;"&amp;"", Review!T:T,"&lt;&gt;"&amp;"", Review!U:U,"&lt;&gt;"&amp;"",  Review!V:V,"&lt;&gt;"&amp;"",  Review!W:W,"&lt;&gt;"&amp;"",  Review!X:X,"&lt;&gt;"&amp;"",  Review!Y:Y,"&lt;&gt;"&amp;"")</f>
        <v>2</v>
      </c>
      <c r="R62" s="10">
        <f>COUNTIFS(Review!N:N,"TNBT",Review!P:P,AH62, Review!R:R,"&lt;&gt;"&amp;"", Review!S:S,"&lt;&gt;"&amp;"", Review!T:T,"&lt;&gt;"&amp;"", Review!U:U,"&lt;&gt;"&amp;"",  Review!V:V,"&lt;&gt;"&amp;"",  Review!W:W,"&lt;&gt;"&amp;"",  Review!X:X,"&lt;&gt;"&amp;"",  Review!Y:Y,"&lt;&gt;"&amp;"")</f>
        <v>2</v>
      </c>
      <c r="S62" s="10">
        <f>COUNTIFS(Review!N:N,"TL",Review!P:P,AH62, Review!R:R,"&lt;&gt;"&amp;"", Review!X:X,"&lt;&gt;"&amp;"",  Review!Y:Y,"&lt;&gt;"&amp;"")</f>
        <v>1</v>
      </c>
      <c r="T62" s="10">
        <f>COUNTIFS(Review!A:A,"Giữ chỗ",Review!P:P,AH62)</f>
        <v>0</v>
      </c>
      <c r="U62" s="10">
        <f>COUNTIFS(Review!B:B,"Sai lớp",Review!P:P,AH62)</f>
        <v>0</v>
      </c>
      <c r="V62" s="10">
        <f>COUNTIFS(Review!B:B,"Sai phân công",Review!P:P,AH62)</f>
        <v>0</v>
      </c>
      <c r="W62" s="10">
        <f t="shared" si="1"/>
        <v>1</v>
      </c>
      <c r="X62" s="10"/>
      <c r="Y62" s="10"/>
      <c r="Z62" s="10"/>
      <c r="AA62" s="6"/>
      <c r="AB62" s="6"/>
      <c r="AC62" s="6"/>
      <c r="AD62" s="6"/>
      <c r="AE62" s="6"/>
      <c r="AF62" s="6"/>
      <c r="AG62" s="6"/>
      <c r="AH62" s="6" t="s">
        <v>1147</v>
      </c>
      <c r="AI62" s="6" t="str">
        <f t="shared" si="2"/>
        <v>B_09 Phùng Văn Quang 20143607 95040</v>
      </c>
      <c r="AJ62" s="6"/>
      <c r="AK62" s="6">
        <f t="shared" si="3"/>
        <v>0</v>
      </c>
      <c r="AL62" s="4"/>
      <c r="AM62" s="4"/>
      <c r="AN62" s="4"/>
      <c r="AO62" s="4"/>
      <c r="AP62" s="4"/>
      <c r="AQ62" s="4"/>
      <c r="AR62" s="4"/>
      <c r="AS62" s="4"/>
      <c r="AT62" s="178"/>
      <c r="AU62" s="179"/>
      <c r="AV62" s="179"/>
      <c r="AW62" s="179"/>
      <c r="AX62" s="180">
        <f>COUNTIFS(Review!AD:AD,AH62, Review!AE:AE,"&lt;&gt;"&amp;"",Review!AL:AL,"&lt;&gt;"&amp;"")</f>
        <v>8</v>
      </c>
      <c r="AY62" s="153">
        <f>COUNTIFS(Review!BJ:BJ,"*TNLT*",Review!AD:AD,AH62, Review!AE:AE,"&lt;&gt;"&amp;"",  Review!AF:AF,"&lt;&gt;"&amp;"", Review!AG:AG,"&lt;&gt;"&amp;"", Review!AH:AH,"&lt;&gt;"&amp;"", Review!AI:AI,"&lt;&gt;"&amp;"", Review!AJ:AJ,"&lt;&gt;"&amp;"", Review!AK:AK,"&lt;&gt;"&amp;"", Review!AL:AL,"&lt;&gt;"&amp;"", Review!AM:AM,"&lt;&gt;"&amp;"", Review!AN:AN,"&lt;&gt;"&amp;"", Review!AO:AO,"&lt;&gt;"&amp;"")</f>
        <v>5</v>
      </c>
      <c r="AZ62" s="153">
        <f>COUNTIFS(Review!BJ:BJ,"*TNBT*",Review!AD:AD,AH62, Review!AE:AE,"&lt;&gt;"&amp;"",  Review!AF:AF,"&lt;&gt;"&amp;"", Review!AG:AG,"&lt;&gt;"&amp;"", Review!AH:AH,"&lt;&gt;"&amp;"", Review!AI:AI,"&lt;&gt;"&amp;"",  Review!AJ:AJ,"&lt;&gt;"&amp;"",  Review!AK:AK,"&lt;&gt;"&amp;"",  Review!AL:AL,"&lt;&gt;"&amp;"",  Review!AM:AM,"&lt;&gt;"&amp;"", Review!AN:AN,"&lt;&gt;"&amp;"", Review!AO:AO,"&lt;&gt;"&amp;"")</f>
        <v>1</v>
      </c>
      <c r="BA62" s="153">
        <f>COUNTIFS(Review!BJ:BJ,"*TL*",Review!AD:AD,AH62, Review!AE:AE,"&lt;&gt;"&amp;"", Review!AL:AL,"&lt;&gt;"&amp;"",  Review!AM:AM,"&lt;&gt;"&amp;"", Review!AN:AN,"&lt;&gt;"&amp;"", Review!AO:AO,"&lt;&gt;"&amp;"")</f>
        <v>1</v>
      </c>
      <c r="BB62" s="180">
        <f>COUNTIFS(Review!AR:AR,AH62, Review!AS:AS,"&lt;&gt;"&amp;"",Review!AZ:AZ,"&lt;&gt;"&amp;"")</f>
        <v>0</v>
      </c>
      <c r="BC62" s="181">
        <f>COUNTIFS(Review!BJ:BJ,"*TNLT*",Review!AR:AR,AH62, Review!AS:AS,"&lt;&gt;"&amp;"", Review!AT:AT,"&lt;&gt;"&amp;"", Review!AU:AU,"&lt;&gt;"&amp;"", Review!AV:AV,"&lt;&gt;"&amp;"", Review!AW:AW,"&lt;&gt;"&amp;"", Review!AW:AW,"&lt;&gt;"&amp;"", Review!AX:AX,"&lt;&gt;"&amp;"", Review!AY:AY,"&lt;&gt;"&amp;"", Review!AZ:AZ,"&lt;&gt;"&amp;"",  Review!BA:BA,"&lt;&gt;"&amp;"", Review!BB:BB,"&lt;&gt;"&amp;"", Review!BC:BC,"&lt;&gt;"&amp;"")</f>
        <v>0</v>
      </c>
      <c r="BD62" s="182">
        <f>COUNTIFS(Review!BJ:BJ,"*TNBT*",Review!AR:AR,AH62, Review!AS:AS,"&lt;&gt;"&amp;"", Review!AT:AT,"&lt;&gt;"&amp;"", Review!AU:AU,"&lt;&gt;"&amp;"", Review!AV:AV,"&lt;&gt;"&amp;"", Review!AW:AW,"&lt;&gt;"&amp;"", Review!AW:AW,"&lt;&gt;"&amp;"", Review!AX:AX,"&lt;&gt;"&amp;"", Review!AY:AY,"&lt;&gt;"&amp;"", Review!AZ:AZ,"&lt;&gt;"&amp;"",  Review!BA:BA,"&lt;&gt;"&amp;"", Review!BB:BB,"&lt;&gt;"&amp;"", Review!BC:BC,"&lt;&gt;"&amp;"")</f>
        <v>0</v>
      </c>
      <c r="BE62" s="181">
        <f>COUNTIFS(Review!BJ:BJ,"*TL*",Review!AR:AR,AH62, Review!AS:AS,"&lt;&gt;"&amp;"", Review!AZ:AZ,"&lt;&gt;"&amp;"",  Review!BA:BA,"&lt;&gt;"&amp;"", Review!BB:BB,"&lt;&gt;"&amp;"", Review!BC:BC,"&lt;&gt;"&amp;"")</f>
        <v>0</v>
      </c>
    </row>
    <row r="63" ht="13.5" customHeight="1">
      <c r="A63" s="6"/>
      <c r="B63" s="16" t="s">
        <v>1104</v>
      </c>
      <c r="C63" s="65" t="s">
        <v>1653</v>
      </c>
      <c r="D63" s="65" t="s">
        <v>1654</v>
      </c>
      <c r="E63" s="66">
        <v>2.014362E7</v>
      </c>
      <c r="F63" s="58">
        <v>95040.0</v>
      </c>
      <c r="G63" s="10"/>
      <c r="H63" s="6" t="s">
        <v>1655</v>
      </c>
      <c r="I63" s="10"/>
      <c r="J63" s="10"/>
      <c r="K63" s="10"/>
      <c r="L63" s="10"/>
      <c r="M63" s="10"/>
      <c r="N63" s="10"/>
      <c r="O63" s="10"/>
      <c r="P63" s="4">
        <f>COUNTIFS(Review!P:P,AH63)</f>
        <v>6</v>
      </c>
      <c r="Q63" s="10">
        <f>COUNTIFS(Review!N:N,"TNLT",Review!P:P,AH63, Review!R:R,"&lt;&gt;"&amp;"", Review!S:S,"&lt;&gt;"&amp;"", Review!T:T,"&lt;&gt;"&amp;"", Review!U:U,"&lt;&gt;"&amp;"",  Review!V:V,"&lt;&gt;"&amp;"",  Review!W:W,"&lt;&gt;"&amp;"",  Review!X:X,"&lt;&gt;"&amp;"",  Review!Y:Y,"&lt;&gt;"&amp;"")</f>
        <v>2</v>
      </c>
      <c r="R63" s="10">
        <f>COUNTIFS(Review!N:N,"TNBT",Review!P:P,AH63, Review!R:R,"&lt;&gt;"&amp;"", Review!S:S,"&lt;&gt;"&amp;"", Review!T:T,"&lt;&gt;"&amp;"", Review!U:U,"&lt;&gt;"&amp;"",  Review!V:V,"&lt;&gt;"&amp;"",  Review!W:W,"&lt;&gt;"&amp;"",  Review!X:X,"&lt;&gt;"&amp;"",  Review!Y:Y,"&lt;&gt;"&amp;"")</f>
        <v>2</v>
      </c>
      <c r="S63" s="10">
        <f>COUNTIFS(Review!N:N,"TL",Review!P:P,AH63, Review!R:R,"&lt;&gt;"&amp;"", Review!X:X,"&lt;&gt;"&amp;"",  Review!Y:Y,"&lt;&gt;"&amp;"")</f>
        <v>2</v>
      </c>
      <c r="T63" s="10">
        <f>COUNTIFS(Review!A:A,"Giữ chỗ",Review!P:P,AH63)</f>
        <v>0</v>
      </c>
      <c r="U63" s="10">
        <f>COUNTIFS(Review!B:B,"Sai lớp",Review!P:P,AH63)</f>
        <v>0</v>
      </c>
      <c r="V63" s="10">
        <f>COUNTIFS(Review!B:B,"Sai phân công",Review!P:P,AH63)</f>
        <v>0</v>
      </c>
      <c r="W63" s="10">
        <f t="shared" si="1"/>
        <v>0</v>
      </c>
      <c r="X63" s="10"/>
      <c r="Y63" s="10"/>
      <c r="Z63" s="10"/>
      <c r="AA63" s="6"/>
      <c r="AB63" s="6"/>
      <c r="AC63" s="6"/>
      <c r="AD63" s="6"/>
      <c r="AE63" s="6"/>
      <c r="AF63" s="6"/>
      <c r="AG63" s="6"/>
      <c r="AH63" s="6" t="s">
        <v>215</v>
      </c>
      <c r="AI63" s="6" t="str">
        <f t="shared" si="2"/>
        <v>B_09 Đặng Ngọc Quảng 20143620 95040</v>
      </c>
      <c r="AJ63" s="6"/>
      <c r="AK63" s="6" t="str">
        <f t="shared" si="3"/>
        <v>TRUE</v>
      </c>
      <c r="AL63" s="4"/>
      <c r="AM63" s="4"/>
      <c r="AN63" s="4"/>
      <c r="AO63" s="4"/>
      <c r="AP63" s="4"/>
      <c r="AQ63" s="4"/>
      <c r="AR63" s="4"/>
      <c r="AS63" s="4"/>
      <c r="AT63" s="178"/>
      <c r="AU63" s="179"/>
      <c r="AV63" s="179"/>
      <c r="AW63" s="179"/>
      <c r="AX63" s="180">
        <f>COUNTIFS(Review!AD:AD,AH63, Review!AE:AE,"&lt;&gt;"&amp;"",Review!AL:AL,"&lt;&gt;"&amp;"")</f>
        <v>10</v>
      </c>
      <c r="AY63" s="153">
        <f>COUNTIFS(Review!BJ:BJ,"*TNLT*",Review!AD:AD,AH63, Review!AE:AE,"&lt;&gt;"&amp;"",  Review!AF:AF,"&lt;&gt;"&amp;"", Review!AG:AG,"&lt;&gt;"&amp;"", Review!AH:AH,"&lt;&gt;"&amp;"", Review!AI:AI,"&lt;&gt;"&amp;"", Review!AJ:AJ,"&lt;&gt;"&amp;"", Review!AK:AK,"&lt;&gt;"&amp;"", Review!AL:AL,"&lt;&gt;"&amp;"", Review!AM:AM,"&lt;&gt;"&amp;"", Review!AN:AN,"&lt;&gt;"&amp;"", Review!AO:AO,"&lt;&gt;"&amp;"")</f>
        <v>4</v>
      </c>
      <c r="AZ63" s="153">
        <f>COUNTIFS(Review!BJ:BJ,"*TNBT*",Review!AD:AD,AH63, Review!AE:AE,"&lt;&gt;"&amp;"",  Review!AF:AF,"&lt;&gt;"&amp;"", Review!AG:AG,"&lt;&gt;"&amp;"", Review!AH:AH,"&lt;&gt;"&amp;"", Review!AI:AI,"&lt;&gt;"&amp;"",  Review!AJ:AJ,"&lt;&gt;"&amp;"",  Review!AK:AK,"&lt;&gt;"&amp;"",  Review!AL:AL,"&lt;&gt;"&amp;"",  Review!AM:AM,"&lt;&gt;"&amp;"", Review!AN:AN,"&lt;&gt;"&amp;"", Review!AO:AO,"&lt;&gt;"&amp;"")</f>
        <v>0</v>
      </c>
      <c r="BA63" s="153">
        <f>COUNTIFS(Review!BJ:BJ,"*TL*",Review!AD:AD,AH63, Review!AE:AE,"&lt;&gt;"&amp;"", Review!AL:AL,"&lt;&gt;"&amp;"",  Review!AM:AM,"&lt;&gt;"&amp;"", Review!AN:AN,"&lt;&gt;"&amp;"", Review!AO:AO,"&lt;&gt;"&amp;"")</f>
        <v>6</v>
      </c>
      <c r="BB63" s="180">
        <f>COUNTIFS(Review!AR:AR,AH63, Review!AS:AS,"&lt;&gt;"&amp;"",Review!AZ:AZ,"&lt;&gt;"&amp;"")</f>
        <v>2</v>
      </c>
      <c r="BC63" s="181">
        <f>COUNTIFS(Review!BJ:BJ,"*TNLT*",Review!AR:AR,AH63, Review!AS:AS,"&lt;&gt;"&amp;"", Review!AT:AT,"&lt;&gt;"&amp;"", Review!AU:AU,"&lt;&gt;"&amp;"", Review!AV:AV,"&lt;&gt;"&amp;"", Review!AW:AW,"&lt;&gt;"&amp;"", Review!AW:AW,"&lt;&gt;"&amp;"", Review!AX:AX,"&lt;&gt;"&amp;"", Review!AY:AY,"&lt;&gt;"&amp;"", Review!AZ:AZ,"&lt;&gt;"&amp;"",  Review!BA:BA,"&lt;&gt;"&amp;"", Review!BB:BB,"&lt;&gt;"&amp;"", Review!BC:BC,"&lt;&gt;"&amp;"")</f>
        <v>0</v>
      </c>
      <c r="BD63" s="182">
        <f>COUNTIFS(Review!BJ:BJ,"*TNBT*",Review!AR:AR,AH63, Review!AS:AS,"&lt;&gt;"&amp;"", Review!AT:AT,"&lt;&gt;"&amp;"", Review!AU:AU,"&lt;&gt;"&amp;"", Review!AV:AV,"&lt;&gt;"&amp;"", Review!AW:AW,"&lt;&gt;"&amp;"", Review!AW:AW,"&lt;&gt;"&amp;"", Review!AX:AX,"&lt;&gt;"&amp;"", Review!AY:AY,"&lt;&gt;"&amp;"", Review!AZ:AZ,"&lt;&gt;"&amp;"",  Review!BA:BA,"&lt;&gt;"&amp;"", Review!BB:BB,"&lt;&gt;"&amp;"", Review!BC:BC,"&lt;&gt;"&amp;"")</f>
        <v>2</v>
      </c>
      <c r="BE63" s="181">
        <f>COUNTIFS(Review!BJ:BJ,"*TL*",Review!AR:AR,AH63, Review!AS:AS,"&lt;&gt;"&amp;"", Review!AZ:AZ,"&lt;&gt;"&amp;"",  Review!BA:BA,"&lt;&gt;"&amp;"", Review!BB:BB,"&lt;&gt;"&amp;"", Review!BC:BC,"&lt;&gt;"&amp;"")</f>
        <v>0</v>
      </c>
    </row>
    <row r="64" ht="13.5" customHeight="1">
      <c r="A64" s="6"/>
      <c r="B64" s="16" t="s">
        <v>414</v>
      </c>
      <c r="C64" s="226" t="s">
        <v>1738</v>
      </c>
      <c r="D64" s="226" t="s">
        <v>1739</v>
      </c>
      <c r="E64" s="234">
        <v>2.014243E7</v>
      </c>
      <c r="F64" s="58">
        <v>95040.0</v>
      </c>
      <c r="G64" s="10"/>
      <c r="H64" s="6" t="s">
        <v>1740</v>
      </c>
      <c r="I64" s="10"/>
      <c r="J64" s="10"/>
      <c r="K64" s="10"/>
      <c r="L64" s="10"/>
      <c r="M64" s="10"/>
      <c r="N64" s="10"/>
      <c r="O64" s="10"/>
      <c r="P64" s="4">
        <f>COUNTIFS(Review!P:P,AH64)</f>
        <v>6</v>
      </c>
      <c r="Q64" s="10">
        <f>COUNTIFS(Review!N:N,"TNLT",Review!P:P,AH64, Review!R:R,"&lt;&gt;"&amp;"", Review!S:S,"&lt;&gt;"&amp;"", Review!T:T,"&lt;&gt;"&amp;"", Review!U:U,"&lt;&gt;"&amp;"",  Review!V:V,"&lt;&gt;"&amp;"",  Review!W:W,"&lt;&gt;"&amp;"",  Review!X:X,"&lt;&gt;"&amp;"",  Review!Y:Y,"&lt;&gt;"&amp;"")</f>
        <v>2</v>
      </c>
      <c r="R64" s="10">
        <f>COUNTIFS(Review!N:N,"TNBT",Review!P:P,AH64, Review!R:R,"&lt;&gt;"&amp;"", Review!S:S,"&lt;&gt;"&amp;"", Review!T:T,"&lt;&gt;"&amp;"", Review!U:U,"&lt;&gt;"&amp;"",  Review!V:V,"&lt;&gt;"&amp;"",  Review!W:W,"&lt;&gt;"&amp;"",  Review!X:X,"&lt;&gt;"&amp;"",  Review!Y:Y,"&lt;&gt;"&amp;"")</f>
        <v>2</v>
      </c>
      <c r="S64" s="10">
        <f>COUNTIFS(Review!N:N,"TL",Review!P:P,AH64, Review!R:R,"&lt;&gt;"&amp;"", Review!X:X,"&lt;&gt;"&amp;"",  Review!Y:Y,"&lt;&gt;"&amp;"")</f>
        <v>2</v>
      </c>
      <c r="T64" s="10">
        <f>COUNTIFS(Review!A:A,"Giữ chỗ",Review!P:P,AH64)</f>
        <v>0</v>
      </c>
      <c r="U64" s="10">
        <f>COUNTIFS(Review!B:B,"Sai lớp",Review!P:P,AH64)</f>
        <v>0</v>
      </c>
      <c r="V64" s="10">
        <f>COUNTIFS(Review!B:B,"Sai phân công",Review!P:P,AH64)</f>
        <v>0</v>
      </c>
      <c r="W64" s="10">
        <f t="shared" si="1"/>
        <v>0</v>
      </c>
      <c r="X64" s="10"/>
      <c r="Y64" s="10"/>
      <c r="Z64" s="10"/>
      <c r="AA64" s="6"/>
      <c r="AB64" s="6"/>
      <c r="AC64" s="6"/>
      <c r="AD64" s="6"/>
      <c r="AE64" s="6"/>
      <c r="AF64" s="6"/>
      <c r="AG64" s="6"/>
      <c r="AH64" s="6" t="s">
        <v>490</v>
      </c>
      <c r="AI64" s="6" t="str">
        <f t="shared" si="2"/>
        <v>B_10 Trần Trung Kiên 20142430 95040</v>
      </c>
      <c r="AJ64" s="6"/>
      <c r="AK64" s="6" t="str">
        <f t="shared" si="3"/>
        <v>TRUE</v>
      </c>
      <c r="AL64" s="4"/>
      <c r="AM64" s="4"/>
      <c r="AN64" s="4"/>
      <c r="AO64" s="4"/>
      <c r="AP64" s="4"/>
      <c r="AQ64" s="4"/>
      <c r="AR64" s="4"/>
      <c r="AS64" s="4"/>
      <c r="AT64" s="178"/>
      <c r="AU64" s="179"/>
      <c r="AV64" s="179"/>
      <c r="AW64" s="179"/>
      <c r="AX64" s="180">
        <f>COUNTIFS(Review!AD:AD,AH64, Review!AE:AE,"&lt;&gt;"&amp;"",Review!AL:AL,"&lt;&gt;"&amp;"")</f>
        <v>10</v>
      </c>
      <c r="AY64" s="153">
        <f>COUNTIFS(Review!BJ:BJ,"*TNLT*",Review!AD:AD,AH64, Review!AE:AE,"&lt;&gt;"&amp;"",  Review!AF:AF,"&lt;&gt;"&amp;"", Review!AG:AG,"&lt;&gt;"&amp;"", Review!AH:AH,"&lt;&gt;"&amp;"", Review!AI:AI,"&lt;&gt;"&amp;"", Review!AJ:AJ,"&lt;&gt;"&amp;"", Review!AK:AK,"&lt;&gt;"&amp;"", Review!AL:AL,"&lt;&gt;"&amp;"", Review!AM:AM,"&lt;&gt;"&amp;"", Review!AN:AN,"&lt;&gt;"&amp;"", Review!AO:AO,"&lt;&gt;"&amp;"")</f>
        <v>3</v>
      </c>
      <c r="AZ64" s="153">
        <f>COUNTIFS(Review!BJ:BJ,"*TNBT*",Review!AD:AD,AH64, Review!AE:AE,"&lt;&gt;"&amp;"",  Review!AF:AF,"&lt;&gt;"&amp;"", Review!AG:AG,"&lt;&gt;"&amp;"", Review!AH:AH,"&lt;&gt;"&amp;"", Review!AI:AI,"&lt;&gt;"&amp;"",  Review!AJ:AJ,"&lt;&gt;"&amp;"",  Review!AK:AK,"&lt;&gt;"&amp;"",  Review!AL:AL,"&lt;&gt;"&amp;"",  Review!AM:AM,"&lt;&gt;"&amp;"", Review!AN:AN,"&lt;&gt;"&amp;"", Review!AO:AO,"&lt;&gt;"&amp;"")</f>
        <v>2</v>
      </c>
      <c r="BA64" s="153">
        <f>COUNTIFS(Review!BJ:BJ,"*TL*",Review!AD:AD,AH64, Review!AE:AE,"&lt;&gt;"&amp;"", Review!AL:AL,"&lt;&gt;"&amp;"",  Review!AM:AM,"&lt;&gt;"&amp;"", Review!AN:AN,"&lt;&gt;"&amp;"", Review!AO:AO,"&lt;&gt;"&amp;"")</f>
        <v>5</v>
      </c>
      <c r="BB64" s="180">
        <f>COUNTIFS(Review!AR:AR,AH64, Review!AS:AS,"&lt;&gt;"&amp;"",Review!AZ:AZ,"&lt;&gt;"&amp;"")</f>
        <v>0</v>
      </c>
      <c r="BC64" s="181">
        <f>COUNTIFS(Review!BJ:BJ,"*TNLT*",Review!AR:AR,AH64, Review!AS:AS,"&lt;&gt;"&amp;"", Review!AT:AT,"&lt;&gt;"&amp;"", Review!AU:AU,"&lt;&gt;"&amp;"", Review!AV:AV,"&lt;&gt;"&amp;"", Review!AW:AW,"&lt;&gt;"&amp;"", Review!AW:AW,"&lt;&gt;"&amp;"", Review!AX:AX,"&lt;&gt;"&amp;"", Review!AY:AY,"&lt;&gt;"&amp;"", Review!AZ:AZ,"&lt;&gt;"&amp;"",  Review!BA:BA,"&lt;&gt;"&amp;"", Review!BB:BB,"&lt;&gt;"&amp;"", Review!BC:BC,"&lt;&gt;"&amp;"")</f>
        <v>0</v>
      </c>
      <c r="BD64" s="182">
        <f>COUNTIFS(Review!BJ:BJ,"*TNBT*",Review!AR:AR,AH64, Review!AS:AS,"&lt;&gt;"&amp;"", Review!AT:AT,"&lt;&gt;"&amp;"", Review!AU:AU,"&lt;&gt;"&amp;"", Review!AV:AV,"&lt;&gt;"&amp;"", Review!AW:AW,"&lt;&gt;"&amp;"", Review!AW:AW,"&lt;&gt;"&amp;"", Review!AX:AX,"&lt;&gt;"&amp;"", Review!AY:AY,"&lt;&gt;"&amp;"", Review!AZ:AZ,"&lt;&gt;"&amp;"",  Review!BA:BA,"&lt;&gt;"&amp;"", Review!BB:BB,"&lt;&gt;"&amp;"", Review!BC:BC,"&lt;&gt;"&amp;"")</f>
        <v>0</v>
      </c>
      <c r="BE64" s="181">
        <f>COUNTIFS(Review!BJ:BJ,"*TL*",Review!AR:AR,AH64, Review!AS:AS,"&lt;&gt;"&amp;"", Review!AZ:AZ,"&lt;&gt;"&amp;"",  Review!BA:BA,"&lt;&gt;"&amp;"", Review!BB:BB,"&lt;&gt;"&amp;"", Review!BC:BC,"&lt;&gt;"&amp;"")</f>
        <v>0</v>
      </c>
    </row>
    <row r="65" ht="1.5" customHeight="1">
      <c r="A65" s="6"/>
      <c r="B65" s="16" t="s">
        <v>414</v>
      </c>
      <c r="C65" s="226" t="s">
        <v>1696</v>
      </c>
      <c r="D65" s="226" t="s">
        <v>1012</v>
      </c>
      <c r="E65" s="234">
        <v>2.0145096E7</v>
      </c>
      <c r="F65" s="58">
        <v>95040.0</v>
      </c>
      <c r="G65" s="10"/>
      <c r="H65" s="6" t="s">
        <v>1697</v>
      </c>
      <c r="I65" s="10">
        <f>COUNTIF(B:B,B65)</f>
        <v>4</v>
      </c>
      <c r="J65" s="10">
        <f>COUNTIFS(Review!O:O,B65,Review!N:N,"TNLT", Review!R:R,"&lt;&gt;"&amp;"", Review!S:S,"&lt;&gt;"&amp;"", Review!T:T,"&lt;&gt;"&amp;"", Review!U:U,"&lt;&gt;"&amp;"",  Review!V:V,"&lt;&gt;"&amp;"",  Review!W:W,"&lt;&gt;"&amp;"",  Review!X:X,"&lt;&gt;"&amp;"",  Review!Y:Y,"&lt;&gt;"&amp;"")</f>
        <v>6</v>
      </c>
      <c r="K65" s="10">
        <f>COUNTIFS(Review!O:O,B65,Review!N:N,"TNBT", Review!R:R,"&lt;&gt;"&amp;"", Review!S:S,"&lt;&gt;"&amp;"", Review!T:T,"&lt;&gt;"&amp;"", Review!U:U,"&lt;&gt;"&amp;"",  Review!V:V,"&lt;&gt;"&amp;"",  Review!W:W,"&lt;&gt;"&amp;"",  Review!X:X,"&lt;&gt;"&amp;"",  Review!Y:Y,"&lt;&gt;"&amp;"")</f>
        <v>5</v>
      </c>
      <c r="L65" s="10">
        <f>COUNTIFS(Review!O:O,B65,Review!N:N,"TL", Review!R:R,"&lt;&gt;"&amp;"", Review!X:X,"&lt;&gt;"&amp;"",  Review!Y:Y,"&lt;&gt;"&amp;"")</f>
        <v>6</v>
      </c>
      <c r="M65" s="10">
        <f>COUNTIFS(Review!AC:AC,B65, Review!AN:AN,"&lt;&gt;"&amp;"",Review!AO:AO,"&lt;&gt;"&amp;"")</f>
        <v>0</v>
      </c>
      <c r="N65" s="10">
        <f>COUNTIFS(Review!A:A,"Giữ chỗ nhóm",Review!O:O,B65)</f>
        <v>0</v>
      </c>
      <c r="O65" s="10"/>
      <c r="P65" s="4">
        <f>COUNTIFS(Review!P:P,AH65)</f>
        <v>5</v>
      </c>
      <c r="Q65" s="10">
        <f>COUNTIFS(Review!N:N,"TNLT",Review!P:P,AH65, Review!R:R,"&lt;&gt;"&amp;"", Review!S:S,"&lt;&gt;"&amp;"", Review!T:T,"&lt;&gt;"&amp;"", Review!U:U,"&lt;&gt;"&amp;"",  Review!V:V,"&lt;&gt;"&amp;"",  Review!W:W,"&lt;&gt;"&amp;"",  Review!X:X,"&lt;&gt;"&amp;"",  Review!Y:Y,"&lt;&gt;"&amp;"")</f>
        <v>2</v>
      </c>
      <c r="R65" s="10">
        <f>COUNTIFS(Review!N:N,"TNBT",Review!P:P,AH65, Review!R:R,"&lt;&gt;"&amp;"", Review!S:S,"&lt;&gt;"&amp;"", Review!T:T,"&lt;&gt;"&amp;"", Review!U:U,"&lt;&gt;"&amp;"",  Review!V:V,"&lt;&gt;"&amp;"",  Review!W:W,"&lt;&gt;"&amp;"",  Review!X:X,"&lt;&gt;"&amp;"",  Review!Y:Y,"&lt;&gt;"&amp;"")</f>
        <v>1</v>
      </c>
      <c r="S65" s="10">
        <f>COUNTIFS(Review!N:N,"TL",Review!P:P,AH65, Review!R:R,"&lt;&gt;"&amp;"", Review!X:X,"&lt;&gt;"&amp;"",  Review!Y:Y,"&lt;&gt;"&amp;"")</f>
        <v>2</v>
      </c>
      <c r="T65" s="10">
        <f>COUNTIFS(Review!A:A,"Giữ chỗ",Review!P:P,AH65)</f>
        <v>0</v>
      </c>
      <c r="U65" s="10">
        <f>COUNTIFS(Review!B:B,"Sai lớp",Review!P:P,AH65)</f>
        <v>0</v>
      </c>
      <c r="V65" s="10">
        <f>COUNTIFS(Review!B:B,"Sai phân công",Review!P:P,AH65)</f>
        <v>0</v>
      </c>
      <c r="W65" s="10">
        <f t="shared" si="1"/>
        <v>0</v>
      </c>
      <c r="X65" s="10"/>
      <c r="Y65" s="10"/>
      <c r="Z65" s="10"/>
      <c r="AA65" s="6"/>
      <c r="AB65" s="6"/>
      <c r="AC65" s="6"/>
      <c r="AD65" s="6"/>
      <c r="AE65" s="6"/>
      <c r="AF65" s="6"/>
      <c r="AG65" s="6"/>
      <c r="AH65" s="6" t="s">
        <v>416</v>
      </c>
      <c r="AI65" s="6" t="str">
        <f t="shared" si="2"/>
        <v>B_10 Lê Thanh Tùng 20145096 95040</v>
      </c>
      <c r="AJ65" s="6"/>
      <c r="AK65" s="6" t="str">
        <f t="shared" si="3"/>
        <v>TRUE</v>
      </c>
      <c r="AL65" s="4"/>
      <c r="AM65" s="4"/>
      <c r="AN65" s="4"/>
      <c r="AO65" s="4"/>
      <c r="AP65" s="4"/>
      <c r="AQ65" s="4"/>
      <c r="AR65" s="4"/>
      <c r="AS65" s="4"/>
      <c r="AT65" s="178">
        <f>COUNTIFS(Review!AC:AC,B65, Review!AE:AE,"&lt;&gt;"&amp;"",Review!AL:AL,"&lt;&gt;"&amp;"")</f>
        <v>0</v>
      </c>
      <c r="AU65" s="179">
        <f>COUNTIFS(Review!BJ:BJ,"*TNLT*",Review!AC:AC,B65, Review!AE:AE,"&lt;&gt;"&amp;"",Review!AL:AL,"&lt;&gt;"&amp;"")</f>
        <v>0</v>
      </c>
      <c r="AV65" s="179">
        <f>COUNTIFS(Review!BJ:BJ,"*TNBT*",Review!AC:AC,B65, Review!AE:AE,"&lt;&gt;"&amp;"",Review!AL:AL,"&lt;&gt;"&amp;"")</f>
        <v>0</v>
      </c>
      <c r="AW65" s="179">
        <f>COUNTIFS(Review!BJ:BJ,"*TL*",Review!AC:AC,B65, Review!AE:AE,"&lt;&gt;"&amp;"",Review!AL:AL,"&lt;&gt;"&amp;"")</f>
        <v>0</v>
      </c>
      <c r="AX65" s="180">
        <f>COUNTIFS(Review!AD:AD,AH65, Review!AE:AE,"&lt;&gt;"&amp;"",Review!AL:AL,"&lt;&gt;"&amp;"")</f>
        <v>10</v>
      </c>
      <c r="AY65" s="153">
        <f>COUNTIFS(Review!BJ:BJ,"*TNLT*",Review!AD:AD,AH65, Review!AE:AE,"&lt;&gt;"&amp;"",  Review!AF:AF,"&lt;&gt;"&amp;"", Review!AG:AG,"&lt;&gt;"&amp;"", Review!AH:AH,"&lt;&gt;"&amp;"", Review!AI:AI,"&lt;&gt;"&amp;"", Review!AJ:AJ,"&lt;&gt;"&amp;"", Review!AK:AK,"&lt;&gt;"&amp;"", Review!AL:AL,"&lt;&gt;"&amp;"", Review!AM:AM,"&lt;&gt;"&amp;"", Review!AN:AN,"&lt;&gt;"&amp;"", Review!AO:AO,"&lt;&gt;"&amp;"")</f>
        <v>3</v>
      </c>
      <c r="AZ65" s="153">
        <f>COUNTIFS(Review!BJ:BJ,"*TNBT*",Review!AD:AD,AH65, Review!AE:AE,"&lt;&gt;"&amp;"",  Review!AF:AF,"&lt;&gt;"&amp;"", Review!AG:AG,"&lt;&gt;"&amp;"", Review!AH:AH,"&lt;&gt;"&amp;"", Review!AI:AI,"&lt;&gt;"&amp;"",  Review!AJ:AJ,"&lt;&gt;"&amp;"",  Review!AK:AK,"&lt;&gt;"&amp;"",  Review!AL:AL,"&lt;&gt;"&amp;"",  Review!AM:AM,"&lt;&gt;"&amp;"", Review!AN:AN,"&lt;&gt;"&amp;"", Review!AO:AO,"&lt;&gt;"&amp;"")</f>
        <v>3</v>
      </c>
      <c r="BA65" s="153">
        <f>COUNTIFS(Review!BJ:BJ,"*TL*",Review!AD:AD,AH65, Review!AE:AE,"&lt;&gt;"&amp;"", Review!AL:AL,"&lt;&gt;"&amp;"",  Review!AM:AM,"&lt;&gt;"&amp;"", Review!AN:AN,"&lt;&gt;"&amp;"", Review!AO:AO,"&lt;&gt;"&amp;"")</f>
        <v>4</v>
      </c>
      <c r="BB65" s="180">
        <f>COUNTIFS(Review!AR:AR,AH65, Review!AS:AS,"&lt;&gt;"&amp;"",Review!AZ:AZ,"&lt;&gt;"&amp;"")</f>
        <v>0</v>
      </c>
      <c r="BC65" s="181">
        <f>COUNTIFS(Review!BJ:BJ,"*TNLT*",Review!AR:AR,AH65, Review!AS:AS,"&lt;&gt;"&amp;"", Review!AT:AT,"&lt;&gt;"&amp;"", Review!AU:AU,"&lt;&gt;"&amp;"", Review!AV:AV,"&lt;&gt;"&amp;"", Review!AW:AW,"&lt;&gt;"&amp;"", Review!AW:AW,"&lt;&gt;"&amp;"", Review!AX:AX,"&lt;&gt;"&amp;"", Review!AY:AY,"&lt;&gt;"&amp;"", Review!AZ:AZ,"&lt;&gt;"&amp;"",  Review!BA:BA,"&lt;&gt;"&amp;"", Review!BB:BB,"&lt;&gt;"&amp;"", Review!BC:BC,"&lt;&gt;"&amp;"")</f>
        <v>0</v>
      </c>
      <c r="BD65" s="182">
        <f>COUNTIFS(Review!BJ:BJ,"*TNBT*",Review!AR:AR,AH65, Review!AS:AS,"&lt;&gt;"&amp;"", Review!AT:AT,"&lt;&gt;"&amp;"", Review!AU:AU,"&lt;&gt;"&amp;"", Review!AV:AV,"&lt;&gt;"&amp;"", Review!AW:AW,"&lt;&gt;"&amp;"", Review!AW:AW,"&lt;&gt;"&amp;"", Review!AX:AX,"&lt;&gt;"&amp;"", Review!AY:AY,"&lt;&gt;"&amp;"", Review!AZ:AZ,"&lt;&gt;"&amp;"",  Review!BA:BA,"&lt;&gt;"&amp;"", Review!BB:BB,"&lt;&gt;"&amp;"", Review!BC:BC,"&lt;&gt;"&amp;"")</f>
        <v>0</v>
      </c>
      <c r="BE65" s="181">
        <f>COUNTIFS(Review!BJ:BJ,"*TL*",Review!AR:AR,AH65, Review!AS:AS,"&lt;&gt;"&amp;"", Review!AZ:AZ,"&lt;&gt;"&amp;"",  Review!BA:BA,"&lt;&gt;"&amp;"", Review!BB:BB,"&lt;&gt;"&amp;"", Review!BC:BC,"&lt;&gt;"&amp;"")</f>
        <v>0</v>
      </c>
    </row>
    <row r="66" ht="13.5" customHeight="1">
      <c r="A66" s="6"/>
      <c r="B66" s="16" t="s">
        <v>414</v>
      </c>
      <c r="C66" s="226" t="s">
        <v>1762</v>
      </c>
      <c r="D66" s="226" t="s">
        <v>1763</v>
      </c>
      <c r="E66" s="234">
        <v>2.0142347E7</v>
      </c>
      <c r="F66" s="58">
        <v>95040.0</v>
      </c>
      <c r="G66" s="10"/>
      <c r="H66" s="6" t="s">
        <v>1765</v>
      </c>
      <c r="I66" s="10"/>
      <c r="J66" s="10"/>
      <c r="K66" s="10"/>
      <c r="L66" s="10"/>
      <c r="M66" s="10"/>
      <c r="N66" s="10"/>
      <c r="O66" s="10"/>
      <c r="P66" s="4">
        <f>COUNTIFS(Review!P:P,AH66)</f>
        <v>6</v>
      </c>
      <c r="Q66" s="10">
        <f>COUNTIFS(Review!N:N,"TNLT",Review!P:P,AH66, Review!R:R,"&lt;&gt;"&amp;"", Review!S:S,"&lt;&gt;"&amp;"", Review!T:T,"&lt;&gt;"&amp;"", Review!U:U,"&lt;&gt;"&amp;"",  Review!V:V,"&lt;&gt;"&amp;"",  Review!W:W,"&lt;&gt;"&amp;"",  Review!X:X,"&lt;&gt;"&amp;"",  Review!Y:Y,"&lt;&gt;"&amp;"")</f>
        <v>2</v>
      </c>
      <c r="R66" s="10">
        <f>COUNTIFS(Review!N:N,"TNBT",Review!P:P,AH66, Review!R:R,"&lt;&gt;"&amp;"", Review!S:S,"&lt;&gt;"&amp;"", Review!T:T,"&lt;&gt;"&amp;"", Review!U:U,"&lt;&gt;"&amp;"",  Review!V:V,"&lt;&gt;"&amp;"",  Review!W:W,"&lt;&gt;"&amp;"",  Review!X:X,"&lt;&gt;"&amp;"",  Review!Y:Y,"&lt;&gt;"&amp;"")</f>
        <v>2</v>
      </c>
      <c r="S66" s="10">
        <f>COUNTIFS(Review!N:N,"TL",Review!P:P,AH66, Review!R:R,"&lt;&gt;"&amp;"", Review!X:X,"&lt;&gt;"&amp;"",  Review!Y:Y,"&lt;&gt;"&amp;"")</f>
        <v>2</v>
      </c>
      <c r="T66" s="10">
        <f>COUNTIFS(Review!A:A,"Giữ chỗ",Review!P:P,AH66)</f>
        <v>0</v>
      </c>
      <c r="U66" s="10">
        <f>COUNTIFS(Review!B:B,"Sai lớp",Review!P:P,AH66)</f>
        <v>0</v>
      </c>
      <c r="V66" s="10">
        <f>COUNTIFS(Review!B:B,"Sai phân công",Review!P:P,AH66)</f>
        <v>0</v>
      </c>
      <c r="W66" s="10">
        <f t="shared" si="1"/>
        <v>0</v>
      </c>
      <c r="X66" s="10"/>
      <c r="Y66" s="10"/>
      <c r="Z66" s="10"/>
      <c r="AA66" s="6"/>
      <c r="AB66" s="6"/>
      <c r="AC66" s="6"/>
      <c r="AD66" s="6"/>
      <c r="AE66" s="6"/>
      <c r="AF66" s="6"/>
      <c r="AG66" s="6"/>
      <c r="AH66" s="6" t="s">
        <v>615</v>
      </c>
      <c r="AI66" s="6" t="str">
        <f t="shared" si="2"/>
        <v>B_10 Đỗ Mạnh Khoa 20142347 95040</v>
      </c>
      <c r="AJ66" s="6"/>
      <c r="AK66" s="6" t="str">
        <f t="shared" si="3"/>
        <v>TRUE</v>
      </c>
      <c r="AL66" s="4"/>
      <c r="AM66" s="4"/>
      <c r="AN66" s="4"/>
      <c r="AO66" s="4"/>
      <c r="AP66" s="4"/>
      <c r="AQ66" s="4"/>
      <c r="AR66" s="4"/>
      <c r="AS66" s="4"/>
      <c r="AT66" s="178"/>
      <c r="AU66" s="179"/>
      <c r="AV66" s="179"/>
      <c r="AW66" s="179"/>
      <c r="AX66" s="180">
        <f>COUNTIFS(Review!AD:AD,AH66, Review!AE:AE,"&lt;&gt;"&amp;"",Review!AL:AL,"&lt;&gt;"&amp;"")</f>
        <v>10</v>
      </c>
      <c r="AY66" s="153">
        <f>COUNTIFS(Review!BJ:BJ,"*TNLT*",Review!AD:AD,AH66, Review!AE:AE,"&lt;&gt;"&amp;"",  Review!AF:AF,"&lt;&gt;"&amp;"", Review!AG:AG,"&lt;&gt;"&amp;"", Review!AH:AH,"&lt;&gt;"&amp;"", Review!AI:AI,"&lt;&gt;"&amp;"", Review!AJ:AJ,"&lt;&gt;"&amp;"", Review!AK:AK,"&lt;&gt;"&amp;"", Review!AL:AL,"&lt;&gt;"&amp;"", Review!AM:AM,"&lt;&gt;"&amp;"", Review!AN:AN,"&lt;&gt;"&amp;"", Review!AO:AO,"&lt;&gt;"&amp;"")</f>
        <v>5</v>
      </c>
      <c r="AZ66" s="153">
        <f>COUNTIFS(Review!BJ:BJ,"*TNBT*",Review!AD:AD,AH66, Review!AE:AE,"&lt;&gt;"&amp;"",  Review!AF:AF,"&lt;&gt;"&amp;"", Review!AG:AG,"&lt;&gt;"&amp;"", Review!AH:AH,"&lt;&gt;"&amp;"", Review!AI:AI,"&lt;&gt;"&amp;"",  Review!AJ:AJ,"&lt;&gt;"&amp;"",  Review!AK:AK,"&lt;&gt;"&amp;"",  Review!AL:AL,"&lt;&gt;"&amp;"",  Review!AM:AM,"&lt;&gt;"&amp;"", Review!AN:AN,"&lt;&gt;"&amp;"", Review!AO:AO,"&lt;&gt;"&amp;"")</f>
        <v>2</v>
      </c>
      <c r="BA66" s="153">
        <f>COUNTIFS(Review!BJ:BJ,"*TL*",Review!AD:AD,AH66, Review!AE:AE,"&lt;&gt;"&amp;"", Review!AL:AL,"&lt;&gt;"&amp;"",  Review!AM:AM,"&lt;&gt;"&amp;"", Review!AN:AN,"&lt;&gt;"&amp;"", Review!AO:AO,"&lt;&gt;"&amp;"")</f>
        <v>3</v>
      </c>
      <c r="BB66" s="180">
        <f>COUNTIFS(Review!AR:AR,AH66, Review!AS:AS,"&lt;&gt;"&amp;"",Review!AZ:AZ,"&lt;&gt;"&amp;"")</f>
        <v>0</v>
      </c>
      <c r="BC66" s="181">
        <f>COUNTIFS(Review!BJ:BJ,"*TNLT*",Review!AR:AR,AH66, Review!AS:AS,"&lt;&gt;"&amp;"", Review!AT:AT,"&lt;&gt;"&amp;"", Review!AU:AU,"&lt;&gt;"&amp;"", Review!AV:AV,"&lt;&gt;"&amp;"", Review!AW:AW,"&lt;&gt;"&amp;"", Review!AW:AW,"&lt;&gt;"&amp;"", Review!AX:AX,"&lt;&gt;"&amp;"", Review!AY:AY,"&lt;&gt;"&amp;"", Review!AZ:AZ,"&lt;&gt;"&amp;"",  Review!BA:BA,"&lt;&gt;"&amp;"", Review!BB:BB,"&lt;&gt;"&amp;"", Review!BC:BC,"&lt;&gt;"&amp;"")</f>
        <v>0</v>
      </c>
      <c r="BD66" s="182">
        <f>COUNTIFS(Review!BJ:BJ,"*TNBT*",Review!AR:AR,AH66, Review!AS:AS,"&lt;&gt;"&amp;"", Review!AT:AT,"&lt;&gt;"&amp;"", Review!AU:AU,"&lt;&gt;"&amp;"", Review!AV:AV,"&lt;&gt;"&amp;"", Review!AW:AW,"&lt;&gt;"&amp;"", Review!AW:AW,"&lt;&gt;"&amp;"", Review!AX:AX,"&lt;&gt;"&amp;"", Review!AY:AY,"&lt;&gt;"&amp;"", Review!AZ:AZ,"&lt;&gt;"&amp;"",  Review!BA:BA,"&lt;&gt;"&amp;"", Review!BB:BB,"&lt;&gt;"&amp;"", Review!BC:BC,"&lt;&gt;"&amp;"")</f>
        <v>0</v>
      </c>
      <c r="BE66" s="181">
        <f>COUNTIFS(Review!BJ:BJ,"*TL*",Review!AR:AR,AH66, Review!AS:AS,"&lt;&gt;"&amp;"", Review!AZ:AZ,"&lt;&gt;"&amp;"",  Review!BA:BA,"&lt;&gt;"&amp;"", Review!BB:BB,"&lt;&gt;"&amp;"", Review!BC:BC,"&lt;&gt;"&amp;"")</f>
        <v>0</v>
      </c>
    </row>
    <row r="67" ht="13.5" customHeight="1">
      <c r="A67" s="6"/>
      <c r="B67" s="16" t="s">
        <v>414</v>
      </c>
      <c r="C67" s="226" t="s">
        <v>380</v>
      </c>
      <c r="D67" s="226" t="s">
        <v>1785</v>
      </c>
      <c r="E67" s="234">
        <v>2.0144225E7</v>
      </c>
      <c r="F67" s="58">
        <v>95040.0</v>
      </c>
      <c r="G67" s="10"/>
      <c r="H67" s="6" t="s">
        <v>1786</v>
      </c>
      <c r="I67" s="10"/>
      <c r="J67" s="10"/>
      <c r="K67" s="10"/>
      <c r="L67" s="10"/>
      <c r="M67" s="10"/>
      <c r="N67" s="10"/>
      <c r="O67" s="10"/>
      <c r="P67" s="4">
        <f>COUNTIFS(Review!P:P,AH67)</f>
        <v>3</v>
      </c>
      <c r="Q67" s="10">
        <f>COUNTIFS(Review!N:N,"TNLT",Review!P:P,AH67, Review!R:R,"&lt;&gt;"&amp;"", Review!S:S,"&lt;&gt;"&amp;"", Review!T:T,"&lt;&gt;"&amp;"", Review!U:U,"&lt;&gt;"&amp;"",  Review!V:V,"&lt;&gt;"&amp;"",  Review!W:W,"&lt;&gt;"&amp;"",  Review!X:X,"&lt;&gt;"&amp;"",  Review!Y:Y,"&lt;&gt;"&amp;"")</f>
        <v>0</v>
      </c>
      <c r="R67" s="10">
        <f>COUNTIFS(Review!N:N,"TNBT",Review!P:P,AH67, Review!R:R,"&lt;&gt;"&amp;"", Review!S:S,"&lt;&gt;"&amp;"", Review!T:T,"&lt;&gt;"&amp;"", Review!U:U,"&lt;&gt;"&amp;"",  Review!V:V,"&lt;&gt;"&amp;"",  Review!W:W,"&lt;&gt;"&amp;"",  Review!X:X,"&lt;&gt;"&amp;"",  Review!Y:Y,"&lt;&gt;"&amp;"")</f>
        <v>0</v>
      </c>
      <c r="S67" s="10">
        <f>COUNTIFS(Review!N:N,"TL",Review!P:P,AH67, Review!R:R,"&lt;&gt;"&amp;"", Review!X:X,"&lt;&gt;"&amp;"",  Review!Y:Y,"&lt;&gt;"&amp;"")</f>
        <v>0</v>
      </c>
      <c r="T67" s="10">
        <f>COUNTIFS(Review!A:A,"Giữ chỗ",Review!P:P,AH67)</f>
        <v>3</v>
      </c>
      <c r="U67" s="10">
        <f>COUNTIFS(Review!B:B,"Sai lớp",Review!P:P,AH67)</f>
        <v>0</v>
      </c>
      <c r="V67" s="10">
        <f>COUNTIFS(Review!B:B,"Sai phân công",Review!P:P,AH67)</f>
        <v>0</v>
      </c>
      <c r="W67" s="10">
        <f t="shared" si="1"/>
        <v>0</v>
      </c>
      <c r="X67" s="10"/>
      <c r="Y67" s="10"/>
      <c r="Z67" s="10"/>
      <c r="AA67" s="6"/>
      <c r="AB67" s="6"/>
      <c r="AC67" s="6"/>
      <c r="AD67" s="6"/>
      <c r="AE67" s="6"/>
      <c r="AF67" s="6"/>
      <c r="AG67" s="6"/>
      <c r="AH67" s="6" t="s">
        <v>1810</v>
      </c>
      <c r="AI67" s="6" t="str">
        <f t="shared" si="2"/>
        <v>B_10 Nguyễn Văn Thắng 20144225 95040</v>
      </c>
      <c r="AJ67" s="6"/>
      <c r="AK67" s="6" t="str">
        <f t="shared" si="3"/>
        <v>TRUE</v>
      </c>
      <c r="AL67" s="4"/>
      <c r="AM67" s="4"/>
      <c r="AN67" s="4"/>
      <c r="AO67" s="4"/>
      <c r="AP67" s="4"/>
      <c r="AQ67" s="4"/>
      <c r="AR67" s="4"/>
      <c r="AS67" s="4"/>
      <c r="AT67" s="178"/>
      <c r="AU67" s="179"/>
      <c r="AV67" s="179"/>
      <c r="AW67" s="179"/>
      <c r="AX67" s="180">
        <f>COUNTIFS(Review!AD:AD,AH67, Review!AE:AE,"&lt;&gt;"&amp;"",Review!AL:AL,"&lt;&gt;"&amp;"")</f>
        <v>7</v>
      </c>
      <c r="AY67" s="153">
        <f>COUNTIFS(Review!BJ:BJ,"*TNLT*",Review!AD:AD,AH67, Review!AE:AE,"&lt;&gt;"&amp;"",  Review!AF:AF,"&lt;&gt;"&amp;"", Review!AG:AG,"&lt;&gt;"&amp;"", Review!AH:AH,"&lt;&gt;"&amp;"", Review!AI:AI,"&lt;&gt;"&amp;"", Review!AJ:AJ,"&lt;&gt;"&amp;"", Review!AK:AK,"&lt;&gt;"&amp;"", Review!AL:AL,"&lt;&gt;"&amp;"", Review!AM:AM,"&lt;&gt;"&amp;"", Review!AN:AN,"&lt;&gt;"&amp;"", Review!AO:AO,"&lt;&gt;"&amp;"")</f>
        <v>1</v>
      </c>
      <c r="AZ67" s="153">
        <f>COUNTIFS(Review!BJ:BJ,"*TNBT*",Review!AD:AD,AH67, Review!AE:AE,"&lt;&gt;"&amp;"",  Review!AF:AF,"&lt;&gt;"&amp;"", Review!AG:AG,"&lt;&gt;"&amp;"", Review!AH:AH,"&lt;&gt;"&amp;"", Review!AI:AI,"&lt;&gt;"&amp;"",  Review!AJ:AJ,"&lt;&gt;"&amp;"",  Review!AK:AK,"&lt;&gt;"&amp;"",  Review!AL:AL,"&lt;&gt;"&amp;"",  Review!AM:AM,"&lt;&gt;"&amp;"", Review!AN:AN,"&lt;&gt;"&amp;"", Review!AO:AO,"&lt;&gt;"&amp;"")</f>
        <v>0</v>
      </c>
      <c r="BA67" s="153">
        <f>COUNTIFS(Review!BJ:BJ,"*TL*",Review!AD:AD,AH67, Review!AE:AE,"&lt;&gt;"&amp;"", Review!AL:AL,"&lt;&gt;"&amp;"",  Review!AM:AM,"&lt;&gt;"&amp;"", Review!AN:AN,"&lt;&gt;"&amp;"", Review!AO:AO,"&lt;&gt;"&amp;"")</f>
        <v>2</v>
      </c>
      <c r="BB67" s="180">
        <f>COUNTIFS(Review!AR:AR,AH67, Review!AS:AS,"&lt;&gt;"&amp;"",Review!AZ:AZ,"&lt;&gt;"&amp;"")</f>
        <v>0</v>
      </c>
      <c r="BC67" s="181">
        <f>COUNTIFS(Review!BJ:BJ,"*TNLT*",Review!AR:AR,AH67, Review!AS:AS,"&lt;&gt;"&amp;"", Review!AT:AT,"&lt;&gt;"&amp;"", Review!AU:AU,"&lt;&gt;"&amp;"", Review!AV:AV,"&lt;&gt;"&amp;"", Review!AW:AW,"&lt;&gt;"&amp;"", Review!AW:AW,"&lt;&gt;"&amp;"", Review!AX:AX,"&lt;&gt;"&amp;"", Review!AY:AY,"&lt;&gt;"&amp;"", Review!AZ:AZ,"&lt;&gt;"&amp;"",  Review!BA:BA,"&lt;&gt;"&amp;"", Review!BB:BB,"&lt;&gt;"&amp;"", Review!BC:BC,"&lt;&gt;"&amp;"")</f>
        <v>0</v>
      </c>
      <c r="BD67" s="182">
        <f>COUNTIFS(Review!BJ:BJ,"*TNBT*",Review!AR:AR,AH67, Review!AS:AS,"&lt;&gt;"&amp;"", Review!AT:AT,"&lt;&gt;"&amp;"", Review!AU:AU,"&lt;&gt;"&amp;"", Review!AV:AV,"&lt;&gt;"&amp;"", Review!AW:AW,"&lt;&gt;"&amp;"", Review!AW:AW,"&lt;&gt;"&amp;"", Review!AX:AX,"&lt;&gt;"&amp;"", Review!AY:AY,"&lt;&gt;"&amp;"", Review!AZ:AZ,"&lt;&gt;"&amp;"",  Review!BA:BA,"&lt;&gt;"&amp;"", Review!BB:BB,"&lt;&gt;"&amp;"", Review!BC:BC,"&lt;&gt;"&amp;"")</f>
        <v>0</v>
      </c>
      <c r="BE67" s="181">
        <f>COUNTIFS(Review!BJ:BJ,"*TL*",Review!AR:AR,AH67, Review!AS:AS,"&lt;&gt;"&amp;"", Review!AZ:AZ,"&lt;&gt;"&amp;"",  Review!BA:BA,"&lt;&gt;"&amp;"", Review!BB:BB,"&lt;&gt;"&amp;"", Review!BC:BC,"&lt;&gt;"&amp;"")</f>
        <v>0</v>
      </c>
    </row>
    <row r="68" ht="13.5" customHeight="1">
      <c r="A68" s="6"/>
      <c r="B68" s="16" t="s">
        <v>1189</v>
      </c>
      <c r="C68" s="56" t="s">
        <v>476</v>
      </c>
      <c r="D68" s="56" t="s">
        <v>639</v>
      </c>
      <c r="E68" s="57">
        <v>2.0139837E7</v>
      </c>
      <c r="F68" s="58">
        <v>95040.0</v>
      </c>
      <c r="G68" s="10"/>
      <c r="H68" s="6" t="s">
        <v>2506</v>
      </c>
      <c r="I68" s="10"/>
      <c r="J68" s="10"/>
      <c r="K68" s="10"/>
      <c r="L68" s="10"/>
      <c r="M68" s="10"/>
      <c r="N68" s="10"/>
      <c r="O68" s="10"/>
      <c r="P68" s="4">
        <f>COUNTIFS(Review!P:P,AH68)</f>
        <v>6</v>
      </c>
      <c r="Q68" s="10">
        <f>COUNTIFS(Review!N:N,"TNLT",Review!P:P,AH68, Review!R:R,"&lt;&gt;"&amp;"", Review!S:S,"&lt;&gt;"&amp;"", Review!T:T,"&lt;&gt;"&amp;"", Review!U:U,"&lt;&gt;"&amp;"",  Review!V:V,"&lt;&gt;"&amp;"",  Review!W:W,"&lt;&gt;"&amp;"",  Review!X:X,"&lt;&gt;"&amp;"",  Review!Y:Y,"&lt;&gt;"&amp;"")</f>
        <v>0</v>
      </c>
      <c r="R68" s="10">
        <f>COUNTIFS(Review!N:N,"TNBT",Review!P:P,AH68, Review!R:R,"&lt;&gt;"&amp;"", Review!S:S,"&lt;&gt;"&amp;"", Review!T:T,"&lt;&gt;"&amp;"", Review!U:U,"&lt;&gt;"&amp;"",  Review!V:V,"&lt;&gt;"&amp;"",  Review!W:W,"&lt;&gt;"&amp;"",  Review!X:X,"&lt;&gt;"&amp;"",  Review!Y:Y,"&lt;&gt;"&amp;"")</f>
        <v>0</v>
      </c>
      <c r="S68" s="10">
        <f>COUNTIFS(Review!N:N,"TL",Review!P:P,AH68, Review!R:R,"&lt;&gt;"&amp;"", Review!X:X,"&lt;&gt;"&amp;"",  Review!Y:Y,"&lt;&gt;"&amp;"")</f>
        <v>0</v>
      </c>
      <c r="T68" s="10">
        <f>COUNTIFS(Review!A:A,"Giữ chỗ",Review!P:P,AH68)</f>
        <v>6</v>
      </c>
      <c r="U68" s="10">
        <f>COUNTIFS(Review!B:B,"Sai lớp",Review!P:P,AH68)</f>
        <v>0</v>
      </c>
      <c r="V68" s="10">
        <f>COUNTIFS(Review!B:B,"Sai phân công",Review!P:P,AH68)</f>
        <v>0</v>
      </c>
      <c r="W68" s="10">
        <f t="shared" si="1"/>
        <v>0</v>
      </c>
      <c r="X68" s="10"/>
      <c r="Y68" s="10"/>
      <c r="Z68" s="10"/>
      <c r="AA68" s="6"/>
      <c r="AB68" s="6"/>
      <c r="AC68" s="6"/>
      <c r="AD68" s="6"/>
      <c r="AE68" s="6"/>
      <c r="AF68" s="6"/>
      <c r="AG68" s="6"/>
      <c r="AH68" s="6" t="s">
        <v>1875</v>
      </c>
      <c r="AI68" s="6" t="str">
        <f t="shared" si="2"/>
        <v>B_11 Nguyễn Hữu Đạt 20139837 95040</v>
      </c>
      <c r="AJ68" s="6"/>
      <c r="AK68" s="6">
        <f t="shared" si="3"/>
        <v>0</v>
      </c>
      <c r="AL68" s="4"/>
      <c r="AM68" s="4"/>
      <c r="AN68" s="4"/>
      <c r="AO68" s="4"/>
      <c r="AP68" s="4"/>
      <c r="AQ68" s="4"/>
      <c r="AR68" s="4"/>
      <c r="AS68" s="4"/>
      <c r="AT68" s="178"/>
      <c r="AU68" s="179"/>
      <c r="AV68" s="179"/>
      <c r="AW68" s="179"/>
      <c r="AX68" s="180">
        <f>COUNTIFS(Review!AD:AD,AH68, Review!AE:AE,"&lt;&gt;"&amp;"",Review!AL:AL,"&lt;&gt;"&amp;"")</f>
        <v>1</v>
      </c>
      <c r="AY68" s="153">
        <f>COUNTIFS(Review!BJ:BJ,"*TNLT*",Review!AD:AD,AH68, Review!AE:AE,"&lt;&gt;"&amp;"",  Review!AF:AF,"&lt;&gt;"&amp;"", Review!AG:AG,"&lt;&gt;"&amp;"", Review!AH:AH,"&lt;&gt;"&amp;"", Review!AI:AI,"&lt;&gt;"&amp;"", Review!AJ:AJ,"&lt;&gt;"&amp;"", Review!AK:AK,"&lt;&gt;"&amp;"", Review!AL:AL,"&lt;&gt;"&amp;"", Review!AM:AM,"&lt;&gt;"&amp;"", Review!AN:AN,"&lt;&gt;"&amp;"", Review!AO:AO,"&lt;&gt;"&amp;"")</f>
        <v>0</v>
      </c>
      <c r="AZ68" s="153">
        <f>COUNTIFS(Review!BJ:BJ,"*TNBT*",Review!AD:AD,AH68, Review!AE:AE,"&lt;&gt;"&amp;"",  Review!AF:AF,"&lt;&gt;"&amp;"", Review!AG:AG,"&lt;&gt;"&amp;"", Review!AH:AH,"&lt;&gt;"&amp;"", Review!AI:AI,"&lt;&gt;"&amp;"",  Review!AJ:AJ,"&lt;&gt;"&amp;"",  Review!AK:AK,"&lt;&gt;"&amp;"",  Review!AL:AL,"&lt;&gt;"&amp;"",  Review!AM:AM,"&lt;&gt;"&amp;"", Review!AN:AN,"&lt;&gt;"&amp;"", Review!AO:AO,"&lt;&gt;"&amp;"")</f>
        <v>0</v>
      </c>
      <c r="BA68" s="153">
        <f>COUNTIFS(Review!BJ:BJ,"*TL*",Review!AD:AD,AH68, Review!AE:AE,"&lt;&gt;"&amp;"", Review!AL:AL,"&lt;&gt;"&amp;"",  Review!AM:AM,"&lt;&gt;"&amp;"", Review!AN:AN,"&lt;&gt;"&amp;"", Review!AO:AO,"&lt;&gt;"&amp;"")</f>
        <v>1</v>
      </c>
      <c r="BB68" s="180">
        <f>COUNTIFS(Review!AR:AR,AH68, Review!AS:AS,"&lt;&gt;"&amp;"",Review!AZ:AZ,"&lt;&gt;"&amp;"")</f>
        <v>0</v>
      </c>
      <c r="BC68" s="181">
        <f>COUNTIFS(Review!BJ:BJ,"*TNLT*",Review!AR:AR,AH68, Review!AS:AS,"&lt;&gt;"&amp;"", Review!AT:AT,"&lt;&gt;"&amp;"", Review!AU:AU,"&lt;&gt;"&amp;"", Review!AV:AV,"&lt;&gt;"&amp;"", Review!AW:AW,"&lt;&gt;"&amp;"", Review!AW:AW,"&lt;&gt;"&amp;"", Review!AX:AX,"&lt;&gt;"&amp;"", Review!AY:AY,"&lt;&gt;"&amp;"", Review!AZ:AZ,"&lt;&gt;"&amp;"",  Review!BA:BA,"&lt;&gt;"&amp;"", Review!BB:BB,"&lt;&gt;"&amp;"", Review!BC:BC,"&lt;&gt;"&amp;"")</f>
        <v>0</v>
      </c>
      <c r="BD68" s="182">
        <f>COUNTIFS(Review!BJ:BJ,"*TNBT*",Review!AR:AR,AH68, Review!AS:AS,"&lt;&gt;"&amp;"", Review!AT:AT,"&lt;&gt;"&amp;"", Review!AU:AU,"&lt;&gt;"&amp;"", Review!AV:AV,"&lt;&gt;"&amp;"", Review!AW:AW,"&lt;&gt;"&amp;"", Review!AW:AW,"&lt;&gt;"&amp;"", Review!AX:AX,"&lt;&gt;"&amp;"", Review!AY:AY,"&lt;&gt;"&amp;"", Review!AZ:AZ,"&lt;&gt;"&amp;"",  Review!BA:BA,"&lt;&gt;"&amp;"", Review!BB:BB,"&lt;&gt;"&amp;"", Review!BC:BC,"&lt;&gt;"&amp;"")</f>
        <v>0</v>
      </c>
      <c r="BE68" s="181">
        <f>COUNTIFS(Review!BJ:BJ,"*TL*",Review!AR:AR,AH68, Review!AS:AS,"&lt;&gt;"&amp;"", Review!AZ:AZ,"&lt;&gt;"&amp;"",  Review!BA:BA,"&lt;&gt;"&amp;"", Review!BB:BB,"&lt;&gt;"&amp;"", Review!BC:BC,"&lt;&gt;"&amp;"")</f>
        <v>0</v>
      </c>
    </row>
    <row r="69" ht="13.5" customHeight="1">
      <c r="A69" s="6"/>
      <c r="B69" s="16" t="s">
        <v>1189</v>
      </c>
      <c r="C69" s="56" t="s">
        <v>1811</v>
      </c>
      <c r="D69" s="56" t="s">
        <v>1812</v>
      </c>
      <c r="E69" s="57">
        <v>2.0133802E7</v>
      </c>
      <c r="F69" s="58">
        <v>95040.0</v>
      </c>
      <c r="G69" s="10"/>
      <c r="H69" s="6" t="s">
        <v>1813</v>
      </c>
      <c r="I69" s="10">
        <f>COUNTIF(B:B,B69)</f>
        <v>4</v>
      </c>
      <c r="J69" s="10">
        <f>COUNTIFS(Review!O:O,B69,Review!N:N,"TNLT", Review!R:R,"&lt;&gt;"&amp;"", Review!S:S,"&lt;&gt;"&amp;"", Review!T:T,"&lt;&gt;"&amp;"", Review!U:U,"&lt;&gt;"&amp;"",  Review!V:V,"&lt;&gt;"&amp;"",  Review!W:W,"&lt;&gt;"&amp;"",  Review!X:X,"&lt;&gt;"&amp;"",  Review!Y:Y,"&lt;&gt;"&amp;"")</f>
        <v>0</v>
      </c>
      <c r="K69" s="10">
        <f>COUNTIFS(Review!O:O,B69,Review!N:N,"TNBT", Review!R:R,"&lt;&gt;"&amp;"", Review!S:S,"&lt;&gt;"&amp;"", Review!T:T,"&lt;&gt;"&amp;"", Review!U:U,"&lt;&gt;"&amp;"",  Review!V:V,"&lt;&gt;"&amp;"",  Review!W:W,"&lt;&gt;"&amp;"",  Review!X:X,"&lt;&gt;"&amp;"",  Review!Y:Y,"&lt;&gt;"&amp;"")</f>
        <v>1</v>
      </c>
      <c r="L69" s="10">
        <f>COUNTIFS(Review!O:O,B69,Review!N:N,"TL", Review!R:R,"&lt;&gt;"&amp;"", Review!X:X,"&lt;&gt;"&amp;"",  Review!Y:Y,"&lt;&gt;"&amp;"")</f>
        <v>0</v>
      </c>
      <c r="M69" s="10">
        <f>COUNTIFS(Review!AC:AC,B69, Review!AN:AN,"&lt;&gt;"&amp;"",Review!AO:AO,"&lt;&gt;"&amp;"")</f>
        <v>0</v>
      </c>
      <c r="N69" s="10">
        <f>COUNTIFS(Review!A:A,"Giữ chỗ nhóm",Review!O:O,B69)</f>
        <v>2</v>
      </c>
      <c r="O69" s="10"/>
      <c r="P69" s="4">
        <f>COUNTIFS(Review!P:P,AH69)</f>
        <v>6</v>
      </c>
      <c r="Q69" s="10">
        <f>COUNTIFS(Review!N:N,"TNLT",Review!P:P,AH69, Review!R:R,"&lt;&gt;"&amp;"", Review!S:S,"&lt;&gt;"&amp;"", Review!T:T,"&lt;&gt;"&amp;"", Review!U:U,"&lt;&gt;"&amp;"",  Review!V:V,"&lt;&gt;"&amp;"",  Review!W:W,"&lt;&gt;"&amp;"",  Review!X:X,"&lt;&gt;"&amp;"",  Review!Y:Y,"&lt;&gt;"&amp;"")</f>
        <v>0</v>
      </c>
      <c r="R69" s="10">
        <f>COUNTIFS(Review!N:N,"TNBT",Review!P:P,AH69, Review!R:R,"&lt;&gt;"&amp;"", Review!S:S,"&lt;&gt;"&amp;"", Review!T:T,"&lt;&gt;"&amp;"", Review!U:U,"&lt;&gt;"&amp;"",  Review!V:V,"&lt;&gt;"&amp;"",  Review!W:W,"&lt;&gt;"&amp;"",  Review!X:X,"&lt;&gt;"&amp;"",  Review!Y:Y,"&lt;&gt;"&amp;"")</f>
        <v>0</v>
      </c>
      <c r="S69" s="10">
        <f>COUNTIFS(Review!N:N,"TL",Review!P:P,AH69, Review!R:R,"&lt;&gt;"&amp;"", Review!X:X,"&lt;&gt;"&amp;"",  Review!Y:Y,"&lt;&gt;"&amp;"")</f>
        <v>0</v>
      </c>
      <c r="T69" s="10">
        <f>COUNTIFS(Review!A:A,"Giữ chỗ",Review!P:P,AH69)</f>
        <v>6</v>
      </c>
      <c r="U69" s="10">
        <f>COUNTIFS(Review!B:B,"Sai lớp",Review!P:P,AH69)</f>
        <v>0</v>
      </c>
      <c r="V69" s="10">
        <f>COUNTIFS(Review!B:B,"Sai phân công",Review!P:P,AH69)</f>
        <v>0</v>
      </c>
      <c r="W69" s="10">
        <f t="shared" si="1"/>
        <v>0</v>
      </c>
      <c r="X69" s="10"/>
      <c r="Y69" s="10"/>
      <c r="Z69" s="10"/>
      <c r="AA69" s="6"/>
      <c r="AB69" s="6"/>
      <c r="AC69" s="6"/>
      <c r="AD69" s="6"/>
      <c r="AE69" s="6"/>
      <c r="AF69" s="6"/>
      <c r="AG69" s="6"/>
      <c r="AH69" s="6" t="s">
        <v>1190</v>
      </c>
      <c r="AI69" s="6" t="str">
        <f t="shared" si="2"/>
        <v>B_11 Phạm Văn Thọ 20133802 95040</v>
      </c>
      <c r="AJ69" s="6"/>
      <c r="AK69" s="6">
        <f t="shared" si="3"/>
        <v>0</v>
      </c>
      <c r="AL69" s="4"/>
      <c r="AM69" s="4"/>
      <c r="AN69" s="4"/>
      <c r="AO69" s="4"/>
      <c r="AP69" s="4"/>
      <c r="AQ69" s="4"/>
      <c r="AR69" s="4"/>
      <c r="AS69" s="4"/>
      <c r="AT69" s="178">
        <f>COUNTIFS(Review!AC:AC,B69, Review!AE:AE,"&lt;&gt;"&amp;"",Review!AL:AL,"&lt;&gt;"&amp;"")</f>
        <v>0</v>
      </c>
      <c r="AU69" s="179">
        <f>COUNTIFS(Review!BJ:BJ,"*TNLT*",Review!AC:AC,B69, Review!AE:AE,"&lt;&gt;"&amp;"",Review!AL:AL,"&lt;&gt;"&amp;"")</f>
        <v>0</v>
      </c>
      <c r="AV69" s="179">
        <f>COUNTIFS(Review!BJ:BJ,"*TNBT*",Review!AC:AC,B69, Review!AE:AE,"&lt;&gt;"&amp;"",Review!AL:AL,"&lt;&gt;"&amp;"")</f>
        <v>0</v>
      </c>
      <c r="AW69" s="179">
        <f>COUNTIFS(Review!BJ:BJ,"*TL*",Review!AC:AC,B69, Review!AE:AE,"&lt;&gt;"&amp;"",Review!AL:AL,"&lt;&gt;"&amp;"")</f>
        <v>0</v>
      </c>
      <c r="AX69" s="180">
        <f>COUNTIFS(Review!AD:AD,AH69, Review!AE:AE,"&lt;&gt;"&amp;"",Review!AL:AL,"&lt;&gt;"&amp;"")</f>
        <v>10</v>
      </c>
      <c r="AY69" s="153">
        <f>COUNTIFS(Review!BJ:BJ,"*TNLT*",Review!AD:AD,AH69, Review!AE:AE,"&lt;&gt;"&amp;"",  Review!AF:AF,"&lt;&gt;"&amp;"", Review!AG:AG,"&lt;&gt;"&amp;"", Review!AH:AH,"&lt;&gt;"&amp;"", Review!AI:AI,"&lt;&gt;"&amp;"", Review!AJ:AJ,"&lt;&gt;"&amp;"", Review!AK:AK,"&lt;&gt;"&amp;"", Review!AL:AL,"&lt;&gt;"&amp;"", Review!AM:AM,"&lt;&gt;"&amp;"", Review!AN:AN,"&lt;&gt;"&amp;"", Review!AO:AO,"&lt;&gt;"&amp;"")</f>
        <v>5</v>
      </c>
      <c r="AZ69" s="153">
        <f>COUNTIFS(Review!BJ:BJ,"*TNBT*",Review!AD:AD,AH69, Review!AE:AE,"&lt;&gt;"&amp;"",  Review!AF:AF,"&lt;&gt;"&amp;"", Review!AG:AG,"&lt;&gt;"&amp;"", Review!AH:AH,"&lt;&gt;"&amp;"", Review!AI:AI,"&lt;&gt;"&amp;"",  Review!AJ:AJ,"&lt;&gt;"&amp;"",  Review!AK:AK,"&lt;&gt;"&amp;"",  Review!AL:AL,"&lt;&gt;"&amp;"",  Review!AM:AM,"&lt;&gt;"&amp;"", Review!AN:AN,"&lt;&gt;"&amp;"", Review!AO:AO,"&lt;&gt;"&amp;"")</f>
        <v>3</v>
      </c>
      <c r="BA69" s="153">
        <f>COUNTIFS(Review!BJ:BJ,"*TL*",Review!AD:AD,AH69, Review!AE:AE,"&lt;&gt;"&amp;"", Review!AL:AL,"&lt;&gt;"&amp;"",  Review!AM:AM,"&lt;&gt;"&amp;"", Review!AN:AN,"&lt;&gt;"&amp;"", Review!AO:AO,"&lt;&gt;"&amp;"")</f>
        <v>2</v>
      </c>
      <c r="BB69" s="180">
        <f>COUNTIFS(Review!AR:AR,AH69, Review!AS:AS,"&lt;&gt;"&amp;"",Review!AZ:AZ,"&lt;&gt;"&amp;"")</f>
        <v>6</v>
      </c>
      <c r="BC69" s="181">
        <f>COUNTIFS(Review!BJ:BJ,"*TNLT*",Review!AR:AR,AH69, Review!AS:AS,"&lt;&gt;"&amp;"", Review!AT:AT,"&lt;&gt;"&amp;"", Review!AU:AU,"&lt;&gt;"&amp;"", Review!AV:AV,"&lt;&gt;"&amp;"", Review!AW:AW,"&lt;&gt;"&amp;"", Review!AW:AW,"&lt;&gt;"&amp;"", Review!AX:AX,"&lt;&gt;"&amp;"", Review!AY:AY,"&lt;&gt;"&amp;"", Review!AZ:AZ,"&lt;&gt;"&amp;"",  Review!BA:BA,"&lt;&gt;"&amp;"", Review!BB:BB,"&lt;&gt;"&amp;"", Review!BC:BC,"&lt;&gt;"&amp;"")</f>
        <v>2</v>
      </c>
      <c r="BD69" s="182">
        <f>COUNTIFS(Review!BJ:BJ,"*TNBT*",Review!AR:AR,AH69, Review!AS:AS,"&lt;&gt;"&amp;"", Review!AT:AT,"&lt;&gt;"&amp;"", Review!AU:AU,"&lt;&gt;"&amp;"", Review!AV:AV,"&lt;&gt;"&amp;"", Review!AW:AW,"&lt;&gt;"&amp;"", Review!AW:AW,"&lt;&gt;"&amp;"", Review!AX:AX,"&lt;&gt;"&amp;"", Review!AY:AY,"&lt;&gt;"&amp;"", Review!AZ:AZ,"&lt;&gt;"&amp;"",  Review!BA:BA,"&lt;&gt;"&amp;"", Review!BB:BB,"&lt;&gt;"&amp;"", Review!BC:BC,"&lt;&gt;"&amp;"")</f>
        <v>2</v>
      </c>
      <c r="BE69" s="181">
        <f>COUNTIFS(Review!BJ:BJ,"*TL*",Review!AR:AR,AH69, Review!AS:AS,"&lt;&gt;"&amp;"", Review!AZ:AZ,"&lt;&gt;"&amp;"",  Review!BA:BA,"&lt;&gt;"&amp;"", Review!BB:BB,"&lt;&gt;"&amp;"", Review!BC:BC,"&lt;&gt;"&amp;"")</f>
        <v>2</v>
      </c>
    </row>
    <row r="70" ht="13.5" customHeight="1">
      <c r="A70" s="6"/>
      <c r="B70" s="16" t="s">
        <v>1189</v>
      </c>
      <c r="C70" s="56" t="s">
        <v>1876</v>
      </c>
      <c r="D70" s="56" t="s">
        <v>1583</v>
      </c>
      <c r="E70" s="57">
        <v>2.0122073E7</v>
      </c>
      <c r="F70" s="58">
        <v>95040.0</v>
      </c>
      <c r="G70" s="10"/>
      <c r="H70" s="6" t="s">
        <v>1877</v>
      </c>
      <c r="I70" s="10"/>
      <c r="J70" s="10"/>
      <c r="K70" s="10"/>
      <c r="L70" s="10"/>
      <c r="M70" s="10"/>
      <c r="N70" s="10"/>
      <c r="O70" s="10"/>
      <c r="P70" s="4">
        <f>COUNTIFS(Review!P:P,AH70)</f>
        <v>0</v>
      </c>
      <c r="Q70" s="10">
        <f>COUNTIFS(Review!N:N,"TNLT",Review!P:P,AH70, Review!R:R,"&lt;&gt;"&amp;"", Review!S:S,"&lt;&gt;"&amp;"", Review!T:T,"&lt;&gt;"&amp;"", Review!U:U,"&lt;&gt;"&amp;"",  Review!V:V,"&lt;&gt;"&amp;"",  Review!W:W,"&lt;&gt;"&amp;"",  Review!X:X,"&lt;&gt;"&amp;"",  Review!Y:Y,"&lt;&gt;"&amp;"")</f>
        <v>0</v>
      </c>
      <c r="R70" s="10">
        <f>COUNTIFS(Review!N:N,"TNBT",Review!P:P,AH70, Review!R:R,"&lt;&gt;"&amp;"", Review!S:S,"&lt;&gt;"&amp;"", Review!T:T,"&lt;&gt;"&amp;"", Review!U:U,"&lt;&gt;"&amp;"",  Review!V:V,"&lt;&gt;"&amp;"",  Review!W:W,"&lt;&gt;"&amp;"",  Review!X:X,"&lt;&gt;"&amp;"",  Review!Y:Y,"&lt;&gt;"&amp;"")</f>
        <v>0</v>
      </c>
      <c r="S70" s="10">
        <f>COUNTIFS(Review!N:N,"TL",Review!P:P,AH70, Review!R:R,"&lt;&gt;"&amp;"", Review!X:X,"&lt;&gt;"&amp;"",  Review!Y:Y,"&lt;&gt;"&amp;"")</f>
        <v>0</v>
      </c>
      <c r="T70" s="10">
        <f>COUNTIFS(Review!A:A,"Giữ chỗ",Review!P:P,AH70)</f>
        <v>0</v>
      </c>
      <c r="U70" s="10">
        <f>COUNTIFS(Review!B:B,"Sai lớp",Review!P:P,AH70)</f>
        <v>0</v>
      </c>
      <c r="V70" s="10">
        <f>COUNTIFS(Review!B:B,"Sai phân công",Review!P:P,AH70)</f>
        <v>0</v>
      </c>
      <c r="W70" s="10">
        <f t="shared" si="1"/>
        <v>0</v>
      </c>
      <c r="X70" s="10"/>
      <c r="Y70" s="10"/>
      <c r="Z70" s="10"/>
      <c r="AA70" s="6"/>
      <c r="AB70" s="6"/>
      <c r="AC70" s="6"/>
      <c r="AD70" s="6"/>
      <c r="AE70" s="6"/>
      <c r="AF70" s="6"/>
      <c r="AG70" s="6"/>
      <c r="AH70" s="6" t="s">
        <v>265</v>
      </c>
      <c r="AI70" s="6" t="str">
        <f t="shared" si="2"/>
        <v>B_11 Đỗ Đức Minh 20122073 95040</v>
      </c>
      <c r="AJ70" s="6"/>
      <c r="AK70" s="6" t="str">
        <f t="shared" si="3"/>
        <v>TRUE</v>
      </c>
      <c r="AL70" s="4"/>
      <c r="AM70" s="4"/>
      <c r="AN70" s="4"/>
      <c r="AO70" s="4"/>
      <c r="AP70" s="4"/>
      <c r="AQ70" s="4"/>
      <c r="AR70" s="4"/>
      <c r="AS70" s="4"/>
      <c r="AT70" s="178"/>
      <c r="AU70" s="179"/>
      <c r="AV70" s="179"/>
      <c r="AW70" s="179"/>
      <c r="AX70" s="180">
        <f>COUNTIFS(Review!AD:AD,AH70, Review!AE:AE,"&lt;&gt;"&amp;"",Review!AL:AL,"&lt;&gt;"&amp;"")</f>
        <v>10</v>
      </c>
      <c r="AY70" s="153">
        <f>COUNTIFS(Review!BJ:BJ,"*TNLT*",Review!AD:AD,AH70, Review!AE:AE,"&lt;&gt;"&amp;"",  Review!AF:AF,"&lt;&gt;"&amp;"", Review!AG:AG,"&lt;&gt;"&amp;"", Review!AH:AH,"&lt;&gt;"&amp;"", Review!AI:AI,"&lt;&gt;"&amp;"", Review!AJ:AJ,"&lt;&gt;"&amp;"", Review!AK:AK,"&lt;&gt;"&amp;"", Review!AL:AL,"&lt;&gt;"&amp;"", Review!AM:AM,"&lt;&gt;"&amp;"", Review!AN:AN,"&lt;&gt;"&amp;"", Review!AO:AO,"&lt;&gt;"&amp;"")</f>
        <v>4</v>
      </c>
      <c r="AZ70" s="153">
        <f>COUNTIFS(Review!BJ:BJ,"*TNBT*",Review!AD:AD,AH70, Review!AE:AE,"&lt;&gt;"&amp;"",  Review!AF:AF,"&lt;&gt;"&amp;"", Review!AG:AG,"&lt;&gt;"&amp;"", Review!AH:AH,"&lt;&gt;"&amp;"", Review!AI:AI,"&lt;&gt;"&amp;"",  Review!AJ:AJ,"&lt;&gt;"&amp;"",  Review!AK:AK,"&lt;&gt;"&amp;"",  Review!AL:AL,"&lt;&gt;"&amp;"",  Review!AM:AM,"&lt;&gt;"&amp;"", Review!AN:AN,"&lt;&gt;"&amp;"", Review!AO:AO,"&lt;&gt;"&amp;"")</f>
        <v>1</v>
      </c>
      <c r="BA70" s="153">
        <f>COUNTIFS(Review!BJ:BJ,"*TL*",Review!AD:AD,AH70, Review!AE:AE,"&lt;&gt;"&amp;"", Review!AL:AL,"&lt;&gt;"&amp;"",  Review!AM:AM,"&lt;&gt;"&amp;"", Review!AN:AN,"&lt;&gt;"&amp;"", Review!AO:AO,"&lt;&gt;"&amp;"")</f>
        <v>5</v>
      </c>
      <c r="BB70" s="180">
        <f>COUNTIFS(Review!AR:AR,AH70, Review!AS:AS,"&lt;&gt;"&amp;"",Review!AZ:AZ,"&lt;&gt;"&amp;"")</f>
        <v>2</v>
      </c>
      <c r="BC70" s="181">
        <f>COUNTIFS(Review!BJ:BJ,"*TNLT*",Review!AR:AR,AH70, Review!AS:AS,"&lt;&gt;"&amp;"", Review!AT:AT,"&lt;&gt;"&amp;"", Review!AU:AU,"&lt;&gt;"&amp;"", Review!AV:AV,"&lt;&gt;"&amp;"", Review!AW:AW,"&lt;&gt;"&amp;"", Review!AW:AW,"&lt;&gt;"&amp;"", Review!AX:AX,"&lt;&gt;"&amp;"", Review!AY:AY,"&lt;&gt;"&amp;"", Review!AZ:AZ,"&lt;&gt;"&amp;"",  Review!BA:BA,"&lt;&gt;"&amp;"", Review!BB:BB,"&lt;&gt;"&amp;"", Review!BC:BC,"&lt;&gt;"&amp;"")</f>
        <v>1</v>
      </c>
      <c r="BD70" s="182">
        <f>COUNTIFS(Review!BJ:BJ,"*TNBT*",Review!AR:AR,AH70, Review!AS:AS,"&lt;&gt;"&amp;"", Review!AT:AT,"&lt;&gt;"&amp;"", Review!AU:AU,"&lt;&gt;"&amp;"", Review!AV:AV,"&lt;&gt;"&amp;"", Review!AW:AW,"&lt;&gt;"&amp;"", Review!AW:AW,"&lt;&gt;"&amp;"", Review!AX:AX,"&lt;&gt;"&amp;"", Review!AY:AY,"&lt;&gt;"&amp;"", Review!AZ:AZ,"&lt;&gt;"&amp;"",  Review!BA:BA,"&lt;&gt;"&amp;"", Review!BB:BB,"&lt;&gt;"&amp;"", Review!BC:BC,"&lt;&gt;"&amp;"")</f>
        <v>0</v>
      </c>
      <c r="BE70" s="181">
        <f>COUNTIFS(Review!BJ:BJ,"*TL*",Review!AR:AR,AH70, Review!AS:AS,"&lt;&gt;"&amp;"", Review!AZ:AZ,"&lt;&gt;"&amp;"",  Review!BA:BA,"&lt;&gt;"&amp;"", Review!BB:BB,"&lt;&gt;"&amp;"", Review!BC:BC,"&lt;&gt;"&amp;"")</f>
        <v>0</v>
      </c>
    </row>
    <row r="71" ht="13.5" customHeight="1">
      <c r="A71" s="6"/>
      <c r="B71" s="16" t="s">
        <v>1189</v>
      </c>
      <c r="C71" s="56" t="s">
        <v>476</v>
      </c>
      <c r="D71" s="56" t="s">
        <v>1891</v>
      </c>
      <c r="E71" s="57">
        <v>2.0133922E7</v>
      </c>
      <c r="F71" s="58">
        <v>95040.0</v>
      </c>
      <c r="G71" s="10"/>
      <c r="H71" s="6" t="s">
        <v>1892</v>
      </c>
      <c r="I71" s="10"/>
      <c r="J71" s="10"/>
      <c r="K71" s="10"/>
      <c r="L71" s="10"/>
      <c r="M71" s="10"/>
      <c r="N71" s="10"/>
      <c r="O71" s="10"/>
      <c r="P71" s="4">
        <f>COUNTIFS(Review!P:P,AH71)</f>
        <v>5</v>
      </c>
      <c r="Q71" s="10">
        <f>COUNTIFS(Review!N:N,"TNLT",Review!P:P,AH71, Review!R:R,"&lt;&gt;"&amp;"", Review!S:S,"&lt;&gt;"&amp;"", Review!T:T,"&lt;&gt;"&amp;"", Review!U:U,"&lt;&gt;"&amp;"",  Review!V:V,"&lt;&gt;"&amp;"",  Review!W:W,"&lt;&gt;"&amp;"",  Review!X:X,"&lt;&gt;"&amp;"",  Review!Y:Y,"&lt;&gt;"&amp;"")</f>
        <v>0</v>
      </c>
      <c r="R71" s="10">
        <f>COUNTIFS(Review!N:N,"TNBT",Review!P:P,AH71, Review!R:R,"&lt;&gt;"&amp;"", Review!S:S,"&lt;&gt;"&amp;"", Review!T:T,"&lt;&gt;"&amp;"", Review!U:U,"&lt;&gt;"&amp;"",  Review!V:V,"&lt;&gt;"&amp;"",  Review!W:W,"&lt;&gt;"&amp;"",  Review!X:X,"&lt;&gt;"&amp;"",  Review!Y:Y,"&lt;&gt;"&amp;"")</f>
        <v>1</v>
      </c>
      <c r="S71" s="10">
        <f>COUNTIFS(Review!N:N,"TL",Review!P:P,AH71, Review!R:R,"&lt;&gt;"&amp;"", Review!X:X,"&lt;&gt;"&amp;"",  Review!Y:Y,"&lt;&gt;"&amp;"")</f>
        <v>0</v>
      </c>
      <c r="T71" s="10">
        <f>COUNTIFS(Review!A:A,"Giữ chỗ",Review!P:P,AH71)</f>
        <v>4</v>
      </c>
      <c r="U71" s="10">
        <f>COUNTIFS(Review!B:B,"Sai lớp",Review!P:P,AH71)</f>
        <v>0</v>
      </c>
      <c r="V71" s="10">
        <f>COUNTIFS(Review!B:B,"Sai phân công",Review!P:P,AH71)</f>
        <v>0</v>
      </c>
      <c r="W71" s="10">
        <f t="shared" si="1"/>
        <v>0</v>
      </c>
      <c r="X71" s="10"/>
      <c r="Y71" s="10"/>
      <c r="Z71" s="10"/>
      <c r="AA71" s="6"/>
      <c r="AB71" s="6"/>
      <c r="AC71" s="6"/>
      <c r="AD71" s="6"/>
      <c r="AE71" s="6"/>
      <c r="AF71" s="6"/>
      <c r="AG71" s="6"/>
      <c r="AH71" s="6" t="s">
        <v>1262</v>
      </c>
      <c r="AI71" s="6" t="str">
        <f t="shared" si="2"/>
        <v>B_11 Nguyễn Hữu Tiền 20133922 95040</v>
      </c>
      <c r="AJ71" s="6"/>
      <c r="AK71" s="6" t="str">
        <f t="shared" si="3"/>
        <v>TRUE</v>
      </c>
      <c r="AL71" s="4"/>
      <c r="AM71" s="4"/>
      <c r="AN71" s="4"/>
      <c r="AO71" s="4"/>
      <c r="AP71" s="4"/>
      <c r="AQ71" s="4"/>
      <c r="AR71" s="4"/>
      <c r="AS71" s="4"/>
      <c r="AT71" s="178"/>
      <c r="AU71" s="179"/>
      <c r="AV71" s="179"/>
      <c r="AW71" s="179"/>
      <c r="AX71" s="180">
        <f>COUNTIFS(Review!AD:AD,AH71, Review!AE:AE,"&lt;&gt;"&amp;"",Review!AL:AL,"&lt;&gt;"&amp;"")</f>
        <v>0</v>
      </c>
      <c r="AY71" s="153">
        <f>COUNTIFS(Review!BJ:BJ,"*TNLT*",Review!AD:AD,AH71, Review!AE:AE,"&lt;&gt;"&amp;"",  Review!AF:AF,"&lt;&gt;"&amp;"", Review!AG:AG,"&lt;&gt;"&amp;"", Review!AH:AH,"&lt;&gt;"&amp;"", Review!AI:AI,"&lt;&gt;"&amp;"", Review!AJ:AJ,"&lt;&gt;"&amp;"", Review!AK:AK,"&lt;&gt;"&amp;"", Review!AL:AL,"&lt;&gt;"&amp;"", Review!AM:AM,"&lt;&gt;"&amp;"", Review!AN:AN,"&lt;&gt;"&amp;"", Review!AO:AO,"&lt;&gt;"&amp;"")</f>
        <v>0</v>
      </c>
      <c r="AZ71" s="153">
        <f>COUNTIFS(Review!BJ:BJ,"*TNBT*",Review!AD:AD,AH71, Review!AE:AE,"&lt;&gt;"&amp;"",  Review!AF:AF,"&lt;&gt;"&amp;"", Review!AG:AG,"&lt;&gt;"&amp;"", Review!AH:AH,"&lt;&gt;"&amp;"", Review!AI:AI,"&lt;&gt;"&amp;"",  Review!AJ:AJ,"&lt;&gt;"&amp;"",  Review!AK:AK,"&lt;&gt;"&amp;"",  Review!AL:AL,"&lt;&gt;"&amp;"",  Review!AM:AM,"&lt;&gt;"&amp;"", Review!AN:AN,"&lt;&gt;"&amp;"", Review!AO:AO,"&lt;&gt;"&amp;"")</f>
        <v>0</v>
      </c>
      <c r="BA71" s="153">
        <f>COUNTIFS(Review!BJ:BJ,"*TL*",Review!AD:AD,AH71, Review!AE:AE,"&lt;&gt;"&amp;"", Review!AL:AL,"&lt;&gt;"&amp;"",  Review!AM:AM,"&lt;&gt;"&amp;"", Review!AN:AN,"&lt;&gt;"&amp;"", Review!AO:AO,"&lt;&gt;"&amp;"")</f>
        <v>0</v>
      </c>
      <c r="BB71" s="180">
        <f>COUNTIFS(Review!AR:AR,AH71, Review!AS:AS,"&lt;&gt;"&amp;"",Review!AZ:AZ,"&lt;&gt;"&amp;"")</f>
        <v>0</v>
      </c>
      <c r="BC71" s="181">
        <f>COUNTIFS(Review!BJ:BJ,"*TNLT*",Review!AR:AR,AH71, Review!AS:AS,"&lt;&gt;"&amp;"", Review!AT:AT,"&lt;&gt;"&amp;"", Review!AU:AU,"&lt;&gt;"&amp;"", Review!AV:AV,"&lt;&gt;"&amp;"", Review!AW:AW,"&lt;&gt;"&amp;"", Review!AW:AW,"&lt;&gt;"&amp;"", Review!AX:AX,"&lt;&gt;"&amp;"", Review!AY:AY,"&lt;&gt;"&amp;"", Review!AZ:AZ,"&lt;&gt;"&amp;"",  Review!BA:BA,"&lt;&gt;"&amp;"", Review!BB:BB,"&lt;&gt;"&amp;"", Review!BC:BC,"&lt;&gt;"&amp;"")</f>
        <v>0</v>
      </c>
      <c r="BD71" s="182">
        <f>COUNTIFS(Review!BJ:BJ,"*TNBT*",Review!AR:AR,AH71, Review!AS:AS,"&lt;&gt;"&amp;"", Review!AT:AT,"&lt;&gt;"&amp;"", Review!AU:AU,"&lt;&gt;"&amp;"", Review!AV:AV,"&lt;&gt;"&amp;"", Review!AW:AW,"&lt;&gt;"&amp;"", Review!AW:AW,"&lt;&gt;"&amp;"", Review!AX:AX,"&lt;&gt;"&amp;"", Review!AY:AY,"&lt;&gt;"&amp;"", Review!AZ:AZ,"&lt;&gt;"&amp;"",  Review!BA:BA,"&lt;&gt;"&amp;"", Review!BB:BB,"&lt;&gt;"&amp;"", Review!BC:BC,"&lt;&gt;"&amp;"")</f>
        <v>0</v>
      </c>
      <c r="BE71" s="181">
        <f>COUNTIFS(Review!BJ:BJ,"*TL*",Review!AR:AR,AH71, Review!AS:AS,"&lt;&gt;"&amp;"", Review!AZ:AZ,"&lt;&gt;"&amp;"",  Review!BA:BA,"&lt;&gt;"&amp;"", Review!BB:BB,"&lt;&gt;"&amp;"", Review!BC:BC,"&lt;&gt;"&amp;"")</f>
        <v>0</v>
      </c>
    </row>
    <row r="72" ht="13.5" customHeight="1">
      <c r="A72" s="6"/>
      <c r="B72" s="16" t="s">
        <v>1905</v>
      </c>
      <c r="C72" s="60" t="s">
        <v>1966</v>
      </c>
      <c r="D72" s="60" t="s">
        <v>1583</v>
      </c>
      <c r="E72" s="61">
        <v>2.0146486E7</v>
      </c>
      <c r="F72" s="58">
        <v>95040.0</v>
      </c>
      <c r="G72" s="10"/>
      <c r="H72" s="6" t="s">
        <v>1967</v>
      </c>
      <c r="I72" s="10"/>
      <c r="J72" s="10"/>
      <c r="K72" s="10"/>
      <c r="L72" s="10"/>
      <c r="M72" s="10"/>
      <c r="N72" s="10"/>
      <c r="O72" s="10"/>
      <c r="P72" s="4">
        <f>COUNTIFS(Review!P:P,AH72)</f>
        <v>6</v>
      </c>
      <c r="Q72" s="10">
        <f>COUNTIFS(Review!N:N,"TNLT",Review!P:P,AH72, Review!R:R,"&lt;&gt;"&amp;"", Review!S:S,"&lt;&gt;"&amp;"", Review!T:T,"&lt;&gt;"&amp;"", Review!U:U,"&lt;&gt;"&amp;"",  Review!V:V,"&lt;&gt;"&amp;"",  Review!W:W,"&lt;&gt;"&amp;"",  Review!X:X,"&lt;&gt;"&amp;"",  Review!Y:Y,"&lt;&gt;"&amp;"")</f>
        <v>2</v>
      </c>
      <c r="R72" s="10">
        <f>COUNTIFS(Review!N:N,"TNBT",Review!P:P,AH72, Review!R:R,"&lt;&gt;"&amp;"", Review!S:S,"&lt;&gt;"&amp;"", Review!T:T,"&lt;&gt;"&amp;"", Review!U:U,"&lt;&gt;"&amp;"",  Review!V:V,"&lt;&gt;"&amp;"",  Review!W:W,"&lt;&gt;"&amp;"",  Review!X:X,"&lt;&gt;"&amp;"",  Review!Y:Y,"&lt;&gt;"&amp;"")</f>
        <v>2</v>
      </c>
      <c r="S72" s="10">
        <f>COUNTIFS(Review!N:N,"TL",Review!P:P,AH72, Review!R:R,"&lt;&gt;"&amp;"", Review!X:X,"&lt;&gt;"&amp;"",  Review!Y:Y,"&lt;&gt;"&amp;"")</f>
        <v>2</v>
      </c>
      <c r="T72" s="10">
        <f>COUNTIFS(Review!A:A,"Giữ chỗ",Review!P:P,AH72)</f>
        <v>0</v>
      </c>
      <c r="U72" s="10">
        <f>COUNTIFS(Review!B:B,"Sai lớp",Review!P:P,AH72)</f>
        <v>0</v>
      </c>
      <c r="V72" s="10">
        <f>COUNTIFS(Review!B:B,"Sai phân công",Review!P:P,AH72)</f>
        <v>0</v>
      </c>
      <c r="W72" s="10">
        <f t="shared" si="1"/>
        <v>0</v>
      </c>
      <c r="X72" s="10"/>
      <c r="Y72" s="10"/>
      <c r="Z72" s="10"/>
      <c r="AA72" s="6"/>
      <c r="AB72" s="6"/>
      <c r="AC72" s="6"/>
      <c r="AD72" s="6"/>
      <c r="AE72" s="6"/>
      <c r="AF72" s="6"/>
      <c r="AG72" s="6"/>
      <c r="AH72" s="6" t="s">
        <v>646</v>
      </c>
      <c r="AI72" s="6" t="str">
        <f t="shared" si="2"/>
        <v>B_12 Ngô Đức Minh 20146486 95040</v>
      </c>
      <c r="AJ72" s="6"/>
      <c r="AK72" s="6" t="str">
        <f t="shared" si="3"/>
        <v>TRUE</v>
      </c>
      <c r="AL72" s="4"/>
      <c r="AM72" s="4"/>
      <c r="AN72" s="4"/>
      <c r="AO72" s="4"/>
      <c r="AP72" s="4"/>
      <c r="AQ72" s="4"/>
      <c r="AR72" s="4"/>
      <c r="AS72" s="4"/>
      <c r="AT72" s="178"/>
      <c r="AU72" s="179"/>
      <c r="AV72" s="179"/>
      <c r="AW72" s="179"/>
      <c r="AX72" s="180">
        <f>COUNTIFS(Review!AD:AD,AH72, Review!AE:AE,"&lt;&gt;"&amp;"",Review!AL:AL,"&lt;&gt;"&amp;"")</f>
        <v>10</v>
      </c>
      <c r="AY72" s="153">
        <f>COUNTIFS(Review!BJ:BJ,"*TNLT*",Review!AD:AD,AH72, Review!AE:AE,"&lt;&gt;"&amp;"",  Review!AF:AF,"&lt;&gt;"&amp;"", Review!AG:AG,"&lt;&gt;"&amp;"", Review!AH:AH,"&lt;&gt;"&amp;"", Review!AI:AI,"&lt;&gt;"&amp;"", Review!AJ:AJ,"&lt;&gt;"&amp;"", Review!AK:AK,"&lt;&gt;"&amp;"", Review!AL:AL,"&lt;&gt;"&amp;"", Review!AM:AM,"&lt;&gt;"&amp;"", Review!AN:AN,"&lt;&gt;"&amp;"", Review!AO:AO,"&lt;&gt;"&amp;"")</f>
        <v>4</v>
      </c>
      <c r="AZ72" s="153">
        <f>COUNTIFS(Review!BJ:BJ,"*TNBT*",Review!AD:AD,AH72, Review!AE:AE,"&lt;&gt;"&amp;"",  Review!AF:AF,"&lt;&gt;"&amp;"", Review!AG:AG,"&lt;&gt;"&amp;"", Review!AH:AH,"&lt;&gt;"&amp;"", Review!AI:AI,"&lt;&gt;"&amp;"",  Review!AJ:AJ,"&lt;&gt;"&amp;"",  Review!AK:AK,"&lt;&gt;"&amp;"",  Review!AL:AL,"&lt;&gt;"&amp;"",  Review!AM:AM,"&lt;&gt;"&amp;"", Review!AN:AN,"&lt;&gt;"&amp;"", Review!AO:AO,"&lt;&gt;"&amp;"")</f>
        <v>3</v>
      </c>
      <c r="BA72" s="153">
        <f>COUNTIFS(Review!BJ:BJ,"*TL*",Review!AD:AD,AH72, Review!AE:AE,"&lt;&gt;"&amp;"", Review!AL:AL,"&lt;&gt;"&amp;"",  Review!AM:AM,"&lt;&gt;"&amp;"", Review!AN:AN,"&lt;&gt;"&amp;"", Review!AO:AO,"&lt;&gt;"&amp;"")</f>
        <v>3</v>
      </c>
      <c r="BB72" s="180">
        <f>COUNTIFS(Review!AR:AR,AH72, Review!AS:AS,"&lt;&gt;"&amp;"",Review!AZ:AZ,"&lt;&gt;"&amp;"")</f>
        <v>0</v>
      </c>
      <c r="BC72" s="181">
        <f>COUNTIFS(Review!BJ:BJ,"*TNLT*",Review!AR:AR,AH72, Review!AS:AS,"&lt;&gt;"&amp;"", Review!AT:AT,"&lt;&gt;"&amp;"", Review!AU:AU,"&lt;&gt;"&amp;"", Review!AV:AV,"&lt;&gt;"&amp;"", Review!AW:AW,"&lt;&gt;"&amp;"", Review!AW:AW,"&lt;&gt;"&amp;"", Review!AX:AX,"&lt;&gt;"&amp;"", Review!AY:AY,"&lt;&gt;"&amp;"", Review!AZ:AZ,"&lt;&gt;"&amp;"",  Review!BA:BA,"&lt;&gt;"&amp;"", Review!BB:BB,"&lt;&gt;"&amp;"", Review!BC:BC,"&lt;&gt;"&amp;"")</f>
        <v>0</v>
      </c>
      <c r="BD72" s="182">
        <f>COUNTIFS(Review!BJ:BJ,"*TNBT*",Review!AR:AR,AH72, Review!AS:AS,"&lt;&gt;"&amp;"", Review!AT:AT,"&lt;&gt;"&amp;"", Review!AU:AU,"&lt;&gt;"&amp;"", Review!AV:AV,"&lt;&gt;"&amp;"", Review!AW:AW,"&lt;&gt;"&amp;"", Review!AW:AW,"&lt;&gt;"&amp;"", Review!AX:AX,"&lt;&gt;"&amp;"", Review!AY:AY,"&lt;&gt;"&amp;"", Review!AZ:AZ,"&lt;&gt;"&amp;"",  Review!BA:BA,"&lt;&gt;"&amp;"", Review!BB:BB,"&lt;&gt;"&amp;"", Review!BC:BC,"&lt;&gt;"&amp;"")</f>
        <v>0</v>
      </c>
      <c r="BE72" s="181">
        <f>COUNTIFS(Review!BJ:BJ,"*TL*",Review!AR:AR,AH72, Review!AS:AS,"&lt;&gt;"&amp;"", Review!AZ:AZ,"&lt;&gt;"&amp;"",  Review!BA:BA,"&lt;&gt;"&amp;"", Review!BB:BB,"&lt;&gt;"&amp;"", Review!BC:BC,"&lt;&gt;"&amp;"")</f>
        <v>0</v>
      </c>
    </row>
    <row r="73" ht="13.5" customHeight="1">
      <c r="A73" s="6"/>
      <c r="B73" s="16" t="s">
        <v>1905</v>
      </c>
      <c r="C73" s="60" t="s">
        <v>1906</v>
      </c>
      <c r="D73" s="60" t="s">
        <v>1907</v>
      </c>
      <c r="E73" s="61">
        <v>2.0146257E7</v>
      </c>
      <c r="F73" s="58">
        <v>95040.0</v>
      </c>
      <c r="G73" s="10"/>
      <c r="H73" s="6" t="s">
        <v>1908</v>
      </c>
      <c r="I73" s="10">
        <f>COUNTIF(B:B,B73)</f>
        <v>4</v>
      </c>
      <c r="J73" s="10">
        <f>COUNTIFS(Review!O:O,B73,Review!N:N,"TNLT", Review!R:R,"&lt;&gt;"&amp;"", Review!S:S,"&lt;&gt;"&amp;"", Review!T:T,"&lt;&gt;"&amp;"", Review!U:U,"&lt;&gt;"&amp;"",  Review!V:V,"&lt;&gt;"&amp;"",  Review!W:W,"&lt;&gt;"&amp;"",  Review!X:X,"&lt;&gt;"&amp;"",  Review!Y:Y,"&lt;&gt;"&amp;"")</f>
        <v>8</v>
      </c>
      <c r="K73" s="10">
        <f>COUNTIFS(Review!O:O,B73,Review!N:N,"TNBT", Review!R:R,"&lt;&gt;"&amp;"", Review!S:S,"&lt;&gt;"&amp;"", Review!T:T,"&lt;&gt;"&amp;"", Review!U:U,"&lt;&gt;"&amp;"",  Review!V:V,"&lt;&gt;"&amp;"",  Review!W:W,"&lt;&gt;"&amp;"",  Review!X:X,"&lt;&gt;"&amp;"",  Review!Y:Y,"&lt;&gt;"&amp;"")</f>
        <v>8</v>
      </c>
      <c r="L73" s="10">
        <f>COUNTIFS(Review!O:O,B73,Review!N:N,"TL", Review!R:R,"&lt;&gt;"&amp;"", Review!X:X,"&lt;&gt;"&amp;"",  Review!Y:Y,"&lt;&gt;"&amp;"")</f>
        <v>8</v>
      </c>
      <c r="M73" s="10">
        <f>COUNTIFS(Review!AC:AC,B73, Review!AN:AN,"&lt;&gt;"&amp;"",Review!AO:AO,"&lt;&gt;"&amp;"")</f>
        <v>0</v>
      </c>
      <c r="N73" s="10">
        <f>COUNTIFS(Review!A:A,"Giữ chỗ nhóm",Review!O:O,B73)</f>
        <v>0</v>
      </c>
      <c r="O73" s="10"/>
      <c r="P73" s="4">
        <f>COUNTIFS(Review!P:P,AH73)</f>
        <v>6</v>
      </c>
      <c r="Q73" s="10">
        <f>COUNTIFS(Review!N:N,"TNLT",Review!P:P,AH73, Review!R:R,"&lt;&gt;"&amp;"", Review!S:S,"&lt;&gt;"&amp;"", Review!T:T,"&lt;&gt;"&amp;"", Review!U:U,"&lt;&gt;"&amp;"",  Review!V:V,"&lt;&gt;"&amp;"",  Review!W:W,"&lt;&gt;"&amp;"",  Review!X:X,"&lt;&gt;"&amp;"",  Review!Y:Y,"&lt;&gt;"&amp;"")</f>
        <v>2</v>
      </c>
      <c r="R73" s="10">
        <f>COUNTIFS(Review!N:N,"TNBT",Review!P:P,AH73, Review!R:R,"&lt;&gt;"&amp;"", Review!S:S,"&lt;&gt;"&amp;"", Review!T:T,"&lt;&gt;"&amp;"", Review!U:U,"&lt;&gt;"&amp;"",  Review!V:V,"&lt;&gt;"&amp;"",  Review!W:W,"&lt;&gt;"&amp;"",  Review!X:X,"&lt;&gt;"&amp;"",  Review!Y:Y,"&lt;&gt;"&amp;"")</f>
        <v>2</v>
      </c>
      <c r="S73" s="10">
        <f>COUNTIFS(Review!N:N,"TL",Review!P:P,AH73, Review!R:R,"&lt;&gt;"&amp;"", Review!X:X,"&lt;&gt;"&amp;"",  Review!Y:Y,"&lt;&gt;"&amp;"")</f>
        <v>2</v>
      </c>
      <c r="T73" s="10">
        <f>COUNTIFS(Review!A:A,"Giữ chỗ",Review!P:P,AH73)</f>
        <v>0</v>
      </c>
      <c r="U73" s="10">
        <f>COUNTIFS(Review!B:B,"Sai lớp",Review!P:P,AH73)</f>
        <v>0</v>
      </c>
      <c r="V73" s="10">
        <f>COUNTIFS(Review!B:B,"Sai phân công",Review!P:P,AH73)</f>
        <v>0</v>
      </c>
      <c r="W73" s="10">
        <f t="shared" si="1"/>
        <v>0</v>
      </c>
      <c r="X73" s="10"/>
      <c r="Y73" s="10"/>
      <c r="Z73" s="10"/>
      <c r="AA73" s="6"/>
      <c r="AB73" s="6"/>
      <c r="AC73" s="6"/>
      <c r="AD73" s="6"/>
      <c r="AE73" s="6"/>
      <c r="AF73" s="6"/>
      <c r="AG73" s="6"/>
      <c r="AH73" s="6" t="s">
        <v>1927</v>
      </c>
      <c r="AI73" s="6" t="str">
        <f t="shared" si="2"/>
        <v>B_12 Phan Trần Thanh Hải 20146257 95040</v>
      </c>
      <c r="AJ73" s="6"/>
      <c r="AK73" s="6" t="str">
        <f t="shared" si="3"/>
        <v>TRUE</v>
      </c>
      <c r="AL73" s="4"/>
      <c r="AM73" s="4"/>
      <c r="AN73" s="4"/>
      <c r="AO73" s="4"/>
      <c r="AP73" s="4"/>
      <c r="AQ73" s="4"/>
      <c r="AR73" s="4"/>
      <c r="AS73" s="4"/>
      <c r="AT73" s="178">
        <f>COUNTIFS(Review!AC:AC,B73, Review!AE:AE,"&lt;&gt;"&amp;"",Review!AL:AL,"&lt;&gt;"&amp;"")</f>
        <v>0</v>
      </c>
      <c r="AU73" s="179">
        <f>COUNTIFS(Review!BJ:BJ,"*TNLT*",Review!AC:AC,B73, Review!AE:AE,"&lt;&gt;"&amp;"",Review!AL:AL,"&lt;&gt;"&amp;"")</f>
        <v>0</v>
      </c>
      <c r="AV73" s="179">
        <f>COUNTIFS(Review!BJ:BJ,"*TNBT*",Review!AC:AC,B73, Review!AE:AE,"&lt;&gt;"&amp;"",Review!AL:AL,"&lt;&gt;"&amp;"")</f>
        <v>0</v>
      </c>
      <c r="AW73" s="179">
        <f>COUNTIFS(Review!BJ:BJ,"*TL*",Review!AC:AC,B73, Review!AE:AE,"&lt;&gt;"&amp;"",Review!AL:AL,"&lt;&gt;"&amp;"")</f>
        <v>0</v>
      </c>
      <c r="AX73" s="180">
        <f>COUNTIFS(Review!AD:AD,AH73, Review!AE:AE,"&lt;&gt;"&amp;"",Review!AL:AL,"&lt;&gt;"&amp;"")</f>
        <v>10</v>
      </c>
      <c r="AY73" s="153">
        <f>COUNTIFS(Review!BJ:BJ,"*TNLT*",Review!AD:AD,AH73, Review!AE:AE,"&lt;&gt;"&amp;"",  Review!AF:AF,"&lt;&gt;"&amp;"", Review!AG:AG,"&lt;&gt;"&amp;"", Review!AH:AH,"&lt;&gt;"&amp;"", Review!AI:AI,"&lt;&gt;"&amp;"", Review!AJ:AJ,"&lt;&gt;"&amp;"", Review!AK:AK,"&lt;&gt;"&amp;"", Review!AL:AL,"&lt;&gt;"&amp;"", Review!AM:AM,"&lt;&gt;"&amp;"", Review!AN:AN,"&lt;&gt;"&amp;"", Review!AO:AO,"&lt;&gt;"&amp;"")</f>
        <v>4</v>
      </c>
      <c r="AZ73" s="153">
        <f>COUNTIFS(Review!BJ:BJ,"*TNBT*",Review!AD:AD,AH73, Review!AE:AE,"&lt;&gt;"&amp;"",  Review!AF:AF,"&lt;&gt;"&amp;"", Review!AG:AG,"&lt;&gt;"&amp;"", Review!AH:AH,"&lt;&gt;"&amp;"", Review!AI:AI,"&lt;&gt;"&amp;"",  Review!AJ:AJ,"&lt;&gt;"&amp;"",  Review!AK:AK,"&lt;&gt;"&amp;"",  Review!AL:AL,"&lt;&gt;"&amp;"",  Review!AM:AM,"&lt;&gt;"&amp;"", Review!AN:AN,"&lt;&gt;"&amp;"", Review!AO:AO,"&lt;&gt;"&amp;"")</f>
        <v>3</v>
      </c>
      <c r="BA73" s="153">
        <f>COUNTIFS(Review!BJ:BJ,"*TL*",Review!AD:AD,AH73, Review!AE:AE,"&lt;&gt;"&amp;"", Review!AL:AL,"&lt;&gt;"&amp;"",  Review!AM:AM,"&lt;&gt;"&amp;"", Review!AN:AN,"&lt;&gt;"&amp;"", Review!AO:AO,"&lt;&gt;"&amp;"")</f>
        <v>3</v>
      </c>
      <c r="BB73" s="180">
        <f>COUNTIFS(Review!AR:AR,AH73, Review!AS:AS,"&lt;&gt;"&amp;"",Review!AZ:AZ,"&lt;&gt;"&amp;"")</f>
        <v>0</v>
      </c>
      <c r="BC73" s="181">
        <f>COUNTIFS(Review!BJ:BJ,"*TNLT*",Review!AR:AR,AH73, Review!AS:AS,"&lt;&gt;"&amp;"", Review!AT:AT,"&lt;&gt;"&amp;"", Review!AU:AU,"&lt;&gt;"&amp;"", Review!AV:AV,"&lt;&gt;"&amp;"", Review!AW:AW,"&lt;&gt;"&amp;"", Review!AW:AW,"&lt;&gt;"&amp;"", Review!AX:AX,"&lt;&gt;"&amp;"", Review!AY:AY,"&lt;&gt;"&amp;"", Review!AZ:AZ,"&lt;&gt;"&amp;"",  Review!BA:BA,"&lt;&gt;"&amp;"", Review!BB:BB,"&lt;&gt;"&amp;"", Review!BC:BC,"&lt;&gt;"&amp;"")</f>
        <v>0</v>
      </c>
      <c r="BD73" s="182">
        <f>COUNTIFS(Review!BJ:BJ,"*TNBT*",Review!AR:AR,AH73, Review!AS:AS,"&lt;&gt;"&amp;"", Review!AT:AT,"&lt;&gt;"&amp;"", Review!AU:AU,"&lt;&gt;"&amp;"", Review!AV:AV,"&lt;&gt;"&amp;"", Review!AW:AW,"&lt;&gt;"&amp;"", Review!AW:AW,"&lt;&gt;"&amp;"", Review!AX:AX,"&lt;&gt;"&amp;"", Review!AY:AY,"&lt;&gt;"&amp;"", Review!AZ:AZ,"&lt;&gt;"&amp;"",  Review!BA:BA,"&lt;&gt;"&amp;"", Review!BB:BB,"&lt;&gt;"&amp;"", Review!BC:BC,"&lt;&gt;"&amp;"")</f>
        <v>0</v>
      </c>
      <c r="BE73" s="181">
        <f>COUNTIFS(Review!BJ:BJ,"*TL*",Review!AR:AR,AH73, Review!AS:AS,"&lt;&gt;"&amp;"", Review!AZ:AZ,"&lt;&gt;"&amp;"",  Review!BA:BA,"&lt;&gt;"&amp;"", Review!BB:BB,"&lt;&gt;"&amp;"", Review!BC:BC,"&lt;&gt;"&amp;"")</f>
        <v>0</v>
      </c>
    </row>
    <row r="74" ht="13.5" customHeight="1">
      <c r="A74" s="6"/>
      <c r="B74" s="16" t="s">
        <v>1905</v>
      </c>
      <c r="C74" s="244" t="s">
        <v>1941</v>
      </c>
      <c r="D74" s="244" t="s">
        <v>1634</v>
      </c>
      <c r="E74" s="245">
        <v>2.0146576E7</v>
      </c>
      <c r="F74" s="58">
        <v>95040.0</v>
      </c>
      <c r="G74" s="10"/>
      <c r="H74" s="6" t="s">
        <v>1942</v>
      </c>
      <c r="I74" s="10"/>
      <c r="J74" s="10"/>
      <c r="K74" s="10"/>
      <c r="L74" s="10"/>
      <c r="M74" s="10"/>
      <c r="N74" s="10"/>
      <c r="O74" s="10"/>
      <c r="P74" s="4">
        <f>COUNTIFS(Review!P:P,AH74)</f>
        <v>6</v>
      </c>
      <c r="Q74" s="10">
        <f>COUNTIFS(Review!N:N,"TNLT",Review!P:P,AH74, Review!R:R,"&lt;&gt;"&amp;"", Review!S:S,"&lt;&gt;"&amp;"", Review!T:T,"&lt;&gt;"&amp;"", Review!U:U,"&lt;&gt;"&amp;"",  Review!V:V,"&lt;&gt;"&amp;"",  Review!W:W,"&lt;&gt;"&amp;"",  Review!X:X,"&lt;&gt;"&amp;"",  Review!Y:Y,"&lt;&gt;"&amp;"")</f>
        <v>2</v>
      </c>
      <c r="R74" s="10">
        <f>COUNTIFS(Review!N:N,"TNBT",Review!P:P,AH74, Review!R:R,"&lt;&gt;"&amp;"", Review!S:S,"&lt;&gt;"&amp;"", Review!T:T,"&lt;&gt;"&amp;"", Review!U:U,"&lt;&gt;"&amp;"",  Review!V:V,"&lt;&gt;"&amp;"",  Review!W:W,"&lt;&gt;"&amp;"",  Review!X:X,"&lt;&gt;"&amp;"",  Review!Y:Y,"&lt;&gt;"&amp;"")</f>
        <v>2</v>
      </c>
      <c r="S74" s="10">
        <f>COUNTIFS(Review!N:N,"TL",Review!P:P,AH74, Review!R:R,"&lt;&gt;"&amp;"", Review!X:X,"&lt;&gt;"&amp;"",  Review!Y:Y,"&lt;&gt;"&amp;"")</f>
        <v>2</v>
      </c>
      <c r="T74" s="10">
        <f>COUNTIFS(Review!A:A,"Giữ chỗ",Review!P:P,AH74)</f>
        <v>0</v>
      </c>
      <c r="U74" s="10">
        <f>COUNTIFS(Review!B:B,"Sai lớp",Review!P:P,AH74)</f>
        <v>0</v>
      </c>
      <c r="V74" s="10">
        <f>COUNTIFS(Review!B:B,"Sai phân công",Review!P:P,AH74)</f>
        <v>0</v>
      </c>
      <c r="W74" s="10">
        <f t="shared" si="1"/>
        <v>0</v>
      </c>
      <c r="X74" s="10"/>
      <c r="Y74" s="10"/>
      <c r="Z74" s="10"/>
      <c r="AA74" s="6"/>
      <c r="AB74" s="6"/>
      <c r="AC74" s="6"/>
      <c r="AD74" s="6"/>
      <c r="AE74" s="6"/>
      <c r="AF74" s="6"/>
      <c r="AG74" s="6"/>
      <c r="AH74" s="6" t="s">
        <v>1965</v>
      </c>
      <c r="AI74" s="6" t="str">
        <f t="shared" si="2"/>
        <v>B_12 Phạm Hồng Quang 20146576 95040</v>
      </c>
      <c r="AJ74" s="6"/>
      <c r="AK74" s="6" t="str">
        <f t="shared" si="3"/>
        <v>TRUE</v>
      </c>
      <c r="AL74" s="4"/>
      <c r="AM74" s="4"/>
      <c r="AN74" s="4"/>
      <c r="AO74" s="4"/>
      <c r="AP74" s="4"/>
      <c r="AQ74" s="4"/>
      <c r="AR74" s="4"/>
      <c r="AS74" s="4"/>
      <c r="AT74" s="178"/>
      <c r="AU74" s="179"/>
      <c r="AV74" s="179"/>
      <c r="AW74" s="179"/>
      <c r="AX74" s="180">
        <f>COUNTIFS(Review!AD:AD,AH74, Review!AE:AE,"&lt;&gt;"&amp;"",Review!AL:AL,"&lt;&gt;"&amp;"")</f>
        <v>10</v>
      </c>
      <c r="AY74" s="153">
        <f>COUNTIFS(Review!BJ:BJ,"*TNLT*",Review!AD:AD,AH74, Review!AE:AE,"&lt;&gt;"&amp;"",  Review!AF:AF,"&lt;&gt;"&amp;"", Review!AG:AG,"&lt;&gt;"&amp;"", Review!AH:AH,"&lt;&gt;"&amp;"", Review!AI:AI,"&lt;&gt;"&amp;"", Review!AJ:AJ,"&lt;&gt;"&amp;"", Review!AK:AK,"&lt;&gt;"&amp;"", Review!AL:AL,"&lt;&gt;"&amp;"", Review!AM:AM,"&lt;&gt;"&amp;"", Review!AN:AN,"&lt;&gt;"&amp;"", Review!AO:AO,"&lt;&gt;"&amp;"")</f>
        <v>3</v>
      </c>
      <c r="AZ74" s="153">
        <f>COUNTIFS(Review!BJ:BJ,"*TNBT*",Review!AD:AD,AH74, Review!AE:AE,"&lt;&gt;"&amp;"",  Review!AF:AF,"&lt;&gt;"&amp;"", Review!AG:AG,"&lt;&gt;"&amp;"", Review!AH:AH,"&lt;&gt;"&amp;"", Review!AI:AI,"&lt;&gt;"&amp;"",  Review!AJ:AJ,"&lt;&gt;"&amp;"",  Review!AK:AK,"&lt;&gt;"&amp;"",  Review!AL:AL,"&lt;&gt;"&amp;"",  Review!AM:AM,"&lt;&gt;"&amp;"", Review!AN:AN,"&lt;&gt;"&amp;"", Review!AO:AO,"&lt;&gt;"&amp;"")</f>
        <v>2</v>
      </c>
      <c r="BA74" s="153">
        <f>COUNTIFS(Review!BJ:BJ,"*TL*",Review!AD:AD,AH74, Review!AE:AE,"&lt;&gt;"&amp;"", Review!AL:AL,"&lt;&gt;"&amp;"",  Review!AM:AM,"&lt;&gt;"&amp;"", Review!AN:AN,"&lt;&gt;"&amp;"", Review!AO:AO,"&lt;&gt;"&amp;"")</f>
        <v>5</v>
      </c>
      <c r="BB74" s="180">
        <f>COUNTIFS(Review!AR:AR,AH74, Review!AS:AS,"&lt;&gt;"&amp;"",Review!AZ:AZ,"&lt;&gt;"&amp;"")</f>
        <v>0</v>
      </c>
      <c r="BC74" s="181">
        <f>COUNTIFS(Review!BJ:BJ,"*TNLT*",Review!AR:AR,AH74, Review!AS:AS,"&lt;&gt;"&amp;"", Review!AT:AT,"&lt;&gt;"&amp;"", Review!AU:AU,"&lt;&gt;"&amp;"", Review!AV:AV,"&lt;&gt;"&amp;"", Review!AW:AW,"&lt;&gt;"&amp;"", Review!AW:AW,"&lt;&gt;"&amp;"", Review!AX:AX,"&lt;&gt;"&amp;"", Review!AY:AY,"&lt;&gt;"&amp;"", Review!AZ:AZ,"&lt;&gt;"&amp;"",  Review!BA:BA,"&lt;&gt;"&amp;"", Review!BB:BB,"&lt;&gt;"&amp;"", Review!BC:BC,"&lt;&gt;"&amp;"")</f>
        <v>0</v>
      </c>
      <c r="BD74" s="182">
        <f>COUNTIFS(Review!BJ:BJ,"*TNBT*",Review!AR:AR,AH74, Review!AS:AS,"&lt;&gt;"&amp;"", Review!AT:AT,"&lt;&gt;"&amp;"", Review!AU:AU,"&lt;&gt;"&amp;"", Review!AV:AV,"&lt;&gt;"&amp;"", Review!AW:AW,"&lt;&gt;"&amp;"", Review!AW:AW,"&lt;&gt;"&amp;"", Review!AX:AX,"&lt;&gt;"&amp;"", Review!AY:AY,"&lt;&gt;"&amp;"", Review!AZ:AZ,"&lt;&gt;"&amp;"",  Review!BA:BA,"&lt;&gt;"&amp;"", Review!BB:BB,"&lt;&gt;"&amp;"", Review!BC:BC,"&lt;&gt;"&amp;"")</f>
        <v>0</v>
      </c>
      <c r="BE74" s="181">
        <f>COUNTIFS(Review!BJ:BJ,"*TL*",Review!AR:AR,AH74, Review!AS:AS,"&lt;&gt;"&amp;"", Review!AZ:AZ,"&lt;&gt;"&amp;"",  Review!BA:BA,"&lt;&gt;"&amp;"", Review!BB:BB,"&lt;&gt;"&amp;"", Review!BC:BC,"&lt;&gt;"&amp;"")</f>
        <v>0</v>
      </c>
    </row>
    <row r="75" ht="13.5" customHeight="1">
      <c r="A75" s="6"/>
      <c r="B75" s="16" t="s">
        <v>1905</v>
      </c>
      <c r="C75" s="244" t="s">
        <v>1367</v>
      </c>
      <c r="D75" s="244" t="s">
        <v>1928</v>
      </c>
      <c r="E75" s="245">
        <v>2.0146614E7</v>
      </c>
      <c r="F75" s="58">
        <v>95040.0</v>
      </c>
      <c r="G75" s="10"/>
      <c r="H75" s="6" t="s">
        <v>1929</v>
      </c>
      <c r="I75" s="10"/>
      <c r="J75" s="10"/>
      <c r="K75" s="10"/>
      <c r="L75" s="10"/>
      <c r="M75" s="10"/>
      <c r="N75" s="10"/>
      <c r="O75" s="10"/>
      <c r="P75" s="4">
        <f>COUNTIFS(Review!P:P,AH75)</f>
        <v>6</v>
      </c>
      <c r="Q75" s="10">
        <f>COUNTIFS(Review!N:N,"TNLT",Review!P:P,AH75, Review!R:R,"&lt;&gt;"&amp;"", Review!S:S,"&lt;&gt;"&amp;"", Review!T:T,"&lt;&gt;"&amp;"", Review!U:U,"&lt;&gt;"&amp;"",  Review!V:V,"&lt;&gt;"&amp;"",  Review!W:W,"&lt;&gt;"&amp;"",  Review!X:X,"&lt;&gt;"&amp;"",  Review!Y:Y,"&lt;&gt;"&amp;"")</f>
        <v>2</v>
      </c>
      <c r="R75" s="10">
        <f>COUNTIFS(Review!N:N,"TNBT",Review!P:P,AH75, Review!R:R,"&lt;&gt;"&amp;"", Review!S:S,"&lt;&gt;"&amp;"", Review!T:T,"&lt;&gt;"&amp;"", Review!U:U,"&lt;&gt;"&amp;"",  Review!V:V,"&lt;&gt;"&amp;"",  Review!W:W,"&lt;&gt;"&amp;"",  Review!X:X,"&lt;&gt;"&amp;"",  Review!Y:Y,"&lt;&gt;"&amp;"")</f>
        <v>2</v>
      </c>
      <c r="S75" s="10">
        <f>COUNTIFS(Review!N:N,"TL",Review!P:P,AH75, Review!R:R,"&lt;&gt;"&amp;"", Review!X:X,"&lt;&gt;"&amp;"",  Review!Y:Y,"&lt;&gt;"&amp;"")</f>
        <v>2</v>
      </c>
      <c r="T75" s="10">
        <f>COUNTIFS(Review!A:A,"Giữ chỗ",Review!P:P,AH75)</f>
        <v>0</v>
      </c>
      <c r="U75" s="10">
        <f>COUNTIFS(Review!B:B,"Sai lớp",Review!P:P,AH75)</f>
        <v>0</v>
      </c>
      <c r="V75" s="10">
        <f>COUNTIFS(Review!B:B,"Sai phân công",Review!P:P,AH75)</f>
        <v>0</v>
      </c>
      <c r="W75" s="10">
        <f t="shared" si="1"/>
        <v>0</v>
      </c>
      <c r="X75" s="10"/>
      <c r="Y75" s="10"/>
      <c r="Z75" s="10"/>
      <c r="AA75" s="6"/>
      <c r="AB75" s="6"/>
      <c r="AC75" s="6"/>
      <c r="AD75" s="6"/>
      <c r="AE75" s="6"/>
      <c r="AF75" s="6"/>
      <c r="AG75" s="6"/>
      <c r="AH75" s="6" t="s">
        <v>1940</v>
      </c>
      <c r="AI75" s="6" t="str">
        <f t="shared" si="2"/>
        <v>B_12 Nguyễn Minh Sơn 20146614 95040</v>
      </c>
      <c r="AJ75" s="6"/>
      <c r="AK75" s="6" t="str">
        <f t="shared" si="3"/>
        <v>TRUE</v>
      </c>
      <c r="AL75" s="4"/>
      <c r="AM75" s="4"/>
      <c r="AN75" s="4"/>
      <c r="AO75" s="4"/>
      <c r="AP75" s="4"/>
      <c r="AQ75" s="4"/>
      <c r="AR75" s="4"/>
      <c r="AS75" s="4"/>
      <c r="AT75" s="178"/>
      <c r="AU75" s="179"/>
      <c r="AV75" s="179"/>
      <c r="AW75" s="179"/>
      <c r="AX75" s="180">
        <f>COUNTIFS(Review!AD:AD,AH75, Review!AE:AE,"&lt;&gt;"&amp;"",Review!AL:AL,"&lt;&gt;"&amp;"")</f>
        <v>10</v>
      </c>
      <c r="AY75" s="153">
        <f>COUNTIFS(Review!BJ:BJ,"*TNLT*",Review!AD:AD,AH75, Review!AE:AE,"&lt;&gt;"&amp;"",  Review!AF:AF,"&lt;&gt;"&amp;"", Review!AG:AG,"&lt;&gt;"&amp;"", Review!AH:AH,"&lt;&gt;"&amp;"", Review!AI:AI,"&lt;&gt;"&amp;"", Review!AJ:AJ,"&lt;&gt;"&amp;"", Review!AK:AK,"&lt;&gt;"&amp;"", Review!AL:AL,"&lt;&gt;"&amp;"", Review!AM:AM,"&lt;&gt;"&amp;"", Review!AN:AN,"&lt;&gt;"&amp;"", Review!AO:AO,"&lt;&gt;"&amp;"")</f>
        <v>5</v>
      </c>
      <c r="AZ75" s="153">
        <f>COUNTIFS(Review!BJ:BJ,"*TNBT*",Review!AD:AD,AH75, Review!AE:AE,"&lt;&gt;"&amp;"",  Review!AF:AF,"&lt;&gt;"&amp;"", Review!AG:AG,"&lt;&gt;"&amp;"", Review!AH:AH,"&lt;&gt;"&amp;"", Review!AI:AI,"&lt;&gt;"&amp;"",  Review!AJ:AJ,"&lt;&gt;"&amp;"",  Review!AK:AK,"&lt;&gt;"&amp;"",  Review!AL:AL,"&lt;&gt;"&amp;"",  Review!AM:AM,"&lt;&gt;"&amp;"", Review!AN:AN,"&lt;&gt;"&amp;"", Review!AO:AO,"&lt;&gt;"&amp;"")</f>
        <v>3</v>
      </c>
      <c r="BA75" s="153">
        <f>COUNTIFS(Review!BJ:BJ,"*TL*",Review!AD:AD,AH75, Review!AE:AE,"&lt;&gt;"&amp;"", Review!AL:AL,"&lt;&gt;"&amp;"",  Review!AM:AM,"&lt;&gt;"&amp;"", Review!AN:AN,"&lt;&gt;"&amp;"", Review!AO:AO,"&lt;&gt;"&amp;"")</f>
        <v>2</v>
      </c>
      <c r="BB75" s="180">
        <f>COUNTIFS(Review!AR:AR,AH75, Review!AS:AS,"&lt;&gt;"&amp;"",Review!AZ:AZ,"&lt;&gt;"&amp;"")</f>
        <v>0</v>
      </c>
      <c r="BC75" s="181">
        <f>COUNTIFS(Review!BJ:BJ,"*TNLT*",Review!AR:AR,AH75, Review!AS:AS,"&lt;&gt;"&amp;"", Review!AT:AT,"&lt;&gt;"&amp;"", Review!AU:AU,"&lt;&gt;"&amp;"", Review!AV:AV,"&lt;&gt;"&amp;"", Review!AW:AW,"&lt;&gt;"&amp;"", Review!AW:AW,"&lt;&gt;"&amp;"", Review!AX:AX,"&lt;&gt;"&amp;"", Review!AY:AY,"&lt;&gt;"&amp;"", Review!AZ:AZ,"&lt;&gt;"&amp;"",  Review!BA:BA,"&lt;&gt;"&amp;"", Review!BB:BB,"&lt;&gt;"&amp;"", Review!BC:BC,"&lt;&gt;"&amp;"")</f>
        <v>0</v>
      </c>
      <c r="BD75" s="182">
        <f>COUNTIFS(Review!BJ:BJ,"*TNBT*",Review!AR:AR,AH75, Review!AS:AS,"&lt;&gt;"&amp;"", Review!AT:AT,"&lt;&gt;"&amp;"", Review!AU:AU,"&lt;&gt;"&amp;"", Review!AV:AV,"&lt;&gt;"&amp;"", Review!AW:AW,"&lt;&gt;"&amp;"", Review!AW:AW,"&lt;&gt;"&amp;"", Review!AX:AX,"&lt;&gt;"&amp;"", Review!AY:AY,"&lt;&gt;"&amp;"", Review!AZ:AZ,"&lt;&gt;"&amp;"",  Review!BA:BA,"&lt;&gt;"&amp;"", Review!BB:BB,"&lt;&gt;"&amp;"", Review!BC:BC,"&lt;&gt;"&amp;"")</f>
        <v>0</v>
      </c>
      <c r="BE75" s="181">
        <f>COUNTIFS(Review!BJ:BJ,"*TL*",Review!AR:AR,AH75, Review!AS:AS,"&lt;&gt;"&amp;"", Review!AZ:AZ,"&lt;&gt;"&amp;"",  Review!BA:BA,"&lt;&gt;"&amp;"", Review!BB:BB,"&lt;&gt;"&amp;"", Review!BC:BC,"&lt;&gt;"&amp;"")</f>
        <v>0</v>
      </c>
    </row>
    <row r="76" ht="13.5" customHeight="1">
      <c r="A76" s="6"/>
      <c r="B76" s="16" t="s">
        <v>235</v>
      </c>
      <c r="C76" s="264" t="s">
        <v>2059</v>
      </c>
      <c r="D76" s="264" t="s">
        <v>2060</v>
      </c>
      <c r="E76" s="265">
        <v>2.0140557E7</v>
      </c>
      <c r="F76" s="58">
        <v>95040.0</v>
      </c>
      <c r="G76" s="10"/>
      <c r="H76" s="6" t="s">
        <v>2061</v>
      </c>
      <c r="I76" s="10"/>
      <c r="J76" s="10"/>
      <c r="K76" s="10"/>
      <c r="L76" s="10"/>
      <c r="M76" s="10"/>
      <c r="N76" s="10"/>
      <c r="O76" s="10"/>
      <c r="P76" s="4">
        <f>COUNTIFS(Review!P:P,AH76)</f>
        <v>6</v>
      </c>
      <c r="Q76" s="10">
        <f>COUNTIFS(Review!N:N,"TNLT",Review!P:P,AH76, Review!R:R,"&lt;&gt;"&amp;"", Review!S:S,"&lt;&gt;"&amp;"", Review!T:T,"&lt;&gt;"&amp;"", Review!U:U,"&lt;&gt;"&amp;"",  Review!V:V,"&lt;&gt;"&amp;"",  Review!W:W,"&lt;&gt;"&amp;"",  Review!X:X,"&lt;&gt;"&amp;"",  Review!Y:Y,"&lt;&gt;"&amp;"")</f>
        <v>2</v>
      </c>
      <c r="R76" s="10">
        <f>COUNTIFS(Review!N:N,"TNBT",Review!P:P,AH76, Review!R:R,"&lt;&gt;"&amp;"", Review!S:S,"&lt;&gt;"&amp;"", Review!T:T,"&lt;&gt;"&amp;"", Review!U:U,"&lt;&gt;"&amp;"",  Review!V:V,"&lt;&gt;"&amp;"",  Review!W:W,"&lt;&gt;"&amp;"",  Review!X:X,"&lt;&gt;"&amp;"",  Review!Y:Y,"&lt;&gt;"&amp;"")</f>
        <v>2</v>
      </c>
      <c r="S76" s="10">
        <f>COUNTIFS(Review!N:N,"TL",Review!P:P,AH76, Review!R:R,"&lt;&gt;"&amp;"", Review!X:X,"&lt;&gt;"&amp;"",  Review!Y:Y,"&lt;&gt;"&amp;"")</f>
        <v>2</v>
      </c>
      <c r="T76" s="10">
        <f>COUNTIFS(Review!A:A,"Giữ chỗ",Review!P:P,AH76)</f>
        <v>0</v>
      </c>
      <c r="U76" s="10">
        <f>COUNTIFS(Review!B:B,"Sai lớp",Review!P:P,AH76)</f>
        <v>0</v>
      </c>
      <c r="V76" s="10">
        <f>COUNTIFS(Review!B:B,"Sai phân công",Review!P:P,AH76)</f>
        <v>0</v>
      </c>
      <c r="W76" s="10">
        <f t="shared" si="1"/>
        <v>0</v>
      </c>
      <c r="X76" s="10"/>
      <c r="Y76" s="10"/>
      <c r="Z76" s="10"/>
      <c r="AA76" s="6"/>
      <c r="AB76" s="6"/>
      <c r="AC76" s="6"/>
      <c r="AD76" s="6"/>
      <c r="AE76" s="6"/>
      <c r="AF76" s="6"/>
      <c r="AG76" s="6"/>
      <c r="AH76" s="6" t="s">
        <v>236</v>
      </c>
      <c r="AI76" s="6" t="str">
        <f t="shared" si="2"/>
        <v>B_13 Dương Thế Cường 20140557 95040</v>
      </c>
      <c r="AJ76" s="6"/>
      <c r="AK76" s="6" t="str">
        <f t="shared" si="3"/>
        <v>TRUE</v>
      </c>
      <c r="AL76" s="4"/>
      <c r="AM76" s="4"/>
      <c r="AN76" s="4"/>
      <c r="AO76" s="4"/>
      <c r="AP76" s="4"/>
      <c r="AQ76" s="4"/>
      <c r="AR76" s="4"/>
      <c r="AS76" s="4"/>
      <c r="AT76" s="178"/>
      <c r="AU76" s="179"/>
      <c r="AV76" s="179"/>
      <c r="AW76" s="179"/>
      <c r="AX76" s="180">
        <f>COUNTIFS(Review!AD:AD,AH76, Review!AE:AE,"&lt;&gt;"&amp;"",Review!AL:AL,"&lt;&gt;"&amp;"")</f>
        <v>10</v>
      </c>
      <c r="AY76" s="153">
        <f>COUNTIFS(Review!BJ:BJ,"*TNLT*",Review!AD:AD,AH76, Review!AE:AE,"&lt;&gt;"&amp;"",  Review!AF:AF,"&lt;&gt;"&amp;"", Review!AG:AG,"&lt;&gt;"&amp;"", Review!AH:AH,"&lt;&gt;"&amp;"", Review!AI:AI,"&lt;&gt;"&amp;"", Review!AJ:AJ,"&lt;&gt;"&amp;"", Review!AK:AK,"&lt;&gt;"&amp;"", Review!AL:AL,"&lt;&gt;"&amp;"", Review!AM:AM,"&lt;&gt;"&amp;"", Review!AN:AN,"&lt;&gt;"&amp;"", Review!AO:AO,"&lt;&gt;"&amp;"")</f>
        <v>5</v>
      </c>
      <c r="AZ76" s="153">
        <f>COUNTIFS(Review!BJ:BJ,"*TNBT*",Review!AD:AD,AH76, Review!AE:AE,"&lt;&gt;"&amp;"",  Review!AF:AF,"&lt;&gt;"&amp;"", Review!AG:AG,"&lt;&gt;"&amp;"", Review!AH:AH,"&lt;&gt;"&amp;"", Review!AI:AI,"&lt;&gt;"&amp;"",  Review!AJ:AJ,"&lt;&gt;"&amp;"",  Review!AK:AK,"&lt;&gt;"&amp;"",  Review!AL:AL,"&lt;&gt;"&amp;"",  Review!AM:AM,"&lt;&gt;"&amp;"", Review!AN:AN,"&lt;&gt;"&amp;"", Review!AO:AO,"&lt;&gt;"&amp;"")</f>
        <v>3</v>
      </c>
      <c r="BA76" s="153">
        <f>COUNTIFS(Review!BJ:BJ,"*TL*",Review!AD:AD,AH76, Review!AE:AE,"&lt;&gt;"&amp;"", Review!AL:AL,"&lt;&gt;"&amp;"",  Review!AM:AM,"&lt;&gt;"&amp;"", Review!AN:AN,"&lt;&gt;"&amp;"", Review!AO:AO,"&lt;&gt;"&amp;"")</f>
        <v>2</v>
      </c>
      <c r="BB76" s="180">
        <f>COUNTIFS(Review!AR:AR,AH76, Review!AS:AS,"&lt;&gt;"&amp;"",Review!AZ:AZ,"&lt;&gt;"&amp;"")</f>
        <v>0</v>
      </c>
      <c r="BC76" s="181">
        <f>COUNTIFS(Review!BJ:BJ,"*TNLT*",Review!AR:AR,AH76, Review!AS:AS,"&lt;&gt;"&amp;"", Review!AT:AT,"&lt;&gt;"&amp;"", Review!AU:AU,"&lt;&gt;"&amp;"", Review!AV:AV,"&lt;&gt;"&amp;"", Review!AW:AW,"&lt;&gt;"&amp;"", Review!AW:AW,"&lt;&gt;"&amp;"", Review!AX:AX,"&lt;&gt;"&amp;"", Review!AY:AY,"&lt;&gt;"&amp;"", Review!AZ:AZ,"&lt;&gt;"&amp;"",  Review!BA:BA,"&lt;&gt;"&amp;"", Review!BB:BB,"&lt;&gt;"&amp;"", Review!BC:BC,"&lt;&gt;"&amp;"")</f>
        <v>0</v>
      </c>
      <c r="BD76" s="182">
        <f>COUNTIFS(Review!BJ:BJ,"*TNBT*",Review!AR:AR,AH76, Review!AS:AS,"&lt;&gt;"&amp;"", Review!AT:AT,"&lt;&gt;"&amp;"", Review!AU:AU,"&lt;&gt;"&amp;"", Review!AV:AV,"&lt;&gt;"&amp;"", Review!AW:AW,"&lt;&gt;"&amp;"", Review!AW:AW,"&lt;&gt;"&amp;"", Review!AX:AX,"&lt;&gt;"&amp;"", Review!AY:AY,"&lt;&gt;"&amp;"", Review!AZ:AZ,"&lt;&gt;"&amp;"",  Review!BA:BA,"&lt;&gt;"&amp;"", Review!BB:BB,"&lt;&gt;"&amp;"", Review!BC:BC,"&lt;&gt;"&amp;"")</f>
        <v>0</v>
      </c>
      <c r="BE76" s="181">
        <f>COUNTIFS(Review!BJ:BJ,"*TL*",Review!AR:AR,AH76, Review!AS:AS,"&lt;&gt;"&amp;"", Review!AZ:AZ,"&lt;&gt;"&amp;"",  Review!BA:BA,"&lt;&gt;"&amp;"", Review!BB:BB,"&lt;&gt;"&amp;"", Review!BC:BC,"&lt;&gt;"&amp;"")</f>
        <v>0</v>
      </c>
    </row>
    <row r="77" ht="13.5" customHeight="1">
      <c r="A77" s="6"/>
      <c r="B77" s="16" t="s">
        <v>235</v>
      </c>
      <c r="C77" s="63" t="s">
        <v>1986</v>
      </c>
      <c r="D77" s="63" t="s">
        <v>1987</v>
      </c>
      <c r="E77" s="64">
        <v>2.0145254E7</v>
      </c>
      <c r="F77" s="58">
        <v>95040.0</v>
      </c>
      <c r="G77" s="10"/>
      <c r="H77" s="6" t="s">
        <v>1988</v>
      </c>
      <c r="I77" s="10">
        <f>COUNTIF(B:B,B77)</f>
        <v>4</v>
      </c>
      <c r="J77" s="10">
        <f>COUNTIFS(Review!O:O,B77,Review!N:N,"TNLT", Review!R:R,"&lt;&gt;"&amp;"", Review!S:S,"&lt;&gt;"&amp;"", Review!T:T,"&lt;&gt;"&amp;"", Review!U:U,"&lt;&gt;"&amp;"",  Review!V:V,"&lt;&gt;"&amp;"",  Review!W:W,"&lt;&gt;"&amp;"",  Review!X:X,"&lt;&gt;"&amp;"",  Review!Y:Y,"&lt;&gt;"&amp;"")</f>
        <v>8</v>
      </c>
      <c r="K77" s="10">
        <f>COUNTIFS(Review!O:O,B77,Review!N:N,"TNBT", Review!R:R,"&lt;&gt;"&amp;"", Review!S:S,"&lt;&gt;"&amp;"", Review!T:T,"&lt;&gt;"&amp;"", Review!U:U,"&lt;&gt;"&amp;"",  Review!V:V,"&lt;&gt;"&amp;"",  Review!W:W,"&lt;&gt;"&amp;"",  Review!X:X,"&lt;&gt;"&amp;"",  Review!Y:Y,"&lt;&gt;"&amp;"")</f>
        <v>8</v>
      </c>
      <c r="L77" s="10">
        <f>COUNTIFS(Review!O:O,B77,Review!N:N,"TL", Review!R:R,"&lt;&gt;"&amp;"", Review!X:X,"&lt;&gt;"&amp;"",  Review!Y:Y,"&lt;&gt;"&amp;"")</f>
        <v>9</v>
      </c>
      <c r="M77" s="10">
        <f>COUNTIFS(Review!AC:AC,B77, Review!AN:AN,"&lt;&gt;"&amp;"",Review!AO:AO,"&lt;&gt;"&amp;"")</f>
        <v>0</v>
      </c>
      <c r="N77" s="10">
        <f>COUNTIFS(Review!A:A,"Giữ chỗ nhóm",Review!O:O,B77)</f>
        <v>0</v>
      </c>
      <c r="O77" s="10"/>
      <c r="P77" s="4">
        <f>COUNTIFS(Review!P:P,AH77)</f>
        <v>6</v>
      </c>
      <c r="Q77" s="10">
        <f>COUNTIFS(Review!N:N,"TNLT",Review!P:P,AH77, Review!R:R,"&lt;&gt;"&amp;"", Review!S:S,"&lt;&gt;"&amp;"", Review!T:T,"&lt;&gt;"&amp;"", Review!U:U,"&lt;&gt;"&amp;"",  Review!V:V,"&lt;&gt;"&amp;"",  Review!W:W,"&lt;&gt;"&amp;"",  Review!X:X,"&lt;&gt;"&amp;"",  Review!Y:Y,"&lt;&gt;"&amp;"")</f>
        <v>2</v>
      </c>
      <c r="R77" s="10">
        <f>COUNTIFS(Review!N:N,"TNBT",Review!P:P,AH77, Review!R:R,"&lt;&gt;"&amp;"", Review!S:S,"&lt;&gt;"&amp;"", Review!T:T,"&lt;&gt;"&amp;"", Review!U:U,"&lt;&gt;"&amp;"",  Review!V:V,"&lt;&gt;"&amp;"",  Review!W:W,"&lt;&gt;"&amp;"",  Review!X:X,"&lt;&gt;"&amp;"",  Review!Y:Y,"&lt;&gt;"&amp;"")</f>
        <v>2</v>
      </c>
      <c r="S77" s="10">
        <f>COUNTIFS(Review!N:N,"TL",Review!P:P,AH77, Review!R:R,"&lt;&gt;"&amp;"", Review!X:X,"&lt;&gt;"&amp;"",  Review!Y:Y,"&lt;&gt;"&amp;"")</f>
        <v>2</v>
      </c>
      <c r="T77" s="10">
        <f>COUNTIFS(Review!A:A,"Giữ chỗ",Review!P:P,AH77)</f>
        <v>0</v>
      </c>
      <c r="U77" s="10">
        <f>COUNTIFS(Review!B:B,"Sai lớp",Review!P:P,AH77)</f>
        <v>0</v>
      </c>
      <c r="V77" s="10">
        <f>COUNTIFS(Review!B:B,"Sai phân công",Review!P:P,AH77)</f>
        <v>0</v>
      </c>
      <c r="W77" s="10">
        <f t="shared" si="1"/>
        <v>0</v>
      </c>
      <c r="X77" s="10"/>
      <c r="Y77" s="10"/>
      <c r="Z77" s="10"/>
      <c r="AA77" s="6"/>
      <c r="AB77" s="6"/>
      <c r="AC77" s="6"/>
      <c r="AD77" s="6"/>
      <c r="AE77" s="6"/>
      <c r="AF77" s="6"/>
      <c r="AG77" s="6"/>
      <c r="AH77" s="6" t="s">
        <v>395</v>
      </c>
      <c r="AI77" s="6" t="str">
        <f t="shared" si="2"/>
        <v>B_13 Vũ Đức Việt 20145254 95040</v>
      </c>
      <c r="AJ77" s="6"/>
      <c r="AK77" s="6" t="str">
        <f t="shared" si="3"/>
        <v>TRUE</v>
      </c>
      <c r="AL77" s="4"/>
      <c r="AM77" s="4"/>
      <c r="AN77" s="4"/>
      <c r="AO77" s="4"/>
      <c r="AP77" s="4"/>
      <c r="AQ77" s="4"/>
      <c r="AR77" s="4"/>
      <c r="AS77" s="4"/>
      <c r="AT77" s="178">
        <f>COUNTIFS(Review!AC:AC,B77, Review!AE:AE,"&lt;&gt;"&amp;"",Review!AL:AL,"&lt;&gt;"&amp;"")</f>
        <v>0</v>
      </c>
      <c r="AU77" s="179">
        <f>COUNTIFS(Review!BJ:BJ,"*TNLT*",Review!AC:AC,B77, Review!AE:AE,"&lt;&gt;"&amp;"",Review!AL:AL,"&lt;&gt;"&amp;"")</f>
        <v>0</v>
      </c>
      <c r="AV77" s="179">
        <f>COUNTIFS(Review!BJ:BJ,"*TNBT*",Review!AC:AC,B77, Review!AE:AE,"&lt;&gt;"&amp;"",Review!AL:AL,"&lt;&gt;"&amp;"")</f>
        <v>0</v>
      </c>
      <c r="AW77" s="179">
        <f>COUNTIFS(Review!BJ:BJ,"*TL*",Review!AC:AC,B77, Review!AE:AE,"&lt;&gt;"&amp;"",Review!AL:AL,"&lt;&gt;"&amp;"")</f>
        <v>0</v>
      </c>
      <c r="AX77" s="180">
        <f>COUNTIFS(Review!AD:AD,AH77, Review!AE:AE,"&lt;&gt;"&amp;"",Review!AL:AL,"&lt;&gt;"&amp;"")</f>
        <v>10</v>
      </c>
      <c r="AY77" s="153">
        <f>COUNTIFS(Review!BJ:BJ,"*TNLT*",Review!AD:AD,AH77, Review!AE:AE,"&lt;&gt;"&amp;"",  Review!AF:AF,"&lt;&gt;"&amp;"", Review!AG:AG,"&lt;&gt;"&amp;"", Review!AH:AH,"&lt;&gt;"&amp;"", Review!AI:AI,"&lt;&gt;"&amp;"", Review!AJ:AJ,"&lt;&gt;"&amp;"", Review!AK:AK,"&lt;&gt;"&amp;"", Review!AL:AL,"&lt;&gt;"&amp;"", Review!AM:AM,"&lt;&gt;"&amp;"", Review!AN:AN,"&lt;&gt;"&amp;"", Review!AO:AO,"&lt;&gt;"&amp;"")</f>
        <v>3</v>
      </c>
      <c r="AZ77" s="153">
        <f>COUNTIFS(Review!BJ:BJ,"*TNBT*",Review!AD:AD,AH77, Review!AE:AE,"&lt;&gt;"&amp;"",  Review!AF:AF,"&lt;&gt;"&amp;"", Review!AG:AG,"&lt;&gt;"&amp;"", Review!AH:AH,"&lt;&gt;"&amp;"", Review!AI:AI,"&lt;&gt;"&amp;"",  Review!AJ:AJ,"&lt;&gt;"&amp;"",  Review!AK:AK,"&lt;&gt;"&amp;"",  Review!AL:AL,"&lt;&gt;"&amp;"",  Review!AM:AM,"&lt;&gt;"&amp;"", Review!AN:AN,"&lt;&gt;"&amp;"", Review!AO:AO,"&lt;&gt;"&amp;"")</f>
        <v>2</v>
      </c>
      <c r="BA77" s="153">
        <f>COUNTIFS(Review!BJ:BJ,"*TL*",Review!AD:AD,AH77, Review!AE:AE,"&lt;&gt;"&amp;"", Review!AL:AL,"&lt;&gt;"&amp;"",  Review!AM:AM,"&lt;&gt;"&amp;"", Review!AN:AN,"&lt;&gt;"&amp;"", Review!AO:AO,"&lt;&gt;"&amp;"")</f>
        <v>5</v>
      </c>
      <c r="BB77" s="180">
        <f>COUNTIFS(Review!AR:AR,AH77, Review!AS:AS,"&lt;&gt;"&amp;"",Review!AZ:AZ,"&lt;&gt;"&amp;"")</f>
        <v>0</v>
      </c>
      <c r="BC77" s="181">
        <f>COUNTIFS(Review!BJ:BJ,"*TNLT*",Review!AR:AR,AH77, Review!AS:AS,"&lt;&gt;"&amp;"", Review!AT:AT,"&lt;&gt;"&amp;"", Review!AU:AU,"&lt;&gt;"&amp;"", Review!AV:AV,"&lt;&gt;"&amp;"", Review!AW:AW,"&lt;&gt;"&amp;"", Review!AW:AW,"&lt;&gt;"&amp;"", Review!AX:AX,"&lt;&gt;"&amp;"", Review!AY:AY,"&lt;&gt;"&amp;"", Review!AZ:AZ,"&lt;&gt;"&amp;"",  Review!BA:BA,"&lt;&gt;"&amp;"", Review!BB:BB,"&lt;&gt;"&amp;"", Review!BC:BC,"&lt;&gt;"&amp;"")</f>
        <v>0</v>
      </c>
      <c r="BD77" s="182">
        <f>COUNTIFS(Review!BJ:BJ,"*TNBT*",Review!AR:AR,AH77, Review!AS:AS,"&lt;&gt;"&amp;"", Review!AT:AT,"&lt;&gt;"&amp;"", Review!AU:AU,"&lt;&gt;"&amp;"", Review!AV:AV,"&lt;&gt;"&amp;"", Review!AW:AW,"&lt;&gt;"&amp;"", Review!AW:AW,"&lt;&gt;"&amp;"", Review!AX:AX,"&lt;&gt;"&amp;"", Review!AY:AY,"&lt;&gt;"&amp;"", Review!AZ:AZ,"&lt;&gt;"&amp;"",  Review!BA:BA,"&lt;&gt;"&amp;"", Review!BB:BB,"&lt;&gt;"&amp;"", Review!BC:BC,"&lt;&gt;"&amp;"")</f>
        <v>0</v>
      </c>
      <c r="BE77" s="181">
        <f>COUNTIFS(Review!BJ:BJ,"*TL*",Review!AR:AR,AH77, Review!AS:AS,"&lt;&gt;"&amp;"", Review!AZ:AZ,"&lt;&gt;"&amp;"",  Review!BA:BA,"&lt;&gt;"&amp;"", Review!BB:BB,"&lt;&gt;"&amp;"", Review!BC:BC,"&lt;&gt;"&amp;"")</f>
        <v>0</v>
      </c>
    </row>
    <row r="78" ht="13.5" customHeight="1">
      <c r="A78" s="6"/>
      <c r="B78" s="16" t="s">
        <v>235</v>
      </c>
      <c r="C78" s="264" t="s">
        <v>2090</v>
      </c>
      <c r="D78" s="264" t="s">
        <v>2091</v>
      </c>
      <c r="E78" s="265">
        <v>2.0141797E7</v>
      </c>
      <c r="F78" s="58">
        <v>95040.0</v>
      </c>
      <c r="G78" s="10"/>
      <c r="H78" s="6" t="s">
        <v>2092</v>
      </c>
      <c r="I78" s="10"/>
      <c r="J78" s="10"/>
      <c r="K78" s="10"/>
      <c r="L78" s="10"/>
      <c r="M78" s="10"/>
      <c r="N78" s="10"/>
      <c r="O78" s="10"/>
      <c r="P78" s="4">
        <f>COUNTIFS(Review!P:P,AH78)</f>
        <v>6</v>
      </c>
      <c r="Q78" s="10">
        <f>COUNTIFS(Review!N:N,"TNLT",Review!P:P,AH78, Review!R:R,"&lt;&gt;"&amp;"", Review!S:S,"&lt;&gt;"&amp;"", Review!T:T,"&lt;&gt;"&amp;"", Review!U:U,"&lt;&gt;"&amp;"",  Review!V:V,"&lt;&gt;"&amp;"",  Review!W:W,"&lt;&gt;"&amp;"",  Review!X:X,"&lt;&gt;"&amp;"",  Review!Y:Y,"&lt;&gt;"&amp;"")</f>
        <v>2</v>
      </c>
      <c r="R78" s="10">
        <f>COUNTIFS(Review!N:N,"TNBT",Review!P:P,AH78, Review!R:R,"&lt;&gt;"&amp;"", Review!S:S,"&lt;&gt;"&amp;"", Review!T:T,"&lt;&gt;"&amp;"", Review!U:U,"&lt;&gt;"&amp;"",  Review!V:V,"&lt;&gt;"&amp;"",  Review!W:W,"&lt;&gt;"&amp;"",  Review!X:X,"&lt;&gt;"&amp;"",  Review!Y:Y,"&lt;&gt;"&amp;"")</f>
        <v>2</v>
      </c>
      <c r="S78" s="10">
        <f>COUNTIFS(Review!N:N,"TL",Review!P:P,AH78, Review!R:R,"&lt;&gt;"&amp;"", Review!X:X,"&lt;&gt;"&amp;"",  Review!Y:Y,"&lt;&gt;"&amp;"")</f>
        <v>2</v>
      </c>
      <c r="T78" s="10">
        <f>COUNTIFS(Review!A:A,"Giữ chỗ",Review!P:P,AH78)</f>
        <v>0</v>
      </c>
      <c r="U78" s="10">
        <f>COUNTIFS(Review!B:B,"Sai lớp",Review!P:P,AH78)</f>
        <v>0</v>
      </c>
      <c r="V78" s="10">
        <f>COUNTIFS(Review!B:B,"Sai phân công",Review!P:P,AH78)</f>
        <v>0</v>
      </c>
      <c r="W78" s="10">
        <f t="shared" si="1"/>
        <v>0</v>
      </c>
      <c r="X78" s="10"/>
      <c r="Y78" s="10"/>
      <c r="Z78" s="10"/>
      <c r="AA78" s="6"/>
      <c r="AB78" s="6"/>
      <c r="AC78" s="6"/>
      <c r="AD78" s="6"/>
      <c r="AE78" s="6"/>
      <c r="AF78" s="6"/>
      <c r="AG78" s="6"/>
      <c r="AH78" s="6" t="s">
        <v>595</v>
      </c>
      <c r="AI78" s="6" t="str">
        <f t="shared" si="2"/>
        <v>B_13 Nguyễn Văn Hoàng 20141797 95040</v>
      </c>
      <c r="AJ78" s="6"/>
      <c r="AK78" s="6" t="str">
        <f t="shared" si="3"/>
        <v>TRUE</v>
      </c>
      <c r="AL78" s="4"/>
      <c r="AM78" s="4"/>
      <c r="AN78" s="4"/>
      <c r="AO78" s="4"/>
      <c r="AP78" s="4"/>
      <c r="AQ78" s="4"/>
      <c r="AR78" s="4"/>
      <c r="AS78" s="4"/>
      <c r="AT78" s="178"/>
      <c r="AU78" s="179"/>
      <c r="AV78" s="179"/>
      <c r="AW78" s="179"/>
      <c r="AX78" s="180">
        <f>COUNTIFS(Review!AD:AD,AH78, Review!AE:AE,"&lt;&gt;"&amp;"",Review!AL:AL,"&lt;&gt;"&amp;"")</f>
        <v>10</v>
      </c>
      <c r="AY78" s="274">
        <f>COUNTIFS(Review!BJ:BJ,"*TNLT*",Review!AD:AD,AH78, Review!AE:AE,"&lt;&gt;"&amp;"",  Review!AF:AF,"&lt;&gt;"&amp;"", Review!AG:AG,"&lt;&gt;"&amp;"", Review!AH:AH,"&lt;&gt;"&amp;"", Review!AI:AI,"&lt;&gt;"&amp;"", Review!AJ:AJ,"&lt;&gt;"&amp;"", Review!AK:AK,"&lt;&gt;"&amp;"", Review!AL:AL,"&lt;&gt;"&amp;"", Review!AM:AM,"&lt;&gt;"&amp;"", Review!AN:AN,"&lt;&gt;"&amp;"", Review!AO:AO,"&lt;&gt;"&amp;"")</f>
        <v>4</v>
      </c>
      <c r="AZ78" s="153">
        <f>COUNTIFS(Review!BJ:BJ,"*TNBT*",Review!AD:AD,AH78, Review!AE:AE,"&lt;&gt;"&amp;"",  Review!AF:AF,"&lt;&gt;"&amp;"", Review!AG:AG,"&lt;&gt;"&amp;"", Review!AH:AH,"&lt;&gt;"&amp;"", Review!AI:AI,"&lt;&gt;"&amp;"",  Review!AJ:AJ,"&lt;&gt;"&amp;"",  Review!AK:AK,"&lt;&gt;"&amp;"",  Review!AL:AL,"&lt;&gt;"&amp;"",  Review!AM:AM,"&lt;&gt;"&amp;"", Review!AN:AN,"&lt;&gt;"&amp;"", Review!AO:AO,"&lt;&gt;"&amp;"")</f>
        <v>1</v>
      </c>
      <c r="BA78" s="153">
        <f>COUNTIFS(Review!BJ:BJ,"*TL*",Review!AD:AD,AH78, Review!AE:AE,"&lt;&gt;"&amp;"", Review!AL:AL,"&lt;&gt;"&amp;"",  Review!AM:AM,"&lt;&gt;"&amp;"", Review!AN:AN,"&lt;&gt;"&amp;"", Review!AO:AO,"&lt;&gt;"&amp;"")</f>
        <v>5</v>
      </c>
      <c r="BB78" s="180">
        <f>COUNTIFS(Review!AR:AR,AH78, Review!AS:AS,"&lt;&gt;"&amp;"",Review!AZ:AZ,"&lt;&gt;"&amp;"")</f>
        <v>0</v>
      </c>
      <c r="BC78" s="181">
        <f>COUNTIFS(Review!BJ:BJ,"*TNLT*",Review!AR:AR,AH78, Review!AS:AS,"&lt;&gt;"&amp;"", Review!AT:AT,"&lt;&gt;"&amp;"", Review!AU:AU,"&lt;&gt;"&amp;"", Review!AV:AV,"&lt;&gt;"&amp;"", Review!AW:AW,"&lt;&gt;"&amp;"", Review!AW:AW,"&lt;&gt;"&amp;"", Review!AX:AX,"&lt;&gt;"&amp;"", Review!AY:AY,"&lt;&gt;"&amp;"", Review!AZ:AZ,"&lt;&gt;"&amp;"",  Review!BA:BA,"&lt;&gt;"&amp;"", Review!BB:BB,"&lt;&gt;"&amp;"", Review!BC:BC,"&lt;&gt;"&amp;"")</f>
        <v>0</v>
      </c>
      <c r="BD78" s="182">
        <f>COUNTIFS(Review!BJ:BJ,"*TNBT*",Review!AR:AR,AH78, Review!AS:AS,"&lt;&gt;"&amp;"", Review!AT:AT,"&lt;&gt;"&amp;"", Review!AU:AU,"&lt;&gt;"&amp;"", Review!AV:AV,"&lt;&gt;"&amp;"", Review!AW:AW,"&lt;&gt;"&amp;"", Review!AW:AW,"&lt;&gt;"&amp;"", Review!AX:AX,"&lt;&gt;"&amp;"", Review!AY:AY,"&lt;&gt;"&amp;"", Review!AZ:AZ,"&lt;&gt;"&amp;"",  Review!BA:BA,"&lt;&gt;"&amp;"", Review!BB:BB,"&lt;&gt;"&amp;"", Review!BC:BC,"&lt;&gt;"&amp;"")</f>
        <v>0</v>
      </c>
      <c r="BE78" s="181">
        <f>COUNTIFS(Review!BJ:BJ,"*TL*",Review!AR:AR,AH78, Review!AS:AS,"&lt;&gt;"&amp;"", Review!AZ:AZ,"&lt;&gt;"&amp;"",  Review!BA:BA,"&lt;&gt;"&amp;"", Review!BB:BB,"&lt;&gt;"&amp;"", Review!BC:BC,"&lt;&gt;"&amp;"")</f>
        <v>0</v>
      </c>
    </row>
    <row r="79" ht="13.5" customHeight="1">
      <c r="A79" s="6"/>
      <c r="B79" s="16" t="s">
        <v>235</v>
      </c>
      <c r="C79" s="63" t="s">
        <v>2031</v>
      </c>
      <c r="D79" s="63" t="s">
        <v>2032</v>
      </c>
      <c r="E79" s="64">
        <v>2.0144767E7</v>
      </c>
      <c r="F79" s="58">
        <v>95040.0</v>
      </c>
      <c r="G79" s="10"/>
      <c r="H79" s="6" t="s">
        <v>2033</v>
      </c>
      <c r="I79" s="10"/>
      <c r="J79" s="10"/>
      <c r="K79" s="10"/>
      <c r="L79" s="10"/>
      <c r="M79" s="10"/>
      <c r="N79" s="10"/>
      <c r="O79" s="10"/>
      <c r="P79" s="4">
        <f>COUNTIFS(Review!P:P,AH79)</f>
        <v>6</v>
      </c>
      <c r="Q79" s="10">
        <f>COUNTIFS(Review!N:N,"TNLT",Review!P:P,AH79, Review!R:R,"&lt;&gt;"&amp;"", Review!S:S,"&lt;&gt;"&amp;"", Review!T:T,"&lt;&gt;"&amp;"", Review!U:U,"&lt;&gt;"&amp;"",  Review!V:V,"&lt;&gt;"&amp;"",  Review!W:W,"&lt;&gt;"&amp;"",  Review!X:X,"&lt;&gt;"&amp;"",  Review!Y:Y,"&lt;&gt;"&amp;"")</f>
        <v>2</v>
      </c>
      <c r="R79" s="10">
        <f>COUNTIFS(Review!N:N,"TNBT",Review!P:P,AH79, Review!R:R,"&lt;&gt;"&amp;"", Review!S:S,"&lt;&gt;"&amp;"", Review!T:T,"&lt;&gt;"&amp;"", Review!U:U,"&lt;&gt;"&amp;"",  Review!V:V,"&lt;&gt;"&amp;"",  Review!W:W,"&lt;&gt;"&amp;"",  Review!X:X,"&lt;&gt;"&amp;"",  Review!Y:Y,"&lt;&gt;"&amp;"")</f>
        <v>2</v>
      </c>
      <c r="S79" s="10">
        <f>COUNTIFS(Review!N:N,"TL",Review!P:P,AH79, Review!R:R,"&lt;&gt;"&amp;"", Review!X:X,"&lt;&gt;"&amp;"",  Review!Y:Y,"&lt;&gt;"&amp;"")</f>
        <v>2</v>
      </c>
      <c r="T79" s="10">
        <f>COUNTIFS(Review!A:A,"Giữ chỗ",Review!P:P,AH79)</f>
        <v>0</v>
      </c>
      <c r="U79" s="10">
        <f>COUNTIFS(Review!B:B,"Sai lớp",Review!P:P,AH79)</f>
        <v>0</v>
      </c>
      <c r="V79" s="10">
        <f>COUNTIFS(Review!B:B,"Sai phân công",Review!P:P,AH79)</f>
        <v>0</v>
      </c>
      <c r="W79" s="10">
        <f t="shared" si="1"/>
        <v>0</v>
      </c>
      <c r="X79" s="10"/>
      <c r="Y79" s="10"/>
      <c r="Z79" s="10"/>
      <c r="AA79" s="6"/>
      <c r="AB79" s="6"/>
      <c r="AC79" s="6"/>
      <c r="AD79" s="6"/>
      <c r="AE79" s="6"/>
      <c r="AF79" s="6"/>
      <c r="AG79" s="6"/>
      <c r="AH79" s="6" t="s">
        <v>481</v>
      </c>
      <c r="AI79" s="6" t="str">
        <f t="shared" si="2"/>
        <v>B_13 Nguyễn Công Trương 20144767 95040</v>
      </c>
      <c r="AJ79" s="6"/>
      <c r="AK79" s="6" t="str">
        <f t="shared" si="3"/>
        <v>TRUE</v>
      </c>
      <c r="AL79" s="4"/>
      <c r="AM79" s="4"/>
      <c r="AN79" s="4"/>
      <c r="AO79" s="4"/>
      <c r="AP79" s="4"/>
      <c r="AQ79" s="4"/>
      <c r="AR79" s="4"/>
      <c r="AS79" s="4"/>
      <c r="AT79" s="178"/>
      <c r="AU79" s="179"/>
      <c r="AV79" s="179"/>
      <c r="AW79" s="179"/>
      <c r="AX79" s="180">
        <f>COUNTIFS(Review!AD:AD,AH79, Review!AE:AE,"&lt;&gt;"&amp;"",Review!AL:AL,"&lt;&gt;"&amp;"")</f>
        <v>10</v>
      </c>
      <c r="AY79" s="153">
        <f>COUNTIFS(Review!BJ:BJ,"*TNLT*",Review!AD:AD,AH79, Review!AE:AE,"&lt;&gt;"&amp;"",  Review!AF:AF,"&lt;&gt;"&amp;"", Review!AG:AG,"&lt;&gt;"&amp;"", Review!AH:AH,"&lt;&gt;"&amp;"", Review!AI:AI,"&lt;&gt;"&amp;"", Review!AJ:AJ,"&lt;&gt;"&amp;"", Review!AK:AK,"&lt;&gt;"&amp;"", Review!AL:AL,"&lt;&gt;"&amp;"", Review!AM:AM,"&lt;&gt;"&amp;"", Review!AN:AN,"&lt;&gt;"&amp;"", Review!AO:AO,"&lt;&gt;"&amp;"")</f>
        <v>5</v>
      </c>
      <c r="AZ79" s="153">
        <f>COUNTIFS(Review!BJ:BJ,"*TNBT*",Review!AD:AD,AH79, Review!AE:AE,"&lt;&gt;"&amp;"",  Review!AF:AF,"&lt;&gt;"&amp;"", Review!AG:AG,"&lt;&gt;"&amp;"", Review!AH:AH,"&lt;&gt;"&amp;"", Review!AI:AI,"&lt;&gt;"&amp;"",  Review!AJ:AJ,"&lt;&gt;"&amp;"",  Review!AK:AK,"&lt;&gt;"&amp;"",  Review!AL:AL,"&lt;&gt;"&amp;"",  Review!AM:AM,"&lt;&gt;"&amp;"", Review!AN:AN,"&lt;&gt;"&amp;"", Review!AO:AO,"&lt;&gt;"&amp;"")</f>
        <v>2</v>
      </c>
      <c r="BA79" s="153">
        <f>COUNTIFS(Review!BJ:BJ,"*TL*",Review!AD:AD,AH79, Review!AE:AE,"&lt;&gt;"&amp;"", Review!AL:AL,"&lt;&gt;"&amp;"",  Review!AM:AM,"&lt;&gt;"&amp;"", Review!AN:AN,"&lt;&gt;"&amp;"", Review!AO:AO,"&lt;&gt;"&amp;"")</f>
        <v>3</v>
      </c>
      <c r="BB79" s="180">
        <f>COUNTIFS(Review!AR:AR,AH79, Review!AS:AS,"&lt;&gt;"&amp;"",Review!AZ:AZ,"&lt;&gt;"&amp;"")</f>
        <v>0</v>
      </c>
      <c r="BC79" s="181">
        <f>COUNTIFS(Review!BJ:BJ,"*TNLT*",Review!AR:AR,AH79, Review!AS:AS,"&lt;&gt;"&amp;"", Review!AT:AT,"&lt;&gt;"&amp;"", Review!AU:AU,"&lt;&gt;"&amp;"", Review!AV:AV,"&lt;&gt;"&amp;"", Review!AW:AW,"&lt;&gt;"&amp;"", Review!AW:AW,"&lt;&gt;"&amp;"", Review!AX:AX,"&lt;&gt;"&amp;"", Review!AY:AY,"&lt;&gt;"&amp;"", Review!AZ:AZ,"&lt;&gt;"&amp;"",  Review!BA:BA,"&lt;&gt;"&amp;"", Review!BB:BB,"&lt;&gt;"&amp;"", Review!BC:BC,"&lt;&gt;"&amp;"")</f>
        <v>0</v>
      </c>
      <c r="BD79" s="182">
        <f>COUNTIFS(Review!BJ:BJ,"*TNBT*",Review!AR:AR,AH79, Review!AS:AS,"&lt;&gt;"&amp;"", Review!AT:AT,"&lt;&gt;"&amp;"", Review!AU:AU,"&lt;&gt;"&amp;"", Review!AV:AV,"&lt;&gt;"&amp;"", Review!AW:AW,"&lt;&gt;"&amp;"", Review!AW:AW,"&lt;&gt;"&amp;"", Review!AX:AX,"&lt;&gt;"&amp;"", Review!AY:AY,"&lt;&gt;"&amp;"", Review!AZ:AZ,"&lt;&gt;"&amp;"",  Review!BA:BA,"&lt;&gt;"&amp;"", Review!BB:BB,"&lt;&gt;"&amp;"", Review!BC:BC,"&lt;&gt;"&amp;"")</f>
        <v>0</v>
      </c>
      <c r="BE79" s="181">
        <f>COUNTIFS(Review!BJ:BJ,"*TL*",Review!AR:AR,AH79, Review!AS:AS,"&lt;&gt;"&amp;"", Review!AZ:AZ,"&lt;&gt;"&amp;"",  Review!BA:BA,"&lt;&gt;"&amp;"", Review!BB:BB,"&lt;&gt;"&amp;"", Review!BC:BC,"&lt;&gt;"&amp;"")</f>
        <v>0</v>
      </c>
    </row>
    <row r="80" ht="13.5" customHeight="1">
      <c r="A80" s="6"/>
      <c r="B80" s="10" t="s">
        <v>1246</v>
      </c>
      <c r="C80" s="65" t="s">
        <v>2170</v>
      </c>
      <c r="D80" s="65" t="s">
        <v>2172</v>
      </c>
      <c r="E80" s="66">
        <v>2.0131317E7</v>
      </c>
      <c r="F80" s="58">
        <v>95040.0</v>
      </c>
      <c r="G80" s="10"/>
      <c r="H80" s="6" t="s">
        <v>2176</v>
      </c>
      <c r="I80" s="10"/>
      <c r="J80" s="10"/>
      <c r="K80" s="10"/>
      <c r="L80" s="10"/>
      <c r="M80" s="10"/>
      <c r="N80" s="10"/>
      <c r="O80" s="10"/>
      <c r="P80" s="4">
        <f>COUNTIFS(Review!P:P,AH80)</f>
        <v>6</v>
      </c>
      <c r="Q80" s="10">
        <f>COUNTIFS(Review!N:N,"TNLT",Review!P:P,AH80, Review!R:R,"&lt;&gt;"&amp;"", Review!S:S,"&lt;&gt;"&amp;"", Review!T:T,"&lt;&gt;"&amp;"", Review!U:U,"&lt;&gt;"&amp;"",  Review!V:V,"&lt;&gt;"&amp;"",  Review!W:W,"&lt;&gt;"&amp;"",  Review!X:X,"&lt;&gt;"&amp;"",  Review!Y:Y,"&lt;&gt;"&amp;"")</f>
        <v>0</v>
      </c>
      <c r="R80" s="10">
        <f>COUNTIFS(Review!N:N,"TNBT",Review!P:P,AH80, Review!R:R,"&lt;&gt;"&amp;"", Review!S:S,"&lt;&gt;"&amp;"", Review!T:T,"&lt;&gt;"&amp;"", Review!U:U,"&lt;&gt;"&amp;"",  Review!V:V,"&lt;&gt;"&amp;"",  Review!W:W,"&lt;&gt;"&amp;"",  Review!X:X,"&lt;&gt;"&amp;"",  Review!Y:Y,"&lt;&gt;"&amp;"")</f>
        <v>0</v>
      </c>
      <c r="S80" s="10">
        <f>COUNTIFS(Review!N:N,"TL",Review!P:P,AH80, Review!R:R,"&lt;&gt;"&amp;"", Review!X:X,"&lt;&gt;"&amp;"",  Review!Y:Y,"&lt;&gt;"&amp;"")</f>
        <v>0</v>
      </c>
      <c r="T80" s="10">
        <f>COUNTIFS(Review!A:A,"Giữ chỗ",Review!P:P,AH80)</f>
        <v>0</v>
      </c>
      <c r="U80" s="10">
        <f>COUNTIFS(Review!B:B,"Sai lớp",Review!P:P,AH80)</f>
        <v>0</v>
      </c>
      <c r="V80" s="10">
        <f>COUNTIFS(Review!B:B,"Sai phân công",Review!P:P,AH80)</f>
        <v>0</v>
      </c>
      <c r="W80" s="10">
        <f t="shared" si="1"/>
        <v>6</v>
      </c>
      <c r="X80" s="10"/>
      <c r="Y80" s="10"/>
      <c r="Z80" s="10"/>
      <c r="AA80" s="6"/>
      <c r="AB80" s="6"/>
      <c r="AC80" s="6"/>
      <c r="AD80" s="6"/>
      <c r="AE80" s="6"/>
      <c r="AF80" s="6"/>
      <c r="AG80" s="6"/>
      <c r="AH80" s="6" t="s">
        <v>270</v>
      </c>
      <c r="AI80" s="6" t="str">
        <f t="shared" si="2"/>
        <v>B_14 Hoàng Mạnh Hậu 20131317 95040</v>
      </c>
      <c r="AJ80" s="6"/>
      <c r="AK80" s="6">
        <f t="shared" si="3"/>
        <v>0</v>
      </c>
      <c r="AL80" s="4"/>
      <c r="AM80" s="4"/>
      <c r="AN80" s="4"/>
      <c r="AO80" s="4"/>
      <c r="AP80" s="4"/>
      <c r="AQ80" s="4"/>
      <c r="AR80" s="4"/>
      <c r="AS80" s="4"/>
      <c r="AT80" s="178"/>
      <c r="AU80" s="179"/>
      <c r="AV80" s="179"/>
      <c r="AW80" s="179"/>
      <c r="AX80" s="180">
        <f>COUNTIFS(Review!AD:AD,AH80, Review!AE:AE,"&lt;&gt;"&amp;"",Review!AL:AL,"&lt;&gt;"&amp;"")</f>
        <v>4</v>
      </c>
      <c r="AY80" s="153">
        <f>COUNTIFS(Review!BJ:BJ,"*TNLT*",Review!AD:AD,AH80, Review!AE:AE,"&lt;&gt;"&amp;"",  Review!AF:AF,"&lt;&gt;"&amp;"", Review!AG:AG,"&lt;&gt;"&amp;"", Review!AH:AH,"&lt;&gt;"&amp;"", Review!AI:AI,"&lt;&gt;"&amp;"", Review!AJ:AJ,"&lt;&gt;"&amp;"", Review!AK:AK,"&lt;&gt;"&amp;"", Review!AL:AL,"&lt;&gt;"&amp;"", Review!AM:AM,"&lt;&gt;"&amp;"", Review!AN:AN,"&lt;&gt;"&amp;"", Review!AO:AO,"&lt;&gt;"&amp;"")</f>
        <v>2</v>
      </c>
      <c r="AZ80" s="153">
        <f>COUNTIFS(Review!BJ:BJ,"*TNBT*",Review!AD:AD,AH80, Review!AE:AE,"&lt;&gt;"&amp;"",  Review!AF:AF,"&lt;&gt;"&amp;"", Review!AG:AG,"&lt;&gt;"&amp;"", Review!AH:AH,"&lt;&gt;"&amp;"", Review!AI:AI,"&lt;&gt;"&amp;"",  Review!AJ:AJ,"&lt;&gt;"&amp;"",  Review!AK:AK,"&lt;&gt;"&amp;"",  Review!AL:AL,"&lt;&gt;"&amp;"",  Review!AM:AM,"&lt;&gt;"&amp;"", Review!AN:AN,"&lt;&gt;"&amp;"", Review!AO:AO,"&lt;&gt;"&amp;"")</f>
        <v>0</v>
      </c>
      <c r="BA80" s="153">
        <f>COUNTIFS(Review!BJ:BJ,"*TL*",Review!AD:AD,AH80, Review!AE:AE,"&lt;&gt;"&amp;"", Review!AL:AL,"&lt;&gt;"&amp;"",  Review!AM:AM,"&lt;&gt;"&amp;"", Review!AN:AN,"&lt;&gt;"&amp;"", Review!AO:AO,"&lt;&gt;"&amp;"")</f>
        <v>1</v>
      </c>
      <c r="BB80" s="180">
        <f>COUNTIFS(Review!AR:AR,AH80, Review!AS:AS,"&lt;&gt;"&amp;"",Review!AZ:AZ,"&lt;&gt;"&amp;"")</f>
        <v>0</v>
      </c>
      <c r="BC80" s="181">
        <f>COUNTIFS(Review!BJ:BJ,"*TNLT*",Review!AR:AR,AH80, Review!AS:AS,"&lt;&gt;"&amp;"", Review!AT:AT,"&lt;&gt;"&amp;"", Review!AU:AU,"&lt;&gt;"&amp;"", Review!AV:AV,"&lt;&gt;"&amp;"", Review!AW:AW,"&lt;&gt;"&amp;"", Review!AW:AW,"&lt;&gt;"&amp;"", Review!AX:AX,"&lt;&gt;"&amp;"", Review!AY:AY,"&lt;&gt;"&amp;"", Review!AZ:AZ,"&lt;&gt;"&amp;"",  Review!BA:BA,"&lt;&gt;"&amp;"", Review!BB:BB,"&lt;&gt;"&amp;"", Review!BC:BC,"&lt;&gt;"&amp;"")</f>
        <v>0</v>
      </c>
      <c r="BD80" s="182">
        <f>COUNTIFS(Review!BJ:BJ,"*TNBT*",Review!AR:AR,AH80, Review!AS:AS,"&lt;&gt;"&amp;"", Review!AT:AT,"&lt;&gt;"&amp;"", Review!AU:AU,"&lt;&gt;"&amp;"", Review!AV:AV,"&lt;&gt;"&amp;"", Review!AW:AW,"&lt;&gt;"&amp;"", Review!AW:AW,"&lt;&gt;"&amp;"", Review!AX:AX,"&lt;&gt;"&amp;"", Review!AY:AY,"&lt;&gt;"&amp;"", Review!AZ:AZ,"&lt;&gt;"&amp;"",  Review!BA:BA,"&lt;&gt;"&amp;"", Review!BB:BB,"&lt;&gt;"&amp;"", Review!BC:BC,"&lt;&gt;"&amp;"")</f>
        <v>0</v>
      </c>
      <c r="BE80" s="181">
        <f>COUNTIFS(Review!BJ:BJ,"*TL*",Review!AR:AR,AH80, Review!AS:AS,"&lt;&gt;"&amp;"", Review!AZ:AZ,"&lt;&gt;"&amp;"",  Review!BA:BA,"&lt;&gt;"&amp;"", Review!BB:BB,"&lt;&gt;"&amp;"", Review!BC:BC,"&lt;&gt;"&amp;"")</f>
        <v>0</v>
      </c>
    </row>
    <row r="81" ht="13.5" customHeight="1">
      <c r="A81" s="6"/>
      <c r="B81" s="10" t="s">
        <v>1246</v>
      </c>
      <c r="C81" s="65" t="s">
        <v>2110</v>
      </c>
      <c r="D81" s="65" t="s">
        <v>2111</v>
      </c>
      <c r="E81" s="66">
        <v>2.0169598E7</v>
      </c>
      <c r="F81" s="58">
        <v>95040.0</v>
      </c>
      <c r="G81" s="10"/>
      <c r="H81" s="6" t="s">
        <v>2112</v>
      </c>
      <c r="I81" s="10">
        <f>COUNTIF(B:B,B81)</f>
        <v>4</v>
      </c>
      <c r="J81" s="10">
        <f>COUNTIFS(Review!O:O,B81,Review!N:N,"TNLT", Review!R:R,"&lt;&gt;"&amp;"", Review!S:S,"&lt;&gt;"&amp;"", Review!T:T,"&lt;&gt;"&amp;"", Review!U:U,"&lt;&gt;"&amp;"",  Review!V:V,"&lt;&gt;"&amp;"",  Review!W:W,"&lt;&gt;"&amp;"",  Review!X:X,"&lt;&gt;"&amp;"",  Review!Y:Y,"&lt;&gt;"&amp;"")</f>
        <v>5</v>
      </c>
      <c r="K81" s="10">
        <f>COUNTIFS(Review!O:O,B81,Review!N:N,"TNBT", Review!R:R,"&lt;&gt;"&amp;"", Review!S:S,"&lt;&gt;"&amp;"", Review!T:T,"&lt;&gt;"&amp;"", Review!U:U,"&lt;&gt;"&amp;"",  Review!V:V,"&lt;&gt;"&amp;"",  Review!W:W,"&lt;&gt;"&amp;"",  Review!X:X,"&lt;&gt;"&amp;"",  Review!Y:Y,"&lt;&gt;"&amp;"")</f>
        <v>5</v>
      </c>
      <c r="L81" s="10">
        <f>COUNTIFS(Review!O:O,B81,Review!N:N,"TL", Review!R:R,"&lt;&gt;"&amp;"", Review!X:X,"&lt;&gt;"&amp;"",  Review!Y:Y,"&lt;&gt;"&amp;"")</f>
        <v>6</v>
      </c>
      <c r="M81" s="10">
        <f>COUNTIFS(Review!AC:AC,B81, Review!AN:AN,"&lt;&gt;"&amp;"",Review!AO:AO,"&lt;&gt;"&amp;"")</f>
        <v>0</v>
      </c>
      <c r="N81" s="10">
        <f>COUNTIFS(Review!A:A,"Giữ chỗ nhóm",Review!O:O,B81)</f>
        <v>0</v>
      </c>
      <c r="O81" s="10"/>
      <c r="P81" s="4">
        <f>COUNTIFS(Review!P:P,AH81)</f>
        <v>6</v>
      </c>
      <c r="Q81" s="10">
        <f>COUNTIFS(Review!N:N,"TNLT",Review!P:P,AH81, Review!R:R,"&lt;&gt;"&amp;"", Review!S:S,"&lt;&gt;"&amp;"", Review!T:T,"&lt;&gt;"&amp;"", Review!U:U,"&lt;&gt;"&amp;"",  Review!V:V,"&lt;&gt;"&amp;"",  Review!W:W,"&lt;&gt;"&amp;"",  Review!X:X,"&lt;&gt;"&amp;"",  Review!Y:Y,"&lt;&gt;"&amp;"")</f>
        <v>2</v>
      </c>
      <c r="R81" s="10">
        <f>COUNTIFS(Review!N:N,"TNBT",Review!P:P,AH81, Review!R:R,"&lt;&gt;"&amp;"", Review!S:S,"&lt;&gt;"&amp;"", Review!T:T,"&lt;&gt;"&amp;"", Review!U:U,"&lt;&gt;"&amp;"",  Review!V:V,"&lt;&gt;"&amp;"",  Review!W:W,"&lt;&gt;"&amp;"",  Review!X:X,"&lt;&gt;"&amp;"",  Review!Y:Y,"&lt;&gt;"&amp;"")</f>
        <v>2</v>
      </c>
      <c r="S81" s="10">
        <f>COUNTIFS(Review!N:N,"TL",Review!P:P,AH81, Review!R:R,"&lt;&gt;"&amp;"", Review!X:X,"&lt;&gt;"&amp;"",  Review!Y:Y,"&lt;&gt;"&amp;"")</f>
        <v>2</v>
      </c>
      <c r="T81" s="10">
        <f>COUNTIFS(Review!A:A,"Giữ chỗ",Review!P:P,AH81)</f>
        <v>0</v>
      </c>
      <c r="U81" s="10">
        <f>COUNTIFS(Review!B:B,"Sai lớp",Review!P:P,AH81)</f>
        <v>0</v>
      </c>
      <c r="V81" s="10">
        <f>COUNTIFS(Review!B:B,"Sai phân công",Review!P:P,AH81)</f>
        <v>0</v>
      </c>
      <c r="W81" s="10">
        <f t="shared" si="1"/>
        <v>0</v>
      </c>
      <c r="X81" s="10"/>
      <c r="Y81" s="10"/>
      <c r="Z81" s="10"/>
      <c r="AA81" s="6"/>
      <c r="AB81" s="6"/>
      <c r="AC81" s="6"/>
      <c r="AD81" s="6"/>
      <c r="AE81" s="6"/>
      <c r="AF81" s="6"/>
      <c r="AG81" s="6"/>
      <c r="AH81" s="6" t="s">
        <v>2147</v>
      </c>
      <c r="AI81" s="6" t="str">
        <f t="shared" si="2"/>
        <v>B_14 Nguyễn Công Hữu 20169598 95040</v>
      </c>
      <c r="AJ81" s="6"/>
      <c r="AK81" s="6" t="str">
        <f t="shared" si="3"/>
        <v>TRUE</v>
      </c>
      <c r="AL81" s="4"/>
      <c r="AM81" s="4"/>
      <c r="AN81" s="4"/>
      <c r="AO81" s="4"/>
      <c r="AP81" s="4"/>
      <c r="AQ81" s="4"/>
      <c r="AR81" s="4"/>
      <c r="AS81" s="4"/>
      <c r="AT81" s="178">
        <f>COUNTIFS(Review!AC:AC,B81, Review!AE:AE,"&lt;&gt;"&amp;"",Review!AL:AL,"&lt;&gt;"&amp;"")</f>
        <v>0</v>
      </c>
      <c r="AU81" s="179">
        <f>COUNTIFS(Review!BJ:BJ,"*TNLT*",Review!AC:AC,B81, Review!AE:AE,"&lt;&gt;"&amp;"",Review!AL:AL,"&lt;&gt;"&amp;"")</f>
        <v>0</v>
      </c>
      <c r="AV81" s="179">
        <f>COUNTIFS(Review!BJ:BJ,"*TNBT*",Review!AC:AC,B81, Review!AE:AE,"&lt;&gt;"&amp;"",Review!AL:AL,"&lt;&gt;"&amp;"")</f>
        <v>0</v>
      </c>
      <c r="AW81" s="179">
        <f>COUNTIFS(Review!BJ:BJ,"*TL*",Review!AC:AC,B81, Review!AE:AE,"&lt;&gt;"&amp;"",Review!AL:AL,"&lt;&gt;"&amp;"")</f>
        <v>0</v>
      </c>
      <c r="AX81" s="180">
        <f>COUNTIFS(Review!AD:AD,AH81, Review!AE:AE,"&lt;&gt;"&amp;"",Review!AL:AL,"&lt;&gt;"&amp;"")</f>
        <v>10</v>
      </c>
      <c r="AY81" s="153">
        <f>COUNTIFS(Review!BJ:BJ,"*TNLT*",Review!AD:AD,AH81, Review!AE:AE,"&lt;&gt;"&amp;"",  Review!AF:AF,"&lt;&gt;"&amp;"", Review!AG:AG,"&lt;&gt;"&amp;"", Review!AH:AH,"&lt;&gt;"&amp;"", Review!AI:AI,"&lt;&gt;"&amp;"", Review!AJ:AJ,"&lt;&gt;"&amp;"", Review!AK:AK,"&lt;&gt;"&amp;"", Review!AL:AL,"&lt;&gt;"&amp;"", Review!AM:AM,"&lt;&gt;"&amp;"", Review!AN:AN,"&lt;&gt;"&amp;"", Review!AO:AO,"&lt;&gt;"&amp;"")</f>
        <v>6</v>
      </c>
      <c r="AZ81" s="153">
        <f>COUNTIFS(Review!BJ:BJ,"*TNBT*",Review!AD:AD,AH81, Review!AE:AE,"&lt;&gt;"&amp;"",  Review!AF:AF,"&lt;&gt;"&amp;"", Review!AG:AG,"&lt;&gt;"&amp;"", Review!AH:AH,"&lt;&gt;"&amp;"", Review!AI:AI,"&lt;&gt;"&amp;"",  Review!AJ:AJ,"&lt;&gt;"&amp;"",  Review!AK:AK,"&lt;&gt;"&amp;"",  Review!AL:AL,"&lt;&gt;"&amp;"",  Review!AM:AM,"&lt;&gt;"&amp;"", Review!AN:AN,"&lt;&gt;"&amp;"", Review!AO:AO,"&lt;&gt;"&amp;"")</f>
        <v>3</v>
      </c>
      <c r="BA81" s="153">
        <f>COUNTIFS(Review!BJ:BJ,"*TL*",Review!AD:AD,AH81, Review!AE:AE,"&lt;&gt;"&amp;"", Review!AL:AL,"&lt;&gt;"&amp;"",  Review!AM:AM,"&lt;&gt;"&amp;"", Review!AN:AN,"&lt;&gt;"&amp;"", Review!AO:AO,"&lt;&gt;"&amp;"")</f>
        <v>1</v>
      </c>
      <c r="BB81" s="180">
        <f>COUNTIFS(Review!AR:AR,AH81, Review!AS:AS,"&lt;&gt;"&amp;"",Review!AZ:AZ,"&lt;&gt;"&amp;"")</f>
        <v>0</v>
      </c>
      <c r="BC81" s="181">
        <f>COUNTIFS(Review!BJ:BJ,"*TNLT*",Review!AR:AR,AH81, Review!AS:AS,"&lt;&gt;"&amp;"", Review!AT:AT,"&lt;&gt;"&amp;"", Review!AU:AU,"&lt;&gt;"&amp;"", Review!AV:AV,"&lt;&gt;"&amp;"", Review!AW:AW,"&lt;&gt;"&amp;"", Review!AW:AW,"&lt;&gt;"&amp;"", Review!AX:AX,"&lt;&gt;"&amp;"", Review!AY:AY,"&lt;&gt;"&amp;"", Review!AZ:AZ,"&lt;&gt;"&amp;"",  Review!BA:BA,"&lt;&gt;"&amp;"", Review!BB:BB,"&lt;&gt;"&amp;"", Review!BC:BC,"&lt;&gt;"&amp;"")</f>
        <v>0</v>
      </c>
      <c r="BD81" s="182">
        <f>COUNTIFS(Review!BJ:BJ,"*TNBT*",Review!AR:AR,AH81, Review!AS:AS,"&lt;&gt;"&amp;"", Review!AT:AT,"&lt;&gt;"&amp;"", Review!AU:AU,"&lt;&gt;"&amp;"", Review!AV:AV,"&lt;&gt;"&amp;"", Review!AW:AW,"&lt;&gt;"&amp;"", Review!AW:AW,"&lt;&gt;"&amp;"", Review!AX:AX,"&lt;&gt;"&amp;"", Review!AY:AY,"&lt;&gt;"&amp;"", Review!AZ:AZ,"&lt;&gt;"&amp;"",  Review!BA:BA,"&lt;&gt;"&amp;"", Review!BB:BB,"&lt;&gt;"&amp;"", Review!BC:BC,"&lt;&gt;"&amp;"")</f>
        <v>0</v>
      </c>
      <c r="BE81" s="181">
        <f>COUNTIFS(Review!BJ:BJ,"*TL*",Review!AR:AR,AH81, Review!AS:AS,"&lt;&gt;"&amp;"", Review!AZ:AZ,"&lt;&gt;"&amp;"",  Review!BA:BA,"&lt;&gt;"&amp;"", Review!BB:BB,"&lt;&gt;"&amp;"", Review!BC:BC,"&lt;&gt;"&amp;"")</f>
        <v>0</v>
      </c>
    </row>
    <row r="82" ht="13.5" customHeight="1">
      <c r="A82" s="6"/>
      <c r="B82" s="10" t="s">
        <v>1246</v>
      </c>
      <c r="C82" s="65" t="s">
        <v>2213</v>
      </c>
      <c r="D82" s="65" t="s">
        <v>2214</v>
      </c>
      <c r="E82" s="66">
        <v>2.0132122E7</v>
      </c>
      <c r="F82" s="58">
        <v>95040.0</v>
      </c>
      <c r="G82" s="10"/>
      <c r="H82" s="6" t="s">
        <v>2215</v>
      </c>
      <c r="I82" s="10"/>
      <c r="J82" s="10"/>
      <c r="K82" s="10"/>
      <c r="L82" s="10"/>
      <c r="M82" s="10"/>
      <c r="N82" s="10"/>
      <c r="O82" s="10"/>
      <c r="P82" s="4">
        <f>COUNTIFS(Review!P:P,AH82)</f>
        <v>6</v>
      </c>
      <c r="Q82" s="10">
        <f>COUNTIFS(Review!N:N,"TNLT",Review!P:P,AH82, Review!R:R,"&lt;&gt;"&amp;"", Review!S:S,"&lt;&gt;"&amp;"", Review!T:T,"&lt;&gt;"&amp;"", Review!U:U,"&lt;&gt;"&amp;"",  Review!V:V,"&lt;&gt;"&amp;"",  Review!W:W,"&lt;&gt;"&amp;"",  Review!X:X,"&lt;&gt;"&amp;"",  Review!Y:Y,"&lt;&gt;"&amp;"")</f>
        <v>2</v>
      </c>
      <c r="R82" s="10">
        <f>COUNTIFS(Review!N:N,"TNBT",Review!P:P,AH82, Review!R:R,"&lt;&gt;"&amp;"", Review!S:S,"&lt;&gt;"&amp;"", Review!T:T,"&lt;&gt;"&amp;"", Review!U:U,"&lt;&gt;"&amp;"",  Review!V:V,"&lt;&gt;"&amp;"",  Review!W:W,"&lt;&gt;"&amp;"",  Review!X:X,"&lt;&gt;"&amp;"",  Review!Y:Y,"&lt;&gt;"&amp;"")</f>
        <v>2</v>
      </c>
      <c r="S82" s="10">
        <f>COUNTIFS(Review!N:N,"TL",Review!P:P,AH82, Review!R:R,"&lt;&gt;"&amp;"", Review!X:X,"&lt;&gt;"&amp;"",  Review!Y:Y,"&lt;&gt;"&amp;"")</f>
        <v>2</v>
      </c>
      <c r="T82" s="10">
        <f>COUNTIFS(Review!A:A,"Giữ chỗ",Review!P:P,AH82)</f>
        <v>0</v>
      </c>
      <c r="U82" s="10">
        <f>COUNTIFS(Review!B:B,"Sai lớp",Review!P:P,AH82)</f>
        <v>0</v>
      </c>
      <c r="V82" s="10">
        <f>COUNTIFS(Review!B:B,"Sai phân công",Review!P:P,AH82)</f>
        <v>0</v>
      </c>
      <c r="W82" s="10">
        <f t="shared" si="1"/>
        <v>0</v>
      </c>
      <c r="X82" s="10"/>
      <c r="Y82" s="10"/>
      <c r="Z82" s="10"/>
      <c r="AA82" s="6"/>
      <c r="AB82" s="6"/>
      <c r="AC82" s="6"/>
      <c r="AD82" s="6"/>
      <c r="AE82" s="6"/>
      <c r="AF82" s="6"/>
      <c r="AG82" s="6"/>
      <c r="AH82" s="6" t="s">
        <v>2243</v>
      </c>
      <c r="AI82" s="6" t="str">
        <f t="shared" si="2"/>
        <v>B_14 Nguyễn Danh Khương 20132122 95040</v>
      </c>
      <c r="AJ82" s="6"/>
      <c r="AK82" s="6" t="str">
        <f t="shared" si="3"/>
        <v>TRUE</v>
      </c>
      <c r="AL82" s="4"/>
      <c r="AM82" s="4"/>
      <c r="AN82" s="4"/>
      <c r="AO82" s="4"/>
      <c r="AP82" s="4"/>
      <c r="AQ82" s="4"/>
      <c r="AR82" s="4"/>
      <c r="AS82" s="4"/>
      <c r="AT82" s="178"/>
      <c r="AU82" s="179"/>
      <c r="AV82" s="179"/>
      <c r="AW82" s="179"/>
      <c r="AX82" s="180">
        <f>COUNTIFS(Review!AD:AD,AH82, Review!AE:AE,"&lt;&gt;"&amp;"",Review!AL:AL,"&lt;&gt;"&amp;"")</f>
        <v>10</v>
      </c>
      <c r="AY82" s="153">
        <f>COUNTIFS(Review!BJ:BJ,"*TNLT*",Review!AD:AD,AH82, Review!AE:AE,"&lt;&gt;"&amp;"",  Review!AF:AF,"&lt;&gt;"&amp;"", Review!AG:AG,"&lt;&gt;"&amp;"", Review!AH:AH,"&lt;&gt;"&amp;"", Review!AI:AI,"&lt;&gt;"&amp;"", Review!AJ:AJ,"&lt;&gt;"&amp;"", Review!AK:AK,"&lt;&gt;"&amp;"", Review!AL:AL,"&lt;&gt;"&amp;"", Review!AM:AM,"&lt;&gt;"&amp;"", Review!AN:AN,"&lt;&gt;"&amp;"", Review!AO:AO,"&lt;&gt;"&amp;"")</f>
        <v>6</v>
      </c>
      <c r="AZ82" s="153">
        <f>COUNTIFS(Review!BJ:BJ,"*TNBT*",Review!AD:AD,AH82, Review!AE:AE,"&lt;&gt;"&amp;"",  Review!AF:AF,"&lt;&gt;"&amp;"", Review!AG:AG,"&lt;&gt;"&amp;"", Review!AH:AH,"&lt;&gt;"&amp;"", Review!AI:AI,"&lt;&gt;"&amp;"",  Review!AJ:AJ,"&lt;&gt;"&amp;"",  Review!AK:AK,"&lt;&gt;"&amp;"",  Review!AL:AL,"&lt;&gt;"&amp;"",  Review!AM:AM,"&lt;&gt;"&amp;"", Review!AN:AN,"&lt;&gt;"&amp;"", Review!AO:AO,"&lt;&gt;"&amp;"")</f>
        <v>4</v>
      </c>
      <c r="BA82" s="153">
        <f>COUNTIFS(Review!BJ:BJ,"*TL*",Review!AD:AD,AH82, Review!AE:AE,"&lt;&gt;"&amp;"", Review!AL:AL,"&lt;&gt;"&amp;"",  Review!AM:AM,"&lt;&gt;"&amp;"", Review!AN:AN,"&lt;&gt;"&amp;"", Review!AO:AO,"&lt;&gt;"&amp;"")</f>
        <v>0</v>
      </c>
      <c r="BB82" s="180">
        <f>COUNTIFS(Review!AR:AR,AH82, Review!AS:AS,"&lt;&gt;"&amp;"",Review!AZ:AZ,"&lt;&gt;"&amp;"")</f>
        <v>0</v>
      </c>
      <c r="BC82" s="181">
        <f>COUNTIFS(Review!BJ:BJ,"*TNLT*",Review!AR:AR,AH82, Review!AS:AS,"&lt;&gt;"&amp;"", Review!AT:AT,"&lt;&gt;"&amp;"", Review!AU:AU,"&lt;&gt;"&amp;"", Review!AV:AV,"&lt;&gt;"&amp;"", Review!AW:AW,"&lt;&gt;"&amp;"", Review!AW:AW,"&lt;&gt;"&amp;"", Review!AX:AX,"&lt;&gt;"&amp;"", Review!AY:AY,"&lt;&gt;"&amp;"", Review!AZ:AZ,"&lt;&gt;"&amp;"",  Review!BA:BA,"&lt;&gt;"&amp;"", Review!BB:BB,"&lt;&gt;"&amp;"", Review!BC:BC,"&lt;&gt;"&amp;"")</f>
        <v>0</v>
      </c>
      <c r="BD82" s="182">
        <f>COUNTIFS(Review!BJ:BJ,"*TNBT*",Review!AR:AR,AH82, Review!AS:AS,"&lt;&gt;"&amp;"", Review!AT:AT,"&lt;&gt;"&amp;"", Review!AU:AU,"&lt;&gt;"&amp;"", Review!AV:AV,"&lt;&gt;"&amp;"", Review!AW:AW,"&lt;&gt;"&amp;"", Review!AW:AW,"&lt;&gt;"&amp;"", Review!AX:AX,"&lt;&gt;"&amp;"", Review!AY:AY,"&lt;&gt;"&amp;"", Review!AZ:AZ,"&lt;&gt;"&amp;"",  Review!BA:BA,"&lt;&gt;"&amp;"", Review!BB:BB,"&lt;&gt;"&amp;"", Review!BC:BC,"&lt;&gt;"&amp;"")</f>
        <v>0</v>
      </c>
      <c r="BE82" s="181">
        <f>COUNTIFS(Review!BJ:BJ,"*TL*",Review!AR:AR,AH82, Review!AS:AS,"&lt;&gt;"&amp;"", Review!AZ:AZ,"&lt;&gt;"&amp;"",  Review!BA:BA,"&lt;&gt;"&amp;"", Review!BB:BB,"&lt;&gt;"&amp;"", Review!BC:BC,"&lt;&gt;"&amp;"")</f>
        <v>0</v>
      </c>
    </row>
    <row r="83" ht="13.5" customHeight="1">
      <c r="A83" s="6"/>
      <c r="B83" s="10" t="s">
        <v>1246</v>
      </c>
      <c r="C83" s="65" t="s">
        <v>2148</v>
      </c>
      <c r="D83" s="65" t="s">
        <v>982</v>
      </c>
      <c r="E83" s="66">
        <v>2.0125861E7</v>
      </c>
      <c r="F83" s="58">
        <v>95040.0</v>
      </c>
      <c r="G83" s="10"/>
      <c r="H83" s="6" t="s">
        <v>2149</v>
      </c>
      <c r="I83" s="10"/>
      <c r="J83" s="10"/>
      <c r="K83" s="10"/>
      <c r="L83" s="10"/>
      <c r="M83" s="10"/>
      <c r="N83" s="10"/>
      <c r="O83" s="10"/>
      <c r="P83" s="4">
        <f>COUNTIFS(Review!P:P,AH83)</f>
        <v>5</v>
      </c>
      <c r="Q83" s="10">
        <f>COUNTIFS(Review!N:N,"TNLT",Review!P:P,AH83, Review!R:R,"&lt;&gt;"&amp;"", Review!S:S,"&lt;&gt;"&amp;"", Review!T:T,"&lt;&gt;"&amp;"", Review!U:U,"&lt;&gt;"&amp;"",  Review!V:V,"&lt;&gt;"&amp;"",  Review!W:W,"&lt;&gt;"&amp;"",  Review!X:X,"&lt;&gt;"&amp;"",  Review!Y:Y,"&lt;&gt;"&amp;"")</f>
        <v>1</v>
      </c>
      <c r="R83" s="10">
        <f>COUNTIFS(Review!N:N,"TNBT",Review!P:P,AH83, Review!R:R,"&lt;&gt;"&amp;"", Review!S:S,"&lt;&gt;"&amp;"", Review!T:T,"&lt;&gt;"&amp;"", Review!U:U,"&lt;&gt;"&amp;"",  Review!V:V,"&lt;&gt;"&amp;"",  Review!W:W,"&lt;&gt;"&amp;"",  Review!X:X,"&lt;&gt;"&amp;"",  Review!Y:Y,"&lt;&gt;"&amp;"")</f>
        <v>1</v>
      </c>
      <c r="S83" s="10">
        <f>COUNTIFS(Review!N:N,"TL",Review!P:P,AH83, Review!R:R,"&lt;&gt;"&amp;"", Review!X:X,"&lt;&gt;"&amp;"",  Review!Y:Y,"&lt;&gt;"&amp;"")</f>
        <v>2</v>
      </c>
      <c r="T83" s="10">
        <f>COUNTIFS(Review!A:A,"Giữ chỗ",Review!P:P,AH83)</f>
        <v>0</v>
      </c>
      <c r="U83" s="10">
        <f>COUNTIFS(Review!B:B,"Sai lớp",Review!P:P,AH83)</f>
        <v>0</v>
      </c>
      <c r="V83" s="10">
        <f>COUNTIFS(Review!B:B,"Sai phân công",Review!P:P,AH83)</f>
        <v>0</v>
      </c>
      <c r="W83" s="10">
        <f t="shared" si="1"/>
        <v>1</v>
      </c>
      <c r="X83" s="10"/>
      <c r="Y83" s="10"/>
      <c r="Z83" s="10"/>
      <c r="AA83" s="6"/>
      <c r="AB83" s="6"/>
      <c r="AC83" s="6"/>
      <c r="AD83" s="6"/>
      <c r="AE83" s="6"/>
      <c r="AF83" s="6"/>
      <c r="AG83" s="6"/>
      <c r="AH83" s="6" t="s">
        <v>250</v>
      </c>
      <c r="AI83" s="6" t="str">
        <f t="shared" si="2"/>
        <v>B_14 Nguyễn Gia Tú 20125861 95040</v>
      </c>
      <c r="AJ83" s="6"/>
      <c r="AK83" s="6" t="str">
        <f t="shared" si="3"/>
        <v>TRUE</v>
      </c>
      <c r="AL83" s="4"/>
      <c r="AM83" s="4"/>
      <c r="AN83" s="4"/>
      <c r="AO83" s="4"/>
      <c r="AP83" s="4"/>
      <c r="AQ83" s="4"/>
      <c r="AR83" s="4"/>
      <c r="AS83" s="4"/>
      <c r="AT83" s="178"/>
      <c r="AU83" s="179"/>
      <c r="AV83" s="179"/>
      <c r="AW83" s="179"/>
      <c r="AX83" s="180">
        <f>COUNTIFS(Review!AD:AD,AH83, Review!AE:AE,"&lt;&gt;"&amp;"",Review!AL:AL,"&lt;&gt;"&amp;"")</f>
        <v>10</v>
      </c>
      <c r="AY83" s="153">
        <f>COUNTIFS(Review!BJ:BJ,"*TNLT*",Review!AD:AD,AH83, Review!AE:AE,"&lt;&gt;"&amp;"",  Review!AF:AF,"&lt;&gt;"&amp;"", Review!AG:AG,"&lt;&gt;"&amp;"", Review!AH:AH,"&lt;&gt;"&amp;"", Review!AI:AI,"&lt;&gt;"&amp;"", Review!AJ:AJ,"&lt;&gt;"&amp;"", Review!AK:AK,"&lt;&gt;"&amp;"", Review!AL:AL,"&lt;&gt;"&amp;"", Review!AM:AM,"&lt;&gt;"&amp;"", Review!AN:AN,"&lt;&gt;"&amp;"", Review!AO:AO,"&lt;&gt;"&amp;"")</f>
        <v>5</v>
      </c>
      <c r="AZ83" s="153">
        <f>COUNTIFS(Review!BJ:BJ,"*TNBT*",Review!AD:AD,AH83, Review!AE:AE,"&lt;&gt;"&amp;"",  Review!AF:AF,"&lt;&gt;"&amp;"", Review!AG:AG,"&lt;&gt;"&amp;"", Review!AH:AH,"&lt;&gt;"&amp;"", Review!AI:AI,"&lt;&gt;"&amp;"",  Review!AJ:AJ,"&lt;&gt;"&amp;"",  Review!AK:AK,"&lt;&gt;"&amp;"",  Review!AL:AL,"&lt;&gt;"&amp;"",  Review!AM:AM,"&lt;&gt;"&amp;"", Review!AN:AN,"&lt;&gt;"&amp;"", Review!AO:AO,"&lt;&gt;"&amp;"")</f>
        <v>2</v>
      </c>
      <c r="BA83" s="153">
        <f>COUNTIFS(Review!BJ:BJ,"*TL*",Review!AD:AD,AH83, Review!AE:AE,"&lt;&gt;"&amp;"", Review!AL:AL,"&lt;&gt;"&amp;"",  Review!AM:AM,"&lt;&gt;"&amp;"", Review!AN:AN,"&lt;&gt;"&amp;"", Review!AO:AO,"&lt;&gt;"&amp;"")</f>
        <v>2</v>
      </c>
      <c r="BB83" s="180">
        <f>COUNTIFS(Review!AR:AR,AH83, Review!AS:AS,"&lt;&gt;"&amp;"",Review!AZ:AZ,"&lt;&gt;"&amp;"")</f>
        <v>0</v>
      </c>
      <c r="BC83" s="181">
        <f>COUNTIFS(Review!BJ:BJ,"*TNLT*",Review!AR:AR,AH83, Review!AS:AS,"&lt;&gt;"&amp;"", Review!AT:AT,"&lt;&gt;"&amp;"", Review!AU:AU,"&lt;&gt;"&amp;"", Review!AV:AV,"&lt;&gt;"&amp;"", Review!AW:AW,"&lt;&gt;"&amp;"", Review!AW:AW,"&lt;&gt;"&amp;"", Review!AX:AX,"&lt;&gt;"&amp;"", Review!AY:AY,"&lt;&gt;"&amp;"", Review!AZ:AZ,"&lt;&gt;"&amp;"",  Review!BA:BA,"&lt;&gt;"&amp;"", Review!BB:BB,"&lt;&gt;"&amp;"", Review!BC:BC,"&lt;&gt;"&amp;"")</f>
        <v>0</v>
      </c>
      <c r="BD83" s="182">
        <f>COUNTIFS(Review!BJ:BJ,"*TNBT*",Review!AR:AR,AH83, Review!AS:AS,"&lt;&gt;"&amp;"", Review!AT:AT,"&lt;&gt;"&amp;"", Review!AU:AU,"&lt;&gt;"&amp;"", Review!AV:AV,"&lt;&gt;"&amp;"", Review!AW:AW,"&lt;&gt;"&amp;"", Review!AW:AW,"&lt;&gt;"&amp;"", Review!AX:AX,"&lt;&gt;"&amp;"", Review!AY:AY,"&lt;&gt;"&amp;"", Review!AZ:AZ,"&lt;&gt;"&amp;"",  Review!BA:BA,"&lt;&gt;"&amp;"", Review!BB:BB,"&lt;&gt;"&amp;"", Review!BC:BC,"&lt;&gt;"&amp;"")</f>
        <v>0</v>
      </c>
      <c r="BE83" s="181">
        <f>COUNTIFS(Review!BJ:BJ,"*TL*",Review!AR:AR,AH83, Review!AS:AS,"&lt;&gt;"&amp;"", Review!AZ:AZ,"&lt;&gt;"&amp;"",  Review!BA:BA,"&lt;&gt;"&amp;"", Review!BB:BB,"&lt;&gt;"&amp;"", Review!BC:BC,"&lt;&gt;"&amp;"")</f>
        <v>0</v>
      </c>
    </row>
    <row r="84" ht="13.5" customHeight="1">
      <c r="A84" s="6"/>
      <c r="B84" s="72" t="s">
        <v>224</v>
      </c>
      <c r="C84" s="276" t="s">
        <v>2310</v>
      </c>
      <c r="D84" s="277"/>
      <c r="E84" s="278">
        <v>2.0125386E7</v>
      </c>
      <c r="F84" s="74">
        <v>95040.0</v>
      </c>
      <c r="G84" s="10"/>
      <c r="H84" s="6" t="s">
        <v>2311</v>
      </c>
      <c r="I84" s="10"/>
      <c r="J84" s="10"/>
      <c r="K84" s="10"/>
      <c r="L84" s="10"/>
      <c r="M84" s="10"/>
      <c r="N84" s="10"/>
      <c r="O84" s="10"/>
      <c r="P84" s="4">
        <f>COUNTIFS(Review!P:P,AH84)</f>
        <v>6</v>
      </c>
      <c r="Q84" s="10">
        <f>COUNTIFS(Review!N:N,"TNLT",Review!P:P,AH84, Review!R:R,"&lt;&gt;"&amp;"", Review!S:S,"&lt;&gt;"&amp;"", Review!T:T,"&lt;&gt;"&amp;"", Review!U:U,"&lt;&gt;"&amp;"",  Review!V:V,"&lt;&gt;"&amp;"",  Review!W:W,"&lt;&gt;"&amp;"",  Review!X:X,"&lt;&gt;"&amp;"",  Review!Y:Y,"&lt;&gt;"&amp;"")</f>
        <v>1</v>
      </c>
      <c r="R84" s="10">
        <f>COUNTIFS(Review!N:N,"TNBT",Review!P:P,AH84, Review!R:R,"&lt;&gt;"&amp;"", Review!S:S,"&lt;&gt;"&amp;"", Review!T:T,"&lt;&gt;"&amp;"", Review!U:U,"&lt;&gt;"&amp;"",  Review!V:V,"&lt;&gt;"&amp;"",  Review!W:W,"&lt;&gt;"&amp;"",  Review!X:X,"&lt;&gt;"&amp;"",  Review!Y:Y,"&lt;&gt;"&amp;"")</f>
        <v>0</v>
      </c>
      <c r="S84" s="10">
        <f>COUNTIFS(Review!N:N,"TL",Review!P:P,AH84, Review!R:R,"&lt;&gt;"&amp;"", Review!X:X,"&lt;&gt;"&amp;"",  Review!Y:Y,"&lt;&gt;"&amp;"")</f>
        <v>0</v>
      </c>
      <c r="T84" s="10">
        <f>COUNTIFS(Review!A:A,"Giữ chỗ",Review!P:P,AH84)</f>
        <v>5</v>
      </c>
      <c r="U84" s="10">
        <f>COUNTIFS(Review!B:B,"Sai lớp",Review!P:P,AH84)</f>
        <v>0</v>
      </c>
      <c r="V84" s="10">
        <f>COUNTIFS(Review!B:B,"Sai phân công",Review!P:P,AH84)</f>
        <v>0</v>
      </c>
      <c r="W84" s="10">
        <f t="shared" si="1"/>
        <v>0</v>
      </c>
      <c r="X84" s="10"/>
      <c r="Y84" s="10"/>
      <c r="Z84" s="10"/>
      <c r="AA84" s="6"/>
      <c r="AB84" s="6"/>
      <c r="AC84" s="6"/>
      <c r="AD84" s="6"/>
      <c r="AE84" s="6"/>
      <c r="AF84" s="6"/>
      <c r="AG84" s="6"/>
      <c r="AH84" s="6" t="s">
        <v>851</v>
      </c>
      <c r="AI84" s="6" t="str">
        <f t="shared" si="2"/>
        <v>B_15 Phùng Tuấn Anh  20125386 95040</v>
      </c>
      <c r="AJ84" s="6"/>
      <c r="AK84" s="6">
        <f t="shared" si="3"/>
        <v>0</v>
      </c>
      <c r="AL84" s="4"/>
      <c r="AM84" s="4"/>
      <c r="AN84" s="4"/>
      <c r="AO84" s="4"/>
      <c r="AP84" s="4"/>
      <c r="AQ84" s="4"/>
      <c r="AR84" s="4"/>
      <c r="AS84" s="4"/>
      <c r="AT84" s="178"/>
      <c r="AU84" s="179"/>
      <c r="AV84" s="179"/>
      <c r="AW84" s="179"/>
      <c r="AX84" s="180">
        <f>COUNTIFS(Review!AD:AD,AH84, Review!AE:AE,"&lt;&gt;"&amp;"",Review!AL:AL,"&lt;&gt;"&amp;"")</f>
        <v>0</v>
      </c>
      <c r="AY84" s="153">
        <f>COUNTIFS(Review!BJ:BJ,"*TNLT*",Review!AD:AD,AH84, Review!AE:AE,"&lt;&gt;"&amp;"",  Review!AF:AF,"&lt;&gt;"&amp;"", Review!AG:AG,"&lt;&gt;"&amp;"", Review!AH:AH,"&lt;&gt;"&amp;"", Review!AI:AI,"&lt;&gt;"&amp;"", Review!AJ:AJ,"&lt;&gt;"&amp;"", Review!AK:AK,"&lt;&gt;"&amp;"", Review!AL:AL,"&lt;&gt;"&amp;"", Review!AM:AM,"&lt;&gt;"&amp;"", Review!AN:AN,"&lt;&gt;"&amp;"", Review!AO:AO,"&lt;&gt;"&amp;"")</f>
        <v>0</v>
      </c>
      <c r="AZ84" s="153">
        <f>COUNTIFS(Review!BJ:BJ,"*TNBT*",Review!AD:AD,AH84, Review!AE:AE,"&lt;&gt;"&amp;"",  Review!AF:AF,"&lt;&gt;"&amp;"", Review!AG:AG,"&lt;&gt;"&amp;"", Review!AH:AH,"&lt;&gt;"&amp;"", Review!AI:AI,"&lt;&gt;"&amp;"",  Review!AJ:AJ,"&lt;&gt;"&amp;"",  Review!AK:AK,"&lt;&gt;"&amp;"",  Review!AL:AL,"&lt;&gt;"&amp;"",  Review!AM:AM,"&lt;&gt;"&amp;"", Review!AN:AN,"&lt;&gt;"&amp;"", Review!AO:AO,"&lt;&gt;"&amp;"")</f>
        <v>0</v>
      </c>
      <c r="BA84" s="153">
        <f>COUNTIFS(Review!BJ:BJ,"*TL*",Review!AD:AD,AH84, Review!AE:AE,"&lt;&gt;"&amp;"", Review!AL:AL,"&lt;&gt;"&amp;"",  Review!AM:AM,"&lt;&gt;"&amp;"", Review!AN:AN,"&lt;&gt;"&amp;"", Review!AO:AO,"&lt;&gt;"&amp;"")</f>
        <v>0</v>
      </c>
      <c r="BB84" s="180">
        <f>COUNTIFS(Review!AR:AR,AH84, Review!AS:AS,"&lt;&gt;"&amp;"",Review!AZ:AZ,"&lt;&gt;"&amp;"")</f>
        <v>1</v>
      </c>
      <c r="BC84" s="181">
        <f>COUNTIFS(Review!BJ:BJ,"*TNLT*",Review!AR:AR,AH84, Review!AS:AS,"&lt;&gt;"&amp;"", Review!AT:AT,"&lt;&gt;"&amp;"", Review!AU:AU,"&lt;&gt;"&amp;"", Review!AV:AV,"&lt;&gt;"&amp;"", Review!AW:AW,"&lt;&gt;"&amp;"", Review!AW:AW,"&lt;&gt;"&amp;"", Review!AX:AX,"&lt;&gt;"&amp;"", Review!AY:AY,"&lt;&gt;"&amp;"", Review!AZ:AZ,"&lt;&gt;"&amp;"",  Review!BA:BA,"&lt;&gt;"&amp;"", Review!BB:BB,"&lt;&gt;"&amp;"", Review!BC:BC,"&lt;&gt;"&amp;"")</f>
        <v>0</v>
      </c>
      <c r="BD84" s="182">
        <f>COUNTIFS(Review!BJ:BJ,"*TNBT*",Review!AR:AR,AH84, Review!AS:AS,"&lt;&gt;"&amp;"", Review!AT:AT,"&lt;&gt;"&amp;"", Review!AU:AU,"&lt;&gt;"&amp;"", Review!AV:AV,"&lt;&gt;"&amp;"", Review!AW:AW,"&lt;&gt;"&amp;"", Review!AW:AW,"&lt;&gt;"&amp;"", Review!AX:AX,"&lt;&gt;"&amp;"", Review!AY:AY,"&lt;&gt;"&amp;"", Review!AZ:AZ,"&lt;&gt;"&amp;"",  Review!BA:BA,"&lt;&gt;"&amp;"", Review!BB:BB,"&lt;&gt;"&amp;"", Review!BC:BC,"&lt;&gt;"&amp;"")</f>
        <v>1</v>
      </c>
      <c r="BE84" s="181">
        <f>COUNTIFS(Review!BJ:BJ,"*TL*",Review!AR:AR,AH84, Review!AS:AS,"&lt;&gt;"&amp;"", Review!AZ:AZ,"&lt;&gt;"&amp;"",  Review!BA:BA,"&lt;&gt;"&amp;"", Review!BB:BB,"&lt;&gt;"&amp;"", Review!BC:BC,"&lt;&gt;"&amp;"")</f>
        <v>0</v>
      </c>
    </row>
    <row r="85" ht="13.5" customHeight="1">
      <c r="A85" s="6"/>
      <c r="B85" s="72" t="s">
        <v>224</v>
      </c>
      <c r="C85" s="276" t="s">
        <v>2251</v>
      </c>
      <c r="D85" s="277"/>
      <c r="E85" s="278">
        <v>2.0135143E7</v>
      </c>
      <c r="F85" s="74">
        <v>95040.0</v>
      </c>
      <c r="G85" s="10"/>
      <c r="H85" s="6" t="s">
        <v>2252</v>
      </c>
      <c r="I85" s="10">
        <f>COUNTIF(B:B,B85)</f>
        <v>4</v>
      </c>
      <c r="J85" s="10">
        <f>COUNTIFS(Review!O:O,B85,Review!N:N,"TNLT", Review!R:R,"&lt;&gt;"&amp;"", Review!S:S,"&lt;&gt;"&amp;"", Review!T:T,"&lt;&gt;"&amp;"", Review!U:U,"&lt;&gt;"&amp;"",  Review!V:V,"&lt;&gt;"&amp;"",  Review!W:W,"&lt;&gt;"&amp;"",  Review!X:X,"&lt;&gt;"&amp;"",  Review!Y:Y,"&lt;&gt;"&amp;"")</f>
        <v>3</v>
      </c>
      <c r="K85" s="10">
        <f>COUNTIFS(Review!O:O,B85,Review!N:N,"TNBT", Review!R:R,"&lt;&gt;"&amp;"", Review!S:S,"&lt;&gt;"&amp;"", Review!T:T,"&lt;&gt;"&amp;"", Review!U:U,"&lt;&gt;"&amp;"",  Review!V:V,"&lt;&gt;"&amp;"",  Review!W:W,"&lt;&gt;"&amp;"",  Review!X:X,"&lt;&gt;"&amp;"",  Review!Y:Y,"&lt;&gt;"&amp;"")</f>
        <v>2</v>
      </c>
      <c r="L85" s="10">
        <f>COUNTIFS(Review!O:O,B85,Review!N:N,"TL", Review!R:R,"&lt;&gt;"&amp;"", Review!X:X,"&lt;&gt;"&amp;"",  Review!Y:Y,"&lt;&gt;"&amp;"")</f>
        <v>2</v>
      </c>
      <c r="M85" s="10">
        <f>COUNTIFS(Review!AC:AC,B85, Review!AN:AN,"&lt;&gt;"&amp;"",Review!AO:AO,"&lt;&gt;"&amp;"")</f>
        <v>0</v>
      </c>
      <c r="N85" s="10">
        <f>COUNTIFS(Review!A:A,"Giữ chỗ nhóm",Review!O:O,B85)</f>
        <v>0</v>
      </c>
      <c r="O85" s="10"/>
      <c r="P85" s="4">
        <f>COUNTIFS(Review!P:P,AH85)</f>
        <v>0</v>
      </c>
      <c r="Q85" s="10">
        <f>COUNTIFS(Review!N:N,"TNLT",Review!P:P,AH85, Review!R:R,"&lt;&gt;"&amp;"", Review!S:S,"&lt;&gt;"&amp;"", Review!T:T,"&lt;&gt;"&amp;"", Review!U:U,"&lt;&gt;"&amp;"",  Review!V:V,"&lt;&gt;"&amp;"",  Review!W:W,"&lt;&gt;"&amp;"",  Review!X:X,"&lt;&gt;"&amp;"",  Review!Y:Y,"&lt;&gt;"&amp;"")</f>
        <v>0</v>
      </c>
      <c r="R85" s="10">
        <f>COUNTIFS(Review!N:N,"TNBT",Review!P:P,AH85, Review!R:R,"&lt;&gt;"&amp;"", Review!S:S,"&lt;&gt;"&amp;"", Review!T:T,"&lt;&gt;"&amp;"", Review!U:U,"&lt;&gt;"&amp;"",  Review!V:V,"&lt;&gt;"&amp;"",  Review!W:W,"&lt;&gt;"&amp;"",  Review!X:X,"&lt;&gt;"&amp;"",  Review!Y:Y,"&lt;&gt;"&amp;"")</f>
        <v>0</v>
      </c>
      <c r="S85" s="10">
        <f>COUNTIFS(Review!N:N,"TL",Review!P:P,AH85, Review!R:R,"&lt;&gt;"&amp;"", Review!X:X,"&lt;&gt;"&amp;"",  Review!Y:Y,"&lt;&gt;"&amp;"")</f>
        <v>0</v>
      </c>
      <c r="T85" s="10">
        <f>COUNTIFS(Review!A:A,"Giữ chỗ",Review!P:P,AH85)</f>
        <v>0</v>
      </c>
      <c r="U85" s="10">
        <f>COUNTIFS(Review!B:B,"Sai lớp",Review!P:P,AH85)</f>
        <v>0</v>
      </c>
      <c r="V85" s="10">
        <f>COUNTIFS(Review!B:B,"Sai phân công",Review!P:P,AH85)</f>
        <v>0</v>
      </c>
      <c r="W85" s="10">
        <f t="shared" si="1"/>
        <v>0</v>
      </c>
      <c r="X85" s="10"/>
      <c r="Y85" s="10"/>
      <c r="Z85" s="10"/>
      <c r="AA85" s="6"/>
      <c r="AB85" s="6"/>
      <c r="AC85" s="6"/>
      <c r="AD85" s="6"/>
      <c r="AE85" s="6"/>
      <c r="AF85" s="6"/>
      <c r="AG85" s="6"/>
      <c r="AH85" s="6" t="s">
        <v>2309</v>
      </c>
      <c r="AI85" s="6" t="str">
        <f t="shared" si="2"/>
        <v>B_15 Nguyễn Duy Chiến  20135143 95040</v>
      </c>
      <c r="AJ85" s="6"/>
      <c r="AK85" s="6" t="str">
        <f t="shared" si="3"/>
        <v>TRUE</v>
      </c>
      <c r="AL85" s="4"/>
      <c r="AM85" s="4"/>
      <c r="AN85" s="4"/>
      <c r="AO85" s="4"/>
      <c r="AP85" s="4"/>
      <c r="AQ85" s="4"/>
      <c r="AR85" s="4"/>
      <c r="AS85" s="4"/>
      <c r="AT85" s="178">
        <f>COUNTIFS(Review!AC:AC,B85, Review!AE:AE,"&lt;&gt;"&amp;"",Review!AL:AL,"&lt;&gt;"&amp;"")</f>
        <v>0</v>
      </c>
      <c r="AU85" s="179">
        <f>COUNTIFS(Review!BJ:BJ,"*TNLT*",Review!AC:AC,B85, Review!AE:AE,"&lt;&gt;"&amp;"",Review!AL:AL,"&lt;&gt;"&amp;"")</f>
        <v>0</v>
      </c>
      <c r="AV85" s="179">
        <f>COUNTIFS(Review!BJ:BJ,"*TNBT*",Review!AC:AC,B85, Review!AE:AE,"&lt;&gt;"&amp;"",Review!AL:AL,"&lt;&gt;"&amp;"")</f>
        <v>0</v>
      </c>
      <c r="AW85" s="179">
        <f>COUNTIFS(Review!BJ:BJ,"*TL*",Review!AC:AC,B85, Review!AE:AE,"&lt;&gt;"&amp;"",Review!AL:AL,"&lt;&gt;"&amp;"")</f>
        <v>0</v>
      </c>
      <c r="AX85" s="180">
        <f>COUNTIFS(Review!AD:AD,AH85, Review!AE:AE,"&lt;&gt;"&amp;"",Review!AL:AL,"&lt;&gt;"&amp;"")</f>
        <v>0</v>
      </c>
      <c r="AY85" s="153">
        <f>COUNTIFS(Review!BJ:BJ,"*TNLT*",Review!AD:AD,AH85, Review!AE:AE,"&lt;&gt;"&amp;"",  Review!AF:AF,"&lt;&gt;"&amp;"", Review!AG:AG,"&lt;&gt;"&amp;"", Review!AH:AH,"&lt;&gt;"&amp;"", Review!AI:AI,"&lt;&gt;"&amp;"", Review!AJ:AJ,"&lt;&gt;"&amp;"", Review!AK:AK,"&lt;&gt;"&amp;"", Review!AL:AL,"&lt;&gt;"&amp;"", Review!AM:AM,"&lt;&gt;"&amp;"", Review!AN:AN,"&lt;&gt;"&amp;"", Review!AO:AO,"&lt;&gt;"&amp;"")</f>
        <v>0</v>
      </c>
      <c r="AZ85" s="153">
        <f>COUNTIFS(Review!BJ:BJ,"*TNBT*",Review!AD:AD,AH85, Review!AE:AE,"&lt;&gt;"&amp;"",  Review!AF:AF,"&lt;&gt;"&amp;"", Review!AG:AG,"&lt;&gt;"&amp;"", Review!AH:AH,"&lt;&gt;"&amp;"", Review!AI:AI,"&lt;&gt;"&amp;"",  Review!AJ:AJ,"&lt;&gt;"&amp;"",  Review!AK:AK,"&lt;&gt;"&amp;"",  Review!AL:AL,"&lt;&gt;"&amp;"",  Review!AM:AM,"&lt;&gt;"&amp;"", Review!AN:AN,"&lt;&gt;"&amp;"", Review!AO:AO,"&lt;&gt;"&amp;"")</f>
        <v>0</v>
      </c>
      <c r="BA85" s="153">
        <f>COUNTIFS(Review!BJ:BJ,"*TL*",Review!AD:AD,AH85, Review!AE:AE,"&lt;&gt;"&amp;"", Review!AL:AL,"&lt;&gt;"&amp;"",  Review!AM:AM,"&lt;&gt;"&amp;"", Review!AN:AN,"&lt;&gt;"&amp;"", Review!AO:AO,"&lt;&gt;"&amp;"")</f>
        <v>0</v>
      </c>
      <c r="BB85" s="180">
        <f>COUNTIFS(Review!AR:AR,AH85, Review!AS:AS,"&lt;&gt;"&amp;"",Review!AZ:AZ,"&lt;&gt;"&amp;"")</f>
        <v>0</v>
      </c>
      <c r="BC85" s="181">
        <f>COUNTIFS(Review!BJ:BJ,"*TNLT*",Review!AR:AR,AH85, Review!AS:AS,"&lt;&gt;"&amp;"", Review!AT:AT,"&lt;&gt;"&amp;"", Review!AU:AU,"&lt;&gt;"&amp;"", Review!AV:AV,"&lt;&gt;"&amp;"", Review!AW:AW,"&lt;&gt;"&amp;"", Review!AW:AW,"&lt;&gt;"&amp;"", Review!AX:AX,"&lt;&gt;"&amp;"", Review!AY:AY,"&lt;&gt;"&amp;"", Review!AZ:AZ,"&lt;&gt;"&amp;"",  Review!BA:BA,"&lt;&gt;"&amp;"", Review!BB:BB,"&lt;&gt;"&amp;"", Review!BC:BC,"&lt;&gt;"&amp;"")</f>
        <v>0</v>
      </c>
      <c r="BD85" s="182">
        <f>COUNTIFS(Review!BJ:BJ,"*TNBT*",Review!AR:AR,AH85, Review!AS:AS,"&lt;&gt;"&amp;"", Review!AT:AT,"&lt;&gt;"&amp;"", Review!AU:AU,"&lt;&gt;"&amp;"", Review!AV:AV,"&lt;&gt;"&amp;"", Review!AW:AW,"&lt;&gt;"&amp;"", Review!AW:AW,"&lt;&gt;"&amp;"", Review!AX:AX,"&lt;&gt;"&amp;"", Review!AY:AY,"&lt;&gt;"&amp;"", Review!AZ:AZ,"&lt;&gt;"&amp;"",  Review!BA:BA,"&lt;&gt;"&amp;"", Review!BB:BB,"&lt;&gt;"&amp;"", Review!BC:BC,"&lt;&gt;"&amp;"")</f>
        <v>0</v>
      </c>
      <c r="BE85" s="181">
        <f>COUNTIFS(Review!BJ:BJ,"*TL*",Review!AR:AR,AH85, Review!AS:AS,"&lt;&gt;"&amp;"", Review!AZ:AZ,"&lt;&gt;"&amp;"",  Review!BA:BA,"&lt;&gt;"&amp;"", Review!BB:BB,"&lt;&gt;"&amp;"", Review!BC:BC,"&lt;&gt;"&amp;"")</f>
        <v>0</v>
      </c>
    </row>
    <row r="86" ht="13.5" customHeight="1">
      <c r="A86" s="6"/>
      <c r="B86" s="72" t="s">
        <v>224</v>
      </c>
      <c r="C86" s="276" t="s">
        <v>2331</v>
      </c>
      <c r="D86" s="277"/>
      <c r="E86" s="278">
        <v>2.0140782E7</v>
      </c>
      <c r="F86" s="74">
        <v>95040.0</v>
      </c>
      <c r="G86" s="10"/>
      <c r="H86" s="6" t="s">
        <v>2889</v>
      </c>
      <c r="I86" s="10"/>
      <c r="J86" s="10"/>
      <c r="K86" s="10"/>
      <c r="L86" s="10"/>
      <c r="M86" s="10"/>
      <c r="N86" s="10"/>
      <c r="O86" s="10"/>
      <c r="P86" s="4">
        <f>COUNTIFS(Review!P:P,AH86)</f>
        <v>0</v>
      </c>
      <c r="Q86" s="10">
        <f>COUNTIFS(Review!N:N,"TNLT",Review!P:P,AH86, Review!R:R,"&lt;&gt;"&amp;"", Review!S:S,"&lt;&gt;"&amp;"", Review!T:T,"&lt;&gt;"&amp;"", Review!U:U,"&lt;&gt;"&amp;"",  Review!V:V,"&lt;&gt;"&amp;"",  Review!W:W,"&lt;&gt;"&amp;"",  Review!X:X,"&lt;&gt;"&amp;"",  Review!Y:Y,"&lt;&gt;"&amp;"")</f>
        <v>0</v>
      </c>
      <c r="R86" s="10">
        <f>COUNTIFS(Review!N:N,"TNBT",Review!P:P,AH86, Review!R:R,"&lt;&gt;"&amp;"", Review!S:S,"&lt;&gt;"&amp;"", Review!T:T,"&lt;&gt;"&amp;"", Review!U:U,"&lt;&gt;"&amp;"",  Review!V:V,"&lt;&gt;"&amp;"",  Review!W:W,"&lt;&gt;"&amp;"",  Review!X:X,"&lt;&gt;"&amp;"",  Review!Y:Y,"&lt;&gt;"&amp;"")</f>
        <v>0</v>
      </c>
      <c r="S86" s="10">
        <f>COUNTIFS(Review!N:N,"TL",Review!P:P,AH86, Review!R:R,"&lt;&gt;"&amp;"", Review!X:X,"&lt;&gt;"&amp;"",  Review!Y:Y,"&lt;&gt;"&amp;"")</f>
        <v>0</v>
      </c>
      <c r="T86" s="10">
        <f>COUNTIFS(Review!A:A,"Giữ chỗ",Review!P:P,AH86)</f>
        <v>0</v>
      </c>
      <c r="U86" s="10">
        <f>COUNTIFS(Review!B:B,"Sai lớp",Review!P:P,AH86)</f>
        <v>0</v>
      </c>
      <c r="V86" s="10">
        <f>COUNTIFS(Review!B:B,"Sai phân công",Review!P:P,AH86)</f>
        <v>0</v>
      </c>
      <c r="W86" s="10">
        <f t="shared" si="1"/>
        <v>0</v>
      </c>
      <c r="X86" s="10"/>
      <c r="Y86" s="10"/>
      <c r="Z86" s="10"/>
      <c r="AA86" s="6"/>
      <c r="AB86" s="6"/>
      <c r="AC86" s="6"/>
      <c r="AD86" s="6"/>
      <c r="AE86" s="6"/>
      <c r="AF86" s="6"/>
      <c r="AG86" s="6"/>
      <c r="AH86" s="20" t="s">
        <v>1191</v>
      </c>
      <c r="AI86" s="6" t="str">
        <f t="shared" si="2"/>
        <v>B_15 Hoàng Ngọc Dũng  20140782 95040</v>
      </c>
      <c r="AJ86" s="6"/>
      <c r="AK86" s="6" t="str">
        <f t="shared" si="3"/>
        <v>TRUE</v>
      </c>
      <c r="AL86" s="4"/>
      <c r="AM86" s="4"/>
      <c r="AN86" s="4"/>
      <c r="AO86" s="4"/>
      <c r="AP86" s="4"/>
      <c r="AQ86" s="4"/>
      <c r="AR86" s="4"/>
      <c r="AS86" s="4"/>
      <c r="AT86" s="178"/>
      <c r="AU86" s="179"/>
      <c r="AV86" s="179"/>
      <c r="AW86" s="179"/>
      <c r="AX86" s="180">
        <f>COUNTIFS(Review!AD:AD,AH86, Review!AE:AE,"&lt;&gt;"&amp;"",Review!AL:AL,"&lt;&gt;"&amp;"")</f>
        <v>10</v>
      </c>
      <c r="AY86" s="279">
        <f>COUNTIFS(Review!BJ:BJ,"*TNLT*",Review!AD:AD,AH86, Review!AE:AE,"&lt;&gt;"&amp;"",  Review!AF:AF,"&lt;&gt;"&amp;"", Review!AG:AG,"&lt;&gt;"&amp;"", Review!AH:AH,"&lt;&gt;"&amp;"", Review!AI:AI,"&lt;&gt;"&amp;"", Review!AJ:AJ,"&lt;&gt;"&amp;"", Review!AK:AK,"&lt;&gt;"&amp;"", Review!AL:AL,"&lt;&gt;"&amp;"", Review!AM:AM,"&lt;&gt;"&amp;"", Review!AN:AN,"&lt;&gt;"&amp;"", Review!AO:AO,"&lt;&gt;"&amp;"")</f>
        <v>3</v>
      </c>
      <c r="AZ86" s="153">
        <f>COUNTIFS(Review!BJ:BJ,"*TNBT*",Review!AD:AD,AH86, Review!AE:AE,"&lt;&gt;"&amp;"",  Review!AF:AF,"&lt;&gt;"&amp;"", Review!AG:AG,"&lt;&gt;"&amp;"", Review!AH:AH,"&lt;&gt;"&amp;"", Review!AI:AI,"&lt;&gt;"&amp;"",  Review!AJ:AJ,"&lt;&gt;"&amp;"",  Review!AK:AK,"&lt;&gt;"&amp;"",  Review!AL:AL,"&lt;&gt;"&amp;"",  Review!AM:AM,"&lt;&gt;"&amp;"", Review!AN:AN,"&lt;&gt;"&amp;"", Review!AO:AO,"&lt;&gt;"&amp;"")</f>
        <v>3</v>
      </c>
      <c r="BA86" s="153">
        <f>COUNTIFS(Review!BJ:BJ,"*TL*",Review!AD:AD, AH86,Review!AE:AE,"&lt;&gt;"&amp;"", Review!AL:AL,"&lt;&gt;"&amp;"",  Review!AM:AM,"&lt;&gt;"&amp;"", Review!AN:AN,"&lt;&gt;"&amp;"", Review!AO:AO,"&lt;&gt;"&amp;"")</f>
        <v>4</v>
      </c>
      <c r="BB86" s="180">
        <f>COUNTIFS(Review!AR:AR,AH86, Review!AS:AS,"&lt;&gt;"&amp;"",Review!AZ:AZ,"&lt;&gt;"&amp;"")</f>
        <v>0</v>
      </c>
      <c r="BC86" s="181">
        <f>COUNTIFS(Review!BJ:BJ,"*TNLT*",Review!AR:AR,AH86, Review!AS:AS,"&lt;&gt;"&amp;"", Review!AT:AT,"&lt;&gt;"&amp;"", Review!AU:AU,"&lt;&gt;"&amp;"", Review!AV:AV,"&lt;&gt;"&amp;"", Review!AW:AW,"&lt;&gt;"&amp;"", Review!AW:AW,"&lt;&gt;"&amp;"", Review!AX:AX,"&lt;&gt;"&amp;"", Review!AY:AY,"&lt;&gt;"&amp;"", Review!AZ:AZ,"&lt;&gt;"&amp;"",  Review!BA:BA,"&lt;&gt;"&amp;"", Review!BB:BB,"&lt;&gt;"&amp;"", Review!BC:BC,"&lt;&gt;"&amp;"")</f>
        <v>0</v>
      </c>
      <c r="BD86" s="182">
        <f>COUNTIFS(Review!BJ:BJ,"*TNBT*",Review!AR:AR,AH86, Review!AS:AS,"&lt;&gt;"&amp;"", Review!AT:AT,"&lt;&gt;"&amp;"", Review!AU:AU,"&lt;&gt;"&amp;"", Review!AV:AV,"&lt;&gt;"&amp;"", Review!AW:AW,"&lt;&gt;"&amp;"", Review!AW:AW,"&lt;&gt;"&amp;"", Review!AX:AX,"&lt;&gt;"&amp;"", Review!AY:AY,"&lt;&gt;"&amp;"", Review!AZ:AZ,"&lt;&gt;"&amp;"",  Review!BA:BA,"&lt;&gt;"&amp;"", Review!BB:BB,"&lt;&gt;"&amp;"", Review!BC:BC,"&lt;&gt;"&amp;"")</f>
        <v>0</v>
      </c>
      <c r="BE86" s="181">
        <f>COUNTIFS(Review!BJ:BJ,"*TL*",Review!AR:AR,AH86, Review!AS:AS,"&lt;&gt;"&amp;"", Review!AZ:AZ,"&lt;&gt;"&amp;"",  Review!BA:BA,"&lt;&gt;"&amp;"", Review!BB:BB,"&lt;&gt;"&amp;"", Review!BC:BC,"&lt;&gt;"&amp;"")</f>
        <v>0</v>
      </c>
    </row>
    <row r="87" ht="13.5" customHeight="1">
      <c r="A87" s="6"/>
      <c r="B87" s="72" t="s">
        <v>224</v>
      </c>
      <c r="C87" s="276" t="s">
        <v>2354</v>
      </c>
      <c r="D87" s="277"/>
      <c r="E87" s="278">
        <v>2.013527E7</v>
      </c>
      <c r="F87" s="74">
        <v>95040.0</v>
      </c>
      <c r="G87" s="10"/>
      <c r="H87" s="6" t="s">
        <v>2355</v>
      </c>
      <c r="I87" s="10"/>
      <c r="J87" s="10"/>
      <c r="K87" s="10"/>
      <c r="L87" s="10"/>
      <c r="M87" s="10"/>
      <c r="N87" s="10"/>
      <c r="O87" s="10"/>
      <c r="P87" s="4">
        <f>COUNTIFS(Review!P:P,AH87)</f>
        <v>0</v>
      </c>
      <c r="Q87" s="10">
        <f>COUNTIFS(Review!N:N,"TNLT",Review!P:P,AH87, Review!R:R,"&lt;&gt;"&amp;"", Review!S:S,"&lt;&gt;"&amp;"", Review!T:T,"&lt;&gt;"&amp;"", Review!U:U,"&lt;&gt;"&amp;"",  Review!V:V,"&lt;&gt;"&amp;"",  Review!W:W,"&lt;&gt;"&amp;"",  Review!X:X,"&lt;&gt;"&amp;"",  Review!Y:Y,"&lt;&gt;"&amp;"")</f>
        <v>0</v>
      </c>
      <c r="R87" s="10">
        <f>COUNTIFS(Review!N:N,"TNBT",Review!P:P,AH87, Review!R:R,"&lt;&gt;"&amp;"", Review!S:S,"&lt;&gt;"&amp;"", Review!T:T,"&lt;&gt;"&amp;"", Review!U:U,"&lt;&gt;"&amp;"",  Review!V:V,"&lt;&gt;"&amp;"",  Review!W:W,"&lt;&gt;"&amp;"",  Review!X:X,"&lt;&gt;"&amp;"",  Review!Y:Y,"&lt;&gt;"&amp;"")</f>
        <v>0</v>
      </c>
      <c r="S87" s="10">
        <f>COUNTIFS(Review!N:N,"TL",Review!P:P,AH87, Review!R:R,"&lt;&gt;"&amp;"", Review!X:X,"&lt;&gt;"&amp;"",  Review!Y:Y,"&lt;&gt;"&amp;"")</f>
        <v>0</v>
      </c>
      <c r="T87" s="10">
        <f>COUNTIFS(Review!A:A,"Giữ chỗ",Review!P:P,AH87)</f>
        <v>0</v>
      </c>
      <c r="U87" s="10">
        <f>COUNTIFS(Review!B:B,"Sai lớp",Review!P:P,AH87)</f>
        <v>0</v>
      </c>
      <c r="V87" s="10">
        <f>COUNTIFS(Review!B:B,"Sai phân công",Review!P:P,AH87)</f>
        <v>0</v>
      </c>
      <c r="W87" s="10">
        <f t="shared" si="1"/>
        <v>0</v>
      </c>
      <c r="X87" s="10"/>
      <c r="Y87" s="10"/>
      <c r="Z87" s="10"/>
      <c r="AA87" s="6"/>
      <c r="AB87" s="6"/>
      <c r="AC87" s="6"/>
      <c r="AD87" s="6"/>
      <c r="AE87" s="6"/>
      <c r="AF87" s="6"/>
      <c r="AG87" s="6"/>
      <c r="AH87" s="6" t="s">
        <v>2380</v>
      </c>
      <c r="AI87" s="6" t="str">
        <f t="shared" si="2"/>
        <v>B_15 Nguyễn Dũng  20135270 95040</v>
      </c>
      <c r="AJ87" s="6"/>
      <c r="AK87" s="6" t="str">
        <f t="shared" si="3"/>
        <v>TRUE</v>
      </c>
      <c r="AL87" s="4"/>
      <c r="AM87" s="4"/>
      <c r="AN87" s="4"/>
      <c r="AO87" s="4"/>
      <c r="AP87" s="4"/>
      <c r="AQ87" s="4"/>
      <c r="AR87" s="4"/>
      <c r="AS87" s="4"/>
      <c r="AT87" s="178"/>
      <c r="AU87" s="179"/>
      <c r="AV87" s="179"/>
      <c r="AW87" s="179"/>
      <c r="AX87" s="180">
        <f>COUNTIFS(Review!AD:AD,AH87, Review!AE:AE,"&lt;&gt;"&amp;"",Review!AL:AL,"&lt;&gt;"&amp;"")</f>
        <v>0</v>
      </c>
      <c r="AY87" s="153">
        <f>COUNTIFS(Review!BJ:BJ,"*TNLT*",Review!AD:AD,AH87, Review!AE:AE,"&lt;&gt;"&amp;"",  Review!AF:AF,"&lt;&gt;"&amp;"", Review!AG:AG,"&lt;&gt;"&amp;"", Review!AH:AH,"&lt;&gt;"&amp;"", Review!AI:AI,"&lt;&gt;"&amp;"", Review!AJ:AJ,"&lt;&gt;"&amp;"", Review!AK:AK,"&lt;&gt;"&amp;"", Review!AL:AL,"&lt;&gt;"&amp;"", Review!AM:AM,"&lt;&gt;"&amp;"", Review!AN:AN,"&lt;&gt;"&amp;"", Review!AO:AO,"&lt;&gt;"&amp;"")</f>
        <v>0</v>
      </c>
      <c r="AZ87" s="153">
        <f>COUNTIFS(Review!BJ:BJ,"*TNBT*",Review!AD:AD,AH87, Review!AE:AE,"&lt;&gt;"&amp;"",  Review!AF:AF,"&lt;&gt;"&amp;"", Review!AG:AG,"&lt;&gt;"&amp;"", Review!AH:AH,"&lt;&gt;"&amp;"", Review!AI:AI,"&lt;&gt;"&amp;"",  Review!AJ:AJ,"&lt;&gt;"&amp;"",  Review!AK:AK,"&lt;&gt;"&amp;"",  Review!AL:AL,"&lt;&gt;"&amp;"",  Review!AM:AM,"&lt;&gt;"&amp;"", Review!AN:AN,"&lt;&gt;"&amp;"", Review!AO:AO,"&lt;&gt;"&amp;"")</f>
        <v>0</v>
      </c>
      <c r="BA87" s="153">
        <f>COUNTIFS(Review!BJ:BJ,"*TL*",Review!AD:AD,AH87, Review!AE:AE,"&lt;&gt;"&amp;"", Review!AL:AL,"&lt;&gt;"&amp;"",  Review!AM:AM,"&lt;&gt;"&amp;"", Review!AN:AN,"&lt;&gt;"&amp;"", Review!AO:AO,"&lt;&gt;"&amp;"")</f>
        <v>0</v>
      </c>
      <c r="BB87" s="180">
        <f>COUNTIFS(Review!AR:AR,AH87, Review!AS:AS,"&lt;&gt;"&amp;"",Review!AZ:AZ,"&lt;&gt;"&amp;"")</f>
        <v>0</v>
      </c>
      <c r="BC87" s="181">
        <f>COUNTIFS(Review!BJ:BJ,"*TNLT*",Review!AR:AR,AH87, Review!AS:AS,"&lt;&gt;"&amp;"", Review!AT:AT,"&lt;&gt;"&amp;"", Review!AU:AU,"&lt;&gt;"&amp;"", Review!AV:AV,"&lt;&gt;"&amp;"", Review!AW:AW,"&lt;&gt;"&amp;"", Review!AW:AW,"&lt;&gt;"&amp;"", Review!AX:AX,"&lt;&gt;"&amp;"", Review!AY:AY,"&lt;&gt;"&amp;"", Review!AZ:AZ,"&lt;&gt;"&amp;"",  Review!BA:BA,"&lt;&gt;"&amp;"", Review!BB:BB,"&lt;&gt;"&amp;"", Review!BC:BC,"&lt;&gt;"&amp;"")</f>
        <v>0</v>
      </c>
      <c r="BD87" s="182">
        <f>COUNTIFS(Review!BJ:BJ,"*TNBT*",Review!AR:AR,AH87, Review!AS:AS,"&lt;&gt;"&amp;"", Review!AT:AT,"&lt;&gt;"&amp;"", Review!AU:AU,"&lt;&gt;"&amp;"", Review!AV:AV,"&lt;&gt;"&amp;"", Review!AW:AW,"&lt;&gt;"&amp;"", Review!AW:AW,"&lt;&gt;"&amp;"", Review!AX:AX,"&lt;&gt;"&amp;"", Review!AY:AY,"&lt;&gt;"&amp;"", Review!AZ:AZ,"&lt;&gt;"&amp;"",  Review!BA:BA,"&lt;&gt;"&amp;"", Review!BB:BB,"&lt;&gt;"&amp;"", Review!BC:BC,"&lt;&gt;"&amp;"")</f>
        <v>0</v>
      </c>
      <c r="BE87" s="181">
        <f>COUNTIFS(Review!BJ:BJ,"*TL*",Review!AR:AR,AH87, Review!AS:AS,"&lt;&gt;"&amp;"", Review!AZ:AZ,"&lt;&gt;"&amp;"",  Review!BA:BA,"&lt;&gt;"&amp;"", Review!BB:BB,"&lt;&gt;"&amp;"", Review!BC:BC,"&lt;&gt;"&amp;"")</f>
        <v>0</v>
      </c>
    </row>
    <row r="88" ht="13.5" customHeight="1">
      <c r="A88" s="6"/>
      <c r="B88" s="72" t="s">
        <v>829</v>
      </c>
      <c r="C88" s="276" t="s">
        <v>2400</v>
      </c>
      <c r="D88" s="277"/>
      <c r="E88" s="278">
        <v>2.0135465E7</v>
      </c>
      <c r="F88" s="74">
        <v>95040.0</v>
      </c>
      <c r="G88" s="10"/>
      <c r="H88" s="6" t="s">
        <v>2401</v>
      </c>
      <c r="I88" s="10"/>
      <c r="J88" s="10"/>
      <c r="K88" s="10"/>
      <c r="L88" s="10"/>
      <c r="M88" s="10"/>
      <c r="N88" s="10"/>
      <c r="O88" s="10"/>
      <c r="P88" s="4">
        <f>COUNTIFS(Review!P:P,AH88)</f>
        <v>0</v>
      </c>
      <c r="Q88" s="10">
        <f>COUNTIFS(Review!N:N,"TNLT",Review!P:P,AH88, Review!R:R,"&lt;&gt;"&amp;"", Review!S:S,"&lt;&gt;"&amp;"", Review!T:T,"&lt;&gt;"&amp;"", Review!U:U,"&lt;&gt;"&amp;"",  Review!V:V,"&lt;&gt;"&amp;"",  Review!W:W,"&lt;&gt;"&amp;"",  Review!X:X,"&lt;&gt;"&amp;"",  Review!Y:Y,"&lt;&gt;"&amp;"")</f>
        <v>0</v>
      </c>
      <c r="R88" s="10">
        <f>COUNTIFS(Review!N:N,"TNBT",Review!P:P,AH88, Review!R:R,"&lt;&gt;"&amp;"", Review!S:S,"&lt;&gt;"&amp;"", Review!T:T,"&lt;&gt;"&amp;"", Review!U:U,"&lt;&gt;"&amp;"",  Review!V:V,"&lt;&gt;"&amp;"",  Review!W:W,"&lt;&gt;"&amp;"",  Review!X:X,"&lt;&gt;"&amp;"",  Review!Y:Y,"&lt;&gt;"&amp;"")</f>
        <v>0</v>
      </c>
      <c r="S88" s="10">
        <f>COUNTIFS(Review!N:N,"TL",Review!P:P,AH88, Review!R:R,"&lt;&gt;"&amp;"", Review!X:X,"&lt;&gt;"&amp;"",  Review!Y:Y,"&lt;&gt;"&amp;"")</f>
        <v>0</v>
      </c>
      <c r="T88" s="10">
        <f>COUNTIFS(Review!A:A,"Giữ chỗ",Review!P:P,AH88)</f>
        <v>0</v>
      </c>
      <c r="U88" s="10">
        <f>COUNTIFS(Review!B:B,"Sai lớp",Review!P:P,AH88)</f>
        <v>0</v>
      </c>
      <c r="V88" s="10">
        <f>COUNTIFS(Review!B:B,"Sai phân công",Review!P:P,AH88)</f>
        <v>0</v>
      </c>
      <c r="W88" s="10">
        <f t="shared" si="1"/>
        <v>0</v>
      </c>
      <c r="X88" s="10"/>
      <c r="Y88" s="10"/>
      <c r="Z88" s="10"/>
      <c r="AA88" s="6"/>
      <c r="AB88" s="6"/>
      <c r="AC88" s="6"/>
      <c r="AD88" s="6"/>
      <c r="AE88" s="6"/>
      <c r="AF88" s="6"/>
      <c r="AG88" s="6"/>
      <c r="AH88" s="6" t="s">
        <v>2413</v>
      </c>
      <c r="AI88" s="6" t="str">
        <f t="shared" si="2"/>
        <v>B_16 Trần Sơn Hải  20135465 95040</v>
      </c>
      <c r="AJ88" s="6"/>
      <c r="AK88" s="6" t="str">
        <f t="shared" si="3"/>
        <v>TRUE</v>
      </c>
      <c r="AL88" s="4"/>
      <c r="AM88" s="4"/>
      <c r="AN88" s="4"/>
      <c r="AO88" s="4"/>
      <c r="AP88" s="4"/>
      <c r="AQ88" s="4"/>
      <c r="AR88" s="4"/>
      <c r="AS88" s="4"/>
      <c r="AT88" s="178"/>
      <c r="AU88" s="179"/>
      <c r="AV88" s="179"/>
      <c r="AW88" s="179"/>
      <c r="AX88" s="180">
        <f>COUNTIFS(Review!AD:AD,AH88, Review!AE:AE,"&lt;&gt;"&amp;"",Review!AL:AL,"&lt;&gt;"&amp;"")</f>
        <v>0</v>
      </c>
      <c r="AY88" s="153">
        <f>COUNTIFS(Review!BJ:BJ,"*TNLT*",Review!AD:AD,AH88, Review!AE:AE,"&lt;&gt;"&amp;"",  Review!AF:AF,"&lt;&gt;"&amp;"", Review!AG:AG,"&lt;&gt;"&amp;"", Review!AH:AH,"&lt;&gt;"&amp;"", Review!AI:AI,"&lt;&gt;"&amp;"", Review!AJ:AJ,"&lt;&gt;"&amp;"", Review!AK:AK,"&lt;&gt;"&amp;"", Review!AL:AL,"&lt;&gt;"&amp;"", Review!AM:AM,"&lt;&gt;"&amp;"", Review!AN:AN,"&lt;&gt;"&amp;"", Review!AO:AO,"&lt;&gt;"&amp;"")</f>
        <v>0</v>
      </c>
      <c r="AZ88" s="153">
        <f>COUNTIFS(Review!BJ:BJ,"*TNBT*",Review!AD:AD,AH88, Review!AE:AE,"&lt;&gt;"&amp;"",  Review!AF:AF,"&lt;&gt;"&amp;"", Review!AG:AG,"&lt;&gt;"&amp;"", Review!AH:AH,"&lt;&gt;"&amp;"", Review!AI:AI,"&lt;&gt;"&amp;"",  Review!AJ:AJ,"&lt;&gt;"&amp;"",  Review!AK:AK,"&lt;&gt;"&amp;"",  Review!AL:AL,"&lt;&gt;"&amp;"",  Review!AM:AM,"&lt;&gt;"&amp;"", Review!AN:AN,"&lt;&gt;"&amp;"", Review!AO:AO,"&lt;&gt;"&amp;"")</f>
        <v>0</v>
      </c>
      <c r="BA88" s="153">
        <f>COUNTIFS(Review!BJ:BJ,"*TL*",Review!AD:AD,AH88, Review!AE:AE,"&lt;&gt;"&amp;"", Review!AL:AL,"&lt;&gt;"&amp;"",  Review!AM:AM,"&lt;&gt;"&amp;"", Review!AN:AN,"&lt;&gt;"&amp;"", Review!AO:AO,"&lt;&gt;"&amp;"")</f>
        <v>0</v>
      </c>
      <c r="BB88" s="180">
        <f>COUNTIFS(Review!AR:AR,AH88, Review!AS:AS,"&lt;&gt;"&amp;"",Review!AZ:AZ,"&lt;&gt;"&amp;"")</f>
        <v>0</v>
      </c>
      <c r="BC88" s="181">
        <f>COUNTIFS(Review!BJ:BJ,"*TNLT*",Review!AR:AR,AH88, Review!AS:AS,"&lt;&gt;"&amp;"", Review!AT:AT,"&lt;&gt;"&amp;"", Review!AU:AU,"&lt;&gt;"&amp;"", Review!AV:AV,"&lt;&gt;"&amp;"", Review!AW:AW,"&lt;&gt;"&amp;"", Review!AW:AW,"&lt;&gt;"&amp;"", Review!AX:AX,"&lt;&gt;"&amp;"", Review!AY:AY,"&lt;&gt;"&amp;"", Review!AZ:AZ,"&lt;&gt;"&amp;"",  Review!BA:BA,"&lt;&gt;"&amp;"", Review!BB:BB,"&lt;&gt;"&amp;"", Review!BC:BC,"&lt;&gt;"&amp;"")</f>
        <v>0</v>
      </c>
      <c r="BD88" s="182">
        <f>COUNTIFS(Review!BJ:BJ,"*TNBT*",Review!AR:AR,AH88, Review!AS:AS,"&lt;&gt;"&amp;"", Review!AT:AT,"&lt;&gt;"&amp;"", Review!AU:AU,"&lt;&gt;"&amp;"", Review!AV:AV,"&lt;&gt;"&amp;"", Review!AW:AW,"&lt;&gt;"&amp;"", Review!AW:AW,"&lt;&gt;"&amp;"", Review!AX:AX,"&lt;&gt;"&amp;"", Review!AY:AY,"&lt;&gt;"&amp;"", Review!AZ:AZ,"&lt;&gt;"&amp;"",  Review!BA:BA,"&lt;&gt;"&amp;"", Review!BB:BB,"&lt;&gt;"&amp;"", Review!BC:BC,"&lt;&gt;"&amp;"")</f>
        <v>0</v>
      </c>
      <c r="BE88" s="181">
        <f>COUNTIFS(Review!BJ:BJ,"*TL*",Review!AR:AR,AH88, Review!AS:AS,"&lt;&gt;"&amp;"", Review!AZ:AZ,"&lt;&gt;"&amp;"",  Review!BA:BA,"&lt;&gt;"&amp;"", Review!BB:BB,"&lt;&gt;"&amp;"", Review!BC:BC,"&lt;&gt;"&amp;"")</f>
        <v>0</v>
      </c>
    </row>
    <row r="89" ht="13.5" customHeight="1">
      <c r="A89" s="6"/>
      <c r="B89" s="72" t="s">
        <v>829</v>
      </c>
      <c r="C89" s="276" t="s">
        <v>2381</v>
      </c>
      <c r="D89" s="277"/>
      <c r="E89" s="278">
        <v>2.0169565E7</v>
      </c>
      <c r="F89" s="74">
        <v>95040.0</v>
      </c>
      <c r="G89" s="10"/>
      <c r="H89" s="6" t="s">
        <v>2382</v>
      </c>
      <c r="I89" s="10">
        <f>COUNTIF(B:B,B89)</f>
        <v>4</v>
      </c>
      <c r="J89" s="10">
        <f>COUNTIFS(Review!O:O,B89,Review!N:N,"TNLT", Review!R:R,"&lt;&gt;"&amp;"", Review!S:S,"&lt;&gt;"&amp;"", Review!T:T,"&lt;&gt;"&amp;"", Review!U:U,"&lt;&gt;"&amp;"",  Review!V:V,"&lt;&gt;"&amp;"",  Review!W:W,"&lt;&gt;"&amp;"",  Review!X:X,"&lt;&gt;"&amp;"",  Review!Y:Y,"&lt;&gt;"&amp;"")</f>
        <v>5</v>
      </c>
      <c r="K89" s="10">
        <f>COUNTIFS(Review!O:O,B89,Review!N:N,"TNBT", Review!R:R,"&lt;&gt;"&amp;"", Review!S:S,"&lt;&gt;"&amp;"", Review!T:T,"&lt;&gt;"&amp;"", Review!U:U,"&lt;&gt;"&amp;"",  Review!V:V,"&lt;&gt;"&amp;"",  Review!W:W,"&lt;&gt;"&amp;"",  Review!X:X,"&lt;&gt;"&amp;"",  Review!Y:Y,"&lt;&gt;"&amp;"")</f>
        <v>7</v>
      </c>
      <c r="L89" s="10">
        <f>COUNTIFS(Review!O:O,B89,Review!N:N,"TL", Review!R:R,"&lt;&gt;"&amp;"", Review!X:X,"&lt;&gt;"&amp;"",  Review!Y:Y,"&lt;&gt;"&amp;"")</f>
        <v>4</v>
      </c>
      <c r="M89" s="10">
        <f>COUNTIFS(Review!AC:AC,B89, Review!AN:AN,"&lt;&gt;"&amp;"",Review!AO:AO,"&lt;&gt;"&amp;"")</f>
        <v>0</v>
      </c>
      <c r="N89" s="10">
        <f>COUNTIFS(Review!A:A,"Giữ chỗ nhóm",Review!O:O,B89)</f>
        <v>0</v>
      </c>
      <c r="O89" s="10"/>
      <c r="P89" s="4">
        <f>COUNTIFS(Review!P:P,AH89)</f>
        <v>0</v>
      </c>
      <c r="Q89" s="10">
        <f>COUNTIFS(Review!N:N,"TNLT",Review!P:P,AH89, Review!R:R,"&lt;&gt;"&amp;"", Review!S:S,"&lt;&gt;"&amp;"", Review!T:T,"&lt;&gt;"&amp;"", Review!U:U,"&lt;&gt;"&amp;"",  Review!V:V,"&lt;&gt;"&amp;"",  Review!W:W,"&lt;&gt;"&amp;"",  Review!X:X,"&lt;&gt;"&amp;"",  Review!Y:Y,"&lt;&gt;"&amp;"")</f>
        <v>0</v>
      </c>
      <c r="R89" s="10">
        <f>COUNTIFS(Review!N:N,"TNBT",Review!P:P,AH89, Review!R:R,"&lt;&gt;"&amp;"", Review!S:S,"&lt;&gt;"&amp;"", Review!T:T,"&lt;&gt;"&amp;"", Review!U:U,"&lt;&gt;"&amp;"",  Review!V:V,"&lt;&gt;"&amp;"",  Review!W:W,"&lt;&gt;"&amp;"",  Review!X:X,"&lt;&gt;"&amp;"",  Review!Y:Y,"&lt;&gt;"&amp;"")</f>
        <v>0</v>
      </c>
      <c r="S89" s="10">
        <f>COUNTIFS(Review!N:N,"TL",Review!P:P,AH89, Review!R:R,"&lt;&gt;"&amp;"", Review!X:X,"&lt;&gt;"&amp;"",  Review!Y:Y,"&lt;&gt;"&amp;"")</f>
        <v>0</v>
      </c>
      <c r="T89" s="10">
        <f>COUNTIFS(Review!A:A,"Giữ chỗ",Review!P:P,AH89)</f>
        <v>0</v>
      </c>
      <c r="U89" s="10">
        <f>COUNTIFS(Review!B:B,"Sai lớp",Review!P:P,AH89)</f>
        <v>0</v>
      </c>
      <c r="V89" s="10">
        <f>COUNTIFS(Review!B:B,"Sai phân công",Review!P:P,AH89)</f>
        <v>0</v>
      </c>
      <c r="W89" s="10">
        <f t="shared" si="1"/>
        <v>0</v>
      </c>
      <c r="X89" s="10"/>
      <c r="Y89" s="10"/>
      <c r="Z89" s="10"/>
      <c r="AA89" s="6"/>
      <c r="AB89" s="6"/>
      <c r="AC89" s="6"/>
      <c r="AD89" s="6"/>
      <c r="AE89" s="6"/>
      <c r="AF89" s="6"/>
      <c r="AG89" s="6"/>
      <c r="AH89" s="281" t="s">
        <v>485</v>
      </c>
      <c r="AI89" s="6" t="str">
        <f t="shared" si="2"/>
        <v>B_16 Nguyễn Kiều Ngân  20169565 95040</v>
      </c>
      <c r="AJ89" s="6"/>
      <c r="AK89" s="6" t="str">
        <f t="shared" si="3"/>
        <v>TRUE</v>
      </c>
      <c r="AL89" s="4"/>
      <c r="AM89" s="4"/>
      <c r="AN89" s="4"/>
      <c r="AO89" s="4"/>
      <c r="AP89" s="4"/>
      <c r="AQ89" s="4"/>
      <c r="AR89" s="4"/>
      <c r="AS89" s="4"/>
      <c r="AT89" s="178">
        <f>COUNTIFS(Review!AC:AC,B89, Review!AE:AE,"&lt;&gt;"&amp;"",Review!AL:AL,"&lt;&gt;"&amp;"")</f>
        <v>0</v>
      </c>
      <c r="AU89" s="179">
        <f>COUNTIFS(Review!BJ:BJ,"*TNLT*",Review!AC:AC,B89, Review!AE:AE,"&lt;&gt;"&amp;"",Review!AL:AL,"&lt;&gt;"&amp;"")</f>
        <v>0</v>
      </c>
      <c r="AV89" s="179">
        <f>COUNTIFS(Review!BJ:BJ,"*TNBT*",Review!AC:AC,B89, Review!AE:AE,"&lt;&gt;"&amp;"",Review!AL:AL,"&lt;&gt;"&amp;"")</f>
        <v>0</v>
      </c>
      <c r="AW89" s="179">
        <f>COUNTIFS(Review!BJ:BJ,"*TL*",Review!AC:AC,B89, Review!AE:AE,"&lt;&gt;"&amp;"",Review!AL:AL,"&lt;&gt;"&amp;"")</f>
        <v>0</v>
      </c>
      <c r="AX89" s="180">
        <f>COUNTIFS(Review!AD:AD,AH89, Review!AE:AE,"&lt;&gt;"&amp;"",Review!AL:AL,"&lt;&gt;"&amp;"")</f>
        <v>10</v>
      </c>
      <c r="AY89" s="153">
        <f>COUNTIFS(Review!BJ:BJ,"*TNLT*",Review!AD:AD,AH89, Review!AE:AE,"&lt;&gt;"&amp;"",  Review!AF:AF,"&lt;&gt;"&amp;"", Review!AG:AG,"&lt;&gt;"&amp;"", Review!AH:AH,"&lt;&gt;"&amp;"", Review!AI:AI,"&lt;&gt;"&amp;"", Review!AJ:AJ,"&lt;&gt;"&amp;"", Review!AK:AK,"&lt;&gt;"&amp;"", Review!AL:AL,"&lt;&gt;"&amp;"", Review!AM:AM,"&lt;&gt;"&amp;"", Review!AN:AN,"&lt;&gt;"&amp;"", Review!AO:AO,"&lt;&gt;"&amp;"")</f>
        <v>4</v>
      </c>
      <c r="AZ89" s="153">
        <f>COUNTIFS(Review!BJ:BJ,"*TNBT*",Review!AD:AD,AH89, Review!AE:AE,"&lt;&gt;"&amp;"",  Review!AF:AF,"&lt;&gt;"&amp;"", Review!AG:AG,"&lt;&gt;"&amp;"", Review!AH:AH,"&lt;&gt;"&amp;"", Review!AI:AI,"&lt;&gt;"&amp;"",  Review!AJ:AJ,"&lt;&gt;"&amp;"",  Review!AK:AK,"&lt;&gt;"&amp;"",  Review!AL:AL,"&lt;&gt;"&amp;"",  Review!AM:AM,"&lt;&gt;"&amp;"", Review!AN:AN,"&lt;&gt;"&amp;"", Review!AO:AO,"&lt;&gt;"&amp;"")</f>
        <v>2</v>
      </c>
      <c r="BA89" s="153">
        <f>COUNTIFS(Review!BJ:BJ,"*TL*",Review!AD:AD,AH89, Review!AE:AE,"&lt;&gt;"&amp;"", Review!AL:AL,"&lt;&gt;"&amp;"",  Review!AM:AM,"&lt;&gt;"&amp;"", Review!AN:AN,"&lt;&gt;"&amp;"", Review!AO:AO,"&lt;&gt;"&amp;"")</f>
        <v>2</v>
      </c>
      <c r="BB89" s="180">
        <f>COUNTIFS(Review!AR:AR,AH89, Review!AS:AS,"&lt;&gt;"&amp;"",Review!AZ:AZ,"&lt;&gt;"&amp;"")</f>
        <v>0</v>
      </c>
      <c r="BC89" s="181">
        <f>COUNTIFS(Review!BJ:BJ,"*TNLT*",Review!AR:AR,AH89, Review!AS:AS,"&lt;&gt;"&amp;"", Review!AT:AT,"&lt;&gt;"&amp;"", Review!AU:AU,"&lt;&gt;"&amp;"", Review!AV:AV,"&lt;&gt;"&amp;"", Review!AW:AW,"&lt;&gt;"&amp;"", Review!AW:AW,"&lt;&gt;"&amp;"", Review!AX:AX,"&lt;&gt;"&amp;"", Review!AY:AY,"&lt;&gt;"&amp;"", Review!AZ:AZ,"&lt;&gt;"&amp;"",  Review!BA:BA,"&lt;&gt;"&amp;"", Review!BB:BB,"&lt;&gt;"&amp;"", Review!BC:BC,"&lt;&gt;"&amp;"")</f>
        <v>0</v>
      </c>
      <c r="BD89" s="182">
        <f>COUNTIFS(Review!BJ:BJ,"*TNBT*",Review!AR:AR,AH89, Review!AS:AS,"&lt;&gt;"&amp;"", Review!AT:AT,"&lt;&gt;"&amp;"", Review!AU:AU,"&lt;&gt;"&amp;"", Review!AV:AV,"&lt;&gt;"&amp;"", Review!AW:AW,"&lt;&gt;"&amp;"", Review!AW:AW,"&lt;&gt;"&amp;"", Review!AX:AX,"&lt;&gt;"&amp;"", Review!AY:AY,"&lt;&gt;"&amp;"", Review!AZ:AZ,"&lt;&gt;"&amp;"",  Review!BA:BA,"&lt;&gt;"&amp;"", Review!BB:BB,"&lt;&gt;"&amp;"", Review!BC:BC,"&lt;&gt;"&amp;"")</f>
        <v>0</v>
      </c>
      <c r="BE89" s="181">
        <f>COUNTIFS(Review!BJ:BJ,"*TL*",Review!AR:AR,AH89, Review!AS:AS,"&lt;&gt;"&amp;"", Review!AZ:AZ,"&lt;&gt;"&amp;"",  Review!BA:BA,"&lt;&gt;"&amp;"", Review!BB:BB,"&lt;&gt;"&amp;"", Review!BC:BC,"&lt;&gt;"&amp;"")</f>
        <v>0</v>
      </c>
    </row>
    <row r="90" ht="13.5" customHeight="1">
      <c r="A90" s="6"/>
      <c r="B90" s="72" t="s">
        <v>829</v>
      </c>
      <c r="C90" s="276" t="s">
        <v>2415</v>
      </c>
      <c r="D90" s="277"/>
      <c r="E90" s="278">
        <v>2.0144662E7</v>
      </c>
      <c r="F90" s="74">
        <v>95040.0</v>
      </c>
      <c r="G90" s="10"/>
      <c r="H90" s="6" t="s">
        <v>2418</v>
      </c>
      <c r="I90" s="10"/>
      <c r="J90" s="10"/>
      <c r="K90" s="10"/>
      <c r="L90" s="10"/>
      <c r="M90" s="10"/>
      <c r="N90" s="10"/>
      <c r="O90" s="10"/>
      <c r="P90" s="4">
        <f>COUNTIFS(Review!P:P,AH90)</f>
        <v>0</v>
      </c>
      <c r="Q90" s="10">
        <f>COUNTIFS(Review!N:N,"TNLT",Review!P:P,AH90, Review!R:R,"&lt;&gt;"&amp;"", Review!S:S,"&lt;&gt;"&amp;"", Review!T:T,"&lt;&gt;"&amp;"", Review!U:U,"&lt;&gt;"&amp;"",  Review!V:V,"&lt;&gt;"&amp;"",  Review!W:W,"&lt;&gt;"&amp;"",  Review!X:X,"&lt;&gt;"&amp;"",  Review!Y:Y,"&lt;&gt;"&amp;"")</f>
        <v>0</v>
      </c>
      <c r="R90" s="10">
        <f>COUNTIFS(Review!N:N,"TNBT",Review!P:P,AH90, Review!R:R,"&lt;&gt;"&amp;"", Review!S:S,"&lt;&gt;"&amp;"", Review!T:T,"&lt;&gt;"&amp;"", Review!U:U,"&lt;&gt;"&amp;"",  Review!V:V,"&lt;&gt;"&amp;"",  Review!W:W,"&lt;&gt;"&amp;"",  Review!X:X,"&lt;&gt;"&amp;"",  Review!Y:Y,"&lt;&gt;"&amp;"")</f>
        <v>0</v>
      </c>
      <c r="S90" s="10">
        <f>COUNTIFS(Review!N:N,"TL",Review!P:P,AH90, Review!R:R,"&lt;&gt;"&amp;"", Review!X:X,"&lt;&gt;"&amp;"",  Review!Y:Y,"&lt;&gt;"&amp;"")</f>
        <v>0</v>
      </c>
      <c r="T90" s="10">
        <f>COUNTIFS(Review!A:A,"Giữ chỗ",Review!P:P,AH90)</f>
        <v>0</v>
      </c>
      <c r="U90" s="10">
        <f>COUNTIFS(Review!B:B,"Sai lớp",Review!P:P,AH90)</f>
        <v>0</v>
      </c>
      <c r="V90" s="10">
        <f>COUNTIFS(Review!B:B,"Sai phân công",Review!P:P,AH90)</f>
        <v>0</v>
      </c>
      <c r="W90" s="10">
        <f t="shared" si="1"/>
        <v>0</v>
      </c>
      <c r="X90" s="10"/>
      <c r="Y90" s="10"/>
      <c r="Z90" s="10"/>
      <c r="AA90" s="6"/>
      <c r="AB90" s="6"/>
      <c r="AC90" s="6"/>
      <c r="AD90" s="6"/>
      <c r="AE90" s="6"/>
      <c r="AF90" s="6"/>
      <c r="AG90" s="6"/>
      <c r="AH90" s="282" t="s">
        <v>489</v>
      </c>
      <c r="AI90" s="6" t="str">
        <f t="shared" si="2"/>
        <v>B_16 Nguyễn Đức Trình  20144662 95040</v>
      </c>
      <c r="AJ90" s="6"/>
      <c r="AK90" s="6" t="str">
        <f t="shared" si="3"/>
        <v>TRUE</v>
      </c>
      <c r="AL90" s="4"/>
      <c r="AM90" s="4"/>
      <c r="AN90" s="4"/>
      <c r="AO90" s="4"/>
      <c r="AP90" s="4"/>
      <c r="AQ90" s="4"/>
      <c r="AR90" s="4"/>
      <c r="AS90" s="4"/>
      <c r="AT90" s="178"/>
      <c r="AU90" s="179"/>
      <c r="AV90" s="179"/>
      <c r="AW90" s="179"/>
      <c r="AX90" s="180">
        <f>COUNTIFS(Review!AD:AD,AH90, Review!AE:AE,"&lt;&gt;"&amp;"",Review!AL:AL,"&lt;&gt;"&amp;"")</f>
        <v>10</v>
      </c>
      <c r="AY90" s="153">
        <f>COUNTIFS(Review!BJ:BJ,"*TNLT*",Review!AD:AD,AH90, Review!AE:AE,"&lt;&gt;"&amp;"",  Review!AF:AF,"&lt;&gt;"&amp;"", Review!AG:AG,"&lt;&gt;"&amp;"", Review!AH:AH,"&lt;&gt;"&amp;"", Review!AI:AI,"&lt;&gt;"&amp;"", Review!AJ:AJ,"&lt;&gt;"&amp;"", Review!AK:AK,"&lt;&gt;"&amp;"", Review!AL:AL,"&lt;&gt;"&amp;"", Review!AM:AM,"&lt;&gt;"&amp;"", Review!AN:AN,"&lt;&gt;"&amp;"", Review!AO:AO,"&lt;&gt;"&amp;"")</f>
        <v>6</v>
      </c>
      <c r="AZ90" s="153">
        <f>COUNTIFS(Review!BJ:BJ,"*TNBT*",Review!AD:AD,AH90, Review!AE:AE,"&lt;&gt;"&amp;"",  Review!AF:AF,"&lt;&gt;"&amp;"", Review!AG:AG,"&lt;&gt;"&amp;"", Review!AH:AH,"&lt;&gt;"&amp;"", Review!AI:AI,"&lt;&gt;"&amp;"",  Review!AJ:AJ,"&lt;&gt;"&amp;"",  Review!AK:AK,"&lt;&gt;"&amp;"",  Review!AL:AL,"&lt;&gt;"&amp;"",  Review!AM:AM,"&lt;&gt;"&amp;"", Review!AN:AN,"&lt;&gt;"&amp;"", Review!AO:AO,"&lt;&gt;"&amp;"")</f>
        <v>2</v>
      </c>
      <c r="BA90" s="153">
        <f>COUNTIFS(Review!BJ:BJ,"*TL*",Review!AD:AD,AH90, Review!AE:AE,"&lt;&gt;"&amp;"", Review!AL:AL,"&lt;&gt;"&amp;"",  Review!AM:AM,"&lt;&gt;"&amp;"", Review!AN:AN,"&lt;&gt;"&amp;"", Review!AO:AO,"&lt;&gt;"&amp;"")</f>
        <v>2</v>
      </c>
      <c r="BB90" s="180">
        <f>COUNTIFS(Review!AR:AR,AH90, Review!AS:AS,"&lt;&gt;"&amp;"",Review!AZ:AZ,"&lt;&gt;"&amp;"")</f>
        <v>0</v>
      </c>
      <c r="BC90" s="181">
        <f>COUNTIFS(Review!BJ:BJ,"*TNLT*",Review!AR:AR,AH90, Review!AS:AS,"&lt;&gt;"&amp;"", Review!AT:AT,"&lt;&gt;"&amp;"", Review!AU:AU,"&lt;&gt;"&amp;"", Review!AV:AV,"&lt;&gt;"&amp;"", Review!AW:AW,"&lt;&gt;"&amp;"", Review!AW:AW,"&lt;&gt;"&amp;"", Review!AX:AX,"&lt;&gt;"&amp;"", Review!AY:AY,"&lt;&gt;"&amp;"", Review!AZ:AZ,"&lt;&gt;"&amp;"",  Review!BA:BA,"&lt;&gt;"&amp;"", Review!BB:BB,"&lt;&gt;"&amp;"", Review!BC:BC,"&lt;&gt;"&amp;"")</f>
        <v>0</v>
      </c>
      <c r="BD90" s="182">
        <f>COUNTIFS(Review!BJ:BJ,"*TNBT*",Review!AR:AR,AH90, Review!AS:AS,"&lt;&gt;"&amp;"", Review!AT:AT,"&lt;&gt;"&amp;"", Review!AU:AU,"&lt;&gt;"&amp;"", Review!AV:AV,"&lt;&gt;"&amp;"", Review!AW:AW,"&lt;&gt;"&amp;"", Review!AW:AW,"&lt;&gt;"&amp;"", Review!AX:AX,"&lt;&gt;"&amp;"", Review!AY:AY,"&lt;&gt;"&amp;"", Review!AZ:AZ,"&lt;&gt;"&amp;"",  Review!BA:BA,"&lt;&gt;"&amp;"", Review!BB:BB,"&lt;&gt;"&amp;"", Review!BC:BC,"&lt;&gt;"&amp;"")</f>
        <v>0</v>
      </c>
      <c r="BE90" s="181">
        <f>COUNTIFS(Review!BJ:BJ,"*TL*",Review!AR:AR,AH90, Review!AS:AS,"&lt;&gt;"&amp;"", Review!AZ:AZ,"&lt;&gt;"&amp;"",  Review!BA:BA,"&lt;&gt;"&amp;"", Review!BB:BB,"&lt;&gt;"&amp;"", Review!BC:BC,"&lt;&gt;"&amp;"")</f>
        <v>0</v>
      </c>
    </row>
    <row r="91" ht="13.5" customHeight="1">
      <c r="A91" s="6"/>
      <c r="B91" s="72" t="s">
        <v>829</v>
      </c>
      <c r="C91" s="276" t="s">
        <v>2443</v>
      </c>
      <c r="D91" s="277"/>
      <c r="E91" s="278">
        <v>2.0146307E7</v>
      </c>
      <c r="F91" s="74">
        <v>95040.0</v>
      </c>
      <c r="G91" s="10"/>
      <c r="H91" s="6" t="s">
        <v>2444</v>
      </c>
      <c r="I91" s="10"/>
      <c r="J91" s="10"/>
      <c r="K91" s="10"/>
      <c r="L91" s="10"/>
      <c r="M91" s="10"/>
      <c r="N91" s="10"/>
      <c r="O91" s="10"/>
      <c r="P91" s="4">
        <f>COUNTIFS(Review!P:P,AH91)</f>
        <v>6</v>
      </c>
      <c r="Q91" s="10">
        <f>COUNTIFS(Review!N:N,"TNLT",Review!P:P,AH91, Review!R:R,"&lt;&gt;"&amp;"", Review!S:S,"&lt;&gt;"&amp;"", Review!T:T,"&lt;&gt;"&amp;"", Review!U:U,"&lt;&gt;"&amp;"",  Review!V:V,"&lt;&gt;"&amp;"",  Review!W:W,"&lt;&gt;"&amp;"",  Review!X:X,"&lt;&gt;"&amp;"",  Review!Y:Y,"&lt;&gt;"&amp;"")</f>
        <v>1</v>
      </c>
      <c r="R91" s="10">
        <f>COUNTIFS(Review!N:N,"TNBT",Review!P:P,AH91, Review!R:R,"&lt;&gt;"&amp;"", Review!S:S,"&lt;&gt;"&amp;"", Review!T:T,"&lt;&gt;"&amp;"", Review!U:U,"&lt;&gt;"&amp;"",  Review!V:V,"&lt;&gt;"&amp;"",  Review!W:W,"&lt;&gt;"&amp;"",  Review!X:X,"&lt;&gt;"&amp;"",  Review!Y:Y,"&lt;&gt;"&amp;"")</f>
        <v>2</v>
      </c>
      <c r="S91" s="10">
        <f>COUNTIFS(Review!N:N,"TL",Review!P:P,AH91, Review!R:R,"&lt;&gt;"&amp;"", Review!X:X,"&lt;&gt;"&amp;"",  Review!Y:Y,"&lt;&gt;"&amp;"")</f>
        <v>1</v>
      </c>
      <c r="T91" s="10">
        <f>COUNTIFS(Review!A:A,"Giữ chỗ",Review!P:P,AH91)</f>
        <v>0</v>
      </c>
      <c r="U91" s="10">
        <f>COUNTIFS(Review!B:B,"Sai lớp",Review!P:P,AH91)</f>
        <v>0</v>
      </c>
      <c r="V91" s="10">
        <f>COUNTIFS(Review!B:B,"Sai phân công",Review!P:P,AH91)</f>
        <v>0</v>
      </c>
      <c r="W91" s="10">
        <f t="shared" si="1"/>
        <v>2</v>
      </c>
      <c r="X91" s="10"/>
      <c r="Y91" s="10"/>
      <c r="Z91" s="10"/>
      <c r="AA91" s="6"/>
      <c r="AB91" s="6"/>
      <c r="AC91" s="6"/>
      <c r="AD91" s="6"/>
      <c r="AE91" s="6"/>
      <c r="AF91" s="6"/>
      <c r="AG91" s="6"/>
      <c r="AH91" s="282" t="s">
        <v>494</v>
      </c>
      <c r="AI91" s="6" t="str">
        <f t="shared" si="2"/>
        <v>B_16 Trần Minh Hoàng  20146307 95040</v>
      </c>
      <c r="AJ91" s="6"/>
      <c r="AK91" s="6">
        <f t="shared" si="3"/>
        <v>0</v>
      </c>
      <c r="AL91" s="4"/>
      <c r="AM91" s="4"/>
      <c r="AN91" s="4"/>
      <c r="AO91" s="4"/>
      <c r="AP91" s="4"/>
      <c r="AQ91" s="4"/>
      <c r="AR91" s="4"/>
      <c r="AS91" s="4"/>
      <c r="AT91" s="178"/>
      <c r="AU91" s="179"/>
      <c r="AV91" s="179"/>
      <c r="AW91" s="179"/>
      <c r="AX91" s="180">
        <f>COUNTIFS(Review!AD:AD,AH91, Review!AE:AE,"&lt;&gt;"&amp;"",Review!AL:AL,"&lt;&gt;"&amp;"")</f>
        <v>7</v>
      </c>
      <c r="AY91" s="153">
        <f>COUNTIFS(Review!BJ:BJ,"*TNLT*",Review!AD:AD,AH91, Review!AE:AE,"&lt;&gt;"&amp;"",  Review!AF:AF,"&lt;&gt;"&amp;"", Review!AG:AG,"&lt;&gt;"&amp;"", Review!AH:AH,"&lt;&gt;"&amp;"", Review!AI:AI,"&lt;&gt;"&amp;"", Review!AJ:AJ,"&lt;&gt;"&amp;"", Review!AK:AK,"&lt;&gt;"&amp;"", Review!AL:AL,"&lt;&gt;"&amp;"", Review!AM:AM,"&lt;&gt;"&amp;"", Review!AN:AN,"&lt;&gt;"&amp;"", Review!AO:AO,"&lt;&gt;"&amp;"")</f>
        <v>3</v>
      </c>
      <c r="AZ91" s="153">
        <f>COUNTIFS(Review!BJ:BJ,"*TNBT*",Review!AD:AD,AH91, Review!AE:AE,"&lt;&gt;"&amp;"",  Review!AF:AF,"&lt;&gt;"&amp;"", Review!AG:AG,"&lt;&gt;"&amp;"", Review!AH:AH,"&lt;&gt;"&amp;"", Review!AI:AI,"&lt;&gt;"&amp;"",  Review!AJ:AJ,"&lt;&gt;"&amp;"",  Review!AK:AK,"&lt;&gt;"&amp;"",  Review!AL:AL,"&lt;&gt;"&amp;"",  Review!AM:AM,"&lt;&gt;"&amp;"", Review!AN:AN,"&lt;&gt;"&amp;"", Review!AO:AO,"&lt;&gt;"&amp;"")</f>
        <v>2</v>
      </c>
      <c r="BA91" s="153">
        <f>COUNTIFS(Review!BJ:BJ,"*TL*",Review!AD:AD,AH91, Review!AE:AE,"&lt;&gt;"&amp;"", Review!AL:AL,"&lt;&gt;"&amp;"",  Review!AM:AM,"&lt;&gt;"&amp;"", Review!AN:AN,"&lt;&gt;"&amp;"", Review!AO:AO,"&lt;&gt;"&amp;"")</f>
        <v>2</v>
      </c>
      <c r="BB91" s="180">
        <f>COUNTIFS(Review!AR:AR,AH91, Review!AS:AS,"&lt;&gt;"&amp;"",Review!AZ:AZ,"&lt;&gt;"&amp;"")</f>
        <v>0</v>
      </c>
      <c r="BC91" s="181">
        <f>COUNTIFS(Review!BJ:BJ,"*TNLT*",Review!AR:AR,AH91, Review!AS:AS,"&lt;&gt;"&amp;"", Review!AT:AT,"&lt;&gt;"&amp;"", Review!AU:AU,"&lt;&gt;"&amp;"", Review!AV:AV,"&lt;&gt;"&amp;"", Review!AW:AW,"&lt;&gt;"&amp;"", Review!AW:AW,"&lt;&gt;"&amp;"", Review!AX:AX,"&lt;&gt;"&amp;"", Review!AY:AY,"&lt;&gt;"&amp;"", Review!AZ:AZ,"&lt;&gt;"&amp;"",  Review!BA:BA,"&lt;&gt;"&amp;"", Review!BB:BB,"&lt;&gt;"&amp;"", Review!BC:BC,"&lt;&gt;"&amp;"")</f>
        <v>0</v>
      </c>
      <c r="BD91" s="182">
        <f>COUNTIFS(Review!BJ:BJ,"*TNBT*",Review!AR:AR,AH91, Review!AS:AS,"&lt;&gt;"&amp;"", Review!AT:AT,"&lt;&gt;"&amp;"", Review!AU:AU,"&lt;&gt;"&amp;"", Review!AV:AV,"&lt;&gt;"&amp;"", Review!AW:AW,"&lt;&gt;"&amp;"", Review!AW:AW,"&lt;&gt;"&amp;"", Review!AX:AX,"&lt;&gt;"&amp;"", Review!AY:AY,"&lt;&gt;"&amp;"", Review!AZ:AZ,"&lt;&gt;"&amp;"",  Review!BA:BA,"&lt;&gt;"&amp;"", Review!BB:BB,"&lt;&gt;"&amp;"", Review!BC:BC,"&lt;&gt;"&amp;"")</f>
        <v>0</v>
      </c>
      <c r="BE91" s="181">
        <f>COUNTIFS(Review!BJ:BJ,"*TL*",Review!AR:AR,AH91, Review!AS:AS,"&lt;&gt;"&amp;"", Review!AZ:AZ,"&lt;&gt;"&amp;"",  Review!BA:BA,"&lt;&gt;"&amp;"", Review!BB:BB,"&lt;&gt;"&amp;"", Review!BC:BC,"&lt;&gt;"&amp;"")</f>
        <v>0</v>
      </c>
    </row>
    <row r="92" ht="13.5" customHeight="1">
      <c r="A92" s="6"/>
      <c r="B92" s="283" t="s">
        <v>2465</v>
      </c>
      <c r="C92" s="75" t="s">
        <v>2563</v>
      </c>
      <c r="D92" s="75" t="s">
        <v>2565</v>
      </c>
      <c r="E92" s="76">
        <v>2.0138708E7</v>
      </c>
      <c r="F92" s="283" t="s">
        <v>2470</v>
      </c>
      <c r="G92" s="283" t="s">
        <v>2471</v>
      </c>
      <c r="H92" s="10" t="s">
        <v>2568</v>
      </c>
      <c r="I92" s="10"/>
      <c r="J92" s="10"/>
      <c r="K92" s="10"/>
      <c r="L92" s="10"/>
      <c r="M92" s="10"/>
      <c r="N92" s="10"/>
      <c r="O92" s="10"/>
      <c r="P92" s="4">
        <f>COUNTIFS(Review!P:P,AH92)</f>
        <v>7</v>
      </c>
      <c r="Q92" s="10">
        <f>COUNTIFS(Review!N:N,"TNLT",Review!P:P,AH92, Review!R:R,"&lt;&gt;"&amp;"", Review!S:S,"&lt;&gt;"&amp;"", Review!T:T,"&lt;&gt;"&amp;"", Review!U:U,"&lt;&gt;"&amp;"",  Review!V:V,"&lt;&gt;"&amp;"",  Review!W:W,"&lt;&gt;"&amp;"",  Review!X:X,"&lt;&gt;"&amp;"",  Review!Y:Y,"&lt;&gt;"&amp;"")</f>
        <v>0</v>
      </c>
      <c r="R92" s="10">
        <f>COUNTIFS(Review!N:N,"TNBT",Review!P:P,AH92, Review!R:R,"&lt;&gt;"&amp;"", Review!S:S,"&lt;&gt;"&amp;"", Review!T:T,"&lt;&gt;"&amp;"", Review!U:U,"&lt;&gt;"&amp;"",  Review!V:V,"&lt;&gt;"&amp;"",  Review!W:W,"&lt;&gt;"&amp;"",  Review!X:X,"&lt;&gt;"&amp;"",  Review!Y:Y,"&lt;&gt;"&amp;"")</f>
        <v>1</v>
      </c>
      <c r="S92" s="10">
        <f>COUNTIFS(Review!N:N,"TL",Review!P:P,AH92, Review!R:R,"&lt;&gt;"&amp;"", Review!X:X,"&lt;&gt;"&amp;"",  Review!Y:Y,"&lt;&gt;"&amp;"")</f>
        <v>0</v>
      </c>
      <c r="T92" s="10">
        <f>COUNTIFS(Review!A:A,"Giữ chỗ",Review!P:P,AH92)</f>
        <v>0</v>
      </c>
      <c r="U92" s="10">
        <f>COUNTIFS(Review!B:B,"Sai lớp",Review!P:P,AH92)</f>
        <v>0</v>
      </c>
      <c r="V92" s="10">
        <f>COUNTIFS(Review!B:B,"Sai phân công",Review!P:P,AH92)</f>
        <v>0</v>
      </c>
      <c r="W92" s="10">
        <f t="shared" si="1"/>
        <v>6</v>
      </c>
      <c r="X92" s="10"/>
      <c r="Y92" s="10"/>
      <c r="Z92" s="10"/>
      <c r="AA92" s="6"/>
      <c r="AB92" s="6"/>
      <c r="AC92" s="6"/>
      <c r="AD92" s="6"/>
      <c r="AE92" s="6"/>
      <c r="AF92" s="6"/>
      <c r="AG92" s="6"/>
      <c r="AH92" s="6" t="s">
        <v>2597</v>
      </c>
      <c r="AI92" s="6" t="str">
        <f t="shared" si="2"/>
        <v>C_01 Dương Kim Cương 20138708 VUWIT12B</v>
      </c>
      <c r="AJ92" s="6"/>
      <c r="AK92" s="6">
        <f t="shared" si="3"/>
        <v>1</v>
      </c>
      <c r="AL92" s="4"/>
      <c r="AM92" s="4"/>
      <c r="AN92" s="4"/>
      <c r="AO92" s="4"/>
      <c r="AP92" s="4"/>
      <c r="AQ92" s="4"/>
      <c r="AR92" s="4"/>
      <c r="AS92" s="4"/>
      <c r="AT92" s="178"/>
      <c r="AU92" s="179"/>
      <c r="AV92" s="179"/>
      <c r="AW92" s="179"/>
      <c r="AX92" s="180">
        <f>COUNTIFS(Review!AD:AD,AH92, Review!AE:AE,"&lt;&gt;"&amp;"",Review!AL:AL,"&lt;&gt;"&amp;"")</f>
        <v>0</v>
      </c>
      <c r="AY92" s="153">
        <f>COUNTIFS(Review!BJ:BJ,"*TNLT*",Review!AD:AD,AH92, Review!AE:AE,"&lt;&gt;"&amp;"",  Review!AF:AF,"&lt;&gt;"&amp;"", Review!AG:AG,"&lt;&gt;"&amp;"", Review!AH:AH,"&lt;&gt;"&amp;"", Review!AI:AI,"&lt;&gt;"&amp;"", Review!AJ:AJ,"&lt;&gt;"&amp;"", Review!AK:AK,"&lt;&gt;"&amp;"", Review!AL:AL,"&lt;&gt;"&amp;"", Review!AM:AM,"&lt;&gt;"&amp;"", Review!AN:AN,"&lt;&gt;"&amp;"", Review!AO:AO,"&lt;&gt;"&amp;"")</f>
        <v>0</v>
      </c>
      <c r="AZ92" s="153">
        <f>COUNTIFS(Review!BJ:BJ,"*TNBT*",Review!AD:AD,AH92, Review!AE:AE,"&lt;&gt;"&amp;"",  Review!AF:AF,"&lt;&gt;"&amp;"", Review!AG:AG,"&lt;&gt;"&amp;"", Review!AH:AH,"&lt;&gt;"&amp;"", Review!AI:AI,"&lt;&gt;"&amp;"",  Review!AJ:AJ,"&lt;&gt;"&amp;"",  Review!AK:AK,"&lt;&gt;"&amp;"",  Review!AL:AL,"&lt;&gt;"&amp;"",  Review!AM:AM,"&lt;&gt;"&amp;"", Review!AN:AN,"&lt;&gt;"&amp;"", Review!AO:AO,"&lt;&gt;"&amp;"")</f>
        <v>0</v>
      </c>
      <c r="BA92" s="153">
        <f>COUNTIFS(Review!BJ:BJ,"*TL*",Review!AD:AD,AH92, Review!AE:AE,"&lt;&gt;"&amp;"", Review!AL:AL,"&lt;&gt;"&amp;"",  Review!AM:AM,"&lt;&gt;"&amp;"", Review!AN:AN,"&lt;&gt;"&amp;"", Review!AO:AO,"&lt;&gt;"&amp;"")</f>
        <v>0</v>
      </c>
      <c r="BB92" s="180">
        <f>COUNTIFS(Review!AR:AR,AH92, Review!AS:AS,"&lt;&gt;"&amp;"",Review!AZ:AZ,"&lt;&gt;"&amp;"")</f>
        <v>0</v>
      </c>
      <c r="BC92" s="181">
        <f>COUNTIFS(Review!BJ:BJ,"*TNLT*",Review!AR:AR,AH92, Review!AS:AS,"&lt;&gt;"&amp;"", Review!AT:AT,"&lt;&gt;"&amp;"", Review!AU:AU,"&lt;&gt;"&amp;"", Review!AV:AV,"&lt;&gt;"&amp;"", Review!AW:AW,"&lt;&gt;"&amp;"", Review!AW:AW,"&lt;&gt;"&amp;"", Review!AX:AX,"&lt;&gt;"&amp;"", Review!AY:AY,"&lt;&gt;"&amp;"", Review!AZ:AZ,"&lt;&gt;"&amp;"",  Review!BA:BA,"&lt;&gt;"&amp;"", Review!BB:BB,"&lt;&gt;"&amp;"", Review!BC:BC,"&lt;&gt;"&amp;"")</f>
        <v>0</v>
      </c>
      <c r="BD92" s="182">
        <f>COUNTIFS(Review!BJ:BJ,"*TNBT*",Review!AR:AR,AH92, Review!AS:AS,"&lt;&gt;"&amp;"", Review!AT:AT,"&lt;&gt;"&amp;"", Review!AU:AU,"&lt;&gt;"&amp;"", Review!AV:AV,"&lt;&gt;"&amp;"", Review!AW:AW,"&lt;&gt;"&amp;"", Review!AW:AW,"&lt;&gt;"&amp;"", Review!AX:AX,"&lt;&gt;"&amp;"", Review!AY:AY,"&lt;&gt;"&amp;"", Review!AZ:AZ,"&lt;&gt;"&amp;"",  Review!BA:BA,"&lt;&gt;"&amp;"", Review!BB:BB,"&lt;&gt;"&amp;"", Review!BC:BC,"&lt;&gt;"&amp;"")</f>
        <v>0</v>
      </c>
      <c r="BE92" s="181">
        <f>COUNTIFS(Review!BJ:BJ,"*TL*",Review!AR:AR,AH92, Review!AS:AS,"&lt;&gt;"&amp;"", Review!AZ:AZ,"&lt;&gt;"&amp;"",  Review!BA:BA,"&lt;&gt;"&amp;"", Review!BB:BB,"&lt;&gt;"&amp;"", Review!BC:BC,"&lt;&gt;"&amp;"")</f>
        <v>0</v>
      </c>
    </row>
    <row r="93" ht="13.5" customHeight="1">
      <c r="A93" s="6"/>
      <c r="B93" s="283" t="s">
        <v>2465</v>
      </c>
      <c r="C93" s="75" t="s">
        <v>2527</v>
      </c>
      <c r="D93" s="75" t="s">
        <v>2528</v>
      </c>
      <c r="E93" s="76">
        <v>2.0138169E7</v>
      </c>
      <c r="F93" s="283" t="s">
        <v>2470</v>
      </c>
      <c r="G93" s="283" t="s">
        <v>2471</v>
      </c>
      <c r="H93" s="10" t="s">
        <v>2529</v>
      </c>
      <c r="I93" s="10"/>
      <c r="J93" s="10"/>
      <c r="K93" s="10"/>
      <c r="L93" s="10"/>
      <c r="M93" s="10"/>
      <c r="N93" s="10"/>
      <c r="O93" s="10"/>
      <c r="P93" s="4">
        <f>COUNTIFS(Review!P:P,AH93)</f>
        <v>6</v>
      </c>
      <c r="Q93" s="10">
        <f>COUNTIFS(Review!N:N,"TNLT",Review!P:P,AH93, Review!R:R,"&lt;&gt;"&amp;"", Review!S:S,"&lt;&gt;"&amp;"", Review!T:T,"&lt;&gt;"&amp;"", Review!U:U,"&lt;&gt;"&amp;"",  Review!V:V,"&lt;&gt;"&amp;"",  Review!W:W,"&lt;&gt;"&amp;"",  Review!X:X,"&lt;&gt;"&amp;"",  Review!Y:Y,"&lt;&gt;"&amp;"")</f>
        <v>0</v>
      </c>
      <c r="R93" s="10">
        <f>COUNTIFS(Review!N:N,"TNBT",Review!P:P,AH93, Review!R:R,"&lt;&gt;"&amp;"", Review!S:S,"&lt;&gt;"&amp;"", Review!T:T,"&lt;&gt;"&amp;"", Review!U:U,"&lt;&gt;"&amp;"",  Review!V:V,"&lt;&gt;"&amp;"",  Review!W:W,"&lt;&gt;"&amp;"",  Review!X:X,"&lt;&gt;"&amp;"",  Review!Y:Y,"&lt;&gt;"&amp;"")</f>
        <v>0</v>
      </c>
      <c r="S93" s="10">
        <f>COUNTIFS(Review!N:N,"TL",Review!P:P,AH93, Review!R:R,"&lt;&gt;"&amp;"", Review!X:X,"&lt;&gt;"&amp;"",  Review!Y:Y,"&lt;&gt;"&amp;"")</f>
        <v>0</v>
      </c>
      <c r="T93" s="10">
        <f>COUNTIFS(Review!A:A,"Giữ chỗ",Review!P:P,AH93)</f>
        <v>0</v>
      </c>
      <c r="U93" s="10">
        <f>COUNTIFS(Review!B:B,"Sai lớp",Review!P:P,AH93)</f>
        <v>0</v>
      </c>
      <c r="V93" s="10">
        <f>COUNTIFS(Review!B:B,"Sai phân công",Review!P:P,AH93)</f>
        <v>0</v>
      </c>
      <c r="W93" s="10">
        <f t="shared" si="1"/>
        <v>6</v>
      </c>
      <c r="X93" s="10"/>
      <c r="Y93" s="10"/>
      <c r="Z93" s="10"/>
      <c r="AA93" s="6"/>
      <c r="AB93" s="6"/>
      <c r="AC93" s="6"/>
      <c r="AD93" s="6"/>
      <c r="AE93" s="6"/>
      <c r="AF93" s="6"/>
      <c r="AG93" s="6"/>
      <c r="AH93" s="6" t="s">
        <v>2541</v>
      </c>
      <c r="AI93" s="6" t="str">
        <f t="shared" si="2"/>
        <v>C_01 Phạm Xuân Hồng 20138169 VUWIT12B</v>
      </c>
      <c r="AJ93" s="6"/>
      <c r="AK93" s="6">
        <f t="shared" si="3"/>
        <v>0</v>
      </c>
      <c r="AL93" s="4"/>
      <c r="AM93" s="4"/>
      <c r="AN93" s="4"/>
      <c r="AO93" s="4"/>
      <c r="AP93" s="4"/>
      <c r="AQ93" s="4"/>
      <c r="AR93" s="4"/>
      <c r="AS93" s="4"/>
      <c r="AT93" s="178"/>
      <c r="AU93" s="179"/>
      <c r="AV93" s="179"/>
      <c r="AW93" s="179"/>
      <c r="AX93" s="180">
        <f>COUNTIFS(Review!AD:AD,AH93, Review!AE:AE,"&lt;&gt;"&amp;"",Review!AL:AL,"&lt;&gt;"&amp;"")</f>
        <v>0</v>
      </c>
      <c r="AY93" s="153">
        <f>COUNTIFS(Review!BJ:BJ,"*TNLT*",Review!AD:AD,AH93, Review!AE:AE,"&lt;&gt;"&amp;"",  Review!AF:AF,"&lt;&gt;"&amp;"", Review!AG:AG,"&lt;&gt;"&amp;"", Review!AH:AH,"&lt;&gt;"&amp;"", Review!AI:AI,"&lt;&gt;"&amp;"", Review!AJ:AJ,"&lt;&gt;"&amp;"", Review!AK:AK,"&lt;&gt;"&amp;"", Review!AL:AL,"&lt;&gt;"&amp;"", Review!AM:AM,"&lt;&gt;"&amp;"", Review!AN:AN,"&lt;&gt;"&amp;"", Review!AO:AO,"&lt;&gt;"&amp;"")</f>
        <v>0</v>
      </c>
      <c r="AZ93" s="153">
        <f>COUNTIFS(Review!BJ:BJ,"*TNBT*",Review!AD:AD,AH93, Review!AE:AE,"&lt;&gt;"&amp;"",  Review!AF:AF,"&lt;&gt;"&amp;"", Review!AG:AG,"&lt;&gt;"&amp;"", Review!AH:AH,"&lt;&gt;"&amp;"", Review!AI:AI,"&lt;&gt;"&amp;"",  Review!AJ:AJ,"&lt;&gt;"&amp;"",  Review!AK:AK,"&lt;&gt;"&amp;"",  Review!AL:AL,"&lt;&gt;"&amp;"",  Review!AM:AM,"&lt;&gt;"&amp;"", Review!AN:AN,"&lt;&gt;"&amp;"", Review!AO:AO,"&lt;&gt;"&amp;"")</f>
        <v>0</v>
      </c>
      <c r="BA93" s="153">
        <f>COUNTIFS(Review!BJ:BJ,"*TL*",Review!AD:AD,AH93, Review!AE:AE,"&lt;&gt;"&amp;"", Review!AL:AL,"&lt;&gt;"&amp;"",  Review!AM:AM,"&lt;&gt;"&amp;"", Review!AN:AN,"&lt;&gt;"&amp;"", Review!AO:AO,"&lt;&gt;"&amp;"")</f>
        <v>0</v>
      </c>
      <c r="BB93" s="180">
        <f>COUNTIFS(Review!AR:AR,AH93, Review!AS:AS,"&lt;&gt;"&amp;"",Review!AZ:AZ,"&lt;&gt;"&amp;"")</f>
        <v>0</v>
      </c>
      <c r="BC93" s="181">
        <f>COUNTIFS(Review!BJ:BJ,"*TNLT*",Review!AR:AR,AH93, Review!AS:AS,"&lt;&gt;"&amp;"", Review!AT:AT,"&lt;&gt;"&amp;"", Review!AU:AU,"&lt;&gt;"&amp;"", Review!AV:AV,"&lt;&gt;"&amp;"", Review!AW:AW,"&lt;&gt;"&amp;"", Review!AW:AW,"&lt;&gt;"&amp;"", Review!AX:AX,"&lt;&gt;"&amp;"", Review!AY:AY,"&lt;&gt;"&amp;"", Review!AZ:AZ,"&lt;&gt;"&amp;"",  Review!BA:BA,"&lt;&gt;"&amp;"", Review!BB:BB,"&lt;&gt;"&amp;"", Review!BC:BC,"&lt;&gt;"&amp;"")</f>
        <v>0</v>
      </c>
      <c r="BD93" s="182">
        <f>COUNTIFS(Review!BJ:BJ,"*TNBT*",Review!AR:AR,AH93, Review!AS:AS,"&lt;&gt;"&amp;"", Review!AT:AT,"&lt;&gt;"&amp;"", Review!AU:AU,"&lt;&gt;"&amp;"", Review!AV:AV,"&lt;&gt;"&amp;"", Review!AW:AW,"&lt;&gt;"&amp;"", Review!AW:AW,"&lt;&gt;"&amp;"", Review!AX:AX,"&lt;&gt;"&amp;"", Review!AY:AY,"&lt;&gt;"&amp;"", Review!AZ:AZ,"&lt;&gt;"&amp;"",  Review!BA:BA,"&lt;&gt;"&amp;"", Review!BB:BB,"&lt;&gt;"&amp;"", Review!BC:BC,"&lt;&gt;"&amp;"")</f>
        <v>0</v>
      </c>
      <c r="BE93" s="181">
        <f>COUNTIFS(Review!BJ:BJ,"*TL*",Review!AR:AR,AH93, Review!AS:AS,"&lt;&gt;"&amp;"", Review!AZ:AZ,"&lt;&gt;"&amp;"",  Review!BA:BA,"&lt;&gt;"&amp;"", Review!BB:BB,"&lt;&gt;"&amp;"", Review!BC:BC,"&lt;&gt;"&amp;"")</f>
        <v>0</v>
      </c>
    </row>
    <row r="94" ht="13.5" customHeight="1">
      <c r="A94" s="6"/>
      <c r="B94" s="283" t="s">
        <v>2465</v>
      </c>
      <c r="C94" s="283" t="s">
        <v>343</v>
      </c>
      <c r="D94" s="283" t="s">
        <v>1116</v>
      </c>
      <c r="E94" s="284">
        <v>2.0131877E7</v>
      </c>
      <c r="F94" s="283" t="s">
        <v>2470</v>
      </c>
      <c r="G94" s="283" t="s">
        <v>2471</v>
      </c>
      <c r="H94" s="10" t="s">
        <v>2542</v>
      </c>
      <c r="I94" s="10"/>
      <c r="J94" s="10"/>
      <c r="K94" s="10"/>
      <c r="L94" s="10"/>
      <c r="M94" s="10"/>
      <c r="N94" s="10"/>
      <c r="O94" s="10"/>
      <c r="P94" s="4">
        <f>COUNTIFS(Review!P:P,AH94)</f>
        <v>8</v>
      </c>
      <c r="Q94" s="10">
        <f>COUNTIFS(Review!N:N,"TNLT",Review!P:P,AH94, Review!R:R,"&lt;&gt;"&amp;"", Review!S:S,"&lt;&gt;"&amp;"", Review!T:T,"&lt;&gt;"&amp;"", Review!U:U,"&lt;&gt;"&amp;"",  Review!V:V,"&lt;&gt;"&amp;"",  Review!W:W,"&lt;&gt;"&amp;"",  Review!X:X,"&lt;&gt;"&amp;"",  Review!Y:Y,"&lt;&gt;"&amp;"")</f>
        <v>0</v>
      </c>
      <c r="R94" s="10">
        <f>COUNTIFS(Review!N:N,"TNBT",Review!P:P,AH94, Review!R:R,"&lt;&gt;"&amp;"", Review!S:S,"&lt;&gt;"&amp;"", Review!T:T,"&lt;&gt;"&amp;"", Review!U:U,"&lt;&gt;"&amp;"",  Review!V:V,"&lt;&gt;"&amp;"",  Review!W:W,"&lt;&gt;"&amp;"",  Review!X:X,"&lt;&gt;"&amp;"",  Review!Y:Y,"&lt;&gt;"&amp;"")</f>
        <v>0</v>
      </c>
      <c r="S94" s="10">
        <f>COUNTIFS(Review!N:N,"TL",Review!P:P,AH94, Review!R:R,"&lt;&gt;"&amp;"", Review!X:X,"&lt;&gt;"&amp;"",  Review!Y:Y,"&lt;&gt;"&amp;"")</f>
        <v>0</v>
      </c>
      <c r="T94" s="10">
        <f>COUNTIFS(Review!A:A,"Giữ chỗ",Review!P:P,AH94)</f>
        <v>0</v>
      </c>
      <c r="U94" s="10">
        <f>COUNTIFS(Review!B:B,"Sai lớp",Review!P:P,AH94)</f>
        <v>0</v>
      </c>
      <c r="V94" s="10">
        <f>COUNTIFS(Review!B:B,"Sai phân công",Review!P:P,AH94)</f>
        <v>0</v>
      </c>
      <c r="W94" s="10">
        <f t="shared" si="1"/>
        <v>8</v>
      </c>
      <c r="X94" s="10"/>
      <c r="Y94" s="10"/>
      <c r="Z94" s="10"/>
      <c r="AA94" s="6"/>
      <c r="AB94" s="6"/>
      <c r="AC94" s="6"/>
      <c r="AD94" s="6"/>
      <c r="AE94" s="6"/>
      <c r="AF94" s="6"/>
      <c r="AG94" s="6"/>
      <c r="AH94" s="6" t="s">
        <v>2562</v>
      </c>
      <c r="AI94" s="6" t="str">
        <f t="shared" si="2"/>
        <v>C_01 Nguyễn Duy Hùng 20131877 VUWIT12B</v>
      </c>
      <c r="AJ94" s="6"/>
      <c r="AK94" s="6">
        <f t="shared" si="3"/>
        <v>2</v>
      </c>
      <c r="AL94" s="4"/>
      <c r="AM94" s="4"/>
      <c r="AN94" s="4"/>
      <c r="AO94" s="4"/>
      <c r="AP94" s="4"/>
      <c r="AQ94" s="4"/>
      <c r="AR94" s="4"/>
      <c r="AS94" s="4"/>
      <c r="AT94" s="178"/>
      <c r="AU94" s="179"/>
      <c r="AV94" s="179"/>
      <c r="AW94" s="179"/>
      <c r="AX94" s="180">
        <f>COUNTIFS(Review!AD:AD,AH94, Review!AE:AE,"&lt;&gt;"&amp;"",Review!AL:AL,"&lt;&gt;"&amp;"")</f>
        <v>0</v>
      </c>
      <c r="AY94" s="153">
        <f>COUNTIFS(Review!BJ:BJ,"*TNLT*",Review!AD:AD,AH94, Review!AE:AE,"&lt;&gt;"&amp;"",  Review!AF:AF,"&lt;&gt;"&amp;"", Review!AG:AG,"&lt;&gt;"&amp;"", Review!AH:AH,"&lt;&gt;"&amp;"", Review!AI:AI,"&lt;&gt;"&amp;"", Review!AJ:AJ,"&lt;&gt;"&amp;"", Review!AK:AK,"&lt;&gt;"&amp;"", Review!AL:AL,"&lt;&gt;"&amp;"", Review!AM:AM,"&lt;&gt;"&amp;"", Review!AN:AN,"&lt;&gt;"&amp;"", Review!AO:AO,"&lt;&gt;"&amp;"")</f>
        <v>0</v>
      </c>
      <c r="AZ94" s="153">
        <f>COUNTIFS(Review!BJ:BJ,"*TNBT*",Review!AD:AD,AH94, Review!AE:AE,"&lt;&gt;"&amp;"",  Review!AF:AF,"&lt;&gt;"&amp;"", Review!AG:AG,"&lt;&gt;"&amp;"", Review!AH:AH,"&lt;&gt;"&amp;"", Review!AI:AI,"&lt;&gt;"&amp;"",  Review!AJ:AJ,"&lt;&gt;"&amp;"",  Review!AK:AK,"&lt;&gt;"&amp;"",  Review!AL:AL,"&lt;&gt;"&amp;"",  Review!AM:AM,"&lt;&gt;"&amp;"", Review!AN:AN,"&lt;&gt;"&amp;"", Review!AO:AO,"&lt;&gt;"&amp;"")</f>
        <v>0</v>
      </c>
      <c r="BA94" s="153">
        <f>COUNTIFS(Review!BJ:BJ,"*TL*",Review!AD:AD,AH94, Review!AE:AE,"&lt;&gt;"&amp;"", Review!AL:AL,"&lt;&gt;"&amp;"",  Review!AM:AM,"&lt;&gt;"&amp;"", Review!AN:AN,"&lt;&gt;"&amp;"", Review!AO:AO,"&lt;&gt;"&amp;"")</f>
        <v>0</v>
      </c>
      <c r="BB94" s="180">
        <f>COUNTIFS(Review!AR:AR,AH94, Review!AS:AS,"&lt;&gt;"&amp;"",Review!AZ:AZ,"&lt;&gt;"&amp;"")</f>
        <v>0</v>
      </c>
      <c r="BC94" s="181">
        <f>COUNTIFS(Review!BJ:BJ,"*TNLT*",Review!AR:AR,AH94, Review!AS:AS,"&lt;&gt;"&amp;"", Review!AT:AT,"&lt;&gt;"&amp;"", Review!AU:AU,"&lt;&gt;"&amp;"", Review!AV:AV,"&lt;&gt;"&amp;"", Review!AW:AW,"&lt;&gt;"&amp;"", Review!AW:AW,"&lt;&gt;"&amp;"", Review!AX:AX,"&lt;&gt;"&amp;"", Review!AY:AY,"&lt;&gt;"&amp;"", Review!AZ:AZ,"&lt;&gt;"&amp;"",  Review!BA:BA,"&lt;&gt;"&amp;"", Review!BB:BB,"&lt;&gt;"&amp;"", Review!BC:BC,"&lt;&gt;"&amp;"")</f>
        <v>0</v>
      </c>
      <c r="BD94" s="182">
        <f>COUNTIFS(Review!BJ:BJ,"*TNBT*",Review!AR:AR,AH94, Review!AS:AS,"&lt;&gt;"&amp;"", Review!AT:AT,"&lt;&gt;"&amp;"", Review!AU:AU,"&lt;&gt;"&amp;"", Review!AV:AV,"&lt;&gt;"&amp;"", Review!AW:AW,"&lt;&gt;"&amp;"", Review!AW:AW,"&lt;&gt;"&amp;"", Review!AX:AX,"&lt;&gt;"&amp;"", Review!AY:AY,"&lt;&gt;"&amp;"", Review!AZ:AZ,"&lt;&gt;"&amp;"",  Review!BA:BA,"&lt;&gt;"&amp;"", Review!BB:BB,"&lt;&gt;"&amp;"", Review!BC:BC,"&lt;&gt;"&amp;"")</f>
        <v>0</v>
      </c>
      <c r="BE94" s="181">
        <f>COUNTIFS(Review!BJ:BJ,"*TL*",Review!AR:AR,AH94, Review!AS:AS,"&lt;&gt;"&amp;"", Review!AZ:AZ,"&lt;&gt;"&amp;"",  Review!BA:BA,"&lt;&gt;"&amp;"", Review!BB:BB,"&lt;&gt;"&amp;"", Review!BC:BC,"&lt;&gt;"&amp;"")</f>
        <v>0</v>
      </c>
    </row>
    <row r="95" ht="13.5" customHeight="1">
      <c r="A95" s="6"/>
      <c r="B95" s="283" t="s">
        <v>2465</v>
      </c>
      <c r="C95" s="283" t="s">
        <v>2467</v>
      </c>
      <c r="D95" s="283" t="s">
        <v>2468</v>
      </c>
      <c r="E95" s="284">
        <v>2.0138724E7</v>
      </c>
      <c r="F95" s="283" t="s">
        <v>2470</v>
      </c>
      <c r="G95" s="283" t="s">
        <v>2471</v>
      </c>
      <c r="H95" s="10" t="s">
        <v>2472</v>
      </c>
      <c r="I95" s="10">
        <f>COUNTIF(B:B,B95)</f>
        <v>4</v>
      </c>
      <c r="J95" s="10">
        <f>COUNTIFS(Review!O:O,B95,Review!N:N,"TNLT", Review!R:R,"&lt;&gt;"&amp;"", Review!S:S,"&lt;&gt;"&amp;"", Review!T:T,"&lt;&gt;"&amp;"", Review!U:U,"&lt;&gt;"&amp;"",  Review!V:V,"&lt;&gt;"&amp;"",  Review!W:W,"&lt;&gt;"&amp;"",  Review!X:X,"&lt;&gt;"&amp;"",  Review!Y:Y,"&lt;&gt;"&amp;"")</f>
        <v>0</v>
      </c>
      <c r="K95" s="10">
        <f>COUNTIFS(Review!O:O,B95,Review!N:N,"TNBT", Review!R:R,"&lt;&gt;"&amp;"", Review!S:S,"&lt;&gt;"&amp;"", Review!T:T,"&lt;&gt;"&amp;"", Review!U:U,"&lt;&gt;"&amp;"",  Review!V:V,"&lt;&gt;"&amp;"",  Review!W:W,"&lt;&gt;"&amp;"",  Review!X:X,"&lt;&gt;"&amp;"",  Review!Y:Y,"&lt;&gt;"&amp;"")</f>
        <v>1</v>
      </c>
      <c r="L95" s="10">
        <f>COUNTIFS(Review!O:O,B95,Review!N:N,"TL", Review!R:R,"&lt;&gt;"&amp;"", Review!X:X,"&lt;&gt;"&amp;"",  Review!Y:Y,"&lt;&gt;"&amp;"")</f>
        <v>0</v>
      </c>
      <c r="M95" s="10">
        <f>COUNTIFS(Review!AC:AC,B95, Review!AN:AN,"&lt;&gt;"&amp;"",Review!AO:AO,"&lt;&gt;"&amp;"")</f>
        <v>0</v>
      </c>
      <c r="N95" s="10">
        <f>COUNTIFS(Review!A:A,"Giữ chỗ nhóm",Review!O:O,B95)</f>
        <v>0</v>
      </c>
      <c r="O95" s="10"/>
      <c r="P95" s="4">
        <f>COUNTIFS(Review!P:P,AH95)</f>
        <v>6</v>
      </c>
      <c r="Q95" s="10">
        <f>COUNTIFS(Review!N:N,"TNLT",Review!P:P,AH95, Review!R:R,"&lt;&gt;"&amp;"", Review!S:S,"&lt;&gt;"&amp;"", Review!T:T,"&lt;&gt;"&amp;"", Review!U:U,"&lt;&gt;"&amp;"",  Review!V:V,"&lt;&gt;"&amp;"",  Review!W:W,"&lt;&gt;"&amp;"",  Review!X:X,"&lt;&gt;"&amp;"",  Review!Y:Y,"&lt;&gt;"&amp;"")</f>
        <v>0</v>
      </c>
      <c r="R95" s="10">
        <f>COUNTIFS(Review!N:N,"TNBT",Review!P:P,AH95, Review!R:R,"&lt;&gt;"&amp;"", Review!S:S,"&lt;&gt;"&amp;"", Review!T:T,"&lt;&gt;"&amp;"", Review!U:U,"&lt;&gt;"&amp;"",  Review!V:V,"&lt;&gt;"&amp;"",  Review!W:W,"&lt;&gt;"&amp;"",  Review!X:X,"&lt;&gt;"&amp;"",  Review!Y:Y,"&lt;&gt;"&amp;"")</f>
        <v>0</v>
      </c>
      <c r="S95" s="10">
        <f>COUNTIFS(Review!N:N,"TL",Review!P:P,AH95, Review!R:R,"&lt;&gt;"&amp;"", Review!X:X,"&lt;&gt;"&amp;"",  Review!Y:Y,"&lt;&gt;"&amp;"")</f>
        <v>0</v>
      </c>
      <c r="T95" s="10">
        <f>COUNTIFS(Review!A:A,"Giữ chỗ",Review!P:P,AH95)</f>
        <v>0</v>
      </c>
      <c r="U95" s="10">
        <f>COUNTIFS(Review!B:B,"Sai lớp",Review!P:P,AH95)</f>
        <v>0</v>
      </c>
      <c r="V95" s="10">
        <f>COUNTIFS(Review!B:B,"Sai phân công",Review!P:P,AH95)</f>
        <v>0</v>
      </c>
      <c r="W95" s="10">
        <f t="shared" si="1"/>
        <v>6</v>
      </c>
      <c r="X95" s="10"/>
      <c r="Y95" s="10"/>
      <c r="Z95" s="10"/>
      <c r="AA95" s="6"/>
      <c r="AB95" s="6"/>
      <c r="AC95" s="6"/>
      <c r="AD95" s="6"/>
      <c r="AE95" s="6"/>
      <c r="AF95" s="6"/>
      <c r="AG95" s="6"/>
      <c r="AH95" s="6" t="s">
        <v>2516</v>
      </c>
      <c r="AI95" s="6" t="str">
        <f t="shared" si="2"/>
        <v>C_01 Hán Đức Toàn 20138724 VUWIT12B</v>
      </c>
      <c r="AJ95" s="6"/>
      <c r="AK95" s="6">
        <f t="shared" si="3"/>
        <v>0</v>
      </c>
      <c r="AL95" s="4"/>
      <c r="AM95" s="4"/>
      <c r="AN95" s="4"/>
      <c r="AO95" s="4"/>
      <c r="AP95" s="4"/>
      <c r="AQ95" s="4"/>
      <c r="AR95" s="4"/>
      <c r="AS95" s="4"/>
      <c r="AT95" s="178">
        <f>COUNTIFS(Review!AC:AC,B95, Review!AE:AE,"&lt;&gt;"&amp;"",Review!AL:AL,"&lt;&gt;"&amp;"")</f>
        <v>0</v>
      </c>
      <c r="AU95" s="179">
        <f>COUNTIFS(Review!BJ:BJ,"*TNLT*",Review!AC:AC,B95, Review!AE:AE,"&lt;&gt;"&amp;"",Review!AL:AL,"&lt;&gt;"&amp;"")</f>
        <v>0</v>
      </c>
      <c r="AV95" s="179">
        <f>COUNTIFS(Review!BJ:BJ,"*TNBT*",Review!AC:AC,B95, Review!AE:AE,"&lt;&gt;"&amp;"",Review!AL:AL,"&lt;&gt;"&amp;"")</f>
        <v>0</v>
      </c>
      <c r="AW95" s="179">
        <f>COUNTIFS(Review!BJ:BJ,"*TL*",Review!AC:AC,B95, Review!AE:AE,"&lt;&gt;"&amp;"",Review!AL:AL,"&lt;&gt;"&amp;"")</f>
        <v>0</v>
      </c>
      <c r="AX95" s="180">
        <f>COUNTIFS(Review!AD:AD,AH95, Review!AE:AE,"&lt;&gt;"&amp;"",Review!AL:AL,"&lt;&gt;"&amp;"")</f>
        <v>0</v>
      </c>
      <c r="AY95" s="153">
        <f>COUNTIFS(Review!BJ:BJ,"*TNLT*",Review!AD:AD,AH95, Review!AE:AE,"&lt;&gt;"&amp;"",  Review!AF:AF,"&lt;&gt;"&amp;"", Review!AG:AG,"&lt;&gt;"&amp;"", Review!AH:AH,"&lt;&gt;"&amp;"", Review!AI:AI,"&lt;&gt;"&amp;"", Review!AJ:AJ,"&lt;&gt;"&amp;"", Review!AK:AK,"&lt;&gt;"&amp;"", Review!AL:AL,"&lt;&gt;"&amp;"", Review!AM:AM,"&lt;&gt;"&amp;"", Review!AN:AN,"&lt;&gt;"&amp;"", Review!AO:AO,"&lt;&gt;"&amp;"")</f>
        <v>0</v>
      </c>
      <c r="AZ95" s="153">
        <f>COUNTIFS(Review!BJ:BJ,"*TNBT*",Review!AD:AD,AH95, Review!AE:AE,"&lt;&gt;"&amp;"",  Review!AF:AF,"&lt;&gt;"&amp;"", Review!AG:AG,"&lt;&gt;"&amp;"", Review!AH:AH,"&lt;&gt;"&amp;"", Review!AI:AI,"&lt;&gt;"&amp;"",  Review!AJ:AJ,"&lt;&gt;"&amp;"",  Review!AK:AK,"&lt;&gt;"&amp;"",  Review!AL:AL,"&lt;&gt;"&amp;"",  Review!AM:AM,"&lt;&gt;"&amp;"", Review!AN:AN,"&lt;&gt;"&amp;"", Review!AO:AO,"&lt;&gt;"&amp;"")</f>
        <v>0</v>
      </c>
      <c r="BA95" s="153">
        <f>COUNTIFS(Review!BJ:BJ,"*TL*",Review!AD:AD,AH95, Review!AE:AE,"&lt;&gt;"&amp;"", Review!AL:AL,"&lt;&gt;"&amp;"",  Review!AM:AM,"&lt;&gt;"&amp;"", Review!AN:AN,"&lt;&gt;"&amp;"", Review!AO:AO,"&lt;&gt;"&amp;"")</f>
        <v>0</v>
      </c>
      <c r="BB95" s="180">
        <f>COUNTIFS(Review!AR:AR,AH95, Review!AS:AS,"&lt;&gt;"&amp;"",Review!AZ:AZ,"&lt;&gt;"&amp;"")</f>
        <v>0</v>
      </c>
      <c r="BC95" s="181">
        <f>COUNTIFS(Review!BJ:BJ,"*TNLT*",Review!AR:AR,AH95, Review!AS:AS,"&lt;&gt;"&amp;"", Review!AT:AT,"&lt;&gt;"&amp;"", Review!AU:AU,"&lt;&gt;"&amp;"", Review!AV:AV,"&lt;&gt;"&amp;"", Review!AW:AW,"&lt;&gt;"&amp;"", Review!AW:AW,"&lt;&gt;"&amp;"", Review!AX:AX,"&lt;&gt;"&amp;"", Review!AY:AY,"&lt;&gt;"&amp;"", Review!AZ:AZ,"&lt;&gt;"&amp;"",  Review!BA:BA,"&lt;&gt;"&amp;"", Review!BB:BB,"&lt;&gt;"&amp;"", Review!BC:BC,"&lt;&gt;"&amp;"")</f>
        <v>0</v>
      </c>
      <c r="BD95" s="182">
        <f>COUNTIFS(Review!BJ:BJ,"*TNBT*",Review!AR:AR,AH95, Review!AS:AS,"&lt;&gt;"&amp;"", Review!AT:AT,"&lt;&gt;"&amp;"", Review!AU:AU,"&lt;&gt;"&amp;"", Review!AV:AV,"&lt;&gt;"&amp;"", Review!AW:AW,"&lt;&gt;"&amp;"", Review!AW:AW,"&lt;&gt;"&amp;"", Review!AX:AX,"&lt;&gt;"&amp;"", Review!AY:AY,"&lt;&gt;"&amp;"", Review!AZ:AZ,"&lt;&gt;"&amp;"",  Review!BA:BA,"&lt;&gt;"&amp;"", Review!BB:BB,"&lt;&gt;"&amp;"", Review!BC:BC,"&lt;&gt;"&amp;"")</f>
        <v>0</v>
      </c>
      <c r="BE95" s="181">
        <f>COUNTIFS(Review!BJ:BJ,"*TL*",Review!AR:AR,AH95, Review!AS:AS,"&lt;&gt;"&amp;"", Review!AZ:AZ,"&lt;&gt;"&amp;"",  Review!BA:BA,"&lt;&gt;"&amp;"", Review!BB:BB,"&lt;&gt;"&amp;"", Review!BC:BC,"&lt;&gt;"&amp;"")</f>
        <v>0</v>
      </c>
    </row>
    <row r="96" ht="13.5" customHeight="1">
      <c r="A96" s="6"/>
      <c r="B96" s="285" t="s">
        <v>2598</v>
      </c>
      <c r="C96" s="285" t="s">
        <v>2697</v>
      </c>
      <c r="D96" s="285" t="s">
        <v>2698</v>
      </c>
      <c r="E96" s="284">
        <v>2.0128095E7</v>
      </c>
      <c r="F96" s="285" t="s">
        <v>2601</v>
      </c>
      <c r="G96" s="285" t="s">
        <v>2602</v>
      </c>
      <c r="H96" s="10" t="s">
        <v>2699</v>
      </c>
      <c r="I96" s="10"/>
      <c r="J96" s="10"/>
      <c r="K96" s="10"/>
      <c r="L96" s="10"/>
      <c r="M96" s="10"/>
      <c r="N96" s="10"/>
      <c r="O96" s="10"/>
      <c r="P96" s="4">
        <f>COUNTIFS(Review!P:P,AH96)</f>
        <v>6</v>
      </c>
      <c r="Q96" s="10">
        <f>COUNTIFS(Review!N:N,"TNLT",Review!P:P,AH96, Review!R:R,"&lt;&gt;"&amp;"", Review!S:S,"&lt;&gt;"&amp;"", Review!T:T,"&lt;&gt;"&amp;"", Review!U:U,"&lt;&gt;"&amp;"",  Review!V:V,"&lt;&gt;"&amp;"",  Review!W:W,"&lt;&gt;"&amp;"",  Review!X:X,"&lt;&gt;"&amp;"",  Review!Y:Y,"&lt;&gt;"&amp;"")</f>
        <v>0</v>
      </c>
      <c r="R96" s="10">
        <f>COUNTIFS(Review!N:N,"TNBT",Review!P:P,AH96, Review!R:R,"&lt;&gt;"&amp;"", Review!S:S,"&lt;&gt;"&amp;"", Review!T:T,"&lt;&gt;"&amp;"", Review!U:U,"&lt;&gt;"&amp;"",  Review!V:V,"&lt;&gt;"&amp;"",  Review!W:W,"&lt;&gt;"&amp;"",  Review!X:X,"&lt;&gt;"&amp;"",  Review!Y:Y,"&lt;&gt;"&amp;"")</f>
        <v>0</v>
      </c>
      <c r="S96" s="10">
        <f>COUNTIFS(Review!N:N,"TL",Review!P:P,AH96, Review!R:R,"&lt;&gt;"&amp;"", Review!X:X,"&lt;&gt;"&amp;"",  Review!Y:Y,"&lt;&gt;"&amp;"")</f>
        <v>0</v>
      </c>
      <c r="T96" s="10">
        <f>COUNTIFS(Review!A:A,"Giữ chỗ",Review!P:P,AH96)</f>
        <v>0</v>
      </c>
      <c r="U96" s="10">
        <f>COUNTIFS(Review!B:B,"Sai lớp",Review!P:P,AH96)</f>
        <v>0</v>
      </c>
      <c r="V96" s="10">
        <f>COUNTIFS(Review!B:B,"Sai phân công",Review!P:P,AH96)</f>
        <v>0</v>
      </c>
      <c r="W96" s="10">
        <f t="shared" si="1"/>
        <v>6</v>
      </c>
      <c r="X96" s="10"/>
      <c r="Y96" s="10"/>
      <c r="Z96" s="10"/>
      <c r="AA96" s="6"/>
      <c r="AB96" s="6"/>
      <c r="AC96" s="6"/>
      <c r="AD96" s="6"/>
      <c r="AE96" s="6"/>
      <c r="AF96" s="6"/>
      <c r="AG96" s="6"/>
      <c r="AH96" s="6" t="s">
        <v>2713</v>
      </c>
      <c r="AI96" s="6" t="str">
        <f t="shared" si="2"/>
        <v>C_02 Phạm Hải Đăng 20128095 LTU11B</v>
      </c>
      <c r="AJ96" s="6"/>
      <c r="AK96" s="6">
        <f t="shared" si="3"/>
        <v>0</v>
      </c>
      <c r="AL96" s="4"/>
      <c r="AM96" s="4"/>
      <c r="AN96" s="4"/>
      <c r="AO96" s="4"/>
      <c r="AP96" s="4"/>
      <c r="AQ96" s="4"/>
      <c r="AR96" s="4"/>
      <c r="AS96" s="4"/>
      <c r="AT96" s="178"/>
      <c r="AU96" s="179"/>
      <c r="AV96" s="179"/>
      <c r="AW96" s="179"/>
      <c r="AX96" s="180">
        <f>COUNTIFS(Review!AD:AD,AH96, Review!AE:AE,"&lt;&gt;"&amp;"",Review!AL:AL,"&lt;&gt;"&amp;"")</f>
        <v>0</v>
      </c>
      <c r="AY96" s="153">
        <f>COUNTIFS(Review!BJ:BJ,"*TNLT*",Review!AD:AD,AH96, Review!AE:AE,"&lt;&gt;"&amp;"",  Review!AF:AF,"&lt;&gt;"&amp;"", Review!AG:AG,"&lt;&gt;"&amp;"", Review!AH:AH,"&lt;&gt;"&amp;"", Review!AI:AI,"&lt;&gt;"&amp;"", Review!AJ:AJ,"&lt;&gt;"&amp;"", Review!AK:AK,"&lt;&gt;"&amp;"", Review!AL:AL,"&lt;&gt;"&amp;"", Review!AM:AM,"&lt;&gt;"&amp;"", Review!AN:AN,"&lt;&gt;"&amp;"", Review!AO:AO,"&lt;&gt;"&amp;"")</f>
        <v>0</v>
      </c>
      <c r="AZ96" s="153">
        <f>COUNTIFS(Review!BJ:BJ,"*TNBT*",Review!AD:AD,AH96, Review!AE:AE,"&lt;&gt;"&amp;"",  Review!AF:AF,"&lt;&gt;"&amp;"", Review!AG:AG,"&lt;&gt;"&amp;"", Review!AH:AH,"&lt;&gt;"&amp;"", Review!AI:AI,"&lt;&gt;"&amp;"",  Review!AJ:AJ,"&lt;&gt;"&amp;"",  Review!AK:AK,"&lt;&gt;"&amp;"",  Review!AL:AL,"&lt;&gt;"&amp;"",  Review!AM:AM,"&lt;&gt;"&amp;"", Review!AN:AN,"&lt;&gt;"&amp;"", Review!AO:AO,"&lt;&gt;"&amp;"")</f>
        <v>0</v>
      </c>
      <c r="BA96" s="153">
        <f>COUNTIFS(Review!BJ:BJ,"*TL*",Review!AD:AD,AH96, Review!AE:AE,"&lt;&gt;"&amp;"", Review!AL:AL,"&lt;&gt;"&amp;"",  Review!AM:AM,"&lt;&gt;"&amp;"", Review!AN:AN,"&lt;&gt;"&amp;"", Review!AO:AO,"&lt;&gt;"&amp;"")</f>
        <v>0</v>
      </c>
      <c r="BB96" s="180">
        <f>COUNTIFS(Review!AR:AR,AH96, Review!AS:AS,"&lt;&gt;"&amp;"",Review!AZ:AZ,"&lt;&gt;"&amp;"")</f>
        <v>0</v>
      </c>
      <c r="BC96" s="181">
        <f>COUNTIFS(Review!BJ:BJ,"*TNLT*",Review!AR:AR,AH96, Review!AS:AS,"&lt;&gt;"&amp;"", Review!AT:AT,"&lt;&gt;"&amp;"", Review!AU:AU,"&lt;&gt;"&amp;"", Review!AV:AV,"&lt;&gt;"&amp;"", Review!AW:AW,"&lt;&gt;"&amp;"", Review!AW:AW,"&lt;&gt;"&amp;"", Review!AX:AX,"&lt;&gt;"&amp;"", Review!AY:AY,"&lt;&gt;"&amp;"", Review!AZ:AZ,"&lt;&gt;"&amp;"",  Review!BA:BA,"&lt;&gt;"&amp;"", Review!BB:BB,"&lt;&gt;"&amp;"", Review!BC:BC,"&lt;&gt;"&amp;"")</f>
        <v>0</v>
      </c>
      <c r="BD96" s="182">
        <f>COUNTIFS(Review!BJ:BJ,"*TNBT*",Review!AR:AR,AH96, Review!AS:AS,"&lt;&gt;"&amp;"", Review!AT:AT,"&lt;&gt;"&amp;"", Review!AU:AU,"&lt;&gt;"&amp;"", Review!AV:AV,"&lt;&gt;"&amp;"", Review!AW:AW,"&lt;&gt;"&amp;"", Review!AW:AW,"&lt;&gt;"&amp;"", Review!AX:AX,"&lt;&gt;"&amp;"", Review!AY:AY,"&lt;&gt;"&amp;"", Review!AZ:AZ,"&lt;&gt;"&amp;"",  Review!BA:BA,"&lt;&gt;"&amp;"", Review!BB:BB,"&lt;&gt;"&amp;"", Review!BC:BC,"&lt;&gt;"&amp;"")</f>
        <v>0</v>
      </c>
      <c r="BE96" s="181">
        <f>COUNTIFS(Review!BJ:BJ,"*TL*",Review!AR:AR,AH96, Review!AS:AS,"&lt;&gt;"&amp;"", Review!AZ:AZ,"&lt;&gt;"&amp;"",  Review!BA:BA,"&lt;&gt;"&amp;"", Review!BB:BB,"&lt;&gt;"&amp;"", Review!BC:BC,"&lt;&gt;"&amp;"")</f>
        <v>0</v>
      </c>
    </row>
    <row r="97" ht="13.5" customHeight="1">
      <c r="A97" s="6"/>
      <c r="B97" s="285" t="s">
        <v>2598</v>
      </c>
      <c r="C97" s="285" t="s">
        <v>2648</v>
      </c>
      <c r="D97" s="285" t="s">
        <v>344</v>
      </c>
      <c r="E97" s="284">
        <v>2.0128171E7</v>
      </c>
      <c r="F97" s="285" t="s">
        <v>2601</v>
      </c>
      <c r="G97" s="285" t="s">
        <v>2602</v>
      </c>
      <c r="H97" s="10" t="s">
        <v>2649</v>
      </c>
      <c r="I97" s="10"/>
      <c r="J97" s="10"/>
      <c r="K97" s="10"/>
      <c r="L97" s="10"/>
      <c r="M97" s="10"/>
      <c r="N97" s="10"/>
      <c r="O97" s="10"/>
      <c r="P97" s="4">
        <f>COUNTIFS(Review!P:P,AH97)</f>
        <v>6</v>
      </c>
      <c r="Q97" s="10">
        <f>COUNTIFS(Review!N:N,"TNLT",Review!P:P,AH97, Review!R:R,"&lt;&gt;"&amp;"", Review!S:S,"&lt;&gt;"&amp;"", Review!T:T,"&lt;&gt;"&amp;"", Review!U:U,"&lt;&gt;"&amp;"",  Review!V:V,"&lt;&gt;"&amp;"",  Review!W:W,"&lt;&gt;"&amp;"",  Review!X:X,"&lt;&gt;"&amp;"",  Review!Y:Y,"&lt;&gt;"&amp;"")</f>
        <v>0</v>
      </c>
      <c r="R97" s="10">
        <f>COUNTIFS(Review!N:N,"TNBT",Review!P:P,AH97, Review!R:R,"&lt;&gt;"&amp;"", Review!S:S,"&lt;&gt;"&amp;"", Review!T:T,"&lt;&gt;"&amp;"", Review!U:U,"&lt;&gt;"&amp;"",  Review!V:V,"&lt;&gt;"&amp;"",  Review!W:W,"&lt;&gt;"&amp;"",  Review!X:X,"&lt;&gt;"&amp;"",  Review!Y:Y,"&lt;&gt;"&amp;"")</f>
        <v>0</v>
      </c>
      <c r="S97" s="10">
        <f>COUNTIFS(Review!N:N,"TL",Review!P:P,AH97, Review!R:R,"&lt;&gt;"&amp;"", Review!X:X,"&lt;&gt;"&amp;"",  Review!Y:Y,"&lt;&gt;"&amp;"")</f>
        <v>0</v>
      </c>
      <c r="T97" s="10">
        <f>COUNTIFS(Review!A:A,"Giữ chỗ",Review!P:P,AH97)</f>
        <v>0</v>
      </c>
      <c r="U97" s="10">
        <f>COUNTIFS(Review!B:B,"Sai lớp",Review!P:P,AH97)</f>
        <v>0</v>
      </c>
      <c r="V97" s="10">
        <f>COUNTIFS(Review!B:B,"Sai phân công",Review!P:P,AH97)</f>
        <v>0</v>
      </c>
      <c r="W97" s="10">
        <f t="shared" si="1"/>
        <v>6</v>
      </c>
      <c r="X97" s="10"/>
      <c r="Y97" s="10"/>
      <c r="Z97" s="10"/>
      <c r="AA97" s="6"/>
      <c r="AB97" s="6"/>
      <c r="AC97" s="6"/>
      <c r="AD97" s="6"/>
      <c r="AE97" s="6"/>
      <c r="AF97" s="6"/>
      <c r="AG97" s="6"/>
      <c r="AH97" s="6" t="s">
        <v>2668</v>
      </c>
      <c r="AI97" s="6" t="str">
        <f t="shared" si="2"/>
        <v>C_02 Ngô Thế Hưng 20128171 LTU11B</v>
      </c>
      <c r="AJ97" s="6"/>
      <c r="AK97" s="6">
        <f t="shared" si="3"/>
        <v>0</v>
      </c>
      <c r="AL97" s="4"/>
      <c r="AM97" s="4"/>
      <c r="AN97" s="4"/>
      <c r="AO97" s="4"/>
      <c r="AP97" s="4"/>
      <c r="AQ97" s="4"/>
      <c r="AR97" s="4"/>
      <c r="AS97" s="4"/>
      <c r="AT97" s="178"/>
      <c r="AU97" s="179"/>
      <c r="AV97" s="179"/>
      <c r="AW97" s="179"/>
      <c r="AX97" s="180">
        <f>COUNTIFS(Review!AD:AD,AH97, Review!AE:AE,"&lt;&gt;"&amp;"",Review!AL:AL,"&lt;&gt;"&amp;"")</f>
        <v>0</v>
      </c>
      <c r="AY97" s="153">
        <f>COUNTIFS(Review!BJ:BJ,"*TNLT*",Review!AD:AD,AH97, Review!AE:AE,"&lt;&gt;"&amp;"",  Review!AF:AF,"&lt;&gt;"&amp;"", Review!AG:AG,"&lt;&gt;"&amp;"", Review!AH:AH,"&lt;&gt;"&amp;"", Review!AI:AI,"&lt;&gt;"&amp;"", Review!AJ:AJ,"&lt;&gt;"&amp;"", Review!AK:AK,"&lt;&gt;"&amp;"", Review!AL:AL,"&lt;&gt;"&amp;"", Review!AM:AM,"&lt;&gt;"&amp;"", Review!AN:AN,"&lt;&gt;"&amp;"", Review!AO:AO,"&lt;&gt;"&amp;"")</f>
        <v>0</v>
      </c>
      <c r="AZ97" s="153">
        <f>COUNTIFS(Review!BJ:BJ,"*TNBT*",Review!AD:AD,AH97, Review!AE:AE,"&lt;&gt;"&amp;"",  Review!AF:AF,"&lt;&gt;"&amp;"", Review!AG:AG,"&lt;&gt;"&amp;"", Review!AH:AH,"&lt;&gt;"&amp;"", Review!AI:AI,"&lt;&gt;"&amp;"",  Review!AJ:AJ,"&lt;&gt;"&amp;"",  Review!AK:AK,"&lt;&gt;"&amp;"",  Review!AL:AL,"&lt;&gt;"&amp;"",  Review!AM:AM,"&lt;&gt;"&amp;"", Review!AN:AN,"&lt;&gt;"&amp;"", Review!AO:AO,"&lt;&gt;"&amp;"")</f>
        <v>0</v>
      </c>
      <c r="BA97" s="153">
        <f>COUNTIFS(Review!BJ:BJ,"*TL*",Review!AD:AD,AH97, Review!AE:AE,"&lt;&gt;"&amp;"", Review!AL:AL,"&lt;&gt;"&amp;"",  Review!AM:AM,"&lt;&gt;"&amp;"", Review!AN:AN,"&lt;&gt;"&amp;"", Review!AO:AO,"&lt;&gt;"&amp;"")</f>
        <v>0</v>
      </c>
      <c r="BB97" s="180">
        <f>COUNTIFS(Review!AR:AR,AH97, Review!AS:AS,"&lt;&gt;"&amp;"",Review!AZ:AZ,"&lt;&gt;"&amp;"")</f>
        <v>0</v>
      </c>
      <c r="BC97" s="181">
        <f>COUNTIFS(Review!BJ:BJ,"*TNLT*",Review!AR:AR,AH97, Review!AS:AS,"&lt;&gt;"&amp;"", Review!AT:AT,"&lt;&gt;"&amp;"", Review!AU:AU,"&lt;&gt;"&amp;"", Review!AV:AV,"&lt;&gt;"&amp;"", Review!AW:AW,"&lt;&gt;"&amp;"", Review!AW:AW,"&lt;&gt;"&amp;"", Review!AX:AX,"&lt;&gt;"&amp;"", Review!AY:AY,"&lt;&gt;"&amp;"", Review!AZ:AZ,"&lt;&gt;"&amp;"",  Review!BA:BA,"&lt;&gt;"&amp;"", Review!BB:BB,"&lt;&gt;"&amp;"", Review!BC:BC,"&lt;&gt;"&amp;"")</f>
        <v>0</v>
      </c>
      <c r="BD97" s="182">
        <f>COUNTIFS(Review!BJ:BJ,"*TNBT*",Review!AR:AR,AH97, Review!AS:AS,"&lt;&gt;"&amp;"", Review!AT:AT,"&lt;&gt;"&amp;"", Review!AU:AU,"&lt;&gt;"&amp;"", Review!AV:AV,"&lt;&gt;"&amp;"", Review!AW:AW,"&lt;&gt;"&amp;"", Review!AW:AW,"&lt;&gt;"&amp;"", Review!AX:AX,"&lt;&gt;"&amp;"", Review!AY:AY,"&lt;&gt;"&amp;"", Review!AZ:AZ,"&lt;&gt;"&amp;"",  Review!BA:BA,"&lt;&gt;"&amp;"", Review!BB:BB,"&lt;&gt;"&amp;"", Review!BC:BC,"&lt;&gt;"&amp;"")</f>
        <v>0</v>
      </c>
      <c r="BE97" s="181">
        <f>COUNTIFS(Review!BJ:BJ,"*TL*",Review!AR:AR,AH97, Review!AS:AS,"&lt;&gt;"&amp;"", Review!AZ:AZ,"&lt;&gt;"&amp;"",  Review!BA:BA,"&lt;&gt;"&amp;"", Review!BB:BB,"&lt;&gt;"&amp;"", Review!BC:BC,"&lt;&gt;"&amp;"")</f>
        <v>0</v>
      </c>
    </row>
    <row r="98" ht="13.5" customHeight="1">
      <c r="A98" s="6"/>
      <c r="B98" s="285" t="s">
        <v>2598</v>
      </c>
      <c r="C98" s="285" t="s">
        <v>2670</v>
      </c>
      <c r="D98" s="285" t="s">
        <v>1928</v>
      </c>
      <c r="E98" s="284">
        <v>2.0128311E7</v>
      </c>
      <c r="F98" s="285" t="s">
        <v>2601</v>
      </c>
      <c r="G98" s="285" t="s">
        <v>2602</v>
      </c>
      <c r="H98" s="10" t="s">
        <v>2671</v>
      </c>
      <c r="I98" s="10"/>
      <c r="J98" s="10"/>
      <c r="K98" s="10"/>
      <c r="L98" s="10"/>
      <c r="M98" s="10"/>
      <c r="N98" s="10"/>
      <c r="O98" s="10"/>
      <c r="P98" s="4">
        <f>COUNTIFS(Review!P:P,AH98)</f>
        <v>2</v>
      </c>
      <c r="Q98" s="10">
        <f>COUNTIFS(Review!N:N,"TNLT",Review!P:P,AH98, Review!R:R,"&lt;&gt;"&amp;"", Review!S:S,"&lt;&gt;"&amp;"", Review!T:T,"&lt;&gt;"&amp;"", Review!U:U,"&lt;&gt;"&amp;"",  Review!V:V,"&lt;&gt;"&amp;"",  Review!W:W,"&lt;&gt;"&amp;"",  Review!X:X,"&lt;&gt;"&amp;"",  Review!Y:Y,"&lt;&gt;"&amp;"")</f>
        <v>0</v>
      </c>
      <c r="R98" s="10">
        <f>COUNTIFS(Review!N:N,"TNBT",Review!P:P,AH98, Review!R:R,"&lt;&gt;"&amp;"", Review!S:S,"&lt;&gt;"&amp;"", Review!T:T,"&lt;&gt;"&amp;"", Review!U:U,"&lt;&gt;"&amp;"",  Review!V:V,"&lt;&gt;"&amp;"",  Review!W:W,"&lt;&gt;"&amp;"",  Review!X:X,"&lt;&gt;"&amp;"",  Review!Y:Y,"&lt;&gt;"&amp;"")</f>
        <v>0</v>
      </c>
      <c r="S98" s="10">
        <f>COUNTIFS(Review!N:N,"TL",Review!P:P,AH98, Review!R:R,"&lt;&gt;"&amp;"", Review!X:X,"&lt;&gt;"&amp;"",  Review!Y:Y,"&lt;&gt;"&amp;"")</f>
        <v>0</v>
      </c>
      <c r="T98" s="10">
        <f>COUNTIFS(Review!A:A,"Giữ chỗ",Review!P:P,AH98)</f>
        <v>0</v>
      </c>
      <c r="U98" s="10">
        <f>COUNTIFS(Review!B:B,"Sai lớp",Review!P:P,AH98)</f>
        <v>0</v>
      </c>
      <c r="V98" s="10">
        <f>COUNTIFS(Review!B:B,"Sai phân công",Review!P:P,AH98)</f>
        <v>0</v>
      </c>
      <c r="W98" s="10">
        <f t="shared" si="1"/>
        <v>2</v>
      </c>
      <c r="X98" s="10"/>
      <c r="Y98" s="10"/>
      <c r="Z98" s="10"/>
      <c r="AA98" s="6"/>
      <c r="AB98" s="6"/>
      <c r="AC98" s="6"/>
      <c r="AD98" s="6"/>
      <c r="AE98" s="6"/>
      <c r="AF98" s="6"/>
      <c r="AG98" s="6"/>
      <c r="AH98" s="6" t="s">
        <v>2696</v>
      </c>
      <c r="AI98" s="6" t="str">
        <f t="shared" si="2"/>
        <v>C_02 Ngô Hoàng Sơn 20128311 LTU11B</v>
      </c>
      <c r="AJ98" s="6"/>
      <c r="AK98" s="6" t="str">
        <f t="shared" si="3"/>
        <v>TRUE</v>
      </c>
      <c r="AL98" s="4"/>
      <c r="AM98" s="4"/>
      <c r="AN98" s="4"/>
      <c r="AO98" s="4"/>
      <c r="AP98" s="4"/>
      <c r="AQ98" s="4"/>
      <c r="AR98" s="4"/>
      <c r="AS98" s="4"/>
      <c r="AT98" s="178"/>
      <c r="AU98" s="179"/>
      <c r="AV98" s="179"/>
      <c r="AW98" s="179"/>
      <c r="AX98" s="180">
        <f>COUNTIFS(Review!AD:AD,AH98, Review!AE:AE,"&lt;&gt;"&amp;"",Review!AL:AL,"&lt;&gt;"&amp;"")</f>
        <v>0</v>
      </c>
      <c r="AY98" s="153">
        <f>COUNTIFS(Review!BJ:BJ,"*TNLT*",Review!AD:AD,AH98, Review!AE:AE,"&lt;&gt;"&amp;"",  Review!AF:AF,"&lt;&gt;"&amp;"", Review!AG:AG,"&lt;&gt;"&amp;"", Review!AH:AH,"&lt;&gt;"&amp;"", Review!AI:AI,"&lt;&gt;"&amp;"", Review!AJ:AJ,"&lt;&gt;"&amp;"", Review!AK:AK,"&lt;&gt;"&amp;"", Review!AL:AL,"&lt;&gt;"&amp;"", Review!AM:AM,"&lt;&gt;"&amp;"", Review!AN:AN,"&lt;&gt;"&amp;"", Review!AO:AO,"&lt;&gt;"&amp;"")</f>
        <v>0</v>
      </c>
      <c r="AZ98" s="153">
        <f>COUNTIFS(Review!BJ:BJ,"*TNBT*",Review!AD:AD,AH98, Review!AE:AE,"&lt;&gt;"&amp;"",  Review!AF:AF,"&lt;&gt;"&amp;"", Review!AG:AG,"&lt;&gt;"&amp;"", Review!AH:AH,"&lt;&gt;"&amp;"", Review!AI:AI,"&lt;&gt;"&amp;"",  Review!AJ:AJ,"&lt;&gt;"&amp;"",  Review!AK:AK,"&lt;&gt;"&amp;"",  Review!AL:AL,"&lt;&gt;"&amp;"",  Review!AM:AM,"&lt;&gt;"&amp;"", Review!AN:AN,"&lt;&gt;"&amp;"", Review!AO:AO,"&lt;&gt;"&amp;"")</f>
        <v>0</v>
      </c>
      <c r="BA98" s="153">
        <f>COUNTIFS(Review!BJ:BJ,"*TL*",Review!AD:AD,AH98, Review!AE:AE,"&lt;&gt;"&amp;"", Review!AL:AL,"&lt;&gt;"&amp;"",  Review!AM:AM,"&lt;&gt;"&amp;"", Review!AN:AN,"&lt;&gt;"&amp;"", Review!AO:AO,"&lt;&gt;"&amp;"")</f>
        <v>0</v>
      </c>
      <c r="BB98" s="180">
        <f>COUNTIFS(Review!AR:AR,AH98, Review!AS:AS,"&lt;&gt;"&amp;"",Review!AZ:AZ,"&lt;&gt;"&amp;"")</f>
        <v>0</v>
      </c>
      <c r="BC98" s="181">
        <f>COUNTIFS(Review!BJ:BJ,"*TNLT*",Review!AR:AR,AH98, Review!AS:AS,"&lt;&gt;"&amp;"", Review!AT:AT,"&lt;&gt;"&amp;"", Review!AU:AU,"&lt;&gt;"&amp;"", Review!AV:AV,"&lt;&gt;"&amp;"", Review!AW:AW,"&lt;&gt;"&amp;"", Review!AW:AW,"&lt;&gt;"&amp;"", Review!AX:AX,"&lt;&gt;"&amp;"", Review!AY:AY,"&lt;&gt;"&amp;"", Review!AZ:AZ,"&lt;&gt;"&amp;"",  Review!BA:BA,"&lt;&gt;"&amp;"", Review!BB:BB,"&lt;&gt;"&amp;"", Review!BC:BC,"&lt;&gt;"&amp;"")</f>
        <v>0</v>
      </c>
      <c r="BD98" s="182">
        <f>COUNTIFS(Review!BJ:BJ,"*TNBT*",Review!AR:AR,AH98, Review!AS:AS,"&lt;&gt;"&amp;"", Review!AT:AT,"&lt;&gt;"&amp;"", Review!AU:AU,"&lt;&gt;"&amp;"", Review!AV:AV,"&lt;&gt;"&amp;"", Review!AW:AW,"&lt;&gt;"&amp;"", Review!AW:AW,"&lt;&gt;"&amp;"", Review!AX:AX,"&lt;&gt;"&amp;"", Review!AY:AY,"&lt;&gt;"&amp;"", Review!AZ:AZ,"&lt;&gt;"&amp;"",  Review!BA:BA,"&lt;&gt;"&amp;"", Review!BB:BB,"&lt;&gt;"&amp;"", Review!BC:BC,"&lt;&gt;"&amp;"")</f>
        <v>0</v>
      </c>
      <c r="BE98" s="181">
        <f>COUNTIFS(Review!BJ:BJ,"*TL*",Review!AR:AR,AH98, Review!AS:AS,"&lt;&gt;"&amp;"", Review!AZ:AZ,"&lt;&gt;"&amp;"",  Review!BA:BA,"&lt;&gt;"&amp;"", Review!BB:BB,"&lt;&gt;"&amp;"", Review!BC:BC,"&lt;&gt;"&amp;"")</f>
        <v>0</v>
      </c>
    </row>
    <row r="99" ht="13.5" customHeight="1">
      <c r="A99" s="6"/>
      <c r="B99" s="285" t="s">
        <v>2598</v>
      </c>
      <c r="C99" s="285" t="s">
        <v>2599</v>
      </c>
      <c r="D99" s="285" t="s">
        <v>2600</v>
      </c>
      <c r="E99" s="284">
        <v>2.0128403E7</v>
      </c>
      <c r="F99" s="285" t="s">
        <v>2601</v>
      </c>
      <c r="G99" s="285" t="s">
        <v>2602</v>
      </c>
      <c r="H99" s="10" t="s">
        <v>2603</v>
      </c>
      <c r="I99" s="10">
        <f t="shared" ref="I99:I100" si="7">COUNTIF(B:B,B99)</f>
        <v>4</v>
      </c>
      <c r="J99" s="10">
        <f>COUNTIFS(Review!O:O,B99,Review!N:N,"TNLT", Review!R:R,"&lt;&gt;"&amp;"", Review!S:S,"&lt;&gt;"&amp;"", Review!T:T,"&lt;&gt;"&amp;"", Review!U:U,"&lt;&gt;"&amp;"",  Review!V:V,"&lt;&gt;"&amp;"",  Review!W:W,"&lt;&gt;"&amp;"",  Review!X:X,"&lt;&gt;"&amp;"",  Review!Y:Y,"&lt;&gt;"&amp;"")</f>
        <v>0</v>
      </c>
      <c r="K99" s="10">
        <f>COUNTIFS(Review!O:O,B99,Review!N:N,"TNBT", Review!R:R,"&lt;&gt;"&amp;"", Review!S:S,"&lt;&gt;"&amp;"", Review!T:T,"&lt;&gt;"&amp;"", Review!U:U,"&lt;&gt;"&amp;"",  Review!V:V,"&lt;&gt;"&amp;"",  Review!W:W,"&lt;&gt;"&amp;"",  Review!X:X,"&lt;&gt;"&amp;"",  Review!Y:Y,"&lt;&gt;"&amp;"")</f>
        <v>0</v>
      </c>
      <c r="L99" s="10">
        <f>COUNTIFS(Review!O:O,B99,Review!N:N,"TL", Review!R:R,"&lt;&gt;"&amp;"", Review!X:X,"&lt;&gt;"&amp;"",  Review!Y:Y,"&lt;&gt;"&amp;"")</f>
        <v>0</v>
      </c>
      <c r="M99" s="10">
        <f>COUNTIFS(Review!AC:AC,B99, Review!AN:AN,"&lt;&gt;"&amp;"",Review!AO:AO,"&lt;&gt;"&amp;"")</f>
        <v>0</v>
      </c>
      <c r="N99" s="10">
        <f>COUNTIFS(Review!A:A,"Giữ chỗ nhóm",Review!O:O,B99)</f>
        <v>0</v>
      </c>
      <c r="O99" s="10"/>
      <c r="P99" s="4">
        <f>COUNTIFS(Review!P:P,AH99)</f>
        <v>10</v>
      </c>
      <c r="Q99" s="10">
        <f>COUNTIFS(Review!N:N,"TNLT",Review!P:P,AH99, Review!R:R,"&lt;&gt;"&amp;"", Review!S:S,"&lt;&gt;"&amp;"", Review!T:T,"&lt;&gt;"&amp;"", Review!U:U,"&lt;&gt;"&amp;"",  Review!V:V,"&lt;&gt;"&amp;"",  Review!W:W,"&lt;&gt;"&amp;"",  Review!X:X,"&lt;&gt;"&amp;"",  Review!Y:Y,"&lt;&gt;"&amp;"")</f>
        <v>0</v>
      </c>
      <c r="R99" s="10">
        <f>COUNTIFS(Review!N:N,"TNBT",Review!P:P,AH99, Review!R:R,"&lt;&gt;"&amp;"", Review!S:S,"&lt;&gt;"&amp;"", Review!T:T,"&lt;&gt;"&amp;"", Review!U:U,"&lt;&gt;"&amp;"",  Review!V:V,"&lt;&gt;"&amp;"",  Review!W:W,"&lt;&gt;"&amp;"",  Review!X:X,"&lt;&gt;"&amp;"",  Review!Y:Y,"&lt;&gt;"&amp;"")</f>
        <v>0</v>
      </c>
      <c r="S99" s="10">
        <f>COUNTIFS(Review!N:N,"TL",Review!P:P,AH99, Review!R:R,"&lt;&gt;"&amp;"", Review!X:X,"&lt;&gt;"&amp;"",  Review!Y:Y,"&lt;&gt;"&amp;"")</f>
        <v>0</v>
      </c>
      <c r="T99" s="10">
        <f>COUNTIFS(Review!A:A,"Giữ chỗ",Review!P:P,AH99)</f>
        <v>4</v>
      </c>
      <c r="U99" s="10">
        <f>COUNTIFS(Review!B:B,"Sai lớp",Review!P:P,AH99)</f>
        <v>0</v>
      </c>
      <c r="V99" s="10">
        <f>COUNTIFS(Review!B:B,"Sai phân công",Review!P:P,AH99)</f>
        <v>0</v>
      </c>
      <c r="W99" s="10">
        <f t="shared" si="1"/>
        <v>6</v>
      </c>
      <c r="X99" s="10"/>
      <c r="Y99" s="10"/>
      <c r="Z99" s="10"/>
      <c r="AA99" s="6"/>
      <c r="AB99" s="6"/>
      <c r="AC99" s="6"/>
      <c r="AD99" s="6"/>
      <c r="AE99" s="6"/>
      <c r="AF99" s="6"/>
      <c r="AG99" s="6"/>
      <c r="AH99" s="6" t="s">
        <v>2647</v>
      </c>
      <c r="AI99" s="6" t="str">
        <f t="shared" si="2"/>
        <v>C_02 Phạm Anh Tuấn 20128403 LTU11B</v>
      </c>
      <c r="AJ99" s="6"/>
      <c r="AK99" s="6">
        <f t="shared" si="3"/>
        <v>4</v>
      </c>
      <c r="AL99" s="4"/>
      <c r="AM99" s="4"/>
      <c r="AN99" s="4"/>
      <c r="AO99" s="4"/>
      <c r="AP99" s="4"/>
      <c r="AQ99" s="4"/>
      <c r="AR99" s="4"/>
      <c r="AS99" s="4"/>
      <c r="AT99" s="178">
        <f>COUNTIFS(Review!AC:AC,B99, Review!AE:AE,"&lt;&gt;"&amp;"",Review!AL:AL,"&lt;&gt;"&amp;"")</f>
        <v>0</v>
      </c>
      <c r="AU99" s="179">
        <f>COUNTIFS(Review!BJ:BJ,"*TNLT*",Review!AC:AC,B99, Review!AE:AE,"&lt;&gt;"&amp;"",Review!AL:AL,"&lt;&gt;"&amp;"")</f>
        <v>0</v>
      </c>
      <c r="AV99" s="179">
        <f>COUNTIFS(Review!BJ:BJ,"*TNBT*",Review!AC:AC,B99, Review!AE:AE,"&lt;&gt;"&amp;"",Review!AL:AL,"&lt;&gt;"&amp;"")</f>
        <v>0</v>
      </c>
      <c r="AW99" s="179">
        <f>COUNTIFS(Review!BJ:BJ,"*TL*",Review!AC:AC,B99, Review!AE:AE,"&lt;&gt;"&amp;"",Review!AL:AL,"&lt;&gt;"&amp;"")</f>
        <v>0</v>
      </c>
      <c r="AX99" s="180">
        <f>COUNTIFS(Review!AD:AD,AH99, Review!AE:AE,"&lt;&gt;"&amp;"",Review!AL:AL,"&lt;&gt;"&amp;"")</f>
        <v>0</v>
      </c>
      <c r="AY99" s="153">
        <f>COUNTIFS(Review!BJ:BJ,"*TNLT*",Review!AD:AD,AH99, Review!AE:AE,"&lt;&gt;"&amp;"",  Review!AF:AF,"&lt;&gt;"&amp;"", Review!AG:AG,"&lt;&gt;"&amp;"", Review!AH:AH,"&lt;&gt;"&amp;"", Review!AI:AI,"&lt;&gt;"&amp;"", Review!AJ:AJ,"&lt;&gt;"&amp;"", Review!AK:AK,"&lt;&gt;"&amp;"", Review!AL:AL,"&lt;&gt;"&amp;"", Review!AM:AM,"&lt;&gt;"&amp;"", Review!AN:AN,"&lt;&gt;"&amp;"", Review!AO:AO,"&lt;&gt;"&amp;"")</f>
        <v>0</v>
      </c>
      <c r="AZ99" s="153">
        <f>COUNTIFS(Review!BJ:BJ,"*TNBT*",Review!AD:AD,AH99, Review!AE:AE,"&lt;&gt;"&amp;"",  Review!AF:AF,"&lt;&gt;"&amp;"", Review!AG:AG,"&lt;&gt;"&amp;"", Review!AH:AH,"&lt;&gt;"&amp;"", Review!AI:AI,"&lt;&gt;"&amp;"",  Review!AJ:AJ,"&lt;&gt;"&amp;"",  Review!AK:AK,"&lt;&gt;"&amp;"",  Review!AL:AL,"&lt;&gt;"&amp;"",  Review!AM:AM,"&lt;&gt;"&amp;"", Review!AN:AN,"&lt;&gt;"&amp;"", Review!AO:AO,"&lt;&gt;"&amp;"")</f>
        <v>0</v>
      </c>
      <c r="BA99" s="153">
        <f>COUNTIFS(Review!BJ:BJ,"*TL*",Review!AD:AD,AH99, Review!AE:AE,"&lt;&gt;"&amp;"", Review!AL:AL,"&lt;&gt;"&amp;"",  Review!AM:AM,"&lt;&gt;"&amp;"", Review!AN:AN,"&lt;&gt;"&amp;"", Review!AO:AO,"&lt;&gt;"&amp;"")</f>
        <v>0</v>
      </c>
      <c r="BB99" s="180">
        <f>COUNTIFS(Review!AR:AR,AH99, Review!AS:AS,"&lt;&gt;"&amp;"",Review!AZ:AZ,"&lt;&gt;"&amp;"")</f>
        <v>0</v>
      </c>
      <c r="BC99" s="181">
        <f>COUNTIFS(Review!BJ:BJ,"*TNLT*",Review!AR:AR,AH99, Review!AS:AS,"&lt;&gt;"&amp;"", Review!AT:AT,"&lt;&gt;"&amp;"", Review!AU:AU,"&lt;&gt;"&amp;"", Review!AV:AV,"&lt;&gt;"&amp;"", Review!AW:AW,"&lt;&gt;"&amp;"", Review!AW:AW,"&lt;&gt;"&amp;"", Review!AX:AX,"&lt;&gt;"&amp;"", Review!AY:AY,"&lt;&gt;"&amp;"", Review!AZ:AZ,"&lt;&gt;"&amp;"",  Review!BA:BA,"&lt;&gt;"&amp;"", Review!BB:BB,"&lt;&gt;"&amp;"", Review!BC:BC,"&lt;&gt;"&amp;"")</f>
        <v>0</v>
      </c>
      <c r="BD99" s="182">
        <f>COUNTIFS(Review!BJ:BJ,"*TNBT*",Review!AR:AR,AH99, Review!AS:AS,"&lt;&gt;"&amp;"", Review!AT:AT,"&lt;&gt;"&amp;"", Review!AU:AU,"&lt;&gt;"&amp;"", Review!AV:AV,"&lt;&gt;"&amp;"", Review!AW:AW,"&lt;&gt;"&amp;"", Review!AW:AW,"&lt;&gt;"&amp;"", Review!AX:AX,"&lt;&gt;"&amp;"", Review!AY:AY,"&lt;&gt;"&amp;"", Review!AZ:AZ,"&lt;&gt;"&amp;"",  Review!BA:BA,"&lt;&gt;"&amp;"", Review!BB:BB,"&lt;&gt;"&amp;"", Review!BC:BC,"&lt;&gt;"&amp;"")</f>
        <v>0</v>
      </c>
      <c r="BE99" s="181">
        <f>COUNTIFS(Review!BJ:BJ,"*TL*",Review!AR:AR,AH99, Review!AS:AS,"&lt;&gt;"&amp;"", Review!AZ:AZ,"&lt;&gt;"&amp;"",  Review!BA:BA,"&lt;&gt;"&amp;"", Review!BB:BB,"&lt;&gt;"&amp;"", Review!BC:BC,"&lt;&gt;"&amp;"")</f>
        <v>0</v>
      </c>
    </row>
    <row r="100" ht="13.5" customHeight="1">
      <c r="A100" s="6"/>
      <c r="B100" s="288" t="s">
        <v>2625</v>
      </c>
      <c r="C100" s="288" t="s">
        <v>981</v>
      </c>
      <c r="D100" s="288" t="s">
        <v>2719</v>
      </c>
      <c r="E100" s="284">
        <v>2.0128561E7</v>
      </c>
      <c r="F100" s="288" t="s">
        <v>2601</v>
      </c>
      <c r="G100" s="288" t="s">
        <v>2602</v>
      </c>
      <c r="H100" s="10" t="s">
        <v>2721</v>
      </c>
      <c r="I100" s="10">
        <f t="shared" si="7"/>
        <v>4</v>
      </c>
      <c r="J100" s="10">
        <f>COUNTIFS(Review!O:O,B100,Review!N:N,"TNLT", Review!R:R,"&lt;&gt;"&amp;"", Review!S:S,"&lt;&gt;"&amp;"", Review!T:T,"&lt;&gt;"&amp;"", Review!U:U,"&lt;&gt;"&amp;"",  Review!V:V,"&lt;&gt;"&amp;"",  Review!W:W,"&lt;&gt;"&amp;"",  Review!X:X,"&lt;&gt;"&amp;"",  Review!Y:Y,"&lt;&gt;"&amp;"")</f>
        <v>2</v>
      </c>
      <c r="K100" s="10">
        <f>COUNTIFS(Review!O:O,B100,Review!N:N,"TNBT", Review!R:R,"&lt;&gt;"&amp;"", Review!S:S,"&lt;&gt;"&amp;"", Review!T:T,"&lt;&gt;"&amp;"", Review!U:U,"&lt;&gt;"&amp;"",  Review!V:V,"&lt;&gt;"&amp;"",  Review!W:W,"&lt;&gt;"&amp;"",  Review!X:X,"&lt;&gt;"&amp;"",  Review!Y:Y,"&lt;&gt;"&amp;"")</f>
        <v>0</v>
      </c>
      <c r="L100" s="10">
        <f>COUNTIFS(Review!O:O,B100,Review!N:N,"TL", Review!R:R,"&lt;&gt;"&amp;"", Review!X:X,"&lt;&gt;"&amp;"",  Review!Y:Y,"&lt;&gt;"&amp;"")</f>
        <v>0</v>
      </c>
      <c r="M100" s="10">
        <f>COUNTIFS(Review!AC:AC,B100, Review!AN:AN,"&lt;&gt;"&amp;"",Review!AO:AO,"&lt;&gt;"&amp;"")</f>
        <v>0</v>
      </c>
      <c r="N100" s="10">
        <f>COUNTIFS(Review!A:A,"Giữ chỗ nhóm",Review!O:O,B100)</f>
        <v>0</v>
      </c>
      <c r="O100" s="10"/>
      <c r="P100" s="4">
        <f>COUNTIFS(Review!P:P,AH100)</f>
        <v>4</v>
      </c>
      <c r="Q100" s="10">
        <f>COUNTIFS(Review!N:N,"TNLT",Review!P:P,AH100, Review!R:R,"&lt;&gt;"&amp;"", Review!S:S,"&lt;&gt;"&amp;"", Review!T:T,"&lt;&gt;"&amp;"", Review!U:U,"&lt;&gt;"&amp;"",  Review!V:V,"&lt;&gt;"&amp;"",  Review!W:W,"&lt;&gt;"&amp;"",  Review!X:X,"&lt;&gt;"&amp;"",  Review!Y:Y,"&lt;&gt;"&amp;"")</f>
        <v>0</v>
      </c>
      <c r="R100" s="10">
        <f>COUNTIFS(Review!N:N,"TNBT",Review!P:P,AH100, Review!R:R,"&lt;&gt;"&amp;"", Review!S:S,"&lt;&gt;"&amp;"", Review!T:T,"&lt;&gt;"&amp;"", Review!U:U,"&lt;&gt;"&amp;"",  Review!V:V,"&lt;&gt;"&amp;"",  Review!W:W,"&lt;&gt;"&amp;"",  Review!X:X,"&lt;&gt;"&amp;"",  Review!Y:Y,"&lt;&gt;"&amp;"")</f>
        <v>0</v>
      </c>
      <c r="S100" s="10">
        <f>COUNTIFS(Review!N:N,"TL",Review!P:P,AH100, Review!R:R,"&lt;&gt;"&amp;"", Review!X:X,"&lt;&gt;"&amp;"",  Review!Y:Y,"&lt;&gt;"&amp;"")</f>
        <v>0</v>
      </c>
      <c r="T100" s="10">
        <f>COUNTIFS(Review!A:A,"Giữ chỗ",Review!P:P,AH100)</f>
        <v>0</v>
      </c>
      <c r="U100" s="10">
        <f>COUNTIFS(Review!B:B,"Sai lớp",Review!P:P,AH100)</f>
        <v>0</v>
      </c>
      <c r="V100" s="10">
        <f>COUNTIFS(Review!B:B,"Sai phân công",Review!P:P,AH100)</f>
        <v>0</v>
      </c>
      <c r="W100" s="10">
        <f t="shared" si="1"/>
        <v>4</v>
      </c>
      <c r="X100" s="10"/>
      <c r="Y100" s="10"/>
      <c r="Z100" s="10"/>
      <c r="AA100" s="6"/>
      <c r="AB100" s="6"/>
      <c r="AC100" s="6"/>
      <c r="AD100" s="6"/>
      <c r="AE100" s="6"/>
      <c r="AF100" s="6"/>
      <c r="AG100" s="6"/>
      <c r="AH100" s="6" t="s">
        <v>2767</v>
      </c>
      <c r="AI100" s="6" t="str">
        <f t="shared" si="2"/>
        <v>C_03 Nguyễn Đình Công 20128561 LTU11B</v>
      </c>
      <c r="AJ100" s="6"/>
      <c r="AK100" s="6" t="str">
        <f t="shared" si="3"/>
        <v>TRUE</v>
      </c>
      <c r="AL100" s="4"/>
      <c r="AM100" s="4"/>
      <c r="AN100" s="4"/>
      <c r="AO100" s="4"/>
      <c r="AP100" s="4"/>
      <c r="AQ100" s="4"/>
      <c r="AR100" s="4"/>
      <c r="AS100" s="4"/>
      <c r="AT100" s="178">
        <f>COUNTIFS(Review!AC:AC,B100, Review!AE:AE,"&lt;&gt;"&amp;"",Review!AL:AL,"&lt;&gt;"&amp;"")</f>
        <v>0</v>
      </c>
      <c r="AU100" s="179">
        <f>COUNTIFS(Review!BJ:BJ,"*TNLT*",Review!AC:AC,B100, Review!AE:AE,"&lt;&gt;"&amp;"",Review!AL:AL,"&lt;&gt;"&amp;"")</f>
        <v>0</v>
      </c>
      <c r="AV100" s="179">
        <f>COUNTIFS(Review!BJ:BJ,"*TNBT*",Review!AC:AC,B100, Review!AE:AE,"&lt;&gt;"&amp;"",Review!AL:AL,"&lt;&gt;"&amp;"")</f>
        <v>0</v>
      </c>
      <c r="AW100" s="179">
        <f>COUNTIFS(Review!BJ:BJ,"*TL*",Review!AC:AC,B100, Review!AE:AE,"&lt;&gt;"&amp;"",Review!AL:AL,"&lt;&gt;"&amp;"")</f>
        <v>0</v>
      </c>
      <c r="AX100" s="180">
        <f>COUNTIFS(Review!AD:AD,AH100, Review!AE:AE,"&lt;&gt;"&amp;"",Review!AL:AL,"&lt;&gt;"&amp;"")</f>
        <v>0</v>
      </c>
      <c r="AY100" s="153">
        <f>COUNTIFS(Review!BJ:BJ,"*TNLT*",Review!AD:AD,AH100, Review!AE:AE,"&lt;&gt;"&amp;"",  Review!AF:AF,"&lt;&gt;"&amp;"", Review!AG:AG,"&lt;&gt;"&amp;"", Review!AH:AH,"&lt;&gt;"&amp;"", Review!AI:AI,"&lt;&gt;"&amp;"", Review!AJ:AJ,"&lt;&gt;"&amp;"", Review!AK:AK,"&lt;&gt;"&amp;"", Review!AL:AL,"&lt;&gt;"&amp;"", Review!AM:AM,"&lt;&gt;"&amp;"", Review!AN:AN,"&lt;&gt;"&amp;"", Review!AO:AO,"&lt;&gt;"&amp;"")</f>
        <v>0</v>
      </c>
      <c r="AZ100" s="153">
        <f>COUNTIFS(Review!BJ:BJ,"*TNBT*",Review!AD:AD,AH100, Review!AE:AE,"&lt;&gt;"&amp;"",  Review!AF:AF,"&lt;&gt;"&amp;"", Review!AG:AG,"&lt;&gt;"&amp;"", Review!AH:AH,"&lt;&gt;"&amp;"", Review!AI:AI,"&lt;&gt;"&amp;"",  Review!AJ:AJ,"&lt;&gt;"&amp;"",  Review!AK:AK,"&lt;&gt;"&amp;"",  Review!AL:AL,"&lt;&gt;"&amp;"",  Review!AM:AM,"&lt;&gt;"&amp;"", Review!AN:AN,"&lt;&gt;"&amp;"", Review!AO:AO,"&lt;&gt;"&amp;"")</f>
        <v>0</v>
      </c>
      <c r="BA100" s="153">
        <f>COUNTIFS(Review!BJ:BJ,"*TL*",Review!AD:AD,AH100, Review!AE:AE,"&lt;&gt;"&amp;"", Review!AL:AL,"&lt;&gt;"&amp;"",  Review!AM:AM,"&lt;&gt;"&amp;"", Review!AN:AN,"&lt;&gt;"&amp;"", Review!AO:AO,"&lt;&gt;"&amp;"")</f>
        <v>0</v>
      </c>
      <c r="BB100" s="180">
        <f>COUNTIFS(Review!AR:AR,AH100, Review!AS:AS,"&lt;&gt;"&amp;"",Review!AZ:AZ,"&lt;&gt;"&amp;"")</f>
        <v>0</v>
      </c>
      <c r="BC100" s="181">
        <f>COUNTIFS(Review!BJ:BJ,"*TNLT*",Review!AR:AR,AH100, Review!AS:AS,"&lt;&gt;"&amp;"", Review!AT:AT,"&lt;&gt;"&amp;"", Review!AU:AU,"&lt;&gt;"&amp;"", Review!AV:AV,"&lt;&gt;"&amp;"", Review!AW:AW,"&lt;&gt;"&amp;"", Review!AW:AW,"&lt;&gt;"&amp;"", Review!AX:AX,"&lt;&gt;"&amp;"", Review!AY:AY,"&lt;&gt;"&amp;"", Review!AZ:AZ,"&lt;&gt;"&amp;"",  Review!BA:BA,"&lt;&gt;"&amp;"", Review!BB:BB,"&lt;&gt;"&amp;"", Review!BC:BC,"&lt;&gt;"&amp;"")</f>
        <v>0</v>
      </c>
      <c r="BD100" s="182">
        <f>COUNTIFS(Review!BJ:BJ,"*TNBT*",Review!AR:AR,AH100, Review!AS:AS,"&lt;&gt;"&amp;"", Review!AT:AT,"&lt;&gt;"&amp;"", Review!AU:AU,"&lt;&gt;"&amp;"", Review!AV:AV,"&lt;&gt;"&amp;"", Review!AW:AW,"&lt;&gt;"&amp;"", Review!AW:AW,"&lt;&gt;"&amp;"", Review!AX:AX,"&lt;&gt;"&amp;"", Review!AY:AY,"&lt;&gt;"&amp;"", Review!AZ:AZ,"&lt;&gt;"&amp;"",  Review!BA:BA,"&lt;&gt;"&amp;"", Review!BB:BB,"&lt;&gt;"&amp;"", Review!BC:BC,"&lt;&gt;"&amp;"")</f>
        <v>0</v>
      </c>
      <c r="BE100" s="181">
        <f>COUNTIFS(Review!BJ:BJ,"*TL*",Review!AR:AR,AH100, Review!AS:AS,"&lt;&gt;"&amp;"", Review!AZ:AZ,"&lt;&gt;"&amp;"",  Review!BA:BA,"&lt;&gt;"&amp;"", Review!BB:BB,"&lt;&gt;"&amp;"", Review!BC:BC,"&lt;&gt;"&amp;"")</f>
        <v>0</v>
      </c>
    </row>
    <row r="101" ht="13.5" customHeight="1">
      <c r="A101" s="6"/>
      <c r="B101" s="288" t="s">
        <v>2625</v>
      </c>
      <c r="C101" s="288" t="s">
        <v>2799</v>
      </c>
      <c r="D101" s="288" t="s">
        <v>1928</v>
      </c>
      <c r="E101" s="284">
        <v>2.0128312E7</v>
      </c>
      <c r="F101" s="288" t="s">
        <v>2601</v>
      </c>
      <c r="G101" s="288" t="s">
        <v>2602</v>
      </c>
      <c r="H101" s="10" t="s">
        <v>2800</v>
      </c>
      <c r="I101" s="10"/>
      <c r="J101" s="10"/>
      <c r="K101" s="10"/>
      <c r="L101" s="10"/>
      <c r="M101" s="10"/>
      <c r="N101" s="10"/>
      <c r="O101" s="10"/>
      <c r="P101" s="4">
        <f>COUNTIFS(Review!P:P,AH101)</f>
        <v>5</v>
      </c>
      <c r="Q101" s="10">
        <f>COUNTIFS(Review!N:N,"TNLT",Review!P:P,AH101, Review!R:R,"&lt;&gt;"&amp;"", Review!S:S,"&lt;&gt;"&amp;"", Review!T:T,"&lt;&gt;"&amp;"", Review!U:U,"&lt;&gt;"&amp;"",  Review!V:V,"&lt;&gt;"&amp;"",  Review!W:W,"&lt;&gt;"&amp;"",  Review!X:X,"&lt;&gt;"&amp;"",  Review!Y:Y,"&lt;&gt;"&amp;"")</f>
        <v>0</v>
      </c>
      <c r="R101" s="10">
        <f>COUNTIFS(Review!N:N,"TNBT",Review!P:P,AH101, Review!R:R,"&lt;&gt;"&amp;"", Review!S:S,"&lt;&gt;"&amp;"", Review!T:T,"&lt;&gt;"&amp;"", Review!U:U,"&lt;&gt;"&amp;"",  Review!V:V,"&lt;&gt;"&amp;"",  Review!W:W,"&lt;&gt;"&amp;"",  Review!X:X,"&lt;&gt;"&amp;"",  Review!Y:Y,"&lt;&gt;"&amp;"")</f>
        <v>0</v>
      </c>
      <c r="S101" s="10">
        <f>COUNTIFS(Review!N:N,"TL",Review!P:P,AH101, Review!R:R,"&lt;&gt;"&amp;"", Review!X:X,"&lt;&gt;"&amp;"",  Review!Y:Y,"&lt;&gt;"&amp;"")</f>
        <v>0</v>
      </c>
      <c r="T101" s="10">
        <f>COUNTIFS(Review!A:A,"Giữ chỗ",Review!P:P,AH101)</f>
        <v>4</v>
      </c>
      <c r="U101" s="10">
        <f>COUNTIFS(Review!B:B,"Sai lớp",Review!P:P,AH101)</f>
        <v>0</v>
      </c>
      <c r="V101" s="10">
        <f>COUNTIFS(Review!B:B,"Sai phân công",Review!P:P,AH101)</f>
        <v>0</v>
      </c>
      <c r="W101" s="10">
        <f t="shared" si="1"/>
        <v>1</v>
      </c>
      <c r="X101" s="10"/>
      <c r="Y101" s="10"/>
      <c r="Z101" s="10"/>
      <c r="AA101" s="6"/>
      <c r="AB101" s="6"/>
      <c r="AC101" s="6"/>
      <c r="AD101" s="6"/>
      <c r="AE101" s="6"/>
      <c r="AF101" s="6"/>
      <c r="AG101" s="6"/>
      <c r="AH101" s="6" t="s">
        <v>2816</v>
      </c>
      <c r="AI101" s="6" t="str">
        <f t="shared" si="2"/>
        <v>C_03 Nguyễn Hoàng Sơn 20128312 LTU11B</v>
      </c>
      <c r="AJ101" s="6"/>
      <c r="AK101" s="6" t="str">
        <f t="shared" si="3"/>
        <v>TRUE</v>
      </c>
      <c r="AL101" s="4"/>
      <c r="AM101" s="4"/>
      <c r="AN101" s="4"/>
      <c r="AO101" s="4"/>
      <c r="AP101" s="4"/>
      <c r="AQ101" s="4"/>
      <c r="AR101" s="4"/>
      <c r="AS101" s="4"/>
      <c r="AT101" s="178"/>
      <c r="AU101" s="179"/>
      <c r="AV101" s="179"/>
      <c r="AW101" s="179"/>
      <c r="AX101" s="180">
        <f>COUNTIFS(Review!AD:AD,AH101, Review!AE:AE,"&lt;&gt;"&amp;"",Review!AL:AL,"&lt;&gt;"&amp;"")</f>
        <v>0</v>
      </c>
      <c r="AY101" s="153">
        <f>COUNTIFS(Review!BJ:BJ,"*TNLT*",Review!AD:AD,AH101, Review!AE:AE,"&lt;&gt;"&amp;"",  Review!AF:AF,"&lt;&gt;"&amp;"", Review!AG:AG,"&lt;&gt;"&amp;"", Review!AH:AH,"&lt;&gt;"&amp;"", Review!AI:AI,"&lt;&gt;"&amp;"", Review!AJ:AJ,"&lt;&gt;"&amp;"", Review!AK:AK,"&lt;&gt;"&amp;"", Review!AL:AL,"&lt;&gt;"&amp;"", Review!AM:AM,"&lt;&gt;"&amp;"", Review!AN:AN,"&lt;&gt;"&amp;"", Review!AO:AO,"&lt;&gt;"&amp;"")</f>
        <v>0</v>
      </c>
      <c r="AZ101" s="153">
        <f>COUNTIFS(Review!BJ:BJ,"*TNBT*",Review!AD:AD,AH101, Review!AE:AE,"&lt;&gt;"&amp;"",  Review!AF:AF,"&lt;&gt;"&amp;"", Review!AG:AG,"&lt;&gt;"&amp;"", Review!AH:AH,"&lt;&gt;"&amp;"", Review!AI:AI,"&lt;&gt;"&amp;"",  Review!AJ:AJ,"&lt;&gt;"&amp;"",  Review!AK:AK,"&lt;&gt;"&amp;"",  Review!AL:AL,"&lt;&gt;"&amp;"",  Review!AM:AM,"&lt;&gt;"&amp;"", Review!AN:AN,"&lt;&gt;"&amp;"", Review!AO:AO,"&lt;&gt;"&amp;"")</f>
        <v>0</v>
      </c>
      <c r="BA101" s="153">
        <f>COUNTIFS(Review!BJ:BJ,"*TL*",Review!AD:AD,AH101, Review!AE:AE,"&lt;&gt;"&amp;"", Review!AL:AL,"&lt;&gt;"&amp;"",  Review!AM:AM,"&lt;&gt;"&amp;"", Review!AN:AN,"&lt;&gt;"&amp;"", Review!AO:AO,"&lt;&gt;"&amp;"")</f>
        <v>0</v>
      </c>
      <c r="BB101" s="180">
        <f>COUNTIFS(Review!AR:AR,AH101, Review!AS:AS,"&lt;&gt;"&amp;"",Review!AZ:AZ,"&lt;&gt;"&amp;"")</f>
        <v>0</v>
      </c>
      <c r="BC101" s="181">
        <f>COUNTIFS(Review!BJ:BJ,"*TNLT*",Review!AR:AR,AH101, Review!AS:AS,"&lt;&gt;"&amp;"", Review!AT:AT,"&lt;&gt;"&amp;"", Review!AU:AU,"&lt;&gt;"&amp;"", Review!AV:AV,"&lt;&gt;"&amp;"", Review!AW:AW,"&lt;&gt;"&amp;"", Review!AW:AW,"&lt;&gt;"&amp;"", Review!AX:AX,"&lt;&gt;"&amp;"", Review!AY:AY,"&lt;&gt;"&amp;"", Review!AZ:AZ,"&lt;&gt;"&amp;"",  Review!BA:BA,"&lt;&gt;"&amp;"", Review!BB:BB,"&lt;&gt;"&amp;"", Review!BC:BC,"&lt;&gt;"&amp;"")</f>
        <v>0</v>
      </c>
      <c r="BD101" s="182">
        <f>COUNTIFS(Review!BJ:BJ,"*TNBT*",Review!AR:AR,AH101, Review!AS:AS,"&lt;&gt;"&amp;"", Review!AT:AT,"&lt;&gt;"&amp;"", Review!AU:AU,"&lt;&gt;"&amp;"", Review!AV:AV,"&lt;&gt;"&amp;"", Review!AW:AW,"&lt;&gt;"&amp;"", Review!AW:AW,"&lt;&gt;"&amp;"", Review!AX:AX,"&lt;&gt;"&amp;"", Review!AY:AY,"&lt;&gt;"&amp;"", Review!AZ:AZ,"&lt;&gt;"&amp;"",  Review!BA:BA,"&lt;&gt;"&amp;"", Review!BB:BB,"&lt;&gt;"&amp;"", Review!BC:BC,"&lt;&gt;"&amp;"")</f>
        <v>0</v>
      </c>
      <c r="BE101" s="181">
        <f>COUNTIFS(Review!BJ:BJ,"*TL*",Review!AR:AR,AH101, Review!AS:AS,"&lt;&gt;"&amp;"", Review!AZ:AZ,"&lt;&gt;"&amp;"",  Review!BA:BA,"&lt;&gt;"&amp;"", Review!BB:BB,"&lt;&gt;"&amp;"", Review!BC:BC,"&lt;&gt;"&amp;"")</f>
        <v>0</v>
      </c>
    </row>
    <row r="102" ht="13.5" customHeight="1">
      <c r="A102" s="6"/>
      <c r="B102" s="78" t="s">
        <v>2625</v>
      </c>
      <c r="C102" s="78" t="s">
        <v>1511</v>
      </c>
      <c r="D102" s="78" t="s">
        <v>1420</v>
      </c>
      <c r="E102" s="76">
        <v>2.0128583E7</v>
      </c>
      <c r="F102" s="78" t="s">
        <v>2601</v>
      </c>
      <c r="G102" s="78" t="s">
        <v>2602</v>
      </c>
      <c r="H102" s="10" t="s">
        <v>2786</v>
      </c>
      <c r="I102" s="10"/>
      <c r="J102" s="10"/>
      <c r="K102" s="10"/>
      <c r="L102" s="10"/>
      <c r="M102" s="10"/>
      <c r="N102" s="10"/>
      <c r="O102" s="10"/>
      <c r="P102" s="4">
        <f>COUNTIFS(Review!P:P,AH102)</f>
        <v>4</v>
      </c>
      <c r="Q102" s="10">
        <f>COUNTIFS(Review!N:N,"TNLT",Review!P:P,AH102, Review!R:R,"&lt;&gt;"&amp;"", Review!S:S,"&lt;&gt;"&amp;"", Review!T:T,"&lt;&gt;"&amp;"", Review!U:U,"&lt;&gt;"&amp;"",  Review!V:V,"&lt;&gt;"&amp;"",  Review!W:W,"&lt;&gt;"&amp;"",  Review!X:X,"&lt;&gt;"&amp;"",  Review!Y:Y,"&lt;&gt;"&amp;"")</f>
        <v>0</v>
      </c>
      <c r="R102" s="10">
        <f>COUNTIFS(Review!N:N,"TNBT",Review!P:P,AH102, Review!R:R,"&lt;&gt;"&amp;"", Review!S:S,"&lt;&gt;"&amp;"", Review!T:T,"&lt;&gt;"&amp;"", Review!U:U,"&lt;&gt;"&amp;"",  Review!V:V,"&lt;&gt;"&amp;"",  Review!W:W,"&lt;&gt;"&amp;"",  Review!X:X,"&lt;&gt;"&amp;"",  Review!Y:Y,"&lt;&gt;"&amp;"")</f>
        <v>0</v>
      </c>
      <c r="S102" s="10">
        <f>COUNTIFS(Review!N:N,"TL",Review!P:P,AH102, Review!R:R,"&lt;&gt;"&amp;"", Review!X:X,"&lt;&gt;"&amp;"",  Review!Y:Y,"&lt;&gt;"&amp;"")</f>
        <v>0</v>
      </c>
      <c r="T102" s="10">
        <f>COUNTIFS(Review!A:A,"Giữ chỗ",Review!P:P,AH102)</f>
        <v>0</v>
      </c>
      <c r="U102" s="10">
        <f>COUNTIFS(Review!B:B,"Sai lớp",Review!P:P,AH102)</f>
        <v>0</v>
      </c>
      <c r="V102" s="10">
        <f>COUNTIFS(Review!B:B,"Sai phân công",Review!P:P,AH102)</f>
        <v>0</v>
      </c>
      <c r="W102" s="10">
        <f t="shared" si="1"/>
        <v>4</v>
      </c>
      <c r="X102" s="10"/>
      <c r="Y102" s="10"/>
      <c r="Z102" s="10"/>
      <c r="AA102" s="6"/>
      <c r="AB102" s="6"/>
      <c r="AC102" s="6"/>
      <c r="AD102" s="6"/>
      <c r="AE102" s="6"/>
      <c r="AF102" s="6"/>
      <c r="AG102" s="6"/>
      <c r="AH102" s="6" t="s">
        <v>2798</v>
      </c>
      <c r="AI102" s="6" t="str">
        <f t="shared" si="2"/>
        <v>C_03 Nguyễn Đức Thành 20128583 LTU11B</v>
      </c>
      <c r="AJ102" s="6"/>
      <c r="AK102" s="6" t="str">
        <f t="shared" si="3"/>
        <v>TRUE</v>
      </c>
      <c r="AL102" s="4"/>
      <c r="AM102" s="4"/>
      <c r="AN102" s="4"/>
      <c r="AO102" s="4"/>
      <c r="AP102" s="4"/>
      <c r="AQ102" s="4"/>
      <c r="AR102" s="4"/>
      <c r="AS102" s="4"/>
      <c r="AT102" s="178"/>
      <c r="AU102" s="179"/>
      <c r="AV102" s="179"/>
      <c r="AW102" s="179"/>
      <c r="AX102" s="180">
        <f>COUNTIFS(Review!AD:AD,AH102, Review!AE:AE,"&lt;&gt;"&amp;"",Review!AL:AL,"&lt;&gt;"&amp;"")</f>
        <v>0</v>
      </c>
      <c r="AY102" s="153">
        <f>COUNTIFS(Review!BJ:BJ,"*TNLT*",Review!AD:AD,AH102, Review!AE:AE,"&lt;&gt;"&amp;"",  Review!AF:AF,"&lt;&gt;"&amp;"", Review!AG:AG,"&lt;&gt;"&amp;"", Review!AH:AH,"&lt;&gt;"&amp;"", Review!AI:AI,"&lt;&gt;"&amp;"", Review!AJ:AJ,"&lt;&gt;"&amp;"", Review!AK:AK,"&lt;&gt;"&amp;"", Review!AL:AL,"&lt;&gt;"&amp;"", Review!AM:AM,"&lt;&gt;"&amp;"", Review!AN:AN,"&lt;&gt;"&amp;"", Review!AO:AO,"&lt;&gt;"&amp;"")</f>
        <v>0</v>
      </c>
      <c r="AZ102" s="153">
        <f>COUNTIFS(Review!BJ:BJ,"*TNBT*",Review!AD:AD,AH102, Review!AE:AE,"&lt;&gt;"&amp;"",  Review!AF:AF,"&lt;&gt;"&amp;"", Review!AG:AG,"&lt;&gt;"&amp;"", Review!AH:AH,"&lt;&gt;"&amp;"", Review!AI:AI,"&lt;&gt;"&amp;"",  Review!AJ:AJ,"&lt;&gt;"&amp;"",  Review!AK:AK,"&lt;&gt;"&amp;"",  Review!AL:AL,"&lt;&gt;"&amp;"",  Review!AM:AM,"&lt;&gt;"&amp;"", Review!AN:AN,"&lt;&gt;"&amp;"", Review!AO:AO,"&lt;&gt;"&amp;"")</f>
        <v>0</v>
      </c>
      <c r="BA102" s="153">
        <f>COUNTIFS(Review!BJ:BJ,"*TL*",Review!AD:AD,AH102, Review!AE:AE,"&lt;&gt;"&amp;"", Review!AL:AL,"&lt;&gt;"&amp;"",  Review!AM:AM,"&lt;&gt;"&amp;"", Review!AN:AN,"&lt;&gt;"&amp;"", Review!AO:AO,"&lt;&gt;"&amp;"")</f>
        <v>0</v>
      </c>
      <c r="BB102" s="180">
        <f>COUNTIFS(Review!AR:AR,AH102, Review!AS:AS,"&lt;&gt;"&amp;"",Review!AZ:AZ,"&lt;&gt;"&amp;"")</f>
        <v>0</v>
      </c>
      <c r="BC102" s="181">
        <f>COUNTIFS(Review!BJ:BJ,"*TNLT*",Review!AR:AR,AH102, Review!AS:AS,"&lt;&gt;"&amp;"", Review!AT:AT,"&lt;&gt;"&amp;"", Review!AU:AU,"&lt;&gt;"&amp;"", Review!AV:AV,"&lt;&gt;"&amp;"", Review!AW:AW,"&lt;&gt;"&amp;"", Review!AW:AW,"&lt;&gt;"&amp;"", Review!AX:AX,"&lt;&gt;"&amp;"", Review!AY:AY,"&lt;&gt;"&amp;"", Review!AZ:AZ,"&lt;&gt;"&amp;"",  Review!BA:BA,"&lt;&gt;"&amp;"", Review!BB:BB,"&lt;&gt;"&amp;"", Review!BC:BC,"&lt;&gt;"&amp;"")</f>
        <v>0</v>
      </c>
      <c r="BD102" s="182">
        <f>COUNTIFS(Review!BJ:BJ,"*TNBT*",Review!AR:AR,AH102, Review!AS:AS,"&lt;&gt;"&amp;"", Review!AT:AT,"&lt;&gt;"&amp;"", Review!AU:AU,"&lt;&gt;"&amp;"", Review!AV:AV,"&lt;&gt;"&amp;"", Review!AW:AW,"&lt;&gt;"&amp;"", Review!AW:AW,"&lt;&gt;"&amp;"", Review!AX:AX,"&lt;&gt;"&amp;"", Review!AY:AY,"&lt;&gt;"&amp;"", Review!AZ:AZ,"&lt;&gt;"&amp;"",  Review!BA:BA,"&lt;&gt;"&amp;"", Review!BB:BB,"&lt;&gt;"&amp;"", Review!BC:BC,"&lt;&gt;"&amp;"")</f>
        <v>0</v>
      </c>
      <c r="BE102" s="181">
        <f>COUNTIFS(Review!BJ:BJ,"*TL*",Review!AR:AR,AH102, Review!AS:AS,"&lt;&gt;"&amp;"", Review!AZ:AZ,"&lt;&gt;"&amp;"",  Review!BA:BA,"&lt;&gt;"&amp;"", Review!BB:BB,"&lt;&gt;"&amp;"", Review!BC:BC,"&lt;&gt;"&amp;"")</f>
        <v>0</v>
      </c>
    </row>
    <row r="103" ht="13.5" customHeight="1">
      <c r="A103" s="6"/>
      <c r="B103" s="78" t="s">
        <v>2625</v>
      </c>
      <c r="C103" s="78" t="s">
        <v>2775</v>
      </c>
      <c r="D103" s="78" t="s">
        <v>1012</v>
      </c>
      <c r="E103" s="76">
        <v>2.0128581E7</v>
      </c>
      <c r="F103" s="78" t="s">
        <v>2601</v>
      </c>
      <c r="G103" s="78" t="s">
        <v>2602</v>
      </c>
      <c r="H103" s="10" t="s">
        <v>2776</v>
      </c>
      <c r="I103" s="10"/>
      <c r="J103" s="10"/>
      <c r="K103" s="10"/>
      <c r="L103" s="10"/>
      <c r="M103" s="10"/>
      <c r="N103" s="10"/>
      <c r="O103" s="10"/>
      <c r="P103" s="4">
        <f>COUNTIFS(Review!P:P,AH103)</f>
        <v>7</v>
      </c>
      <c r="Q103" s="10">
        <f>COUNTIFS(Review!N:N,"TNLT",Review!P:P,AH103, Review!R:R,"&lt;&gt;"&amp;"", Review!S:S,"&lt;&gt;"&amp;"", Review!T:T,"&lt;&gt;"&amp;"", Review!U:U,"&lt;&gt;"&amp;"",  Review!V:V,"&lt;&gt;"&amp;"",  Review!W:W,"&lt;&gt;"&amp;"",  Review!X:X,"&lt;&gt;"&amp;"",  Review!Y:Y,"&lt;&gt;"&amp;"")</f>
        <v>2</v>
      </c>
      <c r="R103" s="10">
        <f>COUNTIFS(Review!N:N,"TNBT",Review!P:P,AH103, Review!R:R,"&lt;&gt;"&amp;"", Review!S:S,"&lt;&gt;"&amp;"", Review!T:T,"&lt;&gt;"&amp;"", Review!U:U,"&lt;&gt;"&amp;"",  Review!V:V,"&lt;&gt;"&amp;"",  Review!W:W,"&lt;&gt;"&amp;"",  Review!X:X,"&lt;&gt;"&amp;"",  Review!Y:Y,"&lt;&gt;"&amp;"")</f>
        <v>0</v>
      </c>
      <c r="S103" s="10">
        <f>COUNTIFS(Review!N:N,"TL",Review!P:P,AH103, Review!R:R,"&lt;&gt;"&amp;"", Review!X:X,"&lt;&gt;"&amp;"",  Review!Y:Y,"&lt;&gt;"&amp;"")</f>
        <v>0</v>
      </c>
      <c r="T103" s="10">
        <f>COUNTIFS(Review!A:A,"Giữ chỗ",Review!P:P,AH103)</f>
        <v>0</v>
      </c>
      <c r="U103" s="10">
        <f>COUNTIFS(Review!B:B,"Sai lớp",Review!P:P,AH103)</f>
        <v>0</v>
      </c>
      <c r="V103" s="10">
        <f>COUNTIFS(Review!B:B,"Sai phân công",Review!P:P,AH103)</f>
        <v>0</v>
      </c>
      <c r="W103" s="10">
        <f t="shared" si="1"/>
        <v>5</v>
      </c>
      <c r="X103" s="10"/>
      <c r="Y103" s="10"/>
      <c r="Z103" s="10"/>
      <c r="AA103" s="6"/>
      <c r="AB103" s="6"/>
      <c r="AC103" s="6"/>
      <c r="AD103" s="6"/>
      <c r="AE103" s="6"/>
      <c r="AF103" s="6"/>
      <c r="AG103" s="6"/>
      <c r="AH103" s="6" t="s">
        <v>2626</v>
      </c>
      <c r="AI103" s="6" t="str">
        <f t="shared" si="2"/>
        <v>C_03 Lê Xuân Tùng 20128581 LTU11B</v>
      </c>
      <c r="AJ103" s="6"/>
      <c r="AK103" s="6">
        <f t="shared" si="3"/>
        <v>1</v>
      </c>
      <c r="AL103" s="4"/>
      <c r="AM103" s="4"/>
      <c r="AN103" s="4"/>
      <c r="AO103" s="4"/>
      <c r="AP103" s="4"/>
      <c r="AQ103" s="4"/>
      <c r="AR103" s="4"/>
      <c r="AS103" s="4"/>
      <c r="AT103" s="178"/>
      <c r="AU103" s="179"/>
      <c r="AV103" s="179"/>
      <c r="AW103" s="179"/>
      <c r="AX103" s="180">
        <f>COUNTIFS(Review!AD:AD,AH103, Review!AE:AE,"&lt;&gt;"&amp;"",Review!AL:AL,"&lt;&gt;"&amp;"")</f>
        <v>0</v>
      </c>
      <c r="AY103" s="153">
        <f>COUNTIFS(Review!BJ:BJ,"*TNLT*",Review!AD:AD,AH103, Review!AE:AE,"&lt;&gt;"&amp;"",  Review!AF:AF,"&lt;&gt;"&amp;"", Review!AG:AG,"&lt;&gt;"&amp;"", Review!AH:AH,"&lt;&gt;"&amp;"", Review!AI:AI,"&lt;&gt;"&amp;"", Review!AJ:AJ,"&lt;&gt;"&amp;"", Review!AK:AK,"&lt;&gt;"&amp;"", Review!AL:AL,"&lt;&gt;"&amp;"", Review!AM:AM,"&lt;&gt;"&amp;"", Review!AN:AN,"&lt;&gt;"&amp;"", Review!AO:AO,"&lt;&gt;"&amp;"")</f>
        <v>0</v>
      </c>
      <c r="AZ103" s="153">
        <f>COUNTIFS(Review!BJ:BJ,"*TNBT*",Review!AD:AD,AH103, Review!AE:AE,"&lt;&gt;"&amp;"",  Review!AF:AF,"&lt;&gt;"&amp;"", Review!AG:AG,"&lt;&gt;"&amp;"", Review!AH:AH,"&lt;&gt;"&amp;"", Review!AI:AI,"&lt;&gt;"&amp;"",  Review!AJ:AJ,"&lt;&gt;"&amp;"",  Review!AK:AK,"&lt;&gt;"&amp;"",  Review!AL:AL,"&lt;&gt;"&amp;"",  Review!AM:AM,"&lt;&gt;"&amp;"", Review!AN:AN,"&lt;&gt;"&amp;"", Review!AO:AO,"&lt;&gt;"&amp;"")</f>
        <v>0</v>
      </c>
      <c r="BA103" s="153">
        <f>COUNTIFS(Review!BJ:BJ,"*TL*",Review!AD:AD,AH103, Review!AE:AE,"&lt;&gt;"&amp;"", Review!AL:AL,"&lt;&gt;"&amp;"",  Review!AM:AM,"&lt;&gt;"&amp;"", Review!AN:AN,"&lt;&gt;"&amp;"", Review!AO:AO,"&lt;&gt;"&amp;"")</f>
        <v>0</v>
      </c>
      <c r="BB103" s="180">
        <f>COUNTIFS(Review!AR:AR,AH103, Review!AS:AS,"&lt;&gt;"&amp;"",Review!AZ:AZ,"&lt;&gt;"&amp;"")</f>
        <v>0</v>
      </c>
      <c r="BC103" s="181">
        <f>COUNTIFS(Review!BJ:BJ,"*TNLT*",Review!AR:AR,AH103, Review!AS:AS,"&lt;&gt;"&amp;"", Review!AT:AT,"&lt;&gt;"&amp;"", Review!AU:AU,"&lt;&gt;"&amp;"", Review!AV:AV,"&lt;&gt;"&amp;"", Review!AW:AW,"&lt;&gt;"&amp;"", Review!AW:AW,"&lt;&gt;"&amp;"", Review!AX:AX,"&lt;&gt;"&amp;"", Review!AY:AY,"&lt;&gt;"&amp;"", Review!AZ:AZ,"&lt;&gt;"&amp;"",  Review!BA:BA,"&lt;&gt;"&amp;"", Review!BB:BB,"&lt;&gt;"&amp;"", Review!BC:BC,"&lt;&gt;"&amp;"")</f>
        <v>0</v>
      </c>
      <c r="BD103" s="182">
        <f>COUNTIFS(Review!BJ:BJ,"*TNBT*",Review!AR:AR,AH103, Review!AS:AS,"&lt;&gt;"&amp;"", Review!AT:AT,"&lt;&gt;"&amp;"", Review!AU:AU,"&lt;&gt;"&amp;"", Review!AV:AV,"&lt;&gt;"&amp;"", Review!AW:AW,"&lt;&gt;"&amp;"", Review!AW:AW,"&lt;&gt;"&amp;"", Review!AX:AX,"&lt;&gt;"&amp;"", Review!AY:AY,"&lt;&gt;"&amp;"", Review!AZ:AZ,"&lt;&gt;"&amp;"",  Review!BA:BA,"&lt;&gt;"&amp;"", Review!BB:BB,"&lt;&gt;"&amp;"", Review!BC:BC,"&lt;&gt;"&amp;"")</f>
        <v>0</v>
      </c>
      <c r="BE103" s="181">
        <f>COUNTIFS(Review!BJ:BJ,"*TL*",Review!AR:AR,AH103, Review!AS:AS,"&lt;&gt;"&amp;"", Review!AZ:AZ,"&lt;&gt;"&amp;"",  Review!BA:BA,"&lt;&gt;"&amp;"", Review!BB:BB,"&lt;&gt;"&amp;"", Review!BC:BC,"&lt;&gt;"&amp;"")</f>
        <v>0</v>
      </c>
    </row>
    <row r="104" ht="13.5" customHeight="1">
      <c r="A104" s="6"/>
      <c r="B104" s="79" t="s">
        <v>2817</v>
      </c>
      <c r="C104" s="79" t="s">
        <v>2850</v>
      </c>
      <c r="D104" s="79" t="s">
        <v>1116</v>
      </c>
      <c r="E104" s="76">
        <v>2.0128567E7</v>
      </c>
      <c r="F104" s="79" t="s">
        <v>2601</v>
      </c>
      <c r="G104" s="79" t="s">
        <v>2602</v>
      </c>
      <c r="H104" s="10" t="s">
        <v>2851</v>
      </c>
      <c r="I104" s="10">
        <f>COUNTIF(B:B,B104)</f>
        <v>4</v>
      </c>
      <c r="J104" s="10">
        <f>COUNTIFS(Review!O:O,B104,Review!N:N,"TNLT", Review!R:R,"&lt;&gt;"&amp;"", Review!S:S,"&lt;&gt;"&amp;"", Review!T:T,"&lt;&gt;"&amp;"", Review!U:U,"&lt;&gt;"&amp;"",  Review!V:V,"&lt;&gt;"&amp;"",  Review!W:W,"&lt;&gt;"&amp;"",  Review!X:X,"&lt;&gt;"&amp;"",  Review!Y:Y,"&lt;&gt;"&amp;"")</f>
        <v>0</v>
      </c>
      <c r="K104" s="10">
        <f>COUNTIFS(Review!O:O,B104,Review!N:N,"TNBT", Review!R:R,"&lt;&gt;"&amp;"", Review!S:S,"&lt;&gt;"&amp;"", Review!T:T,"&lt;&gt;"&amp;"", Review!U:U,"&lt;&gt;"&amp;"",  Review!V:V,"&lt;&gt;"&amp;"",  Review!W:W,"&lt;&gt;"&amp;"",  Review!X:X,"&lt;&gt;"&amp;"",  Review!Y:Y,"&lt;&gt;"&amp;"")</f>
        <v>0</v>
      </c>
      <c r="L104" s="10">
        <f>COUNTIFS(Review!O:O,B104,Review!N:N,"TL", Review!R:R,"&lt;&gt;"&amp;"", Review!X:X,"&lt;&gt;"&amp;"",  Review!Y:Y,"&lt;&gt;"&amp;"")</f>
        <v>0</v>
      </c>
      <c r="M104" s="10">
        <f>COUNTIFS(Review!AC:AC,B104, Review!AN:AN,"&lt;&gt;"&amp;"",Review!AO:AO,"&lt;&gt;"&amp;"")</f>
        <v>0</v>
      </c>
      <c r="N104" s="10">
        <f>COUNTIFS(Review!A:A,"Giữ chỗ nhóm",Review!O:O,B104)</f>
        <v>0</v>
      </c>
      <c r="O104" s="10"/>
      <c r="P104" s="4">
        <f>COUNTIFS(Review!P:P,AH104)</f>
        <v>1</v>
      </c>
      <c r="Q104" s="10">
        <f>COUNTIFS(Review!N:N,"TNLT",Review!P:P,AH104, Review!R:R,"&lt;&gt;"&amp;"", Review!S:S,"&lt;&gt;"&amp;"", Review!T:T,"&lt;&gt;"&amp;"", Review!U:U,"&lt;&gt;"&amp;"",  Review!V:V,"&lt;&gt;"&amp;"",  Review!W:W,"&lt;&gt;"&amp;"",  Review!X:X,"&lt;&gt;"&amp;"",  Review!Y:Y,"&lt;&gt;"&amp;"")</f>
        <v>0</v>
      </c>
      <c r="R104" s="10">
        <f>COUNTIFS(Review!N:N,"TNBT",Review!P:P,AH104, Review!R:R,"&lt;&gt;"&amp;"", Review!S:S,"&lt;&gt;"&amp;"", Review!T:T,"&lt;&gt;"&amp;"", Review!U:U,"&lt;&gt;"&amp;"",  Review!V:V,"&lt;&gt;"&amp;"",  Review!W:W,"&lt;&gt;"&amp;"",  Review!X:X,"&lt;&gt;"&amp;"",  Review!Y:Y,"&lt;&gt;"&amp;"")</f>
        <v>0</v>
      </c>
      <c r="S104" s="10">
        <f>COUNTIFS(Review!N:N,"TL",Review!P:P,AH104, Review!R:R,"&lt;&gt;"&amp;"", Review!X:X,"&lt;&gt;"&amp;"",  Review!Y:Y,"&lt;&gt;"&amp;"")</f>
        <v>0</v>
      </c>
      <c r="T104" s="10">
        <f>COUNTIFS(Review!A:A,"Giữ chỗ",Review!P:P,AH104)</f>
        <v>0</v>
      </c>
      <c r="U104" s="10">
        <f>COUNTIFS(Review!B:B,"Sai lớp",Review!P:P,AH104)</f>
        <v>0</v>
      </c>
      <c r="V104" s="10">
        <f>COUNTIFS(Review!B:B,"Sai phân công",Review!P:P,AH104)</f>
        <v>0</v>
      </c>
      <c r="W104" s="10">
        <f t="shared" si="1"/>
        <v>1</v>
      </c>
      <c r="X104" s="10"/>
      <c r="Y104" s="10"/>
      <c r="Z104" s="10"/>
      <c r="AA104" s="6"/>
      <c r="AB104" s="6"/>
      <c r="AC104" s="6"/>
      <c r="AD104" s="6"/>
      <c r="AE104" s="6"/>
      <c r="AF104" s="6"/>
      <c r="AG104" s="6"/>
      <c r="AH104" s="6" t="s">
        <v>2878</v>
      </c>
      <c r="AI104" s="6" t="str">
        <f t="shared" si="2"/>
        <v>C_04 Nguyễn Phi Hùng 20128567 LTU11B</v>
      </c>
      <c r="AJ104" s="6"/>
      <c r="AK104" s="6" t="str">
        <f t="shared" si="3"/>
        <v>TRUE</v>
      </c>
      <c r="AL104" s="4"/>
      <c r="AM104" s="4"/>
      <c r="AN104" s="4"/>
      <c r="AO104" s="4"/>
      <c r="AP104" s="4"/>
      <c r="AQ104" s="4"/>
      <c r="AR104" s="4"/>
      <c r="AS104" s="4"/>
      <c r="AT104" s="178">
        <f>COUNTIFS(Review!AC:AC,B104, Review!AE:AE,"&lt;&gt;"&amp;"",Review!AL:AL,"&lt;&gt;"&amp;"")</f>
        <v>0</v>
      </c>
      <c r="AU104" s="179">
        <f>COUNTIFS(Review!BJ:BJ,"*TNLT*",Review!AC:AC,B104, Review!AE:AE,"&lt;&gt;"&amp;"",Review!AL:AL,"&lt;&gt;"&amp;"")</f>
        <v>0</v>
      </c>
      <c r="AV104" s="179">
        <f>COUNTIFS(Review!BJ:BJ,"*TNBT*",Review!AC:AC,B104, Review!AE:AE,"&lt;&gt;"&amp;"",Review!AL:AL,"&lt;&gt;"&amp;"")</f>
        <v>0</v>
      </c>
      <c r="AW104" s="179">
        <f>COUNTIFS(Review!BJ:BJ,"*TL*",Review!AC:AC,B104, Review!AE:AE,"&lt;&gt;"&amp;"",Review!AL:AL,"&lt;&gt;"&amp;"")</f>
        <v>0</v>
      </c>
      <c r="AX104" s="180">
        <f>COUNTIFS(Review!AD:AD,AH104, Review!AE:AE,"&lt;&gt;"&amp;"",Review!AL:AL,"&lt;&gt;"&amp;"")</f>
        <v>0</v>
      </c>
      <c r="AY104" s="153">
        <f>COUNTIFS(Review!BJ:BJ,"*TNLT*",Review!AD:AD,AH104, Review!AE:AE,"&lt;&gt;"&amp;"",  Review!AF:AF,"&lt;&gt;"&amp;"", Review!AG:AG,"&lt;&gt;"&amp;"", Review!AH:AH,"&lt;&gt;"&amp;"", Review!AI:AI,"&lt;&gt;"&amp;"", Review!AJ:AJ,"&lt;&gt;"&amp;"", Review!AK:AK,"&lt;&gt;"&amp;"", Review!AL:AL,"&lt;&gt;"&amp;"", Review!AM:AM,"&lt;&gt;"&amp;"", Review!AN:AN,"&lt;&gt;"&amp;"", Review!AO:AO,"&lt;&gt;"&amp;"")</f>
        <v>0</v>
      </c>
      <c r="AZ104" s="153">
        <f>COUNTIFS(Review!BJ:BJ,"*TNBT*",Review!AD:AD,AH104, Review!AE:AE,"&lt;&gt;"&amp;"",  Review!AF:AF,"&lt;&gt;"&amp;"", Review!AG:AG,"&lt;&gt;"&amp;"", Review!AH:AH,"&lt;&gt;"&amp;"", Review!AI:AI,"&lt;&gt;"&amp;"",  Review!AJ:AJ,"&lt;&gt;"&amp;"",  Review!AK:AK,"&lt;&gt;"&amp;"",  Review!AL:AL,"&lt;&gt;"&amp;"",  Review!AM:AM,"&lt;&gt;"&amp;"", Review!AN:AN,"&lt;&gt;"&amp;"", Review!AO:AO,"&lt;&gt;"&amp;"")</f>
        <v>0</v>
      </c>
      <c r="BA104" s="153">
        <f>COUNTIFS(Review!BJ:BJ,"*TL*",Review!AD:AD,AH104, Review!AE:AE,"&lt;&gt;"&amp;"", Review!AL:AL,"&lt;&gt;"&amp;"",  Review!AM:AM,"&lt;&gt;"&amp;"", Review!AN:AN,"&lt;&gt;"&amp;"", Review!AO:AO,"&lt;&gt;"&amp;"")</f>
        <v>0</v>
      </c>
      <c r="BB104" s="180">
        <f>COUNTIFS(Review!AR:AR,AH104, Review!AS:AS,"&lt;&gt;"&amp;"",Review!AZ:AZ,"&lt;&gt;"&amp;"")</f>
        <v>0</v>
      </c>
      <c r="BC104" s="181">
        <f>COUNTIFS(Review!BJ:BJ,"*TNLT*",Review!AR:AR,AH104, Review!AS:AS,"&lt;&gt;"&amp;"", Review!AT:AT,"&lt;&gt;"&amp;"", Review!AU:AU,"&lt;&gt;"&amp;"", Review!AV:AV,"&lt;&gt;"&amp;"", Review!AW:AW,"&lt;&gt;"&amp;"", Review!AW:AW,"&lt;&gt;"&amp;"", Review!AX:AX,"&lt;&gt;"&amp;"", Review!AY:AY,"&lt;&gt;"&amp;"", Review!AZ:AZ,"&lt;&gt;"&amp;"",  Review!BA:BA,"&lt;&gt;"&amp;"", Review!BB:BB,"&lt;&gt;"&amp;"", Review!BC:BC,"&lt;&gt;"&amp;"")</f>
        <v>0</v>
      </c>
      <c r="BD104" s="182">
        <f>COUNTIFS(Review!BJ:BJ,"*TNBT*",Review!AR:AR,AH104, Review!AS:AS,"&lt;&gt;"&amp;"", Review!AT:AT,"&lt;&gt;"&amp;"", Review!AU:AU,"&lt;&gt;"&amp;"", Review!AV:AV,"&lt;&gt;"&amp;"", Review!AW:AW,"&lt;&gt;"&amp;"", Review!AW:AW,"&lt;&gt;"&amp;"", Review!AX:AX,"&lt;&gt;"&amp;"", Review!AY:AY,"&lt;&gt;"&amp;"", Review!AZ:AZ,"&lt;&gt;"&amp;"",  Review!BA:BA,"&lt;&gt;"&amp;"", Review!BB:BB,"&lt;&gt;"&amp;"", Review!BC:BC,"&lt;&gt;"&amp;"")</f>
        <v>0</v>
      </c>
      <c r="BE104" s="181">
        <f>COUNTIFS(Review!BJ:BJ,"*TL*",Review!AR:AR,AH104, Review!AS:AS,"&lt;&gt;"&amp;"", Review!AZ:AZ,"&lt;&gt;"&amp;"",  Review!BA:BA,"&lt;&gt;"&amp;"", Review!BB:BB,"&lt;&gt;"&amp;"", Review!BC:BC,"&lt;&gt;"&amp;"")</f>
        <v>0</v>
      </c>
    </row>
    <row r="105" ht="13.5" customHeight="1">
      <c r="A105" s="6"/>
      <c r="B105" s="79" t="s">
        <v>2817</v>
      </c>
      <c r="C105" s="79" t="s">
        <v>2880</v>
      </c>
      <c r="D105" s="79" t="s">
        <v>344</v>
      </c>
      <c r="E105" s="76">
        <v>2.0128169E7</v>
      </c>
      <c r="F105" s="79" t="s">
        <v>2601</v>
      </c>
      <c r="G105" s="79" t="s">
        <v>2602</v>
      </c>
      <c r="H105" s="10" t="s">
        <v>2881</v>
      </c>
      <c r="I105" s="10"/>
      <c r="J105" s="10"/>
      <c r="K105" s="10"/>
      <c r="L105" s="10"/>
      <c r="M105" s="10"/>
      <c r="N105" s="10"/>
      <c r="O105" s="10"/>
      <c r="P105" s="4">
        <f>COUNTIFS(Review!P:P,AH105)</f>
        <v>2</v>
      </c>
      <c r="Q105" s="10">
        <f>COUNTIFS(Review!N:N,"TNLT",Review!P:P,AH105, Review!R:R,"&lt;&gt;"&amp;"", Review!S:S,"&lt;&gt;"&amp;"", Review!T:T,"&lt;&gt;"&amp;"", Review!U:U,"&lt;&gt;"&amp;"",  Review!V:V,"&lt;&gt;"&amp;"",  Review!W:W,"&lt;&gt;"&amp;"",  Review!X:X,"&lt;&gt;"&amp;"",  Review!Y:Y,"&lt;&gt;"&amp;"")</f>
        <v>0</v>
      </c>
      <c r="R105" s="10">
        <f>COUNTIFS(Review!N:N,"TNBT",Review!P:P,AH105, Review!R:R,"&lt;&gt;"&amp;"", Review!S:S,"&lt;&gt;"&amp;"", Review!T:T,"&lt;&gt;"&amp;"", Review!U:U,"&lt;&gt;"&amp;"",  Review!V:V,"&lt;&gt;"&amp;"",  Review!W:W,"&lt;&gt;"&amp;"",  Review!X:X,"&lt;&gt;"&amp;"",  Review!Y:Y,"&lt;&gt;"&amp;"")</f>
        <v>0</v>
      </c>
      <c r="S105" s="10">
        <f>COUNTIFS(Review!N:N,"TL",Review!P:P,AH105, Review!R:R,"&lt;&gt;"&amp;"", Review!X:X,"&lt;&gt;"&amp;"",  Review!Y:Y,"&lt;&gt;"&amp;"")</f>
        <v>0</v>
      </c>
      <c r="T105" s="10">
        <f>COUNTIFS(Review!A:A,"Giữ chỗ",Review!P:P,AH105)</f>
        <v>0</v>
      </c>
      <c r="U105" s="10">
        <f>COUNTIFS(Review!B:B,"Sai lớp",Review!P:P,AH105)</f>
        <v>0</v>
      </c>
      <c r="V105" s="10">
        <f>COUNTIFS(Review!B:B,"Sai phân công",Review!P:P,AH105)</f>
        <v>0</v>
      </c>
      <c r="W105" s="10">
        <f t="shared" si="1"/>
        <v>2</v>
      </c>
      <c r="X105" s="10"/>
      <c r="Y105" s="10"/>
      <c r="Z105" s="10"/>
      <c r="AA105" s="6"/>
      <c r="AB105" s="6"/>
      <c r="AC105" s="6"/>
      <c r="AD105" s="6"/>
      <c r="AE105" s="6"/>
      <c r="AF105" s="6"/>
      <c r="AG105" s="6"/>
      <c r="AH105" s="6" t="s">
        <v>2890</v>
      </c>
      <c r="AI105" s="6" t="str">
        <f t="shared" si="2"/>
        <v>C_04 Cung Thế Hưng 20128169 LTU11B</v>
      </c>
      <c r="AJ105" s="6"/>
      <c r="AK105" s="6" t="str">
        <f t="shared" si="3"/>
        <v>TRUE</v>
      </c>
      <c r="AL105" s="4"/>
      <c r="AM105" s="4"/>
      <c r="AN105" s="4"/>
      <c r="AO105" s="4"/>
      <c r="AP105" s="4"/>
      <c r="AQ105" s="4"/>
      <c r="AR105" s="4"/>
      <c r="AS105" s="4"/>
      <c r="AT105" s="178"/>
      <c r="AU105" s="179"/>
      <c r="AV105" s="179"/>
      <c r="AW105" s="179"/>
      <c r="AX105" s="180">
        <f>COUNTIFS(Review!AD:AD,AH105, Review!AE:AE,"&lt;&gt;"&amp;"",Review!AL:AL,"&lt;&gt;"&amp;"")</f>
        <v>0</v>
      </c>
      <c r="AY105" s="153">
        <f>COUNTIFS(Review!BJ:BJ,"*TNLT*",Review!AD:AD,AH105, Review!AE:AE,"&lt;&gt;"&amp;"",  Review!AF:AF,"&lt;&gt;"&amp;"", Review!AG:AG,"&lt;&gt;"&amp;"", Review!AH:AH,"&lt;&gt;"&amp;"", Review!AI:AI,"&lt;&gt;"&amp;"", Review!AJ:AJ,"&lt;&gt;"&amp;"", Review!AK:AK,"&lt;&gt;"&amp;"", Review!AL:AL,"&lt;&gt;"&amp;"", Review!AM:AM,"&lt;&gt;"&amp;"", Review!AN:AN,"&lt;&gt;"&amp;"", Review!AO:AO,"&lt;&gt;"&amp;"")</f>
        <v>0</v>
      </c>
      <c r="AZ105" s="153">
        <f>COUNTIFS(Review!BJ:BJ,"*TNBT*",Review!AD:AD,AH105, Review!AE:AE,"&lt;&gt;"&amp;"",  Review!AF:AF,"&lt;&gt;"&amp;"", Review!AG:AG,"&lt;&gt;"&amp;"", Review!AH:AH,"&lt;&gt;"&amp;"", Review!AI:AI,"&lt;&gt;"&amp;"",  Review!AJ:AJ,"&lt;&gt;"&amp;"",  Review!AK:AK,"&lt;&gt;"&amp;"",  Review!AL:AL,"&lt;&gt;"&amp;"",  Review!AM:AM,"&lt;&gt;"&amp;"", Review!AN:AN,"&lt;&gt;"&amp;"", Review!AO:AO,"&lt;&gt;"&amp;"")</f>
        <v>0</v>
      </c>
      <c r="BA105" s="153">
        <f>COUNTIFS(Review!BJ:BJ,"*TL*",Review!AD:AD,AH105, Review!AE:AE,"&lt;&gt;"&amp;"", Review!AL:AL,"&lt;&gt;"&amp;"",  Review!AM:AM,"&lt;&gt;"&amp;"", Review!AN:AN,"&lt;&gt;"&amp;"", Review!AO:AO,"&lt;&gt;"&amp;"")</f>
        <v>0</v>
      </c>
      <c r="BB105" s="180">
        <f>COUNTIFS(Review!AR:AR,AH105, Review!AS:AS,"&lt;&gt;"&amp;"",Review!AZ:AZ,"&lt;&gt;"&amp;"")</f>
        <v>0</v>
      </c>
      <c r="BC105" s="181">
        <f>COUNTIFS(Review!BJ:BJ,"*TNLT*",Review!AR:AR,AH105, Review!AS:AS,"&lt;&gt;"&amp;"", Review!AT:AT,"&lt;&gt;"&amp;"", Review!AU:AU,"&lt;&gt;"&amp;"", Review!AV:AV,"&lt;&gt;"&amp;"", Review!AW:AW,"&lt;&gt;"&amp;"", Review!AW:AW,"&lt;&gt;"&amp;"", Review!AX:AX,"&lt;&gt;"&amp;"", Review!AY:AY,"&lt;&gt;"&amp;"", Review!AZ:AZ,"&lt;&gt;"&amp;"",  Review!BA:BA,"&lt;&gt;"&amp;"", Review!BB:BB,"&lt;&gt;"&amp;"", Review!BC:BC,"&lt;&gt;"&amp;"")</f>
        <v>0</v>
      </c>
      <c r="BD105" s="182">
        <f>COUNTIFS(Review!BJ:BJ,"*TNBT*",Review!AR:AR,AH105, Review!AS:AS,"&lt;&gt;"&amp;"", Review!AT:AT,"&lt;&gt;"&amp;"", Review!AU:AU,"&lt;&gt;"&amp;"", Review!AV:AV,"&lt;&gt;"&amp;"", Review!AW:AW,"&lt;&gt;"&amp;"", Review!AW:AW,"&lt;&gt;"&amp;"", Review!AX:AX,"&lt;&gt;"&amp;"", Review!AY:AY,"&lt;&gt;"&amp;"", Review!AZ:AZ,"&lt;&gt;"&amp;"",  Review!BA:BA,"&lt;&gt;"&amp;"", Review!BB:BB,"&lt;&gt;"&amp;"", Review!BC:BC,"&lt;&gt;"&amp;"")</f>
        <v>0</v>
      </c>
      <c r="BE105" s="181">
        <f>COUNTIFS(Review!BJ:BJ,"*TL*",Review!AR:AR,AH105, Review!AS:AS,"&lt;&gt;"&amp;"", Review!AZ:AZ,"&lt;&gt;"&amp;"",  Review!BA:BA,"&lt;&gt;"&amp;"", Review!BB:BB,"&lt;&gt;"&amp;"", Review!BC:BC,"&lt;&gt;"&amp;"")</f>
        <v>0</v>
      </c>
    </row>
    <row r="106" ht="13.5" customHeight="1">
      <c r="A106" s="6"/>
      <c r="B106" s="79" t="s">
        <v>2817</v>
      </c>
      <c r="C106" s="79" t="s">
        <v>2775</v>
      </c>
      <c r="D106" s="79" t="s">
        <v>1928</v>
      </c>
      <c r="E106" s="76">
        <v>2.0128579E7</v>
      </c>
      <c r="F106" s="79" t="s">
        <v>2601</v>
      </c>
      <c r="G106" s="79" t="s">
        <v>2602</v>
      </c>
      <c r="H106" s="10" t="s">
        <v>2826</v>
      </c>
      <c r="I106" s="10">
        <f>COUNTIF(B:B,B106)</f>
        <v>4</v>
      </c>
      <c r="J106" s="10">
        <f>COUNTIFS(Review!O:O,B106,Review!N:N,"TNLT", Review!R:R,"&lt;&gt;"&amp;"", Review!S:S,"&lt;&gt;"&amp;"", Review!T:T,"&lt;&gt;"&amp;"", Review!U:U,"&lt;&gt;"&amp;"",  Review!V:V,"&lt;&gt;"&amp;"",  Review!W:W,"&lt;&gt;"&amp;"",  Review!X:X,"&lt;&gt;"&amp;"",  Review!Y:Y,"&lt;&gt;"&amp;"")</f>
        <v>0</v>
      </c>
      <c r="K106" s="10">
        <f>COUNTIFS(Review!O:O,B106,Review!N:N,"TNBT", Review!R:R,"&lt;&gt;"&amp;"", Review!S:S,"&lt;&gt;"&amp;"", Review!T:T,"&lt;&gt;"&amp;"", Review!U:U,"&lt;&gt;"&amp;"",  Review!V:V,"&lt;&gt;"&amp;"",  Review!W:W,"&lt;&gt;"&amp;"",  Review!X:X,"&lt;&gt;"&amp;"",  Review!Y:Y,"&lt;&gt;"&amp;"")</f>
        <v>0</v>
      </c>
      <c r="L106" s="10">
        <f>COUNTIFS(Review!O:O,B106,Review!N:N,"TL", Review!R:R,"&lt;&gt;"&amp;"", Review!X:X,"&lt;&gt;"&amp;"",  Review!Y:Y,"&lt;&gt;"&amp;"")</f>
        <v>0</v>
      </c>
      <c r="M106" s="10">
        <f>COUNTIFS(Review!AC:AC,B106, Review!AN:AN,"&lt;&gt;"&amp;"",Review!AO:AO,"&lt;&gt;"&amp;"")</f>
        <v>0</v>
      </c>
      <c r="N106" s="10">
        <f>COUNTIFS(Review!A:A,"Giữ chỗ nhóm",Review!O:O,B106)</f>
        <v>0</v>
      </c>
      <c r="O106" s="10"/>
      <c r="P106" s="4">
        <f>COUNTIFS(Review!P:P,AH106)</f>
        <v>6</v>
      </c>
      <c r="Q106" s="10">
        <f>COUNTIFS(Review!N:N,"TNLT",Review!P:P,AH106, Review!R:R,"&lt;&gt;"&amp;"", Review!S:S,"&lt;&gt;"&amp;"", Review!T:T,"&lt;&gt;"&amp;"", Review!U:U,"&lt;&gt;"&amp;"",  Review!V:V,"&lt;&gt;"&amp;"",  Review!W:W,"&lt;&gt;"&amp;"",  Review!X:X,"&lt;&gt;"&amp;"",  Review!Y:Y,"&lt;&gt;"&amp;"")</f>
        <v>0</v>
      </c>
      <c r="R106" s="10">
        <f>COUNTIFS(Review!N:N,"TNBT",Review!P:P,AH106, Review!R:R,"&lt;&gt;"&amp;"", Review!S:S,"&lt;&gt;"&amp;"", Review!T:T,"&lt;&gt;"&amp;"", Review!U:U,"&lt;&gt;"&amp;"",  Review!V:V,"&lt;&gt;"&amp;"",  Review!W:W,"&lt;&gt;"&amp;"",  Review!X:X,"&lt;&gt;"&amp;"",  Review!Y:Y,"&lt;&gt;"&amp;"")</f>
        <v>0</v>
      </c>
      <c r="S106" s="10">
        <f>COUNTIFS(Review!N:N,"TL",Review!P:P,AH106, Review!R:R,"&lt;&gt;"&amp;"", Review!X:X,"&lt;&gt;"&amp;"",  Review!Y:Y,"&lt;&gt;"&amp;"")</f>
        <v>0</v>
      </c>
      <c r="T106" s="10">
        <f>COUNTIFS(Review!A:A,"Giữ chỗ",Review!P:P,AH106)</f>
        <v>1</v>
      </c>
      <c r="U106" s="10">
        <f>COUNTIFS(Review!B:B,"Sai lớp",Review!P:P,AH106)</f>
        <v>0</v>
      </c>
      <c r="V106" s="10">
        <f>COUNTIFS(Review!B:B,"Sai phân công",Review!P:P,AH106)</f>
        <v>0</v>
      </c>
      <c r="W106" s="10">
        <f t="shared" si="1"/>
        <v>5</v>
      </c>
      <c r="X106" s="10"/>
      <c r="Y106" s="10"/>
      <c r="Z106" s="10"/>
      <c r="AA106" s="6"/>
      <c r="AB106" s="6"/>
      <c r="AC106" s="6"/>
      <c r="AD106" s="6"/>
      <c r="AE106" s="6"/>
      <c r="AF106" s="6"/>
      <c r="AG106" s="6"/>
      <c r="AH106" s="6" t="s">
        <v>2847</v>
      </c>
      <c r="AI106" s="6" t="str">
        <f t="shared" si="2"/>
        <v>C_04 Lê Xuân Sơn 20128579 LTU11B</v>
      </c>
      <c r="AJ106" s="6"/>
      <c r="AK106" s="6">
        <f t="shared" si="3"/>
        <v>0</v>
      </c>
      <c r="AL106" s="4"/>
      <c r="AM106" s="4"/>
      <c r="AN106" s="4"/>
      <c r="AO106" s="4"/>
      <c r="AP106" s="4"/>
      <c r="AQ106" s="4"/>
      <c r="AR106" s="4"/>
      <c r="AS106" s="4"/>
      <c r="AT106" s="178">
        <f>COUNTIFS(Review!AC:AC,B106, Review!AE:AE,"&lt;&gt;"&amp;"",Review!AL:AL,"&lt;&gt;"&amp;"")</f>
        <v>0</v>
      </c>
      <c r="AU106" s="179">
        <f>COUNTIFS(Review!BJ:BJ,"*TNLT*",Review!AC:AC,B106, Review!AE:AE,"&lt;&gt;"&amp;"",Review!AL:AL,"&lt;&gt;"&amp;"")</f>
        <v>0</v>
      </c>
      <c r="AV106" s="179">
        <f>COUNTIFS(Review!BJ:BJ,"*TNBT*",Review!AC:AC,B106, Review!AE:AE,"&lt;&gt;"&amp;"",Review!AL:AL,"&lt;&gt;"&amp;"")</f>
        <v>0</v>
      </c>
      <c r="AW106" s="179">
        <f>COUNTIFS(Review!BJ:BJ,"*TL*",Review!AC:AC,B106, Review!AE:AE,"&lt;&gt;"&amp;"",Review!AL:AL,"&lt;&gt;"&amp;"")</f>
        <v>0</v>
      </c>
      <c r="AX106" s="180">
        <f>COUNTIFS(Review!AD:AD,AH106, Review!AE:AE,"&lt;&gt;"&amp;"",Review!AL:AL,"&lt;&gt;"&amp;"")</f>
        <v>0</v>
      </c>
      <c r="AY106" s="153">
        <f>COUNTIFS(Review!BJ:BJ,"*TNLT*",Review!AD:AD,AH106, Review!AE:AE,"&lt;&gt;"&amp;"",  Review!AF:AF,"&lt;&gt;"&amp;"", Review!AG:AG,"&lt;&gt;"&amp;"", Review!AH:AH,"&lt;&gt;"&amp;"", Review!AI:AI,"&lt;&gt;"&amp;"", Review!AJ:AJ,"&lt;&gt;"&amp;"", Review!AK:AK,"&lt;&gt;"&amp;"", Review!AL:AL,"&lt;&gt;"&amp;"", Review!AM:AM,"&lt;&gt;"&amp;"", Review!AN:AN,"&lt;&gt;"&amp;"", Review!AO:AO,"&lt;&gt;"&amp;"")</f>
        <v>0</v>
      </c>
      <c r="AZ106" s="153">
        <f>COUNTIFS(Review!BJ:BJ,"*TNBT*",Review!AD:AD,AH106, Review!AE:AE,"&lt;&gt;"&amp;"",  Review!AF:AF,"&lt;&gt;"&amp;"", Review!AG:AG,"&lt;&gt;"&amp;"", Review!AH:AH,"&lt;&gt;"&amp;"", Review!AI:AI,"&lt;&gt;"&amp;"",  Review!AJ:AJ,"&lt;&gt;"&amp;"",  Review!AK:AK,"&lt;&gt;"&amp;"",  Review!AL:AL,"&lt;&gt;"&amp;"",  Review!AM:AM,"&lt;&gt;"&amp;"", Review!AN:AN,"&lt;&gt;"&amp;"", Review!AO:AO,"&lt;&gt;"&amp;"")</f>
        <v>0</v>
      </c>
      <c r="BA106" s="153">
        <f>COUNTIFS(Review!BJ:BJ,"*TL*",Review!AD:AD,AH106, Review!AE:AE,"&lt;&gt;"&amp;"", Review!AL:AL,"&lt;&gt;"&amp;"",  Review!AM:AM,"&lt;&gt;"&amp;"", Review!AN:AN,"&lt;&gt;"&amp;"", Review!AO:AO,"&lt;&gt;"&amp;"")</f>
        <v>0</v>
      </c>
      <c r="BB106" s="180">
        <f>COUNTIFS(Review!AR:AR,AH106, Review!AS:AS,"&lt;&gt;"&amp;"",Review!AZ:AZ,"&lt;&gt;"&amp;"")</f>
        <v>0</v>
      </c>
      <c r="BC106" s="181">
        <f>COUNTIFS(Review!BJ:BJ,"*TNLT*",Review!AR:AR,AH106, Review!AS:AS,"&lt;&gt;"&amp;"", Review!AT:AT,"&lt;&gt;"&amp;"", Review!AU:AU,"&lt;&gt;"&amp;"", Review!AV:AV,"&lt;&gt;"&amp;"", Review!AW:AW,"&lt;&gt;"&amp;"", Review!AW:AW,"&lt;&gt;"&amp;"", Review!AX:AX,"&lt;&gt;"&amp;"", Review!AY:AY,"&lt;&gt;"&amp;"", Review!AZ:AZ,"&lt;&gt;"&amp;"",  Review!BA:BA,"&lt;&gt;"&amp;"", Review!BB:BB,"&lt;&gt;"&amp;"", Review!BC:BC,"&lt;&gt;"&amp;"")</f>
        <v>0</v>
      </c>
      <c r="BD106" s="182">
        <f>COUNTIFS(Review!BJ:BJ,"*TNBT*",Review!AR:AR,AH106, Review!AS:AS,"&lt;&gt;"&amp;"", Review!AT:AT,"&lt;&gt;"&amp;"", Review!AU:AU,"&lt;&gt;"&amp;"", Review!AV:AV,"&lt;&gt;"&amp;"", Review!AW:AW,"&lt;&gt;"&amp;"", Review!AW:AW,"&lt;&gt;"&amp;"", Review!AX:AX,"&lt;&gt;"&amp;"", Review!AY:AY,"&lt;&gt;"&amp;"", Review!AZ:AZ,"&lt;&gt;"&amp;"",  Review!BA:BA,"&lt;&gt;"&amp;"", Review!BB:BB,"&lt;&gt;"&amp;"", Review!BC:BC,"&lt;&gt;"&amp;"")</f>
        <v>0</v>
      </c>
      <c r="BE106" s="181">
        <f>COUNTIFS(Review!BJ:BJ,"*TL*",Review!AR:AR,AH106, Review!AS:AS,"&lt;&gt;"&amp;"", Review!AZ:AZ,"&lt;&gt;"&amp;"",  Review!BA:BA,"&lt;&gt;"&amp;"", Review!BB:BB,"&lt;&gt;"&amp;"", Review!BC:BC,"&lt;&gt;"&amp;"")</f>
        <v>0</v>
      </c>
    </row>
    <row r="107" ht="13.5" customHeight="1">
      <c r="A107" s="6"/>
      <c r="B107" s="79" t="s">
        <v>2817</v>
      </c>
      <c r="C107" s="79" t="s">
        <v>2891</v>
      </c>
      <c r="D107" s="79" t="s">
        <v>1563</v>
      </c>
      <c r="E107" s="76">
        <v>2.0128324E7</v>
      </c>
      <c r="F107" s="79" t="s">
        <v>2601</v>
      </c>
      <c r="G107" s="79" t="s">
        <v>2602</v>
      </c>
      <c r="H107" s="10" t="s">
        <v>2893</v>
      </c>
      <c r="I107" s="10"/>
      <c r="J107" s="10"/>
      <c r="K107" s="10"/>
      <c r="L107" s="10"/>
      <c r="M107" s="10"/>
      <c r="N107" s="10"/>
      <c r="O107" s="10"/>
      <c r="P107" s="4">
        <f>COUNTIFS(Review!P:P,AH107)</f>
        <v>6</v>
      </c>
      <c r="Q107" s="10">
        <f>COUNTIFS(Review!N:N,"TNLT",Review!P:P,AH107, Review!R:R,"&lt;&gt;"&amp;"", Review!S:S,"&lt;&gt;"&amp;"", Review!T:T,"&lt;&gt;"&amp;"", Review!U:U,"&lt;&gt;"&amp;"",  Review!V:V,"&lt;&gt;"&amp;"",  Review!W:W,"&lt;&gt;"&amp;"",  Review!X:X,"&lt;&gt;"&amp;"",  Review!Y:Y,"&lt;&gt;"&amp;"")</f>
        <v>0</v>
      </c>
      <c r="R107" s="10">
        <f>COUNTIFS(Review!N:N,"TNBT",Review!P:P,AH107, Review!R:R,"&lt;&gt;"&amp;"", Review!S:S,"&lt;&gt;"&amp;"", Review!T:T,"&lt;&gt;"&amp;"", Review!U:U,"&lt;&gt;"&amp;"",  Review!V:V,"&lt;&gt;"&amp;"",  Review!W:W,"&lt;&gt;"&amp;"",  Review!X:X,"&lt;&gt;"&amp;"",  Review!Y:Y,"&lt;&gt;"&amp;"")</f>
        <v>0</v>
      </c>
      <c r="S107" s="10">
        <f>COUNTIFS(Review!N:N,"TL",Review!P:P,AH107, Review!R:R,"&lt;&gt;"&amp;"", Review!X:X,"&lt;&gt;"&amp;"",  Review!Y:Y,"&lt;&gt;"&amp;"")</f>
        <v>0</v>
      </c>
      <c r="T107" s="10">
        <f>COUNTIFS(Review!A:A,"Giữ chỗ",Review!P:P,AH107)</f>
        <v>2</v>
      </c>
      <c r="U107" s="10">
        <f>COUNTIFS(Review!B:B,"Sai lớp",Review!P:P,AH107)</f>
        <v>0</v>
      </c>
      <c r="V107" s="10">
        <f>COUNTIFS(Review!B:B,"Sai phân công",Review!P:P,AH107)</f>
        <v>0</v>
      </c>
      <c r="W107" s="10">
        <f t="shared" si="1"/>
        <v>4</v>
      </c>
      <c r="X107" s="10"/>
      <c r="Y107" s="10"/>
      <c r="Z107" s="10"/>
      <c r="AA107" s="6"/>
      <c r="AB107" s="6"/>
      <c r="AC107" s="6"/>
      <c r="AD107" s="6"/>
      <c r="AE107" s="6"/>
      <c r="AF107" s="6"/>
      <c r="AG107" s="6"/>
      <c r="AH107" s="6" t="s">
        <v>2910</v>
      </c>
      <c r="AI107" s="6" t="str">
        <f t="shared" si="2"/>
        <v>C_04 Lại Duy Thanh 20128324 LTU11B</v>
      </c>
      <c r="AJ107" s="6"/>
      <c r="AK107" s="6">
        <f t="shared" si="3"/>
        <v>0</v>
      </c>
      <c r="AL107" s="4"/>
      <c r="AM107" s="4"/>
      <c r="AN107" s="4"/>
      <c r="AO107" s="4"/>
      <c r="AP107" s="4"/>
      <c r="AQ107" s="4"/>
      <c r="AR107" s="4"/>
      <c r="AS107" s="4"/>
      <c r="AT107" s="178"/>
      <c r="AU107" s="179"/>
      <c r="AV107" s="179"/>
      <c r="AW107" s="179"/>
      <c r="AX107" s="180">
        <f>COUNTIFS(Review!AD:AD,AH107, Review!AE:AE,"&lt;&gt;"&amp;"",Review!AL:AL,"&lt;&gt;"&amp;"")</f>
        <v>0</v>
      </c>
      <c r="AY107" s="153">
        <f>COUNTIFS(Review!BJ:BJ,"*TNLT*",Review!AD:AD,AH107, Review!AE:AE,"&lt;&gt;"&amp;"",  Review!AF:AF,"&lt;&gt;"&amp;"", Review!AG:AG,"&lt;&gt;"&amp;"", Review!AH:AH,"&lt;&gt;"&amp;"", Review!AI:AI,"&lt;&gt;"&amp;"", Review!AJ:AJ,"&lt;&gt;"&amp;"", Review!AK:AK,"&lt;&gt;"&amp;"", Review!AL:AL,"&lt;&gt;"&amp;"", Review!AM:AM,"&lt;&gt;"&amp;"", Review!AN:AN,"&lt;&gt;"&amp;"", Review!AO:AO,"&lt;&gt;"&amp;"")</f>
        <v>0</v>
      </c>
      <c r="AZ107" s="153">
        <f>COUNTIFS(Review!BJ:BJ,"*TNBT*",Review!AD:AD,AH107, Review!AE:AE,"&lt;&gt;"&amp;"",  Review!AF:AF,"&lt;&gt;"&amp;"", Review!AG:AG,"&lt;&gt;"&amp;"", Review!AH:AH,"&lt;&gt;"&amp;"", Review!AI:AI,"&lt;&gt;"&amp;"",  Review!AJ:AJ,"&lt;&gt;"&amp;"",  Review!AK:AK,"&lt;&gt;"&amp;"",  Review!AL:AL,"&lt;&gt;"&amp;"",  Review!AM:AM,"&lt;&gt;"&amp;"", Review!AN:AN,"&lt;&gt;"&amp;"", Review!AO:AO,"&lt;&gt;"&amp;"")</f>
        <v>0</v>
      </c>
      <c r="BA107" s="153">
        <f>COUNTIFS(Review!BJ:BJ,"*TL*",Review!AD:AD,AH107, Review!AE:AE,"&lt;&gt;"&amp;"", Review!AL:AL,"&lt;&gt;"&amp;"",  Review!AM:AM,"&lt;&gt;"&amp;"", Review!AN:AN,"&lt;&gt;"&amp;"", Review!AO:AO,"&lt;&gt;"&amp;"")</f>
        <v>0</v>
      </c>
      <c r="BB107" s="180">
        <f>COUNTIFS(Review!AR:AR,AH107, Review!AS:AS,"&lt;&gt;"&amp;"",Review!AZ:AZ,"&lt;&gt;"&amp;"")</f>
        <v>0</v>
      </c>
      <c r="BC107" s="181">
        <f>COUNTIFS(Review!BJ:BJ,"*TNLT*",Review!AR:AR,AH107, Review!AS:AS,"&lt;&gt;"&amp;"", Review!AT:AT,"&lt;&gt;"&amp;"", Review!AU:AU,"&lt;&gt;"&amp;"", Review!AV:AV,"&lt;&gt;"&amp;"", Review!AW:AW,"&lt;&gt;"&amp;"", Review!AW:AW,"&lt;&gt;"&amp;"", Review!AX:AX,"&lt;&gt;"&amp;"", Review!AY:AY,"&lt;&gt;"&amp;"", Review!AZ:AZ,"&lt;&gt;"&amp;"",  Review!BA:BA,"&lt;&gt;"&amp;"", Review!BB:BB,"&lt;&gt;"&amp;"", Review!BC:BC,"&lt;&gt;"&amp;"")</f>
        <v>0</v>
      </c>
      <c r="BD107" s="182">
        <f>COUNTIFS(Review!BJ:BJ,"*TNBT*",Review!AR:AR,AH107, Review!AS:AS,"&lt;&gt;"&amp;"", Review!AT:AT,"&lt;&gt;"&amp;"", Review!AU:AU,"&lt;&gt;"&amp;"", Review!AV:AV,"&lt;&gt;"&amp;"", Review!AW:AW,"&lt;&gt;"&amp;"", Review!AW:AW,"&lt;&gt;"&amp;"", Review!AX:AX,"&lt;&gt;"&amp;"", Review!AY:AY,"&lt;&gt;"&amp;"", Review!AZ:AZ,"&lt;&gt;"&amp;"",  Review!BA:BA,"&lt;&gt;"&amp;"", Review!BB:BB,"&lt;&gt;"&amp;"", Review!BC:BC,"&lt;&gt;"&amp;"")</f>
        <v>0</v>
      </c>
      <c r="BE107" s="181">
        <f>COUNTIFS(Review!BJ:BJ,"*TL*",Review!AR:AR,AH107, Review!AS:AS,"&lt;&gt;"&amp;"", Review!AZ:AZ,"&lt;&gt;"&amp;"",  Review!BA:BA,"&lt;&gt;"&amp;"", Review!BB:BB,"&lt;&gt;"&amp;"", Review!BC:BC,"&lt;&gt;"&amp;"")</f>
        <v>0</v>
      </c>
    </row>
    <row r="108" ht="13.5" customHeight="1">
      <c r="A108" s="6"/>
      <c r="B108" s="80" t="s">
        <v>2911</v>
      </c>
      <c r="C108" s="80" t="s">
        <v>2919</v>
      </c>
      <c r="D108" s="80" t="s">
        <v>190</v>
      </c>
      <c r="E108" s="76">
        <v>2.0118326E7</v>
      </c>
      <c r="F108" s="80" t="s">
        <v>2920</v>
      </c>
      <c r="G108" s="80" t="s">
        <v>2602</v>
      </c>
      <c r="H108" s="10" t="s">
        <v>2921</v>
      </c>
      <c r="I108" s="10"/>
      <c r="J108" s="10"/>
      <c r="K108" s="10"/>
      <c r="L108" s="10"/>
      <c r="M108" s="10"/>
      <c r="N108" s="10"/>
      <c r="O108" s="10"/>
      <c r="P108" s="4">
        <f>COUNTIFS(Review!P:P,AH108)</f>
        <v>5</v>
      </c>
      <c r="Q108" s="10">
        <f>COUNTIFS(Review!N:N,"TNLT",Review!P:P,AH108, Review!R:R,"&lt;&gt;"&amp;"", Review!S:S,"&lt;&gt;"&amp;"", Review!T:T,"&lt;&gt;"&amp;"", Review!U:U,"&lt;&gt;"&amp;"",  Review!V:V,"&lt;&gt;"&amp;"",  Review!W:W,"&lt;&gt;"&amp;"",  Review!X:X,"&lt;&gt;"&amp;"",  Review!Y:Y,"&lt;&gt;"&amp;"")</f>
        <v>0</v>
      </c>
      <c r="R108" s="10">
        <f>COUNTIFS(Review!N:N,"TNBT",Review!P:P,AH108, Review!R:R,"&lt;&gt;"&amp;"", Review!S:S,"&lt;&gt;"&amp;"", Review!T:T,"&lt;&gt;"&amp;"", Review!U:U,"&lt;&gt;"&amp;"",  Review!V:V,"&lt;&gt;"&amp;"",  Review!W:W,"&lt;&gt;"&amp;"",  Review!X:X,"&lt;&gt;"&amp;"",  Review!Y:Y,"&lt;&gt;"&amp;"")</f>
        <v>0</v>
      </c>
      <c r="S108" s="10">
        <f>COUNTIFS(Review!N:N,"TL",Review!P:P,AH108, Review!R:R,"&lt;&gt;"&amp;"", Review!X:X,"&lt;&gt;"&amp;"",  Review!Y:Y,"&lt;&gt;"&amp;"")</f>
        <v>0</v>
      </c>
      <c r="T108" s="10">
        <f>COUNTIFS(Review!A:A,"Giữ chỗ",Review!P:P,AH108)</f>
        <v>0</v>
      </c>
      <c r="U108" s="10">
        <f>COUNTIFS(Review!B:B,"Sai lớp",Review!P:P,AH108)</f>
        <v>0</v>
      </c>
      <c r="V108" s="10">
        <f>COUNTIFS(Review!B:B,"Sai phân công",Review!P:P,AH108)</f>
        <v>0</v>
      </c>
      <c r="W108" s="10">
        <f t="shared" si="1"/>
        <v>5</v>
      </c>
      <c r="X108" s="10"/>
      <c r="Y108" s="10"/>
      <c r="Z108" s="10"/>
      <c r="AA108" s="6"/>
      <c r="AB108" s="6"/>
      <c r="AC108" s="6"/>
      <c r="AD108" s="6"/>
      <c r="AE108" s="6"/>
      <c r="AF108" s="6"/>
      <c r="AG108" s="6"/>
      <c r="AH108" s="6" t="s">
        <v>2941</v>
      </c>
      <c r="AI108" s="6" t="str">
        <f t="shared" si="2"/>
        <v>C_05 Phạm Thị Phương Anh 20118326 LTU11A</v>
      </c>
      <c r="AJ108" s="6"/>
      <c r="AK108" s="6" t="str">
        <f t="shared" si="3"/>
        <v>TRUE</v>
      </c>
      <c r="AL108" s="4"/>
      <c r="AM108" s="4"/>
      <c r="AN108" s="4"/>
      <c r="AO108" s="4"/>
      <c r="AP108" s="4"/>
      <c r="AQ108" s="4"/>
      <c r="AR108" s="4"/>
      <c r="AS108" s="4"/>
      <c r="AT108" s="178"/>
      <c r="AU108" s="179"/>
      <c r="AV108" s="179"/>
      <c r="AW108" s="179"/>
      <c r="AX108" s="180">
        <f>COUNTIFS(Review!AD:AD,AH108, Review!AE:AE,"&lt;&gt;"&amp;"",Review!AL:AL,"&lt;&gt;"&amp;"")</f>
        <v>0</v>
      </c>
      <c r="AY108" s="153">
        <f>COUNTIFS(Review!BJ:BJ,"*TNLT*",Review!AD:AD,AH108, Review!AE:AE,"&lt;&gt;"&amp;"",  Review!AF:AF,"&lt;&gt;"&amp;"", Review!AG:AG,"&lt;&gt;"&amp;"", Review!AH:AH,"&lt;&gt;"&amp;"", Review!AI:AI,"&lt;&gt;"&amp;"", Review!AJ:AJ,"&lt;&gt;"&amp;"", Review!AK:AK,"&lt;&gt;"&amp;"", Review!AL:AL,"&lt;&gt;"&amp;"", Review!AM:AM,"&lt;&gt;"&amp;"", Review!AN:AN,"&lt;&gt;"&amp;"", Review!AO:AO,"&lt;&gt;"&amp;"")</f>
        <v>0</v>
      </c>
      <c r="AZ108" s="153">
        <f>COUNTIFS(Review!BJ:BJ,"*TNBT*",Review!AD:AD,AH108, Review!AE:AE,"&lt;&gt;"&amp;"",  Review!AF:AF,"&lt;&gt;"&amp;"", Review!AG:AG,"&lt;&gt;"&amp;"", Review!AH:AH,"&lt;&gt;"&amp;"", Review!AI:AI,"&lt;&gt;"&amp;"",  Review!AJ:AJ,"&lt;&gt;"&amp;"",  Review!AK:AK,"&lt;&gt;"&amp;"",  Review!AL:AL,"&lt;&gt;"&amp;"",  Review!AM:AM,"&lt;&gt;"&amp;"", Review!AN:AN,"&lt;&gt;"&amp;"", Review!AO:AO,"&lt;&gt;"&amp;"")</f>
        <v>0</v>
      </c>
      <c r="BA108" s="153">
        <f>COUNTIFS(Review!BJ:BJ,"*TL*",Review!AD:AD,AH108, Review!AE:AE,"&lt;&gt;"&amp;"", Review!AL:AL,"&lt;&gt;"&amp;"",  Review!AM:AM,"&lt;&gt;"&amp;"", Review!AN:AN,"&lt;&gt;"&amp;"", Review!AO:AO,"&lt;&gt;"&amp;"")</f>
        <v>0</v>
      </c>
      <c r="BB108" s="180">
        <f>COUNTIFS(Review!AR:AR,AH108, Review!AS:AS,"&lt;&gt;"&amp;"",Review!AZ:AZ,"&lt;&gt;"&amp;"")</f>
        <v>0</v>
      </c>
      <c r="BC108" s="181">
        <f>COUNTIFS(Review!BJ:BJ,"*TNLT*",Review!AR:AR,AH108, Review!AS:AS,"&lt;&gt;"&amp;"", Review!AT:AT,"&lt;&gt;"&amp;"", Review!AU:AU,"&lt;&gt;"&amp;"", Review!AV:AV,"&lt;&gt;"&amp;"", Review!AW:AW,"&lt;&gt;"&amp;"", Review!AW:AW,"&lt;&gt;"&amp;"", Review!AX:AX,"&lt;&gt;"&amp;"", Review!AY:AY,"&lt;&gt;"&amp;"", Review!AZ:AZ,"&lt;&gt;"&amp;"",  Review!BA:BA,"&lt;&gt;"&amp;"", Review!BB:BB,"&lt;&gt;"&amp;"", Review!BC:BC,"&lt;&gt;"&amp;"")</f>
        <v>0</v>
      </c>
      <c r="BD108" s="182">
        <f>COUNTIFS(Review!BJ:BJ,"*TNBT*",Review!AR:AR,AH108, Review!AS:AS,"&lt;&gt;"&amp;"", Review!AT:AT,"&lt;&gt;"&amp;"", Review!AU:AU,"&lt;&gt;"&amp;"", Review!AV:AV,"&lt;&gt;"&amp;"", Review!AW:AW,"&lt;&gt;"&amp;"", Review!AW:AW,"&lt;&gt;"&amp;"", Review!AX:AX,"&lt;&gt;"&amp;"", Review!AY:AY,"&lt;&gt;"&amp;"", Review!AZ:AZ,"&lt;&gt;"&amp;"",  Review!BA:BA,"&lt;&gt;"&amp;"", Review!BB:BB,"&lt;&gt;"&amp;"", Review!BC:BC,"&lt;&gt;"&amp;"")</f>
        <v>0</v>
      </c>
      <c r="BE108" s="181">
        <f>COUNTIFS(Review!BJ:BJ,"*TL*",Review!AR:AR,AH108, Review!AS:AS,"&lt;&gt;"&amp;"", Review!AZ:AZ,"&lt;&gt;"&amp;"",  Review!BA:BA,"&lt;&gt;"&amp;"", Review!BB:BB,"&lt;&gt;"&amp;"", Review!BC:BC,"&lt;&gt;"&amp;"")</f>
        <v>0</v>
      </c>
    </row>
    <row r="109" ht="13.5" customHeight="1">
      <c r="A109" s="6"/>
      <c r="B109" s="80" t="s">
        <v>2911</v>
      </c>
      <c r="C109" s="80" t="s">
        <v>1511</v>
      </c>
      <c r="D109" s="80" t="s">
        <v>2719</v>
      </c>
      <c r="E109" s="76">
        <v>2.0118349E7</v>
      </c>
      <c r="F109" s="80" t="s">
        <v>2920</v>
      </c>
      <c r="G109" s="80" t="s">
        <v>2602</v>
      </c>
      <c r="H109" s="10" t="s">
        <v>2978</v>
      </c>
      <c r="I109" s="10"/>
      <c r="J109" s="10"/>
      <c r="K109" s="10"/>
      <c r="L109" s="10"/>
      <c r="M109" s="10"/>
      <c r="N109" s="10"/>
      <c r="O109" s="10"/>
      <c r="P109" s="4">
        <f>COUNTIFS(Review!P:P,AH109)</f>
        <v>3</v>
      </c>
      <c r="Q109" s="10">
        <f>COUNTIFS(Review!N:N,"TNLT",Review!P:P,AH109, Review!R:R,"&lt;&gt;"&amp;"", Review!S:S,"&lt;&gt;"&amp;"", Review!T:T,"&lt;&gt;"&amp;"", Review!U:U,"&lt;&gt;"&amp;"",  Review!V:V,"&lt;&gt;"&amp;"",  Review!W:W,"&lt;&gt;"&amp;"",  Review!X:X,"&lt;&gt;"&amp;"",  Review!Y:Y,"&lt;&gt;"&amp;"")</f>
        <v>0</v>
      </c>
      <c r="R109" s="10">
        <f>COUNTIFS(Review!N:N,"TNBT",Review!P:P,AH109, Review!R:R,"&lt;&gt;"&amp;"", Review!S:S,"&lt;&gt;"&amp;"", Review!T:T,"&lt;&gt;"&amp;"", Review!U:U,"&lt;&gt;"&amp;"",  Review!V:V,"&lt;&gt;"&amp;"",  Review!W:W,"&lt;&gt;"&amp;"",  Review!X:X,"&lt;&gt;"&amp;"",  Review!Y:Y,"&lt;&gt;"&amp;"")</f>
        <v>0</v>
      </c>
      <c r="S109" s="10">
        <f>COUNTIFS(Review!N:N,"TL",Review!P:P,AH109, Review!R:R,"&lt;&gt;"&amp;"", Review!X:X,"&lt;&gt;"&amp;"",  Review!Y:Y,"&lt;&gt;"&amp;"")</f>
        <v>0</v>
      </c>
      <c r="T109" s="10">
        <f>COUNTIFS(Review!A:A,"Giữ chỗ",Review!P:P,AH109)</f>
        <v>0</v>
      </c>
      <c r="U109" s="10">
        <f>COUNTIFS(Review!B:B,"Sai lớp",Review!P:P,AH109)</f>
        <v>0</v>
      </c>
      <c r="V109" s="10">
        <f>COUNTIFS(Review!B:B,"Sai phân công",Review!P:P,AH109)</f>
        <v>0</v>
      </c>
      <c r="W109" s="10">
        <f t="shared" si="1"/>
        <v>3</v>
      </c>
      <c r="X109" s="10"/>
      <c r="Y109" s="10"/>
      <c r="Z109" s="10"/>
      <c r="AA109" s="6"/>
      <c r="AB109" s="6"/>
      <c r="AC109" s="6"/>
      <c r="AD109" s="6"/>
      <c r="AE109" s="6"/>
      <c r="AF109" s="6"/>
      <c r="AG109" s="6"/>
      <c r="AH109" s="6" t="s">
        <v>3003</v>
      </c>
      <c r="AI109" s="6" t="str">
        <f t="shared" si="2"/>
        <v>C_05 Nguyễn Đức Công 20118349 LTU11A</v>
      </c>
      <c r="AJ109" s="6"/>
      <c r="AK109" s="6" t="str">
        <f t="shared" si="3"/>
        <v>TRUE</v>
      </c>
      <c r="AL109" s="4"/>
      <c r="AM109" s="4"/>
      <c r="AN109" s="4"/>
      <c r="AO109" s="4"/>
      <c r="AP109" s="4"/>
      <c r="AQ109" s="4"/>
      <c r="AR109" s="4"/>
      <c r="AS109" s="4"/>
      <c r="AT109" s="178"/>
      <c r="AU109" s="179"/>
      <c r="AV109" s="179"/>
      <c r="AW109" s="179"/>
      <c r="AX109" s="180">
        <f>COUNTIFS(Review!AD:AD,AH109, Review!AE:AE,"&lt;&gt;"&amp;"",Review!AL:AL,"&lt;&gt;"&amp;"")</f>
        <v>0</v>
      </c>
      <c r="AY109" s="153">
        <f>COUNTIFS(Review!BJ:BJ,"*TNLT*",Review!AD:AD,AH109, Review!AE:AE,"&lt;&gt;"&amp;"",  Review!AF:AF,"&lt;&gt;"&amp;"", Review!AG:AG,"&lt;&gt;"&amp;"", Review!AH:AH,"&lt;&gt;"&amp;"", Review!AI:AI,"&lt;&gt;"&amp;"", Review!AJ:AJ,"&lt;&gt;"&amp;"", Review!AK:AK,"&lt;&gt;"&amp;"", Review!AL:AL,"&lt;&gt;"&amp;"", Review!AM:AM,"&lt;&gt;"&amp;"", Review!AN:AN,"&lt;&gt;"&amp;"", Review!AO:AO,"&lt;&gt;"&amp;"")</f>
        <v>0</v>
      </c>
      <c r="AZ109" s="153">
        <f>COUNTIFS(Review!BJ:BJ,"*TNBT*",Review!AD:AD,AH109, Review!AE:AE,"&lt;&gt;"&amp;"",  Review!AF:AF,"&lt;&gt;"&amp;"", Review!AG:AG,"&lt;&gt;"&amp;"", Review!AH:AH,"&lt;&gt;"&amp;"", Review!AI:AI,"&lt;&gt;"&amp;"",  Review!AJ:AJ,"&lt;&gt;"&amp;"",  Review!AK:AK,"&lt;&gt;"&amp;"",  Review!AL:AL,"&lt;&gt;"&amp;"",  Review!AM:AM,"&lt;&gt;"&amp;"", Review!AN:AN,"&lt;&gt;"&amp;"", Review!AO:AO,"&lt;&gt;"&amp;"")</f>
        <v>0</v>
      </c>
      <c r="BA109" s="153">
        <f>COUNTIFS(Review!BJ:BJ,"*TL*",Review!AD:AD,AH109, Review!AE:AE,"&lt;&gt;"&amp;"", Review!AL:AL,"&lt;&gt;"&amp;"",  Review!AM:AM,"&lt;&gt;"&amp;"", Review!AN:AN,"&lt;&gt;"&amp;"", Review!AO:AO,"&lt;&gt;"&amp;"")</f>
        <v>0</v>
      </c>
      <c r="BB109" s="180">
        <f>COUNTIFS(Review!AR:AR,AH109, Review!AS:AS,"&lt;&gt;"&amp;"",Review!AZ:AZ,"&lt;&gt;"&amp;"")</f>
        <v>0</v>
      </c>
      <c r="BC109" s="181">
        <f>COUNTIFS(Review!BJ:BJ,"*TNLT*",Review!AR:AR,AH109, Review!AS:AS,"&lt;&gt;"&amp;"", Review!AT:AT,"&lt;&gt;"&amp;"", Review!AU:AU,"&lt;&gt;"&amp;"", Review!AV:AV,"&lt;&gt;"&amp;"", Review!AW:AW,"&lt;&gt;"&amp;"", Review!AW:AW,"&lt;&gt;"&amp;"", Review!AX:AX,"&lt;&gt;"&amp;"", Review!AY:AY,"&lt;&gt;"&amp;"", Review!AZ:AZ,"&lt;&gt;"&amp;"",  Review!BA:BA,"&lt;&gt;"&amp;"", Review!BB:BB,"&lt;&gt;"&amp;"", Review!BC:BC,"&lt;&gt;"&amp;"")</f>
        <v>0</v>
      </c>
      <c r="BD109" s="182">
        <f>COUNTIFS(Review!BJ:BJ,"*TNBT*",Review!AR:AR,AH109, Review!AS:AS,"&lt;&gt;"&amp;"", Review!AT:AT,"&lt;&gt;"&amp;"", Review!AU:AU,"&lt;&gt;"&amp;"", Review!AV:AV,"&lt;&gt;"&amp;"", Review!AW:AW,"&lt;&gt;"&amp;"", Review!AW:AW,"&lt;&gt;"&amp;"", Review!AX:AX,"&lt;&gt;"&amp;"", Review!AY:AY,"&lt;&gt;"&amp;"", Review!AZ:AZ,"&lt;&gt;"&amp;"",  Review!BA:BA,"&lt;&gt;"&amp;"", Review!BB:BB,"&lt;&gt;"&amp;"", Review!BC:BC,"&lt;&gt;"&amp;"")</f>
        <v>0</v>
      </c>
      <c r="BE109" s="181">
        <f>COUNTIFS(Review!BJ:BJ,"*TL*",Review!AR:AR,AH109, Review!AS:AS,"&lt;&gt;"&amp;"", Review!AZ:AZ,"&lt;&gt;"&amp;"",  Review!BA:BA,"&lt;&gt;"&amp;"", Review!BB:BB,"&lt;&gt;"&amp;"", Review!BC:BC,"&lt;&gt;"&amp;"")</f>
        <v>0</v>
      </c>
    </row>
    <row r="110" ht="13.5" customHeight="1">
      <c r="A110" s="6"/>
      <c r="B110" s="80" t="s">
        <v>2911</v>
      </c>
      <c r="C110" s="80" t="s">
        <v>2942</v>
      </c>
      <c r="D110" s="80" t="s">
        <v>2943</v>
      </c>
      <c r="E110" s="76">
        <v>2.0118473E7</v>
      </c>
      <c r="F110" s="80" t="s">
        <v>2920</v>
      </c>
      <c r="G110" s="80" t="s">
        <v>2602</v>
      </c>
      <c r="H110" s="10" t="s">
        <v>2944</v>
      </c>
      <c r="I110" s="10"/>
      <c r="J110" s="10"/>
      <c r="K110" s="10"/>
      <c r="L110" s="10"/>
      <c r="M110" s="10"/>
      <c r="N110" s="10"/>
      <c r="O110" s="10"/>
      <c r="P110" s="4">
        <f>COUNTIFS(Review!P:P,AH110)</f>
        <v>2</v>
      </c>
      <c r="Q110" s="10">
        <f>COUNTIFS(Review!N:N,"TNLT",Review!P:P,AH110, Review!R:R,"&lt;&gt;"&amp;"", Review!S:S,"&lt;&gt;"&amp;"", Review!T:T,"&lt;&gt;"&amp;"", Review!U:U,"&lt;&gt;"&amp;"",  Review!V:V,"&lt;&gt;"&amp;"",  Review!W:W,"&lt;&gt;"&amp;"",  Review!X:X,"&lt;&gt;"&amp;"",  Review!Y:Y,"&lt;&gt;"&amp;"")</f>
        <v>0</v>
      </c>
      <c r="R110" s="10">
        <f>COUNTIFS(Review!N:N,"TNBT",Review!P:P,AH110, Review!R:R,"&lt;&gt;"&amp;"", Review!S:S,"&lt;&gt;"&amp;"", Review!T:T,"&lt;&gt;"&amp;"", Review!U:U,"&lt;&gt;"&amp;"",  Review!V:V,"&lt;&gt;"&amp;"",  Review!W:W,"&lt;&gt;"&amp;"",  Review!X:X,"&lt;&gt;"&amp;"",  Review!Y:Y,"&lt;&gt;"&amp;"")</f>
        <v>0</v>
      </c>
      <c r="S110" s="10">
        <f>COUNTIFS(Review!N:N,"TL",Review!P:P,AH110, Review!R:R,"&lt;&gt;"&amp;"", Review!X:X,"&lt;&gt;"&amp;"",  Review!Y:Y,"&lt;&gt;"&amp;"")</f>
        <v>0</v>
      </c>
      <c r="T110" s="10">
        <f>COUNTIFS(Review!A:A,"Giữ chỗ",Review!P:P,AH110)</f>
        <v>0</v>
      </c>
      <c r="U110" s="10">
        <f>COUNTIFS(Review!B:B,"Sai lớp",Review!P:P,AH110)</f>
        <v>0</v>
      </c>
      <c r="V110" s="10">
        <f>COUNTIFS(Review!B:B,"Sai phân công",Review!P:P,AH110)</f>
        <v>0</v>
      </c>
      <c r="W110" s="10">
        <f t="shared" si="1"/>
        <v>2</v>
      </c>
      <c r="X110" s="10"/>
      <c r="Y110" s="10"/>
      <c r="Z110" s="10"/>
      <c r="AA110" s="6"/>
      <c r="AB110" s="6"/>
      <c r="AC110" s="6"/>
      <c r="AD110" s="6"/>
      <c r="AE110" s="6"/>
      <c r="AF110" s="6"/>
      <c r="AG110" s="6"/>
      <c r="AH110" s="6" t="s">
        <v>2977</v>
      </c>
      <c r="AI110" s="6" t="str">
        <f t="shared" si="2"/>
        <v>C_05 Bùi Duy Linh 20118473 LTU11A</v>
      </c>
      <c r="AJ110" s="6"/>
      <c r="AK110" s="6" t="str">
        <f t="shared" si="3"/>
        <v>TRUE</v>
      </c>
      <c r="AL110" s="4"/>
      <c r="AM110" s="4"/>
      <c r="AN110" s="4"/>
      <c r="AO110" s="4"/>
      <c r="AP110" s="4"/>
      <c r="AQ110" s="4"/>
      <c r="AR110" s="4"/>
      <c r="AS110" s="4"/>
      <c r="AT110" s="178"/>
      <c r="AU110" s="179"/>
      <c r="AV110" s="179"/>
      <c r="AW110" s="179"/>
      <c r="AX110" s="180">
        <f>COUNTIFS(Review!AD:AD,AH110, Review!AE:AE,"&lt;&gt;"&amp;"",Review!AL:AL,"&lt;&gt;"&amp;"")</f>
        <v>0</v>
      </c>
      <c r="AY110" s="153">
        <f>COUNTIFS(Review!BJ:BJ,"*TNLT*",Review!AD:AD,AH110, Review!AE:AE,"&lt;&gt;"&amp;"",  Review!AF:AF,"&lt;&gt;"&amp;"", Review!AG:AG,"&lt;&gt;"&amp;"", Review!AH:AH,"&lt;&gt;"&amp;"", Review!AI:AI,"&lt;&gt;"&amp;"", Review!AJ:AJ,"&lt;&gt;"&amp;"", Review!AK:AK,"&lt;&gt;"&amp;"", Review!AL:AL,"&lt;&gt;"&amp;"", Review!AM:AM,"&lt;&gt;"&amp;"", Review!AN:AN,"&lt;&gt;"&amp;"", Review!AO:AO,"&lt;&gt;"&amp;"")</f>
        <v>0</v>
      </c>
      <c r="AZ110" s="153">
        <f>COUNTIFS(Review!BJ:BJ,"*TNBT*",Review!AD:AD,AH110, Review!AE:AE,"&lt;&gt;"&amp;"",  Review!AF:AF,"&lt;&gt;"&amp;"", Review!AG:AG,"&lt;&gt;"&amp;"", Review!AH:AH,"&lt;&gt;"&amp;"", Review!AI:AI,"&lt;&gt;"&amp;"",  Review!AJ:AJ,"&lt;&gt;"&amp;"",  Review!AK:AK,"&lt;&gt;"&amp;"",  Review!AL:AL,"&lt;&gt;"&amp;"",  Review!AM:AM,"&lt;&gt;"&amp;"", Review!AN:AN,"&lt;&gt;"&amp;"", Review!AO:AO,"&lt;&gt;"&amp;"")</f>
        <v>0</v>
      </c>
      <c r="BA110" s="153">
        <f>COUNTIFS(Review!BJ:BJ,"*TL*",Review!AD:AD,AH110, Review!AE:AE,"&lt;&gt;"&amp;"", Review!AL:AL,"&lt;&gt;"&amp;"",  Review!AM:AM,"&lt;&gt;"&amp;"", Review!AN:AN,"&lt;&gt;"&amp;"", Review!AO:AO,"&lt;&gt;"&amp;"")</f>
        <v>0</v>
      </c>
      <c r="BB110" s="180">
        <f>COUNTIFS(Review!AR:AR,AH110, Review!AS:AS,"&lt;&gt;"&amp;"",Review!AZ:AZ,"&lt;&gt;"&amp;"")</f>
        <v>0</v>
      </c>
      <c r="BC110" s="181">
        <f>COUNTIFS(Review!BJ:BJ,"*TNLT*",Review!AR:AR,AH110, Review!AS:AS,"&lt;&gt;"&amp;"", Review!AT:AT,"&lt;&gt;"&amp;"", Review!AU:AU,"&lt;&gt;"&amp;"", Review!AV:AV,"&lt;&gt;"&amp;"", Review!AW:AW,"&lt;&gt;"&amp;"", Review!AW:AW,"&lt;&gt;"&amp;"", Review!AX:AX,"&lt;&gt;"&amp;"", Review!AY:AY,"&lt;&gt;"&amp;"", Review!AZ:AZ,"&lt;&gt;"&amp;"",  Review!BA:BA,"&lt;&gt;"&amp;"", Review!BB:BB,"&lt;&gt;"&amp;"", Review!BC:BC,"&lt;&gt;"&amp;"")</f>
        <v>0</v>
      </c>
      <c r="BD110" s="182">
        <f>COUNTIFS(Review!BJ:BJ,"*TNBT*",Review!AR:AR,AH110, Review!AS:AS,"&lt;&gt;"&amp;"", Review!AT:AT,"&lt;&gt;"&amp;"", Review!AU:AU,"&lt;&gt;"&amp;"", Review!AV:AV,"&lt;&gt;"&amp;"", Review!AW:AW,"&lt;&gt;"&amp;"", Review!AW:AW,"&lt;&gt;"&amp;"", Review!AX:AX,"&lt;&gt;"&amp;"", Review!AY:AY,"&lt;&gt;"&amp;"", Review!AZ:AZ,"&lt;&gt;"&amp;"",  Review!BA:BA,"&lt;&gt;"&amp;"", Review!BB:BB,"&lt;&gt;"&amp;"", Review!BC:BC,"&lt;&gt;"&amp;"")</f>
        <v>0</v>
      </c>
      <c r="BE110" s="181">
        <f>COUNTIFS(Review!BJ:BJ,"*TL*",Review!AR:AR,AH110, Review!AS:AS,"&lt;&gt;"&amp;"", Review!AZ:AZ,"&lt;&gt;"&amp;"",  Review!BA:BA,"&lt;&gt;"&amp;"", Review!BB:BB,"&lt;&gt;"&amp;"", Review!BC:BC,"&lt;&gt;"&amp;"")</f>
        <v>0</v>
      </c>
    </row>
    <row r="111" ht="13.5" customHeight="1">
      <c r="A111" s="6"/>
      <c r="B111" s="80" t="s">
        <v>2911</v>
      </c>
      <c r="C111" s="80" t="s">
        <v>3004</v>
      </c>
      <c r="D111" s="80" t="s">
        <v>2600</v>
      </c>
      <c r="E111" s="76">
        <v>2.0118623E7</v>
      </c>
      <c r="F111" s="80" t="s">
        <v>2920</v>
      </c>
      <c r="G111" s="80" t="s">
        <v>2602</v>
      </c>
      <c r="H111" s="10" t="s">
        <v>3005</v>
      </c>
      <c r="I111" s="10"/>
      <c r="J111" s="10"/>
      <c r="K111" s="10"/>
      <c r="L111" s="10"/>
      <c r="M111" s="10"/>
      <c r="N111" s="10"/>
      <c r="O111" s="10"/>
      <c r="P111" s="4">
        <f>COUNTIFS(Review!P:P,AH111)</f>
        <v>3</v>
      </c>
      <c r="Q111" s="10">
        <f>COUNTIFS(Review!N:N,"TNLT",Review!P:P,AH111, Review!R:R,"&lt;&gt;"&amp;"", Review!S:S,"&lt;&gt;"&amp;"", Review!T:T,"&lt;&gt;"&amp;"", Review!U:U,"&lt;&gt;"&amp;"",  Review!V:V,"&lt;&gt;"&amp;"",  Review!W:W,"&lt;&gt;"&amp;"",  Review!X:X,"&lt;&gt;"&amp;"",  Review!Y:Y,"&lt;&gt;"&amp;"")</f>
        <v>0</v>
      </c>
      <c r="R111" s="10">
        <f>COUNTIFS(Review!N:N,"TNBT",Review!P:P,AH111, Review!R:R,"&lt;&gt;"&amp;"", Review!S:S,"&lt;&gt;"&amp;"", Review!T:T,"&lt;&gt;"&amp;"", Review!U:U,"&lt;&gt;"&amp;"",  Review!V:V,"&lt;&gt;"&amp;"",  Review!W:W,"&lt;&gt;"&amp;"",  Review!X:X,"&lt;&gt;"&amp;"",  Review!Y:Y,"&lt;&gt;"&amp;"")</f>
        <v>0</v>
      </c>
      <c r="S111" s="10">
        <f>COUNTIFS(Review!N:N,"TL",Review!P:P,AH111, Review!R:R,"&lt;&gt;"&amp;"", Review!X:X,"&lt;&gt;"&amp;"",  Review!Y:Y,"&lt;&gt;"&amp;"")</f>
        <v>0</v>
      </c>
      <c r="T111" s="10">
        <f>COUNTIFS(Review!A:A,"Giữ chỗ",Review!P:P,AH111)</f>
        <v>0</v>
      </c>
      <c r="U111" s="10">
        <f>COUNTIFS(Review!B:B,"Sai lớp",Review!P:P,AH111)</f>
        <v>0</v>
      </c>
      <c r="V111" s="10">
        <f>COUNTIFS(Review!B:B,"Sai phân công",Review!P:P,AH111)</f>
        <v>0</v>
      </c>
      <c r="W111" s="10">
        <f t="shared" si="1"/>
        <v>3</v>
      </c>
      <c r="X111" s="10"/>
      <c r="Y111" s="10"/>
      <c r="Z111" s="10"/>
      <c r="AA111" s="6"/>
      <c r="AB111" s="6"/>
      <c r="AC111" s="6"/>
      <c r="AD111" s="6"/>
      <c r="AE111" s="6"/>
      <c r="AF111" s="6"/>
      <c r="AG111" s="6"/>
      <c r="AH111" s="6" t="s">
        <v>3022</v>
      </c>
      <c r="AI111" s="6" t="str">
        <f t="shared" si="2"/>
        <v>C_05 Đào Văn Tuấn 20118623 LTU11A</v>
      </c>
      <c r="AJ111" s="6"/>
      <c r="AK111" s="6" t="str">
        <f t="shared" si="3"/>
        <v>TRUE</v>
      </c>
      <c r="AL111" s="4"/>
      <c r="AM111" s="4"/>
      <c r="AN111" s="4"/>
      <c r="AO111" s="4"/>
      <c r="AP111" s="4"/>
      <c r="AQ111" s="4"/>
      <c r="AR111" s="4"/>
      <c r="AS111" s="4"/>
      <c r="AT111" s="178"/>
      <c r="AU111" s="179"/>
      <c r="AV111" s="179"/>
      <c r="AW111" s="179"/>
      <c r="AX111" s="180">
        <f>COUNTIFS(Review!AD:AD,AH111, Review!AE:AE,"&lt;&gt;"&amp;"",Review!AL:AL,"&lt;&gt;"&amp;"")</f>
        <v>0</v>
      </c>
      <c r="AY111" s="153">
        <f>COUNTIFS(Review!BJ:BJ,"*TNLT*",Review!AD:AD,AH111, Review!AE:AE,"&lt;&gt;"&amp;"",  Review!AF:AF,"&lt;&gt;"&amp;"", Review!AG:AG,"&lt;&gt;"&amp;"", Review!AH:AH,"&lt;&gt;"&amp;"", Review!AI:AI,"&lt;&gt;"&amp;"", Review!AJ:AJ,"&lt;&gt;"&amp;"", Review!AK:AK,"&lt;&gt;"&amp;"", Review!AL:AL,"&lt;&gt;"&amp;"", Review!AM:AM,"&lt;&gt;"&amp;"", Review!AN:AN,"&lt;&gt;"&amp;"", Review!AO:AO,"&lt;&gt;"&amp;"")</f>
        <v>0</v>
      </c>
      <c r="AZ111" s="153">
        <f>COUNTIFS(Review!BJ:BJ,"*TNBT*",Review!AD:AD,AH111, Review!AE:AE,"&lt;&gt;"&amp;"",  Review!AF:AF,"&lt;&gt;"&amp;"", Review!AG:AG,"&lt;&gt;"&amp;"", Review!AH:AH,"&lt;&gt;"&amp;"", Review!AI:AI,"&lt;&gt;"&amp;"",  Review!AJ:AJ,"&lt;&gt;"&amp;"",  Review!AK:AK,"&lt;&gt;"&amp;"",  Review!AL:AL,"&lt;&gt;"&amp;"",  Review!AM:AM,"&lt;&gt;"&amp;"", Review!AN:AN,"&lt;&gt;"&amp;"", Review!AO:AO,"&lt;&gt;"&amp;"")</f>
        <v>0</v>
      </c>
      <c r="BA111" s="153">
        <f>COUNTIFS(Review!BJ:BJ,"*TL*",Review!AD:AD,AH111, Review!AE:AE,"&lt;&gt;"&amp;"", Review!AL:AL,"&lt;&gt;"&amp;"",  Review!AM:AM,"&lt;&gt;"&amp;"", Review!AN:AN,"&lt;&gt;"&amp;"", Review!AO:AO,"&lt;&gt;"&amp;"")</f>
        <v>0</v>
      </c>
      <c r="BB111" s="180">
        <f>COUNTIFS(Review!AR:AR,AH111, Review!AS:AS,"&lt;&gt;"&amp;"",Review!AZ:AZ,"&lt;&gt;"&amp;"")</f>
        <v>0</v>
      </c>
      <c r="BC111" s="181">
        <f>COUNTIFS(Review!BJ:BJ,"*TNLT*",Review!AR:AR,AH111, Review!AS:AS,"&lt;&gt;"&amp;"", Review!AT:AT,"&lt;&gt;"&amp;"", Review!AU:AU,"&lt;&gt;"&amp;"", Review!AV:AV,"&lt;&gt;"&amp;"", Review!AW:AW,"&lt;&gt;"&amp;"", Review!AW:AW,"&lt;&gt;"&amp;"", Review!AX:AX,"&lt;&gt;"&amp;"", Review!AY:AY,"&lt;&gt;"&amp;"", Review!AZ:AZ,"&lt;&gt;"&amp;"",  Review!BA:BA,"&lt;&gt;"&amp;"", Review!BB:BB,"&lt;&gt;"&amp;"", Review!BC:BC,"&lt;&gt;"&amp;"")</f>
        <v>0</v>
      </c>
      <c r="BD111" s="182">
        <f>COUNTIFS(Review!BJ:BJ,"*TNBT*",Review!AR:AR,AH111, Review!AS:AS,"&lt;&gt;"&amp;"", Review!AT:AT,"&lt;&gt;"&amp;"", Review!AU:AU,"&lt;&gt;"&amp;"", Review!AV:AV,"&lt;&gt;"&amp;"", Review!AW:AW,"&lt;&gt;"&amp;"", Review!AW:AW,"&lt;&gt;"&amp;"", Review!AX:AX,"&lt;&gt;"&amp;"", Review!AY:AY,"&lt;&gt;"&amp;"", Review!AZ:AZ,"&lt;&gt;"&amp;"",  Review!BA:BA,"&lt;&gt;"&amp;"", Review!BB:BB,"&lt;&gt;"&amp;"", Review!BC:BC,"&lt;&gt;"&amp;"")</f>
        <v>0</v>
      </c>
      <c r="BE111" s="181">
        <f>COUNTIFS(Review!BJ:BJ,"*TL*",Review!AR:AR,AH111, Review!AS:AS,"&lt;&gt;"&amp;"", Review!AZ:AZ,"&lt;&gt;"&amp;"",  Review!BA:BA,"&lt;&gt;"&amp;"", Review!BB:BB,"&lt;&gt;"&amp;"", Review!BC:BC,"&lt;&gt;"&amp;"")</f>
        <v>0</v>
      </c>
    </row>
    <row r="112" ht="13.5" customHeight="1">
      <c r="A112" s="6"/>
      <c r="B112" s="75" t="s">
        <v>3024</v>
      </c>
      <c r="C112" s="75" t="s">
        <v>380</v>
      </c>
      <c r="D112" s="75" t="s">
        <v>3064</v>
      </c>
      <c r="E112" s="76">
        <v>2.0138707E7</v>
      </c>
      <c r="F112" s="75" t="s">
        <v>2470</v>
      </c>
      <c r="G112" s="75" t="s">
        <v>2471</v>
      </c>
      <c r="H112" s="10" t="s">
        <v>3065</v>
      </c>
      <c r="I112" s="10"/>
      <c r="J112" s="10"/>
      <c r="K112" s="10"/>
      <c r="L112" s="10"/>
      <c r="M112" s="10"/>
      <c r="N112" s="10"/>
      <c r="O112" s="10"/>
      <c r="P112" s="4">
        <f>COUNTIFS(Review!P:P,AH112)</f>
        <v>5</v>
      </c>
      <c r="Q112" s="10">
        <f>COUNTIFS(Review!N:N,"TNLT",Review!P:P,AH112, Review!R:R,"&lt;&gt;"&amp;"", Review!S:S,"&lt;&gt;"&amp;"", Review!T:T,"&lt;&gt;"&amp;"", Review!U:U,"&lt;&gt;"&amp;"",  Review!V:V,"&lt;&gt;"&amp;"",  Review!W:W,"&lt;&gt;"&amp;"",  Review!X:X,"&lt;&gt;"&amp;"",  Review!Y:Y,"&lt;&gt;"&amp;"")</f>
        <v>0</v>
      </c>
      <c r="R112" s="10">
        <f>COUNTIFS(Review!N:N,"TNBT",Review!P:P,AH112, Review!R:R,"&lt;&gt;"&amp;"", Review!S:S,"&lt;&gt;"&amp;"", Review!T:T,"&lt;&gt;"&amp;"", Review!U:U,"&lt;&gt;"&amp;"",  Review!V:V,"&lt;&gt;"&amp;"",  Review!W:W,"&lt;&gt;"&amp;"",  Review!X:X,"&lt;&gt;"&amp;"",  Review!Y:Y,"&lt;&gt;"&amp;"")</f>
        <v>0</v>
      </c>
      <c r="S112" s="10">
        <f>COUNTIFS(Review!N:N,"TL",Review!P:P,AH112, Review!R:R,"&lt;&gt;"&amp;"", Review!X:X,"&lt;&gt;"&amp;"",  Review!Y:Y,"&lt;&gt;"&amp;"")</f>
        <v>0</v>
      </c>
      <c r="T112" s="10">
        <f>COUNTIFS(Review!A:A,"Giữ chỗ",Review!P:P,AH112)</f>
        <v>0</v>
      </c>
      <c r="U112" s="10">
        <f>COUNTIFS(Review!B:B,"Sai lớp",Review!P:P,AH112)</f>
        <v>0</v>
      </c>
      <c r="V112" s="10">
        <f>COUNTIFS(Review!B:B,"Sai phân công",Review!P:P,AH112)</f>
        <v>0</v>
      </c>
      <c r="W112" s="10">
        <f t="shared" si="1"/>
        <v>5</v>
      </c>
      <c r="X112" s="10"/>
      <c r="Y112" s="10"/>
      <c r="Z112" s="10"/>
      <c r="AA112" s="6"/>
      <c r="AB112" s="6"/>
      <c r="AC112" s="6"/>
      <c r="AD112" s="6"/>
      <c r="AE112" s="6"/>
      <c r="AF112" s="6"/>
      <c r="AG112" s="6"/>
      <c r="AH112" s="6" t="s">
        <v>3073</v>
      </c>
      <c r="AI112" s="6" t="str">
        <f t="shared" si="2"/>
        <v>C_06 Nguyễn Văn Cao 20138707 VUWIT12B</v>
      </c>
      <c r="AJ112" s="6"/>
      <c r="AK112" s="6" t="str">
        <f t="shared" si="3"/>
        <v>TRUE</v>
      </c>
      <c r="AL112" s="4"/>
      <c r="AM112" s="4"/>
      <c r="AN112" s="4"/>
      <c r="AO112" s="4"/>
      <c r="AP112" s="4"/>
      <c r="AQ112" s="4"/>
      <c r="AR112" s="4"/>
      <c r="AS112" s="4"/>
      <c r="AT112" s="178"/>
      <c r="AU112" s="179"/>
      <c r="AV112" s="179"/>
      <c r="AW112" s="179"/>
      <c r="AX112" s="180">
        <f>COUNTIFS(Review!AD:AD,AH112, Review!AE:AE,"&lt;&gt;"&amp;"",Review!AL:AL,"&lt;&gt;"&amp;"")</f>
        <v>0</v>
      </c>
      <c r="AY112" s="153">
        <f>COUNTIFS(Review!BJ:BJ,"*TNLT*",Review!AD:AD,AH112, Review!AE:AE,"&lt;&gt;"&amp;"",  Review!AF:AF,"&lt;&gt;"&amp;"", Review!AG:AG,"&lt;&gt;"&amp;"", Review!AH:AH,"&lt;&gt;"&amp;"", Review!AI:AI,"&lt;&gt;"&amp;"", Review!AJ:AJ,"&lt;&gt;"&amp;"", Review!AK:AK,"&lt;&gt;"&amp;"", Review!AL:AL,"&lt;&gt;"&amp;"", Review!AM:AM,"&lt;&gt;"&amp;"", Review!AN:AN,"&lt;&gt;"&amp;"", Review!AO:AO,"&lt;&gt;"&amp;"")</f>
        <v>0</v>
      </c>
      <c r="AZ112" s="153">
        <f>COUNTIFS(Review!BJ:BJ,"*TNBT*",Review!AD:AD,AH112, Review!AE:AE,"&lt;&gt;"&amp;"",  Review!AF:AF,"&lt;&gt;"&amp;"", Review!AG:AG,"&lt;&gt;"&amp;"", Review!AH:AH,"&lt;&gt;"&amp;"", Review!AI:AI,"&lt;&gt;"&amp;"",  Review!AJ:AJ,"&lt;&gt;"&amp;"",  Review!AK:AK,"&lt;&gt;"&amp;"",  Review!AL:AL,"&lt;&gt;"&amp;"",  Review!AM:AM,"&lt;&gt;"&amp;"", Review!AN:AN,"&lt;&gt;"&amp;"", Review!AO:AO,"&lt;&gt;"&amp;"")</f>
        <v>0</v>
      </c>
      <c r="BA112" s="153">
        <f>COUNTIFS(Review!BJ:BJ,"*TL*",Review!AD:AD,AH112, Review!AE:AE,"&lt;&gt;"&amp;"", Review!AL:AL,"&lt;&gt;"&amp;"",  Review!AM:AM,"&lt;&gt;"&amp;"", Review!AN:AN,"&lt;&gt;"&amp;"", Review!AO:AO,"&lt;&gt;"&amp;"")</f>
        <v>0</v>
      </c>
      <c r="BB112" s="180">
        <f>COUNTIFS(Review!AR:AR,AH112, Review!AS:AS,"&lt;&gt;"&amp;"",Review!AZ:AZ,"&lt;&gt;"&amp;"")</f>
        <v>0</v>
      </c>
      <c r="BC112" s="181">
        <f>COUNTIFS(Review!BJ:BJ,"*TNLT*",Review!AR:AR,AH112, Review!AS:AS,"&lt;&gt;"&amp;"", Review!AT:AT,"&lt;&gt;"&amp;"", Review!AU:AU,"&lt;&gt;"&amp;"", Review!AV:AV,"&lt;&gt;"&amp;"", Review!AW:AW,"&lt;&gt;"&amp;"", Review!AW:AW,"&lt;&gt;"&amp;"", Review!AX:AX,"&lt;&gt;"&amp;"", Review!AY:AY,"&lt;&gt;"&amp;"", Review!AZ:AZ,"&lt;&gt;"&amp;"",  Review!BA:BA,"&lt;&gt;"&amp;"", Review!BB:BB,"&lt;&gt;"&amp;"", Review!BC:BC,"&lt;&gt;"&amp;"")</f>
        <v>0</v>
      </c>
      <c r="BD112" s="182">
        <f>COUNTIFS(Review!BJ:BJ,"*TNBT*",Review!AR:AR,AH112, Review!AS:AS,"&lt;&gt;"&amp;"", Review!AT:AT,"&lt;&gt;"&amp;"", Review!AU:AU,"&lt;&gt;"&amp;"", Review!AV:AV,"&lt;&gt;"&amp;"", Review!AW:AW,"&lt;&gt;"&amp;"", Review!AW:AW,"&lt;&gt;"&amp;"", Review!AX:AX,"&lt;&gt;"&amp;"", Review!AY:AY,"&lt;&gt;"&amp;"", Review!AZ:AZ,"&lt;&gt;"&amp;"",  Review!BA:BA,"&lt;&gt;"&amp;"", Review!BB:BB,"&lt;&gt;"&amp;"", Review!BC:BC,"&lt;&gt;"&amp;"")</f>
        <v>0</v>
      </c>
      <c r="BE112" s="181">
        <f>COUNTIFS(Review!BJ:BJ,"*TL*",Review!AR:AR,AH112, Review!AS:AS,"&lt;&gt;"&amp;"", Review!AZ:AZ,"&lt;&gt;"&amp;"",  Review!BA:BA,"&lt;&gt;"&amp;"", Review!BB:BB,"&lt;&gt;"&amp;"", Review!BC:BC,"&lt;&gt;"&amp;"")</f>
        <v>0</v>
      </c>
    </row>
    <row r="113" ht="13.5" customHeight="1">
      <c r="A113" s="6"/>
      <c r="B113" s="75" t="s">
        <v>3024</v>
      </c>
      <c r="C113" s="75" t="s">
        <v>3051</v>
      </c>
      <c r="D113" s="75" t="s">
        <v>3052</v>
      </c>
      <c r="E113" s="76">
        <v>2.0138339E7</v>
      </c>
      <c r="F113" s="75" t="s">
        <v>2470</v>
      </c>
      <c r="G113" s="75" t="s">
        <v>2471</v>
      </c>
      <c r="H113" s="10" t="s">
        <v>3053</v>
      </c>
      <c r="I113" s="10"/>
      <c r="J113" s="10"/>
      <c r="K113" s="10"/>
      <c r="L113" s="10"/>
      <c r="M113" s="10"/>
      <c r="N113" s="10"/>
      <c r="O113" s="10"/>
      <c r="P113" s="4">
        <f>COUNTIFS(Review!P:P,AH113)</f>
        <v>5</v>
      </c>
      <c r="Q113" s="10">
        <f>COUNTIFS(Review!N:N,"TNLT",Review!P:P,AH113, Review!R:R,"&lt;&gt;"&amp;"", Review!S:S,"&lt;&gt;"&amp;"", Review!T:T,"&lt;&gt;"&amp;"", Review!U:U,"&lt;&gt;"&amp;"",  Review!V:V,"&lt;&gt;"&amp;"",  Review!W:W,"&lt;&gt;"&amp;"",  Review!X:X,"&lt;&gt;"&amp;"",  Review!Y:Y,"&lt;&gt;"&amp;"")</f>
        <v>0</v>
      </c>
      <c r="R113" s="10">
        <f>COUNTIFS(Review!N:N,"TNBT",Review!P:P,AH113, Review!R:R,"&lt;&gt;"&amp;"", Review!S:S,"&lt;&gt;"&amp;"", Review!T:T,"&lt;&gt;"&amp;"", Review!U:U,"&lt;&gt;"&amp;"",  Review!V:V,"&lt;&gt;"&amp;"",  Review!W:W,"&lt;&gt;"&amp;"",  Review!X:X,"&lt;&gt;"&amp;"",  Review!Y:Y,"&lt;&gt;"&amp;"")</f>
        <v>0</v>
      </c>
      <c r="S113" s="10">
        <f>COUNTIFS(Review!N:N,"TL",Review!P:P,AH113, Review!R:R,"&lt;&gt;"&amp;"", Review!X:X,"&lt;&gt;"&amp;"",  Review!Y:Y,"&lt;&gt;"&amp;"")</f>
        <v>0</v>
      </c>
      <c r="T113" s="10">
        <f>COUNTIFS(Review!A:A,"Giữ chỗ",Review!P:P,AH113)</f>
        <v>0</v>
      </c>
      <c r="U113" s="10">
        <f>COUNTIFS(Review!B:B,"Sai lớp",Review!P:P,AH113)</f>
        <v>0</v>
      </c>
      <c r="V113" s="10">
        <f>COUNTIFS(Review!B:B,"Sai phân công",Review!P:P,AH113)</f>
        <v>0</v>
      </c>
      <c r="W113" s="10">
        <f t="shared" si="1"/>
        <v>5</v>
      </c>
      <c r="X113" s="10"/>
      <c r="Y113" s="10"/>
      <c r="Z113" s="10"/>
      <c r="AA113" s="6"/>
      <c r="AB113" s="6"/>
      <c r="AC113" s="6"/>
      <c r="AD113" s="6"/>
      <c r="AE113" s="6"/>
      <c r="AF113" s="6"/>
      <c r="AG113" s="6"/>
      <c r="AH113" s="6" t="s">
        <v>3063</v>
      </c>
      <c r="AI113" s="6" t="str">
        <f t="shared" si="2"/>
        <v>C_06 Bùi Thị Thảo Phương 20138339 VUWIT12B</v>
      </c>
      <c r="AJ113" s="6"/>
      <c r="AK113" s="6" t="str">
        <f t="shared" si="3"/>
        <v>TRUE</v>
      </c>
      <c r="AL113" s="4"/>
      <c r="AM113" s="4"/>
      <c r="AN113" s="4"/>
      <c r="AO113" s="4"/>
      <c r="AP113" s="4"/>
      <c r="AQ113" s="4"/>
      <c r="AR113" s="4"/>
      <c r="AS113" s="4"/>
      <c r="AT113" s="178"/>
      <c r="AU113" s="179"/>
      <c r="AV113" s="179"/>
      <c r="AW113" s="179"/>
      <c r="AX113" s="180">
        <f>COUNTIFS(Review!AD:AD,AH113, Review!AE:AE,"&lt;&gt;"&amp;"",Review!AL:AL,"&lt;&gt;"&amp;"")</f>
        <v>0</v>
      </c>
      <c r="AY113" s="153">
        <f>COUNTIFS(Review!BJ:BJ,"*TNLT*",Review!AD:AD,AH113, Review!AE:AE,"&lt;&gt;"&amp;"",  Review!AF:AF,"&lt;&gt;"&amp;"", Review!AG:AG,"&lt;&gt;"&amp;"", Review!AH:AH,"&lt;&gt;"&amp;"", Review!AI:AI,"&lt;&gt;"&amp;"", Review!AJ:AJ,"&lt;&gt;"&amp;"", Review!AK:AK,"&lt;&gt;"&amp;"", Review!AL:AL,"&lt;&gt;"&amp;"", Review!AM:AM,"&lt;&gt;"&amp;"", Review!AN:AN,"&lt;&gt;"&amp;"", Review!AO:AO,"&lt;&gt;"&amp;"")</f>
        <v>0</v>
      </c>
      <c r="AZ113" s="153">
        <f>COUNTIFS(Review!BJ:BJ,"*TNBT*",Review!AD:AD,AH113, Review!AE:AE,"&lt;&gt;"&amp;"",  Review!AF:AF,"&lt;&gt;"&amp;"", Review!AG:AG,"&lt;&gt;"&amp;"", Review!AH:AH,"&lt;&gt;"&amp;"", Review!AI:AI,"&lt;&gt;"&amp;"",  Review!AJ:AJ,"&lt;&gt;"&amp;"",  Review!AK:AK,"&lt;&gt;"&amp;"",  Review!AL:AL,"&lt;&gt;"&amp;"",  Review!AM:AM,"&lt;&gt;"&amp;"", Review!AN:AN,"&lt;&gt;"&amp;"", Review!AO:AO,"&lt;&gt;"&amp;"")</f>
        <v>0</v>
      </c>
      <c r="BA113" s="153">
        <f>COUNTIFS(Review!BJ:BJ,"*TL*",Review!AD:AD,AH113, Review!AE:AE,"&lt;&gt;"&amp;"", Review!AL:AL,"&lt;&gt;"&amp;"",  Review!AM:AM,"&lt;&gt;"&amp;"", Review!AN:AN,"&lt;&gt;"&amp;"", Review!AO:AO,"&lt;&gt;"&amp;"")</f>
        <v>0</v>
      </c>
      <c r="BB113" s="180">
        <f>COUNTIFS(Review!AR:AR,AH113, Review!AS:AS,"&lt;&gt;"&amp;"",Review!AZ:AZ,"&lt;&gt;"&amp;"")</f>
        <v>0</v>
      </c>
      <c r="BC113" s="181">
        <f>COUNTIFS(Review!BJ:BJ,"*TNLT*",Review!AR:AR,AH113, Review!AS:AS,"&lt;&gt;"&amp;"", Review!AT:AT,"&lt;&gt;"&amp;"", Review!AU:AU,"&lt;&gt;"&amp;"", Review!AV:AV,"&lt;&gt;"&amp;"", Review!AW:AW,"&lt;&gt;"&amp;"", Review!AW:AW,"&lt;&gt;"&amp;"", Review!AX:AX,"&lt;&gt;"&amp;"", Review!AY:AY,"&lt;&gt;"&amp;"", Review!AZ:AZ,"&lt;&gt;"&amp;"",  Review!BA:BA,"&lt;&gt;"&amp;"", Review!BB:BB,"&lt;&gt;"&amp;"", Review!BC:BC,"&lt;&gt;"&amp;"")</f>
        <v>0</v>
      </c>
      <c r="BD113" s="182">
        <f>COUNTIFS(Review!BJ:BJ,"*TNBT*",Review!AR:AR,AH113, Review!AS:AS,"&lt;&gt;"&amp;"", Review!AT:AT,"&lt;&gt;"&amp;"", Review!AU:AU,"&lt;&gt;"&amp;"", Review!AV:AV,"&lt;&gt;"&amp;"", Review!AW:AW,"&lt;&gt;"&amp;"", Review!AW:AW,"&lt;&gt;"&amp;"", Review!AX:AX,"&lt;&gt;"&amp;"", Review!AY:AY,"&lt;&gt;"&amp;"", Review!AZ:AZ,"&lt;&gt;"&amp;"",  Review!BA:BA,"&lt;&gt;"&amp;"", Review!BB:BB,"&lt;&gt;"&amp;"", Review!BC:BC,"&lt;&gt;"&amp;"")</f>
        <v>0</v>
      </c>
      <c r="BE113" s="181">
        <f>COUNTIFS(Review!BJ:BJ,"*TL*",Review!AR:AR,AH113, Review!AS:AS,"&lt;&gt;"&amp;"", Review!AZ:AZ,"&lt;&gt;"&amp;"",  Review!BA:BA,"&lt;&gt;"&amp;"", Review!BB:BB,"&lt;&gt;"&amp;"", Review!BC:BC,"&lt;&gt;"&amp;"")</f>
        <v>0</v>
      </c>
    </row>
    <row r="114" ht="13.5" customHeight="1">
      <c r="A114" s="6"/>
      <c r="B114" s="75" t="s">
        <v>3024</v>
      </c>
      <c r="C114" s="75" t="s">
        <v>3025</v>
      </c>
      <c r="D114" s="75" t="s">
        <v>3026</v>
      </c>
      <c r="E114" s="76">
        <v>2.013846E7</v>
      </c>
      <c r="F114" s="75" t="s">
        <v>2470</v>
      </c>
      <c r="G114" s="75" t="s">
        <v>2471</v>
      </c>
      <c r="H114" s="10" t="s">
        <v>3027</v>
      </c>
      <c r="I114" s="10">
        <f>COUNTIF(B:B,B114)</f>
        <v>3</v>
      </c>
      <c r="J114" s="10">
        <f>COUNTIFS(Review!O:O,B114,Review!N:N,"TNLT", Review!R:R,"&lt;&gt;"&amp;"", Review!S:S,"&lt;&gt;"&amp;"", Review!T:T,"&lt;&gt;"&amp;"", Review!U:U,"&lt;&gt;"&amp;"",  Review!V:V,"&lt;&gt;"&amp;"",  Review!W:W,"&lt;&gt;"&amp;"",  Review!X:X,"&lt;&gt;"&amp;"",  Review!Y:Y,"&lt;&gt;"&amp;"")</f>
        <v>0</v>
      </c>
      <c r="K114" s="10">
        <f>COUNTIFS(Review!O:O,B114,Review!N:N,"TNBT", Review!R:R,"&lt;&gt;"&amp;"", Review!S:S,"&lt;&gt;"&amp;"", Review!T:T,"&lt;&gt;"&amp;"", Review!U:U,"&lt;&gt;"&amp;"",  Review!V:V,"&lt;&gt;"&amp;"",  Review!W:W,"&lt;&gt;"&amp;"",  Review!X:X,"&lt;&gt;"&amp;"",  Review!Y:Y,"&lt;&gt;"&amp;"")</f>
        <v>0</v>
      </c>
      <c r="L114" s="10">
        <f>COUNTIFS(Review!O:O,B114,Review!N:N,"TL", Review!R:R,"&lt;&gt;"&amp;"", Review!X:X,"&lt;&gt;"&amp;"",  Review!Y:Y,"&lt;&gt;"&amp;"")</f>
        <v>0</v>
      </c>
      <c r="M114" s="10">
        <f>COUNTIFS(Review!AC:AC,B114, Review!AN:AN,"&lt;&gt;"&amp;"",Review!AO:AO,"&lt;&gt;"&amp;"")</f>
        <v>0</v>
      </c>
      <c r="N114" s="10">
        <f>COUNTIFS(Review!A:A,"Giữ chỗ nhóm",Review!O:O,B114)</f>
        <v>1</v>
      </c>
      <c r="O114" s="10"/>
      <c r="P114" s="4">
        <f>COUNTIFS(Review!P:P,AH114)</f>
        <v>4</v>
      </c>
      <c r="Q114" s="10">
        <f>COUNTIFS(Review!N:N,"TNLT",Review!P:P,AH114, Review!R:R,"&lt;&gt;"&amp;"", Review!S:S,"&lt;&gt;"&amp;"", Review!T:T,"&lt;&gt;"&amp;"", Review!U:U,"&lt;&gt;"&amp;"",  Review!V:V,"&lt;&gt;"&amp;"",  Review!W:W,"&lt;&gt;"&amp;"",  Review!X:X,"&lt;&gt;"&amp;"",  Review!Y:Y,"&lt;&gt;"&amp;"")</f>
        <v>0</v>
      </c>
      <c r="R114" s="10">
        <f>COUNTIFS(Review!N:N,"TNBT",Review!P:P,AH114, Review!R:R,"&lt;&gt;"&amp;"", Review!S:S,"&lt;&gt;"&amp;"", Review!T:T,"&lt;&gt;"&amp;"", Review!U:U,"&lt;&gt;"&amp;"",  Review!V:V,"&lt;&gt;"&amp;"",  Review!W:W,"&lt;&gt;"&amp;"",  Review!X:X,"&lt;&gt;"&amp;"",  Review!Y:Y,"&lt;&gt;"&amp;"")</f>
        <v>0</v>
      </c>
      <c r="S114" s="10">
        <f>COUNTIFS(Review!N:N,"TL",Review!P:P,AH114, Review!R:R,"&lt;&gt;"&amp;"", Review!X:X,"&lt;&gt;"&amp;"",  Review!Y:Y,"&lt;&gt;"&amp;"")</f>
        <v>0</v>
      </c>
      <c r="T114" s="10">
        <f>COUNTIFS(Review!A:A,"Giữ chỗ",Review!P:P,AH114)</f>
        <v>0</v>
      </c>
      <c r="U114" s="10">
        <f>COUNTIFS(Review!B:B,"Sai lớp",Review!P:P,AH114)</f>
        <v>0</v>
      </c>
      <c r="V114" s="10">
        <f>COUNTIFS(Review!B:B,"Sai phân công",Review!P:P,AH114)</f>
        <v>0</v>
      </c>
      <c r="W114" s="10">
        <f t="shared" si="1"/>
        <v>4</v>
      </c>
      <c r="X114" s="10"/>
      <c r="Y114" s="10"/>
      <c r="Z114" s="10"/>
      <c r="AA114" s="6"/>
      <c r="AB114" s="6"/>
      <c r="AC114" s="6"/>
      <c r="AD114" s="6"/>
      <c r="AE114" s="6"/>
      <c r="AF114" s="6"/>
      <c r="AG114" s="6"/>
      <c r="AH114" s="6" t="s">
        <v>3050</v>
      </c>
      <c r="AI114" s="6" t="str">
        <f t="shared" si="2"/>
        <v>C_06 Nguyễn Thị Trang 20138460 VUWIT12B</v>
      </c>
      <c r="AJ114" s="6"/>
      <c r="AK114" s="6" t="str">
        <f t="shared" si="3"/>
        <v>TRUE</v>
      </c>
      <c r="AL114" s="4"/>
      <c r="AM114" s="4"/>
      <c r="AN114" s="4"/>
      <c r="AO114" s="4"/>
      <c r="AP114" s="4"/>
      <c r="AQ114" s="4"/>
      <c r="AR114" s="4"/>
      <c r="AS114" s="4"/>
      <c r="AT114" s="178">
        <f>COUNTIFS(Review!AC:AC,B114, Review!AE:AE,"&lt;&gt;"&amp;"",Review!AL:AL,"&lt;&gt;"&amp;"")</f>
        <v>0</v>
      </c>
      <c r="AU114" s="179">
        <f>COUNTIFS(Review!BJ:BJ,"*TNLT*",Review!AC:AC,B114, Review!AE:AE,"&lt;&gt;"&amp;"",Review!AL:AL,"&lt;&gt;"&amp;"")</f>
        <v>0</v>
      </c>
      <c r="AV114" s="179">
        <f>COUNTIFS(Review!BJ:BJ,"*TNBT*",Review!AC:AC,B114, Review!AE:AE,"&lt;&gt;"&amp;"",Review!AL:AL,"&lt;&gt;"&amp;"")</f>
        <v>0</v>
      </c>
      <c r="AW114" s="179">
        <f>COUNTIFS(Review!BJ:BJ,"*TL*",Review!AC:AC,B114, Review!AE:AE,"&lt;&gt;"&amp;"",Review!AL:AL,"&lt;&gt;"&amp;"")</f>
        <v>0</v>
      </c>
      <c r="AX114" s="180">
        <f>COUNTIFS(Review!AD:AD,AH114, Review!AE:AE,"&lt;&gt;"&amp;"",Review!AL:AL,"&lt;&gt;"&amp;"")</f>
        <v>0</v>
      </c>
      <c r="AY114" s="153">
        <f>COUNTIFS(Review!BJ:BJ,"*TNLT*",Review!AD:AD,AH114, Review!AE:AE,"&lt;&gt;"&amp;"",  Review!AF:AF,"&lt;&gt;"&amp;"", Review!AG:AG,"&lt;&gt;"&amp;"", Review!AH:AH,"&lt;&gt;"&amp;"", Review!AI:AI,"&lt;&gt;"&amp;"", Review!AJ:AJ,"&lt;&gt;"&amp;"", Review!AK:AK,"&lt;&gt;"&amp;"", Review!AL:AL,"&lt;&gt;"&amp;"", Review!AM:AM,"&lt;&gt;"&amp;"", Review!AN:AN,"&lt;&gt;"&amp;"", Review!AO:AO,"&lt;&gt;"&amp;"")</f>
        <v>0</v>
      </c>
      <c r="AZ114" s="153">
        <f>COUNTIFS(Review!BJ:BJ,"*TNBT*",Review!AD:AD,AH114, Review!AE:AE,"&lt;&gt;"&amp;"",  Review!AF:AF,"&lt;&gt;"&amp;"", Review!AG:AG,"&lt;&gt;"&amp;"", Review!AH:AH,"&lt;&gt;"&amp;"", Review!AI:AI,"&lt;&gt;"&amp;"",  Review!AJ:AJ,"&lt;&gt;"&amp;"",  Review!AK:AK,"&lt;&gt;"&amp;"",  Review!AL:AL,"&lt;&gt;"&amp;"",  Review!AM:AM,"&lt;&gt;"&amp;"", Review!AN:AN,"&lt;&gt;"&amp;"", Review!AO:AO,"&lt;&gt;"&amp;"")</f>
        <v>0</v>
      </c>
      <c r="BA114" s="153">
        <f>COUNTIFS(Review!BJ:BJ,"*TL*",Review!AD:AD,AH114, Review!AE:AE,"&lt;&gt;"&amp;"", Review!AL:AL,"&lt;&gt;"&amp;"",  Review!AM:AM,"&lt;&gt;"&amp;"", Review!AN:AN,"&lt;&gt;"&amp;"", Review!AO:AO,"&lt;&gt;"&amp;"")</f>
        <v>0</v>
      </c>
      <c r="BB114" s="180">
        <f>COUNTIFS(Review!AR:AR,AH114, Review!AS:AS,"&lt;&gt;"&amp;"",Review!AZ:AZ,"&lt;&gt;"&amp;"")</f>
        <v>0</v>
      </c>
      <c r="BC114" s="181">
        <f>COUNTIFS(Review!BJ:BJ,"*TNLT*",Review!AR:AR,AH114, Review!AS:AS,"&lt;&gt;"&amp;"", Review!AT:AT,"&lt;&gt;"&amp;"", Review!AU:AU,"&lt;&gt;"&amp;"", Review!AV:AV,"&lt;&gt;"&amp;"", Review!AW:AW,"&lt;&gt;"&amp;"", Review!AW:AW,"&lt;&gt;"&amp;"", Review!AX:AX,"&lt;&gt;"&amp;"", Review!AY:AY,"&lt;&gt;"&amp;"", Review!AZ:AZ,"&lt;&gt;"&amp;"",  Review!BA:BA,"&lt;&gt;"&amp;"", Review!BB:BB,"&lt;&gt;"&amp;"", Review!BC:BC,"&lt;&gt;"&amp;"")</f>
        <v>0</v>
      </c>
      <c r="BD114" s="182">
        <f>COUNTIFS(Review!BJ:BJ,"*TNBT*",Review!AR:AR,AH114, Review!AS:AS,"&lt;&gt;"&amp;"", Review!AT:AT,"&lt;&gt;"&amp;"", Review!AU:AU,"&lt;&gt;"&amp;"", Review!AV:AV,"&lt;&gt;"&amp;"", Review!AW:AW,"&lt;&gt;"&amp;"", Review!AW:AW,"&lt;&gt;"&amp;"", Review!AX:AX,"&lt;&gt;"&amp;"", Review!AY:AY,"&lt;&gt;"&amp;"", Review!AZ:AZ,"&lt;&gt;"&amp;"",  Review!BA:BA,"&lt;&gt;"&amp;"", Review!BB:BB,"&lt;&gt;"&amp;"", Review!BC:BC,"&lt;&gt;"&amp;"")</f>
        <v>0</v>
      </c>
      <c r="BE114" s="181">
        <f>COUNTIFS(Review!BJ:BJ,"*TL*",Review!AR:AR,AH114, Review!AS:AS,"&lt;&gt;"&amp;"", Review!AZ:AZ,"&lt;&gt;"&amp;"",  Review!BA:BA,"&lt;&gt;"&amp;"", Review!BB:BB,"&lt;&gt;"&amp;"", Review!BC:BC,"&lt;&gt;"&amp;"")</f>
        <v>0</v>
      </c>
    </row>
    <row r="115" ht="13.5" customHeight="1">
      <c r="A115" s="6"/>
      <c r="B115" s="77" t="s">
        <v>2631</v>
      </c>
      <c r="C115" s="77" t="s">
        <v>3107</v>
      </c>
      <c r="D115" s="77" t="s">
        <v>190</v>
      </c>
      <c r="E115" s="76">
        <v>2.0128559E7</v>
      </c>
      <c r="F115" s="77" t="s">
        <v>2601</v>
      </c>
      <c r="G115" s="77" t="s">
        <v>2602</v>
      </c>
      <c r="H115" s="10"/>
      <c r="I115" s="10"/>
      <c r="J115" s="10"/>
      <c r="K115" s="10"/>
      <c r="L115" s="10"/>
      <c r="M115" s="10"/>
      <c r="N115" s="10"/>
      <c r="O115" s="10"/>
      <c r="P115" s="4">
        <f>COUNTIFS(Review!P:P,AH115)</f>
        <v>6</v>
      </c>
      <c r="Q115" s="10">
        <f>COUNTIFS(Review!N:N,"TNLT",Review!P:P,AH115, Review!R:R,"&lt;&gt;"&amp;"", Review!S:S,"&lt;&gt;"&amp;"", Review!T:T,"&lt;&gt;"&amp;"", Review!U:U,"&lt;&gt;"&amp;"",  Review!V:V,"&lt;&gt;"&amp;"",  Review!W:W,"&lt;&gt;"&amp;"",  Review!X:X,"&lt;&gt;"&amp;"",  Review!Y:Y,"&lt;&gt;"&amp;"")</f>
        <v>0</v>
      </c>
      <c r="R115" s="10">
        <f>COUNTIFS(Review!N:N,"TNBT",Review!P:P,AH115, Review!R:R,"&lt;&gt;"&amp;"", Review!S:S,"&lt;&gt;"&amp;"", Review!T:T,"&lt;&gt;"&amp;"", Review!U:U,"&lt;&gt;"&amp;"",  Review!V:V,"&lt;&gt;"&amp;"",  Review!W:W,"&lt;&gt;"&amp;"",  Review!X:X,"&lt;&gt;"&amp;"",  Review!Y:Y,"&lt;&gt;"&amp;"")</f>
        <v>0</v>
      </c>
      <c r="S115" s="10">
        <f>COUNTIFS(Review!N:N,"TL",Review!P:P,AH115, Review!R:R,"&lt;&gt;"&amp;"", Review!X:X,"&lt;&gt;"&amp;"",  Review!Y:Y,"&lt;&gt;"&amp;"")</f>
        <v>0</v>
      </c>
      <c r="T115" s="10">
        <f>COUNTIFS(Review!A:A,"Giữ chỗ",Review!P:P,AH115)</f>
        <v>0</v>
      </c>
      <c r="U115" s="10">
        <f>COUNTIFS(Review!B:B,"Sai lớp",Review!P:P,AH115)</f>
        <v>0</v>
      </c>
      <c r="V115" s="10">
        <f>COUNTIFS(Review!B:B,"Sai phân công",Review!P:P,AH115)</f>
        <v>0</v>
      </c>
      <c r="W115" s="10">
        <f t="shared" si="1"/>
        <v>6</v>
      </c>
      <c r="X115" s="10"/>
      <c r="Y115" s="10"/>
      <c r="Z115" s="10"/>
      <c r="AA115" s="6"/>
      <c r="AB115" s="6"/>
      <c r="AC115" s="6"/>
      <c r="AD115" s="6"/>
      <c r="AE115" s="6"/>
      <c r="AF115" s="6"/>
      <c r="AG115" s="6"/>
      <c r="AH115" s="6" t="s">
        <v>3066</v>
      </c>
      <c r="AI115" s="6" t="str">
        <f t="shared" si="2"/>
        <v>C_07 Phạm Viêt Anh 20128559 LTU11B</v>
      </c>
      <c r="AJ115" s="6"/>
      <c r="AK115" s="6">
        <f t="shared" si="3"/>
        <v>0</v>
      </c>
      <c r="AL115" s="4"/>
      <c r="AM115" s="4"/>
      <c r="AN115" s="4"/>
      <c r="AO115" s="4"/>
      <c r="AP115" s="4"/>
      <c r="AQ115" s="4"/>
      <c r="AR115" s="4"/>
      <c r="AS115" s="4"/>
      <c r="AT115" s="178"/>
      <c r="AU115" s="179"/>
      <c r="AV115" s="179"/>
      <c r="AW115" s="179"/>
      <c r="AX115" s="180">
        <f>COUNTIFS(Review!AD:AD,AH115, Review!AE:AE,"&lt;&gt;"&amp;"",Review!AL:AL,"&lt;&gt;"&amp;"")</f>
        <v>0</v>
      </c>
      <c r="AY115" s="153">
        <f>COUNTIFS(Review!BJ:BJ,"*TNLT*",Review!AD:AD,AH115, Review!AE:AE,"&lt;&gt;"&amp;"",  Review!AF:AF,"&lt;&gt;"&amp;"", Review!AG:AG,"&lt;&gt;"&amp;"", Review!AH:AH,"&lt;&gt;"&amp;"", Review!AI:AI,"&lt;&gt;"&amp;"", Review!AJ:AJ,"&lt;&gt;"&amp;"", Review!AK:AK,"&lt;&gt;"&amp;"", Review!AL:AL,"&lt;&gt;"&amp;"", Review!AM:AM,"&lt;&gt;"&amp;"", Review!AN:AN,"&lt;&gt;"&amp;"", Review!AO:AO,"&lt;&gt;"&amp;"")</f>
        <v>0</v>
      </c>
      <c r="AZ115" s="153">
        <f>COUNTIFS(Review!BJ:BJ,"*TNBT*",Review!AD:AD,AH115, Review!AE:AE,"&lt;&gt;"&amp;"",  Review!AF:AF,"&lt;&gt;"&amp;"", Review!AG:AG,"&lt;&gt;"&amp;"", Review!AH:AH,"&lt;&gt;"&amp;"", Review!AI:AI,"&lt;&gt;"&amp;"",  Review!AJ:AJ,"&lt;&gt;"&amp;"",  Review!AK:AK,"&lt;&gt;"&amp;"",  Review!AL:AL,"&lt;&gt;"&amp;"",  Review!AM:AM,"&lt;&gt;"&amp;"", Review!AN:AN,"&lt;&gt;"&amp;"", Review!AO:AO,"&lt;&gt;"&amp;"")</f>
        <v>0</v>
      </c>
      <c r="BA115" s="153">
        <f>COUNTIFS(Review!BJ:BJ,"*TL*",Review!AD:AD,AH115, Review!AE:AE,"&lt;&gt;"&amp;"", Review!AL:AL,"&lt;&gt;"&amp;"",  Review!AM:AM,"&lt;&gt;"&amp;"", Review!AN:AN,"&lt;&gt;"&amp;"", Review!AO:AO,"&lt;&gt;"&amp;"")</f>
        <v>0</v>
      </c>
      <c r="BB115" s="180">
        <f>COUNTIFS(Review!AR:AR,AH115, Review!AS:AS,"&lt;&gt;"&amp;"",Review!AZ:AZ,"&lt;&gt;"&amp;"")</f>
        <v>0</v>
      </c>
      <c r="BC115" s="181">
        <f>COUNTIFS(Review!BJ:BJ,"*TNLT*",Review!AR:AR,AH115, Review!AS:AS,"&lt;&gt;"&amp;"", Review!AT:AT,"&lt;&gt;"&amp;"", Review!AU:AU,"&lt;&gt;"&amp;"", Review!AV:AV,"&lt;&gt;"&amp;"", Review!AW:AW,"&lt;&gt;"&amp;"", Review!AW:AW,"&lt;&gt;"&amp;"", Review!AX:AX,"&lt;&gt;"&amp;"", Review!AY:AY,"&lt;&gt;"&amp;"", Review!AZ:AZ,"&lt;&gt;"&amp;"",  Review!BA:BA,"&lt;&gt;"&amp;"", Review!BB:BB,"&lt;&gt;"&amp;"", Review!BC:BC,"&lt;&gt;"&amp;"")</f>
        <v>0</v>
      </c>
      <c r="BD115" s="182">
        <f>COUNTIFS(Review!BJ:BJ,"*TNBT*",Review!AR:AR,AH115, Review!AS:AS,"&lt;&gt;"&amp;"", Review!AT:AT,"&lt;&gt;"&amp;"", Review!AU:AU,"&lt;&gt;"&amp;"", Review!AV:AV,"&lt;&gt;"&amp;"", Review!AW:AW,"&lt;&gt;"&amp;"", Review!AW:AW,"&lt;&gt;"&amp;"", Review!AX:AX,"&lt;&gt;"&amp;"", Review!AY:AY,"&lt;&gt;"&amp;"", Review!AZ:AZ,"&lt;&gt;"&amp;"",  Review!BA:BA,"&lt;&gt;"&amp;"", Review!BB:BB,"&lt;&gt;"&amp;"", Review!BC:BC,"&lt;&gt;"&amp;"")</f>
        <v>0</v>
      </c>
      <c r="BE115" s="181">
        <f>COUNTIFS(Review!BJ:BJ,"*TL*",Review!AR:AR,AH115, Review!AS:AS,"&lt;&gt;"&amp;"", Review!AZ:AZ,"&lt;&gt;"&amp;"",  Review!BA:BA,"&lt;&gt;"&amp;"", Review!BB:BB,"&lt;&gt;"&amp;"", Review!BC:BC,"&lt;&gt;"&amp;"")</f>
        <v>0</v>
      </c>
    </row>
    <row r="116" ht="13.5" customHeight="1">
      <c r="A116" s="6"/>
      <c r="B116" s="77" t="s">
        <v>2631</v>
      </c>
      <c r="C116" s="77" t="s">
        <v>3161</v>
      </c>
      <c r="D116" s="77" t="s">
        <v>190</v>
      </c>
      <c r="E116" s="76">
        <v>2.0128034E7</v>
      </c>
      <c r="F116" s="77" t="s">
        <v>2601</v>
      </c>
      <c r="G116" s="77" t="s">
        <v>2602</v>
      </c>
      <c r="H116" s="10"/>
      <c r="I116" s="10"/>
      <c r="J116" s="10"/>
      <c r="K116" s="10"/>
      <c r="L116" s="10"/>
      <c r="M116" s="10"/>
      <c r="N116" s="10"/>
      <c r="O116" s="10"/>
      <c r="P116" s="4">
        <f>COUNTIFS(Review!P:P,AH116)</f>
        <v>11</v>
      </c>
      <c r="Q116" s="10">
        <f>COUNTIFS(Review!N:N,"TNLT",Review!P:P,AH116, Review!R:R,"&lt;&gt;"&amp;"", Review!S:S,"&lt;&gt;"&amp;"", Review!T:T,"&lt;&gt;"&amp;"", Review!U:U,"&lt;&gt;"&amp;"",  Review!V:V,"&lt;&gt;"&amp;"",  Review!W:W,"&lt;&gt;"&amp;"",  Review!X:X,"&lt;&gt;"&amp;"",  Review!Y:Y,"&lt;&gt;"&amp;"")</f>
        <v>0</v>
      </c>
      <c r="R116" s="10">
        <f>COUNTIFS(Review!N:N,"TNBT",Review!P:P,AH116, Review!R:R,"&lt;&gt;"&amp;"", Review!S:S,"&lt;&gt;"&amp;"", Review!T:T,"&lt;&gt;"&amp;"", Review!U:U,"&lt;&gt;"&amp;"",  Review!V:V,"&lt;&gt;"&amp;"",  Review!W:W,"&lt;&gt;"&amp;"",  Review!X:X,"&lt;&gt;"&amp;"",  Review!Y:Y,"&lt;&gt;"&amp;"")</f>
        <v>0</v>
      </c>
      <c r="S116" s="10">
        <f>COUNTIFS(Review!N:N,"TL",Review!P:P,AH116, Review!R:R,"&lt;&gt;"&amp;"", Review!X:X,"&lt;&gt;"&amp;"",  Review!Y:Y,"&lt;&gt;"&amp;"")</f>
        <v>0</v>
      </c>
      <c r="T116" s="10">
        <f>COUNTIFS(Review!A:A,"Giữ chỗ",Review!P:P,AH116)</f>
        <v>5</v>
      </c>
      <c r="U116" s="10">
        <f>COUNTIFS(Review!B:B,"Sai lớp",Review!P:P,AH116)</f>
        <v>0</v>
      </c>
      <c r="V116" s="10">
        <f>COUNTIFS(Review!B:B,"Sai phân công",Review!P:P,AH116)</f>
        <v>0</v>
      </c>
      <c r="W116" s="10">
        <f t="shared" si="1"/>
        <v>6</v>
      </c>
      <c r="X116" s="10"/>
      <c r="Y116" s="10"/>
      <c r="Z116" s="10"/>
      <c r="AA116" s="6"/>
      <c r="AB116" s="6"/>
      <c r="AC116" s="6"/>
      <c r="AD116" s="6"/>
      <c r="AE116" s="6"/>
      <c r="AF116" s="6"/>
      <c r="AG116" s="6"/>
      <c r="AH116" s="6" t="s">
        <v>3197</v>
      </c>
      <c r="AI116" s="6" t="str">
        <f t="shared" si="2"/>
        <v>C_07 Trần Nam Anh 20128034 LTU11B</v>
      </c>
      <c r="AJ116" s="6"/>
      <c r="AK116" s="6">
        <f t="shared" si="3"/>
        <v>5</v>
      </c>
      <c r="AL116" s="4"/>
      <c r="AM116" s="4"/>
      <c r="AN116" s="4"/>
      <c r="AO116" s="4"/>
      <c r="AP116" s="4"/>
      <c r="AQ116" s="4"/>
      <c r="AR116" s="4"/>
      <c r="AS116" s="4"/>
      <c r="AT116" s="178"/>
      <c r="AU116" s="179"/>
      <c r="AV116" s="179"/>
      <c r="AW116" s="179"/>
      <c r="AX116" s="180">
        <f>COUNTIFS(Review!AD:AD,AH116, Review!AE:AE,"&lt;&gt;"&amp;"",Review!AL:AL,"&lt;&gt;"&amp;"")</f>
        <v>0</v>
      </c>
      <c r="AY116" s="153">
        <f>COUNTIFS(Review!BJ:BJ,"*TNLT*",Review!AD:AD,AH116, Review!AE:AE,"&lt;&gt;"&amp;"",  Review!AF:AF,"&lt;&gt;"&amp;"", Review!AG:AG,"&lt;&gt;"&amp;"", Review!AH:AH,"&lt;&gt;"&amp;"", Review!AI:AI,"&lt;&gt;"&amp;"", Review!AJ:AJ,"&lt;&gt;"&amp;"", Review!AK:AK,"&lt;&gt;"&amp;"", Review!AL:AL,"&lt;&gt;"&amp;"", Review!AM:AM,"&lt;&gt;"&amp;"", Review!AN:AN,"&lt;&gt;"&amp;"", Review!AO:AO,"&lt;&gt;"&amp;"")</f>
        <v>0</v>
      </c>
      <c r="AZ116" s="153">
        <f>COUNTIFS(Review!BJ:BJ,"*TNBT*",Review!AD:AD,AH116, Review!AE:AE,"&lt;&gt;"&amp;"",  Review!AF:AF,"&lt;&gt;"&amp;"", Review!AG:AG,"&lt;&gt;"&amp;"", Review!AH:AH,"&lt;&gt;"&amp;"", Review!AI:AI,"&lt;&gt;"&amp;"",  Review!AJ:AJ,"&lt;&gt;"&amp;"",  Review!AK:AK,"&lt;&gt;"&amp;"",  Review!AL:AL,"&lt;&gt;"&amp;"",  Review!AM:AM,"&lt;&gt;"&amp;"", Review!AN:AN,"&lt;&gt;"&amp;"", Review!AO:AO,"&lt;&gt;"&amp;"")</f>
        <v>0</v>
      </c>
      <c r="BA116" s="153">
        <f>COUNTIFS(Review!BJ:BJ,"*TL*",Review!AD:AD,AH116, Review!AE:AE,"&lt;&gt;"&amp;"", Review!AL:AL,"&lt;&gt;"&amp;"",  Review!AM:AM,"&lt;&gt;"&amp;"", Review!AN:AN,"&lt;&gt;"&amp;"", Review!AO:AO,"&lt;&gt;"&amp;"")</f>
        <v>0</v>
      </c>
      <c r="BB116" s="180">
        <f>COUNTIFS(Review!AR:AR,AH116, Review!AS:AS,"&lt;&gt;"&amp;"",Review!AZ:AZ,"&lt;&gt;"&amp;"")</f>
        <v>0</v>
      </c>
      <c r="BC116" s="181">
        <f>COUNTIFS(Review!BJ:BJ,"*TNLT*",Review!AR:AR,AH116, Review!AS:AS,"&lt;&gt;"&amp;"", Review!AT:AT,"&lt;&gt;"&amp;"", Review!AU:AU,"&lt;&gt;"&amp;"", Review!AV:AV,"&lt;&gt;"&amp;"", Review!AW:AW,"&lt;&gt;"&amp;"", Review!AW:AW,"&lt;&gt;"&amp;"", Review!AX:AX,"&lt;&gt;"&amp;"", Review!AY:AY,"&lt;&gt;"&amp;"", Review!AZ:AZ,"&lt;&gt;"&amp;"",  Review!BA:BA,"&lt;&gt;"&amp;"", Review!BB:BB,"&lt;&gt;"&amp;"", Review!BC:BC,"&lt;&gt;"&amp;"")</f>
        <v>0</v>
      </c>
      <c r="BD116" s="182">
        <f>COUNTIFS(Review!BJ:BJ,"*TNBT*",Review!AR:AR,AH116, Review!AS:AS,"&lt;&gt;"&amp;"", Review!AT:AT,"&lt;&gt;"&amp;"", Review!AU:AU,"&lt;&gt;"&amp;"", Review!AV:AV,"&lt;&gt;"&amp;"", Review!AW:AW,"&lt;&gt;"&amp;"", Review!AW:AW,"&lt;&gt;"&amp;"", Review!AX:AX,"&lt;&gt;"&amp;"", Review!AY:AY,"&lt;&gt;"&amp;"", Review!AZ:AZ,"&lt;&gt;"&amp;"",  Review!BA:BA,"&lt;&gt;"&amp;"", Review!BB:BB,"&lt;&gt;"&amp;"", Review!BC:BC,"&lt;&gt;"&amp;"")</f>
        <v>0</v>
      </c>
      <c r="BE116" s="181">
        <f>COUNTIFS(Review!BJ:BJ,"*TL*",Review!AR:AR,AH116, Review!AS:AS,"&lt;&gt;"&amp;"", Review!AZ:AZ,"&lt;&gt;"&amp;"",  Review!BA:BA,"&lt;&gt;"&amp;"", Review!BB:BB,"&lt;&gt;"&amp;"", Review!BC:BC,"&lt;&gt;"&amp;"")</f>
        <v>0</v>
      </c>
    </row>
    <row r="117" ht="13.5" customHeight="1">
      <c r="A117" s="6"/>
      <c r="B117" s="77" t="s">
        <v>2631</v>
      </c>
      <c r="C117" s="77" t="s">
        <v>3134</v>
      </c>
      <c r="D117" s="77" t="s">
        <v>3135</v>
      </c>
      <c r="E117" s="76">
        <v>2.0128216E7</v>
      </c>
      <c r="F117" s="77" t="s">
        <v>2601</v>
      </c>
      <c r="G117" s="77" t="s">
        <v>2602</v>
      </c>
      <c r="H117" s="10"/>
      <c r="I117" s="10"/>
      <c r="J117" s="10"/>
      <c r="K117" s="10"/>
      <c r="L117" s="10"/>
      <c r="M117" s="10"/>
      <c r="N117" s="10"/>
      <c r="O117" s="10"/>
      <c r="P117" s="4">
        <f>COUNTIFS(Review!P:P,AH117)</f>
        <v>6</v>
      </c>
      <c r="Q117" s="10">
        <f>COUNTIFS(Review!N:N,"TNLT",Review!P:P,AH117, Review!R:R,"&lt;&gt;"&amp;"", Review!S:S,"&lt;&gt;"&amp;"", Review!T:T,"&lt;&gt;"&amp;"", Review!U:U,"&lt;&gt;"&amp;"",  Review!V:V,"&lt;&gt;"&amp;"",  Review!W:W,"&lt;&gt;"&amp;"",  Review!X:X,"&lt;&gt;"&amp;"",  Review!Y:Y,"&lt;&gt;"&amp;"")</f>
        <v>0</v>
      </c>
      <c r="R117" s="10">
        <f>COUNTIFS(Review!N:N,"TNBT",Review!P:P,AH117, Review!R:R,"&lt;&gt;"&amp;"", Review!S:S,"&lt;&gt;"&amp;"", Review!T:T,"&lt;&gt;"&amp;"", Review!U:U,"&lt;&gt;"&amp;"",  Review!V:V,"&lt;&gt;"&amp;"",  Review!W:W,"&lt;&gt;"&amp;"",  Review!X:X,"&lt;&gt;"&amp;"",  Review!Y:Y,"&lt;&gt;"&amp;"")</f>
        <v>0</v>
      </c>
      <c r="S117" s="10">
        <f>COUNTIFS(Review!N:N,"TL",Review!P:P,AH117, Review!R:R,"&lt;&gt;"&amp;"", Review!X:X,"&lt;&gt;"&amp;"",  Review!Y:Y,"&lt;&gt;"&amp;"")</f>
        <v>0</v>
      </c>
      <c r="T117" s="10">
        <f>COUNTIFS(Review!A:A,"Giữ chỗ",Review!P:P,AH117)</f>
        <v>0</v>
      </c>
      <c r="U117" s="10">
        <f>COUNTIFS(Review!B:B,"Sai lớp",Review!P:P,AH117)</f>
        <v>0</v>
      </c>
      <c r="V117" s="10">
        <f>COUNTIFS(Review!B:B,"Sai phân công",Review!P:P,AH117)</f>
        <v>0</v>
      </c>
      <c r="W117" s="10">
        <f t="shared" si="1"/>
        <v>6</v>
      </c>
      <c r="X117" s="10"/>
      <c r="Y117" s="10"/>
      <c r="Z117" s="10"/>
      <c r="AA117" s="6"/>
      <c r="AB117" s="6"/>
      <c r="AC117" s="6"/>
      <c r="AD117" s="6"/>
      <c r="AE117" s="6"/>
      <c r="AF117" s="6"/>
      <c r="AG117" s="6"/>
      <c r="AH117" s="6" t="s">
        <v>3155</v>
      </c>
      <c r="AI117" s="6" t="str">
        <f t="shared" si="2"/>
        <v>C_07 Nguyễn Thành Lộc 20128216 LTU11B</v>
      </c>
      <c r="AJ117" s="6"/>
      <c r="AK117" s="6">
        <f t="shared" si="3"/>
        <v>0</v>
      </c>
      <c r="AL117" s="4"/>
      <c r="AM117" s="4"/>
      <c r="AN117" s="4"/>
      <c r="AO117" s="4"/>
      <c r="AP117" s="4"/>
      <c r="AQ117" s="4"/>
      <c r="AR117" s="4"/>
      <c r="AS117" s="4"/>
      <c r="AT117" s="178"/>
      <c r="AU117" s="179"/>
      <c r="AV117" s="179"/>
      <c r="AW117" s="179"/>
      <c r="AX117" s="180">
        <f>COUNTIFS(Review!AD:AD,AH117, Review!AE:AE,"&lt;&gt;"&amp;"",Review!AL:AL,"&lt;&gt;"&amp;"")</f>
        <v>0</v>
      </c>
      <c r="AY117" s="153">
        <f>COUNTIFS(Review!BJ:BJ,"*TNLT*",Review!AD:AD,AH117, Review!AE:AE,"&lt;&gt;"&amp;"",  Review!AF:AF,"&lt;&gt;"&amp;"", Review!AG:AG,"&lt;&gt;"&amp;"", Review!AH:AH,"&lt;&gt;"&amp;"", Review!AI:AI,"&lt;&gt;"&amp;"", Review!AJ:AJ,"&lt;&gt;"&amp;"", Review!AK:AK,"&lt;&gt;"&amp;"", Review!AL:AL,"&lt;&gt;"&amp;"", Review!AM:AM,"&lt;&gt;"&amp;"", Review!AN:AN,"&lt;&gt;"&amp;"", Review!AO:AO,"&lt;&gt;"&amp;"")</f>
        <v>0</v>
      </c>
      <c r="AZ117" s="153">
        <f>COUNTIFS(Review!BJ:BJ,"*TNBT*",Review!AD:AD,AH117, Review!AE:AE,"&lt;&gt;"&amp;"",  Review!AF:AF,"&lt;&gt;"&amp;"", Review!AG:AG,"&lt;&gt;"&amp;"", Review!AH:AH,"&lt;&gt;"&amp;"", Review!AI:AI,"&lt;&gt;"&amp;"",  Review!AJ:AJ,"&lt;&gt;"&amp;"",  Review!AK:AK,"&lt;&gt;"&amp;"",  Review!AL:AL,"&lt;&gt;"&amp;"",  Review!AM:AM,"&lt;&gt;"&amp;"", Review!AN:AN,"&lt;&gt;"&amp;"", Review!AO:AO,"&lt;&gt;"&amp;"")</f>
        <v>0</v>
      </c>
      <c r="BA117" s="153">
        <f>COUNTIFS(Review!BJ:BJ,"*TL*",Review!AD:AD,AH117, Review!AE:AE,"&lt;&gt;"&amp;"", Review!AL:AL,"&lt;&gt;"&amp;"",  Review!AM:AM,"&lt;&gt;"&amp;"", Review!AN:AN,"&lt;&gt;"&amp;"", Review!AO:AO,"&lt;&gt;"&amp;"")</f>
        <v>0</v>
      </c>
      <c r="BB117" s="180">
        <f>COUNTIFS(Review!AR:AR,AH117, Review!AS:AS,"&lt;&gt;"&amp;"",Review!AZ:AZ,"&lt;&gt;"&amp;"")</f>
        <v>0</v>
      </c>
      <c r="BC117" s="181">
        <f>COUNTIFS(Review!BJ:BJ,"*TNLT*",Review!AR:AR,AH117, Review!AS:AS,"&lt;&gt;"&amp;"", Review!AT:AT,"&lt;&gt;"&amp;"", Review!AU:AU,"&lt;&gt;"&amp;"", Review!AV:AV,"&lt;&gt;"&amp;"", Review!AW:AW,"&lt;&gt;"&amp;"", Review!AW:AW,"&lt;&gt;"&amp;"", Review!AX:AX,"&lt;&gt;"&amp;"", Review!AY:AY,"&lt;&gt;"&amp;"", Review!AZ:AZ,"&lt;&gt;"&amp;"",  Review!BA:BA,"&lt;&gt;"&amp;"", Review!BB:BB,"&lt;&gt;"&amp;"", Review!BC:BC,"&lt;&gt;"&amp;"")</f>
        <v>0</v>
      </c>
      <c r="BD117" s="182">
        <f>COUNTIFS(Review!BJ:BJ,"*TNBT*",Review!AR:AR,AH117, Review!AS:AS,"&lt;&gt;"&amp;"", Review!AT:AT,"&lt;&gt;"&amp;"", Review!AU:AU,"&lt;&gt;"&amp;"", Review!AV:AV,"&lt;&gt;"&amp;"", Review!AW:AW,"&lt;&gt;"&amp;"", Review!AW:AW,"&lt;&gt;"&amp;"", Review!AX:AX,"&lt;&gt;"&amp;"", Review!AY:AY,"&lt;&gt;"&amp;"", Review!AZ:AZ,"&lt;&gt;"&amp;"",  Review!BA:BA,"&lt;&gt;"&amp;"", Review!BB:BB,"&lt;&gt;"&amp;"", Review!BC:BC,"&lt;&gt;"&amp;"")</f>
        <v>0</v>
      </c>
      <c r="BE117" s="181">
        <f>COUNTIFS(Review!BJ:BJ,"*TL*",Review!AR:AR,AH117, Review!AS:AS,"&lt;&gt;"&amp;"", Review!AZ:AZ,"&lt;&gt;"&amp;"",  Review!BA:BA,"&lt;&gt;"&amp;"", Review!BB:BB,"&lt;&gt;"&amp;"", Review!BC:BC,"&lt;&gt;"&amp;"")</f>
        <v>0</v>
      </c>
    </row>
    <row r="118" ht="13.5" customHeight="1">
      <c r="A118" s="6"/>
      <c r="B118" s="77" t="s">
        <v>2631</v>
      </c>
      <c r="C118" s="77" t="s">
        <v>3074</v>
      </c>
      <c r="D118" s="77" t="s">
        <v>3052</v>
      </c>
      <c r="E118" s="76">
        <v>2.0128578E7</v>
      </c>
      <c r="F118" s="77" t="s">
        <v>2601</v>
      </c>
      <c r="G118" s="77" t="s">
        <v>2602</v>
      </c>
      <c r="H118" s="10"/>
      <c r="I118" s="10">
        <f>COUNTIF(B:B,B118)</f>
        <v>4</v>
      </c>
      <c r="J118" s="10">
        <f>COUNTIFS(Review!O:O,B118,Review!N:N,"TNLT", Review!R:R,"&lt;&gt;"&amp;"", Review!S:S,"&lt;&gt;"&amp;"", Review!T:T,"&lt;&gt;"&amp;"", Review!U:U,"&lt;&gt;"&amp;"",  Review!V:V,"&lt;&gt;"&amp;"",  Review!W:W,"&lt;&gt;"&amp;"",  Review!X:X,"&lt;&gt;"&amp;"",  Review!Y:Y,"&lt;&gt;"&amp;"")</f>
        <v>0</v>
      </c>
      <c r="K118" s="10">
        <f>COUNTIFS(Review!O:O,B118,Review!N:N,"TNBT", Review!R:R,"&lt;&gt;"&amp;"", Review!S:S,"&lt;&gt;"&amp;"", Review!T:T,"&lt;&gt;"&amp;"", Review!U:U,"&lt;&gt;"&amp;"",  Review!V:V,"&lt;&gt;"&amp;"",  Review!W:W,"&lt;&gt;"&amp;"",  Review!X:X,"&lt;&gt;"&amp;"",  Review!Y:Y,"&lt;&gt;"&amp;"")</f>
        <v>0</v>
      </c>
      <c r="L118" s="10">
        <f>COUNTIFS(Review!O:O,B118,Review!N:N,"TL", Review!R:R,"&lt;&gt;"&amp;"", Review!X:X,"&lt;&gt;"&amp;"",  Review!Y:Y,"&lt;&gt;"&amp;"")</f>
        <v>0</v>
      </c>
      <c r="M118" s="10">
        <f>COUNTIFS(Review!AC:AC,B118, Review!AN:AN,"&lt;&gt;"&amp;"",Review!AO:AO,"&lt;&gt;"&amp;"")</f>
        <v>0</v>
      </c>
      <c r="N118" s="10">
        <f>COUNTIFS(Review!A:A,"Giữ chỗ nhóm",Review!O:O,B118)</f>
        <v>0</v>
      </c>
      <c r="O118" s="10"/>
      <c r="P118" s="4">
        <f>COUNTIFS(Review!P:P,AH118)</f>
        <v>5</v>
      </c>
      <c r="Q118" s="10">
        <f>COUNTIFS(Review!N:N,"TNLT",Review!P:P,AH118, Review!R:R,"&lt;&gt;"&amp;"", Review!S:S,"&lt;&gt;"&amp;"", Review!T:T,"&lt;&gt;"&amp;"", Review!U:U,"&lt;&gt;"&amp;"",  Review!V:V,"&lt;&gt;"&amp;"",  Review!W:W,"&lt;&gt;"&amp;"",  Review!X:X,"&lt;&gt;"&amp;"",  Review!Y:Y,"&lt;&gt;"&amp;"")</f>
        <v>0</v>
      </c>
      <c r="R118" s="10">
        <f>COUNTIFS(Review!N:N,"TNBT",Review!P:P,AH118, Review!R:R,"&lt;&gt;"&amp;"", Review!S:S,"&lt;&gt;"&amp;"", Review!T:T,"&lt;&gt;"&amp;"", Review!U:U,"&lt;&gt;"&amp;"",  Review!V:V,"&lt;&gt;"&amp;"",  Review!W:W,"&lt;&gt;"&amp;"",  Review!X:X,"&lt;&gt;"&amp;"",  Review!Y:Y,"&lt;&gt;"&amp;"")</f>
        <v>0</v>
      </c>
      <c r="S118" s="10">
        <f>COUNTIFS(Review!N:N,"TL",Review!P:P,AH118, Review!R:R,"&lt;&gt;"&amp;"", Review!X:X,"&lt;&gt;"&amp;"",  Review!Y:Y,"&lt;&gt;"&amp;"")</f>
        <v>0</v>
      </c>
      <c r="T118" s="10">
        <f>COUNTIFS(Review!A:A,"Giữ chỗ",Review!P:P,AH118)</f>
        <v>0</v>
      </c>
      <c r="U118" s="10">
        <f>COUNTIFS(Review!B:B,"Sai lớp",Review!P:P,AH118)</f>
        <v>0</v>
      </c>
      <c r="V118" s="10">
        <f>COUNTIFS(Review!B:B,"Sai phân công",Review!P:P,AH118)</f>
        <v>0</v>
      </c>
      <c r="W118" s="10">
        <f t="shared" si="1"/>
        <v>5</v>
      </c>
      <c r="X118" s="10"/>
      <c r="Y118" s="10"/>
      <c r="Z118" s="10"/>
      <c r="AA118" s="6"/>
      <c r="AB118" s="6"/>
      <c r="AC118" s="6"/>
      <c r="AD118" s="6"/>
      <c r="AE118" s="6"/>
      <c r="AF118" s="6"/>
      <c r="AG118" s="6"/>
      <c r="AH118" s="6" t="s">
        <v>2632</v>
      </c>
      <c r="AI118" s="6" t="str">
        <f t="shared" si="2"/>
        <v>C_07 Tạ Thị Thảo Phương 20128578 LTU11B</v>
      </c>
      <c r="AJ118" s="6"/>
      <c r="AK118" s="6" t="str">
        <f t="shared" si="3"/>
        <v>TRUE</v>
      </c>
      <c r="AL118" s="4"/>
      <c r="AM118" s="4"/>
      <c r="AN118" s="4"/>
      <c r="AO118" s="4"/>
      <c r="AP118" s="4"/>
      <c r="AQ118" s="4"/>
      <c r="AR118" s="4"/>
      <c r="AS118" s="4"/>
      <c r="AT118" s="178">
        <f>COUNTIFS(Review!AC:AC,B118, Review!AE:AE,"&lt;&gt;"&amp;"",Review!AL:AL,"&lt;&gt;"&amp;"")</f>
        <v>0</v>
      </c>
      <c r="AU118" s="179">
        <f>COUNTIFS(Review!BJ:BJ,"*TNLT*",Review!AC:AC,B118, Review!AE:AE,"&lt;&gt;"&amp;"",Review!AL:AL,"&lt;&gt;"&amp;"")</f>
        <v>0</v>
      </c>
      <c r="AV118" s="179">
        <f>COUNTIFS(Review!BJ:BJ,"*TNBT*",Review!AC:AC,B118, Review!AE:AE,"&lt;&gt;"&amp;"",Review!AL:AL,"&lt;&gt;"&amp;"")</f>
        <v>0</v>
      </c>
      <c r="AW118" s="179">
        <f>COUNTIFS(Review!BJ:BJ,"*TL*",Review!AC:AC,B118, Review!AE:AE,"&lt;&gt;"&amp;"",Review!AL:AL,"&lt;&gt;"&amp;"")</f>
        <v>0</v>
      </c>
      <c r="AX118" s="180">
        <f>COUNTIFS(Review!AD:AD,AH118, Review!AE:AE,"&lt;&gt;"&amp;"",Review!AL:AL,"&lt;&gt;"&amp;"")</f>
        <v>0</v>
      </c>
      <c r="AY118" s="153">
        <f>COUNTIFS(Review!BJ:BJ,"*TNLT*",Review!AD:AD,AH118, Review!AE:AE,"&lt;&gt;"&amp;"",  Review!AF:AF,"&lt;&gt;"&amp;"", Review!AG:AG,"&lt;&gt;"&amp;"", Review!AH:AH,"&lt;&gt;"&amp;"", Review!AI:AI,"&lt;&gt;"&amp;"", Review!AJ:AJ,"&lt;&gt;"&amp;"", Review!AK:AK,"&lt;&gt;"&amp;"", Review!AL:AL,"&lt;&gt;"&amp;"", Review!AM:AM,"&lt;&gt;"&amp;"", Review!AN:AN,"&lt;&gt;"&amp;"", Review!AO:AO,"&lt;&gt;"&amp;"")</f>
        <v>0</v>
      </c>
      <c r="AZ118" s="153">
        <f>COUNTIFS(Review!BJ:BJ,"*TNBT*",Review!AD:AD,AH118, Review!AE:AE,"&lt;&gt;"&amp;"",  Review!AF:AF,"&lt;&gt;"&amp;"", Review!AG:AG,"&lt;&gt;"&amp;"", Review!AH:AH,"&lt;&gt;"&amp;"", Review!AI:AI,"&lt;&gt;"&amp;"",  Review!AJ:AJ,"&lt;&gt;"&amp;"",  Review!AK:AK,"&lt;&gt;"&amp;"",  Review!AL:AL,"&lt;&gt;"&amp;"",  Review!AM:AM,"&lt;&gt;"&amp;"", Review!AN:AN,"&lt;&gt;"&amp;"", Review!AO:AO,"&lt;&gt;"&amp;"")</f>
        <v>0</v>
      </c>
      <c r="BA118" s="153">
        <f>COUNTIFS(Review!BJ:BJ,"*TL*",Review!AD:AD,AH118, Review!AE:AE,"&lt;&gt;"&amp;"", Review!AL:AL,"&lt;&gt;"&amp;"",  Review!AM:AM,"&lt;&gt;"&amp;"", Review!AN:AN,"&lt;&gt;"&amp;"", Review!AO:AO,"&lt;&gt;"&amp;"")</f>
        <v>0</v>
      </c>
      <c r="BB118" s="180">
        <f>COUNTIFS(Review!AR:AR,AH118, Review!AS:AS,"&lt;&gt;"&amp;"",Review!AZ:AZ,"&lt;&gt;"&amp;"")</f>
        <v>0</v>
      </c>
      <c r="BC118" s="181">
        <f>COUNTIFS(Review!BJ:BJ,"*TNLT*",Review!AR:AR,AH118, Review!AS:AS,"&lt;&gt;"&amp;"", Review!AT:AT,"&lt;&gt;"&amp;"", Review!AU:AU,"&lt;&gt;"&amp;"", Review!AV:AV,"&lt;&gt;"&amp;"", Review!AW:AW,"&lt;&gt;"&amp;"", Review!AW:AW,"&lt;&gt;"&amp;"", Review!AX:AX,"&lt;&gt;"&amp;"", Review!AY:AY,"&lt;&gt;"&amp;"", Review!AZ:AZ,"&lt;&gt;"&amp;"",  Review!BA:BA,"&lt;&gt;"&amp;"", Review!BB:BB,"&lt;&gt;"&amp;"", Review!BC:BC,"&lt;&gt;"&amp;"")</f>
        <v>0</v>
      </c>
      <c r="BD118" s="182">
        <f>COUNTIFS(Review!BJ:BJ,"*TNBT*",Review!AR:AR,AH118, Review!AS:AS,"&lt;&gt;"&amp;"", Review!AT:AT,"&lt;&gt;"&amp;"", Review!AU:AU,"&lt;&gt;"&amp;"", Review!AV:AV,"&lt;&gt;"&amp;"", Review!AW:AW,"&lt;&gt;"&amp;"", Review!AW:AW,"&lt;&gt;"&amp;"", Review!AX:AX,"&lt;&gt;"&amp;"", Review!AY:AY,"&lt;&gt;"&amp;"", Review!AZ:AZ,"&lt;&gt;"&amp;"",  Review!BA:BA,"&lt;&gt;"&amp;"", Review!BB:BB,"&lt;&gt;"&amp;"", Review!BC:BC,"&lt;&gt;"&amp;"")</f>
        <v>0</v>
      </c>
      <c r="BE118" s="181">
        <f>COUNTIFS(Review!BJ:BJ,"*TL*",Review!AR:AR,AH118, Review!AS:AS,"&lt;&gt;"&amp;"", Review!AZ:AZ,"&lt;&gt;"&amp;"",  Review!BA:BA,"&lt;&gt;"&amp;"", Review!BB:BB,"&lt;&gt;"&amp;"", Review!BC:BC,"&lt;&gt;"&amp;"")</f>
        <v>0</v>
      </c>
    </row>
    <row r="119" ht="13.5" customHeight="1">
      <c r="A119" s="6"/>
      <c r="B119" s="78" t="s">
        <v>3108</v>
      </c>
      <c r="C119" s="78" t="s">
        <v>3278</v>
      </c>
      <c r="D119" s="78" t="s">
        <v>3279</v>
      </c>
      <c r="E119" s="76">
        <v>2.0138198E7</v>
      </c>
      <c r="F119" s="78" t="s">
        <v>2470</v>
      </c>
      <c r="G119" s="78" t="s">
        <v>2471</v>
      </c>
      <c r="H119" s="10" t="s">
        <v>3280</v>
      </c>
      <c r="I119" s="10"/>
      <c r="J119" s="10"/>
      <c r="K119" s="10"/>
      <c r="L119" s="10"/>
      <c r="M119" s="10"/>
      <c r="N119" s="10"/>
      <c r="O119" s="10"/>
      <c r="P119" s="4">
        <f>COUNTIFS(Review!P:P,AH119)</f>
        <v>9</v>
      </c>
      <c r="Q119" s="10">
        <f>COUNTIFS(Review!N:N,"TNLT",Review!P:P,AH119, Review!R:R,"&lt;&gt;"&amp;"", Review!S:S,"&lt;&gt;"&amp;"", Review!T:T,"&lt;&gt;"&amp;"", Review!U:U,"&lt;&gt;"&amp;"",  Review!V:V,"&lt;&gt;"&amp;"",  Review!W:W,"&lt;&gt;"&amp;"",  Review!X:X,"&lt;&gt;"&amp;"",  Review!Y:Y,"&lt;&gt;"&amp;"")</f>
        <v>1</v>
      </c>
      <c r="R119" s="10">
        <f>COUNTIFS(Review!N:N,"TNBT",Review!P:P,AH119, Review!R:R,"&lt;&gt;"&amp;"", Review!S:S,"&lt;&gt;"&amp;"", Review!T:T,"&lt;&gt;"&amp;"", Review!U:U,"&lt;&gt;"&amp;"",  Review!V:V,"&lt;&gt;"&amp;"",  Review!W:W,"&lt;&gt;"&amp;"",  Review!X:X,"&lt;&gt;"&amp;"",  Review!Y:Y,"&lt;&gt;"&amp;"")</f>
        <v>1</v>
      </c>
      <c r="S119" s="10">
        <f>COUNTIFS(Review!N:N,"TL",Review!P:P,AH119, Review!R:R,"&lt;&gt;"&amp;"", Review!X:X,"&lt;&gt;"&amp;"",  Review!Y:Y,"&lt;&gt;"&amp;"")</f>
        <v>0</v>
      </c>
      <c r="T119" s="10">
        <f>COUNTIFS(Review!A:A,"Giữ chỗ",Review!P:P,AH119)</f>
        <v>0</v>
      </c>
      <c r="U119" s="10">
        <f>COUNTIFS(Review!B:B,"Sai lớp",Review!P:P,AH119)</f>
        <v>0</v>
      </c>
      <c r="V119" s="10">
        <f>COUNTIFS(Review!B:B,"Sai phân công",Review!P:P,AH119)</f>
        <v>0</v>
      </c>
      <c r="W119" s="10">
        <f t="shared" si="1"/>
        <v>7</v>
      </c>
      <c r="X119" s="10"/>
      <c r="Y119" s="10"/>
      <c r="Z119" s="10"/>
      <c r="AA119" s="6"/>
      <c r="AB119" s="6"/>
      <c r="AC119" s="6"/>
      <c r="AD119" s="6"/>
      <c r="AE119" s="6"/>
      <c r="AF119" s="6"/>
      <c r="AG119" s="6"/>
      <c r="AH119" s="6" t="s">
        <v>3298</v>
      </c>
      <c r="AI119" s="6" t="str">
        <f t="shared" si="2"/>
        <v>C_08 Đào Thu Hương 20138198 VUWIT12B</v>
      </c>
      <c r="AJ119" s="6"/>
      <c r="AK119" s="6">
        <f t="shared" si="3"/>
        <v>3</v>
      </c>
      <c r="AL119" s="4"/>
      <c r="AM119" s="4"/>
      <c r="AN119" s="4"/>
      <c r="AO119" s="4"/>
      <c r="AP119" s="4"/>
      <c r="AQ119" s="4"/>
      <c r="AR119" s="4"/>
      <c r="AS119" s="4"/>
      <c r="AT119" s="178"/>
      <c r="AU119" s="179"/>
      <c r="AV119" s="179"/>
      <c r="AW119" s="179"/>
      <c r="AX119" s="180">
        <f>COUNTIFS(Review!AD:AD,AH119, Review!AE:AE,"&lt;&gt;"&amp;"",Review!AL:AL,"&lt;&gt;"&amp;"")</f>
        <v>0</v>
      </c>
      <c r="AY119" s="153">
        <f>COUNTIFS(Review!BJ:BJ,"*TNLT*",Review!AD:AD,AH119, Review!AE:AE,"&lt;&gt;"&amp;"",  Review!AF:AF,"&lt;&gt;"&amp;"", Review!AG:AG,"&lt;&gt;"&amp;"", Review!AH:AH,"&lt;&gt;"&amp;"", Review!AI:AI,"&lt;&gt;"&amp;"", Review!AJ:AJ,"&lt;&gt;"&amp;"", Review!AK:AK,"&lt;&gt;"&amp;"", Review!AL:AL,"&lt;&gt;"&amp;"", Review!AM:AM,"&lt;&gt;"&amp;"", Review!AN:AN,"&lt;&gt;"&amp;"", Review!AO:AO,"&lt;&gt;"&amp;"")</f>
        <v>0</v>
      </c>
      <c r="AZ119" s="153">
        <f>COUNTIFS(Review!BJ:BJ,"*TNBT*",Review!AD:AD,AH119, Review!AE:AE,"&lt;&gt;"&amp;"",  Review!AF:AF,"&lt;&gt;"&amp;"", Review!AG:AG,"&lt;&gt;"&amp;"", Review!AH:AH,"&lt;&gt;"&amp;"", Review!AI:AI,"&lt;&gt;"&amp;"",  Review!AJ:AJ,"&lt;&gt;"&amp;"",  Review!AK:AK,"&lt;&gt;"&amp;"",  Review!AL:AL,"&lt;&gt;"&amp;"",  Review!AM:AM,"&lt;&gt;"&amp;"", Review!AN:AN,"&lt;&gt;"&amp;"", Review!AO:AO,"&lt;&gt;"&amp;"")</f>
        <v>0</v>
      </c>
      <c r="BA119" s="153">
        <f>COUNTIFS(Review!BJ:BJ,"*TL*",Review!AD:AD,AH119, Review!AE:AE,"&lt;&gt;"&amp;"", Review!AL:AL,"&lt;&gt;"&amp;"",  Review!AM:AM,"&lt;&gt;"&amp;"", Review!AN:AN,"&lt;&gt;"&amp;"", Review!AO:AO,"&lt;&gt;"&amp;"")</f>
        <v>0</v>
      </c>
      <c r="BB119" s="180">
        <f>COUNTIFS(Review!AR:AR,AH119, Review!AS:AS,"&lt;&gt;"&amp;"",Review!AZ:AZ,"&lt;&gt;"&amp;"")</f>
        <v>0</v>
      </c>
      <c r="BC119" s="181">
        <f>COUNTIFS(Review!BJ:BJ,"*TNLT*",Review!AR:AR,AH119, Review!AS:AS,"&lt;&gt;"&amp;"", Review!AT:AT,"&lt;&gt;"&amp;"", Review!AU:AU,"&lt;&gt;"&amp;"", Review!AV:AV,"&lt;&gt;"&amp;"", Review!AW:AW,"&lt;&gt;"&amp;"", Review!AW:AW,"&lt;&gt;"&amp;"", Review!AX:AX,"&lt;&gt;"&amp;"", Review!AY:AY,"&lt;&gt;"&amp;"", Review!AZ:AZ,"&lt;&gt;"&amp;"",  Review!BA:BA,"&lt;&gt;"&amp;"", Review!BB:BB,"&lt;&gt;"&amp;"", Review!BC:BC,"&lt;&gt;"&amp;"")</f>
        <v>0</v>
      </c>
      <c r="BD119" s="182">
        <f>COUNTIFS(Review!BJ:BJ,"*TNBT*",Review!AR:AR,AH119, Review!AS:AS,"&lt;&gt;"&amp;"", Review!AT:AT,"&lt;&gt;"&amp;"", Review!AU:AU,"&lt;&gt;"&amp;"", Review!AV:AV,"&lt;&gt;"&amp;"", Review!AW:AW,"&lt;&gt;"&amp;"", Review!AW:AW,"&lt;&gt;"&amp;"", Review!AX:AX,"&lt;&gt;"&amp;"", Review!AY:AY,"&lt;&gt;"&amp;"", Review!AZ:AZ,"&lt;&gt;"&amp;"",  Review!BA:BA,"&lt;&gt;"&amp;"", Review!BB:BB,"&lt;&gt;"&amp;"", Review!BC:BC,"&lt;&gt;"&amp;"")</f>
        <v>0</v>
      </c>
      <c r="BE119" s="181">
        <f>COUNTIFS(Review!BJ:BJ,"*TL*",Review!AR:AR,AH119, Review!AS:AS,"&lt;&gt;"&amp;"", Review!AZ:AZ,"&lt;&gt;"&amp;"",  Review!BA:BA,"&lt;&gt;"&amp;"", Review!BB:BB,"&lt;&gt;"&amp;"", Review!BC:BC,"&lt;&gt;"&amp;"")</f>
        <v>0</v>
      </c>
    </row>
    <row r="120" ht="13.5" customHeight="1">
      <c r="A120" s="6"/>
      <c r="B120" s="78" t="s">
        <v>3108</v>
      </c>
      <c r="C120" s="78" t="s">
        <v>3299</v>
      </c>
      <c r="D120" s="78" t="s">
        <v>3300</v>
      </c>
      <c r="E120" s="76">
        <v>2.0138433E7</v>
      </c>
      <c r="F120" s="78" t="s">
        <v>2470</v>
      </c>
      <c r="G120" s="78" t="s">
        <v>2471</v>
      </c>
      <c r="H120" s="10" t="s">
        <v>3301</v>
      </c>
      <c r="I120" s="10"/>
      <c r="J120" s="10"/>
      <c r="K120" s="10"/>
      <c r="L120" s="10"/>
      <c r="M120" s="10"/>
      <c r="N120" s="10"/>
      <c r="O120" s="10"/>
      <c r="P120" s="4">
        <f>COUNTIFS(Review!P:P,AH120)</f>
        <v>5</v>
      </c>
      <c r="Q120" s="10">
        <f>COUNTIFS(Review!N:N,"TNLT",Review!P:P,AH120, Review!R:R,"&lt;&gt;"&amp;"", Review!S:S,"&lt;&gt;"&amp;"", Review!T:T,"&lt;&gt;"&amp;"", Review!U:U,"&lt;&gt;"&amp;"",  Review!V:V,"&lt;&gt;"&amp;"",  Review!W:W,"&lt;&gt;"&amp;"",  Review!X:X,"&lt;&gt;"&amp;"",  Review!Y:Y,"&lt;&gt;"&amp;"")</f>
        <v>1</v>
      </c>
      <c r="R120" s="10">
        <f>COUNTIFS(Review!N:N,"TNBT",Review!P:P,AH120, Review!R:R,"&lt;&gt;"&amp;"", Review!S:S,"&lt;&gt;"&amp;"", Review!T:T,"&lt;&gt;"&amp;"", Review!U:U,"&lt;&gt;"&amp;"",  Review!V:V,"&lt;&gt;"&amp;"",  Review!W:W,"&lt;&gt;"&amp;"",  Review!X:X,"&lt;&gt;"&amp;"",  Review!Y:Y,"&lt;&gt;"&amp;"")</f>
        <v>0</v>
      </c>
      <c r="S120" s="10">
        <f>COUNTIFS(Review!N:N,"TL",Review!P:P,AH120, Review!R:R,"&lt;&gt;"&amp;"", Review!X:X,"&lt;&gt;"&amp;"",  Review!Y:Y,"&lt;&gt;"&amp;"")</f>
        <v>0</v>
      </c>
      <c r="T120" s="10">
        <f>COUNTIFS(Review!A:A,"Giữ chỗ",Review!P:P,AH120)</f>
        <v>0</v>
      </c>
      <c r="U120" s="10">
        <f>COUNTIFS(Review!B:B,"Sai lớp",Review!P:P,AH120)</f>
        <v>0</v>
      </c>
      <c r="V120" s="10">
        <f>COUNTIFS(Review!B:B,"Sai phân công",Review!P:P,AH120)</f>
        <v>0</v>
      </c>
      <c r="W120" s="10">
        <f t="shared" si="1"/>
        <v>4</v>
      </c>
      <c r="X120" s="10"/>
      <c r="Y120" s="10"/>
      <c r="Z120" s="10"/>
      <c r="AA120" s="6"/>
      <c r="AB120" s="6"/>
      <c r="AC120" s="6"/>
      <c r="AD120" s="6"/>
      <c r="AE120" s="6"/>
      <c r="AF120" s="6"/>
      <c r="AG120" s="6"/>
      <c r="AH120" s="6" t="s">
        <v>3109</v>
      </c>
      <c r="AI120" s="6" t="str">
        <f t="shared" si="2"/>
        <v>C_08 Nguyễn Diệu Thúy 20138433 VUWIT12B</v>
      </c>
      <c r="AJ120" s="6"/>
      <c r="AK120" s="6" t="str">
        <f t="shared" si="3"/>
        <v>TRUE</v>
      </c>
      <c r="AL120" s="4"/>
      <c r="AM120" s="4"/>
      <c r="AN120" s="4"/>
      <c r="AO120" s="4"/>
      <c r="AP120" s="4"/>
      <c r="AQ120" s="4"/>
      <c r="AR120" s="4"/>
      <c r="AS120" s="4"/>
      <c r="AT120" s="178"/>
      <c r="AU120" s="179"/>
      <c r="AV120" s="179"/>
      <c r="AW120" s="179"/>
      <c r="AX120" s="180">
        <f>COUNTIFS(Review!AD:AD,AH120, Review!AE:AE,"&lt;&gt;"&amp;"",Review!AL:AL,"&lt;&gt;"&amp;"")</f>
        <v>0</v>
      </c>
      <c r="AY120" s="153">
        <f>COUNTIFS(Review!BJ:BJ,"*TNLT*",Review!AD:AD,AH120, Review!AE:AE,"&lt;&gt;"&amp;"",  Review!AF:AF,"&lt;&gt;"&amp;"", Review!AG:AG,"&lt;&gt;"&amp;"", Review!AH:AH,"&lt;&gt;"&amp;"", Review!AI:AI,"&lt;&gt;"&amp;"", Review!AJ:AJ,"&lt;&gt;"&amp;"", Review!AK:AK,"&lt;&gt;"&amp;"", Review!AL:AL,"&lt;&gt;"&amp;"", Review!AM:AM,"&lt;&gt;"&amp;"", Review!AN:AN,"&lt;&gt;"&amp;"", Review!AO:AO,"&lt;&gt;"&amp;"")</f>
        <v>0</v>
      </c>
      <c r="AZ120" s="153">
        <f>COUNTIFS(Review!BJ:BJ,"*TNBT*",Review!AD:AD,AH120, Review!AE:AE,"&lt;&gt;"&amp;"",  Review!AF:AF,"&lt;&gt;"&amp;"", Review!AG:AG,"&lt;&gt;"&amp;"", Review!AH:AH,"&lt;&gt;"&amp;"", Review!AI:AI,"&lt;&gt;"&amp;"",  Review!AJ:AJ,"&lt;&gt;"&amp;"",  Review!AK:AK,"&lt;&gt;"&amp;"",  Review!AL:AL,"&lt;&gt;"&amp;"",  Review!AM:AM,"&lt;&gt;"&amp;"", Review!AN:AN,"&lt;&gt;"&amp;"", Review!AO:AO,"&lt;&gt;"&amp;"")</f>
        <v>0</v>
      </c>
      <c r="BA120" s="153">
        <f>COUNTIFS(Review!BJ:BJ,"*TL*",Review!AD:AD,AH120, Review!AE:AE,"&lt;&gt;"&amp;"", Review!AL:AL,"&lt;&gt;"&amp;"",  Review!AM:AM,"&lt;&gt;"&amp;"", Review!AN:AN,"&lt;&gt;"&amp;"", Review!AO:AO,"&lt;&gt;"&amp;"")</f>
        <v>0</v>
      </c>
      <c r="BB120" s="180">
        <f>COUNTIFS(Review!AR:AR,AH120, Review!AS:AS,"&lt;&gt;"&amp;"",Review!AZ:AZ,"&lt;&gt;"&amp;"")</f>
        <v>0</v>
      </c>
      <c r="BC120" s="181">
        <f>COUNTIFS(Review!BJ:BJ,"*TNLT*",Review!AR:AR,AH120, Review!AS:AS,"&lt;&gt;"&amp;"", Review!AT:AT,"&lt;&gt;"&amp;"", Review!AU:AU,"&lt;&gt;"&amp;"", Review!AV:AV,"&lt;&gt;"&amp;"", Review!AW:AW,"&lt;&gt;"&amp;"", Review!AW:AW,"&lt;&gt;"&amp;"", Review!AX:AX,"&lt;&gt;"&amp;"", Review!AY:AY,"&lt;&gt;"&amp;"", Review!AZ:AZ,"&lt;&gt;"&amp;"",  Review!BA:BA,"&lt;&gt;"&amp;"", Review!BB:BB,"&lt;&gt;"&amp;"", Review!BC:BC,"&lt;&gt;"&amp;"")</f>
        <v>0</v>
      </c>
      <c r="BD120" s="182">
        <f>COUNTIFS(Review!BJ:BJ,"*TNBT*",Review!AR:AR,AH120, Review!AS:AS,"&lt;&gt;"&amp;"", Review!AT:AT,"&lt;&gt;"&amp;"", Review!AU:AU,"&lt;&gt;"&amp;"", Review!AV:AV,"&lt;&gt;"&amp;"", Review!AW:AW,"&lt;&gt;"&amp;"", Review!AW:AW,"&lt;&gt;"&amp;"", Review!AX:AX,"&lt;&gt;"&amp;"", Review!AY:AY,"&lt;&gt;"&amp;"", Review!AZ:AZ,"&lt;&gt;"&amp;"",  Review!BA:BA,"&lt;&gt;"&amp;"", Review!BB:BB,"&lt;&gt;"&amp;"", Review!BC:BC,"&lt;&gt;"&amp;"")</f>
        <v>0</v>
      </c>
      <c r="BE120" s="181">
        <f>COUNTIFS(Review!BJ:BJ,"*TL*",Review!AR:AR,AH120, Review!AS:AS,"&lt;&gt;"&amp;"", Review!AZ:AZ,"&lt;&gt;"&amp;"",  Review!BA:BA,"&lt;&gt;"&amp;"", Review!BB:BB,"&lt;&gt;"&amp;"", Review!BC:BC,"&lt;&gt;"&amp;"")</f>
        <v>0</v>
      </c>
    </row>
    <row r="121" ht="13.5" customHeight="1">
      <c r="A121" s="6"/>
      <c r="B121" s="78" t="s">
        <v>3108</v>
      </c>
      <c r="C121" s="78" t="s">
        <v>3246</v>
      </c>
      <c r="D121" s="78" t="s">
        <v>3026</v>
      </c>
      <c r="E121" s="76">
        <v>2.0138767E7</v>
      </c>
      <c r="F121" s="78" t="s">
        <v>2470</v>
      </c>
      <c r="G121" s="78" t="s">
        <v>2471</v>
      </c>
      <c r="H121" s="10" t="s">
        <v>3249</v>
      </c>
      <c r="I121" s="10"/>
      <c r="J121" s="10"/>
      <c r="K121" s="10"/>
      <c r="L121" s="10"/>
      <c r="M121" s="10"/>
      <c r="N121" s="10"/>
      <c r="O121" s="10"/>
      <c r="P121" s="4">
        <f>COUNTIFS(Review!P:P,AH121)</f>
        <v>5</v>
      </c>
      <c r="Q121" s="10">
        <f>COUNTIFS(Review!N:N,"TNLT",Review!P:P,AH121, Review!R:R,"&lt;&gt;"&amp;"", Review!S:S,"&lt;&gt;"&amp;"", Review!T:T,"&lt;&gt;"&amp;"", Review!U:U,"&lt;&gt;"&amp;"",  Review!V:V,"&lt;&gt;"&amp;"",  Review!W:W,"&lt;&gt;"&amp;"",  Review!X:X,"&lt;&gt;"&amp;"",  Review!Y:Y,"&lt;&gt;"&amp;"")</f>
        <v>0</v>
      </c>
      <c r="R121" s="10">
        <f>COUNTIFS(Review!N:N,"TNBT",Review!P:P,AH121, Review!R:R,"&lt;&gt;"&amp;"", Review!S:S,"&lt;&gt;"&amp;"", Review!T:T,"&lt;&gt;"&amp;"", Review!U:U,"&lt;&gt;"&amp;"",  Review!V:V,"&lt;&gt;"&amp;"",  Review!W:W,"&lt;&gt;"&amp;"",  Review!X:X,"&lt;&gt;"&amp;"",  Review!Y:Y,"&lt;&gt;"&amp;"")</f>
        <v>0</v>
      </c>
      <c r="S121" s="10">
        <f>COUNTIFS(Review!N:N,"TL",Review!P:P,AH121, Review!R:R,"&lt;&gt;"&amp;"", Review!X:X,"&lt;&gt;"&amp;"",  Review!Y:Y,"&lt;&gt;"&amp;"")</f>
        <v>0</v>
      </c>
      <c r="T121" s="10">
        <f>COUNTIFS(Review!A:A,"Giữ chỗ",Review!P:P,AH121)</f>
        <v>0</v>
      </c>
      <c r="U121" s="10">
        <f>COUNTIFS(Review!B:B,"Sai lớp",Review!P:P,AH121)</f>
        <v>0</v>
      </c>
      <c r="V121" s="10">
        <f>COUNTIFS(Review!B:B,"Sai phân công",Review!P:P,AH121)</f>
        <v>0</v>
      </c>
      <c r="W121" s="10">
        <f t="shared" si="1"/>
        <v>5</v>
      </c>
      <c r="X121" s="10"/>
      <c r="Y121" s="10"/>
      <c r="Z121" s="10"/>
      <c r="AA121" s="6"/>
      <c r="AB121" s="6"/>
      <c r="AC121" s="6"/>
      <c r="AD121" s="6"/>
      <c r="AE121" s="6"/>
      <c r="AF121" s="6"/>
      <c r="AG121" s="6"/>
      <c r="AH121" s="6" t="s">
        <v>3277</v>
      </c>
      <c r="AI121" s="6" t="str">
        <f t="shared" si="2"/>
        <v>C_08 Lê Thị Minh Trang 20138767 VUWIT12B</v>
      </c>
      <c r="AJ121" s="6"/>
      <c r="AK121" s="6" t="str">
        <f t="shared" si="3"/>
        <v>TRUE</v>
      </c>
      <c r="AL121" s="4"/>
      <c r="AM121" s="4"/>
      <c r="AN121" s="4"/>
      <c r="AO121" s="4"/>
      <c r="AP121" s="4"/>
      <c r="AQ121" s="4"/>
      <c r="AR121" s="4"/>
      <c r="AS121" s="4"/>
      <c r="AT121" s="178"/>
      <c r="AU121" s="179"/>
      <c r="AV121" s="179"/>
      <c r="AW121" s="179"/>
      <c r="AX121" s="180">
        <f>COUNTIFS(Review!AD:AD,AH121, Review!AE:AE,"&lt;&gt;"&amp;"",Review!AL:AL,"&lt;&gt;"&amp;"")</f>
        <v>0</v>
      </c>
      <c r="AY121" s="153">
        <f>COUNTIFS(Review!BJ:BJ,"*TNLT*",Review!AD:AD,AH121, Review!AE:AE,"&lt;&gt;"&amp;"",  Review!AF:AF,"&lt;&gt;"&amp;"", Review!AG:AG,"&lt;&gt;"&amp;"", Review!AH:AH,"&lt;&gt;"&amp;"", Review!AI:AI,"&lt;&gt;"&amp;"", Review!AJ:AJ,"&lt;&gt;"&amp;"", Review!AK:AK,"&lt;&gt;"&amp;"", Review!AL:AL,"&lt;&gt;"&amp;"", Review!AM:AM,"&lt;&gt;"&amp;"", Review!AN:AN,"&lt;&gt;"&amp;"", Review!AO:AO,"&lt;&gt;"&amp;"")</f>
        <v>0</v>
      </c>
      <c r="AZ121" s="153">
        <f>COUNTIFS(Review!BJ:BJ,"*TNBT*",Review!AD:AD,AH121, Review!AE:AE,"&lt;&gt;"&amp;"",  Review!AF:AF,"&lt;&gt;"&amp;"", Review!AG:AG,"&lt;&gt;"&amp;"", Review!AH:AH,"&lt;&gt;"&amp;"", Review!AI:AI,"&lt;&gt;"&amp;"",  Review!AJ:AJ,"&lt;&gt;"&amp;"",  Review!AK:AK,"&lt;&gt;"&amp;"",  Review!AL:AL,"&lt;&gt;"&amp;"",  Review!AM:AM,"&lt;&gt;"&amp;"", Review!AN:AN,"&lt;&gt;"&amp;"", Review!AO:AO,"&lt;&gt;"&amp;"")</f>
        <v>0</v>
      </c>
      <c r="BA121" s="153">
        <f>COUNTIFS(Review!BJ:BJ,"*TL*",Review!AD:AD,AH121, Review!AE:AE,"&lt;&gt;"&amp;"", Review!AL:AL,"&lt;&gt;"&amp;"",  Review!AM:AM,"&lt;&gt;"&amp;"", Review!AN:AN,"&lt;&gt;"&amp;"", Review!AO:AO,"&lt;&gt;"&amp;"")</f>
        <v>0</v>
      </c>
      <c r="BB121" s="180">
        <f>COUNTIFS(Review!AR:AR,AH121, Review!AS:AS,"&lt;&gt;"&amp;"",Review!AZ:AZ,"&lt;&gt;"&amp;"")</f>
        <v>0</v>
      </c>
      <c r="BC121" s="181">
        <f>COUNTIFS(Review!BJ:BJ,"*TNLT*",Review!AR:AR,AH121, Review!AS:AS,"&lt;&gt;"&amp;"", Review!AT:AT,"&lt;&gt;"&amp;"", Review!AU:AU,"&lt;&gt;"&amp;"", Review!AV:AV,"&lt;&gt;"&amp;"", Review!AW:AW,"&lt;&gt;"&amp;"", Review!AW:AW,"&lt;&gt;"&amp;"", Review!AX:AX,"&lt;&gt;"&amp;"", Review!AY:AY,"&lt;&gt;"&amp;"", Review!AZ:AZ,"&lt;&gt;"&amp;"",  Review!BA:BA,"&lt;&gt;"&amp;"", Review!BB:BB,"&lt;&gt;"&amp;"", Review!BC:BC,"&lt;&gt;"&amp;"")</f>
        <v>0</v>
      </c>
      <c r="BD121" s="182">
        <f>COUNTIFS(Review!BJ:BJ,"*TNBT*",Review!AR:AR,AH121, Review!AS:AS,"&lt;&gt;"&amp;"", Review!AT:AT,"&lt;&gt;"&amp;"", Review!AU:AU,"&lt;&gt;"&amp;"", Review!AV:AV,"&lt;&gt;"&amp;"", Review!AW:AW,"&lt;&gt;"&amp;"", Review!AW:AW,"&lt;&gt;"&amp;"", Review!AX:AX,"&lt;&gt;"&amp;"", Review!AY:AY,"&lt;&gt;"&amp;"", Review!AZ:AZ,"&lt;&gt;"&amp;"",  Review!BA:BA,"&lt;&gt;"&amp;"", Review!BB:BB,"&lt;&gt;"&amp;"", Review!BC:BC,"&lt;&gt;"&amp;"")</f>
        <v>0</v>
      </c>
      <c r="BE121" s="181">
        <f>COUNTIFS(Review!BJ:BJ,"*TL*",Review!AR:AR,AH121, Review!AS:AS,"&lt;&gt;"&amp;"", Review!AZ:AZ,"&lt;&gt;"&amp;"",  Review!BA:BA,"&lt;&gt;"&amp;"", Review!BB:BB,"&lt;&gt;"&amp;"", Review!BC:BC,"&lt;&gt;"&amp;"")</f>
        <v>0</v>
      </c>
    </row>
    <row r="122" ht="13.5" customHeight="1">
      <c r="A122" s="6"/>
      <c r="B122" s="78" t="s">
        <v>3108</v>
      </c>
      <c r="C122" s="78" t="s">
        <v>506</v>
      </c>
      <c r="D122" s="78" t="s">
        <v>2600</v>
      </c>
      <c r="E122" s="76">
        <v>2.0138725E7</v>
      </c>
      <c r="F122" s="78" t="s">
        <v>2470</v>
      </c>
      <c r="G122" s="78" t="s">
        <v>2471</v>
      </c>
      <c r="H122" s="10" t="s">
        <v>3206</v>
      </c>
      <c r="I122" s="10">
        <f t="shared" ref="I122:I123" si="8">COUNTIF(B:B,B122)</f>
        <v>4</v>
      </c>
      <c r="J122" s="10">
        <f>COUNTIFS(Review!O:O,B122,Review!N:N,"TNLT", Review!R:R,"&lt;&gt;"&amp;"", Review!S:S,"&lt;&gt;"&amp;"", Review!T:T,"&lt;&gt;"&amp;"", Review!U:U,"&lt;&gt;"&amp;"",  Review!V:V,"&lt;&gt;"&amp;"",  Review!W:W,"&lt;&gt;"&amp;"",  Review!X:X,"&lt;&gt;"&amp;"",  Review!Y:Y,"&lt;&gt;"&amp;"")</f>
        <v>3</v>
      </c>
      <c r="K122" s="10">
        <f>COUNTIFS(Review!O:O,B122,Review!N:N,"TNBT", Review!R:R,"&lt;&gt;"&amp;"", Review!S:S,"&lt;&gt;"&amp;"", Review!T:T,"&lt;&gt;"&amp;"", Review!U:U,"&lt;&gt;"&amp;"",  Review!V:V,"&lt;&gt;"&amp;"",  Review!W:W,"&lt;&gt;"&amp;"",  Review!X:X,"&lt;&gt;"&amp;"",  Review!Y:Y,"&lt;&gt;"&amp;"")</f>
        <v>1</v>
      </c>
      <c r="L122" s="10">
        <f>COUNTIFS(Review!O:O,B122,Review!N:N,"TL", Review!R:R,"&lt;&gt;"&amp;"", Review!X:X,"&lt;&gt;"&amp;"",  Review!Y:Y,"&lt;&gt;"&amp;"")</f>
        <v>0</v>
      </c>
      <c r="M122" s="10">
        <f>COUNTIFS(Review!AC:AC,B122, Review!AN:AN,"&lt;&gt;"&amp;"",Review!AO:AO,"&lt;&gt;"&amp;"")</f>
        <v>0</v>
      </c>
      <c r="N122" s="10">
        <f>COUNTIFS(Review!A:A,"Giữ chỗ nhóm",Review!O:O,B122)</f>
        <v>0</v>
      </c>
      <c r="O122" s="10"/>
      <c r="P122" s="4">
        <f>COUNTIFS(Review!P:P,AH122)</f>
        <v>5</v>
      </c>
      <c r="Q122" s="10">
        <f>COUNTIFS(Review!N:N,"TNLT",Review!P:P,AH122, Review!R:R,"&lt;&gt;"&amp;"", Review!S:S,"&lt;&gt;"&amp;"", Review!T:T,"&lt;&gt;"&amp;"", Review!U:U,"&lt;&gt;"&amp;"",  Review!V:V,"&lt;&gt;"&amp;"",  Review!W:W,"&lt;&gt;"&amp;"",  Review!X:X,"&lt;&gt;"&amp;"",  Review!Y:Y,"&lt;&gt;"&amp;"")</f>
        <v>1</v>
      </c>
      <c r="R122" s="10">
        <f>COUNTIFS(Review!N:N,"TNBT",Review!P:P,AH122, Review!R:R,"&lt;&gt;"&amp;"", Review!S:S,"&lt;&gt;"&amp;"", Review!T:T,"&lt;&gt;"&amp;"", Review!U:U,"&lt;&gt;"&amp;"",  Review!V:V,"&lt;&gt;"&amp;"",  Review!W:W,"&lt;&gt;"&amp;"",  Review!X:X,"&lt;&gt;"&amp;"",  Review!Y:Y,"&lt;&gt;"&amp;"")</f>
        <v>0</v>
      </c>
      <c r="S122" s="10">
        <f>COUNTIFS(Review!N:N,"TL",Review!P:P,AH122, Review!R:R,"&lt;&gt;"&amp;"", Review!X:X,"&lt;&gt;"&amp;"",  Review!Y:Y,"&lt;&gt;"&amp;"")</f>
        <v>0</v>
      </c>
      <c r="T122" s="10">
        <f>COUNTIFS(Review!A:A,"Giữ chỗ",Review!P:P,AH122)</f>
        <v>1</v>
      </c>
      <c r="U122" s="10">
        <f>COUNTIFS(Review!B:B,"Sai lớp",Review!P:P,AH122)</f>
        <v>0</v>
      </c>
      <c r="V122" s="10">
        <f>COUNTIFS(Review!B:B,"Sai phân công",Review!P:P,AH122)</f>
        <v>0</v>
      </c>
      <c r="W122" s="10">
        <f t="shared" si="1"/>
        <v>3</v>
      </c>
      <c r="X122" s="10"/>
      <c r="Y122" s="10"/>
      <c r="Z122" s="10"/>
      <c r="AA122" s="6"/>
      <c r="AB122" s="6"/>
      <c r="AC122" s="6"/>
      <c r="AD122" s="6"/>
      <c r="AE122" s="6"/>
      <c r="AF122" s="6"/>
      <c r="AG122" s="6"/>
      <c r="AH122" s="6" t="s">
        <v>3244</v>
      </c>
      <c r="AI122" s="6" t="str">
        <f t="shared" si="2"/>
        <v>C_08 Bùi Văn Tuấn 20138725 VUWIT12B</v>
      </c>
      <c r="AJ122" s="6"/>
      <c r="AK122" s="6" t="str">
        <f t="shared" si="3"/>
        <v>TRUE</v>
      </c>
      <c r="AL122" s="4"/>
      <c r="AM122" s="4"/>
      <c r="AN122" s="4"/>
      <c r="AO122" s="4"/>
      <c r="AP122" s="4"/>
      <c r="AQ122" s="4"/>
      <c r="AR122" s="4"/>
      <c r="AS122" s="4"/>
      <c r="AT122" s="178">
        <f>COUNTIFS(Review!AC:AC,B122, Review!AE:AE,"&lt;&gt;"&amp;"",Review!AL:AL,"&lt;&gt;"&amp;"")</f>
        <v>0</v>
      </c>
      <c r="AU122" s="179">
        <f>COUNTIFS(Review!BJ:BJ,"*TNLT*",Review!AC:AC,B122, Review!AE:AE,"&lt;&gt;"&amp;"",Review!AL:AL,"&lt;&gt;"&amp;"")</f>
        <v>0</v>
      </c>
      <c r="AV122" s="179">
        <f>COUNTIFS(Review!BJ:BJ,"*TNBT*",Review!AC:AC,B122, Review!AE:AE,"&lt;&gt;"&amp;"",Review!AL:AL,"&lt;&gt;"&amp;"")</f>
        <v>0</v>
      </c>
      <c r="AW122" s="179">
        <f>COUNTIFS(Review!BJ:BJ,"*TL*",Review!AC:AC,B122, Review!AE:AE,"&lt;&gt;"&amp;"",Review!AL:AL,"&lt;&gt;"&amp;"")</f>
        <v>0</v>
      </c>
      <c r="AX122" s="180">
        <f>COUNTIFS(Review!AD:AD,AH122, Review!AE:AE,"&lt;&gt;"&amp;"",Review!AL:AL,"&lt;&gt;"&amp;"")</f>
        <v>0</v>
      </c>
      <c r="AY122" s="153">
        <f>COUNTIFS(Review!BJ:BJ,"*TNLT*",Review!AD:AD,AH122, Review!AE:AE,"&lt;&gt;"&amp;"",  Review!AF:AF,"&lt;&gt;"&amp;"", Review!AG:AG,"&lt;&gt;"&amp;"", Review!AH:AH,"&lt;&gt;"&amp;"", Review!AI:AI,"&lt;&gt;"&amp;"", Review!AJ:AJ,"&lt;&gt;"&amp;"", Review!AK:AK,"&lt;&gt;"&amp;"", Review!AL:AL,"&lt;&gt;"&amp;"", Review!AM:AM,"&lt;&gt;"&amp;"", Review!AN:AN,"&lt;&gt;"&amp;"", Review!AO:AO,"&lt;&gt;"&amp;"")</f>
        <v>0</v>
      </c>
      <c r="AZ122" s="153">
        <f>COUNTIFS(Review!BJ:BJ,"*TNBT*",Review!AD:AD,AH122, Review!AE:AE,"&lt;&gt;"&amp;"",  Review!AF:AF,"&lt;&gt;"&amp;"", Review!AG:AG,"&lt;&gt;"&amp;"", Review!AH:AH,"&lt;&gt;"&amp;"", Review!AI:AI,"&lt;&gt;"&amp;"",  Review!AJ:AJ,"&lt;&gt;"&amp;"",  Review!AK:AK,"&lt;&gt;"&amp;"",  Review!AL:AL,"&lt;&gt;"&amp;"",  Review!AM:AM,"&lt;&gt;"&amp;"", Review!AN:AN,"&lt;&gt;"&amp;"", Review!AO:AO,"&lt;&gt;"&amp;"")</f>
        <v>0</v>
      </c>
      <c r="BA122" s="153">
        <f>COUNTIFS(Review!BJ:BJ,"*TL*",Review!AD:AD,AH122, Review!AE:AE,"&lt;&gt;"&amp;"", Review!AL:AL,"&lt;&gt;"&amp;"",  Review!AM:AM,"&lt;&gt;"&amp;"", Review!AN:AN,"&lt;&gt;"&amp;"", Review!AO:AO,"&lt;&gt;"&amp;"")</f>
        <v>0</v>
      </c>
      <c r="BB122" s="180">
        <f>COUNTIFS(Review!AR:AR,AH122, Review!AS:AS,"&lt;&gt;"&amp;"",Review!AZ:AZ,"&lt;&gt;"&amp;"")</f>
        <v>0</v>
      </c>
      <c r="BC122" s="181">
        <f>COUNTIFS(Review!BJ:BJ,"*TNLT*",Review!AR:AR,AH122, Review!AS:AS,"&lt;&gt;"&amp;"", Review!AT:AT,"&lt;&gt;"&amp;"", Review!AU:AU,"&lt;&gt;"&amp;"", Review!AV:AV,"&lt;&gt;"&amp;"", Review!AW:AW,"&lt;&gt;"&amp;"", Review!AW:AW,"&lt;&gt;"&amp;"", Review!AX:AX,"&lt;&gt;"&amp;"", Review!AY:AY,"&lt;&gt;"&amp;"", Review!AZ:AZ,"&lt;&gt;"&amp;"",  Review!BA:BA,"&lt;&gt;"&amp;"", Review!BB:BB,"&lt;&gt;"&amp;"", Review!BC:BC,"&lt;&gt;"&amp;"")</f>
        <v>0</v>
      </c>
      <c r="BD122" s="182">
        <f>COUNTIFS(Review!BJ:BJ,"*TNBT*",Review!AR:AR,AH122, Review!AS:AS,"&lt;&gt;"&amp;"", Review!AT:AT,"&lt;&gt;"&amp;"", Review!AU:AU,"&lt;&gt;"&amp;"", Review!AV:AV,"&lt;&gt;"&amp;"", Review!AW:AW,"&lt;&gt;"&amp;"", Review!AW:AW,"&lt;&gt;"&amp;"", Review!AX:AX,"&lt;&gt;"&amp;"", Review!AY:AY,"&lt;&gt;"&amp;"", Review!AZ:AZ,"&lt;&gt;"&amp;"",  Review!BA:BA,"&lt;&gt;"&amp;"", Review!BB:BB,"&lt;&gt;"&amp;"", Review!BC:BC,"&lt;&gt;"&amp;"")</f>
        <v>0</v>
      </c>
      <c r="BE122" s="181">
        <f>COUNTIFS(Review!BJ:BJ,"*TL*",Review!AR:AR,AH122, Review!AS:AS,"&lt;&gt;"&amp;"", Review!AZ:AZ,"&lt;&gt;"&amp;"",  Review!BA:BA,"&lt;&gt;"&amp;"", Review!BB:BB,"&lt;&gt;"&amp;"", Review!BC:BC,"&lt;&gt;"&amp;"")</f>
        <v>0</v>
      </c>
    </row>
    <row r="123" ht="13.5" customHeight="1">
      <c r="A123" s="6"/>
      <c r="B123" s="79" t="s">
        <v>3028</v>
      </c>
      <c r="C123" s="79" t="s">
        <v>1290</v>
      </c>
      <c r="D123" s="81" t="s">
        <v>190</v>
      </c>
      <c r="E123" s="76">
        <v>2.0128032E7</v>
      </c>
      <c r="F123" s="79" t="s">
        <v>2601</v>
      </c>
      <c r="G123" s="79" t="s">
        <v>2602</v>
      </c>
      <c r="H123" s="10" t="s">
        <v>3319</v>
      </c>
      <c r="I123" s="10">
        <f t="shared" si="8"/>
        <v>4</v>
      </c>
      <c r="J123" s="10">
        <f>COUNTIFS(Review!O:O,B123,Review!N:N,"TNLT", Review!R:R,"&lt;&gt;"&amp;"", Review!S:S,"&lt;&gt;"&amp;"", Review!T:T,"&lt;&gt;"&amp;"", Review!U:U,"&lt;&gt;"&amp;"",  Review!V:V,"&lt;&gt;"&amp;"",  Review!W:W,"&lt;&gt;"&amp;"",  Review!X:X,"&lt;&gt;"&amp;"",  Review!Y:Y,"&lt;&gt;"&amp;"")</f>
        <v>0</v>
      </c>
      <c r="K123" s="10">
        <f>COUNTIFS(Review!O:O,B123,Review!N:N,"TNBT", Review!R:R,"&lt;&gt;"&amp;"", Review!S:S,"&lt;&gt;"&amp;"", Review!T:T,"&lt;&gt;"&amp;"", Review!U:U,"&lt;&gt;"&amp;"",  Review!V:V,"&lt;&gt;"&amp;"",  Review!W:W,"&lt;&gt;"&amp;"",  Review!X:X,"&lt;&gt;"&amp;"",  Review!Y:Y,"&lt;&gt;"&amp;"")</f>
        <v>0</v>
      </c>
      <c r="L123" s="10">
        <f>COUNTIFS(Review!O:O,B123,Review!N:N,"TL", Review!R:R,"&lt;&gt;"&amp;"", Review!X:X,"&lt;&gt;"&amp;"",  Review!Y:Y,"&lt;&gt;"&amp;"")</f>
        <v>0</v>
      </c>
      <c r="M123" s="10">
        <f>COUNTIFS(Review!AC:AC,B123, Review!AN:AN,"&lt;&gt;"&amp;"",Review!AO:AO,"&lt;&gt;"&amp;"")</f>
        <v>0</v>
      </c>
      <c r="N123" s="10">
        <f>COUNTIFS(Review!A:A,"Giữ chỗ nhóm",Review!O:O,B123)</f>
        <v>0</v>
      </c>
      <c r="O123" s="10"/>
      <c r="P123" s="4">
        <f>COUNTIFS(Review!P:P,AH123)</f>
        <v>3</v>
      </c>
      <c r="Q123" s="10">
        <f>COUNTIFS(Review!N:N,"TNLT",Review!P:P,AH123, Review!R:R,"&lt;&gt;"&amp;"", Review!S:S,"&lt;&gt;"&amp;"", Review!T:T,"&lt;&gt;"&amp;"", Review!U:U,"&lt;&gt;"&amp;"",  Review!V:V,"&lt;&gt;"&amp;"",  Review!W:W,"&lt;&gt;"&amp;"",  Review!X:X,"&lt;&gt;"&amp;"",  Review!Y:Y,"&lt;&gt;"&amp;"")</f>
        <v>0</v>
      </c>
      <c r="R123" s="10">
        <f>COUNTIFS(Review!N:N,"TNBT",Review!P:P,AH123, Review!R:R,"&lt;&gt;"&amp;"", Review!S:S,"&lt;&gt;"&amp;"", Review!T:T,"&lt;&gt;"&amp;"", Review!U:U,"&lt;&gt;"&amp;"",  Review!V:V,"&lt;&gt;"&amp;"",  Review!W:W,"&lt;&gt;"&amp;"",  Review!X:X,"&lt;&gt;"&amp;"",  Review!Y:Y,"&lt;&gt;"&amp;"")</f>
        <v>0</v>
      </c>
      <c r="S123" s="10">
        <f>COUNTIFS(Review!N:N,"TL",Review!P:P,AH123, Review!R:R,"&lt;&gt;"&amp;"", Review!X:X,"&lt;&gt;"&amp;"",  Review!Y:Y,"&lt;&gt;"&amp;"")</f>
        <v>0</v>
      </c>
      <c r="T123" s="10">
        <f>COUNTIFS(Review!A:A,"Giữ chỗ",Review!P:P,AH123)</f>
        <v>0</v>
      </c>
      <c r="U123" s="10">
        <f>COUNTIFS(Review!B:B,"Sai lớp",Review!P:P,AH123)</f>
        <v>0</v>
      </c>
      <c r="V123" s="10">
        <f>COUNTIFS(Review!B:B,"Sai phân công",Review!P:P,AH123)</f>
        <v>0</v>
      </c>
      <c r="W123" s="10">
        <f t="shared" si="1"/>
        <v>3</v>
      </c>
      <c r="X123" s="10"/>
      <c r="Y123" s="10"/>
      <c r="Z123" s="10"/>
      <c r="AA123" s="6"/>
      <c r="AB123" s="6"/>
      <c r="AC123" s="6"/>
      <c r="AD123" s="6"/>
      <c r="AE123" s="6"/>
      <c r="AF123" s="6"/>
      <c r="AG123" s="6"/>
      <c r="AH123" s="6" t="s">
        <v>3029</v>
      </c>
      <c r="AI123" s="6" t="str">
        <f t="shared" si="2"/>
        <v>C_09 Tạ Tuấn Anh 20128032 LTU11B</v>
      </c>
      <c r="AJ123" s="6"/>
      <c r="AK123" s="6" t="str">
        <f t="shared" si="3"/>
        <v>TRUE</v>
      </c>
      <c r="AL123" s="4"/>
      <c r="AM123" s="4"/>
      <c r="AN123" s="4"/>
      <c r="AO123" s="4"/>
      <c r="AP123" s="4"/>
      <c r="AQ123" s="4"/>
      <c r="AR123" s="4"/>
      <c r="AS123" s="4"/>
      <c r="AT123" s="178">
        <f>COUNTIFS(Review!AC:AC,B123, Review!AE:AE,"&lt;&gt;"&amp;"",Review!AL:AL,"&lt;&gt;"&amp;"")</f>
        <v>0</v>
      </c>
      <c r="AU123" s="179">
        <f>COUNTIFS(Review!BJ:BJ,"*TNLT*",Review!AC:AC,B123, Review!AE:AE,"&lt;&gt;"&amp;"",Review!AL:AL,"&lt;&gt;"&amp;"")</f>
        <v>0</v>
      </c>
      <c r="AV123" s="179">
        <f>COUNTIFS(Review!BJ:BJ,"*TNBT*",Review!AC:AC,B123, Review!AE:AE,"&lt;&gt;"&amp;"",Review!AL:AL,"&lt;&gt;"&amp;"")</f>
        <v>0</v>
      </c>
      <c r="AW123" s="179">
        <f>COUNTIFS(Review!BJ:BJ,"*TL*",Review!AC:AC,B123, Review!AE:AE,"&lt;&gt;"&amp;"",Review!AL:AL,"&lt;&gt;"&amp;"")</f>
        <v>0</v>
      </c>
      <c r="AX123" s="180">
        <f>COUNTIFS(Review!AD:AD,AH123, Review!AE:AE,"&lt;&gt;"&amp;"",Review!AL:AL,"&lt;&gt;"&amp;"")</f>
        <v>0</v>
      </c>
      <c r="AY123" s="153">
        <f>COUNTIFS(Review!BJ:BJ,"*TNLT*",Review!AD:AD,AH123, Review!AE:AE,"&lt;&gt;"&amp;"",  Review!AF:AF,"&lt;&gt;"&amp;"", Review!AG:AG,"&lt;&gt;"&amp;"", Review!AH:AH,"&lt;&gt;"&amp;"", Review!AI:AI,"&lt;&gt;"&amp;"", Review!AJ:AJ,"&lt;&gt;"&amp;"", Review!AK:AK,"&lt;&gt;"&amp;"", Review!AL:AL,"&lt;&gt;"&amp;"", Review!AM:AM,"&lt;&gt;"&amp;"", Review!AN:AN,"&lt;&gt;"&amp;"", Review!AO:AO,"&lt;&gt;"&amp;"")</f>
        <v>0</v>
      </c>
      <c r="AZ123" s="153">
        <f>COUNTIFS(Review!BJ:BJ,"*TNBT*",Review!AD:AD,AH123, Review!AE:AE,"&lt;&gt;"&amp;"",  Review!AF:AF,"&lt;&gt;"&amp;"", Review!AG:AG,"&lt;&gt;"&amp;"", Review!AH:AH,"&lt;&gt;"&amp;"", Review!AI:AI,"&lt;&gt;"&amp;"",  Review!AJ:AJ,"&lt;&gt;"&amp;"",  Review!AK:AK,"&lt;&gt;"&amp;"",  Review!AL:AL,"&lt;&gt;"&amp;"",  Review!AM:AM,"&lt;&gt;"&amp;"", Review!AN:AN,"&lt;&gt;"&amp;"", Review!AO:AO,"&lt;&gt;"&amp;"")</f>
        <v>0</v>
      </c>
      <c r="BA123" s="153">
        <f>COUNTIFS(Review!BJ:BJ,"*TL*",Review!AD:AD,AH123, Review!AE:AE,"&lt;&gt;"&amp;"", Review!AL:AL,"&lt;&gt;"&amp;"",  Review!AM:AM,"&lt;&gt;"&amp;"", Review!AN:AN,"&lt;&gt;"&amp;"", Review!AO:AO,"&lt;&gt;"&amp;"")</f>
        <v>0</v>
      </c>
      <c r="BB123" s="180">
        <f>COUNTIFS(Review!AR:AR,AH123, Review!AS:AS,"&lt;&gt;"&amp;"",Review!AZ:AZ,"&lt;&gt;"&amp;"")</f>
        <v>0</v>
      </c>
      <c r="BC123" s="181">
        <f>COUNTIFS(Review!BJ:BJ,"*TNLT*",Review!AR:AR,AH123, Review!AS:AS,"&lt;&gt;"&amp;"", Review!AT:AT,"&lt;&gt;"&amp;"", Review!AU:AU,"&lt;&gt;"&amp;"", Review!AV:AV,"&lt;&gt;"&amp;"", Review!AW:AW,"&lt;&gt;"&amp;"", Review!AW:AW,"&lt;&gt;"&amp;"", Review!AX:AX,"&lt;&gt;"&amp;"", Review!AY:AY,"&lt;&gt;"&amp;"", Review!AZ:AZ,"&lt;&gt;"&amp;"",  Review!BA:BA,"&lt;&gt;"&amp;"", Review!BB:BB,"&lt;&gt;"&amp;"", Review!BC:BC,"&lt;&gt;"&amp;"")</f>
        <v>0</v>
      </c>
      <c r="BD123" s="182">
        <f>COUNTIFS(Review!BJ:BJ,"*TNBT*",Review!AR:AR,AH123, Review!AS:AS,"&lt;&gt;"&amp;"", Review!AT:AT,"&lt;&gt;"&amp;"", Review!AU:AU,"&lt;&gt;"&amp;"", Review!AV:AV,"&lt;&gt;"&amp;"", Review!AW:AW,"&lt;&gt;"&amp;"", Review!AW:AW,"&lt;&gt;"&amp;"", Review!AX:AX,"&lt;&gt;"&amp;"", Review!AY:AY,"&lt;&gt;"&amp;"", Review!AZ:AZ,"&lt;&gt;"&amp;"",  Review!BA:BA,"&lt;&gt;"&amp;"", Review!BB:BB,"&lt;&gt;"&amp;"", Review!BC:BC,"&lt;&gt;"&amp;"")</f>
        <v>0</v>
      </c>
      <c r="BE123" s="181">
        <f>COUNTIFS(Review!BJ:BJ,"*TL*",Review!AR:AR,AH123, Review!AS:AS,"&lt;&gt;"&amp;"", Review!AZ:AZ,"&lt;&gt;"&amp;"",  Review!BA:BA,"&lt;&gt;"&amp;"", Review!BB:BB,"&lt;&gt;"&amp;"", Review!BC:BC,"&lt;&gt;"&amp;"")</f>
        <v>0</v>
      </c>
    </row>
    <row r="124" ht="13.5" customHeight="1">
      <c r="A124" s="6"/>
      <c r="B124" s="79" t="s">
        <v>3028</v>
      </c>
      <c r="C124" s="79" t="s">
        <v>2799</v>
      </c>
      <c r="D124" s="81" t="s">
        <v>190</v>
      </c>
      <c r="E124" s="76">
        <v>2.0128557E7</v>
      </c>
      <c r="F124" s="79" t="s">
        <v>2601</v>
      </c>
      <c r="G124" s="79" t="s">
        <v>2602</v>
      </c>
      <c r="H124" s="10" t="s">
        <v>3350</v>
      </c>
      <c r="I124" s="10"/>
      <c r="J124" s="10"/>
      <c r="K124" s="10"/>
      <c r="L124" s="10"/>
      <c r="M124" s="10"/>
      <c r="N124" s="10"/>
      <c r="O124" s="10"/>
      <c r="P124" s="4">
        <f>COUNTIFS(Review!P:P,AH124)</f>
        <v>3</v>
      </c>
      <c r="Q124" s="10">
        <f>COUNTIFS(Review!N:N,"TNLT",Review!P:P,AH124, Review!R:R,"&lt;&gt;"&amp;"", Review!S:S,"&lt;&gt;"&amp;"", Review!T:T,"&lt;&gt;"&amp;"", Review!U:U,"&lt;&gt;"&amp;"",  Review!V:V,"&lt;&gt;"&amp;"",  Review!W:W,"&lt;&gt;"&amp;"",  Review!X:X,"&lt;&gt;"&amp;"",  Review!Y:Y,"&lt;&gt;"&amp;"")</f>
        <v>0</v>
      </c>
      <c r="R124" s="10">
        <f>COUNTIFS(Review!N:N,"TNBT",Review!P:P,AH124, Review!R:R,"&lt;&gt;"&amp;"", Review!S:S,"&lt;&gt;"&amp;"", Review!T:T,"&lt;&gt;"&amp;"", Review!U:U,"&lt;&gt;"&amp;"",  Review!V:V,"&lt;&gt;"&amp;"",  Review!W:W,"&lt;&gt;"&amp;"",  Review!X:X,"&lt;&gt;"&amp;"",  Review!Y:Y,"&lt;&gt;"&amp;"")</f>
        <v>0</v>
      </c>
      <c r="S124" s="10">
        <f>COUNTIFS(Review!N:N,"TL",Review!P:P,AH124, Review!R:R,"&lt;&gt;"&amp;"", Review!X:X,"&lt;&gt;"&amp;"",  Review!Y:Y,"&lt;&gt;"&amp;"")</f>
        <v>0</v>
      </c>
      <c r="T124" s="10">
        <f>COUNTIFS(Review!A:A,"Giữ chỗ",Review!P:P,AH124)</f>
        <v>0</v>
      </c>
      <c r="U124" s="10">
        <f>COUNTIFS(Review!B:B,"Sai lớp",Review!P:P,AH124)</f>
        <v>0</v>
      </c>
      <c r="V124" s="10">
        <f>COUNTIFS(Review!B:B,"Sai phân công",Review!P:P,AH124)</f>
        <v>0</v>
      </c>
      <c r="W124" s="10">
        <f t="shared" si="1"/>
        <v>3</v>
      </c>
      <c r="X124" s="10"/>
      <c r="Y124" s="10"/>
      <c r="Z124" s="10"/>
      <c r="AA124" s="6"/>
      <c r="AB124" s="6"/>
      <c r="AC124" s="6"/>
      <c r="AD124" s="6"/>
      <c r="AE124" s="6"/>
      <c r="AF124" s="6"/>
      <c r="AG124" s="6"/>
      <c r="AH124" s="6" t="s">
        <v>3365</v>
      </c>
      <c r="AI124" s="6" t="str">
        <f t="shared" si="2"/>
        <v>C_09 Nguyễn Hoàng Anh 20128557 LTU11B</v>
      </c>
      <c r="AJ124" s="6"/>
      <c r="AK124" s="6" t="str">
        <f t="shared" si="3"/>
        <v>TRUE</v>
      </c>
      <c r="AL124" s="4"/>
      <c r="AM124" s="4"/>
      <c r="AN124" s="4"/>
      <c r="AO124" s="4"/>
      <c r="AP124" s="4"/>
      <c r="AQ124" s="4"/>
      <c r="AR124" s="4"/>
      <c r="AS124" s="4"/>
      <c r="AT124" s="178"/>
      <c r="AU124" s="179"/>
      <c r="AV124" s="179"/>
      <c r="AW124" s="179"/>
      <c r="AX124" s="180">
        <f>COUNTIFS(Review!AD:AD,AH124, Review!AE:AE,"&lt;&gt;"&amp;"",Review!AL:AL,"&lt;&gt;"&amp;"")</f>
        <v>0</v>
      </c>
      <c r="AY124" s="153">
        <f>COUNTIFS(Review!BJ:BJ,"*TNLT*",Review!AD:AD,AH124, Review!AE:AE,"&lt;&gt;"&amp;"",  Review!AF:AF,"&lt;&gt;"&amp;"", Review!AG:AG,"&lt;&gt;"&amp;"", Review!AH:AH,"&lt;&gt;"&amp;"", Review!AI:AI,"&lt;&gt;"&amp;"", Review!AJ:AJ,"&lt;&gt;"&amp;"", Review!AK:AK,"&lt;&gt;"&amp;"", Review!AL:AL,"&lt;&gt;"&amp;"", Review!AM:AM,"&lt;&gt;"&amp;"", Review!AN:AN,"&lt;&gt;"&amp;"", Review!AO:AO,"&lt;&gt;"&amp;"")</f>
        <v>0</v>
      </c>
      <c r="AZ124" s="153">
        <f>COUNTIFS(Review!BJ:BJ,"*TNBT*",Review!AD:AD,AH124, Review!AE:AE,"&lt;&gt;"&amp;"",  Review!AF:AF,"&lt;&gt;"&amp;"", Review!AG:AG,"&lt;&gt;"&amp;"", Review!AH:AH,"&lt;&gt;"&amp;"", Review!AI:AI,"&lt;&gt;"&amp;"",  Review!AJ:AJ,"&lt;&gt;"&amp;"",  Review!AK:AK,"&lt;&gt;"&amp;"",  Review!AL:AL,"&lt;&gt;"&amp;"",  Review!AM:AM,"&lt;&gt;"&amp;"", Review!AN:AN,"&lt;&gt;"&amp;"", Review!AO:AO,"&lt;&gt;"&amp;"")</f>
        <v>0</v>
      </c>
      <c r="BA124" s="153">
        <f>COUNTIFS(Review!BJ:BJ,"*TL*",Review!AD:AD,AH124, Review!AE:AE,"&lt;&gt;"&amp;"", Review!AL:AL,"&lt;&gt;"&amp;"",  Review!AM:AM,"&lt;&gt;"&amp;"", Review!AN:AN,"&lt;&gt;"&amp;"", Review!AO:AO,"&lt;&gt;"&amp;"")</f>
        <v>0</v>
      </c>
      <c r="BB124" s="180">
        <f>COUNTIFS(Review!AR:AR,AH124, Review!AS:AS,"&lt;&gt;"&amp;"",Review!AZ:AZ,"&lt;&gt;"&amp;"")</f>
        <v>0</v>
      </c>
      <c r="BC124" s="181">
        <f>COUNTIFS(Review!BJ:BJ,"*TNLT*",Review!AR:AR,AH124, Review!AS:AS,"&lt;&gt;"&amp;"", Review!AT:AT,"&lt;&gt;"&amp;"", Review!AU:AU,"&lt;&gt;"&amp;"", Review!AV:AV,"&lt;&gt;"&amp;"", Review!AW:AW,"&lt;&gt;"&amp;"", Review!AW:AW,"&lt;&gt;"&amp;"", Review!AX:AX,"&lt;&gt;"&amp;"", Review!AY:AY,"&lt;&gt;"&amp;"", Review!AZ:AZ,"&lt;&gt;"&amp;"",  Review!BA:BA,"&lt;&gt;"&amp;"", Review!BB:BB,"&lt;&gt;"&amp;"", Review!BC:BC,"&lt;&gt;"&amp;"")</f>
        <v>0</v>
      </c>
      <c r="BD124" s="182">
        <f>COUNTIFS(Review!BJ:BJ,"*TNBT*",Review!AR:AR,AH124, Review!AS:AS,"&lt;&gt;"&amp;"", Review!AT:AT,"&lt;&gt;"&amp;"", Review!AU:AU,"&lt;&gt;"&amp;"", Review!AV:AV,"&lt;&gt;"&amp;"", Review!AW:AW,"&lt;&gt;"&amp;"", Review!AW:AW,"&lt;&gt;"&amp;"", Review!AX:AX,"&lt;&gt;"&amp;"", Review!AY:AY,"&lt;&gt;"&amp;"", Review!AZ:AZ,"&lt;&gt;"&amp;"",  Review!BA:BA,"&lt;&gt;"&amp;"", Review!BB:BB,"&lt;&gt;"&amp;"", Review!BC:BC,"&lt;&gt;"&amp;"")</f>
        <v>0</v>
      </c>
      <c r="BE124" s="181">
        <f>COUNTIFS(Review!BJ:BJ,"*TL*",Review!AR:AR,AH124, Review!AS:AS,"&lt;&gt;"&amp;"", Review!AZ:AZ,"&lt;&gt;"&amp;"",  Review!BA:BA,"&lt;&gt;"&amp;"", Review!BB:BB,"&lt;&gt;"&amp;"", Review!BC:BC,"&lt;&gt;"&amp;"")</f>
        <v>0</v>
      </c>
    </row>
    <row r="125" ht="13.5" customHeight="1">
      <c r="A125" s="6"/>
      <c r="B125" s="79" t="s">
        <v>3028</v>
      </c>
      <c r="C125" s="79" t="s">
        <v>1010</v>
      </c>
      <c r="D125" s="81" t="s">
        <v>190</v>
      </c>
      <c r="E125" s="76">
        <v>2.0128037E7</v>
      </c>
      <c r="F125" s="79" t="s">
        <v>2601</v>
      </c>
      <c r="G125" s="79" t="s">
        <v>2602</v>
      </c>
      <c r="H125" s="10" t="s">
        <v>3366</v>
      </c>
      <c r="I125" s="10"/>
      <c r="J125" s="10"/>
      <c r="K125" s="10"/>
      <c r="L125" s="10"/>
      <c r="M125" s="10"/>
      <c r="N125" s="10"/>
      <c r="O125" s="10"/>
      <c r="P125" s="4">
        <f>COUNTIFS(Review!P:P,AH125)</f>
        <v>5</v>
      </c>
      <c r="Q125" s="10">
        <f>COUNTIFS(Review!N:N,"TNLT",Review!P:P,AH125, Review!R:R,"&lt;&gt;"&amp;"", Review!S:S,"&lt;&gt;"&amp;"", Review!T:T,"&lt;&gt;"&amp;"", Review!U:U,"&lt;&gt;"&amp;"",  Review!V:V,"&lt;&gt;"&amp;"",  Review!W:W,"&lt;&gt;"&amp;"",  Review!X:X,"&lt;&gt;"&amp;"",  Review!Y:Y,"&lt;&gt;"&amp;"")</f>
        <v>0</v>
      </c>
      <c r="R125" s="10">
        <f>COUNTIFS(Review!N:N,"TNBT",Review!P:P,AH125, Review!R:R,"&lt;&gt;"&amp;"", Review!S:S,"&lt;&gt;"&amp;"", Review!T:T,"&lt;&gt;"&amp;"", Review!U:U,"&lt;&gt;"&amp;"",  Review!V:V,"&lt;&gt;"&amp;"",  Review!W:W,"&lt;&gt;"&amp;"",  Review!X:X,"&lt;&gt;"&amp;"",  Review!Y:Y,"&lt;&gt;"&amp;"")</f>
        <v>0</v>
      </c>
      <c r="S125" s="10">
        <f>COUNTIFS(Review!N:N,"TL",Review!P:P,AH125, Review!R:R,"&lt;&gt;"&amp;"", Review!X:X,"&lt;&gt;"&amp;"",  Review!Y:Y,"&lt;&gt;"&amp;"")</f>
        <v>0</v>
      </c>
      <c r="T125" s="10">
        <f>COUNTIFS(Review!A:A,"Giữ chỗ",Review!P:P,AH125)</f>
        <v>0</v>
      </c>
      <c r="U125" s="10">
        <f>COUNTIFS(Review!B:B,"Sai lớp",Review!P:P,AH125)</f>
        <v>0</v>
      </c>
      <c r="V125" s="10">
        <f>COUNTIFS(Review!B:B,"Sai phân công",Review!P:P,AH125)</f>
        <v>0</v>
      </c>
      <c r="W125" s="10">
        <f t="shared" si="1"/>
        <v>5</v>
      </c>
      <c r="X125" s="10"/>
      <c r="Y125" s="10"/>
      <c r="Z125" s="10"/>
      <c r="AA125" s="6"/>
      <c r="AB125" s="6"/>
      <c r="AC125" s="6"/>
      <c r="AD125" s="6"/>
      <c r="AE125" s="6"/>
      <c r="AF125" s="6"/>
      <c r="AG125" s="6"/>
      <c r="AH125" s="6" t="s">
        <v>3391</v>
      </c>
      <c r="AI125" s="6" t="str">
        <f t="shared" si="2"/>
        <v>C_09 Vũ Đức Anh 20128037 LTU11B</v>
      </c>
      <c r="AJ125" s="6"/>
      <c r="AK125" s="6" t="str">
        <f t="shared" si="3"/>
        <v>TRUE</v>
      </c>
      <c r="AL125" s="4"/>
      <c r="AM125" s="4"/>
      <c r="AN125" s="4"/>
      <c r="AO125" s="4"/>
      <c r="AP125" s="4"/>
      <c r="AQ125" s="4"/>
      <c r="AR125" s="4"/>
      <c r="AS125" s="4"/>
      <c r="AT125" s="178"/>
      <c r="AU125" s="179"/>
      <c r="AV125" s="179"/>
      <c r="AW125" s="179"/>
      <c r="AX125" s="180">
        <f>COUNTIFS(Review!AD:AD,AH125, Review!AE:AE,"&lt;&gt;"&amp;"",Review!AL:AL,"&lt;&gt;"&amp;"")</f>
        <v>0</v>
      </c>
      <c r="AY125" s="153">
        <f>COUNTIFS(Review!BJ:BJ,"*TNLT*",Review!AD:AD,AH125, Review!AE:AE,"&lt;&gt;"&amp;"",  Review!AF:AF,"&lt;&gt;"&amp;"", Review!AG:AG,"&lt;&gt;"&amp;"", Review!AH:AH,"&lt;&gt;"&amp;"", Review!AI:AI,"&lt;&gt;"&amp;"", Review!AJ:AJ,"&lt;&gt;"&amp;"", Review!AK:AK,"&lt;&gt;"&amp;"", Review!AL:AL,"&lt;&gt;"&amp;"", Review!AM:AM,"&lt;&gt;"&amp;"", Review!AN:AN,"&lt;&gt;"&amp;"", Review!AO:AO,"&lt;&gt;"&amp;"")</f>
        <v>0</v>
      </c>
      <c r="AZ125" s="153">
        <f>COUNTIFS(Review!BJ:BJ,"*TNBT*",Review!AD:AD,AH125, Review!AE:AE,"&lt;&gt;"&amp;"",  Review!AF:AF,"&lt;&gt;"&amp;"", Review!AG:AG,"&lt;&gt;"&amp;"", Review!AH:AH,"&lt;&gt;"&amp;"", Review!AI:AI,"&lt;&gt;"&amp;"",  Review!AJ:AJ,"&lt;&gt;"&amp;"",  Review!AK:AK,"&lt;&gt;"&amp;"",  Review!AL:AL,"&lt;&gt;"&amp;"",  Review!AM:AM,"&lt;&gt;"&amp;"", Review!AN:AN,"&lt;&gt;"&amp;"", Review!AO:AO,"&lt;&gt;"&amp;"")</f>
        <v>0</v>
      </c>
      <c r="BA125" s="153">
        <f>COUNTIFS(Review!BJ:BJ,"*TL*",Review!AD:AD,AH125, Review!AE:AE,"&lt;&gt;"&amp;"", Review!AL:AL,"&lt;&gt;"&amp;"",  Review!AM:AM,"&lt;&gt;"&amp;"", Review!AN:AN,"&lt;&gt;"&amp;"", Review!AO:AO,"&lt;&gt;"&amp;"")</f>
        <v>0</v>
      </c>
      <c r="BB125" s="180">
        <f>COUNTIFS(Review!AR:AR,AH125, Review!AS:AS,"&lt;&gt;"&amp;"",Review!AZ:AZ,"&lt;&gt;"&amp;"")</f>
        <v>0</v>
      </c>
      <c r="BC125" s="181">
        <f>COUNTIFS(Review!BJ:BJ,"*TNLT*",Review!AR:AR,AH125, Review!AS:AS,"&lt;&gt;"&amp;"", Review!AT:AT,"&lt;&gt;"&amp;"", Review!AU:AU,"&lt;&gt;"&amp;"", Review!AV:AV,"&lt;&gt;"&amp;"", Review!AW:AW,"&lt;&gt;"&amp;"", Review!AW:AW,"&lt;&gt;"&amp;"", Review!AX:AX,"&lt;&gt;"&amp;"", Review!AY:AY,"&lt;&gt;"&amp;"", Review!AZ:AZ,"&lt;&gt;"&amp;"",  Review!BA:BA,"&lt;&gt;"&amp;"", Review!BB:BB,"&lt;&gt;"&amp;"", Review!BC:BC,"&lt;&gt;"&amp;"")</f>
        <v>0</v>
      </c>
      <c r="BD125" s="182">
        <f>COUNTIFS(Review!BJ:BJ,"*TNBT*",Review!AR:AR,AH125, Review!AS:AS,"&lt;&gt;"&amp;"", Review!AT:AT,"&lt;&gt;"&amp;"", Review!AU:AU,"&lt;&gt;"&amp;"", Review!AV:AV,"&lt;&gt;"&amp;"", Review!AW:AW,"&lt;&gt;"&amp;"", Review!AW:AW,"&lt;&gt;"&amp;"", Review!AX:AX,"&lt;&gt;"&amp;"", Review!AY:AY,"&lt;&gt;"&amp;"", Review!AZ:AZ,"&lt;&gt;"&amp;"",  Review!BA:BA,"&lt;&gt;"&amp;"", Review!BB:BB,"&lt;&gt;"&amp;"", Review!BC:BC,"&lt;&gt;"&amp;"")</f>
        <v>0</v>
      </c>
      <c r="BE125" s="181">
        <f>COUNTIFS(Review!BJ:BJ,"*TL*",Review!AR:AR,AH125, Review!AS:AS,"&lt;&gt;"&amp;"", Review!AZ:AZ,"&lt;&gt;"&amp;"",  Review!BA:BA,"&lt;&gt;"&amp;"", Review!BB:BB,"&lt;&gt;"&amp;"", Review!BC:BC,"&lt;&gt;"&amp;"")</f>
        <v>0</v>
      </c>
    </row>
    <row r="126" ht="13.5" customHeight="1">
      <c r="A126" s="6"/>
      <c r="B126" s="79" t="s">
        <v>3028</v>
      </c>
      <c r="C126" s="79" t="s">
        <v>3394</v>
      </c>
      <c r="D126" s="81" t="s">
        <v>2600</v>
      </c>
      <c r="E126" s="76">
        <v>2.0118992E7</v>
      </c>
      <c r="F126" s="79" t="s">
        <v>2601</v>
      </c>
      <c r="G126" s="79" t="s">
        <v>2602</v>
      </c>
      <c r="H126" s="10" t="s">
        <v>3395</v>
      </c>
      <c r="I126" s="10"/>
      <c r="J126" s="10"/>
      <c r="K126" s="10"/>
      <c r="L126" s="10"/>
      <c r="M126" s="10"/>
      <c r="N126" s="10"/>
      <c r="O126" s="10"/>
      <c r="P126" s="4">
        <f>COUNTIFS(Review!P:P,AH126)</f>
        <v>0</v>
      </c>
      <c r="Q126" s="10">
        <f>COUNTIFS(Review!N:N,"TNLT",Review!P:P,AH126, Review!R:R,"&lt;&gt;"&amp;"", Review!S:S,"&lt;&gt;"&amp;"", Review!T:T,"&lt;&gt;"&amp;"", Review!U:U,"&lt;&gt;"&amp;"",  Review!V:V,"&lt;&gt;"&amp;"",  Review!W:W,"&lt;&gt;"&amp;"",  Review!X:X,"&lt;&gt;"&amp;"",  Review!Y:Y,"&lt;&gt;"&amp;"")</f>
        <v>0</v>
      </c>
      <c r="R126" s="10">
        <f>COUNTIFS(Review!N:N,"TNBT",Review!P:P,AH126, Review!R:R,"&lt;&gt;"&amp;"", Review!S:S,"&lt;&gt;"&amp;"", Review!T:T,"&lt;&gt;"&amp;"", Review!U:U,"&lt;&gt;"&amp;"",  Review!V:V,"&lt;&gt;"&amp;"",  Review!W:W,"&lt;&gt;"&amp;"",  Review!X:X,"&lt;&gt;"&amp;"",  Review!Y:Y,"&lt;&gt;"&amp;"")</f>
        <v>0</v>
      </c>
      <c r="S126" s="10">
        <f>COUNTIFS(Review!N:N,"TL",Review!P:P,AH126, Review!R:R,"&lt;&gt;"&amp;"", Review!X:X,"&lt;&gt;"&amp;"",  Review!Y:Y,"&lt;&gt;"&amp;"")</f>
        <v>0</v>
      </c>
      <c r="T126" s="10">
        <f>COUNTIFS(Review!A:A,"Giữ chỗ",Review!P:P,AH126)</f>
        <v>0</v>
      </c>
      <c r="U126" s="10">
        <f>COUNTIFS(Review!B:B,"Sai lớp",Review!P:P,AH126)</f>
        <v>0</v>
      </c>
      <c r="V126" s="10">
        <f>COUNTIFS(Review!B:B,"Sai phân công",Review!P:P,AH126)</f>
        <v>0</v>
      </c>
      <c r="W126" s="10">
        <f t="shared" si="1"/>
        <v>0</v>
      </c>
      <c r="X126" s="10"/>
      <c r="Y126" s="10"/>
      <c r="Z126" s="10"/>
      <c r="AA126" s="6"/>
      <c r="AB126" s="6"/>
      <c r="AC126" s="6"/>
      <c r="AD126" s="6"/>
      <c r="AE126" s="6"/>
      <c r="AF126" s="6"/>
      <c r="AG126" s="6"/>
      <c r="AH126" s="6" t="s">
        <v>3413</v>
      </c>
      <c r="AI126" s="6" t="str">
        <f t="shared" si="2"/>
        <v>C_09 Lê Anh Tuấn 20118992 LTU11B</v>
      </c>
      <c r="AJ126" s="6"/>
      <c r="AK126" s="6" t="str">
        <f t="shared" si="3"/>
        <v>TRUE</v>
      </c>
      <c r="AL126" s="4"/>
      <c r="AM126" s="4"/>
      <c r="AN126" s="4"/>
      <c r="AO126" s="4"/>
      <c r="AP126" s="4"/>
      <c r="AQ126" s="4"/>
      <c r="AR126" s="4"/>
      <c r="AS126" s="4"/>
      <c r="AT126" s="178"/>
      <c r="AU126" s="179"/>
      <c r="AV126" s="179"/>
      <c r="AW126" s="179"/>
      <c r="AX126" s="180">
        <f>COUNTIFS(Review!AD:AD,AH126, Review!AE:AE,"&lt;&gt;"&amp;"",Review!AL:AL,"&lt;&gt;"&amp;"")</f>
        <v>0</v>
      </c>
      <c r="AY126" s="153">
        <f>COUNTIFS(Review!BJ:BJ,"*TNLT*",Review!AD:AD,AH126, Review!AE:AE,"&lt;&gt;"&amp;"",  Review!AF:AF,"&lt;&gt;"&amp;"", Review!AG:AG,"&lt;&gt;"&amp;"", Review!AH:AH,"&lt;&gt;"&amp;"", Review!AI:AI,"&lt;&gt;"&amp;"", Review!AJ:AJ,"&lt;&gt;"&amp;"", Review!AK:AK,"&lt;&gt;"&amp;"", Review!AL:AL,"&lt;&gt;"&amp;"", Review!AM:AM,"&lt;&gt;"&amp;"", Review!AN:AN,"&lt;&gt;"&amp;"", Review!AO:AO,"&lt;&gt;"&amp;"")</f>
        <v>0</v>
      </c>
      <c r="AZ126" s="153">
        <f>COUNTIFS(Review!BJ:BJ,"*TNBT*",Review!AD:AD,AH126, Review!AE:AE,"&lt;&gt;"&amp;"",  Review!AF:AF,"&lt;&gt;"&amp;"", Review!AG:AG,"&lt;&gt;"&amp;"", Review!AH:AH,"&lt;&gt;"&amp;"", Review!AI:AI,"&lt;&gt;"&amp;"",  Review!AJ:AJ,"&lt;&gt;"&amp;"",  Review!AK:AK,"&lt;&gt;"&amp;"",  Review!AL:AL,"&lt;&gt;"&amp;"",  Review!AM:AM,"&lt;&gt;"&amp;"", Review!AN:AN,"&lt;&gt;"&amp;"", Review!AO:AO,"&lt;&gt;"&amp;"")</f>
        <v>0</v>
      </c>
      <c r="BA126" s="153">
        <f>COUNTIFS(Review!BJ:BJ,"*TL*",Review!AD:AD,AH126, Review!AE:AE,"&lt;&gt;"&amp;"", Review!AL:AL,"&lt;&gt;"&amp;"",  Review!AM:AM,"&lt;&gt;"&amp;"", Review!AN:AN,"&lt;&gt;"&amp;"", Review!AO:AO,"&lt;&gt;"&amp;"")</f>
        <v>0</v>
      </c>
      <c r="BB126" s="180">
        <f>COUNTIFS(Review!AR:AR,AH126, Review!AS:AS,"&lt;&gt;"&amp;"",Review!AZ:AZ,"&lt;&gt;"&amp;"")</f>
        <v>0</v>
      </c>
      <c r="BC126" s="181">
        <f>COUNTIFS(Review!BJ:BJ,"*TNLT*",Review!AR:AR,AH126, Review!AS:AS,"&lt;&gt;"&amp;"", Review!AT:AT,"&lt;&gt;"&amp;"", Review!AU:AU,"&lt;&gt;"&amp;"", Review!AV:AV,"&lt;&gt;"&amp;"", Review!AW:AW,"&lt;&gt;"&amp;"", Review!AW:AW,"&lt;&gt;"&amp;"", Review!AX:AX,"&lt;&gt;"&amp;"", Review!AY:AY,"&lt;&gt;"&amp;"", Review!AZ:AZ,"&lt;&gt;"&amp;"",  Review!BA:BA,"&lt;&gt;"&amp;"", Review!BB:BB,"&lt;&gt;"&amp;"", Review!BC:BC,"&lt;&gt;"&amp;"")</f>
        <v>0</v>
      </c>
      <c r="BD126" s="182">
        <f>COUNTIFS(Review!BJ:BJ,"*TNBT*",Review!AR:AR,AH126, Review!AS:AS,"&lt;&gt;"&amp;"", Review!AT:AT,"&lt;&gt;"&amp;"", Review!AU:AU,"&lt;&gt;"&amp;"", Review!AV:AV,"&lt;&gt;"&amp;"", Review!AW:AW,"&lt;&gt;"&amp;"", Review!AW:AW,"&lt;&gt;"&amp;"", Review!AX:AX,"&lt;&gt;"&amp;"", Review!AY:AY,"&lt;&gt;"&amp;"", Review!AZ:AZ,"&lt;&gt;"&amp;"",  Review!BA:BA,"&lt;&gt;"&amp;"", Review!BB:BB,"&lt;&gt;"&amp;"", Review!BC:BC,"&lt;&gt;"&amp;"")</f>
        <v>0</v>
      </c>
      <c r="BE126" s="181">
        <f>COUNTIFS(Review!BJ:BJ,"*TL*",Review!AR:AR,AH126, Review!AS:AS,"&lt;&gt;"&amp;"", Review!AZ:AZ,"&lt;&gt;"&amp;"",  Review!BA:BA,"&lt;&gt;"&amp;"", Review!BB:BB,"&lt;&gt;"&amp;"", Review!BC:BC,"&lt;&gt;"&amp;"")</f>
        <v>0</v>
      </c>
    </row>
    <row r="127" ht="13.5" customHeight="1">
      <c r="A127" s="6"/>
      <c r="B127" s="150" t="s">
        <v>3042</v>
      </c>
      <c r="C127" s="150" t="s">
        <v>3466</v>
      </c>
      <c r="D127" s="150" t="s">
        <v>3467</v>
      </c>
      <c r="E127" s="76">
        <v>2.0118594E7</v>
      </c>
      <c r="F127" s="150" t="s">
        <v>2920</v>
      </c>
      <c r="G127" s="150" t="s">
        <v>2602</v>
      </c>
      <c r="H127" s="10"/>
      <c r="I127" s="10"/>
      <c r="J127" s="10"/>
      <c r="K127" s="10"/>
      <c r="L127" s="10"/>
      <c r="M127" s="10"/>
      <c r="N127" s="10"/>
      <c r="O127" s="10"/>
      <c r="P127" s="4">
        <f>COUNTIFS(Review!P:P,AH127)</f>
        <v>0</v>
      </c>
      <c r="Q127" s="10">
        <f>COUNTIFS(Review!N:N,"TNLT",Review!P:P,AH127, Review!R:R,"&lt;&gt;"&amp;"", Review!S:S,"&lt;&gt;"&amp;"", Review!T:T,"&lt;&gt;"&amp;"", Review!U:U,"&lt;&gt;"&amp;"",  Review!V:V,"&lt;&gt;"&amp;"",  Review!W:W,"&lt;&gt;"&amp;"",  Review!X:X,"&lt;&gt;"&amp;"",  Review!Y:Y,"&lt;&gt;"&amp;"")</f>
        <v>0</v>
      </c>
      <c r="R127" s="10">
        <f>COUNTIFS(Review!N:N,"TNBT",Review!P:P,AH127, Review!R:R,"&lt;&gt;"&amp;"", Review!S:S,"&lt;&gt;"&amp;"", Review!T:T,"&lt;&gt;"&amp;"", Review!U:U,"&lt;&gt;"&amp;"",  Review!V:V,"&lt;&gt;"&amp;"",  Review!W:W,"&lt;&gt;"&amp;"",  Review!X:X,"&lt;&gt;"&amp;"",  Review!Y:Y,"&lt;&gt;"&amp;"")</f>
        <v>0</v>
      </c>
      <c r="S127" s="10">
        <f>COUNTIFS(Review!N:N,"TL",Review!P:P,AH127, Review!R:R,"&lt;&gt;"&amp;"", Review!X:X,"&lt;&gt;"&amp;"",  Review!Y:Y,"&lt;&gt;"&amp;"")</f>
        <v>0</v>
      </c>
      <c r="T127" s="10">
        <f>COUNTIFS(Review!A:A,"Giữ chỗ",Review!P:P,AH127)</f>
        <v>0</v>
      </c>
      <c r="U127" s="10">
        <f>COUNTIFS(Review!B:B,"Sai lớp",Review!P:P,AH127)</f>
        <v>0</v>
      </c>
      <c r="V127" s="10">
        <f>COUNTIFS(Review!B:B,"Sai phân công",Review!P:P,AH127)</f>
        <v>0</v>
      </c>
      <c r="W127" s="10">
        <f t="shared" si="1"/>
        <v>0</v>
      </c>
      <c r="X127" s="10"/>
      <c r="Y127" s="10"/>
      <c r="Z127" s="10"/>
      <c r="AA127" s="6"/>
      <c r="AB127" s="6"/>
      <c r="AC127" s="6"/>
      <c r="AD127" s="6"/>
      <c r="AE127" s="6"/>
      <c r="AF127" s="6"/>
      <c r="AG127" s="6"/>
      <c r="AH127" s="6" t="s">
        <v>3483</v>
      </c>
      <c r="AI127" s="6" t="str">
        <f t="shared" si="2"/>
        <v>C_10 Phùng Thị Hương Thủy 20118594 LTU11A</v>
      </c>
      <c r="AJ127" s="6"/>
      <c r="AK127" s="6" t="str">
        <f t="shared" si="3"/>
        <v>TRUE</v>
      </c>
      <c r="AL127" s="4"/>
      <c r="AM127" s="4"/>
      <c r="AN127" s="4"/>
      <c r="AO127" s="4"/>
      <c r="AP127" s="4"/>
      <c r="AQ127" s="4"/>
      <c r="AR127" s="4"/>
      <c r="AS127" s="4"/>
      <c r="AT127" s="178"/>
      <c r="AU127" s="179"/>
      <c r="AV127" s="179"/>
      <c r="AW127" s="179"/>
      <c r="AX127" s="180">
        <f>COUNTIFS(Review!AD:AD,AH127, Review!AE:AE,"&lt;&gt;"&amp;"",Review!AL:AL,"&lt;&gt;"&amp;"")</f>
        <v>0</v>
      </c>
      <c r="AY127" s="153">
        <f>COUNTIFS(Review!BJ:BJ,"*TNLT*",Review!AD:AD,AH127, Review!AE:AE,"&lt;&gt;"&amp;"",  Review!AF:AF,"&lt;&gt;"&amp;"", Review!AG:AG,"&lt;&gt;"&amp;"", Review!AH:AH,"&lt;&gt;"&amp;"", Review!AI:AI,"&lt;&gt;"&amp;"", Review!AJ:AJ,"&lt;&gt;"&amp;"", Review!AK:AK,"&lt;&gt;"&amp;"", Review!AL:AL,"&lt;&gt;"&amp;"", Review!AM:AM,"&lt;&gt;"&amp;"", Review!AN:AN,"&lt;&gt;"&amp;"", Review!AO:AO,"&lt;&gt;"&amp;"")</f>
        <v>0</v>
      </c>
      <c r="AZ127" s="153">
        <f>COUNTIFS(Review!BJ:BJ,"*TNBT*",Review!AD:AD,AH127, Review!AE:AE,"&lt;&gt;"&amp;"",  Review!AF:AF,"&lt;&gt;"&amp;"", Review!AG:AG,"&lt;&gt;"&amp;"", Review!AH:AH,"&lt;&gt;"&amp;"", Review!AI:AI,"&lt;&gt;"&amp;"",  Review!AJ:AJ,"&lt;&gt;"&amp;"",  Review!AK:AK,"&lt;&gt;"&amp;"",  Review!AL:AL,"&lt;&gt;"&amp;"",  Review!AM:AM,"&lt;&gt;"&amp;"", Review!AN:AN,"&lt;&gt;"&amp;"", Review!AO:AO,"&lt;&gt;"&amp;"")</f>
        <v>0</v>
      </c>
      <c r="BA127" s="153">
        <f>COUNTIFS(Review!BJ:BJ,"*TL*",Review!AD:AD,AH127, Review!AE:AE,"&lt;&gt;"&amp;"", Review!AL:AL,"&lt;&gt;"&amp;"",  Review!AM:AM,"&lt;&gt;"&amp;"", Review!AN:AN,"&lt;&gt;"&amp;"", Review!AO:AO,"&lt;&gt;"&amp;"")</f>
        <v>0</v>
      </c>
      <c r="BB127" s="180">
        <f>COUNTIFS(Review!AR:AR,AH127, Review!AS:AS,"&lt;&gt;"&amp;"",Review!AZ:AZ,"&lt;&gt;"&amp;"")</f>
        <v>0</v>
      </c>
      <c r="BC127" s="181">
        <f>COUNTIFS(Review!BJ:BJ,"*TNLT*",Review!AR:AR,AH127, Review!AS:AS,"&lt;&gt;"&amp;"", Review!AT:AT,"&lt;&gt;"&amp;"", Review!AU:AU,"&lt;&gt;"&amp;"", Review!AV:AV,"&lt;&gt;"&amp;"", Review!AW:AW,"&lt;&gt;"&amp;"", Review!AW:AW,"&lt;&gt;"&amp;"", Review!AX:AX,"&lt;&gt;"&amp;"", Review!AY:AY,"&lt;&gt;"&amp;"", Review!AZ:AZ,"&lt;&gt;"&amp;"",  Review!BA:BA,"&lt;&gt;"&amp;"", Review!BB:BB,"&lt;&gt;"&amp;"", Review!BC:BC,"&lt;&gt;"&amp;"")</f>
        <v>0</v>
      </c>
      <c r="BD127" s="182">
        <f>COUNTIFS(Review!BJ:BJ,"*TNBT*",Review!AR:AR,AH127, Review!AS:AS,"&lt;&gt;"&amp;"", Review!AT:AT,"&lt;&gt;"&amp;"", Review!AU:AU,"&lt;&gt;"&amp;"", Review!AV:AV,"&lt;&gt;"&amp;"", Review!AW:AW,"&lt;&gt;"&amp;"", Review!AW:AW,"&lt;&gt;"&amp;"", Review!AX:AX,"&lt;&gt;"&amp;"", Review!AY:AY,"&lt;&gt;"&amp;"", Review!AZ:AZ,"&lt;&gt;"&amp;"",  Review!BA:BA,"&lt;&gt;"&amp;"", Review!BB:BB,"&lt;&gt;"&amp;"", Review!BC:BC,"&lt;&gt;"&amp;"")</f>
        <v>0</v>
      </c>
      <c r="BE127" s="181">
        <f>COUNTIFS(Review!BJ:BJ,"*TL*",Review!AR:AR,AH127, Review!AS:AS,"&lt;&gt;"&amp;"", Review!AZ:AZ,"&lt;&gt;"&amp;"",  Review!BA:BA,"&lt;&gt;"&amp;"", Review!BB:BB,"&lt;&gt;"&amp;"", Review!BC:BC,"&lt;&gt;"&amp;"")</f>
        <v>0</v>
      </c>
    </row>
    <row r="128" ht="13.5" customHeight="1">
      <c r="A128" s="6"/>
      <c r="B128" s="150" t="s">
        <v>3042</v>
      </c>
      <c r="C128" s="150" t="s">
        <v>3438</v>
      </c>
      <c r="D128" s="150" t="s">
        <v>2600</v>
      </c>
      <c r="E128" s="76">
        <v>2.0118624E7</v>
      </c>
      <c r="F128" s="150" t="s">
        <v>2920</v>
      </c>
      <c r="G128" s="150" t="s">
        <v>2602</v>
      </c>
      <c r="H128" s="10" t="s">
        <v>3443</v>
      </c>
      <c r="I128" s="10"/>
      <c r="J128" s="10"/>
      <c r="K128" s="10"/>
      <c r="L128" s="10"/>
      <c r="M128" s="10"/>
      <c r="N128" s="10"/>
      <c r="O128" s="10"/>
      <c r="P128" s="4">
        <f>COUNTIFS(Review!P:P,AH128)</f>
        <v>5</v>
      </c>
      <c r="Q128" s="10">
        <f>COUNTIFS(Review!N:N,"TNLT",Review!P:P,AH128, Review!R:R,"&lt;&gt;"&amp;"", Review!S:S,"&lt;&gt;"&amp;"", Review!T:T,"&lt;&gt;"&amp;"", Review!U:U,"&lt;&gt;"&amp;"",  Review!V:V,"&lt;&gt;"&amp;"",  Review!W:W,"&lt;&gt;"&amp;"",  Review!X:X,"&lt;&gt;"&amp;"",  Review!Y:Y,"&lt;&gt;"&amp;"")</f>
        <v>0</v>
      </c>
      <c r="R128" s="10">
        <f>COUNTIFS(Review!N:N,"TNBT",Review!P:P,AH128, Review!R:R,"&lt;&gt;"&amp;"", Review!S:S,"&lt;&gt;"&amp;"", Review!T:T,"&lt;&gt;"&amp;"", Review!U:U,"&lt;&gt;"&amp;"",  Review!V:V,"&lt;&gt;"&amp;"",  Review!W:W,"&lt;&gt;"&amp;"",  Review!X:X,"&lt;&gt;"&amp;"",  Review!Y:Y,"&lt;&gt;"&amp;"")</f>
        <v>0</v>
      </c>
      <c r="S128" s="10">
        <f>COUNTIFS(Review!N:N,"TL",Review!P:P,AH128, Review!R:R,"&lt;&gt;"&amp;"", Review!X:X,"&lt;&gt;"&amp;"",  Review!Y:Y,"&lt;&gt;"&amp;"")</f>
        <v>0</v>
      </c>
      <c r="T128" s="10">
        <f>COUNTIFS(Review!A:A,"Giữ chỗ",Review!P:P,AH128)</f>
        <v>1</v>
      </c>
      <c r="U128" s="10">
        <f>COUNTIFS(Review!B:B,"Sai lớp",Review!P:P,AH128)</f>
        <v>0</v>
      </c>
      <c r="V128" s="10">
        <f>COUNTIFS(Review!B:B,"Sai phân công",Review!P:P,AH128)</f>
        <v>0</v>
      </c>
      <c r="W128" s="10">
        <f t="shared" si="1"/>
        <v>4</v>
      </c>
      <c r="X128" s="10"/>
      <c r="Y128" s="10"/>
      <c r="Z128" s="10"/>
      <c r="AA128" s="6"/>
      <c r="AB128" s="6"/>
      <c r="AC128" s="6"/>
      <c r="AD128" s="6"/>
      <c r="AE128" s="6"/>
      <c r="AF128" s="6"/>
      <c r="AG128" s="6"/>
      <c r="AH128" s="6" t="s">
        <v>3043</v>
      </c>
      <c r="AI128" s="6" t="str">
        <f t="shared" si="2"/>
        <v>C_10 Nguyễn Anh Tuấn 20118624 LTU11A</v>
      </c>
      <c r="AJ128" s="6"/>
      <c r="AK128" s="6" t="str">
        <f t="shared" si="3"/>
        <v>TRUE</v>
      </c>
      <c r="AL128" s="4"/>
      <c r="AM128" s="4"/>
      <c r="AN128" s="4"/>
      <c r="AO128" s="4"/>
      <c r="AP128" s="4"/>
      <c r="AQ128" s="4"/>
      <c r="AR128" s="4"/>
      <c r="AS128" s="4"/>
      <c r="AT128" s="178"/>
      <c r="AU128" s="179"/>
      <c r="AV128" s="179"/>
      <c r="AW128" s="179"/>
      <c r="AX128" s="180">
        <f>COUNTIFS(Review!AD:AD,AH128, Review!AE:AE,"&lt;&gt;"&amp;"",Review!AL:AL,"&lt;&gt;"&amp;"")</f>
        <v>0</v>
      </c>
      <c r="AY128" s="153">
        <f>COUNTIFS(Review!BJ:BJ,"*TNLT*",Review!AD:AD,AH128, Review!AE:AE,"&lt;&gt;"&amp;"",  Review!AF:AF,"&lt;&gt;"&amp;"", Review!AG:AG,"&lt;&gt;"&amp;"", Review!AH:AH,"&lt;&gt;"&amp;"", Review!AI:AI,"&lt;&gt;"&amp;"", Review!AJ:AJ,"&lt;&gt;"&amp;"", Review!AK:AK,"&lt;&gt;"&amp;"", Review!AL:AL,"&lt;&gt;"&amp;"", Review!AM:AM,"&lt;&gt;"&amp;"", Review!AN:AN,"&lt;&gt;"&amp;"", Review!AO:AO,"&lt;&gt;"&amp;"")</f>
        <v>0</v>
      </c>
      <c r="AZ128" s="153">
        <f>COUNTIFS(Review!BJ:BJ,"*TNBT*",Review!AD:AD,AH128, Review!AE:AE,"&lt;&gt;"&amp;"",  Review!AF:AF,"&lt;&gt;"&amp;"", Review!AG:AG,"&lt;&gt;"&amp;"", Review!AH:AH,"&lt;&gt;"&amp;"", Review!AI:AI,"&lt;&gt;"&amp;"",  Review!AJ:AJ,"&lt;&gt;"&amp;"",  Review!AK:AK,"&lt;&gt;"&amp;"",  Review!AL:AL,"&lt;&gt;"&amp;"",  Review!AM:AM,"&lt;&gt;"&amp;"", Review!AN:AN,"&lt;&gt;"&amp;"", Review!AO:AO,"&lt;&gt;"&amp;"")</f>
        <v>0</v>
      </c>
      <c r="BA128" s="153">
        <f>COUNTIFS(Review!BJ:BJ,"*TL*",Review!AD:AD,AH128, Review!AE:AE,"&lt;&gt;"&amp;"", Review!AL:AL,"&lt;&gt;"&amp;"",  Review!AM:AM,"&lt;&gt;"&amp;"", Review!AN:AN,"&lt;&gt;"&amp;"", Review!AO:AO,"&lt;&gt;"&amp;"")</f>
        <v>0</v>
      </c>
      <c r="BB128" s="180">
        <f>COUNTIFS(Review!AR:AR,AH128, Review!AS:AS,"&lt;&gt;"&amp;"",Review!AZ:AZ,"&lt;&gt;"&amp;"")</f>
        <v>0</v>
      </c>
      <c r="BC128" s="181">
        <f>COUNTIFS(Review!BJ:BJ,"*TNLT*",Review!AR:AR,AH128, Review!AS:AS,"&lt;&gt;"&amp;"", Review!AT:AT,"&lt;&gt;"&amp;"", Review!AU:AU,"&lt;&gt;"&amp;"", Review!AV:AV,"&lt;&gt;"&amp;"", Review!AW:AW,"&lt;&gt;"&amp;"", Review!AW:AW,"&lt;&gt;"&amp;"", Review!AX:AX,"&lt;&gt;"&amp;"", Review!AY:AY,"&lt;&gt;"&amp;"", Review!AZ:AZ,"&lt;&gt;"&amp;"",  Review!BA:BA,"&lt;&gt;"&amp;"", Review!BB:BB,"&lt;&gt;"&amp;"", Review!BC:BC,"&lt;&gt;"&amp;"")</f>
        <v>0</v>
      </c>
      <c r="BD128" s="182">
        <f>COUNTIFS(Review!BJ:BJ,"*TNBT*",Review!AR:AR,AH128, Review!AS:AS,"&lt;&gt;"&amp;"", Review!AT:AT,"&lt;&gt;"&amp;"", Review!AU:AU,"&lt;&gt;"&amp;"", Review!AV:AV,"&lt;&gt;"&amp;"", Review!AW:AW,"&lt;&gt;"&amp;"", Review!AW:AW,"&lt;&gt;"&amp;"", Review!AX:AX,"&lt;&gt;"&amp;"", Review!AY:AY,"&lt;&gt;"&amp;"", Review!AZ:AZ,"&lt;&gt;"&amp;"",  Review!BA:BA,"&lt;&gt;"&amp;"", Review!BB:BB,"&lt;&gt;"&amp;"", Review!BC:BC,"&lt;&gt;"&amp;"")</f>
        <v>0</v>
      </c>
      <c r="BE128" s="181">
        <f>COUNTIFS(Review!BJ:BJ,"*TL*",Review!AR:AR,AH128, Review!AS:AS,"&lt;&gt;"&amp;"", Review!AZ:AZ,"&lt;&gt;"&amp;"",  Review!BA:BA,"&lt;&gt;"&amp;"", Review!BB:BB,"&lt;&gt;"&amp;"", Review!BC:BC,"&lt;&gt;"&amp;"")</f>
        <v>0</v>
      </c>
    </row>
    <row r="129" ht="13.5" customHeight="1">
      <c r="A129" s="6"/>
      <c r="B129" s="150" t="s">
        <v>3042</v>
      </c>
      <c r="C129" s="150" t="s">
        <v>3449</v>
      </c>
      <c r="D129" s="150" t="s">
        <v>2600</v>
      </c>
      <c r="E129" s="76">
        <v>2.0118627E7</v>
      </c>
      <c r="F129" s="150" t="s">
        <v>2920</v>
      </c>
      <c r="G129" s="150" t="s">
        <v>2602</v>
      </c>
      <c r="H129" s="10" t="s">
        <v>3450</v>
      </c>
      <c r="I129" s="10"/>
      <c r="J129" s="10"/>
      <c r="K129" s="10"/>
      <c r="L129" s="10"/>
      <c r="M129" s="10"/>
      <c r="N129" s="10"/>
      <c r="O129" s="10"/>
      <c r="P129" s="4">
        <f>COUNTIFS(Review!P:P,AH129)</f>
        <v>0</v>
      </c>
      <c r="Q129" s="10">
        <f>COUNTIFS(Review!N:N,"TNLT",Review!P:P,AH129, Review!R:R,"&lt;&gt;"&amp;"", Review!S:S,"&lt;&gt;"&amp;"", Review!T:T,"&lt;&gt;"&amp;"", Review!U:U,"&lt;&gt;"&amp;"",  Review!V:V,"&lt;&gt;"&amp;"",  Review!W:W,"&lt;&gt;"&amp;"",  Review!X:X,"&lt;&gt;"&amp;"",  Review!Y:Y,"&lt;&gt;"&amp;"")</f>
        <v>0</v>
      </c>
      <c r="R129" s="10">
        <f>COUNTIFS(Review!N:N,"TNBT",Review!P:P,AH129, Review!R:R,"&lt;&gt;"&amp;"", Review!S:S,"&lt;&gt;"&amp;"", Review!T:T,"&lt;&gt;"&amp;"", Review!U:U,"&lt;&gt;"&amp;"",  Review!V:V,"&lt;&gt;"&amp;"",  Review!W:W,"&lt;&gt;"&amp;"",  Review!X:X,"&lt;&gt;"&amp;"",  Review!Y:Y,"&lt;&gt;"&amp;"")</f>
        <v>0</v>
      </c>
      <c r="S129" s="10">
        <f>COUNTIFS(Review!N:N,"TL",Review!P:P,AH129, Review!R:R,"&lt;&gt;"&amp;"", Review!X:X,"&lt;&gt;"&amp;"",  Review!Y:Y,"&lt;&gt;"&amp;"")</f>
        <v>0</v>
      </c>
      <c r="T129" s="10">
        <f>COUNTIFS(Review!A:A,"Giữ chỗ",Review!P:P,AH129)</f>
        <v>0</v>
      </c>
      <c r="U129" s="10">
        <f>COUNTIFS(Review!B:B,"Sai lớp",Review!P:P,AH129)</f>
        <v>0</v>
      </c>
      <c r="V129" s="10">
        <f>COUNTIFS(Review!B:B,"Sai phân công",Review!P:P,AH129)</f>
        <v>0</v>
      </c>
      <c r="W129" s="10">
        <f t="shared" si="1"/>
        <v>0</v>
      </c>
      <c r="X129" s="10"/>
      <c r="Y129" s="10"/>
      <c r="Z129" s="10"/>
      <c r="AA129" s="6"/>
      <c r="AB129" s="6"/>
      <c r="AC129" s="6"/>
      <c r="AD129" s="6"/>
      <c r="AE129" s="6"/>
      <c r="AF129" s="6"/>
      <c r="AG129" s="6"/>
      <c r="AH129" s="6" t="s">
        <v>3463</v>
      </c>
      <c r="AI129" s="6" t="str">
        <f t="shared" si="2"/>
        <v>C_10 Trần Minh Tuấn 20118627 LTU11A</v>
      </c>
      <c r="AJ129" s="6"/>
      <c r="AK129" s="6" t="str">
        <f t="shared" si="3"/>
        <v>TRUE</v>
      </c>
      <c r="AL129" s="4"/>
      <c r="AM129" s="4"/>
      <c r="AN129" s="4"/>
      <c r="AO129" s="4"/>
      <c r="AP129" s="4"/>
      <c r="AQ129" s="4"/>
      <c r="AR129" s="4"/>
      <c r="AS129" s="4"/>
      <c r="AT129" s="178"/>
      <c r="AU129" s="179"/>
      <c r="AV129" s="179"/>
      <c r="AW129" s="179"/>
      <c r="AX129" s="180">
        <f>COUNTIFS(Review!AD:AD,AH129, Review!AE:AE,"&lt;&gt;"&amp;"",Review!AL:AL,"&lt;&gt;"&amp;"")</f>
        <v>0</v>
      </c>
      <c r="AY129" s="153">
        <f>COUNTIFS(Review!BJ:BJ,"*TNLT*",Review!AD:AD,AH129, Review!AE:AE,"&lt;&gt;"&amp;"",  Review!AF:AF,"&lt;&gt;"&amp;"", Review!AG:AG,"&lt;&gt;"&amp;"", Review!AH:AH,"&lt;&gt;"&amp;"", Review!AI:AI,"&lt;&gt;"&amp;"", Review!AJ:AJ,"&lt;&gt;"&amp;"", Review!AK:AK,"&lt;&gt;"&amp;"", Review!AL:AL,"&lt;&gt;"&amp;"", Review!AM:AM,"&lt;&gt;"&amp;"", Review!AN:AN,"&lt;&gt;"&amp;"", Review!AO:AO,"&lt;&gt;"&amp;"")</f>
        <v>0</v>
      </c>
      <c r="AZ129" s="153">
        <f>COUNTIFS(Review!BJ:BJ,"*TNBT*",Review!AD:AD,AH129, Review!AE:AE,"&lt;&gt;"&amp;"",  Review!AF:AF,"&lt;&gt;"&amp;"", Review!AG:AG,"&lt;&gt;"&amp;"", Review!AH:AH,"&lt;&gt;"&amp;"", Review!AI:AI,"&lt;&gt;"&amp;"",  Review!AJ:AJ,"&lt;&gt;"&amp;"",  Review!AK:AK,"&lt;&gt;"&amp;"",  Review!AL:AL,"&lt;&gt;"&amp;"",  Review!AM:AM,"&lt;&gt;"&amp;"", Review!AN:AN,"&lt;&gt;"&amp;"", Review!AO:AO,"&lt;&gt;"&amp;"")</f>
        <v>0</v>
      </c>
      <c r="BA129" s="153">
        <f>COUNTIFS(Review!BJ:BJ,"*TL*",Review!AD:AD,AH129, Review!AE:AE,"&lt;&gt;"&amp;"", Review!AL:AL,"&lt;&gt;"&amp;"",  Review!AM:AM,"&lt;&gt;"&amp;"", Review!AN:AN,"&lt;&gt;"&amp;"", Review!AO:AO,"&lt;&gt;"&amp;"")</f>
        <v>0</v>
      </c>
      <c r="BB129" s="180">
        <f>COUNTIFS(Review!AR:AR,AH129, Review!AS:AS,"&lt;&gt;"&amp;"",Review!AZ:AZ,"&lt;&gt;"&amp;"")</f>
        <v>0</v>
      </c>
      <c r="BC129" s="181">
        <f>COUNTIFS(Review!BJ:BJ,"*TNLT*",Review!AR:AR,AH129, Review!AS:AS,"&lt;&gt;"&amp;"", Review!AT:AT,"&lt;&gt;"&amp;"", Review!AU:AU,"&lt;&gt;"&amp;"", Review!AV:AV,"&lt;&gt;"&amp;"", Review!AW:AW,"&lt;&gt;"&amp;"", Review!AW:AW,"&lt;&gt;"&amp;"", Review!AX:AX,"&lt;&gt;"&amp;"", Review!AY:AY,"&lt;&gt;"&amp;"", Review!AZ:AZ,"&lt;&gt;"&amp;"",  Review!BA:BA,"&lt;&gt;"&amp;"", Review!BB:BB,"&lt;&gt;"&amp;"", Review!BC:BC,"&lt;&gt;"&amp;"")</f>
        <v>0</v>
      </c>
      <c r="BD129" s="182">
        <f>COUNTIFS(Review!BJ:BJ,"*TNBT*",Review!AR:AR,AH129, Review!AS:AS,"&lt;&gt;"&amp;"", Review!AT:AT,"&lt;&gt;"&amp;"", Review!AU:AU,"&lt;&gt;"&amp;"", Review!AV:AV,"&lt;&gt;"&amp;"", Review!AW:AW,"&lt;&gt;"&amp;"", Review!AW:AW,"&lt;&gt;"&amp;"", Review!AX:AX,"&lt;&gt;"&amp;"", Review!AY:AY,"&lt;&gt;"&amp;"", Review!AZ:AZ,"&lt;&gt;"&amp;"",  Review!BA:BA,"&lt;&gt;"&amp;"", Review!BB:BB,"&lt;&gt;"&amp;"", Review!BC:BC,"&lt;&gt;"&amp;"")</f>
        <v>0</v>
      </c>
      <c r="BE129" s="181">
        <f>COUNTIFS(Review!BJ:BJ,"*TL*",Review!AR:AR,AH129, Review!AS:AS,"&lt;&gt;"&amp;"", Review!AZ:AZ,"&lt;&gt;"&amp;"",  Review!BA:BA,"&lt;&gt;"&amp;"", Review!BB:BB,"&lt;&gt;"&amp;"", Review!BC:BC,"&lt;&gt;"&amp;"")</f>
        <v>0</v>
      </c>
    </row>
    <row r="130" ht="13.5" customHeight="1">
      <c r="A130" s="6"/>
      <c r="B130" s="150" t="s">
        <v>3042</v>
      </c>
      <c r="C130" s="150" t="s">
        <v>3416</v>
      </c>
      <c r="D130" s="150" t="s">
        <v>3417</v>
      </c>
      <c r="E130" s="76">
        <v>2.0118641E7</v>
      </c>
      <c r="F130" s="150" t="s">
        <v>2601</v>
      </c>
      <c r="G130" s="150" t="s">
        <v>2602</v>
      </c>
      <c r="H130" s="10"/>
      <c r="I130" s="10">
        <f>COUNTIF(B:B,B130)</f>
        <v>4</v>
      </c>
      <c r="J130" s="10">
        <f>COUNTIFS(Review!O:O,B130,Review!N:N,"TNLT", Review!R:R,"&lt;&gt;"&amp;"", Review!S:S,"&lt;&gt;"&amp;"", Review!T:T,"&lt;&gt;"&amp;"", Review!U:U,"&lt;&gt;"&amp;"",  Review!V:V,"&lt;&gt;"&amp;"",  Review!W:W,"&lt;&gt;"&amp;"",  Review!X:X,"&lt;&gt;"&amp;"",  Review!Y:Y,"&lt;&gt;"&amp;"")</f>
        <v>0</v>
      </c>
      <c r="K130" s="10">
        <f>COUNTIFS(Review!O:O,B130,Review!N:N,"TNBT", Review!R:R,"&lt;&gt;"&amp;"", Review!S:S,"&lt;&gt;"&amp;"", Review!T:T,"&lt;&gt;"&amp;"", Review!U:U,"&lt;&gt;"&amp;"",  Review!V:V,"&lt;&gt;"&amp;"",  Review!W:W,"&lt;&gt;"&amp;"",  Review!X:X,"&lt;&gt;"&amp;"",  Review!Y:Y,"&lt;&gt;"&amp;"")</f>
        <v>0</v>
      </c>
      <c r="L130" s="10">
        <f>COUNTIFS(Review!O:O,B130,Review!N:N,"TL", Review!R:R,"&lt;&gt;"&amp;"", Review!X:X,"&lt;&gt;"&amp;"",  Review!Y:Y,"&lt;&gt;"&amp;"")</f>
        <v>0</v>
      </c>
      <c r="M130" s="10">
        <f>COUNTIFS(Review!AC:AC,B130, Review!AN:AN,"&lt;&gt;"&amp;"",Review!AO:AO,"&lt;&gt;"&amp;"")</f>
        <v>0</v>
      </c>
      <c r="N130" s="10">
        <f>COUNTIFS(Review!A:A,"Giữ chỗ nhóm",Review!O:O,B130)</f>
        <v>0</v>
      </c>
      <c r="O130" s="10"/>
      <c r="P130" s="4">
        <f>COUNTIFS(Review!P:P,AH130)</f>
        <v>0</v>
      </c>
      <c r="Q130" s="10">
        <f>COUNTIFS(Review!N:N,"TNLT",Review!P:P,AH130, Review!R:R,"&lt;&gt;"&amp;"", Review!S:S,"&lt;&gt;"&amp;"", Review!T:T,"&lt;&gt;"&amp;"", Review!U:U,"&lt;&gt;"&amp;"",  Review!V:V,"&lt;&gt;"&amp;"",  Review!W:W,"&lt;&gt;"&amp;"",  Review!X:X,"&lt;&gt;"&amp;"",  Review!Y:Y,"&lt;&gt;"&amp;"")</f>
        <v>0</v>
      </c>
      <c r="R130" s="10">
        <f>COUNTIFS(Review!N:N,"TNBT",Review!P:P,AH130, Review!R:R,"&lt;&gt;"&amp;"", Review!S:S,"&lt;&gt;"&amp;"", Review!T:T,"&lt;&gt;"&amp;"", Review!U:U,"&lt;&gt;"&amp;"",  Review!V:V,"&lt;&gt;"&amp;"",  Review!W:W,"&lt;&gt;"&amp;"",  Review!X:X,"&lt;&gt;"&amp;"",  Review!Y:Y,"&lt;&gt;"&amp;"")</f>
        <v>0</v>
      </c>
      <c r="S130" s="10">
        <f>COUNTIFS(Review!N:N,"TL",Review!P:P,AH130, Review!R:R,"&lt;&gt;"&amp;"", Review!X:X,"&lt;&gt;"&amp;"",  Review!Y:Y,"&lt;&gt;"&amp;"")</f>
        <v>0</v>
      </c>
      <c r="T130" s="10">
        <f>COUNTIFS(Review!A:A,"Giữ chỗ",Review!P:P,AH130)</f>
        <v>0</v>
      </c>
      <c r="U130" s="10">
        <f>COUNTIFS(Review!B:B,"Sai lớp",Review!P:P,AH130)</f>
        <v>0</v>
      </c>
      <c r="V130" s="10">
        <f>COUNTIFS(Review!B:B,"Sai phân công",Review!P:P,AH130)</f>
        <v>0</v>
      </c>
      <c r="W130" s="10">
        <f t="shared" si="1"/>
        <v>0</v>
      </c>
      <c r="X130" s="10"/>
      <c r="Y130" s="10"/>
      <c r="Z130" s="10"/>
      <c r="AA130" s="6"/>
      <c r="AB130" s="6"/>
      <c r="AC130" s="6"/>
      <c r="AD130" s="6"/>
      <c r="AE130" s="6"/>
      <c r="AF130" s="6"/>
      <c r="AG130" s="6"/>
      <c r="AH130" s="6" t="s">
        <v>3435</v>
      </c>
      <c r="AI130" s="6" t="str">
        <f t="shared" si="2"/>
        <v>C_10 Đỗ Xuân Vũ 20118641 LTU11B</v>
      </c>
      <c r="AJ130" s="6"/>
      <c r="AK130" s="6" t="str">
        <f t="shared" si="3"/>
        <v>TRUE</v>
      </c>
      <c r="AL130" s="4"/>
      <c r="AM130" s="4"/>
      <c r="AN130" s="4"/>
      <c r="AO130" s="4"/>
      <c r="AP130" s="4"/>
      <c r="AQ130" s="4"/>
      <c r="AR130" s="4"/>
      <c r="AS130" s="4"/>
      <c r="AT130" s="178">
        <f>COUNTIFS(Review!AC:AC,B130, Review!AE:AE,"&lt;&gt;"&amp;"",Review!AL:AL,"&lt;&gt;"&amp;"")</f>
        <v>0</v>
      </c>
      <c r="AU130" s="179">
        <f>COUNTIFS(Review!BJ:BJ,"*TNLT*",Review!AC:AC,B130, Review!AE:AE,"&lt;&gt;"&amp;"",Review!AL:AL,"&lt;&gt;"&amp;"")</f>
        <v>0</v>
      </c>
      <c r="AV130" s="179">
        <f>COUNTIFS(Review!BJ:BJ,"*TNBT*",Review!AC:AC,B130, Review!AE:AE,"&lt;&gt;"&amp;"",Review!AL:AL,"&lt;&gt;"&amp;"")</f>
        <v>0</v>
      </c>
      <c r="AW130" s="179">
        <f>COUNTIFS(Review!BJ:BJ,"*TL*",Review!AC:AC,B130, Review!AE:AE,"&lt;&gt;"&amp;"",Review!AL:AL,"&lt;&gt;"&amp;"")</f>
        <v>0</v>
      </c>
      <c r="AX130" s="180">
        <f>COUNTIFS(Review!AD:AD,AH130, Review!AE:AE,"&lt;&gt;"&amp;"",Review!AL:AL,"&lt;&gt;"&amp;"")</f>
        <v>0</v>
      </c>
      <c r="AY130" s="153">
        <f>COUNTIFS(Review!BJ:BJ,"*TNLT*",Review!AD:AD,AH130, Review!AE:AE,"&lt;&gt;"&amp;"",  Review!AF:AF,"&lt;&gt;"&amp;"", Review!AG:AG,"&lt;&gt;"&amp;"", Review!AH:AH,"&lt;&gt;"&amp;"", Review!AI:AI,"&lt;&gt;"&amp;"", Review!AJ:AJ,"&lt;&gt;"&amp;"", Review!AK:AK,"&lt;&gt;"&amp;"", Review!AL:AL,"&lt;&gt;"&amp;"", Review!AM:AM,"&lt;&gt;"&amp;"", Review!AN:AN,"&lt;&gt;"&amp;"", Review!AO:AO,"&lt;&gt;"&amp;"")</f>
        <v>0</v>
      </c>
      <c r="AZ130" s="153">
        <f>COUNTIFS(Review!BJ:BJ,"*TNBT*",Review!AD:AD,AH130, Review!AE:AE,"&lt;&gt;"&amp;"",  Review!AF:AF,"&lt;&gt;"&amp;"", Review!AG:AG,"&lt;&gt;"&amp;"", Review!AH:AH,"&lt;&gt;"&amp;"", Review!AI:AI,"&lt;&gt;"&amp;"",  Review!AJ:AJ,"&lt;&gt;"&amp;"",  Review!AK:AK,"&lt;&gt;"&amp;"",  Review!AL:AL,"&lt;&gt;"&amp;"",  Review!AM:AM,"&lt;&gt;"&amp;"", Review!AN:AN,"&lt;&gt;"&amp;"", Review!AO:AO,"&lt;&gt;"&amp;"")</f>
        <v>0</v>
      </c>
      <c r="BA130" s="153">
        <f>COUNTIFS(Review!BJ:BJ,"*TL*",Review!AD:AD,AH130, Review!AE:AE,"&lt;&gt;"&amp;"", Review!AL:AL,"&lt;&gt;"&amp;"",  Review!AM:AM,"&lt;&gt;"&amp;"", Review!AN:AN,"&lt;&gt;"&amp;"", Review!AO:AO,"&lt;&gt;"&amp;"")</f>
        <v>0</v>
      </c>
      <c r="BB130" s="180">
        <f>COUNTIFS(Review!AR:AR,AH130, Review!AS:AS,"&lt;&gt;"&amp;"",Review!AZ:AZ,"&lt;&gt;"&amp;"")</f>
        <v>0</v>
      </c>
      <c r="BC130" s="181">
        <f>COUNTIFS(Review!BJ:BJ,"*TNLT*",Review!AR:AR,AH130, Review!AS:AS,"&lt;&gt;"&amp;"", Review!AT:AT,"&lt;&gt;"&amp;"", Review!AU:AU,"&lt;&gt;"&amp;"", Review!AV:AV,"&lt;&gt;"&amp;"", Review!AW:AW,"&lt;&gt;"&amp;"", Review!AW:AW,"&lt;&gt;"&amp;"", Review!AX:AX,"&lt;&gt;"&amp;"", Review!AY:AY,"&lt;&gt;"&amp;"", Review!AZ:AZ,"&lt;&gt;"&amp;"",  Review!BA:BA,"&lt;&gt;"&amp;"", Review!BB:BB,"&lt;&gt;"&amp;"", Review!BC:BC,"&lt;&gt;"&amp;"")</f>
        <v>0</v>
      </c>
      <c r="BD130" s="182">
        <f>COUNTIFS(Review!BJ:BJ,"*TNBT*",Review!AR:AR,AH130, Review!AS:AS,"&lt;&gt;"&amp;"", Review!AT:AT,"&lt;&gt;"&amp;"", Review!AU:AU,"&lt;&gt;"&amp;"", Review!AV:AV,"&lt;&gt;"&amp;"", Review!AW:AW,"&lt;&gt;"&amp;"", Review!AW:AW,"&lt;&gt;"&amp;"", Review!AX:AX,"&lt;&gt;"&amp;"", Review!AY:AY,"&lt;&gt;"&amp;"", Review!AZ:AZ,"&lt;&gt;"&amp;"",  Review!BA:BA,"&lt;&gt;"&amp;"", Review!BB:BB,"&lt;&gt;"&amp;"", Review!BC:BC,"&lt;&gt;"&amp;"")</f>
        <v>0</v>
      </c>
      <c r="BE130" s="181">
        <f>COUNTIFS(Review!BJ:BJ,"*TL*",Review!AR:AR,AH130, Review!AS:AS,"&lt;&gt;"&amp;"", Review!AZ:AZ,"&lt;&gt;"&amp;"",  Review!BA:BA,"&lt;&gt;"&amp;"", Review!BB:BB,"&lt;&gt;"&amp;"", Review!BC:BC,"&lt;&gt;"&amp;"")</f>
        <v>0</v>
      </c>
    </row>
    <row r="131" ht="13.5" customHeight="1">
      <c r="A131" s="6"/>
      <c r="B131" s="75" t="s">
        <v>3485</v>
      </c>
      <c r="C131" s="75" t="s">
        <v>3546</v>
      </c>
      <c r="D131" s="75" t="s">
        <v>3547</v>
      </c>
      <c r="E131" s="76">
        <v>2.0138224E7</v>
      </c>
      <c r="F131" s="75" t="s">
        <v>2470</v>
      </c>
      <c r="G131" s="75" t="s">
        <v>3488</v>
      </c>
      <c r="H131" s="10" t="s">
        <v>3548</v>
      </c>
      <c r="I131" s="10"/>
      <c r="J131" s="10"/>
      <c r="K131" s="10"/>
      <c r="L131" s="10"/>
      <c r="M131" s="10"/>
      <c r="N131" s="10"/>
      <c r="O131" s="10"/>
      <c r="P131" s="4">
        <f>COUNTIFS(Review!P:P,AH131)</f>
        <v>5</v>
      </c>
      <c r="Q131" s="10">
        <f>COUNTIFS(Review!N:N,"TNLT",Review!P:P,AH131, Review!R:R,"&lt;&gt;"&amp;"", Review!S:S,"&lt;&gt;"&amp;"", Review!T:T,"&lt;&gt;"&amp;"", Review!U:U,"&lt;&gt;"&amp;"",  Review!V:V,"&lt;&gt;"&amp;"",  Review!W:W,"&lt;&gt;"&amp;"",  Review!X:X,"&lt;&gt;"&amp;"",  Review!Y:Y,"&lt;&gt;"&amp;"")</f>
        <v>0</v>
      </c>
      <c r="R131" s="10">
        <f>COUNTIFS(Review!N:N,"TNBT",Review!P:P,AH131, Review!R:R,"&lt;&gt;"&amp;"", Review!S:S,"&lt;&gt;"&amp;"", Review!T:T,"&lt;&gt;"&amp;"", Review!U:U,"&lt;&gt;"&amp;"",  Review!V:V,"&lt;&gt;"&amp;"",  Review!W:W,"&lt;&gt;"&amp;"",  Review!X:X,"&lt;&gt;"&amp;"",  Review!Y:Y,"&lt;&gt;"&amp;"")</f>
        <v>0</v>
      </c>
      <c r="S131" s="10">
        <f>COUNTIFS(Review!N:N,"TL",Review!P:P,AH131, Review!R:R,"&lt;&gt;"&amp;"", Review!X:X,"&lt;&gt;"&amp;"",  Review!Y:Y,"&lt;&gt;"&amp;"")</f>
        <v>0</v>
      </c>
      <c r="T131" s="10">
        <f>COUNTIFS(Review!A:A,"Giữ chỗ",Review!P:P,AH131)</f>
        <v>0</v>
      </c>
      <c r="U131" s="10">
        <f>COUNTIFS(Review!B:B,"Sai lớp",Review!P:P,AH131)</f>
        <v>0</v>
      </c>
      <c r="V131" s="10">
        <f>COUNTIFS(Review!B:B,"Sai phân công",Review!P:P,AH131)</f>
        <v>0</v>
      </c>
      <c r="W131" s="10">
        <f t="shared" si="1"/>
        <v>5</v>
      </c>
      <c r="X131" s="10"/>
      <c r="Y131" s="10"/>
      <c r="Z131" s="10"/>
      <c r="AA131" s="6"/>
      <c r="AB131" s="6"/>
      <c r="AC131" s="6"/>
      <c r="AD131" s="6"/>
      <c r="AE131" s="6"/>
      <c r="AF131" s="6"/>
      <c r="AG131" s="6"/>
      <c r="AH131" s="6" t="s">
        <v>3564</v>
      </c>
      <c r="AI131" s="6" t="str">
        <f t="shared" si="2"/>
        <v>C_11 Trần Đức Lân 20138224 VUWIT12B</v>
      </c>
      <c r="AJ131" s="6"/>
      <c r="AK131" s="6" t="str">
        <f t="shared" si="3"/>
        <v>TRUE</v>
      </c>
      <c r="AL131" s="4"/>
      <c r="AM131" s="4"/>
      <c r="AN131" s="4"/>
      <c r="AO131" s="4"/>
      <c r="AP131" s="4"/>
      <c r="AQ131" s="4"/>
      <c r="AR131" s="4"/>
      <c r="AS131" s="4"/>
      <c r="AT131" s="178"/>
      <c r="AU131" s="179"/>
      <c r="AV131" s="179"/>
      <c r="AW131" s="179"/>
      <c r="AX131" s="180">
        <f>COUNTIFS(Review!AD:AD,AH131, Review!AE:AE,"&lt;&gt;"&amp;"",Review!AL:AL,"&lt;&gt;"&amp;"")</f>
        <v>0</v>
      </c>
      <c r="AY131" s="153">
        <f>COUNTIFS(Review!BJ:BJ,"*TNLT*",Review!AD:AD,AH131, Review!AE:AE,"&lt;&gt;"&amp;"",  Review!AF:AF,"&lt;&gt;"&amp;"", Review!AG:AG,"&lt;&gt;"&amp;"", Review!AH:AH,"&lt;&gt;"&amp;"", Review!AI:AI,"&lt;&gt;"&amp;"", Review!AJ:AJ,"&lt;&gt;"&amp;"", Review!AK:AK,"&lt;&gt;"&amp;"", Review!AL:AL,"&lt;&gt;"&amp;"", Review!AM:AM,"&lt;&gt;"&amp;"", Review!AN:AN,"&lt;&gt;"&amp;"", Review!AO:AO,"&lt;&gt;"&amp;"")</f>
        <v>0</v>
      </c>
      <c r="AZ131" s="153">
        <f>COUNTIFS(Review!BJ:BJ,"*TNBT*",Review!AD:AD,AH131, Review!AE:AE,"&lt;&gt;"&amp;"",  Review!AF:AF,"&lt;&gt;"&amp;"", Review!AG:AG,"&lt;&gt;"&amp;"", Review!AH:AH,"&lt;&gt;"&amp;"", Review!AI:AI,"&lt;&gt;"&amp;"",  Review!AJ:AJ,"&lt;&gt;"&amp;"",  Review!AK:AK,"&lt;&gt;"&amp;"",  Review!AL:AL,"&lt;&gt;"&amp;"",  Review!AM:AM,"&lt;&gt;"&amp;"", Review!AN:AN,"&lt;&gt;"&amp;"", Review!AO:AO,"&lt;&gt;"&amp;"")</f>
        <v>0</v>
      </c>
      <c r="BA131" s="153">
        <f>COUNTIFS(Review!BJ:BJ,"*TL*",Review!AD:AD,AH131, Review!AE:AE,"&lt;&gt;"&amp;"", Review!AL:AL,"&lt;&gt;"&amp;"",  Review!AM:AM,"&lt;&gt;"&amp;"", Review!AN:AN,"&lt;&gt;"&amp;"", Review!AO:AO,"&lt;&gt;"&amp;"")</f>
        <v>0</v>
      </c>
      <c r="BB131" s="180">
        <f>COUNTIFS(Review!AR:AR,AH131, Review!AS:AS,"&lt;&gt;"&amp;"",Review!AZ:AZ,"&lt;&gt;"&amp;"")</f>
        <v>0</v>
      </c>
      <c r="BC131" s="181">
        <f>COUNTIFS(Review!BJ:BJ,"*TNLT*",Review!AR:AR,AH131, Review!AS:AS,"&lt;&gt;"&amp;"", Review!AT:AT,"&lt;&gt;"&amp;"", Review!AU:AU,"&lt;&gt;"&amp;"", Review!AV:AV,"&lt;&gt;"&amp;"", Review!AW:AW,"&lt;&gt;"&amp;"", Review!AW:AW,"&lt;&gt;"&amp;"", Review!AX:AX,"&lt;&gt;"&amp;"", Review!AY:AY,"&lt;&gt;"&amp;"", Review!AZ:AZ,"&lt;&gt;"&amp;"",  Review!BA:BA,"&lt;&gt;"&amp;"", Review!BB:BB,"&lt;&gt;"&amp;"", Review!BC:BC,"&lt;&gt;"&amp;"")</f>
        <v>0</v>
      </c>
      <c r="BD131" s="182">
        <f>COUNTIFS(Review!BJ:BJ,"*TNBT*",Review!AR:AR,AH131, Review!AS:AS,"&lt;&gt;"&amp;"", Review!AT:AT,"&lt;&gt;"&amp;"", Review!AU:AU,"&lt;&gt;"&amp;"", Review!AV:AV,"&lt;&gt;"&amp;"", Review!AW:AW,"&lt;&gt;"&amp;"", Review!AW:AW,"&lt;&gt;"&amp;"", Review!AX:AX,"&lt;&gt;"&amp;"", Review!AY:AY,"&lt;&gt;"&amp;"", Review!AZ:AZ,"&lt;&gt;"&amp;"",  Review!BA:BA,"&lt;&gt;"&amp;"", Review!BB:BB,"&lt;&gt;"&amp;"", Review!BC:BC,"&lt;&gt;"&amp;"")</f>
        <v>0</v>
      </c>
      <c r="BE131" s="181">
        <f>COUNTIFS(Review!BJ:BJ,"*TL*",Review!AR:AR,AH131, Review!AS:AS,"&lt;&gt;"&amp;"", Review!AZ:AZ,"&lt;&gt;"&amp;"",  Review!BA:BA,"&lt;&gt;"&amp;"", Review!BB:BB,"&lt;&gt;"&amp;"", Review!BC:BC,"&lt;&gt;"&amp;"")</f>
        <v>0</v>
      </c>
    </row>
    <row r="132" ht="13.5" customHeight="1">
      <c r="A132" s="6"/>
      <c r="B132" s="75" t="s">
        <v>3485</v>
      </c>
      <c r="C132" s="75" t="s">
        <v>1941</v>
      </c>
      <c r="D132" s="75" t="s">
        <v>656</v>
      </c>
      <c r="E132" s="76">
        <v>2.0138362E7</v>
      </c>
      <c r="F132" s="75" t="s">
        <v>2470</v>
      </c>
      <c r="G132" s="75" t="s">
        <v>3488</v>
      </c>
      <c r="H132" s="10" t="s">
        <v>3489</v>
      </c>
      <c r="I132" s="10">
        <f>COUNTIF(B:B,B132)</f>
        <v>4</v>
      </c>
      <c r="J132" s="10">
        <f>COUNTIFS(Review!O:O,B132,Review!N:N,"TNLT", Review!R:R,"&lt;&gt;"&amp;"", Review!S:S,"&lt;&gt;"&amp;"", Review!T:T,"&lt;&gt;"&amp;"", Review!U:U,"&lt;&gt;"&amp;"",  Review!V:V,"&lt;&gt;"&amp;"",  Review!W:W,"&lt;&gt;"&amp;"",  Review!X:X,"&lt;&gt;"&amp;"",  Review!Y:Y,"&lt;&gt;"&amp;"")</f>
        <v>0</v>
      </c>
      <c r="K132" s="10">
        <f>COUNTIFS(Review!O:O,B132,Review!N:N,"TNBT", Review!R:R,"&lt;&gt;"&amp;"", Review!S:S,"&lt;&gt;"&amp;"", Review!T:T,"&lt;&gt;"&amp;"", Review!U:U,"&lt;&gt;"&amp;"",  Review!V:V,"&lt;&gt;"&amp;"",  Review!W:W,"&lt;&gt;"&amp;"",  Review!X:X,"&lt;&gt;"&amp;"",  Review!Y:Y,"&lt;&gt;"&amp;"")</f>
        <v>0</v>
      </c>
      <c r="L132" s="10">
        <f>COUNTIFS(Review!O:O,B132,Review!N:N,"TL", Review!R:R,"&lt;&gt;"&amp;"", Review!X:X,"&lt;&gt;"&amp;"",  Review!Y:Y,"&lt;&gt;"&amp;"")</f>
        <v>0</v>
      </c>
      <c r="M132" s="10">
        <f>COUNTIFS(Review!AC:AC,B132, Review!AN:AN,"&lt;&gt;"&amp;"",Review!AO:AO,"&lt;&gt;"&amp;"")</f>
        <v>0</v>
      </c>
      <c r="N132" s="10">
        <f>COUNTIFS(Review!A:A,"Giữ chỗ nhóm",Review!O:O,B132)</f>
        <v>0</v>
      </c>
      <c r="O132" s="10"/>
      <c r="P132" s="4">
        <f>COUNTIFS(Review!P:P,AH132)</f>
        <v>4</v>
      </c>
      <c r="Q132" s="10">
        <f>COUNTIFS(Review!N:N,"TNLT",Review!P:P,AH132, Review!R:R,"&lt;&gt;"&amp;"", Review!S:S,"&lt;&gt;"&amp;"", Review!T:T,"&lt;&gt;"&amp;"", Review!U:U,"&lt;&gt;"&amp;"",  Review!V:V,"&lt;&gt;"&amp;"",  Review!W:W,"&lt;&gt;"&amp;"",  Review!X:X,"&lt;&gt;"&amp;"",  Review!Y:Y,"&lt;&gt;"&amp;"")</f>
        <v>0</v>
      </c>
      <c r="R132" s="10">
        <f>COUNTIFS(Review!N:N,"TNBT",Review!P:P,AH132, Review!R:R,"&lt;&gt;"&amp;"", Review!S:S,"&lt;&gt;"&amp;"", Review!T:T,"&lt;&gt;"&amp;"", Review!U:U,"&lt;&gt;"&amp;"",  Review!V:V,"&lt;&gt;"&amp;"",  Review!W:W,"&lt;&gt;"&amp;"",  Review!X:X,"&lt;&gt;"&amp;"",  Review!Y:Y,"&lt;&gt;"&amp;"")</f>
        <v>0</v>
      </c>
      <c r="S132" s="10">
        <f>COUNTIFS(Review!N:N,"TL",Review!P:P,AH132, Review!R:R,"&lt;&gt;"&amp;"", Review!X:X,"&lt;&gt;"&amp;"",  Review!Y:Y,"&lt;&gt;"&amp;"")</f>
        <v>0</v>
      </c>
      <c r="T132" s="10">
        <f>COUNTIFS(Review!A:A,"Giữ chỗ",Review!P:P,AH132)</f>
        <v>0</v>
      </c>
      <c r="U132" s="10">
        <f>COUNTIFS(Review!B:B,"Sai lớp",Review!P:P,AH132)</f>
        <v>0</v>
      </c>
      <c r="V132" s="10">
        <f>COUNTIFS(Review!B:B,"Sai phân công",Review!P:P,AH132)</f>
        <v>0</v>
      </c>
      <c r="W132" s="10">
        <f t="shared" si="1"/>
        <v>4</v>
      </c>
      <c r="X132" s="10"/>
      <c r="Y132" s="10"/>
      <c r="Z132" s="10"/>
      <c r="AA132" s="6"/>
      <c r="AB132" s="6"/>
      <c r="AC132" s="6"/>
      <c r="AD132" s="6"/>
      <c r="AE132" s="6"/>
      <c r="AF132" s="6"/>
      <c r="AG132" s="6"/>
      <c r="AH132" s="6" t="s">
        <v>3512</v>
      </c>
      <c r="AI132" s="6" t="str">
        <f t="shared" si="2"/>
        <v>C_11 Phạm Hồng Quân 20138362 VUWIT12B</v>
      </c>
      <c r="AJ132" s="6"/>
      <c r="AK132" s="6" t="str">
        <f t="shared" si="3"/>
        <v>TRUE</v>
      </c>
      <c r="AL132" s="4"/>
      <c r="AM132" s="4"/>
      <c r="AN132" s="4"/>
      <c r="AO132" s="4"/>
      <c r="AP132" s="4"/>
      <c r="AQ132" s="4"/>
      <c r="AR132" s="4"/>
      <c r="AS132" s="4"/>
      <c r="AT132" s="178">
        <f>COUNTIFS(Review!AC:AC,B132, Review!AE:AE,"&lt;&gt;"&amp;"",Review!AL:AL,"&lt;&gt;"&amp;"")</f>
        <v>0</v>
      </c>
      <c r="AU132" s="179">
        <f>COUNTIFS(Review!BJ:BJ,"*TNLT*",Review!AC:AC,B132, Review!AE:AE,"&lt;&gt;"&amp;"",Review!AL:AL,"&lt;&gt;"&amp;"")</f>
        <v>0</v>
      </c>
      <c r="AV132" s="179">
        <f>COUNTIFS(Review!BJ:BJ,"*TNBT*",Review!AC:AC,B132, Review!AE:AE,"&lt;&gt;"&amp;"",Review!AL:AL,"&lt;&gt;"&amp;"")</f>
        <v>0</v>
      </c>
      <c r="AW132" s="179">
        <f>COUNTIFS(Review!BJ:BJ,"*TL*",Review!AC:AC,B132, Review!AE:AE,"&lt;&gt;"&amp;"",Review!AL:AL,"&lt;&gt;"&amp;"")</f>
        <v>0</v>
      </c>
      <c r="AX132" s="180">
        <f>COUNTIFS(Review!AD:AD,AH132, Review!AE:AE,"&lt;&gt;"&amp;"",Review!AL:AL,"&lt;&gt;"&amp;"")</f>
        <v>0</v>
      </c>
      <c r="AY132" s="153">
        <f>COUNTIFS(Review!BJ:BJ,"*TNLT*",Review!AD:AD,AH132, Review!AE:AE,"&lt;&gt;"&amp;"",  Review!AF:AF,"&lt;&gt;"&amp;"", Review!AG:AG,"&lt;&gt;"&amp;"", Review!AH:AH,"&lt;&gt;"&amp;"", Review!AI:AI,"&lt;&gt;"&amp;"", Review!AJ:AJ,"&lt;&gt;"&amp;"", Review!AK:AK,"&lt;&gt;"&amp;"", Review!AL:AL,"&lt;&gt;"&amp;"", Review!AM:AM,"&lt;&gt;"&amp;"", Review!AN:AN,"&lt;&gt;"&amp;"", Review!AO:AO,"&lt;&gt;"&amp;"")</f>
        <v>0</v>
      </c>
      <c r="AZ132" s="153">
        <f>COUNTIFS(Review!BJ:BJ,"*TNBT*",Review!AD:AD,AH132, Review!AE:AE,"&lt;&gt;"&amp;"",  Review!AF:AF,"&lt;&gt;"&amp;"", Review!AG:AG,"&lt;&gt;"&amp;"", Review!AH:AH,"&lt;&gt;"&amp;"", Review!AI:AI,"&lt;&gt;"&amp;"",  Review!AJ:AJ,"&lt;&gt;"&amp;"",  Review!AK:AK,"&lt;&gt;"&amp;"",  Review!AL:AL,"&lt;&gt;"&amp;"",  Review!AM:AM,"&lt;&gt;"&amp;"", Review!AN:AN,"&lt;&gt;"&amp;"", Review!AO:AO,"&lt;&gt;"&amp;"")</f>
        <v>0</v>
      </c>
      <c r="BA132" s="153">
        <f>COUNTIFS(Review!BJ:BJ,"*TL*",Review!AD:AD,AH132, Review!AE:AE,"&lt;&gt;"&amp;"", Review!AL:AL,"&lt;&gt;"&amp;"",  Review!AM:AM,"&lt;&gt;"&amp;"", Review!AN:AN,"&lt;&gt;"&amp;"", Review!AO:AO,"&lt;&gt;"&amp;"")</f>
        <v>0</v>
      </c>
      <c r="BB132" s="180">
        <f>COUNTIFS(Review!AR:AR,AH132, Review!AS:AS,"&lt;&gt;"&amp;"",Review!AZ:AZ,"&lt;&gt;"&amp;"")</f>
        <v>0</v>
      </c>
      <c r="BC132" s="181">
        <f>COUNTIFS(Review!BJ:BJ,"*TNLT*",Review!AR:AR,AH132, Review!AS:AS,"&lt;&gt;"&amp;"", Review!AT:AT,"&lt;&gt;"&amp;"", Review!AU:AU,"&lt;&gt;"&amp;"", Review!AV:AV,"&lt;&gt;"&amp;"", Review!AW:AW,"&lt;&gt;"&amp;"", Review!AW:AW,"&lt;&gt;"&amp;"", Review!AX:AX,"&lt;&gt;"&amp;"", Review!AY:AY,"&lt;&gt;"&amp;"", Review!AZ:AZ,"&lt;&gt;"&amp;"",  Review!BA:BA,"&lt;&gt;"&amp;"", Review!BB:BB,"&lt;&gt;"&amp;"", Review!BC:BC,"&lt;&gt;"&amp;"")</f>
        <v>0</v>
      </c>
      <c r="BD132" s="182">
        <f>COUNTIFS(Review!BJ:BJ,"*TNBT*",Review!AR:AR,AH132, Review!AS:AS,"&lt;&gt;"&amp;"", Review!AT:AT,"&lt;&gt;"&amp;"", Review!AU:AU,"&lt;&gt;"&amp;"", Review!AV:AV,"&lt;&gt;"&amp;"", Review!AW:AW,"&lt;&gt;"&amp;"", Review!AW:AW,"&lt;&gt;"&amp;"", Review!AX:AX,"&lt;&gt;"&amp;"", Review!AY:AY,"&lt;&gt;"&amp;"", Review!AZ:AZ,"&lt;&gt;"&amp;"",  Review!BA:BA,"&lt;&gt;"&amp;"", Review!BB:BB,"&lt;&gt;"&amp;"", Review!BC:BC,"&lt;&gt;"&amp;"")</f>
        <v>0</v>
      </c>
      <c r="BE132" s="181">
        <f>COUNTIFS(Review!BJ:BJ,"*TL*",Review!AR:AR,AH132, Review!AS:AS,"&lt;&gt;"&amp;"", Review!AZ:AZ,"&lt;&gt;"&amp;"",  Review!BA:BA,"&lt;&gt;"&amp;"", Review!BB:BB,"&lt;&gt;"&amp;"", Review!BC:BC,"&lt;&gt;"&amp;"")</f>
        <v>0</v>
      </c>
    </row>
    <row r="133" ht="13.5" customHeight="1">
      <c r="A133" s="6"/>
      <c r="B133" s="75" t="s">
        <v>3485</v>
      </c>
      <c r="C133" s="75" t="s">
        <v>3526</v>
      </c>
      <c r="D133" s="75" t="s">
        <v>1634</v>
      </c>
      <c r="E133" s="76">
        <v>2.0138864E7</v>
      </c>
      <c r="F133" s="75" t="s">
        <v>2470</v>
      </c>
      <c r="G133" s="75" t="s">
        <v>3488</v>
      </c>
      <c r="H133" s="10" t="s">
        <v>3527</v>
      </c>
      <c r="I133" s="10"/>
      <c r="J133" s="10"/>
      <c r="K133" s="10"/>
      <c r="L133" s="10"/>
      <c r="M133" s="10"/>
      <c r="N133" s="10"/>
      <c r="O133" s="10"/>
      <c r="P133" s="4">
        <f>COUNTIFS(Review!P:P,AH133)</f>
        <v>6</v>
      </c>
      <c r="Q133" s="10">
        <f>COUNTIFS(Review!N:N,"TNLT",Review!P:P,AH133, Review!R:R,"&lt;&gt;"&amp;"", Review!S:S,"&lt;&gt;"&amp;"", Review!T:T,"&lt;&gt;"&amp;"", Review!U:U,"&lt;&gt;"&amp;"",  Review!V:V,"&lt;&gt;"&amp;"",  Review!W:W,"&lt;&gt;"&amp;"",  Review!X:X,"&lt;&gt;"&amp;"",  Review!Y:Y,"&lt;&gt;"&amp;"")</f>
        <v>0</v>
      </c>
      <c r="R133" s="10">
        <f>COUNTIFS(Review!N:N,"TNBT",Review!P:P,AH133, Review!R:R,"&lt;&gt;"&amp;"", Review!S:S,"&lt;&gt;"&amp;"", Review!T:T,"&lt;&gt;"&amp;"", Review!U:U,"&lt;&gt;"&amp;"",  Review!V:V,"&lt;&gt;"&amp;"",  Review!W:W,"&lt;&gt;"&amp;"",  Review!X:X,"&lt;&gt;"&amp;"",  Review!Y:Y,"&lt;&gt;"&amp;"")</f>
        <v>0</v>
      </c>
      <c r="S133" s="10">
        <f>COUNTIFS(Review!N:N,"TL",Review!P:P,AH133, Review!R:R,"&lt;&gt;"&amp;"", Review!X:X,"&lt;&gt;"&amp;"",  Review!Y:Y,"&lt;&gt;"&amp;"")</f>
        <v>0</v>
      </c>
      <c r="T133" s="10">
        <f>COUNTIFS(Review!A:A,"Giữ chỗ",Review!P:P,AH133)</f>
        <v>0</v>
      </c>
      <c r="U133" s="10">
        <f>COUNTIFS(Review!B:B,"Sai lớp",Review!P:P,AH133)</f>
        <v>0</v>
      </c>
      <c r="V133" s="10">
        <f>COUNTIFS(Review!B:B,"Sai phân công",Review!P:P,AH133)</f>
        <v>0</v>
      </c>
      <c r="W133" s="10">
        <f t="shared" si="1"/>
        <v>6</v>
      </c>
      <c r="X133" s="10"/>
      <c r="Y133" s="10"/>
      <c r="Z133" s="10"/>
      <c r="AA133" s="6"/>
      <c r="AB133" s="6"/>
      <c r="AC133" s="6"/>
      <c r="AD133" s="6"/>
      <c r="AE133" s="6"/>
      <c r="AF133" s="6"/>
      <c r="AG133" s="6"/>
      <c r="AH133" s="6" t="s">
        <v>3486</v>
      </c>
      <c r="AI133" s="6" t="str">
        <f t="shared" si="2"/>
        <v>C_11 Hoàng Minh Quang 20138864 VUWIT12B</v>
      </c>
      <c r="AJ133" s="6"/>
      <c r="AK133" s="6">
        <f t="shared" si="3"/>
        <v>0</v>
      </c>
      <c r="AL133" s="4"/>
      <c r="AM133" s="4"/>
      <c r="AN133" s="4"/>
      <c r="AO133" s="4"/>
      <c r="AP133" s="4"/>
      <c r="AQ133" s="4"/>
      <c r="AR133" s="4"/>
      <c r="AS133" s="4"/>
      <c r="AT133" s="178"/>
      <c r="AU133" s="179"/>
      <c r="AV133" s="179"/>
      <c r="AW133" s="179"/>
      <c r="AX133" s="180">
        <f>COUNTIFS(Review!AD:AD,AH133, Review!AE:AE,"&lt;&gt;"&amp;"",Review!AL:AL,"&lt;&gt;"&amp;"")</f>
        <v>0</v>
      </c>
      <c r="AY133" s="153">
        <f>COUNTIFS(Review!BJ:BJ,"*TNLT*",Review!AD:AD,AH133, Review!AE:AE,"&lt;&gt;"&amp;"",  Review!AF:AF,"&lt;&gt;"&amp;"", Review!AG:AG,"&lt;&gt;"&amp;"", Review!AH:AH,"&lt;&gt;"&amp;"", Review!AI:AI,"&lt;&gt;"&amp;"", Review!AJ:AJ,"&lt;&gt;"&amp;"", Review!AK:AK,"&lt;&gt;"&amp;"", Review!AL:AL,"&lt;&gt;"&amp;"", Review!AM:AM,"&lt;&gt;"&amp;"", Review!AN:AN,"&lt;&gt;"&amp;"", Review!AO:AO,"&lt;&gt;"&amp;"")</f>
        <v>0</v>
      </c>
      <c r="AZ133" s="153">
        <f>COUNTIFS(Review!BJ:BJ,"*TNBT*",Review!AD:AD,AH133, Review!AE:AE,"&lt;&gt;"&amp;"",  Review!AF:AF,"&lt;&gt;"&amp;"", Review!AG:AG,"&lt;&gt;"&amp;"", Review!AH:AH,"&lt;&gt;"&amp;"", Review!AI:AI,"&lt;&gt;"&amp;"",  Review!AJ:AJ,"&lt;&gt;"&amp;"",  Review!AK:AK,"&lt;&gt;"&amp;"",  Review!AL:AL,"&lt;&gt;"&amp;"",  Review!AM:AM,"&lt;&gt;"&amp;"", Review!AN:AN,"&lt;&gt;"&amp;"", Review!AO:AO,"&lt;&gt;"&amp;"")</f>
        <v>0</v>
      </c>
      <c r="BA133" s="153">
        <f>COUNTIFS(Review!BJ:BJ,"*TL*",Review!AD:AD,AH133, Review!AE:AE,"&lt;&gt;"&amp;"", Review!AL:AL,"&lt;&gt;"&amp;"",  Review!AM:AM,"&lt;&gt;"&amp;"", Review!AN:AN,"&lt;&gt;"&amp;"", Review!AO:AO,"&lt;&gt;"&amp;"")</f>
        <v>0</v>
      </c>
      <c r="BB133" s="180">
        <f>COUNTIFS(Review!AR:AR,AH133, Review!AS:AS,"&lt;&gt;"&amp;"",Review!AZ:AZ,"&lt;&gt;"&amp;"")</f>
        <v>0</v>
      </c>
      <c r="BC133" s="181">
        <f>COUNTIFS(Review!BJ:BJ,"*TNLT*",Review!AR:AR,AH133, Review!AS:AS,"&lt;&gt;"&amp;"", Review!AT:AT,"&lt;&gt;"&amp;"", Review!AU:AU,"&lt;&gt;"&amp;"", Review!AV:AV,"&lt;&gt;"&amp;"", Review!AW:AW,"&lt;&gt;"&amp;"", Review!AW:AW,"&lt;&gt;"&amp;"", Review!AX:AX,"&lt;&gt;"&amp;"", Review!AY:AY,"&lt;&gt;"&amp;"", Review!AZ:AZ,"&lt;&gt;"&amp;"",  Review!BA:BA,"&lt;&gt;"&amp;"", Review!BB:BB,"&lt;&gt;"&amp;"", Review!BC:BC,"&lt;&gt;"&amp;"")</f>
        <v>0</v>
      </c>
      <c r="BD133" s="182">
        <f>COUNTIFS(Review!BJ:BJ,"*TNBT*",Review!AR:AR,AH133, Review!AS:AS,"&lt;&gt;"&amp;"", Review!AT:AT,"&lt;&gt;"&amp;"", Review!AU:AU,"&lt;&gt;"&amp;"", Review!AV:AV,"&lt;&gt;"&amp;"", Review!AW:AW,"&lt;&gt;"&amp;"", Review!AW:AW,"&lt;&gt;"&amp;"", Review!AX:AX,"&lt;&gt;"&amp;"", Review!AY:AY,"&lt;&gt;"&amp;"", Review!AZ:AZ,"&lt;&gt;"&amp;"",  Review!BA:BA,"&lt;&gt;"&amp;"", Review!BB:BB,"&lt;&gt;"&amp;"", Review!BC:BC,"&lt;&gt;"&amp;"")</f>
        <v>0</v>
      </c>
      <c r="BE133" s="181">
        <f>COUNTIFS(Review!BJ:BJ,"*TL*",Review!AR:AR,AH133, Review!AS:AS,"&lt;&gt;"&amp;"", Review!AZ:AZ,"&lt;&gt;"&amp;"",  Review!BA:BA,"&lt;&gt;"&amp;"", Review!BB:BB,"&lt;&gt;"&amp;"", Review!BC:BC,"&lt;&gt;"&amp;"")</f>
        <v>0</v>
      </c>
    </row>
    <row r="134" ht="13.5" customHeight="1">
      <c r="A134" s="6"/>
      <c r="B134" s="75" t="s">
        <v>3485</v>
      </c>
      <c r="C134" s="75" t="s">
        <v>3513</v>
      </c>
      <c r="D134" s="75" t="s">
        <v>2600</v>
      </c>
      <c r="E134" s="76">
        <v>2.0138499E7</v>
      </c>
      <c r="F134" s="75" t="s">
        <v>2470</v>
      </c>
      <c r="G134" s="75" t="s">
        <v>3488</v>
      </c>
      <c r="H134" s="10" t="s">
        <v>3515</v>
      </c>
      <c r="I134" s="10"/>
      <c r="J134" s="10"/>
      <c r="K134" s="10"/>
      <c r="L134" s="10"/>
      <c r="M134" s="10"/>
      <c r="N134" s="10"/>
      <c r="O134" s="10"/>
      <c r="P134" s="4">
        <f>COUNTIFS(Review!P:P,AH134)</f>
        <v>0</v>
      </c>
      <c r="Q134" s="10">
        <f>COUNTIFS(Review!N:N,"TNLT",Review!P:P,AH134, Review!R:R,"&lt;&gt;"&amp;"", Review!S:S,"&lt;&gt;"&amp;"", Review!T:T,"&lt;&gt;"&amp;"", Review!U:U,"&lt;&gt;"&amp;"",  Review!V:V,"&lt;&gt;"&amp;"",  Review!W:W,"&lt;&gt;"&amp;"",  Review!X:X,"&lt;&gt;"&amp;"",  Review!Y:Y,"&lt;&gt;"&amp;"")</f>
        <v>0</v>
      </c>
      <c r="R134" s="10">
        <f>COUNTIFS(Review!N:N,"TNBT",Review!P:P,AH134, Review!R:R,"&lt;&gt;"&amp;"", Review!S:S,"&lt;&gt;"&amp;"", Review!T:T,"&lt;&gt;"&amp;"", Review!U:U,"&lt;&gt;"&amp;"",  Review!V:V,"&lt;&gt;"&amp;"",  Review!W:W,"&lt;&gt;"&amp;"",  Review!X:X,"&lt;&gt;"&amp;"",  Review!Y:Y,"&lt;&gt;"&amp;"")</f>
        <v>0</v>
      </c>
      <c r="S134" s="10">
        <f>COUNTIFS(Review!N:N,"TL",Review!P:P,AH134, Review!R:R,"&lt;&gt;"&amp;"", Review!X:X,"&lt;&gt;"&amp;"",  Review!Y:Y,"&lt;&gt;"&amp;"")</f>
        <v>0</v>
      </c>
      <c r="T134" s="10">
        <f>COUNTIFS(Review!A:A,"Giữ chỗ",Review!P:P,AH134)</f>
        <v>0</v>
      </c>
      <c r="U134" s="10">
        <f>COUNTIFS(Review!B:B,"Sai lớp",Review!P:P,AH134)</f>
        <v>0</v>
      </c>
      <c r="V134" s="10">
        <f>COUNTIFS(Review!B:B,"Sai phân công",Review!P:P,AH134)</f>
        <v>0</v>
      </c>
      <c r="W134" s="10">
        <f t="shared" si="1"/>
        <v>0</v>
      </c>
      <c r="X134" s="10"/>
      <c r="Y134" s="10"/>
      <c r="Z134" s="10"/>
      <c r="AA134" s="6"/>
      <c r="AB134" s="6"/>
      <c r="AC134" s="6"/>
      <c r="AD134" s="6"/>
      <c r="AE134" s="6"/>
      <c r="AF134" s="6"/>
      <c r="AG134" s="6"/>
      <c r="AH134" s="6" t="s">
        <v>3525</v>
      </c>
      <c r="AI134" s="6" t="str">
        <f t="shared" si="2"/>
        <v>C_11 Vũ Thanh Tuấn 20138499 VUWIT12B</v>
      </c>
      <c r="AJ134" s="6"/>
      <c r="AK134" s="6" t="str">
        <f t="shared" si="3"/>
        <v>TRUE</v>
      </c>
      <c r="AL134" s="4"/>
      <c r="AM134" s="4"/>
      <c r="AN134" s="4"/>
      <c r="AO134" s="4"/>
      <c r="AP134" s="4"/>
      <c r="AQ134" s="4"/>
      <c r="AR134" s="4"/>
      <c r="AS134" s="4"/>
      <c r="AT134" s="178"/>
      <c r="AU134" s="179"/>
      <c r="AV134" s="179"/>
      <c r="AW134" s="179"/>
      <c r="AX134" s="180">
        <f>COUNTIFS(Review!AD:AD,AH134, Review!AE:AE,"&lt;&gt;"&amp;"",Review!AL:AL,"&lt;&gt;"&amp;"")</f>
        <v>0</v>
      </c>
      <c r="AY134" s="153">
        <f>COUNTIFS(Review!BJ:BJ,"*TNLT*",Review!AD:AD,AH134, Review!AE:AE,"&lt;&gt;"&amp;"",  Review!AF:AF,"&lt;&gt;"&amp;"", Review!AG:AG,"&lt;&gt;"&amp;"", Review!AH:AH,"&lt;&gt;"&amp;"", Review!AI:AI,"&lt;&gt;"&amp;"", Review!AJ:AJ,"&lt;&gt;"&amp;"", Review!AK:AK,"&lt;&gt;"&amp;"", Review!AL:AL,"&lt;&gt;"&amp;"", Review!AM:AM,"&lt;&gt;"&amp;"", Review!AN:AN,"&lt;&gt;"&amp;"", Review!AO:AO,"&lt;&gt;"&amp;"")</f>
        <v>0</v>
      </c>
      <c r="AZ134" s="153">
        <f>COUNTIFS(Review!BJ:BJ,"*TNBT*",Review!AD:AD,AH134, Review!AE:AE,"&lt;&gt;"&amp;"",  Review!AF:AF,"&lt;&gt;"&amp;"", Review!AG:AG,"&lt;&gt;"&amp;"", Review!AH:AH,"&lt;&gt;"&amp;"", Review!AI:AI,"&lt;&gt;"&amp;"",  Review!AJ:AJ,"&lt;&gt;"&amp;"",  Review!AK:AK,"&lt;&gt;"&amp;"",  Review!AL:AL,"&lt;&gt;"&amp;"",  Review!AM:AM,"&lt;&gt;"&amp;"", Review!AN:AN,"&lt;&gt;"&amp;"", Review!AO:AO,"&lt;&gt;"&amp;"")</f>
        <v>0</v>
      </c>
      <c r="BA134" s="153">
        <f>COUNTIFS(Review!BJ:BJ,"*TL*",Review!AD:AD,AH134, Review!AE:AE,"&lt;&gt;"&amp;"", Review!AL:AL,"&lt;&gt;"&amp;"",  Review!AM:AM,"&lt;&gt;"&amp;"", Review!AN:AN,"&lt;&gt;"&amp;"", Review!AO:AO,"&lt;&gt;"&amp;"")</f>
        <v>0</v>
      </c>
      <c r="BB134" s="180">
        <f>COUNTIFS(Review!AR:AR,AH134, Review!AS:AS,"&lt;&gt;"&amp;"",Review!AZ:AZ,"&lt;&gt;"&amp;"")</f>
        <v>0</v>
      </c>
      <c r="BC134" s="181">
        <f>COUNTIFS(Review!BJ:BJ,"*TNLT*",Review!AR:AR,AH134, Review!AS:AS,"&lt;&gt;"&amp;"", Review!AT:AT,"&lt;&gt;"&amp;"", Review!AU:AU,"&lt;&gt;"&amp;"", Review!AV:AV,"&lt;&gt;"&amp;"", Review!AW:AW,"&lt;&gt;"&amp;"", Review!AW:AW,"&lt;&gt;"&amp;"", Review!AX:AX,"&lt;&gt;"&amp;"", Review!AY:AY,"&lt;&gt;"&amp;"", Review!AZ:AZ,"&lt;&gt;"&amp;"",  Review!BA:BA,"&lt;&gt;"&amp;"", Review!BB:BB,"&lt;&gt;"&amp;"", Review!BC:BC,"&lt;&gt;"&amp;"")</f>
        <v>0</v>
      </c>
      <c r="BD134" s="182">
        <f>COUNTIFS(Review!BJ:BJ,"*TNBT*",Review!AR:AR,AH134, Review!AS:AS,"&lt;&gt;"&amp;"", Review!AT:AT,"&lt;&gt;"&amp;"", Review!AU:AU,"&lt;&gt;"&amp;"", Review!AV:AV,"&lt;&gt;"&amp;"", Review!AW:AW,"&lt;&gt;"&amp;"", Review!AW:AW,"&lt;&gt;"&amp;"", Review!AX:AX,"&lt;&gt;"&amp;"", Review!AY:AY,"&lt;&gt;"&amp;"", Review!AZ:AZ,"&lt;&gt;"&amp;"",  Review!BA:BA,"&lt;&gt;"&amp;"", Review!BB:BB,"&lt;&gt;"&amp;"", Review!BC:BC,"&lt;&gt;"&amp;"")</f>
        <v>0</v>
      </c>
      <c r="BE134" s="181">
        <f>COUNTIFS(Review!BJ:BJ,"*TL*",Review!AR:AR,AH134, Review!AS:AS,"&lt;&gt;"&amp;"", Review!AZ:AZ,"&lt;&gt;"&amp;"",  Review!BA:BA,"&lt;&gt;"&amp;"", Review!BB:BB,"&lt;&gt;"&amp;"", Review!BC:BC,"&lt;&gt;"&amp;"")</f>
        <v>0</v>
      </c>
    </row>
    <row r="135" ht="13.5" customHeight="1">
      <c r="A135" s="6"/>
      <c r="B135" s="77" t="s">
        <v>3122</v>
      </c>
      <c r="C135" s="77" t="s">
        <v>3608</v>
      </c>
      <c r="D135" s="77" t="s">
        <v>190</v>
      </c>
      <c r="E135" s="76">
        <v>2.0128558E7</v>
      </c>
      <c r="F135" s="77" t="s">
        <v>2601</v>
      </c>
      <c r="G135" s="77" t="s">
        <v>2602</v>
      </c>
      <c r="H135" s="10" t="s">
        <v>3609</v>
      </c>
      <c r="I135" s="10"/>
      <c r="J135" s="10"/>
      <c r="K135" s="10"/>
      <c r="L135" s="10"/>
      <c r="M135" s="10"/>
      <c r="N135" s="10"/>
      <c r="O135" s="10"/>
      <c r="P135" s="4">
        <f>COUNTIFS(Review!P:P,AH135)</f>
        <v>0</v>
      </c>
      <c r="Q135" s="10">
        <f>COUNTIFS(Review!N:N,"TNLT",Review!P:P,AH135, Review!R:R,"&lt;&gt;"&amp;"", Review!S:S,"&lt;&gt;"&amp;"", Review!T:T,"&lt;&gt;"&amp;"", Review!U:U,"&lt;&gt;"&amp;"",  Review!V:V,"&lt;&gt;"&amp;"",  Review!W:W,"&lt;&gt;"&amp;"",  Review!X:X,"&lt;&gt;"&amp;"",  Review!Y:Y,"&lt;&gt;"&amp;"")</f>
        <v>0</v>
      </c>
      <c r="R135" s="10">
        <f>COUNTIFS(Review!N:N,"TNBT",Review!P:P,AH135, Review!R:R,"&lt;&gt;"&amp;"", Review!S:S,"&lt;&gt;"&amp;"", Review!T:T,"&lt;&gt;"&amp;"", Review!U:U,"&lt;&gt;"&amp;"",  Review!V:V,"&lt;&gt;"&amp;"",  Review!W:W,"&lt;&gt;"&amp;"",  Review!X:X,"&lt;&gt;"&amp;"",  Review!Y:Y,"&lt;&gt;"&amp;"")</f>
        <v>0</v>
      </c>
      <c r="S135" s="10">
        <f>COUNTIFS(Review!N:N,"TL",Review!P:P,AH135, Review!R:R,"&lt;&gt;"&amp;"", Review!X:X,"&lt;&gt;"&amp;"",  Review!Y:Y,"&lt;&gt;"&amp;"")</f>
        <v>0</v>
      </c>
      <c r="T135" s="10">
        <f>COUNTIFS(Review!A:A,"Giữ chỗ",Review!P:P,AH135)</f>
        <v>0</v>
      </c>
      <c r="U135" s="10">
        <f>COUNTIFS(Review!B:B,"Sai lớp",Review!P:P,AH135)</f>
        <v>0</v>
      </c>
      <c r="V135" s="10">
        <f>COUNTIFS(Review!B:B,"Sai phân công",Review!P:P,AH135)</f>
        <v>0</v>
      </c>
      <c r="W135" s="10">
        <f t="shared" si="1"/>
        <v>0</v>
      </c>
      <c r="X135" s="10"/>
      <c r="Y135" s="10"/>
      <c r="Z135" s="10"/>
      <c r="AA135" s="6"/>
      <c r="AB135" s="6"/>
      <c r="AC135" s="6"/>
      <c r="AD135" s="6"/>
      <c r="AE135" s="6"/>
      <c r="AF135" s="6"/>
      <c r="AG135" s="6"/>
      <c r="AH135" s="6" t="s">
        <v>3625</v>
      </c>
      <c r="AI135" s="6" t="str">
        <f t="shared" si="2"/>
        <v>C_12 Nguyễn Quang Anh 20128558 LTU11B</v>
      </c>
      <c r="AJ135" s="6"/>
      <c r="AK135" s="6" t="str">
        <f t="shared" si="3"/>
        <v>TRUE</v>
      </c>
      <c r="AL135" s="4"/>
      <c r="AM135" s="4"/>
      <c r="AN135" s="4"/>
      <c r="AO135" s="4"/>
      <c r="AP135" s="4"/>
      <c r="AQ135" s="4"/>
      <c r="AR135" s="4"/>
      <c r="AS135" s="4"/>
      <c r="AT135" s="178"/>
      <c r="AU135" s="179"/>
      <c r="AV135" s="179"/>
      <c r="AW135" s="179"/>
      <c r="AX135" s="180">
        <f>COUNTIFS(Review!AD:AD,AH135, Review!AE:AE,"&lt;&gt;"&amp;"",Review!AL:AL,"&lt;&gt;"&amp;"")</f>
        <v>0</v>
      </c>
      <c r="AY135" s="153">
        <f>COUNTIFS(Review!BJ:BJ,"*TNLT*",Review!AD:AD,AH135, Review!AE:AE,"&lt;&gt;"&amp;"",  Review!AF:AF,"&lt;&gt;"&amp;"", Review!AG:AG,"&lt;&gt;"&amp;"", Review!AH:AH,"&lt;&gt;"&amp;"", Review!AI:AI,"&lt;&gt;"&amp;"", Review!AJ:AJ,"&lt;&gt;"&amp;"", Review!AK:AK,"&lt;&gt;"&amp;"", Review!AL:AL,"&lt;&gt;"&amp;"", Review!AM:AM,"&lt;&gt;"&amp;"", Review!AN:AN,"&lt;&gt;"&amp;"", Review!AO:AO,"&lt;&gt;"&amp;"")</f>
        <v>0</v>
      </c>
      <c r="AZ135" s="153">
        <f>COUNTIFS(Review!BJ:BJ,"*TNBT*",Review!AD:AD,AH135, Review!AE:AE,"&lt;&gt;"&amp;"",  Review!AF:AF,"&lt;&gt;"&amp;"", Review!AG:AG,"&lt;&gt;"&amp;"", Review!AH:AH,"&lt;&gt;"&amp;"", Review!AI:AI,"&lt;&gt;"&amp;"",  Review!AJ:AJ,"&lt;&gt;"&amp;"",  Review!AK:AK,"&lt;&gt;"&amp;"",  Review!AL:AL,"&lt;&gt;"&amp;"",  Review!AM:AM,"&lt;&gt;"&amp;"", Review!AN:AN,"&lt;&gt;"&amp;"", Review!AO:AO,"&lt;&gt;"&amp;"")</f>
        <v>0</v>
      </c>
      <c r="BA135" s="153">
        <f>COUNTIFS(Review!BJ:BJ,"*TL*",Review!AD:AD,AH135, Review!AE:AE,"&lt;&gt;"&amp;"", Review!AL:AL,"&lt;&gt;"&amp;"",  Review!AM:AM,"&lt;&gt;"&amp;"", Review!AN:AN,"&lt;&gt;"&amp;"", Review!AO:AO,"&lt;&gt;"&amp;"")</f>
        <v>0</v>
      </c>
      <c r="BB135" s="180">
        <f>COUNTIFS(Review!AR:AR,AH135, Review!AS:AS,"&lt;&gt;"&amp;"",Review!AZ:AZ,"&lt;&gt;"&amp;"")</f>
        <v>0</v>
      </c>
      <c r="BC135" s="181">
        <f>COUNTIFS(Review!BJ:BJ,"*TNLT*",Review!AR:AR,AH135, Review!AS:AS,"&lt;&gt;"&amp;"", Review!AT:AT,"&lt;&gt;"&amp;"", Review!AU:AU,"&lt;&gt;"&amp;"", Review!AV:AV,"&lt;&gt;"&amp;"", Review!AW:AW,"&lt;&gt;"&amp;"", Review!AW:AW,"&lt;&gt;"&amp;"", Review!AX:AX,"&lt;&gt;"&amp;"", Review!AY:AY,"&lt;&gt;"&amp;"", Review!AZ:AZ,"&lt;&gt;"&amp;"",  Review!BA:BA,"&lt;&gt;"&amp;"", Review!BB:BB,"&lt;&gt;"&amp;"", Review!BC:BC,"&lt;&gt;"&amp;"")</f>
        <v>0</v>
      </c>
      <c r="BD135" s="182">
        <f>COUNTIFS(Review!BJ:BJ,"*TNBT*",Review!AR:AR,AH135, Review!AS:AS,"&lt;&gt;"&amp;"", Review!AT:AT,"&lt;&gt;"&amp;"", Review!AU:AU,"&lt;&gt;"&amp;"", Review!AV:AV,"&lt;&gt;"&amp;"", Review!AW:AW,"&lt;&gt;"&amp;"", Review!AW:AW,"&lt;&gt;"&amp;"", Review!AX:AX,"&lt;&gt;"&amp;"", Review!AY:AY,"&lt;&gt;"&amp;"", Review!AZ:AZ,"&lt;&gt;"&amp;"",  Review!BA:BA,"&lt;&gt;"&amp;"", Review!BB:BB,"&lt;&gt;"&amp;"", Review!BC:BC,"&lt;&gt;"&amp;"")</f>
        <v>0</v>
      </c>
      <c r="BE135" s="181">
        <f>COUNTIFS(Review!BJ:BJ,"*TL*",Review!AR:AR,AH135, Review!AS:AS,"&lt;&gt;"&amp;"", Review!AZ:AZ,"&lt;&gt;"&amp;"",  Review!BA:BA,"&lt;&gt;"&amp;"", Review!BB:BB,"&lt;&gt;"&amp;"", Review!BC:BC,"&lt;&gt;"&amp;"")</f>
        <v>0</v>
      </c>
    </row>
    <row r="136" ht="13.5" customHeight="1">
      <c r="A136" s="6"/>
      <c r="B136" s="77" t="s">
        <v>3122</v>
      </c>
      <c r="C136" s="77" t="s">
        <v>3566</v>
      </c>
      <c r="D136" s="77" t="s">
        <v>3568</v>
      </c>
      <c r="E136" s="76">
        <v>2.0128349E7</v>
      </c>
      <c r="F136" s="77" t="s">
        <v>2601</v>
      </c>
      <c r="G136" s="77" t="s">
        <v>2602</v>
      </c>
      <c r="H136" s="10" t="s">
        <v>3569</v>
      </c>
      <c r="I136" s="10">
        <f>COUNTIF(B:B,B136)</f>
        <v>4</v>
      </c>
      <c r="J136" s="10">
        <f>COUNTIFS(Review!O:O,B136,Review!N:N,"TNLT", Review!R:R,"&lt;&gt;"&amp;"", Review!S:S,"&lt;&gt;"&amp;"", Review!T:T,"&lt;&gt;"&amp;"", Review!U:U,"&lt;&gt;"&amp;"",  Review!V:V,"&lt;&gt;"&amp;"",  Review!W:W,"&lt;&gt;"&amp;"",  Review!X:X,"&lt;&gt;"&amp;"",  Review!Y:Y,"&lt;&gt;"&amp;"")</f>
        <v>0</v>
      </c>
      <c r="K136" s="10">
        <f>COUNTIFS(Review!O:O,B136,Review!N:N,"TNBT", Review!R:R,"&lt;&gt;"&amp;"", Review!S:S,"&lt;&gt;"&amp;"", Review!T:T,"&lt;&gt;"&amp;"", Review!U:U,"&lt;&gt;"&amp;"",  Review!V:V,"&lt;&gt;"&amp;"",  Review!W:W,"&lt;&gt;"&amp;"",  Review!X:X,"&lt;&gt;"&amp;"",  Review!Y:Y,"&lt;&gt;"&amp;"")</f>
        <v>0</v>
      </c>
      <c r="L136" s="10">
        <f>COUNTIFS(Review!O:O,B136,Review!N:N,"TL", Review!R:R,"&lt;&gt;"&amp;"", Review!X:X,"&lt;&gt;"&amp;"",  Review!Y:Y,"&lt;&gt;"&amp;"")</f>
        <v>0</v>
      </c>
      <c r="M136" s="10">
        <f>COUNTIFS(Review!AC:AC,B136, Review!AN:AN,"&lt;&gt;"&amp;"",Review!AO:AO,"&lt;&gt;"&amp;"")</f>
        <v>0</v>
      </c>
      <c r="N136" s="10">
        <f>COUNTIFS(Review!A:A,"Giữ chỗ nhóm",Review!O:O,B136)</f>
        <v>0</v>
      </c>
      <c r="O136" s="10"/>
      <c r="P136" s="4">
        <f>COUNTIFS(Review!P:P,AH136)</f>
        <v>2</v>
      </c>
      <c r="Q136" s="10">
        <f>COUNTIFS(Review!N:N,"TNLT",Review!P:P,AH136, Review!R:R,"&lt;&gt;"&amp;"", Review!S:S,"&lt;&gt;"&amp;"", Review!T:T,"&lt;&gt;"&amp;"", Review!U:U,"&lt;&gt;"&amp;"",  Review!V:V,"&lt;&gt;"&amp;"",  Review!W:W,"&lt;&gt;"&amp;"",  Review!X:X,"&lt;&gt;"&amp;"",  Review!Y:Y,"&lt;&gt;"&amp;"")</f>
        <v>0</v>
      </c>
      <c r="R136" s="10">
        <f>COUNTIFS(Review!N:N,"TNBT",Review!P:P,AH136, Review!R:R,"&lt;&gt;"&amp;"", Review!S:S,"&lt;&gt;"&amp;"", Review!T:T,"&lt;&gt;"&amp;"", Review!U:U,"&lt;&gt;"&amp;"",  Review!V:V,"&lt;&gt;"&amp;"",  Review!W:W,"&lt;&gt;"&amp;"",  Review!X:X,"&lt;&gt;"&amp;"",  Review!Y:Y,"&lt;&gt;"&amp;"")</f>
        <v>0</v>
      </c>
      <c r="S136" s="10">
        <f>COUNTIFS(Review!N:N,"TL",Review!P:P,AH136, Review!R:R,"&lt;&gt;"&amp;"", Review!X:X,"&lt;&gt;"&amp;"",  Review!Y:Y,"&lt;&gt;"&amp;"")</f>
        <v>0</v>
      </c>
      <c r="T136" s="10">
        <f>COUNTIFS(Review!A:A,"Giữ chỗ",Review!P:P,AH136)</f>
        <v>0</v>
      </c>
      <c r="U136" s="10">
        <f>COUNTIFS(Review!B:B,"Sai lớp",Review!P:P,AH136)</f>
        <v>0</v>
      </c>
      <c r="V136" s="10">
        <f>COUNTIFS(Review!B:B,"Sai phân công",Review!P:P,AH136)</f>
        <v>0</v>
      </c>
      <c r="W136" s="10">
        <f t="shared" si="1"/>
        <v>2</v>
      </c>
      <c r="X136" s="10"/>
      <c r="Y136" s="10"/>
      <c r="Z136" s="10"/>
      <c r="AA136" s="6"/>
      <c r="AB136" s="6"/>
      <c r="AC136" s="6"/>
      <c r="AD136" s="6"/>
      <c r="AE136" s="6"/>
      <c r="AF136" s="6"/>
      <c r="AG136" s="6"/>
      <c r="AH136" s="6" t="s">
        <v>3123</v>
      </c>
      <c r="AI136" s="6" t="str">
        <f t="shared" si="2"/>
        <v>C_12 Nguyễn Dương Thế 20128349 LTU11B</v>
      </c>
      <c r="AJ136" s="6"/>
      <c r="AK136" s="6" t="str">
        <f t="shared" si="3"/>
        <v>TRUE</v>
      </c>
      <c r="AL136" s="4"/>
      <c r="AM136" s="4"/>
      <c r="AN136" s="4"/>
      <c r="AO136" s="4"/>
      <c r="AP136" s="4"/>
      <c r="AQ136" s="4"/>
      <c r="AR136" s="4"/>
      <c r="AS136" s="4"/>
      <c r="AT136" s="178">
        <f>COUNTIFS(Review!AC:AC,B136, Review!AE:AE,"&lt;&gt;"&amp;"",Review!AL:AL,"&lt;&gt;"&amp;"")</f>
        <v>0</v>
      </c>
      <c r="AU136" s="179">
        <f>COUNTIFS(Review!BJ:BJ,"*TNLT*",Review!AC:AC,B136, Review!AE:AE,"&lt;&gt;"&amp;"",Review!AL:AL,"&lt;&gt;"&amp;"")</f>
        <v>0</v>
      </c>
      <c r="AV136" s="179">
        <f>COUNTIFS(Review!BJ:BJ,"*TNBT*",Review!AC:AC,B136, Review!AE:AE,"&lt;&gt;"&amp;"",Review!AL:AL,"&lt;&gt;"&amp;"")</f>
        <v>0</v>
      </c>
      <c r="AW136" s="179">
        <f>COUNTIFS(Review!BJ:BJ,"*TL*",Review!AC:AC,B136, Review!AE:AE,"&lt;&gt;"&amp;"",Review!AL:AL,"&lt;&gt;"&amp;"")</f>
        <v>0</v>
      </c>
      <c r="AX136" s="180">
        <f>COUNTIFS(Review!AD:AD,AH136, Review!AE:AE,"&lt;&gt;"&amp;"",Review!AL:AL,"&lt;&gt;"&amp;"")</f>
        <v>0</v>
      </c>
      <c r="AY136" s="153">
        <f>COUNTIFS(Review!BJ:BJ,"*TNLT*",Review!AD:AD,AH136, Review!AE:AE,"&lt;&gt;"&amp;"",  Review!AF:AF,"&lt;&gt;"&amp;"", Review!AG:AG,"&lt;&gt;"&amp;"", Review!AH:AH,"&lt;&gt;"&amp;"", Review!AI:AI,"&lt;&gt;"&amp;"", Review!AJ:AJ,"&lt;&gt;"&amp;"", Review!AK:AK,"&lt;&gt;"&amp;"", Review!AL:AL,"&lt;&gt;"&amp;"", Review!AM:AM,"&lt;&gt;"&amp;"", Review!AN:AN,"&lt;&gt;"&amp;"", Review!AO:AO,"&lt;&gt;"&amp;"")</f>
        <v>0</v>
      </c>
      <c r="AZ136" s="153">
        <f>COUNTIFS(Review!BJ:BJ,"*TNBT*",Review!AD:AD,AH136, Review!AE:AE,"&lt;&gt;"&amp;"",  Review!AF:AF,"&lt;&gt;"&amp;"", Review!AG:AG,"&lt;&gt;"&amp;"", Review!AH:AH,"&lt;&gt;"&amp;"", Review!AI:AI,"&lt;&gt;"&amp;"",  Review!AJ:AJ,"&lt;&gt;"&amp;"",  Review!AK:AK,"&lt;&gt;"&amp;"",  Review!AL:AL,"&lt;&gt;"&amp;"",  Review!AM:AM,"&lt;&gt;"&amp;"", Review!AN:AN,"&lt;&gt;"&amp;"", Review!AO:AO,"&lt;&gt;"&amp;"")</f>
        <v>0</v>
      </c>
      <c r="BA136" s="153">
        <f>COUNTIFS(Review!BJ:BJ,"*TL*",Review!AD:AD,AH136, Review!AE:AE,"&lt;&gt;"&amp;"", Review!AL:AL,"&lt;&gt;"&amp;"",  Review!AM:AM,"&lt;&gt;"&amp;"", Review!AN:AN,"&lt;&gt;"&amp;"", Review!AO:AO,"&lt;&gt;"&amp;"")</f>
        <v>0</v>
      </c>
      <c r="BB136" s="180">
        <f>COUNTIFS(Review!AR:AR,AH136, Review!AS:AS,"&lt;&gt;"&amp;"",Review!AZ:AZ,"&lt;&gt;"&amp;"")</f>
        <v>0</v>
      </c>
      <c r="BC136" s="181">
        <f>COUNTIFS(Review!BJ:BJ,"*TNLT*",Review!AR:AR,AH136, Review!AS:AS,"&lt;&gt;"&amp;"", Review!AT:AT,"&lt;&gt;"&amp;"", Review!AU:AU,"&lt;&gt;"&amp;"", Review!AV:AV,"&lt;&gt;"&amp;"", Review!AW:AW,"&lt;&gt;"&amp;"", Review!AW:AW,"&lt;&gt;"&amp;"", Review!AX:AX,"&lt;&gt;"&amp;"", Review!AY:AY,"&lt;&gt;"&amp;"", Review!AZ:AZ,"&lt;&gt;"&amp;"",  Review!BA:BA,"&lt;&gt;"&amp;"", Review!BB:BB,"&lt;&gt;"&amp;"", Review!BC:BC,"&lt;&gt;"&amp;"")</f>
        <v>0</v>
      </c>
      <c r="BD136" s="182">
        <f>COUNTIFS(Review!BJ:BJ,"*TNBT*",Review!AR:AR,AH136, Review!AS:AS,"&lt;&gt;"&amp;"", Review!AT:AT,"&lt;&gt;"&amp;"", Review!AU:AU,"&lt;&gt;"&amp;"", Review!AV:AV,"&lt;&gt;"&amp;"", Review!AW:AW,"&lt;&gt;"&amp;"", Review!AW:AW,"&lt;&gt;"&amp;"", Review!AX:AX,"&lt;&gt;"&amp;"", Review!AY:AY,"&lt;&gt;"&amp;"", Review!AZ:AZ,"&lt;&gt;"&amp;"",  Review!BA:BA,"&lt;&gt;"&amp;"", Review!BB:BB,"&lt;&gt;"&amp;"", Review!BC:BC,"&lt;&gt;"&amp;"")</f>
        <v>0</v>
      </c>
      <c r="BE136" s="181">
        <f>COUNTIFS(Review!BJ:BJ,"*TL*",Review!AR:AR,AH136, Review!AS:AS,"&lt;&gt;"&amp;"", Review!AZ:AZ,"&lt;&gt;"&amp;"",  Review!BA:BA,"&lt;&gt;"&amp;"", Review!BB:BB,"&lt;&gt;"&amp;"", Review!BC:BC,"&lt;&gt;"&amp;"")</f>
        <v>0</v>
      </c>
    </row>
    <row r="137" ht="13.5" customHeight="1">
      <c r="A137" s="6"/>
      <c r="B137" s="285" t="s">
        <v>3122</v>
      </c>
      <c r="C137" s="285" t="s">
        <v>3134</v>
      </c>
      <c r="D137" s="285" t="s">
        <v>929</v>
      </c>
      <c r="E137" s="76">
        <v>2.0128585E7</v>
      </c>
      <c r="F137" s="285" t="s">
        <v>2601</v>
      </c>
      <c r="G137" s="285" t="s">
        <v>2602</v>
      </c>
      <c r="H137" s="10" t="s">
        <v>3626</v>
      </c>
      <c r="I137" s="10"/>
      <c r="J137" s="10"/>
      <c r="K137" s="10"/>
      <c r="L137" s="10"/>
      <c r="M137" s="10"/>
      <c r="N137" s="10"/>
      <c r="O137" s="10"/>
      <c r="P137" s="4">
        <f>COUNTIFS(Review!P:P,AH137)</f>
        <v>0</v>
      </c>
      <c r="Q137" s="10">
        <f>COUNTIFS(Review!N:N,"TNLT",Review!P:P,AH137, Review!R:R,"&lt;&gt;"&amp;"", Review!S:S,"&lt;&gt;"&amp;"", Review!T:T,"&lt;&gt;"&amp;"", Review!U:U,"&lt;&gt;"&amp;"",  Review!V:V,"&lt;&gt;"&amp;"",  Review!W:W,"&lt;&gt;"&amp;"",  Review!X:X,"&lt;&gt;"&amp;"",  Review!Y:Y,"&lt;&gt;"&amp;"")</f>
        <v>0</v>
      </c>
      <c r="R137" s="10">
        <f>COUNTIFS(Review!N:N,"TNBT",Review!P:P,AH137, Review!R:R,"&lt;&gt;"&amp;"", Review!S:S,"&lt;&gt;"&amp;"", Review!T:T,"&lt;&gt;"&amp;"", Review!U:U,"&lt;&gt;"&amp;"",  Review!V:V,"&lt;&gt;"&amp;"",  Review!W:W,"&lt;&gt;"&amp;"",  Review!X:X,"&lt;&gt;"&amp;"",  Review!Y:Y,"&lt;&gt;"&amp;"")</f>
        <v>0</v>
      </c>
      <c r="S137" s="10">
        <f>COUNTIFS(Review!N:N,"TL",Review!P:P,AH137, Review!R:R,"&lt;&gt;"&amp;"", Review!X:X,"&lt;&gt;"&amp;"",  Review!Y:Y,"&lt;&gt;"&amp;"")</f>
        <v>0</v>
      </c>
      <c r="T137" s="10">
        <f>COUNTIFS(Review!A:A,"Giữ chỗ",Review!P:P,AH137)</f>
        <v>0</v>
      </c>
      <c r="U137" s="10">
        <f>COUNTIFS(Review!B:B,"Sai lớp",Review!P:P,AH137)</f>
        <v>0</v>
      </c>
      <c r="V137" s="10">
        <f>COUNTIFS(Review!B:B,"Sai phân công",Review!P:P,AH137)</f>
        <v>0</v>
      </c>
      <c r="W137" s="10">
        <f t="shared" si="1"/>
        <v>0</v>
      </c>
      <c r="X137" s="10"/>
      <c r="Y137" s="10"/>
      <c r="Z137" s="10"/>
      <c r="AA137" s="6"/>
      <c r="AB137" s="6"/>
      <c r="AC137" s="6"/>
      <c r="AD137" s="6"/>
      <c r="AE137" s="6"/>
      <c r="AF137" s="6"/>
      <c r="AG137" s="6"/>
      <c r="AH137" s="6" t="s">
        <v>3641</v>
      </c>
      <c r="AI137" s="6" t="str">
        <f t="shared" si="2"/>
        <v>C_12 Nguyễn Thành Trung 20128585 LTU11B</v>
      </c>
      <c r="AJ137" s="6"/>
      <c r="AK137" s="6" t="str">
        <f t="shared" si="3"/>
        <v>TRUE</v>
      </c>
      <c r="AL137" s="4"/>
      <c r="AM137" s="4"/>
      <c r="AN137" s="4"/>
      <c r="AO137" s="4"/>
      <c r="AP137" s="4"/>
      <c r="AQ137" s="4"/>
      <c r="AR137" s="4"/>
      <c r="AS137" s="4"/>
      <c r="AT137" s="178"/>
      <c r="AU137" s="179"/>
      <c r="AV137" s="179"/>
      <c r="AW137" s="179"/>
      <c r="AX137" s="180">
        <f>COUNTIFS(Review!AD:AD,AH137, Review!AE:AE,"&lt;&gt;"&amp;"",Review!AL:AL,"&lt;&gt;"&amp;"")</f>
        <v>0</v>
      </c>
      <c r="AY137" s="153">
        <f>COUNTIFS(Review!BJ:BJ,"*TNLT*",Review!AD:AD,AH137, Review!AE:AE,"&lt;&gt;"&amp;"",  Review!AF:AF,"&lt;&gt;"&amp;"", Review!AG:AG,"&lt;&gt;"&amp;"", Review!AH:AH,"&lt;&gt;"&amp;"", Review!AI:AI,"&lt;&gt;"&amp;"", Review!AJ:AJ,"&lt;&gt;"&amp;"", Review!AK:AK,"&lt;&gt;"&amp;"", Review!AL:AL,"&lt;&gt;"&amp;"", Review!AM:AM,"&lt;&gt;"&amp;"", Review!AN:AN,"&lt;&gt;"&amp;"", Review!AO:AO,"&lt;&gt;"&amp;"")</f>
        <v>0</v>
      </c>
      <c r="AZ137" s="153">
        <f>COUNTIFS(Review!BJ:BJ,"*TNBT*",Review!AD:AD,AH137, Review!AE:AE,"&lt;&gt;"&amp;"",  Review!AF:AF,"&lt;&gt;"&amp;"", Review!AG:AG,"&lt;&gt;"&amp;"", Review!AH:AH,"&lt;&gt;"&amp;"", Review!AI:AI,"&lt;&gt;"&amp;"",  Review!AJ:AJ,"&lt;&gt;"&amp;"",  Review!AK:AK,"&lt;&gt;"&amp;"",  Review!AL:AL,"&lt;&gt;"&amp;"",  Review!AM:AM,"&lt;&gt;"&amp;"", Review!AN:AN,"&lt;&gt;"&amp;"", Review!AO:AO,"&lt;&gt;"&amp;"")</f>
        <v>0</v>
      </c>
      <c r="BA137" s="153">
        <f>COUNTIFS(Review!BJ:BJ,"*TL*",Review!AD:AD,AH137, Review!AE:AE,"&lt;&gt;"&amp;"", Review!AL:AL,"&lt;&gt;"&amp;"",  Review!AM:AM,"&lt;&gt;"&amp;"", Review!AN:AN,"&lt;&gt;"&amp;"", Review!AO:AO,"&lt;&gt;"&amp;"")</f>
        <v>0</v>
      </c>
      <c r="BB137" s="180">
        <f>COUNTIFS(Review!AR:AR,AH137, Review!AS:AS,"&lt;&gt;"&amp;"",Review!AZ:AZ,"&lt;&gt;"&amp;"")</f>
        <v>0</v>
      </c>
      <c r="BC137" s="181">
        <f>COUNTIFS(Review!BJ:BJ,"*TNLT*",Review!AR:AR,AH137, Review!AS:AS,"&lt;&gt;"&amp;"", Review!AT:AT,"&lt;&gt;"&amp;"", Review!AU:AU,"&lt;&gt;"&amp;"", Review!AV:AV,"&lt;&gt;"&amp;"", Review!AW:AW,"&lt;&gt;"&amp;"", Review!AW:AW,"&lt;&gt;"&amp;"", Review!AX:AX,"&lt;&gt;"&amp;"", Review!AY:AY,"&lt;&gt;"&amp;"", Review!AZ:AZ,"&lt;&gt;"&amp;"",  Review!BA:BA,"&lt;&gt;"&amp;"", Review!BB:BB,"&lt;&gt;"&amp;"", Review!BC:BC,"&lt;&gt;"&amp;"")</f>
        <v>0</v>
      </c>
      <c r="BD137" s="182">
        <f>COUNTIFS(Review!BJ:BJ,"*TNBT*",Review!AR:AR,AH137, Review!AS:AS,"&lt;&gt;"&amp;"", Review!AT:AT,"&lt;&gt;"&amp;"", Review!AU:AU,"&lt;&gt;"&amp;"", Review!AV:AV,"&lt;&gt;"&amp;"", Review!AW:AW,"&lt;&gt;"&amp;"", Review!AW:AW,"&lt;&gt;"&amp;"", Review!AX:AX,"&lt;&gt;"&amp;"", Review!AY:AY,"&lt;&gt;"&amp;"", Review!AZ:AZ,"&lt;&gt;"&amp;"",  Review!BA:BA,"&lt;&gt;"&amp;"", Review!BB:BB,"&lt;&gt;"&amp;"", Review!BC:BC,"&lt;&gt;"&amp;"")</f>
        <v>0</v>
      </c>
      <c r="BE137" s="181">
        <f>COUNTIFS(Review!BJ:BJ,"*TL*",Review!AR:AR,AH137, Review!AS:AS,"&lt;&gt;"&amp;"", Review!AZ:AZ,"&lt;&gt;"&amp;"",  Review!BA:BA,"&lt;&gt;"&amp;"", Review!BB:BB,"&lt;&gt;"&amp;"", Review!BC:BC,"&lt;&gt;"&amp;"")</f>
        <v>0</v>
      </c>
    </row>
    <row r="138" ht="13.5" customHeight="1">
      <c r="A138" s="6"/>
      <c r="B138" s="295" t="s">
        <v>3122</v>
      </c>
      <c r="C138" s="285" t="s">
        <v>3651</v>
      </c>
      <c r="D138" s="285" t="s">
        <v>1012</v>
      </c>
      <c r="E138" s="76">
        <v>2.0128411E7</v>
      </c>
      <c r="F138" s="285" t="s">
        <v>2601</v>
      </c>
      <c r="G138" s="285" t="s">
        <v>2602</v>
      </c>
      <c r="H138" s="10" t="s">
        <v>3652</v>
      </c>
      <c r="I138" s="10"/>
      <c r="J138" s="10"/>
      <c r="K138" s="10"/>
      <c r="L138" s="10"/>
      <c r="M138" s="10"/>
      <c r="N138" s="10"/>
      <c r="O138" s="10"/>
      <c r="P138" s="4">
        <f>COUNTIFS(Review!P:P,AH138)</f>
        <v>6</v>
      </c>
      <c r="Q138" s="10">
        <f>COUNTIFS(Review!N:N,"TNLT",Review!P:P,AH138, Review!R:R,"&lt;&gt;"&amp;"", Review!S:S,"&lt;&gt;"&amp;"", Review!T:T,"&lt;&gt;"&amp;"", Review!U:U,"&lt;&gt;"&amp;"",  Review!V:V,"&lt;&gt;"&amp;"",  Review!W:W,"&lt;&gt;"&amp;"",  Review!X:X,"&lt;&gt;"&amp;"",  Review!Y:Y,"&lt;&gt;"&amp;"")</f>
        <v>0</v>
      </c>
      <c r="R138" s="10">
        <f>COUNTIFS(Review!N:N,"TNBT",Review!P:P,AH138, Review!R:R,"&lt;&gt;"&amp;"", Review!S:S,"&lt;&gt;"&amp;"", Review!T:T,"&lt;&gt;"&amp;"", Review!U:U,"&lt;&gt;"&amp;"",  Review!V:V,"&lt;&gt;"&amp;"",  Review!W:W,"&lt;&gt;"&amp;"",  Review!X:X,"&lt;&gt;"&amp;"",  Review!Y:Y,"&lt;&gt;"&amp;"")</f>
        <v>0</v>
      </c>
      <c r="S138" s="10">
        <f>COUNTIFS(Review!N:N,"TL",Review!P:P,AH138, Review!R:R,"&lt;&gt;"&amp;"", Review!X:X,"&lt;&gt;"&amp;"",  Review!Y:Y,"&lt;&gt;"&amp;"")</f>
        <v>0</v>
      </c>
      <c r="T138" s="10">
        <f>COUNTIFS(Review!A:A,"Giữ chỗ",Review!P:P,AH138)</f>
        <v>0</v>
      </c>
      <c r="U138" s="10">
        <f>COUNTIFS(Review!B:B,"Sai lớp",Review!P:P,AH138)</f>
        <v>0</v>
      </c>
      <c r="V138" s="10">
        <f>COUNTIFS(Review!B:B,"Sai phân công",Review!P:P,AH138)</f>
        <v>0</v>
      </c>
      <c r="W138" s="10">
        <f t="shared" si="1"/>
        <v>6</v>
      </c>
      <c r="X138" s="10"/>
      <c r="Y138" s="10"/>
      <c r="Z138" s="10"/>
      <c r="AA138" s="6"/>
      <c r="AB138" s="6"/>
      <c r="AC138" s="6"/>
      <c r="AD138" s="6"/>
      <c r="AE138" s="6"/>
      <c r="AF138" s="6"/>
      <c r="AG138" s="6"/>
      <c r="AH138" s="6" t="s">
        <v>3674</v>
      </c>
      <c r="AI138" s="6" t="str">
        <f t="shared" si="2"/>
        <v>C_12 Nguyễn Quý Tùng 20128411 LTU11B</v>
      </c>
      <c r="AJ138" s="6"/>
      <c r="AK138" s="6">
        <f t="shared" si="3"/>
        <v>0</v>
      </c>
      <c r="AL138" s="4"/>
      <c r="AM138" s="4"/>
      <c r="AN138" s="4"/>
      <c r="AO138" s="4"/>
      <c r="AP138" s="4"/>
      <c r="AQ138" s="4"/>
      <c r="AR138" s="4"/>
      <c r="AS138" s="4"/>
      <c r="AT138" s="178"/>
      <c r="AU138" s="179"/>
      <c r="AV138" s="179"/>
      <c r="AW138" s="179"/>
      <c r="AX138" s="180">
        <f>COUNTIFS(Review!AD:AD,AH138, Review!AE:AE,"&lt;&gt;"&amp;"",Review!AL:AL,"&lt;&gt;"&amp;"")</f>
        <v>0</v>
      </c>
      <c r="AY138" s="153">
        <f>COUNTIFS(Review!BJ:BJ,"*TNLT*",Review!AD:AD,AH138, Review!AE:AE,"&lt;&gt;"&amp;"",  Review!AF:AF,"&lt;&gt;"&amp;"", Review!AG:AG,"&lt;&gt;"&amp;"", Review!AH:AH,"&lt;&gt;"&amp;"", Review!AI:AI,"&lt;&gt;"&amp;"", Review!AJ:AJ,"&lt;&gt;"&amp;"", Review!AK:AK,"&lt;&gt;"&amp;"", Review!AL:AL,"&lt;&gt;"&amp;"", Review!AM:AM,"&lt;&gt;"&amp;"", Review!AN:AN,"&lt;&gt;"&amp;"", Review!AO:AO,"&lt;&gt;"&amp;"")</f>
        <v>0</v>
      </c>
      <c r="AZ138" s="153">
        <f>COUNTIFS(Review!BJ:BJ,"*TNBT*",Review!AD:AD,AH138, Review!AE:AE,"&lt;&gt;"&amp;"",  Review!AF:AF,"&lt;&gt;"&amp;"", Review!AG:AG,"&lt;&gt;"&amp;"", Review!AH:AH,"&lt;&gt;"&amp;"", Review!AI:AI,"&lt;&gt;"&amp;"",  Review!AJ:AJ,"&lt;&gt;"&amp;"",  Review!AK:AK,"&lt;&gt;"&amp;"",  Review!AL:AL,"&lt;&gt;"&amp;"",  Review!AM:AM,"&lt;&gt;"&amp;"", Review!AN:AN,"&lt;&gt;"&amp;"", Review!AO:AO,"&lt;&gt;"&amp;"")</f>
        <v>0</v>
      </c>
      <c r="BA138" s="153">
        <f>COUNTIFS(Review!BJ:BJ,"*TL*",Review!AD:AD,AH138, Review!AE:AE,"&lt;&gt;"&amp;"", Review!AL:AL,"&lt;&gt;"&amp;"",  Review!AM:AM,"&lt;&gt;"&amp;"", Review!AN:AN,"&lt;&gt;"&amp;"", Review!AO:AO,"&lt;&gt;"&amp;"")</f>
        <v>0</v>
      </c>
      <c r="BB138" s="180">
        <f>COUNTIFS(Review!AR:AR,AH138, Review!AS:AS,"&lt;&gt;"&amp;"",Review!AZ:AZ,"&lt;&gt;"&amp;"")</f>
        <v>0</v>
      </c>
      <c r="BC138" s="181">
        <f>COUNTIFS(Review!BJ:BJ,"*TNLT*",Review!AR:AR,AH138, Review!AS:AS,"&lt;&gt;"&amp;"", Review!AT:AT,"&lt;&gt;"&amp;"", Review!AU:AU,"&lt;&gt;"&amp;"", Review!AV:AV,"&lt;&gt;"&amp;"", Review!AW:AW,"&lt;&gt;"&amp;"", Review!AW:AW,"&lt;&gt;"&amp;"", Review!AX:AX,"&lt;&gt;"&amp;"", Review!AY:AY,"&lt;&gt;"&amp;"", Review!AZ:AZ,"&lt;&gt;"&amp;"",  Review!BA:BA,"&lt;&gt;"&amp;"", Review!BB:BB,"&lt;&gt;"&amp;"", Review!BC:BC,"&lt;&gt;"&amp;"")</f>
        <v>0</v>
      </c>
      <c r="BD138" s="182">
        <f>COUNTIFS(Review!BJ:BJ,"*TNBT*",Review!AR:AR,AH138, Review!AS:AS,"&lt;&gt;"&amp;"", Review!AT:AT,"&lt;&gt;"&amp;"", Review!AU:AU,"&lt;&gt;"&amp;"", Review!AV:AV,"&lt;&gt;"&amp;"", Review!AW:AW,"&lt;&gt;"&amp;"", Review!AW:AW,"&lt;&gt;"&amp;"", Review!AX:AX,"&lt;&gt;"&amp;"", Review!AY:AY,"&lt;&gt;"&amp;"", Review!AZ:AZ,"&lt;&gt;"&amp;"",  Review!BA:BA,"&lt;&gt;"&amp;"", Review!BB:BB,"&lt;&gt;"&amp;"", Review!BC:BC,"&lt;&gt;"&amp;"")</f>
        <v>0</v>
      </c>
      <c r="BE138" s="181">
        <f>COUNTIFS(Review!BJ:BJ,"*TL*",Review!AR:AR,AH138, Review!AS:AS,"&lt;&gt;"&amp;"", Review!AZ:AZ,"&lt;&gt;"&amp;"",  Review!BA:BA,"&lt;&gt;"&amp;"", Review!BB:BB,"&lt;&gt;"&amp;"", Review!BC:BC,"&lt;&gt;"&amp;"")</f>
        <v>0</v>
      </c>
    </row>
    <row r="139" ht="13.5" customHeight="1">
      <c r="A139" s="6"/>
      <c r="B139" s="296" t="s">
        <v>3229</v>
      </c>
      <c r="C139" s="296" t="s">
        <v>415</v>
      </c>
      <c r="D139" s="296" t="s">
        <v>44</v>
      </c>
      <c r="E139" s="76">
        <v>2.0128565E7</v>
      </c>
      <c r="F139" s="296" t="s">
        <v>2920</v>
      </c>
      <c r="G139" s="296" t="s">
        <v>2602</v>
      </c>
      <c r="H139" s="297" t="s">
        <v>3710</v>
      </c>
      <c r="I139" s="10"/>
      <c r="J139" s="10"/>
      <c r="K139" s="10"/>
      <c r="L139" s="10"/>
      <c r="M139" s="10"/>
      <c r="N139" s="10"/>
      <c r="O139" s="10"/>
      <c r="P139" s="4">
        <f>COUNTIFS(Review!P:P,AH139)</f>
        <v>6</v>
      </c>
      <c r="Q139" s="10">
        <f>COUNTIFS(Review!N:N,"TNLT",Review!P:P,AH139, Review!R:R,"&lt;&gt;"&amp;"", Review!S:S,"&lt;&gt;"&amp;"", Review!T:T,"&lt;&gt;"&amp;"", Review!U:U,"&lt;&gt;"&amp;"",  Review!V:V,"&lt;&gt;"&amp;"",  Review!W:W,"&lt;&gt;"&amp;"",  Review!X:X,"&lt;&gt;"&amp;"",  Review!Y:Y,"&lt;&gt;"&amp;"")</f>
        <v>0</v>
      </c>
      <c r="R139" s="10">
        <f>COUNTIFS(Review!N:N,"TNBT",Review!P:P,AH139, Review!R:R,"&lt;&gt;"&amp;"", Review!S:S,"&lt;&gt;"&amp;"", Review!T:T,"&lt;&gt;"&amp;"", Review!U:U,"&lt;&gt;"&amp;"",  Review!V:V,"&lt;&gt;"&amp;"",  Review!W:W,"&lt;&gt;"&amp;"",  Review!X:X,"&lt;&gt;"&amp;"",  Review!Y:Y,"&lt;&gt;"&amp;"")</f>
        <v>0</v>
      </c>
      <c r="S139" s="10">
        <f>COUNTIFS(Review!N:N,"TL",Review!P:P,AH139, Review!R:R,"&lt;&gt;"&amp;"", Review!X:X,"&lt;&gt;"&amp;"",  Review!Y:Y,"&lt;&gt;"&amp;"")</f>
        <v>0</v>
      </c>
      <c r="T139" s="10">
        <f>COUNTIFS(Review!A:A,"Giữ chỗ",Review!P:P,AH139)</f>
        <v>0</v>
      </c>
      <c r="U139" s="10">
        <f>COUNTIFS(Review!B:B,"Sai lớp",Review!P:P,AH139)</f>
        <v>0</v>
      </c>
      <c r="V139" s="10">
        <f>COUNTIFS(Review!B:B,"Sai phân công",Review!P:P,AH139)</f>
        <v>0</v>
      </c>
      <c r="W139" s="10">
        <f t="shared" si="1"/>
        <v>6</v>
      </c>
      <c r="X139" s="10"/>
      <c r="Y139" s="10"/>
      <c r="Z139" s="10"/>
      <c r="AA139" s="6"/>
      <c r="AB139" s="6"/>
      <c r="AC139" s="6"/>
      <c r="AD139" s="6"/>
      <c r="AE139" s="6"/>
      <c r="AF139" s="6"/>
      <c r="AG139" s="6"/>
      <c r="AH139" s="6" t="s">
        <v>3230</v>
      </c>
      <c r="AI139" s="6" t="str">
        <f t="shared" si="2"/>
        <v>C_14 Nguyễn Trọng Hiếu 20128565 LTU11A</v>
      </c>
      <c r="AJ139" s="6"/>
      <c r="AK139" s="6">
        <f t="shared" si="3"/>
        <v>0</v>
      </c>
      <c r="AL139" s="4"/>
      <c r="AM139" s="4"/>
      <c r="AN139" s="4"/>
      <c r="AO139" s="4"/>
      <c r="AP139" s="4"/>
      <c r="AQ139" s="4"/>
      <c r="AR139" s="4"/>
      <c r="AS139" s="4"/>
      <c r="AT139" s="178"/>
      <c r="AU139" s="179"/>
      <c r="AV139" s="179"/>
      <c r="AW139" s="179"/>
      <c r="AX139" s="180">
        <f>COUNTIFS(Review!AD:AD,AH139, Review!AE:AE,"&lt;&gt;"&amp;"",Review!AL:AL,"&lt;&gt;"&amp;"")</f>
        <v>0</v>
      </c>
      <c r="AY139" s="153">
        <f>COUNTIFS(Review!BJ:BJ,"*TNLT*",Review!AD:AD,AH139, Review!AE:AE,"&lt;&gt;"&amp;"",  Review!AF:AF,"&lt;&gt;"&amp;"", Review!AG:AG,"&lt;&gt;"&amp;"", Review!AH:AH,"&lt;&gt;"&amp;"", Review!AI:AI,"&lt;&gt;"&amp;"", Review!AJ:AJ,"&lt;&gt;"&amp;"", Review!AK:AK,"&lt;&gt;"&amp;"", Review!AL:AL,"&lt;&gt;"&amp;"", Review!AM:AM,"&lt;&gt;"&amp;"", Review!AN:AN,"&lt;&gt;"&amp;"", Review!AO:AO,"&lt;&gt;"&amp;"")</f>
        <v>0</v>
      </c>
      <c r="AZ139" s="153">
        <f>COUNTIFS(Review!BJ:BJ,"*TNBT*",Review!AD:AD,AH139, Review!AE:AE,"&lt;&gt;"&amp;"",  Review!AF:AF,"&lt;&gt;"&amp;"", Review!AG:AG,"&lt;&gt;"&amp;"", Review!AH:AH,"&lt;&gt;"&amp;"", Review!AI:AI,"&lt;&gt;"&amp;"",  Review!AJ:AJ,"&lt;&gt;"&amp;"",  Review!AK:AK,"&lt;&gt;"&amp;"",  Review!AL:AL,"&lt;&gt;"&amp;"",  Review!AM:AM,"&lt;&gt;"&amp;"", Review!AN:AN,"&lt;&gt;"&amp;"", Review!AO:AO,"&lt;&gt;"&amp;"")</f>
        <v>0</v>
      </c>
      <c r="BA139" s="153">
        <f>COUNTIFS(Review!BJ:BJ,"*TL*",Review!AD:AD,AH139, Review!AE:AE,"&lt;&gt;"&amp;"", Review!AL:AL,"&lt;&gt;"&amp;"",  Review!AM:AM,"&lt;&gt;"&amp;"", Review!AN:AN,"&lt;&gt;"&amp;"", Review!AO:AO,"&lt;&gt;"&amp;"")</f>
        <v>0</v>
      </c>
      <c r="BB139" s="180">
        <f>COUNTIFS(Review!AR:AR,AH139, Review!AS:AS,"&lt;&gt;"&amp;"",Review!AZ:AZ,"&lt;&gt;"&amp;"")</f>
        <v>0</v>
      </c>
      <c r="BC139" s="181">
        <f>COUNTIFS(Review!BJ:BJ,"*TNLT*",Review!AR:AR,AH139, Review!AS:AS,"&lt;&gt;"&amp;"", Review!AT:AT,"&lt;&gt;"&amp;"", Review!AU:AU,"&lt;&gt;"&amp;"", Review!AV:AV,"&lt;&gt;"&amp;"", Review!AW:AW,"&lt;&gt;"&amp;"", Review!AW:AW,"&lt;&gt;"&amp;"", Review!AX:AX,"&lt;&gt;"&amp;"", Review!AY:AY,"&lt;&gt;"&amp;"", Review!AZ:AZ,"&lt;&gt;"&amp;"",  Review!BA:BA,"&lt;&gt;"&amp;"", Review!BB:BB,"&lt;&gt;"&amp;"", Review!BC:BC,"&lt;&gt;"&amp;"")</f>
        <v>0</v>
      </c>
      <c r="BD139" s="182">
        <f>COUNTIFS(Review!BJ:BJ,"*TNBT*",Review!AR:AR,AH139, Review!AS:AS,"&lt;&gt;"&amp;"", Review!AT:AT,"&lt;&gt;"&amp;"", Review!AU:AU,"&lt;&gt;"&amp;"", Review!AV:AV,"&lt;&gt;"&amp;"", Review!AW:AW,"&lt;&gt;"&amp;"", Review!AW:AW,"&lt;&gt;"&amp;"", Review!AX:AX,"&lt;&gt;"&amp;"", Review!AY:AY,"&lt;&gt;"&amp;"", Review!AZ:AZ,"&lt;&gt;"&amp;"",  Review!BA:BA,"&lt;&gt;"&amp;"", Review!BB:BB,"&lt;&gt;"&amp;"", Review!BC:BC,"&lt;&gt;"&amp;"")</f>
        <v>0</v>
      </c>
      <c r="BE139" s="181">
        <f>COUNTIFS(Review!BJ:BJ,"*TL*",Review!AR:AR,AH139, Review!AS:AS,"&lt;&gt;"&amp;"", Review!AZ:AZ,"&lt;&gt;"&amp;"",  Review!BA:BA,"&lt;&gt;"&amp;"", Review!BB:BB,"&lt;&gt;"&amp;"", Review!BC:BC,"&lt;&gt;"&amp;"")</f>
        <v>0</v>
      </c>
    </row>
    <row r="140" ht="13.5" customHeight="1">
      <c r="A140" s="6"/>
      <c r="B140" s="296" t="s">
        <v>3229</v>
      </c>
      <c r="C140" s="296" t="s">
        <v>3731</v>
      </c>
      <c r="D140" s="296" t="s">
        <v>3732</v>
      </c>
      <c r="E140" s="76">
        <v>2.0128574E7</v>
      </c>
      <c r="F140" s="296" t="s">
        <v>2920</v>
      </c>
      <c r="G140" s="296" t="s">
        <v>2602</v>
      </c>
      <c r="H140" s="297" t="s">
        <v>3733</v>
      </c>
      <c r="I140" s="10"/>
      <c r="J140" s="10"/>
      <c r="K140" s="10"/>
      <c r="L140" s="10"/>
      <c r="M140" s="10"/>
      <c r="N140" s="10"/>
      <c r="O140" s="10"/>
      <c r="P140" s="4">
        <f>COUNTIFS(Review!P:P,AH140)</f>
        <v>12</v>
      </c>
      <c r="Q140" s="10">
        <f>COUNTIFS(Review!N:N,"TNLT",Review!P:P,AH140, Review!R:R,"&lt;&gt;"&amp;"", Review!S:S,"&lt;&gt;"&amp;"", Review!T:T,"&lt;&gt;"&amp;"", Review!U:U,"&lt;&gt;"&amp;"",  Review!V:V,"&lt;&gt;"&amp;"",  Review!W:W,"&lt;&gt;"&amp;"",  Review!X:X,"&lt;&gt;"&amp;"",  Review!Y:Y,"&lt;&gt;"&amp;"")</f>
        <v>2</v>
      </c>
      <c r="R140" s="10">
        <f>COUNTIFS(Review!N:N,"TNBT",Review!P:P,AH140, Review!R:R,"&lt;&gt;"&amp;"", Review!S:S,"&lt;&gt;"&amp;"", Review!T:T,"&lt;&gt;"&amp;"", Review!U:U,"&lt;&gt;"&amp;"",  Review!V:V,"&lt;&gt;"&amp;"",  Review!W:W,"&lt;&gt;"&amp;"",  Review!X:X,"&lt;&gt;"&amp;"",  Review!Y:Y,"&lt;&gt;"&amp;"")</f>
        <v>2</v>
      </c>
      <c r="S140" s="10">
        <f>COUNTIFS(Review!N:N,"TL",Review!P:P,AH140, Review!R:R,"&lt;&gt;"&amp;"", Review!X:X,"&lt;&gt;"&amp;"",  Review!Y:Y,"&lt;&gt;"&amp;"")</f>
        <v>2</v>
      </c>
      <c r="T140" s="10">
        <f>COUNTIFS(Review!A:A,"Giữ chỗ",Review!P:P,AH140)</f>
        <v>0</v>
      </c>
      <c r="U140" s="10">
        <f>COUNTIFS(Review!B:B,"Sai lớp",Review!P:P,AH140)</f>
        <v>0</v>
      </c>
      <c r="V140" s="10">
        <f>COUNTIFS(Review!B:B,"Sai phân công",Review!P:P,AH140)</f>
        <v>0</v>
      </c>
      <c r="W140" s="10">
        <f t="shared" si="1"/>
        <v>6</v>
      </c>
      <c r="X140" s="10"/>
      <c r="Y140" s="10"/>
      <c r="Z140" s="10"/>
      <c r="AA140" s="6"/>
      <c r="AB140" s="6"/>
      <c r="AC140" s="6"/>
      <c r="AD140" s="6"/>
      <c r="AE140" s="6"/>
      <c r="AF140" s="6"/>
      <c r="AG140" s="6"/>
      <c r="AH140" s="6" t="s">
        <v>3748</v>
      </c>
      <c r="AI140" s="6" t="str">
        <f t="shared" si="2"/>
        <v>C_14 Vũ Tiến Mạnh 20128574 LTU11A</v>
      </c>
      <c r="AJ140" s="6"/>
      <c r="AK140" s="6" t="str">
        <f t="shared" si="3"/>
        <v>TRUE</v>
      </c>
      <c r="AL140" s="4"/>
      <c r="AM140" s="4"/>
      <c r="AN140" s="4"/>
      <c r="AO140" s="4"/>
      <c r="AP140" s="4"/>
      <c r="AQ140" s="4"/>
      <c r="AR140" s="4"/>
      <c r="AS140" s="4"/>
      <c r="AT140" s="178"/>
      <c r="AU140" s="179"/>
      <c r="AV140" s="179"/>
      <c r="AW140" s="179"/>
      <c r="AX140" s="180">
        <f>COUNTIFS(Review!AD:AD,AH140, Review!AE:AE,"&lt;&gt;"&amp;"",Review!AL:AL,"&lt;&gt;"&amp;"")</f>
        <v>0</v>
      </c>
      <c r="AY140" s="153">
        <f>COUNTIFS(Review!BJ:BJ,"*TNLT*",Review!AD:AD,AH140, Review!AE:AE,"&lt;&gt;"&amp;"",  Review!AF:AF,"&lt;&gt;"&amp;"", Review!AG:AG,"&lt;&gt;"&amp;"", Review!AH:AH,"&lt;&gt;"&amp;"", Review!AI:AI,"&lt;&gt;"&amp;"", Review!AJ:AJ,"&lt;&gt;"&amp;"", Review!AK:AK,"&lt;&gt;"&amp;"", Review!AL:AL,"&lt;&gt;"&amp;"", Review!AM:AM,"&lt;&gt;"&amp;"", Review!AN:AN,"&lt;&gt;"&amp;"", Review!AO:AO,"&lt;&gt;"&amp;"")</f>
        <v>0</v>
      </c>
      <c r="AZ140" s="153">
        <f>COUNTIFS(Review!BJ:BJ,"*TNBT*",Review!AD:AD,AH140, Review!AE:AE,"&lt;&gt;"&amp;"",  Review!AF:AF,"&lt;&gt;"&amp;"", Review!AG:AG,"&lt;&gt;"&amp;"", Review!AH:AH,"&lt;&gt;"&amp;"", Review!AI:AI,"&lt;&gt;"&amp;"",  Review!AJ:AJ,"&lt;&gt;"&amp;"",  Review!AK:AK,"&lt;&gt;"&amp;"",  Review!AL:AL,"&lt;&gt;"&amp;"",  Review!AM:AM,"&lt;&gt;"&amp;"", Review!AN:AN,"&lt;&gt;"&amp;"", Review!AO:AO,"&lt;&gt;"&amp;"")</f>
        <v>0</v>
      </c>
      <c r="BA140" s="153">
        <f>COUNTIFS(Review!BJ:BJ,"*TL*",Review!AD:AD,AH140, Review!AE:AE,"&lt;&gt;"&amp;"", Review!AL:AL,"&lt;&gt;"&amp;"",  Review!AM:AM,"&lt;&gt;"&amp;"", Review!AN:AN,"&lt;&gt;"&amp;"", Review!AO:AO,"&lt;&gt;"&amp;"")</f>
        <v>0</v>
      </c>
      <c r="BB140" s="180">
        <f>COUNTIFS(Review!AR:AR,AH140, Review!AS:AS,"&lt;&gt;"&amp;"",Review!AZ:AZ,"&lt;&gt;"&amp;"")</f>
        <v>0</v>
      </c>
      <c r="BC140" s="181">
        <f>COUNTIFS(Review!BJ:BJ,"*TNLT*",Review!AR:AR,AH140, Review!AS:AS,"&lt;&gt;"&amp;"", Review!AT:AT,"&lt;&gt;"&amp;"", Review!AU:AU,"&lt;&gt;"&amp;"", Review!AV:AV,"&lt;&gt;"&amp;"", Review!AW:AW,"&lt;&gt;"&amp;"", Review!AW:AW,"&lt;&gt;"&amp;"", Review!AX:AX,"&lt;&gt;"&amp;"", Review!AY:AY,"&lt;&gt;"&amp;"", Review!AZ:AZ,"&lt;&gt;"&amp;"",  Review!BA:BA,"&lt;&gt;"&amp;"", Review!BB:BB,"&lt;&gt;"&amp;"", Review!BC:BC,"&lt;&gt;"&amp;"")</f>
        <v>0</v>
      </c>
      <c r="BD140" s="182">
        <f>COUNTIFS(Review!BJ:BJ,"*TNBT*",Review!AR:AR,AH140, Review!AS:AS,"&lt;&gt;"&amp;"", Review!AT:AT,"&lt;&gt;"&amp;"", Review!AU:AU,"&lt;&gt;"&amp;"", Review!AV:AV,"&lt;&gt;"&amp;"", Review!AW:AW,"&lt;&gt;"&amp;"", Review!AW:AW,"&lt;&gt;"&amp;"", Review!AX:AX,"&lt;&gt;"&amp;"", Review!AY:AY,"&lt;&gt;"&amp;"", Review!AZ:AZ,"&lt;&gt;"&amp;"",  Review!BA:BA,"&lt;&gt;"&amp;"", Review!BB:BB,"&lt;&gt;"&amp;"", Review!BC:BC,"&lt;&gt;"&amp;"")</f>
        <v>0</v>
      </c>
      <c r="BE140" s="181">
        <f>COUNTIFS(Review!BJ:BJ,"*TL*",Review!AR:AR,AH140, Review!AS:AS,"&lt;&gt;"&amp;"", Review!AZ:AZ,"&lt;&gt;"&amp;"",  Review!BA:BA,"&lt;&gt;"&amp;"", Review!BB:BB,"&lt;&gt;"&amp;"", Review!BC:BC,"&lt;&gt;"&amp;"")</f>
        <v>0</v>
      </c>
    </row>
    <row r="141" ht="13.5" customHeight="1">
      <c r="A141" s="6"/>
      <c r="B141" s="79" t="s">
        <v>3229</v>
      </c>
      <c r="C141" s="79" t="s">
        <v>3675</v>
      </c>
      <c r="D141" s="79" t="s">
        <v>891</v>
      </c>
      <c r="E141" s="76">
        <v>2.0128575E7</v>
      </c>
      <c r="F141" s="79" t="s">
        <v>2920</v>
      </c>
      <c r="G141" s="79" t="s">
        <v>2602</v>
      </c>
      <c r="H141" s="10" t="s">
        <v>3676</v>
      </c>
      <c r="I141" s="10">
        <f>COUNTIF(B:B,B141)</f>
        <v>4</v>
      </c>
      <c r="J141" s="10">
        <f>COUNTIFS(Review!O:O,B141,Review!N:N,"TNLT", Review!R:R,"&lt;&gt;"&amp;"", Review!S:S,"&lt;&gt;"&amp;"", Review!T:T,"&lt;&gt;"&amp;"", Review!U:U,"&lt;&gt;"&amp;"",  Review!V:V,"&lt;&gt;"&amp;"",  Review!W:W,"&lt;&gt;"&amp;"",  Review!X:X,"&lt;&gt;"&amp;"",  Review!Y:Y,"&lt;&gt;"&amp;"")</f>
        <v>2</v>
      </c>
      <c r="K141" s="10">
        <f>COUNTIFS(Review!O:O,B141,Review!N:N,"TNBT", Review!R:R,"&lt;&gt;"&amp;"", Review!S:S,"&lt;&gt;"&amp;"", Review!T:T,"&lt;&gt;"&amp;"", Review!U:U,"&lt;&gt;"&amp;"",  Review!V:V,"&lt;&gt;"&amp;"",  Review!W:W,"&lt;&gt;"&amp;"",  Review!X:X,"&lt;&gt;"&amp;"",  Review!Y:Y,"&lt;&gt;"&amp;"")</f>
        <v>2</v>
      </c>
      <c r="L141" s="10">
        <f>COUNTIFS(Review!O:O,B141,Review!N:N,"TL", Review!R:R,"&lt;&gt;"&amp;"", Review!X:X,"&lt;&gt;"&amp;"",  Review!Y:Y,"&lt;&gt;"&amp;"")</f>
        <v>3</v>
      </c>
      <c r="M141" s="10">
        <f>COUNTIFS(Review!AC:AC,B141, Review!AN:AN,"&lt;&gt;"&amp;"",Review!AO:AO,"&lt;&gt;"&amp;"")</f>
        <v>0</v>
      </c>
      <c r="N141" s="10">
        <f>COUNTIFS(Review!A:A,"Giữ chỗ nhóm",Review!O:O,B141)</f>
        <v>0</v>
      </c>
      <c r="O141" s="10"/>
      <c r="P141" s="4">
        <f>COUNTIFS(Review!P:P,AH141)</f>
        <v>4</v>
      </c>
      <c r="Q141" s="10">
        <f>COUNTIFS(Review!N:N,"TNLT",Review!P:P,AH141, Review!R:R,"&lt;&gt;"&amp;"", Review!S:S,"&lt;&gt;"&amp;"", Review!T:T,"&lt;&gt;"&amp;"", Review!U:U,"&lt;&gt;"&amp;"",  Review!V:V,"&lt;&gt;"&amp;"",  Review!W:W,"&lt;&gt;"&amp;"",  Review!X:X,"&lt;&gt;"&amp;"",  Review!Y:Y,"&lt;&gt;"&amp;"")</f>
        <v>0</v>
      </c>
      <c r="R141" s="10">
        <f>COUNTIFS(Review!N:N,"TNBT",Review!P:P,AH141, Review!R:R,"&lt;&gt;"&amp;"", Review!S:S,"&lt;&gt;"&amp;"", Review!T:T,"&lt;&gt;"&amp;"", Review!U:U,"&lt;&gt;"&amp;"",  Review!V:V,"&lt;&gt;"&amp;"",  Review!W:W,"&lt;&gt;"&amp;"",  Review!X:X,"&lt;&gt;"&amp;"",  Review!Y:Y,"&lt;&gt;"&amp;"")</f>
        <v>0</v>
      </c>
      <c r="S141" s="10">
        <f>COUNTIFS(Review!N:N,"TL",Review!P:P,AH141, Review!R:R,"&lt;&gt;"&amp;"", Review!X:X,"&lt;&gt;"&amp;"",  Review!Y:Y,"&lt;&gt;"&amp;"")</f>
        <v>1</v>
      </c>
      <c r="T141" s="10">
        <f>COUNTIFS(Review!A:A,"Giữ chỗ",Review!P:P,AH141)</f>
        <v>0</v>
      </c>
      <c r="U141" s="10">
        <f>COUNTIFS(Review!B:B,"Sai lớp",Review!P:P,AH141)</f>
        <v>0</v>
      </c>
      <c r="V141" s="10">
        <f>COUNTIFS(Review!B:B,"Sai phân công",Review!P:P,AH141)</f>
        <v>0</v>
      </c>
      <c r="W141" s="10">
        <f t="shared" si="1"/>
        <v>3</v>
      </c>
      <c r="X141" s="10"/>
      <c r="Y141" s="10"/>
      <c r="Z141" s="10"/>
      <c r="AA141" s="6"/>
      <c r="AB141" s="6"/>
      <c r="AC141" s="6"/>
      <c r="AD141" s="6"/>
      <c r="AE141" s="6"/>
      <c r="AF141" s="6"/>
      <c r="AG141" s="6"/>
      <c r="AH141" s="6" t="s">
        <v>3702</v>
      </c>
      <c r="AI141" s="6" t="str">
        <f t="shared" si="2"/>
        <v>C_14 Chu Phương Nam 20128575 LTU11A</v>
      </c>
      <c r="AJ141" s="6"/>
      <c r="AK141" s="6" t="str">
        <f t="shared" si="3"/>
        <v>TRUE</v>
      </c>
      <c r="AL141" s="4"/>
      <c r="AM141" s="4"/>
      <c r="AN141" s="4"/>
      <c r="AO141" s="4"/>
      <c r="AP141" s="4"/>
      <c r="AQ141" s="4"/>
      <c r="AR141" s="4"/>
      <c r="AS141" s="4"/>
      <c r="AT141" s="178">
        <f>COUNTIFS(Review!AC:AC,B141, Review!AE:AE,"&lt;&gt;"&amp;"",Review!AL:AL,"&lt;&gt;"&amp;"")</f>
        <v>0</v>
      </c>
      <c r="AU141" s="179">
        <f>COUNTIFS(Review!BJ:BJ,"*TNLT*",Review!AC:AC,B141, Review!AE:AE,"&lt;&gt;"&amp;"",Review!AL:AL,"&lt;&gt;"&amp;"")</f>
        <v>0</v>
      </c>
      <c r="AV141" s="179">
        <f>COUNTIFS(Review!BJ:BJ,"*TNBT*",Review!AC:AC,B141, Review!AE:AE,"&lt;&gt;"&amp;"",Review!AL:AL,"&lt;&gt;"&amp;"")</f>
        <v>0</v>
      </c>
      <c r="AW141" s="179">
        <f>COUNTIFS(Review!BJ:BJ,"*TL*",Review!AC:AC,B141, Review!AE:AE,"&lt;&gt;"&amp;"",Review!AL:AL,"&lt;&gt;"&amp;"")</f>
        <v>0</v>
      </c>
      <c r="AX141" s="180">
        <f>COUNTIFS(Review!AD:AD,AH141, Review!AE:AE,"&lt;&gt;"&amp;"",Review!AL:AL,"&lt;&gt;"&amp;"")</f>
        <v>0</v>
      </c>
      <c r="AY141" s="153">
        <f>COUNTIFS(Review!BJ:BJ,"*TNLT*",Review!AD:AD,AH141, Review!AE:AE,"&lt;&gt;"&amp;"",  Review!AF:AF,"&lt;&gt;"&amp;"", Review!AG:AG,"&lt;&gt;"&amp;"", Review!AH:AH,"&lt;&gt;"&amp;"", Review!AI:AI,"&lt;&gt;"&amp;"", Review!AJ:AJ,"&lt;&gt;"&amp;"", Review!AK:AK,"&lt;&gt;"&amp;"", Review!AL:AL,"&lt;&gt;"&amp;"", Review!AM:AM,"&lt;&gt;"&amp;"", Review!AN:AN,"&lt;&gt;"&amp;"", Review!AO:AO,"&lt;&gt;"&amp;"")</f>
        <v>0</v>
      </c>
      <c r="AZ141" s="153">
        <f>COUNTIFS(Review!BJ:BJ,"*TNBT*",Review!AD:AD,AH141, Review!AE:AE,"&lt;&gt;"&amp;"",  Review!AF:AF,"&lt;&gt;"&amp;"", Review!AG:AG,"&lt;&gt;"&amp;"", Review!AH:AH,"&lt;&gt;"&amp;"", Review!AI:AI,"&lt;&gt;"&amp;"",  Review!AJ:AJ,"&lt;&gt;"&amp;"",  Review!AK:AK,"&lt;&gt;"&amp;"",  Review!AL:AL,"&lt;&gt;"&amp;"",  Review!AM:AM,"&lt;&gt;"&amp;"", Review!AN:AN,"&lt;&gt;"&amp;"", Review!AO:AO,"&lt;&gt;"&amp;"")</f>
        <v>0</v>
      </c>
      <c r="BA141" s="153">
        <f>COUNTIFS(Review!BJ:BJ,"*TL*",Review!AD:AD,AH141, Review!AE:AE,"&lt;&gt;"&amp;"", Review!AL:AL,"&lt;&gt;"&amp;"",  Review!AM:AM,"&lt;&gt;"&amp;"", Review!AN:AN,"&lt;&gt;"&amp;"", Review!AO:AO,"&lt;&gt;"&amp;"")</f>
        <v>0</v>
      </c>
      <c r="BB141" s="180">
        <f>COUNTIFS(Review!AR:AR,AH141, Review!AS:AS,"&lt;&gt;"&amp;"",Review!AZ:AZ,"&lt;&gt;"&amp;"")</f>
        <v>0</v>
      </c>
      <c r="BC141" s="181">
        <f>COUNTIFS(Review!BJ:BJ,"*TNLT*",Review!AR:AR,AH141, Review!AS:AS,"&lt;&gt;"&amp;"", Review!AT:AT,"&lt;&gt;"&amp;"", Review!AU:AU,"&lt;&gt;"&amp;"", Review!AV:AV,"&lt;&gt;"&amp;"", Review!AW:AW,"&lt;&gt;"&amp;"", Review!AW:AW,"&lt;&gt;"&amp;"", Review!AX:AX,"&lt;&gt;"&amp;"", Review!AY:AY,"&lt;&gt;"&amp;"", Review!AZ:AZ,"&lt;&gt;"&amp;"",  Review!BA:BA,"&lt;&gt;"&amp;"", Review!BB:BB,"&lt;&gt;"&amp;"", Review!BC:BC,"&lt;&gt;"&amp;"")</f>
        <v>0</v>
      </c>
      <c r="BD141" s="182">
        <f>COUNTIFS(Review!BJ:BJ,"*TNBT*",Review!AR:AR,AH141, Review!AS:AS,"&lt;&gt;"&amp;"", Review!AT:AT,"&lt;&gt;"&amp;"", Review!AU:AU,"&lt;&gt;"&amp;"", Review!AV:AV,"&lt;&gt;"&amp;"", Review!AW:AW,"&lt;&gt;"&amp;"", Review!AW:AW,"&lt;&gt;"&amp;"", Review!AX:AX,"&lt;&gt;"&amp;"", Review!AY:AY,"&lt;&gt;"&amp;"", Review!AZ:AZ,"&lt;&gt;"&amp;"",  Review!BA:BA,"&lt;&gt;"&amp;"", Review!BB:BB,"&lt;&gt;"&amp;"", Review!BC:BC,"&lt;&gt;"&amp;"")</f>
        <v>0</v>
      </c>
      <c r="BE141" s="181">
        <f>COUNTIFS(Review!BJ:BJ,"*TL*",Review!AR:AR,AH141, Review!AS:AS,"&lt;&gt;"&amp;"", Review!AZ:AZ,"&lt;&gt;"&amp;"",  Review!BA:BA,"&lt;&gt;"&amp;"", Review!BB:BB,"&lt;&gt;"&amp;"", Review!BC:BC,"&lt;&gt;"&amp;"")</f>
        <v>0</v>
      </c>
    </row>
    <row r="142" ht="13.5" customHeight="1">
      <c r="A142" s="6"/>
      <c r="B142" s="79" t="s">
        <v>3229</v>
      </c>
      <c r="C142" s="79" t="s">
        <v>3749</v>
      </c>
      <c r="D142" s="79" t="s">
        <v>3750</v>
      </c>
      <c r="E142" s="76">
        <v>2.0128582E7</v>
      </c>
      <c r="F142" s="79" t="s">
        <v>2920</v>
      </c>
      <c r="G142" s="79" t="s">
        <v>2602</v>
      </c>
      <c r="H142" s="10" t="s">
        <v>3751</v>
      </c>
      <c r="I142" s="10"/>
      <c r="J142" s="10"/>
      <c r="K142" s="10"/>
      <c r="L142" s="10"/>
      <c r="M142" s="10"/>
      <c r="N142" s="10"/>
      <c r="O142" s="10"/>
      <c r="P142" s="4">
        <f>COUNTIFS(Review!P:P,AH142)</f>
        <v>5</v>
      </c>
      <c r="Q142" s="10">
        <f>COUNTIFS(Review!N:N,"TNLT",Review!P:P,AH142, Review!R:R,"&lt;&gt;"&amp;"", Review!S:S,"&lt;&gt;"&amp;"", Review!T:T,"&lt;&gt;"&amp;"", Review!U:U,"&lt;&gt;"&amp;"",  Review!V:V,"&lt;&gt;"&amp;"",  Review!W:W,"&lt;&gt;"&amp;"",  Review!X:X,"&lt;&gt;"&amp;"",  Review!Y:Y,"&lt;&gt;"&amp;"")</f>
        <v>0</v>
      </c>
      <c r="R142" s="10">
        <f>COUNTIFS(Review!N:N,"TNBT",Review!P:P,AH142, Review!R:R,"&lt;&gt;"&amp;"", Review!S:S,"&lt;&gt;"&amp;"", Review!T:T,"&lt;&gt;"&amp;"", Review!U:U,"&lt;&gt;"&amp;"",  Review!V:V,"&lt;&gt;"&amp;"",  Review!W:W,"&lt;&gt;"&amp;"",  Review!X:X,"&lt;&gt;"&amp;"",  Review!Y:Y,"&lt;&gt;"&amp;"")</f>
        <v>0</v>
      </c>
      <c r="S142" s="10">
        <f>COUNTIFS(Review!N:N,"TL",Review!P:P,AH142, Review!R:R,"&lt;&gt;"&amp;"", Review!X:X,"&lt;&gt;"&amp;"",  Review!Y:Y,"&lt;&gt;"&amp;"")</f>
        <v>0</v>
      </c>
      <c r="T142" s="10">
        <f>COUNTIFS(Review!A:A,"Giữ chỗ",Review!P:P,AH142)</f>
        <v>1</v>
      </c>
      <c r="U142" s="10">
        <f>COUNTIFS(Review!B:B,"Sai lớp",Review!P:P,AH142)</f>
        <v>0</v>
      </c>
      <c r="V142" s="10">
        <f>COUNTIFS(Review!B:B,"Sai phân công",Review!P:P,AH142)</f>
        <v>0</v>
      </c>
      <c r="W142" s="10">
        <f t="shared" si="1"/>
        <v>4</v>
      </c>
      <c r="X142" s="10"/>
      <c r="Y142" s="10"/>
      <c r="Z142" s="10"/>
      <c r="AA142" s="6"/>
      <c r="AB142" s="6"/>
      <c r="AC142" s="6"/>
      <c r="AD142" s="6"/>
      <c r="AE142" s="6"/>
      <c r="AF142" s="6"/>
      <c r="AG142" s="6"/>
      <c r="AH142" s="6" t="s">
        <v>3766</v>
      </c>
      <c r="AI142" s="6" t="str">
        <f t="shared" si="2"/>
        <v>C_14 Trần Đăng Tuyến 20128582 LTU11A</v>
      </c>
      <c r="AJ142" s="6"/>
      <c r="AK142" s="6" t="str">
        <f t="shared" si="3"/>
        <v>TRUE</v>
      </c>
      <c r="AL142" s="4"/>
      <c r="AM142" s="4"/>
      <c r="AN142" s="4"/>
      <c r="AO142" s="4"/>
      <c r="AP142" s="4"/>
      <c r="AQ142" s="4"/>
      <c r="AR142" s="4"/>
      <c r="AS142" s="4"/>
      <c r="AT142" s="178"/>
      <c r="AU142" s="179"/>
      <c r="AV142" s="179"/>
      <c r="AW142" s="179"/>
      <c r="AX142" s="180">
        <f>COUNTIFS(Review!AD:AD,AH142, Review!AE:AE,"&lt;&gt;"&amp;"",Review!AL:AL,"&lt;&gt;"&amp;"")</f>
        <v>0</v>
      </c>
      <c r="AY142" s="153">
        <f>COUNTIFS(Review!BJ:BJ,"*TNLT*",Review!AD:AD,AH142, Review!AE:AE,"&lt;&gt;"&amp;"",  Review!AF:AF,"&lt;&gt;"&amp;"", Review!AG:AG,"&lt;&gt;"&amp;"", Review!AH:AH,"&lt;&gt;"&amp;"", Review!AI:AI,"&lt;&gt;"&amp;"", Review!AJ:AJ,"&lt;&gt;"&amp;"", Review!AK:AK,"&lt;&gt;"&amp;"", Review!AL:AL,"&lt;&gt;"&amp;"", Review!AM:AM,"&lt;&gt;"&amp;"", Review!AN:AN,"&lt;&gt;"&amp;"", Review!AO:AO,"&lt;&gt;"&amp;"")</f>
        <v>0</v>
      </c>
      <c r="AZ142" s="153">
        <f>COUNTIFS(Review!BJ:BJ,"*TNBT*",Review!AD:AD,AH142, Review!AE:AE,"&lt;&gt;"&amp;"",  Review!AF:AF,"&lt;&gt;"&amp;"", Review!AG:AG,"&lt;&gt;"&amp;"", Review!AH:AH,"&lt;&gt;"&amp;"", Review!AI:AI,"&lt;&gt;"&amp;"",  Review!AJ:AJ,"&lt;&gt;"&amp;"",  Review!AK:AK,"&lt;&gt;"&amp;"",  Review!AL:AL,"&lt;&gt;"&amp;"",  Review!AM:AM,"&lt;&gt;"&amp;"", Review!AN:AN,"&lt;&gt;"&amp;"", Review!AO:AO,"&lt;&gt;"&amp;"")</f>
        <v>0</v>
      </c>
      <c r="BA142" s="153">
        <f>COUNTIFS(Review!BJ:BJ,"*TL*",Review!AD:AD,AH142, Review!AE:AE,"&lt;&gt;"&amp;"", Review!AL:AL,"&lt;&gt;"&amp;"",  Review!AM:AM,"&lt;&gt;"&amp;"", Review!AN:AN,"&lt;&gt;"&amp;"", Review!AO:AO,"&lt;&gt;"&amp;"")</f>
        <v>0</v>
      </c>
      <c r="BB142" s="180">
        <f>COUNTIFS(Review!AR:AR,AH142, Review!AS:AS,"&lt;&gt;"&amp;"",Review!AZ:AZ,"&lt;&gt;"&amp;"")</f>
        <v>0</v>
      </c>
      <c r="BC142" s="181">
        <f>COUNTIFS(Review!BJ:BJ,"*TNLT*",Review!AR:AR,AH142, Review!AS:AS,"&lt;&gt;"&amp;"", Review!AT:AT,"&lt;&gt;"&amp;"", Review!AU:AU,"&lt;&gt;"&amp;"", Review!AV:AV,"&lt;&gt;"&amp;"", Review!AW:AW,"&lt;&gt;"&amp;"", Review!AW:AW,"&lt;&gt;"&amp;"", Review!AX:AX,"&lt;&gt;"&amp;"", Review!AY:AY,"&lt;&gt;"&amp;"", Review!AZ:AZ,"&lt;&gt;"&amp;"",  Review!BA:BA,"&lt;&gt;"&amp;"", Review!BB:BB,"&lt;&gt;"&amp;"", Review!BC:BC,"&lt;&gt;"&amp;"")</f>
        <v>0</v>
      </c>
      <c r="BD142" s="182">
        <f>COUNTIFS(Review!BJ:BJ,"*TNBT*",Review!AR:AR,AH142, Review!AS:AS,"&lt;&gt;"&amp;"", Review!AT:AT,"&lt;&gt;"&amp;"", Review!AU:AU,"&lt;&gt;"&amp;"", Review!AV:AV,"&lt;&gt;"&amp;"", Review!AW:AW,"&lt;&gt;"&amp;"", Review!AW:AW,"&lt;&gt;"&amp;"", Review!AX:AX,"&lt;&gt;"&amp;"", Review!AY:AY,"&lt;&gt;"&amp;"", Review!AZ:AZ,"&lt;&gt;"&amp;"",  Review!BA:BA,"&lt;&gt;"&amp;"", Review!BB:BB,"&lt;&gt;"&amp;"", Review!BC:BC,"&lt;&gt;"&amp;"")</f>
        <v>0</v>
      </c>
      <c r="BE142" s="181">
        <f>COUNTIFS(Review!BJ:BJ,"*TL*",Review!AR:AR,AH142, Review!AS:AS,"&lt;&gt;"&amp;"", Review!AZ:AZ,"&lt;&gt;"&amp;"",  Review!BA:BA,"&lt;&gt;"&amp;"", Review!BB:BB,"&lt;&gt;"&amp;"", Review!BC:BC,"&lt;&gt;"&amp;"")</f>
        <v>0</v>
      </c>
    </row>
    <row r="143" ht="13.5" customHeight="1">
      <c r="A143" s="6"/>
      <c r="B143" s="80" t="s">
        <v>3767</v>
      </c>
      <c r="C143" s="80" t="s">
        <v>3834</v>
      </c>
      <c r="D143" s="80" t="s">
        <v>190</v>
      </c>
      <c r="E143" s="76">
        <v>2.0128556E7</v>
      </c>
      <c r="F143" s="80" t="s">
        <v>2920</v>
      </c>
      <c r="G143" s="80" t="s">
        <v>2602</v>
      </c>
      <c r="H143" s="10" t="s">
        <v>3837</v>
      </c>
      <c r="I143" s="10"/>
      <c r="J143" s="10"/>
      <c r="K143" s="10"/>
      <c r="L143" s="10"/>
      <c r="M143" s="10"/>
      <c r="N143" s="10"/>
      <c r="O143" s="10"/>
      <c r="P143" s="4">
        <f>COUNTIFS(Review!P:P,AH143)</f>
        <v>6</v>
      </c>
      <c r="Q143" s="10">
        <f>COUNTIFS(Review!N:N,"TNLT",Review!P:P,AH143, Review!R:R,"&lt;&gt;"&amp;"", Review!S:S,"&lt;&gt;"&amp;"", Review!T:T,"&lt;&gt;"&amp;"", Review!U:U,"&lt;&gt;"&amp;"",  Review!V:V,"&lt;&gt;"&amp;"",  Review!W:W,"&lt;&gt;"&amp;"",  Review!X:X,"&lt;&gt;"&amp;"",  Review!Y:Y,"&lt;&gt;"&amp;"")</f>
        <v>0</v>
      </c>
      <c r="R143" s="10">
        <f>COUNTIFS(Review!N:N,"TNBT",Review!P:P,AH143, Review!R:R,"&lt;&gt;"&amp;"", Review!S:S,"&lt;&gt;"&amp;"", Review!T:T,"&lt;&gt;"&amp;"", Review!U:U,"&lt;&gt;"&amp;"",  Review!V:V,"&lt;&gt;"&amp;"",  Review!W:W,"&lt;&gt;"&amp;"",  Review!X:X,"&lt;&gt;"&amp;"",  Review!Y:Y,"&lt;&gt;"&amp;"")</f>
        <v>0</v>
      </c>
      <c r="S143" s="10">
        <f>COUNTIFS(Review!N:N,"TL",Review!P:P,AH143, Review!R:R,"&lt;&gt;"&amp;"", Review!X:X,"&lt;&gt;"&amp;"",  Review!Y:Y,"&lt;&gt;"&amp;"")</f>
        <v>0</v>
      </c>
      <c r="T143" s="10">
        <f>COUNTIFS(Review!A:A,"Giữ chỗ",Review!P:P,AH143)</f>
        <v>0</v>
      </c>
      <c r="U143" s="10">
        <f>COUNTIFS(Review!B:B,"Sai lớp",Review!P:P,AH143)</f>
        <v>0</v>
      </c>
      <c r="V143" s="10">
        <f>COUNTIFS(Review!B:B,"Sai phân công",Review!P:P,AH143)</f>
        <v>0</v>
      </c>
      <c r="W143" s="10">
        <f t="shared" si="1"/>
        <v>6</v>
      </c>
      <c r="X143" s="10"/>
      <c r="Y143" s="10"/>
      <c r="Z143" s="10"/>
      <c r="AA143" s="6"/>
      <c r="AB143" s="6"/>
      <c r="AC143" s="6"/>
      <c r="AD143" s="6"/>
      <c r="AE143" s="6"/>
      <c r="AF143" s="6"/>
      <c r="AG143" s="6"/>
      <c r="AH143" s="6" t="s">
        <v>3861</v>
      </c>
      <c r="AI143" s="6" t="str">
        <f t="shared" si="2"/>
        <v>C_15 Hoàng Tuấn Anh 20128556 LTU11A</v>
      </c>
      <c r="AJ143" s="6"/>
      <c r="AK143" s="6">
        <f t="shared" si="3"/>
        <v>0</v>
      </c>
      <c r="AL143" s="4"/>
      <c r="AM143" s="4"/>
      <c r="AN143" s="4"/>
      <c r="AO143" s="4"/>
      <c r="AP143" s="4"/>
      <c r="AQ143" s="4"/>
      <c r="AR143" s="4"/>
      <c r="AS143" s="4"/>
      <c r="AT143" s="178"/>
      <c r="AU143" s="179"/>
      <c r="AV143" s="179"/>
      <c r="AW143" s="179"/>
      <c r="AX143" s="180">
        <f>COUNTIFS(Review!AD:AD,AH143, Review!AE:AE,"&lt;&gt;"&amp;"",Review!AL:AL,"&lt;&gt;"&amp;"")</f>
        <v>0</v>
      </c>
      <c r="AY143" s="153">
        <f>COUNTIFS(Review!BJ:BJ,"*TNLT*",Review!AD:AD,AH143, Review!AE:AE,"&lt;&gt;"&amp;"",  Review!AF:AF,"&lt;&gt;"&amp;"", Review!AG:AG,"&lt;&gt;"&amp;"", Review!AH:AH,"&lt;&gt;"&amp;"", Review!AI:AI,"&lt;&gt;"&amp;"", Review!AJ:AJ,"&lt;&gt;"&amp;"", Review!AK:AK,"&lt;&gt;"&amp;"", Review!AL:AL,"&lt;&gt;"&amp;"", Review!AM:AM,"&lt;&gt;"&amp;"", Review!AN:AN,"&lt;&gt;"&amp;"", Review!AO:AO,"&lt;&gt;"&amp;"")</f>
        <v>0</v>
      </c>
      <c r="AZ143" s="153">
        <f>COUNTIFS(Review!BJ:BJ,"*TNBT*",Review!AD:AD,AH143, Review!AE:AE,"&lt;&gt;"&amp;"",  Review!AF:AF,"&lt;&gt;"&amp;"", Review!AG:AG,"&lt;&gt;"&amp;"", Review!AH:AH,"&lt;&gt;"&amp;"", Review!AI:AI,"&lt;&gt;"&amp;"",  Review!AJ:AJ,"&lt;&gt;"&amp;"",  Review!AK:AK,"&lt;&gt;"&amp;"",  Review!AL:AL,"&lt;&gt;"&amp;"",  Review!AM:AM,"&lt;&gt;"&amp;"", Review!AN:AN,"&lt;&gt;"&amp;"", Review!AO:AO,"&lt;&gt;"&amp;"")</f>
        <v>0</v>
      </c>
      <c r="BA143" s="153">
        <f>COUNTIFS(Review!BJ:BJ,"*TL*",Review!AD:AD,AH143, Review!AE:AE,"&lt;&gt;"&amp;"", Review!AL:AL,"&lt;&gt;"&amp;"",  Review!AM:AM,"&lt;&gt;"&amp;"", Review!AN:AN,"&lt;&gt;"&amp;"", Review!AO:AO,"&lt;&gt;"&amp;"")</f>
        <v>0</v>
      </c>
      <c r="BB143" s="180">
        <f>COUNTIFS(Review!AR:AR,AH143, Review!AS:AS,"&lt;&gt;"&amp;"",Review!AZ:AZ,"&lt;&gt;"&amp;"")</f>
        <v>0</v>
      </c>
      <c r="BC143" s="181">
        <f>COUNTIFS(Review!BJ:BJ,"*TNLT*",Review!AR:AR,AH143, Review!AS:AS,"&lt;&gt;"&amp;"", Review!AT:AT,"&lt;&gt;"&amp;"", Review!AU:AU,"&lt;&gt;"&amp;"", Review!AV:AV,"&lt;&gt;"&amp;"", Review!AW:AW,"&lt;&gt;"&amp;"", Review!AW:AW,"&lt;&gt;"&amp;"", Review!AX:AX,"&lt;&gt;"&amp;"", Review!AY:AY,"&lt;&gt;"&amp;"", Review!AZ:AZ,"&lt;&gt;"&amp;"",  Review!BA:BA,"&lt;&gt;"&amp;"", Review!BB:BB,"&lt;&gt;"&amp;"", Review!BC:BC,"&lt;&gt;"&amp;"")</f>
        <v>0</v>
      </c>
      <c r="BD143" s="182">
        <f>COUNTIFS(Review!BJ:BJ,"*TNBT*",Review!AR:AR,AH143, Review!AS:AS,"&lt;&gt;"&amp;"", Review!AT:AT,"&lt;&gt;"&amp;"", Review!AU:AU,"&lt;&gt;"&amp;"", Review!AV:AV,"&lt;&gt;"&amp;"", Review!AW:AW,"&lt;&gt;"&amp;"", Review!AW:AW,"&lt;&gt;"&amp;"", Review!AX:AX,"&lt;&gt;"&amp;"", Review!AY:AY,"&lt;&gt;"&amp;"", Review!AZ:AZ,"&lt;&gt;"&amp;"",  Review!BA:BA,"&lt;&gt;"&amp;"", Review!BB:BB,"&lt;&gt;"&amp;"", Review!BC:BC,"&lt;&gt;"&amp;"")</f>
        <v>0</v>
      </c>
      <c r="BE143" s="181">
        <f>COUNTIFS(Review!BJ:BJ,"*TL*",Review!AR:AR,AH143, Review!AS:AS,"&lt;&gt;"&amp;"", Review!AZ:AZ,"&lt;&gt;"&amp;"",  Review!BA:BA,"&lt;&gt;"&amp;"", Review!BB:BB,"&lt;&gt;"&amp;"", Review!BC:BC,"&lt;&gt;"&amp;"")</f>
        <v>0</v>
      </c>
    </row>
    <row r="144" ht="13.5" customHeight="1">
      <c r="A144" s="6"/>
      <c r="B144" s="85" t="s">
        <v>3767</v>
      </c>
      <c r="C144" s="85" t="s">
        <v>3865</v>
      </c>
      <c r="D144" s="85" t="s">
        <v>1275</v>
      </c>
      <c r="E144" s="86">
        <v>2.01281E7</v>
      </c>
      <c r="F144" s="85" t="s">
        <v>2601</v>
      </c>
      <c r="G144" s="85" t="s">
        <v>2602</v>
      </c>
      <c r="H144" s="10" t="s">
        <v>3874</v>
      </c>
      <c r="I144" s="10"/>
      <c r="J144" s="10"/>
      <c r="K144" s="10"/>
      <c r="L144" s="10"/>
      <c r="M144" s="10"/>
      <c r="N144" s="10"/>
      <c r="O144" s="10"/>
      <c r="P144" s="4">
        <f>COUNTIFS(Review!P:P,AH144)</f>
        <v>12</v>
      </c>
      <c r="Q144" s="10">
        <f>COUNTIFS(Review!N:N,"TNLT",Review!P:P,AH144, Review!R:R,"&lt;&gt;"&amp;"", Review!S:S,"&lt;&gt;"&amp;"", Review!T:T,"&lt;&gt;"&amp;"", Review!U:U,"&lt;&gt;"&amp;"",  Review!V:V,"&lt;&gt;"&amp;"",  Review!W:W,"&lt;&gt;"&amp;"",  Review!X:X,"&lt;&gt;"&amp;"",  Review!Y:Y,"&lt;&gt;"&amp;"")</f>
        <v>1</v>
      </c>
      <c r="R144" s="10">
        <f>COUNTIFS(Review!N:N,"TNBT",Review!P:P,AH144, Review!R:R,"&lt;&gt;"&amp;"", Review!S:S,"&lt;&gt;"&amp;"", Review!T:T,"&lt;&gt;"&amp;"", Review!U:U,"&lt;&gt;"&amp;"",  Review!V:V,"&lt;&gt;"&amp;"",  Review!W:W,"&lt;&gt;"&amp;"",  Review!X:X,"&lt;&gt;"&amp;"",  Review!Y:Y,"&lt;&gt;"&amp;"")</f>
        <v>0</v>
      </c>
      <c r="S144" s="10">
        <f>COUNTIFS(Review!N:N,"TL",Review!P:P,AH144, Review!R:R,"&lt;&gt;"&amp;"", Review!X:X,"&lt;&gt;"&amp;"",  Review!Y:Y,"&lt;&gt;"&amp;"")</f>
        <v>0</v>
      </c>
      <c r="T144" s="10">
        <f>COUNTIFS(Review!A:A,"Giữ chỗ",Review!P:P,AH144)</f>
        <v>5</v>
      </c>
      <c r="U144" s="10">
        <f>COUNTIFS(Review!B:B,"Sai lớp",Review!P:P,AH144)</f>
        <v>0</v>
      </c>
      <c r="V144" s="10">
        <f>COUNTIFS(Review!B:B,"Sai phân công",Review!P:P,AH144)</f>
        <v>0</v>
      </c>
      <c r="W144" s="10">
        <f t="shared" si="1"/>
        <v>6</v>
      </c>
      <c r="X144" s="10"/>
      <c r="Y144" s="10"/>
      <c r="Z144" s="10"/>
      <c r="AA144" s="6"/>
      <c r="AB144" s="6"/>
      <c r="AC144" s="6"/>
      <c r="AD144" s="6"/>
      <c r="AE144" s="6"/>
      <c r="AF144" s="6"/>
      <c r="AG144" s="6"/>
      <c r="AH144" s="6" t="s">
        <v>3884</v>
      </c>
      <c r="AI144" s="6" t="str">
        <f t="shared" si="2"/>
        <v>C_15 Nguyễn Thiện Đức 20128100 LTU11B</v>
      </c>
      <c r="AJ144" s="6"/>
      <c r="AK144" s="6">
        <f t="shared" si="3"/>
        <v>6</v>
      </c>
      <c r="AL144" s="4"/>
      <c r="AM144" s="4"/>
      <c r="AN144" s="4"/>
      <c r="AO144" s="4"/>
      <c r="AP144" s="4"/>
      <c r="AQ144" s="4"/>
      <c r="AR144" s="4"/>
      <c r="AS144" s="4"/>
      <c r="AT144" s="178"/>
      <c r="AU144" s="179"/>
      <c r="AV144" s="179"/>
      <c r="AW144" s="179"/>
      <c r="AX144" s="180">
        <f>COUNTIFS(Review!AD:AD,AH144, Review!AE:AE,"&lt;&gt;"&amp;"",Review!AL:AL,"&lt;&gt;"&amp;"")</f>
        <v>0</v>
      </c>
      <c r="AY144" s="153">
        <f>COUNTIFS(Review!BJ:BJ,"*TNLT*",Review!AD:AD,AH144, Review!AE:AE,"&lt;&gt;"&amp;"",  Review!AF:AF,"&lt;&gt;"&amp;"", Review!AG:AG,"&lt;&gt;"&amp;"", Review!AH:AH,"&lt;&gt;"&amp;"", Review!AI:AI,"&lt;&gt;"&amp;"", Review!AJ:AJ,"&lt;&gt;"&amp;"", Review!AK:AK,"&lt;&gt;"&amp;"", Review!AL:AL,"&lt;&gt;"&amp;"", Review!AM:AM,"&lt;&gt;"&amp;"", Review!AN:AN,"&lt;&gt;"&amp;"", Review!AO:AO,"&lt;&gt;"&amp;"")</f>
        <v>0</v>
      </c>
      <c r="AZ144" s="153">
        <f>COUNTIFS(Review!BJ:BJ,"*TNBT*",Review!AD:AD,AH144, Review!AE:AE,"&lt;&gt;"&amp;"",  Review!AF:AF,"&lt;&gt;"&amp;"", Review!AG:AG,"&lt;&gt;"&amp;"", Review!AH:AH,"&lt;&gt;"&amp;"", Review!AI:AI,"&lt;&gt;"&amp;"",  Review!AJ:AJ,"&lt;&gt;"&amp;"",  Review!AK:AK,"&lt;&gt;"&amp;"",  Review!AL:AL,"&lt;&gt;"&amp;"",  Review!AM:AM,"&lt;&gt;"&amp;"", Review!AN:AN,"&lt;&gt;"&amp;"", Review!AO:AO,"&lt;&gt;"&amp;"")</f>
        <v>0</v>
      </c>
      <c r="BA144" s="153">
        <f>COUNTIFS(Review!BJ:BJ,"*TL*",Review!AD:AD,AH144, Review!AE:AE,"&lt;&gt;"&amp;"", Review!AL:AL,"&lt;&gt;"&amp;"",  Review!AM:AM,"&lt;&gt;"&amp;"", Review!AN:AN,"&lt;&gt;"&amp;"", Review!AO:AO,"&lt;&gt;"&amp;"")</f>
        <v>0</v>
      </c>
      <c r="BB144" s="180">
        <f>COUNTIFS(Review!AR:AR,AH144, Review!AS:AS,"&lt;&gt;"&amp;"",Review!AZ:AZ,"&lt;&gt;"&amp;"")</f>
        <v>0</v>
      </c>
      <c r="BC144" s="181">
        <f>COUNTIFS(Review!BJ:BJ,"*TNLT*",Review!AR:AR,AH144, Review!AS:AS,"&lt;&gt;"&amp;"", Review!AT:AT,"&lt;&gt;"&amp;"", Review!AU:AU,"&lt;&gt;"&amp;"", Review!AV:AV,"&lt;&gt;"&amp;"", Review!AW:AW,"&lt;&gt;"&amp;"", Review!AW:AW,"&lt;&gt;"&amp;"", Review!AX:AX,"&lt;&gt;"&amp;"", Review!AY:AY,"&lt;&gt;"&amp;"", Review!AZ:AZ,"&lt;&gt;"&amp;"",  Review!BA:BA,"&lt;&gt;"&amp;"", Review!BB:BB,"&lt;&gt;"&amp;"", Review!BC:BC,"&lt;&gt;"&amp;"")</f>
        <v>0</v>
      </c>
      <c r="BD144" s="182">
        <f>COUNTIFS(Review!BJ:BJ,"*TNBT*",Review!AR:AR,AH144, Review!AS:AS,"&lt;&gt;"&amp;"", Review!AT:AT,"&lt;&gt;"&amp;"", Review!AU:AU,"&lt;&gt;"&amp;"", Review!AV:AV,"&lt;&gt;"&amp;"", Review!AW:AW,"&lt;&gt;"&amp;"", Review!AW:AW,"&lt;&gt;"&amp;"", Review!AX:AX,"&lt;&gt;"&amp;"", Review!AY:AY,"&lt;&gt;"&amp;"", Review!AZ:AZ,"&lt;&gt;"&amp;"",  Review!BA:BA,"&lt;&gt;"&amp;"", Review!BB:BB,"&lt;&gt;"&amp;"", Review!BC:BC,"&lt;&gt;"&amp;"")</f>
        <v>0</v>
      </c>
      <c r="BE144" s="181">
        <f>COUNTIFS(Review!BJ:BJ,"*TL*",Review!AR:AR,AH144, Review!AS:AS,"&lt;&gt;"&amp;"", Review!AZ:AZ,"&lt;&gt;"&amp;"",  Review!BA:BA,"&lt;&gt;"&amp;"", Review!BB:BB,"&lt;&gt;"&amp;"", Review!BC:BC,"&lt;&gt;"&amp;"")</f>
        <v>0</v>
      </c>
    </row>
    <row r="145" ht="13.5" customHeight="1">
      <c r="A145" s="6"/>
      <c r="B145" s="80" t="s">
        <v>3767</v>
      </c>
      <c r="C145" s="80" t="s">
        <v>3808</v>
      </c>
      <c r="D145" s="80" t="s">
        <v>1583</v>
      </c>
      <c r="E145" s="76">
        <v>2.0128233E7</v>
      </c>
      <c r="F145" s="80" t="s">
        <v>2920</v>
      </c>
      <c r="G145" s="80" t="s">
        <v>2602</v>
      </c>
      <c r="H145" s="10" t="s">
        <v>3809</v>
      </c>
      <c r="I145" s="10"/>
      <c r="J145" s="10"/>
      <c r="K145" s="10"/>
      <c r="L145" s="10"/>
      <c r="M145" s="10"/>
      <c r="N145" s="10"/>
      <c r="O145" s="10"/>
      <c r="P145" s="4">
        <f>COUNTIFS(Review!P:P,AH145)</f>
        <v>6</v>
      </c>
      <c r="Q145" s="10">
        <f>COUNTIFS(Review!N:N,"TNLT",Review!P:P,AH145, Review!R:R,"&lt;&gt;"&amp;"", Review!S:S,"&lt;&gt;"&amp;"", Review!T:T,"&lt;&gt;"&amp;"", Review!U:U,"&lt;&gt;"&amp;"",  Review!V:V,"&lt;&gt;"&amp;"",  Review!W:W,"&lt;&gt;"&amp;"",  Review!X:X,"&lt;&gt;"&amp;"",  Review!Y:Y,"&lt;&gt;"&amp;"")</f>
        <v>0</v>
      </c>
      <c r="R145" s="10">
        <f>COUNTIFS(Review!N:N,"TNBT",Review!P:P,AH145, Review!R:R,"&lt;&gt;"&amp;"", Review!S:S,"&lt;&gt;"&amp;"", Review!T:T,"&lt;&gt;"&amp;"", Review!U:U,"&lt;&gt;"&amp;"",  Review!V:V,"&lt;&gt;"&amp;"",  Review!W:W,"&lt;&gt;"&amp;"",  Review!X:X,"&lt;&gt;"&amp;"",  Review!Y:Y,"&lt;&gt;"&amp;"")</f>
        <v>0</v>
      </c>
      <c r="S145" s="10">
        <f>COUNTIFS(Review!N:N,"TL",Review!P:P,AH145, Review!R:R,"&lt;&gt;"&amp;"", Review!X:X,"&lt;&gt;"&amp;"",  Review!Y:Y,"&lt;&gt;"&amp;"")</f>
        <v>0</v>
      </c>
      <c r="T145" s="10">
        <f>COUNTIFS(Review!A:A,"Giữ chỗ",Review!P:P,AH145)</f>
        <v>0</v>
      </c>
      <c r="U145" s="10">
        <f>COUNTIFS(Review!B:B,"Sai lớp",Review!P:P,AH145)</f>
        <v>0</v>
      </c>
      <c r="V145" s="10">
        <f>COUNTIFS(Review!B:B,"Sai phân công",Review!P:P,AH145)</f>
        <v>0</v>
      </c>
      <c r="W145" s="10">
        <f t="shared" si="1"/>
        <v>6</v>
      </c>
      <c r="X145" s="10"/>
      <c r="Y145" s="10"/>
      <c r="Z145" s="10"/>
      <c r="AA145" s="6"/>
      <c r="AB145" s="6"/>
      <c r="AC145" s="6"/>
      <c r="AD145" s="6"/>
      <c r="AE145" s="6"/>
      <c r="AF145" s="6"/>
      <c r="AG145" s="6"/>
      <c r="AH145" s="6" t="s">
        <v>3832</v>
      </c>
      <c r="AI145" s="6" t="str">
        <f t="shared" si="2"/>
        <v>C_15 Chu Ngọc Minh 20128233 LTU11A</v>
      </c>
      <c r="AJ145" s="6"/>
      <c r="AK145" s="6">
        <f t="shared" si="3"/>
        <v>0</v>
      </c>
      <c r="AL145" s="4"/>
      <c r="AM145" s="4"/>
      <c r="AN145" s="4"/>
      <c r="AO145" s="4"/>
      <c r="AP145" s="4"/>
      <c r="AQ145" s="4"/>
      <c r="AR145" s="4"/>
      <c r="AS145" s="4"/>
      <c r="AT145" s="178"/>
      <c r="AU145" s="179"/>
      <c r="AV145" s="179"/>
      <c r="AW145" s="179"/>
      <c r="AX145" s="180">
        <f>COUNTIFS(Review!AD:AD,AH145, Review!AE:AE,"&lt;&gt;"&amp;"",Review!AL:AL,"&lt;&gt;"&amp;"")</f>
        <v>0</v>
      </c>
      <c r="AY145" s="153">
        <f>COUNTIFS(Review!BJ:BJ,"*TNLT*",Review!AD:AD,AH145, Review!AE:AE,"&lt;&gt;"&amp;"",  Review!AF:AF,"&lt;&gt;"&amp;"", Review!AG:AG,"&lt;&gt;"&amp;"", Review!AH:AH,"&lt;&gt;"&amp;"", Review!AI:AI,"&lt;&gt;"&amp;"", Review!AJ:AJ,"&lt;&gt;"&amp;"", Review!AK:AK,"&lt;&gt;"&amp;"", Review!AL:AL,"&lt;&gt;"&amp;"", Review!AM:AM,"&lt;&gt;"&amp;"", Review!AN:AN,"&lt;&gt;"&amp;"", Review!AO:AO,"&lt;&gt;"&amp;"")</f>
        <v>0</v>
      </c>
      <c r="AZ145" s="153">
        <f>COUNTIFS(Review!BJ:BJ,"*TNBT*",Review!AD:AD,AH145, Review!AE:AE,"&lt;&gt;"&amp;"",  Review!AF:AF,"&lt;&gt;"&amp;"", Review!AG:AG,"&lt;&gt;"&amp;"", Review!AH:AH,"&lt;&gt;"&amp;"", Review!AI:AI,"&lt;&gt;"&amp;"",  Review!AJ:AJ,"&lt;&gt;"&amp;"",  Review!AK:AK,"&lt;&gt;"&amp;"",  Review!AL:AL,"&lt;&gt;"&amp;"",  Review!AM:AM,"&lt;&gt;"&amp;"", Review!AN:AN,"&lt;&gt;"&amp;"", Review!AO:AO,"&lt;&gt;"&amp;"")</f>
        <v>0</v>
      </c>
      <c r="BA145" s="153">
        <f>COUNTIFS(Review!BJ:BJ,"*TL*",Review!AD:AD,AH145, Review!AE:AE,"&lt;&gt;"&amp;"", Review!AL:AL,"&lt;&gt;"&amp;"",  Review!AM:AM,"&lt;&gt;"&amp;"", Review!AN:AN,"&lt;&gt;"&amp;"", Review!AO:AO,"&lt;&gt;"&amp;"")</f>
        <v>0</v>
      </c>
      <c r="BB145" s="180">
        <f>COUNTIFS(Review!AR:AR,AH145, Review!AS:AS,"&lt;&gt;"&amp;"",Review!AZ:AZ,"&lt;&gt;"&amp;"")</f>
        <v>0</v>
      </c>
      <c r="BC145" s="181">
        <f>COUNTIFS(Review!BJ:BJ,"*TNLT*",Review!AR:AR,AH145, Review!AS:AS,"&lt;&gt;"&amp;"", Review!AT:AT,"&lt;&gt;"&amp;"", Review!AU:AU,"&lt;&gt;"&amp;"", Review!AV:AV,"&lt;&gt;"&amp;"", Review!AW:AW,"&lt;&gt;"&amp;"", Review!AW:AW,"&lt;&gt;"&amp;"", Review!AX:AX,"&lt;&gt;"&amp;"", Review!AY:AY,"&lt;&gt;"&amp;"", Review!AZ:AZ,"&lt;&gt;"&amp;"",  Review!BA:BA,"&lt;&gt;"&amp;"", Review!BB:BB,"&lt;&gt;"&amp;"", Review!BC:BC,"&lt;&gt;"&amp;"")</f>
        <v>0</v>
      </c>
      <c r="BD145" s="182">
        <f>COUNTIFS(Review!BJ:BJ,"*TNBT*",Review!AR:AR,AH145, Review!AS:AS,"&lt;&gt;"&amp;"", Review!AT:AT,"&lt;&gt;"&amp;"", Review!AU:AU,"&lt;&gt;"&amp;"", Review!AV:AV,"&lt;&gt;"&amp;"", Review!AW:AW,"&lt;&gt;"&amp;"", Review!AW:AW,"&lt;&gt;"&amp;"", Review!AX:AX,"&lt;&gt;"&amp;"", Review!AY:AY,"&lt;&gt;"&amp;"", Review!AZ:AZ,"&lt;&gt;"&amp;"",  Review!BA:BA,"&lt;&gt;"&amp;"", Review!BB:BB,"&lt;&gt;"&amp;"", Review!BC:BC,"&lt;&gt;"&amp;"")</f>
        <v>0</v>
      </c>
      <c r="BE145" s="181">
        <f>COUNTIFS(Review!BJ:BJ,"*TL*",Review!AR:AR,AH145, Review!AS:AS,"&lt;&gt;"&amp;"", Review!AZ:AZ,"&lt;&gt;"&amp;"",  Review!BA:BA,"&lt;&gt;"&amp;"", Review!BB:BB,"&lt;&gt;"&amp;"", Review!BC:BC,"&lt;&gt;"&amp;"")</f>
        <v>0</v>
      </c>
    </row>
    <row r="146" ht="13.5" customHeight="1">
      <c r="A146" s="6"/>
      <c r="B146" s="80" t="s">
        <v>3767</v>
      </c>
      <c r="C146" s="80" t="s">
        <v>3749</v>
      </c>
      <c r="D146" s="80" t="s">
        <v>3768</v>
      </c>
      <c r="E146" s="76">
        <v>2.0128577E7</v>
      </c>
      <c r="F146" s="80" t="s">
        <v>2920</v>
      </c>
      <c r="G146" s="80" t="s">
        <v>2602</v>
      </c>
      <c r="H146" s="10" t="s">
        <v>3769</v>
      </c>
      <c r="I146" s="10">
        <f>COUNTIF(B:B,B146)</f>
        <v>4</v>
      </c>
      <c r="J146" s="10">
        <f>COUNTIFS(Review!O:O,B146,Review!N:N,"TNLT", Review!R:R,"&lt;&gt;"&amp;"", Review!S:S,"&lt;&gt;"&amp;"", Review!T:T,"&lt;&gt;"&amp;"", Review!U:U,"&lt;&gt;"&amp;"",  Review!V:V,"&lt;&gt;"&amp;"",  Review!W:W,"&lt;&gt;"&amp;"",  Review!X:X,"&lt;&gt;"&amp;"",  Review!Y:Y,"&lt;&gt;"&amp;"")</f>
        <v>1</v>
      </c>
      <c r="K146" s="10">
        <f>COUNTIFS(Review!O:O,B146,Review!N:N,"TNBT", Review!R:R,"&lt;&gt;"&amp;"", Review!S:S,"&lt;&gt;"&amp;"", Review!T:T,"&lt;&gt;"&amp;"", Review!U:U,"&lt;&gt;"&amp;"",  Review!V:V,"&lt;&gt;"&amp;"",  Review!W:W,"&lt;&gt;"&amp;"",  Review!X:X,"&lt;&gt;"&amp;"",  Review!Y:Y,"&lt;&gt;"&amp;"")</f>
        <v>0</v>
      </c>
      <c r="L146" s="10">
        <f>COUNTIFS(Review!O:O,B146,Review!N:N,"TL", Review!R:R,"&lt;&gt;"&amp;"", Review!X:X,"&lt;&gt;"&amp;"",  Review!Y:Y,"&lt;&gt;"&amp;"")</f>
        <v>0</v>
      </c>
      <c r="M146" s="10">
        <f>COUNTIFS(Review!AC:AC,B146, Review!AN:AN,"&lt;&gt;"&amp;"",Review!AO:AO,"&lt;&gt;"&amp;"")</f>
        <v>0</v>
      </c>
      <c r="N146" s="10">
        <f>COUNTIFS(Review!A:A,"Giữ chỗ nhóm",Review!O:O,B146)</f>
        <v>0</v>
      </c>
      <c r="O146" s="10"/>
      <c r="P146" s="4">
        <f>COUNTIFS(Review!P:P,AH146)</f>
        <v>2</v>
      </c>
      <c r="Q146" s="10">
        <f>COUNTIFS(Review!N:N,"TNLT",Review!P:P,AH146, Review!R:R,"&lt;&gt;"&amp;"", Review!S:S,"&lt;&gt;"&amp;"", Review!T:T,"&lt;&gt;"&amp;"", Review!U:U,"&lt;&gt;"&amp;"",  Review!V:V,"&lt;&gt;"&amp;"",  Review!W:W,"&lt;&gt;"&amp;"",  Review!X:X,"&lt;&gt;"&amp;"",  Review!Y:Y,"&lt;&gt;"&amp;"")</f>
        <v>0</v>
      </c>
      <c r="R146" s="10">
        <f>COUNTIFS(Review!N:N,"TNBT",Review!P:P,AH146, Review!R:R,"&lt;&gt;"&amp;"", Review!S:S,"&lt;&gt;"&amp;"", Review!T:T,"&lt;&gt;"&amp;"", Review!U:U,"&lt;&gt;"&amp;"",  Review!V:V,"&lt;&gt;"&amp;"",  Review!W:W,"&lt;&gt;"&amp;"",  Review!X:X,"&lt;&gt;"&amp;"",  Review!Y:Y,"&lt;&gt;"&amp;"")</f>
        <v>0</v>
      </c>
      <c r="S146" s="10">
        <f>COUNTIFS(Review!N:N,"TL",Review!P:P,AH146, Review!R:R,"&lt;&gt;"&amp;"", Review!X:X,"&lt;&gt;"&amp;"",  Review!Y:Y,"&lt;&gt;"&amp;"")</f>
        <v>0</v>
      </c>
      <c r="T146" s="10">
        <f>COUNTIFS(Review!A:A,"Giữ chỗ",Review!P:P,AH146)</f>
        <v>0</v>
      </c>
      <c r="U146" s="10">
        <f>COUNTIFS(Review!B:B,"Sai lớp",Review!P:P,AH146)</f>
        <v>0</v>
      </c>
      <c r="V146" s="10">
        <f>COUNTIFS(Review!B:B,"Sai phân công",Review!P:P,AH146)</f>
        <v>0</v>
      </c>
      <c r="W146" s="10">
        <f t="shared" si="1"/>
        <v>2</v>
      </c>
      <c r="X146" s="10"/>
      <c r="Y146" s="10"/>
      <c r="Z146" s="10"/>
      <c r="AA146" s="6"/>
      <c r="AB146" s="6"/>
      <c r="AC146" s="6"/>
      <c r="AD146" s="6"/>
      <c r="AE146" s="6"/>
      <c r="AF146" s="6"/>
      <c r="AG146" s="6"/>
      <c r="AH146" s="6" t="s">
        <v>3807</v>
      </c>
      <c r="AI146" s="6" t="str">
        <f t="shared" si="2"/>
        <v>C_15 Trần Đăng Phong 20128577 LTU11A</v>
      </c>
      <c r="AJ146" s="6"/>
      <c r="AK146" s="6" t="str">
        <f t="shared" si="3"/>
        <v>TRUE</v>
      </c>
      <c r="AL146" s="4"/>
      <c r="AM146" s="4"/>
      <c r="AN146" s="4"/>
      <c r="AO146" s="4"/>
      <c r="AP146" s="4"/>
      <c r="AQ146" s="4"/>
      <c r="AR146" s="4"/>
      <c r="AS146" s="4"/>
      <c r="AT146" s="178">
        <f>COUNTIFS(Review!AC:AC,B146, Review!AE:AE,"&lt;&gt;"&amp;"",Review!AL:AL,"&lt;&gt;"&amp;"")</f>
        <v>0</v>
      </c>
      <c r="AU146" s="179">
        <f>COUNTIFS(Review!BJ:BJ,"*TNLT*",Review!AC:AC,B146, Review!AE:AE,"&lt;&gt;"&amp;"",Review!AL:AL,"&lt;&gt;"&amp;"")</f>
        <v>0</v>
      </c>
      <c r="AV146" s="179">
        <f>COUNTIFS(Review!BJ:BJ,"*TNBT*",Review!AC:AC,B146, Review!AE:AE,"&lt;&gt;"&amp;"",Review!AL:AL,"&lt;&gt;"&amp;"")</f>
        <v>0</v>
      </c>
      <c r="AW146" s="179">
        <f>COUNTIFS(Review!BJ:BJ,"*TL*",Review!AC:AC,B146, Review!AE:AE,"&lt;&gt;"&amp;"",Review!AL:AL,"&lt;&gt;"&amp;"")</f>
        <v>0</v>
      </c>
      <c r="AX146" s="180">
        <f>COUNTIFS(Review!AD:AD,AH146, Review!AE:AE,"&lt;&gt;"&amp;"",Review!AL:AL,"&lt;&gt;"&amp;"")</f>
        <v>0</v>
      </c>
      <c r="AY146" s="153">
        <f>COUNTIFS(Review!BJ:BJ,"*TNLT*",Review!AD:AD,AH146, Review!AE:AE,"&lt;&gt;"&amp;"",  Review!AF:AF,"&lt;&gt;"&amp;"", Review!AG:AG,"&lt;&gt;"&amp;"", Review!AH:AH,"&lt;&gt;"&amp;"", Review!AI:AI,"&lt;&gt;"&amp;"", Review!AJ:AJ,"&lt;&gt;"&amp;"", Review!AK:AK,"&lt;&gt;"&amp;"", Review!AL:AL,"&lt;&gt;"&amp;"", Review!AM:AM,"&lt;&gt;"&amp;"", Review!AN:AN,"&lt;&gt;"&amp;"", Review!AO:AO,"&lt;&gt;"&amp;"")</f>
        <v>0</v>
      </c>
      <c r="AZ146" s="153">
        <f>COUNTIFS(Review!BJ:BJ,"*TNBT*",Review!AD:AD,AH146, Review!AE:AE,"&lt;&gt;"&amp;"",  Review!AF:AF,"&lt;&gt;"&amp;"", Review!AG:AG,"&lt;&gt;"&amp;"", Review!AH:AH,"&lt;&gt;"&amp;"", Review!AI:AI,"&lt;&gt;"&amp;"",  Review!AJ:AJ,"&lt;&gt;"&amp;"",  Review!AK:AK,"&lt;&gt;"&amp;"",  Review!AL:AL,"&lt;&gt;"&amp;"",  Review!AM:AM,"&lt;&gt;"&amp;"", Review!AN:AN,"&lt;&gt;"&amp;"", Review!AO:AO,"&lt;&gt;"&amp;"")</f>
        <v>0</v>
      </c>
      <c r="BA146" s="153">
        <f>COUNTIFS(Review!BJ:BJ,"*TL*",Review!AD:AD,AH146, Review!AE:AE,"&lt;&gt;"&amp;"", Review!AL:AL,"&lt;&gt;"&amp;"",  Review!AM:AM,"&lt;&gt;"&amp;"", Review!AN:AN,"&lt;&gt;"&amp;"", Review!AO:AO,"&lt;&gt;"&amp;"")</f>
        <v>0</v>
      </c>
      <c r="BB146" s="180">
        <f>COUNTIFS(Review!AR:AR,AH146, Review!AS:AS,"&lt;&gt;"&amp;"",Review!AZ:AZ,"&lt;&gt;"&amp;"")</f>
        <v>0</v>
      </c>
      <c r="BC146" s="181">
        <f>COUNTIFS(Review!BJ:BJ,"*TNLT*",Review!AR:AR,AH146, Review!AS:AS,"&lt;&gt;"&amp;"", Review!AT:AT,"&lt;&gt;"&amp;"", Review!AU:AU,"&lt;&gt;"&amp;"", Review!AV:AV,"&lt;&gt;"&amp;"", Review!AW:AW,"&lt;&gt;"&amp;"", Review!AW:AW,"&lt;&gt;"&amp;"", Review!AX:AX,"&lt;&gt;"&amp;"", Review!AY:AY,"&lt;&gt;"&amp;"", Review!AZ:AZ,"&lt;&gt;"&amp;"",  Review!BA:BA,"&lt;&gt;"&amp;"", Review!BB:BB,"&lt;&gt;"&amp;"", Review!BC:BC,"&lt;&gt;"&amp;"")</f>
        <v>0</v>
      </c>
      <c r="BD146" s="182">
        <f>COUNTIFS(Review!BJ:BJ,"*TNBT*",Review!AR:AR,AH146, Review!AS:AS,"&lt;&gt;"&amp;"", Review!AT:AT,"&lt;&gt;"&amp;"", Review!AU:AU,"&lt;&gt;"&amp;"", Review!AV:AV,"&lt;&gt;"&amp;"", Review!AW:AW,"&lt;&gt;"&amp;"", Review!AW:AW,"&lt;&gt;"&amp;"", Review!AX:AX,"&lt;&gt;"&amp;"", Review!AY:AY,"&lt;&gt;"&amp;"", Review!AZ:AZ,"&lt;&gt;"&amp;"",  Review!BA:BA,"&lt;&gt;"&amp;"", Review!BB:BB,"&lt;&gt;"&amp;"", Review!BC:BC,"&lt;&gt;"&amp;"")</f>
        <v>0</v>
      </c>
      <c r="BE146" s="181">
        <f>COUNTIFS(Review!BJ:BJ,"*TL*",Review!AR:AR,AH146, Review!AS:AS,"&lt;&gt;"&amp;"", Review!AZ:AZ,"&lt;&gt;"&amp;"",  Review!BA:BA,"&lt;&gt;"&amp;"", Review!BB:BB,"&lt;&gt;"&amp;"", Review!BC:BC,"&lt;&gt;"&amp;"")</f>
        <v>0</v>
      </c>
    </row>
    <row r="147" ht="13.5" customHeight="1">
      <c r="A147" s="6"/>
      <c r="B147" s="75" t="s">
        <v>2969</v>
      </c>
      <c r="C147" s="75" t="s">
        <v>3943</v>
      </c>
      <c r="D147" s="75" t="s">
        <v>44</v>
      </c>
      <c r="E147" s="76">
        <v>2.0128564E7</v>
      </c>
      <c r="F147" s="75" t="s">
        <v>2601</v>
      </c>
      <c r="G147" s="75" t="s">
        <v>2602</v>
      </c>
      <c r="H147" s="10" t="s">
        <v>3944</v>
      </c>
      <c r="I147" s="10"/>
      <c r="J147" s="10"/>
      <c r="K147" s="10"/>
      <c r="L147" s="10"/>
      <c r="M147" s="10"/>
      <c r="N147" s="10"/>
      <c r="O147" s="10"/>
      <c r="P147" s="4">
        <f>COUNTIFS(Review!P:P,AH147)</f>
        <v>0</v>
      </c>
      <c r="Q147" s="10">
        <f>COUNTIFS(Review!N:N,"TNLT",Review!P:P,AH147, Review!R:R,"&lt;&gt;"&amp;"", Review!S:S,"&lt;&gt;"&amp;"", Review!T:T,"&lt;&gt;"&amp;"", Review!U:U,"&lt;&gt;"&amp;"",  Review!V:V,"&lt;&gt;"&amp;"",  Review!W:W,"&lt;&gt;"&amp;"",  Review!X:X,"&lt;&gt;"&amp;"",  Review!Y:Y,"&lt;&gt;"&amp;"")</f>
        <v>0</v>
      </c>
      <c r="R147" s="10">
        <f>COUNTIFS(Review!N:N,"TNBT",Review!P:P,AH147, Review!R:R,"&lt;&gt;"&amp;"", Review!S:S,"&lt;&gt;"&amp;"", Review!T:T,"&lt;&gt;"&amp;"", Review!U:U,"&lt;&gt;"&amp;"",  Review!V:V,"&lt;&gt;"&amp;"",  Review!W:W,"&lt;&gt;"&amp;"",  Review!X:X,"&lt;&gt;"&amp;"",  Review!Y:Y,"&lt;&gt;"&amp;"")</f>
        <v>0</v>
      </c>
      <c r="S147" s="10">
        <f>COUNTIFS(Review!N:N,"TL",Review!P:P,AH147, Review!R:R,"&lt;&gt;"&amp;"", Review!X:X,"&lt;&gt;"&amp;"",  Review!Y:Y,"&lt;&gt;"&amp;"")</f>
        <v>0</v>
      </c>
      <c r="T147" s="10">
        <f>COUNTIFS(Review!A:A,"Giữ chỗ",Review!P:P,AH147)</f>
        <v>0</v>
      </c>
      <c r="U147" s="10">
        <f>COUNTIFS(Review!B:B,"Sai lớp",Review!P:P,AH147)</f>
        <v>0</v>
      </c>
      <c r="V147" s="10">
        <f>COUNTIFS(Review!B:B,"Sai phân công",Review!P:P,AH147)</f>
        <v>0</v>
      </c>
      <c r="W147" s="10">
        <f t="shared" si="1"/>
        <v>0</v>
      </c>
      <c r="X147" s="10"/>
      <c r="Y147" s="10"/>
      <c r="Z147" s="10"/>
      <c r="AA147" s="6"/>
      <c r="AB147" s="6"/>
      <c r="AC147" s="6"/>
      <c r="AD147" s="6"/>
      <c r="AE147" s="6"/>
      <c r="AF147" s="6"/>
      <c r="AG147" s="6"/>
      <c r="AH147" s="6" t="s">
        <v>3949</v>
      </c>
      <c r="AI147" s="6" t="str">
        <f t="shared" si="2"/>
        <v>C_16 Lê Trung Hiếu 20128564 LTU11B</v>
      </c>
      <c r="AJ147" s="6"/>
      <c r="AK147" s="6" t="str">
        <f t="shared" si="3"/>
        <v>TRUE</v>
      </c>
      <c r="AL147" s="4"/>
      <c r="AM147" s="4"/>
      <c r="AN147" s="4"/>
      <c r="AO147" s="4"/>
      <c r="AP147" s="4"/>
      <c r="AQ147" s="4"/>
      <c r="AR147" s="4"/>
      <c r="AS147" s="4"/>
      <c r="AT147" s="178"/>
      <c r="AU147" s="179"/>
      <c r="AV147" s="179"/>
      <c r="AW147" s="179"/>
      <c r="AX147" s="180">
        <f>COUNTIFS(Review!AD:AD,AH147, Review!AE:AE,"&lt;&gt;"&amp;"",Review!AL:AL,"&lt;&gt;"&amp;"")</f>
        <v>0</v>
      </c>
      <c r="AY147" s="153">
        <f>COUNTIFS(Review!BJ:BJ,"*TNLT*",Review!AD:AD,AH147, Review!AE:AE,"&lt;&gt;"&amp;"",  Review!AF:AF,"&lt;&gt;"&amp;"", Review!AG:AG,"&lt;&gt;"&amp;"", Review!AH:AH,"&lt;&gt;"&amp;"", Review!AI:AI,"&lt;&gt;"&amp;"", Review!AJ:AJ,"&lt;&gt;"&amp;"", Review!AK:AK,"&lt;&gt;"&amp;"", Review!AL:AL,"&lt;&gt;"&amp;"", Review!AM:AM,"&lt;&gt;"&amp;"", Review!AN:AN,"&lt;&gt;"&amp;"", Review!AO:AO,"&lt;&gt;"&amp;"")</f>
        <v>0</v>
      </c>
      <c r="AZ147" s="153">
        <f>COUNTIFS(Review!BJ:BJ,"*TNBT*",Review!AD:AD,AH147, Review!AE:AE,"&lt;&gt;"&amp;"",  Review!AF:AF,"&lt;&gt;"&amp;"", Review!AG:AG,"&lt;&gt;"&amp;"", Review!AH:AH,"&lt;&gt;"&amp;"", Review!AI:AI,"&lt;&gt;"&amp;"",  Review!AJ:AJ,"&lt;&gt;"&amp;"",  Review!AK:AK,"&lt;&gt;"&amp;"",  Review!AL:AL,"&lt;&gt;"&amp;"",  Review!AM:AM,"&lt;&gt;"&amp;"", Review!AN:AN,"&lt;&gt;"&amp;"", Review!AO:AO,"&lt;&gt;"&amp;"")</f>
        <v>0</v>
      </c>
      <c r="BA147" s="153">
        <f>COUNTIFS(Review!BJ:BJ,"*TL*",Review!AD:AD,AH147, Review!AE:AE,"&lt;&gt;"&amp;"", Review!AL:AL,"&lt;&gt;"&amp;"",  Review!AM:AM,"&lt;&gt;"&amp;"", Review!AN:AN,"&lt;&gt;"&amp;"", Review!AO:AO,"&lt;&gt;"&amp;"")</f>
        <v>0</v>
      </c>
      <c r="BB147" s="180">
        <f>COUNTIFS(Review!AR:AR,AH147, Review!AS:AS,"&lt;&gt;"&amp;"",Review!AZ:AZ,"&lt;&gt;"&amp;"")</f>
        <v>0</v>
      </c>
      <c r="BC147" s="181">
        <f>COUNTIFS(Review!BJ:BJ,"*TNLT*",Review!AR:AR,AH147, Review!AS:AS,"&lt;&gt;"&amp;"", Review!AT:AT,"&lt;&gt;"&amp;"", Review!AU:AU,"&lt;&gt;"&amp;"", Review!AV:AV,"&lt;&gt;"&amp;"", Review!AW:AW,"&lt;&gt;"&amp;"", Review!AW:AW,"&lt;&gt;"&amp;"", Review!AX:AX,"&lt;&gt;"&amp;"", Review!AY:AY,"&lt;&gt;"&amp;"", Review!AZ:AZ,"&lt;&gt;"&amp;"",  Review!BA:BA,"&lt;&gt;"&amp;"", Review!BB:BB,"&lt;&gt;"&amp;"", Review!BC:BC,"&lt;&gt;"&amp;"")</f>
        <v>0</v>
      </c>
      <c r="BD147" s="182">
        <f>COUNTIFS(Review!BJ:BJ,"*TNBT*",Review!AR:AR,AH147, Review!AS:AS,"&lt;&gt;"&amp;"", Review!AT:AT,"&lt;&gt;"&amp;"", Review!AU:AU,"&lt;&gt;"&amp;"", Review!AV:AV,"&lt;&gt;"&amp;"", Review!AW:AW,"&lt;&gt;"&amp;"", Review!AW:AW,"&lt;&gt;"&amp;"", Review!AX:AX,"&lt;&gt;"&amp;"", Review!AY:AY,"&lt;&gt;"&amp;"", Review!AZ:AZ,"&lt;&gt;"&amp;"",  Review!BA:BA,"&lt;&gt;"&amp;"", Review!BB:BB,"&lt;&gt;"&amp;"", Review!BC:BC,"&lt;&gt;"&amp;"")</f>
        <v>0</v>
      </c>
      <c r="BE147" s="181">
        <f>COUNTIFS(Review!BJ:BJ,"*TL*",Review!AR:AR,AH147, Review!AS:AS,"&lt;&gt;"&amp;"", Review!AZ:AZ,"&lt;&gt;"&amp;"",  Review!BA:BA,"&lt;&gt;"&amp;"", Review!BB:BB,"&lt;&gt;"&amp;"", Review!BC:BC,"&lt;&gt;"&amp;"")</f>
        <v>0</v>
      </c>
    </row>
    <row r="148" ht="13.5" customHeight="1">
      <c r="A148" s="6"/>
      <c r="B148" s="75" t="s">
        <v>2969</v>
      </c>
      <c r="C148" s="75" t="s">
        <v>3025</v>
      </c>
      <c r="D148" s="75" t="s">
        <v>3921</v>
      </c>
      <c r="E148" s="76">
        <v>2.0118438E7</v>
      </c>
      <c r="F148" s="75" t="s">
        <v>2920</v>
      </c>
      <c r="G148" s="75" t="s">
        <v>2602</v>
      </c>
      <c r="H148" s="10" t="s">
        <v>3922</v>
      </c>
      <c r="I148" s="10"/>
      <c r="J148" s="10"/>
      <c r="K148" s="10"/>
      <c r="L148" s="10"/>
      <c r="M148" s="10"/>
      <c r="N148" s="10"/>
      <c r="O148" s="10"/>
      <c r="P148" s="4">
        <f>COUNTIFS(Review!P:P,AH148)</f>
        <v>0</v>
      </c>
      <c r="Q148" s="10">
        <f>COUNTIFS(Review!N:N,"TNLT",Review!P:P,AH148, Review!R:R,"&lt;&gt;"&amp;"", Review!S:S,"&lt;&gt;"&amp;"", Review!T:T,"&lt;&gt;"&amp;"", Review!U:U,"&lt;&gt;"&amp;"",  Review!V:V,"&lt;&gt;"&amp;"",  Review!W:W,"&lt;&gt;"&amp;"",  Review!X:X,"&lt;&gt;"&amp;"",  Review!Y:Y,"&lt;&gt;"&amp;"")</f>
        <v>0</v>
      </c>
      <c r="R148" s="10">
        <f>COUNTIFS(Review!N:N,"TNBT",Review!P:P,AH148, Review!R:R,"&lt;&gt;"&amp;"", Review!S:S,"&lt;&gt;"&amp;"", Review!T:T,"&lt;&gt;"&amp;"", Review!U:U,"&lt;&gt;"&amp;"",  Review!V:V,"&lt;&gt;"&amp;"",  Review!W:W,"&lt;&gt;"&amp;"",  Review!X:X,"&lt;&gt;"&amp;"",  Review!Y:Y,"&lt;&gt;"&amp;"")</f>
        <v>0</v>
      </c>
      <c r="S148" s="10">
        <f>COUNTIFS(Review!N:N,"TL",Review!P:P,AH148, Review!R:R,"&lt;&gt;"&amp;"", Review!X:X,"&lt;&gt;"&amp;"",  Review!Y:Y,"&lt;&gt;"&amp;"")</f>
        <v>0</v>
      </c>
      <c r="T148" s="10">
        <f>COUNTIFS(Review!A:A,"Giữ chỗ",Review!P:P,AH148)</f>
        <v>0</v>
      </c>
      <c r="U148" s="10">
        <f>COUNTIFS(Review!B:B,"Sai lớp",Review!P:P,AH148)</f>
        <v>0</v>
      </c>
      <c r="V148" s="10">
        <f>COUNTIFS(Review!B:B,"Sai phân công",Review!P:P,AH148)</f>
        <v>0</v>
      </c>
      <c r="W148" s="10">
        <f t="shared" si="1"/>
        <v>0</v>
      </c>
      <c r="X148" s="10"/>
      <c r="Y148" s="10"/>
      <c r="Z148" s="10"/>
      <c r="AA148" s="6"/>
      <c r="AB148" s="6"/>
      <c r="AC148" s="6"/>
      <c r="AD148" s="6"/>
      <c r="AE148" s="6"/>
      <c r="AF148" s="6"/>
      <c r="AG148" s="6"/>
      <c r="AH148" s="6" t="s">
        <v>3941</v>
      </c>
      <c r="AI148" s="6" t="str">
        <f t="shared" si="2"/>
        <v>C_16 Nguyễn Thị Hoài 20118438 LTU11A</v>
      </c>
      <c r="AJ148" s="6"/>
      <c r="AK148" s="6" t="str">
        <f t="shared" si="3"/>
        <v>TRUE</v>
      </c>
      <c r="AL148" s="4"/>
      <c r="AM148" s="4"/>
      <c r="AN148" s="4"/>
      <c r="AO148" s="4"/>
      <c r="AP148" s="4"/>
      <c r="AQ148" s="4"/>
      <c r="AR148" s="4"/>
      <c r="AS148" s="4"/>
      <c r="AT148" s="178"/>
      <c r="AU148" s="179"/>
      <c r="AV148" s="179"/>
      <c r="AW148" s="179"/>
      <c r="AX148" s="180">
        <f>COUNTIFS(Review!AD:AD,AH148, Review!AE:AE,"&lt;&gt;"&amp;"",Review!AL:AL,"&lt;&gt;"&amp;"")</f>
        <v>0</v>
      </c>
      <c r="AY148" s="153">
        <f>COUNTIFS(Review!BJ:BJ,"*TNLT*",Review!AD:AD,AH148, Review!AE:AE,"&lt;&gt;"&amp;"",  Review!AF:AF,"&lt;&gt;"&amp;"", Review!AG:AG,"&lt;&gt;"&amp;"", Review!AH:AH,"&lt;&gt;"&amp;"", Review!AI:AI,"&lt;&gt;"&amp;"", Review!AJ:AJ,"&lt;&gt;"&amp;"", Review!AK:AK,"&lt;&gt;"&amp;"", Review!AL:AL,"&lt;&gt;"&amp;"", Review!AM:AM,"&lt;&gt;"&amp;"", Review!AN:AN,"&lt;&gt;"&amp;"", Review!AO:AO,"&lt;&gt;"&amp;"")</f>
        <v>0</v>
      </c>
      <c r="AZ148" s="153">
        <f>COUNTIFS(Review!BJ:BJ,"*TNBT*",Review!AD:AD,AH148, Review!AE:AE,"&lt;&gt;"&amp;"",  Review!AF:AF,"&lt;&gt;"&amp;"", Review!AG:AG,"&lt;&gt;"&amp;"", Review!AH:AH,"&lt;&gt;"&amp;"", Review!AI:AI,"&lt;&gt;"&amp;"",  Review!AJ:AJ,"&lt;&gt;"&amp;"",  Review!AK:AK,"&lt;&gt;"&amp;"",  Review!AL:AL,"&lt;&gt;"&amp;"",  Review!AM:AM,"&lt;&gt;"&amp;"", Review!AN:AN,"&lt;&gt;"&amp;"", Review!AO:AO,"&lt;&gt;"&amp;"")</f>
        <v>0</v>
      </c>
      <c r="BA148" s="153">
        <f>COUNTIFS(Review!BJ:BJ,"*TL*",Review!AD:AD,AH148, Review!AE:AE,"&lt;&gt;"&amp;"", Review!AL:AL,"&lt;&gt;"&amp;"",  Review!AM:AM,"&lt;&gt;"&amp;"", Review!AN:AN,"&lt;&gt;"&amp;"", Review!AO:AO,"&lt;&gt;"&amp;"")</f>
        <v>0</v>
      </c>
      <c r="BB148" s="180">
        <f>COUNTIFS(Review!AR:AR,AH148, Review!AS:AS,"&lt;&gt;"&amp;"",Review!AZ:AZ,"&lt;&gt;"&amp;"")</f>
        <v>0</v>
      </c>
      <c r="BC148" s="181">
        <f>COUNTIFS(Review!BJ:BJ,"*TNLT*",Review!AR:AR,AH148, Review!AS:AS,"&lt;&gt;"&amp;"", Review!AT:AT,"&lt;&gt;"&amp;"", Review!AU:AU,"&lt;&gt;"&amp;"", Review!AV:AV,"&lt;&gt;"&amp;"", Review!AW:AW,"&lt;&gt;"&amp;"", Review!AW:AW,"&lt;&gt;"&amp;"", Review!AX:AX,"&lt;&gt;"&amp;"", Review!AY:AY,"&lt;&gt;"&amp;"", Review!AZ:AZ,"&lt;&gt;"&amp;"",  Review!BA:BA,"&lt;&gt;"&amp;"", Review!BB:BB,"&lt;&gt;"&amp;"", Review!BC:BC,"&lt;&gt;"&amp;"")</f>
        <v>0</v>
      </c>
      <c r="BD148" s="182">
        <f>COUNTIFS(Review!BJ:BJ,"*TNBT*",Review!AR:AR,AH148, Review!AS:AS,"&lt;&gt;"&amp;"", Review!AT:AT,"&lt;&gt;"&amp;"", Review!AU:AU,"&lt;&gt;"&amp;"", Review!AV:AV,"&lt;&gt;"&amp;"", Review!AW:AW,"&lt;&gt;"&amp;"", Review!AW:AW,"&lt;&gt;"&amp;"", Review!AX:AX,"&lt;&gt;"&amp;"", Review!AY:AY,"&lt;&gt;"&amp;"", Review!AZ:AZ,"&lt;&gt;"&amp;"",  Review!BA:BA,"&lt;&gt;"&amp;"", Review!BB:BB,"&lt;&gt;"&amp;"", Review!BC:BC,"&lt;&gt;"&amp;"")</f>
        <v>0</v>
      </c>
      <c r="BE148" s="181">
        <f>COUNTIFS(Review!BJ:BJ,"*TL*",Review!AR:AR,AH148, Review!AS:AS,"&lt;&gt;"&amp;"", Review!AZ:AZ,"&lt;&gt;"&amp;"",  Review!BA:BA,"&lt;&gt;"&amp;"", Review!BB:BB,"&lt;&gt;"&amp;"", Review!BC:BC,"&lt;&gt;"&amp;"")</f>
        <v>0</v>
      </c>
    </row>
    <row r="149" ht="13.5" customHeight="1">
      <c r="A149" s="6"/>
      <c r="B149" s="75" t="s">
        <v>2969</v>
      </c>
      <c r="C149" s="75" t="s">
        <v>3025</v>
      </c>
      <c r="D149" s="75" t="s">
        <v>3279</v>
      </c>
      <c r="E149" s="76">
        <v>2.0128175E7</v>
      </c>
      <c r="F149" s="75" t="s">
        <v>2920</v>
      </c>
      <c r="G149" s="75" t="s">
        <v>2602</v>
      </c>
      <c r="H149" s="10" t="s">
        <v>3885</v>
      </c>
      <c r="I149" s="10">
        <f>COUNTIF(B:B,B149)</f>
        <v>4</v>
      </c>
      <c r="J149" s="10">
        <f>COUNTIFS(Review!O:O,B149,Review!N:N,"TNLT", Review!R:R,"&lt;&gt;"&amp;"", Review!S:S,"&lt;&gt;"&amp;"", Review!T:T,"&lt;&gt;"&amp;"", Review!U:U,"&lt;&gt;"&amp;"",  Review!V:V,"&lt;&gt;"&amp;"",  Review!W:W,"&lt;&gt;"&amp;"",  Review!X:X,"&lt;&gt;"&amp;"",  Review!Y:Y,"&lt;&gt;"&amp;"")</f>
        <v>0</v>
      </c>
      <c r="K149" s="10">
        <f>COUNTIFS(Review!O:O,B149,Review!N:N,"TNBT", Review!R:R,"&lt;&gt;"&amp;"", Review!S:S,"&lt;&gt;"&amp;"", Review!T:T,"&lt;&gt;"&amp;"", Review!U:U,"&lt;&gt;"&amp;"",  Review!V:V,"&lt;&gt;"&amp;"",  Review!W:W,"&lt;&gt;"&amp;"",  Review!X:X,"&lt;&gt;"&amp;"",  Review!Y:Y,"&lt;&gt;"&amp;"")</f>
        <v>0</v>
      </c>
      <c r="L149" s="10">
        <f>COUNTIFS(Review!O:O,B149,Review!N:N,"TL", Review!R:R,"&lt;&gt;"&amp;"", Review!X:X,"&lt;&gt;"&amp;"",  Review!Y:Y,"&lt;&gt;"&amp;"")</f>
        <v>0</v>
      </c>
      <c r="M149" s="10">
        <f>COUNTIFS(Review!AC:AC,B149, Review!AN:AN,"&lt;&gt;"&amp;"",Review!AO:AO,"&lt;&gt;"&amp;"")</f>
        <v>0</v>
      </c>
      <c r="N149" s="10">
        <f>COUNTIFS(Review!A:A,"Giữ chỗ nhóm",Review!O:O,B149)</f>
        <v>0</v>
      </c>
      <c r="O149" s="10"/>
      <c r="P149" s="4">
        <f>COUNTIFS(Review!P:P,AH149)</f>
        <v>4</v>
      </c>
      <c r="Q149" s="10">
        <f>COUNTIFS(Review!N:N,"TNLT",Review!P:P,AH149, Review!R:R,"&lt;&gt;"&amp;"", Review!S:S,"&lt;&gt;"&amp;"", Review!T:T,"&lt;&gt;"&amp;"", Review!U:U,"&lt;&gt;"&amp;"",  Review!V:V,"&lt;&gt;"&amp;"",  Review!W:W,"&lt;&gt;"&amp;"",  Review!X:X,"&lt;&gt;"&amp;"",  Review!Y:Y,"&lt;&gt;"&amp;"")</f>
        <v>0</v>
      </c>
      <c r="R149" s="10">
        <f>COUNTIFS(Review!N:N,"TNBT",Review!P:P,AH149, Review!R:R,"&lt;&gt;"&amp;"", Review!S:S,"&lt;&gt;"&amp;"", Review!T:T,"&lt;&gt;"&amp;"", Review!U:U,"&lt;&gt;"&amp;"",  Review!V:V,"&lt;&gt;"&amp;"",  Review!W:W,"&lt;&gt;"&amp;"",  Review!X:X,"&lt;&gt;"&amp;"",  Review!Y:Y,"&lt;&gt;"&amp;"")</f>
        <v>0</v>
      </c>
      <c r="S149" s="10">
        <f>COUNTIFS(Review!N:N,"TL",Review!P:P,AH149, Review!R:R,"&lt;&gt;"&amp;"", Review!X:X,"&lt;&gt;"&amp;"",  Review!Y:Y,"&lt;&gt;"&amp;"")</f>
        <v>0</v>
      </c>
      <c r="T149" s="10">
        <f>COUNTIFS(Review!A:A,"Giữ chỗ",Review!P:P,AH149)</f>
        <v>0</v>
      </c>
      <c r="U149" s="10">
        <f>COUNTIFS(Review!B:B,"Sai lớp",Review!P:P,AH149)</f>
        <v>0</v>
      </c>
      <c r="V149" s="10">
        <f>COUNTIFS(Review!B:B,"Sai phân công",Review!P:P,AH149)</f>
        <v>0</v>
      </c>
      <c r="W149" s="10">
        <f t="shared" si="1"/>
        <v>4</v>
      </c>
      <c r="X149" s="10"/>
      <c r="Y149" s="10"/>
      <c r="Z149" s="10"/>
      <c r="AA149" s="6"/>
      <c r="AB149" s="6"/>
      <c r="AC149" s="6"/>
      <c r="AD149" s="6"/>
      <c r="AE149" s="6"/>
      <c r="AF149" s="6"/>
      <c r="AG149" s="6"/>
      <c r="AH149" s="6" t="s">
        <v>3168</v>
      </c>
      <c r="AI149" s="6" t="str">
        <f t="shared" si="2"/>
        <v>C_16 Nguyễn Thị Hương 20128175 LTU11A</v>
      </c>
      <c r="AJ149" s="6"/>
      <c r="AK149" s="6" t="str">
        <f t="shared" si="3"/>
        <v>TRUE</v>
      </c>
      <c r="AL149" s="4"/>
      <c r="AM149" s="4"/>
      <c r="AN149" s="4"/>
      <c r="AO149" s="4"/>
      <c r="AP149" s="4"/>
      <c r="AQ149" s="4"/>
      <c r="AR149" s="4"/>
      <c r="AS149" s="4"/>
      <c r="AT149" s="178">
        <f>COUNTIFS(Review!AC:AC,B149, Review!AE:AE,"&lt;&gt;"&amp;"",Review!AL:AL,"&lt;&gt;"&amp;"")</f>
        <v>0</v>
      </c>
      <c r="AU149" s="179">
        <f>COUNTIFS(Review!BJ:BJ,"*TNLT*",Review!AC:AC,B149, Review!AE:AE,"&lt;&gt;"&amp;"",Review!AL:AL,"&lt;&gt;"&amp;"")</f>
        <v>0</v>
      </c>
      <c r="AV149" s="179">
        <f>COUNTIFS(Review!BJ:BJ,"*TNBT*",Review!AC:AC,B149, Review!AE:AE,"&lt;&gt;"&amp;"",Review!AL:AL,"&lt;&gt;"&amp;"")</f>
        <v>0</v>
      </c>
      <c r="AW149" s="179">
        <f>COUNTIFS(Review!BJ:BJ,"*TL*",Review!AC:AC,B149, Review!AE:AE,"&lt;&gt;"&amp;"",Review!AL:AL,"&lt;&gt;"&amp;"")</f>
        <v>0</v>
      </c>
      <c r="AX149" s="180">
        <f>COUNTIFS(Review!AD:AD,AH149, Review!AE:AE,"&lt;&gt;"&amp;"",Review!AL:AL,"&lt;&gt;"&amp;"")</f>
        <v>0</v>
      </c>
      <c r="AY149" s="153">
        <f>COUNTIFS(Review!BJ:BJ,"*TNLT*",Review!AD:AD,AH149, Review!AE:AE,"&lt;&gt;"&amp;"",  Review!AF:AF,"&lt;&gt;"&amp;"", Review!AG:AG,"&lt;&gt;"&amp;"", Review!AH:AH,"&lt;&gt;"&amp;"", Review!AI:AI,"&lt;&gt;"&amp;"", Review!AJ:AJ,"&lt;&gt;"&amp;"", Review!AK:AK,"&lt;&gt;"&amp;"", Review!AL:AL,"&lt;&gt;"&amp;"", Review!AM:AM,"&lt;&gt;"&amp;"", Review!AN:AN,"&lt;&gt;"&amp;"", Review!AO:AO,"&lt;&gt;"&amp;"")</f>
        <v>0</v>
      </c>
      <c r="AZ149" s="153">
        <f>COUNTIFS(Review!BJ:BJ,"*TNBT*",Review!AD:AD,AH149, Review!AE:AE,"&lt;&gt;"&amp;"",  Review!AF:AF,"&lt;&gt;"&amp;"", Review!AG:AG,"&lt;&gt;"&amp;"", Review!AH:AH,"&lt;&gt;"&amp;"", Review!AI:AI,"&lt;&gt;"&amp;"",  Review!AJ:AJ,"&lt;&gt;"&amp;"",  Review!AK:AK,"&lt;&gt;"&amp;"",  Review!AL:AL,"&lt;&gt;"&amp;"",  Review!AM:AM,"&lt;&gt;"&amp;"", Review!AN:AN,"&lt;&gt;"&amp;"", Review!AO:AO,"&lt;&gt;"&amp;"")</f>
        <v>0</v>
      </c>
      <c r="BA149" s="153">
        <f>COUNTIFS(Review!BJ:BJ,"*TL*",Review!AD:AD,AH149, Review!AE:AE,"&lt;&gt;"&amp;"", Review!AL:AL,"&lt;&gt;"&amp;"",  Review!AM:AM,"&lt;&gt;"&amp;"", Review!AN:AN,"&lt;&gt;"&amp;"", Review!AO:AO,"&lt;&gt;"&amp;"")</f>
        <v>0</v>
      </c>
      <c r="BB149" s="180">
        <f>COUNTIFS(Review!AR:AR,AH149, Review!AS:AS,"&lt;&gt;"&amp;"",Review!AZ:AZ,"&lt;&gt;"&amp;"")</f>
        <v>0</v>
      </c>
      <c r="BC149" s="181">
        <f>COUNTIFS(Review!BJ:BJ,"*TNLT*",Review!AR:AR,AH149, Review!AS:AS,"&lt;&gt;"&amp;"", Review!AT:AT,"&lt;&gt;"&amp;"", Review!AU:AU,"&lt;&gt;"&amp;"", Review!AV:AV,"&lt;&gt;"&amp;"", Review!AW:AW,"&lt;&gt;"&amp;"", Review!AW:AW,"&lt;&gt;"&amp;"", Review!AX:AX,"&lt;&gt;"&amp;"", Review!AY:AY,"&lt;&gt;"&amp;"", Review!AZ:AZ,"&lt;&gt;"&amp;"",  Review!BA:BA,"&lt;&gt;"&amp;"", Review!BB:BB,"&lt;&gt;"&amp;"", Review!BC:BC,"&lt;&gt;"&amp;"")</f>
        <v>0</v>
      </c>
      <c r="BD149" s="182">
        <f>COUNTIFS(Review!BJ:BJ,"*TNBT*",Review!AR:AR,AH149, Review!AS:AS,"&lt;&gt;"&amp;"", Review!AT:AT,"&lt;&gt;"&amp;"", Review!AU:AU,"&lt;&gt;"&amp;"", Review!AV:AV,"&lt;&gt;"&amp;"", Review!AW:AW,"&lt;&gt;"&amp;"", Review!AW:AW,"&lt;&gt;"&amp;"", Review!AX:AX,"&lt;&gt;"&amp;"", Review!AY:AY,"&lt;&gt;"&amp;"", Review!AZ:AZ,"&lt;&gt;"&amp;"",  Review!BA:BA,"&lt;&gt;"&amp;"", Review!BB:BB,"&lt;&gt;"&amp;"", Review!BC:BC,"&lt;&gt;"&amp;"")</f>
        <v>0</v>
      </c>
      <c r="BE149" s="181">
        <f>COUNTIFS(Review!BJ:BJ,"*TL*",Review!AR:AR,AH149, Review!AS:AS,"&lt;&gt;"&amp;"", Review!AZ:AZ,"&lt;&gt;"&amp;"",  Review!BA:BA,"&lt;&gt;"&amp;"", Review!BB:BB,"&lt;&gt;"&amp;"", Review!BC:BC,"&lt;&gt;"&amp;"")</f>
        <v>0</v>
      </c>
    </row>
    <row r="150" ht="13.5" customHeight="1">
      <c r="A150" s="6"/>
      <c r="B150" s="75" t="s">
        <v>2969</v>
      </c>
      <c r="C150" s="75" t="s">
        <v>1251</v>
      </c>
      <c r="D150" s="75" t="s">
        <v>3052</v>
      </c>
      <c r="E150" s="76">
        <v>2.0118548E7</v>
      </c>
      <c r="F150" s="75" t="s">
        <v>2920</v>
      </c>
      <c r="G150" s="75" t="s">
        <v>2602</v>
      </c>
      <c r="H150" s="277" t="s">
        <v>3913</v>
      </c>
      <c r="I150" s="10"/>
      <c r="J150" s="10"/>
      <c r="K150" s="10"/>
      <c r="L150" s="10"/>
      <c r="M150" s="10"/>
      <c r="N150" s="10"/>
      <c r="O150" s="10"/>
      <c r="P150" s="4">
        <f>COUNTIFS(Review!P:P,AH150)</f>
        <v>4</v>
      </c>
      <c r="Q150" s="10">
        <f>COUNTIFS(Review!N:N,"TNLT",Review!P:P,AH150, Review!R:R,"&lt;&gt;"&amp;"", Review!S:S,"&lt;&gt;"&amp;"", Review!T:T,"&lt;&gt;"&amp;"", Review!U:U,"&lt;&gt;"&amp;"",  Review!V:V,"&lt;&gt;"&amp;"",  Review!W:W,"&lt;&gt;"&amp;"",  Review!X:X,"&lt;&gt;"&amp;"",  Review!Y:Y,"&lt;&gt;"&amp;"")</f>
        <v>0</v>
      </c>
      <c r="R150" s="10">
        <f>COUNTIFS(Review!N:N,"TNBT",Review!P:P,AH150, Review!R:R,"&lt;&gt;"&amp;"", Review!S:S,"&lt;&gt;"&amp;"", Review!T:T,"&lt;&gt;"&amp;"", Review!U:U,"&lt;&gt;"&amp;"",  Review!V:V,"&lt;&gt;"&amp;"",  Review!W:W,"&lt;&gt;"&amp;"",  Review!X:X,"&lt;&gt;"&amp;"",  Review!Y:Y,"&lt;&gt;"&amp;"")</f>
        <v>0</v>
      </c>
      <c r="S150" s="10">
        <f>COUNTIFS(Review!N:N,"TL",Review!P:P,AH150, Review!R:R,"&lt;&gt;"&amp;"", Review!X:X,"&lt;&gt;"&amp;"",  Review!Y:Y,"&lt;&gt;"&amp;"")</f>
        <v>0</v>
      </c>
      <c r="T150" s="10">
        <f>COUNTIFS(Review!A:A,"Giữ chỗ",Review!P:P,AH150)</f>
        <v>0</v>
      </c>
      <c r="U150" s="10">
        <f>COUNTIFS(Review!B:B,"Sai lớp",Review!P:P,AH150)</f>
        <v>0</v>
      </c>
      <c r="V150" s="10">
        <f>COUNTIFS(Review!B:B,"Sai phân công",Review!P:P,AH150)</f>
        <v>0</v>
      </c>
      <c r="W150" s="10">
        <f t="shared" si="1"/>
        <v>4</v>
      </c>
      <c r="X150" s="10"/>
      <c r="Y150" s="10"/>
      <c r="Z150" s="10"/>
      <c r="AA150" s="6"/>
      <c r="AB150" s="6"/>
      <c r="AC150" s="6"/>
      <c r="AD150" s="6"/>
      <c r="AE150" s="6"/>
      <c r="AF150" s="6"/>
      <c r="AG150" s="6"/>
      <c r="AH150" s="6" t="s">
        <v>2970</v>
      </c>
      <c r="AI150" s="6" t="str">
        <f t="shared" si="2"/>
        <v>C_16 Vũ Thị Phương 20118548 LTU11A</v>
      </c>
      <c r="AJ150" s="6"/>
      <c r="AK150" s="6" t="str">
        <f t="shared" si="3"/>
        <v>TRUE</v>
      </c>
      <c r="AL150" s="4"/>
      <c r="AM150" s="4"/>
      <c r="AN150" s="4"/>
      <c r="AO150" s="4"/>
      <c r="AP150" s="4"/>
      <c r="AQ150" s="4"/>
      <c r="AR150" s="4"/>
      <c r="AS150" s="4"/>
      <c r="AT150" s="178"/>
      <c r="AU150" s="179"/>
      <c r="AV150" s="179"/>
      <c r="AW150" s="179"/>
      <c r="AX150" s="180">
        <f>COUNTIFS(Review!AD:AD,AH150, Review!AE:AE,"&lt;&gt;"&amp;"",Review!AL:AL,"&lt;&gt;"&amp;"")</f>
        <v>0</v>
      </c>
      <c r="AY150" s="153">
        <f>COUNTIFS(Review!BJ:BJ,"*TNLT*",Review!AD:AD,AH150, Review!AE:AE,"&lt;&gt;"&amp;"",  Review!AF:AF,"&lt;&gt;"&amp;"", Review!AG:AG,"&lt;&gt;"&amp;"", Review!AH:AH,"&lt;&gt;"&amp;"", Review!AI:AI,"&lt;&gt;"&amp;"", Review!AJ:AJ,"&lt;&gt;"&amp;"", Review!AK:AK,"&lt;&gt;"&amp;"", Review!AL:AL,"&lt;&gt;"&amp;"", Review!AM:AM,"&lt;&gt;"&amp;"", Review!AN:AN,"&lt;&gt;"&amp;"", Review!AO:AO,"&lt;&gt;"&amp;"")</f>
        <v>0</v>
      </c>
      <c r="AZ150" s="153">
        <f>COUNTIFS(Review!BJ:BJ,"*TNBT*",Review!AD:AD,AH150, Review!AE:AE,"&lt;&gt;"&amp;"",  Review!AF:AF,"&lt;&gt;"&amp;"", Review!AG:AG,"&lt;&gt;"&amp;"", Review!AH:AH,"&lt;&gt;"&amp;"", Review!AI:AI,"&lt;&gt;"&amp;"",  Review!AJ:AJ,"&lt;&gt;"&amp;"",  Review!AK:AK,"&lt;&gt;"&amp;"",  Review!AL:AL,"&lt;&gt;"&amp;"",  Review!AM:AM,"&lt;&gt;"&amp;"", Review!AN:AN,"&lt;&gt;"&amp;"", Review!AO:AO,"&lt;&gt;"&amp;"")</f>
        <v>0</v>
      </c>
      <c r="BA150" s="153">
        <f>COUNTIFS(Review!BJ:BJ,"*TL*",Review!AD:AD,AH150, Review!AE:AE,"&lt;&gt;"&amp;"", Review!AL:AL,"&lt;&gt;"&amp;"",  Review!AM:AM,"&lt;&gt;"&amp;"", Review!AN:AN,"&lt;&gt;"&amp;"", Review!AO:AO,"&lt;&gt;"&amp;"")</f>
        <v>0</v>
      </c>
      <c r="BB150" s="180">
        <f>COUNTIFS(Review!AR:AR,AH150, Review!AS:AS,"&lt;&gt;"&amp;"",Review!AZ:AZ,"&lt;&gt;"&amp;"")</f>
        <v>0</v>
      </c>
      <c r="BC150" s="181">
        <f>COUNTIFS(Review!BJ:BJ,"*TNLT*",Review!AR:AR,AH150, Review!AS:AS,"&lt;&gt;"&amp;"", Review!AT:AT,"&lt;&gt;"&amp;"", Review!AU:AU,"&lt;&gt;"&amp;"", Review!AV:AV,"&lt;&gt;"&amp;"", Review!AW:AW,"&lt;&gt;"&amp;"", Review!AW:AW,"&lt;&gt;"&amp;"", Review!AX:AX,"&lt;&gt;"&amp;"", Review!AY:AY,"&lt;&gt;"&amp;"", Review!AZ:AZ,"&lt;&gt;"&amp;"",  Review!BA:BA,"&lt;&gt;"&amp;"", Review!BB:BB,"&lt;&gt;"&amp;"", Review!BC:BC,"&lt;&gt;"&amp;"")</f>
        <v>0</v>
      </c>
      <c r="BD150" s="182">
        <f>COUNTIFS(Review!BJ:BJ,"*TNBT*",Review!AR:AR,AH150, Review!AS:AS,"&lt;&gt;"&amp;"", Review!AT:AT,"&lt;&gt;"&amp;"", Review!AU:AU,"&lt;&gt;"&amp;"", Review!AV:AV,"&lt;&gt;"&amp;"", Review!AW:AW,"&lt;&gt;"&amp;"", Review!AW:AW,"&lt;&gt;"&amp;"", Review!AX:AX,"&lt;&gt;"&amp;"", Review!AY:AY,"&lt;&gt;"&amp;"", Review!AZ:AZ,"&lt;&gt;"&amp;"",  Review!BA:BA,"&lt;&gt;"&amp;"", Review!BB:BB,"&lt;&gt;"&amp;"", Review!BC:BC,"&lt;&gt;"&amp;"")</f>
        <v>0</v>
      </c>
      <c r="BE150" s="181">
        <f>COUNTIFS(Review!BJ:BJ,"*TL*",Review!AR:AR,AH150, Review!AS:AS,"&lt;&gt;"&amp;"", Review!AZ:AZ,"&lt;&gt;"&amp;"",  Review!BA:BA,"&lt;&gt;"&amp;"", Review!BB:BB,"&lt;&gt;"&amp;"", Review!BC:BC,"&lt;&gt;"&amp;"")</f>
        <v>0</v>
      </c>
    </row>
    <row r="151" ht="13.5" customHeight="1">
      <c r="A151" s="6"/>
      <c r="B151" s="77" t="s">
        <v>2639</v>
      </c>
      <c r="C151" s="77" t="s">
        <v>3995</v>
      </c>
      <c r="D151" s="77" t="s">
        <v>3996</v>
      </c>
      <c r="E151" s="76">
        <v>2.0138083E7</v>
      </c>
      <c r="F151" s="77" t="s">
        <v>2470</v>
      </c>
      <c r="G151" s="77" t="s">
        <v>2471</v>
      </c>
      <c r="H151" s="277" t="s">
        <v>3997</v>
      </c>
      <c r="I151" s="10"/>
      <c r="J151" s="10"/>
      <c r="K151" s="10"/>
      <c r="L151" s="10"/>
      <c r="M151" s="10"/>
      <c r="N151" s="10"/>
      <c r="O151" s="10"/>
      <c r="P151" s="4">
        <f>COUNTIFS(Review!P:P,AH151)</f>
        <v>4</v>
      </c>
      <c r="Q151" s="10">
        <f>COUNTIFS(Review!N:N,"TNLT",Review!P:P,AH151, Review!R:R,"&lt;&gt;"&amp;"", Review!S:S,"&lt;&gt;"&amp;"", Review!T:T,"&lt;&gt;"&amp;"", Review!U:U,"&lt;&gt;"&amp;"",  Review!V:V,"&lt;&gt;"&amp;"",  Review!W:W,"&lt;&gt;"&amp;"",  Review!X:X,"&lt;&gt;"&amp;"",  Review!Y:Y,"&lt;&gt;"&amp;"")</f>
        <v>0</v>
      </c>
      <c r="R151" s="10">
        <f>COUNTIFS(Review!N:N,"TNBT",Review!P:P,AH151, Review!R:R,"&lt;&gt;"&amp;"", Review!S:S,"&lt;&gt;"&amp;"", Review!T:T,"&lt;&gt;"&amp;"", Review!U:U,"&lt;&gt;"&amp;"",  Review!V:V,"&lt;&gt;"&amp;"",  Review!W:W,"&lt;&gt;"&amp;"",  Review!X:X,"&lt;&gt;"&amp;"",  Review!Y:Y,"&lt;&gt;"&amp;"")</f>
        <v>0</v>
      </c>
      <c r="S151" s="10">
        <f>COUNTIFS(Review!N:N,"TL",Review!P:P,AH151, Review!R:R,"&lt;&gt;"&amp;"", Review!X:X,"&lt;&gt;"&amp;"",  Review!Y:Y,"&lt;&gt;"&amp;"")</f>
        <v>0</v>
      </c>
      <c r="T151" s="10">
        <f>COUNTIFS(Review!A:A,"Giữ chỗ",Review!P:P,AH151)</f>
        <v>0</v>
      </c>
      <c r="U151" s="10">
        <f>COUNTIFS(Review!B:B,"Sai lớp",Review!P:P,AH151)</f>
        <v>0</v>
      </c>
      <c r="V151" s="10">
        <f>COUNTIFS(Review!B:B,"Sai phân công",Review!P:P,AH151)</f>
        <v>0</v>
      </c>
      <c r="W151" s="10">
        <f t="shared" si="1"/>
        <v>4</v>
      </c>
      <c r="X151" s="10"/>
      <c r="Y151" s="10"/>
      <c r="Z151" s="10"/>
      <c r="AA151" s="6"/>
      <c r="AB151" s="6"/>
      <c r="AC151" s="6"/>
      <c r="AD151" s="6"/>
      <c r="AE151" s="6"/>
      <c r="AF151" s="6"/>
      <c r="AG151" s="6"/>
      <c r="AH151" s="6" t="s">
        <v>2640</v>
      </c>
      <c r="AI151" s="6" t="str">
        <f t="shared" si="2"/>
        <v>C_17 Nguyên Thị Đào 20138083 VUWIT12B</v>
      </c>
      <c r="AJ151" s="6"/>
      <c r="AK151" s="6" t="str">
        <f t="shared" si="3"/>
        <v>TRUE</v>
      </c>
      <c r="AL151" s="4"/>
      <c r="AM151" s="4"/>
      <c r="AN151" s="4"/>
      <c r="AO151" s="4"/>
      <c r="AP151" s="4"/>
      <c r="AQ151" s="4"/>
      <c r="AR151" s="4"/>
      <c r="AS151" s="4"/>
      <c r="AT151" s="178"/>
      <c r="AU151" s="179"/>
      <c r="AV151" s="179"/>
      <c r="AW151" s="179"/>
      <c r="AX151" s="180">
        <f>COUNTIFS(Review!AD:AD,AH151, Review!AE:AE,"&lt;&gt;"&amp;"",Review!AL:AL,"&lt;&gt;"&amp;"")</f>
        <v>0</v>
      </c>
      <c r="AY151" s="153">
        <f>COUNTIFS(Review!BJ:BJ,"*TNLT*",Review!AD:AD,AH151, Review!AE:AE,"&lt;&gt;"&amp;"",  Review!AF:AF,"&lt;&gt;"&amp;"", Review!AG:AG,"&lt;&gt;"&amp;"", Review!AH:AH,"&lt;&gt;"&amp;"", Review!AI:AI,"&lt;&gt;"&amp;"", Review!AJ:AJ,"&lt;&gt;"&amp;"", Review!AK:AK,"&lt;&gt;"&amp;"", Review!AL:AL,"&lt;&gt;"&amp;"", Review!AM:AM,"&lt;&gt;"&amp;"", Review!AN:AN,"&lt;&gt;"&amp;"", Review!AO:AO,"&lt;&gt;"&amp;"")</f>
        <v>0</v>
      </c>
      <c r="AZ151" s="153">
        <f>COUNTIFS(Review!BJ:BJ,"*TNBT*",Review!AD:AD,AH151, Review!AE:AE,"&lt;&gt;"&amp;"",  Review!AF:AF,"&lt;&gt;"&amp;"", Review!AG:AG,"&lt;&gt;"&amp;"", Review!AH:AH,"&lt;&gt;"&amp;"", Review!AI:AI,"&lt;&gt;"&amp;"",  Review!AJ:AJ,"&lt;&gt;"&amp;"",  Review!AK:AK,"&lt;&gt;"&amp;"",  Review!AL:AL,"&lt;&gt;"&amp;"",  Review!AM:AM,"&lt;&gt;"&amp;"", Review!AN:AN,"&lt;&gt;"&amp;"", Review!AO:AO,"&lt;&gt;"&amp;"")</f>
        <v>0</v>
      </c>
      <c r="BA151" s="153">
        <f>COUNTIFS(Review!BJ:BJ,"*TL*",Review!AD:AD,AH151, Review!AE:AE,"&lt;&gt;"&amp;"", Review!AL:AL,"&lt;&gt;"&amp;"",  Review!AM:AM,"&lt;&gt;"&amp;"", Review!AN:AN,"&lt;&gt;"&amp;"", Review!AO:AO,"&lt;&gt;"&amp;"")</f>
        <v>0</v>
      </c>
      <c r="BB151" s="180">
        <f>COUNTIFS(Review!AR:AR,AH151, Review!AS:AS,"&lt;&gt;"&amp;"",Review!AZ:AZ,"&lt;&gt;"&amp;"")</f>
        <v>0</v>
      </c>
      <c r="BC151" s="181">
        <f>COUNTIFS(Review!BJ:BJ,"*TNLT*",Review!AR:AR,AH151, Review!AS:AS,"&lt;&gt;"&amp;"", Review!AT:AT,"&lt;&gt;"&amp;"", Review!AU:AU,"&lt;&gt;"&amp;"", Review!AV:AV,"&lt;&gt;"&amp;"", Review!AW:AW,"&lt;&gt;"&amp;"", Review!AW:AW,"&lt;&gt;"&amp;"", Review!AX:AX,"&lt;&gt;"&amp;"", Review!AY:AY,"&lt;&gt;"&amp;"", Review!AZ:AZ,"&lt;&gt;"&amp;"",  Review!BA:BA,"&lt;&gt;"&amp;"", Review!BB:BB,"&lt;&gt;"&amp;"", Review!BC:BC,"&lt;&gt;"&amp;"")</f>
        <v>0</v>
      </c>
      <c r="BD151" s="182">
        <f>COUNTIFS(Review!BJ:BJ,"*TNBT*",Review!AR:AR,AH151, Review!AS:AS,"&lt;&gt;"&amp;"", Review!AT:AT,"&lt;&gt;"&amp;"", Review!AU:AU,"&lt;&gt;"&amp;"", Review!AV:AV,"&lt;&gt;"&amp;"", Review!AW:AW,"&lt;&gt;"&amp;"", Review!AW:AW,"&lt;&gt;"&amp;"", Review!AX:AX,"&lt;&gt;"&amp;"", Review!AY:AY,"&lt;&gt;"&amp;"", Review!AZ:AZ,"&lt;&gt;"&amp;"",  Review!BA:BA,"&lt;&gt;"&amp;"", Review!BB:BB,"&lt;&gt;"&amp;"", Review!BC:BC,"&lt;&gt;"&amp;"")</f>
        <v>0</v>
      </c>
      <c r="BE151" s="181">
        <f>COUNTIFS(Review!BJ:BJ,"*TL*",Review!AR:AR,AH151, Review!AS:AS,"&lt;&gt;"&amp;"", Review!AZ:AZ,"&lt;&gt;"&amp;"",  Review!BA:BA,"&lt;&gt;"&amp;"", Review!BB:BB,"&lt;&gt;"&amp;"", Review!BC:BC,"&lt;&gt;"&amp;"")</f>
        <v>0</v>
      </c>
    </row>
    <row r="152" ht="13.5" customHeight="1">
      <c r="A152" s="6"/>
      <c r="B152" s="77" t="s">
        <v>2639</v>
      </c>
      <c r="C152" s="77" t="s">
        <v>3982</v>
      </c>
      <c r="D152" s="77" t="s">
        <v>891</v>
      </c>
      <c r="E152" s="76">
        <v>2.0138717E7</v>
      </c>
      <c r="F152" s="77" t="s">
        <v>2470</v>
      </c>
      <c r="G152" s="77" t="s">
        <v>2471</v>
      </c>
      <c r="H152" s="10" t="s">
        <v>3983</v>
      </c>
      <c r="I152" s="10"/>
      <c r="J152" s="10"/>
      <c r="K152" s="10"/>
      <c r="L152" s="10"/>
      <c r="M152" s="10"/>
      <c r="N152" s="10"/>
      <c r="O152" s="10"/>
      <c r="P152" s="4">
        <f>COUNTIFS(Review!P:P,AH152)</f>
        <v>4</v>
      </c>
      <c r="Q152" s="10">
        <f>COUNTIFS(Review!N:N,"TNLT",Review!P:P,AH152, Review!R:R,"&lt;&gt;"&amp;"", Review!S:S,"&lt;&gt;"&amp;"", Review!T:T,"&lt;&gt;"&amp;"", Review!U:U,"&lt;&gt;"&amp;"",  Review!V:V,"&lt;&gt;"&amp;"",  Review!W:W,"&lt;&gt;"&amp;"",  Review!X:X,"&lt;&gt;"&amp;"",  Review!Y:Y,"&lt;&gt;"&amp;"")</f>
        <v>0</v>
      </c>
      <c r="R152" s="10">
        <f>COUNTIFS(Review!N:N,"TNBT",Review!P:P,AH152, Review!R:R,"&lt;&gt;"&amp;"", Review!S:S,"&lt;&gt;"&amp;"", Review!T:T,"&lt;&gt;"&amp;"", Review!U:U,"&lt;&gt;"&amp;"",  Review!V:V,"&lt;&gt;"&amp;"",  Review!W:W,"&lt;&gt;"&amp;"",  Review!X:X,"&lt;&gt;"&amp;"",  Review!Y:Y,"&lt;&gt;"&amp;"")</f>
        <v>0</v>
      </c>
      <c r="S152" s="10">
        <f>COUNTIFS(Review!N:N,"TL",Review!P:P,AH152, Review!R:R,"&lt;&gt;"&amp;"", Review!X:X,"&lt;&gt;"&amp;"",  Review!Y:Y,"&lt;&gt;"&amp;"")</f>
        <v>1</v>
      </c>
      <c r="T152" s="10">
        <f>COUNTIFS(Review!A:A,"Giữ chỗ",Review!P:P,AH152)</f>
        <v>0</v>
      </c>
      <c r="U152" s="10">
        <f>COUNTIFS(Review!B:B,"Sai lớp",Review!P:P,AH152)</f>
        <v>0</v>
      </c>
      <c r="V152" s="10">
        <f>COUNTIFS(Review!B:B,"Sai phân công",Review!P:P,AH152)</f>
        <v>0</v>
      </c>
      <c r="W152" s="10">
        <f t="shared" si="1"/>
        <v>3</v>
      </c>
      <c r="X152" s="10"/>
      <c r="Y152" s="10"/>
      <c r="Z152" s="10"/>
      <c r="AA152" s="6"/>
      <c r="AB152" s="6"/>
      <c r="AC152" s="6"/>
      <c r="AD152" s="6"/>
      <c r="AE152" s="6"/>
      <c r="AF152" s="6"/>
      <c r="AG152" s="6"/>
      <c r="AH152" s="6" t="s">
        <v>3994</v>
      </c>
      <c r="AI152" s="6" t="str">
        <f t="shared" si="2"/>
        <v>C_17 Phạm Hoàng Nam 20138717 VUWIT12B</v>
      </c>
      <c r="AJ152" s="6"/>
      <c r="AK152" s="6" t="str">
        <f t="shared" si="3"/>
        <v>TRUE</v>
      </c>
      <c r="AL152" s="4"/>
      <c r="AM152" s="4"/>
      <c r="AN152" s="4"/>
      <c r="AO152" s="4"/>
      <c r="AP152" s="4"/>
      <c r="AQ152" s="4"/>
      <c r="AR152" s="4"/>
      <c r="AS152" s="4"/>
      <c r="AT152" s="178"/>
      <c r="AU152" s="179"/>
      <c r="AV152" s="179"/>
      <c r="AW152" s="179"/>
      <c r="AX152" s="180">
        <f>COUNTIFS(Review!AD:AD,AH152, Review!AE:AE,"&lt;&gt;"&amp;"",Review!AL:AL,"&lt;&gt;"&amp;"")</f>
        <v>0</v>
      </c>
      <c r="AY152" s="153">
        <f>COUNTIFS(Review!BJ:BJ,"*TNLT*",Review!AD:AD,AH152, Review!AE:AE,"&lt;&gt;"&amp;"",  Review!AF:AF,"&lt;&gt;"&amp;"", Review!AG:AG,"&lt;&gt;"&amp;"", Review!AH:AH,"&lt;&gt;"&amp;"", Review!AI:AI,"&lt;&gt;"&amp;"", Review!AJ:AJ,"&lt;&gt;"&amp;"", Review!AK:AK,"&lt;&gt;"&amp;"", Review!AL:AL,"&lt;&gt;"&amp;"", Review!AM:AM,"&lt;&gt;"&amp;"", Review!AN:AN,"&lt;&gt;"&amp;"", Review!AO:AO,"&lt;&gt;"&amp;"")</f>
        <v>0</v>
      </c>
      <c r="AZ152" s="153">
        <f>COUNTIFS(Review!BJ:BJ,"*TNBT*",Review!AD:AD,AH152, Review!AE:AE,"&lt;&gt;"&amp;"",  Review!AF:AF,"&lt;&gt;"&amp;"", Review!AG:AG,"&lt;&gt;"&amp;"", Review!AH:AH,"&lt;&gt;"&amp;"", Review!AI:AI,"&lt;&gt;"&amp;"",  Review!AJ:AJ,"&lt;&gt;"&amp;"",  Review!AK:AK,"&lt;&gt;"&amp;"",  Review!AL:AL,"&lt;&gt;"&amp;"",  Review!AM:AM,"&lt;&gt;"&amp;"", Review!AN:AN,"&lt;&gt;"&amp;"", Review!AO:AO,"&lt;&gt;"&amp;"")</f>
        <v>0</v>
      </c>
      <c r="BA152" s="153">
        <f>COUNTIFS(Review!BJ:BJ,"*TL*",Review!AD:AD,AH152, Review!AE:AE,"&lt;&gt;"&amp;"", Review!AL:AL,"&lt;&gt;"&amp;"",  Review!AM:AM,"&lt;&gt;"&amp;"", Review!AN:AN,"&lt;&gt;"&amp;"", Review!AO:AO,"&lt;&gt;"&amp;"")</f>
        <v>0</v>
      </c>
      <c r="BB152" s="180">
        <f>COUNTIFS(Review!AR:AR,AH152, Review!AS:AS,"&lt;&gt;"&amp;"",Review!AZ:AZ,"&lt;&gt;"&amp;"")</f>
        <v>0</v>
      </c>
      <c r="BC152" s="181">
        <f>COUNTIFS(Review!BJ:BJ,"*TNLT*",Review!AR:AR,AH152, Review!AS:AS,"&lt;&gt;"&amp;"", Review!AT:AT,"&lt;&gt;"&amp;"", Review!AU:AU,"&lt;&gt;"&amp;"", Review!AV:AV,"&lt;&gt;"&amp;"", Review!AW:AW,"&lt;&gt;"&amp;"", Review!AW:AW,"&lt;&gt;"&amp;"", Review!AX:AX,"&lt;&gt;"&amp;"", Review!AY:AY,"&lt;&gt;"&amp;"", Review!AZ:AZ,"&lt;&gt;"&amp;"",  Review!BA:BA,"&lt;&gt;"&amp;"", Review!BB:BB,"&lt;&gt;"&amp;"", Review!BC:BC,"&lt;&gt;"&amp;"")</f>
        <v>0</v>
      </c>
      <c r="BD152" s="182">
        <f>COUNTIFS(Review!BJ:BJ,"*TNBT*",Review!AR:AR,AH152, Review!AS:AS,"&lt;&gt;"&amp;"", Review!AT:AT,"&lt;&gt;"&amp;"", Review!AU:AU,"&lt;&gt;"&amp;"", Review!AV:AV,"&lt;&gt;"&amp;"", Review!AW:AW,"&lt;&gt;"&amp;"", Review!AW:AW,"&lt;&gt;"&amp;"", Review!AX:AX,"&lt;&gt;"&amp;"", Review!AY:AY,"&lt;&gt;"&amp;"", Review!AZ:AZ,"&lt;&gt;"&amp;"",  Review!BA:BA,"&lt;&gt;"&amp;"", Review!BB:BB,"&lt;&gt;"&amp;"", Review!BC:BC,"&lt;&gt;"&amp;"")</f>
        <v>0</v>
      </c>
      <c r="BE152" s="181">
        <f>COUNTIFS(Review!BJ:BJ,"*TL*",Review!AR:AR,AH152, Review!AS:AS,"&lt;&gt;"&amp;"", Review!AZ:AZ,"&lt;&gt;"&amp;"",  Review!BA:BA,"&lt;&gt;"&amp;"", Review!BB:BB,"&lt;&gt;"&amp;"", Review!BC:BC,"&lt;&gt;"&amp;"")</f>
        <v>0</v>
      </c>
    </row>
    <row r="153" ht="13.5" customHeight="1">
      <c r="A153" s="6"/>
      <c r="B153" s="77" t="s">
        <v>2639</v>
      </c>
      <c r="C153" s="77" t="s">
        <v>3950</v>
      </c>
      <c r="D153" s="77" t="s">
        <v>3951</v>
      </c>
      <c r="E153" s="76">
        <v>2.0138718E7</v>
      </c>
      <c r="F153" s="77" t="s">
        <v>2470</v>
      </c>
      <c r="G153" s="77" t="s">
        <v>2471</v>
      </c>
      <c r="H153" s="10" t="s">
        <v>3952</v>
      </c>
      <c r="I153" s="10">
        <f t="shared" ref="I153:I154" si="9">COUNTIF(B:B,B153)</f>
        <v>3</v>
      </c>
      <c r="J153" s="10">
        <f>COUNTIFS(Review!O:O,B153,Review!N:N,"TNLT", Review!R:R,"&lt;&gt;"&amp;"", Review!S:S,"&lt;&gt;"&amp;"", Review!T:T,"&lt;&gt;"&amp;"", Review!U:U,"&lt;&gt;"&amp;"",  Review!V:V,"&lt;&gt;"&amp;"",  Review!W:W,"&lt;&gt;"&amp;"",  Review!X:X,"&lt;&gt;"&amp;"",  Review!Y:Y,"&lt;&gt;"&amp;"")</f>
        <v>0</v>
      </c>
      <c r="K153" s="10">
        <f>COUNTIFS(Review!O:O,B153,Review!N:N,"TNBT", Review!R:R,"&lt;&gt;"&amp;"", Review!S:S,"&lt;&gt;"&amp;"", Review!T:T,"&lt;&gt;"&amp;"", Review!U:U,"&lt;&gt;"&amp;"",  Review!V:V,"&lt;&gt;"&amp;"",  Review!W:W,"&lt;&gt;"&amp;"",  Review!X:X,"&lt;&gt;"&amp;"",  Review!Y:Y,"&lt;&gt;"&amp;"")</f>
        <v>0</v>
      </c>
      <c r="L153" s="10">
        <f>COUNTIFS(Review!O:O,B153,Review!N:N,"TL", Review!R:R,"&lt;&gt;"&amp;"", Review!X:X,"&lt;&gt;"&amp;"",  Review!Y:Y,"&lt;&gt;"&amp;"")</f>
        <v>2</v>
      </c>
      <c r="M153" s="10">
        <f>COUNTIFS(Review!AC:AC,B153, Review!AN:AN,"&lt;&gt;"&amp;"",Review!AO:AO,"&lt;&gt;"&amp;"")</f>
        <v>0</v>
      </c>
      <c r="N153" s="10">
        <f>COUNTIFS(Review!A:A,"Giữ chỗ nhóm",Review!O:O,B153)</f>
        <v>1</v>
      </c>
      <c r="O153" s="10"/>
      <c r="P153" s="4">
        <f>COUNTIFS(Review!P:P,AH153)</f>
        <v>7</v>
      </c>
      <c r="Q153" s="10">
        <f>COUNTIFS(Review!N:N,"TNLT",Review!P:P,AH153, Review!R:R,"&lt;&gt;"&amp;"", Review!S:S,"&lt;&gt;"&amp;"", Review!T:T,"&lt;&gt;"&amp;"", Review!U:U,"&lt;&gt;"&amp;"",  Review!V:V,"&lt;&gt;"&amp;"",  Review!W:W,"&lt;&gt;"&amp;"",  Review!X:X,"&lt;&gt;"&amp;"",  Review!Y:Y,"&lt;&gt;"&amp;"")</f>
        <v>0</v>
      </c>
      <c r="R153" s="10">
        <f>COUNTIFS(Review!N:N,"TNBT",Review!P:P,AH153, Review!R:R,"&lt;&gt;"&amp;"", Review!S:S,"&lt;&gt;"&amp;"", Review!T:T,"&lt;&gt;"&amp;"", Review!U:U,"&lt;&gt;"&amp;"",  Review!V:V,"&lt;&gt;"&amp;"",  Review!W:W,"&lt;&gt;"&amp;"",  Review!X:X,"&lt;&gt;"&amp;"",  Review!Y:Y,"&lt;&gt;"&amp;"")</f>
        <v>0</v>
      </c>
      <c r="S153" s="10">
        <f>COUNTIFS(Review!N:N,"TL",Review!P:P,AH153, Review!R:R,"&lt;&gt;"&amp;"", Review!X:X,"&lt;&gt;"&amp;"",  Review!Y:Y,"&lt;&gt;"&amp;"")</f>
        <v>1</v>
      </c>
      <c r="T153" s="10">
        <f>COUNTIFS(Review!A:A,"Giữ chỗ",Review!P:P,AH153)</f>
        <v>0</v>
      </c>
      <c r="U153" s="10">
        <f>COUNTIFS(Review!B:B,"Sai lớp",Review!P:P,AH153)</f>
        <v>0</v>
      </c>
      <c r="V153" s="10">
        <f>COUNTIFS(Review!B:B,"Sai phân công",Review!P:P,AH153)</f>
        <v>0</v>
      </c>
      <c r="W153" s="10">
        <f t="shared" si="1"/>
        <v>6</v>
      </c>
      <c r="X153" s="10"/>
      <c r="Y153" s="10"/>
      <c r="Z153" s="10"/>
      <c r="AA153" s="6"/>
      <c r="AB153" s="6"/>
      <c r="AC153" s="6"/>
      <c r="AD153" s="6"/>
      <c r="AE153" s="6"/>
      <c r="AF153" s="6"/>
      <c r="AG153" s="6"/>
      <c r="AH153" s="6" t="s">
        <v>3190</v>
      </c>
      <c r="AI153" s="6" t="str">
        <f t="shared" si="2"/>
        <v>C_17 Trần Thanh Ngân 20138718 VUWIT12B</v>
      </c>
      <c r="AJ153" s="6"/>
      <c r="AK153" s="6">
        <f t="shared" si="3"/>
        <v>1</v>
      </c>
      <c r="AL153" s="4"/>
      <c r="AM153" s="4"/>
      <c r="AN153" s="4"/>
      <c r="AO153" s="4"/>
      <c r="AP153" s="4"/>
      <c r="AQ153" s="4"/>
      <c r="AR153" s="4"/>
      <c r="AS153" s="4"/>
      <c r="AT153" s="178">
        <f>COUNTIFS(Review!AC:AC,B153, Review!AE:AE,"&lt;&gt;"&amp;"",Review!AL:AL,"&lt;&gt;"&amp;"")</f>
        <v>0</v>
      </c>
      <c r="AU153" s="179">
        <f>COUNTIFS(Review!BJ:BJ,"*TNLT*",Review!AC:AC,B153, Review!AE:AE,"&lt;&gt;"&amp;"",Review!AL:AL,"&lt;&gt;"&amp;"")</f>
        <v>0</v>
      </c>
      <c r="AV153" s="179">
        <f>COUNTIFS(Review!BJ:BJ,"*TNBT*",Review!AC:AC,B153, Review!AE:AE,"&lt;&gt;"&amp;"",Review!AL:AL,"&lt;&gt;"&amp;"")</f>
        <v>0</v>
      </c>
      <c r="AW153" s="179">
        <f>COUNTIFS(Review!BJ:BJ,"*TL*",Review!AC:AC,B153, Review!AE:AE,"&lt;&gt;"&amp;"",Review!AL:AL,"&lt;&gt;"&amp;"")</f>
        <v>0</v>
      </c>
      <c r="AX153" s="180">
        <f>COUNTIFS(Review!AD:AD,AH153, Review!AE:AE,"&lt;&gt;"&amp;"",Review!AL:AL,"&lt;&gt;"&amp;"")</f>
        <v>0</v>
      </c>
      <c r="AY153" s="153">
        <f>COUNTIFS(Review!BJ:BJ,"*TNLT*",Review!AD:AD,AH153, Review!AE:AE,"&lt;&gt;"&amp;"",  Review!AF:AF,"&lt;&gt;"&amp;"", Review!AG:AG,"&lt;&gt;"&amp;"", Review!AH:AH,"&lt;&gt;"&amp;"", Review!AI:AI,"&lt;&gt;"&amp;"", Review!AJ:AJ,"&lt;&gt;"&amp;"", Review!AK:AK,"&lt;&gt;"&amp;"", Review!AL:AL,"&lt;&gt;"&amp;"", Review!AM:AM,"&lt;&gt;"&amp;"", Review!AN:AN,"&lt;&gt;"&amp;"", Review!AO:AO,"&lt;&gt;"&amp;"")</f>
        <v>0</v>
      </c>
      <c r="AZ153" s="153">
        <f>COUNTIFS(Review!BJ:BJ,"*TNBT*",Review!AD:AD,AH153, Review!AE:AE,"&lt;&gt;"&amp;"",  Review!AF:AF,"&lt;&gt;"&amp;"", Review!AG:AG,"&lt;&gt;"&amp;"", Review!AH:AH,"&lt;&gt;"&amp;"", Review!AI:AI,"&lt;&gt;"&amp;"",  Review!AJ:AJ,"&lt;&gt;"&amp;"",  Review!AK:AK,"&lt;&gt;"&amp;"",  Review!AL:AL,"&lt;&gt;"&amp;"",  Review!AM:AM,"&lt;&gt;"&amp;"", Review!AN:AN,"&lt;&gt;"&amp;"", Review!AO:AO,"&lt;&gt;"&amp;"")</f>
        <v>0</v>
      </c>
      <c r="BA153" s="153">
        <f>COUNTIFS(Review!BJ:BJ,"*TL*",Review!AD:AD,AH153, Review!AE:AE,"&lt;&gt;"&amp;"", Review!AL:AL,"&lt;&gt;"&amp;"",  Review!AM:AM,"&lt;&gt;"&amp;"", Review!AN:AN,"&lt;&gt;"&amp;"", Review!AO:AO,"&lt;&gt;"&amp;"")</f>
        <v>0</v>
      </c>
      <c r="BB153" s="180">
        <f>COUNTIFS(Review!AR:AR,AH153, Review!AS:AS,"&lt;&gt;"&amp;"",Review!AZ:AZ,"&lt;&gt;"&amp;"")</f>
        <v>0</v>
      </c>
      <c r="BC153" s="181">
        <f>COUNTIFS(Review!BJ:BJ,"*TNLT*",Review!AR:AR,AH153, Review!AS:AS,"&lt;&gt;"&amp;"", Review!AT:AT,"&lt;&gt;"&amp;"", Review!AU:AU,"&lt;&gt;"&amp;"", Review!AV:AV,"&lt;&gt;"&amp;"", Review!AW:AW,"&lt;&gt;"&amp;"", Review!AW:AW,"&lt;&gt;"&amp;"", Review!AX:AX,"&lt;&gt;"&amp;"", Review!AY:AY,"&lt;&gt;"&amp;"", Review!AZ:AZ,"&lt;&gt;"&amp;"",  Review!BA:BA,"&lt;&gt;"&amp;"", Review!BB:BB,"&lt;&gt;"&amp;"", Review!BC:BC,"&lt;&gt;"&amp;"")</f>
        <v>0</v>
      </c>
      <c r="BD153" s="182">
        <f>COUNTIFS(Review!BJ:BJ,"*TNBT*",Review!AR:AR,AH153, Review!AS:AS,"&lt;&gt;"&amp;"", Review!AT:AT,"&lt;&gt;"&amp;"", Review!AU:AU,"&lt;&gt;"&amp;"", Review!AV:AV,"&lt;&gt;"&amp;"", Review!AW:AW,"&lt;&gt;"&amp;"", Review!AW:AW,"&lt;&gt;"&amp;"", Review!AX:AX,"&lt;&gt;"&amp;"", Review!AY:AY,"&lt;&gt;"&amp;"", Review!AZ:AZ,"&lt;&gt;"&amp;"",  Review!BA:BA,"&lt;&gt;"&amp;"", Review!BB:BB,"&lt;&gt;"&amp;"", Review!BC:BC,"&lt;&gt;"&amp;"")</f>
        <v>0</v>
      </c>
      <c r="BE153" s="181">
        <f>COUNTIFS(Review!BJ:BJ,"*TL*",Review!AR:AR,AH153, Review!AS:AS,"&lt;&gt;"&amp;"", Review!AZ:AZ,"&lt;&gt;"&amp;"",  Review!BA:BA,"&lt;&gt;"&amp;"", Review!BB:BB,"&lt;&gt;"&amp;"", Review!BC:BC,"&lt;&gt;"&amp;"")</f>
        <v>0</v>
      </c>
    </row>
    <row r="154" ht="13.5" customHeight="1">
      <c r="A154" s="6"/>
      <c r="B154" s="78" t="s">
        <v>2897</v>
      </c>
      <c r="C154" s="78" t="s">
        <v>4014</v>
      </c>
      <c r="D154" s="78" t="s">
        <v>190</v>
      </c>
      <c r="E154" s="76">
        <v>2.0128004E7</v>
      </c>
      <c r="F154" s="78" t="s">
        <v>2601</v>
      </c>
      <c r="G154" s="78" t="s">
        <v>2602</v>
      </c>
      <c r="H154" s="302" t="s">
        <v>4015</v>
      </c>
      <c r="I154" s="10">
        <f t="shared" si="9"/>
        <v>4</v>
      </c>
      <c r="J154" s="10">
        <f>COUNTIFS(Review!O:O,B154,Review!N:N,"TNLT", Review!R:R,"&lt;&gt;"&amp;"", Review!S:S,"&lt;&gt;"&amp;"", Review!T:T,"&lt;&gt;"&amp;"", Review!U:U,"&lt;&gt;"&amp;"",  Review!V:V,"&lt;&gt;"&amp;"",  Review!W:W,"&lt;&gt;"&amp;"",  Review!X:X,"&lt;&gt;"&amp;"",  Review!Y:Y,"&lt;&gt;"&amp;"")</f>
        <v>0</v>
      </c>
      <c r="K154" s="10">
        <f>COUNTIFS(Review!O:O,B154,Review!N:N,"TNBT", Review!R:R,"&lt;&gt;"&amp;"", Review!S:S,"&lt;&gt;"&amp;"", Review!T:T,"&lt;&gt;"&amp;"", Review!U:U,"&lt;&gt;"&amp;"",  Review!V:V,"&lt;&gt;"&amp;"",  Review!W:W,"&lt;&gt;"&amp;"",  Review!X:X,"&lt;&gt;"&amp;"",  Review!Y:Y,"&lt;&gt;"&amp;"")</f>
        <v>0</v>
      </c>
      <c r="L154" s="10">
        <f>COUNTIFS(Review!O:O,B154,Review!N:N,"TL", Review!R:R,"&lt;&gt;"&amp;"", Review!X:X,"&lt;&gt;"&amp;"",  Review!Y:Y,"&lt;&gt;"&amp;"")</f>
        <v>0</v>
      </c>
      <c r="M154" s="10">
        <f>COUNTIFS(Review!AC:AC,B154, Review!AN:AN,"&lt;&gt;"&amp;"",Review!AO:AO,"&lt;&gt;"&amp;"")</f>
        <v>0</v>
      </c>
      <c r="N154" s="10">
        <f>COUNTIFS(Review!A:A,"Giữ chỗ nhóm",Review!O:O,B154)</f>
        <v>0</v>
      </c>
      <c r="O154" s="10"/>
      <c r="P154" s="4">
        <f>COUNTIFS(Review!P:P,AH154)</f>
        <v>3</v>
      </c>
      <c r="Q154" s="10">
        <f>COUNTIFS(Review!N:N,"TNLT",Review!P:P,AH154, Review!R:R,"&lt;&gt;"&amp;"", Review!S:S,"&lt;&gt;"&amp;"", Review!T:T,"&lt;&gt;"&amp;"", Review!U:U,"&lt;&gt;"&amp;"",  Review!V:V,"&lt;&gt;"&amp;"",  Review!W:W,"&lt;&gt;"&amp;"",  Review!X:X,"&lt;&gt;"&amp;"",  Review!Y:Y,"&lt;&gt;"&amp;"")</f>
        <v>0</v>
      </c>
      <c r="R154" s="10">
        <f>COUNTIFS(Review!N:N,"TNBT",Review!P:P,AH154, Review!R:R,"&lt;&gt;"&amp;"", Review!S:S,"&lt;&gt;"&amp;"", Review!T:T,"&lt;&gt;"&amp;"", Review!U:U,"&lt;&gt;"&amp;"",  Review!V:V,"&lt;&gt;"&amp;"",  Review!W:W,"&lt;&gt;"&amp;"",  Review!X:X,"&lt;&gt;"&amp;"",  Review!Y:Y,"&lt;&gt;"&amp;"")</f>
        <v>0</v>
      </c>
      <c r="S154" s="10">
        <f>COUNTIFS(Review!N:N,"TL",Review!P:P,AH154, Review!R:R,"&lt;&gt;"&amp;"", Review!X:X,"&lt;&gt;"&amp;"",  Review!Y:Y,"&lt;&gt;"&amp;"")</f>
        <v>0</v>
      </c>
      <c r="T154" s="10">
        <f>COUNTIFS(Review!A:A,"Giữ chỗ",Review!P:P,AH154)</f>
        <v>0</v>
      </c>
      <c r="U154" s="10">
        <f>COUNTIFS(Review!B:B,"Sai lớp",Review!P:P,AH154)</f>
        <v>0</v>
      </c>
      <c r="V154" s="10">
        <f>COUNTIFS(Review!B:B,"Sai phân công",Review!P:P,AH154)</f>
        <v>0</v>
      </c>
      <c r="W154" s="10">
        <f t="shared" si="1"/>
        <v>3</v>
      </c>
      <c r="X154" s="10"/>
      <c r="Y154" s="10"/>
      <c r="Z154" s="10"/>
      <c r="AA154" s="6"/>
      <c r="AB154" s="6"/>
      <c r="AC154" s="6"/>
      <c r="AD154" s="6"/>
      <c r="AE154" s="6"/>
      <c r="AF154" s="6"/>
      <c r="AG154" s="6"/>
      <c r="AH154" s="6" t="s">
        <v>2898</v>
      </c>
      <c r="AI154" s="6" t="str">
        <f t="shared" si="2"/>
        <v>C_18 Đào Tuấn Anh 20128004 LTU11B</v>
      </c>
      <c r="AJ154" s="6"/>
      <c r="AK154" s="6" t="str">
        <f t="shared" si="3"/>
        <v>TRUE</v>
      </c>
      <c r="AL154" s="4"/>
      <c r="AM154" s="4"/>
      <c r="AN154" s="4"/>
      <c r="AO154" s="4"/>
      <c r="AP154" s="4"/>
      <c r="AQ154" s="4"/>
      <c r="AR154" s="4"/>
      <c r="AS154" s="4"/>
      <c r="AT154" s="178">
        <f>COUNTIFS(Review!AC:AC,B154, Review!AE:AE,"&lt;&gt;"&amp;"",Review!AL:AL,"&lt;&gt;"&amp;"")</f>
        <v>0</v>
      </c>
      <c r="AU154" s="179">
        <f>COUNTIFS(Review!BJ:BJ,"*TNLT*",Review!AC:AC,B154, Review!AE:AE,"&lt;&gt;"&amp;"",Review!AL:AL,"&lt;&gt;"&amp;"")</f>
        <v>0</v>
      </c>
      <c r="AV154" s="179">
        <f>COUNTIFS(Review!BJ:BJ,"*TNBT*",Review!AC:AC,B154, Review!AE:AE,"&lt;&gt;"&amp;"",Review!AL:AL,"&lt;&gt;"&amp;"")</f>
        <v>0</v>
      </c>
      <c r="AW154" s="179">
        <f>COUNTIFS(Review!BJ:BJ,"*TL*",Review!AC:AC,B154, Review!AE:AE,"&lt;&gt;"&amp;"",Review!AL:AL,"&lt;&gt;"&amp;"")</f>
        <v>0</v>
      </c>
      <c r="AX154" s="180">
        <f>COUNTIFS(Review!AD:AD,AH154, Review!AE:AE,"&lt;&gt;"&amp;"",Review!AL:AL,"&lt;&gt;"&amp;"")</f>
        <v>0</v>
      </c>
      <c r="AY154" s="153">
        <f>COUNTIFS(Review!BJ:BJ,"*TNLT*",Review!AD:AD,AH154, Review!AE:AE,"&lt;&gt;"&amp;"",  Review!AF:AF,"&lt;&gt;"&amp;"", Review!AG:AG,"&lt;&gt;"&amp;"", Review!AH:AH,"&lt;&gt;"&amp;"", Review!AI:AI,"&lt;&gt;"&amp;"", Review!AJ:AJ,"&lt;&gt;"&amp;"", Review!AK:AK,"&lt;&gt;"&amp;"", Review!AL:AL,"&lt;&gt;"&amp;"", Review!AM:AM,"&lt;&gt;"&amp;"", Review!AN:AN,"&lt;&gt;"&amp;"", Review!AO:AO,"&lt;&gt;"&amp;"")</f>
        <v>0</v>
      </c>
      <c r="AZ154" s="153">
        <f>COUNTIFS(Review!BJ:BJ,"*TNBT*",Review!AD:AD,AH154, Review!AE:AE,"&lt;&gt;"&amp;"",  Review!AF:AF,"&lt;&gt;"&amp;"", Review!AG:AG,"&lt;&gt;"&amp;"", Review!AH:AH,"&lt;&gt;"&amp;"", Review!AI:AI,"&lt;&gt;"&amp;"",  Review!AJ:AJ,"&lt;&gt;"&amp;"",  Review!AK:AK,"&lt;&gt;"&amp;"",  Review!AL:AL,"&lt;&gt;"&amp;"",  Review!AM:AM,"&lt;&gt;"&amp;"", Review!AN:AN,"&lt;&gt;"&amp;"", Review!AO:AO,"&lt;&gt;"&amp;"")</f>
        <v>0</v>
      </c>
      <c r="BA154" s="153">
        <f>COUNTIFS(Review!BJ:BJ,"*TL*",Review!AD:AD,AH154, Review!AE:AE,"&lt;&gt;"&amp;"", Review!AL:AL,"&lt;&gt;"&amp;"",  Review!AM:AM,"&lt;&gt;"&amp;"", Review!AN:AN,"&lt;&gt;"&amp;"", Review!AO:AO,"&lt;&gt;"&amp;"")</f>
        <v>0</v>
      </c>
      <c r="BB154" s="180">
        <f>COUNTIFS(Review!AR:AR,AH154, Review!AS:AS,"&lt;&gt;"&amp;"",Review!AZ:AZ,"&lt;&gt;"&amp;"")</f>
        <v>0</v>
      </c>
      <c r="BC154" s="181">
        <f>COUNTIFS(Review!BJ:BJ,"*TNLT*",Review!AR:AR,AH154, Review!AS:AS,"&lt;&gt;"&amp;"", Review!AT:AT,"&lt;&gt;"&amp;"", Review!AU:AU,"&lt;&gt;"&amp;"", Review!AV:AV,"&lt;&gt;"&amp;"", Review!AW:AW,"&lt;&gt;"&amp;"", Review!AW:AW,"&lt;&gt;"&amp;"", Review!AX:AX,"&lt;&gt;"&amp;"", Review!AY:AY,"&lt;&gt;"&amp;"", Review!AZ:AZ,"&lt;&gt;"&amp;"",  Review!BA:BA,"&lt;&gt;"&amp;"", Review!BB:BB,"&lt;&gt;"&amp;"", Review!BC:BC,"&lt;&gt;"&amp;"")</f>
        <v>0</v>
      </c>
      <c r="BD154" s="182">
        <f>COUNTIFS(Review!BJ:BJ,"*TNBT*",Review!AR:AR,AH154, Review!AS:AS,"&lt;&gt;"&amp;"", Review!AT:AT,"&lt;&gt;"&amp;"", Review!AU:AU,"&lt;&gt;"&amp;"", Review!AV:AV,"&lt;&gt;"&amp;"", Review!AW:AW,"&lt;&gt;"&amp;"", Review!AW:AW,"&lt;&gt;"&amp;"", Review!AX:AX,"&lt;&gt;"&amp;"", Review!AY:AY,"&lt;&gt;"&amp;"", Review!AZ:AZ,"&lt;&gt;"&amp;"",  Review!BA:BA,"&lt;&gt;"&amp;"", Review!BB:BB,"&lt;&gt;"&amp;"", Review!BC:BC,"&lt;&gt;"&amp;"")</f>
        <v>0</v>
      </c>
      <c r="BE154" s="181">
        <f>COUNTIFS(Review!BJ:BJ,"*TL*",Review!AR:AR,AH154, Review!AS:AS,"&lt;&gt;"&amp;"", Review!AZ:AZ,"&lt;&gt;"&amp;"",  Review!BA:BA,"&lt;&gt;"&amp;"", Review!BB:BB,"&lt;&gt;"&amp;"", Review!BC:BC,"&lt;&gt;"&amp;"")</f>
        <v>0</v>
      </c>
    </row>
    <row r="155" ht="13.5" customHeight="1">
      <c r="A155" s="6"/>
      <c r="B155" s="78" t="s">
        <v>2897</v>
      </c>
      <c r="C155" s="78" t="s">
        <v>4061</v>
      </c>
      <c r="D155" s="78" t="s">
        <v>190</v>
      </c>
      <c r="E155" s="76">
        <v>2.0128021E7</v>
      </c>
      <c r="F155" s="78" t="s">
        <v>2601</v>
      </c>
      <c r="G155" s="78" t="s">
        <v>2602</v>
      </c>
      <c r="H155" s="302" t="s">
        <v>4062</v>
      </c>
      <c r="I155" s="10"/>
      <c r="J155" s="10"/>
      <c r="K155" s="10"/>
      <c r="L155" s="10"/>
      <c r="M155" s="10"/>
      <c r="N155" s="10"/>
      <c r="O155" s="10"/>
      <c r="P155" s="4">
        <f>COUNTIFS(Review!P:P,AH155)</f>
        <v>5</v>
      </c>
      <c r="Q155" s="10">
        <f>COUNTIFS(Review!N:N,"TNLT",Review!P:P,AH155, Review!R:R,"&lt;&gt;"&amp;"", Review!S:S,"&lt;&gt;"&amp;"", Review!T:T,"&lt;&gt;"&amp;"", Review!U:U,"&lt;&gt;"&amp;"",  Review!V:V,"&lt;&gt;"&amp;"",  Review!W:W,"&lt;&gt;"&amp;"",  Review!X:X,"&lt;&gt;"&amp;"",  Review!Y:Y,"&lt;&gt;"&amp;"")</f>
        <v>0</v>
      </c>
      <c r="R155" s="10">
        <f>COUNTIFS(Review!N:N,"TNBT",Review!P:P,AH155, Review!R:R,"&lt;&gt;"&amp;"", Review!S:S,"&lt;&gt;"&amp;"", Review!T:T,"&lt;&gt;"&amp;"", Review!U:U,"&lt;&gt;"&amp;"",  Review!V:V,"&lt;&gt;"&amp;"",  Review!W:W,"&lt;&gt;"&amp;"",  Review!X:X,"&lt;&gt;"&amp;"",  Review!Y:Y,"&lt;&gt;"&amp;"")</f>
        <v>0</v>
      </c>
      <c r="S155" s="10">
        <f>COUNTIFS(Review!N:N,"TL",Review!P:P,AH155, Review!R:R,"&lt;&gt;"&amp;"", Review!X:X,"&lt;&gt;"&amp;"",  Review!Y:Y,"&lt;&gt;"&amp;"")</f>
        <v>0</v>
      </c>
      <c r="T155" s="10">
        <f>COUNTIFS(Review!A:A,"Giữ chỗ",Review!P:P,AH155)</f>
        <v>0</v>
      </c>
      <c r="U155" s="10">
        <f>COUNTIFS(Review!B:B,"Sai lớp",Review!P:P,AH155)</f>
        <v>0</v>
      </c>
      <c r="V155" s="10">
        <f>COUNTIFS(Review!B:B,"Sai phân công",Review!P:P,AH155)</f>
        <v>0</v>
      </c>
      <c r="W155" s="10">
        <f t="shared" si="1"/>
        <v>5</v>
      </c>
      <c r="X155" s="10"/>
      <c r="Y155" s="10"/>
      <c r="Z155" s="10"/>
      <c r="AA155" s="6"/>
      <c r="AB155" s="6"/>
      <c r="AC155" s="6"/>
      <c r="AD155" s="6"/>
      <c r="AE155" s="6"/>
      <c r="AF155" s="6"/>
      <c r="AG155" s="6"/>
      <c r="AH155" s="6" t="s">
        <v>4086</v>
      </c>
      <c r="AI155" s="6" t="str">
        <f t="shared" si="2"/>
        <v>C_18 Nguyễn Huy Anh 20128021 LTU11B</v>
      </c>
      <c r="AJ155" s="6"/>
      <c r="AK155" s="6" t="str">
        <f t="shared" si="3"/>
        <v>TRUE</v>
      </c>
      <c r="AL155" s="4"/>
      <c r="AM155" s="4"/>
      <c r="AN155" s="4"/>
      <c r="AO155" s="4"/>
      <c r="AP155" s="4"/>
      <c r="AQ155" s="4"/>
      <c r="AR155" s="4"/>
      <c r="AS155" s="4"/>
      <c r="AT155" s="178"/>
      <c r="AU155" s="179"/>
      <c r="AV155" s="179"/>
      <c r="AW155" s="179"/>
      <c r="AX155" s="180">
        <f>COUNTIFS(Review!AD:AD,AH155, Review!AE:AE,"&lt;&gt;"&amp;"",Review!AL:AL,"&lt;&gt;"&amp;"")</f>
        <v>0</v>
      </c>
      <c r="AY155" s="153">
        <f>COUNTIFS(Review!BJ:BJ,"*TNLT*",Review!AD:AD,AH155, Review!AE:AE,"&lt;&gt;"&amp;"",  Review!AF:AF,"&lt;&gt;"&amp;"", Review!AG:AG,"&lt;&gt;"&amp;"", Review!AH:AH,"&lt;&gt;"&amp;"", Review!AI:AI,"&lt;&gt;"&amp;"", Review!AJ:AJ,"&lt;&gt;"&amp;"", Review!AK:AK,"&lt;&gt;"&amp;"", Review!AL:AL,"&lt;&gt;"&amp;"", Review!AM:AM,"&lt;&gt;"&amp;"", Review!AN:AN,"&lt;&gt;"&amp;"", Review!AO:AO,"&lt;&gt;"&amp;"")</f>
        <v>0</v>
      </c>
      <c r="AZ155" s="153">
        <f>COUNTIFS(Review!BJ:BJ,"*TNBT*",Review!AD:AD,AH155, Review!AE:AE,"&lt;&gt;"&amp;"",  Review!AF:AF,"&lt;&gt;"&amp;"", Review!AG:AG,"&lt;&gt;"&amp;"", Review!AH:AH,"&lt;&gt;"&amp;"", Review!AI:AI,"&lt;&gt;"&amp;"",  Review!AJ:AJ,"&lt;&gt;"&amp;"",  Review!AK:AK,"&lt;&gt;"&amp;"",  Review!AL:AL,"&lt;&gt;"&amp;"",  Review!AM:AM,"&lt;&gt;"&amp;"", Review!AN:AN,"&lt;&gt;"&amp;"", Review!AO:AO,"&lt;&gt;"&amp;"")</f>
        <v>0</v>
      </c>
      <c r="BA155" s="153">
        <f>COUNTIFS(Review!BJ:BJ,"*TL*",Review!AD:AD,AH155, Review!AE:AE,"&lt;&gt;"&amp;"", Review!AL:AL,"&lt;&gt;"&amp;"",  Review!AM:AM,"&lt;&gt;"&amp;"", Review!AN:AN,"&lt;&gt;"&amp;"", Review!AO:AO,"&lt;&gt;"&amp;"")</f>
        <v>0</v>
      </c>
      <c r="BB155" s="180">
        <f>COUNTIFS(Review!AR:AR,AH155, Review!AS:AS,"&lt;&gt;"&amp;"",Review!AZ:AZ,"&lt;&gt;"&amp;"")</f>
        <v>0</v>
      </c>
      <c r="BC155" s="181">
        <f>COUNTIFS(Review!BJ:BJ,"*TNLT*",Review!AR:AR,AH155, Review!AS:AS,"&lt;&gt;"&amp;"", Review!AT:AT,"&lt;&gt;"&amp;"", Review!AU:AU,"&lt;&gt;"&amp;"", Review!AV:AV,"&lt;&gt;"&amp;"", Review!AW:AW,"&lt;&gt;"&amp;"", Review!AW:AW,"&lt;&gt;"&amp;"", Review!AX:AX,"&lt;&gt;"&amp;"", Review!AY:AY,"&lt;&gt;"&amp;"", Review!AZ:AZ,"&lt;&gt;"&amp;"",  Review!BA:BA,"&lt;&gt;"&amp;"", Review!BB:BB,"&lt;&gt;"&amp;"", Review!BC:BC,"&lt;&gt;"&amp;"")</f>
        <v>0</v>
      </c>
      <c r="BD155" s="182">
        <f>COUNTIFS(Review!BJ:BJ,"*TNBT*",Review!AR:AR,AH155, Review!AS:AS,"&lt;&gt;"&amp;"", Review!AT:AT,"&lt;&gt;"&amp;"", Review!AU:AU,"&lt;&gt;"&amp;"", Review!AV:AV,"&lt;&gt;"&amp;"", Review!AW:AW,"&lt;&gt;"&amp;"", Review!AW:AW,"&lt;&gt;"&amp;"", Review!AX:AX,"&lt;&gt;"&amp;"", Review!AY:AY,"&lt;&gt;"&amp;"", Review!AZ:AZ,"&lt;&gt;"&amp;"",  Review!BA:BA,"&lt;&gt;"&amp;"", Review!BB:BB,"&lt;&gt;"&amp;"", Review!BC:BC,"&lt;&gt;"&amp;"")</f>
        <v>0</v>
      </c>
      <c r="BE155" s="181">
        <f>COUNTIFS(Review!BJ:BJ,"*TL*",Review!AR:AR,AH155, Review!AS:AS,"&lt;&gt;"&amp;"", Review!AZ:AZ,"&lt;&gt;"&amp;"",  Review!BA:BA,"&lt;&gt;"&amp;"", Review!BB:BB,"&lt;&gt;"&amp;"", Review!BC:BC,"&lt;&gt;"&amp;"")</f>
        <v>0</v>
      </c>
    </row>
    <row r="156" ht="13.5" customHeight="1">
      <c r="A156" s="6"/>
      <c r="B156" s="78" t="s">
        <v>2897</v>
      </c>
      <c r="C156" s="78" t="s">
        <v>4087</v>
      </c>
      <c r="D156" s="78" t="s">
        <v>1739</v>
      </c>
      <c r="E156" s="76">
        <v>2.0128188E7</v>
      </c>
      <c r="F156" s="78" t="s">
        <v>2601</v>
      </c>
      <c r="G156" s="78" t="s">
        <v>2602</v>
      </c>
      <c r="H156" s="302" t="s">
        <v>4091</v>
      </c>
      <c r="I156" s="10"/>
      <c r="J156" s="10"/>
      <c r="K156" s="10"/>
      <c r="L156" s="10"/>
      <c r="M156" s="10"/>
      <c r="N156" s="10"/>
      <c r="O156" s="10"/>
      <c r="P156" s="4">
        <f>COUNTIFS(Review!P:P,AH156)</f>
        <v>5</v>
      </c>
      <c r="Q156" s="10">
        <f>COUNTIFS(Review!N:N,"TNLT",Review!P:P,AH156, Review!R:R,"&lt;&gt;"&amp;"", Review!S:S,"&lt;&gt;"&amp;"", Review!T:T,"&lt;&gt;"&amp;"", Review!U:U,"&lt;&gt;"&amp;"",  Review!V:V,"&lt;&gt;"&amp;"",  Review!W:W,"&lt;&gt;"&amp;"",  Review!X:X,"&lt;&gt;"&amp;"",  Review!Y:Y,"&lt;&gt;"&amp;"")</f>
        <v>0</v>
      </c>
      <c r="R156" s="10">
        <f>COUNTIFS(Review!N:N,"TNBT",Review!P:P,AH156, Review!R:R,"&lt;&gt;"&amp;"", Review!S:S,"&lt;&gt;"&amp;"", Review!T:T,"&lt;&gt;"&amp;"", Review!U:U,"&lt;&gt;"&amp;"",  Review!V:V,"&lt;&gt;"&amp;"",  Review!W:W,"&lt;&gt;"&amp;"",  Review!X:X,"&lt;&gt;"&amp;"",  Review!Y:Y,"&lt;&gt;"&amp;"")</f>
        <v>0</v>
      </c>
      <c r="S156" s="10">
        <f>COUNTIFS(Review!N:N,"TL",Review!P:P,AH156, Review!R:R,"&lt;&gt;"&amp;"", Review!X:X,"&lt;&gt;"&amp;"",  Review!Y:Y,"&lt;&gt;"&amp;"")</f>
        <v>0</v>
      </c>
      <c r="T156" s="10">
        <f>COUNTIFS(Review!A:A,"Giữ chỗ",Review!P:P,AH156)</f>
        <v>0</v>
      </c>
      <c r="U156" s="10">
        <f>COUNTIFS(Review!B:B,"Sai lớp",Review!P:P,AH156)</f>
        <v>0</v>
      </c>
      <c r="V156" s="10">
        <f>COUNTIFS(Review!B:B,"Sai phân công",Review!P:P,AH156)</f>
        <v>0</v>
      </c>
      <c r="W156" s="10">
        <f t="shared" si="1"/>
        <v>5</v>
      </c>
      <c r="X156" s="10"/>
      <c r="Y156" s="10"/>
      <c r="Z156" s="10"/>
      <c r="AA156" s="6"/>
      <c r="AB156" s="6"/>
      <c r="AC156" s="6"/>
      <c r="AD156" s="6"/>
      <c r="AE156" s="6"/>
      <c r="AF156" s="6"/>
      <c r="AG156" s="6"/>
      <c r="AH156" s="6" t="s">
        <v>2935</v>
      </c>
      <c r="AI156" s="6" t="str">
        <f t="shared" si="2"/>
        <v>C_18 Vương Trung Kiên 20128188 LTU11B</v>
      </c>
      <c r="AJ156" s="6"/>
      <c r="AK156" s="6" t="str">
        <f t="shared" si="3"/>
        <v>TRUE</v>
      </c>
      <c r="AL156" s="4"/>
      <c r="AM156" s="4"/>
      <c r="AN156" s="4"/>
      <c r="AO156" s="4"/>
      <c r="AP156" s="4"/>
      <c r="AQ156" s="4"/>
      <c r="AR156" s="4"/>
      <c r="AS156" s="4"/>
      <c r="AT156" s="178"/>
      <c r="AU156" s="179"/>
      <c r="AV156" s="179"/>
      <c r="AW156" s="179"/>
      <c r="AX156" s="180">
        <f>COUNTIFS(Review!AD:AD,AH156, Review!AE:AE,"&lt;&gt;"&amp;"",Review!AL:AL,"&lt;&gt;"&amp;"")</f>
        <v>0</v>
      </c>
      <c r="AY156" s="153">
        <f>COUNTIFS(Review!BJ:BJ,"*TNLT*",Review!AD:AD,AH156, Review!AE:AE,"&lt;&gt;"&amp;"",  Review!AF:AF,"&lt;&gt;"&amp;"", Review!AG:AG,"&lt;&gt;"&amp;"", Review!AH:AH,"&lt;&gt;"&amp;"", Review!AI:AI,"&lt;&gt;"&amp;"", Review!AJ:AJ,"&lt;&gt;"&amp;"", Review!AK:AK,"&lt;&gt;"&amp;"", Review!AL:AL,"&lt;&gt;"&amp;"", Review!AM:AM,"&lt;&gt;"&amp;"", Review!AN:AN,"&lt;&gt;"&amp;"", Review!AO:AO,"&lt;&gt;"&amp;"")</f>
        <v>0</v>
      </c>
      <c r="AZ156" s="153">
        <f>COUNTIFS(Review!BJ:BJ,"*TNBT*",Review!AD:AD,AH156, Review!AE:AE,"&lt;&gt;"&amp;"",  Review!AF:AF,"&lt;&gt;"&amp;"", Review!AG:AG,"&lt;&gt;"&amp;"", Review!AH:AH,"&lt;&gt;"&amp;"", Review!AI:AI,"&lt;&gt;"&amp;"",  Review!AJ:AJ,"&lt;&gt;"&amp;"",  Review!AK:AK,"&lt;&gt;"&amp;"",  Review!AL:AL,"&lt;&gt;"&amp;"",  Review!AM:AM,"&lt;&gt;"&amp;"", Review!AN:AN,"&lt;&gt;"&amp;"", Review!AO:AO,"&lt;&gt;"&amp;"")</f>
        <v>0</v>
      </c>
      <c r="BA156" s="153">
        <f>COUNTIFS(Review!BJ:BJ,"*TL*",Review!AD:AD,AH156, Review!AE:AE,"&lt;&gt;"&amp;"", Review!AL:AL,"&lt;&gt;"&amp;"",  Review!AM:AM,"&lt;&gt;"&amp;"", Review!AN:AN,"&lt;&gt;"&amp;"", Review!AO:AO,"&lt;&gt;"&amp;"")</f>
        <v>0</v>
      </c>
      <c r="BB156" s="180">
        <f>COUNTIFS(Review!AR:AR,AH156, Review!AS:AS,"&lt;&gt;"&amp;"",Review!AZ:AZ,"&lt;&gt;"&amp;"")</f>
        <v>0</v>
      </c>
      <c r="BC156" s="181">
        <f>COUNTIFS(Review!BJ:BJ,"*TNLT*",Review!AR:AR,AH156, Review!AS:AS,"&lt;&gt;"&amp;"", Review!AT:AT,"&lt;&gt;"&amp;"", Review!AU:AU,"&lt;&gt;"&amp;"", Review!AV:AV,"&lt;&gt;"&amp;"", Review!AW:AW,"&lt;&gt;"&amp;"", Review!AW:AW,"&lt;&gt;"&amp;"", Review!AX:AX,"&lt;&gt;"&amp;"", Review!AY:AY,"&lt;&gt;"&amp;"", Review!AZ:AZ,"&lt;&gt;"&amp;"",  Review!BA:BA,"&lt;&gt;"&amp;"", Review!BB:BB,"&lt;&gt;"&amp;"", Review!BC:BC,"&lt;&gt;"&amp;"")</f>
        <v>0</v>
      </c>
      <c r="BD156" s="182">
        <f>COUNTIFS(Review!BJ:BJ,"*TNBT*",Review!AR:AR,AH156, Review!AS:AS,"&lt;&gt;"&amp;"", Review!AT:AT,"&lt;&gt;"&amp;"", Review!AU:AU,"&lt;&gt;"&amp;"", Review!AV:AV,"&lt;&gt;"&amp;"", Review!AW:AW,"&lt;&gt;"&amp;"", Review!AW:AW,"&lt;&gt;"&amp;"", Review!AX:AX,"&lt;&gt;"&amp;"", Review!AY:AY,"&lt;&gt;"&amp;"", Review!AZ:AZ,"&lt;&gt;"&amp;"",  Review!BA:BA,"&lt;&gt;"&amp;"", Review!BB:BB,"&lt;&gt;"&amp;"", Review!BC:BC,"&lt;&gt;"&amp;"")</f>
        <v>0</v>
      </c>
      <c r="BE156" s="181">
        <f>COUNTIFS(Review!BJ:BJ,"*TL*",Review!AR:AR,AH156, Review!AS:AS,"&lt;&gt;"&amp;"", Review!AZ:AZ,"&lt;&gt;"&amp;"",  Review!BA:BA,"&lt;&gt;"&amp;"", Review!BB:BB,"&lt;&gt;"&amp;"", Review!BC:BC,"&lt;&gt;"&amp;"")</f>
        <v>0</v>
      </c>
    </row>
    <row r="157" ht="13.5" customHeight="1">
      <c r="A157" s="6"/>
      <c r="B157" s="78" t="s">
        <v>2897</v>
      </c>
      <c r="C157" s="78" t="s">
        <v>4111</v>
      </c>
      <c r="D157" s="78" t="s">
        <v>4112</v>
      </c>
      <c r="E157" s="76">
        <v>2.0128345E7</v>
      </c>
      <c r="F157" s="78" t="s">
        <v>2601</v>
      </c>
      <c r="G157" s="78" t="s">
        <v>2602</v>
      </c>
      <c r="H157" s="302" t="s">
        <v>4114</v>
      </c>
      <c r="I157" s="10"/>
      <c r="J157" s="10"/>
      <c r="K157" s="10"/>
      <c r="L157" s="10"/>
      <c r="M157" s="10"/>
      <c r="N157" s="10"/>
      <c r="O157" s="10"/>
      <c r="P157" s="4">
        <f>COUNTIFS(Review!P:P,AH157)</f>
        <v>5</v>
      </c>
      <c r="Q157" s="10">
        <f>COUNTIFS(Review!N:N,"TNLT",Review!P:P,AH157, Review!R:R,"&lt;&gt;"&amp;"", Review!S:S,"&lt;&gt;"&amp;"", Review!T:T,"&lt;&gt;"&amp;"", Review!U:U,"&lt;&gt;"&amp;"",  Review!V:V,"&lt;&gt;"&amp;"",  Review!W:W,"&lt;&gt;"&amp;"",  Review!X:X,"&lt;&gt;"&amp;"",  Review!Y:Y,"&lt;&gt;"&amp;"")</f>
        <v>0</v>
      </c>
      <c r="R157" s="10">
        <f>COUNTIFS(Review!N:N,"TNBT",Review!P:P,AH157, Review!R:R,"&lt;&gt;"&amp;"", Review!S:S,"&lt;&gt;"&amp;"", Review!T:T,"&lt;&gt;"&amp;"", Review!U:U,"&lt;&gt;"&amp;"",  Review!V:V,"&lt;&gt;"&amp;"",  Review!W:W,"&lt;&gt;"&amp;"",  Review!X:X,"&lt;&gt;"&amp;"",  Review!Y:Y,"&lt;&gt;"&amp;"")</f>
        <v>0</v>
      </c>
      <c r="S157" s="10">
        <f>COUNTIFS(Review!N:N,"TL",Review!P:P,AH157, Review!R:R,"&lt;&gt;"&amp;"", Review!X:X,"&lt;&gt;"&amp;"",  Review!Y:Y,"&lt;&gt;"&amp;"")</f>
        <v>0</v>
      </c>
      <c r="T157" s="10">
        <f>COUNTIFS(Review!A:A,"Giữ chỗ",Review!P:P,AH157)</f>
        <v>0</v>
      </c>
      <c r="U157" s="10">
        <f>COUNTIFS(Review!B:B,"Sai lớp",Review!P:P,AH157)</f>
        <v>0</v>
      </c>
      <c r="V157" s="10">
        <f>COUNTIFS(Review!B:B,"Sai phân công",Review!P:P,AH157)</f>
        <v>0</v>
      </c>
      <c r="W157" s="10">
        <f t="shared" si="1"/>
        <v>5</v>
      </c>
      <c r="X157" s="10"/>
      <c r="Y157" s="10"/>
      <c r="Z157" s="10"/>
      <c r="AA157" s="6"/>
      <c r="AB157" s="6"/>
      <c r="AC157" s="6"/>
      <c r="AD157" s="6"/>
      <c r="AE157" s="6"/>
      <c r="AF157" s="6"/>
      <c r="AG157" s="6"/>
      <c r="AH157" s="6" t="s">
        <v>3492</v>
      </c>
      <c r="AI157" s="6" t="str">
        <f t="shared" si="2"/>
        <v>C_18 Đoàn Duy Thắng 20128345 LTU11B</v>
      </c>
      <c r="AJ157" s="6"/>
      <c r="AK157" s="6" t="str">
        <f t="shared" si="3"/>
        <v>TRUE</v>
      </c>
      <c r="AL157" s="4"/>
      <c r="AM157" s="4"/>
      <c r="AN157" s="4"/>
      <c r="AO157" s="4"/>
      <c r="AP157" s="4"/>
      <c r="AQ157" s="4"/>
      <c r="AR157" s="4"/>
      <c r="AS157" s="4"/>
      <c r="AT157" s="178"/>
      <c r="AU157" s="179"/>
      <c r="AV157" s="179"/>
      <c r="AW157" s="179"/>
      <c r="AX157" s="180">
        <f>COUNTIFS(Review!AD:AD,AH157, Review!AE:AE,"&lt;&gt;"&amp;"",Review!AL:AL,"&lt;&gt;"&amp;"")</f>
        <v>0</v>
      </c>
      <c r="AY157" s="153">
        <f>COUNTIFS(Review!BJ:BJ,"*TNLT*",Review!AD:AD,AH157, Review!AE:AE,"&lt;&gt;"&amp;"",  Review!AF:AF,"&lt;&gt;"&amp;"", Review!AG:AG,"&lt;&gt;"&amp;"", Review!AH:AH,"&lt;&gt;"&amp;"", Review!AI:AI,"&lt;&gt;"&amp;"", Review!AJ:AJ,"&lt;&gt;"&amp;"", Review!AK:AK,"&lt;&gt;"&amp;"", Review!AL:AL,"&lt;&gt;"&amp;"", Review!AM:AM,"&lt;&gt;"&amp;"", Review!AN:AN,"&lt;&gt;"&amp;"", Review!AO:AO,"&lt;&gt;"&amp;"")</f>
        <v>0</v>
      </c>
      <c r="AZ157" s="153">
        <f>COUNTIFS(Review!BJ:BJ,"*TNBT*",Review!AD:AD,AH157, Review!AE:AE,"&lt;&gt;"&amp;"",  Review!AF:AF,"&lt;&gt;"&amp;"", Review!AG:AG,"&lt;&gt;"&amp;"", Review!AH:AH,"&lt;&gt;"&amp;"", Review!AI:AI,"&lt;&gt;"&amp;"",  Review!AJ:AJ,"&lt;&gt;"&amp;"",  Review!AK:AK,"&lt;&gt;"&amp;"",  Review!AL:AL,"&lt;&gt;"&amp;"",  Review!AM:AM,"&lt;&gt;"&amp;"", Review!AN:AN,"&lt;&gt;"&amp;"", Review!AO:AO,"&lt;&gt;"&amp;"")</f>
        <v>0</v>
      </c>
      <c r="BA157" s="153">
        <f>COUNTIFS(Review!BJ:BJ,"*TL*",Review!AD:AD,AH157, Review!AE:AE,"&lt;&gt;"&amp;"", Review!AL:AL,"&lt;&gt;"&amp;"",  Review!AM:AM,"&lt;&gt;"&amp;"", Review!AN:AN,"&lt;&gt;"&amp;"", Review!AO:AO,"&lt;&gt;"&amp;"")</f>
        <v>0</v>
      </c>
      <c r="BB157" s="180">
        <f>COUNTIFS(Review!AR:AR,AH157, Review!AS:AS,"&lt;&gt;"&amp;"",Review!AZ:AZ,"&lt;&gt;"&amp;"")</f>
        <v>0</v>
      </c>
      <c r="BC157" s="181">
        <f>COUNTIFS(Review!BJ:BJ,"*TNLT*",Review!AR:AR,AH157, Review!AS:AS,"&lt;&gt;"&amp;"", Review!AT:AT,"&lt;&gt;"&amp;"", Review!AU:AU,"&lt;&gt;"&amp;"", Review!AV:AV,"&lt;&gt;"&amp;"", Review!AW:AW,"&lt;&gt;"&amp;"", Review!AW:AW,"&lt;&gt;"&amp;"", Review!AX:AX,"&lt;&gt;"&amp;"", Review!AY:AY,"&lt;&gt;"&amp;"", Review!AZ:AZ,"&lt;&gt;"&amp;"",  Review!BA:BA,"&lt;&gt;"&amp;"", Review!BB:BB,"&lt;&gt;"&amp;"", Review!BC:BC,"&lt;&gt;"&amp;"")</f>
        <v>0</v>
      </c>
      <c r="BD157" s="182">
        <f>COUNTIFS(Review!BJ:BJ,"*TNBT*",Review!AR:AR,AH157, Review!AS:AS,"&lt;&gt;"&amp;"", Review!AT:AT,"&lt;&gt;"&amp;"", Review!AU:AU,"&lt;&gt;"&amp;"", Review!AV:AV,"&lt;&gt;"&amp;"", Review!AW:AW,"&lt;&gt;"&amp;"", Review!AW:AW,"&lt;&gt;"&amp;"", Review!AX:AX,"&lt;&gt;"&amp;"", Review!AY:AY,"&lt;&gt;"&amp;"", Review!AZ:AZ,"&lt;&gt;"&amp;"",  Review!BA:BA,"&lt;&gt;"&amp;"", Review!BB:BB,"&lt;&gt;"&amp;"", Review!BC:BC,"&lt;&gt;"&amp;"")</f>
        <v>0</v>
      </c>
      <c r="BE157" s="181">
        <f>COUNTIFS(Review!BJ:BJ,"*TL*",Review!AR:AR,AH157, Review!AS:AS,"&lt;&gt;"&amp;"", Review!AZ:AZ,"&lt;&gt;"&amp;"",  Review!BA:BA,"&lt;&gt;"&amp;"", Review!BB:BB,"&lt;&gt;"&amp;"", Review!BC:BC,"&lt;&gt;"&amp;"")</f>
        <v>0</v>
      </c>
    </row>
    <row r="158" ht="13.5" customHeight="1">
      <c r="A158" s="6"/>
      <c r="B158" s="79" t="s">
        <v>3302</v>
      </c>
      <c r="C158" s="79" t="s">
        <v>1367</v>
      </c>
      <c r="D158" s="79" t="s">
        <v>1275</v>
      </c>
      <c r="E158" s="76">
        <v>2.0128099E7</v>
      </c>
      <c r="F158" s="79" t="s">
        <v>2920</v>
      </c>
      <c r="G158" s="79" t="s">
        <v>2602</v>
      </c>
      <c r="H158" s="10" t="s">
        <v>4181</v>
      </c>
      <c r="I158" s="10"/>
      <c r="J158" s="10"/>
      <c r="K158" s="10"/>
      <c r="L158" s="10"/>
      <c r="M158" s="10"/>
      <c r="N158" s="10"/>
      <c r="O158" s="10"/>
      <c r="P158" s="4">
        <f>COUNTIFS(Review!P:P,AH158)</f>
        <v>6</v>
      </c>
      <c r="Q158" s="10">
        <f>COUNTIFS(Review!N:N,"TNLT",Review!P:P,AH158, Review!R:R,"&lt;&gt;"&amp;"", Review!S:S,"&lt;&gt;"&amp;"", Review!T:T,"&lt;&gt;"&amp;"", Review!U:U,"&lt;&gt;"&amp;"",  Review!V:V,"&lt;&gt;"&amp;"",  Review!W:W,"&lt;&gt;"&amp;"",  Review!X:X,"&lt;&gt;"&amp;"",  Review!Y:Y,"&lt;&gt;"&amp;"")</f>
        <v>0</v>
      </c>
      <c r="R158" s="10">
        <f>COUNTIFS(Review!N:N,"TNBT",Review!P:P,AH158, Review!R:R,"&lt;&gt;"&amp;"", Review!S:S,"&lt;&gt;"&amp;"", Review!T:T,"&lt;&gt;"&amp;"", Review!U:U,"&lt;&gt;"&amp;"",  Review!V:V,"&lt;&gt;"&amp;"",  Review!W:W,"&lt;&gt;"&amp;"",  Review!X:X,"&lt;&gt;"&amp;"",  Review!Y:Y,"&lt;&gt;"&amp;"")</f>
        <v>0</v>
      </c>
      <c r="S158" s="10">
        <f>COUNTIFS(Review!N:N,"TL",Review!P:P,AH158, Review!R:R,"&lt;&gt;"&amp;"", Review!X:X,"&lt;&gt;"&amp;"",  Review!Y:Y,"&lt;&gt;"&amp;"")</f>
        <v>0</v>
      </c>
      <c r="T158" s="10">
        <f>COUNTIFS(Review!A:A,"Giữ chỗ",Review!P:P,AH158)</f>
        <v>0</v>
      </c>
      <c r="U158" s="10">
        <f>COUNTIFS(Review!B:B,"Sai lớp",Review!P:P,AH158)</f>
        <v>0</v>
      </c>
      <c r="V158" s="10">
        <f>COUNTIFS(Review!B:B,"Sai phân công",Review!P:P,AH158)</f>
        <v>0</v>
      </c>
      <c r="W158" s="10">
        <f t="shared" si="1"/>
        <v>6</v>
      </c>
      <c r="X158" s="10"/>
      <c r="Y158" s="10"/>
      <c r="Z158" s="10"/>
      <c r="AA158" s="6"/>
      <c r="AB158" s="6"/>
      <c r="AC158" s="6"/>
      <c r="AD158" s="6"/>
      <c r="AE158" s="6"/>
      <c r="AF158" s="6"/>
      <c r="AG158" s="6"/>
      <c r="AH158" s="6" t="s">
        <v>4201</v>
      </c>
      <c r="AI158" s="6" t="str">
        <f t="shared" si="2"/>
        <v>C_19 Nguyễn Minh Đức 20128099 LTU11A</v>
      </c>
      <c r="AJ158" s="6"/>
      <c r="AK158" s="6">
        <f t="shared" si="3"/>
        <v>0</v>
      </c>
      <c r="AL158" s="4"/>
      <c r="AM158" s="4"/>
      <c r="AN158" s="4"/>
      <c r="AO158" s="4"/>
      <c r="AP158" s="4"/>
      <c r="AQ158" s="4"/>
      <c r="AR158" s="4"/>
      <c r="AS158" s="4"/>
      <c r="AT158" s="178"/>
      <c r="AU158" s="179"/>
      <c r="AV158" s="179"/>
      <c r="AW158" s="179"/>
      <c r="AX158" s="180">
        <f>COUNTIFS(Review!AD:AD,AH158, Review!AE:AE,"&lt;&gt;"&amp;"",Review!AL:AL,"&lt;&gt;"&amp;"")</f>
        <v>0</v>
      </c>
      <c r="AY158" s="153">
        <f>COUNTIFS(Review!BJ:BJ,"*TNLT*",Review!AD:AD,AH158, Review!AE:AE,"&lt;&gt;"&amp;"",  Review!AF:AF,"&lt;&gt;"&amp;"", Review!AG:AG,"&lt;&gt;"&amp;"", Review!AH:AH,"&lt;&gt;"&amp;"", Review!AI:AI,"&lt;&gt;"&amp;"", Review!AJ:AJ,"&lt;&gt;"&amp;"", Review!AK:AK,"&lt;&gt;"&amp;"", Review!AL:AL,"&lt;&gt;"&amp;"", Review!AM:AM,"&lt;&gt;"&amp;"", Review!AN:AN,"&lt;&gt;"&amp;"", Review!AO:AO,"&lt;&gt;"&amp;"")</f>
        <v>0</v>
      </c>
      <c r="AZ158" s="153">
        <f>COUNTIFS(Review!BJ:BJ,"*TNBT*",Review!AD:AD,AH158, Review!AE:AE,"&lt;&gt;"&amp;"",  Review!AF:AF,"&lt;&gt;"&amp;"", Review!AG:AG,"&lt;&gt;"&amp;"", Review!AH:AH,"&lt;&gt;"&amp;"", Review!AI:AI,"&lt;&gt;"&amp;"",  Review!AJ:AJ,"&lt;&gt;"&amp;"",  Review!AK:AK,"&lt;&gt;"&amp;"",  Review!AL:AL,"&lt;&gt;"&amp;"",  Review!AM:AM,"&lt;&gt;"&amp;"", Review!AN:AN,"&lt;&gt;"&amp;"", Review!AO:AO,"&lt;&gt;"&amp;"")</f>
        <v>0</v>
      </c>
      <c r="BA158" s="153">
        <f>COUNTIFS(Review!BJ:BJ,"*TL*",Review!AD:AD,AH158, Review!AE:AE,"&lt;&gt;"&amp;"", Review!AL:AL,"&lt;&gt;"&amp;"",  Review!AM:AM,"&lt;&gt;"&amp;"", Review!AN:AN,"&lt;&gt;"&amp;"", Review!AO:AO,"&lt;&gt;"&amp;"")</f>
        <v>0</v>
      </c>
      <c r="BB158" s="180">
        <f>COUNTIFS(Review!AR:AR,AH158, Review!AS:AS,"&lt;&gt;"&amp;"",Review!AZ:AZ,"&lt;&gt;"&amp;"")</f>
        <v>0</v>
      </c>
      <c r="BC158" s="181">
        <f>COUNTIFS(Review!BJ:BJ,"*TNLT*",Review!AR:AR,AH158, Review!AS:AS,"&lt;&gt;"&amp;"", Review!AT:AT,"&lt;&gt;"&amp;"", Review!AU:AU,"&lt;&gt;"&amp;"", Review!AV:AV,"&lt;&gt;"&amp;"", Review!AW:AW,"&lt;&gt;"&amp;"", Review!AW:AW,"&lt;&gt;"&amp;"", Review!AX:AX,"&lt;&gt;"&amp;"", Review!AY:AY,"&lt;&gt;"&amp;"", Review!AZ:AZ,"&lt;&gt;"&amp;"",  Review!BA:BA,"&lt;&gt;"&amp;"", Review!BB:BB,"&lt;&gt;"&amp;"", Review!BC:BC,"&lt;&gt;"&amp;"")</f>
        <v>0</v>
      </c>
      <c r="BD158" s="182">
        <f>COUNTIFS(Review!BJ:BJ,"*TNBT*",Review!AR:AR,AH158, Review!AS:AS,"&lt;&gt;"&amp;"", Review!AT:AT,"&lt;&gt;"&amp;"", Review!AU:AU,"&lt;&gt;"&amp;"", Review!AV:AV,"&lt;&gt;"&amp;"", Review!AW:AW,"&lt;&gt;"&amp;"", Review!AW:AW,"&lt;&gt;"&amp;"", Review!AX:AX,"&lt;&gt;"&amp;"", Review!AY:AY,"&lt;&gt;"&amp;"", Review!AZ:AZ,"&lt;&gt;"&amp;"",  Review!BA:BA,"&lt;&gt;"&amp;"", Review!BB:BB,"&lt;&gt;"&amp;"", Review!BC:BC,"&lt;&gt;"&amp;"")</f>
        <v>0</v>
      </c>
      <c r="BE158" s="181">
        <f>COUNTIFS(Review!BJ:BJ,"*TL*",Review!AR:AR,AH158, Review!AS:AS,"&lt;&gt;"&amp;"", Review!AZ:AZ,"&lt;&gt;"&amp;"",  Review!BA:BA,"&lt;&gt;"&amp;"", Review!BB:BB,"&lt;&gt;"&amp;"", Review!BC:BC,"&lt;&gt;"&amp;"")</f>
        <v>0</v>
      </c>
    </row>
    <row r="159" ht="13.5" customHeight="1">
      <c r="A159" s="6"/>
      <c r="B159" s="79" t="s">
        <v>3302</v>
      </c>
      <c r="C159" s="79" t="s">
        <v>2799</v>
      </c>
      <c r="D159" s="79" t="s">
        <v>810</v>
      </c>
      <c r="E159" s="76">
        <v>2.0128137E7</v>
      </c>
      <c r="F159" s="79" t="s">
        <v>2601</v>
      </c>
      <c r="G159" s="79" t="s">
        <v>2602</v>
      </c>
      <c r="H159" s="10" t="s">
        <v>4220</v>
      </c>
      <c r="I159" s="10"/>
      <c r="J159" s="10"/>
      <c r="K159" s="10"/>
      <c r="L159" s="10"/>
      <c r="M159" s="10"/>
      <c r="N159" s="10"/>
      <c r="O159" s="10"/>
      <c r="P159" s="4">
        <f>COUNTIFS(Review!P:P,AH159)</f>
        <v>6</v>
      </c>
      <c r="Q159" s="10">
        <f>COUNTIFS(Review!N:N,"TNLT",Review!P:P,AH159, Review!R:R,"&lt;&gt;"&amp;"", Review!S:S,"&lt;&gt;"&amp;"", Review!T:T,"&lt;&gt;"&amp;"", Review!U:U,"&lt;&gt;"&amp;"",  Review!V:V,"&lt;&gt;"&amp;"",  Review!W:W,"&lt;&gt;"&amp;"",  Review!X:X,"&lt;&gt;"&amp;"",  Review!Y:Y,"&lt;&gt;"&amp;"")</f>
        <v>0</v>
      </c>
      <c r="R159" s="10">
        <f>COUNTIFS(Review!N:N,"TNBT",Review!P:P,AH159, Review!R:R,"&lt;&gt;"&amp;"", Review!S:S,"&lt;&gt;"&amp;"", Review!T:T,"&lt;&gt;"&amp;"", Review!U:U,"&lt;&gt;"&amp;"",  Review!V:V,"&lt;&gt;"&amp;"",  Review!W:W,"&lt;&gt;"&amp;"",  Review!X:X,"&lt;&gt;"&amp;"",  Review!Y:Y,"&lt;&gt;"&amp;"")</f>
        <v>0</v>
      </c>
      <c r="S159" s="10">
        <f>COUNTIFS(Review!N:N,"TL",Review!P:P,AH159, Review!R:R,"&lt;&gt;"&amp;"", Review!X:X,"&lt;&gt;"&amp;"",  Review!Y:Y,"&lt;&gt;"&amp;"")</f>
        <v>0</v>
      </c>
      <c r="T159" s="10">
        <f>COUNTIFS(Review!A:A,"Giữ chỗ",Review!P:P,AH159)</f>
        <v>0</v>
      </c>
      <c r="U159" s="10">
        <f>COUNTIFS(Review!B:B,"Sai lớp",Review!P:P,AH159)</f>
        <v>0</v>
      </c>
      <c r="V159" s="10">
        <f>COUNTIFS(Review!B:B,"Sai phân công",Review!P:P,AH159)</f>
        <v>0</v>
      </c>
      <c r="W159" s="10">
        <f t="shared" si="1"/>
        <v>6</v>
      </c>
      <c r="X159" s="10"/>
      <c r="Y159" s="10"/>
      <c r="Z159" s="10"/>
      <c r="AA159" s="6"/>
      <c r="AB159" s="6"/>
      <c r="AC159" s="6"/>
      <c r="AD159" s="6"/>
      <c r="AE159" s="6"/>
      <c r="AF159" s="6"/>
      <c r="AG159" s="6"/>
      <c r="AH159" s="6" t="s">
        <v>3303</v>
      </c>
      <c r="AI159" s="6" t="str">
        <f t="shared" si="2"/>
        <v>C_19 Nguyễn Hoàng Hiệp 20128137 LTU11B</v>
      </c>
      <c r="AJ159" s="6"/>
      <c r="AK159" s="6">
        <f t="shared" si="3"/>
        <v>0</v>
      </c>
      <c r="AL159" s="4"/>
      <c r="AM159" s="4"/>
      <c r="AN159" s="4"/>
      <c r="AO159" s="4"/>
      <c r="AP159" s="4"/>
      <c r="AQ159" s="4"/>
      <c r="AR159" s="4"/>
      <c r="AS159" s="4"/>
      <c r="AT159" s="178"/>
      <c r="AU159" s="179"/>
      <c r="AV159" s="179"/>
      <c r="AW159" s="179"/>
      <c r="AX159" s="180">
        <f>COUNTIFS(Review!AD:AD,AH159, Review!AE:AE,"&lt;&gt;"&amp;"",Review!AL:AL,"&lt;&gt;"&amp;"")</f>
        <v>0</v>
      </c>
      <c r="AY159" s="153">
        <f>COUNTIFS(Review!BJ:BJ,"*TNLT*",Review!AD:AD,AH159, Review!AE:AE,"&lt;&gt;"&amp;"",  Review!AF:AF,"&lt;&gt;"&amp;"", Review!AG:AG,"&lt;&gt;"&amp;"", Review!AH:AH,"&lt;&gt;"&amp;"", Review!AI:AI,"&lt;&gt;"&amp;"", Review!AJ:AJ,"&lt;&gt;"&amp;"", Review!AK:AK,"&lt;&gt;"&amp;"", Review!AL:AL,"&lt;&gt;"&amp;"", Review!AM:AM,"&lt;&gt;"&amp;"", Review!AN:AN,"&lt;&gt;"&amp;"", Review!AO:AO,"&lt;&gt;"&amp;"")</f>
        <v>0</v>
      </c>
      <c r="AZ159" s="153">
        <f>COUNTIFS(Review!BJ:BJ,"*TNBT*",Review!AD:AD,AH159, Review!AE:AE,"&lt;&gt;"&amp;"",  Review!AF:AF,"&lt;&gt;"&amp;"", Review!AG:AG,"&lt;&gt;"&amp;"", Review!AH:AH,"&lt;&gt;"&amp;"", Review!AI:AI,"&lt;&gt;"&amp;"",  Review!AJ:AJ,"&lt;&gt;"&amp;"",  Review!AK:AK,"&lt;&gt;"&amp;"",  Review!AL:AL,"&lt;&gt;"&amp;"",  Review!AM:AM,"&lt;&gt;"&amp;"", Review!AN:AN,"&lt;&gt;"&amp;"", Review!AO:AO,"&lt;&gt;"&amp;"")</f>
        <v>0</v>
      </c>
      <c r="BA159" s="153">
        <f>COUNTIFS(Review!BJ:BJ,"*TL*",Review!AD:AD,AH159, Review!AE:AE,"&lt;&gt;"&amp;"", Review!AL:AL,"&lt;&gt;"&amp;"",  Review!AM:AM,"&lt;&gt;"&amp;"", Review!AN:AN,"&lt;&gt;"&amp;"", Review!AO:AO,"&lt;&gt;"&amp;"")</f>
        <v>0</v>
      </c>
      <c r="BB159" s="180">
        <f>COUNTIFS(Review!AR:AR,AH159, Review!AS:AS,"&lt;&gt;"&amp;"",Review!AZ:AZ,"&lt;&gt;"&amp;"")</f>
        <v>0</v>
      </c>
      <c r="BC159" s="181">
        <f>COUNTIFS(Review!BJ:BJ,"*TNLT*",Review!AR:AR,AH159, Review!AS:AS,"&lt;&gt;"&amp;"", Review!AT:AT,"&lt;&gt;"&amp;"", Review!AU:AU,"&lt;&gt;"&amp;"", Review!AV:AV,"&lt;&gt;"&amp;"", Review!AW:AW,"&lt;&gt;"&amp;"", Review!AW:AW,"&lt;&gt;"&amp;"", Review!AX:AX,"&lt;&gt;"&amp;"", Review!AY:AY,"&lt;&gt;"&amp;"", Review!AZ:AZ,"&lt;&gt;"&amp;"",  Review!BA:BA,"&lt;&gt;"&amp;"", Review!BB:BB,"&lt;&gt;"&amp;"", Review!BC:BC,"&lt;&gt;"&amp;"")</f>
        <v>0</v>
      </c>
      <c r="BD159" s="182">
        <f>COUNTIFS(Review!BJ:BJ,"*TNBT*",Review!AR:AR,AH159, Review!AS:AS,"&lt;&gt;"&amp;"", Review!AT:AT,"&lt;&gt;"&amp;"", Review!AU:AU,"&lt;&gt;"&amp;"", Review!AV:AV,"&lt;&gt;"&amp;"", Review!AW:AW,"&lt;&gt;"&amp;"", Review!AW:AW,"&lt;&gt;"&amp;"", Review!AX:AX,"&lt;&gt;"&amp;"", Review!AY:AY,"&lt;&gt;"&amp;"", Review!AZ:AZ,"&lt;&gt;"&amp;"",  Review!BA:BA,"&lt;&gt;"&amp;"", Review!BB:BB,"&lt;&gt;"&amp;"", Review!BC:BC,"&lt;&gt;"&amp;"")</f>
        <v>0</v>
      </c>
      <c r="BE159" s="181">
        <f>COUNTIFS(Review!BJ:BJ,"*TL*",Review!AR:AR,AH159, Review!AS:AS,"&lt;&gt;"&amp;"", Review!AZ:AZ,"&lt;&gt;"&amp;"",  Review!BA:BA,"&lt;&gt;"&amp;"", Review!BB:BB,"&lt;&gt;"&amp;"", Review!BC:BC,"&lt;&gt;"&amp;"")</f>
        <v>0</v>
      </c>
    </row>
    <row r="160" ht="13.5" customHeight="1">
      <c r="A160" s="6"/>
      <c r="B160" s="79" t="s">
        <v>3302</v>
      </c>
      <c r="C160" s="79" t="s">
        <v>4202</v>
      </c>
      <c r="D160" s="79" t="s">
        <v>4203</v>
      </c>
      <c r="E160" s="76">
        <v>2.0118446E7</v>
      </c>
      <c r="F160" s="79" t="s">
        <v>2920</v>
      </c>
      <c r="G160" s="79" t="s">
        <v>2602</v>
      </c>
      <c r="H160" s="10" t="s">
        <v>4204</v>
      </c>
      <c r="I160" s="10"/>
      <c r="J160" s="10"/>
      <c r="K160" s="10"/>
      <c r="L160" s="10"/>
      <c r="M160" s="10"/>
      <c r="N160" s="10"/>
      <c r="O160" s="10"/>
      <c r="P160" s="4">
        <f>COUNTIFS(Review!P:P,AH160)</f>
        <v>0</v>
      </c>
      <c r="Q160" s="10">
        <f>COUNTIFS(Review!N:N,"TNLT",Review!P:P,AH160, Review!R:R,"&lt;&gt;"&amp;"", Review!S:S,"&lt;&gt;"&amp;"", Review!T:T,"&lt;&gt;"&amp;"", Review!U:U,"&lt;&gt;"&amp;"",  Review!V:V,"&lt;&gt;"&amp;"",  Review!W:W,"&lt;&gt;"&amp;"",  Review!X:X,"&lt;&gt;"&amp;"",  Review!Y:Y,"&lt;&gt;"&amp;"")</f>
        <v>0</v>
      </c>
      <c r="R160" s="10">
        <f>COUNTIFS(Review!N:N,"TNBT",Review!P:P,AH160, Review!R:R,"&lt;&gt;"&amp;"", Review!S:S,"&lt;&gt;"&amp;"", Review!T:T,"&lt;&gt;"&amp;"", Review!U:U,"&lt;&gt;"&amp;"",  Review!V:V,"&lt;&gt;"&amp;"",  Review!W:W,"&lt;&gt;"&amp;"",  Review!X:X,"&lt;&gt;"&amp;"",  Review!Y:Y,"&lt;&gt;"&amp;"")</f>
        <v>0</v>
      </c>
      <c r="S160" s="10">
        <f>COUNTIFS(Review!N:N,"TL",Review!P:P,AH160, Review!R:R,"&lt;&gt;"&amp;"", Review!X:X,"&lt;&gt;"&amp;"",  Review!Y:Y,"&lt;&gt;"&amp;"")</f>
        <v>0</v>
      </c>
      <c r="T160" s="10">
        <f>COUNTIFS(Review!A:A,"Giữ chỗ",Review!P:P,AH160)</f>
        <v>0</v>
      </c>
      <c r="U160" s="10">
        <f>COUNTIFS(Review!B:B,"Sai lớp",Review!P:P,AH160)</f>
        <v>0</v>
      </c>
      <c r="V160" s="10">
        <f>COUNTIFS(Review!B:B,"Sai phân công",Review!P:P,AH160)</f>
        <v>0</v>
      </c>
      <c r="W160" s="10">
        <f t="shared" si="1"/>
        <v>0</v>
      </c>
      <c r="X160" s="10"/>
      <c r="Y160" s="10"/>
      <c r="Z160" s="10"/>
      <c r="AA160" s="6"/>
      <c r="AB160" s="6"/>
      <c r="AC160" s="6"/>
      <c r="AD160" s="6"/>
      <c r="AE160" s="6"/>
      <c r="AF160" s="6"/>
      <c r="AG160" s="6"/>
      <c r="AH160" s="6" t="s">
        <v>4219</v>
      </c>
      <c r="AI160" s="6" t="str">
        <f t="shared" si="2"/>
        <v>C_19 Trương Minh Hoàng 20118446 LTU11A</v>
      </c>
      <c r="AJ160" s="6"/>
      <c r="AK160" s="6" t="str">
        <f t="shared" si="3"/>
        <v>TRUE</v>
      </c>
      <c r="AL160" s="4"/>
      <c r="AM160" s="4"/>
      <c r="AN160" s="4"/>
      <c r="AO160" s="4"/>
      <c r="AP160" s="4"/>
      <c r="AQ160" s="4"/>
      <c r="AR160" s="4"/>
      <c r="AS160" s="4"/>
      <c r="AT160" s="178"/>
      <c r="AU160" s="179"/>
      <c r="AV160" s="179"/>
      <c r="AW160" s="179"/>
      <c r="AX160" s="180">
        <f>COUNTIFS(Review!AD:AD,AH160, Review!AE:AE,"&lt;&gt;"&amp;"",Review!AL:AL,"&lt;&gt;"&amp;"")</f>
        <v>0</v>
      </c>
      <c r="AY160" s="153">
        <f>COUNTIFS(Review!BJ:BJ,"*TNLT*",Review!AD:AD,AH160, Review!AE:AE,"&lt;&gt;"&amp;"",  Review!AF:AF,"&lt;&gt;"&amp;"", Review!AG:AG,"&lt;&gt;"&amp;"", Review!AH:AH,"&lt;&gt;"&amp;"", Review!AI:AI,"&lt;&gt;"&amp;"", Review!AJ:AJ,"&lt;&gt;"&amp;"", Review!AK:AK,"&lt;&gt;"&amp;"", Review!AL:AL,"&lt;&gt;"&amp;"", Review!AM:AM,"&lt;&gt;"&amp;"", Review!AN:AN,"&lt;&gt;"&amp;"", Review!AO:AO,"&lt;&gt;"&amp;"")</f>
        <v>0</v>
      </c>
      <c r="AZ160" s="153">
        <f>COUNTIFS(Review!BJ:BJ,"*TNBT*",Review!AD:AD,AH160, Review!AE:AE,"&lt;&gt;"&amp;"",  Review!AF:AF,"&lt;&gt;"&amp;"", Review!AG:AG,"&lt;&gt;"&amp;"", Review!AH:AH,"&lt;&gt;"&amp;"", Review!AI:AI,"&lt;&gt;"&amp;"",  Review!AJ:AJ,"&lt;&gt;"&amp;"",  Review!AK:AK,"&lt;&gt;"&amp;"",  Review!AL:AL,"&lt;&gt;"&amp;"",  Review!AM:AM,"&lt;&gt;"&amp;"", Review!AN:AN,"&lt;&gt;"&amp;"", Review!AO:AO,"&lt;&gt;"&amp;"")</f>
        <v>0</v>
      </c>
      <c r="BA160" s="153">
        <f>COUNTIFS(Review!BJ:BJ,"*TL*",Review!AD:AD,AH160, Review!AE:AE,"&lt;&gt;"&amp;"", Review!AL:AL,"&lt;&gt;"&amp;"",  Review!AM:AM,"&lt;&gt;"&amp;"", Review!AN:AN,"&lt;&gt;"&amp;"", Review!AO:AO,"&lt;&gt;"&amp;"")</f>
        <v>0</v>
      </c>
      <c r="BB160" s="180">
        <f>COUNTIFS(Review!AR:AR,AH160, Review!AS:AS,"&lt;&gt;"&amp;"",Review!AZ:AZ,"&lt;&gt;"&amp;"")</f>
        <v>0</v>
      </c>
      <c r="BC160" s="181">
        <f>COUNTIFS(Review!BJ:BJ,"*TNLT*",Review!AR:AR,AH160, Review!AS:AS,"&lt;&gt;"&amp;"", Review!AT:AT,"&lt;&gt;"&amp;"", Review!AU:AU,"&lt;&gt;"&amp;"", Review!AV:AV,"&lt;&gt;"&amp;"", Review!AW:AW,"&lt;&gt;"&amp;"", Review!AW:AW,"&lt;&gt;"&amp;"", Review!AX:AX,"&lt;&gt;"&amp;"", Review!AY:AY,"&lt;&gt;"&amp;"", Review!AZ:AZ,"&lt;&gt;"&amp;"",  Review!BA:BA,"&lt;&gt;"&amp;"", Review!BB:BB,"&lt;&gt;"&amp;"", Review!BC:BC,"&lt;&gt;"&amp;"")</f>
        <v>0</v>
      </c>
      <c r="BD160" s="182">
        <f>COUNTIFS(Review!BJ:BJ,"*TNBT*",Review!AR:AR,AH160, Review!AS:AS,"&lt;&gt;"&amp;"", Review!AT:AT,"&lt;&gt;"&amp;"", Review!AU:AU,"&lt;&gt;"&amp;"", Review!AV:AV,"&lt;&gt;"&amp;"", Review!AW:AW,"&lt;&gt;"&amp;"", Review!AW:AW,"&lt;&gt;"&amp;"", Review!AX:AX,"&lt;&gt;"&amp;"", Review!AY:AY,"&lt;&gt;"&amp;"", Review!AZ:AZ,"&lt;&gt;"&amp;"",  Review!BA:BA,"&lt;&gt;"&amp;"", Review!BB:BB,"&lt;&gt;"&amp;"", Review!BC:BC,"&lt;&gt;"&amp;"")</f>
        <v>0</v>
      </c>
      <c r="BE160" s="181">
        <f>COUNTIFS(Review!BJ:BJ,"*TL*",Review!AR:AR,AH160, Review!AS:AS,"&lt;&gt;"&amp;"", Review!AZ:AZ,"&lt;&gt;"&amp;"",  Review!BA:BA,"&lt;&gt;"&amp;"", Review!BB:BB,"&lt;&gt;"&amp;"", Review!BC:BC,"&lt;&gt;"&amp;"")</f>
        <v>0</v>
      </c>
    </row>
    <row r="161" ht="13.5" customHeight="1">
      <c r="A161" s="6"/>
      <c r="B161" s="79" t="s">
        <v>3302</v>
      </c>
      <c r="C161" s="79" t="s">
        <v>4137</v>
      </c>
      <c r="D161" s="79" t="s">
        <v>982</v>
      </c>
      <c r="E161" s="76">
        <v>2.0128415E7</v>
      </c>
      <c r="F161" s="79" t="s">
        <v>2920</v>
      </c>
      <c r="G161" s="79" t="s">
        <v>2602</v>
      </c>
      <c r="H161" s="10" t="s">
        <v>4139</v>
      </c>
      <c r="I161" s="10">
        <f t="shared" ref="I161:I162" si="10">COUNTIF(B:B,B161)</f>
        <v>4</v>
      </c>
      <c r="J161" s="10">
        <f>COUNTIFS(Review!O:O,B161,Review!N:N,"TNLT", Review!R:R,"&lt;&gt;"&amp;"", Review!S:S,"&lt;&gt;"&amp;"", Review!T:T,"&lt;&gt;"&amp;"", Review!U:U,"&lt;&gt;"&amp;"",  Review!V:V,"&lt;&gt;"&amp;"",  Review!W:W,"&lt;&gt;"&amp;"",  Review!X:X,"&lt;&gt;"&amp;"",  Review!Y:Y,"&lt;&gt;"&amp;"")</f>
        <v>0</v>
      </c>
      <c r="K161" s="10">
        <f>COUNTIFS(Review!O:O,B161,Review!N:N,"TNBT", Review!R:R,"&lt;&gt;"&amp;"", Review!S:S,"&lt;&gt;"&amp;"", Review!T:T,"&lt;&gt;"&amp;"", Review!U:U,"&lt;&gt;"&amp;"",  Review!V:V,"&lt;&gt;"&amp;"",  Review!W:W,"&lt;&gt;"&amp;"",  Review!X:X,"&lt;&gt;"&amp;"",  Review!Y:Y,"&lt;&gt;"&amp;"")</f>
        <v>0</v>
      </c>
      <c r="L161" s="10">
        <f>COUNTIFS(Review!O:O,B161,Review!N:N,"TL", Review!R:R,"&lt;&gt;"&amp;"", Review!X:X,"&lt;&gt;"&amp;"",  Review!Y:Y,"&lt;&gt;"&amp;"")</f>
        <v>0</v>
      </c>
      <c r="M161" s="10">
        <f>COUNTIFS(Review!AC:AC,B161, Review!AN:AN,"&lt;&gt;"&amp;"",Review!AO:AO,"&lt;&gt;"&amp;"")</f>
        <v>0</v>
      </c>
      <c r="N161" s="10">
        <f>COUNTIFS(Review!A:A,"Giữ chỗ nhóm",Review!O:O,B161)</f>
        <v>0</v>
      </c>
      <c r="O161" s="10"/>
      <c r="P161" s="4">
        <f>COUNTIFS(Review!P:P,AH161)</f>
        <v>0</v>
      </c>
      <c r="Q161" s="10">
        <f>COUNTIFS(Review!N:N,"TNLT",Review!P:P,AH161, Review!R:R,"&lt;&gt;"&amp;"", Review!S:S,"&lt;&gt;"&amp;"", Review!T:T,"&lt;&gt;"&amp;"", Review!U:U,"&lt;&gt;"&amp;"",  Review!V:V,"&lt;&gt;"&amp;"",  Review!W:W,"&lt;&gt;"&amp;"",  Review!X:X,"&lt;&gt;"&amp;"",  Review!Y:Y,"&lt;&gt;"&amp;"")</f>
        <v>0</v>
      </c>
      <c r="R161" s="10">
        <f>COUNTIFS(Review!N:N,"TNBT",Review!P:P,AH161, Review!R:R,"&lt;&gt;"&amp;"", Review!S:S,"&lt;&gt;"&amp;"", Review!T:T,"&lt;&gt;"&amp;"", Review!U:U,"&lt;&gt;"&amp;"",  Review!V:V,"&lt;&gt;"&amp;"",  Review!W:W,"&lt;&gt;"&amp;"",  Review!X:X,"&lt;&gt;"&amp;"",  Review!Y:Y,"&lt;&gt;"&amp;"")</f>
        <v>0</v>
      </c>
      <c r="S161" s="10">
        <f>COUNTIFS(Review!N:N,"TL",Review!P:P,AH161, Review!R:R,"&lt;&gt;"&amp;"", Review!X:X,"&lt;&gt;"&amp;"",  Review!Y:Y,"&lt;&gt;"&amp;"")</f>
        <v>0</v>
      </c>
      <c r="T161" s="10">
        <f>COUNTIFS(Review!A:A,"Giữ chỗ",Review!P:P,AH161)</f>
        <v>0</v>
      </c>
      <c r="U161" s="10">
        <f>COUNTIFS(Review!B:B,"Sai lớp",Review!P:P,AH161)</f>
        <v>0</v>
      </c>
      <c r="V161" s="10">
        <f>COUNTIFS(Review!B:B,"Sai phân công",Review!P:P,AH161)</f>
        <v>0</v>
      </c>
      <c r="W161" s="10">
        <f t="shared" si="1"/>
        <v>0</v>
      </c>
      <c r="X161" s="10"/>
      <c r="Y161" s="10"/>
      <c r="Z161" s="10"/>
      <c r="AA161" s="6"/>
      <c r="AB161" s="6"/>
      <c r="AC161" s="6"/>
      <c r="AD161" s="6"/>
      <c r="AE161" s="6"/>
      <c r="AF161" s="6"/>
      <c r="AG161" s="6"/>
      <c r="AH161" s="6" t="s">
        <v>4179</v>
      </c>
      <c r="AI161" s="6" t="str">
        <f t="shared" si="2"/>
        <v>C_19 Lê Quang Tú 20128415 LTU11A</v>
      </c>
      <c r="AJ161" s="6"/>
      <c r="AK161" s="6" t="str">
        <f t="shared" si="3"/>
        <v>TRUE</v>
      </c>
      <c r="AL161" s="4"/>
      <c r="AM161" s="4"/>
      <c r="AN161" s="4"/>
      <c r="AO161" s="4"/>
      <c r="AP161" s="4"/>
      <c r="AQ161" s="4"/>
      <c r="AR161" s="4"/>
      <c r="AS161" s="4"/>
      <c r="AT161" s="178">
        <f>COUNTIFS(Review!AC:AC,B161, Review!AE:AE,"&lt;&gt;"&amp;"",Review!AL:AL,"&lt;&gt;"&amp;"")</f>
        <v>0</v>
      </c>
      <c r="AU161" s="179">
        <f>COUNTIFS(Review!BJ:BJ,"*TNLT*",Review!AC:AC,B161, Review!AE:AE,"&lt;&gt;"&amp;"",Review!AL:AL,"&lt;&gt;"&amp;"")</f>
        <v>0</v>
      </c>
      <c r="AV161" s="179">
        <f>COUNTIFS(Review!BJ:BJ,"*TNBT*",Review!AC:AC,B161, Review!AE:AE,"&lt;&gt;"&amp;"",Review!AL:AL,"&lt;&gt;"&amp;"")</f>
        <v>0</v>
      </c>
      <c r="AW161" s="179">
        <f>COUNTIFS(Review!BJ:BJ,"*TL*",Review!AC:AC,B161, Review!AE:AE,"&lt;&gt;"&amp;"",Review!AL:AL,"&lt;&gt;"&amp;"")</f>
        <v>0</v>
      </c>
      <c r="AX161" s="180">
        <f>COUNTIFS(Review!AD:AD,AH161, Review!AE:AE,"&lt;&gt;"&amp;"",Review!AL:AL,"&lt;&gt;"&amp;"")</f>
        <v>0</v>
      </c>
      <c r="AY161" s="153">
        <f>COUNTIFS(Review!BJ:BJ,"*TNLT*",Review!AD:AD,AH161, Review!AE:AE,"&lt;&gt;"&amp;"",  Review!AF:AF,"&lt;&gt;"&amp;"", Review!AG:AG,"&lt;&gt;"&amp;"", Review!AH:AH,"&lt;&gt;"&amp;"", Review!AI:AI,"&lt;&gt;"&amp;"", Review!AJ:AJ,"&lt;&gt;"&amp;"", Review!AK:AK,"&lt;&gt;"&amp;"", Review!AL:AL,"&lt;&gt;"&amp;"", Review!AM:AM,"&lt;&gt;"&amp;"", Review!AN:AN,"&lt;&gt;"&amp;"", Review!AO:AO,"&lt;&gt;"&amp;"")</f>
        <v>0</v>
      </c>
      <c r="AZ161" s="153">
        <f>COUNTIFS(Review!BJ:BJ,"*TNBT*",Review!AD:AD,AH161, Review!AE:AE,"&lt;&gt;"&amp;"",  Review!AF:AF,"&lt;&gt;"&amp;"", Review!AG:AG,"&lt;&gt;"&amp;"", Review!AH:AH,"&lt;&gt;"&amp;"", Review!AI:AI,"&lt;&gt;"&amp;"",  Review!AJ:AJ,"&lt;&gt;"&amp;"",  Review!AK:AK,"&lt;&gt;"&amp;"",  Review!AL:AL,"&lt;&gt;"&amp;"",  Review!AM:AM,"&lt;&gt;"&amp;"", Review!AN:AN,"&lt;&gt;"&amp;"", Review!AO:AO,"&lt;&gt;"&amp;"")</f>
        <v>0</v>
      </c>
      <c r="BA161" s="153">
        <f>COUNTIFS(Review!BJ:BJ,"*TL*",Review!AD:AD,AH161, Review!AE:AE,"&lt;&gt;"&amp;"", Review!AL:AL,"&lt;&gt;"&amp;"",  Review!AM:AM,"&lt;&gt;"&amp;"", Review!AN:AN,"&lt;&gt;"&amp;"", Review!AO:AO,"&lt;&gt;"&amp;"")</f>
        <v>0</v>
      </c>
      <c r="BB161" s="180">
        <f>COUNTIFS(Review!AR:AR,AH161, Review!AS:AS,"&lt;&gt;"&amp;"",Review!AZ:AZ,"&lt;&gt;"&amp;"")</f>
        <v>0</v>
      </c>
      <c r="BC161" s="181">
        <f>COUNTIFS(Review!BJ:BJ,"*TNLT*",Review!AR:AR,AH161, Review!AS:AS,"&lt;&gt;"&amp;"", Review!AT:AT,"&lt;&gt;"&amp;"", Review!AU:AU,"&lt;&gt;"&amp;"", Review!AV:AV,"&lt;&gt;"&amp;"", Review!AW:AW,"&lt;&gt;"&amp;"", Review!AW:AW,"&lt;&gt;"&amp;"", Review!AX:AX,"&lt;&gt;"&amp;"", Review!AY:AY,"&lt;&gt;"&amp;"", Review!AZ:AZ,"&lt;&gt;"&amp;"",  Review!BA:BA,"&lt;&gt;"&amp;"", Review!BB:BB,"&lt;&gt;"&amp;"", Review!BC:BC,"&lt;&gt;"&amp;"")</f>
        <v>0</v>
      </c>
      <c r="BD161" s="182">
        <f>COUNTIFS(Review!BJ:BJ,"*TNBT*",Review!AR:AR,AH161, Review!AS:AS,"&lt;&gt;"&amp;"", Review!AT:AT,"&lt;&gt;"&amp;"", Review!AU:AU,"&lt;&gt;"&amp;"", Review!AV:AV,"&lt;&gt;"&amp;"", Review!AW:AW,"&lt;&gt;"&amp;"", Review!AW:AW,"&lt;&gt;"&amp;"", Review!AX:AX,"&lt;&gt;"&amp;"", Review!AY:AY,"&lt;&gt;"&amp;"", Review!AZ:AZ,"&lt;&gt;"&amp;"",  Review!BA:BA,"&lt;&gt;"&amp;"", Review!BB:BB,"&lt;&gt;"&amp;"", Review!BC:BC,"&lt;&gt;"&amp;"")</f>
        <v>0</v>
      </c>
      <c r="BE161" s="181">
        <f>COUNTIFS(Review!BJ:BJ,"*TL*",Review!AR:AR,AH161, Review!AS:AS,"&lt;&gt;"&amp;"", Review!AZ:AZ,"&lt;&gt;"&amp;"",  Review!BA:BA,"&lt;&gt;"&amp;"", Review!BB:BB,"&lt;&gt;"&amp;"", Review!BC:BC,"&lt;&gt;"&amp;"")</f>
        <v>0</v>
      </c>
    </row>
    <row r="162" ht="13.5" customHeight="1">
      <c r="A162" s="6"/>
      <c r="B162" s="277" t="s">
        <v>3275</v>
      </c>
      <c r="C162" s="277" t="s">
        <v>4237</v>
      </c>
      <c r="D162" s="277" t="s">
        <v>4238</v>
      </c>
      <c r="E162" s="86">
        <v>2.012856E7</v>
      </c>
      <c r="F162" s="277" t="s">
        <v>2601</v>
      </c>
      <c r="G162" s="277" t="s">
        <v>2602</v>
      </c>
      <c r="H162" s="10" t="s">
        <v>4239</v>
      </c>
      <c r="I162" s="10">
        <f t="shared" si="10"/>
        <v>4</v>
      </c>
      <c r="J162" s="10">
        <f>COUNTIFS(Review!O:O,B162,Review!N:N,"TNLT", Review!R:R,"&lt;&gt;"&amp;"", Review!S:S,"&lt;&gt;"&amp;"", Review!T:T,"&lt;&gt;"&amp;"", Review!U:U,"&lt;&gt;"&amp;"",  Review!V:V,"&lt;&gt;"&amp;"",  Review!W:W,"&lt;&gt;"&amp;"",  Review!X:X,"&lt;&gt;"&amp;"",  Review!Y:Y,"&lt;&gt;"&amp;"")</f>
        <v>0</v>
      </c>
      <c r="K162" s="10">
        <f>COUNTIFS(Review!O:O,B162,Review!N:N,"TNBT", Review!R:R,"&lt;&gt;"&amp;"", Review!S:S,"&lt;&gt;"&amp;"", Review!T:T,"&lt;&gt;"&amp;"", Review!U:U,"&lt;&gt;"&amp;"",  Review!V:V,"&lt;&gt;"&amp;"",  Review!W:W,"&lt;&gt;"&amp;"",  Review!X:X,"&lt;&gt;"&amp;"",  Review!Y:Y,"&lt;&gt;"&amp;"")</f>
        <v>0</v>
      </c>
      <c r="L162" s="10">
        <f>COUNTIFS(Review!O:O,B162,Review!N:N,"TL", Review!R:R,"&lt;&gt;"&amp;"", Review!X:X,"&lt;&gt;"&amp;"",  Review!Y:Y,"&lt;&gt;"&amp;"")</f>
        <v>0</v>
      </c>
      <c r="M162" s="10">
        <f>COUNTIFS(Review!AC:AC,B162, Review!AN:AN,"&lt;&gt;"&amp;"",Review!AO:AO,"&lt;&gt;"&amp;"")</f>
        <v>0</v>
      </c>
      <c r="N162" s="10">
        <f>COUNTIFS(Review!A:A,"Giữ chỗ nhóm",Review!O:O,B162)</f>
        <v>1</v>
      </c>
      <c r="O162" s="10"/>
      <c r="P162" s="4">
        <f>COUNTIFS(Review!P:P,AH162)</f>
        <v>10</v>
      </c>
      <c r="Q162" s="10">
        <f>COUNTIFS(Review!N:N,"TNLT",Review!P:P,AH162, Review!R:R,"&lt;&gt;"&amp;"", Review!S:S,"&lt;&gt;"&amp;"", Review!T:T,"&lt;&gt;"&amp;"", Review!U:U,"&lt;&gt;"&amp;"",  Review!V:V,"&lt;&gt;"&amp;"",  Review!W:W,"&lt;&gt;"&amp;"",  Review!X:X,"&lt;&gt;"&amp;"",  Review!Y:Y,"&lt;&gt;"&amp;"")</f>
        <v>0</v>
      </c>
      <c r="R162" s="10">
        <f>COUNTIFS(Review!N:N,"TNBT",Review!P:P,AH162, Review!R:R,"&lt;&gt;"&amp;"", Review!S:S,"&lt;&gt;"&amp;"", Review!T:T,"&lt;&gt;"&amp;"", Review!U:U,"&lt;&gt;"&amp;"",  Review!V:V,"&lt;&gt;"&amp;"",  Review!W:W,"&lt;&gt;"&amp;"",  Review!X:X,"&lt;&gt;"&amp;"",  Review!Y:Y,"&lt;&gt;"&amp;"")</f>
        <v>0</v>
      </c>
      <c r="S162" s="10">
        <f>COUNTIFS(Review!N:N,"TL",Review!P:P,AH162, Review!R:R,"&lt;&gt;"&amp;"", Review!X:X,"&lt;&gt;"&amp;"",  Review!Y:Y,"&lt;&gt;"&amp;"")</f>
        <v>0</v>
      </c>
      <c r="T162" s="10">
        <f>COUNTIFS(Review!A:A,"Giữ chỗ",Review!P:P,AH162)</f>
        <v>0</v>
      </c>
      <c r="U162" s="10">
        <f>COUNTIFS(Review!B:B,"Sai lớp",Review!P:P,AH162)</f>
        <v>0</v>
      </c>
      <c r="V162" s="10">
        <f>COUNTIFS(Review!B:B,"Sai phân công",Review!P:P,AH162)</f>
        <v>0</v>
      </c>
      <c r="W162" s="10">
        <f t="shared" si="1"/>
        <v>10</v>
      </c>
      <c r="X162" s="10"/>
      <c r="Y162" s="10"/>
      <c r="Z162" s="10"/>
      <c r="AA162" s="6"/>
      <c r="AB162" s="6"/>
      <c r="AC162" s="6"/>
      <c r="AD162" s="6"/>
      <c r="AE162" s="6"/>
      <c r="AF162" s="6"/>
      <c r="AG162" s="6"/>
      <c r="AH162" s="6" t="s">
        <v>2985</v>
      </c>
      <c r="AI162" s="6" t="str">
        <f t="shared" si="2"/>
        <v>C_20 Nguyễn Thanh Bình 20128560 LTU11B</v>
      </c>
      <c r="AJ162" s="6"/>
      <c r="AK162" s="6">
        <f t="shared" si="3"/>
        <v>4</v>
      </c>
      <c r="AL162" s="4"/>
      <c r="AM162" s="4"/>
      <c r="AN162" s="4"/>
      <c r="AO162" s="4"/>
      <c r="AP162" s="4"/>
      <c r="AQ162" s="4"/>
      <c r="AR162" s="4"/>
      <c r="AS162" s="4"/>
      <c r="AT162" s="178">
        <f>COUNTIFS(Review!AC:AC,B162, Review!AE:AE,"&lt;&gt;"&amp;"",Review!AL:AL,"&lt;&gt;"&amp;"")</f>
        <v>0</v>
      </c>
      <c r="AU162" s="179">
        <f>COUNTIFS(Review!BJ:BJ,"*TNLT*",Review!AC:AC,B162, Review!AE:AE,"&lt;&gt;"&amp;"",Review!AL:AL,"&lt;&gt;"&amp;"")</f>
        <v>0</v>
      </c>
      <c r="AV162" s="179">
        <f>COUNTIFS(Review!BJ:BJ,"*TNBT*",Review!AC:AC,B162, Review!AE:AE,"&lt;&gt;"&amp;"",Review!AL:AL,"&lt;&gt;"&amp;"")</f>
        <v>0</v>
      </c>
      <c r="AW162" s="179">
        <f>COUNTIFS(Review!BJ:BJ,"*TL*",Review!AC:AC,B162, Review!AE:AE,"&lt;&gt;"&amp;"",Review!AL:AL,"&lt;&gt;"&amp;"")</f>
        <v>0</v>
      </c>
      <c r="AX162" s="180">
        <f>COUNTIFS(Review!AD:AD,AH162, Review!AE:AE,"&lt;&gt;"&amp;"",Review!AL:AL,"&lt;&gt;"&amp;"")</f>
        <v>0</v>
      </c>
      <c r="AY162" s="153">
        <f>COUNTIFS(Review!BJ:BJ,"*TNLT*",Review!AD:AD,AH162, Review!AE:AE,"&lt;&gt;"&amp;"",  Review!AF:AF,"&lt;&gt;"&amp;"", Review!AG:AG,"&lt;&gt;"&amp;"", Review!AH:AH,"&lt;&gt;"&amp;"", Review!AI:AI,"&lt;&gt;"&amp;"", Review!AJ:AJ,"&lt;&gt;"&amp;"", Review!AK:AK,"&lt;&gt;"&amp;"", Review!AL:AL,"&lt;&gt;"&amp;"", Review!AM:AM,"&lt;&gt;"&amp;"", Review!AN:AN,"&lt;&gt;"&amp;"", Review!AO:AO,"&lt;&gt;"&amp;"")</f>
        <v>0</v>
      </c>
      <c r="AZ162" s="153">
        <f>COUNTIFS(Review!BJ:BJ,"*TNBT*",Review!AD:AD,AH162, Review!AE:AE,"&lt;&gt;"&amp;"",  Review!AF:AF,"&lt;&gt;"&amp;"", Review!AG:AG,"&lt;&gt;"&amp;"", Review!AH:AH,"&lt;&gt;"&amp;"", Review!AI:AI,"&lt;&gt;"&amp;"",  Review!AJ:AJ,"&lt;&gt;"&amp;"",  Review!AK:AK,"&lt;&gt;"&amp;"",  Review!AL:AL,"&lt;&gt;"&amp;"",  Review!AM:AM,"&lt;&gt;"&amp;"", Review!AN:AN,"&lt;&gt;"&amp;"", Review!AO:AO,"&lt;&gt;"&amp;"")</f>
        <v>0</v>
      </c>
      <c r="BA162" s="153">
        <f>COUNTIFS(Review!BJ:BJ,"*TL*",Review!AD:AD,AH162, Review!AE:AE,"&lt;&gt;"&amp;"", Review!AL:AL,"&lt;&gt;"&amp;"",  Review!AM:AM,"&lt;&gt;"&amp;"", Review!AN:AN,"&lt;&gt;"&amp;"", Review!AO:AO,"&lt;&gt;"&amp;"")</f>
        <v>0</v>
      </c>
      <c r="BB162" s="180">
        <f>COUNTIFS(Review!AR:AR,AH162, Review!AS:AS,"&lt;&gt;"&amp;"",Review!AZ:AZ,"&lt;&gt;"&amp;"")</f>
        <v>0</v>
      </c>
      <c r="BC162" s="181">
        <f>COUNTIFS(Review!BJ:BJ,"*TNLT*",Review!AR:AR,AH162, Review!AS:AS,"&lt;&gt;"&amp;"", Review!AT:AT,"&lt;&gt;"&amp;"", Review!AU:AU,"&lt;&gt;"&amp;"", Review!AV:AV,"&lt;&gt;"&amp;"", Review!AW:AW,"&lt;&gt;"&amp;"", Review!AW:AW,"&lt;&gt;"&amp;"", Review!AX:AX,"&lt;&gt;"&amp;"", Review!AY:AY,"&lt;&gt;"&amp;"", Review!AZ:AZ,"&lt;&gt;"&amp;"",  Review!BA:BA,"&lt;&gt;"&amp;"", Review!BB:BB,"&lt;&gt;"&amp;"", Review!BC:BC,"&lt;&gt;"&amp;"")</f>
        <v>0</v>
      </c>
      <c r="BD162" s="182">
        <f>COUNTIFS(Review!BJ:BJ,"*TNBT*",Review!AR:AR,AH162, Review!AS:AS,"&lt;&gt;"&amp;"", Review!AT:AT,"&lt;&gt;"&amp;"", Review!AU:AU,"&lt;&gt;"&amp;"", Review!AV:AV,"&lt;&gt;"&amp;"", Review!AW:AW,"&lt;&gt;"&amp;"", Review!AW:AW,"&lt;&gt;"&amp;"", Review!AX:AX,"&lt;&gt;"&amp;"", Review!AY:AY,"&lt;&gt;"&amp;"", Review!AZ:AZ,"&lt;&gt;"&amp;"",  Review!BA:BA,"&lt;&gt;"&amp;"", Review!BB:BB,"&lt;&gt;"&amp;"", Review!BC:BC,"&lt;&gt;"&amp;"")</f>
        <v>0</v>
      </c>
      <c r="BE162" s="181">
        <f>COUNTIFS(Review!BJ:BJ,"*TL*",Review!AR:AR,AH162, Review!AS:AS,"&lt;&gt;"&amp;"", Review!AZ:AZ,"&lt;&gt;"&amp;"",  Review!BA:BA,"&lt;&gt;"&amp;"", Review!BB:BB,"&lt;&gt;"&amp;"", Review!BC:BC,"&lt;&gt;"&amp;"")</f>
        <v>0</v>
      </c>
    </row>
    <row r="163" ht="13.5" customHeight="1">
      <c r="A163" s="6"/>
      <c r="B163" s="277" t="s">
        <v>3275</v>
      </c>
      <c r="C163" s="277" t="s">
        <v>4272</v>
      </c>
      <c r="D163" s="277" t="s">
        <v>639</v>
      </c>
      <c r="E163" s="86">
        <v>2.0128092E7</v>
      </c>
      <c r="F163" s="277" t="s">
        <v>2601</v>
      </c>
      <c r="G163" s="277" t="s">
        <v>2602</v>
      </c>
      <c r="H163" s="10"/>
      <c r="I163" s="10"/>
      <c r="J163" s="10"/>
      <c r="K163" s="10"/>
      <c r="L163" s="10"/>
      <c r="M163" s="10"/>
      <c r="N163" s="10"/>
      <c r="O163" s="10"/>
      <c r="P163" s="4">
        <f>COUNTIFS(Review!P:P,AH163)</f>
        <v>5</v>
      </c>
      <c r="Q163" s="10">
        <f>COUNTIFS(Review!N:N,"TNLT",Review!P:P,AH163, Review!R:R,"&lt;&gt;"&amp;"", Review!S:S,"&lt;&gt;"&amp;"", Review!T:T,"&lt;&gt;"&amp;"", Review!U:U,"&lt;&gt;"&amp;"",  Review!V:V,"&lt;&gt;"&amp;"",  Review!W:W,"&lt;&gt;"&amp;"",  Review!X:X,"&lt;&gt;"&amp;"",  Review!Y:Y,"&lt;&gt;"&amp;"")</f>
        <v>0</v>
      </c>
      <c r="R163" s="10">
        <f>COUNTIFS(Review!N:N,"TNBT",Review!P:P,AH163, Review!R:R,"&lt;&gt;"&amp;"", Review!S:S,"&lt;&gt;"&amp;"", Review!T:T,"&lt;&gt;"&amp;"", Review!U:U,"&lt;&gt;"&amp;"",  Review!V:V,"&lt;&gt;"&amp;"",  Review!W:W,"&lt;&gt;"&amp;"",  Review!X:X,"&lt;&gt;"&amp;"",  Review!Y:Y,"&lt;&gt;"&amp;"")</f>
        <v>0</v>
      </c>
      <c r="S163" s="10">
        <f>COUNTIFS(Review!N:N,"TL",Review!P:P,AH163, Review!R:R,"&lt;&gt;"&amp;"", Review!X:X,"&lt;&gt;"&amp;"",  Review!Y:Y,"&lt;&gt;"&amp;"")</f>
        <v>0</v>
      </c>
      <c r="T163" s="10">
        <f>COUNTIFS(Review!A:A,"Giữ chỗ",Review!P:P,AH163)</f>
        <v>5</v>
      </c>
      <c r="U163" s="10">
        <f>COUNTIFS(Review!B:B,"Sai lớp",Review!P:P,AH163)</f>
        <v>0</v>
      </c>
      <c r="V163" s="10">
        <f>COUNTIFS(Review!B:B,"Sai phân công",Review!P:P,AH163)</f>
        <v>0</v>
      </c>
      <c r="W163" s="10">
        <f t="shared" si="1"/>
        <v>0</v>
      </c>
      <c r="X163" s="10"/>
      <c r="Y163" s="10"/>
      <c r="Z163" s="10"/>
      <c r="AA163" s="6"/>
      <c r="AB163" s="6"/>
      <c r="AC163" s="6"/>
      <c r="AD163" s="6"/>
      <c r="AE163" s="6"/>
      <c r="AF163" s="6"/>
      <c r="AG163" s="6"/>
      <c r="AH163" s="6" t="s">
        <v>3276</v>
      </c>
      <c r="AI163" s="6" t="str">
        <f t="shared" si="2"/>
        <v>C_20 Phạm Hữu Đạt 20128092 LTU11B</v>
      </c>
      <c r="AJ163" s="6"/>
      <c r="AK163" s="6" t="str">
        <f t="shared" si="3"/>
        <v>TRUE</v>
      </c>
      <c r="AL163" s="4"/>
      <c r="AM163" s="4"/>
      <c r="AN163" s="4"/>
      <c r="AO163" s="4"/>
      <c r="AP163" s="4"/>
      <c r="AQ163" s="4"/>
      <c r="AR163" s="4"/>
      <c r="AS163" s="4"/>
      <c r="AT163" s="178"/>
      <c r="AU163" s="179"/>
      <c r="AV163" s="179"/>
      <c r="AW163" s="179"/>
      <c r="AX163" s="180">
        <f>COUNTIFS(Review!AD:AD,AH163, Review!AE:AE,"&lt;&gt;"&amp;"",Review!AL:AL,"&lt;&gt;"&amp;"")</f>
        <v>0</v>
      </c>
      <c r="AY163" s="153">
        <f>COUNTIFS(Review!BJ:BJ,"*TNLT*",Review!AD:AD,AH163, Review!AE:AE,"&lt;&gt;"&amp;"",  Review!AF:AF,"&lt;&gt;"&amp;"", Review!AG:AG,"&lt;&gt;"&amp;"", Review!AH:AH,"&lt;&gt;"&amp;"", Review!AI:AI,"&lt;&gt;"&amp;"", Review!AJ:AJ,"&lt;&gt;"&amp;"", Review!AK:AK,"&lt;&gt;"&amp;"", Review!AL:AL,"&lt;&gt;"&amp;"", Review!AM:AM,"&lt;&gt;"&amp;"", Review!AN:AN,"&lt;&gt;"&amp;"", Review!AO:AO,"&lt;&gt;"&amp;"")</f>
        <v>0</v>
      </c>
      <c r="AZ163" s="153">
        <f>COUNTIFS(Review!BJ:BJ,"*TNBT*",Review!AD:AD,AH163, Review!AE:AE,"&lt;&gt;"&amp;"",  Review!AF:AF,"&lt;&gt;"&amp;"", Review!AG:AG,"&lt;&gt;"&amp;"", Review!AH:AH,"&lt;&gt;"&amp;"", Review!AI:AI,"&lt;&gt;"&amp;"",  Review!AJ:AJ,"&lt;&gt;"&amp;"",  Review!AK:AK,"&lt;&gt;"&amp;"",  Review!AL:AL,"&lt;&gt;"&amp;"",  Review!AM:AM,"&lt;&gt;"&amp;"", Review!AN:AN,"&lt;&gt;"&amp;"", Review!AO:AO,"&lt;&gt;"&amp;"")</f>
        <v>0</v>
      </c>
      <c r="BA163" s="153">
        <f>COUNTIFS(Review!BJ:BJ,"*TL*",Review!AD:AD,AH163, Review!AE:AE,"&lt;&gt;"&amp;"", Review!AL:AL,"&lt;&gt;"&amp;"",  Review!AM:AM,"&lt;&gt;"&amp;"", Review!AN:AN,"&lt;&gt;"&amp;"", Review!AO:AO,"&lt;&gt;"&amp;"")</f>
        <v>0</v>
      </c>
      <c r="BB163" s="180">
        <f>COUNTIFS(Review!AR:AR,AH163, Review!AS:AS,"&lt;&gt;"&amp;"",Review!AZ:AZ,"&lt;&gt;"&amp;"")</f>
        <v>0</v>
      </c>
      <c r="BC163" s="181">
        <f>COUNTIFS(Review!BJ:BJ,"*TNLT*",Review!AR:AR,AH163, Review!AS:AS,"&lt;&gt;"&amp;"", Review!AT:AT,"&lt;&gt;"&amp;"", Review!AU:AU,"&lt;&gt;"&amp;"", Review!AV:AV,"&lt;&gt;"&amp;"", Review!AW:AW,"&lt;&gt;"&amp;"", Review!AW:AW,"&lt;&gt;"&amp;"", Review!AX:AX,"&lt;&gt;"&amp;"", Review!AY:AY,"&lt;&gt;"&amp;"", Review!AZ:AZ,"&lt;&gt;"&amp;"",  Review!BA:BA,"&lt;&gt;"&amp;"", Review!BB:BB,"&lt;&gt;"&amp;"", Review!BC:BC,"&lt;&gt;"&amp;"")</f>
        <v>0</v>
      </c>
      <c r="BD163" s="182">
        <f>COUNTIFS(Review!BJ:BJ,"*TNBT*",Review!AR:AR,AH163, Review!AS:AS,"&lt;&gt;"&amp;"", Review!AT:AT,"&lt;&gt;"&amp;"", Review!AU:AU,"&lt;&gt;"&amp;"", Review!AV:AV,"&lt;&gt;"&amp;"", Review!AW:AW,"&lt;&gt;"&amp;"", Review!AW:AW,"&lt;&gt;"&amp;"", Review!AX:AX,"&lt;&gt;"&amp;"", Review!AY:AY,"&lt;&gt;"&amp;"", Review!AZ:AZ,"&lt;&gt;"&amp;"",  Review!BA:BA,"&lt;&gt;"&amp;"", Review!BB:BB,"&lt;&gt;"&amp;"", Review!BC:BC,"&lt;&gt;"&amp;"")</f>
        <v>0</v>
      </c>
      <c r="BE163" s="181">
        <f>COUNTIFS(Review!BJ:BJ,"*TL*",Review!AR:AR,AH163, Review!AS:AS,"&lt;&gt;"&amp;"", Review!AZ:AZ,"&lt;&gt;"&amp;"",  Review!BA:BA,"&lt;&gt;"&amp;"", Review!BB:BB,"&lt;&gt;"&amp;"", Review!BC:BC,"&lt;&gt;"&amp;"")</f>
        <v>0</v>
      </c>
    </row>
    <row r="164" ht="13.5" customHeight="1">
      <c r="A164" s="6"/>
      <c r="B164" s="277" t="s">
        <v>3275</v>
      </c>
      <c r="C164" s="277" t="s">
        <v>4279</v>
      </c>
      <c r="D164" s="277" t="s">
        <v>4280</v>
      </c>
      <c r="E164" s="86">
        <v>2.0128113E7</v>
      </c>
      <c r="F164" s="277" t="s">
        <v>2601</v>
      </c>
      <c r="G164" s="277" t="s">
        <v>2602</v>
      </c>
      <c r="H164" s="277" t="s">
        <v>4281</v>
      </c>
      <c r="I164" s="10"/>
      <c r="J164" s="10"/>
      <c r="K164" s="10"/>
      <c r="L164" s="10"/>
      <c r="M164" s="10"/>
      <c r="N164" s="10"/>
      <c r="O164" s="10"/>
      <c r="P164" s="4">
        <f>COUNTIFS(Review!P:P,AH164)</f>
        <v>8</v>
      </c>
      <c r="Q164" s="10">
        <f>COUNTIFS(Review!N:N,"TNLT",Review!P:P,AH164, Review!R:R,"&lt;&gt;"&amp;"", Review!S:S,"&lt;&gt;"&amp;"", Review!T:T,"&lt;&gt;"&amp;"", Review!U:U,"&lt;&gt;"&amp;"",  Review!V:V,"&lt;&gt;"&amp;"",  Review!W:W,"&lt;&gt;"&amp;"",  Review!X:X,"&lt;&gt;"&amp;"",  Review!Y:Y,"&lt;&gt;"&amp;"")</f>
        <v>0</v>
      </c>
      <c r="R164" s="10">
        <f>COUNTIFS(Review!N:N,"TNBT",Review!P:P,AH164, Review!R:R,"&lt;&gt;"&amp;"", Review!S:S,"&lt;&gt;"&amp;"", Review!T:T,"&lt;&gt;"&amp;"", Review!U:U,"&lt;&gt;"&amp;"",  Review!V:V,"&lt;&gt;"&amp;"",  Review!W:W,"&lt;&gt;"&amp;"",  Review!X:X,"&lt;&gt;"&amp;"",  Review!Y:Y,"&lt;&gt;"&amp;"")</f>
        <v>0</v>
      </c>
      <c r="S164" s="10">
        <f>COUNTIFS(Review!N:N,"TL",Review!P:P,AH164, Review!R:R,"&lt;&gt;"&amp;"", Review!X:X,"&lt;&gt;"&amp;"",  Review!Y:Y,"&lt;&gt;"&amp;"")</f>
        <v>0</v>
      </c>
      <c r="T164" s="10">
        <f>COUNTIFS(Review!A:A,"Giữ chỗ",Review!P:P,AH164)</f>
        <v>2</v>
      </c>
      <c r="U164" s="10">
        <f>COUNTIFS(Review!B:B,"Sai lớp",Review!P:P,AH164)</f>
        <v>0</v>
      </c>
      <c r="V164" s="10">
        <f>COUNTIFS(Review!B:B,"Sai phân công",Review!P:P,AH164)</f>
        <v>0</v>
      </c>
      <c r="W164" s="10">
        <f t="shared" si="1"/>
        <v>6</v>
      </c>
      <c r="X164" s="10"/>
      <c r="Y164" s="10"/>
      <c r="Z164" s="10"/>
      <c r="AA164" s="6"/>
      <c r="AB164" s="6"/>
      <c r="AC164" s="6"/>
      <c r="AD164" s="6"/>
      <c r="AE164" s="6"/>
      <c r="AF164" s="6"/>
      <c r="AG164" s="6"/>
      <c r="AH164" s="6" t="s">
        <v>4285</v>
      </c>
      <c r="AI164" s="6" t="str">
        <f t="shared" si="2"/>
        <v>C_20 Vũ Đình Hào 20128113 LTU11B</v>
      </c>
      <c r="AJ164" s="6"/>
      <c r="AK164" s="6">
        <f t="shared" si="3"/>
        <v>2</v>
      </c>
      <c r="AL164" s="4"/>
      <c r="AM164" s="4"/>
      <c r="AN164" s="4"/>
      <c r="AO164" s="4"/>
      <c r="AP164" s="4"/>
      <c r="AQ164" s="4"/>
      <c r="AR164" s="4"/>
      <c r="AS164" s="4"/>
      <c r="AT164" s="178"/>
      <c r="AU164" s="179"/>
      <c r="AV164" s="179"/>
      <c r="AW164" s="179"/>
      <c r="AX164" s="180">
        <f>COUNTIFS(Review!AD:AD,AH164, Review!AE:AE,"&lt;&gt;"&amp;"",Review!AL:AL,"&lt;&gt;"&amp;"")</f>
        <v>0</v>
      </c>
      <c r="AY164" s="153">
        <f>COUNTIFS(Review!BJ:BJ,"*TNLT*",Review!AD:AD,AH164, Review!AE:AE,"&lt;&gt;"&amp;"",  Review!AF:AF,"&lt;&gt;"&amp;"", Review!AG:AG,"&lt;&gt;"&amp;"", Review!AH:AH,"&lt;&gt;"&amp;"", Review!AI:AI,"&lt;&gt;"&amp;"", Review!AJ:AJ,"&lt;&gt;"&amp;"", Review!AK:AK,"&lt;&gt;"&amp;"", Review!AL:AL,"&lt;&gt;"&amp;"", Review!AM:AM,"&lt;&gt;"&amp;"", Review!AN:AN,"&lt;&gt;"&amp;"", Review!AO:AO,"&lt;&gt;"&amp;"")</f>
        <v>0</v>
      </c>
      <c r="AZ164" s="153">
        <f>COUNTIFS(Review!BJ:BJ,"*TNBT*",Review!AD:AD,AH164, Review!AE:AE,"&lt;&gt;"&amp;"",  Review!AF:AF,"&lt;&gt;"&amp;"", Review!AG:AG,"&lt;&gt;"&amp;"", Review!AH:AH,"&lt;&gt;"&amp;"", Review!AI:AI,"&lt;&gt;"&amp;"",  Review!AJ:AJ,"&lt;&gt;"&amp;"",  Review!AK:AK,"&lt;&gt;"&amp;"",  Review!AL:AL,"&lt;&gt;"&amp;"",  Review!AM:AM,"&lt;&gt;"&amp;"", Review!AN:AN,"&lt;&gt;"&amp;"", Review!AO:AO,"&lt;&gt;"&amp;"")</f>
        <v>0</v>
      </c>
      <c r="BA164" s="153">
        <f>COUNTIFS(Review!BJ:BJ,"*TL*",Review!AD:AD,AH164, Review!AE:AE,"&lt;&gt;"&amp;"", Review!AL:AL,"&lt;&gt;"&amp;"",  Review!AM:AM,"&lt;&gt;"&amp;"", Review!AN:AN,"&lt;&gt;"&amp;"", Review!AO:AO,"&lt;&gt;"&amp;"")</f>
        <v>0</v>
      </c>
      <c r="BB164" s="180">
        <f>COUNTIFS(Review!AR:AR,AH164, Review!AS:AS,"&lt;&gt;"&amp;"",Review!AZ:AZ,"&lt;&gt;"&amp;"")</f>
        <v>0</v>
      </c>
      <c r="BC164" s="181">
        <f>COUNTIFS(Review!BJ:BJ,"*TNLT*",Review!AR:AR,AH164, Review!AS:AS,"&lt;&gt;"&amp;"", Review!AT:AT,"&lt;&gt;"&amp;"", Review!AU:AU,"&lt;&gt;"&amp;"", Review!AV:AV,"&lt;&gt;"&amp;"", Review!AW:AW,"&lt;&gt;"&amp;"", Review!AW:AW,"&lt;&gt;"&amp;"", Review!AX:AX,"&lt;&gt;"&amp;"", Review!AY:AY,"&lt;&gt;"&amp;"", Review!AZ:AZ,"&lt;&gt;"&amp;"",  Review!BA:BA,"&lt;&gt;"&amp;"", Review!BB:BB,"&lt;&gt;"&amp;"", Review!BC:BC,"&lt;&gt;"&amp;"")</f>
        <v>0</v>
      </c>
      <c r="BD164" s="182">
        <f>COUNTIFS(Review!BJ:BJ,"*TNBT*",Review!AR:AR,AH164, Review!AS:AS,"&lt;&gt;"&amp;"", Review!AT:AT,"&lt;&gt;"&amp;"", Review!AU:AU,"&lt;&gt;"&amp;"", Review!AV:AV,"&lt;&gt;"&amp;"", Review!AW:AW,"&lt;&gt;"&amp;"", Review!AW:AW,"&lt;&gt;"&amp;"", Review!AX:AX,"&lt;&gt;"&amp;"", Review!AY:AY,"&lt;&gt;"&amp;"", Review!AZ:AZ,"&lt;&gt;"&amp;"",  Review!BA:BA,"&lt;&gt;"&amp;"", Review!BB:BB,"&lt;&gt;"&amp;"", Review!BC:BC,"&lt;&gt;"&amp;"")</f>
        <v>0</v>
      </c>
      <c r="BE164" s="181">
        <f>COUNTIFS(Review!BJ:BJ,"*TL*",Review!AR:AR,AH164, Review!AS:AS,"&lt;&gt;"&amp;"", Review!AZ:AZ,"&lt;&gt;"&amp;"",  Review!BA:BA,"&lt;&gt;"&amp;"", Review!BB:BB,"&lt;&gt;"&amp;"", Review!BC:BC,"&lt;&gt;"&amp;"")</f>
        <v>0</v>
      </c>
    </row>
    <row r="165" ht="13.5" customHeight="1">
      <c r="A165" s="6"/>
      <c r="B165" s="277" t="s">
        <v>3275</v>
      </c>
      <c r="C165" s="277" t="s">
        <v>3526</v>
      </c>
      <c r="D165" s="277" t="s">
        <v>2600</v>
      </c>
      <c r="E165" s="86">
        <v>2.01284E7</v>
      </c>
      <c r="F165" s="277" t="s">
        <v>2601</v>
      </c>
      <c r="G165" s="277" t="s">
        <v>2602</v>
      </c>
      <c r="H165" s="277" t="s">
        <v>4289</v>
      </c>
      <c r="I165" s="10"/>
      <c r="J165" s="10"/>
      <c r="K165" s="10"/>
      <c r="L165" s="10"/>
      <c r="M165" s="10"/>
      <c r="N165" s="10"/>
      <c r="O165" s="10"/>
      <c r="P165" s="4">
        <f>COUNTIFS(Review!P:P,AH165)</f>
        <v>2</v>
      </c>
      <c r="Q165" s="10">
        <f>COUNTIFS(Review!N:N,"TNLT",Review!P:P,AH165, Review!R:R,"&lt;&gt;"&amp;"", Review!S:S,"&lt;&gt;"&amp;"", Review!T:T,"&lt;&gt;"&amp;"", Review!U:U,"&lt;&gt;"&amp;"",  Review!V:V,"&lt;&gt;"&amp;"",  Review!W:W,"&lt;&gt;"&amp;"",  Review!X:X,"&lt;&gt;"&amp;"",  Review!Y:Y,"&lt;&gt;"&amp;"")</f>
        <v>0</v>
      </c>
      <c r="R165" s="10">
        <f>COUNTIFS(Review!N:N,"TNBT",Review!P:P,AH165, Review!R:R,"&lt;&gt;"&amp;"", Review!S:S,"&lt;&gt;"&amp;"", Review!T:T,"&lt;&gt;"&amp;"", Review!U:U,"&lt;&gt;"&amp;"",  Review!V:V,"&lt;&gt;"&amp;"",  Review!W:W,"&lt;&gt;"&amp;"",  Review!X:X,"&lt;&gt;"&amp;"",  Review!Y:Y,"&lt;&gt;"&amp;"")</f>
        <v>0</v>
      </c>
      <c r="S165" s="10">
        <f>COUNTIFS(Review!N:N,"TL",Review!P:P,AH165, Review!R:R,"&lt;&gt;"&amp;"", Review!X:X,"&lt;&gt;"&amp;"",  Review!Y:Y,"&lt;&gt;"&amp;"")</f>
        <v>0</v>
      </c>
      <c r="T165" s="10">
        <f>COUNTIFS(Review!A:A,"Giữ chỗ",Review!P:P,AH165)</f>
        <v>0</v>
      </c>
      <c r="U165" s="10">
        <f>COUNTIFS(Review!B:B,"Sai lớp",Review!P:P,AH165)</f>
        <v>0</v>
      </c>
      <c r="V165" s="10">
        <f>COUNTIFS(Review!B:B,"Sai phân công",Review!P:P,AH165)</f>
        <v>0</v>
      </c>
      <c r="W165" s="10">
        <f t="shared" si="1"/>
        <v>2</v>
      </c>
      <c r="X165" s="10"/>
      <c r="Y165" s="10"/>
      <c r="Z165" s="10"/>
      <c r="AA165" s="6"/>
      <c r="AB165" s="6"/>
      <c r="AC165" s="6"/>
      <c r="AD165" s="6"/>
      <c r="AE165" s="6"/>
      <c r="AF165" s="6"/>
      <c r="AG165" s="6"/>
      <c r="AH165" s="6" t="s">
        <v>4164</v>
      </c>
      <c r="AI165" s="6" t="str">
        <f t="shared" si="2"/>
        <v>C_20 Hoàng Minh Tuấn 20128400 LTU11B</v>
      </c>
      <c r="AJ165" s="6"/>
      <c r="AK165" s="6" t="str">
        <f t="shared" si="3"/>
        <v>TRUE</v>
      </c>
      <c r="AL165" s="4"/>
      <c r="AM165" s="4"/>
      <c r="AN165" s="4"/>
      <c r="AO165" s="4"/>
      <c r="AP165" s="4"/>
      <c r="AQ165" s="4"/>
      <c r="AR165" s="4"/>
      <c r="AS165" s="4"/>
      <c r="AT165" s="178"/>
      <c r="AU165" s="179"/>
      <c r="AV165" s="179"/>
      <c r="AW165" s="179"/>
      <c r="AX165" s="180">
        <f>COUNTIFS(Review!AD:AD,AH165, Review!AE:AE,"&lt;&gt;"&amp;"",Review!AL:AL,"&lt;&gt;"&amp;"")</f>
        <v>0</v>
      </c>
      <c r="AY165" s="153">
        <f>COUNTIFS(Review!BJ:BJ,"*TNLT*",Review!AD:AD,AH165, Review!AE:AE,"&lt;&gt;"&amp;"",  Review!AF:AF,"&lt;&gt;"&amp;"", Review!AG:AG,"&lt;&gt;"&amp;"", Review!AH:AH,"&lt;&gt;"&amp;"", Review!AI:AI,"&lt;&gt;"&amp;"", Review!AJ:AJ,"&lt;&gt;"&amp;"", Review!AK:AK,"&lt;&gt;"&amp;"", Review!AL:AL,"&lt;&gt;"&amp;"", Review!AM:AM,"&lt;&gt;"&amp;"", Review!AN:AN,"&lt;&gt;"&amp;"", Review!AO:AO,"&lt;&gt;"&amp;"")</f>
        <v>0</v>
      </c>
      <c r="AZ165" s="153">
        <f>COUNTIFS(Review!BJ:BJ,"*TNBT*",Review!AD:AD,AH165, Review!AE:AE,"&lt;&gt;"&amp;"",  Review!AF:AF,"&lt;&gt;"&amp;"", Review!AG:AG,"&lt;&gt;"&amp;"", Review!AH:AH,"&lt;&gt;"&amp;"", Review!AI:AI,"&lt;&gt;"&amp;"",  Review!AJ:AJ,"&lt;&gt;"&amp;"",  Review!AK:AK,"&lt;&gt;"&amp;"",  Review!AL:AL,"&lt;&gt;"&amp;"",  Review!AM:AM,"&lt;&gt;"&amp;"", Review!AN:AN,"&lt;&gt;"&amp;"", Review!AO:AO,"&lt;&gt;"&amp;"")</f>
        <v>0</v>
      </c>
      <c r="BA165" s="153">
        <f>COUNTIFS(Review!BJ:BJ,"*TL*",Review!AD:AD,AH165, Review!AE:AE,"&lt;&gt;"&amp;"", Review!AL:AL,"&lt;&gt;"&amp;"",  Review!AM:AM,"&lt;&gt;"&amp;"", Review!AN:AN,"&lt;&gt;"&amp;"", Review!AO:AO,"&lt;&gt;"&amp;"")</f>
        <v>0</v>
      </c>
      <c r="BB165" s="180">
        <f>COUNTIFS(Review!AR:AR,AH165, Review!AS:AS,"&lt;&gt;"&amp;"",Review!AZ:AZ,"&lt;&gt;"&amp;"")</f>
        <v>0</v>
      </c>
      <c r="BC165" s="181">
        <f>COUNTIFS(Review!BJ:BJ,"*TNLT*",Review!AR:AR,AH165, Review!AS:AS,"&lt;&gt;"&amp;"", Review!AT:AT,"&lt;&gt;"&amp;"", Review!AU:AU,"&lt;&gt;"&amp;"", Review!AV:AV,"&lt;&gt;"&amp;"", Review!AW:AW,"&lt;&gt;"&amp;"", Review!AW:AW,"&lt;&gt;"&amp;"", Review!AX:AX,"&lt;&gt;"&amp;"", Review!AY:AY,"&lt;&gt;"&amp;"", Review!AZ:AZ,"&lt;&gt;"&amp;"",  Review!BA:BA,"&lt;&gt;"&amp;"", Review!BB:BB,"&lt;&gt;"&amp;"", Review!BC:BC,"&lt;&gt;"&amp;"")</f>
        <v>0</v>
      </c>
      <c r="BD165" s="182">
        <f>COUNTIFS(Review!BJ:BJ,"*TNBT*",Review!AR:AR,AH165, Review!AS:AS,"&lt;&gt;"&amp;"", Review!AT:AT,"&lt;&gt;"&amp;"", Review!AU:AU,"&lt;&gt;"&amp;"", Review!AV:AV,"&lt;&gt;"&amp;"", Review!AW:AW,"&lt;&gt;"&amp;"", Review!AW:AW,"&lt;&gt;"&amp;"", Review!AX:AX,"&lt;&gt;"&amp;"", Review!AY:AY,"&lt;&gt;"&amp;"", Review!AZ:AZ,"&lt;&gt;"&amp;"",  Review!BA:BA,"&lt;&gt;"&amp;"", Review!BB:BB,"&lt;&gt;"&amp;"", Review!BC:BC,"&lt;&gt;"&amp;"")</f>
        <v>0</v>
      </c>
      <c r="BE165" s="181">
        <f>COUNTIFS(Review!BJ:BJ,"*TL*",Review!AR:AR,AH165, Review!AS:AS,"&lt;&gt;"&amp;"", Review!AZ:AZ,"&lt;&gt;"&amp;"",  Review!BA:BA,"&lt;&gt;"&amp;"", Review!BB:BB,"&lt;&gt;"&amp;"", Review!BC:BC,"&lt;&gt;"&amp;"")</f>
        <v>0</v>
      </c>
    </row>
    <row r="166" ht="13.5" customHeight="1">
      <c r="A166" s="6"/>
      <c r="B166" s="90" t="s">
        <v>4078</v>
      </c>
      <c r="C166" s="93" t="s">
        <v>4363</v>
      </c>
      <c r="D166" s="93" t="s">
        <v>190</v>
      </c>
      <c r="E166" s="76">
        <v>2.0128025E7</v>
      </c>
      <c r="F166" s="93" t="s">
        <v>2601</v>
      </c>
      <c r="G166" s="93" t="s">
        <v>2602</v>
      </c>
      <c r="H166" s="277" t="s">
        <v>4364</v>
      </c>
      <c r="I166" s="10"/>
      <c r="J166" s="10"/>
      <c r="K166" s="10"/>
      <c r="L166" s="10"/>
      <c r="M166" s="10"/>
      <c r="N166" s="10"/>
      <c r="O166" s="10"/>
      <c r="P166" s="4">
        <f>COUNTIFS(Review!P:P,AH166)</f>
        <v>9</v>
      </c>
      <c r="Q166" s="10">
        <f>COUNTIFS(Review!N:N,"TNLT",Review!P:P,AH166, Review!R:R,"&lt;&gt;"&amp;"", Review!S:S,"&lt;&gt;"&amp;"", Review!T:T,"&lt;&gt;"&amp;"", Review!U:U,"&lt;&gt;"&amp;"",  Review!V:V,"&lt;&gt;"&amp;"",  Review!W:W,"&lt;&gt;"&amp;"",  Review!X:X,"&lt;&gt;"&amp;"",  Review!Y:Y,"&lt;&gt;"&amp;"")</f>
        <v>0</v>
      </c>
      <c r="R166" s="10">
        <f>COUNTIFS(Review!N:N,"TNBT",Review!P:P,AH166, Review!R:R,"&lt;&gt;"&amp;"", Review!S:S,"&lt;&gt;"&amp;"", Review!T:T,"&lt;&gt;"&amp;"", Review!U:U,"&lt;&gt;"&amp;"",  Review!V:V,"&lt;&gt;"&amp;"",  Review!W:W,"&lt;&gt;"&amp;"",  Review!X:X,"&lt;&gt;"&amp;"",  Review!Y:Y,"&lt;&gt;"&amp;"")</f>
        <v>0</v>
      </c>
      <c r="S166" s="10">
        <f>COUNTIFS(Review!N:N,"TL",Review!P:P,AH166, Review!R:R,"&lt;&gt;"&amp;"", Review!X:X,"&lt;&gt;"&amp;"",  Review!Y:Y,"&lt;&gt;"&amp;"")</f>
        <v>0</v>
      </c>
      <c r="T166" s="10">
        <f>COUNTIFS(Review!A:A,"Giữ chỗ",Review!P:P,AH166)</f>
        <v>1</v>
      </c>
      <c r="U166" s="10">
        <f>COUNTIFS(Review!B:B,"Sai lớp",Review!P:P,AH166)</f>
        <v>0</v>
      </c>
      <c r="V166" s="10">
        <f>COUNTIFS(Review!B:B,"Sai phân công",Review!P:P,AH166)</f>
        <v>0</v>
      </c>
      <c r="W166" s="10">
        <f t="shared" si="1"/>
        <v>8</v>
      </c>
      <c r="X166" s="10"/>
      <c r="Y166" s="10"/>
      <c r="Z166" s="10"/>
      <c r="AA166" s="6"/>
      <c r="AB166" s="6"/>
      <c r="AC166" s="6"/>
      <c r="AD166" s="6"/>
      <c r="AE166" s="6"/>
      <c r="AF166" s="6"/>
      <c r="AG166" s="6"/>
      <c r="AH166" s="6" t="s">
        <v>4388</v>
      </c>
      <c r="AI166" s="6" t="str">
        <f t="shared" si="2"/>
        <v>C_33 Nguyễn Tuấn Anh 20128025 LTU11B</v>
      </c>
      <c r="AJ166" s="6"/>
      <c r="AK166" s="6">
        <f t="shared" si="3"/>
        <v>3</v>
      </c>
      <c r="AL166" s="4"/>
      <c r="AM166" s="4"/>
      <c r="AN166" s="4"/>
      <c r="AO166" s="4"/>
      <c r="AP166" s="4"/>
      <c r="AQ166" s="4"/>
      <c r="AR166" s="4"/>
      <c r="AS166" s="4"/>
      <c r="AT166" s="178"/>
      <c r="AU166" s="179"/>
      <c r="AV166" s="179"/>
      <c r="AW166" s="179"/>
      <c r="AX166" s="180">
        <f>COUNTIFS(Review!AD:AD,AH166, Review!AE:AE,"&lt;&gt;"&amp;"",Review!AL:AL,"&lt;&gt;"&amp;"")</f>
        <v>0</v>
      </c>
      <c r="AY166" s="153">
        <f>COUNTIFS(Review!BJ:BJ,"*TNLT*",Review!AD:AD,AH166, Review!AE:AE,"&lt;&gt;"&amp;"",  Review!AF:AF,"&lt;&gt;"&amp;"", Review!AG:AG,"&lt;&gt;"&amp;"", Review!AH:AH,"&lt;&gt;"&amp;"", Review!AI:AI,"&lt;&gt;"&amp;"", Review!AJ:AJ,"&lt;&gt;"&amp;"", Review!AK:AK,"&lt;&gt;"&amp;"", Review!AL:AL,"&lt;&gt;"&amp;"", Review!AM:AM,"&lt;&gt;"&amp;"", Review!AN:AN,"&lt;&gt;"&amp;"", Review!AO:AO,"&lt;&gt;"&amp;"")</f>
        <v>0</v>
      </c>
      <c r="AZ166" s="153">
        <f>COUNTIFS(Review!BJ:BJ,"*TNBT*",Review!AD:AD,AH166, Review!AE:AE,"&lt;&gt;"&amp;"",  Review!AF:AF,"&lt;&gt;"&amp;"", Review!AG:AG,"&lt;&gt;"&amp;"", Review!AH:AH,"&lt;&gt;"&amp;"", Review!AI:AI,"&lt;&gt;"&amp;"",  Review!AJ:AJ,"&lt;&gt;"&amp;"",  Review!AK:AK,"&lt;&gt;"&amp;"",  Review!AL:AL,"&lt;&gt;"&amp;"",  Review!AM:AM,"&lt;&gt;"&amp;"", Review!AN:AN,"&lt;&gt;"&amp;"", Review!AO:AO,"&lt;&gt;"&amp;"")</f>
        <v>0</v>
      </c>
      <c r="BA166" s="153">
        <f>COUNTIFS(Review!BJ:BJ,"*TL*",Review!AD:AD,AH166, Review!AE:AE,"&lt;&gt;"&amp;"", Review!AL:AL,"&lt;&gt;"&amp;"",  Review!AM:AM,"&lt;&gt;"&amp;"", Review!AN:AN,"&lt;&gt;"&amp;"", Review!AO:AO,"&lt;&gt;"&amp;"")</f>
        <v>0</v>
      </c>
      <c r="BB166" s="180">
        <f>COUNTIFS(Review!AR:AR,AH166, Review!AS:AS,"&lt;&gt;"&amp;"",Review!AZ:AZ,"&lt;&gt;"&amp;"")</f>
        <v>0</v>
      </c>
      <c r="BC166" s="181">
        <f>COUNTIFS(Review!BJ:BJ,"*TNLT*",Review!AR:AR,AH166, Review!AS:AS,"&lt;&gt;"&amp;"", Review!AT:AT,"&lt;&gt;"&amp;"", Review!AU:AU,"&lt;&gt;"&amp;"", Review!AV:AV,"&lt;&gt;"&amp;"", Review!AW:AW,"&lt;&gt;"&amp;"", Review!AW:AW,"&lt;&gt;"&amp;"", Review!AX:AX,"&lt;&gt;"&amp;"", Review!AY:AY,"&lt;&gt;"&amp;"", Review!AZ:AZ,"&lt;&gt;"&amp;"",  Review!BA:BA,"&lt;&gt;"&amp;"", Review!BB:BB,"&lt;&gt;"&amp;"", Review!BC:BC,"&lt;&gt;"&amp;"")</f>
        <v>0</v>
      </c>
      <c r="BD166" s="182">
        <f>COUNTIFS(Review!BJ:BJ,"*TNBT*",Review!AR:AR,AH166, Review!AS:AS,"&lt;&gt;"&amp;"", Review!AT:AT,"&lt;&gt;"&amp;"", Review!AU:AU,"&lt;&gt;"&amp;"", Review!AV:AV,"&lt;&gt;"&amp;"", Review!AW:AW,"&lt;&gt;"&amp;"", Review!AW:AW,"&lt;&gt;"&amp;"", Review!AX:AX,"&lt;&gt;"&amp;"", Review!AY:AY,"&lt;&gt;"&amp;"", Review!AZ:AZ,"&lt;&gt;"&amp;"",  Review!BA:BA,"&lt;&gt;"&amp;"", Review!BB:BB,"&lt;&gt;"&amp;"", Review!BC:BC,"&lt;&gt;"&amp;"")</f>
        <v>0</v>
      </c>
      <c r="BE166" s="181">
        <f>COUNTIFS(Review!BJ:BJ,"*TL*",Review!AR:AR,AH166, Review!AS:AS,"&lt;&gt;"&amp;"", Review!AZ:AZ,"&lt;&gt;"&amp;"",  Review!BA:BA,"&lt;&gt;"&amp;"", Review!BB:BB,"&lt;&gt;"&amp;"", Review!BC:BC,"&lt;&gt;"&amp;"")</f>
        <v>0</v>
      </c>
    </row>
    <row r="167" ht="13.5" customHeight="1">
      <c r="A167" s="6"/>
      <c r="B167" s="90" t="s">
        <v>4078</v>
      </c>
      <c r="C167" s="91" t="s">
        <v>4302</v>
      </c>
      <c r="D167" s="90" t="s">
        <v>3052</v>
      </c>
      <c r="E167" s="92">
        <v>2.012828E7</v>
      </c>
      <c r="F167" s="90" t="s">
        <v>2601</v>
      </c>
      <c r="G167" s="90" t="s">
        <v>2602</v>
      </c>
      <c r="H167" s="277" t="s">
        <v>4303</v>
      </c>
      <c r="I167" s="10">
        <f>COUNTIF(B:B,B167)</f>
        <v>4</v>
      </c>
      <c r="J167" s="10">
        <f>COUNTIFS(Review!O:O,B167,Review!N:N,"TNLT", Review!R:R,"&lt;&gt;"&amp;"", Review!S:S,"&lt;&gt;"&amp;"", Review!T:T,"&lt;&gt;"&amp;"", Review!U:U,"&lt;&gt;"&amp;"",  Review!V:V,"&lt;&gt;"&amp;"",  Review!W:W,"&lt;&gt;"&amp;"",  Review!X:X,"&lt;&gt;"&amp;"",  Review!Y:Y,"&lt;&gt;"&amp;"")</f>
        <v>0</v>
      </c>
      <c r="K167" s="10">
        <f>COUNTIFS(Review!O:O,B167,Review!N:N,"TNBT", Review!R:R,"&lt;&gt;"&amp;"", Review!S:S,"&lt;&gt;"&amp;"", Review!T:T,"&lt;&gt;"&amp;"", Review!U:U,"&lt;&gt;"&amp;"",  Review!V:V,"&lt;&gt;"&amp;"",  Review!W:W,"&lt;&gt;"&amp;"",  Review!X:X,"&lt;&gt;"&amp;"",  Review!Y:Y,"&lt;&gt;"&amp;"")</f>
        <v>0</v>
      </c>
      <c r="L167" s="10">
        <f>COUNTIFS(Review!O:O,B167,Review!N:N,"TL", Review!R:R,"&lt;&gt;"&amp;"", Review!X:X,"&lt;&gt;"&amp;"",  Review!Y:Y,"&lt;&gt;"&amp;"")</f>
        <v>0</v>
      </c>
      <c r="M167" s="10">
        <f>COUNTIFS(Review!AC:AC,B167, Review!AN:AN,"&lt;&gt;"&amp;"",Review!AO:AO,"&lt;&gt;"&amp;"")</f>
        <v>0</v>
      </c>
      <c r="N167" s="10">
        <f>COUNTIFS(Review!A:A,"Giữ chỗ nhóm",Review!O:O,B167)</f>
        <v>0</v>
      </c>
      <c r="O167" s="10"/>
      <c r="P167" s="4">
        <f>COUNTIFS(Review!P:P,AH167)</f>
        <v>1</v>
      </c>
      <c r="Q167" s="10">
        <f>COUNTIFS(Review!N:N,"TNLT",Review!P:P,AH167, Review!R:R,"&lt;&gt;"&amp;"", Review!S:S,"&lt;&gt;"&amp;"", Review!T:T,"&lt;&gt;"&amp;"", Review!U:U,"&lt;&gt;"&amp;"",  Review!V:V,"&lt;&gt;"&amp;"",  Review!W:W,"&lt;&gt;"&amp;"",  Review!X:X,"&lt;&gt;"&amp;"",  Review!Y:Y,"&lt;&gt;"&amp;"")</f>
        <v>0</v>
      </c>
      <c r="R167" s="10">
        <f>COUNTIFS(Review!N:N,"TNBT",Review!P:P,AH167, Review!R:R,"&lt;&gt;"&amp;"", Review!S:S,"&lt;&gt;"&amp;"", Review!T:T,"&lt;&gt;"&amp;"", Review!U:U,"&lt;&gt;"&amp;"",  Review!V:V,"&lt;&gt;"&amp;"",  Review!W:W,"&lt;&gt;"&amp;"",  Review!X:X,"&lt;&gt;"&amp;"",  Review!Y:Y,"&lt;&gt;"&amp;"")</f>
        <v>0</v>
      </c>
      <c r="S167" s="10">
        <f>COUNTIFS(Review!N:N,"TL",Review!P:P,AH167, Review!R:R,"&lt;&gt;"&amp;"", Review!X:X,"&lt;&gt;"&amp;"",  Review!Y:Y,"&lt;&gt;"&amp;"")</f>
        <v>0</v>
      </c>
      <c r="T167" s="10">
        <f>COUNTIFS(Review!A:A,"Giữ chỗ",Review!P:P,AH167)</f>
        <v>0</v>
      </c>
      <c r="U167" s="10">
        <f>COUNTIFS(Review!B:B,"Sai lớp",Review!P:P,AH167)</f>
        <v>0</v>
      </c>
      <c r="V167" s="10">
        <f>COUNTIFS(Review!B:B,"Sai phân công",Review!P:P,AH167)</f>
        <v>0</v>
      </c>
      <c r="W167" s="10">
        <f t="shared" si="1"/>
        <v>1</v>
      </c>
      <c r="X167" s="10"/>
      <c r="Y167" s="10"/>
      <c r="Z167" s="10"/>
      <c r="AA167" s="6"/>
      <c r="AB167" s="6"/>
      <c r="AC167" s="6"/>
      <c r="AD167" s="6"/>
      <c r="AE167" s="6"/>
      <c r="AF167" s="6"/>
      <c r="AG167" s="6"/>
      <c r="AH167" s="6" t="s">
        <v>4079</v>
      </c>
      <c r="AI167" s="6" t="str">
        <f t="shared" si="2"/>
        <v>C_33 Đỗ Thị Minh Phương 20128280 LTU11B</v>
      </c>
      <c r="AJ167" s="6"/>
      <c r="AK167" s="6" t="str">
        <f t="shared" si="3"/>
        <v>TRUE</v>
      </c>
      <c r="AL167" s="4"/>
      <c r="AM167" s="4"/>
      <c r="AN167" s="4"/>
      <c r="AO167" s="4"/>
      <c r="AP167" s="4"/>
      <c r="AQ167" s="4"/>
      <c r="AR167" s="4"/>
      <c r="AS167" s="4"/>
      <c r="AT167" s="178">
        <f>COUNTIFS(Review!AC:AC,B167, Review!AE:AE,"&lt;&gt;"&amp;"",Review!AL:AL,"&lt;&gt;"&amp;"")</f>
        <v>0</v>
      </c>
      <c r="AU167" s="179">
        <f>COUNTIFS(Review!BJ:BJ,"*TNLT*",Review!AC:AC,B167, Review!AE:AE,"&lt;&gt;"&amp;"",Review!AL:AL,"&lt;&gt;"&amp;"")</f>
        <v>0</v>
      </c>
      <c r="AV167" s="179">
        <f>COUNTIFS(Review!BJ:BJ,"*TNBT*",Review!AC:AC,B167, Review!AE:AE,"&lt;&gt;"&amp;"",Review!AL:AL,"&lt;&gt;"&amp;"")</f>
        <v>0</v>
      </c>
      <c r="AW167" s="179">
        <f>COUNTIFS(Review!BJ:BJ,"*TL*",Review!AC:AC,B167, Review!AE:AE,"&lt;&gt;"&amp;"",Review!AL:AL,"&lt;&gt;"&amp;"")</f>
        <v>0</v>
      </c>
      <c r="AX167" s="180">
        <f>COUNTIFS(Review!AD:AD,AH167, Review!AE:AE,"&lt;&gt;"&amp;"",Review!AL:AL,"&lt;&gt;"&amp;"")</f>
        <v>0</v>
      </c>
      <c r="AY167" s="153">
        <f>COUNTIFS(Review!BJ:BJ,"*TNLT*",Review!AD:AD,AH167, Review!AE:AE,"&lt;&gt;"&amp;"",  Review!AF:AF,"&lt;&gt;"&amp;"", Review!AG:AG,"&lt;&gt;"&amp;"", Review!AH:AH,"&lt;&gt;"&amp;"", Review!AI:AI,"&lt;&gt;"&amp;"", Review!AJ:AJ,"&lt;&gt;"&amp;"", Review!AK:AK,"&lt;&gt;"&amp;"", Review!AL:AL,"&lt;&gt;"&amp;"", Review!AM:AM,"&lt;&gt;"&amp;"", Review!AN:AN,"&lt;&gt;"&amp;"", Review!AO:AO,"&lt;&gt;"&amp;"")</f>
        <v>0</v>
      </c>
      <c r="AZ167" s="153">
        <f>COUNTIFS(Review!BJ:BJ,"*TNBT*",Review!AD:AD,AH167, Review!AE:AE,"&lt;&gt;"&amp;"",  Review!AF:AF,"&lt;&gt;"&amp;"", Review!AG:AG,"&lt;&gt;"&amp;"", Review!AH:AH,"&lt;&gt;"&amp;"", Review!AI:AI,"&lt;&gt;"&amp;"",  Review!AJ:AJ,"&lt;&gt;"&amp;"",  Review!AK:AK,"&lt;&gt;"&amp;"",  Review!AL:AL,"&lt;&gt;"&amp;"",  Review!AM:AM,"&lt;&gt;"&amp;"", Review!AN:AN,"&lt;&gt;"&amp;"", Review!AO:AO,"&lt;&gt;"&amp;"")</f>
        <v>0</v>
      </c>
      <c r="BA167" s="153">
        <f>COUNTIFS(Review!BJ:BJ,"*TL*",Review!AD:AD,AH167, Review!AE:AE,"&lt;&gt;"&amp;"", Review!AL:AL,"&lt;&gt;"&amp;"",  Review!AM:AM,"&lt;&gt;"&amp;"", Review!AN:AN,"&lt;&gt;"&amp;"", Review!AO:AO,"&lt;&gt;"&amp;"")</f>
        <v>0</v>
      </c>
      <c r="BB167" s="180">
        <f>COUNTIFS(Review!AR:AR,AH167, Review!AS:AS,"&lt;&gt;"&amp;"",Review!AZ:AZ,"&lt;&gt;"&amp;"")</f>
        <v>0</v>
      </c>
      <c r="BC167" s="181">
        <f>COUNTIFS(Review!BJ:BJ,"*TNLT*",Review!AR:AR,AH167, Review!AS:AS,"&lt;&gt;"&amp;"", Review!AT:AT,"&lt;&gt;"&amp;"", Review!AU:AU,"&lt;&gt;"&amp;"", Review!AV:AV,"&lt;&gt;"&amp;"", Review!AW:AW,"&lt;&gt;"&amp;"", Review!AW:AW,"&lt;&gt;"&amp;"", Review!AX:AX,"&lt;&gt;"&amp;"", Review!AY:AY,"&lt;&gt;"&amp;"", Review!AZ:AZ,"&lt;&gt;"&amp;"",  Review!BA:BA,"&lt;&gt;"&amp;"", Review!BB:BB,"&lt;&gt;"&amp;"", Review!BC:BC,"&lt;&gt;"&amp;"")</f>
        <v>0</v>
      </c>
      <c r="BD167" s="182">
        <f>COUNTIFS(Review!BJ:BJ,"*TNBT*",Review!AR:AR,AH167, Review!AS:AS,"&lt;&gt;"&amp;"", Review!AT:AT,"&lt;&gt;"&amp;"", Review!AU:AU,"&lt;&gt;"&amp;"", Review!AV:AV,"&lt;&gt;"&amp;"", Review!AW:AW,"&lt;&gt;"&amp;"", Review!AW:AW,"&lt;&gt;"&amp;"", Review!AX:AX,"&lt;&gt;"&amp;"", Review!AY:AY,"&lt;&gt;"&amp;"", Review!AZ:AZ,"&lt;&gt;"&amp;"",  Review!BA:BA,"&lt;&gt;"&amp;"", Review!BB:BB,"&lt;&gt;"&amp;"", Review!BC:BC,"&lt;&gt;"&amp;"")</f>
        <v>0</v>
      </c>
      <c r="BE167" s="181">
        <f>COUNTIFS(Review!BJ:BJ,"*TL*",Review!AR:AR,AH167, Review!AS:AS,"&lt;&gt;"&amp;"", Review!AZ:AZ,"&lt;&gt;"&amp;"",  Review!BA:BA,"&lt;&gt;"&amp;"", Review!BB:BB,"&lt;&gt;"&amp;"", Review!BC:BC,"&lt;&gt;"&amp;"")</f>
        <v>0</v>
      </c>
    </row>
    <row r="168" ht="13.5" customHeight="1">
      <c r="A168" s="6"/>
      <c r="B168" s="90" t="s">
        <v>4078</v>
      </c>
      <c r="C168" s="91" t="s">
        <v>4327</v>
      </c>
      <c r="D168" s="90" t="s">
        <v>4328</v>
      </c>
      <c r="E168" s="86">
        <v>2.0128318E7</v>
      </c>
      <c r="F168" s="90" t="s">
        <v>2601</v>
      </c>
      <c r="G168" s="90" t="s">
        <v>2602</v>
      </c>
      <c r="H168" s="10" t="s">
        <v>4329</v>
      </c>
      <c r="I168" s="10"/>
      <c r="J168" s="10"/>
      <c r="K168" s="10"/>
      <c r="L168" s="10"/>
      <c r="M168" s="10"/>
      <c r="N168" s="10"/>
      <c r="O168" s="10"/>
      <c r="P168" s="4">
        <f>COUNTIFS(Review!P:P,AH168)</f>
        <v>3</v>
      </c>
      <c r="Q168" s="10">
        <f>COUNTIFS(Review!N:N,"TNLT",Review!P:P,AH168, Review!R:R,"&lt;&gt;"&amp;"", Review!S:S,"&lt;&gt;"&amp;"", Review!T:T,"&lt;&gt;"&amp;"", Review!U:U,"&lt;&gt;"&amp;"",  Review!V:V,"&lt;&gt;"&amp;"",  Review!W:W,"&lt;&gt;"&amp;"",  Review!X:X,"&lt;&gt;"&amp;"",  Review!Y:Y,"&lt;&gt;"&amp;"")</f>
        <v>0</v>
      </c>
      <c r="R168" s="10">
        <f>COUNTIFS(Review!N:N,"TNBT",Review!P:P,AH168, Review!R:R,"&lt;&gt;"&amp;"", Review!S:S,"&lt;&gt;"&amp;"", Review!T:T,"&lt;&gt;"&amp;"", Review!U:U,"&lt;&gt;"&amp;"",  Review!V:V,"&lt;&gt;"&amp;"",  Review!W:W,"&lt;&gt;"&amp;"",  Review!X:X,"&lt;&gt;"&amp;"",  Review!Y:Y,"&lt;&gt;"&amp;"")</f>
        <v>0</v>
      </c>
      <c r="S168" s="10">
        <f>COUNTIFS(Review!N:N,"TL",Review!P:P,AH168, Review!R:R,"&lt;&gt;"&amp;"", Review!X:X,"&lt;&gt;"&amp;"",  Review!Y:Y,"&lt;&gt;"&amp;"")</f>
        <v>0</v>
      </c>
      <c r="T168" s="10">
        <f>COUNTIFS(Review!A:A,"Giữ chỗ",Review!P:P,AH168)</f>
        <v>0</v>
      </c>
      <c r="U168" s="10">
        <f>COUNTIFS(Review!B:B,"Sai lớp",Review!P:P,AH168)</f>
        <v>0</v>
      </c>
      <c r="V168" s="10">
        <f>COUNTIFS(Review!B:B,"Sai phân công",Review!P:P,AH168)</f>
        <v>0</v>
      </c>
      <c r="W168" s="10">
        <f t="shared" si="1"/>
        <v>3</v>
      </c>
      <c r="X168" s="10"/>
      <c r="Y168" s="10"/>
      <c r="Z168" s="10"/>
      <c r="AA168" s="6"/>
      <c r="AB168" s="6"/>
      <c r="AC168" s="6"/>
      <c r="AD168" s="6"/>
      <c r="AE168" s="6"/>
      <c r="AF168" s="6"/>
      <c r="AG168" s="6"/>
      <c r="AH168" s="6" t="s">
        <v>4131</v>
      </c>
      <c r="AI168" s="6" t="str">
        <f t="shared" si="2"/>
        <v>C_33 Hoàng Thanh Tâm 20128318 LTU11B</v>
      </c>
      <c r="AJ168" s="6"/>
      <c r="AK168" s="6" t="str">
        <f t="shared" si="3"/>
        <v>TRUE</v>
      </c>
      <c r="AL168" s="4"/>
      <c r="AM168" s="4"/>
      <c r="AN168" s="4"/>
      <c r="AO168" s="4"/>
      <c r="AP168" s="4"/>
      <c r="AQ168" s="4"/>
      <c r="AR168" s="4"/>
      <c r="AS168" s="4"/>
      <c r="AT168" s="178"/>
      <c r="AU168" s="179"/>
      <c r="AV168" s="179"/>
      <c r="AW168" s="179"/>
      <c r="AX168" s="180">
        <f>COUNTIFS(Review!AD:AD,AH168, Review!AE:AE,"&lt;&gt;"&amp;"",Review!AL:AL,"&lt;&gt;"&amp;"")</f>
        <v>0</v>
      </c>
      <c r="AY168" s="153">
        <f>COUNTIFS(Review!BJ:BJ,"*TNLT*",Review!AD:AD,AH168, Review!AE:AE,"&lt;&gt;"&amp;"",  Review!AF:AF,"&lt;&gt;"&amp;"", Review!AG:AG,"&lt;&gt;"&amp;"", Review!AH:AH,"&lt;&gt;"&amp;"", Review!AI:AI,"&lt;&gt;"&amp;"", Review!AJ:AJ,"&lt;&gt;"&amp;"", Review!AK:AK,"&lt;&gt;"&amp;"", Review!AL:AL,"&lt;&gt;"&amp;"", Review!AM:AM,"&lt;&gt;"&amp;"", Review!AN:AN,"&lt;&gt;"&amp;"", Review!AO:AO,"&lt;&gt;"&amp;"")</f>
        <v>0</v>
      </c>
      <c r="AZ168" s="153">
        <f>COUNTIFS(Review!BJ:BJ,"*TNBT*",Review!AD:AD,AH168, Review!AE:AE,"&lt;&gt;"&amp;"",  Review!AF:AF,"&lt;&gt;"&amp;"", Review!AG:AG,"&lt;&gt;"&amp;"", Review!AH:AH,"&lt;&gt;"&amp;"", Review!AI:AI,"&lt;&gt;"&amp;"",  Review!AJ:AJ,"&lt;&gt;"&amp;"",  Review!AK:AK,"&lt;&gt;"&amp;"",  Review!AL:AL,"&lt;&gt;"&amp;"",  Review!AM:AM,"&lt;&gt;"&amp;"", Review!AN:AN,"&lt;&gt;"&amp;"", Review!AO:AO,"&lt;&gt;"&amp;"")</f>
        <v>0</v>
      </c>
      <c r="BA168" s="153">
        <f>COUNTIFS(Review!BJ:BJ,"*TL*",Review!AD:AD,AH168, Review!AE:AE,"&lt;&gt;"&amp;"", Review!AL:AL,"&lt;&gt;"&amp;"",  Review!AM:AM,"&lt;&gt;"&amp;"", Review!AN:AN,"&lt;&gt;"&amp;"", Review!AO:AO,"&lt;&gt;"&amp;"")</f>
        <v>0</v>
      </c>
      <c r="BB168" s="180">
        <f>COUNTIFS(Review!AR:AR,AH168, Review!AS:AS,"&lt;&gt;"&amp;"",Review!AZ:AZ,"&lt;&gt;"&amp;"")</f>
        <v>0</v>
      </c>
      <c r="BC168" s="181">
        <f>COUNTIFS(Review!BJ:BJ,"*TNLT*",Review!AR:AR,AH168, Review!AS:AS,"&lt;&gt;"&amp;"", Review!AT:AT,"&lt;&gt;"&amp;"", Review!AU:AU,"&lt;&gt;"&amp;"", Review!AV:AV,"&lt;&gt;"&amp;"", Review!AW:AW,"&lt;&gt;"&amp;"", Review!AW:AW,"&lt;&gt;"&amp;"", Review!AX:AX,"&lt;&gt;"&amp;"", Review!AY:AY,"&lt;&gt;"&amp;"", Review!AZ:AZ,"&lt;&gt;"&amp;"",  Review!BA:BA,"&lt;&gt;"&amp;"", Review!BB:BB,"&lt;&gt;"&amp;"", Review!BC:BC,"&lt;&gt;"&amp;"")</f>
        <v>0</v>
      </c>
      <c r="BD168" s="182">
        <f>COUNTIFS(Review!BJ:BJ,"*TNBT*",Review!AR:AR,AH168, Review!AS:AS,"&lt;&gt;"&amp;"", Review!AT:AT,"&lt;&gt;"&amp;"", Review!AU:AU,"&lt;&gt;"&amp;"", Review!AV:AV,"&lt;&gt;"&amp;"", Review!AW:AW,"&lt;&gt;"&amp;"", Review!AW:AW,"&lt;&gt;"&amp;"", Review!AX:AX,"&lt;&gt;"&amp;"", Review!AY:AY,"&lt;&gt;"&amp;"", Review!AZ:AZ,"&lt;&gt;"&amp;"",  Review!BA:BA,"&lt;&gt;"&amp;"", Review!BB:BB,"&lt;&gt;"&amp;"", Review!BC:BC,"&lt;&gt;"&amp;"")</f>
        <v>0</v>
      </c>
      <c r="BE168" s="181">
        <f>COUNTIFS(Review!BJ:BJ,"*TL*",Review!AR:AR,AH168, Review!AS:AS,"&lt;&gt;"&amp;"", Review!AZ:AZ,"&lt;&gt;"&amp;"",  Review!BA:BA,"&lt;&gt;"&amp;"", Review!BB:BB,"&lt;&gt;"&amp;"", Review!BC:BC,"&lt;&gt;"&amp;"")</f>
        <v>0</v>
      </c>
    </row>
    <row r="169" ht="13.5" customHeight="1">
      <c r="A169" s="6"/>
      <c r="B169" s="93" t="s">
        <v>4078</v>
      </c>
      <c r="C169" s="93" t="s">
        <v>2110</v>
      </c>
      <c r="D169" s="93" t="s">
        <v>154</v>
      </c>
      <c r="E169" s="76">
        <v>2.012843E7</v>
      </c>
      <c r="F169" s="93" t="s">
        <v>2601</v>
      </c>
      <c r="G169" s="93" t="s">
        <v>2602</v>
      </c>
      <c r="H169" s="10" t="s">
        <v>4394</v>
      </c>
      <c r="I169" s="10"/>
      <c r="J169" s="10"/>
      <c r="K169" s="10"/>
      <c r="L169" s="10"/>
      <c r="M169" s="10"/>
      <c r="N169" s="10"/>
      <c r="O169" s="10"/>
      <c r="P169" s="4">
        <f>COUNTIFS(Review!P:P,AH169)</f>
        <v>1</v>
      </c>
      <c r="Q169" s="10">
        <f>COUNTIFS(Review!N:N,"TNLT",Review!P:P,AH169, Review!R:R,"&lt;&gt;"&amp;"", Review!S:S,"&lt;&gt;"&amp;"", Review!T:T,"&lt;&gt;"&amp;"", Review!U:U,"&lt;&gt;"&amp;"",  Review!V:V,"&lt;&gt;"&amp;"",  Review!W:W,"&lt;&gt;"&amp;"",  Review!X:X,"&lt;&gt;"&amp;"",  Review!Y:Y,"&lt;&gt;"&amp;"")</f>
        <v>0</v>
      </c>
      <c r="R169" s="10">
        <f>COUNTIFS(Review!N:N,"TNBT",Review!P:P,AH169, Review!R:R,"&lt;&gt;"&amp;"", Review!S:S,"&lt;&gt;"&amp;"", Review!T:T,"&lt;&gt;"&amp;"", Review!U:U,"&lt;&gt;"&amp;"",  Review!V:V,"&lt;&gt;"&amp;"",  Review!W:W,"&lt;&gt;"&amp;"",  Review!X:X,"&lt;&gt;"&amp;"",  Review!Y:Y,"&lt;&gt;"&amp;"")</f>
        <v>0</v>
      </c>
      <c r="S169" s="10">
        <f>COUNTIFS(Review!N:N,"TL",Review!P:P,AH169, Review!R:R,"&lt;&gt;"&amp;"", Review!X:X,"&lt;&gt;"&amp;"",  Review!Y:Y,"&lt;&gt;"&amp;"")</f>
        <v>0</v>
      </c>
      <c r="T169" s="10">
        <f>COUNTIFS(Review!A:A,"Giữ chỗ",Review!P:P,AH169)</f>
        <v>0</v>
      </c>
      <c r="U169" s="10">
        <f>COUNTIFS(Review!B:B,"Sai lớp",Review!P:P,AH169)</f>
        <v>0</v>
      </c>
      <c r="V169" s="10">
        <f>COUNTIFS(Review!B:B,"Sai phân công",Review!P:P,AH169)</f>
        <v>0</v>
      </c>
      <c r="W169" s="10">
        <f t="shared" si="1"/>
        <v>1</v>
      </c>
      <c r="X169" s="10"/>
      <c r="Y169" s="10"/>
      <c r="Z169" s="10"/>
      <c r="AA169" s="6"/>
      <c r="AB169" s="6"/>
      <c r="AC169" s="6"/>
      <c r="AD169" s="6"/>
      <c r="AE169" s="6"/>
      <c r="AF169" s="6"/>
      <c r="AG169" s="6"/>
      <c r="AH169" s="6" t="s">
        <v>4413</v>
      </c>
      <c r="AI169" s="6" t="str">
        <f t="shared" si="2"/>
        <v>C_33 Nguyễn Công Việt 20128430 LTU11B</v>
      </c>
      <c r="AJ169" s="6"/>
      <c r="AK169" s="6" t="str">
        <f t="shared" si="3"/>
        <v>TRUE</v>
      </c>
      <c r="AL169" s="4"/>
      <c r="AM169" s="4"/>
      <c r="AN169" s="4"/>
      <c r="AO169" s="4"/>
      <c r="AP169" s="4"/>
      <c r="AQ169" s="4"/>
      <c r="AR169" s="4"/>
      <c r="AS169" s="4"/>
      <c r="AT169" s="178"/>
      <c r="AU169" s="179"/>
      <c r="AV169" s="179"/>
      <c r="AW169" s="179"/>
      <c r="AX169" s="180">
        <f>COUNTIFS(Review!AD:AD,AH169, Review!AE:AE,"&lt;&gt;"&amp;"",Review!AL:AL,"&lt;&gt;"&amp;"")</f>
        <v>0</v>
      </c>
      <c r="AY169" s="153">
        <f>COUNTIFS(Review!BJ:BJ,"*TNLT*",Review!AD:AD,AH169, Review!AE:AE,"&lt;&gt;"&amp;"",  Review!AF:AF,"&lt;&gt;"&amp;"", Review!AG:AG,"&lt;&gt;"&amp;"", Review!AH:AH,"&lt;&gt;"&amp;"", Review!AI:AI,"&lt;&gt;"&amp;"", Review!AJ:AJ,"&lt;&gt;"&amp;"", Review!AK:AK,"&lt;&gt;"&amp;"", Review!AL:AL,"&lt;&gt;"&amp;"", Review!AM:AM,"&lt;&gt;"&amp;"", Review!AN:AN,"&lt;&gt;"&amp;"", Review!AO:AO,"&lt;&gt;"&amp;"")</f>
        <v>0</v>
      </c>
      <c r="AZ169" s="153">
        <f>COUNTIFS(Review!BJ:BJ,"*TNBT*",Review!AD:AD,AH169, Review!AE:AE,"&lt;&gt;"&amp;"",  Review!AF:AF,"&lt;&gt;"&amp;"", Review!AG:AG,"&lt;&gt;"&amp;"", Review!AH:AH,"&lt;&gt;"&amp;"", Review!AI:AI,"&lt;&gt;"&amp;"",  Review!AJ:AJ,"&lt;&gt;"&amp;"",  Review!AK:AK,"&lt;&gt;"&amp;"",  Review!AL:AL,"&lt;&gt;"&amp;"",  Review!AM:AM,"&lt;&gt;"&amp;"", Review!AN:AN,"&lt;&gt;"&amp;"", Review!AO:AO,"&lt;&gt;"&amp;"")</f>
        <v>0</v>
      </c>
      <c r="BA169" s="153">
        <f>COUNTIFS(Review!BJ:BJ,"*TL*",Review!AD:AD,AH169, Review!AE:AE,"&lt;&gt;"&amp;"", Review!AL:AL,"&lt;&gt;"&amp;"",  Review!AM:AM,"&lt;&gt;"&amp;"", Review!AN:AN,"&lt;&gt;"&amp;"", Review!AO:AO,"&lt;&gt;"&amp;"")</f>
        <v>0</v>
      </c>
      <c r="BB169" s="180">
        <f>COUNTIFS(Review!AR:AR,AH169, Review!AS:AS,"&lt;&gt;"&amp;"",Review!AZ:AZ,"&lt;&gt;"&amp;"")</f>
        <v>0</v>
      </c>
      <c r="BC169" s="181">
        <f>COUNTIFS(Review!BJ:BJ,"*TNLT*",Review!AR:AR,AH169, Review!AS:AS,"&lt;&gt;"&amp;"", Review!AT:AT,"&lt;&gt;"&amp;"", Review!AU:AU,"&lt;&gt;"&amp;"", Review!AV:AV,"&lt;&gt;"&amp;"", Review!AW:AW,"&lt;&gt;"&amp;"", Review!AW:AW,"&lt;&gt;"&amp;"", Review!AX:AX,"&lt;&gt;"&amp;"", Review!AY:AY,"&lt;&gt;"&amp;"", Review!AZ:AZ,"&lt;&gt;"&amp;"",  Review!BA:BA,"&lt;&gt;"&amp;"", Review!BB:BB,"&lt;&gt;"&amp;"", Review!BC:BC,"&lt;&gt;"&amp;"")</f>
        <v>0</v>
      </c>
      <c r="BD169" s="182">
        <f>COUNTIFS(Review!BJ:BJ,"*TNBT*",Review!AR:AR,AH169, Review!AS:AS,"&lt;&gt;"&amp;"", Review!AT:AT,"&lt;&gt;"&amp;"", Review!AU:AU,"&lt;&gt;"&amp;"", Review!AV:AV,"&lt;&gt;"&amp;"", Review!AW:AW,"&lt;&gt;"&amp;"", Review!AW:AW,"&lt;&gt;"&amp;"", Review!AX:AX,"&lt;&gt;"&amp;"", Review!AY:AY,"&lt;&gt;"&amp;"", Review!AZ:AZ,"&lt;&gt;"&amp;"",  Review!BA:BA,"&lt;&gt;"&amp;"", Review!BB:BB,"&lt;&gt;"&amp;"", Review!BC:BC,"&lt;&gt;"&amp;"")</f>
        <v>0</v>
      </c>
      <c r="BE169" s="181">
        <f>COUNTIFS(Review!BJ:BJ,"*TL*",Review!AR:AR,AH169, Review!AS:AS,"&lt;&gt;"&amp;"", Review!AZ:AZ,"&lt;&gt;"&amp;"",  Review!BA:BA,"&lt;&gt;"&amp;"", Review!BB:BB,"&lt;&gt;"&amp;"", Review!BC:BC,"&lt;&gt;"&amp;"")</f>
        <v>0</v>
      </c>
    </row>
    <row r="170" ht="13.5" customHeight="1">
      <c r="A170" s="6"/>
      <c r="B170" s="75" t="s">
        <v>681</v>
      </c>
      <c r="C170" s="75" t="s">
        <v>4414</v>
      </c>
      <c r="D170" s="75" t="s">
        <v>512</v>
      </c>
      <c r="E170" s="76">
        <v>2.013052E7</v>
      </c>
      <c r="F170" s="75" t="s">
        <v>4415</v>
      </c>
      <c r="G170" s="75" t="s">
        <v>2471</v>
      </c>
      <c r="H170" s="10" t="s">
        <v>4416</v>
      </c>
      <c r="I170" s="10">
        <f>COUNTIF(B:B,B170)</f>
        <v>4</v>
      </c>
      <c r="J170" s="10">
        <f>COUNTIFS(Review!O:O,B170,Review!N:N,"TNLT", Review!R:R,"&lt;&gt;"&amp;"", Review!S:S,"&lt;&gt;"&amp;"", Review!T:T,"&lt;&gt;"&amp;"", Review!U:U,"&lt;&gt;"&amp;"",  Review!V:V,"&lt;&gt;"&amp;"",  Review!W:W,"&lt;&gt;"&amp;"",  Review!X:X,"&lt;&gt;"&amp;"",  Review!Y:Y,"&lt;&gt;"&amp;"")</f>
        <v>8</v>
      </c>
      <c r="K170" s="10">
        <f>COUNTIFS(Review!O:O,B170,Review!N:N,"TNBT", Review!R:R,"&lt;&gt;"&amp;"", Review!S:S,"&lt;&gt;"&amp;"", Review!T:T,"&lt;&gt;"&amp;"", Review!U:U,"&lt;&gt;"&amp;"",  Review!V:V,"&lt;&gt;"&amp;"",  Review!W:W,"&lt;&gt;"&amp;"",  Review!X:X,"&lt;&gt;"&amp;"",  Review!Y:Y,"&lt;&gt;"&amp;"")</f>
        <v>8</v>
      </c>
      <c r="L170" s="10">
        <f>COUNTIFS(Review!O:O,B170,Review!N:N,"TL", Review!R:R,"&lt;&gt;"&amp;"", Review!X:X,"&lt;&gt;"&amp;"",  Review!Y:Y,"&lt;&gt;"&amp;"")</f>
        <v>8</v>
      </c>
      <c r="M170" s="10">
        <f>COUNTIFS(Review!AC:AC,B170, Review!AN:AN,"&lt;&gt;"&amp;"",Review!AO:AO,"&lt;&gt;"&amp;"")</f>
        <v>0</v>
      </c>
      <c r="N170" s="10">
        <f>COUNTIFS(Review!A:A,"Giữ chỗ nhóm",Review!O:O,B170)</f>
        <v>0</v>
      </c>
      <c r="O170" s="10"/>
      <c r="P170" s="4">
        <f>COUNTIFS(Review!P:P,AH170)</f>
        <v>6</v>
      </c>
      <c r="Q170" s="10">
        <f>COUNTIFS(Review!N:N,"TNLT",Review!P:P,AH170, Review!R:R,"&lt;&gt;"&amp;"", Review!S:S,"&lt;&gt;"&amp;"", Review!T:T,"&lt;&gt;"&amp;"", Review!U:U,"&lt;&gt;"&amp;"",  Review!V:V,"&lt;&gt;"&amp;"",  Review!W:W,"&lt;&gt;"&amp;"",  Review!X:X,"&lt;&gt;"&amp;"",  Review!Y:Y,"&lt;&gt;"&amp;"")</f>
        <v>2</v>
      </c>
      <c r="R170" s="10">
        <f>COUNTIFS(Review!N:N,"TNBT",Review!P:P,AH170, Review!R:R,"&lt;&gt;"&amp;"", Review!S:S,"&lt;&gt;"&amp;"", Review!T:T,"&lt;&gt;"&amp;"", Review!U:U,"&lt;&gt;"&amp;"",  Review!V:V,"&lt;&gt;"&amp;"",  Review!W:W,"&lt;&gt;"&amp;"",  Review!X:X,"&lt;&gt;"&amp;"",  Review!Y:Y,"&lt;&gt;"&amp;"")</f>
        <v>2</v>
      </c>
      <c r="S170" s="10">
        <f>COUNTIFS(Review!N:N,"TL",Review!P:P,AH170, Review!R:R,"&lt;&gt;"&amp;"", Review!X:X,"&lt;&gt;"&amp;"",  Review!Y:Y,"&lt;&gt;"&amp;"")</f>
        <v>2</v>
      </c>
      <c r="T170" s="10">
        <f>COUNTIFS(Review!A:A,"Giữ chỗ",Review!P:P,AH170)</f>
        <v>0</v>
      </c>
      <c r="U170" s="10">
        <f>COUNTIFS(Review!B:B,"Sai lớp",Review!P:P,AH170)</f>
        <v>0</v>
      </c>
      <c r="V170" s="10">
        <f>COUNTIFS(Review!B:B,"Sai phân công",Review!P:P,AH170)</f>
        <v>0</v>
      </c>
      <c r="W170" s="10">
        <f t="shared" si="1"/>
        <v>0</v>
      </c>
      <c r="X170" s="10"/>
      <c r="Y170" s="10"/>
      <c r="Z170" s="10"/>
      <c r="AA170" s="6"/>
      <c r="AB170" s="6"/>
      <c r="AC170" s="6"/>
      <c r="AD170" s="6"/>
      <c r="AE170" s="6"/>
      <c r="AF170" s="6"/>
      <c r="AG170" s="6"/>
      <c r="AH170" s="6" t="s">
        <v>4468</v>
      </c>
      <c r="AI170" s="6" t="str">
        <f t="shared" si="2"/>
        <v>D_21 Nguyễn Mạnh Cường 20130520 AS</v>
      </c>
      <c r="AJ170" s="6"/>
      <c r="AK170" s="6" t="str">
        <f t="shared" si="3"/>
        <v>TRUE</v>
      </c>
      <c r="AL170" s="4"/>
      <c r="AM170" s="4"/>
      <c r="AN170" s="4"/>
      <c r="AO170" s="4"/>
      <c r="AP170" s="4"/>
      <c r="AQ170" s="4"/>
      <c r="AR170" s="4"/>
      <c r="AS170" s="4"/>
      <c r="AT170" s="178">
        <f>COUNTIFS(Review!AC:AC,B170, Review!AE:AE,"&lt;&gt;"&amp;"",Review!AL:AL,"&lt;&gt;"&amp;"")</f>
        <v>0</v>
      </c>
      <c r="AU170" s="179">
        <f>COUNTIFS(Review!BJ:BJ,"*TNLT*",Review!AC:AC,B170, Review!AE:AE,"&lt;&gt;"&amp;"",Review!AL:AL,"&lt;&gt;"&amp;"")</f>
        <v>0</v>
      </c>
      <c r="AV170" s="179">
        <f>COUNTIFS(Review!BJ:BJ,"*TNBT*",Review!AC:AC,B170, Review!AE:AE,"&lt;&gt;"&amp;"",Review!AL:AL,"&lt;&gt;"&amp;"")</f>
        <v>0</v>
      </c>
      <c r="AW170" s="179">
        <f>COUNTIFS(Review!BJ:BJ,"*TL*",Review!AC:AC,B170, Review!AE:AE,"&lt;&gt;"&amp;"",Review!AL:AL,"&lt;&gt;"&amp;"")</f>
        <v>0</v>
      </c>
      <c r="AX170" s="180">
        <f>COUNTIFS(Review!AD:AD,AH170, Review!AE:AE,"&lt;&gt;"&amp;"",Review!AL:AL,"&lt;&gt;"&amp;"")</f>
        <v>0</v>
      </c>
      <c r="AY170" s="153">
        <f>COUNTIFS(Review!BJ:BJ,"*TNLT*",Review!AD:AD,AH170, Review!AE:AE,"&lt;&gt;"&amp;"",  Review!AF:AF,"&lt;&gt;"&amp;"", Review!AG:AG,"&lt;&gt;"&amp;"", Review!AH:AH,"&lt;&gt;"&amp;"", Review!AI:AI,"&lt;&gt;"&amp;"", Review!AJ:AJ,"&lt;&gt;"&amp;"", Review!AK:AK,"&lt;&gt;"&amp;"", Review!AL:AL,"&lt;&gt;"&amp;"", Review!AM:AM,"&lt;&gt;"&amp;"", Review!AN:AN,"&lt;&gt;"&amp;"", Review!AO:AO,"&lt;&gt;"&amp;"")</f>
        <v>0</v>
      </c>
      <c r="AZ170" s="153">
        <f>COUNTIFS(Review!BJ:BJ,"*TNBT*",Review!AD:AD,AH170, Review!AE:AE,"&lt;&gt;"&amp;"",  Review!AF:AF,"&lt;&gt;"&amp;"", Review!AG:AG,"&lt;&gt;"&amp;"", Review!AH:AH,"&lt;&gt;"&amp;"", Review!AI:AI,"&lt;&gt;"&amp;"",  Review!AJ:AJ,"&lt;&gt;"&amp;"",  Review!AK:AK,"&lt;&gt;"&amp;"",  Review!AL:AL,"&lt;&gt;"&amp;"",  Review!AM:AM,"&lt;&gt;"&amp;"", Review!AN:AN,"&lt;&gt;"&amp;"", Review!AO:AO,"&lt;&gt;"&amp;"")</f>
        <v>0</v>
      </c>
      <c r="BA170" s="153">
        <f>COUNTIFS(Review!BJ:BJ,"*TL*",Review!AD:AD,AH170, Review!AE:AE,"&lt;&gt;"&amp;"", Review!AL:AL,"&lt;&gt;"&amp;"",  Review!AM:AM,"&lt;&gt;"&amp;"", Review!AN:AN,"&lt;&gt;"&amp;"", Review!AO:AO,"&lt;&gt;"&amp;"")</f>
        <v>0</v>
      </c>
      <c r="BB170" s="180">
        <f>COUNTIFS(Review!AR:AR,AH170, Review!AS:AS,"&lt;&gt;"&amp;"",Review!AZ:AZ,"&lt;&gt;"&amp;"")</f>
        <v>0</v>
      </c>
      <c r="BC170" s="181">
        <f>COUNTIFS(Review!BJ:BJ,"*TNLT*",Review!AR:AR,AH170, Review!AS:AS,"&lt;&gt;"&amp;"", Review!AT:AT,"&lt;&gt;"&amp;"", Review!AU:AU,"&lt;&gt;"&amp;"", Review!AV:AV,"&lt;&gt;"&amp;"", Review!AW:AW,"&lt;&gt;"&amp;"", Review!AW:AW,"&lt;&gt;"&amp;"", Review!AX:AX,"&lt;&gt;"&amp;"", Review!AY:AY,"&lt;&gt;"&amp;"", Review!AZ:AZ,"&lt;&gt;"&amp;"",  Review!BA:BA,"&lt;&gt;"&amp;"", Review!BB:BB,"&lt;&gt;"&amp;"", Review!BC:BC,"&lt;&gt;"&amp;"")</f>
        <v>0</v>
      </c>
      <c r="BD170" s="182">
        <f>COUNTIFS(Review!BJ:BJ,"*TNBT*",Review!AR:AR,AH170, Review!AS:AS,"&lt;&gt;"&amp;"", Review!AT:AT,"&lt;&gt;"&amp;"", Review!AU:AU,"&lt;&gt;"&amp;"", Review!AV:AV,"&lt;&gt;"&amp;"", Review!AW:AW,"&lt;&gt;"&amp;"", Review!AW:AW,"&lt;&gt;"&amp;"", Review!AX:AX,"&lt;&gt;"&amp;"", Review!AY:AY,"&lt;&gt;"&amp;"", Review!AZ:AZ,"&lt;&gt;"&amp;"",  Review!BA:BA,"&lt;&gt;"&amp;"", Review!BB:BB,"&lt;&gt;"&amp;"", Review!BC:BC,"&lt;&gt;"&amp;"")</f>
        <v>0</v>
      </c>
      <c r="BE170" s="181">
        <f>COUNTIFS(Review!BJ:BJ,"*TL*",Review!AR:AR,AH170, Review!AS:AS,"&lt;&gt;"&amp;"", Review!AZ:AZ,"&lt;&gt;"&amp;"",  Review!BA:BA,"&lt;&gt;"&amp;"", Review!BB:BB,"&lt;&gt;"&amp;"", Review!BC:BC,"&lt;&gt;"&amp;"")</f>
        <v>0</v>
      </c>
    </row>
    <row r="171" ht="13.5" customHeight="1">
      <c r="A171" s="6"/>
      <c r="B171" s="75" t="s">
        <v>681</v>
      </c>
      <c r="C171" s="75" t="s">
        <v>4469</v>
      </c>
      <c r="D171" s="75" t="s">
        <v>4470</v>
      </c>
      <c r="E171" s="76">
        <v>2.013152E7</v>
      </c>
      <c r="F171" s="75" t="s">
        <v>4415</v>
      </c>
      <c r="G171" s="75" t="s">
        <v>2471</v>
      </c>
      <c r="H171" s="6" t="s">
        <v>4471</v>
      </c>
      <c r="I171" s="10"/>
      <c r="J171" s="10"/>
      <c r="K171" s="10"/>
      <c r="L171" s="10"/>
      <c r="M171" s="10"/>
      <c r="N171" s="10"/>
      <c r="O171" s="10"/>
      <c r="P171" s="4">
        <f>COUNTIFS(Review!P:P,AH171)</f>
        <v>6</v>
      </c>
      <c r="Q171" s="10">
        <f>COUNTIFS(Review!N:N,"TNLT",Review!P:P,AH171, Review!R:R,"&lt;&gt;"&amp;"", Review!S:S,"&lt;&gt;"&amp;"", Review!T:T,"&lt;&gt;"&amp;"", Review!U:U,"&lt;&gt;"&amp;"",  Review!V:V,"&lt;&gt;"&amp;"",  Review!W:W,"&lt;&gt;"&amp;"",  Review!X:X,"&lt;&gt;"&amp;"",  Review!Y:Y,"&lt;&gt;"&amp;"")</f>
        <v>2</v>
      </c>
      <c r="R171" s="10">
        <f>COUNTIFS(Review!N:N,"TNBT",Review!P:P,AH171, Review!R:R,"&lt;&gt;"&amp;"", Review!S:S,"&lt;&gt;"&amp;"", Review!T:T,"&lt;&gt;"&amp;"", Review!U:U,"&lt;&gt;"&amp;"",  Review!V:V,"&lt;&gt;"&amp;"",  Review!W:W,"&lt;&gt;"&amp;"",  Review!X:X,"&lt;&gt;"&amp;"",  Review!Y:Y,"&lt;&gt;"&amp;"")</f>
        <v>2</v>
      </c>
      <c r="S171" s="10">
        <f>COUNTIFS(Review!N:N,"TL",Review!P:P,AH171, Review!R:R,"&lt;&gt;"&amp;"", Review!X:X,"&lt;&gt;"&amp;"",  Review!Y:Y,"&lt;&gt;"&amp;"")</f>
        <v>2</v>
      </c>
      <c r="T171" s="10">
        <f>COUNTIFS(Review!A:A,"Giữ chỗ",Review!P:P,AH171)</f>
        <v>0</v>
      </c>
      <c r="U171" s="10">
        <f>COUNTIFS(Review!B:B,"Sai lớp",Review!P:P,AH171)</f>
        <v>0</v>
      </c>
      <c r="V171" s="10">
        <f>COUNTIFS(Review!B:B,"Sai phân công",Review!P:P,AH171)</f>
        <v>0</v>
      </c>
      <c r="W171" s="10">
        <f t="shared" si="1"/>
        <v>0</v>
      </c>
      <c r="X171" s="10"/>
      <c r="Y171" s="10"/>
      <c r="Z171" s="10"/>
      <c r="AA171" s="6"/>
      <c r="AB171" s="6"/>
      <c r="AC171" s="6"/>
      <c r="AD171" s="6"/>
      <c r="AE171" s="6"/>
      <c r="AF171" s="6"/>
      <c r="AG171" s="6"/>
      <c r="AH171" s="6" t="s">
        <v>1339</v>
      </c>
      <c r="AI171" s="6" t="str">
        <f t="shared" si="2"/>
        <v>D_21 Trần Thị Như Hoa 20131520 AS</v>
      </c>
      <c r="AJ171" s="6"/>
      <c r="AK171" s="6" t="str">
        <f t="shared" si="3"/>
        <v>TRUE</v>
      </c>
      <c r="AL171" s="4"/>
      <c r="AM171" s="4"/>
      <c r="AN171" s="4"/>
      <c r="AO171" s="4"/>
      <c r="AP171" s="4"/>
      <c r="AQ171" s="4"/>
      <c r="AR171" s="4"/>
      <c r="AS171" s="4"/>
      <c r="AT171" s="178"/>
      <c r="AU171" s="179"/>
      <c r="AV171" s="179"/>
      <c r="AW171" s="179"/>
      <c r="AX171" s="180">
        <f>COUNTIFS(Review!AD:AD,AH171, Review!AE:AE,"&lt;&gt;"&amp;"",Review!AL:AL,"&lt;&gt;"&amp;"")</f>
        <v>0</v>
      </c>
      <c r="AY171" s="153">
        <f>COUNTIFS(Review!BJ:BJ,"*TNLT*",Review!AD:AD,AH171, Review!AE:AE,"&lt;&gt;"&amp;"",  Review!AF:AF,"&lt;&gt;"&amp;"", Review!AG:AG,"&lt;&gt;"&amp;"", Review!AH:AH,"&lt;&gt;"&amp;"", Review!AI:AI,"&lt;&gt;"&amp;"", Review!AJ:AJ,"&lt;&gt;"&amp;"", Review!AK:AK,"&lt;&gt;"&amp;"", Review!AL:AL,"&lt;&gt;"&amp;"", Review!AM:AM,"&lt;&gt;"&amp;"", Review!AN:AN,"&lt;&gt;"&amp;"", Review!AO:AO,"&lt;&gt;"&amp;"")</f>
        <v>0</v>
      </c>
      <c r="AZ171" s="153">
        <f>COUNTIFS(Review!BJ:BJ,"*TNBT*",Review!AD:AD,AH171, Review!AE:AE,"&lt;&gt;"&amp;"",  Review!AF:AF,"&lt;&gt;"&amp;"", Review!AG:AG,"&lt;&gt;"&amp;"", Review!AH:AH,"&lt;&gt;"&amp;"", Review!AI:AI,"&lt;&gt;"&amp;"",  Review!AJ:AJ,"&lt;&gt;"&amp;"",  Review!AK:AK,"&lt;&gt;"&amp;"",  Review!AL:AL,"&lt;&gt;"&amp;"",  Review!AM:AM,"&lt;&gt;"&amp;"", Review!AN:AN,"&lt;&gt;"&amp;"", Review!AO:AO,"&lt;&gt;"&amp;"")</f>
        <v>0</v>
      </c>
      <c r="BA171" s="153">
        <f>COUNTIFS(Review!BJ:BJ,"*TL*",Review!AD:AD,AH171, Review!AE:AE,"&lt;&gt;"&amp;"", Review!AL:AL,"&lt;&gt;"&amp;"",  Review!AM:AM,"&lt;&gt;"&amp;"", Review!AN:AN,"&lt;&gt;"&amp;"", Review!AO:AO,"&lt;&gt;"&amp;"")</f>
        <v>0</v>
      </c>
      <c r="BB171" s="180">
        <f>COUNTIFS(Review!AR:AR,AH171, Review!AS:AS,"&lt;&gt;"&amp;"",Review!AZ:AZ,"&lt;&gt;"&amp;"")</f>
        <v>0</v>
      </c>
      <c r="BC171" s="181">
        <f>COUNTIFS(Review!BJ:BJ,"*TNLT*",Review!AR:AR,AH171, Review!AS:AS,"&lt;&gt;"&amp;"", Review!AT:AT,"&lt;&gt;"&amp;"", Review!AU:AU,"&lt;&gt;"&amp;"", Review!AV:AV,"&lt;&gt;"&amp;"", Review!AW:AW,"&lt;&gt;"&amp;"", Review!AW:AW,"&lt;&gt;"&amp;"", Review!AX:AX,"&lt;&gt;"&amp;"", Review!AY:AY,"&lt;&gt;"&amp;"", Review!AZ:AZ,"&lt;&gt;"&amp;"",  Review!BA:BA,"&lt;&gt;"&amp;"", Review!BB:BB,"&lt;&gt;"&amp;"", Review!BC:BC,"&lt;&gt;"&amp;"")</f>
        <v>0</v>
      </c>
      <c r="BD171" s="182">
        <f>COUNTIFS(Review!BJ:BJ,"*TNBT*",Review!AR:AR,AH171, Review!AS:AS,"&lt;&gt;"&amp;"", Review!AT:AT,"&lt;&gt;"&amp;"", Review!AU:AU,"&lt;&gt;"&amp;"", Review!AV:AV,"&lt;&gt;"&amp;"", Review!AW:AW,"&lt;&gt;"&amp;"", Review!AW:AW,"&lt;&gt;"&amp;"", Review!AX:AX,"&lt;&gt;"&amp;"", Review!AY:AY,"&lt;&gt;"&amp;"", Review!AZ:AZ,"&lt;&gt;"&amp;"",  Review!BA:BA,"&lt;&gt;"&amp;"", Review!BB:BB,"&lt;&gt;"&amp;"", Review!BC:BC,"&lt;&gt;"&amp;"")</f>
        <v>0</v>
      </c>
      <c r="BE171" s="181">
        <f>COUNTIFS(Review!BJ:BJ,"*TL*",Review!AR:AR,AH171, Review!AS:AS,"&lt;&gt;"&amp;"", Review!AZ:AZ,"&lt;&gt;"&amp;"",  Review!BA:BA,"&lt;&gt;"&amp;"", Review!BB:BB,"&lt;&gt;"&amp;"", Review!BC:BC,"&lt;&gt;"&amp;"")</f>
        <v>0</v>
      </c>
    </row>
    <row r="172" ht="13.5" customHeight="1">
      <c r="A172" s="6"/>
      <c r="B172" s="283" t="s">
        <v>681</v>
      </c>
      <c r="C172" s="283" t="s">
        <v>4478</v>
      </c>
      <c r="D172" s="283" t="s">
        <v>1739</v>
      </c>
      <c r="E172" s="76">
        <v>2.0132149E7</v>
      </c>
      <c r="F172" s="283" t="s">
        <v>4415</v>
      </c>
      <c r="G172" s="283" t="s">
        <v>2471</v>
      </c>
      <c r="H172" s="10" t="s">
        <v>4479</v>
      </c>
      <c r="I172" s="10"/>
      <c r="J172" s="10"/>
      <c r="K172" s="10"/>
      <c r="L172" s="10"/>
      <c r="M172" s="10"/>
      <c r="N172" s="10"/>
      <c r="O172" s="10"/>
      <c r="P172" s="4">
        <f>COUNTIFS(Review!P:P,AH172)</f>
        <v>6</v>
      </c>
      <c r="Q172" s="10">
        <f>COUNTIFS(Review!N:N,"TNLT",Review!P:P,AH172, Review!R:R,"&lt;&gt;"&amp;"", Review!S:S,"&lt;&gt;"&amp;"", Review!T:T,"&lt;&gt;"&amp;"", Review!U:U,"&lt;&gt;"&amp;"",  Review!V:V,"&lt;&gt;"&amp;"",  Review!W:W,"&lt;&gt;"&amp;"",  Review!X:X,"&lt;&gt;"&amp;"",  Review!Y:Y,"&lt;&gt;"&amp;"")</f>
        <v>2</v>
      </c>
      <c r="R172" s="10">
        <f>COUNTIFS(Review!N:N,"TNBT",Review!P:P,AH172, Review!R:R,"&lt;&gt;"&amp;"", Review!S:S,"&lt;&gt;"&amp;"", Review!T:T,"&lt;&gt;"&amp;"", Review!U:U,"&lt;&gt;"&amp;"",  Review!V:V,"&lt;&gt;"&amp;"",  Review!W:W,"&lt;&gt;"&amp;"",  Review!X:X,"&lt;&gt;"&amp;"",  Review!Y:Y,"&lt;&gt;"&amp;"")</f>
        <v>2</v>
      </c>
      <c r="S172" s="10">
        <f>COUNTIFS(Review!N:N,"TL",Review!P:P,AH172, Review!R:R,"&lt;&gt;"&amp;"", Review!X:X,"&lt;&gt;"&amp;"",  Review!Y:Y,"&lt;&gt;"&amp;"")</f>
        <v>2</v>
      </c>
      <c r="T172" s="10">
        <f>COUNTIFS(Review!A:A,"Giữ chỗ",Review!P:P,AH172)</f>
        <v>0</v>
      </c>
      <c r="U172" s="10">
        <f>COUNTIFS(Review!B:B,"Sai lớp",Review!P:P,AH172)</f>
        <v>0</v>
      </c>
      <c r="V172" s="10">
        <f>COUNTIFS(Review!B:B,"Sai phân công",Review!P:P,AH172)</f>
        <v>0</v>
      </c>
      <c r="W172" s="10">
        <f t="shared" si="1"/>
        <v>0</v>
      </c>
      <c r="X172" s="10"/>
      <c r="Y172" s="10"/>
      <c r="Z172" s="10"/>
      <c r="AA172" s="6"/>
      <c r="AB172" s="6"/>
      <c r="AC172" s="6"/>
      <c r="AD172" s="6"/>
      <c r="AE172" s="6"/>
      <c r="AF172" s="6"/>
      <c r="AG172" s="6"/>
      <c r="AH172" s="6" t="s">
        <v>4498</v>
      </c>
      <c r="AI172" s="6" t="str">
        <f t="shared" si="2"/>
        <v>D_21 Nguyễn Trung Kiên 20132149 AS</v>
      </c>
      <c r="AJ172" s="6"/>
      <c r="AK172" s="6" t="str">
        <f t="shared" si="3"/>
        <v>TRUE</v>
      </c>
      <c r="AL172" s="4"/>
      <c r="AM172" s="4"/>
      <c r="AN172" s="4"/>
      <c r="AO172" s="4"/>
      <c r="AP172" s="4"/>
      <c r="AQ172" s="4"/>
      <c r="AR172" s="4"/>
      <c r="AS172" s="4"/>
      <c r="AT172" s="178"/>
      <c r="AU172" s="179"/>
      <c r="AV172" s="179"/>
      <c r="AW172" s="179"/>
      <c r="AX172" s="180">
        <f>COUNTIFS(Review!AD:AD,AH172, Review!AE:AE,"&lt;&gt;"&amp;"",Review!AL:AL,"&lt;&gt;"&amp;"")</f>
        <v>0</v>
      </c>
      <c r="AY172" s="153">
        <f>COUNTIFS(Review!BJ:BJ,"*TNLT*",Review!AD:AD,AH172, Review!AE:AE,"&lt;&gt;"&amp;"",  Review!AF:AF,"&lt;&gt;"&amp;"", Review!AG:AG,"&lt;&gt;"&amp;"", Review!AH:AH,"&lt;&gt;"&amp;"", Review!AI:AI,"&lt;&gt;"&amp;"", Review!AJ:AJ,"&lt;&gt;"&amp;"", Review!AK:AK,"&lt;&gt;"&amp;"", Review!AL:AL,"&lt;&gt;"&amp;"", Review!AM:AM,"&lt;&gt;"&amp;"", Review!AN:AN,"&lt;&gt;"&amp;"", Review!AO:AO,"&lt;&gt;"&amp;"")</f>
        <v>0</v>
      </c>
      <c r="AZ172" s="153">
        <f>COUNTIFS(Review!BJ:BJ,"*TNBT*",Review!AD:AD,AH172, Review!AE:AE,"&lt;&gt;"&amp;"",  Review!AF:AF,"&lt;&gt;"&amp;"", Review!AG:AG,"&lt;&gt;"&amp;"", Review!AH:AH,"&lt;&gt;"&amp;"", Review!AI:AI,"&lt;&gt;"&amp;"",  Review!AJ:AJ,"&lt;&gt;"&amp;"",  Review!AK:AK,"&lt;&gt;"&amp;"",  Review!AL:AL,"&lt;&gt;"&amp;"",  Review!AM:AM,"&lt;&gt;"&amp;"", Review!AN:AN,"&lt;&gt;"&amp;"", Review!AO:AO,"&lt;&gt;"&amp;"")</f>
        <v>0</v>
      </c>
      <c r="BA172" s="153">
        <f>COUNTIFS(Review!BJ:BJ,"*TL*",Review!AD:AD,AH172, Review!AE:AE,"&lt;&gt;"&amp;"", Review!AL:AL,"&lt;&gt;"&amp;"",  Review!AM:AM,"&lt;&gt;"&amp;"", Review!AN:AN,"&lt;&gt;"&amp;"", Review!AO:AO,"&lt;&gt;"&amp;"")</f>
        <v>0</v>
      </c>
      <c r="BB172" s="180">
        <f>COUNTIFS(Review!AR:AR,AH172, Review!AS:AS,"&lt;&gt;"&amp;"",Review!AZ:AZ,"&lt;&gt;"&amp;"")</f>
        <v>0</v>
      </c>
      <c r="BC172" s="181">
        <f>COUNTIFS(Review!BJ:BJ,"*TNLT*",Review!AR:AR,AH172, Review!AS:AS,"&lt;&gt;"&amp;"", Review!AT:AT,"&lt;&gt;"&amp;"", Review!AU:AU,"&lt;&gt;"&amp;"", Review!AV:AV,"&lt;&gt;"&amp;"", Review!AW:AW,"&lt;&gt;"&amp;"", Review!AW:AW,"&lt;&gt;"&amp;"", Review!AX:AX,"&lt;&gt;"&amp;"", Review!AY:AY,"&lt;&gt;"&amp;"", Review!AZ:AZ,"&lt;&gt;"&amp;"",  Review!BA:BA,"&lt;&gt;"&amp;"", Review!BB:BB,"&lt;&gt;"&amp;"", Review!BC:BC,"&lt;&gt;"&amp;"")</f>
        <v>0</v>
      </c>
      <c r="BD172" s="182">
        <f>COUNTIFS(Review!BJ:BJ,"*TNBT*",Review!AR:AR,AH172, Review!AS:AS,"&lt;&gt;"&amp;"", Review!AT:AT,"&lt;&gt;"&amp;"", Review!AU:AU,"&lt;&gt;"&amp;"", Review!AV:AV,"&lt;&gt;"&amp;"", Review!AW:AW,"&lt;&gt;"&amp;"", Review!AW:AW,"&lt;&gt;"&amp;"", Review!AX:AX,"&lt;&gt;"&amp;"", Review!AY:AY,"&lt;&gt;"&amp;"", Review!AZ:AZ,"&lt;&gt;"&amp;"",  Review!BA:BA,"&lt;&gt;"&amp;"", Review!BB:BB,"&lt;&gt;"&amp;"", Review!BC:BC,"&lt;&gt;"&amp;"")</f>
        <v>0</v>
      </c>
      <c r="BE172" s="181">
        <f>COUNTIFS(Review!BJ:BJ,"*TL*",Review!AR:AR,AH172, Review!AS:AS,"&lt;&gt;"&amp;"", Review!AZ:AZ,"&lt;&gt;"&amp;"",  Review!BA:BA,"&lt;&gt;"&amp;"", Review!BB:BB,"&lt;&gt;"&amp;"", Review!BC:BC,"&lt;&gt;"&amp;"")</f>
        <v>0</v>
      </c>
    </row>
    <row r="173" ht="13.5" customHeight="1">
      <c r="A173" s="6"/>
      <c r="B173" s="283" t="s">
        <v>681</v>
      </c>
      <c r="C173" s="283" t="s">
        <v>4499</v>
      </c>
      <c r="D173" s="283" t="s">
        <v>1563</v>
      </c>
      <c r="E173" s="76">
        <v>2.0133469E7</v>
      </c>
      <c r="F173" s="283" t="s">
        <v>4415</v>
      </c>
      <c r="G173" s="283" t="s">
        <v>2471</v>
      </c>
      <c r="H173" s="10"/>
      <c r="I173" s="10"/>
      <c r="J173" s="10"/>
      <c r="K173" s="10"/>
      <c r="L173" s="10"/>
      <c r="M173" s="10"/>
      <c r="N173" s="10"/>
      <c r="O173" s="10"/>
      <c r="P173" s="4">
        <f>COUNTIFS(Review!P:P,AH173)</f>
        <v>6</v>
      </c>
      <c r="Q173" s="10">
        <f>COUNTIFS(Review!N:N,"TNLT",Review!P:P,AH173, Review!R:R,"&lt;&gt;"&amp;"", Review!S:S,"&lt;&gt;"&amp;"", Review!T:T,"&lt;&gt;"&amp;"", Review!U:U,"&lt;&gt;"&amp;"",  Review!V:V,"&lt;&gt;"&amp;"",  Review!W:W,"&lt;&gt;"&amp;"",  Review!X:X,"&lt;&gt;"&amp;"",  Review!Y:Y,"&lt;&gt;"&amp;"")</f>
        <v>2</v>
      </c>
      <c r="R173" s="10">
        <f>COUNTIFS(Review!N:N,"TNBT",Review!P:P,AH173, Review!R:R,"&lt;&gt;"&amp;"", Review!S:S,"&lt;&gt;"&amp;"", Review!T:T,"&lt;&gt;"&amp;"", Review!U:U,"&lt;&gt;"&amp;"",  Review!V:V,"&lt;&gt;"&amp;"",  Review!W:W,"&lt;&gt;"&amp;"",  Review!X:X,"&lt;&gt;"&amp;"",  Review!Y:Y,"&lt;&gt;"&amp;"")</f>
        <v>2</v>
      </c>
      <c r="S173" s="10">
        <f>COUNTIFS(Review!N:N,"TL",Review!P:P,AH173, Review!R:R,"&lt;&gt;"&amp;"", Review!X:X,"&lt;&gt;"&amp;"",  Review!Y:Y,"&lt;&gt;"&amp;"")</f>
        <v>2</v>
      </c>
      <c r="T173" s="10">
        <f>COUNTIFS(Review!A:A,"Giữ chỗ",Review!P:P,AH173)</f>
        <v>0</v>
      </c>
      <c r="U173" s="10">
        <f>COUNTIFS(Review!B:B,"Sai lớp",Review!P:P,AH173)</f>
        <v>0</v>
      </c>
      <c r="V173" s="10">
        <f>COUNTIFS(Review!B:B,"Sai phân công",Review!P:P,AH173)</f>
        <v>0</v>
      </c>
      <c r="W173" s="10">
        <f t="shared" si="1"/>
        <v>0</v>
      </c>
      <c r="X173" s="10"/>
      <c r="Y173" s="10"/>
      <c r="Z173" s="10"/>
      <c r="AA173" s="6"/>
      <c r="AB173" s="6"/>
      <c r="AC173" s="6"/>
      <c r="AD173" s="6"/>
      <c r="AE173" s="6"/>
      <c r="AF173" s="6"/>
      <c r="AG173" s="6"/>
      <c r="AH173" s="6" t="s">
        <v>682</v>
      </c>
      <c r="AI173" s="6" t="str">
        <f t="shared" si="2"/>
        <v>D_21 Hoàng Hải Thanh 20133469 AS</v>
      </c>
      <c r="AJ173" s="6"/>
      <c r="AK173" s="6" t="str">
        <f t="shared" si="3"/>
        <v>TRUE</v>
      </c>
      <c r="AL173" s="4"/>
      <c r="AM173" s="4"/>
      <c r="AN173" s="4"/>
      <c r="AO173" s="4"/>
      <c r="AP173" s="4"/>
      <c r="AQ173" s="4"/>
      <c r="AR173" s="4"/>
      <c r="AS173" s="4"/>
      <c r="AT173" s="178"/>
      <c r="AU173" s="179"/>
      <c r="AV173" s="179"/>
      <c r="AW173" s="179"/>
      <c r="AX173" s="180">
        <f>COUNTIFS(Review!AD:AD,AH173, Review!AE:AE,"&lt;&gt;"&amp;"",Review!AL:AL,"&lt;&gt;"&amp;"")</f>
        <v>0</v>
      </c>
      <c r="AY173" s="153">
        <f>COUNTIFS(Review!BJ:BJ,"*TNLT*",Review!AD:AD,AH173, Review!AE:AE,"&lt;&gt;"&amp;"",  Review!AF:AF,"&lt;&gt;"&amp;"", Review!AG:AG,"&lt;&gt;"&amp;"", Review!AH:AH,"&lt;&gt;"&amp;"", Review!AI:AI,"&lt;&gt;"&amp;"", Review!AJ:AJ,"&lt;&gt;"&amp;"", Review!AK:AK,"&lt;&gt;"&amp;"", Review!AL:AL,"&lt;&gt;"&amp;"", Review!AM:AM,"&lt;&gt;"&amp;"", Review!AN:AN,"&lt;&gt;"&amp;"", Review!AO:AO,"&lt;&gt;"&amp;"")</f>
        <v>0</v>
      </c>
      <c r="AZ173" s="153">
        <f>COUNTIFS(Review!BJ:BJ,"*TNBT*",Review!AD:AD,AH173, Review!AE:AE,"&lt;&gt;"&amp;"",  Review!AF:AF,"&lt;&gt;"&amp;"", Review!AG:AG,"&lt;&gt;"&amp;"", Review!AH:AH,"&lt;&gt;"&amp;"", Review!AI:AI,"&lt;&gt;"&amp;"",  Review!AJ:AJ,"&lt;&gt;"&amp;"",  Review!AK:AK,"&lt;&gt;"&amp;"",  Review!AL:AL,"&lt;&gt;"&amp;"",  Review!AM:AM,"&lt;&gt;"&amp;"", Review!AN:AN,"&lt;&gt;"&amp;"", Review!AO:AO,"&lt;&gt;"&amp;"")</f>
        <v>0</v>
      </c>
      <c r="BA173" s="153">
        <f>COUNTIFS(Review!BJ:BJ,"*TL*",Review!AD:AD,AH173, Review!AE:AE,"&lt;&gt;"&amp;"", Review!AL:AL,"&lt;&gt;"&amp;"",  Review!AM:AM,"&lt;&gt;"&amp;"", Review!AN:AN,"&lt;&gt;"&amp;"", Review!AO:AO,"&lt;&gt;"&amp;"")</f>
        <v>0</v>
      </c>
      <c r="BB173" s="180">
        <f>COUNTIFS(Review!AR:AR,AH173, Review!AS:AS,"&lt;&gt;"&amp;"",Review!AZ:AZ,"&lt;&gt;"&amp;"")</f>
        <v>0</v>
      </c>
      <c r="BC173" s="181">
        <f>COUNTIFS(Review!BJ:BJ,"*TNLT*",Review!AR:AR,AH173, Review!AS:AS,"&lt;&gt;"&amp;"", Review!AT:AT,"&lt;&gt;"&amp;"", Review!AU:AU,"&lt;&gt;"&amp;"", Review!AV:AV,"&lt;&gt;"&amp;"", Review!AW:AW,"&lt;&gt;"&amp;"", Review!AW:AW,"&lt;&gt;"&amp;"", Review!AX:AX,"&lt;&gt;"&amp;"", Review!AY:AY,"&lt;&gt;"&amp;"", Review!AZ:AZ,"&lt;&gt;"&amp;"",  Review!BA:BA,"&lt;&gt;"&amp;"", Review!BB:BB,"&lt;&gt;"&amp;"", Review!BC:BC,"&lt;&gt;"&amp;"")</f>
        <v>0</v>
      </c>
      <c r="BD173" s="182">
        <f>COUNTIFS(Review!BJ:BJ,"*TNBT*",Review!AR:AR,AH173, Review!AS:AS,"&lt;&gt;"&amp;"", Review!AT:AT,"&lt;&gt;"&amp;"", Review!AU:AU,"&lt;&gt;"&amp;"", Review!AV:AV,"&lt;&gt;"&amp;"", Review!AW:AW,"&lt;&gt;"&amp;"", Review!AW:AW,"&lt;&gt;"&amp;"", Review!AX:AX,"&lt;&gt;"&amp;"", Review!AY:AY,"&lt;&gt;"&amp;"", Review!AZ:AZ,"&lt;&gt;"&amp;"",  Review!BA:BA,"&lt;&gt;"&amp;"", Review!BB:BB,"&lt;&gt;"&amp;"", Review!BC:BC,"&lt;&gt;"&amp;"")</f>
        <v>0</v>
      </c>
      <c r="BE173" s="181">
        <f>COUNTIFS(Review!BJ:BJ,"*TL*",Review!AR:AR,AH173, Review!AS:AS,"&lt;&gt;"&amp;"", Review!AZ:AZ,"&lt;&gt;"&amp;"",  Review!BA:BA,"&lt;&gt;"&amp;"", Review!BB:BB,"&lt;&gt;"&amp;"", Review!BC:BC,"&lt;&gt;"&amp;"")</f>
        <v>0</v>
      </c>
    </row>
    <row r="174" ht="13.5" customHeight="1">
      <c r="A174" s="6"/>
      <c r="B174" s="285" t="s">
        <v>695</v>
      </c>
      <c r="C174" s="285" t="s">
        <v>3943</v>
      </c>
      <c r="D174" s="285" t="s">
        <v>1739</v>
      </c>
      <c r="E174" s="76">
        <v>2.0132134E7</v>
      </c>
      <c r="F174" s="285" t="s">
        <v>4415</v>
      </c>
      <c r="G174" s="285" t="s">
        <v>2471</v>
      </c>
      <c r="H174" s="10" t="s">
        <v>4514</v>
      </c>
      <c r="I174" s="10">
        <f>COUNTIF(B:B,B174)</f>
        <v>4</v>
      </c>
      <c r="J174" s="10">
        <f>COUNTIFS(Review!O:O,B174,Review!N:N,"TNLT", Review!R:R,"&lt;&gt;"&amp;"", Review!S:S,"&lt;&gt;"&amp;"", Review!T:T,"&lt;&gt;"&amp;"", Review!U:U,"&lt;&gt;"&amp;"",  Review!V:V,"&lt;&gt;"&amp;"",  Review!W:W,"&lt;&gt;"&amp;"",  Review!X:X,"&lt;&gt;"&amp;"",  Review!Y:Y,"&lt;&gt;"&amp;"")</f>
        <v>7</v>
      </c>
      <c r="K174" s="10">
        <f>COUNTIFS(Review!O:O,B174,Review!N:N,"TNBT", Review!R:R,"&lt;&gt;"&amp;"", Review!S:S,"&lt;&gt;"&amp;"", Review!T:T,"&lt;&gt;"&amp;"", Review!U:U,"&lt;&gt;"&amp;"",  Review!V:V,"&lt;&gt;"&amp;"",  Review!W:W,"&lt;&gt;"&amp;"",  Review!X:X,"&lt;&gt;"&amp;"",  Review!Y:Y,"&lt;&gt;"&amp;"")</f>
        <v>8</v>
      </c>
      <c r="L174" s="10">
        <f>COUNTIFS(Review!O:O,B174,Review!N:N,"TL", Review!R:R,"&lt;&gt;"&amp;"", Review!X:X,"&lt;&gt;"&amp;"",  Review!Y:Y,"&lt;&gt;"&amp;"")</f>
        <v>8</v>
      </c>
      <c r="M174" s="10">
        <f>COUNTIFS(Review!AC:AC,B174, Review!AN:AN,"&lt;&gt;"&amp;"",Review!AO:AO,"&lt;&gt;"&amp;"")</f>
        <v>0</v>
      </c>
      <c r="N174" s="10">
        <f>COUNTIFS(Review!A:A,"Giữ chỗ nhóm",Review!O:O,B174)</f>
        <v>0</v>
      </c>
      <c r="O174" s="10"/>
      <c r="P174" s="4">
        <f>COUNTIFS(Review!P:P,AH174)</f>
        <v>6</v>
      </c>
      <c r="Q174" s="10">
        <f>COUNTIFS(Review!N:N,"TNLT",Review!P:P,AH174, Review!R:R,"&lt;&gt;"&amp;"", Review!S:S,"&lt;&gt;"&amp;"", Review!T:T,"&lt;&gt;"&amp;"", Review!U:U,"&lt;&gt;"&amp;"",  Review!V:V,"&lt;&gt;"&amp;"",  Review!W:W,"&lt;&gt;"&amp;"",  Review!X:X,"&lt;&gt;"&amp;"",  Review!Y:Y,"&lt;&gt;"&amp;"")</f>
        <v>2</v>
      </c>
      <c r="R174" s="10">
        <f>COUNTIFS(Review!N:N,"TNBT",Review!P:P,AH174, Review!R:R,"&lt;&gt;"&amp;"", Review!S:S,"&lt;&gt;"&amp;"", Review!T:T,"&lt;&gt;"&amp;"", Review!U:U,"&lt;&gt;"&amp;"",  Review!V:V,"&lt;&gt;"&amp;"",  Review!W:W,"&lt;&gt;"&amp;"",  Review!X:X,"&lt;&gt;"&amp;"",  Review!Y:Y,"&lt;&gt;"&amp;"")</f>
        <v>2</v>
      </c>
      <c r="S174" s="10">
        <f>COUNTIFS(Review!N:N,"TL",Review!P:P,AH174, Review!R:R,"&lt;&gt;"&amp;"", Review!X:X,"&lt;&gt;"&amp;"",  Review!Y:Y,"&lt;&gt;"&amp;"")</f>
        <v>2</v>
      </c>
      <c r="T174" s="10">
        <f>COUNTIFS(Review!A:A,"Giữ chỗ",Review!P:P,AH174)</f>
        <v>0</v>
      </c>
      <c r="U174" s="10">
        <f>COUNTIFS(Review!B:B,"Sai lớp",Review!P:P,AH174)</f>
        <v>0</v>
      </c>
      <c r="V174" s="10">
        <f>COUNTIFS(Review!B:B,"Sai phân công",Review!P:P,AH174)</f>
        <v>0</v>
      </c>
      <c r="W174" s="10">
        <f t="shared" si="1"/>
        <v>0</v>
      </c>
      <c r="X174" s="10"/>
      <c r="Y174" s="10"/>
      <c r="Z174" s="10"/>
      <c r="AA174" s="6"/>
      <c r="AB174" s="6"/>
      <c r="AC174" s="6"/>
      <c r="AD174" s="6"/>
      <c r="AE174" s="6"/>
      <c r="AF174" s="6"/>
      <c r="AG174" s="6"/>
      <c r="AH174" s="6" t="s">
        <v>1575</v>
      </c>
      <c r="AI174" s="6" t="str">
        <f t="shared" si="2"/>
        <v>D_22 Lê Trung Kiên 20132134 AS</v>
      </c>
      <c r="AJ174" s="6"/>
      <c r="AK174" s="6" t="str">
        <f t="shared" si="3"/>
        <v>TRUE</v>
      </c>
      <c r="AL174" s="4"/>
      <c r="AM174" s="4"/>
      <c r="AN174" s="4"/>
      <c r="AO174" s="4"/>
      <c r="AP174" s="4"/>
      <c r="AQ174" s="4"/>
      <c r="AR174" s="4"/>
      <c r="AS174" s="4"/>
      <c r="AT174" s="178">
        <f>COUNTIFS(Review!AC:AC,B174, Review!AE:AE,"&lt;&gt;"&amp;"",Review!AL:AL,"&lt;&gt;"&amp;"")</f>
        <v>0</v>
      </c>
      <c r="AU174" s="179">
        <f>COUNTIFS(Review!BJ:BJ,"*TNLT*",Review!AC:AC,B174, Review!AE:AE,"&lt;&gt;"&amp;"",Review!AL:AL,"&lt;&gt;"&amp;"")</f>
        <v>0</v>
      </c>
      <c r="AV174" s="179">
        <f>COUNTIFS(Review!BJ:BJ,"*TNBT*",Review!AC:AC,B174, Review!AE:AE,"&lt;&gt;"&amp;"",Review!AL:AL,"&lt;&gt;"&amp;"")</f>
        <v>0</v>
      </c>
      <c r="AW174" s="179">
        <f>COUNTIFS(Review!BJ:BJ,"*TL*",Review!AC:AC,B174, Review!AE:AE,"&lt;&gt;"&amp;"",Review!AL:AL,"&lt;&gt;"&amp;"")</f>
        <v>0</v>
      </c>
      <c r="AX174" s="180">
        <f>COUNTIFS(Review!AD:AD,AH174, Review!AE:AE,"&lt;&gt;"&amp;"",Review!AL:AL,"&lt;&gt;"&amp;"")</f>
        <v>0</v>
      </c>
      <c r="AY174" s="153">
        <f>COUNTIFS(Review!BJ:BJ,"*TNLT*",Review!AD:AD,AH174, Review!AE:AE,"&lt;&gt;"&amp;"",  Review!AF:AF,"&lt;&gt;"&amp;"", Review!AG:AG,"&lt;&gt;"&amp;"", Review!AH:AH,"&lt;&gt;"&amp;"", Review!AI:AI,"&lt;&gt;"&amp;"", Review!AJ:AJ,"&lt;&gt;"&amp;"", Review!AK:AK,"&lt;&gt;"&amp;"", Review!AL:AL,"&lt;&gt;"&amp;"", Review!AM:AM,"&lt;&gt;"&amp;"", Review!AN:AN,"&lt;&gt;"&amp;"", Review!AO:AO,"&lt;&gt;"&amp;"")</f>
        <v>0</v>
      </c>
      <c r="AZ174" s="153">
        <f>COUNTIFS(Review!BJ:BJ,"*TNBT*",Review!AD:AD,AH174, Review!AE:AE,"&lt;&gt;"&amp;"",  Review!AF:AF,"&lt;&gt;"&amp;"", Review!AG:AG,"&lt;&gt;"&amp;"", Review!AH:AH,"&lt;&gt;"&amp;"", Review!AI:AI,"&lt;&gt;"&amp;"",  Review!AJ:AJ,"&lt;&gt;"&amp;"",  Review!AK:AK,"&lt;&gt;"&amp;"",  Review!AL:AL,"&lt;&gt;"&amp;"",  Review!AM:AM,"&lt;&gt;"&amp;"", Review!AN:AN,"&lt;&gt;"&amp;"", Review!AO:AO,"&lt;&gt;"&amp;"")</f>
        <v>0</v>
      </c>
      <c r="BA174" s="153">
        <f>COUNTIFS(Review!BJ:BJ,"*TL*",Review!AD:AD,AH174, Review!AE:AE,"&lt;&gt;"&amp;"", Review!AL:AL,"&lt;&gt;"&amp;"",  Review!AM:AM,"&lt;&gt;"&amp;"", Review!AN:AN,"&lt;&gt;"&amp;"", Review!AO:AO,"&lt;&gt;"&amp;"")</f>
        <v>0</v>
      </c>
      <c r="BB174" s="180">
        <f>COUNTIFS(Review!AR:AR,AH174, Review!AS:AS,"&lt;&gt;"&amp;"",Review!AZ:AZ,"&lt;&gt;"&amp;"")</f>
        <v>0</v>
      </c>
      <c r="BC174" s="181">
        <f>COUNTIFS(Review!BJ:BJ,"*TNLT*",Review!AR:AR,AH174, Review!AS:AS,"&lt;&gt;"&amp;"", Review!AT:AT,"&lt;&gt;"&amp;"", Review!AU:AU,"&lt;&gt;"&amp;"", Review!AV:AV,"&lt;&gt;"&amp;"", Review!AW:AW,"&lt;&gt;"&amp;"", Review!AW:AW,"&lt;&gt;"&amp;"", Review!AX:AX,"&lt;&gt;"&amp;"", Review!AY:AY,"&lt;&gt;"&amp;"", Review!AZ:AZ,"&lt;&gt;"&amp;"",  Review!BA:BA,"&lt;&gt;"&amp;"", Review!BB:BB,"&lt;&gt;"&amp;"", Review!BC:BC,"&lt;&gt;"&amp;"")</f>
        <v>0</v>
      </c>
      <c r="BD174" s="182">
        <f>COUNTIFS(Review!BJ:BJ,"*TNBT*",Review!AR:AR,AH174, Review!AS:AS,"&lt;&gt;"&amp;"", Review!AT:AT,"&lt;&gt;"&amp;"", Review!AU:AU,"&lt;&gt;"&amp;"", Review!AV:AV,"&lt;&gt;"&amp;"", Review!AW:AW,"&lt;&gt;"&amp;"", Review!AW:AW,"&lt;&gt;"&amp;"", Review!AX:AX,"&lt;&gt;"&amp;"", Review!AY:AY,"&lt;&gt;"&amp;"", Review!AZ:AZ,"&lt;&gt;"&amp;"",  Review!BA:BA,"&lt;&gt;"&amp;"", Review!BB:BB,"&lt;&gt;"&amp;"", Review!BC:BC,"&lt;&gt;"&amp;"")</f>
        <v>0</v>
      </c>
      <c r="BE174" s="181">
        <f>COUNTIFS(Review!BJ:BJ,"*TL*",Review!AR:AR,AH174, Review!AS:AS,"&lt;&gt;"&amp;"", Review!AZ:AZ,"&lt;&gt;"&amp;"",  Review!BA:BA,"&lt;&gt;"&amp;"", Review!BB:BB,"&lt;&gt;"&amp;"", Review!BC:BC,"&lt;&gt;"&amp;"")</f>
        <v>0</v>
      </c>
    </row>
    <row r="175" ht="13.5" customHeight="1">
      <c r="A175" s="6"/>
      <c r="B175" s="285" t="s">
        <v>695</v>
      </c>
      <c r="C175" s="285" t="s">
        <v>4581</v>
      </c>
      <c r="D175" s="285" t="s">
        <v>1739</v>
      </c>
      <c r="E175" s="76">
        <v>2.013213E7</v>
      </c>
      <c r="F175" s="285" t="s">
        <v>4415</v>
      </c>
      <c r="G175" s="285" t="s">
        <v>2471</v>
      </c>
      <c r="H175" s="10" t="s">
        <v>4582</v>
      </c>
      <c r="I175" s="10"/>
      <c r="J175" s="10"/>
      <c r="K175" s="10"/>
      <c r="L175" s="10"/>
      <c r="M175" s="10"/>
      <c r="N175" s="10"/>
      <c r="O175" s="10"/>
      <c r="P175" s="4">
        <f>COUNTIFS(Review!P:P,AH175)</f>
        <v>6</v>
      </c>
      <c r="Q175" s="10">
        <f>COUNTIFS(Review!N:N,"TNLT",Review!P:P,AH175, Review!R:R,"&lt;&gt;"&amp;"", Review!S:S,"&lt;&gt;"&amp;"", Review!T:T,"&lt;&gt;"&amp;"", Review!U:U,"&lt;&gt;"&amp;"",  Review!V:V,"&lt;&gt;"&amp;"",  Review!W:W,"&lt;&gt;"&amp;"",  Review!X:X,"&lt;&gt;"&amp;"",  Review!Y:Y,"&lt;&gt;"&amp;"")</f>
        <v>2</v>
      </c>
      <c r="R175" s="10">
        <f>COUNTIFS(Review!N:N,"TNBT",Review!P:P,AH175, Review!R:R,"&lt;&gt;"&amp;"", Review!S:S,"&lt;&gt;"&amp;"", Review!T:T,"&lt;&gt;"&amp;"", Review!U:U,"&lt;&gt;"&amp;"",  Review!V:V,"&lt;&gt;"&amp;"",  Review!W:W,"&lt;&gt;"&amp;"",  Review!X:X,"&lt;&gt;"&amp;"",  Review!Y:Y,"&lt;&gt;"&amp;"")</f>
        <v>2</v>
      </c>
      <c r="S175" s="10">
        <f>COUNTIFS(Review!N:N,"TL",Review!P:P,AH175, Review!R:R,"&lt;&gt;"&amp;"", Review!X:X,"&lt;&gt;"&amp;"",  Review!Y:Y,"&lt;&gt;"&amp;"")</f>
        <v>2</v>
      </c>
      <c r="T175" s="10">
        <f>COUNTIFS(Review!A:A,"Giữ chỗ",Review!P:P,AH175)</f>
        <v>0</v>
      </c>
      <c r="U175" s="10">
        <f>COUNTIFS(Review!B:B,"Sai lớp",Review!P:P,AH175)</f>
        <v>0</v>
      </c>
      <c r="V175" s="10">
        <f>COUNTIFS(Review!B:B,"Sai phân công",Review!P:P,AH175)</f>
        <v>0</v>
      </c>
      <c r="W175" s="10">
        <f t="shared" si="1"/>
        <v>0</v>
      </c>
      <c r="X175" s="10"/>
      <c r="Y175" s="10"/>
      <c r="Z175" s="10"/>
      <c r="AA175" s="6"/>
      <c r="AB175" s="6"/>
      <c r="AC175" s="6"/>
      <c r="AD175" s="6"/>
      <c r="AE175" s="6"/>
      <c r="AF175" s="6"/>
      <c r="AG175" s="6"/>
      <c r="AH175" s="6" t="s">
        <v>1380</v>
      </c>
      <c r="AI175" s="6" t="str">
        <f t="shared" si="2"/>
        <v>D_22 Đỗ Trung Kiên 20132130 AS</v>
      </c>
      <c r="AJ175" s="6"/>
      <c r="AK175" s="6" t="str">
        <f t="shared" si="3"/>
        <v>TRUE</v>
      </c>
      <c r="AL175" s="4"/>
      <c r="AM175" s="4"/>
      <c r="AN175" s="4"/>
      <c r="AO175" s="4"/>
      <c r="AP175" s="4"/>
      <c r="AQ175" s="4"/>
      <c r="AR175" s="4"/>
      <c r="AS175" s="4"/>
      <c r="AT175" s="178"/>
      <c r="AU175" s="179"/>
      <c r="AV175" s="179"/>
      <c r="AW175" s="179"/>
      <c r="AX175" s="180">
        <f>COUNTIFS(Review!AD:AD,AH175, Review!AE:AE,"&lt;&gt;"&amp;"",Review!AL:AL,"&lt;&gt;"&amp;"")</f>
        <v>0</v>
      </c>
      <c r="AY175" s="153">
        <f>COUNTIFS(Review!BJ:BJ,"*TNLT*",Review!AD:AD,AH175, Review!AE:AE,"&lt;&gt;"&amp;"",  Review!AF:AF,"&lt;&gt;"&amp;"", Review!AG:AG,"&lt;&gt;"&amp;"", Review!AH:AH,"&lt;&gt;"&amp;"", Review!AI:AI,"&lt;&gt;"&amp;"", Review!AJ:AJ,"&lt;&gt;"&amp;"", Review!AK:AK,"&lt;&gt;"&amp;"", Review!AL:AL,"&lt;&gt;"&amp;"", Review!AM:AM,"&lt;&gt;"&amp;"", Review!AN:AN,"&lt;&gt;"&amp;"", Review!AO:AO,"&lt;&gt;"&amp;"")</f>
        <v>0</v>
      </c>
      <c r="AZ175" s="153">
        <f>COUNTIFS(Review!BJ:BJ,"*TNBT*",Review!AD:AD,AH175, Review!AE:AE,"&lt;&gt;"&amp;"",  Review!AF:AF,"&lt;&gt;"&amp;"", Review!AG:AG,"&lt;&gt;"&amp;"", Review!AH:AH,"&lt;&gt;"&amp;"", Review!AI:AI,"&lt;&gt;"&amp;"",  Review!AJ:AJ,"&lt;&gt;"&amp;"",  Review!AK:AK,"&lt;&gt;"&amp;"",  Review!AL:AL,"&lt;&gt;"&amp;"",  Review!AM:AM,"&lt;&gt;"&amp;"", Review!AN:AN,"&lt;&gt;"&amp;"", Review!AO:AO,"&lt;&gt;"&amp;"")</f>
        <v>0</v>
      </c>
      <c r="BA175" s="153">
        <f>COUNTIFS(Review!BJ:BJ,"*TL*",Review!AD:AD,AH175, Review!AE:AE,"&lt;&gt;"&amp;"", Review!AL:AL,"&lt;&gt;"&amp;"",  Review!AM:AM,"&lt;&gt;"&amp;"", Review!AN:AN,"&lt;&gt;"&amp;"", Review!AO:AO,"&lt;&gt;"&amp;"")</f>
        <v>0</v>
      </c>
      <c r="BB175" s="180">
        <f>COUNTIFS(Review!AR:AR,AH175, Review!AS:AS,"&lt;&gt;"&amp;"",Review!AZ:AZ,"&lt;&gt;"&amp;"")</f>
        <v>0</v>
      </c>
      <c r="BC175" s="181">
        <f>COUNTIFS(Review!BJ:BJ,"*TNLT*",Review!AR:AR,AH175, Review!AS:AS,"&lt;&gt;"&amp;"", Review!AT:AT,"&lt;&gt;"&amp;"", Review!AU:AU,"&lt;&gt;"&amp;"", Review!AV:AV,"&lt;&gt;"&amp;"", Review!AW:AW,"&lt;&gt;"&amp;"", Review!AW:AW,"&lt;&gt;"&amp;"", Review!AX:AX,"&lt;&gt;"&amp;"", Review!AY:AY,"&lt;&gt;"&amp;"", Review!AZ:AZ,"&lt;&gt;"&amp;"",  Review!BA:BA,"&lt;&gt;"&amp;"", Review!BB:BB,"&lt;&gt;"&amp;"", Review!BC:BC,"&lt;&gt;"&amp;"")</f>
        <v>0</v>
      </c>
      <c r="BD175" s="182">
        <f>COUNTIFS(Review!BJ:BJ,"*TNBT*",Review!AR:AR,AH175, Review!AS:AS,"&lt;&gt;"&amp;"", Review!AT:AT,"&lt;&gt;"&amp;"", Review!AU:AU,"&lt;&gt;"&amp;"", Review!AV:AV,"&lt;&gt;"&amp;"", Review!AW:AW,"&lt;&gt;"&amp;"", Review!AW:AW,"&lt;&gt;"&amp;"", Review!AX:AX,"&lt;&gt;"&amp;"", Review!AY:AY,"&lt;&gt;"&amp;"", Review!AZ:AZ,"&lt;&gt;"&amp;"",  Review!BA:BA,"&lt;&gt;"&amp;"", Review!BB:BB,"&lt;&gt;"&amp;"", Review!BC:BC,"&lt;&gt;"&amp;"")</f>
        <v>0</v>
      </c>
      <c r="BE175" s="181">
        <f>COUNTIFS(Review!BJ:BJ,"*TL*",Review!AR:AR,AH175, Review!AS:AS,"&lt;&gt;"&amp;"", Review!AZ:AZ,"&lt;&gt;"&amp;"",  Review!BA:BA,"&lt;&gt;"&amp;"", Review!BB:BB,"&lt;&gt;"&amp;"", Review!BC:BC,"&lt;&gt;"&amp;"")</f>
        <v>0</v>
      </c>
    </row>
    <row r="176" ht="13.5" customHeight="1">
      <c r="A176" s="6"/>
      <c r="B176" s="77" t="s">
        <v>695</v>
      </c>
      <c r="C176" s="77" t="s">
        <v>4552</v>
      </c>
      <c r="D176" s="77" t="s">
        <v>1928</v>
      </c>
      <c r="E176" s="76">
        <v>2.0133374E7</v>
      </c>
      <c r="F176" s="77" t="s">
        <v>4415</v>
      </c>
      <c r="G176" s="77" t="s">
        <v>2471</v>
      </c>
      <c r="H176" s="10" t="s">
        <v>4553</v>
      </c>
      <c r="I176" s="10"/>
      <c r="J176" s="10"/>
      <c r="K176" s="10"/>
      <c r="L176" s="10"/>
      <c r="M176" s="10"/>
      <c r="N176" s="10"/>
      <c r="O176" s="10"/>
      <c r="P176" s="4">
        <f>COUNTIFS(Review!P:P,AH176)</f>
        <v>6</v>
      </c>
      <c r="Q176" s="10">
        <f>COUNTIFS(Review!N:N,"TNLT",Review!P:P,AH176, Review!R:R,"&lt;&gt;"&amp;"", Review!S:S,"&lt;&gt;"&amp;"", Review!T:T,"&lt;&gt;"&amp;"", Review!U:U,"&lt;&gt;"&amp;"",  Review!V:V,"&lt;&gt;"&amp;"",  Review!W:W,"&lt;&gt;"&amp;"",  Review!X:X,"&lt;&gt;"&amp;"",  Review!Y:Y,"&lt;&gt;"&amp;"")</f>
        <v>2</v>
      </c>
      <c r="R176" s="10">
        <f>COUNTIFS(Review!N:N,"TNBT",Review!P:P,AH176, Review!R:R,"&lt;&gt;"&amp;"", Review!S:S,"&lt;&gt;"&amp;"", Review!T:T,"&lt;&gt;"&amp;"", Review!U:U,"&lt;&gt;"&amp;"",  Review!V:V,"&lt;&gt;"&amp;"",  Review!W:W,"&lt;&gt;"&amp;"",  Review!X:X,"&lt;&gt;"&amp;"",  Review!Y:Y,"&lt;&gt;"&amp;"")</f>
        <v>2</v>
      </c>
      <c r="S176" s="10">
        <f>COUNTIFS(Review!N:N,"TL",Review!P:P,AH176, Review!R:R,"&lt;&gt;"&amp;"", Review!X:X,"&lt;&gt;"&amp;"",  Review!Y:Y,"&lt;&gt;"&amp;"")</f>
        <v>2</v>
      </c>
      <c r="T176" s="10">
        <f>COUNTIFS(Review!A:A,"Giữ chỗ",Review!P:P,AH176)</f>
        <v>0</v>
      </c>
      <c r="U176" s="10">
        <f>COUNTIFS(Review!B:B,"Sai lớp",Review!P:P,AH176)</f>
        <v>0</v>
      </c>
      <c r="V176" s="10">
        <f>COUNTIFS(Review!B:B,"Sai phân công",Review!P:P,AH176)</f>
        <v>0</v>
      </c>
      <c r="W176" s="10">
        <f t="shared" si="1"/>
        <v>0</v>
      </c>
      <c r="X176" s="10"/>
      <c r="Y176" s="10"/>
      <c r="Z176" s="10"/>
      <c r="AA176" s="6"/>
      <c r="AB176" s="6"/>
      <c r="AC176" s="6"/>
      <c r="AD176" s="6"/>
      <c r="AE176" s="6"/>
      <c r="AF176" s="6"/>
      <c r="AG176" s="6"/>
      <c r="AH176" s="6" t="s">
        <v>1602</v>
      </c>
      <c r="AI176" s="6" t="str">
        <f t="shared" si="2"/>
        <v>D_22 Vũ Hữu Sơn 20133374 AS</v>
      </c>
      <c r="AJ176" s="6"/>
      <c r="AK176" s="6" t="str">
        <f t="shared" si="3"/>
        <v>TRUE</v>
      </c>
      <c r="AL176" s="4"/>
      <c r="AM176" s="4"/>
      <c r="AN176" s="4"/>
      <c r="AO176" s="4"/>
      <c r="AP176" s="4"/>
      <c r="AQ176" s="4"/>
      <c r="AR176" s="4"/>
      <c r="AS176" s="4"/>
      <c r="AT176" s="178"/>
      <c r="AU176" s="179"/>
      <c r="AV176" s="179"/>
      <c r="AW176" s="179"/>
      <c r="AX176" s="180">
        <f>COUNTIFS(Review!AD:AD,AH176, Review!AE:AE,"&lt;&gt;"&amp;"",Review!AL:AL,"&lt;&gt;"&amp;"")</f>
        <v>0</v>
      </c>
      <c r="AY176" s="153">
        <f>COUNTIFS(Review!BJ:BJ,"*TNLT*",Review!AD:AD,AH176, Review!AE:AE,"&lt;&gt;"&amp;"",  Review!AF:AF,"&lt;&gt;"&amp;"", Review!AG:AG,"&lt;&gt;"&amp;"", Review!AH:AH,"&lt;&gt;"&amp;"", Review!AI:AI,"&lt;&gt;"&amp;"", Review!AJ:AJ,"&lt;&gt;"&amp;"", Review!AK:AK,"&lt;&gt;"&amp;"", Review!AL:AL,"&lt;&gt;"&amp;"", Review!AM:AM,"&lt;&gt;"&amp;"", Review!AN:AN,"&lt;&gt;"&amp;"", Review!AO:AO,"&lt;&gt;"&amp;"")</f>
        <v>0</v>
      </c>
      <c r="AZ176" s="153">
        <f>COUNTIFS(Review!BJ:BJ,"*TNBT*",Review!AD:AD,AH176, Review!AE:AE,"&lt;&gt;"&amp;"",  Review!AF:AF,"&lt;&gt;"&amp;"", Review!AG:AG,"&lt;&gt;"&amp;"", Review!AH:AH,"&lt;&gt;"&amp;"", Review!AI:AI,"&lt;&gt;"&amp;"",  Review!AJ:AJ,"&lt;&gt;"&amp;"",  Review!AK:AK,"&lt;&gt;"&amp;"",  Review!AL:AL,"&lt;&gt;"&amp;"",  Review!AM:AM,"&lt;&gt;"&amp;"", Review!AN:AN,"&lt;&gt;"&amp;"", Review!AO:AO,"&lt;&gt;"&amp;"")</f>
        <v>0</v>
      </c>
      <c r="BA176" s="153">
        <f>COUNTIFS(Review!BJ:BJ,"*TL*",Review!AD:AD,AH176, Review!AE:AE,"&lt;&gt;"&amp;"", Review!AL:AL,"&lt;&gt;"&amp;"",  Review!AM:AM,"&lt;&gt;"&amp;"", Review!AN:AN,"&lt;&gt;"&amp;"", Review!AO:AO,"&lt;&gt;"&amp;"")</f>
        <v>0</v>
      </c>
      <c r="BB176" s="180">
        <f>COUNTIFS(Review!AR:AR,AH176, Review!AS:AS,"&lt;&gt;"&amp;"",Review!AZ:AZ,"&lt;&gt;"&amp;"")</f>
        <v>0</v>
      </c>
      <c r="BC176" s="181">
        <f>COUNTIFS(Review!BJ:BJ,"*TNLT*",Review!AR:AR,AH176, Review!AS:AS,"&lt;&gt;"&amp;"", Review!AT:AT,"&lt;&gt;"&amp;"", Review!AU:AU,"&lt;&gt;"&amp;"", Review!AV:AV,"&lt;&gt;"&amp;"", Review!AW:AW,"&lt;&gt;"&amp;"", Review!AW:AW,"&lt;&gt;"&amp;"", Review!AX:AX,"&lt;&gt;"&amp;"", Review!AY:AY,"&lt;&gt;"&amp;"", Review!AZ:AZ,"&lt;&gt;"&amp;"",  Review!BA:BA,"&lt;&gt;"&amp;"", Review!BB:BB,"&lt;&gt;"&amp;"", Review!BC:BC,"&lt;&gt;"&amp;"")</f>
        <v>0</v>
      </c>
      <c r="BD176" s="182">
        <f>COUNTIFS(Review!BJ:BJ,"*TNBT*",Review!AR:AR,AH176, Review!AS:AS,"&lt;&gt;"&amp;"", Review!AT:AT,"&lt;&gt;"&amp;"", Review!AU:AU,"&lt;&gt;"&amp;"", Review!AV:AV,"&lt;&gt;"&amp;"", Review!AW:AW,"&lt;&gt;"&amp;"", Review!AW:AW,"&lt;&gt;"&amp;"", Review!AX:AX,"&lt;&gt;"&amp;"", Review!AY:AY,"&lt;&gt;"&amp;"", Review!AZ:AZ,"&lt;&gt;"&amp;"",  Review!BA:BA,"&lt;&gt;"&amp;"", Review!BB:BB,"&lt;&gt;"&amp;"", Review!BC:BC,"&lt;&gt;"&amp;"")</f>
        <v>0</v>
      </c>
      <c r="BE176" s="181">
        <f>COUNTIFS(Review!BJ:BJ,"*TL*",Review!AR:AR,AH176, Review!AS:AS,"&lt;&gt;"&amp;"", Review!AZ:AZ,"&lt;&gt;"&amp;"",  Review!BA:BA,"&lt;&gt;"&amp;"", Review!BB:BB,"&lt;&gt;"&amp;"", Review!BC:BC,"&lt;&gt;"&amp;"")</f>
        <v>0</v>
      </c>
    </row>
    <row r="177" ht="13.5" customHeight="1">
      <c r="A177" s="6"/>
      <c r="B177" s="77" t="s">
        <v>695</v>
      </c>
      <c r="C177" s="77" t="s">
        <v>4596</v>
      </c>
      <c r="D177" s="77" t="s">
        <v>1012</v>
      </c>
      <c r="E177" s="76">
        <v>2.0122757E7</v>
      </c>
      <c r="F177" s="77" t="s">
        <v>4415</v>
      </c>
      <c r="G177" s="77" t="s">
        <v>2471</v>
      </c>
      <c r="H177" s="10" t="s">
        <v>4599</v>
      </c>
      <c r="I177" s="10"/>
      <c r="J177" s="10"/>
      <c r="K177" s="10"/>
      <c r="L177" s="10"/>
      <c r="M177" s="10"/>
      <c r="N177" s="10"/>
      <c r="O177" s="10"/>
      <c r="P177" s="4">
        <f>COUNTIFS(Review!P:P,AH177)</f>
        <v>6</v>
      </c>
      <c r="Q177" s="10">
        <f>COUNTIFS(Review!N:N,"TNLT",Review!P:P,AH177, Review!R:R,"&lt;&gt;"&amp;"", Review!S:S,"&lt;&gt;"&amp;"", Review!T:T,"&lt;&gt;"&amp;"", Review!U:U,"&lt;&gt;"&amp;"",  Review!V:V,"&lt;&gt;"&amp;"",  Review!W:W,"&lt;&gt;"&amp;"",  Review!X:X,"&lt;&gt;"&amp;"",  Review!Y:Y,"&lt;&gt;"&amp;"")</f>
        <v>2</v>
      </c>
      <c r="R177" s="10">
        <f>COUNTIFS(Review!N:N,"TNBT",Review!P:P,AH177, Review!R:R,"&lt;&gt;"&amp;"", Review!S:S,"&lt;&gt;"&amp;"", Review!T:T,"&lt;&gt;"&amp;"", Review!U:U,"&lt;&gt;"&amp;"",  Review!V:V,"&lt;&gt;"&amp;"",  Review!W:W,"&lt;&gt;"&amp;"",  Review!X:X,"&lt;&gt;"&amp;"",  Review!Y:Y,"&lt;&gt;"&amp;"")</f>
        <v>2</v>
      </c>
      <c r="S177" s="10">
        <f>COUNTIFS(Review!N:N,"TL",Review!P:P,AH177, Review!R:R,"&lt;&gt;"&amp;"", Review!X:X,"&lt;&gt;"&amp;"",  Review!Y:Y,"&lt;&gt;"&amp;"")</f>
        <v>2</v>
      </c>
      <c r="T177" s="10">
        <f>COUNTIFS(Review!A:A,"Giữ chỗ",Review!P:P,AH177)</f>
        <v>0</v>
      </c>
      <c r="U177" s="10">
        <f>COUNTIFS(Review!B:B,"Sai lớp",Review!P:P,AH177)</f>
        <v>0</v>
      </c>
      <c r="V177" s="10">
        <f>COUNTIFS(Review!B:B,"Sai phân công",Review!P:P,AH177)</f>
        <v>0</v>
      </c>
      <c r="W177" s="10">
        <f t="shared" si="1"/>
        <v>0</v>
      </c>
      <c r="X177" s="10"/>
      <c r="Y177" s="10"/>
      <c r="Z177" s="10"/>
      <c r="AA177" s="6"/>
      <c r="AB177" s="6"/>
      <c r="AC177" s="6"/>
      <c r="AD177" s="6"/>
      <c r="AE177" s="6"/>
      <c r="AF177" s="6"/>
      <c r="AG177" s="6"/>
      <c r="AH177" s="6" t="s">
        <v>696</v>
      </c>
      <c r="AI177" s="6" t="str">
        <f t="shared" si="2"/>
        <v>D_22 Trần Duy Tùng 20122757 AS</v>
      </c>
      <c r="AJ177" s="6"/>
      <c r="AK177" s="6" t="str">
        <f t="shared" si="3"/>
        <v>TRUE</v>
      </c>
      <c r="AL177" s="4"/>
      <c r="AM177" s="4"/>
      <c r="AN177" s="4"/>
      <c r="AO177" s="4"/>
      <c r="AP177" s="4"/>
      <c r="AQ177" s="4"/>
      <c r="AR177" s="4"/>
      <c r="AS177" s="4"/>
      <c r="AT177" s="178"/>
      <c r="AU177" s="179"/>
      <c r="AV177" s="179"/>
      <c r="AW177" s="179"/>
      <c r="AX177" s="180">
        <f>COUNTIFS(Review!AD:AD,AH177, Review!AE:AE,"&lt;&gt;"&amp;"",Review!AL:AL,"&lt;&gt;"&amp;"")</f>
        <v>0</v>
      </c>
      <c r="AY177" s="153">
        <f>COUNTIFS(Review!BJ:BJ,"*TNLT*",Review!AD:AD,AH177, Review!AE:AE,"&lt;&gt;"&amp;"",  Review!AF:AF,"&lt;&gt;"&amp;"", Review!AG:AG,"&lt;&gt;"&amp;"", Review!AH:AH,"&lt;&gt;"&amp;"", Review!AI:AI,"&lt;&gt;"&amp;"", Review!AJ:AJ,"&lt;&gt;"&amp;"", Review!AK:AK,"&lt;&gt;"&amp;"", Review!AL:AL,"&lt;&gt;"&amp;"", Review!AM:AM,"&lt;&gt;"&amp;"", Review!AN:AN,"&lt;&gt;"&amp;"", Review!AO:AO,"&lt;&gt;"&amp;"")</f>
        <v>0</v>
      </c>
      <c r="AZ177" s="153">
        <f>COUNTIFS(Review!BJ:BJ,"*TNBT*",Review!AD:AD,AH177, Review!AE:AE,"&lt;&gt;"&amp;"",  Review!AF:AF,"&lt;&gt;"&amp;"", Review!AG:AG,"&lt;&gt;"&amp;"", Review!AH:AH,"&lt;&gt;"&amp;"", Review!AI:AI,"&lt;&gt;"&amp;"",  Review!AJ:AJ,"&lt;&gt;"&amp;"",  Review!AK:AK,"&lt;&gt;"&amp;"",  Review!AL:AL,"&lt;&gt;"&amp;"",  Review!AM:AM,"&lt;&gt;"&amp;"", Review!AN:AN,"&lt;&gt;"&amp;"", Review!AO:AO,"&lt;&gt;"&amp;"")</f>
        <v>0</v>
      </c>
      <c r="BA177" s="153">
        <f>COUNTIFS(Review!BJ:BJ,"*TL*",Review!AD:AD,AH177, Review!AE:AE,"&lt;&gt;"&amp;"", Review!AL:AL,"&lt;&gt;"&amp;"",  Review!AM:AM,"&lt;&gt;"&amp;"", Review!AN:AN,"&lt;&gt;"&amp;"", Review!AO:AO,"&lt;&gt;"&amp;"")</f>
        <v>0</v>
      </c>
      <c r="BB177" s="180">
        <f>COUNTIFS(Review!AR:AR,AH177, Review!AS:AS,"&lt;&gt;"&amp;"",Review!AZ:AZ,"&lt;&gt;"&amp;"")</f>
        <v>0</v>
      </c>
      <c r="BC177" s="181">
        <f>COUNTIFS(Review!BJ:BJ,"*TNLT*",Review!AR:AR,AH177, Review!AS:AS,"&lt;&gt;"&amp;"", Review!AT:AT,"&lt;&gt;"&amp;"", Review!AU:AU,"&lt;&gt;"&amp;"", Review!AV:AV,"&lt;&gt;"&amp;"", Review!AW:AW,"&lt;&gt;"&amp;"", Review!AW:AW,"&lt;&gt;"&amp;"", Review!AX:AX,"&lt;&gt;"&amp;"", Review!AY:AY,"&lt;&gt;"&amp;"", Review!AZ:AZ,"&lt;&gt;"&amp;"",  Review!BA:BA,"&lt;&gt;"&amp;"", Review!BB:BB,"&lt;&gt;"&amp;"", Review!BC:BC,"&lt;&gt;"&amp;"")</f>
        <v>0</v>
      </c>
      <c r="BD177" s="182">
        <f>COUNTIFS(Review!BJ:BJ,"*TNBT*",Review!AR:AR,AH177, Review!AS:AS,"&lt;&gt;"&amp;"", Review!AT:AT,"&lt;&gt;"&amp;"", Review!AU:AU,"&lt;&gt;"&amp;"", Review!AV:AV,"&lt;&gt;"&amp;"", Review!AW:AW,"&lt;&gt;"&amp;"", Review!AW:AW,"&lt;&gt;"&amp;"", Review!AX:AX,"&lt;&gt;"&amp;"", Review!AY:AY,"&lt;&gt;"&amp;"", Review!AZ:AZ,"&lt;&gt;"&amp;"",  Review!BA:BA,"&lt;&gt;"&amp;"", Review!BB:BB,"&lt;&gt;"&amp;"", Review!BC:BC,"&lt;&gt;"&amp;"")</f>
        <v>0</v>
      </c>
      <c r="BE177" s="181">
        <f>COUNTIFS(Review!BJ:BJ,"*TL*",Review!AR:AR,AH177, Review!AS:AS,"&lt;&gt;"&amp;"", Review!AZ:AZ,"&lt;&gt;"&amp;"",  Review!BA:BA,"&lt;&gt;"&amp;"", Review!BB:BB,"&lt;&gt;"&amp;"", Review!BC:BC,"&lt;&gt;"&amp;"")</f>
        <v>0</v>
      </c>
    </row>
    <row r="178" ht="13.5" customHeight="1">
      <c r="A178" s="6"/>
      <c r="B178" s="78" t="s">
        <v>102</v>
      </c>
      <c r="C178" s="78" t="s">
        <v>4693</v>
      </c>
      <c r="D178" s="78" t="s">
        <v>1455</v>
      </c>
      <c r="E178" s="76">
        <v>2.0121802E7</v>
      </c>
      <c r="F178" s="78" t="s">
        <v>4415</v>
      </c>
      <c r="G178" s="78" t="s">
        <v>2471</v>
      </c>
      <c r="H178" s="10" t="s">
        <v>4694</v>
      </c>
      <c r="I178" s="10"/>
      <c r="J178" s="10"/>
      <c r="K178" s="10"/>
      <c r="L178" s="10"/>
      <c r="M178" s="10"/>
      <c r="N178" s="10"/>
      <c r="O178" s="10"/>
      <c r="P178" s="4">
        <f>COUNTIFS(Review!P:P,AH178)</f>
        <v>0</v>
      </c>
      <c r="Q178" s="10">
        <f>COUNTIFS(Review!N:N,"TNLT",Review!P:P,AH178, Review!R:R,"&lt;&gt;"&amp;"", Review!S:S,"&lt;&gt;"&amp;"", Review!T:T,"&lt;&gt;"&amp;"", Review!U:U,"&lt;&gt;"&amp;"",  Review!V:V,"&lt;&gt;"&amp;"",  Review!W:W,"&lt;&gt;"&amp;"",  Review!X:X,"&lt;&gt;"&amp;"",  Review!Y:Y,"&lt;&gt;"&amp;"")</f>
        <v>0</v>
      </c>
      <c r="R178" s="10">
        <f>COUNTIFS(Review!N:N,"TNBT",Review!P:P,AH178, Review!R:R,"&lt;&gt;"&amp;"", Review!S:S,"&lt;&gt;"&amp;"", Review!T:T,"&lt;&gt;"&amp;"", Review!U:U,"&lt;&gt;"&amp;"",  Review!V:V,"&lt;&gt;"&amp;"",  Review!W:W,"&lt;&gt;"&amp;"",  Review!X:X,"&lt;&gt;"&amp;"",  Review!Y:Y,"&lt;&gt;"&amp;"")</f>
        <v>0</v>
      </c>
      <c r="S178" s="10">
        <f>COUNTIFS(Review!N:N,"TL",Review!P:P,AH178, Review!R:R,"&lt;&gt;"&amp;"", Review!X:X,"&lt;&gt;"&amp;"",  Review!Y:Y,"&lt;&gt;"&amp;"")</f>
        <v>0</v>
      </c>
      <c r="T178" s="10">
        <f>COUNTIFS(Review!A:A,"Giữ chỗ",Review!P:P,AH178)</f>
        <v>0</v>
      </c>
      <c r="U178" s="10">
        <f>COUNTIFS(Review!B:B,"Sai lớp",Review!P:P,AH178)</f>
        <v>0</v>
      </c>
      <c r="V178" s="10">
        <f>COUNTIFS(Review!B:B,"Sai phân công",Review!P:P,AH178)</f>
        <v>0</v>
      </c>
      <c r="W178" s="10">
        <f t="shared" si="1"/>
        <v>0</v>
      </c>
      <c r="X178" s="10"/>
      <c r="Y178" s="10"/>
      <c r="Z178" s="10"/>
      <c r="AA178" s="6"/>
      <c r="AB178" s="6"/>
      <c r="AC178" s="6"/>
      <c r="AD178" s="6"/>
      <c r="AE178" s="6"/>
      <c r="AF178" s="6"/>
      <c r="AG178" s="6"/>
      <c r="AH178" s="6" t="s">
        <v>4723</v>
      </c>
      <c r="AI178" s="6" t="str">
        <f t="shared" si="2"/>
        <v>D_23 Nguyễn Tiến Huy 20121802 AS</v>
      </c>
      <c r="AJ178" s="6"/>
      <c r="AK178" s="6" t="str">
        <f t="shared" si="3"/>
        <v>TRUE</v>
      </c>
      <c r="AL178" s="4"/>
      <c r="AM178" s="4"/>
      <c r="AN178" s="4"/>
      <c r="AO178" s="4"/>
      <c r="AP178" s="4"/>
      <c r="AQ178" s="4"/>
      <c r="AR178" s="4"/>
      <c r="AS178" s="4"/>
      <c r="AT178" s="178"/>
      <c r="AU178" s="179"/>
      <c r="AV178" s="179"/>
      <c r="AW178" s="179"/>
      <c r="AX178" s="180">
        <f>COUNTIFS(Review!AD:AD,AH178, Review!AE:AE,"&lt;&gt;"&amp;"",Review!AL:AL,"&lt;&gt;"&amp;"")</f>
        <v>0</v>
      </c>
      <c r="AY178" s="153">
        <f>COUNTIFS(Review!BJ:BJ,"*TNLT*",Review!AD:AD,AH178, Review!AE:AE,"&lt;&gt;"&amp;"",  Review!AF:AF,"&lt;&gt;"&amp;"", Review!AG:AG,"&lt;&gt;"&amp;"", Review!AH:AH,"&lt;&gt;"&amp;"", Review!AI:AI,"&lt;&gt;"&amp;"", Review!AJ:AJ,"&lt;&gt;"&amp;"", Review!AK:AK,"&lt;&gt;"&amp;"", Review!AL:AL,"&lt;&gt;"&amp;"", Review!AM:AM,"&lt;&gt;"&amp;"", Review!AN:AN,"&lt;&gt;"&amp;"", Review!AO:AO,"&lt;&gt;"&amp;"")</f>
        <v>0</v>
      </c>
      <c r="AZ178" s="153">
        <f>COUNTIFS(Review!BJ:BJ,"*TNBT*",Review!AD:AD,AH178, Review!AE:AE,"&lt;&gt;"&amp;"",  Review!AF:AF,"&lt;&gt;"&amp;"", Review!AG:AG,"&lt;&gt;"&amp;"", Review!AH:AH,"&lt;&gt;"&amp;"", Review!AI:AI,"&lt;&gt;"&amp;"",  Review!AJ:AJ,"&lt;&gt;"&amp;"",  Review!AK:AK,"&lt;&gt;"&amp;"",  Review!AL:AL,"&lt;&gt;"&amp;"",  Review!AM:AM,"&lt;&gt;"&amp;"", Review!AN:AN,"&lt;&gt;"&amp;"", Review!AO:AO,"&lt;&gt;"&amp;"")</f>
        <v>0</v>
      </c>
      <c r="BA178" s="153">
        <f>COUNTIFS(Review!BJ:BJ,"*TL*",Review!AD:AD,AH178, Review!AE:AE,"&lt;&gt;"&amp;"", Review!AL:AL,"&lt;&gt;"&amp;"",  Review!AM:AM,"&lt;&gt;"&amp;"", Review!AN:AN,"&lt;&gt;"&amp;"", Review!AO:AO,"&lt;&gt;"&amp;"")</f>
        <v>0</v>
      </c>
      <c r="BB178" s="180">
        <f>COUNTIFS(Review!AR:AR,AH178, Review!AS:AS,"&lt;&gt;"&amp;"",Review!AZ:AZ,"&lt;&gt;"&amp;"")</f>
        <v>0</v>
      </c>
      <c r="BC178" s="181">
        <f>COUNTIFS(Review!BJ:BJ,"*TNLT*",Review!AR:AR,AH178, Review!AS:AS,"&lt;&gt;"&amp;"", Review!AT:AT,"&lt;&gt;"&amp;"", Review!AU:AU,"&lt;&gt;"&amp;"", Review!AV:AV,"&lt;&gt;"&amp;"", Review!AW:AW,"&lt;&gt;"&amp;"", Review!AW:AW,"&lt;&gt;"&amp;"", Review!AX:AX,"&lt;&gt;"&amp;"", Review!AY:AY,"&lt;&gt;"&amp;"", Review!AZ:AZ,"&lt;&gt;"&amp;"",  Review!BA:BA,"&lt;&gt;"&amp;"", Review!BB:BB,"&lt;&gt;"&amp;"", Review!BC:BC,"&lt;&gt;"&amp;"")</f>
        <v>0</v>
      </c>
      <c r="BD178" s="182">
        <f>COUNTIFS(Review!BJ:BJ,"*TNBT*",Review!AR:AR,AH178, Review!AS:AS,"&lt;&gt;"&amp;"", Review!AT:AT,"&lt;&gt;"&amp;"", Review!AU:AU,"&lt;&gt;"&amp;"", Review!AV:AV,"&lt;&gt;"&amp;"", Review!AW:AW,"&lt;&gt;"&amp;"", Review!AW:AW,"&lt;&gt;"&amp;"", Review!AX:AX,"&lt;&gt;"&amp;"", Review!AY:AY,"&lt;&gt;"&amp;"", Review!AZ:AZ,"&lt;&gt;"&amp;"",  Review!BA:BA,"&lt;&gt;"&amp;"", Review!BB:BB,"&lt;&gt;"&amp;"", Review!BC:BC,"&lt;&gt;"&amp;"")</f>
        <v>0</v>
      </c>
      <c r="BE178" s="181">
        <f>COUNTIFS(Review!BJ:BJ,"*TL*",Review!AR:AR,AH178, Review!AS:AS,"&lt;&gt;"&amp;"", Review!AZ:AZ,"&lt;&gt;"&amp;"",  Review!BA:BA,"&lt;&gt;"&amp;"", Review!BB:BB,"&lt;&gt;"&amp;"", Review!BC:BC,"&lt;&gt;"&amp;"")</f>
        <v>0</v>
      </c>
    </row>
    <row r="179" ht="13.5" customHeight="1">
      <c r="A179" s="6"/>
      <c r="B179" s="78" t="s">
        <v>102</v>
      </c>
      <c r="C179" s="78" t="s">
        <v>4665</v>
      </c>
      <c r="D179" s="78" t="s">
        <v>982</v>
      </c>
      <c r="E179" s="76">
        <v>2.0122772E7</v>
      </c>
      <c r="F179" s="78" t="s">
        <v>4415</v>
      </c>
      <c r="G179" s="78" t="s">
        <v>2471</v>
      </c>
      <c r="H179" s="10" t="s">
        <v>4668</v>
      </c>
      <c r="I179" s="10"/>
      <c r="J179" s="10"/>
      <c r="K179" s="10"/>
      <c r="L179" s="10"/>
      <c r="M179" s="10"/>
      <c r="N179" s="10"/>
      <c r="O179" s="10"/>
      <c r="P179" s="4">
        <f>COUNTIFS(Review!P:P,AH179)</f>
        <v>6</v>
      </c>
      <c r="Q179" s="10">
        <f>COUNTIFS(Review!N:N,"TNLT",Review!P:P,AH179, Review!R:R,"&lt;&gt;"&amp;"", Review!S:S,"&lt;&gt;"&amp;"", Review!T:T,"&lt;&gt;"&amp;"", Review!U:U,"&lt;&gt;"&amp;"",  Review!V:V,"&lt;&gt;"&amp;"",  Review!W:W,"&lt;&gt;"&amp;"",  Review!X:X,"&lt;&gt;"&amp;"",  Review!Y:Y,"&lt;&gt;"&amp;"")</f>
        <v>2</v>
      </c>
      <c r="R179" s="10">
        <f>COUNTIFS(Review!N:N,"TNBT",Review!P:P,AH179, Review!R:R,"&lt;&gt;"&amp;"", Review!S:S,"&lt;&gt;"&amp;"", Review!T:T,"&lt;&gt;"&amp;"", Review!U:U,"&lt;&gt;"&amp;"",  Review!V:V,"&lt;&gt;"&amp;"",  Review!W:W,"&lt;&gt;"&amp;"",  Review!X:X,"&lt;&gt;"&amp;"",  Review!Y:Y,"&lt;&gt;"&amp;"")</f>
        <v>2</v>
      </c>
      <c r="S179" s="10">
        <f>COUNTIFS(Review!N:N,"TL",Review!P:P,AH179, Review!R:R,"&lt;&gt;"&amp;"", Review!X:X,"&lt;&gt;"&amp;"",  Review!Y:Y,"&lt;&gt;"&amp;"")</f>
        <v>2</v>
      </c>
      <c r="T179" s="10">
        <f>COUNTIFS(Review!A:A,"Giữ chỗ",Review!P:P,AH179)</f>
        <v>0</v>
      </c>
      <c r="U179" s="10">
        <f>COUNTIFS(Review!B:B,"Sai lớp",Review!P:P,AH179)</f>
        <v>0</v>
      </c>
      <c r="V179" s="10">
        <f>COUNTIFS(Review!B:B,"Sai phân công",Review!P:P,AH179)</f>
        <v>0</v>
      </c>
      <c r="W179" s="10">
        <f t="shared" si="1"/>
        <v>0</v>
      </c>
      <c r="X179" s="10"/>
      <c r="Y179" s="10"/>
      <c r="Z179" s="10"/>
      <c r="AA179" s="6"/>
      <c r="AB179" s="6"/>
      <c r="AC179" s="6"/>
      <c r="AD179" s="6"/>
      <c r="AE179" s="6"/>
      <c r="AF179" s="6"/>
      <c r="AG179" s="6"/>
      <c r="AH179" s="6" t="s">
        <v>3396</v>
      </c>
      <c r="AI179" s="6" t="str">
        <f t="shared" si="2"/>
        <v>D_23 Nguyễn Nhật Minh Tú 20122772 AS</v>
      </c>
      <c r="AJ179" s="6"/>
      <c r="AK179" s="6" t="str">
        <f t="shared" si="3"/>
        <v>TRUE</v>
      </c>
      <c r="AL179" s="4"/>
      <c r="AM179" s="4"/>
      <c r="AN179" s="4"/>
      <c r="AO179" s="4"/>
      <c r="AP179" s="4"/>
      <c r="AQ179" s="4"/>
      <c r="AR179" s="4"/>
      <c r="AS179" s="4"/>
      <c r="AT179" s="178"/>
      <c r="AU179" s="179"/>
      <c r="AV179" s="179"/>
      <c r="AW179" s="179"/>
      <c r="AX179" s="180">
        <f>COUNTIFS(Review!AD:AD,AH179, Review!AE:AE,"&lt;&gt;"&amp;"",Review!AL:AL,"&lt;&gt;"&amp;"")</f>
        <v>0</v>
      </c>
      <c r="AY179" s="153">
        <f>COUNTIFS(Review!BJ:BJ,"*TNLT*",Review!AD:AD,AH179, Review!AE:AE,"&lt;&gt;"&amp;"",  Review!AF:AF,"&lt;&gt;"&amp;"", Review!AG:AG,"&lt;&gt;"&amp;"", Review!AH:AH,"&lt;&gt;"&amp;"", Review!AI:AI,"&lt;&gt;"&amp;"", Review!AJ:AJ,"&lt;&gt;"&amp;"", Review!AK:AK,"&lt;&gt;"&amp;"", Review!AL:AL,"&lt;&gt;"&amp;"", Review!AM:AM,"&lt;&gt;"&amp;"", Review!AN:AN,"&lt;&gt;"&amp;"", Review!AO:AO,"&lt;&gt;"&amp;"")</f>
        <v>0</v>
      </c>
      <c r="AZ179" s="153">
        <f>COUNTIFS(Review!BJ:BJ,"*TNBT*",Review!AD:AD,AH179, Review!AE:AE,"&lt;&gt;"&amp;"",  Review!AF:AF,"&lt;&gt;"&amp;"", Review!AG:AG,"&lt;&gt;"&amp;"", Review!AH:AH,"&lt;&gt;"&amp;"", Review!AI:AI,"&lt;&gt;"&amp;"",  Review!AJ:AJ,"&lt;&gt;"&amp;"",  Review!AK:AK,"&lt;&gt;"&amp;"",  Review!AL:AL,"&lt;&gt;"&amp;"",  Review!AM:AM,"&lt;&gt;"&amp;"", Review!AN:AN,"&lt;&gt;"&amp;"", Review!AO:AO,"&lt;&gt;"&amp;"")</f>
        <v>0</v>
      </c>
      <c r="BA179" s="153">
        <f>COUNTIFS(Review!BJ:BJ,"*TL*",Review!AD:AD,AH179, Review!AE:AE,"&lt;&gt;"&amp;"", Review!AL:AL,"&lt;&gt;"&amp;"",  Review!AM:AM,"&lt;&gt;"&amp;"", Review!AN:AN,"&lt;&gt;"&amp;"", Review!AO:AO,"&lt;&gt;"&amp;"")</f>
        <v>0</v>
      </c>
      <c r="BB179" s="180">
        <f>COUNTIFS(Review!AR:AR,AH179, Review!AS:AS,"&lt;&gt;"&amp;"",Review!AZ:AZ,"&lt;&gt;"&amp;"")</f>
        <v>0</v>
      </c>
      <c r="BC179" s="181">
        <f>COUNTIFS(Review!BJ:BJ,"*TNLT*",Review!AR:AR,AH179, Review!AS:AS,"&lt;&gt;"&amp;"", Review!AT:AT,"&lt;&gt;"&amp;"", Review!AU:AU,"&lt;&gt;"&amp;"", Review!AV:AV,"&lt;&gt;"&amp;"", Review!AW:AW,"&lt;&gt;"&amp;"", Review!AW:AW,"&lt;&gt;"&amp;"", Review!AX:AX,"&lt;&gt;"&amp;"", Review!AY:AY,"&lt;&gt;"&amp;"", Review!AZ:AZ,"&lt;&gt;"&amp;"",  Review!BA:BA,"&lt;&gt;"&amp;"", Review!BB:BB,"&lt;&gt;"&amp;"", Review!BC:BC,"&lt;&gt;"&amp;"")</f>
        <v>0</v>
      </c>
      <c r="BD179" s="182">
        <f>COUNTIFS(Review!BJ:BJ,"*TNBT*",Review!AR:AR,AH179, Review!AS:AS,"&lt;&gt;"&amp;"", Review!AT:AT,"&lt;&gt;"&amp;"", Review!AU:AU,"&lt;&gt;"&amp;"", Review!AV:AV,"&lt;&gt;"&amp;"", Review!AW:AW,"&lt;&gt;"&amp;"", Review!AW:AW,"&lt;&gt;"&amp;"", Review!AX:AX,"&lt;&gt;"&amp;"", Review!AY:AY,"&lt;&gt;"&amp;"", Review!AZ:AZ,"&lt;&gt;"&amp;"",  Review!BA:BA,"&lt;&gt;"&amp;"", Review!BB:BB,"&lt;&gt;"&amp;"", Review!BC:BC,"&lt;&gt;"&amp;"")</f>
        <v>0</v>
      </c>
      <c r="BE179" s="181">
        <f>COUNTIFS(Review!BJ:BJ,"*TL*",Review!AR:AR,AH179, Review!AS:AS,"&lt;&gt;"&amp;"", Review!AZ:AZ,"&lt;&gt;"&amp;"",  Review!BA:BA,"&lt;&gt;"&amp;"", Review!BB:BB,"&lt;&gt;"&amp;"", Review!BC:BC,"&lt;&gt;"&amp;"")</f>
        <v>0</v>
      </c>
    </row>
    <row r="180" ht="13.5" customHeight="1">
      <c r="A180" s="6"/>
      <c r="B180" s="78" t="s">
        <v>102</v>
      </c>
      <c r="C180" s="78" t="s">
        <v>1696</v>
      </c>
      <c r="D180" s="78" t="s">
        <v>1012</v>
      </c>
      <c r="E180" s="76">
        <v>2.0122739E7</v>
      </c>
      <c r="F180" s="78" t="s">
        <v>4415</v>
      </c>
      <c r="G180" s="78" t="s">
        <v>2471</v>
      </c>
      <c r="H180" s="10" t="s">
        <v>4610</v>
      </c>
      <c r="I180" s="10">
        <f>COUNTIF(B:B,B180)</f>
        <v>4</v>
      </c>
      <c r="J180" s="10">
        <f>COUNTIFS(Review!O:O,B180,Review!N:N,"TNLT", Review!R:R,"&lt;&gt;"&amp;"", Review!S:S,"&lt;&gt;"&amp;"", Review!T:T,"&lt;&gt;"&amp;"", Review!U:U,"&lt;&gt;"&amp;"",  Review!V:V,"&lt;&gt;"&amp;"",  Review!W:W,"&lt;&gt;"&amp;"",  Review!X:X,"&lt;&gt;"&amp;"",  Review!Y:Y,"&lt;&gt;"&amp;"")</f>
        <v>6</v>
      </c>
      <c r="K180" s="10">
        <f>COUNTIFS(Review!O:O,B180,Review!N:N,"TNBT", Review!R:R,"&lt;&gt;"&amp;"", Review!S:S,"&lt;&gt;"&amp;"", Review!T:T,"&lt;&gt;"&amp;"", Review!U:U,"&lt;&gt;"&amp;"",  Review!V:V,"&lt;&gt;"&amp;"",  Review!W:W,"&lt;&gt;"&amp;"",  Review!X:X,"&lt;&gt;"&amp;"",  Review!Y:Y,"&lt;&gt;"&amp;"")</f>
        <v>6</v>
      </c>
      <c r="L180" s="10">
        <f>COUNTIFS(Review!O:O,B180,Review!N:N,"TL", Review!R:R,"&lt;&gt;"&amp;"", Review!X:X,"&lt;&gt;"&amp;"",  Review!Y:Y,"&lt;&gt;"&amp;"")</f>
        <v>6</v>
      </c>
      <c r="M180" s="10">
        <f>COUNTIFS(Review!AC:AC,B180, Review!AN:AN,"&lt;&gt;"&amp;"",Review!AO:AO,"&lt;&gt;"&amp;"")</f>
        <v>0</v>
      </c>
      <c r="N180" s="10">
        <f>COUNTIFS(Review!A:A,"Giữ chỗ nhóm",Review!O:O,B180)</f>
        <v>0</v>
      </c>
      <c r="O180" s="10"/>
      <c r="P180" s="4">
        <f>COUNTIFS(Review!P:P,AH180)</f>
        <v>6</v>
      </c>
      <c r="Q180" s="10">
        <f>COUNTIFS(Review!N:N,"TNLT",Review!P:P,AH180, Review!R:R,"&lt;&gt;"&amp;"", Review!S:S,"&lt;&gt;"&amp;"", Review!T:T,"&lt;&gt;"&amp;"", Review!U:U,"&lt;&gt;"&amp;"",  Review!V:V,"&lt;&gt;"&amp;"",  Review!W:W,"&lt;&gt;"&amp;"",  Review!X:X,"&lt;&gt;"&amp;"",  Review!Y:Y,"&lt;&gt;"&amp;"")</f>
        <v>2</v>
      </c>
      <c r="R180" s="10">
        <f>COUNTIFS(Review!N:N,"TNBT",Review!P:P,AH180, Review!R:R,"&lt;&gt;"&amp;"", Review!S:S,"&lt;&gt;"&amp;"", Review!T:T,"&lt;&gt;"&amp;"", Review!U:U,"&lt;&gt;"&amp;"",  Review!V:V,"&lt;&gt;"&amp;"",  Review!W:W,"&lt;&gt;"&amp;"",  Review!X:X,"&lt;&gt;"&amp;"",  Review!Y:Y,"&lt;&gt;"&amp;"")</f>
        <v>2</v>
      </c>
      <c r="S180" s="10">
        <f>COUNTIFS(Review!N:N,"TL",Review!P:P,AH180, Review!R:R,"&lt;&gt;"&amp;"", Review!X:X,"&lt;&gt;"&amp;"",  Review!Y:Y,"&lt;&gt;"&amp;"")</f>
        <v>2</v>
      </c>
      <c r="T180" s="10">
        <f>COUNTIFS(Review!A:A,"Giữ chỗ",Review!P:P,AH180)</f>
        <v>0</v>
      </c>
      <c r="U180" s="10">
        <f>COUNTIFS(Review!B:B,"Sai lớp",Review!P:P,AH180)</f>
        <v>0</v>
      </c>
      <c r="V180" s="10">
        <f>COUNTIFS(Review!B:B,"Sai phân công",Review!P:P,AH180)</f>
        <v>0</v>
      </c>
      <c r="W180" s="10">
        <f t="shared" si="1"/>
        <v>0</v>
      </c>
      <c r="X180" s="10"/>
      <c r="Y180" s="10"/>
      <c r="Z180" s="10"/>
      <c r="AA180" s="6"/>
      <c r="AB180" s="6"/>
      <c r="AC180" s="6"/>
      <c r="AD180" s="6"/>
      <c r="AE180" s="6"/>
      <c r="AF180" s="6"/>
      <c r="AG180" s="6"/>
      <c r="AH180" s="6" t="s">
        <v>103</v>
      </c>
      <c r="AI180" s="6" t="str">
        <f t="shared" si="2"/>
        <v>D_23 Lê Thanh Tùng 20122739 AS</v>
      </c>
      <c r="AJ180" s="6"/>
      <c r="AK180" s="6" t="str">
        <f t="shared" si="3"/>
        <v>TRUE</v>
      </c>
      <c r="AL180" s="4"/>
      <c r="AM180" s="4"/>
      <c r="AN180" s="4"/>
      <c r="AO180" s="4"/>
      <c r="AP180" s="4"/>
      <c r="AQ180" s="4"/>
      <c r="AR180" s="4"/>
      <c r="AS180" s="4"/>
      <c r="AT180" s="178">
        <f>COUNTIFS(Review!AC:AC,B180, Review!AE:AE,"&lt;&gt;"&amp;"",Review!AL:AL,"&lt;&gt;"&amp;"")</f>
        <v>0</v>
      </c>
      <c r="AU180" s="179">
        <f>COUNTIFS(Review!BJ:BJ,"*TNLT*",Review!AC:AC,B180, Review!AE:AE,"&lt;&gt;"&amp;"",Review!AL:AL,"&lt;&gt;"&amp;"")</f>
        <v>0</v>
      </c>
      <c r="AV180" s="179">
        <f>COUNTIFS(Review!BJ:BJ,"*TNBT*",Review!AC:AC,B180, Review!AE:AE,"&lt;&gt;"&amp;"",Review!AL:AL,"&lt;&gt;"&amp;"")</f>
        <v>0</v>
      </c>
      <c r="AW180" s="179">
        <f>COUNTIFS(Review!BJ:BJ,"*TL*",Review!AC:AC,B180, Review!AE:AE,"&lt;&gt;"&amp;"",Review!AL:AL,"&lt;&gt;"&amp;"")</f>
        <v>0</v>
      </c>
      <c r="AX180" s="180">
        <f>COUNTIFS(Review!AD:AD,AH180, Review!AE:AE,"&lt;&gt;"&amp;"",Review!AL:AL,"&lt;&gt;"&amp;"")</f>
        <v>0</v>
      </c>
      <c r="AY180" s="153">
        <f>COUNTIFS(Review!BJ:BJ,"*TNLT*",Review!AD:AD,AH180, Review!AE:AE,"&lt;&gt;"&amp;"",  Review!AF:AF,"&lt;&gt;"&amp;"", Review!AG:AG,"&lt;&gt;"&amp;"", Review!AH:AH,"&lt;&gt;"&amp;"", Review!AI:AI,"&lt;&gt;"&amp;"", Review!AJ:AJ,"&lt;&gt;"&amp;"", Review!AK:AK,"&lt;&gt;"&amp;"", Review!AL:AL,"&lt;&gt;"&amp;"", Review!AM:AM,"&lt;&gt;"&amp;"", Review!AN:AN,"&lt;&gt;"&amp;"", Review!AO:AO,"&lt;&gt;"&amp;"")</f>
        <v>0</v>
      </c>
      <c r="AZ180" s="153">
        <f>COUNTIFS(Review!BJ:BJ,"*TNBT*",Review!AD:AD,AH180, Review!AE:AE,"&lt;&gt;"&amp;"",  Review!AF:AF,"&lt;&gt;"&amp;"", Review!AG:AG,"&lt;&gt;"&amp;"", Review!AH:AH,"&lt;&gt;"&amp;"", Review!AI:AI,"&lt;&gt;"&amp;"",  Review!AJ:AJ,"&lt;&gt;"&amp;"",  Review!AK:AK,"&lt;&gt;"&amp;"",  Review!AL:AL,"&lt;&gt;"&amp;"",  Review!AM:AM,"&lt;&gt;"&amp;"", Review!AN:AN,"&lt;&gt;"&amp;"", Review!AO:AO,"&lt;&gt;"&amp;"")</f>
        <v>0</v>
      </c>
      <c r="BA180" s="153">
        <f>COUNTIFS(Review!BJ:BJ,"*TL*",Review!AD:AD,AH180, Review!AE:AE,"&lt;&gt;"&amp;"", Review!AL:AL,"&lt;&gt;"&amp;"",  Review!AM:AM,"&lt;&gt;"&amp;"", Review!AN:AN,"&lt;&gt;"&amp;"", Review!AO:AO,"&lt;&gt;"&amp;"")</f>
        <v>0</v>
      </c>
      <c r="BB180" s="180">
        <f>COUNTIFS(Review!AR:AR,AH180, Review!AS:AS,"&lt;&gt;"&amp;"",Review!AZ:AZ,"&lt;&gt;"&amp;"")</f>
        <v>0</v>
      </c>
      <c r="BC180" s="181">
        <f>COUNTIFS(Review!BJ:BJ,"*TNLT*",Review!AR:AR,AH180, Review!AS:AS,"&lt;&gt;"&amp;"", Review!AT:AT,"&lt;&gt;"&amp;"", Review!AU:AU,"&lt;&gt;"&amp;"", Review!AV:AV,"&lt;&gt;"&amp;"", Review!AW:AW,"&lt;&gt;"&amp;"", Review!AW:AW,"&lt;&gt;"&amp;"", Review!AX:AX,"&lt;&gt;"&amp;"", Review!AY:AY,"&lt;&gt;"&amp;"", Review!AZ:AZ,"&lt;&gt;"&amp;"",  Review!BA:BA,"&lt;&gt;"&amp;"", Review!BB:BB,"&lt;&gt;"&amp;"", Review!BC:BC,"&lt;&gt;"&amp;"")</f>
        <v>0</v>
      </c>
      <c r="BD180" s="182">
        <f>COUNTIFS(Review!BJ:BJ,"*TNBT*",Review!AR:AR,AH180, Review!AS:AS,"&lt;&gt;"&amp;"", Review!AT:AT,"&lt;&gt;"&amp;"", Review!AU:AU,"&lt;&gt;"&amp;"", Review!AV:AV,"&lt;&gt;"&amp;"", Review!AW:AW,"&lt;&gt;"&amp;"", Review!AW:AW,"&lt;&gt;"&amp;"", Review!AX:AX,"&lt;&gt;"&amp;"", Review!AY:AY,"&lt;&gt;"&amp;"", Review!AZ:AZ,"&lt;&gt;"&amp;"",  Review!BA:BA,"&lt;&gt;"&amp;"", Review!BB:BB,"&lt;&gt;"&amp;"", Review!BC:BC,"&lt;&gt;"&amp;"")</f>
        <v>0</v>
      </c>
      <c r="BE180" s="181">
        <f>COUNTIFS(Review!BJ:BJ,"*TL*",Review!AR:AR,AH180, Review!AS:AS,"&lt;&gt;"&amp;"", Review!AZ:AZ,"&lt;&gt;"&amp;"",  Review!BA:BA,"&lt;&gt;"&amp;"", Review!BB:BB,"&lt;&gt;"&amp;"", Review!BC:BC,"&lt;&gt;"&amp;"")</f>
        <v>0</v>
      </c>
    </row>
    <row r="181" ht="13.5" customHeight="1">
      <c r="A181" s="6"/>
      <c r="B181" s="78" t="s">
        <v>102</v>
      </c>
      <c r="C181" s="78" t="s">
        <v>3950</v>
      </c>
      <c r="D181" s="78" t="s">
        <v>1012</v>
      </c>
      <c r="E181" s="76">
        <v>2.0122758E7</v>
      </c>
      <c r="F181" s="78" t="s">
        <v>4415</v>
      </c>
      <c r="G181" s="78" t="s">
        <v>2471</v>
      </c>
      <c r="H181" s="10" t="s">
        <v>4637</v>
      </c>
      <c r="I181" s="10"/>
      <c r="J181" s="10"/>
      <c r="K181" s="10"/>
      <c r="L181" s="10"/>
      <c r="M181" s="10"/>
      <c r="N181" s="10"/>
      <c r="O181" s="10"/>
      <c r="P181" s="4">
        <f>COUNTIFS(Review!P:P,AH181)</f>
        <v>6</v>
      </c>
      <c r="Q181" s="10">
        <f>COUNTIFS(Review!N:N,"TNLT",Review!P:P,AH181, Review!R:R,"&lt;&gt;"&amp;"", Review!S:S,"&lt;&gt;"&amp;"", Review!T:T,"&lt;&gt;"&amp;"", Review!U:U,"&lt;&gt;"&amp;"",  Review!V:V,"&lt;&gt;"&amp;"",  Review!W:W,"&lt;&gt;"&amp;"",  Review!X:X,"&lt;&gt;"&amp;"",  Review!Y:Y,"&lt;&gt;"&amp;"")</f>
        <v>2</v>
      </c>
      <c r="R181" s="10">
        <f>COUNTIFS(Review!N:N,"TNBT",Review!P:P,AH181, Review!R:R,"&lt;&gt;"&amp;"", Review!S:S,"&lt;&gt;"&amp;"", Review!T:T,"&lt;&gt;"&amp;"", Review!U:U,"&lt;&gt;"&amp;"",  Review!V:V,"&lt;&gt;"&amp;"",  Review!W:W,"&lt;&gt;"&amp;"",  Review!X:X,"&lt;&gt;"&amp;"",  Review!Y:Y,"&lt;&gt;"&amp;"")</f>
        <v>2</v>
      </c>
      <c r="S181" s="10">
        <f>COUNTIFS(Review!N:N,"TL",Review!P:P,AH181, Review!R:R,"&lt;&gt;"&amp;"", Review!X:X,"&lt;&gt;"&amp;"",  Review!Y:Y,"&lt;&gt;"&amp;"")</f>
        <v>2</v>
      </c>
      <c r="T181" s="10">
        <f>COUNTIFS(Review!A:A,"Giữ chỗ",Review!P:P,AH181)</f>
        <v>0</v>
      </c>
      <c r="U181" s="10">
        <f>COUNTIFS(Review!B:B,"Sai lớp",Review!P:P,AH181)</f>
        <v>0</v>
      </c>
      <c r="V181" s="10">
        <f>COUNTIFS(Review!B:B,"Sai phân công",Review!P:P,AH181)</f>
        <v>0</v>
      </c>
      <c r="W181" s="10">
        <f t="shared" si="1"/>
        <v>0</v>
      </c>
      <c r="X181" s="10"/>
      <c r="Y181" s="10"/>
      <c r="Z181" s="10"/>
      <c r="AA181" s="6"/>
      <c r="AB181" s="6"/>
      <c r="AC181" s="6"/>
      <c r="AD181" s="6"/>
      <c r="AE181" s="6"/>
      <c r="AF181" s="6"/>
      <c r="AG181" s="6"/>
      <c r="AH181" s="6" t="s">
        <v>1389</v>
      </c>
      <c r="AI181" s="6" t="str">
        <f t="shared" si="2"/>
        <v>D_23 Trần Thanh Tùng 20122758 AS</v>
      </c>
      <c r="AJ181" s="6"/>
      <c r="AK181" s="6" t="str">
        <f t="shared" si="3"/>
        <v>TRUE</v>
      </c>
      <c r="AL181" s="4"/>
      <c r="AM181" s="4"/>
      <c r="AN181" s="4"/>
      <c r="AO181" s="4"/>
      <c r="AP181" s="4"/>
      <c r="AQ181" s="4"/>
      <c r="AR181" s="4"/>
      <c r="AS181" s="4"/>
      <c r="AT181" s="178"/>
      <c r="AU181" s="179"/>
      <c r="AV181" s="179"/>
      <c r="AW181" s="179"/>
      <c r="AX181" s="180">
        <f>COUNTIFS(Review!AD:AD,AH181, Review!AE:AE,"&lt;&gt;"&amp;"",Review!AL:AL,"&lt;&gt;"&amp;"")</f>
        <v>0</v>
      </c>
      <c r="AY181" s="153">
        <f>COUNTIFS(Review!BJ:BJ,"*TNLT*",Review!AD:AD,AH181, Review!AE:AE,"&lt;&gt;"&amp;"",  Review!AF:AF,"&lt;&gt;"&amp;"", Review!AG:AG,"&lt;&gt;"&amp;"", Review!AH:AH,"&lt;&gt;"&amp;"", Review!AI:AI,"&lt;&gt;"&amp;"", Review!AJ:AJ,"&lt;&gt;"&amp;"", Review!AK:AK,"&lt;&gt;"&amp;"", Review!AL:AL,"&lt;&gt;"&amp;"", Review!AM:AM,"&lt;&gt;"&amp;"", Review!AN:AN,"&lt;&gt;"&amp;"", Review!AO:AO,"&lt;&gt;"&amp;"")</f>
        <v>0</v>
      </c>
      <c r="AZ181" s="153">
        <f>COUNTIFS(Review!BJ:BJ,"*TNBT*",Review!AD:AD,AH181, Review!AE:AE,"&lt;&gt;"&amp;"",  Review!AF:AF,"&lt;&gt;"&amp;"", Review!AG:AG,"&lt;&gt;"&amp;"", Review!AH:AH,"&lt;&gt;"&amp;"", Review!AI:AI,"&lt;&gt;"&amp;"",  Review!AJ:AJ,"&lt;&gt;"&amp;"",  Review!AK:AK,"&lt;&gt;"&amp;"",  Review!AL:AL,"&lt;&gt;"&amp;"",  Review!AM:AM,"&lt;&gt;"&amp;"", Review!AN:AN,"&lt;&gt;"&amp;"", Review!AO:AO,"&lt;&gt;"&amp;"")</f>
        <v>0</v>
      </c>
      <c r="BA181" s="153">
        <f>COUNTIFS(Review!BJ:BJ,"*TL*",Review!AD:AD,AH181, Review!AE:AE,"&lt;&gt;"&amp;"", Review!AL:AL,"&lt;&gt;"&amp;"",  Review!AM:AM,"&lt;&gt;"&amp;"", Review!AN:AN,"&lt;&gt;"&amp;"", Review!AO:AO,"&lt;&gt;"&amp;"")</f>
        <v>0</v>
      </c>
      <c r="BB181" s="180">
        <f>COUNTIFS(Review!AR:AR,AH181, Review!AS:AS,"&lt;&gt;"&amp;"",Review!AZ:AZ,"&lt;&gt;"&amp;"")</f>
        <v>0</v>
      </c>
      <c r="BC181" s="181">
        <f>COUNTIFS(Review!BJ:BJ,"*TNLT*",Review!AR:AR,AH181, Review!AS:AS,"&lt;&gt;"&amp;"", Review!AT:AT,"&lt;&gt;"&amp;"", Review!AU:AU,"&lt;&gt;"&amp;"", Review!AV:AV,"&lt;&gt;"&amp;"", Review!AW:AW,"&lt;&gt;"&amp;"", Review!AW:AW,"&lt;&gt;"&amp;"", Review!AX:AX,"&lt;&gt;"&amp;"", Review!AY:AY,"&lt;&gt;"&amp;"", Review!AZ:AZ,"&lt;&gt;"&amp;"",  Review!BA:BA,"&lt;&gt;"&amp;"", Review!BB:BB,"&lt;&gt;"&amp;"", Review!BC:BC,"&lt;&gt;"&amp;"")</f>
        <v>0</v>
      </c>
      <c r="BD181" s="182">
        <f>COUNTIFS(Review!BJ:BJ,"*TNBT*",Review!AR:AR,AH181, Review!AS:AS,"&lt;&gt;"&amp;"", Review!AT:AT,"&lt;&gt;"&amp;"", Review!AU:AU,"&lt;&gt;"&amp;"", Review!AV:AV,"&lt;&gt;"&amp;"", Review!AW:AW,"&lt;&gt;"&amp;"", Review!AW:AW,"&lt;&gt;"&amp;"", Review!AX:AX,"&lt;&gt;"&amp;"", Review!AY:AY,"&lt;&gt;"&amp;"", Review!AZ:AZ,"&lt;&gt;"&amp;"",  Review!BA:BA,"&lt;&gt;"&amp;"", Review!BB:BB,"&lt;&gt;"&amp;"", Review!BC:BC,"&lt;&gt;"&amp;"")</f>
        <v>0</v>
      </c>
      <c r="BE181" s="181">
        <f>COUNTIFS(Review!BJ:BJ,"*TL*",Review!AR:AR,AH181, Review!AS:AS,"&lt;&gt;"&amp;"", Review!AZ:AZ,"&lt;&gt;"&amp;"",  Review!BA:BA,"&lt;&gt;"&amp;"", Review!BB:BB,"&lt;&gt;"&amp;"", Review!BC:BC,"&lt;&gt;"&amp;"")</f>
        <v>0</v>
      </c>
    </row>
    <row r="182" ht="13.5" customHeight="1">
      <c r="A182" s="6"/>
      <c r="B182" s="79" t="s">
        <v>125</v>
      </c>
      <c r="C182" s="79" t="s">
        <v>4780</v>
      </c>
      <c r="D182" s="79" t="s">
        <v>86</v>
      </c>
      <c r="E182" s="76">
        <v>2.0132385E7</v>
      </c>
      <c r="F182" s="79" t="s">
        <v>4415</v>
      </c>
      <c r="G182" s="79" t="s">
        <v>2471</v>
      </c>
      <c r="H182" s="10" t="s">
        <v>4782</v>
      </c>
      <c r="I182" s="10"/>
      <c r="J182" s="10"/>
      <c r="K182" s="10"/>
      <c r="L182" s="10"/>
      <c r="M182" s="10"/>
      <c r="N182" s="10"/>
      <c r="O182" s="10"/>
      <c r="P182" s="4">
        <f>COUNTIFS(Review!P:P,AH182)</f>
        <v>5</v>
      </c>
      <c r="Q182" s="10">
        <f>COUNTIFS(Review!N:N,"TNLT",Review!P:P,AH182, Review!R:R,"&lt;&gt;"&amp;"", Review!S:S,"&lt;&gt;"&amp;"", Review!T:T,"&lt;&gt;"&amp;"", Review!U:U,"&lt;&gt;"&amp;"",  Review!V:V,"&lt;&gt;"&amp;"",  Review!W:W,"&lt;&gt;"&amp;"",  Review!X:X,"&lt;&gt;"&amp;"",  Review!Y:Y,"&lt;&gt;"&amp;"")</f>
        <v>0</v>
      </c>
      <c r="R182" s="10">
        <f>COUNTIFS(Review!N:N,"TNBT",Review!P:P,AH182, Review!R:R,"&lt;&gt;"&amp;"", Review!S:S,"&lt;&gt;"&amp;"", Review!T:T,"&lt;&gt;"&amp;"", Review!U:U,"&lt;&gt;"&amp;"",  Review!V:V,"&lt;&gt;"&amp;"",  Review!W:W,"&lt;&gt;"&amp;"",  Review!X:X,"&lt;&gt;"&amp;"",  Review!Y:Y,"&lt;&gt;"&amp;"")</f>
        <v>1</v>
      </c>
      <c r="S182" s="10">
        <f>COUNTIFS(Review!N:N,"TL",Review!P:P,AH182, Review!R:R,"&lt;&gt;"&amp;"", Review!X:X,"&lt;&gt;"&amp;"",  Review!Y:Y,"&lt;&gt;"&amp;"")</f>
        <v>2</v>
      </c>
      <c r="T182" s="10">
        <f>COUNTIFS(Review!A:A,"Giữ chỗ",Review!P:P,AH182)</f>
        <v>0</v>
      </c>
      <c r="U182" s="10">
        <f>COUNTIFS(Review!B:B,"Sai lớp",Review!P:P,AH182)</f>
        <v>0</v>
      </c>
      <c r="V182" s="10">
        <f>COUNTIFS(Review!B:B,"Sai phân công",Review!P:P,AH182)</f>
        <v>0</v>
      </c>
      <c r="W182" s="10">
        <f t="shared" si="1"/>
        <v>2</v>
      </c>
      <c r="X182" s="10"/>
      <c r="Y182" s="10"/>
      <c r="Z182" s="10"/>
      <c r="AA182" s="6"/>
      <c r="AB182" s="6"/>
      <c r="AC182" s="6"/>
      <c r="AD182" s="6"/>
      <c r="AE182" s="6"/>
      <c r="AF182" s="6"/>
      <c r="AG182" s="6"/>
      <c r="AH182" s="6" t="s">
        <v>126</v>
      </c>
      <c r="AI182" s="6" t="str">
        <f t="shared" si="2"/>
        <v>D_24 Nguyễn Phúc Long 20132385 AS</v>
      </c>
      <c r="AJ182" s="6"/>
      <c r="AK182" s="6" t="str">
        <f t="shared" si="3"/>
        <v>TRUE</v>
      </c>
      <c r="AL182" s="4"/>
      <c r="AM182" s="4"/>
      <c r="AN182" s="4"/>
      <c r="AO182" s="4"/>
      <c r="AP182" s="4"/>
      <c r="AQ182" s="4"/>
      <c r="AR182" s="4"/>
      <c r="AS182" s="4"/>
      <c r="AT182" s="178"/>
      <c r="AU182" s="179"/>
      <c r="AV182" s="179"/>
      <c r="AW182" s="179"/>
      <c r="AX182" s="180">
        <f>COUNTIFS(Review!AD:AD,AH182, Review!AE:AE,"&lt;&gt;"&amp;"",Review!AL:AL,"&lt;&gt;"&amp;"")</f>
        <v>0</v>
      </c>
      <c r="AY182" s="153">
        <f>COUNTIFS(Review!BJ:BJ,"*TNLT*",Review!AD:AD,AH182, Review!AE:AE,"&lt;&gt;"&amp;"",  Review!AF:AF,"&lt;&gt;"&amp;"", Review!AG:AG,"&lt;&gt;"&amp;"", Review!AH:AH,"&lt;&gt;"&amp;"", Review!AI:AI,"&lt;&gt;"&amp;"", Review!AJ:AJ,"&lt;&gt;"&amp;"", Review!AK:AK,"&lt;&gt;"&amp;"", Review!AL:AL,"&lt;&gt;"&amp;"", Review!AM:AM,"&lt;&gt;"&amp;"", Review!AN:AN,"&lt;&gt;"&amp;"", Review!AO:AO,"&lt;&gt;"&amp;"")</f>
        <v>0</v>
      </c>
      <c r="AZ182" s="153">
        <f>COUNTIFS(Review!BJ:BJ,"*TNBT*",Review!AD:AD,AH182, Review!AE:AE,"&lt;&gt;"&amp;"",  Review!AF:AF,"&lt;&gt;"&amp;"", Review!AG:AG,"&lt;&gt;"&amp;"", Review!AH:AH,"&lt;&gt;"&amp;"", Review!AI:AI,"&lt;&gt;"&amp;"",  Review!AJ:AJ,"&lt;&gt;"&amp;"",  Review!AK:AK,"&lt;&gt;"&amp;"",  Review!AL:AL,"&lt;&gt;"&amp;"",  Review!AM:AM,"&lt;&gt;"&amp;"", Review!AN:AN,"&lt;&gt;"&amp;"", Review!AO:AO,"&lt;&gt;"&amp;"")</f>
        <v>0</v>
      </c>
      <c r="BA182" s="153">
        <f>COUNTIFS(Review!BJ:BJ,"*TL*",Review!AD:AD,AH182, Review!AE:AE,"&lt;&gt;"&amp;"", Review!AL:AL,"&lt;&gt;"&amp;"",  Review!AM:AM,"&lt;&gt;"&amp;"", Review!AN:AN,"&lt;&gt;"&amp;"", Review!AO:AO,"&lt;&gt;"&amp;"")</f>
        <v>0</v>
      </c>
      <c r="BB182" s="180">
        <f>COUNTIFS(Review!AR:AR,AH182, Review!AS:AS,"&lt;&gt;"&amp;"",Review!AZ:AZ,"&lt;&gt;"&amp;"")</f>
        <v>0</v>
      </c>
      <c r="BC182" s="181">
        <f>COUNTIFS(Review!BJ:BJ,"*TNLT*",Review!AR:AR,AH182, Review!AS:AS,"&lt;&gt;"&amp;"", Review!AT:AT,"&lt;&gt;"&amp;"", Review!AU:AU,"&lt;&gt;"&amp;"", Review!AV:AV,"&lt;&gt;"&amp;"", Review!AW:AW,"&lt;&gt;"&amp;"", Review!AW:AW,"&lt;&gt;"&amp;"", Review!AX:AX,"&lt;&gt;"&amp;"", Review!AY:AY,"&lt;&gt;"&amp;"", Review!AZ:AZ,"&lt;&gt;"&amp;"",  Review!BA:BA,"&lt;&gt;"&amp;"", Review!BB:BB,"&lt;&gt;"&amp;"", Review!BC:BC,"&lt;&gt;"&amp;"")</f>
        <v>0</v>
      </c>
      <c r="BD182" s="182">
        <f>COUNTIFS(Review!BJ:BJ,"*TNBT*",Review!AR:AR,AH182, Review!AS:AS,"&lt;&gt;"&amp;"", Review!AT:AT,"&lt;&gt;"&amp;"", Review!AU:AU,"&lt;&gt;"&amp;"", Review!AV:AV,"&lt;&gt;"&amp;"", Review!AW:AW,"&lt;&gt;"&amp;"", Review!AW:AW,"&lt;&gt;"&amp;"", Review!AX:AX,"&lt;&gt;"&amp;"", Review!AY:AY,"&lt;&gt;"&amp;"", Review!AZ:AZ,"&lt;&gt;"&amp;"",  Review!BA:BA,"&lt;&gt;"&amp;"", Review!BB:BB,"&lt;&gt;"&amp;"", Review!BC:BC,"&lt;&gt;"&amp;"")</f>
        <v>0</v>
      </c>
      <c r="BE182" s="181">
        <f>COUNTIFS(Review!BJ:BJ,"*TL*",Review!AR:AR,AH182, Review!AS:AS,"&lt;&gt;"&amp;"", Review!AZ:AZ,"&lt;&gt;"&amp;"",  Review!BA:BA,"&lt;&gt;"&amp;"", Review!BB:BB,"&lt;&gt;"&amp;"", Review!BC:BC,"&lt;&gt;"&amp;"")</f>
        <v>0</v>
      </c>
    </row>
    <row r="183" ht="13.5" customHeight="1">
      <c r="A183" s="6"/>
      <c r="B183" s="79" t="s">
        <v>125</v>
      </c>
      <c r="C183" s="79" t="s">
        <v>4765</v>
      </c>
      <c r="D183" s="79" t="s">
        <v>4766</v>
      </c>
      <c r="E183" s="76">
        <v>2.0132893E7</v>
      </c>
      <c r="F183" s="79" t="s">
        <v>4415</v>
      </c>
      <c r="G183" s="79" t="s">
        <v>2471</v>
      </c>
      <c r="H183" s="10" t="s">
        <v>4767</v>
      </c>
      <c r="I183" s="10"/>
      <c r="J183" s="10"/>
      <c r="K183" s="10"/>
      <c r="L183" s="10"/>
      <c r="M183" s="10"/>
      <c r="N183" s="10"/>
      <c r="O183" s="10"/>
      <c r="P183" s="4">
        <f>COUNTIFS(Review!P:P,AH183)</f>
        <v>7</v>
      </c>
      <c r="Q183" s="10">
        <f>COUNTIFS(Review!N:N,"TNLT",Review!P:P,AH183, Review!R:R,"&lt;&gt;"&amp;"", Review!S:S,"&lt;&gt;"&amp;"", Review!T:T,"&lt;&gt;"&amp;"", Review!U:U,"&lt;&gt;"&amp;"",  Review!V:V,"&lt;&gt;"&amp;"",  Review!W:W,"&lt;&gt;"&amp;"",  Review!X:X,"&lt;&gt;"&amp;"",  Review!Y:Y,"&lt;&gt;"&amp;"")</f>
        <v>2</v>
      </c>
      <c r="R183" s="10">
        <f>COUNTIFS(Review!N:N,"TNBT",Review!P:P,AH183, Review!R:R,"&lt;&gt;"&amp;"", Review!S:S,"&lt;&gt;"&amp;"", Review!T:T,"&lt;&gt;"&amp;"", Review!U:U,"&lt;&gt;"&amp;"",  Review!V:V,"&lt;&gt;"&amp;"",  Review!W:W,"&lt;&gt;"&amp;"",  Review!X:X,"&lt;&gt;"&amp;"",  Review!Y:Y,"&lt;&gt;"&amp;"")</f>
        <v>2</v>
      </c>
      <c r="S183" s="10">
        <f>COUNTIFS(Review!N:N,"TL",Review!P:P,AH183, Review!R:R,"&lt;&gt;"&amp;"", Review!X:X,"&lt;&gt;"&amp;"",  Review!Y:Y,"&lt;&gt;"&amp;"")</f>
        <v>2</v>
      </c>
      <c r="T183" s="10">
        <f>COUNTIFS(Review!A:A,"Giữ chỗ",Review!P:P,AH183)</f>
        <v>0</v>
      </c>
      <c r="U183" s="10">
        <f>COUNTIFS(Review!B:B,"Sai lớp",Review!P:P,AH183)</f>
        <v>0</v>
      </c>
      <c r="V183" s="10">
        <f>COUNTIFS(Review!B:B,"Sai phân công",Review!P:P,AH183)</f>
        <v>0</v>
      </c>
      <c r="W183" s="10">
        <f t="shared" si="1"/>
        <v>1</v>
      </c>
      <c r="X183" s="10"/>
      <c r="Y183" s="10"/>
      <c r="Z183" s="10"/>
      <c r="AA183" s="6"/>
      <c r="AB183" s="6"/>
      <c r="AC183" s="6"/>
      <c r="AD183" s="6"/>
      <c r="AE183" s="6"/>
      <c r="AF183" s="6"/>
      <c r="AG183" s="6"/>
      <c r="AH183" s="6" t="s">
        <v>4779</v>
      </c>
      <c r="AI183" s="6" t="str">
        <f t="shared" si="2"/>
        <v>D_24 Lại Thùy Ninh 20132893 AS</v>
      </c>
      <c r="AJ183" s="6"/>
      <c r="AK183" s="6" t="str">
        <f t="shared" si="3"/>
        <v>TRUE</v>
      </c>
      <c r="AL183" s="4"/>
      <c r="AM183" s="4"/>
      <c r="AN183" s="4"/>
      <c r="AO183" s="4"/>
      <c r="AP183" s="4"/>
      <c r="AQ183" s="4"/>
      <c r="AR183" s="4"/>
      <c r="AS183" s="4"/>
      <c r="AT183" s="178"/>
      <c r="AU183" s="179"/>
      <c r="AV183" s="179"/>
      <c r="AW183" s="179"/>
      <c r="AX183" s="180">
        <f>COUNTIFS(Review!AD:AD,AH183, Review!AE:AE,"&lt;&gt;"&amp;"",Review!AL:AL,"&lt;&gt;"&amp;"")</f>
        <v>0</v>
      </c>
      <c r="AY183" s="153">
        <f>COUNTIFS(Review!BJ:BJ,"*TNLT*",Review!AD:AD,AH183, Review!AE:AE,"&lt;&gt;"&amp;"",  Review!AF:AF,"&lt;&gt;"&amp;"", Review!AG:AG,"&lt;&gt;"&amp;"", Review!AH:AH,"&lt;&gt;"&amp;"", Review!AI:AI,"&lt;&gt;"&amp;"", Review!AJ:AJ,"&lt;&gt;"&amp;"", Review!AK:AK,"&lt;&gt;"&amp;"", Review!AL:AL,"&lt;&gt;"&amp;"", Review!AM:AM,"&lt;&gt;"&amp;"", Review!AN:AN,"&lt;&gt;"&amp;"", Review!AO:AO,"&lt;&gt;"&amp;"")</f>
        <v>0</v>
      </c>
      <c r="AZ183" s="153">
        <f>COUNTIFS(Review!BJ:BJ,"*TNBT*",Review!AD:AD,AH183, Review!AE:AE,"&lt;&gt;"&amp;"",  Review!AF:AF,"&lt;&gt;"&amp;"", Review!AG:AG,"&lt;&gt;"&amp;"", Review!AH:AH,"&lt;&gt;"&amp;"", Review!AI:AI,"&lt;&gt;"&amp;"",  Review!AJ:AJ,"&lt;&gt;"&amp;"",  Review!AK:AK,"&lt;&gt;"&amp;"",  Review!AL:AL,"&lt;&gt;"&amp;"",  Review!AM:AM,"&lt;&gt;"&amp;"", Review!AN:AN,"&lt;&gt;"&amp;"", Review!AO:AO,"&lt;&gt;"&amp;"")</f>
        <v>0</v>
      </c>
      <c r="BA183" s="153">
        <f>COUNTIFS(Review!BJ:BJ,"*TL*",Review!AD:AD,AH183, Review!AE:AE,"&lt;&gt;"&amp;"", Review!AL:AL,"&lt;&gt;"&amp;"",  Review!AM:AM,"&lt;&gt;"&amp;"", Review!AN:AN,"&lt;&gt;"&amp;"", Review!AO:AO,"&lt;&gt;"&amp;"")</f>
        <v>0</v>
      </c>
      <c r="BB183" s="180">
        <f>COUNTIFS(Review!AR:AR,AH183, Review!AS:AS,"&lt;&gt;"&amp;"",Review!AZ:AZ,"&lt;&gt;"&amp;"")</f>
        <v>0</v>
      </c>
      <c r="BC183" s="181">
        <f>COUNTIFS(Review!BJ:BJ,"*TNLT*",Review!AR:AR,AH183, Review!AS:AS,"&lt;&gt;"&amp;"", Review!AT:AT,"&lt;&gt;"&amp;"", Review!AU:AU,"&lt;&gt;"&amp;"", Review!AV:AV,"&lt;&gt;"&amp;"", Review!AW:AW,"&lt;&gt;"&amp;"", Review!AW:AW,"&lt;&gt;"&amp;"", Review!AX:AX,"&lt;&gt;"&amp;"", Review!AY:AY,"&lt;&gt;"&amp;"", Review!AZ:AZ,"&lt;&gt;"&amp;"",  Review!BA:BA,"&lt;&gt;"&amp;"", Review!BB:BB,"&lt;&gt;"&amp;"", Review!BC:BC,"&lt;&gt;"&amp;"")</f>
        <v>0</v>
      </c>
      <c r="BD183" s="182">
        <f>COUNTIFS(Review!BJ:BJ,"*TNBT*",Review!AR:AR,AH183, Review!AS:AS,"&lt;&gt;"&amp;"", Review!AT:AT,"&lt;&gt;"&amp;"", Review!AU:AU,"&lt;&gt;"&amp;"", Review!AV:AV,"&lt;&gt;"&amp;"", Review!AW:AW,"&lt;&gt;"&amp;"", Review!AW:AW,"&lt;&gt;"&amp;"", Review!AX:AX,"&lt;&gt;"&amp;"", Review!AY:AY,"&lt;&gt;"&amp;"", Review!AZ:AZ,"&lt;&gt;"&amp;"",  Review!BA:BA,"&lt;&gt;"&amp;"", Review!BB:BB,"&lt;&gt;"&amp;"", Review!BC:BC,"&lt;&gt;"&amp;"")</f>
        <v>0</v>
      </c>
      <c r="BE183" s="181">
        <f>COUNTIFS(Review!BJ:BJ,"*TL*",Review!AR:AR,AH183, Review!AS:AS,"&lt;&gt;"&amp;"", Review!AZ:AZ,"&lt;&gt;"&amp;"",  Review!BA:BA,"&lt;&gt;"&amp;"", Review!BB:BB,"&lt;&gt;"&amp;"", Review!BC:BC,"&lt;&gt;"&amp;"")</f>
        <v>0</v>
      </c>
    </row>
    <row r="184" ht="13.5" customHeight="1">
      <c r="A184" s="6"/>
      <c r="B184" s="79" t="s">
        <v>125</v>
      </c>
      <c r="C184" s="79" t="s">
        <v>4750</v>
      </c>
      <c r="D184" s="79" t="s">
        <v>1928</v>
      </c>
      <c r="E184" s="76">
        <v>2.0133359E7</v>
      </c>
      <c r="F184" s="79" t="s">
        <v>4415</v>
      </c>
      <c r="G184" s="79" t="s">
        <v>2471</v>
      </c>
      <c r="H184" s="10" t="s">
        <v>4751</v>
      </c>
      <c r="I184" s="10"/>
      <c r="J184" s="10"/>
      <c r="K184" s="10"/>
      <c r="L184" s="10"/>
      <c r="M184" s="10"/>
      <c r="N184" s="10"/>
      <c r="O184" s="10"/>
      <c r="P184" s="4">
        <f>COUNTIFS(Review!P:P,AH184)</f>
        <v>6</v>
      </c>
      <c r="Q184" s="10">
        <f>COUNTIFS(Review!N:N,"TNLT",Review!P:P,AH184, Review!R:R,"&lt;&gt;"&amp;"", Review!S:S,"&lt;&gt;"&amp;"", Review!T:T,"&lt;&gt;"&amp;"", Review!U:U,"&lt;&gt;"&amp;"",  Review!V:V,"&lt;&gt;"&amp;"",  Review!W:W,"&lt;&gt;"&amp;"",  Review!X:X,"&lt;&gt;"&amp;"",  Review!Y:Y,"&lt;&gt;"&amp;"")</f>
        <v>2</v>
      </c>
      <c r="R184" s="10">
        <f>COUNTIFS(Review!N:N,"TNBT",Review!P:P,AH184, Review!R:R,"&lt;&gt;"&amp;"", Review!S:S,"&lt;&gt;"&amp;"", Review!T:T,"&lt;&gt;"&amp;"", Review!U:U,"&lt;&gt;"&amp;"",  Review!V:V,"&lt;&gt;"&amp;"",  Review!W:W,"&lt;&gt;"&amp;"",  Review!X:X,"&lt;&gt;"&amp;"",  Review!Y:Y,"&lt;&gt;"&amp;"")</f>
        <v>2</v>
      </c>
      <c r="S184" s="10">
        <f>COUNTIFS(Review!N:N,"TL",Review!P:P,AH184, Review!R:R,"&lt;&gt;"&amp;"", Review!X:X,"&lt;&gt;"&amp;"",  Review!Y:Y,"&lt;&gt;"&amp;"")</f>
        <v>2</v>
      </c>
      <c r="T184" s="10">
        <f>COUNTIFS(Review!A:A,"Giữ chỗ",Review!P:P,AH184)</f>
        <v>0</v>
      </c>
      <c r="U184" s="10">
        <f>COUNTIFS(Review!B:B,"Sai lớp",Review!P:P,AH184)</f>
        <v>0</v>
      </c>
      <c r="V184" s="10">
        <f>COUNTIFS(Review!B:B,"Sai phân công",Review!P:P,AH184)</f>
        <v>0</v>
      </c>
      <c r="W184" s="10">
        <f t="shared" si="1"/>
        <v>0</v>
      </c>
      <c r="X184" s="10"/>
      <c r="Y184" s="10"/>
      <c r="Z184" s="10"/>
      <c r="AA184" s="6"/>
      <c r="AB184" s="6"/>
      <c r="AC184" s="6"/>
      <c r="AD184" s="6"/>
      <c r="AE184" s="6"/>
      <c r="AF184" s="6"/>
      <c r="AG184" s="6"/>
      <c r="AH184" s="6" t="s">
        <v>2072</v>
      </c>
      <c r="AI184" s="6" t="str">
        <f t="shared" si="2"/>
        <v>D_24 Trần Bá Vĩnh Sơn 20133359 AS</v>
      </c>
      <c r="AJ184" s="6"/>
      <c r="AK184" s="6" t="str">
        <f t="shared" si="3"/>
        <v>TRUE</v>
      </c>
      <c r="AL184" s="4"/>
      <c r="AM184" s="4"/>
      <c r="AN184" s="4"/>
      <c r="AO184" s="4"/>
      <c r="AP184" s="4"/>
      <c r="AQ184" s="4"/>
      <c r="AR184" s="4"/>
      <c r="AS184" s="4"/>
      <c r="AT184" s="178"/>
      <c r="AU184" s="179"/>
      <c r="AV184" s="179"/>
      <c r="AW184" s="179"/>
      <c r="AX184" s="180">
        <f>COUNTIFS(Review!AD:AD,AH184, Review!AE:AE,"&lt;&gt;"&amp;"",Review!AL:AL,"&lt;&gt;"&amp;"")</f>
        <v>0</v>
      </c>
      <c r="AY184" s="153">
        <f>COUNTIFS(Review!BJ:BJ,"*TNLT*",Review!AD:AD,AH184, Review!AE:AE,"&lt;&gt;"&amp;"",  Review!AF:AF,"&lt;&gt;"&amp;"", Review!AG:AG,"&lt;&gt;"&amp;"", Review!AH:AH,"&lt;&gt;"&amp;"", Review!AI:AI,"&lt;&gt;"&amp;"", Review!AJ:AJ,"&lt;&gt;"&amp;"", Review!AK:AK,"&lt;&gt;"&amp;"", Review!AL:AL,"&lt;&gt;"&amp;"", Review!AM:AM,"&lt;&gt;"&amp;"", Review!AN:AN,"&lt;&gt;"&amp;"", Review!AO:AO,"&lt;&gt;"&amp;"")</f>
        <v>0</v>
      </c>
      <c r="AZ184" s="153">
        <f>COUNTIFS(Review!BJ:BJ,"*TNBT*",Review!AD:AD,AH184, Review!AE:AE,"&lt;&gt;"&amp;"",  Review!AF:AF,"&lt;&gt;"&amp;"", Review!AG:AG,"&lt;&gt;"&amp;"", Review!AH:AH,"&lt;&gt;"&amp;"", Review!AI:AI,"&lt;&gt;"&amp;"",  Review!AJ:AJ,"&lt;&gt;"&amp;"",  Review!AK:AK,"&lt;&gt;"&amp;"",  Review!AL:AL,"&lt;&gt;"&amp;"",  Review!AM:AM,"&lt;&gt;"&amp;"", Review!AN:AN,"&lt;&gt;"&amp;"", Review!AO:AO,"&lt;&gt;"&amp;"")</f>
        <v>0</v>
      </c>
      <c r="BA184" s="153">
        <f>COUNTIFS(Review!BJ:BJ,"*TL*",Review!AD:AD,AH184, Review!AE:AE,"&lt;&gt;"&amp;"", Review!AL:AL,"&lt;&gt;"&amp;"",  Review!AM:AM,"&lt;&gt;"&amp;"", Review!AN:AN,"&lt;&gt;"&amp;"", Review!AO:AO,"&lt;&gt;"&amp;"")</f>
        <v>0</v>
      </c>
      <c r="BB184" s="180">
        <f>COUNTIFS(Review!AR:AR,AH184, Review!AS:AS,"&lt;&gt;"&amp;"",Review!AZ:AZ,"&lt;&gt;"&amp;"")</f>
        <v>0</v>
      </c>
      <c r="BC184" s="181">
        <f>COUNTIFS(Review!BJ:BJ,"*TNLT*",Review!AR:AR,AH184, Review!AS:AS,"&lt;&gt;"&amp;"", Review!AT:AT,"&lt;&gt;"&amp;"", Review!AU:AU,"&lt;&gt;"&amp;"", Review!AV:AV,"&lt;&gt;"&amp;"", Review!AW:AW,"&lt;&gt;"&amp;"", Review!AW:AW,"&lt;&gt;"&amp;"", Review!AX:AX,"&lt;&gt;"&amp;"", Review!AY:AY,"&lt;&gt;"&amp;"", Review!AZ:AZ,"&lt;&gt;"&amp;"",  Review!BA:BA,"&lt;&gt;"&amp;"", Review!BB:BB,"&lt;&gt;"&amp;"", Review!BC:BC,"&lt;&gt;"&amp;"")</f>
        <v>0</v>
      </c>
      <c r="BD184" s="182">
        <f>COUNTIFS(Review!BJ:BJ,"*TNBT*",Review!AR:AR,AH184, Review!AS:AS,"&lt;&gt;"&amp;"", Review!AT:AT,"&lt;&gt;"&amp;"", Review!AU:AU,"&lt;&gt;"&amp;"", Review!AV:AV,"&lt;&gt;"&amp;"", Review!AW:AW,"&lt;&gt;"&amp;"", Review!AW:AW,"&lt;&gt;"&amp;"", Review!AX:AX,"&lt;&gt;"&amp;"", Review!AY:AY,"&lt;&gt;"&amp;"", Review!AZ:AZ,"&lt;&gt;"&amp;"",  Review!BA:BA,"&lt;&gt;"&amp;"", Review!BB:BB,"&lt;&gt;"&amp;"", Review!BC:BC,"&lt;&gt;"&amp;"")</f>
        <v>0</v>
      </c>
      <c r="BE184" s="181">
        <f>COUNTIFS(Review!BJ:BJ,"*TL*",Review!AR:AR,AH184, Review!AS:AS,"&lt;&gt;"&amp;"", Review!AZ:AZ,"&lt;&gt;"&amp;"",  Review!BA:BA,"&lt;&gt;"&amp;"", Review!BB:BB,"&lt;&gt;"&amp;"", Review!BC:BC,"&lt;&gt;"&amp;"")</f>
        <v>0</v>
      </c>
    </row>
    <row r="185" ht="13.5" customHeight="1">
      <c r="A185" s="6"/>
      <c r="B185" s="79" t="s">
        <v>125</v>
      </c>
      <c r="C185" s="79" t="s">
        <v>4724</v>
      </c>
      <c r="D185" s="79" t="s">
        <v>4725</v>
      </c>
      <c r="E185" s="76">
        <v>2.013364E7</v>
      </c>
      <c r="F185" s="79" t="s">
        <v>4415</v>
      </c>
      <c r="G185" s="79" t="s">
        <v>2471</v>
      </c>
      <c r="H185" s="10" t="s">
        <v>4727</v>
      </c>
      <c r="I185" s="10">
        <f>COUNTIF(B:B,B185)</f>
        <v>4</v>
      </c>
      <c r="J185" s="10">
        <f>COUNTIFS(Review!O:O,B185,Review!N:N,"TNLT", Review!R:R,"&lt;&gt;"&amp;"", Review!S:S,"&lt;&gt;"&amp;"", Review!T:T,"&lt;&gt;"&amp;"", Review!U:U,"&lt;&gt;"&amp;"",  Review!V:V,"&lt;&gt;"&amp;"",  Review!W:W,"&lt;&gt;"&amp;"",  Review!X:X,"&lt;&gt;"&amp;"",  Review!Y:Y,"&lt;&gt;"&amp;"")</f>
        <v>6</v>
      </c>
      <c r="K185" s="10">
        <f>COUNTIFS(Review!O:O,B185,Review!N:N,"TNBT", Review!R:R,"&lt;&gt;"&amp;"", Review!S:S,"&lt;&gt;"&amp;"", Review!T:T,"&lt;&gt;"&amp;"", Review!U:U,"&lt;&gt;"&amp;"",  Review!V:V,"&lt;&gt;"&amp;"",  Review!W:W,"&lt;&gt;"&amp;"",  Review!X:X,"&lt;&gt;"&amp;"",  Review!Y:Y,"&lt;&gt;"&amp;"")</f>
        <v>6</v>
      </c>
      <c r="L185" s="10">
        <f>COUNTIFS(Review!O:O,B185,Review!N:N,"TL", Review!R:R,"&lt;&gt;"&amp;"", Review!X:X,"&lt;&gt;"&amp;"",  Review!Y:Y,"&lt;&gt;"&amp;"")</f>
        <v>8</v>
      </c>
      <c r="M185" s="10">
        <f>COUNTIFS(Review!AC:AC,B185, Review!AN:AN,"&lt;&gt;"&amp;"",Review!AO:AO,"&lt;&gt;"&amp;"")</f>
        <v>0</v>
      </c>
      <c r="N185" s="10">
        <f>COUNTIFS(Review!A:A,"Giữ chỗ nhóm",Review!O:O,B185)</f>
        <v>0</v>
      </c>
      <c r="O185" s="10"/>
      <c r="P185" s="4">
        <f>COUNTIFS(Review!P:P,AH185)</f>
        <v>6</v>
      </c>
      <c r="Q185" s="10">
        <f>COUNTIFS(Review!N:N,"TNLT",Review!P:P,AH185, Review!R:R,"&lt;&gt;"&amp;"", Review!S:S,"&lt;&gt;"&amp;"", Review!T:T,"&lt;&gt;"&amp;"", Review!U:U,"&lt;&gt;"&amp;"",  Review!V:V,"&lt;&gt;"&amp;"",  Review!W:W,"&lt;&gt;"&amp;"",  Review!X:X,"&lt;&gt;"&amp;"",  Review!Y:Y,"&lt;&gt;"&amp;"")</f>
        <v>2</v>
      </c>
      <c r="R185" s="10">
        <f>COUNTIFS(Review!N:N,"TNBT",Review!P:P,AH185, Review!R:R,"&lt;&gt;"&amp;"", Review!S:S,"&lt;&gt;"&amp;"", Review!T:T,"&lt;&gt;"&amp;"", Review!U:U,"&lt;&gt;"&amp;"",  Review!V:V,"&lt;&gt;"&amp;"",  Review!W:W,"&lt;&gt;"&amp;"",  Review!X:X,"&lt;&gt;"&amp;"",  Review!Y:Y,"&lt;&gt;"&amp;"")</f>
        <v>1</v>
      </c>
      <c r="S185" s="10">
        <f>COUNTIFS(Review!N:N,"TL",Review!P:P,AH185, Review!R:R,"&lt;&gt;"&amp;"", Review!X:X,"&lt;&gt;"&amp;"",  Review!Y:Y,"&lt;&gt;"&amp;"")</f>
        <v>2</v>
      </c>
      <c r="T185" s="10">
        <f>COUNTIFS(Review!A:A,"Giữ chỗ",Review!P:P,AH185)</f>
        <v>0</v>
      </c>
      <c r="U185" s="10">
        <f>COUNTIFS(Review!B:B,"Sai lớp",Review!P:P,AH185)</f>
        <v>0</v>
      </c>
      <c r="V185" s="10">
        <f>COUNTIFS(Review!B:B,"Sai phân công",Review!P:P,AH185)</f>
        <v>0</v>
      </c>
      <c r="W185" s="10">
        <f t="shared" si="1"/>
        <v>1</v>
      </c>
      <c r="X185" s="10"/>
      <c r="Y185" s="10"/>
      <c r="Z185" s="10"/>
      <c r="AA185" s="6"/>
      <c r="AB185" s="6"/>
      <c r="AC185" s="6"/>
      <c r="AD185" s="6"/>
      <c r="AE185" s="6"/>
      <c r="AF185" s="6"/>
      <c r="AG185" s="6"/>
      <c r="AH185" s="6" t="s">
        <v>2005</v>
      </c>
      <c r="AI185" s="6" t="str">
        <f t="shared" si="2"/>
        <v>D_24 Phạm Ngọc Thạch 20133640 AS</v>
      </c>
      <c r="AJ185" s="6"/>
      <c r="AK185" s="6">
        <f t="shared" si="3"/>
        <v>0</v>
      </c>
      <c r="AL185" s="4"/>
      <c r="AM185" s="4"/>
      <c r="AN185" s="4"/>
      <c r="AO185" s="4"/>
      <c r="AP185" s="4"/>
      <c r="AQ185" s="4"/>
      <c r="AR185" s="4"/>
      <c r="AS185" s="4"/>
      <c r="AT185" s="178">
        <f>COUNTIFS(Review!AC:AC,B185, Review!AE:AE,"&lt;&gt;"&amp;"",Review!AL:AL,"&lt;&gt;"&amp;"")</f>
        <v>0</v>
      </c>
      <c r="AU185" s="179">
        <f>COUNTIFS(Review!BJ:BJ,"*TNLT*",Review!AC:AC,B185, Review!AE:AE,"&lt;&gt;"&amp;"",Review!AL:AL,"&lt;&gt;"&amp;"")</f>
        <v>0</v>
      </c>
      <c r="AV185" s="179">
        <f>COUNTIFS(Review!BJ:BJ,"*TNBT*",Review!AC:AC,B185, Review!AE:AE,"&lt;&gt;"&amp;"",Review!AL:AL,"&lt;&gt;"&amp;"")</f>
        <v>0</v>
      </c>
      <c r="AW185" s="179">
        <f>COUNTIFS(Review!BJ:BJ,"*TL*",Review!AC:AC,B185, Review!AE:AE,"&lt;&gt;"&amp;"",Review!AL:AL,"&lt;&gt;"&amp;"")</f>
        <v>0</v>
      </c>
      <c r="AX185" s="180">
        <f>COUNTIFS(Review!AD:AD,AH185, Review!AE:AE,"&lt;&gt;"&amp;"",Review!AL:AL,"&lt;&gt;"&amp;"")</f>
        <v>0</v>
      </c>
      <c r="AY185" s="153">
        <f>COUNTIFS(Review!BJ:BJ,"*TNLT*",Review!AD:AD,AH185, Review!AE:AE,"&lt;&gt;"&amp;"",  Review!AF:AF,"&lt;&gt;"&amp;"", Review!AG:AG,"&lt;&gt;"&amp;"", Review!AH:AH,"&lt;&gt;"&amp;"", Review!AI:AI,"&lt;&gt;"&amp;"", Review!AJ:AJ,"&lt;&gt;"&amp;"", Review!AK:AK,"&lt;&gt;"&amp;"", Review!AL:AL,"&lt;&gt;"&amp;"", Review!AM:AM,"&lt;&gt;"&amp;"", Review!AN:AN,"&lt;&gt;"&amp;"", Review!AO:AO,"&lt;&gt;"&amp;"")</f>
        <v>0</v>
      </c>
      <c r="AZ185" s="153">
        <f>COUNTIFS(Review!BJ:BJ,"*TNBT*",Review!AD:AD,AH185, Review!AE:AE,"&lt;&gt;"&amp;"",  Review!AF:AF,"&lt;&gt;"&amp;"", Review!AG:AG,"&lt;&gt;"&amp;"", Review!AH:AH,"&lt;&gt;"&amp;"", Review!AI:AI,"&lt;&gt;"&amp;"",  Review!AJ:AJ,"&lt;&gt;"&amp;"",  Review!AK:AK,"&lt;&gt;"&amp;"",  Review!AL:AL,"&lt;&gt;"&amp;"",  Review!AM:AM,"&lt;&gt;"&amp;"", Review!AN:AN,"&lt;&gt;"&amp;"", Review!AO:AO,"&lt;&gt;"&amp;"")</f>
        <v>0</v>
      </c>
      <c r="BA185" s="153">
        <f>COUNTIFS(Review!BJ:BJ,"*TL*",Review!AD:AD,AH185, Review!AE:AE,"&lt;&gt;"&amp;"", Review!AL:AL,"&lt;&gt;"&amp;"",  Review!AM:AM,"&lt;&gt;"&amp;"", Review!AN:AN,"&lt;&gt;"&amp;"", Review!AO:AO,"&lt;&gt;"&amp;"")</f>
        <v>0</v>
      </c>
      <c r="BB185" s="180">
        <f>COUNTIFS(Review!AR:AR,AH185, Review!AS:AS,"&lt;&gt;"&amp;"",Review!AZ:AZ,"&lt;&gt;"&amp;"")</f>
        <v>0</v>
      </c>
      <c r="BC185" s="181">
        <f>COUNTIFS(Review!BJ:BJ,"*TNLT*",Review!AR:AR,AH185, Review!AS:AS,"&lt;&gt;"&amp;"", Review!AT:AT,"&lt;&gt;"&amp;"", Review!AU:AU,"&lt;&gt;"&amp;"", Review!AV:AV,"&lt;&gt;"&amp;"", Review!AW:AW,"&lt;&gt;"&amp;"", Review!AW:AW,"&lt;&gt;"&amp;"", Review!AX:AX,"&lt;&gt;"&amp;"", Review!AY:AY,"&lt;&gt;"&amp;"", Review!AZ:AZ,"&lt;&gt;"&amp;"",  Review!BA:BA,"&lt;&gt;"&amp;"", Review!BB:BB,"&lt;&gt;"&amp;"", Review!BC:BC,"&lt;&gt;"&amp;"")</f>
        <v>0</v>
      </c>
      <c r="BD185" s="182">
        <f>COUNTIFS(Review!BJ:BJ,"*TNBT*",Review!AR:AR,AH185, Review!AS:AS,"&lt;&gt;"&amp;"", Review!AT:AT,"&lt;&gt;"&amp;"", Review!AU:AU,"&lt;&gt;"&amp;"", Review!AV:AV,"&lt;&gt;"&amp;"", Review!AW:AW,"&lt;&gt;"&amp;"", Review!AW:AW,"&lt;&gt;"&amp;"", Review!AX:AX,"&lt;&gt;"&amp;"", Review!AY:AY,"&lt;&gt;"&amp;"", Review!AZ:AZ,"&lt;&gt;"&amp;"",  Review!BA:BA,"&lt;&gt;"&amp;"", Review!BB:BB,"&lt;&gt;"&amp;"", Review!BC:BC,"&lt;&gt;"&amp;"")</f>
        <v>0</v>
      </c>
      <c r="BE185" s="181">
        <f>COUNTIFS(Review!BJ:BJ,"*TL*",Review!AR:AR,AH185, Review!AS:AS,"&lt;&gt;"&amp;"", Review!AZ:AZ,"&lt;&gt;"&amp;"",  Review!BA:BA,"&lt;&gt;"&amp;"", Review!BB:BB,"&lt;&gt;"&amp;"", Review!BC:BC,"&lt;&gt;"&amp;"")</f>
        <v>0</v>
      </c>
    </row>
    <row r="186" ht="13.5" customHeight="1">
      <c r="A186" s="6"/>
      <c r="B186" s="80" t="s">
        <v>135</v>
      </c>
      <c r="C186" s="80" t="s">
        <v>4831</v>
      </c>
      <c r="D186" s="80" t="s">
        <v>4832</v>
      </c>
      <c r="E186" s="76">
        <v>2.0130401E7</v>
      </c>
      <c r="F186" s="80" t="s">
        <v>4415</v>
      </c>
      <c r="G186" s="80" t="s">
        <v>2471</v>
      </c>
      <c r="H186" s="10" t="s">
        <v>4834</v>
      </c>
      <c r="I186" s="10"/>
      <c r="J186" s="10"/>
      <c r="K186" s="10"/>
      <c r="L186" s="10"/>
      <c r="M186" s="10"/>
      <c r="N186" s="10"/>
      <c r="O186" s="10"/>
      <c r="P186" s="4">
        <f>COUNTIFS(Review!P:P,AH186)</f>
        <v>6</v>
      </c>
      <c r="Q186" s="10">
        <f>COUNTIFS(Review!N:N,"TNLT",Review!P:P,AH186, Review!R:R,"&lt;&gt;"&amp;"", Review!S:S,"&lt;&gt;"&amp;"", Review!T:T,"&lt;&gt;"&amp;"", Review!U:U,"&lt;&gt;"&amp;"",  Review!V:V,"&lt;&gt;"&amp;"",  Review!W:W,"&lt;&gt;"&amp;"",  Review!X:X,"&lt;&gt;"&amp;"",  Review!Y:Y,"&lt;&gt;"&amp;"")</f>
        <v>2</v>
      </c>
      <c r="R186" s="10">
        <f>COUNTIFS(Review!N:N,"TNBT",Review!P:P,AH186, Review!R:R,"&lt;&gt;"&amp;"", Review!S:S,"&lt;&gt;"&amp;"", Review!T:T,"&lt;&gt;"&amp;"", Review!U:U,"&lt;&gt;"&amp;"",  Review!V:V,"&lt;&gt;"&amp;"",  Review!W:W,"&lt;&gt;"&amp;"",  Review!X:X,"&lt;&gt;"&amp;"",  Review!Y:Y,"&lt;&gt;"&amp;"")</f>
        <v>2</v>
      </c>
      <c r="S186" s="10">
        <f>COUNTIFS(Review!N:N,"TL",Review!P:P,AH186, Review!R:R,"&lt;&gt;"&amp;"", Review!X:X,"&lt;&gt;"&amp;"",  Review!Y:Y,"&lt;&gt;"&amp;"")</f>
        <v>2</v>
      </c>
      <c r="T186" s="10">
        <f>COUNTIFS(Review!A:A,"Giữ chỗ",Review!P:P,AH186)</f>
        <v>0</v>
      </c>
      <c r="U186" s="10">
        <f>COUNTIFS(Review!B:B,"Sai lớp",Review!P:P,AH186)</f>
        <v>0</v>
      </c>
      <c r="V186" s="10">
        <f>COUNTIFS(Review!B:B,"Sai phân công",Review!P:P,AH186)</f>
        <v>0</v>
      </c>
      <c r="W186" s="10">
        <f t="shared" si="1"/>
        <v>0</v>
      </c>
      <c r="X186" s="10"/>
      <c r="Y186" s="10"/>
      <c r="Z186" s="10"/>
      <c r="AA186" s="6"/>
      <c r="AB186" s="6"/>
      <c r="AC186" s="6"/>
      <c r="AD186" s="6"/>
      <c r="AE186" s="6"/>
      <c r="AF186" s="6"/>
      <c r="AG186" s="6"/>
      <c r="AH186" s="6" t="s">
        <v>194</v>
      </c>
      <c r="AI186" s="6" t="str">
        <f t="shared" si="2"/>
        <v>D_25 Phạm Đình Chiến 20130401 AS</v>
      </c>
      <c r="AJ186" s="6"/>
      <c r="AK186" s="6" t="str">
        <f t="shared" si="3"/>
        <v>TRUE</v>
      </c>
      <c r="AL186" s="4"/>
      <c r="AM186" s="4"/>
      <c r="AN186" s="4"/>
      <c r="AO186" s="4"/>
      <c r="AP186" s="4"/>
      <c r="AQ186" s="4"/>
      <c r="AR186" s="4"/>
      <c r="AS186" s="4"/>
      <c r="AT186" s="178"/>
      <c r="AU186" s="179"/>
      <c r="AV186" s="179"/>
      <c r="AW186" s="179"/>
      <c r="AX186" s="180">
        <f>COUNTIFS(Review!AD:AD,AH186, Review!AE:AE,"&lt;&gt;"&amp;"",Review!AL:AL,"&lt;&gt;"&amp;"")</f>
        <v>0</v>
      </c>
      <c r="AY186" s="153">
        <f>COUNTIFS(Review!BJ:BJ,"*TNLT*",Review!AD:AD,AH186, Review!AE:AE,"&lt;&gt;"&amp;"",  Review!AF:AF,"&lt;&gt;"&amp;"", Review!AG:AG,"&lt;&gt;"&amp;"", Review!AH:AH,"&lt;&gt;"&amp;"", Review!AI:AI,"&lt;&gt;"&amp;"", Review!AJ:AJ,"&lt;&gt;"&amp;"", Review!AK:AK,"&lt;&gt;"&amp;"", Review!AL:AL,"&lt;&gt;"&amp;"", Review!AM:AM,"&lt;&gt;"&amp;"", Review!AN:AN,"&lt;&gt;"&amp;"", Review!AO:AO,"&lt;&gt;"&amp;"")</f>
        <v>0</v>
      </c>
      <c r="AZ186" s="153">
        <f>COUNTIFS(Review!BJ:BJ,"*TNBT*",Review!AD:AD,AH186, Review!AE:AE,"&lt;&gt;"&amp;"",  Review!AF:AF,"&lt;&gt;"&amp;"", Review!AG:AG,"&lt;&gt;"&amp;"", Review!AH:AH,"&lt;&gt;"&amp;"", Review!AI:AI,"&lt;&gt;"&amp;"",  Review!AJ:AJ,"&lt;&gt;"&amp;"",  Review!AK:AK,"&lt;&gt;"&amp;"",  Review!AL:AL,"&lt;&gt;"&amp;"",  Review!AM:AM,"&lt;&gt;"&amp;"", Review!AN:AN,"&lt;&gt;"&amp;"", Review!AO:AO,"&lt;&gt;"&amp;"")</f>
        <v>0</v>
      </c>
      <c r="BA186" s="153">
        <f>COUNTIFS(Review!BJ:BJ,"*TL*",Review!AD:AD,AH186, Review!AE:AE,"&lt;&gt;"&amp;"", Review!AL:AL,"&lt;&gt;"&amp;"",  Review!AM:AM,"&lt;&gt;"&amp;"", Review!AN:AN,"&lt;&gt;"&amp;"", Review!AO:AO,"&lt;&gt;"&amp;"")</f>
        <v>0</v>
      </c>
      <c r="BB186" s="180">
        <f>COUNTIFS(Review!AR:AR,AH186, Review!AS:AS,"&lt;&gt;"&amp;"",Review!AZ:AZ,"&lt;&gt;"&amp;"")</f>
        <v>0</v>
      </c>
      <c r="BC186" s="181">
        <f>COUNTIFS(Review!BJ:BJ,"*TNLT*",Review!AR:AR,AH186, Review!AS:AS,"&lt;&gt;"&amp;"", Review!AT:AT,"&lt;&gt;"&amp;"", Review!AU:AU,"&lt;&gt;"&amp;"", Review!AV:AV,"&lt;&gt;"&amp;"", Review!AW:AW,"&lt;&gt;"&amp;"", Review!AW:AW,"&lt;&gt;"&amp;"", Review!AX:AX,"&lt;&gt;"&amp;"", Review!AY:AY,"&lt;&gt;"&amp;"", Review!AZ:AZ,"&lt;&gt;"&amp;"",  Review!BA:BA,"&lt;&gt;"&amp;"", Review!BB:BB,"&lt;&gt;"&amp;"", Review!BC:BC,"&lt;&gt;"&amp;"")</f>
        <v>0</v>
      </c>
      <c r="BD186" s="182">
        <f>COUNTIFS(Review!BJ:BJ,"*TNBT*",Review!AR:AR,AH186, Review!AS:AS,"&lt;&gt;"&amp;"", Review!AT:AT,"&lt;&gt;"&amp;"", Review!AU:AU,"&lt;&gt;"&amp;"", Review!AV:AV,"&lt;&gt;"&amp;"", Review!AW:AW,"&lt;&gt;"&amp;"", Review!AW:AW,"&lt;&gt;"&amp;"", Review!AX:AX,"&lt;&gt;"&amp;"", Review!AY:AY,"&lt;&gt;"&amp;"", Review!AZ:AZ,"&lt;&gt;"&amp;"",  Review!BA:BA,"&lt;&gt;"&amp;"", Review!BB:BB,"&lt;&gt;"&amp;"", Review!BC:BC,"&lt;&gt;"&amp;"")</f>
        <v>0</v>
      </c>
      <c r="BE186" s="181">
        <f>COUNTIFS(Review!BJ:BJ,"*TL*",Review!AR:AR,AH186, Review!AS:AS,"&lt;&gt;"&amp;"", Review!AZ:AZ,"&lt;&gt;"&amp;"",  Review!BA:BA,"&lt;&gt;"&amp;"", Review!BB:BB,"&lt;&gt;"&amp;"", Review!BC:BC,"&lt;&gt;"&amp;"")</f>
        <v>0</v>
      </c>
    </row>
    <row r="187" ht="13.5" customHeight="1">
      <c r="A187" s="6"/>
      <c r="B187" s="80" t="s">
        <v>135</v>
      </c>
      <c r="C187" s="80" t="s">
        <v>4815</v>
      </c>
      <c r="D187" s="80" t="s">
        <v>2943</v>
      </c>
      <c r="E187" s="76">
        <v>2.0132251E7</v>
      </c>
      <c r="F187" s="80" t="s">
        <v>4415</v>
      </c>
      <c r="G187" s="80" t="s">
        <v>2471</v>
      </c>
      <c r="H187" s="10" t="s">
        <v>4816</v>
      </c>
      <c r="I187" s="10"/>
      <c r="J187" s="10"/>
      <c r="K187" s="10"/>
      <c r="L187" s="10"/>
      <c r="M187" s="10"/>
      <c r="N187" s="10"/>
      <c r="O187" s="10"/>
      <c r="P187" s="4">
        <f>COUNTIFS(Review!P:P,AH187)</f>
        <v>6</v>
      </c>
      <c r="Q187" s="10">
        <f>COUNTIFS(Review!N:N,"TNLT",Review!P:P,AH187, Review!R:R,"&lt;&gt;"&amp;"", Review!S:S,"&lt;&gt;"&amp;"", Review!T:T,"&lt;&gt;"&amp;"", Review!U:U,"&lt;&gt;"&amp;"",  Review!V:V,"&lt;&gt;"&amp;"",  Review!W:W,"&lt;&gt;"&amp;"",  Review!X:X,"&lt;&gt;"&amp;"",  Review!Y:Y,"&lt;&gt;"&amp;"")</f>
        <v>2</v>
      </c>
      <c r="R187" s="10">
        <f>COUNTIFS(Review!N:N,"TNBT",Review!P:P,AH187, Review!R:R,"&lt;&gt;"&amp;"", Review!S:S,"&lt;&gt;"&amp;"", Review!T:T,"&lt;&gt;"&amp;"", Review!U:U,"&lt;&gt;"&amp;"",  Review!V:V,"&lt;&gt;"&amp;"",  Review!W:W,"&lt;&gt;"&amp;"",  Review!X:X,"&lt;&gt;"&amp;"",  Review!Y:Y,"&lt;&gt;"&amp;"")</f>
        <v>2</v>
      </c>
      <c r="S187" s="10">
        <f>COUNTIFS(Review!N:N,"TL",Review!P:P,AH187, Review!R:R,"&lt;&gt;"&amp;"", Review!X:X,"&lt;&gt;"&amp;"",  Review!Y:Y,"&lt;&gt;"&amp;"")</f>
        <v>2</v>
      </c>
      <c r="T187" s="10">
        <f>COUNTIFS(Review!A:A,"Giữ chỗ",Review!P:P,AH187)</f>
        <v>0</v>
      </c>
      <c r="U187" s="10">
        <f>COUNTIFS(Review!B:B,"Sai lớp",Review!P:P,AH187)</f>
        <v>0</v>
      </c>
      <c r="V187" s="10">
        <f>COUNTIFS(Review!B:B,"Sai phân công",Review!P:P,AH187)</f>
        <v>0</v>
      </c>
      <c r="W187" s="10">
        <f t="shared" si="1"/>
        <v>0</v>
      </c>
      <c r="X187" s="10"/>
      <c r="Y187" s="10"/>
      <c r="Z187" s="10"/>
      <c r="AA187" s="6"/>
      <c r="AB187" s="6"/>
      <c r="AC187" s="6"/>
      <c r="AD187" s="6"/>
      <c r="AE187" s="6"/>
      <c r="AF187" s="6"/>
      <c r="AG187" s="6"/>
      <c r="AH187" s="6" t="s">
        <v>136</v>
      </c>
      <c r="AI187" s="6" t="str">
        <f t="shared" si="2"/>
        <v>D_25 Đặng Duy Linh 20132251 AS</v>
      </c>
      <c r="AJ187" s="6"/>
      <c r="AK187" s="6" t="str">
        <f t="shared" si="3"/>
        <v>TRUE</v>
      </c>
      <c r="AL187" s="4"/>
      <c r="AM187" s="4"/>
      <c r="AN187" s="4"/>
      <c r="AO187" s="4"/>
      <c r="AP187" s="4"/>
      <c r="AQ187" s="4"/>
      <c r="AR187" s="4"/>
      <c r="AS187" s="4"/>
      <c r="AT187" s="178"/>
      <c r="AU187" s="179"/>
      <c r="AV187" s="179"/>
      <c r="AW187" s="179"/>
      <c r="AX187" s="180">
        <f>COUNTIFS(Review!AD:AD,AH187, Review!AE:AE,"&lt;&gt;"&amp;"",Review!AL:AL,"&lt;&gt;"&amp;"")</f>
        <v>0</v>
      </c>
      <c r="AY187" s="153">
        <f>COUNTIFS(Review!BJ:BJ,"*TNLT*",Review!AD:AD,AH187, Review!AE:AE,"&lt;&gt;"&amp;"",  Review!AF:AF,"&lt;&gt;"&amp;"", Review!AG:AG,"&lt;&gt;"&amp;"", Review!AH:AH,"&lt;&gt;"&amp;"", Review!AI:AI,"&lt;&gt;"&amp;"", Review!AJ:AJ,"&lt;&gt;"&amp;"", Review!AK:AK,"&lt;&gt;"&amp;"", Review!AL:AL,"&lt;&gt;"&amp;"", Review!AM:AM,"&lt;&gt;"&amp;"", Review!AN:AN,"&lt;&gt;"&amp;"", Review!AO:AO,"&lt;&gt;"&amp;"")</f>
        <v>0</v>
      </c>
      <c r="AZ187" s="153">
        <f>COUNTIFS(Review!BJ:BJ,"*TNBT*",Review!AD:AD,AH187, Review!AE:AE,"&lt;&gt;"&amp;"",  Review!AF:AF,"&lt;&gt;"&amp;"", Review!AG:AG,"&lt;&gt;"&amp;"", Review!AH:AH,"&lt;&gt;"&amp;"", Review!AI:AI,"&lt;&gt;"&amp;"",  Review!AJ:AJ,"&lt;&gt;"&amp;"",  Review!AK:AK,"&lt;&gt;"&amp;"",  Review!AL:AL,"&lt;&gt;"&amp;"",  Review!AM:AM,"&lt;&gt;"&amp;"", Review!AN:AN,"&lt;&gt;"&amp;"", Review!AO:AO,"&lt;&gt;"&amp;"")</f>
        <v>0</v>
      </c>
      <c r="BA187" s="153">
        <f>COUNTIFS(Review!BJ:BJ,"*TL*",Review!AD:AD,AH187, Review!AE:AE,"&lt;&gt;"&amp;"", Review!AL:AL,"&lt;&gt;"&amp;"",  Review!AM:AM,"&lt;&gt;"&amp;"", Review!AN:AN,"&lt;&gt;"&amp;"", Review!AO:AO,"&lt;&gt;"&amp;"")</f>
        <v>0</v>
      </c>
      <c r="BB187" s="180">
        <f>COUNTIFS(Review!AR:AR,AH187, Review!AS:AS,"&lt;&gt;"&amp;"",Review!AZ:AZ,"&lt;&gt;"&amp;"")</f>
        <v>0</v>
      </c>
      <c r="BC187" s="181">
        <f>COUNTIFS(Review!BJ:BJ,"*TNLT*",Review!AR:AR,AH187, Review!AS:AS,"&lt;&gt;"&amp;"", Review!AT:AT,"&lt;&gt;"&amp;"", Review!AU:AU,"&lt;&gt;"&amp;"", Review!AV:AV,"&lt;&gt;"&amp;"", Review!AW:AW,"&lt;&gt;"&amp;"", Review!AW:AW,"&lt;&gt;"&amp;"", Review!AX:AX,"&lt;&gt;"&amp;"", Review!AY:AY,"&lt;&gt;"&amp;"", Review!AZ:AZ,"&lt;&gt;"&amp;"",  Review!BA:BA,"&lt;&gt;"&amp;"", Review!BB:BB,"&lt;&gt;"&amp;"", Review!BC:BC,"&lt;&gt;"&amp;"")</f>
        <v>0</v>
      </c>
      <c r="BD187" s="182">
        <f>COUNTIFS(Review!BJ:BJ,"*TNBT*",Review!AR:AR,AH187, Review!AS:AS,"&lt;&gt;"&amp;"", Review!AT:AT,"&lt;&gt;"&amp;"", Review!AU:AU,"&lt;&gt;"&amp;"", Review!AV:AV,"&lt;&gt;"&amp;"", Review!AW:AW,"&lt;&gt;"&amp;"", Review!AW:AW,"&lt;&gt;"&amp;"", Review!AX:AX,"&lt;&gt;"&amp;"", Review!AY:AY,"&lt;&gt;"&amp;"", Review!AZ:AZ,"&lt;&gt;"&amp;"",  Review!BA:BA,"&lt;&gt;"&amp;"", Review!BB:BB,"&lt;&gt;"&amp;"", Review!BC:BC,"&lt;&gt;"&amp;"")</f>
        <v>0</v>
      </c>
      <c r="BE187" s="181">
        <f>COUNTIFS(Review!BJ:BJ,"*TL*",Review!AR:AR,AH187, Review!AS:AS,"&lt;&gt;"&amp;"", Review!AZ:AZ,"&lt;&gt;"&amp;"",  Review!BA:BA,"&lt;&gt;"&amp;"", Review!BB:BB,"&lt;&gt;"&amp;"", Review!BC:BC,"&lt;&gt;"&amp;"")</f>
        <v>0</v>
      </c>
    </row>
    <row r="188" ht="13.5" customHeight="1">
      <c r="A188" s="6"/>
      <c r="B188" s="80" t="s">
        <v>135</v>
      </c>
      <c r="C188" s="80" t="s">
        <v>4799</v>
      </c>
      <c r="D188" s="80" t="s">
        <v>4800</v>
      </c>
      <c r="E188" s="76">
        <v>2.0132979E7</v>
      </c>
      <c r="F188" s="80" t="s">
        <v>4415</v>
      </c>
      <c r="G188" s="80" t="s">
        <v>2471</v>
      </c>
      <c r="H188" s="10" t="s">
        <v>4801</v>
      </c>
      <c r="I188" s="10">
        <f>COUNTIF(B:B,B188)</f>
        <v>4</v>
      </c>
      <c r="J188" s="10">
        <f>COUNTIFS(Review!O:O,B188,Review!N:N,"TNLT", Review!R:R,"&lt;&gt;"&amp;"", Review!S:S,"&lt;&gt;"&amp;"", Review!T:T,"&lt;&gt;"&amp;"", Review!U:U,"&lt;&gt;"&amp;"",  Review!V:V,"&lt;&gt;"&amp;"",  Review!W:W,"&lt;&gt;"&amp;"",  Review!X:X,"&lt;&gt;"&amp;"",  Review!Y:Y,"&lt;&gt;"&amp;"")</f>
        <v>8</v>
      </c>
      <c r="K188" s="10">
        <f>COUNTIFS(Review!O:O,B188,Review!N:N,"TNBT", Review!R:R,"&lt;&gt;"&amp;"", Review!S:S,"&lt;&gt;"&amp;"", Review!T:T,"&lt;&gt;"&amp;"", Review!U:U,"&lt;&gt;"&amp;"",  Review!V:V,"&lt;&gt;"&amp;"",  Review!W:W,"&lt;&gt;"&amp;"",  Review!X:X,"&lt;&gt;"&amp;"",  Review!Y:Y,"&lt;&gt;"&amp;"")</f>
        <v>8</v>
      </c>
      <c r="L188" s="10">
        <f>COUNTIFS(Review!O:O,B188,Review!N:N,"TL", Review!R:R,"&lt;&gt;"&amp;"", Review!X:X,"&lt;&gt;"&amp;"",  Review!Y:Y,"&lt;&gt;"&amp;"")</f>
        <v>7</v>
      </c>
      <c r="M188" s="10">
        <f>COUNTIFS(Review!AC:AC,B188, Review!AN:AN,"&lt;&gt;"&amp;"",Review!AO:AO,"&lt;&gt;"&amp;"")</f>
        <v>0</v>
      </c>
      <c r="N188" s="10">
        <f>COUNTIFS(Review!A:A,"Giữ chỗ nhóm",Review!O:O,B188)</f>
        <v>0</v>
      </c>
      <c r="O188" s="10"/>
      <c r="P188" s="4">
        <f>COUNTIFS(Review!P:P,AH188)</f>
        <v>6</v>
      </c>
      <c r="Q188" s="10">
        <f>COUNTIFS(Review!N:N,"TNLT",Review!P:P,AH188, Review!R:R,"&lt;&gt;"&amp;"", Review!S:S,"&lt;&gt;"&amp;"", Review!T:T,"&lt;&gt;"&amp;"", Review!U:U,"&lt;&gt;"&amp;"",  Review!V:V,"&lt;&gt;"&amp;"",  Review!W:W,"&lt;&gt;"&amp;"",  Review!X:X,"&lt;&gt;"&amp;"",  Review!Y:Y,"&lt;&gt;"&amp;"")</f>
        <v>2</v>
      </c>
      <c r="R188" s="10">
        <f>COUNTIFS(Review!N:N,"TNBT",Review!P:P,AH188, Review!R:R,"&lt;&gt;"&amp;"", Review!S:S,"&lt;&gt;"&amp;"", Review!T:T,"&lt;&gt;"&amp;"", Review!U:U,"&lt;&gt;"&amp;"",  Review!V:V,"&lt;&gt;"&amp;"",  Review!W:W,"&lt;&gt;"&amp;"",  Review!X:X,"&lt;&gt;"&amp;"",  Review!Y:Y,"&lt;&gt;"&amp;"")</f>
        <v>2</v>
      </c>
      <c r="S188" s="10">
        <f>COUNTIFS(Review!N:N,"TL",Review!P:P,AH188, Review!R:R,"&lt;&gt;"&amp;"", Review!X:X,"&lt;&gt;"&amp;"",  Review!Y:Y,"&lt;&gt;"&amp;"")</f>
        <v>2</v>
      </c>
      <c r="T188" s="10">
        <f>COUNTIFS(Review!A:A,"Giữ chỗ",Review!P:P,AH188)</f>
        <v>0</v>
      </c>
      <c r="U188" s="10">
        <f>COUNTIFS(Review!B:B,"Sai lớp",Review!P:P,AH188)</f>
        <v>0</v>
      </c>
      <c r="V188" s="10">
        <f>COUNTIFS(Review!B:B,"Sai phân công",Review!P:P,AH188)</f>
        <v>0</v>
      </c>
      <c r="W188" s="10">
        <f t="shared" si="1"/>
        <v>0</v>
      </c>
      <c r="X188" s="10"/>
      <c r="Y188" s="10"/>
      <c r="Z188" s="10"/>
      <c r="AA188" s="6"/>
      <c r="AB188" s="6"/>
      <c r="AC188" s="6"/>
      <c r="AD188" s="6"/>
      <c r="AE188" s="6"/>
      <c r="AF188" s="6"/>
      <c r="AG188" s="6"/>
      <c r="AH188" s="6" t="s">
        <v>4814</v>
      </c>
      <c r="AI188" s="6" t="str">
        <f t="shared" si="2"/>
        <v>D_25 Lê Đình Phúc 20132979 AS</v>
      </c>
      <c r="AJ188" s="6"/>
      <c r="AK188" s="6" t="str">
        <f t="shared" si="3"/>
        <v>TRUE</v>
      </c>
      <c r="AL188" s="4"/>
      <c r="AM188" s="4"/>
      <c r="AN188" s="4"/>
      <c r="AO188" s="4"/>
      <c r="AP188" s="4"/>
      <c r="AQ188" s="4"/>
      <c r="AR188" s="4"/>
      <c r="AS188" s="4"/>
      <c r="AT188" s="178">
        <f>COUNTIFS(Review!AC:AC,B188, Review!AE:AE,"&lt;&gt;"&amp;"",Review!AL:AL,"&lt;&gt;"&amp;"")</f>
        <v>0</v>
      </c>
      <c r="AU188" s="179">
        <f>COUNTIFS(Review!BJ:BJ,"*TNLT*",Review!AC:AC,B188, Review!AE:AE,"&lt;&gt;"&amp;"",Review!AL:AL,"&lt;&gt;"&amp;"")</f>
        <v>0</v>
      </c>
      <c r="AV188" s="179">
        <f>COUNTIFS(Review!BJ:BJ,"*TNBT*",Review!AC:AC,B188, Review!AE:AE,"&lt;&gt;"&amp;"",Review!AL:AL,"&lt;&gt;"&amp;"")</f>
        <v>0</v>
      </c>
      <c r="AW188" s="179">
        <f>COUNTIFS(Review!BJ:BJ,"*TL*",Review!AC:AC,B188, Review!AE:AE,"&lt;&gt;"&amp;"",Review!AL:AL,"&lt;&gt;"&amp;"")</f>
        <v>0</v>
      </c>
      <c r="AX188" s="180">
        <f>COUNTIFS(Review!AD:AD,AH188, Review!AE:AE,"&lt;&gt;"&amp;"",Review!AL:AL,"&lt;&gt;"&amp;"")</f>
        <v>0</v>
      </c>
      <c r="AY188" s="153">
        <f>COUNTIFS(Review!BJ:BJ,"*TNLT*",Review!AD:AD,AH188, Review!AE:AE,"&lt;&gt;"&amp;"",  Review!AF:AF,"&lt;&gt;"&amp;"", Review!AG:AG,"&lt;&gt;"&amp;"", Review!AH:AH,"&lt;&gt;"&amp;"", Review!AI:AI,"&lt;&gt;"&amp;"", Review!AJ:AJ,"&lt;&gt;"&amp;"", Review!AK:AK,"&lt;&gt;"&amp;"", Review!AL:AL,"&lt;&gt;"&amp;"", Review!AM:AM,"&lt;&gt;"&amp;"", Review!AN:AN,"&lt;&gt;"&amp;"", Review!AO:AO,"&lt;&gt;"&amp;"")</f>
        <v>0</v>
      </c>
      <c r="AZ188" s="153">
        <f>COUNTIFS(Review!BJ:BJ,"*TNBT*",Review!AD:AD,AH188, Review!AE:AE,"&lt;&gt;"&amp;"",  Review!AF:AF,"&lt;&gt;"&amp;"", Review!AG:AG,"&lt;&gt;"&amp;"", Review!AH:AH,"&lt;&gt;"&amp;"", Review!AI:AI,"&lt;&gt;"&amp;"",  Review!AJ:AJ,"&lt;&gt;"&amp;"",  Review!AK:AK,"&lt;&gt;"&amp;"",  Review!AL:AL,"&lt;&gt;"&amp;"",  Review!AM:AM,"&lt;&gt;"&amp;"", Review!AN:AN,"&lt;&gt;"&amp;"", Review!AO:AO,"&lt;&gt;"&amp;"")</f>
        <v>0</v>
      </c>
      <c r="BA188" s="153">
        <f>COUNTIFS(Review!BJ:BJ,"*TL*",Review!AD:AD,AH188, Review!AE:AE,"&lt;&gt;"&amp;"", Review!AL:AL,"&lt;&gt;"&amp;"",  Review!AM:AM,"&lt;&gt;"&amp;"", Review!AN:AN,"&lt;&gt;"&amp;"", Review!AO:AO,"&lt;&gt;"&amp;"")</f>
        <v>0</v>
      </c>
      <c r="BB188" s="180">
        <f>COUNTIFS(Review!AR:AR,AH188, Review!AS:AS,"&lt;&gt;"&amp;"",Review!AZ:AZ,"&lt;&gt;"&amp;"")</f>
        <v>0</v>
      </c>
      <c r="BC188" s="181">
        <f>COUNTIFS(Review!BJ:BJ,"*TNLT*",Review!AR:AR,AH188, Review!AS:AS,"&lt;&gt;"&amp;"", Review!AT:AT,"&lt;&gt;"&amp;"", Review!AU:AU,"&lt;&gt;"&amp;"", Review!AV:AV,"&lt;&gt;"&amp;"", Review!AW:AW,"&lt;&gt;"&amp;"", Review!AW:AW,"&lt;&gt;"&amp;"", Review!AX:AX,"&lt;&gt;"&amp;"", Review!AY:AY,"&lt;&gt;"&amp;"", Review!AZ:AZ,"&lt;&gt;"&amp;"",  Review!BA:BA,"&lt;&gt;"&amp;"", Review!BB:BB,"&lt;&gt;"&amp;"", Review!BC:BC,"&lt;&gt;"&amp;"")</f>
        <v>0</v>
      </c>
      <c r="BD188" s="182">
        <f>COUNTIFS(Review!BJ:BJ,"*TNBT*",Review!AR:AR,AH188, Review!AS:AS,"&lt;&gt;"&amp;"", Review!AT:AT,"&lt;&gt;"&amp;"", Review!AU:AU,"&lt;&gt;"&amp;"", Review!AV:AV,"&lt;&gt;"&amp;"", Review!AW:AW,"&lt;&gt;"&amp;"", Review!AW:AW,"&lt;&gt;"&amp;"", Review!AX:AX,"&lt;&gt;"&amp;"", Review!AY:AY,"&lt;&gt;"&amp;"", Review!AZ:AZ,"&lt;&gt;"&amp;"",  Review!BA:BA,"&lt;&gt;"&amp;"", Review!BB:BB,"&lt;&gt;"&amp;"", Review!BC:BC,"&lt;&gt;"&amp;"")</f>
        <v>0</v>
      </c>
      <c r="BE188" s="181">
        <f>COUNTIFS(Review!BJ:BJ,"*TL*",Review!AR:AR,AH188, Review!AS:AS,"&lt;&gt;"&amp;"", Review!AZ:AZ,"&lt;&gt;"&amp;"",  Review!BA:BA,"&lt;&gt;"&amp;"", Review!BB:BB,"&lt;&gt;"&amp;"", Review!BC:BC,"&lt;&gt;"&amp;"")</f>
        <v>0</v>
      </c>
    </row>
    <row r="189" ht="13.5" customHeight="1">
      <c r="A189" s="6"/>
      <c r="B189" s="80" t="s">
        <v>135</v>
      </c>
      <c r="C189" s="80" t="s">
        <v>4827</v>
      </c>
      <c r="D189" s="80" t="s">
        <v>4828</v>
      </c>
      <c r="E189" s="76">
        <v>2.0133447E7</v>
      </c>
      <c r="F189" s="80" t="s">
        <v>4415</v>
      </c>
      <c r="G189" s="80" t="s">
        <v>2471</v>
      </c>
      <c r="H189" s="10" t="s">
        <v>4829</v>
      </c>
      <c r="I189" s="10"/>
      <c r="J189" s="10"/>
      <c r="K189" s="10"/>
      <c r="L189" s="10"/>
      <c r="M189" s="10"/>
      <c r="N189" s="10"/>
      <c r="O189" s="10"/>
      <c r="P189" s="4">
        <f>COUNTIFS(Review!P:P,AH189)</f>
        <v>6</v>
      </c>
      <c r="Q189" s="10">
        <f>COUNTIFS(Review!N:N,"TNLT",Review!P:P,AH189, Review!R:R,"&lt;&gt;"&amp;"", Review!S:S,"&lt;&gt;"&amp;"", Review!T:T,"&lt;&gt;"&amp;"", Review!U:U,"&lt;&gt;"&amp;"",  Review!V:V,"&lt;&gt;"&amp;"",  Review!W:W,"&lt;&gt;"&amp;"",  Review!X:X,"&lt;&gt;"&amp;"",  Review!Y:Y,"&lt;&gt;"&amp;"")</f>
        <v>2</v>
      </c>
      <c r="R189" s="10">
        <f>COUNTIFS(Review!N:N,"TNBT",Review!P:P,AH189, Review!R:R,"&lt;&gt;"&amp;"", Review!S:S,"&lt;&gt;"&amp;"", Review!T:T,"&lt;&gt;"&amp;"", Review!U:U,"&lt;&gt;"&amp;"",  Review!V:V,"&lt;&gt;"&amp;"",  Review!W:W,"&lt;&gt;"&amp;"",  Review!X:X,"&lt;&gt;"&amp;"",  Review!Y:Y,"&lt;&gt;"&amp;"")</f>
        <v>2</v>
      </c>
      <c r="S189" s="10">
        <f>COUNTIFS(Review!N:N,"TL",Review!P:P,AH189, Review!R:R,"&lt;&gt;"&amp;"", Review!X:X,"&lt;&gt;"&amp;"",  Review!Y:Y,"&lt;&gt;"&amp;"")</f>
        <v>2</v>
      </c>
      <c r="T189" s="10">
        <f>COUNTIFS(Review!A:A,"Giữ chỗ",Review!P:P,AH189)</f>
        <v>0</v>
      </c>
      <c r="U189" s="10">
        <f>COUNTIFS(Review!B:B,"Sai lớp",Review!P:P,AH189)</f>
        <v>0</v>
      </c>
      <c r="V189" s="10">
        <f>COUNTIFS(Review!B:B,"Sai phân công",Review!P:P,AH189)</f>
        <v>0</v>
      </c>
      <c r="W189" s="10">
        <f t="shared" si="1"/>
        <v>0</v>
      </c>
      <c r="X189" s="10"/>
      <c r="Y189" s="10"/>
      <c r="Z189" s="10"/>
      <c r="AA189" s="6"/>
      <c r="AB189" s="6"/>
      <c r="AC189" s="6"/>
      <c r="AD189" s="6"/>
      <c r="AE189" s="6"/>
      <c r="AF189" s="6"/>
      <c r="AG189" s="6"/>
      <c r="AH189" s="6" t="s">
        <v>1422</v>
      </c>
      <c r="AI189" s="6" t="str">
        <f t="shared" si="2"/>
        <v>D_25 Nguyễn Nhật Tân 20133447 AS</v>
      </c>
      <c r="AJ189" s="6"/>
      <c r="AK189" s="6" t="str">
        <f t="shared" si="3"/>
        <v>TRUE</v>
      </c>
      <c r="AL189" s="4"/>
      <c r="AM189" s="4"/>
      <c r="AN189" s="4"/>
      <c r="AO189" s="4"/>
      <c r="AP189" s="4"/>
      <c r="AQ189" s="4"/>
      <c r="AR189" s="4"/>
      <c r="AS189" s="4"/>
      <c r="AT189" s="178"/>
      <c r="AU189" s="179"/>
      <c r="AV189" s="179"/>
      <c r="AW189" s="179"/>
      <c r="AX189" s="180">
        <f>COUNTIFS(Review!AD:AD,AH189, Review!AE:AE,"&lt;&gt;"&amp;"",Review!AL:AL,"&lt;&gt;"&amp;"")</f>
        <v>0</v>
      </c>
      <c r="AY189" s="153">
        <f>COUNTIFS(Review!BJ:BJ,"*TNLT*",Review!AD:AD,AH189, Review!AE:AE,"&lt;&gt;"&amp;"",  Review!AF:AF,"&lt;&gt;"&amp;"", Review!AG:AG,"&lt;&gt;"&amp;"", Review!AH:AH,"&lt;&gt;"&amp;"", Review!AI:AI,"&lt;&gt;"&amp;"", Review!AJ:AJ,"&lt;&gt;"&amp;"", Review!AK:AK,"&lt;&gt;"&amp;"", Review!AL:AL,"&lt;&gt;"&amp;"", Review!AM:AM,"&lt;&gt;"&amp;"", Review!AN:AN,"&lt;&gt;"&amp;"", Review!AO:AO,"&lt;&gt;"&amp;"")</f>
        <v>0</v>
      </c>
      <c r="AZ189" s="153">
        <f>COUNTIFS(Review!BJ:BJ,"*TNBT*",Review!AD:AD,AH189, Review!AE:AE,"&lt;&gt;"&amp;"",  Review!AF:AF,"&lt;&gt;"&amp;"", Review!AG:AG,"&lt;&gt;"&amp;"", Review!AH:AH,"&lt;&gt;"&amp;"", Review!AI:AI,"&lt;&gt;"&amp;"",  Review!AJ:AJ,"&lt;&gt;"&amp;"",  Review!AK:AK,"&lt;&gt;"&amp;"",  Review!AL:AL,"&lt;&gt;"&amp;"",  Review!AM:AM,"&lt;&gt;"&amp;"", Review!AN:AN,"&lt;&gt;"&amp;"", Review!AO:AO,"&lt;&gt;"&amp;"")</f>
        <v>0</v>
      </c>
      <c r="BA189" s="153">
        <f>COUNTIFS(Review!BJ:BJ,"*TL*",Review!AD:AD,AH189, Review!AE:AE,"&lt;&gt;"&amp;"", Review!AL:AL,"&lt;&gt;"&amp;"",  Review!AM:AM,"&lt;&gt;"&amp;"", Review!AN:AN,"&lt;&gt;"&amp;"", Review!AO:AO,"&lt;&gt;"&amp;"")</f>
        <v>0</v>
      </c>
      <c r="BB189" s="180">
        <f>COUNTIFS(Review!AR:AR,AH189, Review!AS:AS,"&lt;&gt;"&amp;"",Review!AZ:AZ,"&lt;&gt;"&amp;"")</f>
        <v>0</v>
      </c>
      <c r="BC189" s="181">
        <f>COUNTIFS(Review!BJ:BJ,"*TNLT*",Review!AR:AR,AH189, Review!AS:AS,"&lt;&gt;"&amp;"", Review!AT:AT,"&lt;&gt;"&amp;"", Review!AU:AU,"&lt;&gt;"&amp;"", Review!AV:AV,"&lt;&gt;"&amp;"", Review!AW:AW,"&lt;&gt;"&amp;"", Review!AW:AW,"&lt;&gt;"&amp;"", Review!AX:AX,"&lt;&gt;"&amp;"", Review!AY:AY,"&lt;&gt;"&amp;"", Review!AZ:AZ,"&lt;&gt;"&amp;"",  Review!BA:BA,"&lt;&gt;"&amp;"", Review!BB:BB,"&lt;&gt;"&amp;"", Review!BC:BC,"&lt;&gt;"&amp;"")</f>
        <v>0</v>
      </c>
      <c r="BD189" s="182">
        <f>COUNTIFS(Review!BJ:BJ,"*TNBT*",Review!AR:AR,AH189, Review!AS:AS,"&lt;&gt;"&amp;"", Review!AT:AT,"&lt;&gt;"&amp;"", Review!AU:AU,"&lt;&gt;"&amp;"", Review!AV:AV,"&lt;&gt;"&amp;"", Review!AW:AW,"&lt;&gt;"&amp;"", Review!AW:AW,"&lt;&gt;"&amp;"", Review!AX:AX,"&lt;&gt;"&amp;"", Review!AY:AY,"&lt;&gt;"&amp;"", Review!AZ:AZ,"&lt;&gt;"&amp;"",  Review!BA:BA,"&lt;&gt;"&amp;"", Review!BB:BB,"&lt;&gt;"&amp;"", Review!BC:BC,"&lt;&gt;"&amp;"")</f>
        <v>0</v>
      </c>
      <c r="BE189" s="181">
        <f>COUNTIFS(Review!BJ:BJ,"*TL*",Review!AR:AR,AH189, Review!AS:AS,"&lt;&gt;"&amp;"", Review!AZ:AZ,"&lt;&gt;"&amp;"",  Review!BA:BA,"&lt;&gt;"&amp;"", Review!BB:BB,"&lt;&gt;"&amp;"", Review!BC:BC,"&lt;&gt;"&amp;"")</f>
        <v>0</v>
      </c>
    </row>
    <row r="190" ht="13.5" customHeight="1">
      <c r="A190" s="6"/>
      <c r="B190" s="75" t="s">
        <v>1400</v>
      </c>
      <c r="C190" s="75" t="s">
        <v>4873</v>
      </c>
      <c r="D190" s="75" t="s">
        <v>1928</v>
      </c>
      <c r="E190" s="76">
        <v>2.0122352E7</v>
      </c>
      <c r="F190" s="75" t="s">
        <v>4415</v>
      </c>
      <c r="G190" s="75" t="s">
        <v>2471</v>
      </c>
      <c r="H190" s="10" t="s">
        <v>4878</v>
      </c>
      <c r="I190" s="10"/>
      <c r="J190" s="10"/>
      <c r="K190" s="10"/>
      <c r="L190" s="10"/>
      <c r="M190" s="10"/>
      <c r="N190" s="10"/>
      <c r="O190" s="10"/>
      <c r="P190" s="4">
        <f>COUNTIFS(Review!P:P,AH190)</f>
        <v>6</v>
      </c>
      <c r="Q190" s="10">
        <f>COUNTIFS(Review!N:N,"TNLT",Review!P:P,AH190, Review!R:R,"&lt;&gt;"&amp;"", Review!S:S,"&lt;&gt;"&amp;"", Review!T:T,"&lt;&gt;"&amp;"", Review!U:U,"&lt;&gt;"&amp;"",  Review!V:V,"&lt;&gt;"&amp;"",  Review!W:W,"&lt;&gt;"&amp;"",  Review!X:X,"&lt;&gt;"&amp;"",  Review!Y:Y,"&lt;&gt;"&amp;"")</f>
        <v>2</v>
      </c>
      <c r="R190" s="10">
        <f>COUNTIFS(Review!N:N,"TNBT",Review!P:P,AH190, Review!R:R,"&lt;&gt;"&amp;"", Review!S:S,"&lt;&gt;"&amp;"", Review!T:T,"&lt;&gt;"&amp;"", Review!U:U,"&lt;&gt;"&amp;"",  Review!V:V,"&lt;&gt;"&amp;"",  Review!W:W,"&lt;&gt;"&amp;"",  Review!X:X,"&lt;&gt;"&amp;"",  Review!Y:Y,"&lt;&gt;"&amp;"")</f>
        <v>2</v>
      </c>
      <c r="S190" s="10">
        <f>COUNTIFS(Review!N:N,"TL",Review!P:P,AH190, Review!R:R,"&lt;&gt;"&amp;"", Review!X:X,"&lt;&gt;"&amp;"",  Review!Y:Y,"&lt;&gt;"&amp;"")</f>
        <v>2</v>
      </c>
      <c r="T190" s="10">
        <f>COUNTIFS(Review!A:A,"Giữ chỗ",Review!P:P,AH190)</f>
        <v>0</v>
      </c>
      <c r="U190" s="10">
        <f>COUNTIFS(Review!B:B,"Sai lớp",Review!P:P,AH190)</f>
        <v>0</v>
      </c>
      <c r="V190" s="10">
        <f>COUNTIFS(Review!B:B,"Sai phân công",Review!P:P,AH190)</f>
        <v>0</v>
      </c>
      <c r="W190" s="10">
        <f t="shared" si="1"/>
        <v>0</v>
      </c>
      <c r="X190" s="10"/>
      <c r="Y190" s="10"/>
      <c r="Z190" s="10"/>
      <c r="AA190" s="6"/>
      <c r="AB190" s="6"/>
      <c r="AC190" s="6"/>
      <c r="AD190" s="6"/>
      <c r="AE190" s="6"/>
      <c r="AF190" s="6"/>
      <c r="AG190" s="6"/>
      <c r="AH190" s="6" t="s">
        <v>2120</v>
      </c>
      <c r="AI190" s="6" t="str">
        <f t="shared" si="2"/>
        <v>D_26 Nguyễn Thế Anh Sơn 20122352 AS</v>
      </c>
      <c r="AJ190" s="6"/>
      <c r="AK190" s="6" t="str">
        <f t="shared" si="3"/>
        <v>TRUE</v>
      </c>
      <c r="AL190" s="4"/>
      <c r="AM190" s="4"/>
      <c r="AN190" s="4"/>
      <c r="AO190" s="4"/>
      <c r="AP190" s="4"/>
      <c r="AQ190" s="4"/>
      <c r="AR190" s="4"/>
      <c r="AS190" s="4"/>
      <c r="AT190" s="178"/>
      <c r="AU190" s="179"/>
      <c r="AV190" s="179"/>
      <c r="AW190" s="179"/>
      <c r="AX190" s="180">
        <f>COUNTIFS(Review!AD:AD,AH190, Review!AE:AE,"&lt;&gt;"&amp;"",Review!AL:AL,"&lt;&gt;"&amp;"")</f>
        <v>0</v>
      </c>
      <c r="AY190" s="153">
        <f>COUNTIFS(Review!BJ:BJ,"*TNLT*",Review!AD:AD,AH190, Review!AE:AE,"&lt;&gt;"&amp;"",  Review!AF:AF,"&lt;&gt;"&amp;"", Review!AG:AG,"&lt;&gt;"&amp;"", Review!AH:AH,"&lt;&gt;"&amp;"", Review!AI:AI,"&lt;&gt;"&amp;"", Review!AJ:AJ,"&lt;&gt;"&amp;"", Review!AK:AK,"&lt;&gt;"&amp;"", Review!AL:AL,"&lt;&gt;"&amp;"", Review!AM:AM,"&lt;&gt;"&amp;"", Review!AN:AN,"&lt;&gt;"&amp;"", Review!AO:AO,"&lt;&gt;"&amp;"")</f>
        <v>0</v>
      </c>
      <c r="AZ190" s="153">
        <f>COUNTIFS(Review!BJ:BJ,"*TNBT*",Review!AD:AD,AH190, Review!AE:AE,"&lt;&gt;"&amp;"",  Review!AF:AF,"&lt;&gt;"&amp;"", Review!AG:AG,"&lt;&gt;"&amp;"", Review!AH:AH,"&lt;&gt;"&amp;"", Review!AI:AI,"&lt;&gt;"&amp;"",  Review!AJ:AJ,"&lt;&gt;"&amp;"",  Review!AK:AK,"&lt;&gt;"&amp;"",  Review!AL:AL,"&lt;&gt;"&amp;"",  Review!AM:AM,"&lt;&gt;"&amp;"", Review!AN:AN,"&lt;&gt;"&amp;"", Review!AO:AO,"&lt;&gt;"&amp;"")</f>
        <v>0</v>
      </c>
      <c r="BA190" s="153">
        <f>COUNTIFS(Review!BJ:BJ,"*TL*",Review!AD:AD,AH190, Review!AE:AE,"&lt;&gt;"&amp;"", Review!AL:AL,"&lt;&gt;"&amp;"",  Review!AM:AM,"&lt;&gt;"&amp;"", Review!AN:AN,"&lt;&gt;"&amp;"", Review!AO:AO,"&lt;&gt;"&amp;"")</f>
        <v>0</v>
      </c>
      <c r="BB190" s="180">
        <f>COUNTIFS(Review!AR:AR,AH190, Review!AS:AS,"&lt;&gt;"&amp;"",Review!AZ:AZ,"&lt;&gt;"&amp;"")</f>
        <v>0</v>
      </c>
      <c r="BC190" s="181">
        <f>COUNTIFS(Review!BJ:BJ,"*TNLT*",Review!AR:AR,AH190, Review!AS:AS,"&lt;&gt;"&amp;"", Review!AT:AT,"&lt;&gt;"&amp;"", Review!AU:AU,"&lt;&gt;"&amp;"", Review!AV:AV,"&lt;&gt;"&amp;"", Review!AW:AW,"&lt;&gt;"&amp;"", Review!AW:AW,"&lt;&gt;"&amp;"", Review!AX:AX,"&lt;&gt;"&amp;"", Review!AY:AY,"&lt;&gt;"&amp;"", Review!AZ:AZ,"&lt;&gt;"&amp;"",  Review!BA:BA,"&lt;&gt;"&amp;"", Review!BB:BB,"&lt;&gt;"&amp;"", Review!BC:BC,"&lt;&gt;"&amp;"")</f>
        <v>0</v>
      </c>
      <c r="BD190" s="182">
        <f>COUNTIFS(Review!BJ:BJ,"*TNBT*",Review!AR:AR,AH190, Review!AS:AS,"&lt;&gt;"&amp;"", Review!AT:AT,"&lt;&gt;"&amp;"", Review!AU:AU,"&lt;&gt;"&amp;"", Review!AV:AV,"&lt;&gt;"&amp;"", Review!AW:AW,"&lt;&gt;"&amp;"", Review!AW:AW,"&lt;&gt;"&amp;"", Review!AX:AX,"&lt;&gt;"&amp;"", Review!AY:AY,"&lt;&gt;"&amp;"", Review!AZ:AZ,"&lt;&gt;"&amp;"",  Review!BA:BA,"&lt;&gt;"&amp;"", Review!BB:BB,"&lt;&gt;"&amp;"", Review!BC:BC,"&lt;&gt;"&amp;"")</f>
        <v>0</v>
      </c>
      <c r="BE190" s="181">
        <f>COUNTIFS(Review!BJ:BJ,"*TL*",Review!AR:AR,AH190, Review!AS:AS,"&lt;&gt;"&amp;"", Review!AZ:AZ,"&lt;&gt;"&amp;"",  Review!BA:BA,"&lt;&gt;"&amp;"", Review!BB:BB,"&lt;&gt;"&amp;"", Review!BC:BC,"&lt;&gt;"&amp;"")</f>
        <v>0</v>
      </c>
    </row>
    <row r="191" ht="13.5" customHeight="1">
      <c r="A191" s="6"/>
      <c r="B191" s="75" t="s">
        <v>1400</v>
      </c>
      <c r="C191" s="75" t="s">
        <v>4237</v>
      </c>
      <c r="D191" s="75" t="s">
        <v>1012</v>
      </c>
      <c r="E191" s="76">
        <v>2.0134431E7</v>
      </c>
      <c r="F191" s="75" t="s">
        <v>4415</v>
      </c>
      <c r="G191" s="75" t="s">
        <v>2471</v>
      </c>
      <c r="H191" s="10" t="s">
        <v>4844</v>
      </c>
      <c r="I191" s="10">
        <f>COUNTIF(B:B,B191)</f>
        <v>3</v>
      </c>
      <c r="J191" s="10">
        <f>COUNTIFS(Review!O:O,B191,Review!N:N,"TNLT", Review!R:R,"&lt;&gt;"&amp;"", Review!S:S,"&lt;&gt;"&amp;"", Review!T:T,"&lt;&gt;"&amp;"", Review!U:U,"&lt;&gt;"&amp;"",  Review!V:V,"&lt;&gt;"&amp;"",  Review!W:W,"&lt;&gt;"&amp;"",  Review!X:X,"&lt;&gt;"&amp;"",  Review!Y:Y,"&lt;&gt;"&amp;"")</f>
        <v>5</v>
      </c>
      <c r="K191" s="10">
        <f>COUNTIFS(Review!O:O,B191,Review!N:N,"TNBT", Review!R:R,"&lt;&gt;"&amp;"", Review!S:S,"&lt;&gt;"&amp;"", Review!T:T,"&lt;&gt;"&amp;"", Review!U:U,"&lt;&gt;"&amp;"",  Review!V:V,"&lt;&gt;"&amp;"",  Review!W:W,"&lt;&gt;"&amp;"",  Review!X:X,"&lt;&gt;"&amp;"",  Review!Y:Y,"&lt;&gt;"&amp;"")</f>
        <v>6</v>
      </c>
      <c r="L191" s="10">
        <f>COUNTIFS(Review!O:O,B191,Review!N:N,"TL", Review!R:R,"&lt;&gt;"&amp;"", Review!X:X,"&lt;&gt;"&amp;"",  Review!Y:Y,"&lt;&gt;"&amp;"")</f>
        <v>6</v>
      </c>
      <c r="M191" s="10">
        <f>COUNTIFS(Review!AC:AC,B191, Review!AN:AN,"&lt;&gt;"&amp;"",Review!AO:AO,"&lt;&gt;"&amp;"")</f>
        <v>0</v>
      </c>
      <c r="N191" s="10">
        <f>COUNTIFS(Review!A:A,"Giữ chỗ nhóm",Review!O:O,B191)</f>
        <v>0</v>
      </c>
      <c r="O191" s="10"/>
      <c r="P191" s="4">
        <f>COUNTIFS(Review!P:P,AH191)</f>
        <v>5</v>
      </c>
      <c r="Q191" s="10">
        <f>COUNTIFS(Review!N:N,"TNLT",Review!P:P,AH191, Review!R:R,"&lt;&gt;"&amp;"", Review!S:S,"&lt;&gt;"&amp;"", Review!T:T,"&lt;&gt;"&amp;"", Review!U:U,"&lt;&gt;"&amp;"",  Review!V:V,"&lt;&gt;"&amp;"",  Review!W:W,"&lt;&gt;"&amp;"",  Review!X:X,"&lt;&gt;"&amp;"",  Review!Y:Y,"&lt;&gt;"&amp;"")</f>
        <v>1</v>
      </c>
      <c r="R191" s="10">
        <f>COUNTIFS(Review!N:N,"TNBT",Review!P:P,AH191, Review!R:R,"&lt;&gt;"&amp;"", Review!S:S,"&lt;&gt;"&amp;"", Review!T:T,"&lt;&gt;"&amp;"", Review!U:U,"&lt;&gt;"&amp;"",  Review!V:V,"&lt;&gt;"&amp;"",  Review!W:W,"&lt;&gt;"&amp;"",  Review!X:X,"&lt;&gt;"&amp;"",  Review!Y:Y,"&lt;&gt;"&amp;"")</f>
        <v>2</v>
      </c>
      <c r="S191" s="10">
        <f>COUNTIFS(Review!N:N,"TL",Review!P:P,AH191, Review!R:R,"&lt;&gt;"&amp;"", Review!X:X,"&lt;&gt;"&amp;"",  Review!Y:Y,"&lt;&gt;"&amp;"")</f>
        <v>2</v>
      </c>
      <c r="T191" s="10">
        <f>COUNTIFS(Review!A:A,"Giữ chỗ",Review!P:P,AH191)</f>
        <v>0</v>
      </c>
      <c r="U191" s="10">
        <f>COUNTIFS(Review!B:B,"Sai lớp",Review!P:P,AH191)</f>
        <v>0</v>
      </c>
      <c r="V191" s="10">
        <f>COUNTIFS(Review!B:B,"Sai phân công",Review!P:P,AH191)</f>
        <v>0</v>
      </c>
      <c r="W191" s="10">
        <f t="shared" si="1"/>
        <v>0</v>
      </c>
      <c r="X191" s="10"/>
      <c r="Y191" s="10"/>
      <c r="Z191" s="10"/>
      <c r="AA191" s="6"/>
      <c r="AB191" s="6"/>
      <c r="AC191" s="6"/>
      <c r="AD191" s="6"/>
      <c r="AE191" s="6"/>
      <c r="AF191" s="6"/>
      <c r="AG191" s="6"/>
      <c r="AH191" s="6" t="s">
        <v>2082</v>
      </c>
      <c r="AI191" s="6" t="str">
        <f t="shared" si="2"/>
        <v>D_26 Nguyễn Thanh Tùng 20134431 AS</v>
      </c>
      <c r="AJ191" s="6"/>
      <c r="AK191" s="6" t="str">
        <f t="shared" si="3"/>
        <v>TRUE</v>
      </c>
      <c r="AL191" s="4"/>
      <c r="AM191" s="4"/>
      <c r="AN191" s="4"/>
      <c r="AO191" s="4"/>
      <c r="AP191" s="4"/>
      <c r="AQ191" s="4"/>
      <c r="AR191" s="4"/>
      <c r="AS191" s="4"/>
      <c r="AT191" s="178">
        <f>COUNTIFS(Review!AC:AC,B191, Review!AE:AE,"&lt;&gt;"&amp;"",Review!AL:AL,"&lt;&gt;"&amp;"")</f>
        <v>0</v>
      </c>
      <c r="AU191" s="179">
        <f>COUNTIFS(Review!BJ:BJ,"*TNLT*",Review!AC:AC,B191, Review!AE:AE,"&lt;&gt;"&amp;"",Review!AL:AL,"&lt;&gt;"&amp;"")</f>
        <v>0</v>
      </c>
      <c r="AV191" s="179">
        <f>COUNTIFS(Review!BJ:BJ,"*TNBT*",Review!AC:AC,B191, Review!AE:AE,"&lt;&gt;"&amp;"",Review!AL:AL,"&lt;&gt;"&amp;"")</f>
        <v>0</v>
      </c>
      <c r="AW191" s="179">
        <f>COUNTIFS(Review!BJ:BJ,"*TL*",Review!AC:AC,B191, Review!AE:AE,"&lt;&gt;"&amp;"",Review!AL:AL,"&lt;&gt;"&amp;"")</f>
        <v>0</v>
      </c>
      <c r="AX191" s="180">
        <f>COUNTIFS(Review!AD:AD,AH191, Review!AE:AE,"&lt;&gt;"&amp;"",Review!AL:AL,"&lt;&gt;"&amp;"")</f>
        <v>0</v>
      </c>
      <c r="AY191" s="153">
        <f>COUNTIFS(Review!BJ:BJ,"*TNLT*",Review!AD:AD,AH191, Review!AE:AE,"&lt;&gt;"&amp;"",  Review!AF:AF,"&lt;&gt;"&amp;"", Review!AG:AG,"&lt;&gt;"&amp;"", Review!AH:AH,"&lt;&gt;"&amp;"", Review!AI:AI,"&lt;&gt;"&amp;"", Review!AJ:AJ,"&lt;&gt;"&amp;"", Review!AK:AK,"&lt;&gt;"&amp;"", Review!AL:AL,"&lt;&gt;"&amp;"", Review!AM:AM,"&lt;&gt;"&amp;"", Review!AN:AN,"&lt;&gt;"&amp;"", Review!AO:AO,"&lt;&gt;"&amp;"")</f>
        <v>0</v>
      </c>
      <c r="AZ191" s="153">
        <f>COUNTIFS(Review!BJ:BJ,"*TNBT*",Review!AD:AD,AH191, Review!AE:AE,"&lt;&gt;"&amp;"",  Review!AF:AF,"&lt;&gt;"&amp;"", Review!AG:AG,"&lt;&gt;"&amp;"", Review!AH:AH,"&lt;&gt;"&amp;"", Review!AI:AI,"&lt;&gt;"&amp;"",  Review!AJ:AJ,"&lt;&gt;"&amp;"",  Review!AK:AK,"&lt;&gt;"&amp;"",  Review!AL:AL,"&lt;&gt;"&amp;"",  Review!AM:AM,"&lt;&gt;"&amp;"", Review!AN:AN,"&lt;&gt;"&amp;"", Review!AO:AO,"&lt;&gt;"&amp;"")</f>
        <v>0</v>
      </c>
      <c r="BA191" s="153">
        <f>COUNTIFS(Review!BJ:BJ,"*TL*",Review!AD:AD,AH191, Review!AE:AE,"&lt;&gt;"&amp;"", Review!AL:AL,"&lt;&gt;"&amp;"",  Review!AM:AM,"&lt;&gt;"&amp;"", Review!AN:AN,"&lt;&gt;"&amp;"", Review!AO:AO,"&lt;&gt;"&amp;"")</f>
        <v>0</v>
      </c>
      <c r="BB191" s="180">
        <f>COUNTIFS(Review!AR:AR,AH191, Review!AS:AS,"&lt;&gt;"&amp;"",Review!AZ:AZ,"&lt;&gt;"&amp;"")</f>
        <v>0</v>
      </c>
      <c r="BC191" s="181">
        <f>COUNTIFS(Review!BJ:BJ,"*TNLT*",Review!AR:AR,AH191, Review!AS:AS,"&lt;&gt;"&amp;"", Review!AT:AT,"&lt;&gt;"&amp;"", Review!AU:AU,"&lt;&gt;"&amp;"", Review!AV:AV,"&lt;&gt;"&amp;"", Review!AW:AW,"&lt;&gt;"&amp;"", Review!AW:AW,"&lt;&gt;"&amp;"", Review!AX:AX,"&lt;&gt;"&amp;"", Review!AY:AY,"&lt;&gt;"&amp;"", Review!AZ:AZ,"&lt;&gt;"&amp;"",  Review!BA:BA,"&lt;&gt;"&amp;"", Review!BB:BB,"&lt;&gt;"&amp;"", Review!BC:BC,"&lt;&gt;"&amp;"")</f>
        <v>0</v>
      </c>
      <c r="BD191" s="182">
        <f>COUNTIFS(Review!BJ:BJ,"*TNBT*",Review!AR:AR,AH191, Review!AS:AS,"&lt;&gt;"&amp;"", Review!AT:AT,"&lt;&gt;"&amp;"", Review!AU:AU,"&lt;&gt;"&amp;"", Review!AV:AV,"&lt;&gt;"&amp;"", Review!AW:AW,"&lt;&gt;"&amp;"", Review!AW:AW,"&lt;&gt;"&amp;"", Review!AX:AX,"&lt;&gt;"&amp;"", Review!AY:AY,"&lt;&gt;"&amp;"", Review!AZ:AZ,"&lt;&gt;"&amp;"",  Review!BA:BA,"&lt;&gt;"&amp;"", Review!BB:BB,"&lt;&gt;"&amp;"", Review!BC:BC,"&lt;&gt;"&amp;"")</f>
        <v>0</v>
      </c>
      <c r="BE191" s="181">
        <f>COUNTIFS(Review!BJ:BJ,"*TL*",Review!AR:AR,AH191, Review!AS:AS,"&lt;&gt;"&amp;"", Review!AZ:AZ,"&lt;&gt;"&amp;"",  Review!BA:BA,"&lt;&gt;"&amp;"", Review!BB:BB,"&lt;&gt;"&amp;"", Review!BC:BC,"&lt;&gt;"&amp;"")</f>
        <v>0</v>
      </c>
    </row>
    <row r="192" ht="13.5" customHeight="1">
      <c r="A192" s="6"/>
      <c r="B192" s="75" t="s">
        <v>1400</v>
      </c>
      <c r="C192" s="75" t="s">
        <v>4899</v>
      </c>
      <c r="D192" s="75" t="s">
        <v>3417</v>
      </c>
      <c r="E192" s="76">
        <v>2.0112476E7</v>
      </c>
      <c r="F192" s="75" t="s">
        <v>4415</v>
      </c>
      <c r="G192" s="75" t="s">
        <v>2471</v>
      </c>
      <c r="H192" s="10" t="s">
        <v>4900</v>
      </c>
      <c r="I192" s="10"/>
      <c r="J192" s="10"/>
      <c r="K192" s="10"/>
      <c r="L192" s="10"/>
      <c r="M192" s="10"/>
      <c r="N192" s="10"/>
      <c r="O192" s="10"/>
      <c r="P192" s="4">
        <f>COUNTIFS(Review!P:P,AH192)</f>
        <v>6</v>
      </c>
      <c r="Q192" s="10">
        <f>COUNTIFS(Review!N:N,"TNLT",Review!P:P,AH192, Review!R:R,"&lt;&gt;"&amp;"", Review!S:S,"&lt;&gt;"&amp;"", Review!T:T,"&lt;&gt;"&amp;"", Review!U:U,"&lt;&gt;"&amp;"",  Review!V:V,"&lt;&gt;"&amp;"",  Review!W:W,"&lt;&gt;"&amp;"",  Review!X:X,"&lt;&gt;"&amp;"",  Review!Y:Y,"&lt;&gt;"&amp;"")</f>
        <v>2</v>
      </c>
      <c r="R192" s="10">
        <f>COUNTIFS(Review!N:N,"TNBT",Review!P:P,AH192, Review!R:R,"&lt;&gt;"&amp;"", Review!S:S,"&lt;&gt;"&amp;"", Review!T:T,"&lt;&gt;"&amp;"", Review!U:U,"&lt;&gt;"&amp;"",  Review!V:V,"&lt;&gt;"&amp;"",  Review!W:W,"&lt;&gt;"&amp;"",  Review!X:X,"&lt;&gt;"&amp;"",  Review!Y:Y,"&lt;&gt;"&amp;"")</f>
        <v>2</v>
      </c>
      <c r="S192" s="10">
        <f>COUNTIFS(Review!N:N,"TL",Review!P:P,AH192, Review!R:R,"&lt;&gt;"&amp;"", Review!X:X,"&lt;&gt;"&amp;"",  Review!Y:Y,"&lt;&gt;"&amp;"")</f>
        <v>2</v>
      </c>
      <c r="T192" s="10">
        <f>COUNTIFS(Review!A:A,"Giữ chỗ",Review!P:P,AH192)</f>
        <v>0</v>
      </c>
      <c r="U192" s="10">
        <f>COUNTIFS(Review!B:B,"Sai lớp",Review!P:P,AH192)</f>
        <v>0</v>
      </c>
      <c r="V192" s="10">
        <f>COUNTIFS(Review!B:B,"Sai phân công",Review!P:P,AH192)</f>
        <v>0</v>
      </c>
      <c r="W192" s="10">
        <f t="shared" si="1"/>
        <v>0</v>
      </c>
      <c r="X192" s="10"/>
      <c r="Y192" s="10"/>
      <c r="Z192" s="10"/>
      <c r="AA192" s="6"/>
      <c r="AB192" s="6"/>
      <c r="AC192" s="6"/>
      <c r="AD192" s="6"/>
      <c r="AE192" s="6"/>
      <c r="AF192" s="6"/>
      <c r="AG192" s="6"/>
      <c r="AH192" s="6" t="s">
        <v>1401</v>
      </c>
      <c r="AI192" s="6" t="str">
        <f t="shared" si="2"/>
        <v>D_26 Hà Quang Vũ 20112476 AS</v>
      </c>
      <c r="AJ192" s="6"/>
      <c r="AK192" s="6" t="str">
        <f t="shared" si="3"/>
        <v>TRUE</v>
      </c>
      <c r="AL192" s="4"/>
      <c r="AM192" s="4"/>
      <c r="AN192" s="4"/>
      <c r="AO192" s="4"/>
      <c r="AP192" s="4"/>
      <c r="AQ192" s="4"/>
      <c r="AR192" s="4"/>
      <c r="AS192" s="4"/>
      <c r="AT192" s="178"/>
      <c r="AU192" s="179"/>
      <c r="AV192" s="179"/>
      <c r="AW192" s="179"/>
      <c r="AX192" s="180">
        <f>COUNTIFS(Review!AD:AD,AH192, Review!AE:AE,"&lt;&gt;"&amp;"",Review!AL:AL,"&lt;&gt;"&amp;"")</f>
        <v>0</v>
      </c>
      <c r="AY192" s="153">
        <f>COUNTIFS(Review!BJ:BJ,"*TNLT*",Review!AD:AD,AH192, Review!AE:AE,"&lt;&gt;"&amp;"",  Review!AF:AF,"&lt;&gt;"&amp;"", Review!AG:AG,"&lt;&gt;"&amp;"", Review!AH:AH,"&lt;&gt;"&amp;"", Review!AI:AI,"&lt;&gt;"&amp;"", Review!AJ:AJ,"&lt;&gt;"&amp;"", Review!AK:AK,"&lt;&gt;"&amp;"", Review!AL:AL,"&lt;&gt;"&amp;"", Review!AM:AM,"&lt;&gt;"&amp;"", Review!AN:AN,"&lt;&gt;"&amp;"", Review!AO:AO,"&lt;&gt;"&amp;"")</f>
        <v>0</v>
      </c>
      <c r="AZ192" s="153">
        <f>COUNTIFS(Review!BJ:BJ,"*TNBT*",Review!AD:AD,AH192, Review!AE:AE,"&lt;&gt;"&amp;"",  Review!AF:AF,"&lt;&gt;"&amp;"", Review!AG:AG,"&lt;&gt;"&amp;"", Review!AH:AH,"&lt;&gt;"&amp;"", Review!AI:AI,"&lt;&gt;"&amp;"",  Review!AJ:AJ,"&lt;&gt;"&amp;"",  Review!AK:AK,"&lt;&gt;"&amp;"",  Review!AL:AL,"&lt;&gt;"&amp;"",  Review!AM:AM,"&lt;&gt;"&amp;"", Review!AN:AN,"&lt;&gt;"&amp;"", Review!AO:AO,"&lt;&gt;"&amp;"")</f>
        <v>0</v>
      </c>
      <c r="BA192" s="153">
        <f>COUNTIFS(Review!BJ:BJ,"*TL*",Review!AD:AD,AH192, Review!AE:AE,"&lt;&gt;"&amp;"", Review!AL:AL,"&lt;&gt;"&amp;"",  Review!AM:AM,"&lt;&gt;"&amp;"", Review!AN:AN,"&lt;&gt;"&amp;"", Review!AO:AO,"&lt;&gt;"&amp;"")</f>
        <v>0</v>
      </c>
      <c r="BB192" s="180">
        <f>COUNTIFS(Review!AR:AR,AH192, Review!AS:AS,"&lt;&gt;"&amp;"",Review!AZ:AZ,"&lt;&gt;"&amp;"")</f>
        <v>0</v>
      </c>
      <c r="BC192" s="181">
        <f>COUNTIFS(Review!BJ:BJ,"*TNLT*",Review!AR:AR,AH192, Review!AS:AS,"&lt;&gt;"&amp;"", Review!AT:AT,"&lt;&gt;"&amp;"", Review!AU:AU,"&lt;&gt;"&amp;"", Review!AV:AV,"&lt;&gt;"&amp;"", Review!AW:AW,"&lt;&gt;"&amp;"", Review!AW:AW,"&lt;&gt;"&amp;"", Review!AX:AX,"&lt;&gt;"&amp;"", Review!AY:AY,"&lt;&gt;"&amp;"", Review!AZ:AZ,"&lt;&gt;"&amp;"",  Review!BA:BA,"&lt;&gt;"&amp;"", Review!BB:BB,"&lt;&gt;"&amp;"", Review!BC:BC,"&lt;&gt;"&amp;"")</f>
        <v>0</v>
      </c>
      <c r="BD192" s="182">
        <f>COUNTIFS(Review!BJ:BJ,"*TNBT*",Review!AR:AR,AH192, Review!AS:AS,"&lt;&gt;"&amp;"", Review!AT:AT,"&lt;&gt;"&amp;"", Review!AU:AU,"&lt;&gt;"&amp;"", Review!AV:AV,"&lt;&gt;"&amp;"", Review!AW:AW,"&lt;&gt;"&amp;"", Review!AW:AW,"&lt;&gt;"&amp;"", Review!AX:AX,"&lt;&gt;"&amp;"", Review!AY:AY,"&lt;&gt;"&amp;"", Review!AZ:AZ,"&lt;&gt;"&amp;"",  Review!BA:BA,"&lt;&gt;"&amp;"", Review!BB:BB,"&lt;&gt;"&amp;"", Review!BC:BC,"&lt;&gt;"&amp;"")</f>
        <v>0</v>
      </c>
      <c r="BE192" s="181">
        <f>COUNTIFS(Review!BJ:BJ,"*TL*",Review!AR:AR,AH192, Review!AS:AS,"&lt;&gt;"&amp;"", Review!AZ:AZ,"&lt;&gt;"&amp;"",  Review!BA:BA,"&lt;&gt;"&amp;"", Review!BB:BB,"&lt;&gt;"&amp;"", Review!BC:BC,"&lt;&gt;"&amp;"")</f>
        <v>0</v>
      </c>
    </row>
    <row r="193" ht="13.5" customHeight="1">
      <c r="A193" s="6"/>
      <c r="B193" s="77" t="s">
        <v>4915</v>
      </c>
      <c r="C193" s="77" t="s">
        <v>4935</v>
      </c>
      <c r="D193" s="77" t="s">
        <v>639</v>
      </c>
      <c r="E193" s="76">
        <v>2.0130891E7</v>
      </c>
      <c r="F193" s="77" t="s">
        <v>4918</v>
      </c>
      <c r="G193" s="77" t="s">
        <v>2471</v>
      </c>
      <c r="H193" s="10" t="s">
        <v>4936</v>
      </c>
      <c r="I193" s="10"/>
      <c r="J193" s="10"/>
      <c r="K193" s="10"/>
      <c r="L193" s="10"/>
      <c r="M193" s="10"/>
      <c r="N193" s="10"/>
      <c r="O193" s="10"/>
      <c r="P193" s="4">
        <f>COUNTIFS(Review!P:P,AH193)</f>
        <v>0</v>
      </c>
      <c r="Q193" s="10">
        <f>COUNTIFS(Review!N:N,"TNLT",Review!P:P,AH193, Review!R:R,"&lt;&gt;"&amp;"", Review!S:S,"&lt;&gt;"&amp;"", Review!T:T,"&lt;&gt;"&amp;"", Review!U:U,"&lt;&gt;"&amp;"",  Review!V:V,"&lt;&gt;"&amp;"",  Review!W:W,"&lt;&gt;"&amp;"",  Review!X:X,"&lt;&gt;"&amp;"",  Review!Y:Y,"&lt;&gt;"&amp;"")</f>
        <v>0</v>
      </c>
      <c r="R193" s="10">
        <f>COUNTIFS(Review!N:N,"TNBT",Review!P:P,AH193, Review!R:R,"&lt;&gt;"&amp;"", Review!S:S,"&lt;&gt;"&amp;"", Review!T:T,"&lt;&gt;"&amp;"", Review!U:U,"&lt;&gt;"&amp;"",  Review!V:V,"&lt;&gt;"&amp;"",  Review!W:W,"&lt;&gt;"&amp;"",  Review!X:X,"&lt;&gt;"&amp;"",  Review!Y:Y,"&lt;&gt;"&amp;"")</f>
        <v>0</v>
      </c>
      <c r="S193" s="10">
        <f>COUNTIFS(Review!N:N,"TL",Review!P:P,AH193, Review!R:R,"&lt;&gt;"&amp;"", Review!X:X,"&lt;&gt;"&amp;"",  Review!Y:Y,"&lt;&gt;"&amp;"")</f>
        <v>0</v>
      </c>
      <c r="T193" s="10">
        <f>COUNTIFS(Review!A:A,"Giữ chỗ",Review!P:P,AH193)</f>
        <v>0</v>
      </c>
      <c r="U193" s="10">
        <f>COUNTIFS(Review!B:B,"Sai lớp",Review!P:P,AH193)</f>
        <v>0</v>
      </c>
      <c r="V193" s="10">
        <f>COUNTIFS(Review!B:B,"Sai phân công",Review!P:P,AH193)</f>
        <v>0</v>
      </c>
      <c r="W193" s="10">
        <f t="shared" si="1"/>
        <v>0</v>
      </c>
      <c r="X193" s="10"/>
      <c r="Y193" s="10"/>
      <c r="Z193" s="10"/>
      <c r="AA193" s="6"/>
      <c r="AB193" s="6"/>
      <c r="AC193" s="6"/>
      <c r="AD193" s="6"/>
      <c r="AE193" s="6"/>
      <c r="AF193" s="6"/>
      <c r="AG193" s="6"/>
      <c r="AH193" s="6" t="s">
        <v>4961</v>
      </c>
      <c r="AI193" s="6" t="str">
        <f t="shared" si="2"/>
        <v>D_27 Vũ Tuấn Đạt 20130891 ICT</v>
      </c>
      <c r="AJ193" s="6"/>
      <c r="AK193" s="6" t="str">
        <f t="shared" si="3"/>
        <v>TRUE</v>
      </c>
      <c r="AL193" s="4"/>
      <c r="AM193" s="4"/>
      <c r="AN193" s="4"/>
      <c r="AO193" s="4"/>
      <c r="AP193" s="4"/>
      <c r="AQ193" s="4"/>
      <c r="AR193" s="4"/>
      <c r="AS193" s="4"/>
      <c r="AT193" s="178"/>
      <c r="AU193" s="179"/>
      <c r="AV193" s="179"/>
      <c r="AW193" s="179"/>
      <c r="AX193" s="180">
        <f>COUNTIFS(Review!AD:AD,AH193, Review!AE:AE,"&lt;&gt;"&amp;"",Review!AL:AL,"&lt;&gt;"&amp;"")</f>
        <v>0</v>
      </c>
      <c r="AY193" s="153">
        <f>COUNTIFS(Review!BJ:BJ,"*TNLT*",Review!AD:AD,AH193, Review!AE:AE,"&lt;&gt;"&amp;"",  Review!AF:AF,"&lt;&gt;"&amp;"", Review!AG:AG,"&lt;&gt;"&amp;"", Review!AH:AH,"&lt;&gt;"&amp;"", Review!AI:AI,"&lt;&gt;"&amp;"", Review!AJ:AJ,"&lt;&gt;"&amp;"", Review!AK:AK,"&lt;&gt;"&amp;"", Review!AL:AL,"&lt;&gt;"&amp;"", Review!AM:AM,"&lt;&gt;"&amp;"", Review!AN:AN,"&lt;&gt;"&amp;"", Review!AO:AO,"&lt;&gt;"&amp;"")</f>
        <v>0</v>
      </c>
      <c r="AZ193" s="153">
        <f>COUNTIFS(Review!BJ:BJ,"*TNBT*",Review!AD:AD,AH193, Review!AE:AE,"&lt;&gt;"&amp;"",  Review!AF:AF,"&lt;&gt;"&amp;"", Review!AG:AG,"&lt;&gt;"&amp;"", Review!AH:AH,"&lt;&gt;"&amp;"", Review!AI:AI,"&lt;&gt;"&amp;"",  Review!AJ:AJ,"&lt;&gt;"&amp;"",  Review!AK:AK,"&lt;&gt;"&amp;"",  Review!AL:AL,"&lt;&gt;"&amp;"",  Review!AM:AM,"&lt;&gt;"&amp;"", Review!AN:AN,"&lt;&gt;"&amp;"", Review!AO:AO,"&lt;&gt;"&amp;"")</f>
        <v>0</v>
      </c>
      <c r="BA193" s="153">
        <f>COUNTIFS(Review!BJ:BJ,"*TL*",Review!AD:AD,AH193, Review!AE:AE,"&lt;&gt;"&amp;"", Review!AL:AL,"&lt;&gt;"&amp;"",  Review!AM:AM,"&lt;&gt;"&amp;"", Review!AN:AN,"&lt;&gt;"&amp;"", Review!AO:AO,"&lt;&gt;"&amp;"")</f>
        <v>0</v>
      </c>
      <c r="BB193" s="180">
        <f>COUNTIFS(Review!AR:AR,AH193, Review!AS:AS,"&lt;&gt;"&amp;"",Review!AZ:AZ,"&lt;&gt;"&amp;"")</f>
        <v>0</v>
      </c>
      <c r="BC193" s="181">
        <f>COUNTIFS(Review!BJ:BJ,"*TNLT*",Review!AR:AR,AH193, Review!AS:AS,"&lt;&gt;"&amp;"", Review!AT:AT,"&lt;&gt;"&amp;"", Review!AU:AU,"&lt;&gt;"&amp;"", Review!AV:AV,"&lt;&gt;"&amp;"", Review!AW:AW,"&lt;&gt;"&amp;"", Review!AW:AW,"&lt;&gt;"&amp;"", Review!AX:AX,"&lt;&gt;"&amp;"", Review!AY:AY,"&lt;&gt;"&amp;"", Review!AZ:AZ,"&lt;&gt;"&amp;"",  Review!BA:BA,"&lt;&gt;"&amp;"", Review!BB:BB,"&lt;&gt;"&amp;"", Review!BC:BC,"&lt;&gt;"&amp;"")</f>
        <v>0</v>
      </c>
      <c r="BD193" s="182">
        <f>COUNTIFS(Review!BJ:BJ,"*TNBT*",Review!AR:AR,AH193, Review!AS:AS,"&lt;&gt;"&amp;"", Review!AT:AT,"&lt;&gt;"&amp;"", Review!AU:AU,"&lt;&gt;"&amp;"", Review!AV:AV,"&lt;&gt;"&amp;"", Review!AW:AW,"&lt;&gt;"&amp;"", Review!AW:AW,"&lt;&gt;"&amp;"", Review!AX:AX,"&lt;&gt;"&amp;"", Review!AY:AY,"&lt;&gt;"&amp;"", Review!AZ:AZ,"&lt;&gt;"&amp;"",  Review!BA:BA,"&lt;&gt;"&amp;"", Review!BB:BB,"&lt;&gt;"&amp;"", Review!BC:BC,"&lt;&gt;"&amp;"")</f>
        <v>0</v>
      </c>
      <c r="BE193" s="181">
        <f>COUNTIFS(Review!BJ:BJ,"*TL*",Review!AR:AR,AH193, Review!AS:AS,"&lt;&gt;"&amp;"", Review!AZ:AZ,"&lt;&gt;"&amp;"",  Review!BA:BA,"&lt;&gt;"&amp;"", Review!BB:BB,"&lt;&gt;"&amp;"", Review!BC:BC,"&lt;&gt;"&amp;"")</f>
        <v>0</v>
      </c>
    </row>
    <row r="194" ht="13.5" customHeight="1">
      <c r="A194" s="6"/>
      <c r="B194" s="77" t="s">
        <v>4915</v>
      </c>
      <c r="C194" s="77" t="s">
        <v>415</v>
      </c>
      <c r="D194" s="77" t="s">
        <v>4917</v>
      </c>
      <c r="E194" s="76">
        <v>2.0130744E7</v>
      </c>
      <c r="F194" s="77" t="s">
        <v>4918</v>
      </c>
      <c r="G194" s="77" t="s">
        <v>2471</v>
      </c>
      <c r="H194" s="10" t="s">
        <v>4919</v>
      </c>
      <c r="I194" s="10">
        <f>COUNTIF(B:B,B194)</f>
        <v>4</v>
      </c>
      <c r="J194" s="10">
        <f>COUNTIFS(Review!O:O,B194,Review!N:N,"TNLT", Review!R:R,"&lt;&gt;"&amp;"", Review!S:S,"&lt;&gt;"&amp;"", Review!T:T,"&lt;&gt;"&amp;"", Review!U:U,"&lt;&gt;"&amp;"",  Review!V:V,"&lt;&gt;"&amp;"",  Review!W:W,"&lt;&gt;"&amp;"",  Review!X:X,"&lt;&gt;"&amp;"",  Review!Y:Y,"&lt;&gt;"&amp;"")</f>
        <v>0</v>
      </c>
      <c r="K194" s="10">
        <f>COUNTIFS(Review!O:O,B194,Review!N:N,"TNBT", Review!R:R,"&lt;&gt;"&amp;"", Review!S:S,"&lt;&gt;"&amp;"", Review!T:T,"&lt;&gt;"&amp;"", Review!U:U,"&lt;&gt;"&amp;"",  Review!V:V,"&lt;&gt;"&amp;"",  Review!W:W,"&lt;&gt;"&amp;"",  Review!X:X,"&lt;&gt;"&amp;"",  Review!Y:Y,"&lt;&gt;"&amp;"")</f>
        <v>0</v>
      </c>
      <c r="L194" s="10">
        <f>COUNTIFS(Review!O:O,B194,Review!N:N,"TL", Review!R:R,"&lt;&gt;"&amp;"", Review!X:X,"&lt;&gt;"&amp;"",  Review!Y:Y,"&lt;&gt;"&amp;"")</f>
        <v>0</v>
      </c>
      <c r="M194" s="10">
        <f>COUNTIFS(Review!AC:AC,B194, Review!AN:AN,"&lt;&gt;"&amp;"",Review!AO:AO,"&lt;&gt;"&amp;"")</f>
        <v>0</v>
      </c>
      <c r="N194" s="10">
        <f>COUNTIFS(Review!A:A,"Giữ chỗ nhóm",Review!O:O,B194)</f>
        <v>0</v>
      </c>
      <c r="O194" s="10"/>
      <c r="P194" s="4">
        <f>COUNTIFS(Review!P:P,AH194)</f>
        <v>0</v>
      </c>
      <c r="Q194" s="10">
        <f>COUNTIFS(Review!N:N,"TNLT",Review!P:P,AH194, Review!R:R,"&lt;&gt;"&amp;"", Review!S:S,"&lt;&gt;"&amp;"", Review!T:T,"&lt;&gt;"&amp;"", Review!U:U,"&lt;&gt;"&amp;"",  Review!V:V,"&lt;&gt;"&amp;"",  Review!W:W,"&lt;&gt;"&amp;"",  Review!X:X,"&lt;&gt;"&amp;"",  Review!Y:Y,"&lt;&gt;"&amp;"")</f>
        <v>0</v>
      </c>
      <c r="R194" s="10">
        <f>COUNTIFS(Review!N:N,"TNBT",Review!P:P,AH194, Review!R:R,"&lt;&gt;"&amp;"", Review!S:S,"&lt;&gt;"&amp;"", Review!T:T,"&lt;&gt;"&amp;"", Review!U:U,"&lt;&gt;"&amp;"",  Review!V:V,"&lt;&gt;"&amp;"",  Review!W:W,"&lt;&gt;"&amp;"",  Review!X:X,"&lt;&gt;"&amp;"",  Review!Y:Y,"&lt;&gt;"&amp;"")</f>
        <v>0</v>
      </c>
      <c r="S194" s="10">
        <f>COUNTIFS(Review!N:N,"TL",Review!P:P,AH194, Review!R:R,"&lt;&gt;"&amp;"", Review!X:X,"&lt;&gt;"&amp;"",  Review!Y:Y,"&lt;&gt;"&amp;"")</f>
        <v>0</v>
      </c>
      <c r="T194" s="10">
        <f>COUNTIFS(Review!A:A,"Giữ chỗ",Review!P:P,AH194)</f>
        <v>0</v>
      </c>
      <c r="U194" s="10">
        <f>COUNTIFS(Review!B:B,"Sai lớp",Review!P:P,AH194)</f>
        <v>0</v>
      </c>
      <c r="V194" s="10">
        <f>COUNTIFS(Review!B:B,"Sai phân công",Review!P:P,AH194)</f>
        <v>0</v>
      </c>
      <c r="W194" s="10">
        <f t="shared" si="1"/>
        <v>0</v>
      </c>
      <c r="X194" s="10"/>
      <c r="Y194" s="10"/>
      <c r="Z194" s="10"/>
      <c r="AA194" s="6"/>
      <c r="AB194" s="6"/>
      <c r="AC194" s="6"/>
      <c r="AD194" s="6"/>
      <c r="AE194" s="6"/>
      <c r="AF194" s="6"/>
      <c r="AG194" s="6"/>
      <c r="AH194" s="6" t="s">
        <v>4934</v>
      </c>
      <c r="AI194" s="6" t="str">
        <f t="shared" si="2"/>
        <v>D_27 Nguyễn Trọng Dương 20130744 ICT</v>
      </c>
      <c r="AJ194" s="6"/>
      <c r="AK194" s="6" t="str">
        <f t="shared" si="3"/>
        <v>TRUE</v>
      </c>
      <c r="AL194" s="4"/>
      <c r="AM194" s="4"/>
      <c r="AN194" s="4"/>
      <c r="AO194" s="4"/>
      <c r="AP194" s="4"/>
      <c r="AQ194" s="4"/>
      <c r="AR194" s="4"/>
      <c r="AS194" s="4"/>
      <c r="AT194" s="178">
        <f>COUNTIFS(Review!AC:AC,B194, Review!AE:AE,"&lt;&gt;"&amp;"",Review!AL:AL,"&lt;&gt;"&amp;"")</f>
        <v>0</v>
      </c>
      <c r="AU194" s="179">
        <f>COUNTIFS(Review!BJ:BJ,"*TNLT*",Review!AC:AC,B194, Review!AE:AE,"&lt;&gt;"&amp;"",Review!AL:AL,"&lt;&gt;"&amp;"")</f>
        <v>0</v>
      </c>
      <c r="AV194" s="179">
        <f>COUNTIFS(Review!BJ:BJ,"*TNBT*",Review!AC:AC,B194, Review!AE:AE,"&lt;&gt;"&amp;"",Review!AL:AL,"&lt;&gt;"&amp;"")</f>
        <v>0</v>
      </c>
      <c r="AW194" s="179">
        <f>COUNTIFS(Review!BJ:BJ,"*TL*",Review!AC:AC,B194, Review!AE:AE,"&lt;&gt;"&amp;"",Review!AL:AL,"&lt;&gt;"&amp;"")</f>
        <v>0</v>
      </c>
      <c r="AX194" s="180">
        <f>COUNTIFS(Review!AD:AD,AH194, Review!AE:AE,"&lt;&gt;"&amp;"",Review!AL:AL,"&lt;&gt;"&amp;"")</f>
        <v>0</v>
      </c>
      <c r="AY194" s="153">
        <f>COUNTIFS(Review!BJ:BJ,"*TNLT*",Review!AD:AD,AH194, Review!AE:AE,"&lt;&gt;"&amp;"",  Review!AF:AF,"&lt;&gt;"&amp;"", Review!AG:AG,"&lt;&gt;"&amp;"", Review!AH:AH,"&lt;&gt;"&amp;"", Review!AI:AI,"&lt;&gt;"&amp;"", Review!AJ:AJ,"&lt;&gt;"&amp;"", Review!AK:AK,"&lt;&gt;"&amp;"", Review!AL:AL,"&lt;&gt;"&amp;"", Review!AM:AM,"&lt;&gt;"&amp;"", Review!AN:AN,"&lt;&gt;"&amp;"", Review!AO:AO,"&lt;&gt;"&amp;"")</f>
        <v>0</v>
      </c>
      <c r="AZ194" s="153">
        <f>COUNTIFS(Review!BJ:BJ,"*TNBT*",Review!AD:AD,AH194, Review!AE:AE,"&lt;&gt;"&amp;"",  Review!AF:AF,"&lt;&gt;"&amp;"", Review!AG:AG,"&lt;&gt;"&amp;"", Review!AH:AH,"&lt;&gt;"&amp;"", Review!AI:AI,"&lt;&gt;"&amp;"",  Review!AJ:AJ,"&lt;&gt;"&amp;"",  Review!AK:AK,"&lt;&gt;"&amp;"",  Review!AL:AL,"&lt;&gt;"&amp;"",  Review!AM:AM,"&lt;&gt;"&amp;"", Review!AN:AN,"&lt;&gt;"&amp;"", Review!AO:AO,"&lt;&gt;"&amp;"")</f>
        <v>0</v>
      </c>
      <c r="BA194" s="153">
        <f>COUNTIFS(Review!BJ:BJ,"*TL*",Review!AD:AD,AH194, Review!AE:AE,"&lt;&gt;"&amp;"", Review!AL:AL,"&lt;&gt;"&amp;"",  Review!AM:AM,"&lt;&gt;"&amp;"", Review!AN:AN,"&lt;&gt;"&amp;"", Review!AO:AO,"&lt;&gt;"&amp;"")</f>
        <v>0</v>
      </c>
      <c r="BB194" s="180">
        <f>COUNTIFS(Review!AR:AR,AH194, Review!AS:AS,"&lt;&gt;"&amp;"",Review!AZ:AZ,"&lt;&gt;"&amp;"")</f>
        <v>0</v>
      </c>
      <c r="BC194" s="181">
        <f>COUNTIFS(Review!BJ:BJ,"*TNLT*",Review!AR:AR,AH194, Review!AS:AS,"&lt;&gt;"&amp;"", Review!AT:AT,"&lt;&gt;"&amp;"", Review!AU:AU,"&lt;&gt;"&amp;"", Review!AV:AV,"&lt;&gt;"&amp;"", Review!AW:AW,"&lt;&gt;"&amp;"", Review!AW:AW,"&lt;&gt;"&amp;"", Review!AX:AX,"&lt;&gt;"&amp;"", Review!AY:AY,"&lt;&gt;"&amp;"", Review!AZ:AZ,"&lt;&gt;"&amp;"",  Review!BA:BA,"&lt;&gt;"&amp;"", Review!BB:BB,"&lt;&gt;"&amp;"", Review!BC:BC,"&lt;&gt;"&amp;"")</f>
        <v>0</v>
      </c>
      <c r="BD194" s="182">
        <f>COUNTIFS(Review!BJ:BJ,"*TNBT*",Review!AR:AR,AH194, Review!AS:AS,"&lt;&gt;"&amp;"", Review!AT:AT,"&lt;&gt;"&amp;"", Review!AU:AU,"&lt;&gt;"&amp;"", Review!AV:AV,"&lt;&gt;"&amp;"", Review!AW:AW,"&lt;&gt;"&amp;"", Review!AW:AW,"&lt;&gt;"&amp;"", Review!AX:AX,"&lt;&gt;"&amp;"", Review!AY:AY,"&lt;&gt;"&amp;"", Review!AZ:AZ,"&lt;&gt;"&amp;"",  Review!BA:BA,"&lt;&gt;"&amp;"", Review!BB:BB,"&lt;&gt;"&amp;"", Review!BC:BC,"&lt;&gt;"&amp;"")</f>
        <v>0</v>
      </c>
      <c r="BE194" s="181">
        <f>COUNTIFS(Review!BJ:BJ,"*TL*",Review!AR:AR,AH194, Review!AS:AS,"&lt;&gt;"&amp;"", Review!AZ:AZ,"&lt;&gt;"&amp;"",  Review!BA:BA,"&lt;&gt;"&amp;"", Review!BB:BB,"&lt;&gt;"&amp;"", Review!BC:BC,"&lt;&gt;"&amp;"")</f>
        <v>0</v>
      </c>
    </row>
    <row r="195" ht="13.5" customHeight="1">
      <c r="A195" s="6"/>
      <c r="B195" s="77" t="s">
        <v>4915</v>
      </c>
      <c r="C195" s="77" t="s">
        <v>4982</v>
      </c>
      <c r="D195" s="77" t="s">
        <v>4983</v>
      </c>
      <c r="E195" s="76">
        <v>2.0133001E7</v>
      </c>
      <c r="F195" s="77" t="s">
        <v>4918</v>
      </c>
      <c r="G195" s="77" t="s">
        <v>2471</v>
      </c>
      <c r="H195" s="10" t="s">
        <v>4984</v>
      </c>
      <c r="I195" s="10"/>
      <c r="J195" s="10"/>
      <c r="K195" s="10"/>
      <c r="L195" s="10"/>
      <c r="M195" s="10"/>
      <c r="N195" s="10"/>
      <c r="O195" s="10"/>
      <c r="P195" s="4">
        <f>COUNTIFS(Review!P:P,AH195)</f>
        <v>0</v>
      </c>
      <c r="Q195" s="10">
        <f>COUNTIFS(Review!N:N,"TNLT",Review!P:P,AH195, Review!R:R,"&lt;&gt;"&amp;"", Review!S:S,"&lt;&gt;"&amp;"", Review!T:T,"&lt;&gt;"&amp;"", Review!U:U,"&lt;&gt;"&amp;"",  Review!V:V,"&lt;&gt;"&amp;"",  Review!W:W,"&lt;&gt;"&amp;"",  Review!X:X,"&lt;&gt;"&amp;"",  Review!Y:Y,"&lt;&gt;"&amp;"")</f>
        <v>0</v>
      </c>
      <c r="R195" s="10">
        <f>COUNTIFS(Review!N:N,"TNBT",Review!P:P,AH195, Review!R:R,"&lt;&gt;"&amp;"", Review!S:S,"&lt;&gt;"&amp;"", Review!T:T,"&lt;&gt;"&amp;"", Review!U:U,"&lt;&gt;"&amp;"",  Review!V:V,"&lt;&gt;"&amp;"",  Review!W:W,"&lt;&gt;"&amp;"",  Review!X:X,"&lt;&gt;"&amp;"",  Review!Y:Y,"&lt;&gt;"&amp;"")</f>
        <v>0</v>
      </c>
      <c r="S195" s="10">
        <f>COUNTIFS(Review!N:N,"TL",Review!P:P,AH195, Review!R:R,"&lt;&gt;"&amp;"", Review!X:X,"&lt;&gt;"&amp;"",  Review!Y:Y,"&lt;&gt;"&amp;"")</f>
        <v>0</v>
      </c>
      <c r="T195" s="10">
        <f>COUNTIFS(Review!A:A,"Giữ chỗ",Review!P:P,AH195)</f>
        <v>0</v>
      </c>
      <c r="U195" s="10">
        <f>COUNTIFS(Review!B:B,"Sai lớp",Review!P:P,AH195)</f>
        <v>0</v>
      </c>
      <c r="V195" s="10">
        <f>COUNTIFS(Review!B:B,"Sai phân công",Review!P:P,AH195)</f>
        <v>0</v>
      </c>
      <c r="W195" s="10">
        <f t="shared" si="1"/>
        <v>0</v>
      </c>
      <c r="X195" s="10"/>
      <c r="Y195" s="10"/>
      <c r="Z195" s="10"/>
      <c r="AA195" s="6"/>
      <c r="AB195" s="6"/>
      <c r="AC195" s="6"/>
      <c r="AD195" s="6"/>
      <c r="AE195" s="6"/>
      <c r="AF195" s="6"/>
      <c r="AG195" s="6"/>
      <c r="AH195" s="6" t="s">
        <v>4998</v>
      </c>
      <c r="AI195" s="6" t="str">
        <f t="shared" si="2"/>
        <v>D_27 Mai Minh Phụng 20133001 ICT</v>
      </c>
      <c r="AJ195" s="6"/>
      <c r="AK195" s="6" t="str">
        <f t="shared" si="3"/>
        <v>TRUE</v>
      </c>
      <c r="AL195" s="4"/>
      <c r="AM195" s="4"/>
      <c r="AN195" s="4"/>
      <c r="AO195" s="4"/>
      <c r="AP195" s="4"/>
      <c r="AQ195" s="4"/>
      <c r="AR195" s="4"/>
      <c r="AS195" s="4"/>
      <c r="AT195" s="178"/>
      <c r="AU195" s="179"/>
      <c r="AV195" s="179"/>
      <c r="AW195" s="179"/>
      <c r="AX195" s="180">
        <f>COUNTIFS(Review!AD:AD,AH195, Review!AE:AE,"&lt;&gt;"&amp;"",Review!AL:AL,"&lt;&gt;"&amp;"")</f>
        <v>0</v>
      </c>
      <c r="AY195" s="153">
        <f>COUNTIFS(Review!BJ:BJ,"*TNLT*",Review!AD:AD,AH195, Review!AE:AE,"&lt;&gt;"&amp;"",  Review!AF:AF,"&lt;&gt;"&amp;"", Review!AG:AG,"&lt;&gt;"&amp;"", Review!AH:AH,"&lt;&gt;"&amp;"", Review!AI:AI,"&lt;&gt;"&amp;"", Review!AJ:AJ,"&lt;&gt;"&amp;"", Review!AK:AK,"&lt;&gt;"&amp;"", Review!AL:AL,"&lt;&gt;"&amp;"", Review!AM:AM,"&lt;&gt;"&amp;"", Review!AN:AN,"&lt;&gt;"&amp;"", Review!AO:AO,"&lt;&gt;"&amp;"")</f>
        <v>0</v>
      </c>
      <c r="AZ195" s="153">
        <f>COUNTIFS(Review!BJ:BJ,"*TNBT*",Review!AD:AD,AH195, Review!AE:AE,"&lt;&gt;"&amp;"",  Review!AF:AF,"&lt;&gt;"&amp;"", Review!AG:AG,"&lt;&gt;"&amp;"", Review!AH:AH,"&lt;&gt;"&amp;"", Review!AI:AI,"&lt;&gt;"&amp;"",  Review!AJ:AJ,"&lt;&gt;"&amp;"",  Review!AK:AK,"&lt;&gt;"&amp;"",  Review!AL:AL,"&lt;&gt;"&amp;"",  Review!AM:AM,"&lt;&gt;"&amp;"", Review!AN:AN,"&lt;&gt;"&amp;"", Review!AO:AO,"&lt;&gt;"&amp;"")</f>
        <v>0</v>
      </c>
      <c r="BA195" s="153">
        <f>COUNTIFS(Review!BJ:BJ,"*TL*",Review!AD:AD,AH195, Review!AE:AE,"&lt;&gt;"&amp;"", Review!AL:AL,"&lt;&gt;"&amp;"",  Review!AM:AM,"&lt;&gt;"&amp;"", Review!AN:AN,"&lt;&gt;"&amp;"", Review!AO:AO,"&lt;&gt;"&amp;"")</f>
        <v>0</v>
      </c>
      <c r="BB195" s="180">
        <f>COUNTIFS(Review!AR:AR,AH195, Review!AS:AS,"&lt;&gt;"&amp;"",Review!AZ:AZ,"&lt;&gt;"&amp;"")</f>
        <v>0</v>
      </c>
      <c r="BC195" s="181">
        <f>COUNTIFS(Review!BJ:BJ,"*TNLT*",Review!AR:AR,AH195, Review!AS:AS,"&lt;&gt;"&amp;"", Review!AT:AT,"&lt;&gt;"&amp;"", Review!AU:AU,"&lt;&gt;"&amp;"", Review!AV:AV,"&lt;&gt;"&amp;"", Review!AW:AW,"&lt;&gt;"&amp;"", Review!AW:AW,"&lt;&gt;"&amp;"", Review!AX:AX,"&lt;&gt;"&amp;"", Review!AY:AY,"&lt;&gt;"&amp;"", Review!AZ:AZ,"&lt;&gt;"&amp;"",  Review!BA:BA,"&lt;&gt;"&amp;"", Review!BB:BB,"&lt;&gt;"&amp;"", Review!BC:BC,"&lt;&gt;"&amp;"")</f>
        <v>0</v>
      </c>
      <c r="BD195" s="182">
        <f>COUNTIFS(Review!BJ:BJ,"*TNBT*",Review!AR:AR,AH195, Review!AS:AS,"&lt;&gt;"&amp;"", Review!AT:AT,"&lt;&gt;"&amp;"", Review!AU:AU,"&lt;&gt;"&amp;"", Review!AV:AV,"&lt;&gt;"&amp;"", Review!AW:AW,"&lt;&gt;"&amp;"", Review!AW:AW,"&lt;&gt;"&amp;"", Review!AX:AX,"&lt;&gt;"&amp;"", Review!AY:AY,"&lt;&gt;"&amp;"", Review!AZ:AZ,"&lt;&gt;"&amp;"",  Review!BA:BA,"&lt;&gt;"&amp;"", Review!BB:BB,"&lt;&gt;"&amp;"", Review!BC:BC,"&lt;&gt;"&amp;"")</f>
        <v>0</v>
      </c>
      <c r="BE195" s="181">
        <f>COUNTIFS(Review!BJ:BJ,"*TL*",Review!AR:AR,AH195, Review!AS:AS,"&lt;&gt;"&amp;"", Review!AZ:AZ,"&lt;&gt;"&amp;"",  Review!BA:BA,"&lt;&gt;"&amp;"", Review!BB:BB,"&lt;&gt;"&amp;"", Review!BC:BC,"&lt;&gt;"&amp;"")</f>
        <v>0</v>
      </c>
    </row>
    <row r="196" ht="13.5" customHeight="1">
      <c r="A196" s="6"/>
      <c r="B196" s="77" t="s">
        <v>4915</v>
      </c>
      <c r="C196" s="77" t="s">
        <v>4965</v>
      </c>
      <c r="D196" s="77" t="s">
        <v>4966</v>
      </c>
      <c r="E196" s="76">
        <v>2.0102063E7</v>
      </c>
      <c r="F196" s="77" t="s">
        <v>4918</v>
      </c>
      <c r="G196" s="77" t="s">
        <v>4967</v>
      </c>
      <c r="H196" s="10" t="s">
        <v>4968</v>
      </c>
      <c r="I196" s="10"/>
      <c r="J196" s="10"/>
      <c r="K196" s="10"/>
      <c r="L196" s="10"/>
      <c r="M196" s="10"/>
      <c r="N196" s="10"/>
      <c r="O196" s="10"/>
      <c r="P196" s="4">
        <f>COUNTIFS(Review!P:P,AH196)</f>
        <v>0</v>
      </c>
      <c r="Q196" s="10">
        <f>COUNTIFS(Review!N:N,"TNLT",Review!P:P,AH196, Review!R:R,"&lt;&gt;"&amp;"", Review!S:S,"&lt;&gt;"&amp;"", Review!T:T,"&lt;&gt;"&amp;"", Review!U:U,"&lt;&gt;"&amp;"",  Review!V:V,"&lt;&gt;"&amp;"",  Review!W:W,"&lt;&gt;"&amp;"",  Review!X:X,"&lt;&gt;"&amp;"",  Review!Y:Y,"&lt;&gt;"&amp;"")</f>
        <v>0</v>
      </c>
      <c r="R196" s="10">
        <f>COUNTIFS(Review!N:N,"TNBT",Review!P:P,AH196, Review!R:R,"&lt;&gt;"&amp;"", Review!S:S,"&lt;&gt;"&amp;"", Review!T:T,"&lt;&gt;"&amp;"", Review!U:U,"&lt;&gt;"&amp;"",  Review!V:V,"&lt;&gt;"&amp;"",  Review!W:W,"&lt;&gt;"&amp;"",  Review!X:X,"&lt;&gt;"&amp;"",  Review!Y:Y,"&lt;&gt;"&amp;"")</f>
        <v>0</v>
      </c>
      <c r="S196" s="10">
        <f>COUNTIFS(Review!N:N,"TL",Review!P:P,AH196, Review!R:R,"&lt;&gt;"&amp;"", Review!X:X,"&lt;&gt;"&amp;"",  Review!Y:Y,"&lt;&gt;"&amp;"")</f>
        <v>0</v>
      </c>
      <c r="T196" s="10">
        <f>COUNTIFS(Review!A:A,"Giữ chỗ",Review!P:P,AH196)</f>
        <v>0</v>
      </c>
      <c r="U196" s="10">
        <f>COUNTIFS(Review!B:B,"Sai lớp",Review!P:P,AH196)</f>
        <v>0</v>
      </c>
      <c r="V196" s="10">
        <f>COUNTIFS(Review!B:B,"Sai phân công",Review!P:P,AH196)</f>
        <v>0</v>
      </c>
      <c r="W196" s="10">
        <f t="shared" si="1"/>
        <v>0</v>
      </c>
      <c r="X196" s="10"/>
      <c r="Y196" s="10"/>
      <c r="Z196" s="10"/>
      <c r="AA196" s="6"/>
      <c r="AB196" s="6"/>
      <c r="AC196" s="6"/>
      <c r="AD196" s="6"/>
      <c r="AE196" s="6"/>
      <c r="AF196" s="6"/>
      <c r="AG196" s="6"/>
      <c r="AH196" s="6" t="s">
        <v>4981</v>
      </c>
      <c r="AI196" s="6" t="str">
        <f t="shared" si="2"/>
        <v>D_27 Nguyễn Tân Quý 20102063 ICT</v>
      </c>
      <c r="AJ196" s="6"/>
      <c r="AK196" s="6" t="str">
        <f t="shared" si="3"/>
        <v>TRUE</v>
      </c>
      <c r="AL196" s="4"/>
      <c r="AM196" s="4"/>
      <c r="AN196" s="4"/>
      <c r="AO196" s="4"/>
      <c r="AP196" s="4"/>
      <c r="AQ196" s="4"/>
      <c r="AR196" s="4"/>
      <c r="AS196" s="4"/>
      <c r="AT196" s="178"/>
      <c r="AU196" s="179"/>
      <c r="AV196" s="179"/>
      <c r="AW196" s="179"/>
      <c r="AX196" s="180">
        <f>COUNTIFS(Review!AD:AD,AH196, Review!AE:AE,"&lt;&gt;"&amp;"",Review!AL:AL,"&lt;&gt;"&amp;"")</f>
        <v>0</v>
      </c>
      <c r="AY196" s="153">
        <f>COUNTIFS(Review!BJ:BJ,"*TNLT*",Review!AD:AD,AH196, Review!AE:AE,"&lt;&gt;"&amp;"",  Review!AF:AF,"&lt;&gt;"&amp;"", Review!AG:AG,"&lt;&gt;"&amp;"", Review!AH:AH,"&lt;&gt;"&amp;"", Review!AI:AI,"&lt;&gt;"&amp;"", Review!AJ:AJ,"&lt;&gt;"&amp;"", Review!AK:AK,"&lt;&gt;"&amp;"", Review!AL:AL,"&lt;&gt;"&amp;"", Review!AM:AM,"&lt;&gt;"&amp;"", Review!AN:AN,"&lt;&gt;"&amp;"", Review!AO:AO,"&lt;&gt;"&amp;"")</f>
        <v>0</v>
      </c>
      <c r="AZ196" s="153">
        <f>COUNTIFS(Review!BJ:BJ,"*TNBT*",Review!AD:AD,AH196, Review!AE:AE,"&lt;&gt;"&amp;"",  Review!AF:AF,"&lt;&gt;"&amp;"", Review!AG:AG,"&lt;&gt;"&amp;"", Review!AH:AH,"&lt;&gt;"&amp;"", Review!AI:AI,"&lt;&gt;"&amp;"",  Review!AJ:AJ,"&lt;&gt;"&amp;"",  Review!AK:AK,"&lt;&gt;"&amp;"",  Review!AL:AL,"&lt;&gt;"&amp;"",  Review!AM:AM,"&lt;&gt;"&amp;"", Review!AN:AN,"&lt;&gt;"&amp;"", Review!AO:AO,"&lt;&gt;"&amp;"")</f>
        <v>0</v>
      </c>
      <c r="BA196" s="153">
        <f>COUNTIFS(Review!BJ:BJ,"*TL*",Review!AD:AD,AH196, Review!AE:AE,"&lt;&gt;"&amp;"", Review!AL:AL,"&lt;&gt;"&amp;"",  Review!AM:AM,"&lt;&gt;"&amp;"", Review!AN:AN,"&lt;&gt;"&amp;"", Review!AO:AO,"&lt;&gt;"&amp;"")</f>
        <v>0</v>
      </c>
      <c r="BB196" s="180">
        <f>COUNTIFS(Review!AR:AR,AH196, Review!AS:AS,"&lt;&gt;"&amp;"",Review!AZ:AZ,"&lt;&gt;"&amp;"")</f>
        <v>0</v>
      </c>
      <c r="BC196" s="181">
        <f>COUNTIFS(Review!BJ:BJ,"*TNLT*",Review!AR:AR,AH196, Review!AS:AS,"&lt;&gt;"&amp;"", Review!AT:AT,"&lt;&gt;"&amp;"", Review!AU:AU,"&lt;&gt;"&amp;"", Review!AV:AV,"&lt;&gt;"&amp;"", Review!AW:AW,"&lt;&gt;"&amp;"", Review!AW:AW,"&lt;&gt;"&amp;"", Review!AX:AX,"&lt;&gt;"&amp;"", Review!AY:AY,"&lt;&gt;"&amp;"", Review!AZ:AZ,"&lt;&gt;"&amp;"",  Review!BA:BA,"&lt;&gt;"&amp;"", Review!BB:BB,"&lt;&gt;"&amp;"", Review!BC:BC,"&lt;&gt;"&amp;"")</f>
        <v>0</v>
      </c>
      <c r="BD196" s="182">
        <f>COUNTIFS(Review!BJ:BJ,"*TNBT*",Review!AR:AR,AH196, Review!AS:AS,"&lt;&gt;"&amp;"", Review!AT:AT,"&lt;&gt;"&amp;"", Review!AU:AU,"&lt;&gt;"&amp;"", Review!AV:AV,"&lt;&gt;"&amp;"", Review!AW:AW,"&lt;&gt;"&amp;"", Review!AW:AW,"&lt;&gt;"&amp;"", Review!AX:AX,"&lt;&gt;"&amp;"", Review!AY:AY,"&lt;&gt;"&amp;"", Review!AZ:AZ,"&lt;&gt;"&amp;"",  Review!BA:BA,"&lt;&gt;"&amp;"", Review!BB:BB,"&lt;&gt;"&amp;"", Review!BC:BC,"&lt;&gt;"&amp;"")</f>
        <v>0</v>
      </c>
      <c r="BE196" s="181">
        <f>COUNTIFS(Review!BJ:BJ,"*TL*",Review!AR:AR,AH196, Review!AS:AS,"&lt;&gt;"&amp;"", Review!AZ:AZ,"&lt;&gt;"&amp;"",  Review!BA:BA,"&lt;&gt;"&amp;"", Review!BB:BB,"&lt;&gt;"&amp;"", Review!BC:BC,"&lt;&gt;"&amp;"")</f>
        <v>0</v>
      </c>
    </row>
    <row r="197" ht="13.5" customHeight="1">
      <c r="A197" s="6"/>
      <c r="B197" s="78" t="s">
        <v>4999</v>
      </c>
      <c r="C197" s="78" t="s">
        <v>5022</v>
      </c>
      <c r="D197" s="78" t="s">
        <v>639</v>
      </c>
      <c r="E197" s="76">
        <v>2.0130801E7</v>
      </c>
      <c r="F197" s="78" t="s">
        <v>4918</v>
      </c>
      <c r="G197" s="78" t="s">
        <v>2471</v>
      </c>
      <c r="H197" s="10" t="s">
        <v>5023</v>
      </c>
      <c r="I197" s="10"/>
      <c r="J197" s="10"/>
      <c r="K197" s="10"/>
      <c r="L197" s="10"/>
      <c r="M197" s="10"/>
      <c r="N197" s="10"/>
      <c r="O197" s="10"/>
      <c r="P197" s="4">
        <f>COUNTIFS(Review!P:P,AH197)</f>
        <v>0</v>
      </c>
      <c r="Q197" s="10">
        <f>COUNTIFS(Review!N:N,"TNLT",Review!P:P,AH197, Review!R:R,"&lt;&gt;"&amp;"", Review!S:S,"&lt;&gt;"&amp;"", Review!T:T,"&lt;&gt;"&amp;"", Review!U:U,"&lt;&gt;"&amp;"",  Review!V:V,"&lt;&gt;"&amp;"",  Review!W:W,"&lt;&gt;"&amp;"",  Review!X:X,"&lt;&gt;"&amp;"",  Review!Y:Y,"&lt;&gt;"&amp;"")</f>
        <v>0</v>
      </c>
      <c r="R197" s="10">
        <f>COUNTIFS(Review!N:N,"TNBT",Review!P:P,AH197, Review!R:R,"&lt;&gt;"&amp;"", Review!S:S,"&lt;&gt;"&amp;"", Review!T:T,"&lt;&gt;"&amp;"", Review!U:U,"&lt;&gt;"&amp;"",  Review!V:V,"&lt;&gt;"&amp;"",  Review!W:W,"&lt;&gt;"&amp;"",  Review!X:X,"&lt;&gt;"&amp;"",  Review!Y:Y,"&lt;&gt;"&amp;"")</f>
        <v>0</v>
      </c>
      <c r="S197" s="10">
        <f>COUNTIFS(Review!N:N,"TL",Review!P:P,AH197, Review!R:R,"&lt;&gt;"&amp;"", Review!X:X,"&lt;&gt;"&amp;"",  Review!Y:Y,"&lt;&gt;"&amp;"")</f>
        <v>0</v>
      </c>
      <c r="T197" s="10">
        <f>COUNTIFS(Review!A:A,"Giữ chỗ",Review!P:P,AH197)</f>
        <v>0</v>
      </c>
      <c r="U197" s="10">
        <f>COUNTIFS(Review!B:B,"Sai lớp",Review!P:P,AH197)</f>
        <v>0</v>
      </c>
      <c r="V197" s="10">
        <f>COUNTIFS(Review!B:B,"Sai phân công",Review!P:P,AH197)</f>
        <v>0</v>
      </c>
      <c r="W197" s="10">
        <f t="shared" si="1"/>
        <v>0</v>
      </c>
      <c r="X197" s="10"/>
      <c r="Y197" s="10"/>
      <c r="Z197" s="10"/>
      <c r="AA197" s="6"/>
      <c r="AB197" s="6"/>
      <c r="AC197" s="6"/>
      <c r="AD197" s="6"/>
      <c r="AE197" s="6"/>
      <c r="AF197" s="6"/>
      <c r="AG197" s="6"/>
      <c r="AH197" s="6" t="s">
        <v>5031</v>
      </c>
      <c r="AI197" s="6" t="str">
        <f t="shared" si="2"/>
        <v>D_28 Bùi Tiến Đạt 20130801 ICT</v>
      </c>
      <c r="AJ197" s="6"/>
      <c r="AK197" s="6" t="str">
        <f t="shared" si="3"/>
        <v>TRUE</v>
      </c>
      <c r="AL197" s="4"/>
      <c r="AM197" s="4"/>
      <c r="AN197" s="4"/>
      <c r="AO197" s="4"/>
      <c r="AP197" s="4"/>
      <c r="AQ197" s="4"/>
      <c r="AR197" s="4"/>
      <c r="AS197" s="4"/>
      <c r="AT197" s="178"/>
      <c r="AU197" s="179"/>
      <c r="AV197" s="179"/>
      <c r="AW197" s="179"/>
      <c r="AX197" s="180">
        <f>COUNTIFS(Review!AD:AD,AH197, Review!AE:AE,"&lt;&gt;"&amp;"",Review!AL:AL,"&lt;&gt;"&amp;"")</f>
        <v>0</v>
      </c>
      <c r="AY197" s="153">
        <f>COUNTIFS(Review!BJ:BJ,"*TNLT*",Review!AD:AD,AH197, Review!AE:AE,"&lt;&gt;"&amp;"",  Review!AF:AF,"&lt;&gt;"&amp;"", Review!AG:AG,"&lt;&gt;"&amp;"", Review!AH:AH,"&lt;&gt;"&amp;"", Review!AI:AI,"&lt;&gt;"&amp;"", Review!AJ:AJ,"&lt;&gt;"&amp;"", Review!AK:AK,"&lt;&gt;"&amp;"", Review!AL:AL,"&lt;&gt;"&amp;"", Review!AM:AM,"&lt;&gt;"&amp;"", Review!AN:AN,"&lt;&gt;"&amp;"", Review!AO:AO,"&lt;&gt;"&amp;"")</f>
        <v>0</v>
      </c>
      <c r="AZ197" s="153">
        <f>COUNTIFS(Review!BJ:BJ,"*TNBT*",Review!AD:AD,AH197, Review!AE:AE,"&lt;&gt;"&amp;"",  Review!AF:AF,"&lt;&gt;"&amp;"", Review!AG:AG,"&lt;&gt;"&amp;"", Review!AH:AH,"&lt;&gt;"&amp;"", Review!AI:AI,"&lt;&gt;"&amp;"",  Review!AJ:AJ,"&lt;&gt;"&amp;"",  Review!AK:AK,"&lt;&gt;"&amp;"",  Review!AL:AL,"&lt;&gt;"&amp;"",  Review!AM:AM,"&lt;&gt;"&amp;"", Review!AN:AN,"&lt;&gt;"&amp;"", Review!AO:AO,"&lt;&gt;"&amp;"")</f>
        <v>0</v>
      </c>
      <c r="BA197" s="153">
        <f>COUNTIFS(Review!BJ:BJ,"*TL*",Review!AD:AD,AH197, Review!AE:AE,"&lt;&gt;"&amp;"", Review!AL:AL,"&lt;&gt;"&amp;"",  Review!AM:AM,"&lt;&gt;"&amp;"", Review!AN:AN,"&lt;&gt;"&amp;"", Review!AO:AO,"&lt;&gt;"&amp;"")</f>
        <v>0</v>
      </c>
      <c r="BB197" s="180">
        <f>COUNTIFS(Review!AR:AR,AH197, Review!AS:AS,"&lt;&gt;"&amp;"",Review!AZ:AZ,"&lt;&gt;"&amp;"")</f>
        <v>0</v>
      </c>
      <c r="BC197" s="181">
        <f>COUNTIFS(Review!BJ:BJ,"*TNLT*",Review!AR:AR,AH197, Review!AS:AS,"&lt;&gt;"&amp;"", Review!AT:AT,"&lt;&gt;"&amp;"", Review!AU:AU,"&lt;&gt;"&amp;"", Review!AV:AV,"&lt;&gt;"&amp;"", Review!AW:AW,"&lt;&gt;"&amp;"", Review!AW:AW,"&lt;&gt;"&amp;"", Review!AX:AX,"&lt;&gt;"&amp;"", Review!AY:AY,"&lt;&gt;"&amp;"", Review!AZ:AZ,"&lt;&gt;"&amp;"",  Review!BA:BA,"&lt;&gt;"&amp;"", Review!BB:BB,"&lt;&gt;"&amp;"", Review!BC:BC,"&lt;&gt;"&amp;"")</f>
        <v>0</v>
      </c>
      <c r="BD197" s="182">
        <f>COUNTIFS(Review!BJ:BJ,"*TNBT*",Review!AR:AR,AH197, Review!AS:AS,"&lt;&gt;"&amp;"", Review!AT:AT,"&lt;&gt;"&amp;"", Review!AU:AU,"&lt;&gt;"&amp;"", Review!AV:AV,"&lt;&gt;"&amp;"", Review!AW:AW,"&lt;&gt;"&amp;"", Review!AW:AW,"&lt;&gt;"&amp;"", Review!AX:AX,"&lt;&gt;"&amp;"", Review!AY:AY,"&lt;&gt;"&amp;"", Review!AZ:AZ,"&lt;&gt;"&amp;"",  Review!BA:BA,"&lt;&gt;"&amp;"", Review!BB:BB,"&lt;&gt;"&amp;"", Review!BC:BC,"&lt;&gt;"&amp;"")</f>
        <v>0</v>
      </c>
      <c r="BE197" s="181">
        <f>COUNTIFS(Review!BJ:BJ,"*TL*",Review!AR:AR,AH197, Review!AS:AS,"&lt;&gt;"&amp;"", Review!AZ:AZ,"&lt;&gt;"&amp;"",  Review!BA:BA,"&lt;&gt;"&amp;"", Review!BB:BB,"&lt;&gt;"&amp;"", Review!BC:BC,"&lt;&gt;"&amp;"")</f>
        <v>0</v>
      </c>
    </row>
    <row r="198" ht="13.5" customHeight="1">
      <c r="A198" s="6"/>
      <c r="B198" s="78" t="s">
        <v>4999</v>
      </c>
      <c r="C198" s="78" t="s">
        <v>4799</v>
      </c>
      <c r="D198" s="78" t="s">
        <v>5000</v>
      </c>
      <c r="E198" s="76">
        <v>2.0130595E7</v>
      </c>
      <c r="F198" s="78" t="s">
        <v>4918</v>
      </c>
      <c r="G198" s="78" t="s">
        <v>2471</v>
      </c>
      <c r="H198" s="10" t="s">
        <v>5001</v>
      </c>
      <c r="I198" s="10">
        <f>COUNTIF(B:B,B198)</f>
        <v>4</v>
      </c>
      <c r="J198" s="10">
        <f>COUNTIFS(Review!O:O,B198,Review!N:N,"TNLT", Review!R:R,"&lt;&gt;"&amp;"", Review!S:S,"&lt;&gt;"&amp;"", Review!T:T,"&lt;&gt;"&amp;"", Review!U:U,"&lt;&gt;"&amp;"",  Review!V:V,"&lt;&gt;"&amp;"",  Review!W:W,"&lt;&gt;"&amp;"",  Review!X:X,"&lt;&gt;"&amp;"",  Review!Y:Y,"&lt;&gt;"&amp;"")</f>
        <v>0</v>
      </c>
      <c r="K198" s="10">
        <f>COUNTIFS(Review!O:O,B198,Review!N:N,"TNBT", Review!R:R,"&lt;&gt;"&amp;"", Review!S:S,"&lt;&gt;"&amp;"", Review!T:T,"&lt;&gt;"&amp;"", Review!U:U,"&lt;&gt;"&amp;"",  Review!V:V,"&lt;&gt;"&amp;"",  Review!W:W,"&lt;&gt;"&amp;"",  Review!X:X,"&lt;&gt;"&amp;"",  Review!Y:Y,"&lt;&gt;"&amp;"")</f>
        <v>0</v>
      </c>
      <c r="L198" s="10">
        <f>COUNTIFS(Review!O:O,B198,Review!N:N,"TL", Review!R:R,"&lt;&gt;"&amp;"", Review!X:X,"&lt;&gt;"&amp;"",  Review!Y:Y,"&lt;&gt;"&amp;"")</f>
        <v>0</v>
      </c>
      <c r="M198" s="10">
        <f>COUNTIFS(Review!AC:AC,B198, Review!AN:AN,"&lt;&gt;"&amp;"",Review!AO:AO,"&lt;&gt;"&amp;"")</f>
        <v>0</v>
      </c>
      <c r="N198" s="10">
        <f>COUNTIFS(Review!A:A,"Giữ chỗ nhóm",Review!O:O,B198)</f>
        <v>0</v>
      </c>
      <c r="O198" s="10"/>
      <c r="P198" s="4">
        <f>COUNTIFS(Review!P:P,AH198)</f>
        <v>0</v>
      </c>
      <c r="Q198" s="10">
        <f>COUNTIFS(Review!N:N,"TNLT",Review!P:P,AH198, Review!R:R,"&lt;&gt;"&amp;"", Review!S:S,"&lt;&gt;"&amp;"", Review!T:T,"&lt;&gt;"&amp;"", Review!U:U,"&lt;&gt;"&amp;"",  Review!V:V,"&lt;&gt;"&amp;"",  Review!W:W,"&lt;&gt;"&amp;"",  Review!X:X,"&lt;&gt;"&amp;"",  Review!Y:Y,"&lt;&gt;"&amp;"")</f>
        <v>0</v>
      </c>
      <c r="R198" s="10">
        <f>COUNTIFS(Review!N:N,"TNBT",Review!P:P,AH198, Review!R:R,"&lt;&gt;"&amp;"", Review!S:S,"&lt;&gt;"&amp;"", Review!T:T,"&lt;&gt;"&amp;"", Review!U:U,"&lt;&gt;"&amp;"",  Review!V:V,"&lt;&gt;"&amp;"",  Review!W:W,"&lt;&gt;"&amp;"",  Review!X:X,"&lt;&gt;"&amp;"",  Review!Y:Y,"&lt;&gt;"&amp;"")</f>
        <v>0</v>
      </c>
      <c r="S198" s="10">
        <f>COUNTIFS(Review!N:N,"TL",Review!P:P,AH198, Review!R:R,"&lt;&gt;"&amp;"", Review!X:X,"&lt;&gt;"&amp;"",  Review!Y:Y,"&lt;&gt;"&amp;"")</f>
        <v>0</v>
      </c>
      <c r="T198" s="10">
        <f>COUNTIFS(Review!A:A,"Giữ chỗ",Review!P:P,AH198)</f>
        <v>0</v>
      </c>
      <c r="U198" s="10">
        <f>COUNTIFS(Review!B:B,"Sai lớp",Review!P:P,AH198)</f>
        <v>0</v>
      </c>
      <c r="V198" s="10">
        <f>COUNTIFS(Review!B:B,"Sai phân công",Review!P:P,AH198)</f>
        <v>0</v>
      </c>
      <c r="W198" s="10">
        <f t="shared" si="1"/>
        <v>0</v>
      </c>
      <c r="X198" s="10"/>
      <c r="Y198" s="10"/>
      <c r="Z198" s="10"/>
      <c r="AA198" s="6"/>
      <c r="AB198" s="6"/>
      <c r="AC198" s="6"/>
      <c r="AD198" s="6"/>
      <c r="AE198" s="6"/>
      <c r="AF198" s="6"/>
      <c r="AG198" s="6"/>
      <c r="AH198" s="6" t="s">
        <v>5021</v>
      </c>
      <c r="AI198" s="6" t="str">
        <f t="shared" si="2"/>
        <v>D_28 Lê Đình Duy 20130595 ICT</v>
      </c>
      <c r="AJ198" s="6"/>
      <c r="AK198" s="6" t="str">
        <f t="shared" si="3"/>
        <v>TRUE</v>
      </c>
      <c r="AL198" s="4"/>
      <c r="AM198" s="4"/>
      <c r="AN198" s="4"/>
      <c r="AO198" s="4"/>
      <c r="AP198" s="4"/>
      <c r="AQ198" s="4"/>
      <c r="AR198" s="4"/>
      <c r="AS198" s="4"/>
      <c r="AT198" s="178">
        <f>COUNTIFS(Review!AC:AC,B198, Review!AE:AE,"&lt;&gt;"&amp;"",Review!AL:AL,"&lt;&gt;"&amp;"")</f>
        <v>0</v>
      </c>
      <c r="AU198" s="179">
        <f>COUNTIFS(Review!BJ:BJ,"*TNLT*",Review!AC:AC,B198, Review!AE:AE,"&lt;&gt;"&amp;"",Review!AL:AL,"&lt;&gt;"&amp;"")</f>
        <v>0</v>
      </c>
      <c r="AV198" s="179">
        <f>COUNTIFS(Review!BJ:BJ,"*TNBT*",Review!AC:AC,B198, Review!AE:AE,"&lt;&gt;"&amp;"",Review!AL:AL,"&lt;&gt;"&amp;"")</f>
        <v>0</v>
      </c>
      <c r="AW198" s="179">
        <f>COUNTIFS(Review!BJ:BJ,"*TL*",Review!AC:AC,B198, Review!AE:AE,"&lt;&gt;"&amp;"",Review!AL:AL,"&lt;&gt;"&amp;"")</f>
        <v>0</v>
      </c>
      <c r="AX198" s="180">
        <f>COUNTIFS(Review!AD:AD,AH198, Review!AE:AE,"&lt;&gt;"&amp;"",Review!AL:AL,"&lt;&gt;"&amp;"")</f>
        <v>0</v>
      </c>
      <c r="AY198" s="153">
        <f>COUNTIFS(Review!BJ:BJ,"*TNLT*",Review!AD:AD,AH198, Review!AE:AE,"&lt;&gt;"&amp;"",  Review!AF:AF,"&lt;&gt;"&amp;"", Review!AG:AG,"&lt;&gt;"&amp;"", Review!AH:AH,"&lt;&gt;"&amp;"", Review!AI:AI,"&lt;&gt;"&amp;"", Review!AJ:AJ,"&lt;&gt;"&amp;"", Review!AK:AK,"&lt;&gt;"&amp;"", Review!AL:AL,"&lt;&gt;"&amp;"", Review!AM:AM,"&lt;&gt;"&amp;"", Review!AN:AN,"&lt;&gt;"&amp;"", Review!AO:AO,"&lt;&gt;"&amp;"")</f>
        <v>0</v>
      </c>
      <c r="AZ198" s="153">
        <f>COUNTIFS(Review!BJ:BJ,"*TNBT*",Review!AD:AD,AH198, Review!AE:AE,"&lt;&gt;"&amp;"",  Review!AF:AF,"&lt;&gt;"&amp;"", Review!AG:AG,"&lt;&gt;"&amp;"", Review!AH:AH,"&lt;&gt;"&amp;"", Review!AI:AI,"&lt;&gt;"&amp;"",  Review!AJ:AJ,"&lt;&gt;"&amp;"",  Review!AK:AK,"&lt;&gt;"&amp;"",  Review!AL:AL,"&lt;&gt;"&amp;"",  Review!AM:AM,"&lt;&gt;"&amp;"", Review!AN:AN,"&lt;&gt;"&amp;"", Review!AO:AO,"&lt;&gt;"&amp;"")</f>
        <v>0</v>
      </c>
      <c r="BA198" s="153">
        <f>COUNTIFS(Review!BJ:BJ,"*TL*",Review!AD:AD,AH198, Review!AE:AE,"&lt;&gt;"&amp;"", Review!AL:AL,"&lt;&gt;"&amp;"",  Review!AM:AM,"&lt;&gt;"&amp;"", Review!AN:AN,"&lt;&gt;"&amp;"", Review!AO:AO,"&lt;&gt;"&amp;"")</f>
        <v>0</v>
      </c>
      <c r="BB198" s="180">
        <f>COUNTIFS(Review!AR:AR,AH198, Review!AS:AS,"&lt;&gt;"&amp;"",Review!AZ:AZ,"&lt;&gt;"&amp;"")</f>
        <v>0</v>
      </c>
      <c r="BC198" s="181">
        <f>COUNTIFS(Review!BJ:BJ,"*TNLT*",Review!AR:AR,AH198, Review!AS:AS,"&lt;&gt;"&amp;"", Review!AT:AT,"&lt;&gt;"&amp;"", Review!AU:AU,"&lt;&gt;"&amp;"", Review!AV:AV,"&lt;&gt;"&amp;"", Review!AW:AW,"&lt;&gt;"&amp;"", Review!AW:AW,"&lt;&gt;"&amp;"", Review!AX:AX,"&lt;&gt;"&amp;"", Review!AY:AY,"&lt;&gt;"&amp;"", Review!AZ:AZ,"&lt;&gt;"&amp;"",  Review!BA:BA,"&lt;&gt;"&amp;"", Review!BB:BB,"&lt;&gt;"&amp;"", Review!BC:BC,"&lt;&gt;"&amp;"")</f>
        <v>0</v>
      </c>
      <c r="BD198" s="182">
        <f>COUNTIFS(Review!BJ:BJ,"*TNBT*",Review!AR:AR,AH198, Review!AS:AS,"&lt;&gt;"&amp;"", Review!AT:AT,"&lt;&gt;"&amp;"", Review!AU:AU,"&lt;&gt;"&amp;"", Review!AV:AV,"&lt;&gt;"&amp;"", Review!AW:AW,"&lt;&gt;"&amp;"", Review!AW:AW,"&lt;&gt;"&amp;"", Review!AX:AX,"&lt;&gt;"&amp;"", Review!AY:AY,"&lt;&gt;"&amp;"", Review!AZ:AZ,"&lt;&gt;"&amp;"",  Review!BA:BA,"&lt;&gt;"&amp;"", Review!BB:BB,"&lt;&gt;"&amp;"", Review!BC:BC,"&lt;&gt;"&amp;"")</f>
        <v>0</v>
      </c>
      <c r="BE198" s="181">
        <f>COUNTIFS(Review!BJ:BJ,"*TL*",Review!AR:AR,AH198, Review!AS:AS,"&lt;&gt;"&amp;"", Review!AZ:AZ,"&lt;&gt;"&amp;"",  Review!BA:BA,"&lt;&gt;"&amp;"", Review!BB:BB,"&lt;&gt;"&amp;"", Review!BC:BC,"&lt;&gt;"&amp;"")</f>
        <v>0</v>
      </c>
    </row>
    <row r="199" ht="13.5" customHeight="1">
      <c r="A199" s="6"/>
      <c r="B199" s="78" t="s">
        <v>4999</v>
      </c>
      <c r="C199" s="78" t="s">
        <v>5032</v>
      </c>
      <c r="D199" s="78" t="s">
        <v>1116</v>
      </c>
      <c r="E199" s="76">
        <v>2.0131847E7</v>
      </c>
      <c r="F199" s="78" t="s">
        <v>4918</v>
      </c>
      <c r="G199" s="78" t="s">
        <v>2471</v>
      </c>
      <c r="H199" s="10" t="s">
        <v>5033</v>
      </c>
      <c r="I199" s="10"/>
      <c r="J199" s="10"/>
      <c r="K199" s="10"/>
      <c r="L199" s="10"/>
      <c r="M199" s="10"/>
      <c r="N199" s="10"/>
      <c r="O199" s="10"/>
      <c r="P199" s="4">
        <f>COUNTIFS(Review!P:P,AH199)</f>
        <v>0</v>
      </c>
      <c r="Q199" s="10">
        <f>COUNTIFS(Review!N:N,"TNLT",Review!P:P,AH199, Review!R:R,"&lt;&gt;"&amp;"", Review!S:S,"&lt;&gt;"&amp;"", Review!T:T,"&lt;&gt;"&amp;"", Review!U:U,"&lt;&gt;"&amp;"",  Review!V:V,"&lt;&gt;"&amp;"",  Review!W:W,"&lt;&gt;"&amp;"",  Review!X:X,"&lt;&gt;"&amp;"",  Review!Y:Y,"&lt;&gt;"&amp;"")</f>
        <v>0</v>
      </c>
      <c r="R199" s="10">
        <f>COUNTIFS(Review!N:N,"TNBT",Review!P:P,AH199, Review!R:R,"&lt;&gt;"&amp;"", Review!S:S,"&lt;&gt;"&amp;"", Review!T:T,"&lt;&gt;"&amp;"", Review!U:U,"&lt;&gt;"&amp;"",  Review!V:V,"&lt;&gt;"&amp;"",  Review!W:W,"&lt;&gt;"&amp;"",  Review!X:X,"&lt;&gt;"&amp;"",  Review!Y:Y,"&lt;&gt;"&amp;"")</f>
        <v>0</v>
      </c>
      <c r="S199" s="10">
        <f>COUNTIFS(Review!N:N,"TL",Review!P:P,AH199, Review!R:R,"&lt;&gt;"&amp;"", Review!X:X,"&lt;&gt;"&amp;"",  Review!Y:Y,"&lt;&gt;"&amp;"")</f>
        <v>0</v>
      </c>
      <c r="T199" s="10">
        <f>COUNTIFS(Review!A:A,"Giữ chỗ",Review!P:P,AH199)</f>
        <v>0</v>
      </c>
      <c r="U199" s="10">
        <f>COUNTIFS(Review!B:B,"Sai lớp",Review!P:P,AH199)</f>
        <v>0</v>
      </c>
      <c r="V199" s="10">
        <f>COUNTIFS(Review!B:B,"Sai phân công",Review!P:P,AH199)</f>
        <v>0</v>
      </c>
      <c r="W199" s="10">
        <f t="shared" si="1"/>
        <v>0</v>
      </c>
      <c r="X199" s="10"/>
      <c r="Y199" s="10"/>
      <c r="Z199" s="10"/>
      <c r="AA199" s="6"/>
      <c r="AB199" s="6"/>
      <c r="AC199" s="6"/>
      <c r="AD199" s="6"/>
      <c r="AE199" s="6"/>
      <c r="AF199" s="6"/>
      <c r="AG199" s="6"/>
      <c r="AH199" s="6" t="s">
        <v>5040</v>
      </c>
      <c r="AI199" s="6" t="str">
        <f t="shared" si="2"/>
        <v>D_28 Doãn Phi Hùng 20131847 ICT</v>
      </c>
      <c r="AJ199" s="6"/>
      <c r="AK199" s="6" t="str">
        <f t="shared" si="3"/>
        <v>TRUE</v>
      </c>
      <c r="AL199" s="4"/>
      <c r="AM199" s="4"/>
      <c r="AN199" s="4"/>
      <c r="AO199" s="4"/>
      <c r="AP199" s="4"/>
      <c r="AQ199" s="4"/>
      <c r="AR199" s="4"/>
      <c r="AS199" s="4"/>
      <c r="AT199" s="178"/>
      <c r="AU199" s="179"/>
      <c r="AV199" s="179"/>
      <c r="AW199" s="179"/>
      <c r="AX199" s="180">
        <f>COUNTIFS(Review!AD:AD,AH199, Review!AE:AE,"&lt;&gt;"&amp;"",Review!AL:AL,"&lt;&gt;"&amp;"")</f>
        <v>0</v>
      </c>
      <c r="AY199" s="153">
        <f>COUNTIFS(Review!BJ:BJ,"*TNLT*",Review!AD:AD,AH199, Review!AE:AE,"&lt;&gt;"&amp;"",  Review!AF:AF,"&lt;&gt;"&amp;"", Review!AG:AG,"&lt;&gt;"&amp;"", Review!AH:AH,"&lt;&gt;"&amp;"", Review!AI:AI,"&lt;&gt;"&amp;"", Review!AJ:AJ,"&lt;&gt;"&amp;"", Review!AK:AK,"&lt;&gt;"&amp;"", Review!AL:AL,"&lt;&gt;"&amp;"", Review!AM:AM,"&lt;&gt;"&amp;"", Review!AN:AN,"&lt;&gt;"&amp;"", Review!AO:AO,"&lt;&gt;"&amp;"")</f>
        <v>0</v>
      </c>
      <c r="AZ199" s="153">
        <f>COUNTIFS(Review!BJ:BJ,"*TNBT*",Review!AD:AD,AH199, Review!AE:AE,"&lt;&gt;"&amp;"",  Review!AF:AF,"&lt;&gt;"&amp;"", Review!AG:AG,"&lt;&gt;"&amp;"", Review!AH:AH,"&lt;&gt;"&amp;"", Review!AI:AI,"&lt;&gt;"&amp;"",  Review!AJ:AJ,"&lt;&gt;"&amp;"",  Review!AK:AK,"&lt;&gt;"&amp;"",  Review!AL:AL,"&lt;&gt;"&amp;"",  Review!AM:AM,"&lt;&gt;"&amp;"", Review!AN:AN,"&lt;&gt;"&amp;"", Review!AO:AO,"&lt;&gt;"&amp;"")</f>
        <v>0</v>
      </c>
      <c r="BA199" s="153">
        <f>COUNTIFS(Review!BJ:BJ,"*TL*",Review!AD:AD,AH199, Review!AE:AE,"&lt;&gt;"&amp;"", Review!AL:AL,"&lt;&gt;"&amp;"",  Review!AM:AM,"&lt;&gt;"&amp;"", Review!AN:AN,"&lt;&gt;"&amp;"", Review!AO:AO,"&lt;&gt;"&amp;"")</f>
        <v>0</v>
      </c>
      <c r="BB199" s="180">
        <f>COUNTIFS(Review!AR:AR,AH199, Review!AS:AS,"&lt;&gt;"&amp;"",Review!AZ:AZ,"&lt;&gt;"&amp;"")</f>
        <v>0</v>
      </c>
      <c r="BC199" s="181">
        <f>COUNTIFS(Review!BJ:BJ,"*TNLT*",Review!AR:AR,AH199, Review!AS:AS,"&lt;&gt;"&amp;"", Review!AT:AT,"&lt;&gt;"&amp;"", Review!AU:AU,"&lt;&gt;"&amp;"", Review!AV:AV,"&lt;&gt;"&amp;"", Review!AW:AW,"&lt;&gt;"&amp;"", Review!AW:AW,"&lt;&gt;"&amp;"", Review!AX:AX,"&lt;&gt;"&amp;"", Review!AY:AY,"&lt;&gt;"&amp;"", Review!AZ:AZ,"&lt;&gt;"&amp;"",  Review!BA:BA,"&lt;&gt;"&amp;"", Review!BB:BB,"&lt;&gt;"&amp;"", Review!BC:BC,"&lt;&gt;"&amp;"")</f>
        <v>0</v>
      </c>
      <c r="BD199" s="182">
        <f>COUNTIFS(Review!BJ:BJ,"*TNBT*",Review!AR:AR,AH199, Review!AS:AS,"&lt;&gt;"&amp;"", Review!AT:AT,"&lt;&gt;"&amp;"", Review!AU:AU,"&lt;&gt;"&amp;"", Review!AV:AV,"&lt;&gt;"&amp;"", Review!AW:AW,"&lt;&gt;"&amp;"", Review!AW:AW,"&lt;&gt;"&amp;"", Review!AX:AX,"&lt;&gt;"&amp;"", Review!AY:AY,"&lt;&gt;"&amp;"", Review!AZ:AZ,"&lt;&gt;"&amp;"",  Review!BA:BA,"&lt;&gt;"&amp;"", Review!BB:BB,"&lt;&gt;"&amp;"", Review!BC:BC,"&lt;&gt;"&amp;"")</f>
        <v>0</v>
      </c>
      <c r="BE199" s="181">
        <f>COUNTIFS(Review!BJ:BJ,"*TL*",Review!AR:AR,AH199, Review!AS:AS,"&lt;&gt;"&amp;"", Review!AZ:AZ,"&lt;&gt;"&amp;"",  Review!BA:BA,"&lt;&gt;"&amp;"", Review!BB:BB,"&lt;&gt;"&amp;"", Review!BC:BC,"&lt;&gt;"&amp;"")</f>
        <v>0</v>
      </c>
    </row>
    <row r="200" ht="13.5" customHeight="1">
      <c r="A200" s="6"/>
      <c r="B200" s="78" t="s">
        <v>4999</v>
      </c>
      <c r="C200" s="78" t="s">
        <v>928</v>
      </c>
      <c r="D200" s="78" t="s">
        <v>2943</v>
      </c>
      <c r="E200" s="76">
        <v>2.0132316E7</v>
      </c>
      <c r="F200" s="78" t="s">
        <v>4918</v>
      </c>
      <c r="G200" s="78" t="s">
        <v>2471</v>
      </c>
      <c r="H200" s="10" t="s">
        <v>5041</v>
      </c>
      <c r="I200" s="10"/>
      <c r="J200" s="10"/>
      <c r="K200" s="10"/>
      <c r="L200" s="10"/>
      <c r="M200" s="10"/>
      <c r="N200" s="10"/>
      <c r="O200" s="10"/>
      <c r="P200" s="4">
        <f>COUNTIFS(Review!P:P,AH200)</f>
        <v>0</v>
      </c>
      <c r="Q200" s="10">
        <f>COUNTIFS(Review!N:N,"TNLT",Review!P:P,AH200, Review!R:R,"&lt;&gt;"&amp;"", Review!S:S,"&lt;&gt;"&amp;"", Review!T:T,"&lt;&gt;"&amp;"", Review!U:U,"&lt;&gt;"&amp;"",  Review!V:V,"&lt;&gt;"&amp;"",  Review!W:W,"&lt;&gt;"&amp;"",  Review!X:X,"&lt;&gt;"&amp;"",  Review!Y:Y,"&lt;&gt;"&amp;"")</f>
        <v>0</v>
      </c>
      <c r="R200" s="10">
        <f>COUNTIFS(Review!N:N,"TNBT",Review!P:P,AH200, Review!R:R,"&lt;&gt;"&amp;"", Review!S:S,"&lt;&gt;"&amp;"", Review!T:T,"&lt;&gt;"&amp;"", Review!U:U,"&lt;&gt;"&amp;"",  Review!V:V,"&lt;&gt;"&amp;"",  Review!W:W,"&lt;&gt;"&amp;"",  Review!X:X,"&lt;&gt;"&amp;"",  Review!Y:Y,"&lt;&gt;"&amp;"")</f>
        <v>0</v>
      </c>
      <c r="S200" s="10">
        <f>COUNTIFS(Review!N:N,"TL",Review!P:P,AH200, Review!R:R,"&lt;&gt;"&amp;"", Review!X:X,"&lt;&gt;"&amp;"",  Review!Y:Y,"&lt;&gt;"&amp;"")</f>
        <v>0</v>
      </c>
      <c r="T200" s="10">
        <f>COUNTIFS(Review!A:A,"Giữ chỗ",Review!P:P,AH200)</f>
        <v>0</v>
      </c>
      <c r="U200" s="10">
        <f>COUNTIFS(Review!B:B,"Sai lớp",Review!P:P,AH200)</f>
        <v>0</v>
      </c>
      <c r="V200" s="10">
        <f>COUNTIFS(Review!B:B,"Sai phân công",Review!P:P,AH200)</f>
        <v>0</v>
      </c>
      <c r="W200" s="10">
        <f t="shared" si="1"/>
        <v>0</v>
      </c>
      <c r="X200" s="10"/>
      <c r="Y200" s="10"/>
      <c r="Z200" s="10"/>
      <c r="AA200" s="6"/>
      <c r="AB200" s="6"/>
      <c r="AC200" s="6"/>
      <c r="AD200" s="6"/>
      <c r="AE200" s="6"/>
      <c r="AF200" s="6"/>
      <c r="AG200" s="6"/>
      <c r="AH200" s="6" t="s">
        <v>5043</v>
      </c>
      <c r="AI200" s="6" t="str">
        <f t="shared" si="2"/>
        <v>D_28 Trần Quang Linh 20132316 ICT</v>
      </c>
      <c r="AJ200" s="6"/>
      <c r="AK200" s="6" t="str">
        <f t="shared" si="3"/>
        <v>TRUE</v>
      </c>
      <c r="AL200" s="4"/>
      <c r="AM200" s="4"/>
      <c r="AN200" s="4"/>
      <c r="AO200" s="4"/>
      <c r="AP200" s="4"/>
      <c r="AQ200" s="4"/>
      <c r="AR200" s="4"/>
      <c r="AS200" s="4"/>
      <c r="AT200" s="178"/>
      <c r="AU200" s="179"/>
      <c r="AV200" s="179"/>
      <c r="AW200" s="179"/>
      <c r="AX200" s="180">
        <f>COUNTIFS(Review!AD:AD,AH200, Review!AE:AE,"&lt;&gt;"&amp;"",Review!AL:AL,"&lt;&gt;"&amp;"")</f>
        <v>0</v>
      </c>
      <c r="AY200" s="153">
        <f>COUNTIFS(Review!BJ:BJ,"*TNLT*",Review!AD:AD,AH200, Review!AE:AE,"&lt;&gt;"&amp;"",  Review!AF:AF,"&lt;&gt;"&amp;"", Review!AG:AG,"&lt;&gt;"&amp;"", Review!AH:AH,"&lt;&gt;"&amp;"", Review!AI:AI,"&lt;&gt;"&amp;"", Review!AJ:AJ,"&lt;&gt;"&amp;"", Review!AK:AK,"&lt;&gt;"&amp;"", Review!AL:AL,"&lt;&gt;"&amp;"", Review!AM:AM,"&lt;&gt;"&amp;"", Review!AN:AN,"&lt;&gt;"&amp;"", Review!AO:AO,"&lt;&gt;"&amp;"")</f>
        <v>0</v>
      </c>
      <c r="AZ200" s="153">
        <f>COUNTIFS(Review!BJ:BJ,"*TNBT*",Review!AD:AD,AH200, Review!AE:AE,"&lt;&gt;"&amp;"",  Review!AF:AF,"&lt;&gt;"&amp;"", Review!AG:AG,"&lt;&gt;"&amp;"", Review!AH:AH,"&lt;&gt;"&amp;"", Review!AI:AI,"&lt;&gt;"&amp;"",  Review!AJ:AJ,"&lt;&gt;"&amp;"",  Review!AK:AK,"&lt;&gt;"&amp;"",  Review!AL:AL,"&lt;&gt;"&amp;"",  Review!AM:AM,"&lt;&gt;"&amp;"", Review!AN:AN,"&lt;&gt;"&amp;"", Review!AO:AO,"&lt;&gt;"&amp;"")</f>
        <v>0</v>
      </c>
      <c r="BA200" s="153">
        <f>COUNTIFS(Review!BJ:BJ,"*TL*",Review!AD:AD,AH200, Review!AE:AE,"&lt;&gt;"&amp;"", Review!AL:AL,"&lt;&gt;"&amp;"",  Review!AM:AM,"&lt;&gt;"&amp;"", Review!AN:AN,"&lt;&gt;"&amp;"", Review!AO:AO,"&lt;&gt;"&amp;"")</f>
        <v>0</v>
      </c>
      <c r="BB200" s="180">
        <f>COUNTIFS(Review!AR:AR,AH200, Review!AS:AS,"&lt;&gt;"&amp;"",Review!AZ:AZ,"&lt;&gt;"&amp;"")</f>
        <v>0</v>
      </c>
      <c r="BC200" s="181">
        <f>COUNTIFS(Review!BJ:BJ,"*TNLT*",Review!AR:AR,AH200, Review!AS:AS,"&lt;&gt;"&amp;"", Review!AT:AT,"&lt;&gt;"&amp;"", Review!AU:AU,"&lt;&gt;"&amp;"", Review!AV:AV,"&lt;&gt;"&amp;"", Review!AW:AW,"&lt;&gt;"&amp;"", Review!AW:AW,"&lt;&gt;"&amp;"", Review!AX:AX,"&lt;&gt;"&amp;"", Review!AY:AY,"&lt;&gt;"&amp;"", Review!AZ:AZ,"&lt;&gt;"&amp;"",  Review!BA:BA,"&lt;&gt;"&amp;"", Review!BB:BB,"&lt;&gt;"&amp;"", Review!BC:BC,"&lt;&gt;"&amp;"")</f>
        <v>0</v>
      </c>
      <c r="BD200" s="182">
        <f>COUNTIFS(Review!BJ:BJ,"*TNBT*",Review!AR:AR,AH200, Review!AS:AS,"&lt;&gt;"&amp;"", Review!AT:AT,"&lt;&gt;"&amp;"", Review!AU:AU,"&lt;&gt;"&amp;"", Review!AV:AV,"&lt;&gt;"&amp;"", Review!AW:AW,"&lt;&gt;"&amp;"", Review!AW:AW,"&lt;&gt;"&amp;"", Review!AX:AX,"&lt;&gt;"&amp;"", Review!AY:AY,"&lt;&gt;"&amp;"", Review!AZ:AZ,"&lt;&gt;"&amp;"",  Review!BA:BA,"&lt;&gt;"&amp;"", Review!BB:BB,"&lt;&gt;"&amp;"", Review!BC:BC,"&lt;&gt;"&amp;"")</f>
        <v>0</v>
      </c>
      <c r="BE200" s="181">
        <f>COUNTIFS(Review!BJ:BJ,"*TL*",Review!AR:AR,AH200, Review!AS:AS,"&lt;&gt;"&amp;"", Review!AZ:AZ,"&lt;&gt;"&amp;"",  Review!BA:BA,"&lt;&gt;"&amp;"", Review!BB:BB,"&lt;&gt;"&amp;"", Review!BC:BC,"&lt;&gt;"&amp;"")</f>
        <v>0</v>
      </c>
    </row>
    <row r="201" ht="13.5" customHeight="1">
      <c r="A201" s="6"/>
      <c r="B201" s="79" t="s">
        <v>5044</v>
      </c>
      <c r="C201" s="79" t="s">
        <v>5045</v>
      </c>
      <c r="D201" s="79" t="s">
        <v>1455</v>
      </c>
      <c r="E201" s="76">
        <v>2.0131802E7</v>
      </c>
      <c r="F201" s="79" t="s">
        <v>4918</v>
      </c>
      <c r="G201" s="79" t="s">
        <v>2471</v>
      </c>
      <c r="H201" s="10" t="s">
        <v>5046</v>
      </c>
      <c r="I201" s="10">
        <f>COUNTIF(B:B,B201)</f>
        <v>4</v>
      </c>
      <c r="J201" s="10">
        <f>COUNTIFS(Review!O:O,B201,Review!N:N,"TNLT", Review!R:R,"&lt;&gt;"&amp;"", Review!S:S,"&lt;&gt;"&amp;"", Review!T:T,"&lt;&gt;"&amp;"", Review!U:U,"&lt;&gt;"&amp;"",  Review!V:V,"&lt;&gt;"&amp;"",  Review!W:W,"&lt;&gt;"&amp;"",  Review!X:X,"&lt;&gt;"&amp;"",  Review!Y:Y,"&lt;&gt;"&amp;"")</f>
        <v>0</v>
      </c>
      <c r="K201" s="10">
        <f>COUNTIFS(Review!O:O,B201,Review!N:N,"TNBT", Review!R:R,"&lt;&gt;"&amp;"", Review!S:S,"&lt;&gt;"&amp;"", Review!T:T,"&lt;&gt;"&amp;"", Review!U:U,"&lt;&gt;"&amp;"",  Review!V:V,"&lt;&gt;"&amp;"",  Review!W:W,"&lt;&gt;"&amp;"",  Review!X:X,"&lt;&gt;"&amp;"",  Review!Y:Y,"&lt;&gt;"&amp;"")</f>
        <v>0</v>
      </c>
      <c r="L201" s="10">
        <f>COUNTIFS(Review!O:O,B201,Review!N:N,"TL", Review!R:R,"&lt;&gt;"&amp;"", Review!X:X,"&lt;&gt;"&amp;"",  Review!Y:Y,"&lt;&gt;"&amp;"")</f>
        <v>0</v>
      </c>
      <c r="M201" s="10">
        <f>COUNTIFS(Review!AC:AC,B201, Review!AN:AN,"&lt;&gt;"&amp;"",Review!AO:AO,"&lt;&gt;"&amp;"")</f>
        <v>0</v>
      </c>
      <c r="N201" s="10">
        <f>COUNTIFS(Review!A:A,"Giữ chỗ nhóm",Review!O:O,B201)</f>
        <v>0</v>
      </c>
      <c r="O201" s="10"/>
      <c r="P201" s="4">
        <f>COUNTIFS(Review!P:P,AH201)</f>
        <v>0</v>
      </c>
      <c r="Q201" s="10">
        <f>COUNTIFS(Review!N:N,"TNLT",Review!P:P,AH201, Review!R:R,"&lt;&gt;"&amp;"", Review!S:S,"&lt;&gt;"&amp;"", Review!T:T,"&lt;&gt;"&amp;"", Review!U:U,"&lt;&gt;"&amp;"",  Review!V:V,"&lt;&gt;"&amp;"",  Review!W:W,"&lt;&gt;"&amp;"",  Review!X:X,"&lt;&gt;"&amp;"",  Review!Y:Y,"&lt;&gt;"&amp;"")</f>
        <v>0</v>
      </c>
      <c r="R201" s="10">
        <f>COUNTIFS(Review!N:N,"TNBT",Review!P:P,AH201, Review!R:R,"&lt;&gt;"&amp;"", Review!S:S,"&lt;&gt;"&amp;"", Review!T:T,"&lt;&gt;"&amp;"", Review!U:U,"&lt;&gt;"&amp;"",  Review!V:V,"&lt;&gt;"&amp;"",  Review!W:W,"&lt;&gt;"&amp;"",  Review!X:X,"&lt;&gt;"&amp;"",  Review!Y:Y,"&lt;&gt;"&amp;"")</f>
        <v>0</v>
      </c>
      <c r="S201" s="10">
        <f>COUNTIFS(Review!N:N,"TL",Review!P:P,AH201, Review!R:R,"&lt;&gt;"&amp;"", Review!X:X,"&lt;&gt;"&amp;"",  Review!Y:Y,"&lt;&gt;"&amp;"")</f>
        <v>0</v>
      </c>
      <c r="T201" s="10">
        <f>COUNTIFS(Review!A:A,"Giữ chỗ",Review!P:P,AH201)</f>
        <v>0</v>
      </c>
      <c r="U201" s="10">
        <f>COUNTIFS(Review!B:B,"Sai lớp",Review!P:P,AH201)</f>
        <v>0</v>
      </c>
      <c r="V201" s="10">
        <f>COUNTIFS(Review!B:B,"Sai phân công",Review!P:P,AH201)</f>
        <v>0</v>
      </c>
      <c r="W201" s="10">
        <f t="shared" si="1"/>
        <v>0</v>
      </c>
      <c r="X201" s="10"/>
      <c r="Y201" s="10"/>
      <c r="Z201" s="10"/>
      <c r="AA201" s="6"/>
      <c r="AB201" s="6"/>
      <c r="AC201" s="6"/>
      <c r="AD201" s="6"/>
      <c r="AE201" s="6"/>
      <c r="AF201" s="6"/>
      <c r="AG201" s="6"/>
      <c r="AH201" s="6" t="s">
        <v>5066</v>
      </c>
      <c r="AI201" s="6" t="str">
        <f t="shared" si="2"/>
        <v>D_29 Trần Tất Huy 20131802 ICT</v>
      </c>
      <c r="AJ201" s="6"/>
      <c r="AK201" s="6" t="str">
        <f t="shared" si="3"/>
        <v>TRUE</v>
      </c>
      <c r="AL201" s="4"/>
      <c r="AM201" s="4"/>
      <c r="AN201" s="4"/>
      <c r="AO201" s="4"/>
      <c r="AP201" s="4"/>
      <c r="AQ201" s="4"/>
      <c r="AR201" s="4"/>
      <c r="AS201" s="4"/>
      <c r="AT201" s="178">
        <f>COUNTIFS(Review!AC:AC,B201, Review!AE:AE,"&lt;&gt;"&amp;"",Review!AL:AL,"&lt;&gt;"&amp;"")</f>
        <v>0</v>
      </c>
      <c r="AU201" s="179">
        <f>COUNTIFS(Review!BJ:BJ,"*TNLT*",Review!AC:AC,B201, Review!AE:AE,"&lt;&gt;"&amp;"",Review!AL:AL,"&lt;&gt;"&amp;"")</f>
        <v>0</v>
      </c>
      <c r="AV201" s="179">
        <f>COUNTIFS(Review!BJ:BJ,"*TNBT*",Review!AC:AC,B201, Review!AE:AE,"&lt;&gt;"&amp;"",Review!AL:AL,"&lt;&gt;"&amp;"")</f>
        <v>0</v>
      </c>
      <c r="AW201" s="179">
        <f>COUNTIFS(Review!BJ:BJ,"*TL*",Review!AC:AC,B201, Review!AE:AE,"&lt;&gt;"&amp;"",Review!AL:AL,"&lt;&gt;"&amp;"")</f>
        <v>0</v>
      </c>
      <c r="AX201" s="180">
        <f>COUNTIFS(Review!AD:AD,AH201, Review!AE:AE,"&lt;&gt;"&amp;"",Review!AL:AL,"&lt;&gt;"&amp;"")</f>
        <v>0</v>
      </c>
      <c r="AY201" s="153">
        <f>COUNTIFS(Review!BJ:BJ,"*TNLT*",Review!AD:AD,AH201, Review!AE:AE,"&lt;&gt;"&amp;"",  Review!AF:AF,"&lt;&gt;"&amp;"", Review!AG:AG,"&lt;&gt;"&amp;"", Review!AH:AH,"&lt;&gt;"&amp;"", Review!AI:AI,"&lt;&gt;"&amp;"", Review!AJ:AJ,"&lt;&gt;"&amp;"", Review!AK:AK,"&lt;&gt;"&amp;"", Review!AL:AL,"&lt;&gt;"&amp;"", Review!AM:AM,"&lt;&gt;"&amp;"", Review!AN:AN,"&lt;&gt;"&amp;"", Review!AO:AO,"&lt;&gt;"&amp;"")</f>
        <v>0</v>
      </c>
      <c r="AZ201" s="153">
        <f>COUNTIFS(Review!BJ:BJ,"*TNBT*",Review!AD:AD,AH201, Review!AE:AE,"&lt;&gt;"&amp;"",  Review!AF:AF,"&lt;&gt;"&amp;"", Review!AG:AG,"&lt;&gt;"&amp;"", Review!AH:AH,"&lt;&gt;"&amp;"", Review!AI:AI,"&lt;&gt;"&amp;"",  Review!AJ:AJ,"&lt;&gt;"&amp;"",  Review!AK:AK,"&lt;&gt;"&amp;"",  Review!AL:AL,"&lt;&gt;"&amp;"",  Review!AM:AM,"&lt;&gt;"&amp;"", Review!AN:AN,"&lt;&gt;"&amp;"", Review!AO:AO,"&lt;&gt;"&amp;"")</f>
        <v>0</v>
      </c>
      <c r="BA201" s="153">
        <f>COUNTIFS(Review!BJ:BJ,"*TL*",Review!AD:AD,AH201, Review!AE:AE,"&lt;&gt;"&amp;"", Review!AL:AL,"&lt;&gt;"&amp;"",  Review!AM:AM,"&lt;&gt;"&amp;"", Review!AN:AN,"&lt;&gt;"&amp;"", Review!AO:AO,"&lt;&gt;"&amp;"")</f>
        <v>0</v>
      </c>
      <c r="BB201" s="180">
        <f>COUNTIFS(Review!AR:AR,AH201, Review!AS:AS,"&lt;&gt;"&amp;"",Review!AZ:AZ,"&lt;&gt;"&amp;"")</f>
        <v>0</v>
      </c>
      <c r="BC201" s="181">
        <f>COUNTIFS(Review!BJ:BJ,"*TNLT*",Review!AR:AR,AH201, Review!AS:AS,"&lt;&gt;"&amp;"", Review!AT:AT,"&lt;&gt;"&amp;"", Review!AU:AU,"&lt;&gt;"&amp;"", Review!AV:AV,"&lt;&gt;"&amp;"", Review!AW:AW,"&lt;&gt;"&amp;"", Review!AW:AW,"&lt;&gt;"&amp;"", Review!AX:AX,"&lt;&gt;"&amp;"", Review!AY:AY,"&lt;&gt;"&amp;"", Review!AZ:AZ,"&lt;&gt;"&amp;"",  Review!BA:BA,"&lt;&gt;"&amp;"", Review!BB:BB,"&lt;&gt;"&amp;"", Review!BC:BC,"&lt;&gt;"&amp;"")</f>
        <v>0</v>
      </c>
      <c r="BD201" s="182">
        <f>COUNTIFS(Review!BJ:BJ,"*TNBT*",Review!AR:AR,AH201, Review!AS:AS,"&lt;&gt;"&amp;"", Review!AT:AT,"&lt;&gt;"&amp;"", Review!AU:AU,"&lt;&gt;"&amp;"", Review!AV:AV,"&lt;&gt;"&amp;"", Review!AW:AW,"&lt;&gt;"&amp;"", Review!AW:AW,"&lt;&gt;"&amp;"", Review!AX:AX,"&lt;&gt;"&amp;"", Review!AY:AY,"&lt;&gt;"&amp;"", Review!AZ:AZ,"&lt;&gt;"&amp;"",  Review!BA:BA,"&lt;&gt;"&amp;"", Review!BB:BB,"&lt;&gt;"&amp;"", Review!BC:BC,"&lt;&gt;"&amp;"")</f>
        <v>0</v>
      </c>
      <c r="BE201" s="181">
        <f>COUNTIFS(Review!BJ:BJ,"*TL*",Review!AR:AR,AH201, Review!AS:AS,"&lt;&gt;"&amp;"", Review!AZ:AZ,"&lt;&gt;"&amp;"",  Review!BA:BA,"&lt;&gt;"&amp;"", Review!BB:BB,"&lt;&gt;"&amp;"", Review!BC:BC,"&lt;&gt;"&amp;"")</f>
        <v>0</v>
      </c>
    </row>
    <row r="202" ht="13.5" customHeight="1">
      <c r="A202" s="6"/>
      <c r="B202" s="79" t="s">
        <v>5044</v>
      </c>
      <c r="C202" s="79" t="s">
        <v>380</v>
      </c>
      <c r="D202" s="79" t="s">
        <v>5067</v>
      </c>
      <c r="E202" s="76">
        <v>2.0132462E7</v>
      </c>
      <c r="F202" s="79" t="s">
        <v>4918</v>
      </c>
      <c r="G202" s="79" t="s">
        <v>2471</v>
      </c>
      <c r="H202" s="10" t="s">
        <v>5068</v>
      </c>
      <c r="I202" s="10"/>
      <c r="J202" s="10"/>
      <c r="K202" s="10"/>
      <c r="L202" s="10"/>
      <c r="M202" s="10"/>
      <c r="N202" s="10"/>
      <c r="O202" s="10"/>
      <c r="P202" s="4">
        <f>COUNTIFS(Review!P:P,AH202)</f>
        <v>0</v>
      </c>
      <c r="Q202" s="10">
        <f>COUNTIFS(Review!N:N,"TNLT",Review!P:P,AH202, Review!R:R,"&lt;&gt;"&amp;"", Review!S:S,"&lt;&gt;"&amp;"", Review!T:T,"&lt;&gt;"&amp;"", Review!U:U,"&lt;&gt;"&amp;"",  Review!V:V,"&lt;&gt;"&amp;"",  Review!W:W,"&lt;&gt;"&amp;"",  Review!X:X,"&lt;&gt;"&amp;"",  Review!Y:Y,"&lt;&gt;"&amp;"")</f>
        <v>0</v>
      </c>
      <c r="R202" s="10">
        <f>COUNTIFS(Review!N:N,"TNBT",Review!P:P,AH202, Review!R:R,"&lt;&gt;"&amp;"", Review!S:S,"&lt;&gt;"&amp;"", Review!T:T,"&lt;&gt;"&amp;"", Review!U:U,"&lt;&gt;"&amp;"",  Review!V:V,"&lt;&gt;"&amp;"",  Review!W:W,"&lt;&gt;"&amp;"",  Review!X:X,"&lt;&gt;"&amp;"",  Review!Y:Y,"&lt;&gt;"&amp;"")</f>
        <v>0</v>
      </c>
      <c r="S202" s="10">
        <f>COUNTIFS(Review!N:N,"TL",Review!P:P,AH202, Review!R:R,"&lt;&gt;"&amp;"", Review!X:X,"&lt;&gt;"&amp;"",  Review!Y:Y,"&lt;&gt;"&amp;"")</f>
        <v>0</v>
      </c>
      <c r="T202" s="10">
        <f>COUNTIFS(Review!A:A,"Giữ chỗ",Review!P:P,AH202)</f>
        <v>0</v>
      </c>
      <c r="U202" s="10">
        <f>COUNTIFS(Review!B:B,"Sai lớp",Review!P:P,AH202)</f>
        <v>0</v>
      </c>
      <c r="V202" s="10">
        <f>COUNTIFS(Review!B:B,"Sai phân công",Review!P:P,AH202)</f>
        <v>0</v>
      </c>
      <c r="W202" s="10">
        <f t="shared" si="1"/>
        <v>0</v>
      </c>
      <c r="X202" s="10"/>
      <c r="Y202" s="10"/>
      <c r="Z202" s="10"/>
      <c r="AA202" s="6"/>
      <c r="AB202" s="6"/>
      <c r="AC202" s="6"/>
      <c r="AD202" s="6"/>
      <c r="AE202" s="6"/>
      <c r="AF202" s="6"/>
      <c r="AG202" s="6"/>
      <c r="AH202" s="6" t="s">
        <v>5081</v>
      </c>
      <c r="AI202" s="6" t="str">
        <f t="shared" si="2"/>
        <v>D_29 Nguyễn Văn Lương 20132462 ICT</v>
      </c>
      <c r="AJ202" s="6"/>
      <c r="AK202" s="6" t="str">
        <f t="shared" si="3"/>
        <v>TRUE</v>
      </c>
      <c r="AL202" s="4"/>
      <c r="AM202" s="4"/>
      <c r="AN202" s="4"/>
      <c r="AO202" s="4"/>
      <c r="AP202" s="4"/>
      <c r="AQ202" s="4"/>
      <c r="AR202" s="4"/>
      <c r="AS202" s="4"/>
      <c r="AT202" s="178"/>
      <c r="AU202" s="179"/>
      <c r="AV202" s="179"/>
      <c r="AW202" s="179"/>
      <c r="AX202" s="180">
        <f>COUNTIFS(Review!AD:AD,AH202, Review!AE:AE,"&lt;&gt;"&amp;"",Review!AL:AL,"&lt;&gt;"&amp;"")</f>
        <v>0</v>
      </c>
      <c r="AY202" s="153">
        <f>COUNTIFS(Review!BJ:BJ,"*TNLT*",Review!AD:AD,AH202, Review!AE:AE,"&lt;&gt;"&amp;"",  Review!AF:AF,"&lt;&gt;"&amp;"", Review!AG:AG,"&lt;&gt;"&amp;"", Review!AH:AH,"&lt;&gt;"&amp;"", Review!AI:AI,"&lt;&gt;"&amp;"", Review!AJ:AJ,"&lt;&gt;"&amp;"", Review!AK:AK,"&lt;&gt;"&amp;"", Review!AL:AL,"&lt;&gt;"&amp;"", Review!AM:AM,"&lt;&gt;"&amp;"", Review!AN:AN,"&lt;&gt;"&amp;"", Review!AO:AO,"&lt;&gt;"&amp;"")</f>
        <v>0</v>
      </c>
      <c r="AZ202" s="153">
        <f>COUNTIFS(Review!BJ:BJ,"*TNBT*",Review!AD:AD,AH202, Review!AE:AE,"&lt;&gt;"&amp;"",  Review!AF:AF,"&lt;&gt;"&amp;"", Review!AG:AG,"&lt;&gt;"&amp;"", Review!AH:AH,"&lt;&gt;"&amp;"", Review!AI:AI,"&lt;&gt;"&amp;"",  Review!AJ:AJ,"&lt;&gt;"&amp;"",  Review!AK:AK,"&lt;&gt;"&amp;"",  Review!AL:AL,"&lt;&gt;"&amp;"",  Review!AM:AM,"&lt;&gt;"&amp;"", Review!AN:AN,"&lt;&gt;"&amp;"", Review!AO:AO,"&lt;&gt;"&amp;"")</f>
        <v>0</v>
      </c>
      <c r="BA202" s="153">
        <f>COUNTIFS(Review!BJ:BJ,"*TL*",Review!AD:AD,AH202, Review!AE:AE,"&lt;&gt;"&amp;"", Review!AL:AL,"&lt;&gt;"&amp;"",  Review!AM:AM,"&lt;&gt;"&amp;"", Review!AN:AN,"&lt;&gt;"&amp;"", Review!AO:AO,"&lt;&gt;"&amp;"")</f>
        <v>0</v>
      </c>
      <c r="BB202" s="180">
        <f>COUNTIFS(Review!AR:AR,AH202, Review!AS:AS,"&lt;&gt;"&amp;"",Review!AZ:AZ,"&lt;&gt;"&amp;"")</f>
        <v>0</v>
      </c>
      <c r="BC202" s="181">
        <f>COUNTIFS(Review!BJ:BJ,"*TNLT*",Review!AR:AR,AH202, Review!AS:AS,"&lt;&gt;"&amp;"", Review!AT:AT,"&lt;&gt;"&amp;"", Review!AU:AU,"&lt;&gt;"&amp;"", Review!AV:AV,"&lt;&gt;"&amp;"", Review!AW:AW,"&lt;&gt;"&amp;"", Review!AW:AW,"&lt;&gt;"&amp;"", Review!AX:AX,"&lt;&gt;"&amp;"", Review!AY:AY,"&lt;&gt;"&amp;"", Review!AZ:AZ,"&lt;&gt;"&amp;"",  Review!BA:BA,"&lt;&gt;"&amp;"", Review!BB:BB,"&lt;&gt;"&amp;"", Review!BC:BC,"&lt;&gt;"&amp;"")</f>
        <v>0</v>
      </c>
      <c r="BD202" s="182">
        <f>COUNTIFS(Review!BJ:BJ,"*TNBT*",Review!AR:AR,AH202, Review!AS:AS,"&lt;&gt;"&amp;"", Review!AT:AT,"&lt;&gt;"&amp;"", Review!AU:AU,"&lt;&gt;"&amp;"", Review!AV:AV,"&lt;&gt;"&amp;"", Review!AW:AW,"&lt;&gt;"&amp;"", Review!AW:AW,"&lt;&gt;"&amp;"", Review!AX:AX,"&lt;&gt;"&amp;"", Review!AY:AY,"&lt;&gt;"&amp;"", Review!AZ:AZ,"&lt;&gt;"&amp;"",  Review!BA:BA,"&lt;&gt;"&amp;"", Review!BB:BB,"&lt;&gt;"&amp;"", Review!BC:BC,"&lt;&gt;"&amp;"")</f>
        <v>0</v>
      </c>
      <c r="BE202" s="181">
        <f>COUNTIFS(Review!BJ:BJ,"*TL*",Review!AR:AR,AH202, Review!AS:AS,"&lt;&gt;"&amp;"", Review!AZ:AZ,"&lt;&gt;"&amp;"",  Review!BA:BA,"&lt;&gt;"&amp;"", Review!BB:BB,"&lt;&gt;"&amp;"", Review!BC:BC,"&lt;&gt;"&amp;"")</f>
        <v>0</v>
      </c>
    </row>
    <row r="203" ht="13.5" customHeight="1">
      <c r="A203" s="6"/>
      <c r="B203" s="79" t="s">
        <v>5044</v>
      </c>
      <c r="C203" s="79" t="s">
        <v>5082</v>
      </c>
      <c r="D203" s="79" t="s">
        <v>5083</v>
      </c>
      <c r="E203" s="76">
        <v>2.013327E7</v>
      </c>
      <c r="F203" s="79" t="s">
        <v>4918</v>
      </c>
      <c r="G203" s="79" t="s">
        <v>2471</v>
      </c>
      <c r="H203" s="10" t="s">
        <v>5084</v>
      </c>
      <c r="I203" s="10"/>
      <c r="J203" s="10"/>
      <c r="K203" s="10"/>
      <c r="L203" s="10"/>
      <c r="M203" s="10"/>
      <c r="N203" s="10"/>
      <c r="O203" s="10"/>
      <c r="P203" s="4">
        <f>COUNTIFS(Review!P:P,AH203)</f>
        <v>0</v>
      </c>
      <c r="Q203" s="10">
        <f>COUNTIFS(Review!N:N,"TNLT",Review!P:P,AH203, Review!R:R,"&lt;&gt;"&amp;"", Review!S:S,"&lt;&gt;"&amp;"", Review!T:T,"&lt;&gt;"&amp;"", Review!U:U,"&lt;&gt;"&amp;"",  Review!V:V,"&lt;&gt;"&amp;"",  Review!W:W,"&lt;&gt;"&amp;"",  Review!X:X,"&lt;&gt;"&amp;"",  Review!Y:Y,"&lt;&gt;"&amp;"")</f>
        <v>0</v>
      </c>
      <c r="R203" s="10">
        <f>COUNTIFS(Review!N:N,"TNBT",Review!P:P,AH203, Review!R:R,"&lt;&gt;"&amp;"", Review!S:S,"&lt;&gt;"&amp;"", Review!T:T,"&lt;&gt;"&amp;"", Review!U:U,"&lt;&gt;"&amp;"",  Review!V:V,"&lt;&gt;"&amp;"",  Review!W:W,"&lt;&gt;"&amp;"",  Review!X:X,"&lt;&gt;"&amp;"",  Review!Y:Y,"&lt;&gt;"&amp;"")</f>
        <v>0</v>
      </c>
      <c r="S203" s="10">
        <f>COUNTIFS(Review!N:N,"TL",Review!P:P,AH203, Review!R:R,"&lt;&gt;"&amp;"", Review!X:X,"&lt;&gt;"&amp;"",  Review!Y:Y,"&lt;&gt;"&amp;"")</f>
        <v>0</v>
      </c>
      <c r="T203" s="10">
        <f>COUNTIFS(Review!A:A,"Giữ chỗ",Review!P:P,AH203)</f>
        <v>0</v>
      </c>
      <c r="U203" s="10">
        <f>COUNTIFS(Review!B:B,"Sai lớp",Review!P:P,AH203)</f>
        <v>0</v>
      </c>
      <c r="V203" s="10">
        <f>COUNTIFS(Review!B:B,"Sai phân công",Review!P:P,AH203)</f>
        <v>0</v>
      </c>
      <c r="W203" s="10">
        <f t="shared" si="1"/>
        <v>0</v>
      </c>
      <c r="X203" s="10"/>
      <c r="Y203" s="10"/>
      <c r="Z203" s="10"/>
      <c r="AA203" s="6"/>
      <c r="AB203" s="6"/>
      <c r="AC203" s="6"/>
      <c r="AD203" s="6"/>
      <c r="AE203" s="6"/>
      <c r="AF203" s="6"/>
      <c r="AG203" s="6"/>
      <c r="AH203" s="6" t="s">
        <v>5097</v>
      </c>
      <c r="AI203" s="6" t="str">
        <f t="shared" si="2"/>
        <v>D_29 Hoàng Văn Sâm 20133270 ICT</v>
      </c>
      <c r="AJ203" s="6"/>
      <c r="AK203" s="6" t="str">
        <f t="shared" si="3"/>
        <v>TRUE</v>
      </c>
      <c r="AL203" s="4"/>
      <c r="AM203" s="4"/>
      <c r="AN203" s="4"/>
      <c r="AO203" s="4"/>
      <c r="AP203" s="4"/>
      <c r="AQ203" s="4"/>
      <c r="AR203" s="4"/>
      <c r="AS203" s="4"/>
      <c r="AT203" s="178"/>
      <c r="AU203" s="179"/>
      <c r="AV203" s="179"/>
      <c r="AW203" s="179"/>
      <c r="AX203" s="180">
        <f>COUNTIFS(Review!AD:AD,AH203, Review!AE:AE,"&lt;&gt;"&amp;"",Review!AL:AL,"&lt;&gt;"&amp;"")</f>
        <v>0</v>
      </c>
      <c r="AY203" s="153">
        <f>COUNTIFS(Review!BJ:BJ,"*TNLT*",Review!AD:AD,AH203, Review!AE:AE,"&lt;&gt;"&amp;"",  Review!AF:AF,"&lt;&gt;"&amp;"", Review!AG:AG,"&lt;&gt;"&amp;"", Review!AH:AH,"&lt;&gt;"&amp;"", Review!AI:AI,"&lt;&gt;"&amp;"", Review!AJ:AJ,"&lt;&gt;"&amp;"", Review!AK:AK,"&lt;&gt;"&amp;"", Review!AL:AL,"&lt;&gt;"&amp;"", Review!AM:AM,"&lt;&gt;"&amp;"", Review!AN:AN,"&lt;&gt;"&amp;"", Review!AO:AO,"&lt;&gt;"&amp;"")</f>
        <v>0</v>
      </c>
      <c r="AZ203" s="153">
        <f>COUNTIFS(Review!BJ:BJ,"*TNBT*",Review!AD:AD,AH203, Review!AE:AE,"&lt;&gt;"&amp;"",  Review!AF:AF,"&lt;&gt;"&amp;"", Review!AG:AG,"&lt;&gt;"&amp;"", Review!AH:AH,"&lt;&gt;"&amp;"", Review!AI:AI,"&lt;&gt;"&amp;"",  Review!AJ:AJ,"&lt;&gt;"&amp;"",  Review!AK:AK,"&lt;&gt;"&amp;"",  Review!AL:AL,"&lt;&gt;"&amp;"",  Review!AM:AM,"&lt;&gt;"&amp;"", Review!AN:AN,"&lt;&gt;"&amp;"", Review!AO:AO,"&lt;&gt;"&amp;"")</f>
        <v>0</v>
      </c>
      <c r="BA203" s="153">
        <f>COUNTIFS(Review!BJ:BJ,"*TL*",Review!AD:AD,AH203, Review!AE:AE,"&lt;&gt;"&amp;"", Review!AL:AL,"&lt;&gt;"&amp;"",  Review!AM:AM,"&lt;&gt;"&amp;"", Review!AN:AN,"&lt;&gt;"&amp;"", Review!AO:AO,"&lt;&gt;"&amp;"")</f>
        <v>0</v>
      </c>
      <c r="BB203" s="180">
        <f>COUNTIFS(Review!AR:AR,AH203, Review!AS:AS,"&lt;&gt;"&amp;"",Review!AZ:AZ,"&lt;&gt;"&amp;"")</f>
        <v>0</v>
      </c>
      <c r="BC203" s="181">
        <f>COUNTIFS(Review!BJ:BJ,"*TNLT*",Review!AR:AR,AH203, Review!AS:AS,"&lt;&gt;"&amp;"", Review!AT:AT,"&lt;&gt;"&amp;"", Review!AU:AU,"&lt;&gt;"&amp;"", Review!AV:AV,"&lt;&gt;"&amp;"", Review!AW:AW,"&lt;&gt;"&amp;"", Review!AW:AW,"&lt;&gt;"&amp;"", Review!AX:AX,"&lt;&gt;"&amp;"", Review!AY:AY,"&lt;&gt;"&amp;"", Review!AZ:AZ,"&lt;&gt;"&amp;"",  Review!BA:BA,"&lt;&gt;"&amp;"", Review!BB:BB,"&lt;&gt;"&amp;"", Review!BC:BC,"&lt;&gt;"&amp;"")</f>
        <v>0</v>
      </c>
      <c r="BD203" s="182">
        <f>COUNTIFS(Review!BJ:BJ,"*TNBT*",Review!AR:AR,AH203, Review!AS:AS,"&lt;&gt;"&amp;"", Review!AT:AT,"&lt;&gt;"&amp;"", Review!AU:AU,"&lt;&gt;"&amp;"", Review!AV:AV,"&lt;&gt;"&amp;"", Review!AW:AW,"&lt;&gt;"&amp;"", Review!AW:AW,"&lt;&gt;"&amp;"", Review!AX:AX,"&lt;&gt;"&amp;"", Review!AY:AY,"&lt;&gt;"&amp;"", Review!AZ:AZ,"&lt;&gt;"&amp;"",  Review!BA:BA,"&lt;&gt;"&amp;"", Review!BB:BB,"&lt;&gt;"&amp;"", Review!BC:BC,"&lt;&gt;"&amp;"")</f>
        <v>0</v>
      </c>
      <c r="BE203" s="181">
        <f>COUNTIFS(Review!BJ:BJ,"*TL*",Review!AR:AR,AH203, Review!AS:AS,"&lt;&gt;"&amp;"", Review!AZ:AZ,"&lt;&gt;"&amp;"",  Review!BA:BA,"&lt;&gt;"&amp;"", Review!BB:BB,"&lt;&gt;"&amp;"", Review!BC:BC,"&lt;&gt;"&amp;"")</f>
        <v>0</v>
      </c>
    </row>
    <row r="204" ht="13.5" customHeight="1">
      <c r="A204" s="6"/>
      <c r="B204" s="79" t="s">
        <v>5044</v>
      </c>
      <c r="C204" s="79" t="s">
        <v>5098</v>
      </c>
      <c r="D204" s="79" t="s">
        <v>1928</v>
      </c>
      <c r="E204" s="76">
        <v>2.013329E7</v>
      </c>
      <c r="F204" s="79" t="s">
        <v>4918</v>
      </c>
      <c r="G204" s="79" t="s">
        <v>2471</v>
      </c>
      <c r="H204" s="10" t="s">
        <v>5099</v>
      </c>
      <c r="I204" s="10"/>
      <c r="J204" s="10"/>
      <c r="K204" s="10"/>
      <c r="L204" s="10"/>
      <c r="M204" s="10"/>
      <c r="N204" s="10"/>
      <c r="O204" s="10"/>
      <c r="P204" s="4">
        <f>COUNTIFS(Review!P:P,AH204)</f>
        <v>0</v>
      </c>
      <c r="Q204" s="10">
        <f>COUNTIFS(Review!N:N,"TNLT",Review!P:P,AH204, Review!R:R,"&lt;&gt;"&amp;"", Review!S:S,"&lt;&gt;"&amp;"", Review!T:T,"&lt;&gt;"&amp;"", Review!U:U,"&lt;&gt;"&amp;"",  Review!V:V,"&lt;&gt;"&amp;"",  Review!W:W,"&lt;&gt;"&amp;"",  Review!X:X,"&lt;&gt;"&amp;"",  Review!Y:Y,"&lt;&gt;"&amp;"")</f>
        <v>0</v>
      </c>
      <c r="R204" s="10">
        <f>COUNTIFS(Review!N:N,"TNBT",Review!P:P,AH204, Review!R:R,"&lt;&gt;"&amp;"", Review!S:S,"&lt;&gt;"&amp;"", Review!T:T,"&lt;&gt;"&amp;"", Review!U:U,"&lt;&gt;"&amp;"",  Review!V:V,"&lt;&gt;"&amp;"",  Review!W:W,"&lt;&gt;"&amp;"",  Review!X:X,"&lt;&gt;"&amp;"",  Review!Y:Y,"&lt;&gt;"&amp;"")</f>
        <v>0</v>
      </c>
      <c r="S204" s="10">
        <f>COUNTIFS(Review!N:N,"TL",Review!P:P,AH204, Review!R:R,"&lt;&gt;"&amp;"", Review!X:X,"&lt;&gt;"&amp;"",  Review!Y:Y,"&lt;&gt;"&amp;"")</f>
        <v>0</v>
      </c>
      <c r="T204" s="10">
        <f>COUNTIFS(Review!A:A,"Giữ chỗ",Review!P:P,AH204)</f>
        <v>0</v>
      </c>
      <c r="U204" s="10">
        <f>COUNTIFS(Review!B:B,"Sai lớp",Review!P:P,AH204)</f>
        <v>0</v>
      </c>
      <c r="V204" s="10">
        <f>COUNTIFS(Review!B:B,"Sai phân công",Review!P:P,AH204)</f>
        <v>0</v>
      </c>
      <c r="W204" s="10">
        <f t="shared" si="1"/>
        <v>0</v>
      </c>
      <c r="X204" s="10"/>
      <c r="Y204" s="10"/>
      <c r="Z204" s="10"/>
      <c r="AA204" s="6"/>
      <c r="AB204" s="6"/>
      <c r="AC204" s="6"/>
      <c r="AD204" s="6"/>
      <c r="AE204" s="6"/>
      <c r="AF204" s="6"/>
      <c r="AG204" s="6"/>
      <c r="AH204" s="6" t="s">
        <v>5112</v>
      </c>
      <c r="AI204" s="6" t="str">
        <f t="shared" si="2"/>
        <v>D_29 Đào Duy Sơn 20133290 ICT</v>
      </c>
      <c r="AJ204" s="6"/>
      <c r="AK204" s="6" t="str">
        <f t="shared" si="3"/>
        <v>TRUE</v>
      </c>
      <c r="AL204" s="4"/>
      <c r="AM204" s="4"/>
      <c r="AN204" s="4"/>
      <c r="AO204" s="4"/>
      <c r="AP204" s="4"/>
      <c r="AQ204" s="4"/>
      <c r="AR204" s="4"/>
      <c r="AS204" s="4"/>
      <c r="AT204" s="178"/>
      <c r="AU204" s="179"/>
      <c r="AV204" s="179"/>
      <c r="AW204" s="179"/>
      <c r="AX204" s="180">
        <f>COUNTIFS(Review!AD:AD,AH204, Review!AE:AE,"&lt;&gt;"&amp;"",Review!AL:AL,"&lt;&gt;"&amp;"")</f>
        <v>0</v>
      </c>
      <c r="AY204" s="153">
        <f>COUNTIFS(Review!BJ:BJ,"*TNLT*",Review!AD:AD,AH204, Review!AE:AE,"&lt;&gt;"&amp;"",  Review!AF:AF,"&lt;&gt;"&amp;"", Review!AG:AG,"&lt;&gt;"&amp;"", Review!AH:AH,"&lt;&gt;"&amp;"", Review!AI:AI,"&lt;&gt;"&amp;"", Review!AJ:AJ,"&lt;&gt;"&amp;"", Review!AK:AK,"&lt;&gt;"&amp;"", Review!AL:AL,"&lt;&gt;"&amp;"", Review!AM:AM,"&lt;&gt;"&amp;"", Review!AN:AN,"&lt;&gt;"&amp;"", Review!AO:AO,"&lt;&gt;"&amp;"")</f>
        <v>0</v>
      </c>
      <c r="AZ204" s="153">
        <f>COUNTIFS(Review!BJ:BJ,"*TNBT*",Review!AD:AD,AH204, Review!AE:AE,"&lt;&gt;"&amp;"",  Review!AF:AF,"&lt;&gt;"&amp;"", Review!AG:AG,"&lt;&gt;"&amp;"", Review!AH:AH,"&lt;&gt;"&amp;"", Review!AI:AI,"&lt;&gt;"&amp;"",  Review!AJ:AJ,"&lt;&gt;"&amp;"",  Review!AK:AK,"&lt;&gt;"&amp;"",  Review!AL:AL,"&lt;&gt;"&amp;"",  Review!AM:AM,"&lt;&gt;"&amp;"", Review!AN:AN,"&lt;&gt;"&amp;"", Review!AO:AO,"&lt;&gt;"&amp;"")</f>
        <v>0</v>
      </c>
      <c r="BA204" s="153">
        <f>COUNTIFS(Review!BJ:BJ,"*TL*",Review!AD:AD,AH204, Review!AE:AE,"&lt;&gt;"&amp;"", Review!AL:AL,"&lt;&gt;"&amp;"",  Review!AM:AM,"&lt;&gt;"&amp;"", Review!AN:AN,"&lt;&gt;"&amp;"", Review!AO:AO,"&lt;&gt;"&amp;"")</f>
        <v>0</v>
      </c>
      <c r="BB204" s="180">
        <f>COUNTIFS(Review!AR:AR,AH204, Review!AS:AS,"&lt;&gt;"&amp;"",Review!AZ:AZ,"&lt;&gt;"&amp;"")</f>
        <v>0</v>
      </c>
      <c r="BC204" s="181">
        <f>COUNTIFS(Review!BJ:BJ,"*TNLT*",Review!AR:AR,AH204, Review!AS:AS,"&lt;&gt;"&amp;"", Review!AT:AT,"&lt;&gt;"&amp;"", Review!AU:AU,"&lt;&gt;"&amp;"", Review!AV:AV,"&lt;&gt;"&amp;"", Review!AW:AW,"&lt;&gt;"&amp;"", Review!AW:AW,"&lt;&gt;"&amp;"", Review!AX:AX,"&lt;&gt;"&amp;"", Review!AY:AY,"&lt;&gt;"&amp;"", Review!AZ:AZ,"&lt;&gt;"&amp;"",  Review!BA:BA,"&lt;&gt;"&amp;"", Review!BB:BB,"&lt;&gt;"&amp;"", Review!BC:BC,"&lt;&gt;"&amp;"")</f>
        <v>0</v>
      </c>
      <c r="BD204" s="182">
        <f>COUNTIFS(Review!BJ:BJ,"*TNBT*",Review!AR:AR,AH204, Review!AS:AS,"&lt;&gt;"&amp;"", Review!AT:AT,"&lt;&gt;"&amp;"", Review!AU:AU,"&lt;&gt;"&amp;"", Review!AV:AV,"&lt;&gt;"&amp;"", Review!AW:AW,"&lt;&gt;"&amp;"", Review!AW:AW,"&lt;&gt;"&amp;"", Review!AX:AX,"&lt;&gt;"&amp;"", Review!AY:AY,"&lt;&gt;"&amp;"", Review!AZ:AZ,"&lt;&gt;"&amp;"",  Review!BA:BA,"&lt;&gt;"&amp;"", Review!BB:BB,"&lt;&gt;"&amp;"", Review!BC:BC,"&lt;&gt;"&amp;"")</f>
        <v>0</v>
      </c>
      <c r="BE204" s="181">
        <f>COUNTIFS(Review!BJ:BJ,"*TL*",Review!AR:AR,AH204, Review!AS:AS,"&lt;&gt;"&amp;"", Review!AZ:AZ,"&lt;&gt;"&amp;"",  Review!BA:BA,"&lt;&gt;"&amp;"", Review!BB:BB,"&lt;&gt;"&amp;"", Review!BC:BC,"&lt;&gt;"&amp;"")</f>
        <v>0</v>
      </c>
    </row>
    <row r="205" ht="13.5" customHeight="1">
      <c r="A205" s="6"/>
      <c r="B205" s="150" t="s">
        <v>5113</v>
      </c>
      <c r="C205" s="150" t="s">
        <v>3134</v>
      </c>
      <c r="D205" s="150" t="s">
        <v>86</v>
      </c>
      <c r="E205" s="76">
        <v>2.0132391E7</v>
      </c>
      <c r="F205" s="150" t="s">
        <v>4918</v>
      </c>
      <c r="G205" s="150" t="s">
        <v>2471</v>
      </c>
      <c r="H205" s="10" t="s">
        <v>5114</v>
      </c>
      <c r="I205" s="10">
        <f>COUNTIF(B:B,B205)</f>
        <v>4</v>
      </c>
      <c r="J205" s="10">
        <f>COUNTIFS(Review!O:O,B205,Review!N:N,"TNLT", Review!R:R,"&lt;&gt;"&amp;"", Review!S:S,"&lt;&gt;"&amp;"", Review!T:T,"&lt;&gt;"&amp;"", Review!U:U,"&lt;&gt;"&amp;"",  Review!V:V,"&lt;&gt;"&amp;"",  Review!W:W,"&lt;&gt;"&amp;"",  Review!X:X,"&lt;&gt;"&amp;"",  Review!Y:Y,"&lt;&gt;"&amp;"")</f>
        <v>0</v>
      </c>
      <c r="K205" s="10">
        <f>COUNTIFS(Review!O:O,B205,Review!N:N,"TNBT", Review!R:R,"&lt;&gt;"&amp;"", Review!S:S,"&lt;&gt;"&amp;"", Review!T:T,"&lt;&gt;"&amp;"", Review!U:U,"&lt;&gt;"&amp;"",  Review!V:V,"&lt;&gt;"&amp;"",  Review!W:W,"&lt;&gt;"&amp;"",  Review!X:X,"&lt;&gt;"&amp;"",  Review!Y:Y,"&lt;&gt;"&amp;"")</f>
        <v>0</v>
      </c>
      <c r="L205" s="10">
        <f>COUNTIFS(Review!O:O,B205,Review!N:N,"TL", Review!R:R,"&lt;&gt;"&amp;"", Review!X:X,"&lt;&gt;"&amp;"",  Review!Y:Y,"&lt;&gt;"&amp;"")</f>
        <v>0</v>
      </c>
      <c r="M205" s="10">
        <f>COUNTIFS(Review!AC:AC,B205, Review!AN:AN,"&lt;&gt;"&amp;"",Review!AO:AO,"&lt;&gt;"&amp;"")</f>
        <v>0</v>
      </c>
      <c r="N205" s="10">
        <f>COUNTIFS(Review!A:A,"Giữ chỗ nhóm",Review!O:O,B205)</f>
        <v>0</v>
      </c>
      <c r="O205" s="10"/>
      <c r="P205" s="4">
        <f>COUNTIFS(Review!P:P,AH205)</f>
        <v>0</v>
      </c>
      <c r="Q205" s="10">
        <f>COUNTIFS(Review!N:N,"TNLT",Review!P:P,AH205, Review!R:R,"&lt;&gt;"&amp;"", Review!S:S,"&lt;&gt;"&amp;"", Review!T:T,"&lt;&gt;"&amp;"", Review!U:U,"&lt;&gt;"&amp;"",  Review!V:V,"&lt;&gt;"&amp;"",  Review!W:W,"&lt;&gt;"&amp;"",  Review!X:X,"&lt;&gt;"&amp;"",  Review!Y:Y,"&lt;&gt;"&amp;"")</f>
        <v>0</v>
      </c>
      <c r="R205" s="10">
        <f>COUNTIFS(Review!N:N,"TNBT",Review!P:P,AH205, Review!R:R,"&lt;&gt;"&amp;"", Review!S:S,"&lt;&gt;"&amp;"", Review!T:T,"&lt;&gt;"&amp;"", Review!U:U,"&lt;&gt;"&amp;"",  Review!V:V,"&lt;&gt;"&amp;"",  Review!W:W,"&lt;&gt;"&amp;"",  Review!X:X,"&lt;&gt;"&amp;"",  Review!Y:Y,"&lt;&gt;"&amp;"")</f>
        <v>0</v>
      </c>
      <c r="S205" s="10">
        <f>COUNTIFS(Review!N:N,"TL",Review!P:P,AH205, Review!R:R,"&lt;&gt;"&amp;"", Review!X:X,"&lt;&gt;"&amp;"",  Review!Y:Y,"&lt;&gt;"&amp;"")</f>
        <v>0</v>
      </c>
      <c r="T205" s="10">
        <f>COUNTIFS(Review!A:A,"Giữ chỗ",Review!P:P,AH205)</f>
        <v>0</v>
      </c>
      <c r="U205" s="10">
        <f>COUNTIFS(Review!B:B,"Sai lớp",Review!P:P,AH205)</f>
        <v>0</v>
      </c>
      <c r="V205" s="10">
        <f>COUNTIFS(Review!B:B,"Sai phân công",Review!P:P,AH205)</f>
        <v>0</v>
      </c>
      <c r="W205" s="10">
        <f t="shared" si="1"/>
        <v>0</v>
      </c>
      <c r="X205" s="10"/>
      <c r="Y205" s="10"/>
      <c r="Z205" s="10"/>
      <c r="AA205" s="6"/>
      <c r="AB205" s="6"/>
      <c r="AC205" s="6"/>
      <c r="AD205" s="6"/>
      <c r="AE205" s="6"/>
      <c r="AF205" s="6"/>
      <c r="AG205" s="6"/>
      <c r="AH205" s="6" t="s">
        <v>5146</v>
      </c>
      <c r="AI205" s="6" t="str">
        <f t="shared" si="2"/>
        <v>D_30 Nguyễn Thành Long 20132391 ICT</v>
      </c>
      <c r="AJ205" s="6"/>
      <c r="AK205" s="6" t="str">
        <f t="shared" si="3"/>
        <v>TRUE</v>
      </c>
      <c r="AL205" s="4"/>
      <c r="AM205" s="4"/>
      <c r="AN205" s="4"/>
      <c r="AO205" s="4"/>
      <c r="AP205" s="4"/>
      <c r="AQ205" s="4"/>
      <c r="AR205" s="4"/>
      <c r="AS205" s="4"/>
      <c r="AT205" s="178">
        <f>COUNTIFS(Review!AC:AC,B205, Review!AE:AE,"&lt;&gt;"&amp;"",Review!AL:AL,"&lt;&gt;"&amp;"")</f>
        <v>0</v>
      </c>
      <c r="AU205" s="179">
        <f>COUNTIFS(Review!BJ:BJ,"*TNLT*",Review!AC:AC,B205, Review!AE:AE,"&lt;&gt;"&amp;"",Review!AL:AL,"&lt;&gt;"&amp;"")</f>
        <v>0</v>
      </c>
      <c r="AV205" s="179">
        <f>COUNTIFS(Review!BJ:BJ,"*TNBT*",Review!AC:AC,B205, Review!AE:AE,"&lt;&gt;"&amp;"",Review!AL:AL,"&lt;&gt;"&amp;"")</f>
        <v>0</v>
      </c>
      <c r="AW205" s="179">
        <f>COUNTIFS(Review!BJ:BJ,"*TL*",Review!AC:AC,B205, Review!AE:AE,"&lt;&gt;"&amp;"",Review!AL:AL,"&lt;&gt;"&amp;"")</f>
        <v>0</v>
      </c>
      <c r="AX205" s="180">
        <f>COUNTIFS(Review!AD:AD,AH205, Review!AE:AE,"&lt;&gt;"&amp;"",Review!AL:AL,"&lt;&gt;"&amp;"")</f>
        <v>0</v>
      </c>
      <c r="AY205" s="153">
        <f>COUNTIFS(Review!BJ:BJ,"*TNLT*",Review!AD:AD,AH205, Review!AE:AE,"&lt;&gt;"&amp;"",  Review!AF:AF,"&lt;&gt;"&amp;"", Review!AG:AG,"&lt;&gt;"&amp;"", Review!AH:AH,"&lt;&gt;"&amp;"", Review!AI:AI,"&lt;&gt;"&amp;"", Review!AJ:AJ,"&lt;&gt;"&amp;"", Review!AK:AK,"&lt;&gt;"&amp;"", Review!AL:AL,"&lt;&gt;"&amp;"", Review!AM:AM,"&lt;&gt;"&amp;"", Review!AN:AN,"&lt;&gt;"&amp;"", Review!AO:AO,"&lt;&gt;"&amp;"")</f>
        <v>0</v>
      </c>
      <c r="AZ205" s="153">
        <f>COUNTIFS(Review!BJ:BJ,"*TNBT*",Review!AD:AD,AH205, Review!AE:AE,"&lt;&gt;"&amp;"",  Review!AF:AF,"&lt;&gt;"&amp;"", Review!AG:AG,"&lt;&gt;"&amp;"", Review!AH:AH,"&lt;&gt;"&amp;"", Review!AI:AI,"&lt;&gt;"&amp;"",  Review!AJ:AJ,"&lt;&gt;"&amp;"",  Review!AK:AK,"&lt;&gt;"&amp;"",  Review!AL:AL,"&lt;&gt;"&amp;"",  Review!AM:AM,"&lt;&gt;"&amp;"", Review!AN:AN,"&lt;&gt;"&amp;"", Review!AO:AO,"&lt;&gt;"&amp;"")</f>
        <v>0</v>
      </c>
      <c r="BA205" s="153">
        <f>COUNTIFS(Review!BJ:BJ,"*TL*",Review!AD:AD,AH205, Review!AE:AE,"&lt;&gt;"&amp;"", Review!AL:AL,"&lt;&gt;"&amp;"",  Review!AM:AM,"&lt;&gt;"&amp;"", Review!AN:AN,"&lt;&gt;"&amp;"", Review!AO:AO,"&lt;&gt;"&amp;"")</f>
        <v>0</v>
      </c>
      <c r="BB205" s="180">
        <f>COUNTIFS(Review!AR:AR,AH205, Review!AS:AS,"&lt;&gt;"&amp;"",Review!AZ:AZ,"&lt;&gt;"&amp;"")</f>
        <v>0</v>
      </c>
      <c r="BC205" s="181">
        <f>COUNTIFS(Review!BJ:BJ,"*TNLT*",Review!AR:AR,AH205, Review!AS:AS,"&lt;&gt;"&amp;"", Review!AT:AT,"&lt;&gt;"&amp;"", Review!AU:AU,"&lt;&gt;"&amp;"", Review!AV:AV,"&lt;&gt;"&amp;"", Review!AW:AW,"&lt;&gt;"&amp;"", Review!AW:AW,"&lt;&gt;"&amp;"", Review!AX:AX,"&lt;&gt;"&amp;"", Review!AY:AY,"&lt;&gt;"&amp;"", Review!AZ:AZ,"&lt;&gt;"&amp;"",  Review!BA:BA,"&lt;&gt;"&amp;"", Review!BB:BB,"&lt;&gt;"&amp;"", Review!BC:BC,"&lt;&gt;"&amp;"")</f>
        <v>0</v>
      </c>
      <c r="BD205" s="182">
        <f>COUNTIFS(Review!BJ:BJ,"*TNBT*",Review!AR:AR,AH205, Review!AS:AS,"&lt;&gt;"&amp;"", Review!AT:AT,"&lt;&gt;"&amp;"", Review!AU:AU,"&lt;&gt;"&amp;"", Review!AV:AV,"&lt;&gt;"&amp;"", Review!AW:AW,"&lt;&gt;"&amp;"", Review!AW:AW,"&lt;&gt;"&amp;"", Review!AX:AX,"&lt;&gt;"&amp;"", Review!AY:AY,"&lt;&gt;"&amp;"", Review!AZ:AZ,"&lt;&gt;"&amp;"",  Review!BA:BA,"&lt;&gt;"&amp;"", Review!BB:BB,"&lt;&gt;"&amp;"", Review!BC:BC,"&lt;&gt;"&amp;"")</f>
        <v>0</v>
      </c>
      <c r="BE205" s="181">
        <f>COUNTIFS(Review!BJ:BJ,"*TL*",Review!AR:AR,AH205, Review!AS:AS,"&lt;&gt;"&amp;"", Review!AZ:AZ,"&lt;&gt;"&amp;"",  Review!BA:BA,"&lt;&gt;"&amp;"", Review!BB:BB,"&lt;&gt;"&amp;"", Review!BC:BC,"&lt;&gt;"&amp;"")</f>
        <v>0</v>
      </c>
    </row>
    <row r="206" ht="13.5" customHeight="1">
      <c r="A206" s="6"/>
      <c r="B206" s="150" t="s">
        <v>5113</v>
      </c>
      <c r="C206" s="150" t="s">
        <v>4363</v>
      </c>
      <c r="D206" s="150" t="s">
        <v>1583</v>
      </c>
      <c r="E206" s="76">
        <v>2.01326E7</v>
      </c>
      <c r="F206" s="150" t="s">
        <v>4918</v>
      </c>
      <c r="G206" s="150" t="s">
        <v>2471</v>
      </c>
      <c r="H206" s="10" t="s">
        <v>5148</v>
      </c>
      <c r="I206" s="10"/>
      <c r="J206" s="10"/>
      <c r="K206" s="10"/>
      <c r="L206" s="10"/>
      <c r="M206" s="10"/>
      <c r="N206" s="10"/>
      <c r="O206" s="10"/>
      <c r="P206" s="4">
        <f>COUNTIFS(Review!P:P,AH206)</f>
        <v>0</v>
      </c>
      <c r="Q206" s="10">
        <f>COUNTIFS(Review!N:N,"TNLT",Review!P:P,AH206, Review!R:R,"&lt;&gt;"&amp;"", Review!S:S,"&lt;&gt;"&amp;"", Review!T:T,"&lt;&gt;"&amp;"", Review!U:U,"&lt;&gt;"&amp;"",  Review!V:V,"&lt;&gt;"&amp;"",  Review!W:W,"&lt;&gt;"&amp;"",  Review!X:X,"&lt;&gt;"&amp;"",  Review!Y:Y,"&lt;&gt;"&amp;"")</f>
        <v>0</v>
      </c>
      <c r="R206" s="10">
        <f>COUNTIFS(Review!N:N,"TNBT",Review!P:P,AH206, Review!R:R,"&lt;&gt;"&amp;"", Review!S:S,"&lt;&gt;"&amp;"", Review!T:T,"&lt;&gt;"&amp;"", Review!U:U,"&lt;&gt;"&amp;"",  Review!V:V,"&lt;&gt;"&amp;"",  Review!W:W,"&lt;&gt;"&amp;"",  Review!X:X,"&lt;&gt;"&amp;"",  Review!Y:Y,"&lt;&gt;"&amp;"")</f>
        <v>0</v>
      </c>
      <c r="S206" s="10">
        <f>COUNTIFS(Review!N:N,"TL",Review!P:P,AH206, Review!R:R,"&lt;&gt;"&amp;"", Review!X:X,"&lt;&gt;"&amp;"",  Review!Y:Y,"&lt;&gt;"&amp;"")</f>
        <v>0</v>
      </c>
      <c r="T206" s="10">
        <f>COUNTIFS(Review!A:A,"Giữ chỗ",Review!P:P,AH206)</f>
        <v>0</v>
      </c>
      <c r="U206" s="10">
        <f>COUNTIFS(Review!B:B,"Sai lớp",Review!P:P,AH206)</f>
        <v>0</v>
      </c>
      <c r="V206" s="10">
        <f>COUNTIFS(Review!B:B,"Sai phân công",Review!P:P,AH206)</f>
        <v>0</v>
      </c>
      <c r="W206" s="10">
        <f t="shared" si="1"/>
        <v>0</v>
      </c>
      <c r="X206" s="10"/>
      <c r="Y206" s="10"/>
      <c r="Z206" s="10"/>
      <c r="AA206" s="6"/>
      <c r="AB206" s="6"/>
      <c r="AC206" s="6"/>
      <c r="AD206" s="6"/>
      <c r="AE206" s="6"/>
      <c r="AF206" s="6"/>
      <c r="AG206" s="6"/>
      <c r="AH206" s="6" t="s">
        <v>5185</v>
      </c>
      <c r="AI206" s="6" t="str">
        <f t="shared" si="2"/>
        <v>D_30 Nguyễn Tuấn Minh 20132600 ICT</v>
      </c>
      <c r="AJ206" s="6"/>
      <c r="AK206" s="6" t="str">
        <f t="shared" si="3"/>
        <v>TRUE</v>
      </c>
      <c r="AL206" s="4"/>
      <c r="AM206" s="4"/>
      <c r="AN206" s="4"/>
      <c r="AO206" s="4"/>
      <c r="AP206" s="4"/>
      <c r="AQ206" s="4"/>
      <c r="AR206" s="4"/>
      <c r="AS206" s="4"/>
      <c r="AT206" s="178"/>
      <c r="AU206" s="179"/>
      <c r="AV206" s="179"/>
      <c r="AW206" s="179"/>
      <c r="AX206" s="180">
        <f>COUNTIFS(Review!AD:AD,AH206, Review!AE:AE,"&lt;&gt;"&amp;"",Review!AL:AL,"&lt;&gt;"&amp;"")</f>
        <v>0</v>
      </c>
      <c r="AY206" s="153">
        <f>COUNTIFS(Review!BJ:BJ,"*TNLT*",Review!AD:AD,AH206, Review!AE:AE,"&lt;&gt;"&amp;"",  Review!AF:AF,"&lt;&gt;"&amp;"", Review!AG:AG,"&lt;&gt;"&amp;"", Review!AH:AH,"&lt;&gt;"&amp;"", Review!AI:AI,"&lt;&gt;"&amp;"", Review!AJ:AJ,"&lt;&gt;"&amp;"", Review!AK:AK,"&lt;&gt;"&amp;"", Review!AL:AL,"&lt;&gt;"&amp;"", Review!AM:AM,"&lt;&gt;"&amp;"", Review!AN:AN,"&lt;&gt;"&amp;"", Review!AO:AO,"&lt;&gt;"&amp;"")</f>
        <v>0</v>
      </c>
      <c r="AZ206" s="153">
        <f>COUNTIFS(Review!BJ:BJ,"*TNBT*",Review!AD:AD,AH206, Review!AE:AE,"&lt;&gt;"&amp;"",  Review!AF:AF,"&lt;&gt;"&amp;"", Review!AG:AG,"&lt;&gt;"&amp;"", Review!AH:AH,"&lt;&gt;"&amp;"", Review!AI:AI,"&lt;&gt;"&amp;"",  Review!AJ:AJ,"&lt;&gt;"&amp;"",  Review!AK:AK,"&lt;&gt;"&amp;"",  Review!AL:AL,"&lt;&gt;"&amp;"",  Review!AM:AM,"&lt;&gt;"&amp;"", Review!AN:AN,"&lt;&gt;"&amp;"", Review!AO:AO,"&lt;&gt;"&amp;"")</f>
        <v>0</v>
      </c>
      <c r="BA206" s="153">
        <f>COUNTIFS(Review!BJ:BJ,"*TL*",Review!AD:AD,AH206, Review!AE:AE,"&lt;&gt;"&amp;"", Review!AL:AL,"&lt;&gt;"&amp;"",  Review!AM:AM,"&lt;&gt;"&amp;"", Review!AN:AN,"&lt;&gt;"&amp;"", Review!AO:AO,"&lt;&gt;"&amp;"")</f>
        <v>0</v>
      </c>
      <c r="BB206" s="180">
        <f>COUNTIFS(Review!AR:AR,AH206, Review!AS:AS,"&lt;&gt;"&amp;"",Review!AZ:AZ,"&lt;&gt;"&amp;"")</f>
        <v>0</v>
      </c>
      <c r="BC206" s="181">
        <f>COUNTIFS(Review!BJ:BJ,"*TNLT*",Review!AR:AR,AH206, Review!AS:AS,"&lt;&gt;"&amp;"", Review!AT:AT,"&lt;&gt;"&amp;"", Review!AU:AU,"&lt;&gt;"&amp;"", Review!AV:AV,"&lt;&gt;"&amp;"", Review!AW:AW,"&lt;&gt;"&amp;"", Review!AW:AW,"&lt;&gt;"&amp;"", Review!AX:AX,"&lt;&gt;"&amp;"", Review!AY:AY,"&lt;&gt;"&amp;"", Review!AZ:AZ,"&lt;&gt;"&amp;"",  Review!BA:BA,"&lt;&gt;"&amp;"", Review!BB:BB,"&lt;&gt;"&amp;"", Review!BC:BC,"&lt;&gt;"&amp;"")</f>
        <v>0</v>
      </c>
      <c r="BD206" s="182">
        <f>COUNTIFS(Review!BJ:BJ,"*TNBT*",Review!AR:AR,AH206, Review!AS:AS,"&lt;&gt;"&amp;"", Review!AT:AT,"&lt;&gt;"&amp;"", Review!AU:AU,"&lt;&gt;"&amp;"", Review!AV:AV,"&lt;&gt;"&amp;"", Review!AW:AW,"&lt;&gt;"&amp;"", Review!AW:AW,"&lt;&gt;"&amp;"", Review!AX:AX,"&lt;&gt;"&amp;"", Review!AY:AY,"&lt;&gt;"&amp;"", Review!AZ:AZ,"&lt;&gt;"&amp;"",  Review!BA:BA,"&lt;&gt;"&amp;"", Review!BB:BB,"&lt;&gt;"&amp;"", Review!BC:BC,"&lt;&gt;"&amp;"")</f>
        <v>0</v>
      </c>
      <c r="BE206" s="181">
        <f>COUNTIFS(Review!BJ:BJ,"*TL*",Review!AR:AR,AH206, Review!AS:AS,"&lt;&gt;"&amp;"", Review!AZ:AZ,"&lt;&gt;"&amp;"",  Review!BA:BA,"&lt;&gt;"&amp;"", Review!BB:BB,"&lt;&gt;"&amp;"", Review!BC:BC,"&lt;&gt;"&amp;"")</f>
        <v>0</v>
      </c>
    </row>
    <row r="207" ht="13.5" customHeight="1">
      <c r="A207" s="6"/>
      <c r="B207" s="150" t="s">
        <v>5113</v>
      </c>
      <c r="C207" s="150" t="s">
        <v>3449</v>
      </c>
      <c r="D207" s="150" t="s">
        <v>674</v>
      </c>
      <c r="E207" s="76">
        <v>2.0132808E7</v>
      </c>
      <c r="F207" s="150" t="s">
        <v>4918</v>
      </c>
      <c r="G207" s="150" t="s">
        <v>2471</v>
      </c>
      <c r="H207" s="10" t="s">
        <v>5186</v>
      </c>
      <c r="I207" s="10"/>
      <c r="J207" s="10"/>
      <c r="K207" s="10"/>
      <c r="L207" s="10"/>
      <c r="M207" s="10"/>
      <c r="N207" s="10"/>
      <c r="O207" s="10"/>
      <c r="P207" s="4">
        <f>COUNTIFS(Review!P:P,AH207)</f>
        <v>0</v>
      </c>
      <c r="Q207" s="10">
        <f>COUNTIFS(Review!N:N,"TNLT",Review!P:P,AH207, Review!R:R,"&lt;&gt;"&amp;"", Review!S:S,"&lt;&gt;"&amp;"", Review!T:T,"&lt;&gt;"&amp;"", Review!U:U,"&lt;&gt;"&amp;"",  Review!V:V,"&lt;&gt;"&amp;"",  Review!W:W,"&lt;&gt;"&amp;"",  Review!X:X,"&lt;&gt;"&amp;"",  Review!Y:Y,"&lt;&gt;"&amp;"")</f>
        <v>0</v>
      </c>
      <c r="R207" s="10">
        <f>COUNTIFS(Review!N:N,"TNBT",Review!P:P,AH207, Review!R:R,"&lt;&gt;"&amp;"", Review!S:S,"&lt;&gt;"&amp;"", Review!T:T,"&lt;&gt;"&amp;"", Review!U:U,"&lt;&gt;"&amp;"",  Review!V:V,"&lt;&gt;"&amp;"",  Review!W:W,"&lt;&gt;"&amp;"",  Review!X:X,"&lt;&gt;"&amp;"",  Review!Y:Y,"&lt;&gt;"&amp;"")</f>
        <v>0</v>
      </c>
      <c r="S207" s="10">
        <f>COUNTIFS(Review!N:N,"TL",Review!P:P,AH207, Review!R:R,"&lt;&gt;"&amp;"", Review!X:X,"&lt;&gt;"&amp;"",  Review!Y:Y,"&lt;&gt;"&amp;"")</f>
        <v>0</v>
      </c>
      <c r="T207" s="10">
        <f>COUNTIFS(Review!A:A,"Giữ chỗ",Review!P:P,AH207)</f>
        <v>0</v>
      </c>
      <c r="U207" s="10">
        <f>COUNTIFS(Review!B:B,"Sai lớp",Review!P:P,AH207)</f>
        <v>0</v>
      </c>
      <c r="V207" s="10">
        <f>COUNTIFS(Review!B:B,"Sai phân công",Review!P:P,AH207)</f>
        <v>0</v>
      </c>
      <c r="W207" s="10">
        <f t="shared" si="1"/>
        <v>0</v>
      </c>
      <c r="X207" s="10"/>
      <c r="Y207" s="10"/>
      <c r="Z207" s="10"/>
      <c r="AA207" s="6"/>
      <c r="AB207" s="6"/>
      <c r="AC207" s="6"/>
      <c r="AD207" s="6"/>
      <c r="AE207" s="6"/>
      <c r="AF207" s="6"/>
      <c r="AG207" s="6"/>
      <c r="AH207" s="6" t="s">
        <v>5212</v>
      </c>
      <c r="AI207" s="6" t="str">
        <f t="shared" si="2"/>
        <v>D_30 Trần Minh Ngọc 20132808 ICT</v>
      </c>
      <c r="AJ207" s="6"/>
      <c r="AK207" s="6" t="str">
        <f t="shared" si="3"/>
        <v>TRUE</v>
      </c>
      <c r="AL207" s="4"/>
      <c r="AM207" s="4"/>
      <c r="AN207" s="4"/>
      <c r="AO207" s="4"/>
      <c r="AP207" s="4"/>
      <c r="AQ207" s="4"/>
      <c r="AR207" s="4"/>
      <c r="AS207" s="4"/>
      <c r="AT207" s="178"/>
      <c r="AU207" s="179"/>
      <c r="AV207" s="179"/>
      <c r="AW207" s="179"/>
      <c r="AX207" s="180">
        <f>COUNTIFS(Review!AD:AD,AH207, Review!AE:AE,"&lt;&gt;"&amp;"",Review!AL:AL,"&lt;&gt;"&amp;"")</f>
        <v>0</v>
      </c>
      <c r="AY207" s="153">
        <f>COUNTIFS(Review!BJ:BJ,"*TNLT*",Review!AD:AD,AH207, Review!AE:AE,"&lt;&gt;"&amp;"",  Review!AF:AF,"&lt;&gt;"&amp;"", Review!AG:AG,"&lt;&gt;"&amp;"", Review!AH:AH,"&lt;&gt;"&amp;"", Review!AI:AI,"&lt;&gt;"&amp;"", Review!AJ:AJ,"&lt;&gt;"&amp;"", Review!AK:AK,"&lt;&gt;"&amp;"", Review!AL:AL,"&lt;&gt;"&amp;"", Review!AM:AM,"&lt;&gt;"&amp;"", Review!AN:AN,"&lt;&gt;"&amp;"", Review!AO:AO,"&lt;&gt;"&amp;"")</f>
        <v>0</v>
      </c>
      <c r="AZ207" s="153">
        <f>COUNTIFS(Review!BJ:BJ,"*TNBT*",Review!AD:AD,AH207, Review!AE:AE,"&lt;&gt;"&amp;"",  Review!AF:AF,"&lt;&gt;"&amp;"", Review!AG:AG,"&lt;&gt;"&amp;"", Review!AH:AH,"&lt;&gt;"&amp;"", Review!AI:AI,"&lt;&gt;"&amp;"",  Review!AJ:AJ,"&lt;&gt;"&amp;"",  Review!AK:AK,"&lt;&gt;"&amp;"",  Review!AL:AL,"&lt;&gt;"&amp;"",  Review!AM:AM,"&lt;&gt;"&amp;"", Review!AN:AN,"&lt;&gt;"&amp;"", Review!AO:AO,"&lt;&gt;"&amp;"")</f>
        <v>0</v>
      </c>
      <c r="BA207" s="153">
        <f>COUNTIFS(Review!BJ:BJ,"*TL*",Review!AD:AD,AH207, Review!AE:AE,"&lt;&gt;"&amp;"", Review!AL:AL,"&lt;&gt;"&amp;"",  Review!AM:AM,"&lt;&gt;"&amp;"", Review!AN:AN,"&lt;&gt;"&amp;"", Review!AO:AO,"&lt;&gt;"&amp;"")</f>
        <v>0</v>
      </c>
      <c r="BB207" s="180">
        <f>COUNTIFS(Review!AR:AR,AH207, Review!AS:AS,"&lt;&gt;"&amp;"",Review!AZ:AZ,"&lt;&gt;"&amp;"")</f>
        <v>0</v>
      </c>
      <c r="BC207" s="181">
        <f>COUNTIFS(Review!BJ:BJ,"*TNLT*",Review!AR:AR,AH207, Review!AS:AS,"&lt;&gt;"&amp;"", Review!AT:AT,"&lt;&gt;"&amp;"", Review!AU:AU,"&lt;&gt;"&amp;"", Review!AV:AV,"&lt;&gt;"&amp;"", Review!AW:AW,"&lt;&gt;"&amp;"", Review!AW:AW,"&lt;&gt;"&amp;"", Review!AX:AX,"&lt;&gt;"&amp;"", Review!AY:AY,"&lt;&gt;"&amp;"", Review!AZ:AZ,"&lt;&gt;"&amp;"",  Review!BA:BA,"&lt;&gt;"&amp;"", Review!BB:BB,"&lt;&gt;"&amp;"", Review!BC:BC,"&lt;&gt;"&amp;"")</f>
        <v>0</v>
      </c>
      <c r="BD207" s="182">
        <f>COUNTIFS(Review!BJ:BJ,"*TNBT*",Review!AR:AR,AH207, Review!AS:AS,"&lt;&gt;"&amp;"", Review!AT:AT,"&lt;&gt;"&amp;"", Review!AU:AU,"&lt;&gt;"&amp;"", Review!AV:AV,"&lt;&gt;"&amp;"", Review!AW:AW,"&lt;&gt;"&amp;"", Review!AW:AW,"&lt;&gt;"&amp;"", Review!AX:AX,"&lt;&gt;"&amp;"", Review!AY:AY,"&lt;&gt;"&amp;"", Review!AZ:AZ,"&lt;&gt;"&amp;"",  Review!BA:BA,"&lt;&gt;"&amp;"", Review!BB:BB,"&lt;&gt;"&amp;"", Review!BC:BC,"&lt;&gt;"&amp;"")</f>
        <v>0</v>
      </c>
      <c r="BE207" s="181">
        <f>COUNTIFS(Review!BJ:BJ,"*TL*",Review!AR:AR,AH207, Review!AS:AS,"&lt;&gt;"&amp;"", Review!AZ:AZ,"&lt;&gt;"&amp;"",  Review!BA:BA,"&lt;&gt;"&amp;"", Review!BB:BB,"&lt;&gt;"&amp;"", Review!BC:BC,"&lt;&gt;"&amp;"")</f>
        <v>0</v>
      </c>
    </row>
    <row r="208" ht="13.5" customHeight="1">
      <c r="A208" s="6"/>
      <c r="B208" s="95" t="s">
        <v>5113</v>
      </c>
      <c r="C208" s="95" t="s">
        <v>5218</v>
      </c>
      <c r="D208" s="95" t="s">
        <v>459</v>
      </c>
      <c r="E208" s="76">
        <v>2.0132853E7</v>
      </c>
      <c r="F208" s="95" t="s">
        <v>4918</v>
      </c>
      <c r="G208" s="95" t="s">
        <v>2471</v>
      </c>
      <c r="H208" s="10" t="s">
        <v>5219</v>
      </c>
      <c r="I208" s="10"/>
      <c r="J208" s="10"/>
      <c r="K208" s="10"/>
      <c r="L208" s="10"/>
      <c r="M208" s="10"/>
      <c r="N208" s="10"/>
      <c r="O208" s="10"/>
      <c r="P208" s="4">
        <f>COUNTIFS(Review!P:P,AH208)</f>
        <v>0</v>
      </c>
      <c r="Q208" s="10">
        <f>COUNTIFS(Review!N:N,"TNLT",Review!P:P,AH208, Review!R:R,"&lt;&gt;"&amp;"", Review!S:S,"&lt;&gt;"&amp;"", Review!T:T,"&lt;&gt;"&amp;"", Review!U:U,"&lt;&gt;"&amp;"",  Review!V:V,"&lt;&gt;"&amp;"",  Review!W:W,"&lt;&gt;"&amp;"",  Review!X:X,"&lt;&gt;"&amp;"",  Review!Y:Y,"&lt;&gt;"&amp;"")</f>
        <v>0</v>
      </c>
      <c r="R208" s="10">
        <f>COUNTIFS(Review!N:N,"TNBT",Review!P:P,AH208, Review!R:R,"&lt;&gt;"&amp;"", Review!S:S,"&lt;&gt;"&amp;"", Review!T:T,"&lt;&gt;"&amp;"", Review!U:U,"&lt;&gt;"&amp;"",  Review!V:V,"&lt;&gt;"&amp;"",  Review!W:W,"&lt;&gt;"&amp;"",  Review!X:X,"&lt;&gt;"&amp;"",  Review!Y:Y,"&lt;&gt;"&amp;"")</f>
        <v>0</v>
      </c>
      <c r="S208" s="10">
        <f>COUNTIFS(Review!N:N,"TL",Review!P:P,AH208, Review!R:R,"&lt;&gt;"&amp;"", Review!X:X,"&lt;&gt;"&amp;"",  Review!Y:Y,"&lt;&gt;"&amp;"")</f>
        <v>0</v>
      </c>
      <c r="T208" s="10">
        <f>COUNTIFS(Review!A:A,"Giữ chỗ",Review!P:P,AH208)</f>
        <v>0</v>
      </c>
      <c r="U208" s="10">
        <f>COUNTIFS(Review!B:B,"Sai lớp",Review!P:P,AH208)</f>
        <v>0</v>
      </c>
      <c r="V208" s="10">
        <f>COUNTIFS(Review!B:B,"Sai phân công",Review!P:P,AH208)</f>
        <v>0</v>
      </c>
      <c r="W208" s="10">
        <f t="shared" si="1"/>
        <v>0</v>
      </c>
      <c r="X208" s="10"/>
      <c r="Y208" s="10"/>
      <c r="Z208" s="10"/>
      <c r="AA208" s="6"/>
      <c r="AB208" s="6"/>
      <c r="AC208" s="6"/>
      <c r="AD208" s="6"/>
      <c r="AE208" s="6"/>
      <c r="AF208" s="6"/>
      <c r="AG208" s="6"/>
      <c r="AH208" s="6" t="s">
        <v>5244</v>
      </c>
      <c r="AI208" s="6" t="str">
        <f t="shared" si="2"/>
        <v>D_30 Trần Trọng Nhân 20132853 ICT</v>
      </c>
      <c r="AJ208" s="6"/>
      <c r="AK208" s="6" t="str">
        <f t="shared" si="3"/>
        <v>TRUE</v>
      </c>
      <c r="AL208" s="4"/>
      <c r="AM208" s="4"/>
      <c r="AN208" s="4"/>
      <c r="AO208" s="4"/>
      <c r="AP208" s="4"/>
      <c r="AQ208" s="4"/>
      <c r="AR208" s="4"/>
      <c r="AS208" s="4"/>
      <c r="AT208" s="178"/>
      <c r="AU208" s="179"/>
      <c r="AV208" s="179"/>
      <c r="AW208" s="179"/>
      <c r="AX208" s="180">
        <f>COUNTIFS(Review!AD:AD,AH208, Review!AE:AE,"&lt;&gt;"&amp;"",Review!AL:AL,"&lt;&gt;"&amp;"")</f>
        <v>0</v>
      </c>
      <c r="AY208" s="153">
        <f>COUNTIFS(Review!BJ:BJ,"*TNLT*",Review!AD:AD,AH208, Review!AE:AE,"&lt;&gt;"&amp;"",  Review!AF:AF,"&lt;&gt;"&amp;"", Review!AG:AG,"&lt;&gt;"&amp;"", Review!AH:AH,"&lt;&gt;"&amp;"", Review!AI:AI,"&lt;&gt;"&amp;"", Review!AJ:AJ,"&lt;&gt;"&amp;"", Review!AK:AK,"&lt;&gt;"&amp;"", Review!AL:AL,"&lt;&gt;"&amp;"", Review!AM:AM,"&lt;&gt;"&amp;"", Review!AN:AN,"&lt;&gt;"&amp;"", Review!AO:AO,"&lt;&gt;"&amp;"")</f>
        <v>0</v>
      </c>
      <c r="AZ208" s="153">
        <f>COUNTIFS(Review!BJ:BJ,"*TNBT*",Review!AD:AD,AH208, Review!AE:AE,"&lt;&gt;"&amp;"",  Review!AF:AF,"&lt;&gt;"&amp;"", Review!AG:AG,"&lt;&gt;"&amp;"", Review!AH:AH,"&lt;&gt;"&amp;"", Review!AI:AI,"&lt;&gt;"&amp;"",  Review!AJ:AJ,"&lt;&gt;"&amp;"",  Review!AK:AK,"&lt;&gt;"&amp;"",  Review!AL:AL,"&lt;&gt;"&amp;"",  Review!AM:AM,"&lt;&gt;"&amp;"", Review!AN:AN,"&lt;&gt;"&amp;"", Review!AO:AO,"&lt;&gt;"&amp;"")</f>
        <v>0</v>
      </c>
      <c r="BA208" s="153">
        <f>COUNTIFS(Review!BJ:BJ,"*TL*",Review!AD:AD,AH208, Review!AE:AE,"&lt;&gt;"&amp;"", Review!AL:AL,"&lt;&gt;"&amp;"",  Review!AM:AM,"&lt;&gt;"&amp;"", Review!AN:AN,"&lt;&gt;"&amp;"", Review!AO:AO,"&lt;&gt;"&amp;"")</f>
        <v>0</v>
      </c>
      <c r="BB208" s="180">
        <f>COUNTIFS(Review!AR:AR,AH208, Review!AS:AS,"&lt;&gt;"&amp;"",Review!AZ:AZ,"&lt;&gt;"&amp;"")</f>
        <v>0</v>
      </c>
      <c r="BC208" s="181">
        <f>COUNTIFS(Review!BJ:BJ,"*TNLT*",Review!AR:AR,AH208, Review!AS:AS,"&lt;&gt;"&amp;"", Review!AT:AT,"&lt;&gt;"&amp;"", Review!AU:AU,"&lt;&gt;"&amp;"", Review!AV:AV,"&lt;&gt;"&amp;"", Review!AW:AW,"&lt;&gt;"&amp;"", Review!AW:AW,"&lt;&gt;"&amp;"", Review!AX:AX,"&lt;&gt;"&amp;"", Review!AY:AY,"&lt;&gt;"&amp;"", Review!AZ:AZ,"&lt;&gt;"&amp;"",  Review!BA:BA,"&lt;&gt;"&amp;"", Review!BB:BB,"&lt;&gt;"&amp;"", Review!BC:BC,"&lt;&gt;"&amp;"")</f>
        <v>0</v>
      </c>
      <c r="BD208" s="182">
        <f>COUNTIFS(Review!BJ:BJ,"*TNBT*",Review!AR:AR,AH208, Review!AS:AS,"&lt;&gt;"&amp;"", Review!AT:AT,"&lt;&gt;"&amp;"", Review!AU:AU,"&lt;&gt;"&amp;"", Review!AV:AV,"&lt;&gt;"&amp;"", Review!AW:AW,"&lt;&gt;"&amp;"", Review!AW:AW,"&lt;&gt;"&amp;"", Review!AX:AX,"&lt;&gt;"&amp;"", Review!AY:AY,"&lt;&gt;"&amp;"", Review!AZ:AZ,"&lt;&gt;"&amp;"",  Review!BA:BA,"&lt;&gt;"&amp;"", Review!BB:BB,"&lt;&gt;"&amp;"", Review!BC:BC,"&lt;&gt;"&amp;"")</f>
        <v>0</v>
      </c>
      <c r="BE208" s="181">
        <f>COUNTIFS(Review!BJ:BJ,"*TL*",Review!AR:AR,AH208, Review!AS:AS,"&lt;&gt;"&amp;"", Review!AZ:AZ,"&lt;&gt;"&amp;"",  Review!BA:BA,"&lt;&gt;"&amp;"", Review!BB:BB,"&lt;&gt;"&amp;"", Review!BC:BC,"&lt;&gt;"&amp;"")</f>
        <v>0</v>
      </c>
    </row>
    <row r="209" ht="13.5" customHeight="1">
      <c r="A209" s="6"/>
      <c r="B209" s="75" t="s">
        <v>5245</v>
      </c>
      <c r="C209" s="75" t="s">
        <v>5246</v>
      </c>
      <c r="D209" s="75" t="s">
        <v>2172</v>
      </c>
      <c r="E209" s="76">
        <v>2.013133E7</v>
      </c>
      <c r="F209" s="75" t="s">
        <v>4918</v>
      </c>
      <c r="G209" s="75" t="s">
        <v>2471</v>
      </c>
      <c r="H209" s="10" t="s">
        <v>5247</v>
      </c>
      <c r="I209" s="10">
        <f>COUNTIF(B:B,B209)</f>
        <v>4</v>
      </c>
      <c r="J209" s="10">
        <f>COUNTIFS(Review!O:O,B209,Review!N:N,"TNLT", Review!R:R,"&lt;&gt;"&amp;"", Review!S:S,"&lt;&gt;"&amp;"", Review!T:T,"&lt;&gt;"&amp;"", Review!U:U,"&lt;&gt;"&amp;"",  Review!V:V,"&lt;&gt;"&amp;"",  Review!W:W,"&lt;&gt;"&amp;"",  Review!X:X,"&lt;&gt;"&amp;"",  Review!Y:Y,"&lt;&gt;"&amp;"")</f>
        <v>0</v>
      </c>
      <c r="K209" s="10">
        <f>COUNTIFS(Review!O:O,B209,Review!N:N,"TNBT", Review!R:R,"&lt;&gt;"&amp;"", Review!S:S,"&lt;&gt;"&amp;"", Review!T:T,"&lt;&gt;"&amp;"", Review!U:U,"&lt;&gt;"&amp;"",  Review!V:V,"&lt;&gt;"&amp;"",  Review!W:W,"&lt;&gt;"&amp;"",  Review!X:X,"&lt;&gt;"&amp;"",  Review!Y:Y,"&lt;&gt;"&amp;"")</f>
        <v>0</v>
      </c>
      <c r="L209" s="10">
        <f>COUNTIFS(Review!O:O,B209,Review!N:N,"TL", Review!R:R,"&lt;&gt;"&amp;"", Review!X:X,"&lt;&gt;"&amp;"",  Review!Y:Y,"&lt;&gt;"&amp;"")</f>
        <v>0</v>
      </c>
      <c r="M209" s="10">
        <f>COUNTIFS(Review!AC:AC,B209, Review!AN:AN,"&lt;&gt;"&amp;"",Review!AO:AO,"&lt;&gt;"&amp;"")</f>
        <v>0</v>
      </c>
      <c r="N209" s="10">
        <f>COUNTIFS(Review!A:A,"Giữ chỗ nhóm",Review!O:O,B209)</f>
        <v>0</v>
      </c>
      <c r="O209" s="10"/>
      <c r="P209" s="4">
        <f>COUNTIFS(Review!P:P,AH209)</f>
        <v>0</v>
      </c>
      <c r="Q209" s="10">
        <f>COUNTIFS(Review!N:N,"TNLT",Review!P:P,AH209, Review!R:R,"&lt;&gt;"&amp;"", Review!S:S,"&lt;&gt;"&amp;"", Review!T:T,"&lt;&gt;"&amp;"", Review!U:U,"&lt;&gt;"&amp;"",  Review!V:V,"&lt;&gt;"&amp;"",  Review!W:W,"&lt;&gt;"&amp;"",  Review!X:X,"&lt;&gt;"&amp;"",  Review!Y:Y,"&lt;&gt;"&amp;"")</f>
        <v>0</v>
      </c>
      <c r="R209" s="10">
        <f>COUNTIFS(Review!N:N,"TNBT",Review!P:P,AH209, Review!R:R,"&lt;&gt;"&amp;"", Review!S:S,"&lt;&gt;"&amp;"", Review!T:T,"&lt;&gt;"&amp;"", Review!U:U,"&lt;&gt;"&amp;"",  Review!V:V,"&lt;&gt;"&amp;"",  Review!W:W,"&lt;&gt;"&amp;"",  Review!X:X,"&lt;&gt;"&amp;"",  Review!Y:Y,"&lt;&gt;"&amp;"")</f>
        <v>0</v>
      </c>
      <c r="S209" s="10">
        <f>COUNTIFS(Review!N:N,"TL",Review!P:P,AH209, Review!R:R,"&lt;&gt;"&amp;"", Review!X:X,"&lt;&gt;"&amp;"",  Review!Y:Y,"&lt;&gt;"&amp;"")</f>
        <v>0</v>
      </c>
      <c r="T209" s="10">
        <f>COUNTIFS(Review!A:A,"Giữ chỗ",Review!P:P,AH209)</f>
        <v>0</v>
      </c>
      <c r="U209" s="10">
        <f>COUNTIFS(Review!B:B,"Sai lớp",Review!P:P,AH209)</f>
        <v>0</v>
      </c>
      <c r="V209" s="10">
        <f>COUNTIFS(Review!B:B,"Sai phân công",Review!P:P,AH209)</f>
        <v>0</v>
      </c>
      <c r="W209" s="10">
        <f t="shared" si="1"/>
        <v>0</v>
      </c>
      <c r="X209" s="10"/>
      <c r="Y209" s="10"/>
      <c r="Z209" s="10"/>
      <c r="AA209" s="6"/>
      <c r="AB209" s="6"/>
      <c r="AC209" s="6"/>
      <c r="AD209" s="6"/>
      <c r="AE209" s="6"/>
      <c r="AF209" s="6"/>
      <c r="AG209" s="6"/>
      <c r="AH209" s="6" t="s">
        <v>5289</v>
      </c>
      <c r="AI209" s="6" t="str">
        <f t="shared" si="2"/>
        <v>D_31 Phạm Quang Hậu 20131330 ICT</v>
      </c>
      <c r="AJ209" s="6"/>
      <c r="AK209" s="6" t="str">
        <f t="shared" si="3"/>
        <v>TRUE</v>
      </c>
      <c r="AL209" s="4"/>
      <c r="AM209" s="4"/>
      <c r="AN209" s="4"/>
      <c r="AO209" s="4"/>
      <c r="AP209" s="4"/>
      <c r="AQ209" s="4"/>
      <c r="AR209" s="4"/>
      <c r="AS209" s="4"/>
      <c r="AT209" s="178">
        <f>COUNTIFS(Review!AC:AC,B209, Review!AE:AE,"&lt;&gt;"&amp;"",Review!AL:AL,"&lt;&gt;"&amp;"")</f>
        <v>0</v>
      </c>
      <c r="AU209" s="179">
        <f>COUNTIFS(Review!BJ:BJ,"*TNLT*",Review!AC:AC,B209, Review!AE:AE,"&lt;&gt;"&amp;"",Review!AL:AL,"&lt;&gt;"&amp;"")</f>
        <v>0</v>
      </c>
      <c r="AV209" s="179">
        <f>COUNTIFS(Review!BJ:BJ,"*TNBT*",Review!AC:AC,B209, Review!AE:AE,"&lt;&gt;"&amp;"",Review!AL:AL,"&lt;&gt;"&amp;"")</f>
        <v>0</v>
      </c>
      <c r="AW209" s="179">
        <f>COUNTIFS(Review!BJ:BJ,"*TL*",Review!AC:AC,B209, Review!AE:AE,"&lt;&gt;"&amp;"",Review!AL:AL,"&lt;&gt;"&amp;"")</f>
        <v>0</v>
      </c>
      <c r="AX209" s="180">
        <f>COUNTIFS(Review!AD:AD,AH209, Review!AE:AE,"&lt;&gt;"&amp;"",Review!AL:AL,"&lt;&gt;"&amp;"")</f>
        <v>0</v>
      </c>
      <c r="AY209" s="153">
        <f>COUNTIFS(Review!BJ:BJ,"*TNLT*",Review!AD:AD,AH209, Review!AE:AE,"&lt;&gt;"&amp;"",  Review!AF:AF,"&lt;&gt;"&amp;"", Review!AG:AG,"&lt;&gt;"&amp;"", Review!AH:AH,"&lt;&gt;"&amp;"", Review!AI:AI,"&lt;&gt;"&amp;"", Review!AJ:AJ,"&lt;&gt;"&amp;"", Review!AK:AK,"&lt;&gt;"&amp;"", Review!AL:AL,"&lt;&gt;"&amp;"", Review!AM:AM,"&lt;&gt;"&amp;"", Review!AN:AN,"&lt;&gt;"&amp;"", Review!AO:AO,"&lt;&gt;"&amp;"")</f>
        <v>0</v>
      </c>
      <c r="AZ209" s="153">
        <f>COUNTIFS(Review!BJ:BJ,"*TNBT*",Review!AD:AD,AH209, Review!AE:AE,"&lt;&gt;"&amp;"",  Review!AF:AF,"&lt;&gt;"&amp;"", Review!AG:AG,"&lt;&gt;"&amp;"", Review!AH:AH,"&lt;&gt;"&amp;"", Review!AI:AI,"&lt;&gt;"&amp;"",  Review!AJ:AJ,"&lt;&gt;"&amp;"",  Review!AK:AK,"&lt;&gt;"&amp;"",  Review!AL:AL,"&lt;&gt;"&amp;"",  Review!AM:AM,"&lt;&gt;"&amp;"", Review!AN:AN,"&lt;&gt;"&amp;"", Review!AO:AO,"&lt;&gt;"&amp;"")</f>
        <v>0</v>
      </c>
      <c r="BA209" s="153">
        <f>COUNTIFS(Review!BJ:BJ,"*TL*",Review!AD:AD,AH209, Review!AE:AE,"&lt;&gt;"&amp;"", Review!AL:AL,"&lt;&gt;"&amp;"",  Review!AM:AM,"&lt;&gt;"&amp;"", Review!AN:AN,"&lt;&gt;"&amp;"", Review!AO:AO,"&lt;&gt;"&amp;"")</f>
        <v>0</v>
      </c>
      <c r="BB209" s="180">
        <f>COUNTIFS(Review!AR:AR,AH209, Review!AS:AS,"&lt;&gt;"&amp;"",Review!AZ:AZ,"&lt;&gt;"&amp;"")</f>
        <v>0</v>
      </c>
      <c r="BC209" s="181">
        <f>COUNTIFS(Review!BJ:BJ,"*TNLT*",Review!AR:AR,AH209, Review!AS:AS,"&lt;&gt;"&amp;"", Review!AT:AT,"&lt;&gt;"&amp;"", Review!AU:AU,"&lt;&gt;"&amp;"", Review!AV:AV,"&lt;&gt;"&amp;"", Review!AW:AW,"&lt;&gt;"&amp;"", Review!AW:AW,"&lt;&gt;"&amp;"", Review!AX:AX,"&lt;&gt;"&amp;"", Review!AY:AY,"&lt;&gt;"&amp;"", Review!AZ:AZ,"&lt;&gt;"&amp;"",  Review!BA:BA,"&lt;&gt;"&amp;"", Review!BB:BB,"&lt;&gt;"&amp;"", Review!BC:BC,"&lt;&gt;"&amp;"")</f>
        <v>0</v>
      </c>
      <c r="BD209" s="182">
        <f>COUNTIFS(Review!BJ:BJ,"*TNBT*",Review!AR:AR,AH209, Review!AS:AS,"&lt;&gt;"&amp;"", Review!AT:AT,"&lt;&gt;"&amp;"", Review!AU:AU,"&lt;&gt;"&amp;"", Review!AV:AV,"&lt;&gt;"&amp;"", Review!AW:AW,"&lt;&gt;"&amp;"", Review!AW:AW,"&lt;&gt;"&amp;"", Review!AX:AX,"&lt;&gt;"&amp;"", Review!AY:AY,"&lt;&gt;"&amp;"", Review!AZ:AZ,"&lt;&gt;"&amp;"",  Review!BA:BA,"&lt;&gt;"&amp;"", Review!BB:BB,"&lt;&gt;"&amp;"", Review!BC:BC,"&lt;&gt;"&amp;"")</f>
        <v>0</v>
      </c>
      <c r="BE209" s="181">
        <f>COUNTIFS(Review!BJ:BJ,"*TL*",Review!AR:AR,AH209, Review!AS:AS,"&lt;&gt;"&amp;"", Review!AZ:AZ,"&lt;&gt;"&amp;"",  Review!BA:BA,"&lt;&gt;"&amp;"", Review!BB:BB,"&lt;&gt;"&amp;"", Review!BC:BC,"&lt;&gt;"&amp;"")</f>
        <v>0</v>
      </c>
    </row>
    <row r="210" ht="13.5" customHeight="1">
      <c r="A210" s="6"/>
      <c r="B210" s="75" t="s">
        <v>5245</v>
      </c>
      <c r="C210" s="75" t="s">
        <v>3608</v>
      </c>
      <c r="D210" s="75" t="s">
        <v>5290</v>
      </c>
      <c r="E210" s="76">
        <v>2.0131457E7</v>
      </c>
      <c r="F210" s="75" t="s">
        <v>4918</v>
      </c>
      <c r="G210" s="75" t="s">
        <v>2471</v>
      </c>
      <c r="H210" s="10" t="s">
        <v>5291</v>
      </c>
      <c r="I210" s="10"/>
      <c r="J210" s="10"/>
      <c r="K210" s="10"/>
      <c r="L210" s="10"/>
      <c r="M210" s="10"/>
      <c r="N210" s="10"/>
      <c r="O210" s="10"/>
      <c r="P210" s="4">
        <f>COUNTIFS(Review!P:P,AH210)</f>
        <v>0</v>
      </c>
      <c r="Q210" s="10">
        <f>COUNTIFS(Review!N:N,"TNLT",Review!P:P,AH210, Review!R:R,"&lt;&gt;"&amp;"", Review!S:S,"&lt;&gt;"&amp;"", Review!T:T,"&lt;&gt;"&amp;"", Review!U:U,"&lt;&gt;"&amp;"",  Review!V:V,"&lt;&gt;"&amp;"",  Review!W:W,"&lt;&gt;"&amp;"",  Review!X:X,"&lt;&gt;"&amp;"",  Review!Y:Y,"&lt;&gt;"&amp;"")</f>
        <v>0</v>
      </c>
      <c r="R210" s="10">
        <f>COUNTIFS(Review!N:N,"TNBT",Review!P:P,AH210, Review!R:R,"&lt;&gt;"&amp;"", Review!S:S,"&lt;&gt;"&amp;"", Review!T:T,"&lt;&gt;"&amp;"", Review!U:U,"&lt;&gt;"&amp;"",  Review!V:V,"&lt;&gt;"&amp;"",  Review!W:W,"&lt;&gt;"&amp;"",  Review!X:X,"&lt;&gt;"&amp;"",  Review!Y:Y,"&lt;&gt;"&amp;"")</f>
        <v>0</v>
      </c>
      <c r="S210" s="10">
        <f>COUNTIFS(Review!N:N,"TL",Review!P:P,AH210, Review!R:R,"&lt;&gt;"&amp;"", Review!X:X,"&lt;&gt;"&amp;"",  Review!Y:Y,"&lt;&gt;"&amp;"")</f>
        <v>0</v>
      </c>
      <c r="T210" s="10">
        <f>COUNTIFS(Review!A:A,"Giữ chỗ",Review!P:P,AH210)</f>
        <v>0</v>
      </c>
      <c r="U210" s="10">
        <f>COUNTIFS(Review!B:B,"Sai lớp",Review!P:P,AH210)</f>
        <v>0</v>
      </c>
      <c r="V210" s="10">
        <f>COUNTIFS(Review!B:B,"Sai phân công",Review!P:P,AH210)</f>
        <v>0</v>
      </c>
      <c r="W210" s="10">
        <f t="shared" si="1"/>
        <v>0</v>
      </c>
      <c r="X210" s="10"/>
      <c r="Y210" s="10"/>
      <c r="Z210" s="10"/>
      <c r="AA210" s="6"/>
      <c r="AB210" s="6"/>
      <c r="AC210" s="6"/>
      <c r="AD210" s="6"/>
      <c r="AE210" s="6"/>
      <c r="AF210" s="6"/>
      <c r="AG210" s="6"/>
      <c r="AH210" s="6" t="s">
        <v>5304</v>
      </c>
      <c r="AI210" s="6" t="str">
        <f t="shared" si="2"/>
        <v>D_31 Nguyễn Quang Hiển 20131457 ICT</v>
      </c>
      <c r="AJ210" s="6"/>
      <c r="AK210" s="6" t="str">
        <f t="shared" si="3"/>
        <v>TRUE</v>
      </c>
      <c r="AL210" s="4"/>
      <c r="AM210" s="4"/>
      <c r="AN210" s="4"/>
      <c r="AO210" s="4"/>
      <c r="AP210" s="4"/>
      <c r="AQ210" s="4"/>
      <c r="AR210" s="4"/>
      <c r="AS210" s="4"/>
      <c r="AT210" s="178"/>
      <c r="AU210" s="179"/>
      <c r="AV210" s="179"/>
      <c r="AW210" s="179"/>
      <c r="AX210" s="180">
        <f>COUNTIFS(Review!AD:AD,AH210, Review!AE:AE,"&lt;&gt;"&amp;"",Review!AL:AL,"&lt;&gt;"&amp;"")</f>
        <v>0</v>
      </c>
      <c r="AY210" s="153">
        <f>COUNTIFS(Review!BJ:BJ,"*TNLT*",Review!AD:AD,AH210, Review!AE:AE,"&lt;&gt;"&amp;"",  Review!AF:AF,"&lt;&gt;"&amp;"", Review!AG:AG,"&lt;&gt;"&amp;"", Review!AH:AH,"&lt;&gt;"&amp;"", Review!AI:AI,"&lt;&gt;"&amp;"", Review!AJ:AJ,"&lt;&gt;"&amp;"", Review!AK:AK,"&lt;&gt;"&amp;"", Review!AL:AL,"&lt;&gt;"&amp;"", Review!AM:AM,"&lt;&gt;"&amp;"", Review!AN:AN,"&lt;&gt;"&amp;"", Review!AO:AO,"&lt;&gt;"&amp;"")</f>
        <v>0</v>
      </c>
      <c r="AZ210" s="153">
        <f>COUNTIFS(Review!BJ:BJ,"*TNBT*",Review!AD:AD,AH210, Review!AE:AE,"&lt;&gt;"&amp;"",  Review!AF:AF,"&lt;&gt;"&amp;"", Review!AG:AG,"&lt;&gt;"&amp;"", Review!AH:AH,"&lt;&gt;"&amp;"", Review!AI:AI,"&lt;&gt;"&amp;"",  Review!AJ:AJ,"&lt;&gt;"&amp;"",  Review!AK:AK,"&lt;&gt;"&amp;"",  Review!AL:AL,"&lt;&gt;"&amp;"",  Review!AM:AM,"&lt;&gt;"&amp;"", Review!AN:AN,"&lt;&gt;"&amp;"", Review!AO:AO,"&lt;&gt;"&amp;"")</f>
        <v>0</v>
      </c>
      <c r="BA210" s="153">
        <f>COUNTIFS(Review!BJ:BJ,"*TL*",Review!AD:AD,AH210, Review!AE:AE,"&lt;&gt;"&amp;"", Review!AL:AL,"&lt;&gt;"&amp;"",  Review!AM:AM,"&lt;&gt;"&amp;"", Review!AN:AN,"&lt;&gt;"&amp;"", Review!AO:AO,"&lt;&gt;"&amp;"")</f>
        <v>0</v>
      </c>
      <c r="BB210" s="180">
        <f>COUNTIFS(Review!AR:AR,AH210, Review!AS:AS,"&lt;&gt;"&amp;"",Review!AZ:AZ,"&lt;&gt;"&amp;"")</f>
        <v>0</v>
      </c>
      <c r="BC210" s="181">
        <f>COUNTIFS(Review!BJ:BJ,"*TNLT*",Review!AR:AR,AH210, Review!AS:AS,"&lt;&gt;"&amp;"", Review!AT:AT,"&lt;&gt;"&amp;"", Review!AU:AU,"&lt;&gt;"&amp;"", Review!AV:AV,"&lt;&gt;"&amp;"", Review!AW:AW,"&lt;&gt;"&amp;"", Review!AW:AW,"&lt;&gt;"&amp;"", Review!AX:AX,"&lt;&gt;"&amp;"", Review!AY:AY,"&lt;&gt;"&amp;"", Review!AZ:AZ,"&lt;&gt;"&amp;"",  Review!BA:BA,"&lt;&gt;"&amp;"", Review!BB:BB,"&lt;&gt;"&amp;"", Review!BC:BC,"&lt;&gt;"&amp;"")</f>
        <v>0</v>
      </c>
      <c r="BD210" s="182">
        <f>COUNTIFS(Review!BJ:BJ,"*TNBT*",Review!AR:AR,AH210, Review!AS:AS,"&lt;&gt;"&amp;"", Review!AT:AT,"&lt;&gt;"&amp;"", Review!AU:AU,"&lt;&gt;"&amp;"", Review!AV:AV,"&lt;&gt;"&amp;"", Review!AW:AW,"&lt;&gt;"&amp;"", Review!AW:AW,"&lt;&gt;"&amp;"", Review!AX:AX,"&lt;&gt;"&amp;"", Review!AY:AY,"&lt;&gt;"&amp;"", Review!AZ:AZ,"&lt;&gt;"&amp;"",  Review!BA:BA,"&lt;&gt;"&amp;"", Review!BB:BB,"&lt;&gt;"&amp;"", Review!BC:BC,"&lt;&gt;"&amp;"")</f>
        <v>0</v>
      </c>
      <c r="BE210" s="181">
        <f>COUNTIFS(Review!BJ:BJ,"*TL*",Review!AR:AR,AH210, Review!AS:AS,"&lt;&gt;"&amp;"", Review!AZ:AZ,"&lt;&gt;"&amp;"",  Review!BA:BA,"&lt;&gt;"&amp;"", Review!BB:BB,"&lt;&gt;"&amp;"", Review!BC:BC,"&lt;&gt;"&amp;"")</f>
        <v>0</v>
      </c>
    </row>
    <row r="211" ht="13.5" customHeight="1">
      <c r="A211" s="6"/>
      <c r="B211" s="75" t="s">
        <v>5245</v>
      </c>
      <c r="C211" s="96" t="s">
        <v>981</v>
      </c>
      <c r="D211" s="96" t="s">
        <v>4203</v>
      </c>
      <c r="E211" s="76">
        <v>2.0131603E7</v>
      </c>
      <c r="F211" s="75" t="s">
        <v>4918</v>
      </c>
      <c r="G211" s="75" t="s">
        <v>2471</v>
      </c>
      <c r="H211" s="10" t="s">
        <v>5328</v>
      </c>
      <c r="I211" s="10"/>
      <c r="J211" s="10"/>
      <c r="K211" s="10"/>
      <c r="L211" s="10"/>
      <c r="M211" s="10"/>
      <c r="N211" s="10"/>
      <c r="O211" s="10"/>
      <c r="P211" s="4">
        <f>COUNTIFS(Review!P:P,AH211)</f>
        <v>0</v>
      </c>
      <c r="Q211" s="10">
        <f>COUNTIFS(Review!N:N,"TNLT",Review!P:P,AH211, Review!R:R,"&lt;&gt;"&amp;"", Review!S:S,"&lt;&gt;"&amp;"", Review!T:T,"&lt;&gt;"&amp;"", Review!U:U,"&lt;&gt;"&amp;"",  Review!V:V,"&lt;&gt;"&amp;"",  Review!W:W,"&lt;&gt;"&amp;"",  Review!X:X,"&lt;&gt;"&amp;"",  Review!Y:Y,"&lt;&gt;"&amp;"")</f>
        <v>0</v>
      </c>
      <c r="R211" s="10">
        <f>COUNTIFS(Review!N:N,"TNBT",Review!P:P,AH211, Review!R:R,"&lt;&gt;"&amp;"", Review!S:S,"&lt;&gt;"&amp;"", Review!T:T,"&lt;&gt;"&amp;"", Review!U:U,"&lt;&gt;"&amp;"",  Review!V:V,"&lt;&gt;"&amp;"",  Review!W:W,"&lt;&gt;"&amp;"",  Review!X:X,"&lt;&gt;"&amp;"",  Review!Y:Y,"&lt;&gt;"&amp;"")</f>
        <v>0</v>
      </c>
      <c r="S211" s="10">
        <f>COUNTIFS(Review!N:N,"TL",Review!P:P,AH211, Review!R:R,"&lt;&gt;"&amp;"", Review!X:X,"&lt;&gt;"&amp;"",  Review!Y:Y,"&lt;&gt;"&amp;"")</f>
        <v>0</v>
      </c>
      <c r="T211" s="10">
        <f>COUNTIFS(Review!A:A,"Giữ chỗ",Review!P:P,AH211)</f>
        <v>0</v>
      </c>
      <c r="U211" s="10">
        <f>COUNTIFS(Review!B:B,"Sai lớp",Review!P:P,AH211)</f>
        <v>0</v>
      </c>
      <c r="V211" s="10">
        <f>COUNTIFS(Review!B:B,"Sai phân công",Review!P:P,AH211)</f>
        <v>0</v>
      </c>
      <c r="W211" s="10">
        <f t="shared" si="1"/>
        <v>0</v>
      </c>
      <c r="X211" s="10"/>
      <c r="Y211" s="10"/>
      <c r="Z211" s="10"/>
      <c r="AA211" s="6"/>
      <c r="AB211" s="6"/>
      <c r="AC211" s="6"/>
      <c r="AD211" s="6"/>
      <c r="AE211" s="6"/>
      <c r="AF211" s="6"/>
      <c r="AG211" s="6"/>
      <c r="AH211" s="6" t="s">
        <v>5351</v>
      </c>
      <c r="AI211" s="6" t="str">
        <f t="shared" si="2"/>
        <v>D_31 Nguyễn Đình Hoàng 20131603 ICT</v>
      </c>
      <c r="AJ211" s="6"/>
      <c r="AK211" s="6" t="str">
        <f t="shared" si="3"/>
        <v>TRUE</v>
      </c>
      <c r="AL211" s="4"/>
      <c r="AM211" s="4"/>
      <c r="AN211" s="4"/>
      <c r="AO211" s="4"/>
      <c r="AP211" s="4"/>
      <c r="AQ211" s="4"/>
      <c r="AR211" s="4"/>
      <c r="AS211" s="4"/>
      <c r="AT211" s="178"/>
      <c r="AU211" s="179"/>
      <c r="AV211" s="179"/>
      <c r="AW211" s="179"/>
      <c r="AX211" s="180">
        <f>COUNTIFS(Review!AD:AD,AH211, Review!AE:AE,"&lt;&gt;"&amp;"",Review!AL:AL,"&lt;&gt;"&amp;"")</f>
        <v>0</v>
      </c>
      <c r="AY211" s="153">
        <f>COUNTIFS(Review!BJ:BJ,"*TNLT*",Review!AD:AD,AH211, Review!AE:AE,"&lt;&gt;"&amp;"",  Review!AF:AF,"&lt;&gt;"&amp;"", Review!AG:AG,"&lt;&gt;"&amp;"", Review!AH:AH,"&lt;&gt;"&amp;"", Review!AI:AI,"&lt;&gt;"&amp;"", Review!AJ:AJ,"&lt;&gt;"&amp;"", Review!AK:AK,"&lt;&gt;"&amp;"", Review!AL:AL,"&lt;&gt;"&amp;"", Review!AM:AM,"&lt;&gt;"&amp;"", Review!AN:AN,"&lt;&gt;"&amp;"", Review!AO:AO,"&lt;&gt;"&amp;"")</f>
        <v>0</v>
      </c>
      <c r="AZ211" s="153">
        <f>COUNTIFS(Review!BJ:BJ,"*TNBT*",Review!AD:AD,AH211, Review!AE:AE,"&lt;&gt;"&amp;"",  Review!AF:AF,"&lt;&gt;"&amp;"", Review!AG:AG,"&lt;&gt;"&amp;"", Review!AH:AH,"&lt;&gt;"&amp;"", Review!AI:AI,"&lt;&gt;"&amp;"",  Review!AJ:AJ,"&lt;&gt;"&amp;"",  Review!AK:AK,"&lt;&gt;"&amp;"",  Review!AL:AL,"&lt;&gt;"&amp;"",  Review!AM:AM,"&lt;&gt;"&amp;"", Review!AN:AN,"&lt;&gt;"&amp;"", Review!AO:AO,"&lt;&gt;"&amp;"")</f>
        <v>0</v>
      </c>
      <c r="BA211" s="153">
        <f>COUNTIFS(Review!BJ:BJ,"*TL*",Review!AD:AD,AH211, Review!AE:AE,"&lt;&gt;"&amp;"", Review!AL:AL,"&lt;&gt;"&amp;"",  Review!AM:AM,"&lt;&gt;"&amp;"", Review!AN:AN,"&lt;&gt;"&amp;"", Review!AO:AO,"&lt;&gt;"&amp;"")</f>
        <v>0</v>
      </c>
      <c r="BB211" s="180">
        <f>COUNTIFS(Review!AR:AR,AH211, Review!AS:AS,"&lt;&gt;"&amp;"",Review!AZ:AZ,"&lt;&gt;"&amp;"")</f>
        <v>0</v>
      </c>
      <c r="BC211" s="181">
        <f>COUNTIFS(Review!BJ:BJ,"*TNLT*",Review!AR:AR,AH211, Review!AS:AS,"&lt;&gt;"&amp;"", Review!AT:AT,"&lt;&gt;"&amp;"", Review!AU:AU,"&lt;&gt;"&amp;"", Review!AV:AV,"&lt;&gt;"&amp;"", Review!AW:AW,"&lt;&gt;"&amp;"", Review!AW:AW,"&lt;&gt;"&amp;"", Review!AX:AX,"&lt;&gt;"&amp;"", Review!AY:AY,"&lt;&gt;"&amp;"", Review!AZ:AZ,"&lt;&gt;"&amp;"",  Review!BA:BA,"&lt;&gt;"&amp;"", Review!BB:BB,"&lt;&gt;"&amp;"", Review!BC:BC,"&lt;&gt;"&amp;"")</f>
        <v>0</v>
      </c>
      <c r="BD211" s="182">
        <f>COUNTIFS(Review!BJ:BJ,"*TNBT*",Review!AR:AR,AH211, Review!AS:AS,"&lt;&gt;"&amp;"", Review!AT:AT,"&lt;&gt;"&amp;"", Review!AU:AU,"&lt;&gt;"&amp;"", Review!AV:AV,"&lt;&gt;"&amp;"", Review!AW:AW,"&lt;&gt;"&amp;"", Review!AW:AW,"&lt;&gt;"&amp;"", Review!AX:AX,"&lt;&gt;"&amp;"", Review!AY:AY,"&lt;&gt;"&amp;"", Review!AZ:AZ,"&lt;&gt;"&amp;"",  Review!BA:BA,"&lt;&gt;"&amp;"", Review!BB:BB,"&lt;&gt;"&amp;"", Review!BC:BC,"&lt;&gt;"&amp;"")</f>
        <v>0</v>
      </c>
      <c r="BE211" s="181">
        <f>COUNTIFS(Review!BJ:BJ,"*TL*",Review!AR:AR,AH211, Review!AS:AS,"&lt;&gt;"&amp;"", Review!AZ:AZ,"&lt;&gt;"&amp;"",  Review!BA:BA,"&lt;&gt;"&amp;"", Review!BB:BB,"&lt;&gt;"&amp;"", Review!BC:BC,"&lt;&gt;"&amp;"")</f>
        <v>0</v>
      </c>
    </row>
    <row r="212" ht="13.5" customHeight="1">
      <c r="A212" s="6"/>
      <c r="B212" s="75" t="s">
        <v>5245</v>
      </c>
      <c r="C212" s="96" t="s">
        <v>5305</v>
      </c>
      <c r="D212" s="96" t="s">
        <v>555</v>
      </c>
      <c r="E212" s="76">
        <v>2.010319E7</v>
      </c>
      <c r="F212" s="75" t="s">
        <v>4918</v>
      </c>
      <c r="G212" s="75" t="s">
        <v>4967</v>
      </c>
      <c r="H212" s="10" t="s">
        <v>5306</v>
      </c>
      <c r="I212" s="10"/>
      <c r="J212" s="10"/>
      <c r="K212" s="10"/>
      <c r="L212" s="10"/>
      <c r="M212" s="10"/>
      <c r="N212" s="10"/>
      <c r="O212" s="10"/>
      <c r="P212" s="4">
        <f>COUNTIFS(Review!P:P,AH212)</f>
        <v>0</v>
      </c>
      <c r="Q212" s="10">
        <f>COUNTIFS(Review!N:N,"TNLT",Review!P:P,AH212, Review!R:R,"&lt;&gt;"&amp;"", Review!S:S,"&lt;&gt;"&amp;"", Review!T:T,"&lt;&gt;"&amp;"", Review!U:U,"&lt;&gt;"&amp;"",  Review!V:V,"&lt;&gt;"&amp;"",  Review!W:W,"&lt;&gt;"&amp;"",  Review!X:X,"&lt;&gt;"&amp;"",  Review!Y:Y,"&lt;&gt;"&amp;"")</f>
        <v>0</v>
      </c>
      <c r="R212" s="10">
        <f>COUNTIFS(Review!N:N,"TNBT",Review!P:P,AH212, Review!R:R,"&lt;&gt;"&amp;"", Review!S:S,"&lt;&gt;"&amp;"", Review!T:T,"&lt;&gt;"&amp;"", Review!U:U,"&lt;&gt;"&amp;"",  Review!V:V,"&lt;&gt;"&amp;"",  Review!W:W,"&lt;&gt;"&amp;"",  Review!X:X,"&lt;&gt;"&amp;"",  Review!Y:Y,"&lt;&gt;"&amp;"")</f>
        <v>0</v>
      </c>
      <c r="S212" s="10">
        <f>COUNTIFS(Review!N:N,"TL",Review!P:P,AH212, Review!R:R,"&lt;&gt;"&amp;"", Review!X:X,"&lt;&gt;"&amp;"",  Review!Y:Y,"&lt;&gt;"&amp;"")</f>
        <v>0</v>
      </c>
      <c r="T212" s="10">
        <f>COUNTIFS(Review!A:A,"Giữ chỗ",Review!P:P,AH212)</f>
        <v>0</v>
      </c>
      <c r="U212" s="10">
        <f>COUNTIFS(Review!B:B,"Sai lớp",Review!P:P,AH212)</f>
        <v>0</v>
      </c>
      <c r="V212" s="10">
        <f>COUNTIFS(Review!B:B,"Sai phân công",Review!P:P,AH212)</f>
        <v>0</v>
      </c>
      <c r="W212" s="10">
        <f t="shared" si="1"/>
        <v>0</v>
      </c>
      <c r="X212" s="10"/>
      <c r="Y212" s="10"/>
      <c r="Z212" s="10"/>
      <c r="AA212" s="6"/>
      <c r="AB212" s="6"/>
      <c r="AC212" s="6"/>
      <c r="AD212" s="6"/>
      <c r="AE212" s="6"/>
      <c r="AF212" s="6"/>
      <c r="AG212" s="6"/>
      <c r="AH212" s="6" t="s">
        <v>5327</v>
      </c>
      <c r="AI212" s="6" t="str">
        <f t="shared" si="2"/>
        <v>D_31 Lê Ngọc Khang 20103190 ICT</v>
      </c>
      <c r="AJ212" s="6"/>
      <c r="AK212" s="6" t="str">
        <f t="shared" si="3"/>
        <v>TRUE</v>
      </c>
      <c r="AL212" s="4"/>
      <c r="AM212" s="4"/>
      <c r="AN212" s="4"/>
      <c r="AO212" s="4"/>
      <c r="AP212" s="4"/>
      <c r="AQ212" s="4"/>
      <c r="AR212" s="4"/>
      <c r="AS212" s="4"/>
      <c r="AT212" s="178"/>
      <c r="AU212" s="179"/>
      <c r="AV212" s="179"/>
      <c r="AW212" s="179"/>
      <c r="AX212" s="180">
        <f>COUNTIFS(Review!AD:AD,AH212, Review!AE:AE,"&lt;&gt;"&amp;"",Review!AL:AL,"&lt;&gt;"&amp;"")</f>
        <v>0</v>
      </c>
      <c r="AY212" s="153">
        <f>COUNTIFS(Review!BJ:BJ,"*TNLT*",Review!AD:AD,AH212, Review!AE:AE,"&lt;&gt;"&amp;"",  Review!AF:AF,"&lt;&gt;"&amp;"", Review!AG:AG,"&lt;&gt;"&amp;"", Review!AH:AH,"&lt;&gt;"&amp;"", Review!AI:AI,"&lt;&gt;"&amp;"", Review!AJ:AJ,"&lt;&gt;"&amp;"", Review!AK:AK,"&lt;&gt;"&amp;"", Review!AL:AL,"&lt;&gt;"&amp;"", Review!AM:AM,"&lt;&gt;"&amp;"", Review!AN:AN,"&lt;&gt;"&amp;"", Review!AO:AO,"&lt;&gt;"&amp;"")</f>
        <v>0</v>
      </c>
      <c r="AZ212" s="153">
        <f>COUNTIFS(Review!BJ:BJ,"*TNBT*",Review!AD:AD,AH212, Review!AE:AE,"&lt;&gt;"&amp;"",  Review!AF:AF,"&lt;&gt;"&amp;"", Review!AG:AG,"&lt;&gt;"&amp;"", Review!AH:AH,"&lt;&gt;"&amp;"", Review!AI:AI,"&lt;&gt;"&amp;"",  Review!AJ:AJ,"&lt;&gt;"&amp;"",  Review!AK:AK,"&lt;&gt;"&amp;"",  Review!AL:AL,"&lt;&gt;"&amp;"",  Review!AM:AM,"&lt;&gt;"&amp;"", Review!AN:AN,"&lt;&gt;"&amp;"", Review!AO:AO,"&lt;&gt;"&amp;"")</f>
        <v>0</v>
      </c>
      <c r="BA212" s="153">
        <f>COUNTIFS(Review!BJ:BJ,"*TL*",Review!AD:AD,AH212, Review!AE:AE,"&lt;&gt;"&amp;"", Review!AL:AL,"&lt;&gt;"&amp;"",  Review!AM:AM,"&lt;&gt;"&amp;"", Review!AN:AN,"&lt;&gt;"&amp;"", Review!AO:AO,"&lt;&gt;"&amp;"")</f>
        <v>0</v>
      </c>
      <c r="BB212" s="180">
        <f>COUNTIFS(Review!AR:AR,AH212, Review!AS:AS,"&lt;&gt;"&amp;"",Review!AZ:AZ,"&lt;&gt;"&amp;"")</f>
        <v>0</v>
      </c>
      <c r="BC212" s="181">
        <f>COUNTIFS(Review!BJ:BJ,"*TNLT*",Review!AR:AR,AH212, Review!AS:AS,"&lt;&gt;"&amp;"", Review!AT:AT,"&lt;&gt;"&amp;"", Review!AU:AU,"&lt;&gt;"&amp;"", Review!AV:AV,"&lt;&gt;"&amp;"", Review!AW:AW,"&lt;&gt;"&amp;"", Review!AW:AW,"&lt;&gt;"&amp;"", Review!AX:AX,"&lt;&gt;"&amp;"", Review!AY:AY,"&lt;&gt;"&amp;"", Review!AZ:AZ,"&lt;&gt;"&amp;"",  Review!BA:BA,"&lt;&gt;"&amp;"", Review!BB:BB,"&lt;&gt;"&amp;"", Review!BC:BC,"&lt;&gt;"&amp;"")</f>
        <v>0</v>
      </c>
      <c r="BD212" s="182">
        <f>COUNTIFS(Review!BJ:BJ,"*TNBT*",Review!AR:AR,AH212, Review!AS:AS,"&lt;&gt;"&amp;"", Review!AT:AT,"&lt;&gt;"&amp;"", Review!AU:AU,"&lt;&gt;"&amp;"", Review!AV:AV,"&lt;&gt;"&amp;"", Review!AW:AW,"&lt;&gt;"&amp;"", Review!AW:AW,"&lt;&gt;"&amp;"", Review!AX:AX,"&lt;&gt;"&amp;"", Review!AY:AY,"&lt;&gt;"&amp;"", Review!AZ:AZ,"&lt;&gt;"&amp;"",  Review!BA:BA,"&lt;&gt;"&amp;"", Review!BB:BB,"&lt;&gt;"&amp;"", Review!BC:BC,"&lt;&gt;"&amp;"")</f>
        <v>0</v>
      </c>
      <c r="BE212" s="181">
        <f>COUNTIFS(Review!BJ:BJ,"*TL*",Review!AR:AR,AH212, Review!AS:AS,"&lt;&gt;"&amp;"", Review!AZ:AZ,"&lt;&gt;"&amp;"",  Review!BA:BA,"&lt;&gt;"&amp;"", Review!BB:BB,"&lt;&gt;"&amp;"", Review!BC:BC,"&lt;&gt;"&amp;"")</f>
        <v>0</v>
      </c>
    </row>
    <row r="213" ht="13.5" customHeight="1">
      <c r="A213" s="6"/>
      <c r="B213" s="82" t="s">
        <v>5355</v>
      </c>
      <c r="C213" s="82" t="s">
        <v>5418</v>
      </c>
      <c r="D213" s="82" t="s">
        <v>810</v>
      </c>
      <c r="E213" s="98">
        <v>2.0101542E7</v>
      </c>
      <c r="F213" s="82" t="s">
        <v>4918</v>
      </c>
      <c r="G213" s="82" t="s">
        <v>4967</v>
      </c>
      <c r="H213" s="10" t="s">
        <v>5473</v>
      </c>
      <c r="I213" s="10"/>
      <c r="J213" s="10"/>
      <c r="K213" s="10"/>
      <c r="L213" s="10"/>
      <c r="M213" s="10"/>
      <c r="N213" s="10"/>
      <c r="O213" s="10"/>
      <c r="P213" s="4">
        <f>COUNTIFS(Review!P:P,AH213)</f>
        <v>0</v>
      </c>
      <c r="Q213" s="10">
        <f>COUNTIFS(Review!N:N,"TNLT",Review!P:P,AH213, Review!R:R,"&lt;&gt;"&amp;"", Review!S:S,"&lt;&gt;"&amp;"", Review!T:T,"&lt;&gt;"&amp;"", Review!U:U,"&lt;&gt;"&amp;"",  Review!V:V,"&lt;&gt;"&amp;"",  Review!W:W,"&lt;&gt;"&amp;"",  Review!X:X,"&lt;&gt;"&amp;"",  Review!Y:Y,"&lt;&gt;"&amp;"")</f>
        <v>0</v>
      </c>
      <c r="R213" s="10">
        <f>COUNTIFS(Review!N:N,"TNBT",Review!P:P,AH213, Review!R:R,"&lt;&gt;"&amp;"", Review!S:S,"&lt;&gt;"&amp;"", Review!T:T,"&lt;&gt;"&amp;"", Review!U:U,"&lt;&gt;"&amp;"",  Review!V:V,"&lt;&gt;"&amp;"",  Review!W:W,"&lt;&gt;"&amp;"",  Review!X:X,"&lt;&gt;"&amp;"",  Review!Y:Y,"&lt;&gt;"&amp;"")</f>
        <v>0</v>
      </c>
      <c r="S213" s="10">
        <f>COUNTIFS(Review!N:N,"TL",Review!P:P,AH213, Review!R:R,"&lt;&gt;"&amp;"", Review!X:X,"&lt;&gt;"&amp;"",  Review!Y:Y,"&lt;&gt;"&amp;"")</f>
        <v>0</v>
      </c>
      <c r="T213" s="10">
        <f>COUNTIFS(Review!A:A,"Giữ chỗ",Review!P:P,AH213)</f>
        <v>0</v>
      </c>
      <c r="U213" s="10">
        <f>COUNTIFS(Review!B:B,"Sai lớp",Review!P:P,AH213)</f>
        <v>0</v>
      </c>
      <c r="V213" s="10">
        <f>COUNTIFS(Review!B:B,"Sai phân công",Review!P:P,AH213)</f>
        <v>0</v>
      </c>
      <c r="W213" s="10">
        <f t="shared" si="1"/>
        <v>0</v>
      </c>
      <c r="X213" s="10"/>
      <c r="Y213" s="10"/>
      <c r="Z213" s="10"/>
      <c r="AA213" s="6"/>
      <c r="AB213" s="6"/>
      <c r="AC213" s="6"/>
      <c r="AD213" s="6"/>
      <c r="AE213" s="6"/>
      <c r="AF213" s="6"/>
      <c r="AG213" s="6"/>
      <c r="AH213" s="6" t="s">
        <v>5434</v>
      </c>
      <c r="AI213" s="6" t="str">
        <f t="shared" si="2"/>
        <v>D_32 Nguyễn Vũ Hiệp 20101542 ICT</v>
      </c>
      <c r="AJ213" s="6"/>
      <c r="AK213" s="6" t="str">
        <f t="shared" si="3"/>
        <v>TRUE</v>
      </c>
      <c r="AL213" s="4"/>
      <c r="AM213" s="4"/>
      <c r="AN213" s="4"/>
      <c r="AO213" s="4"/>
      <c r="AP213" s="4"/>
      <c r="AQ213" s="4"/>
      <c r="AR213" s="4"/>
      <c r="AS213" s="4"/>
      <c r="AT213" s="178"/>
      <c r="AU213" s="179"/>
      <c r="AV213" s="179"/>
      <c r="AW213" s="179"/>
      <c r="AX213" s="180">
        <f>COUNTIFS(Review!AD:AD,AH213, Review!AE:AE,"&lt;&gt;"&amp;"",Review!AL:AL,"&lt;&gt;"&amp;"")</f>
        <v>0</v>
      </c>
      <c r="AY213" s="153">
        <f>COUNTIFS(Review!BJ:BJ,"*TNLT*",Review!AD:AD,AH213, Review!AE:AE,"&lt;&gt;"&amp;"",  Review!AF:AF,"&lt;&gt;"&amp;"", Review!AG:AG,"&lt;&gt;"&amp;"", Review!AH:AH,"&lt;&gt;"&amp;"", Review!AI:AI,"&lt;&gt;"&amp;"", Review!AJ:AJ,"&lt;&gt;"&amp;"", Review!AK:AK,"&lt;&gt;"&amp;"", Review!AL:AL,"&lt;&gt;"&amp;"", Review!AM:AM,"&lt;&gt;"&amp;"", Review!AN:AN,"&lt;&gt;"&amp;"", Review!AO:AO,"&lt;&gt;"&amp;"")</f>
        <v>0</v>
      </c>
      <c r="AZ213" s="153">
        <f>COUNTIFS(Review!BJ:BJ,"*TNBT*",Review!AD:AD,AH213, Review!AE:AE,"&lt;&gt;"&amp;"",  Review!AF:AF,"&lt;&gt;"&amp;"", Review!AG:AG,"&lt;&gt;"&amp;"", Review!AH:AH,"&lt;&gt;"&amp;"", Review!AI:AI,"&lt;&gt;"&amp;"",  Review!AJ:AJ,"&lt;&gt;"&amp;"",  Review!AK:AK,"&lt;&gt;"&amp;"",  Review!AL:AL,"&lt;&gt;"&amp;"",  Review!AM:AM,"&lt;&gt;"&amp;"", Review!AN:AN,"&lt;&gt;"&amp;"", Review!AO:AO,"&lt;&gt;"&amp;"")</f>
        <v>0</v>
      </c>
      <c r="BA213" s="153">
        <f>COUNTIFS(Review!BJ:BJ,"*TL*",Review!AD:AD,AH213, Review!AE:AE,"&lt;&gt;"&amp;"", Review!AL:AL,"&lt;&gt;"&amp;"",  Review!AM:AM,"&lt;&gt;"&amp;"", Review!AN:AN,"&lt;&gt;"&amp;"", Review!AO:AO,"&lt;&gt;"&amp;"")</f>
        <v>0</v>
      </c>
      <c r="BB213" s="180">
        <f>COUNTIFS(Review!AR:AR,AH213, Review!AS:AS,"&lt;&gt;"&amp;"",Review!AZ:AZ,"&lt;&gt;"&amp;"")</f>
        <v>0</v>
      </c>
      <c r="BC213" s="181">
        <f>COUNTIFS(Review!BJ:BJ,"*TNLT*",Review!AR:AR,AH213, Review!AS:AS,"&lt;&gt;"&amp;"", Review!AT:AT,"&lt;&gt;"&amp;"", Review!AU:AU,"&lt;&gt;"&amp;"", Review!AV:AV,"&lt;&gt;"&amp;"", Review!AW:AW,"&lt;&gt;"&amp;"", Review!AW:AW,"&lt;&gt;"&amp;"", Review!AX:AX,"&lt;&gt;"&amp;"", Review!AY:AY,"&lt;&gt;"&amp;"", Review!AZ:AZ,"&lt;&gt;"&amp;"",  Review!BA:BA,"&lt;&gt;"&amp;"", Review!BB:BB,"&lt;&gt;"&amp;"", Review!BC:BC,"&lt;&gt;"&amp;"")</f>
        <v>0</v>
      </c>
      <c r="BD213" s="182">
        <f>COUNTIFS(Review!BJ:BJ,"*TNBT*",Review!AR:AR,AH213, Review!AS:AS,"&lt;&gt;"&amp;"", Review!AT:AT,"&lt;&gt;"&amp;"", Review!AU:AU,"&lt;&gt;"&amp;"", Review!AV:AV,"&lt;&gt;"&amp;"", Review!AW:AW,"&lt;&gt;"&amp;"", Review!AW:AW,"&lt;&gt;"&amp;"", Review!AX:AX,"&lt;&gt;"&amp;"", Review!AY:AY,"&lt;&gt;"&amp;"", Review!AZ:AZ,"&lt;&gt;"&amp;"",  Review!BA:BA,"&lt;&gt;"&amp;"", Review!BB:BB,"&lt;&gt;"&amp;"", Review!BC:BC,"&lt;&gt;"&amp;"")</f>
        <v>0</v>
      </c>
      <c r="BE213" s="181">
        <f>COUNTIFS(Review!BJ:BJ,"*TL*",Review!AR:AR,AH213, Review!AS:AS,"&lt;&gt;"&amp;"", Review!AZ:AZ,"&lt;&gt;"&amp;"",  Review!BA:BA,"&lt;&gt;"&amp;"", Review!BB:BB,"&lt;&gt;"&amp;"", Review!BC:BC,"&lt;&gt;"&amp;"")</f>
        <v>0</v>
      </c>
    </row>
    <row r="214" ht="13.5" customHeight="1">
      <c r="A214" s="6"/>
      <c r="B214" s="77" t="s">
        <v>5355</v>
      </c>
      <c r="C214" s="60" t="s">
        <v>3134</v>
      </c>
      <c r="D214" s="60" t="s">
        <v>5397</v>
      </c>
      <c r="E214" s="76">
        <v>2.0132917E7</v>
      </c>
      <c r="F214" s="77" t="s">
        <v>4918</v>
      </c>
      <c r="G214" s="77" t="s">
        <v>2471</v>
      </c>
      <c r="H214" s="10" t="s">
        <v>5362</v>
      </c>
      <c r="I214" s="10"/>
      <c r="J214" s="10"/>
      <c r="K214" s="10"/>
      <c r="L214" s="10"/>
      <c r="M214" s="10"/>
      <c r="N214" s="10"/>
      <c r="O214" s="10"/>
      <c r="P214" s="4">
        <f>COUNTIFS(Review!P:P,AH214)</f>
        <v>0</v>
      </c>
      <c r="Q214" s="10">
        <f>COUNTIFS(Review!N:N,"TNLT",Review!P:P,AH214, Review!R:R,"&lt;&gt;"&amp;"", Review!S:S,"&lt;&gt;"&amp;"", Review!T:T,"&lt;&gt;"&amp;"", Review!U:U,"&lt;&gt;"&amp;"",  Review!V:V,"&lt;&gt;"&amp;"",  Review!W:W,"&lt;&gt;"&amp;"",  Review!X:X,"&lt;&gt;"&amp;"",  Review!Y:Y,"&lt;&gt;"&amp;"")</f>
        <v>0</v>
      </c>
      <c r="R214" s="10">
        <f>COUNTIFS(Review!N:N,"TNBT",Review!P:P,AH214, Review!R:R,"&lt;&gt;"&amp;"", Review!S:S,"&lt;&gt;"&amp;"", Review!T:T,"&lt;&gt;"&amp;"", Review!U:U,"&lt;&gt;"&amp;"",  Review!V:V,"&lt;&gt;"&amp;"",  Review!W:W,"&lt;&gt;"&amp;"",  Review!X:X,"&lt;&gt;"&amp;"",  Review!Y:Y,"&lt;&gt;"&amp;"")</f>
        <v>0</v>
      </c>
      <c r="S214" s="10">
        <f>COUNTIFS(Review!N:N,"TL",Review!P:P,AH214, Review!R:R,"&lt;&gt;"&amp;"", Review!X:X,"&lt;&gt;"&amp;"",  Review!Y:Y,"&lt;&gt;"&amp;"")</f>
        <v>0</v>
      </c>
      <c r="T214" s="10">
        <f>COUNTIFS(Review!A:A,"Giữ chỗ",Review!P:P,AH214)</f>
        <v>0</v>
      </c>
      <c r="U214" s="10">
        <f>COUNTIFS(Review!B:B,"Sai lớp",Review!P:P,AH214)</f>
        <v>0</v>
      </c>
      <c r="V214" s="10">
        <f>COUNTIFS(Review!B:B,"Sai phân công",Review!P:P,AH214)</f>
        <v>0</v>
      </c>
      <c r="W214" s="10">
        <f t="shared" si="1"/>
        <v>0</v>
      </c>
      <c r="X214" s="10"/>
      <c r="Y214" s="10"/>
      <c r="Z214" s="10"/>
      <c r="AA214" s="6"/>
      <c r="AB214" s="6"/>
      <c r="AC214" s="6"/>
      <c r="AD214" s="6"/>
      <c r="AE214" s="6"/>
      <c r="AF214" s="6"/>
      <c r="AG214" s="6"/>
      <c r="AH214" s="6" t="s">
        <v>5417</v>
      </c>
      <c r="AI214" s="6" t="str">
        <f t="shared" si="2"/>
        <v>D_32 Nguyễn Thành Phát 20132917 ICT</v>
      </c>
      <c r="AJ214" s="6"/>
      <c r="AK214" s="6" t="str">
        <f t="shared" si="3"/>
        <v>TRUE</v>
      </c>
      <c r="AL214" s="4"/>
      <c r="AM214" s="4"/>
      <c r="AN214" s="4"/>
      <c r="AO214" s="4"/>
      <c r="AP214" s="4"/>
      <c r="AQ214" s="4"/>
      <c r="AR214" s="4"/>
      <c r="AS214" s="4"/>
      <c r="AT214" s="178"/>
      <c r="AU214" s="179"/>
      <c r="AV214" s="179"/>
      <c r="AW214" s="179"/>
      <c r="AX214" s="180">
        <f>COUNTIFS(Review!AD:AD,AH214, Review!AE:AE,"&lt;&gt;"&amp;"",Review!AL:AL,"&lt;&gt;"&amp;"")</f>
        <v>0</v>
      </c>
      <c r="AY214" s="153">
        <f>COUNTIFS(Review!BJ:BJ,"*TNLT*",Review!AD:AD,AH214, Review!AE:AE,"&lt;&gt;"&amp;"",  Review!AF:AF,"&lt;&gt;"&amp;"", Review!AG:AG,"&lt;&gt;"&amp;"", Review!AH:AH,"&lt;&gt;"&amp;"", Review!AI:AI,"&lt;&gt;"&amp;"", Review!AJ:AJ,"&lt;&gt;"&amp;"", Review!AK:AK,"&lt;&gt;"&amp;"", Review!AL:AL,"&lt;&gt;"&amp;"", Review!AM:AM,"&lt;&gt;"&amp;"", Review!AN:AN,"&lt;&gt;"&amp;"", Review!AO:AO,"&lt;&gt;"&amp;"")</f>
        <v>0</v>
      </c>
      <c r="AZ214" s="153">
        <f>COUNTIFS(Review!BJ:BJ,"*TNBT*",Review!AD:AD,AH214, Review!AE:AE,"&lt;&gt;"&amp;"",  Review!AF:AF,"&lt;&gt;"&amp;"", Review!AG:AG,"&lt;&gt;"&amp;"", Review!AH:AH,"&lt;&gt;"&amp;"", Review!AI:AI,"&lt;&gt;"&amp;"",  Review!AJ:AJ,"&lt;&gt;"&amp;"",  Review!AK:AK,"&lt;&gt;"&amp;"",  Review!AL:AL,"&lt;&gt;"&amp;"",  Review!AM:AM,"&lt;&gt;"&amp;"", Review!AN:AN,"&lt;&gt;"&amp;"", Review!AO:AO,"&lt;&gt;"&amp;"")</f>
        <v>0</v>
      </c>
      <c r="BA214" s="153">
        <f>COUNTIFS(Review!BJ:BJ,"*TL*",Review!AD:AD,AH214, Review!AE:AE,"&lt;&gt;"&amp;"", Review!AL:AL,"&lt;&gt;"&amp;"",  Review!AM:AM,"&lt;&gt;"&amp;"", Review!AN:AN,"&lt;&gt;"&amp;"", Review!AO:AO,"&lt;&gt;"&amp;"")</f>
        <v>0</v>
      </c>
      <c r="BB214" s="180">
        <f>COUNTIFS(Review!AR:AR,AH214, Review!AS:AS,"&lt;&gt;"&amp;"",Review!AZ:AZ,"&lt;&gt;"&amp;"")</f>
        <v>0</v>
      </c>
      <c r="BC214" s="181">
        <f>COUNTIFS(Review!BJ:BJ,"*TNLT*",Review!AR:AR,AH214, Review!AS:AS,"&lt;&gt;"&amp;"", Review!AT:AT,"&lt;&gt;"&amp;"", Review!AU:AU,"&lt;&gt;"&amp;"", Review!AV:AV,"&lt;&gt;"&amp;"", Review!AW:AW,"&lt;&gt;"&amp;"", Review!AW:AW,"&lt;&gt;"&amp;"", Review!AX:AX,"&lt;&gt;"&amp;"", Review!AY:AY,"&lt;&gt;"&amp;"", Review!AZ:AZ,"&lt;&gt;"&amp;"",  Review!BA:BA,"&lt;&gt;"&amp;"", Review!BB:BB,"&lt;&gt;"&amp;"", Review!BC:BC,"&lt;&gt;"&amp;"")</f>
        <v>0</v>
      </c>
      <c r="BD214" s="182">
        <f>COUNTIFS(Review!BJ:BJ,"*TNBT*",Review!AR:AR,AH214, Review!AS:AS,"&lt;&gt;"&amp;"", Review!AT:AT,"&lt;&gt;"&amp;"", Review!AU:AU,"&lt;&gt;"&amp;"", Review!AV:AV,"&lt;&gt;"&amp;"", Review!AW:AW,"&lt;&gt;"&amp;"", Review!AW:AW,"&lt;&gt;"&amp;"", Review!AX:AX,"&lt;&gt;"&amp;"", Review!AY:AY,"&lt;&gt;"&amp;"", Review!AZ:AZ,"&lt;&gt;"&amp;"",  Review!BA:BA,"&lt;&gt;"&amp;"", Review!BB:BB,"&lt;&gt;"&amp;"", Review!BC:BC,"&lt;&gt;"&amp;"")</f>
        <v>0</v>
      </c>
      <c r="BE214" s="181">
        <f>COUNTIFS(Review!BJ:BJ,"*TL*",Review!AR:AR,AH214, Review!AS:AS,"&lt;&gt;"&amp;"", Review!AZ:AZ,"&lt;&gt;"&amp;"",  Review!BA:BA,"&lt;&gt;"&amp;"", Review!BB:BB,"&lt;&gt;"&amp;"", Review!BC:BC,"&lt;&gt;"&amp;"")</f>
        <v>0</v>
      </c>
    </row>
    <row r="215" ht="13.5" customHeight="1">
      <c r="A215" s="6"/>
      <c r="B215" s="244" t="s">
        <v>5355</v>
      </c>
      <c r="C215" s="244" t="s">
        <v>5357</v>
      </c>
      <c r="D215" s="244" t="s">
        <v>5358</v>
      </c>
      <c r="E215" s="76">
        <v>2.0133781E7</v>
      </c>
      <c r="F215" s="244" t="s">
        <v>4918</v>
      </c>
      <c r="G215" s="285" t="s">
        <v>2471</v>
      </c>
      <c r="H215" s="10" t="s">
        <v>5491</v>
      </c>
      <c r="I215" s="10">
        <f>COUNTIF(B:B,B215)</f>
        <v>3</v>
      </c>
      <c r="J215" s="10">
        <f>COUNTIFS(Review!O:O,B215,Review!N:N,"TNLT", Review!R:R,"&lt;&gt;"&amp;"", Review!S:S,"&lt;&gt;"&amp;"", Review!T:T,"&lt;&gt;"&amp;"", Review!U:U,"&lt;&gt;"&amp;"",  Review!V:V,"&lt;&gt;"&amp;"",  Review!W:W,"&lt;&gt;"&amp;"",  Review!X:X,"&lt;&gt;"&amp;"",  Review!Y:Y,"&lt;&gt;"&amp;"")</f>
        <v>0</v>
      </c>
      <c r="K215" s="10">
        <f>COUNTIFS(Review!O:O,B215,Review!N:N,"TNBT", Review!R:R,"&lt;&gt;"&amp;"", Review!S:S,"&lt;&gt;"&amp;"", Review!T:T,"&lt;&gt;"&amp;"", Review!U:U,"&lt;&gt;"&amp;"",  Review!V:V,"&lt;&gt;"&amp;"",  Review!W:W,"&lt;&gt;"&amp;"",  Review!X:X,"&lt;&gt;"&amp;"",  Review!Y:Y,"&lt;&gt;"&amp;"")</f>
        <v>0</v>
      </c>
      <c r="L215" s="10">
        <f>COUNTIFS(Review!O:O,B215,Review!N:N,"TL", Review!R:R,"&lt;&gt;"&amp;"", Review!X:X,"&lt;&gt;"&amp;"",  Review!Y:Y,"&lt;&gt;"&amp;"")</f>
        <v>0</v>
      </c>
      <c r="M215" s="10">
        <f>COUNTIFS(Review!AC:AC,B215, Review!AN:AN,"&lt;&gt;"&amp;"",Review!AO:AO,"&lt;&gt;"&amp;"")</f>
        <v>0</v>
      </c>
      <c r="N215" s="10">
        <f>COUNTIFS(Review!A:A,"Giữ chỗ nhóm",Review!O:O,B215)</f>
        <v>0</v>
      </c>
      <c r="O215" s="10"/>
      <c r="P215" s="4">
        <f>COUNTIFS(Review!P:P,AH215)</f>
        <v>0</v>
      </c>
      <c r="Q215" s="10">
        <f>COUNTIFS(Review!N:N,"TNLT",Review!P:P,AH215, Review!R:R,"&lt;&gt;"&amp;"", Review!S:S,"&lt;&gt;"&amp;"", Review!T:T,"&lt;&gt;"&amp;"", Review!U:U,"&lt;&gt;"&amp;"",  Review!V:V,"&lt;&gt;"&amp;"",  Review!W:W,"&lt;&gt;"&amp;"",  Review!X:X,"&lt;&gt;"&amp;"",  Review!Y:Y,"&lt;&gt;"&amp;"")</f>
        <v>0</v>
      </c>
      <c r="R215" s="10">
        <f>COUNTIFS(Review!N:N,"TNBT",Review!P:P,AH215, Review!R:R,"&lt;&gt;"&amp;"", Review!S:S,"&lt;&gt;"&amp;"", Review!T:T,"&lt;&gt;"&amp;"", Review!U:U,"&lt;&gt;"&amp;"",  Review!V:V,"&lt;&gt;"&amp;"",  Review!W:W,"&lt;&gt;"&amp;"",  Review!X:X,"&lt;&gt;"&amp;"",  Review!Y:Y,"&lt;&gt;"&amp;"")</f>
        <v>0</v>
      </c>
      <c r="S215" s="10">
        <f>COUNTIFS(Review!N:N,"TL",Review!P:P,AH215, Review!R:R,"&lt;&gt;"&amp;"", Review!X:X,"&lt;&gt;"&amp;"",  Review!Y:Y,"&lt;&gt;"&amp;"")</f>
        <v>0</v>
      </c>
      <c r="T215" s="10">
        <f>COUNTIFS(Review!A:A,"Giữ chỗ",Review!P:P,AH215)</f>
        <v>0</v>
      </c>
      <c r="U215" s="10">
        <f>COUNTIFS(Review!B:B,"Sai lớp",Review!P:P,AH215)</f>
        <v>0</v>
      </c>
      <c r="V215" s="10">
        <f>COUNTIFS(Review!B:B,"Sai phân công",Review!P:P,AH215)</f>
        <v>0</v>
      </c>
      <c r="W215" s="10">
        <f t="shared" si="1"/>
        <v>0</v>
      </c>
      <c r="X215" s="10"/>
      <c r="Y215" s="10"/>
      <c r="Z215" s="10"/>
      <c r="AA215" s="6"/>
      <c r="AB215" s="6"/>
      <c r="AC215" s="6"/>
      <c r="AD215" s="6"/>
      <c r="AE215" s="6"/>
      <c r="AF215" s="6"/>
      <c r="AG215" s="6"/>
      <c r="AH215" s="6" t="s">
        <v>5396</v>
      </c>
      <c r="AI215" s="6" t="str">
        <f t="shared" si="2"/>
        <v>D_32 Trần Hữu Thịnh 20133781 ICT</v>
      </c>
      <c r="AJ215" s="6"/>
      <c r="AK215" s="6" t="str">
        <f t="shared" si="3"/>
        <v>TRUE</v>
      </c>
      <c r="AL215" s="4"/>
      <c r="AM215" s="4"/>
      <c r="AN215" s="4"/>
      <c r="AO215" s="4"/>
      <c r="AP215" s="4"/>
      <c r="AQ215" s="4"/>
      <c r="AR215" s="4"/>
      <c r="AS215" s="4"/>
      <c r="AT215" s="178">
        <f>COUNTIFS(Review!AC:AC,B215, Review!AE:AE,"&lt;&gt;"&amp;"",Review!AL:AL,"&lt;&gt;"&amp;"")</f>
        <v>0</v>
      </c>
      <c r="AU215" s="179">
        <f>COUNTIFS(Review!BJ:BJ,"*TNLT*",Review!AC:AC,B215, Review!AE:AE,"&lt;&gt;"&amp;"",Review!AL:AL,"&lt;&gt;"&amp;"")</f>
        <v>0</v>
      </c>
      <c r="AV215" s="179">
        <f>COUNTIFS(Review!BJ:BJ,"*TNBT*",Review!AC:AC,B215, Review!AE:AE,"&lt;&gt;"&amp;"",Review!AL:AL,"&lt;&gt;"&amp;"")</f>
        <v>0</v>
      </c>
      <c r="AW215" s="179">
        <f>COUNTIFS(Review!BJ:BJ,"*TL*",Review!AC:AC,B215, Review!AE:AE,"&lt;&gt;"&amp;"",Review!AL:AL,"&lt;&gt;"&amp;"")</f>
        <v>0</v>
      </c>
      <c r="AX215" s="180">
        <f>COUNTIFS(Review!AD:AD,AH215, Review!AE:AE,"&lt;&gt;"&amp;"",Review!AL:AL,"&lt;&gt;"&amp;"")</f>
        <v>0</v>
      </c>
      <c r="AY215" s="153">
        <f>COUNTIFS(Review!BJ:BJ,"*TNLT*",Review!AD:AD,AH215, Review!AE:AE,"&lt;&gt;"&amp;"",  Review!AF:AF,"&lt;&gt;"&amp;"", Review!AG:AG,"&lt;&gt;"&amp;"", Review!AH:AH,"&lt;&gt;"&amp;"", Review!AI:AI,"&lt;&gt;"&amp;"", Review!AJ:AJ,"&lt;&gt;"&amp;"", Review!AK:AK,"&lt;&gt;"&amp;"", Review!AL:AL,"&lt;&gt;"&amp;"", Review!AM:AM,"&lt;&gt;"&amp;"", Review!AN:AN,"&lt;&gt;"&amp;"", Review!AO:AO,"&lt;&gt;"&amp;"")</f>
        <v>0</v>
      </c>
      <c r="AZ215" s="153">
        <f>COUNTIFS(Review!BJ:BJ,"*TNBT*",Review!AD:AD,AH215, Review!AE:AE,"&lt;&gt;"&amp;"",  Review!AF:AF,"&lt;&gt;"&amp;"", Review!AG:AG,"&lt;&gt;"&amp;"", Review!AH:AH,"&lt;&gt;"&amp;"", Review!AI:AI,"&lt;&gt;"&amp;"",  Review!AJ:AJ,"&lt;&gt;"&amp;"",  Review!AK:AK,"&lt;&gt;"&amp;"",  Review!AL:AL,"&lt;&gt;"&amp;"",  Review!AM:AM,"&lt;&gt;"&amp;"", Review!AN:AN,"&lt;&gt;"&amp;"", Review!AO:AO,"&lt;&gt;"&amp;"")</f>
        <v>0</v>
      </c>
      <c r="BA215" s="153">
        <f>COUNTIFS(Review!BJ:BJ,"*TL*",Review!AD:AD,AH215, Review!AE:AE,"&lt;&gt;"&amp;"", Review!AL:AL,"&lt;&gt;"&amp;"",  Review!AM:AM,"&lt;&gt;"&amp;"", Review!AN:AN,"&lt;&gt;"&amp;"", Review!AO:AO,"&lt;&gt;"&amp;"")</f>
        <v>0</v>
      </c>
      <c r="BB215" s="180">
        <f>COUNTIFS(Review!AR:AR,AH215, Review!AS:AS,"&lt;&gt;"&amp;"",Review!AZ:AZ,"&lt;&gt;"&amp;"")</f>
        <v>0</v>
      </c>
      <c r="BC215" s="181">
        <f>COUNTIFS(Review!BJ:BJ,"*TNLT*",Review!AR:AR,AH215, Review!AS:AS,"&lt;&gt;"&amp;"", Review!AT:AT,"&lt;&gt;"&amp;"", Review!AU:AU,"&lt;&gt;"&amp;"", Review!AV:AV,"&lt;&gt;"&amp;"", Review!AW:AW,"&lt;&gt;"&amp;"", Review!AW:AW,"&lt;&gt;"&amp;"", Review!AX:AX,"&lt;&gt;"&amp;"", Review!AY:AY,"&lt;&gt;"&amp;"", Review!AZ:AZ,"&lt;&gt;"&amp;"",  Review!BA:BA,"&lt;&gt;"&amp;"", Review!BB:BB,"&lt;&gt;"&amp;"", Review!BC:BC,"&lt;&gt;"&amp;"")</f>
        <v>0</v>
      </c>
      <c r="BD215" s="182">
        <f>COUNTIFS(Review!BJ:BJ,"*TNBT*",Review!AR:AR,AH215, Review!AS:AS,"&lt;&gt;"&amp;"", Review!AT:AT,"&lt;&gt;"&amp;"", Review!AU:AU,"&lt;&gt;"&amp;"", Review!AV:AV,"&lt;&gt;"&amp;"", Review!AW:AW,"&lt;&gt;"&amp;"", Review!AW:AW,"&lt;&gt;"&amp;"", Review!AX:AX,"&lt;&gt;"&amp;"", Review!AY:AY,"&lt;&gt;"&amp;"", Review!AZ:AZ,"&lt;&gt;"&amp;"",  Review!BA:BA,"&lt;&gt;"&amp;"", Review!BB:BB,"&lt;&gt;"&amp;"", Review!BC:BC,"&lt;&gt;"&amp;"")</f>
        <v>0</v>
      </c>
      <c r="BE215" s="181">
        <f>COUNTIFS(Review!BJ:BJ,"*TL*",Review!AR:AR,AH215, Review!AS:AS,"&lt;&gt;"&amp;"", Review!AZ:AZ,"&lt;&gt;"&amp;"",  Review!BA:BA,"&lt;&gt;"&amp;"", Review!BB:BB,"&lt;&gt;"&amp;"", Review!BC:BC,"&lt;&gt;"&amp;"")</f>
        <v>0</v>
      </c>
    </row>
    <row r="216" ht="13.5" customHeight="1">
      <c r="A216" s="6"/>
      <c r="B216" s="308" t="s">
        <v>5436</v>
      </c>
      <c r="C216" s="308" t="s">
        <v>5472</v>
      </c>
      <c r="D216" s="308" t="s">
        <v>1763</v>
      </c>
      <c r="E216" s="76">
        <v>2.0142349E7</v>
      </c>
      <c r="F216" s="308" t="s">
        <v>4415</v>
      </c>
      <c r="G216" s="309" t="s">
        <v>2471</v>
      </c>
      <c r="H216" s="10"/>
      <c r="I216" s="10"/>
      <c r="J216" s="10"/>
      <c r="K216" s="10"/>
      <c r="L216" s="10"/>
      <c r="M216" s="10"/>
      <c r="N216" s="10"/>
      <c r="O216" s="10"/>
      <c r="P216" s="4">
        <f>COUNTIFS(Review!P:P,AH216)</f>
        <v>0</v>
      </c>
      <c r="Q216" s="10">
        <f>COUNTIFS(Review!N:N,"TNLT",Review!P:P,AH216, Review!R:R,"&lt;&gt;"&amp;"", Review!S:S,"&lt;&gt;"&amp;"", Review!T:T,"&lt;&gt;"&amp;"", Review!U:U,"&lt;&gt;"&amp;"",  Review!V:V,"&lt;&gt;"&amp;"",  Review!W:W,"&lt;&gt;"&amp;"",  Review!X:X,"&lt;&gt;"&amp;"",  Review!Y:Y,"&lt;&gt;"&amp;"")</f>
        <v>0</v>
      </c>
      <c r="R216" s="10">
        <f>COUNTIFS(Review!N:N,"TNBT",Review!P:P,AH216, Review!R:R,"&lt;&gt;"&amp;"", Review!S:S,"&lt;&gt;"&amp;"", Review!T:T,"&lt;&gt;"&amp;"", Review!U:U,"&lt;&gt;"&amp;"",  Review!V:V,"&lt;&gt;"&amp;"",  Review!W:W,"&lt;&gt;"&amp;"",  Review!X:X,"&lt;&gt;"&amp;"",  Review!Y:Y,"&lt;&gt;"&amp;"")</f>
        <v>0</v>
      </c>
      <c r="S216" s="10">
        <f>COUNTIFS(Review!N:N,"TL",Review!P:P,AH216, Review!R:R,"&lt;&gt;"&amp;"", Review!X:X,"&lt;&gt;"&amp;"",  Review!Y:Y,"&lt;&gt;"&amp;"")</f>
        <v>0</v>
      </c>
      <c r="T216" s="10">
        <f>COUNTIFS(Review!A:A,"Giữ chỗ",Review!P:P,AH216)</f>
        <v>0</v>
      </c>
      <c r="U216" s="10">
        <f>COUNTIFS(Review!B:B,"Sai lớp",Review!P:P,AH216)</f>
        <v>0</v>
      </c>
      <c r="V216" s="10">
        <f>COUNTIFS(Review!B:B,"Sai phân công",Review!P:P,AH216)</f>
        <v>0</v>
      </c>
      <c r="W216" s="10">
        <f t="shared" si="1"/>
        <v>0</v>
      </c>
      <c r="X216" s="10"/>
      <c r="Y216" s="10"/>
      <c r="Z216" s="10"/>
      <c r="AA216" s="6"/>
      <c r="AB216" s="6"/>
      <c r="AC216" s="6"/>
      <c r="AD216" s="6"/>
      <c r="AE216" s="6"/>
      <c r="AF216" s="6"/>
      <c r="AG216" s="6"/>
      <c r="AH216" s="6" t="s">
        <v>5489</v>
      </c>
      <c r="AI216" s="6" t="str">
        <f t="shared" si="2"/>
        <v>D_33 Hoàng Việt Khoa 20142349 AS</v>
      </c>
      <c r="AJ216" s="6"/>
      <c r="AK216" s="6" t="str">
        <f t="shared" si="3"/>
        <v>TRUE</v>
      </c>
      <c r="AL216" s="4"/>
      <c r="AM216" s="4"/>
      <c r="AN216" s="4"/>
      <c r="AO216" s="4"/>
      <c r="AP216" s="4"/>
      <c r="AQ216" s="4"/>
      <c r="AR216" s="4"/>
      <c r="AS216" s="4"/>
      <c r="AT216" s="178"/>
      <c r="AU216" s="179"/>
      <c r="AV216" s="179"/>
      <c r="AW216" s="179"/>
      <c r="AX216" s="180">
        <f>COUNTIFS(Review!AD:AD,AH216, Review!AE:AE,"&lt;&gt;"&amp;"",Review!AL:AL,"&lt;&gt;"&amp;"")</f>
        <v>0</v>
      </c>
      <c r="AY216" s="153">
        <f>COUNTIFS(Review!BJ:BJ,"*TNLT*",Review!AD:AD,AH216, Review!AE:AE,"&lt;&gt;"&amp;"",  Review!AF:AF,"&lt;&gt;"&amp;"", Review!AG:AG,"&lt;&gt;"&amp;"", Review!AH:AH,"&lt;&gt;"&amp;"", Review!AI:AI,"&lt;&gt;"&amp;"", Review!AJ:AJ,"&lt;&gt;"&amp;"", Review!AK:AK,"&lt;&gt;"&amp;"", Review!AL:AL,"&lt;&gt;"&amp;"", Review!AM:AM,"&lt;&gt;"&amp;"", Review!AN:AN,"&lt;&gt;"&amp;"", Review!AO:AO,"&lt;&gt;"&amp;"")</f>
        <v>0</v>
      </c>
      <c r="AZ216" s="153">
        <f>COUNTIFS(Review!BJ:BJ,"*TNBT*",Review!AD:AD,AH216, Review!AE:AE,"&lt;&gt;"&amp;"",  Review!AF:AF,"&lt;&gt;"&amp;"", Review!AG:AG,"&lt;&gt;"&amp;"", Review!AH:AH,"&lt;&gt;"&amp;"", Review!AI:AI,"&lt;&gt;"&amp;"",  Review!AJ:AJ,"&lt;&gt;"&amp;"",  Review!AK:AK,"&lt;&gt;"&amp;"",  Review!AL:AL,"&lt;&gt;"&amp;"",  Review!AM:AM,"&lt;&gt;"&amp;"", Review!AN:AN,"&lt;&gt;"&amp;"", Review!AO:AO,"&lt;&gt;"&amp;"")</f>
        <v>0</v>
      </c>
      <c r="BA216" s="153">
        <f>COUNTIFS(Review!BJ:BJ,"*TL*",Review!AD:AD,AH216, Review!AE:AE,"&lt;&gt;"&amp;"", Review!AL:AL,"&lt;&gt;"&amp;"",  Review!AM:AM,"&lt;&gt;"&amp;"", Review!AN:AN,"&lt;&gt;"&amp;"", Review!AO:AO,"&lt;&gt;"&amp;"")</f>
        <v>0</v>
      </c>
      <c r="BB216" s="180">
        <f>COUNTIFS(Review!AR:AR,AH216, Review!AS:AS,"&lt;&gt;"&amp;"",Review!AZ:AZ,"&lt;&gt;"&amp;"")</f>
        <v>0</v>
      </c>
      <c r="BC216" s="181">
        <f>COUNTIFS(Review!BJ:BJ,"*TNLT*",Review!AR:AR,AH216, Review!AS:AS,"&lt;&gt;"&amp;"", Review!AT:AT,"&lt;&gt;"&amp;"", Review!AU:AU,"&lt;&gt;"&amp;"", Review!AV:AV,"&lt;&gt;"&amp;"", Review!AW:AW,"&lt;&gt;"&amp;"", Review!AW:AW,"&lt;&gt;"&amp;"", Review!AX:AX,"&lt;&gt;"&amp;"", Review!AY:AY,"&lt;&gt;"&amp;"", Review!AZ:AZ,"&lt;&gt;"&amp;"",  Review!BA:BA,"&lt;&gt;"&amp;"", Review!BB:BB,"&lt;&gt;"&amp;"", Review!BC:BC,"&lt;&gt;"&amp;"")</f>
        <v>0</v>
      </c>
      <c r="BD216" s="182">
        <f>COUNTIFS(Review!BJ:BJ,"*TNBT*",Review!AR:AR,AH216, Review!AS:AS,"&lt;&gt;"&amp;"", Review!AT:AT,"&lt;&gt;"&amp;"", Review!AU:AU,"&lt;&gt;"&amp;"", Review!AV:AV,"&lt;&gt;"&amp;"", Review!AW:AW,"&lt;&gt;"&amp;"", Review!AW:AW,"&lt;&gt;"&amp;"", Review!AX:AX,"&lt;&gt;"&amp;"", Review!AY:AY,"&lt;&gt;"&amp;"", Review!AZ:AZ,"&lt;&gt;"&amp;"",  Review!BA:BA,"&lt;&gt;"&amp;"", Review!BB:BB,"&lt;&gt;"&amp;"", Review!BC:BC,"&lt;&gt;"&amp;"")</f>
        <v>0</v>
      </c>
      <c r="BE216" s="181">
        <f>COUNTIFS(Review!BJ:BJ,"*TL*",Review!AR:AR,AH216, Review!AS:AS,"&lt;&gt;"&amp;"", Review!AZ:AZ,"&lt;&gt;"&amp;"",  Review!BA:BA,"&lt;&gt;"&amp;"", Review!BB:BB,"&lt;&gt;"&amp;"", Review!BC:BC,"&lt;&gt;"&amp;"")</f>
        <v>0</v>
      </c>
    </row>
    <row r="217" ht="13.5" customHeight="1">
      <c r="A217" s="6"/>
      <c r="B217" s="309" t="s">
        <v>5436</v>
      </c>
      <c r="C217" s="309" t="s">
        <v>5490</v>
      </c>
      <c r="D217" s="309" t="s">
        <v>86</v>
      </c>
      <c r="E217" s="76">
        <v>2.0111818E7</v>
      </c>
      <c r="F217" s="309" t="s">
        <v>4415</v>
      </c>
      <c r="G217" s="309" t="s">
        <v>2471</v>
      </c>
      <c r="H217" s="10"/>
      <c r="I217" s="10"/>
      <c r="J217" s="10"/>
      <c r="K217" s="10"/>
      <c r="L217" s="10"/>
      <c r="M217" s="10"/>
      <c r="N217" s="10"/>
      <c r="O217" s="10"/>
      <c r="P217" s="4">
        <f>COUNTIFS(Review!P:P,AH217)</f>
        <v>6</v>
      </c>
      <c r="Q217" s="10">
        <f>COUNTIFS(Review!N:N,"TNLT",Review!P:P,AH217, Review!R:R,"&lt;&gt;"&amp;"", Review!S:S,"&lt;&gt;"&amp;"", Review!T:T,"&lt;&gt;"&amp;"", Review!U:U,"&lt;&gt;"&amp;"",  Review!V:V,"&lt;&gt;"&amp;"",  Review!W:W,"&lt;&gt;"&amp;"",  Review!X:X,"&lt;&gt;"&amp;"",  Review!Y:Y,"&lt;&gt;"&amp;"")</f>
        <v>2</v>
      </c>
      <c r="R217" s="10">
        <f>COUNTIFS(Review!N:N,"TNBT",Review!P:P,AH217, Review!R:R,"&lt;&gt;"&amp;"", Review!S:S,"&lt;&gt;"&amp;"", Review!T:T,"&lt;&gt;"&amp;"", Review!U:U,"&lt;&gt;"&amp;"",  Review!V:V,"&lt;&gt;"&amp;"",  Review!W:W,"&lt;&gt;"&amp;"",  Review!X:X,"&lt;&gt;"&amp;"",  Review!Y:Y,"&lt;&gt;"&amp;"")</f>
        <v>2</v>
      </c>
      <c r="S217" s="10">
        <f>COUNTIFS(Review!N:N,"TL",Review!P:P,AH217, Review!R:R,"&lt;&gt;"&amp;"", Review!X:X,"&lt;&gt;"&amp;"",  Review!Y:Y,"&lt;&gt;"&amp;"")</f>
        <v>2</v>
      </c>
      <c r="T217" s="10">
        <f>COUNTIFS(Review!A:A,"Giữ chỗ",Review!P:P,AH217)</f>
        <v>0</v>
      </c>
      <c r="U217" s="10">
        <f>COUNTIFS(Review!B:B,"Sai lớp",Review!P:P,AH217)</f>
        <v>0</v>
      </c>
      <c r="V217" s="10">
        <f>COUNTIFS(Review!B:B,"Sai phân công",Review!P:P,AH217)</f>
        <v>0</v>
      </c>
      <c r="W217" s="10">
        <f t="shared" si="1"/>
        <v>0</v>
      </c>
      <c r="X217" s="10"/>
      <c r="Y217" s="10"/>
      <c r="Z217" s="10"/>
      <c r="AA217" s="6"/>
      <c r="AB217" s="6"/>
      <c r="AC217" s="6"/>
      <c r="AD217" s="6"/>
      <c r="AE217" s="6"/>
      <c r="AF217" s="6"/>
      <c r="AG217" s="6"/>
      <c r="AH217" s="6" t="s">
        <v>5479</v>
      </c>
      <c r="AI217" s="6" t="str">
        <f t="shared" si="2"/>
        <v>D_33 Trần Hoàng Long 20111818 AS</v>
      </c>
      <c r="AJ217" s="6" t="s">
        <v>5491</v>
      </c>
      <c r="AK217" s="6" t="str">
        <f t="shared" si="3"/>
        <v>TRUE</v>
      </c>
      <c r="AL217" s="4"/>
      <c r="AM217" s="4"/>
      <c r="AN217" s="4"/>
      <c r="AO217" s="4"/>
      <c r="AP217" s="4"/>
      <c r="AQ217" s="4"/>
      <c r="AR217" s="4"/>
      <c r="AS217" s="4"/>
      <c r="AT217" s="178"/>
      <c r="AU217" s="179"/>
      <c r="AV217" s="179"/>
      <c r="AW217" s="179"/>
      <c r="AX217" s="180">
        <f>COUNTIFS(Review!AD:AD,AH217, Review!AE:AE,"&lt;&gt;"&amp;"",Review!AL:AL,"&lt;&gt;"&amp;"")</f>
        <v>0</v>
      </c>
      <c r="AY217" s="153">
        <f>COUNTIFS(Review!BJ:BJ,"*TNLT*",Review!AD:AD,AH217, Review!AE:AE,"&lt;&gt;"&amp;"",  Review!AF:AF,"&lt;&gt;"&amp;"", Review!AG:AG,"&lt;&gt;"&amp;"", Review!AH:AH,"&lt;&gt;"&amp;"", Review!AI:AI,"&lt;&gt;"&amp;"", Review!AJ:AJ,"&lt;&gt;"&amp;"", Review!AK:AK,"&lt;&gt;"&amp;"", Review!AL:AL,"&lt;&gt;"&amp;"", Review!AM:AM,"&lt;&gt;"&amp;"", Review!AN:AN,"&lt;&gt;"&amp;"", Review!AO:AO,"&lt;&gt;"&amp;"")</f>
        <v>0</v>
      </c>
      <c r="AZ217" s="153">
        <f>COUNTIFS(Review!BJ:BJ,"*TNBT*",Review!AD:AD,AH217, Review!AE:AE,"&lt;&gt;"&amp;"",  Review!AF:AF,"&lt;&gt;"&amp;"", Review!AG:AG,"&lt;&gt;"&amp;"", Review!AH:AH,"&lt;&gt;"&amp;"", Review!AI:AI,"&lt;&gt;"&amp;"",  Review!AJ:AJ,"&lt;&gt;"&amp;"",  Review!AK:AK,"&lt;&gt;"&amp;"",  Review!AL:AL,"&lt;&gt;"&amp;"",  Review!AM:AM,"&lt;&gt;"&amp;"", Review!AN:AN,"&lt;&gt;"&amp;"", Review!AO:AO,"&lt;&gt;"&amp;"")</f>
        <v>0</v>
      </c>
      <c r="BA217" s="153">
        <f>COUNTIFS(Review!BJ:BJ,"*TL*",Review!AD:AD,AH217, Review!AE:AE,"&lt;&gt;"&amp;"", Review!AL:AL,"&lt;&gt;"&amp;"",  Review!AM:AM,"&lt;&gt;"&amp;"", Review!AN:AN,"&lt;&gt;"&amp;"", Review!AO:AO,"&lt;&gt;"&amp;"")</f>
        <v>0</v>
      </c>
      <c r="BB217" s="180">
        <f>COUNTIFS(Review!AR:AR,AH217, Review!AS:AS,"&lt;&gt;"&amp;"",Review!AZ:AZ,"&lt;&gt;"&amp;"")</f>
        <v>0</v>
      </c>
      <c r="BC217" s="181">
        <f>COUNTIFS(Review!BJ:BJ,"*TNLT*",Review!AR:AR,AH217, Review!AS:AS,"&lt;&gt;"&amp;"", Review!AT:AT,"&lt;&gt;"&amp;"", Review!AU:AU,"&lt;&gt;"&amp;"", Review!AV:AV,"&lt;&gt;"&amp;"", Review!AW:AW,"&lt;&gt;"&amp;"", Review!AW:AW,"&lt;&gt;"&amp;"", Review!AX:AX,"&lt;&gt;"&amp;"", Review!AY:AY,"&lt;&gt;"&amp;"", Review!AZ:AZ,"&lt;&gt;"&amp;"",  Review!BA:BA,"&lt;&gt;"&amp;"", Review!BB:BB,"&lt;&gt;"&amp;"", Review!BC:BC,"&lt;&gt;"&amp;"")</f>
        <v>0</v>
      </c>
      <c r="BD217" s="182">
        <f>COUNTIFS(Review!BJ:BJ,"*TNBT*",Review!AR:AR,AH217, Review!AS:AS,"&lt;&gt;"&amp;"", Review!AT:AT,"&lt;&gt;"&amp;"", Review!AU:AU,"&lt;&gt;"&amp;"", Review!AV:AV,"&lt;&gt;"&amp;"", Review!AW:AW,"&lt;&gt;"&amp;"", Review!AW:AW,"&lt;&gt;"&amp;"", Review!AX:AX,"&lt;&gt;"&amp;"", Review!AY:AY,"&lt;&gt;"&amp;"", Review!AZ:AZ,"&lt;&gt;"&amp;"",  Review!BA:BA,"&lt;&gt;"&amp;"", Review!BB:BB,"&lt;&gt;"&amp;"", Review!BC:BC,"&lt;&gt;"&amp;"")</f>
        <v>0</v>
      </c>
      <c r="BE217" s="181">
        <f>COUNTIFS(Review!BJ:BJ,"*TL*",Review!AR:AR,AH217, Review!AS:AS,"&lt;&gt;"&amp;"", Review!AZ:AZ,"&lt;&gt;"&amp;"",  Review!BA:BA,"&lt;&gt;"&amp;"", Review!BB:BB,"&lt;&gt;"&amp;"", Review!BC:BC,"&lt;&gt;"&amp;"")</f>
        <v>0</v>
      </c>
    </row>
    <row r="218" ht="13.5" customHeight="1">
      <c r="A218" s="6"/>
      <c r="B218" s="99" t="s">
        <v>5436</v>
      </c>
      <c r="C218" s="99" t="s">
        <v>5439</v>
      </c>
      <c r="D218" s="99" t="s">
        <v>2468</v>
      </c>
      <c r="E218" s="76">
        <v>2.0134006E7</v>
      </c>
      <c r="F218" s="99" t="s">
        <v>4415</v>
      </c>
      <c r="G218" s="93" t="s">
        <v>2471</v>
      </c>
      <c r="H218" s="10"/>
      <c r="I218" s="10">
        <f>COUNTIF(B:B,B218)</f>
        <v>3</v>
      </c>
      <c r="J218" s="10">
        <f>COUNTIFS(Review!O:O,B218,Review!N:N,"TNLT", Review!R:R,"&lt;&gt;"&amp;"", Review!S:S,"&lt;&gt;"&amp;"", Review!T:T,"&lt;&gt;"&amp;"", Review!U:U,"&lt;&gt;"&amp;"",  Review!V:V,"&lt;&gt;"&amp;"",  Review!W:W,"&lt;&gt;"&amp;"",  Review!X:X,"&lt;&gt;"&amp;"",  Review!Y:Y,"&lt;&gt;"&amp;"")</f>
        <v>2</v>
      </c>
      <c r="K218" s="10">
        <f>COUNTIFS(Review!O:O,B218,Review!N:N,"TNBT", Review!R:R,"&lt;&gt;"&amp;"", Review!S:S,"&lt;&gt;"&amp;"", Review!T:T,"&lt;&gt;"&amp;"", Review!U:U,"&lt;&gt;"&amp;"",  Review!V:V,"&lt;&gt;"&amp;"",  Review!W:W,"&lt;&gt;"&amp;"",  Review!X:X,"&lt;&gt;"&amp;"",  Review!Y:Y,"&lt;&gt;"&amp;"")</f>
        <v>2</v>
      </c>
      <c r="L218" s="10">
        <f>COUNTIFS(Review!O:O,B218,Review!N:N,"TL", Review!R:R,"&lt;&gt;"&amp;"", Review!X:X,"&lt;&gt;"&amp;"",  Review!Y:Y,"&lt;&gt;"&amp;"")</f>
        <v>2</v>
      </c>
      <c r="M218" s="10">
        <f>COUNTIFS(Review!AC:AC,B218, Review!AN:AN,"&lt;&gt;"&amp;"",Review!AO:AO,"&lt;&gt;"&amp;"")</f>
        <v>0</v>
      </c>
      <c r="N218" s="10">
        <f>COUNTIFS(Review!A:A,"Giữ chỗ nhóm",Review!O:O,B218)</f>
        <v>0</v>
      </c>
      <c r="O218" s="10"/>
      <c r="P218" s="4">
        <f>COUNTIFS(Review!P:P,AH218)</f>
        <v>0</v>
      </c>
      <c r="Q218" s="10">
        <f>COUNTIFS(Review!N:N,"TNLT",Review!P:P,AH218, Review!R:R,"&lt;&gt;"&amp;"", Review!S:S,"&lt;&gt;"&amp;"", Review!T:T,"&lt;&gt;"&amp;"", Review!U:U,"&lt;&gt;"&amp;"",  Review!V:V,"&lt;&gt;"&amp;"",  Review!W:W,"&lt;&gt;"&amp;"",  Review!X:X,"&lt;&gt;"&amp;"",  Review!Y:Y,"&lt;&gt;"&amp;"")</f>
        <v>0</v>
      </c>
      <c r="R218" s="10">
        <f>COUNTIFS(Review!N:N,"TNBT",Review!P:P,AH218, Review!R:R,"&lt;&gt;"&amp;"", Review!S:S,"&lt;&gt;"&amp;"", Review!T:T,"&lt;&gt;"&amp;"", Review!U:U,"&lt;&gt;"&amp;"",  Review!V:V,"&lt;&gt;"&amp;"",  Review!W:W,"&lt;&gt;"&amp;"",  Review!X:X,"&lt;&gt;"&amp;"",  Review!Y:Y,"&lt;&gt;"&amp;"")</f>
        <v>0</v>
      </c>
      <c r="S218" s="10">
        <f>COUNTIFS(Review!N:N,"TL",Review!P:P,AH218, Review!R:R,"&lt;&gt;"&amp;"", Review!X:X,"&lt;&gt;"&amp;"",  Review!Y:Y,"&lt;&gt;"&amp;"")</f>
        <v>0</v>
      </c>
      <c r="T218" s="10">
        <f>COUNTIFS(Review!A:A,"Giữ chỗ",Review!P:P,AH218)</f>
        <v>0</v>
      </c>
      <c r="U218" s="10">
        <f>COUNTIFS(Review!B:B,"Sai lớp",Review!P:P,AH218)</f>
        <v>0</v>
      </c>
      <c r="V218" s="10">
        <f>COUNTIFS(Review!B:B,"Sai phân công",Review!P:P,AH218)</f>
        <v>0</v>
      </c>
      <c r="W218" s="10">
        <f t="shared" si="1"/>
        <v>0</v>
      </c>
      <c r="X218" s="10"/>
      <c r="Y218" s="10"/>
      <c r="Z218" s="10"/>
      <c r="AA218" s="6"/>
      <c r="AB218" s="6"/>
      <c r="AC218" s="6"/>
      <c r="AD218" s="6"/>
      <c r="AE218" s="6"/>
      <c r="AF218" s="6"/>
      <c r="AG218" s="6"/>
      <c r="AH218" s="6" t="s">
        <v>5471</v>
      </c>
      <c r="AI218" s="6" t="str">
        <f t="shared" si="2"/>
        <v>D_33 Mai Xuân Toàn 20134006 AS</v>
      </c>
      <c r="AJ218" s="6"/>
      <c r="AK218" s="6" t="str">
        <f t="shared" si="3"/>
        <v>TRUE</v>
      </c>
      <c r="AL218" s="4"/>
      <c r="AM218" s="4"/>
      <c r="AN218" s="4"/>
      <c r="AO218" s="4"/>
      <c r="AP218" s="4"/>
      <c r="AQ218" s="4"/>
      <c r="AR218" s="4"/>
      <c r="AS218" s="4"/>
      <c r="AT218" s="178">
        <f>COUNTIFS(Review!AC:AC,B218, Review!AE:AE,"&lt;&gt;"&amp;"",Review!AL:AL,"&lt;&gt;"&amp;"")</f>
        <v>0</v>
      </c>
      <c r="AU218" s="179">
        <f>COUNTIFS(Review!BJ:BJ,"*TNLT*",Review!AC:AC,B218, Review!AE:AE,"&lt;&gt;"&amp;"",Review!AL:AL,"&lt;&gt;"&amp;"")</f>
        <v>0</v>
      </c>
      <c r="AV218" s="179">
        <f>COUNTIFS(Review!BJ:BJ,"*TNBT*",Review!AC:AC,B218, Review!AE:AE,"&lt;&gt;"&amp;"",Review!AL:AL,"&lt;&gt;"&amp;"")</f>
        <v>0</v>
      </c>
      <c r="AW218" s="179">
        <f>COUNTIFS(Review!BJ:BJ,"*TL*",Review!AC:AC,B218, Review!AE:AE,"&lt;&gt;"&amp;"",Review!AL:AL,"&lt;&gt;"&amp;"")</f>
        <v>0</v>
      </c>
      <c r="AX218" s="180">
        <f>COUNTIFS(Review!AD:AD,AH218, Review!AE:AE,"&lt;&gt;"&amp;"",Review!AL:AL,"&lt;&gt;"&amp;"")</f>
        <v>0</v>
      </c>
      <c r="AY218" s="153">
        <f>COUNTIFS(Review!BJ:BJ,"*TNLT*",Review!AD:AD,AH218, Review!AE:AE,"&lt;&gt;"&amp;"",  Review!AF:AF,"&lt;&gt;"&amp;"", Review!AG:AG,"&lt;&gt;"&amp;"", Review!AH:AH,"&lt;&gt;"&amp;"", Review!AI:AI,"&lt;&gt;"&amp;"", Review!AJ:AJ,"&lt;&gt;"&amp;"", Review!AK:AK,"&lt;&gt;"&amp;"", Review!AL:AL,"&lt;&gt;"&amp;"", Review!AM:AM,"&lt;&gt;"&amp;"", Review!AN:AN,"&lt;&gt;"&amp;"", Review!AO:AO,"&lt;&gt;"&amp;"")</f>
        <v>0</v>
      </c>
      <c r="AZ218" s="153">
        <f>COUNTIFS(Review!BJ:BJ,"*TNBT*",Review!AD:AD,AH218, Review!AE:AE,"&lt;&gt;"&amp;"",  Review!AF:AF,"&lt;&gt;"&amp;"", Review!AG:AG,"&lt;&gt;"&amp;"", Review!AH:AH,"&lt;&gt;"&amp;"", Review!AI:AI,"&lt;&gt;"&amp;"",  Review!AJ:AJ,"&lt;&gt;"&amp;"",  Review!AK:AK,"&lt;&gt;"&amp;"",  Review!AL:AL,"&lt;&gt;"&amp;"",  Review!AM:AM,"&lt;&gt;"&amp;"", Review!AN:AN,"&lt;&gt;"&amp;"", Review!AO:AO,"&lt;&gt;"&amp;"")</f>
        <v>0</v>
      </c>
      <c r="BA218" s="153">
        <f>COUNTIFS(Review!BJ:BJ,"*TL*",Review!AD:AD,AH218, Review!AE:AE,"&lt;&gt;"&amp;"", Review!AL:AL,"&lt;&gt;"&amp;"",  Review!AM:AM,"&lt;&gt;"&amp;"", Review!AN:AN,"&lt;&gt;"&amp;"", Review!AO:AO,"&lt;&gt;"&amp;"")</f>
        <v>0</v>
      </c>
      <c r="BB218" s="180">
        <f>COUNTIFS(Review!AR:AR,AH218, Review!AS:AS,"&lt;&gt;"&amp;"",Review!AZ:AZ,"&lt;&gt;"&amp;"")</f>
        <v>0</v>
      </c>
      <c r="BC218" s="181">
        <f>COUNTIFS(Review!BJ:BJ,"*TNLT*",Review!AR:AR,AH218, Review!AS:AS,"&lt;&gt;"&amp;"", Review!AT:AT,"&lt;&gt;"&amp;"", Review!AU:AU,"&lt;&gt;"&amp;"", Review!AV:AV,"&lt;&gt;"&amp;"", Review!AW:AW,"&lt;&gt;"&amp;"", Review!AW:AW,"&lt;&gt;"&amp;"", Review!AX:AX,"&lt;&gt;"&amp;"", Review!AY:AY,"&lt;&gt;"&amp;"", Review!AZ:AZ,"&lt;&gt;"&amp;"",  Review!BA:BA,"&lt;&gt;"&amp;"", Review!BB:BB,"&lt;&gt;"&amp;"", Review!BC:BC,"&lt;&gt;"&amp;"")</f>
        <v>0</v>
      </c>
      <c r="BD218" s="182">
        <f>COUNTIFS(Review!BJ:BJ,"*TNBT*",Review!AR:AR,AH218, Review!AS:AS,"&lt;&gt;"&amp;"", Review!AT:AT,"&lt;&gt;"&amp;"", Review!AU:AU,"&lt;&gt;"&amp;"", Review!AV:AV,"&lt;&gt;"&amp;"", Review!AW:AW,"&lt;&gt;"&amp;"", Review!AW:AW,"&lt;&gt;"&amp;"", Review!AX:AX,"&lt;&gt;"&amp;"", Review!AY:AY,"&lt;&gt;"&amp;"", Review!AZ:AZ,"&lt;&gt;"&amp;"",  Review!BA:BA,"&lt;&gt;"&amp;"", Review!BB:BB,"&lt;&gt;"&amp;"", Review!BC:BC,"&lt;&gt;"&amp;"")</f>
        <v>0</v>
      </c>
      <c r="BE218" s="181">
        <f>COUNTIFS(Review!BJ:BJ,"*TL*",Review!AR:AR,AH218, Review!AS:AS,"&lt;&gt;"&amp;"", Review!AZ:AZ,"&lt;&gt;"&amp;"",  Review!BA:BA,"&lt;&gt;"&amp;"", Review!BB:BB,"&lt;&gt;"&amp;"", Review!BC:BC,"&lt;&gt;"&amp;"")</f>
        <v>0</v>
      </c>
    </row>
    <row r="219" ht="14.25" customHeight="1">
      <c r="AT219" s="310"/>
      <c r="AU219" s="310"/>
      <c r="AV219" s="310"/>
      <c r="AW219" s="310"/>
      <c r="AX219" s="311"/>
      <c r="AY219" s="312"/>
      <c r="AZ219" s="312"/>
      <c r="BA219" s="312"/>
      <c r="BB219" s="311"/>
      <c r="BC219" s="312"/>
      <c r="BD219" s="312"/>
      <c r="BE219" s="312"/>
    </row>
    <row r="220" ht="14.25" customHeight="1">
      <c r="AT220" s="310"/>
      <c r="AU220" s="310"/>
      <c r="AV220" s="310"/>
      <c r="AW220" s="310"/>
      <c r="AX220" s="311"/>
      <c r="AY220" s="312"/>
      <c r="AZ220" s="312"/>
      <c r="BA220" s="312"/>
      <c r="BB220" s="311"/>
      <c r="BC220" s="312"/>
      <c r="BD220" s="312"/>
      <c r="BE220" s="312"/>
    </row>
    <row r="221" ht="14.25" customHeight="1">
      <c r="AT221" s="310"/>
      <c r="AU221" s="310"/>
      <c r="AV221" s="310"/>
      <c r="AW221" s="310"/>
      <c r="AX221" s="311"/>
      <c r="AY221" s="312"/>
      <c r="AZ221" s="312"/>
      <c r="BA221" s="312"/>
      <c r="BB221" s="311"/>
      <c r="BC221" s="312"/>
      <c r="BD221" s="312"/>
      <c r="BE221" s="312"/>
    </row>
    <row r="222" ht="14.25" customHeight="1">
      <c r="AT222" s="310"/>
      <c r="AU222" s="310"/>
      <c r="AV222" s="310"/>
      <c r="AW222" s="310"/>
      <c r="AX222" s="311"/>
      <c r="AY222" s="312"/>
      <c r="AZ222" s="312"/>
      <c r="BA222" s="312"/>
      <c r="BB222" s="311"/>
      <c r="BC222" s="312"/>
      <c r="BD222" s="312"/>
      <c r="BE222" s="312"/>
    </row>
    <row r="223" ht="14.25" customHeight="1">
      <c r="AT223" s="310"/>
      <c r="AU223" s="310"/>
      <c r="AV223" s="310"/>
      <c r="AW223" s="310"/>
      <c r="AX223" s="311"/>
      <c r="AY223" s="312"/>
      <c r="AZ223" s="312"/>
      <c r="BA223" s="312"/>
      <c r="BB223" s="311"/>
      <c r="BC223" s="312"/>
      <c r="BD223" s="312"/>
      <c r="BE223" s="312"/>
    </row>
    <row r="224" ht="14.25" customHeight="1">
      <c r="AT224" s="310"/>
      <c r="AU224" s="310"/>
      <c r="AV224" s="310"/>
      <c r="AW224" s="310"/>
      <c r="AX224" s="311"/>
      <c r="AY224" s="312"/>
      <c r="AZ224" s="312"/>
      <c r="BA224" s="312"/>
      <c r="BB224" s="311"/>
      <c r="BC224" s="312"/>
      <c r="BD224" s="312"/>
      <c r="BE224" s="312"/>
    </row>
    <row r="225" ht="14.25" customHeight="1">
      <c r="AT225" s="310"/>
      <c r="AU225" s="310"/>
      <c r="AV225" s="310"/>
      <c r="AW225" s="310"/>
      <c r="AX225" s="311"/>
      <c r="AY225" s="312"/>
      <c r="AZ225" s="312"/>
      <c r="BA225" s="312"/>
      <c r="BB225" s="311"/>
      <c r="BC225" s="312"/>
      <c r="BD225" s="312"/>
      <c r="BE225" s="312"/>
    </row>
    <row r="226" ht="14.25" customHeight="1">
      <c r="AT226" s="310"/>
      <c r="AU226" s="310"/>
      <c r="AV226" s="310"/>
      <c r="AW226" s="310"/>
      <c r="AX226" s="311"/>
      <c r="AY226" s="312"/>
      <c r="AZ226" s="312"/>
      <c r="BA226" s="312"/>
      <c r="BB226" s="311"/>
      <c r="BC226" s="312"/>
      <c r="BD226" s="312"/>
      <c r="BE226" s="312"/>
    </row>
    <row r="227" ht="14.25" customHeight="1">
      <c r="AT227" s="310"/>
      <c r="AU227" s="310"/>
      <c r="AV227" s="310"/>
      <c r="AW227" s="310"/>
      <c r="AX227" s="311"/>
      <c r="AY227" s="312"/>
      <c r="AZ227" s="312"/>
      <c r="BA227" s="312"/>
      <c r="BB227" s="311"/>
      <c r="BC227" s="312"/>
      <c r="BD227" s="312"/>
      <c r="BE227" s="312"/>
    </row>
    <row r="228" ht="14.25" customHeight="1">
      <c r="AT228" s="310"/>
      <c r="AU228" s="310"/>
      <c r="AV228" s="310"/>
      <c r="AW228" s="310"/>
      <c r="AX228" s="311"/>
      <c r="AY228" s="312"/>
      <c r="AZ228" s="312"/>
      <c r="BA228" s="312"/>
      <c r="BB228" s="311"/>
      <c r="BC228" s="312"/>
      <c r="BD228" s="312"/>
      <c r="BE228" s="312"/>
    </row>
    <row r="229" ht="14.25" customHeight="1">
      <c r="AT229" s="310"/>
      <c r="AU229" s="310"/>
      <c r="AV229" s="310"/>
      <c r="AW229" s="310"/>
      <c r="AX229" s="311"/>
      <c r="AY229" s="312"/>
      <c r="AZ229" s="312"/>
      <c r="BA229" s="312"/>
      <c r="BB229" s="311"/>
      <c r="BC229" s="312"/>
      <c r="BD229" s="312"/>
      <c r="BE229" s="312"/>
    </row>
    <row r="230" ht="14.25" customHeight="1">
      <c r="AT230" s="310"/>
      <c r="AU230" s="310"/>
      <c r="AV230" s="310"/>
      <c r="AW230" s="310"/>
      <c r="AX230" s="311"/>
      <c r="AY230" s="312"/>
      <c r="AZ230" s="312"/>
      <c r="BA230" s="312"/>
      <c r="BB230" s="311"/>
      <c r="BC230" s="312"/>
      <c r="BD230" s="312"/>
      <c r="BE230" s="312"/>
    </row>
    <row r="231" ht="14.25" customHeight="1">
      <c r="AT231" s="310"/>
      <c r="AU231" s="310"/>
      <c r="AV231" s="310"/>
      <c r="AW231" s="310"/>
      <c r="AX231" s="311"/>
      <c r="AY231" s="312"/>
      <c r="AZ231" s="312"/>
      <c r="BA231" s="312"/>
      <c r="BB231" s="311"/>
      <c r="BC231" s="312"/>
      <c r="BD231" s="312"/>
      <c r="BE231" s="312"/>
    </row>
    <row r="232" ht="14.25" customHeight="1">
      <c r="AT232" s="310"/>
      <c r="AU232" s="310"/>
      <c r="AV232" s="310"/>
      <c r="AW232" s="310"/>
      <c r="AX232" s="311"/>
      <c r="AY232" s="312"/>
      <c r="AZ232" s="312"/>
      <c r="BA232" s="312"/>
      <c r="BB232" s="311"/>
      <c r="BC232" s="312"/>
      <c r="BD232" s="312"/>
      <c r="BE232" s="312"/>
    </row>
    <row r="233" ht="14.25" customHeight="1">
      <c r="AT233" s="310"/>
      <c r="AU233" s="310"/>
      <c r="AV233" s="310"/>
      <c r="AW233" s="310"/>
      <c r="AX233" s="311"/>
      <c r="AY233" s="312"/>
      <c r="AZ233" s="312"/>
      <c r="BA233" s="312"/>
      <c r="BB233" s="311"/>
      <c r="BC233" s="312"/>
      <c r="BD233" s="312"/>
      <c r="BE233" s="312"/>
    </row>
    <row r="234" ht="14.25" customHeight="1">
      <c r="AT234" s="310"/>
      <c r="AU234" s="310"/>
      <c r="AV234" s="310"/>
      <c r="AW234" s="310"/>
      <c r="AX234" s="311"/>
      <c r="AY234" s="312"/>
      <c r="AZ234" s="312"/>
      <c r="BA234" s="312"/>
      <c r="BB234" s="311"/>
      <c r="BC234" s="312"/>
      <c r="BD234" s="312"/>
      <c r="BE234" s="312"/>
    </row>
    <row r="235" ht="14.25" customHeight="1">
      <c r="AT235" s="310"/>
      <c r="AU235" s="310"/>
      <c r="AV235" s="310"/>
      <c r="AW235" s="310"/>
      <c r="AX235" s="311"/>
      <c r="AY235" s="312"/>
      <c r="AZ235" s="312"/>
      <c r="BA235" s="312"/>
      <c r="BB235" s="311"/>
      <c r="BC235" s="312"/>
      <c r="BD235" s="312"/>
      <c r="BE235" s="312"/>
    </row>
    <row r="236" ht="14.25" customHeight="1">
      <c r="AT236" s="310"/>
      <c r="AU236" s="310"/>
      <c r="AV236" s="310"/>
      <c r="AW236" s="310"/>
      <c r="AX236" s="311"/>
      <c r="AY236" s="312"/>
      <c r="AZ236" s="312"/>
      <c r="BA236" s="312"/>
      <c r="BB236" s="311"/>
      <c r="BC236" s="312"/>
      <c r="BD236" s="312"/>
      <c r="BE236" s="312"/>
    </row>
    <row r="237" ht="14.25" customHeight="1">
      <c r="AT237" s="310"/>
      <c r="AU237" s="310"/>
      <c r="AV237" s="310"/>
      <c r="AW237" s="310"/>
      <c r="AX237" s="311"/>
      <c r="AY237" s="312"/>
      <c r="AZ237" s="312"/>
      <c r="BA237" s="312"/>
      <c r="BB237" s="311"/>
      <c r="BC237" s="312"/>
      <c r="BD237" s="312"/>
      <c r="BE237" s="312"/>
    </row>
    <row r="238" ht="14.25" customHeight="1">
      <c r="AT238" s="310"/>
      <c r="AU238" s="310"/>
      <c r="AV238" s="310"/>
      <c r="AW238" s="310"/>
      <c r="AX238" s="311"/>
      <c r="AY238" s="312"/>
      <c r="AZ238" s="312"/>
      <c r="BA238" s="312"/>
      <c r="BB238" s="311"/>
      <c r="BC238" s="312"/>
      <c r="BD238" s="312"/>
      <c r="BE238" s="312"/>
    </row>
    <row r="239" ht="14.25" customHeight="1">
      <c r="AT239" s="310"/>
      <c r="AU239" s="310"/>
      <c r="AV239" s="310"/>
      <c r="AW239" s="310"/>
      <c r="AX239" s="311"/>
      <c r="AY239" s="312"/>
      <c r="AZ239" s="312"/>
      <c r="BA239" s="312"/>
      <c r="BB239" s="311"/>
      <c r="BC239" s="312"/>
      <c r="BD239" s="312"/>
      <c r="BE239" s="312"/>
    </row>
    <row r="240" ht="14.25" customHeight="1">
      <c r="AT240" s="310"/>
      <c r="AU240" s="310"/>
      <c r="AV240" s="310"/>
      <c r="AW240" s="310"/>
      <c r="AX240" s="311"/>
      <c r="AY240" s="312"/>
      <c r="AZ240" s="312"/>
      <c r="BA240" s="312"/>
      <c r="BB240" s="311"/>
      <c r="BC240" s="312"/>
      <c r="BD240" s="312"/>
      <c r="BE240" s="312"/>
    </row>
    <row r="241" ht="14.25" customHeight="1">
      <c r="AT241" s="310"/>
      <c r="AU241" s="310"/>
      <c r="AV241" s="310"/>
      <c r="AW241" s="310"/>
      <c r="AX241" s="311"/>
      <c r="AY241" s="312"/>
      <c r="AZ241" s="312"/>
      <c r="BA241" s="312"/>
      <c r="BB241" s="311"/>
      <c r="BC241" s="312"/>
      <c r="BD241" s="312"/>
      <c r="BE241" s="312"/>
    </row>
    <row r="242" ht="14.25" customHeight="1">
      <c r="AT242" s="310"/>
      <c r="AU242" s="310"/>
      <c r="AV242" s="310"/>
      <c r="AW242" s="310"/>
      <c r="AX242" s="311"/>
      <c r="AY242" s="312"/>
      <c r="AZ242" s="312"/>
      <c r="BA242" s="312"/>
      <c r="BB242" s="311"/>
      <c r="BC242" s="312"/>
      <c r="BD242" s="312"/>
      <c r="BE242" s="312"/>
    </row>
    <row r="243" ht="14.25" customHeight="1">
      <c r="AT243" s="310"/>
      <c r="AU243" s="310"/>
      <c r="AV243" s="310"/>
      <c r="AW243" s="310"/>
      <c r="AX243" s="311"/>
      <c r="AY243" s="312"/>
      <c r="AZ243" s="312"/>
      <c r="BA243" s="312"/>
      <c r="BB243" s="311"/>
      <c r="BC243" s="312"/>
      <c r="BD243" s="312"/>
      <c r="BE243" s="312"/>
    </row>
    <row r="244" ht="14.25" customHeight="1">
      <c r="AT244" s="310"/>
      <c r="AU244" s="310"/>
      <c r="AV244" s="310"/>
      <c r="AW244" s="310"/>
      <c r="AX244" s="311"/>
      <c r="AY244" s="312"/>
      <c r="AZ244" s="312"/>
      <c r="BA244" s="312"/>
      <c r="BB244" s="311"/>
      <c r="BC244" s="312"/>
      <c r="BD244" s="312"/>
      <c r="BE244" s="312"/>
    </row>
    <row r="245" ht="14.25" customHeight="1">
      <c r="AT245" s="310"/>
      <c r="AU245" s="310"/>
      <c r="AV245" s="310"/>
      <c r="AW245" s="310"/>
      <c r="AX245" s="311"/>
      <c r="AY245" s="312"/>
      <c r="AZ245" s="312"/>
      <c r="BA245" s="312"/>
      <c r="BB245" s="311"/>
      <c r="BC245" s="312"/>
      <c r="BD245" s="312"/>
      <c r="BE245" s="312"/>
    </row>
    <row r="246" ht="14.25" customHeight="1">
      <c r="AT246" s="310"/>
      <c r="AU246" s="310"/>
      <c r="AV246" s="310"/>
      <c r="AW246" s="310"/>
      <c r="AX246" s="311"/>
      <c r="AY246" s="312"/>
      <c r="AZ246" s="312"/>
      <c r="BA246" s="312"/>
      <c r="BB246" s="311"/>
      <c r="BC246" s="312"/>
      <c r="BD246" s="312"/>
      <c r="BE246" s="312"/>
    </row>
    <row r="247" ht="14.25" customHeight="1">
      <c r="AT247" s="310"/>
      <c r="AU247" s="310"/>
      <c r="AV247" s="310"/>
      <c r="AW247" s="310"/>
      <c r="AX247" s="311"/>
      <c r="AY247" s="312"/>
      <c r="AZ247" s="312"/>
      <c r="BA247" s="312"/>
      <c r="BB247" s="311"/>
      <c r="BC247" s="312"/>
      <c r="BD247" s="312"/>
      <c r="BE247" s="312"/>
    </row>
    <row r="248" ht="14.25" customHeight="1">
      <c r="AT248" s="310"/>
      <c r="AU248" s="310"/>
      <c r="AV248" s="310"/>
      <c r="AW248" s="310"/>
      <c r="AX248" s="311"/>
      <c r="AY248" s="312"/>
      <c r="AZ248" s="312"/>
      <c r="BA248" s="312"/>
      <c r="BB248" s="311"/>
      <c r="BC248" s="312"/>
      <c r="BD248" s="312"/>
      <c r="BE248" s="312"/>
    </row>
    <row r="249" ht="14.25" customHeight="1">
      <c r="AT249" s="310"/>
      <c r="AU249" s="310"/>
      <c r="AV249" s="310"/>
      <c r="AW249" s="310"/>
      <c r="AX249" s="311"/>
      <c r="AY249" s="312"/>
      <c r="AZ249" s="312"/>
      <c r="BA249" s="312"/>
      <c r="BB249" s="311"/>
      <c r="BC249" s="312"/>
      <c r="BD249" s="312"/>
      <c r="BE249" s="312"/>
    </row>
    <row r="250" ht="14.25" customHeight="1">
      <c r="AT250" s="310"/>
      <c r="AU250" s="310"/>
      <c r="AV250" s="310"/>
      <c r="AW250" s="310"/>
      <c r="AX250" s="311"/>
      <c r="AY250" s="312"/>
      <c r="AZ250" s="312"/>
      <c r="BA250" s="312"/>
      <c r="BB250" s="311"/>
      <c r="BC250" s="312"/>
      <c r="BD250" s="312"/>
      <c r="BE250" s="312"/>
    </row>
    <row r="251" ht="14.25" customHeight="1">
      <c r="AT251" s="310"/>
      <c r="AU251" s="310"/>
      <c r="AV251" s="310"/>
      <c r="AW251" s="310"/>
      <c r="AX251" s="311"/>
      <c r="AY251" s="312"/>
      <c r="AZ251" s="312"/>
      <c r="BA251" s="312"/>
      <c r="BB251" s="311"/>
      <c r="BC251" s="312"/>
      <c r="BD251" s="312"/>
      <c r="BE251" s="312"/>
    </row>
    <row r="252" ht="14.25" customHeight="1">
      <c r="AT252" s="310"/>
      <c r="AU252" s="310"/>
      <c r="AV252" s="310"/>
      <c r="AW252" s="310"/>
      <c r="AX252" s="311"/>
      <c r="AY252" s="312"/>
      <c r="AZ252" s="312"/>
      <c r="BA252" s="312"/>
      <c r="BB252" s="311"/>
      <c r="BC252" s="312"/>
      <c r="BD252" s="312"/>
      <c r="BE252" s="312"/>
    </row>
    <row r="253" ht="14.25" customHeight="1">
      <c r="AT253" s="310"/>
      <c r="AU253" s="310"/>
      <c r="AV253" s="310"/>
      <c r="AW253" s="310"/>
      <c r="AX253" s="311"/>
      <c r="AY253" s="312"/>
      <c r="AZ253" s="312"/>
      <c r="BA253" s="312"/>
      <c r="BB253" s="311"/>
      <c r="BC253" s="312"/>
      <c r="BD253" s="312"/>
      <c r="BE253" s="312"/>
    </row>
    <row r="254" ht="14.25" customHeight="1">
      <c r="AT254" s="310"/>
      <c r="AU254" s="310"/>
      <c r="AV254" s="310"/>
      <c r="AW254" s="310"/>
      <c r="AX254" s="311"/>
      <c r="AY254" s="312"/>
      <c r="AZ254" s="312"/>
      <c r="BA254" s="312"/>
      <c r="BB254" s="311"/>
      <c r="BC254" s="312"/>
      <c r="BD254" s="312"/>
      <c r="BE254" s="312"/>
    </row>
    <row r="255" ht="14.25" customHeight="1">
      <c r="AT255" s="310"/>
      <c r="AU255" s="310"/>
      <c r="AV255" s="310"/>
      <c r="AW255" s="310"/>
      <c r="AX255" s="311"/>
      <c r="AY255" s="312"/>
      <c r="AZ255" s="312"/>
      <c r="BA255" s="312"/>
      <c r="BB255" s="311"/>
      <c r="BC255" s="312"/>
      <c r="BD255" s="312"/>
      <c r="BE255" s="312"/>
    </row>
    <row r="256" ht="14.25" customHeight="1">
      <c r="AT256" s="310"/>
      <c r="AU256" s="310"/>
      <c r="AV256" s="310"/>
      <c r="AW256" s="310"/>
      <c r="AX256" s="311"/>
      <c r="AY256" s="312"/>
      <c r="AZ256" s="312"/>
      <c r="BA256" s="312"/>
      <c r="BB256" s="311"/>
      <c r="BC256" s="312"/>
      <c r="BD256" s="312"/>
      <c r="BE256" s="312"/>
    </row>
    <row r="257" ht="14.25" customHeight="1">
      <c r="AT257" s="310"/>
      <c r="AU257" s="310"/>
      <c r="AV257" s="310"/>
      <c r="AW257" s="310"/>
      <c r="AX257" s="311"/>
      <c r="AY257" s="312"/>
      <c r="AZ257" s="312"/>
      <c r="BA257" s="312"/>
      <c r="BB257" s="311"/>
      <c r="BC257" s="312"/>
      <c r="BD257" s="312"/>
      <c r="BE257" s="312"/>
    </row>
    <row r="258" ht="14.25" customHeight="1">
      <c r="AT258" s="310"/>
      <c r="AU258" s="310"/>
      <c r="AV258" s="310"/>
      <c r="AW258" s="310"/>
      <c r="AX258" s="311"/>
      <c r="AY258" s="312"/>
      <c r="AZ258" s="312"/>
      <c r="BA258" s="312"/>
      <c r="BB258" s="311"/>
      <c r="BC258" s="312"/>
      <c r="BD258" s="312"/>
      <c r="BE258" s="312"/>
    </row>
    <row r="259" ht="14.25" customHeight="1">
      <c r="AT259" s="310"/>
      <c r="AU259" s="310"/>
      <c r="AV259" s="310"/>
      <c r="AW259" s="310"/>
      <c r="AX259" s="311"/>
      <c r="AY259" s="312"/>
      <c r="AZ259" s="312"/>
      <c r="BA259" s="312"/>
      <c r="BB259" s="311"/>
      <c r="BC259" s="312"/>
      <c r="BD259" s="312"/>
      <c r="BE259" s="312"/>
    </row>
    <row r="260" ht="14.25" customHeight="1">
      <c r="AT260" s="310"/>
      <c r="AU260" s="310"/>
      <c r="AV260" s="310"/>
      <c r="AW260" s="310"/>
      <c r="AX260" s="311"/>
      <c r="AY260" s="312"/>
      <c r="AZ260" s="312"/>
      <c r="BA260" s="312"/>
      <c r="BB260" s="311"/>
      <c r="BC260" s="312"/>
      <c r="BD260" s="312"/>
      <c r="BE260" s="312"/>
    </row>
    <row r="261" ht="14.25" customHeight="1">
      <c r="AT261" s="310"/>
      <c r="AU261" s="310"/>
      <c r="AV261" s="310"/>
      <c r="AW261" s="310"/>
      <c r="AX261" s="311"/>
      <c r="AY261" s="312"/>
      <c r="AZ261" s="312"/>
      <c r="BA261" s="312"/>
      <c r="BB261" s="311"/>
      <c r="BC261" s="312"/>
      <c r="BD261" s="312"/>
      <c r="BE261" s="312"/>
    </row>
    <row r="262" ht="14.25" customHeight="1">
      <c r="AT262" s="310"/>
      <c r="AU262" s="310"/>
      <c r="AV262" s="310"/>
      <c r="AW262" s="310"/>
      <c r="AX262" s="311"/>
      <c r="AY262" s="312"/>
      <c r="AZ262" s="312"/>
      <c r="BA262" s="312"/>
      <c r="BB262" s="311"/>
      <c r="BC262" s="312"/>
      <c r="BD262" s="312"/>
      <c r="BE262" s="312"/>
    </row>
    <row r="263" ht="14.25" customHeight="1">
      <c r="AT263" s="310"/>
      <c r="AU263" s="310"/>
      <c r="AV263" s="310"/>
      <c r="AW263" s="310"/>
      <c r="AX263" s="311"/>
      <c r="AY263" s="312"/>
      <c r="AZ263" s="312"/>
      <c r="BA263" s="312"/>
      <c r="BB263" s="311"/>
      <c r="BC263" s="312"/>
      <c r="BD263" s="312"/>
      <c r="BE263" s="312"/>
    </row>
    <row r="264" ht="14.25" customHeight="1">
      <c r="AT264" s="310"/>
      <c r="AU264" s="310"/>
      <c r="AV264" s="310"/>
      <c r="AW264" s="310"/>
      <c r="AX264" s="311"/>
      <c r="AY264" s="312"/>
      <c r="AZ264" s="312"/>
      <c r="BA264" s="312"/>
      <c r="BB264" s="311"/>
      <c r="BC264" s="312"/>
      <c r="BD264" s="312"/>
      <c r="BE264" s="312"/>
    </row>
    <row r="265" ht="14.25" customHeight="1">
      <c r="AT265" s="310"/>
      <c r="AU265" s="310"/>
      <c r="AV265" s="310"/>
      <c r="AW265" s="310"/>
      <c r="AX265" s="311"/>
      <c r="AY265" s="312"/>
      <c r="AZ265" s="312"/>
      <c r="BA265" s="312"/>
      <c r="BB265" s="311"/>
      <c r="BC265" s="312"/>
      <c r="BD265" s="312"/>
      <c r="BE265" s="312"/>
    </row>
    <row r="266" ht="14.25" customHeight="1">
      <c r="AT266" s="310"/>
      <c r="AU266" s="310"/>
      <c r="AV266" s="310"/>
      <c r="AW266" s="310"/>
      <c r="AX266" s="311"/>
      <c r="AY266" s="312"/>
      <c r="AZ266" s="312"/>
      <c r="BA266" s="312"/>
      <c r="BB266" s="311"/>
      <c r="BC266" s="312"/>
      <c r="BD266" s="312"/>
      <c r="BE266" s="312"/>
    </row>
    <row r="267" ht="14.25" customHeight="1">
      <c r="AT267" s="310"/>
      <c r="AU267" s="310"/>
      <c r="AV267" s="310"/>
      <c r="AW267" s="310"/>
      <c r="AX267" s="311"/>
      <c r="AY267" s="312"/>
      <c r="AZ267" s="312"/>
      <c r="BA267" s="312"/>
      <c r="BB267" s="311"/>
      <c r="BC267" s="312"/>
      <c r="BD267" s="312"/>
      <c r="BE267" s="312"/>
    </row>
    <row r="268" ht="14.25" customHeight="1">
      <c r="AT268" s="310"/>
      <c r="AU268" s="310"/>
      <c r="AV268" s="310"/>
      <c r="AW268" s="310"/>
      <c r="AX268" s="311"/>
      <c r="AY268" s="312"/>
      <c r="AZ268" s="312"/>
      <c r="BA268" s="312"/>
      <c r="BB268" s="311"/>
      <c r="BC268" s="312"/>
      <c r="BD268" s="312"/>
      <c r="BE268" s="312"/>
    </row>
    <row r="269" ht="14.25" customHeight="1">
      <c r="AT269" s="310"/>
      <c r="AU269" s="310"/>
      <c r="AV269" s="310"/>
      <c r="AW269" s="310"/>
      <c r="AX269" s="311"/>
      <c r="AY269" s="312"/>
      <c r="AZ269" s="312"/>
      <c r="BA269" s="312"/>
      <c r="BB269" s="311"/>
      <c r="BC269" s="312"/>
      <c r="BD269" s="312"/>
      <c r="BE269" s="312"/>
    </row>
    <row r="270" ht="14.25" customHeight="1">
      <c r="AT270" s="310"/>
      <c r="AU270" s="310"/>
      <c r="AV270" s="310"/>
      <c r="AW270" s="310"/>
      <c r="AX270" s="311"/>
      <c r="AY270" s="312"/>
      <c r="AZ270" s="312"/>
      <c r="BA270" s="312"/>
      <c r="BB270" s="311"/>
      <c r="BC270" s="312"/>
      <c r="BD270" s="312"/>
      <c r="BE270" s="312"/>
    </row>
    <row r="271" ht="14.25" customHeight="1">
      <c r="AT271" s="310"/>
      <c r="AU271" s="310"/>
      <c r="AV271" s="310"/>
      <c r="AW271" s="310"/>
      <c r="AX271" s="311"/>
      <c r="AY271" s="312"/>
      <c r="AZ271" s="312"/>
      <c r="BA271" s="312"/>
      <c r="BB271" s="311"/>
      <c r="BC271" s="312"/>
      <c r="BD271" s="312"/>
      <c r="BE271" s="312"/>
    </row>
    <row r="272" ht="14.25" customHeight="1">
      <c r="AT272" s="310"/>
      <c r="AU272" s="310"/>
      <c r="AV272" s="310"/>
      <c r="AW272" s="310"/>
      <c r="AX272" s="311"/>
      <c r="AY272" s="312"/>
      <c r="AZ272" s="312"/>
      <c r="BA272" s="312"/>
      <c r="BB272" s="311"/>
      <c r="BC272" s="312"/>
      <c r="BD272" s="312"/>
      <c r="BE272" s="312"/>
    </row>
    <row r="273" ht="14.25" customHeight="1">
      <c r="AT273" s="310"/>
      <c r="AU273" s="310"/>
      <c r="AV273" s="310"/>
      <c r="AW273" s="310"/>
      <c r="AX273" s="311"/>
      <c r="AY273" s="312"/>
      <c r="AZ273" s="312"/>
      <c r="BA273" s="312"/>
      <c r="BB273" s="311"/>
      <c r="BC273" s="312"/>
      <c r="BD273" s="312"/>
      <c r="BE273" s="312"/>
    </row>
    <row r="274" ht="14.25" customHeight="1">
      <c r="AT274" s="310"/>
      <c r="AU274" s="310"/>
      <c r="AV274" s="310"/>
      <c r="AW274" s="310"/>
      <c r="AX274" s="311"/>
      <c r="AY274" s="312"/>
      <c r="AZ274" s="312"/>
      <c r="BA274" s="312"/>
      <c r="BB274" s="311"/>
      <c r="BC274" s="312"/>
      <c r="BD274" s="312"/>
      <c r="BE274" s="312"/>
    </row>
    <row r="275" ht="14.25" customHeight="1">
      <c r="AT275" s="310"/>
      <c r="AU275" s="310"/>
      <c r="AV275" s="310"/>
      <c r="AW275" s="310"/>
      <c r="AX275" s="311"/>
      <c r="AY275" s="312"/>
      <c r="AZ275" s="312"/>
      <c r="BA275" s="312"/>
      <c r="BB275" s="311"/>
      <c r="BC275" s="312"/>
      <c r="BD275" s="312"/>
      <c r="BE275" s="312"/>
    </row>
    <row r="276" ht="14.25" customHeight="1">
      <c r="AT276" s="310"/>
      <c r="AU276" s="310"/>
      <c r="AV276" s="310"/>
      <c r="AW276" s="310"/>
      <c r="AX276" s="311"/>
      <c r="AY276" s="312"/>
      <c r="AZ276" s="312"/>
      <c r="BA276" s="312"/>
      <c r="BB276" s="311"/>
      <c r="BC276" s="312"/>
      <c r="BD276" s="312"/>
      <c r="BE276" s="312"/>
    </row>
    <row r="277" ht="14.25" customHeight="1">
      <c r="AT277" s="310"/>
      <c r="AU277" s="310"/>
      <c r="AV277" s="310"/>
      <c r="AW277" s="310"/>
      <c r="AX277" s="311"/>
      <c r="AY277" s="312"/>
      <c r="AZ277" s="312"/>
      <c r="BA277" s="312"/>
      <c r="BB277" s="311"/>
      <c r="BC277" s="312"/>
      <c r="BD277" s="312"/>
      <c r="BE277" s="312"/>
    </row>
    <row r="278" ht="14.25" customHeight="1">
      <c r="AT278" s="310"/>
      <c r="AU278" s="310"/>
      <c r="AV278" s="310"/>
      <c r="AW278" s="310"/>
      <c r="AX278" s="311"/>
      <c r="AY278" s="312"/>
      <c r="AZ278" s="312"/>
      <c r="BA278" s="312"/>
      <c r="BB278" s="311"/>
      <c r="BC278" s="312"/>
      <c r="BD278" s="312"/>
      <c r="BE278" s="312"/>
    </row>
    <row r="279" ht="14.25" customHeight="1">
      <c r="AT279" s="310"/>
      <c r="AU279" s="310"/>
      <c r="AV279" s="310"/>
      <c r="AW279" s="310"/>
      <c r="AX279" s="311"/>
      <c r="AY279" s="312"/>
      <c r="AZ279" s="312"/>
      <c r="BA279" s="312"/>
      <c r="BB279" s="311"/>
      <c r="BC279" s="312"/>
      <c r="BD279" s="312"/>
      <c r="BE279" s="312"/>
    </row>
    <row r="280" ht="14.25" customHeight="1">
      <c r="AT280" s="310"/>
      <c r="AU280" s="310"/>
      <c r="AV280" s="310"/>
      <c r="AW280" s="310"/>
      <c r="AX280" s="311"/>
      <c r="AY280" s="312"/>
      <c r="AZ280" s="312"/>
      <c r="BA280" s="312"/>
      <c r="BB280" s="311"/>
      <c r="BC280" s="312"/>
      <c r="BD280" s="312"/>
      <c r="BE280" s="312"/>
    </row>
    <row r="281" ht="14.25" customHeight="1">
      <c r="AT281" s="310"/>
      <c r="AU281" s="310"/>
      <c r="AV281" s="310"/>
      <c r="AW281" s="310"/>
      <c r="AX281" s="311"/>
      <c r="AY281" s="312"/>
      <c r="AZ281" s="312"/>
      <c r="BA281" s="312"/>
      <c r="BB281" s="311"/>
      <c r="BC281" s="312"/>
      <c r="BD281" s="312"/>
      <c r="BE281" s="312"/>
    </row>
    <row r="282" ht="14.25" customHeight="1">
      <c r="AT282" s="310"/>
      <c r="AU282" s="310"/>
      <c r="AV282" s="310"/>
      <c r="AW282" s="310"/>
      <c r="AX282" s="311"/>
      <c r="AY282" s="312"/>
      <c r="AZ282" s="312"/>
      <c r="BA282" s="312"/>
      <c r="BB282" s="311"/>
      <c r="BC282" s="312"/>
      <c r="BD282" s="312"/>
      <c r="BE282" s="312"/>
    </row>
    <row r="283" ht="14.25" customHeight="1">
      <c r="AT283" s="310"/>
      <c r="AU283" s="310"/>
      <c r="AV283" s="310"/>
      <c r="AW283" s="310"/>
      <c r="AX283" s="311"/>
      <c r="AY283" s="312"/>
      <c r="AZ283" s="312"/>
      <c r="BA283" s="312"/>
      <c r="BB283" s="311"/>
      <c r="BC283" s="312"/>
      <c r="BD283" s="312"/>
      <c r="BE283" s="312"/>
    </row>
    <row r="284" ht="14.25" customHeight="1">
      <c r="AT284" s="310"/>
      <c r="AU284" s="310"/>
      <c r="AV284" s="310"/>
      <c r="AW284" s="310"/>
      <c r="AX284" s="311"/>
      <c r="AY284" s="312"/>
      <c r="AZ284" s="312"/>
      <c r="BA284" s="312"/>
      <c r="BB284" s="311"/>
      <c r="BC284" s="312"/>
      <c r="BD284" s="312"/>
      <c r="BE284" s="312"/>
    </row>
    <row r="285" ht="14.25" customHeight="1">
      <c r="AT285" s="310"/>
      <c r="AU285" s="310"/>
      <c r="AV285" s="310"/>
      <c r="AW285" s="310"/>
      <c r="AX285" s="311"/>
      <c r="AY285" s="312"/>
      <c r="AZ285" s="312"/>
      <c r="BA285" s="312"/>
      <c r="BB285" s="311"/>
      <c r="BC285" s="312"/>
      <c r="BD285" s="312"/>
      <c r="BE285" s="312"/>
    </row>
    <row r="286" ht="14.25" customHeight="1">
      <c r="AT286" s="310"/>
      <c r="AU286" s="310"/>
      <c r="AV286" s="310"/>
      <c r="AW286" s="310"/>
      <c r="AX286" s="311"/>
      <c r="AY286" s="312"/>
      <c r="AZ286" s="312"/>
      <c r="BA286" s="312"/>
      <c r="BB286" s="311"/>
      <c r="BC286" s="312"/>
      <c r="BD286" s="312"/>
      <c r="BE286" s="312"/>
    </row>
    <row r="287" ht="14.25" customHeight="1">
      <c r="AT287" s="310"/>
      <c r="AU287" s="310"/>
      <c r="AV287" s="310"/>
      <c r="AW287" s="310"/>
      <c r="AX287" s="311"/>
      <c r="AY287" s="312"/>
      <c r="AZ287" s="312"/>
      <c r="BA287" s="312"/>
      <c r="BB287" s="311"/>
      <c r="BC287" s="312"/>
      <c r="BD287" s="312"/>
      <c r="BE287" s="312"/>
    </row>
    <row r="288" ht="14.25" customHeight="1">
      <c r="AT288" s="310"/>
      <c r="AU288" s="310"/>
      <c r="AV288" s="310"/>
      <c r="AW288" s="310"/>
      <c r="AX288" s="311"/>
      <c r="AY288" s="312"/>
      <c r="AZ288" s="312"/>
      <c r="BA288" s="312"/>
      <c r="BB288" s="311"/>
      <c r="BC288" s="312"/>
      <c r="BD288" s="312"/>
      <c r="BE288" s="312"/>
    </row>
    <row r="289" ht="14.25" customHeight="1">
      <c r="AT289" s="310"/>
      <c r="AU289" s="310"/>
      <c r="AV289" s="310"/>
      <c r="AW289" s="310"/>
      <c r="AX289" s="311"/>
      <c r="AY289" s="312"/>
      <c r="AZ289" s="312"/>
      <c r="BA289" s="312"/>
      <c r="BB289" s="311"/>
      <c r="BC289" s="312"/>
      <c r="BD289" s="312"/>
      <c r="BE289" s="312"/>
    </row>
    <row r="290" ht="14.25" customHeight="1">
      <c r="AT290" s="310"/>
      <c r="AU290" s="310"/>
      <c r="AV290" s="310"/>
      <c r="AW290" s="310"/>
      <c r="AX290" s="311"/>
      <c r="AY290" s="312"/>
      <c r="AZ290" s="312"/>
      <c r="BA290" s="312"/>
      <c r="BB290" s="311"/>
      <c r="BC290" s="312"/>
      <c r="BD290" s="312"/>
      <c r="BE290" s="312"/>
    </row>
    <row r="291" ht="14.25" customHeight="1">
      <c r="AT291" s="310"/>
      <c r="AU291" s="310"/>
      <c r="AV291" s="310"/>
      <c r="AW291" s="310"/>
      <c r="AX291" s="311"/>
      <c r="AY291" s="312"/>
      <c r="AZ291" s="312"/>
      <c r="BA291" s="312"/>
      <c r="BB291" s="311"/>
      <c r="BC291" s="312"/>
      <c r="BD291" s="312"/>
      <c r="BE291" s="312"/>
    </row>
    <row r="292" ht="14.25" customHeight="1">
      <c r="AT292" s="310"/>
      <c r="AU292" s="310"/>
      <c r="AV292" s="310"/>
      <c r="AW292" s="310"/>
      <c r="AX292" s="311"/>
      <c r="AY292" s="312"/>
      <c r="AZ292" s="312"/>
      <c r="BA292" s="312"/>
      <c r="BB292" s="311"/>
      <c r="BC292" s="312"/>
      <c r="BD292" s="312"/>
      <c r="BE292" s="312"/>
    </row>
    <row r="293" ht="14.25" customHeight="1">
      <c r="AT293" s="310"/>
      <c r="AU293" s="310"/>
      <c r="AV293" s="310"/>
      <c r="AW293" s="310"/>
      <c r="AX293" s="311"/>
      <c r="AY293" s="312"/>
      <c r="AZ293" s="312"/>
      <c r="BA293" s="312"/>
      <c r="BB293" s="311"/>
      <c r="BC293" s="312"/>
      <c r="BD293" s="312"/>
      <c r="BE293" s="312"/>
    </row>
    <row r="294" ht="14.25" customHeight="1">
      <c r="AT294" s="310"/>
      <c r="AU294" s="310"/>
      <c r="AV294" s="310"/>
      <c r="AW294" s="310"/>
      <c r="AX294" s="311"/>
      <c r="AY294" s="312"/>
      <c r="AZ294" s="312"/>
      <c r="BA294" s="312"/>
      <c r="BB294" s="311"/>
      <c r="BC294" s="312"/>
      <c r="BD294" s="312"/>
      <c r="BE294" s="312"/>
    </row>
    <row r="295" ht="14.25" customHeight="1">
      <c r="AT295" s="310"/>
      <c r="AU295" s="310"/>
      <c r="AV295" s="310"/>
      <c r="AW295" s="310"/>
      <c r="AX295" s="311"/>
      <c r="AY295" s="312"/>
      <c r="AZ295" s="312"/>
      <c r="BA295" s="312"/>
      <c r="BB295" s="311"/>
      <c r="BC295" s="312"/>
      <c r="BD295" s="312"/>
      <c r="BE295" s="312"/>
    </row>
    <row r="296" ht="14.25" customHeight="1">
      <c r="AT296" s="310"/>
      <c r="AU296" s="310"/>
      <c r="AV296" s="310"/>
      <c r="AW296" s="310"/>
      <c r="AX296" s="311"/>
      <c r="AY296" s="312"/>
      <c r="AZ296" s="312"/>
      <c r="BA296" s="312"/>
      <c r="BB296" s="311"/>
      <c r="BC296" s="312"/>
      <c r="BD296" s="312"/>
      <c r="BE296" s="312"/>
    </row>
    <row r="297" ht="14.25" customHeight="1">
      <c r="AT297" s="310"/>
      <c r="AU297" s="310"/>
      <c r="AV297" s="310"/>
      <c r="AW297" s="310"/>
      <c r="AX297" s="311"/>
      <c r="AY297" s="312"/>
      <c r="AZ297" s="312"/>
      <c r="BA297" s="312"/>
      <c r="BB297" s="311"/>
      <c r="BC297" s="312"/>
      <c r="BD297" s="312"/>
      <c r="BE297" s="312"/>
    </row>
    <row r="298" ht="14.25" customHeight="1">
      <c r="AT298" s="310"/>
      <c r="AU298" s="310"/>
      <c r="AV298" s="310"/>
      <c r="AW298" s="310"/>
      <c r="AX298" s="311"/>
      <c r="AY298" s="312"/>
      <c r="AZ298" s="312"/>
      <c r="BA298" s="312"/>
      <c r="BB298" s="311"/>
      <c r="BC298" s="312"/>
      <c r="BD298" s="312"/>
      <c r="BE298" s="312"/>
    </row>
    <row r="299" ht="14.25" customHeight="1">
      <c r="AT299" s="310"/>
      <c r="AU299" s="310"/>
      <c r="AV299" s="310"/>
      <c r="AW299" s="310"/>
      <c r="AX299" s="311"/>
      <c r="AY299" s="312"/>
      <c r="AZ299" s="312"/>
      <c r="BA299" s="312"/>
      <c r="BB299" s="311"/>
      <c r="BC299" s="312"/>
      <c r="BD299" s="312"/>
      <c r="BE299" s="312"/>
    </row>
    <row r="300" ht="14.25" customHeight="1">
      <c r="AT300" s="310"/>
      <c r="AU300" s="310"/>
      <c r="AV300" s="310"/>
      <c r="AW300" s="310"/>
      <c r="AX300" s="311"/>
      <c r="AY300" s="312"/>
      <c r="AZ300" s="312"/>
      <c r="BA300" s="312"/>
      <c r="BB300" s="311"/>
      <c r="BC300" s="312"/>
      <c r="BD300" s="312"/>
      <c r="BE300" s="312"/>
    </row>
    <row r="301" ht="14.25" customHeight="1">
      <c r="AT301" s="310"/>
      <c r="AU301" s="310"/>
      <c r="AV301" s="310"/>
      <c r="AW301" s="310"/>
      <c r="AX301" s="311"/>
      <c r="AY301" s="312"/>
      <c r="AZ301" s="312"/>
      <c r="BA301" s="312"/>
      <c r="BB301" s="311"/>
      <c r="BC301" s="312"/>
      <c r="BD301" s="312"/>
      <c r="BE301" s="312"/>
    </row>
    <row r="302" ht="14.25" customHeight="1">
      <c r="AT302" s="310"/>
      <c r="AU302" s="310"/>
      <c r="AV302" s="310"/>
      <c r="AW302" s="310"/>
      <c r="AX302" s="311"/>
      <c r="AY302" s="312"/>
      <c r="AZ302" s="312"/>
      <c r="BA302" s="312"/>
      <c r="BB302" s="311"/>
      <c r="BC302" s="312"/>
      <c r="BD302" s="312"/>
      <c r="BE302" s="312"/>
    </row>
    <row r="303" ht="14.25" customHeight="1">
      <c r="AT303" s="310"/>
      <c r="AU303" s="310"/>
      <c r="AV303" s="310"/>
      <c r="AW303" s="310"/>
      <c r="AX303" s="311"/>
      <c r="AY303" s="312"/>
      <c r="AZ303" s="312"/>
      <c r="BA303" s="312"/>
      <c r="BB303" s="311"/>
      <c r="BC303" s="312"/>
      <c r="BD303" s="312"/>
      <c r="BE303" s="312"/>
    </row>
    <row r="304" ht="14.25" customHeight="1">
      <c r="AT304" s="310"/>
      <c r="AU304" s="310"/>
      <c r="AV304" s="310"/>
      <c r="AW304" s="310"/>
      <c r="AX304" s="311"/>
      <c r="AY304" s="312"/>
      <c r="AZ304" s="312"/>
      <c r="BA304" s="312"/>
      <c r="BB304" s="311"/>
      <c r="BC304" s="312"/>
      <c r="BD304" s="312"/>
      <c r="BE304" s="312"/>
    </row>
    <row r="305" ht="14.25" customHeight="1">
      <c r="AT305" s="310"/>
      <c r="AU305" s="310"/>
      <c r="AV305" s="310"/>
      <c r="AW305" s="310"/>
      <c r="AX305" s="311"/>
      <c r="AY305" s="312"/>
      <c r="AZ305" s="312"/>
      <c r="BA305" s="312"/>
      <c r="BB305" s="311"/>
      <c r="BC305" s="312"/>
      <c r="BD305" s="312"/>
      <c r="BE305" s="312"/>
    </row>
    <row r="306" ht="14.25" customHeight="1">
      <c r="AT306" s="310"/>
      <c r="AU306" s="310"/>
      <c r="AV306" s="310"/>
      <c r="AW306" s="310"/>
      <c r="AX306" s="311"/>
      <c r="AY306" s="312"/>
      <c r="AZ306" s="312"/>
      <c r="BA306" s="312"/>
      <c r="BB306" s="311"/>
      <c r="BC306" s="312"/>
      <c r="BD306" s="312"/>
      <c r="BE306" s="312"/>
    </row>
    <row r="307" ht="14.25" customHeight="1">
      <c r="AT307" s="310"/>
      <c r="AU307" s="310"/>
      <c r="AV307" s="310"/>
      <c r="AW307" s="310"/>
      <c r="AX307" s="311"/>
      <c r="AY307" s="312"/>
      <c r="AZ307" s="312"/>
      <c r="BA307" s="312"/>
      <c r="BB307" s="311"/>
      <c r="BC307" s="312"/>
      <c r="BD307" s="312"/>
      <c r="BE307" s="312"/>
    </row>
    <row r="308" ht="14.25" customHeight="1">
      <c r="AT308" s="310"/>
      <c r="AU308" s="310"/>
      <c r="AV308" s="310"/>
      <c r="AW308" s="310"/>
      <c r="AX308" s="311"/>
      <c r="AY308" s="312"/>
      <c r="AZ308" s="312"/>
      <c r="BA308" s="312"/>
      <c r="BB308" s="311"/>
      <c r="BC308" s="312"/>
      <c r="BD308" s="312"/>
      <c r="BE308" s="312"/>
    </row>
    <row r="309" ht="14.25" customHeight="1">
      <c r="AT309" s="310"/>
      <c r="AU309" s="310"/>
      <c r="AV309" s="310"/>
      <c r="AW309" s="310"/>
      <c r="AX309" s="311"/>
      <c r="AY309" s="312"/>
      <c r="AZ309" s="312"/>
      <c r="BA309" s="312"/>
      <c r="BB309" s="311"/>
      <c r="BC309" s="312"/>
      <c r="BD309" s="312"/>
      <c r="BE309" s="312"/>
    </row>
    <row r="310" ht="14.25" customHeight="1">
      <c r="AT310" s="310"/>
      <c r="AU310" s="310"/>
      <c r="AV310" s="310"/>
      <c r="AW310" s="310"/>
      <c r="AX310" s="311"/>
      <c r="AY310" s="312"/>
      <c r="AZ310" s="312"/>
      <c r="BA310" s="312"/>
      <c r="BB310" s="311"/>
      <c r="BC310" s="312"/>
      <c r="BD310" s="312"/>
      <c r="BE310" s="312"/>
    </row>
    <row r="311" ht="14.25" customHeight="1">
      <c r="AT311" s="310"/>
      <c r="AU311" s="310"/>
      <c r="AV311" s="310"/>
      <c r="AW311" s="310"/>
      <c r="AX311" s="311"/>
      <c r="AY311" s="312"/>
      <c r="AZ311" s="312"/>
      <c r="BA311" s="312"/>
      <c r="BB311" s="311"/>
      <c r="BC311" s="312"/>
      <c r="BD311" s="312"/>
      <c r="BE311" s="312"/>
    </row>
    <row r="312" ht="14.25" customHeight="1">
      <c r="AT312" s="310"/>
      <c r="AU312" s="310"/>
      <c r="AV312" s="310"/>
      <c r="AW312" s="310"/>
      <c r="AX312" s="311"/>
      <c r="AY312" s="312"/>
      <c r="AZ312" s="312"/>
      <c r="BA312" s="312"/>
      <c r="BB312" s="311"/>
      <c r="BC312" s="312"/>
      <c r="BD312" s="312"/>
      <c r="BE312" s="312"/>
    </row>
    <row r="313" ht="14.25" customHeight="1">
      <c r="AT313" s="310"/>
      <c r="AU313" s="310"/>
      <c r="AV313" s="310"/>
      <c r="AW313" s="310"/>
      <c r="AX313" s="311"/>
      <c r="AY313" s="312"/>
      <c r="AZ313" s="312"/>
      <c r="BA313" s="312"/>
      <c r="BB313" s="311"/>
      <c r="BC313" s="312"/>
      <c r="BD313" s="312"/>
      <c r="BE313" s="312"/>
    </row>
    <row r="314" ht="14.25" customHeight="1">
      <c r="AT314" s="310"/>
      <c r="AU314" s="310"/>
      <c r="AV314" s="310"/>
      <c r="AW314" s="310"/>
      <c r="AX314" s="311"/>
      <c r="AY314" s="312"/>
      <c r="AZ314" s="312"/>
      <c r="BA314" s="312"/>
      <c r="BB314" s="311"/>
      <c r="BC314" s="312"/>
      <c r="BD314" s="312"/>
      <c r="BE314" s="312"/>
    </row>
    <row r="315" ht="14.25" customHeight="1">
      <c r="AT315" s="310"/>
      <c r="AU315" s="310"/>
      <c r="AV315" s="310"/>
      <c r="AW315" s="310"/>
      <c r="AX315" s="311"/>
      <c r="AY315" s="312"/>
      <c r="AZ315" s="312"/>
      <c r="BA315" s="312"/>
      <c r="BB315" s="311"/>
      <c r="BC315" s="312"/>
      <c r="BD315" s="312"/>
      <c r="BE315" s="312"/>
    </row>
    <row r="316" ht="14.25" customHeight="1">
      <c r="AT316" s="310"/>
      <c r="AU316" s="310"/>
      <c r="AV316" s="310"/>
      <c r="AW316" s="310"/>
      <c r="AX316" s="311"/>
      <c r="AY316" s="312"/>
      <c r="AZ316" s="312"/>
      <c r="BA316" s="312"/>
      <c r="BB316" s="311"/>
      <c r="BC316" s="312"/>
      <c r="BD316" s="312"/>
      <c r="BE316" s="312"/>
    </row>
    <row r="317" ht="14.25" customHeight="1">
      <c r="AT317" s="310"/>
      <c r="AU317" s="310"/>
      <c r="AV317" s="310"/>
      <c r="AW317" s="310"/>
      <c r="AX317" s="311"/>
      <c r="AY317" s="312"/>
      <c r="AZ317" s="312"/>
      <c r="BA317" s="312"/>
      <c r="BB317" s="311"/>
      <c r="BC317" s="312"/>
      <c r="BD317" s="312"/>
      <c r="BE317" s="312"/>
    </row>
    <row r="318" ht="14.25" customHeight="1">
      <c r="AT318" s="310"/>
      <c r="AU318" s="310"/>
      <c r="AV318" s="310"/>
      <c r="AW318" s="310"/>
      <c r="AX318" s="311"/>
      <c r="AY318" s="312"/>
      <c r="AZ318" s="312"/>
      <c r="BA318" s="312"/>
      <c r="BB318" s="311"/>
      <c r="BC318" s="312"/>
      <c r="BD318" s="312"/>
      <c r="BE318" s="312"/>
    </row>
    <row r="319" ht="14.25" customHeight="1">
      <c r="AT319" s="310"/>
      <c r="AU319" s="310"/>
      <c r="AV319" s="310"/>
      <c r="AW319" s="310"/>
      <c r="AX319" s="311"/>
      <c r="AY319" s="312"/>
      <c r="AZ319" s="312"/>
      <c r="BA319" s="312"/>
      <c r="BB319" s="311"/>
      <c r="BC319" s="312"/>
      <c r="BD319" s="312"/>
      <c r="BE319" s="312"/>
    </row>
    <row r="320" ht="14.25" customHeight="1">
      <c r="AT320" s="310"/>
      <c r="AU320" s="310"/>
      <c r="AV320" s="310"/>
      <c r="AW320" s="310"/>
      <c r="AX320" s="311"/>
      <c r="AY320" s="312"/>
      <c r="AZ320" s="312"/>
      <c r="BA320" s="312"/>
      <c r="BB320" s="311"/>
      <c r="BC320" s="312"/>
      <c r="BD320" s="312"/>
      <c r="BE320" s="312"/>
    </row>
    <row r="321" ht="14.25" customHeight="1">
      <c r="AT321" s="310"/>
      <c r="AU321" s="310"/>
      <c r="AV321" s="310"/>
      <c r="AW321" s="310"/>
      <c r="AX321" s="311"/>
      <c r="AY321" s="312"/>
      <c r="AZ321" s="312"/>
      <c r="BA321" s="312"/>
      <c r="BB321" s="311"/>
      <c r="BC321" s="312"/>
      <c r="BD321" s="312"/>
      <c r="BE321" s="312"/>
    </row>
    <row r="322" ht="14.25" customHeight="1">
      <c r="AT322" s="310"/>
      <c r="AU322" s="310"/>
      <c r="AV322" s="310"/>
      <c r="AW322" s="310"/>
      <c r="AX322" s="311"/>
      <c r="AY322" s="312"/>
      <c r="AZ322" s="312"/>
      <c r="BA322" s="312"/>
      <c r="BB322" s="311"/>
      <c r="BC322" s="312"/>
      <c r="BD322" s="312"/>
      <c r="BE322" s="312"/>
    </row>
    <row r="323" ht="14.25" customHeight="1">
      <c r="AT323" s="310"/>
      <c r="AU323" s="310"/>
      <c r="AV323" s="310"/>
      <c r="AW323" s="310"/>
      <c r="AX323" s="311"/>
      <c r="AY323" s="312"/>
      <c r="AZ323" s="312"/>
      <c r="BA323" s="312"/>
      <c r="BB323" s="311"/>
      <c r="BC323" s="312"/>
      <c r="BD323" s="312"/>
      <c r="BE323" s="312"/>
    </row>
    <row r="324" ht="14.25" customHeight="1">
      <c r="AT324" s="310"/>
      <c r="AU324" s="310"/>
      <c r="AV324" s="310"/>
      <c r="AW324" s="310"/>
      <c r="AX324" s="311"/>
      <c r="AY324" s="312"/>
      <c r="AZ324" s="312"/>
      <c r="BA324" s="312"/>
      <c r="BB324" s="311"/>
      <c r="BC324" s="312"/>
      <c r="BD324" s="312"/>
      <c r="BE324" s="312"/>
    </row>
    <row r="325" ht="14.25" customHeight="1">
      <c r="AT325" s="310"/>
      <c r="AU325" s="310"/>
      <c r="AV325" s="310"/>
      <c r="AW325" s="310"/>
      <c r="AX325" s="311"/>
      <c r="AY325" s="312"/>
      <c r="AZ325" s="312"/>
      <c r="BA325" s="312"/>
      <c r="BB325" s="311"/>
      <c r="BC325" s="312"/>
      <c r="BD325" s="312"/>
      <c r="BE325" s="312"/>
    </row>
    <row r="326" ht="14.25" customHeight="1">
      <c r="AT326" s="310"/>
      <c r="AU326" s="310"/>
      <c r="AV326" s="310"/>
      <c r="AW326" s="310"/>
      <c r="AX326" s="311"/>
      <c r="AY326" s="312"/>
      <c r="AZ326" s="312"/>
      <c r="BA326" s="312"/>
      <c r="BB326" s="311"/>
      <c r="BC326" s="312"/>
      <c r="BD326" s="312"/>
      <c r="BE326" s="312"/>
    </row>
    <row r="327" ht="14.25" customHeight="1">
      <c r="AT327" s="310"/>
      <c r="AU327" s="310"/>
      <c r="AV327" s="310"/>
      <c r="AW327" s="310"/>
      <c r="AX327" s="311"/>
      <c r="AY327" s="312"/>
      <c r="AZ327" s="312"/>
      <c r="BA327" s="312"/>
      <c r="BB327" s="311"/>
      <c r="BC327" s="312"/>
      <c r="BD327" s="312"/>
      <c r="BE327" s="312"/>
    </row>
    <row r="328" ht="14.25" customHeight="1">
      <c r="AT328" s="310"/>
      <c r="AU328" s="310"/>
      <c r="AV328" s="310"/>
      <c r="AW328" s="310"/>
      <c r="AX328" s="311"/>
      <c r="AY328" s="312"/>
      <c r="AZ328" s="312"/>
      <c r="BA328" s="312"/>
      <c r="BB328" s="311"/>
      <c r="BC328" s="312"/>
      <c r="BD328" s="312"/>
      <c r="BE328" s="312"/>
    </row>
    <row r="329" ht="14.25" customHeight="1">
      <c r="AT329" s="310"/>
      <c r="AU329" s="310"/>
      <c r="AV329" s="310"/>
      <c r="AW329" s="310"/>
      <c r="AX329" s="311"/>
      <c r="AY329" s="312"/>
      <c r="AZ329" s="312"/>
      <c r="BA329" s="312"/>
      <c r="BB329" s="311"/>
      <c r="BC329" s="312"/>
      <c r="BD329" s="312"/>
      <c r="BE329" s="312"/>
    </row>
    <row r="330" ht="14.25" customHeight="1">
      <c r="AT330" s="310"/>
      <c r="AU330" s="310"/>
      <c r="AV330" s="310"/>
      <c r="AW330" s="310"/>
      <c r="AX330" s="311"/>
      <c r="AY330" s="312"/>
      <c r="AZ330" s="312"/>
      <c r="BA330" s="312"/>
      <c r="BB330" s="311"/>
      <c r="BC330" s="312"/>
      <c r="BD330" s="312"/>
      <c r="BE330" s="312"/>
    </row>
    <row r="331" ht="14.25" customHeight="1">
      <c r="AT331" s="310"/>
      <c r="AU331" s="310"/>
      <c r="AV331" s="310"/>
      <c r="AW331" s="310"/>
      <c r="AX331" s="311"/>
      <c r="AY331" s="312"/>
      <c r="AZ331" s="312"/>
      <c r="BA331" s="312"/>
      <c r="BB331" s="311"/>
      <c r="BC331" s="312"/>
      <c r="BD331" s="312"/>
      <c r="BE331" s="312"/>
    </row>
    <row r="332" ht="14.25" customHeight="1">
      <c r="AT332" s="310"/>
      <c r="AU332" s="310"/>
      <c r="AV332" s="310"/>
      <c r="AW332" s="310"/>
      <c r="AX332" s="311"/>
      <c r="AY332" s="312"/>
      <c r="AZ332" s="312"/>
      <c r="BA332" s="312"/>
      <c r="BB332" s="311"/>
      <c r="BC332" s="312"/>
      <c r="BD332" s="312"/>
      <c r="BE332" s="312"/>
    </row>
    <row r="333" ht="14.25" customHeight="1">
      <c r="AT333" s="310"/>
      <c r="AU333" s="310"/>
      <c r="AV333" s="310"/>
      <c r="AW333" s="310"/>
      <c r="AX333" s="311"/>
      <c r="AY333" s="312"/>
      <c r="AZ333" s="312"/>
      <c r="BA333" s="312"/>
      <c r="BB333" s="311"/>
      <c r="BC333" s="312"/>
      <c r="BD333" s="312"/>
      <c r="BE333" s="312"/>
    </row>
    <row r="334" ht="14.25" customHeight="1">
      <c r="AT334" s="310"/>
      <c r="AU334" s="310"/>
      <c r="AV334" s="310"/>
      <c r="AW334" s="310"/>
      <c r="AX334" s="311"/>
      <c r="AY334" s="312"/>
      <c r="AZ334" s="312"/>
      <c r="BA334" s="312"/>
      <c r="BB334" s="311"/>
      <c r="BC334" s="312"/>
      <c r="BD334" s="312"/>
      <c r="BE334" s="312"/>
    </row>
    <row r="335" ht="14.25" customHeight="1">
      <c r="AT335" s="310"/>
      <c r="AU335" s="310"/>
      <c r="AV335" s="310"/>
      <c r="AW335" s="310"/>
      <c r="AX335" s="311"/>
      <c r="AY335" s="312"/>
      <c r="AZ335" s="312"/>
      <c r="BA335" s="312"/>
      <c r="BB335" s="311"/>
      <c r="BC335" s="312"/>
      <c r="BD335" s="312"/>
      <c r="BE335" s="312"/>
    </row>
    <row r="336" ht="14.25" customHeight="1">
      <c r="AT336" s="310"/>
      <c r="AU336" s="310"/>
      <c r="AV336" s="310"/>
      <c r="AW336" s="310"/>
      <c r="AX336" s="311"/>
      <c r="AY336" s="312"/>
      <c r="AZ336" s="312"/>
      <c r="BA336" s="312"/>
      <c r="BB336" s="311"/>
      <c r="BC336" s="312"/>
      <c r="BD336" s="312"/>
      <c r="BE336" s="312"/>
    </row>
    <row r="337" ht="14.25" customHeight="1">
      <c r="AT337" s="310"/>
      <c r="AU337" s="310"/>
      <c r="AV337" s="310"/>
      <c r="AW337" s="310"/>
      <c r="AX337" s="311"/>
      <c r="AY337" s="312"/>
      <c r="AZ337" s="312"/>
      <c r="BA337" s="312"/>
      <c r="BB337" s="311"/>
      <c r="BC337" s="312"/>
      <c r="BD337" s="312"/>
      <c r="BE337" s="312"/>
    </row>
    <row r="338" ht="14.25" customHeight="1">
      <c r="AT338" s="310"/>
      <c r="AU338" s="310"/>
      <c r="AV338" s="310"/>
      <c r="AW338" s="310"/>
      <c r="AX338" s="311"/>
      <c r="AY338" s="312"/>
      <c r="AZ338" s="312"/>
      <c r="BA338" s="312"/>
      <c r="BB338" s="311"/>
      <c r="BC338" s="312"/>
      <c r="BD338" s="312"/>
      <c r="BE338" s="312"/>
    </row>
    <row r="339" ht="14.25" customHeight="1">
      <c r="AT339" s="310"/>
      <c r="AU339" s="310"/>
      <c r="AV339" s="310"/>
      <c r="AW339" s="310"/>
      <c r="AX339" s="311"/>
      <c r="AY339" s="312"/>
      <c r="AZ339" s="312"/>
      <c r="BA339" s="312"/>
      <c r="BB339" s="311"/>
      <c r="BC339" s="312"/>
      <c r="BD339" s="312"/>
      <c r="BE339" s="312"/>
    </row>
    <row r="340" ht="14.25" customHeight="1">
      <c r="AT340" s="310"/>
      <c r="AU340" s="310"/>
      <c r="AV340" s="310"/>
      <c r="AW340" s="310"/>
      <c r="AX340" s="311"/>
      <c r="AY340" s="312"/>
      <c r="AZ340" s="312"/>
      <c r="BA340" s="312"/>
      <c r="BB340" s="311"/>
      <c r="BC340" s="312"/>
      <c r="BD340" s="312"/>
      <c r="BE340" s="312"/>
    </row>
    <row r="341" ht="14.25" customHeight="1">
      <c r="AT341" s="310"/>
      <c r="AU341" s="310"/>
      <c r="AV341" s="310"/>
      <c r="AW341" s="310"/>
      <c r="AX341" s="311"/>
      <c r="AY341" s="312"/>
      <c r="AZ341" s="312"/>
      <c r="BA341" s="312"/>
      <c r="BB341" s="311"/>
      <c r="BC341" s="312"/>
      <c r="BD341" s="312"/>
      <c r="BE341" s="312"/>
    </row>
    <row r="342" ht="14.25" customHeight="1">
      <c r="AT342" s="310"/>
      <c r="AU342" s="310"/>
      <c r="AV342" s="310"/>
      <c r="AW342" s="310"/>
      <c r="AX342" s="311"/>
      <c r="AY342" s="312"/>
      <c r="AZ342" s="312"/>
      <c r="BA342" s="312"/>
      <c r="BB342" s="311"/>
      <c r="BC342" s="312"/>
      <c r="BD342" s="312"/>
      <c r="BE342" s="312"/>
    </row>
    <row r="343" ht="14.25" customHeight="1">
      <c r="AT343" s="310"/>
      <c r="AU343" s="310"/>
      <c r="AV343" s="310"/>
      <c r="AW343" s="310"/>
      <c r="AX343" s="311"/>
      <c r="AY343" s="312"/>
      <c r="AZ343" s="312"/>
      <c r="BA343" s="312"/>
      <c r="BB343" s="311"/>
      <c r="BC343" s="312"/>
      <c r="BD343" s="312"/>
      <c r="BE343" s="312"/>
    </row>
    <row r="344" ht="14.25" customHeight="1">
      <c r="AT344" s="310"/>
      <c r="AU344" s="310"/>
      <c r="AV344" s="310"/>
      <c r="AW344" s="310"/>
      <c r="AX344" s="311"/>
      <c r="AY344" s="312"/>
      <c r="AZ344" s="312"/>
      <c r="BA344" s="312"/>
      <c r="BB344" s="311"/>
      <c r="BC344" s="312"/>
      <c r="BD344" s="312"/>
      <c r="BE344" s="312"/>
    </row>
    <row r="345" ht="14.25" customHeight="1">
      <c r="AT345" s="310"/>
      <c r="AU345" s="310"/>
      <c r="AV345" s="310"/>
      <c r="AW345" s="310"/>
      <c r="AX345" s="311"/>
      <c r="AY345" s="312"/>
      <c r="AZ345" s="312"/>
      <c r="BA345" s="312"/>
      <c r="BB345" s="311"/>
      <c r="BC345" s="312"/>
      <c r="BD345" s="312"/>
      <c r="BE345" s="312"/>
    </row>
    <row r="346" ht="14.25" customHeight="1">
      <c r="AT346" s="310"/>
      <c r="AU346" s="310"/>
      <c r="AV346" s="310"/>
      <c r="AW346" s="310"/>
      <c r="AX346" s="311"/>
      <c r="AY346" s="312"/>
      <c r="AZ346" s="312"/>
      <c r="BA346" s="312"/>
      <c r="BB346" s="311"/>
      <c r="BC346" s="312"/>
      <c r="BD346" s="312"/>
      <c r="BE346" s="312"/>
    </row>
    <row r="347" ht="14.25" customHeight="1">
      <c r="AT347" s="310"/>
      <c r="AU347" s="310"/>
      <c r="AV347" s="310"/>
      <c r="AW347" s="310"/>
      <c r="AX347" s="311"/>
      <c r="AY347" s="312"/>
      <c r="AZ347" s="312"/>
      <c r="BA347" s="312"/>
      <c r="BB347" s="311"/>
      <c r="BC347" s="312"/>
      <c r="BD347" s="312"/>
      <c r="BE347" s="312"/>
    </row>
    <row r="348" ht="14.25" customHeight="1">
      <c r="AT348" s="310"/>
      <c r="AU348" s="310"/>
      <c r="AV348" s="310"/>
      <c r="AW348" s="310"/>
      <c r="AX348" s="311"/>
      <c r="AY348" s="312"/>
      <c r="AZ348" s="312"/>
      <c r="BA348" s="312"/>
      <c r="BB348" s="311"/>
      <c r="BC348" s="312"/>
      <c r="BD348" s="312"/>
      <c r="BE348" s="312"/>
    </row>
    <row r="349" ht="14.25" customHeight="1">
      <c r="AT349" s="310"/>
      <c r="AU349" s="310"/>
      <c r="AV349" s="310"/>
      <c r="AW349" s="310"/>
      <c r="AX349" s="311"/>
      <c r="AY349" s="312"/>
      <c r="AZ349" s="312"/>
      <c r="BA349" s="312"/>
      <c r="BB349" s="311"/>
      <c r="BC349" s="312"/>
      <c r="BD349" s="312"/>
      <c r="BE349" s="312"/>
    </row>
    <row r="350" ht="14.25" customHeight="1">
      <c r="AT350" s="310"/>
      <c r="AU350" s="310"/>
      <c r="AV350" s="310"/>
      <c r="AW350" s="310"/>
      <c r="AX350" s="311"/>
      <c r="AY350" s="312"/>
      <c r="AZ350" s="312"/>
      <c r="BA350" s="312"/>
      <c r="BB350" s="311"/>
      <c r="BC350" s="312"/>
      <c r="BD350" s="312"/>
      <c r="BE350" s="312"/>
    </row>
    <row r="351" ht="14.25" customHeight="1">
      <c r="AT351" s="310"/>
      <c r="AU351" s="310"/>
      <c r="AV351" s="310"/>
      <c r="AW351" s="310"/>
      <c r="AX351" s="311"/>
      <c r="AY351" s="312"/>
      <c r="AZ351" s="312"/>
      <c r="BA351" s="312"/>
      <c r="BB351" s="311"/>
      <c r="BC351" s="312"/>
      <c r="BD351" s="312"/>
      <c r="BE351" s="312"/>
    </row>
    <row r="352" ht="14.25" customHeight="1">
      <c r="AT352" s="310"/>
      <c r="AU352" s="310"/>
      <c r="AV352" s="310"/>
      <c r="AW352" s="310"/>
      <c r="AX352" s="311"/>
      <c r="AY352" s="312"/>
      <c r="AZ352" s="312"/>
      <c r="BA352" s="312"/>
      <c r="BB352" s="311"/>
      <c r="BC352" s="312"/>
      <c r="BD352" s="312"/>
      <c r="BE352" s="312"/>
    </row>
    <row r="353" ht="14.25" customHeight="1">
      <c r="AT353" s="310"/>
      <c r="AU353" s="310"/>
      <c r="AV353" s="310"/>
      <c r="AW353" s="310"/>
      <c r="AX353" s="311"/>
      <c r="AY353" s="312"/>
      <c r="AZ353" s="312"/>
      <c r="BA353" s="312"/>
      <c r="BB353" s="311"/>
      <c r="BC353" s="312"/>
      <c r="BD353" s="312"/>
      <c r="BE353" s="312"/>
    </row>
    <row r="354" ht="14.25" customHeight="1">
      <c r="AT354" s="310"/>
      <c r="AU354" s="310"/>
      <c r="AV354" s="310"/>
      <c r="AW354" s="310"/>
      <c r="AX354" s="311"/>
      <c r="AY354" s="312"/>
      <c r="AZ354" s="312"/>
      <c r="BA354" s="312"/>
      <c r="BB354" s="311"/>
      <c r="BC354" s="312"/>
      <c r="BD354" s="312"/>
      <c r="BE354" s="312"/>
    </row>
    <row r="355" ht="14.25" customHeight="1">
      <c r="AT355" s="310"/>
      <c r="AU355" s="310"/>
      <c r="AV355" s="310"/>
      <c r="AW355" s="310"/>
      <c r="AX355" s="311"/>
      <c r="AY355" s="312"/>
      <c r="AZ355" s="312"/>
      <c r="BA355" s="312"/>
      <c r="BB355" s="311"/>
      <c r="BC355" s="312"/>
      <c r="BD355" s="312"/>
      <c r="BE355" s="312"/>
    </row>
    <row r="356" ht="14.25" customHeight="1">
      <c r="AT356" s="310"/>
      <c r="AU356" s="310"/>
      <c r="AV356" s="310"/>
      <c r="AW356" s="310"/>
      <c r="AX356" s="311"/>
      <c r="AY356" s="312"/>
      <c r="AZ356" s="312"/>
      <c r="BA356" s="312"/>
      <c r="BB356" s="311"/>
      <c r="BC356" s="312"/>
      <c r="BD356" s="312"/>
      <c r="BE356" s="312"/>
    </row>
    <row r="357" ht="14.25" customHeight="1">
      <c r="AT357" s="310"/>
      <c r="AU357" s="310"/>
      <c r="AV357" s="310"/>
      <c r="AW357" s="310"/>
      <c r="AX357" s="311"/>
      <c r="AY357" s="312"/>
      <c r="AZ357" s="312"/>
      <c r="BA357" s="312"/>
      <c r="BB357" s="311"/>
      <c r="BC357" s="312"/>
      <c r="BD357" s="312"/>
      <c r="BE357" s="312"/>
    </row>
    <row r="358" ht="14.25" customHeight="1">
      <c r="AT358" s="310"/>
      <c r="AU358" s="310"/>
      <c r="AV358" s="310"/>
      <c r="AW358" s="310"/>
      <c r="AX358" s="311"/>
      <c r="AY358" s="312"/>
      <c r="AZ358" s="312"/>
      <c r="BA358" s="312"/>
      <c r="BB358" s="311"/>
      <c r="BC358" s="312"/>
      <c r="BD358" s="312"/>
      <c r="BE358" s="312"/>
    </row>
    <row r="359" ht="14.25" customHeight="1">
      <c r="AT359" s="310"/>
      <c r="AU359" s="310"/>
      <c r="AV359" s="310"/>
      <c r="AW359" s="310"/>
      <c r="AX359" s="311"/>
      <c r="AY359" s="312"/>
      <c r="AZ359" s="312"/>
      <c r="BA359" s="312"/>
      <c r="BB359" s="311"/>
      <c r="BC359" s="312"/>
      <c r="BD359" s="312"/>
      <c r="BE359" s="312"/>
    </row>
    <row r="360" ht="14.25" customHeight="1">
      <c r="AT360" s="310"/>
      <c r="AU360" s="310"/>
      <c r="AV360" s="310"/>
      <c r="AW360" s="310"/>
      <c r="AX360" s="311"/>
      <c r="AY360" s="312"/>
      <c r="AZ360" s="312"/>
      <c r="BA360" s="312"/>
      <c r="BB360" s="311"/>
      <c r="BC360" s="312"/>
      <c r="BD360" s="312"/>
      <c r="BE360" s="312"/>
    </row>
    <row r="361" ht="14.25" customHeight="1">
      <c r="AT361" s="310"/>
      <c r="AU361" s="310"/>
      <c r="AV361" s="310"/>
      <c r="AW361" s="310"/>
      <c r="AX361" s="311"/>
      <c r="AY361" s="312"/>
      <c r="AZ361" s="312"/>
      <c r="BA361" s="312"/>
      <c r="BB361" s="311"/>
      <c r="BC361" s="312"/>
      <c r="BD361" s="312"/>
      <c r="BE361" s="312"/>
    </row>
    <row r="362" ht="14.25" customHeight="1">
      <c r="AT362" s="310"/>
      <c r="AU362" s="310"/>
      <c r="AV362" s="310"/>
      <c r="AW362" s="310"/>
      <c r="AX362" s="311"/>
      <c r="AY362" s="312"/>
      <c r="AZ362" s="312"/>
      <c r="BA362" s="312"/>
      <c r="BB362" s="311"/>
      <c r="BC362" s="312"/>
      <c r="BD362" s="312"/>
      <c r="BE362" s="312"/>
    </row>
    <row r="363" ht="14.25" customHeight="1">
      <c r="AT363" s="310"/>
      <c r="AU363" s="310"/>
      <c r="AV363" s="310"/>
      <c r="AW363" s="310"/>
      <c r="AX363" s="311"/>
      <c r="AY363" s="312"/>
      <c r="AZ363" s="312"/>
      <c r="BA363" s="312"/>
      <c r="BB363" s="311"/>
      <c r="BC363" s="312"/>
      <c r="BD363" s="312"/>
      <c r="BE363" s="312"/>
    </row>
    <row r="364" ht="14.25" customHeight="1">
      <c r="AT364" s="310"/>
      <c r="AU364" s="310"/>
      <c r="AV364" s="310"/>
      <c r="AW364" s="310"/>
      <c r="AX364" s="311"/>
      <c r="AY364" s="312"/>
      <c r="AZ364" s="312"/>
      <c r="BA364" s="312"/>
      <c r="BB364" s="311"/>
      <c r="BC364" s="312"/>
      <c r="BD364" s="312"/>
      <c r="BE364" s="312"/>
    </row>
    <row r="365" ht="14.25" customHeight="1">
      <c r="AT365" s="310"/>
      <c r="AU365" s="310"/>
      <c r="AV365" s="310"/>
      <c r="AW365" s="310"/>
      <c r="AX365" s="311"/>
      <c r="AY365" s="312"/>
      <c r="AZ365" s="312"/>
      <c r="BA365" s="312"/>
      <c r="BB365" s="311"/>
      <c r="BC365" s="312"/>
      <c r="BD365" s="312"/>
      <c r="BE365" s="312"/>
    </row>
    <row r="366" ht="14.25" customHeight="1">
      <c r="AT366" s="310"/>
      <c r="AU366" s="310"/>
      <c r="AV366" s="310"/>
      <c r="AW366" s="310"/>
      <c r="AX366" s="311"/>
      <c r="AY366" s="312"/>
      <c r="AZ366" s="312"/>
      <c r="BA366" s="312"/>
      <c r="BB366" s="311"/>
      <c r="BC366" s="312"/>
      <c r="BD366" s="312"/>
      <c r="BE366" s="312"/>
    </row>
    <row r="367" ht="14.25" customHeight="1">
      <c r="AT367" s="310"/>
      <c r="AU367" s="310"/>
      <c r="AV367" s="310"/>
      <c r="AW367" s="310"/>
      <c r="AX367" s="311"/>
      <c r="AY367" s="312"/>
      <c r="AZ367" s="312"/>
      <c r="BA367" s="312"/>
      <c r="BB367" s="311"/>
      <c r="BC367" s="312"/>
      <c r="BD367" s="312"/>
      <c r="BE367" s="312"/>
    </row>
    <row r="368" ht="14.25" customHeight="1">
      <c r="AT368" s="310"/>
      <c r="AU368" s="310"/>
      <c r="AV368" s="310"/>
      <c r="AW368" s="310"/>
      <c r="AX368" s="311"/>
      <c r="AY368" s="312"/>
      <c r="AZ368" s="312"/>
      <c r="BA368" s="312"/>
      <c r="BB368" s="311"/>
      <c r="BC368" s="312"/>
      <c r="BD368" s="312"/>
      <c r="BE368" s="312"/>
    </row>
    <row r="369" ht="14.25" customHeight="1">
      <c r="AT369" s="310"/>
      <c r="AU369" s="310"/>
      <c r="AV369" s="310"/>
      <c r="AW369" s="310"/>
      <c r="AX369" s="311"/>
      <c r="AY369" s="312"/>
      <c r="AZ369" s="312"/>
      <c r="BA369" s="312"/>
      <c r="BB369" s="311"/>
      <c r="BC369" s="312"/>
      <c r="BD369" s="312"/>
      <c r="BE369" s="312"/>
    </row>
    <row r="370" ht="14.25" customHeight="1">
      <c r="AT370" s="310"/>
      <c r="AU370" s="310"/>
      <c r="AV370" s="310"/>
      <c r="AW370" s="310"/>
      <c r="AX370" s="311"/>
      <c r="AY370" s="312"/>
      <c r="AZ370" s="312"/>
      <c r="BA370" s="312"/>
      <c r="BB370" s="311"/>
      <c r="BC370" s="312"/>
      <c r="BD370" s="312"/>
      <c r="BE370" s="312"/>
    </row>
    <row r="371" ht="14.25" customHeight="1">
      <c r="AT371" s="310"/>
      <c r="AU371" s="310"/>
      <c r="AV371" s="310"/>
      <c r="AW371" s="310"/>
      <c r="AX371" s="311"/>
      <c r="AY371" s="312"/>
      <c r="AZ371" s="312"/>
      <c r="BA371" s="312"/>
      <c r="BB371" s="311"/>
      <c r="BC371" s="312"/>
      <c r="BD371" s="312"/>
      <c r="BE371" s="312"/>
    </row>
    <row r="372" ht="14.25" customHeight="1">
      <c r="AT372" s="310"/>
      <c r="AU372" s="310"/>
      <c r="AV372" s="310"/>
      <c r="AW372" s="310"/>
      <c r="AX372" s="311"/>
      <c r="AY372" s="312"/>
      <c r="AZ372" s="312"/>
      <c r="BA372" s="312"/>
      <c r="BB372" s="311"/>
      <c r="BC372" s="312"/>
      <c r="BD372" s="312"/>
      <c r="BE372" s="312"/>
    </row>
    <row r="373" ht="14.25" customHeight="1">
      <c r="AT373" s="310"/>
      <c r="AU373" s="310"/>
      <c r="AV373" s="310"/>
      <c r="AW373" s="310"/>
      <c r="AX373" s="311"/>
      <c r="AY373" s="312"/>
      <c r="AZ373" s="312"/>
      <c r="BA373" s="312"/>
      <c r="BB373" s="311"/>
      <c r="BC373" s="312"/>
      <c r="BD373" s="312"/>
      <c r="BE373" s="312"/>
    </row>
    <row r="374" ht="14.25" customHeight="1">
      <c r="AT374" s="310"/>
      <c r="AU374" s="310"/>
      <c r="AV374" s="310"/>
      <c r="AW374" s="310"/>
      <c r="AX374" s="311"/>
      <c r="AY374" s="312"/>
      <c r="AZ374" s="312"/>
      <c r="BA374" s="312"/>
      <c r="BB374" s="311"/>
      <c r="BC374" s="312"/>
      <c r="BD374" s="312"/>
      <c r="BE374" s="312"/>
    </row>
    <row r="375" ht="14.25" customHeight="1">
      <c r="AT375" s="310"/>
      <c r="AU375" s="310"/>
      <c r="AV375" s="310"/>
      <c r="AW375" s="310"/>
      <c r="AX375" s="311"/>
      <c r="AY375" s="312"/>
      <c r="AZ375" s="312"/>
      <c r="BA375" s="312"/>
      <c r="BB375" s="311"/>
      <c r="BC375" s="312"/>
      <c r="BD375" s="312"/>
      <c r="BE375" s="312"/>
    </row>
    <row r="376" ht="14.25" customHeight="1">
      <c r="AT376" s="310"/>
      <c r="AU376" s="310"/>
      <c r="AV376" s="310"/>
      <c r="AW376" s="310"/>
      <c r="AX376" s="311"/>
      <c r="AY376" s="312"/>
      <c r="AZ376" s="312"/>
      <c r="BA376" s="312"/>
      <c r="BB376" s="311"/>
      <c r="BC376" s="312"/>
      <c r="BD376" s="312"/>
      <c r="BE376" s="312"/>
    </row>
    <row r="377" ht="14.25" customHeight="1">
      <c r="AT377" s="310"/>
      <c r="AU377" s="310"/>
      <c r="AV377" s="310"/>
      <c r="AW377" s="310"/>
      <c r="AX377" s="311"/>
      <c r="AY377" s="312"/>
      <c r="AZ377" s="312"/>
      <c r="BA377" s="312"/>
      <c r="BB377" s="311"/>
      <c r="BC377" s="312"/>
      <c r="BD377" s="312"/>
      <c r="BE377" s="312"/>
    </row>
    <row r="378" ht="14.25" customHeight="1">
      <c r="AT378" s="310"/>
      <c r="AU378" s="310"/>
      <c r="AV378" s="310"/>
      <c r="AW378" s="310"/>
      <c r="AX378" s="311"/>
      <c r="AY378" s="312"/>
      <c r="AZ378" s="312"/>
      <c r="BA378" s="312"/>
      <c r="BB378" s="311"/>
      <c r="BC378" s="312"/>
      <c r="BD378" s="312"/>
      <c r="BE378" s="312"/>
    </row>
    <row r="379" ht="14.25" customHeight="1">
      <c r="AT379" s="310"/>
      <c r="AU379" s="310"/>
      <c r="AV379" s="310"/>
      <c r="AW379" s="310"/>
      <c r="AX379" s="311"/>
      <c r="AY379" s="312"/>
      <c r="AZ379" s="312"/>
      <c r="BA379" s="312"/>
      <c r="BB379" s="311"/>
      <c r="BC379" s="312"/>
      <c r="BD379" s="312"/>
      <c r="BE379" s="312"/>
    </row>
    <row r="380" ht="14.25" customHeight="1">
      <c r="AT380" s="310"/>
      <c r="AU380" s="310"/>
      <c r="AV380" s="310"/>
      <c r="AW380" s="310"/>
      <c r="AX380" s="311"/>
      <c r="AY380" s="312"/>
      <c r="AZ380" s="312"/>
      <c r="BA380" s="312"/>
      <c r="BB380" s="311"/>
      <c r="BC380" s="312"/>
      <c r="BD380" s="312"/>
      <c r="BE380" s="312"/>
    </row>
    <row r="381" ht="14.25" customHeight="1">
      <c r="AT381" s="310"/>
      <c r="AU381" s="310"/>
      <c r="AV381" s="310"/>
      <c r="AW381" s="310"/>
      <c r="AX381" s="311"/>
      <c r="AY381" s="312"/>
      <c r="AZ381" s="312"/>
      <c r="BA381" s="312"/>
      <c r="BB381" s="311"/>
      <c r="BC381" s="312"/>
      <c r="BD381" s="312"/>
      <c r="BE381" s="312"/>
    </row>
    <row r="382" ht="14.25" customHeight="1">
      <c r="AT382" s="310"/>
      <c r="AU382" s="310"/>
      <c r="AV382" s="310"/>
      <c r="AW382" s="310"/>
      <c r="AX382" s="311"/>
      <c r="AY382" s="312"/>
      <c r="AZ382" s="312"/>
      <c r="BA382" s="312"/>
      <c r="BB382" s="311"/>
      <c r="BC382" s="312"/>
      <c r="BD382" s="312"/>
      <c r="BE382" s="312"/>
    </row>
    <row r="383" ht="14.25" customHeight="1">
      <c r="AT383" s="310"/>
      <c r="AU383" s="310"/>
      <c r="AV383" s="310"/>
      <c r="AW383" s="310"/>
      <c r="AX383" s="311"/>
      <c r="AY383" s="312"/>
      <c r="AZ383" s="312"/>
      <c r="BA383" s="312"/>
      <c r="BB383" s="311"/>
      <c r="BC383" s="312"/>
      <c r="BD383" s="312"/>
      <c r="BE383" s="312"/>
    </row>
    <row r="384" ht="14.25" customHeight="1">
      <c r="AT384" s="310"/>
      <c r="AU384" s="310"/>
      <c r="AV384" s="310"/>
      <c r="AW384" s="310"/>
      <c r="AX384" s="311"/>
      <c r="AY384" s="312"/>
      <c r="AZ384" s="312"/>
      <c r="BA384" s="312"/>
      <c r="BB384" s="311"/>
      <c r="BC384" s="312"/>
      <c r="BD384" s="312"/>
      <c r="BE384" s="312"/>
    </row>
    <row r="385" ht="14.25" customHeight="1">
      <c r="AT385" s="310"/>
      <c r="AU385" s="310"/>
      <c r="AV385" s="310"/>
      <c r="AW385" s="310"/>
      <c r="AX385" s="311"/>
      <c r="AY385" s="312"/>
      <c r="AZ385" s="312"/>
      <c r="BA385" s="312"/>
      <c r="BB385" s="311"/>
      <c r="BC385" s="312"/>
      <c r="BD385" s="312"/>
      <c r="BE385" s="312"/>
    </row>
    <row r="386" ht="14.25" customHeight="1">
      <c r="AT386" s="310"/>
      <c r="AU386" s="310"/>
      <c r="AV386" s="310"/>
      <c r="AW386" s="310"/>
      <c r="AX386" s="311"/>
      <c r="AY386" s="312"/>
      <c r="AZ386" s="312"/>
      <c r="BA386" s="312"/>
      <c r="BB386" s="311"/>
      <c r="BC386" s="312"/>
      <c r="BD386" s="312"/>
      <c r="BE386" s="312"/>
    </row>
    <row r="387" ht="14.25" customHeight="1">
      <c r="AT387" s="310"/>
      <c r="AU387" s="310"/>
      <c r="AV387" s="310"/>
      <c r="AW387" s="310"/>
      <c r="AX387" s="311"/>
      <c r="AY387" s="312"/>
      <c r="AZ387" s="312"/>
      <c r="BA387" s="312"/>
      <c r="BB387" s="311"/>
      <c r="BC387" s="312"/>
      <c r="BD387" s="312"/>
      <c r="BE387" s="312"/>
    </row>
    <row r="388" ht="14.25" customHeight="1">
      <c r="AT388" s="310"/>
      <c r="AU388" s="310"/>
      <c r="AV388" s="310"/>
      <c r="AW388" s="310"/>
      <c r="AX388" s="311"/>
      <c r="AY388" s="312"/>
      <c r="AZ388" s="312"/>
      <c r="BA388" s="312"/>
      <c r="BB388" s="311"/>
      <c r="BC388" s="312"/>
      <c r="BD388" s="312"/>
      <c r="BE388" s="312"/>
    </row>
    <row r="389" ht="14.25" customHeight="1">
      <c r="AT389" s="310"/>
      <c r="AU389" s="310"/>
      <c r="AV389" s="310"/>
      <c r="AW389" s="310"/>
      <c r="AX389" s="311"/>
      <c r="AY389" s="312"/>
      <c r="AZ389" s="312"/>
      <c r="BA389" s="312"/>
      <c r="BB389" s="311"/>
      <c r="BC389" s="312"/>
      <c r="BD389" s="312"/>
      <c r="BE389" s="312"/>
    </row>
    <row r="390" ht="14.25" customHeight="1">
      <c r="AT390" s="310"/>
      <c r="AU390" s="310"/>
      <c r="AV390" s="310"/>
      <c r="AW390" s="310"/>
      <c r="AX390" s="311"/>
      <c r="AY390" s="312"/>
      <c r="AZ390" s="312"/>
      <c r="BA390" s="312"/>
      <c r="BB390" s="311"/>
      <c r="BC390" s="312"/>
      <c r="BD390" s="312"/>
      <c r="BE390" s="312"/>
    </row>
    <row r="391" ht="14.25" customHeight="1">
      <c r="AT391" s="310"/>
      <c r="AU391" s="310"/>
      <c r="AV391" s="310"/>
      <c r="AW391" s="310"/>
      <c r="AX391" s="311"/>
      <c r="AY391" s="312"/>
      <c r="AZ391" s="312"/>
      <c r="BA391" s="312"/>
      <c r="BB391" s="311"/>
      <c r="BC391" s="312"/>
      <c r="BD391" s="312"/>
      <c r="BE391" s="312"/>
    </row>
    <row r="392" ht="14.25" customHeight="1">
      <c r="AT392" s="310"/>
      <c r="AU392" s="310"/>
      <c r="AV392" s="310"/>
      <c r="AW392" s="310"/>
      <c r="AX392" s="311"/>
      <c r="AY392" s="312"/>
      <c r="AZ392" s="312"/>
      <c r="BA392" s="312"/>
      <c r="BB392" s="311"/>
      <c r="BC392" s="312"/>
      <c r="BD392" s="312"/>
      <c r="BE392" s="312"/>
    </row>
    <row r="393" ht="14.25" customHeight="1">
      <c r="AT393" s="310"/>
      <c r="AU393" s="310"/>
      <c r="AV393" s="310"/>
      <c r="AW393" s="310"/>
      <c r="AX393" s="311"/>
      <c r="AY393" s="312"/>
      <c r="AZ393" s="312"/>
      <c r="BA393" s="312"/>
      <c r="BB393" s="311"/>
      <c r="BC393" s="312"/>
      <c r="BD393" s="312"/>
      <c r="BE393" s="312"/>
    </row>
    <row r="394" ht="14.25" customHeight="1">
      <c r="AT394" s="310"/>
      <c r="AU394" s="310"/>
      <c r="AV394" s="310"/>
      <c r="AW394" s="310"/>
      <c r="AX394" s="311"/>
      <c r="AY394" s="312"/>
      <c r="AZ394" s="312"/>
      <c r="BA394" s="312"/>
      <c r="BB394" s="311"/>
      <c r="BC394" s="312"/>
      <c r="BD394" s="312"/>
      <c r="BE394" s="312"/>
    </row>
    <row r="395" ht="14.25" customHeight="1">
      <c r="AT395" s="310"/>
      <c r="AU395" s="310"/>
      <c r="AV395" s="310"/>
      <c r="AW395" s="310"/>
      <c r="AX395" s="311"/>
      <c r="AY395" s="312"/>
      <c r="AZ395" s="312"/>
      <c r="BA395" s="312"/>
      <c r="BB395" s="311"/>
      <c r="BC395" s="312"/>
      <c r="BD395" s="312"/>
      <c r="BE395" s="312"/>
    </row>
    <row r="396" ht="14.25" customHeight="1">
      <c r="AT396" s="310"/>
      <c r="AU396" s="310"/>
      <c r="AV396" s="310"/>
      <c r="AW396" s="310"/>
      <c r="AX396" s="311"/>
      <c r="AY396" s="312"/>
      <c r="AZ396" s="312"/>
      <c r="BA396" s="312"/>
      <c r="BB396" s="311"/>
      <c r="BC396" s="312"/>
      <c r="BD396" s="312"/>
      <c r="BE396" s="312"/>
    </row>
    <row r="397" ht="14.25" customHeight="1">
      <c r="AT397" s="310"/>
      <c r="AU397" s="310"/>
      <c r="AV397" s="310"/>
      <c r="AW397" s="310"/>
      <c r="AX397" s="311"/>
      <c r="AY397" s="312"/>
      <c r="AZ397" s="312"/>
      <c r="BA397" s="312"/>
      <c r="BB397" s="311"/>
      <c r="BC397" s="312"/>
      <c r="BD397" s="312"/>
      <c r="BE397" s="312"/>
    </row>
    <row r="398" ht="14.25" customHeight="1">
      <c r="AT398" s="310"/>
      <c r="AU398" s="310"/>
      <c r="AV398" s="310"/>
      <c r="AW398" s="310"/>
      <c r="AX398" s="311"/>
      <c r="AY398" s="312"/>
      <c r="AZ398" s="312"/>
      <c r="BA398" s="312"/>
      <c r="BB398" s="311"/>
      <c r="BC398" s="312"/>
      <c r="BD398" s="312"/>
      <c r="BE398" s="312"/>
    </row>
    <row r="399" ht="14.25" customHeight="1">
      <c r="AT399" s="310"/>
      <c r="AU399" s="310"/>
      <c r="AV399" s="310"/>
      <c r="AW399" s="310"/>
      <c r="AX399" s="311"/>
      <c r="AY399" s="312"/>
      <c r="AZ399" s="312"/>
      <c r="BA399" s="312"/>
      <c r="BB399" s="311"/>
      <c r="BC399" s="312"/>
      <c r="BD399" s="312"/>
      <c r="BE399" s="312"/>
    </row>
    <row r="400" ht="14.25" customHeight="1">
      <c r="AT400" s="310"/>
      <c r="AU400" s="310"/>
      <c r="AV400" s="310"/>
      <c r="AW400" s="310"/>
      <c r="AX400" s="311"/>
      <c r="AY400" s="312"/>
      <c r="AZ400" s="312"/>
      <c r="BA400" s="312"/>
      <c r="BB400" s="311"/>
      <c r="BC400" s="312"/>
      <c r="BD400" s="312"/>
      <c r="BE400" s="312"/>
    </row>
    <row r="401" ht="14.25" customHeight="1">
      <c r="AT401" s="310"/>
      <c r="AU401" s="310"/>
      <c r="AV401" s="310"/>
      <c r="AW401" s="310"/>
      <c r="AX401" s="311"/>
      <c r="AY401" s="312"/>
      <c r="AZ401" s="312"/>
      <c r="BA401" s="312"/>
      <c r="BB401" s="311"/>
      <c r="BC401" s="312"/>
      <c r="BD401" s="312"/>
      <c r="BE401" s="312"/>
    </row>
    <row r="402" ht="14.25" customHeight="1">
      <c r="AT402" s="310"/>
      <c r="AU402" s="310"/>
      <c r="AV402" s="310"/>
      <c r="AW402" s="310"/>
      <c r="AX402" s="311"/>
      <c r="AY402" s="312"/>
      <c r="AZ402" s="312"/>
      <c r="BA402" s="312"/>
      <c r="BB402" s="311"/>
      <c r="BC402" s="312"/>
      <c r="BD402" s="312"/>
      <c r="BE402" s="312"/>
    </row>
    <row r="403" ht="14.25" customHeight="1">
      <c r="AT403" s="310"/>
      <c r="AU403" s="310"/>
      <c r="AV403" s="310"/>
      <c r="AW403" s="310"/>
      <c r="AX403" s="311"/>
      <c r="AY403" s="312"/>
      <c r="AZ403" s="312"/>
      <c r="BA403" s="312"/>
      <c r="BB403" s="311"/>
      <c r="BC403" s="312"/>
      <c r="BD403" s="312"/>
      <c r="BE403" s="312"/>
    </row>
    <row r="404" ht="14.25" customHeight="1">
      <c r="AT404" s="310"/>
      <c r="AU404" s="310"/>
      <c r="AV404" s="310"/>
      <c r="AW404" s="310"/>
      <c r="AX404" s="311"/>
      <c r="AY404" s="312"/>
      <c r="AZ404" s="312"/>
      <c r="BA404" s="312"/>
      <c r="BB404" s="311"/>
      <c r="BC404" s="312"/>
      <c r="BD404" s="312"/>
      <c r="BE404" s="312"/>
    </row>
    <row r="405" ht="14.25" customHeight="1">
      <c r="AT405" s="310"/>
      <c r="AU405" s="310"/>
      <c r="AV405" s="310"/>
      <c r="AW405" s="310"/>
      <c r="AX405" s="311"/>
      <c r="AY405" s="312"/>
      <c r="AZ405" s="312"/>
      <c r="BA405" s="312"/>
      <c r="BB405" s="311"/>
      <c r="BC405" s="312"/>
      <c r="BD405" s="312"/>
      <c r="BE405" s="312"/>
    </row>
    <row r="406" ht="14.25" customHeight="1">
      <c r="AT406" s="310"/>
      <c r="AU406" s="310"/>
      <c r="AV406" s="310"/>
      <c r="AW406" s="310"/>
      <c r="AX406" s="311"/>
      <c r="AY406" s="312"/>
      <c r="AZ406" s="312"/>
      <c r="BA406" s="312"/>
      <c r="BB406" s="311"/>
      <c r="BC406" s="312"/>
      <c r="BD406" s="312"/>
      <c r="BE406" s="312"/>
    </row>
    <row r="407" ht="14.25" customHeight="1">
      <c r="AT407" s="310"/>
      <c r="AU407" s="310"/>
      <c r="AV407" s="310"/>
      <c r="AW407" s="310"/>
      <c r="AX407" s="311"/>
      <c r="AY407" s="312"/>
      <c r="AZ407" s="312"/>
      <c r="BA407" s="312"/>
      <c r="BB407" s="311"/>
      <c r="BC407" s="312"/>
      <c r="BD407" s="312"/>
      <c r="BE407" s="312"/>
    </row>
    <row r="408" ht="14.25" customHeight="1">
      <c r="AT408" s="310"/>
      <c r="AU408" s="310"/>
      <c r="AV408" s="310"/>
      <c r="AW408" s="310"/>
      <c r="AX408" s="311"/>
      <c r="AY408" s="312"/>
      <c r="AZ408" s="312"/>
      <c r="BA408" s="312"/>
      <c r="BB408" s="311"/>
      <c r="BC408" s="312"/>
      <c r="BD408" s="312"/>
      <c r="BE408" s="312"/>
    </row>
    <row r="409" ht="14.25" customHeight="1">
      <c r="AT409" s="310"/>
      <c r="AU409" s="310"/>
      <c r="AV409" s="310"/>
      <c r="AW409" s="310"/>
      <c r="AX409" s="311"/>
      <c r="AY409" s="312"/>
      <c r="AZ409" s="312"/>
      <c r="BA409" s="312"/>
      <c r="BB409" s="311"/>
      <c r="BC409" s="312"/>
      <c r="BD409" s="312"/>
      <c r="BE409" s="312"/>
    </row>
    <row r="410" ht="14.25" customHeight="1">
      <c r="AT410" s="310"/>
      <c r="AU410" s="310"/>
      <c r="AV410" s="310"/>
      <c r="AW410" s="310"/>
      <c r="AX410" s="311"/>
      <c r="AY410" s="312"/>
      <c r="AZ410" s="312"/>
      <c r="BA410" s="312"/>
      <c r="BB410" s="311"/>
      <c r="BC410" s="312"/>
      <c r="BD410" s="312"/>
      <c r="BE410" s="312"/>
    </row>
    <row r="411" ht="14.25" customHeight="1">
      <c r="AT411" s="310"/>
      <c r="AU411" s="310"/>
      <c r="AV411" s="310"/>
      <c r="AW411" s="310"/>
      <c r="AX411" s="311"/>
      <c r="AY411" s="312"/>
      <c r="AZ411" s="312"/>
      <c r="BA411" s="312"/>
      <c r="BB411" s="311"/>
      <c r="BC411" s="312"/>
      <c r="BD411" s="312"/>
      <c r="BE411" s="312"/>
    </row>
    <row r="412" ht="14.25" customHeight="1">
      <c r="AT412" s="310"/>
      <c r="AU412" s="310"/>
      <c r="AV412" s="310"/>
      <c r="AW412" s="310"/>
      <c r="AX412" s="311"/>
      <c r="AY412" s="312"/>
      <c r="AZ412" s="312"/>
      <c r="BA412" s="312"/>
      <c r="BB412" s="311"/>
      <c r="BC412" s="312"/>
      <c r="BD412" s="312"/>
      <c r="BE412" s="312"/>
    </row>
    <row r="413" ht="14.25" customHeight="1">
      <c r="AT413" s="310"/>
      <c r="AU413" s="310"/>
      <c r="AV413" s="310"/>
      <c r="AW413" s="310"/>
      <c r="AX413" s="311"/>
      <c r="AY413" s="312"/>
      <c r="AZ413" s="312"/>
      <c r="BA413" s="312"/>
      <c r="BB413" s="311"/>
      <c r="BC413" s="312"/>
      <c r="BD413" s="312"/>
      <c r="BE413" s="312"/>
    </row>
    <row r="414" ht="14.25" customHeight="1">
      <c r="AT414" s="310"/>
      <c r="AU414" s="310"/>
      <c r="AV414" s="310"/>
      <c r="AW414" s="310"/>
      <c r="AX414" s="311"/>
      <c r="AY414" s="312"/>
      <c r="AZ414" s="312"/>
      <c r="BA414" s="312"/>
      <c r="BB414" s="311"/>
      <c r="BC414" s="312"/>
      <c r="BD414" s="312"/>
      <c r="BE414" s="312"/>
    </row>
    <row r="415" ht="14.25" customHeight="1">
      <c r="AT415" s="310"/>
      <c r="AU415" s="310"/>
      <c r="AV415" s="310"/>
      <c r="AW415" s="310"/>
      <c r="AX415" s="311"/>
      <c r="AY415" s="312"/>
      <c r="AZ415" s="312"/>
      <c r="BA415" s="312"/>
      <c r="BB415" s="311"/>
      <c r="BC415" s="312"/>
      <c r="BD415" s="312"/>
      <c r="BE415" s="312"/>
    </row>
    <row r="416" ht="14.25" customHeight="1">
      <c r="AT416" s="310"/>
      <c r="AU416" s="310"/>
      <c r="AV416" s="310"/>
      <c r="AW416" s="310"/>
      <c r="AX416" s="311"/>
      <c r="AY416" s="312"/>
      <c r="AZ416" s="312"/>
      <c r="BA416" s="312"/>
      <c r="BB416" s="311"/>
      <c r="BC416" s="312"/>
      <c r="BD416" s="312"/>
      <c r="BE416" s="312"/>
    </row>
    <row r="417" ht="14.25" customHeight="1">
      <c r="AT417" s="310"/>
      <c r="AU417" s="310"/>
      <c r="AV417" s="310"/>
      <c r="AW417" s="310"/>
      <c r="AX417" s="311"/>
      <c r="AY417" s="312"/>
      <c r="AZ417" s="312"/>
      <c r="BA417" s="312"/>
      <c r="BB417" s="311"/>
      <c r="BC417" s="312"/>
      <c r="BD417" s="312"/>
      <c r="BE417" s="312"/>
    </row>
    <row r="418" ht="14.25" customHeight="1">
      <c r="AT418" s="310"/>
      <c r="AU418" s="310"/>
      <c r="AV418" s="310"/>
      <c r="AW418" s="310"/>
      <c r="AX418" s="311"/>
      <c r="AY418" s="312"/>
      <c r="AZ418" s="312"/>
      <c r="BA418" s="312"/>
      <c r="BB418" s="311"/>
      <c r="BC418" s="312"/>
      <c r="BD418" s="312"/>
      <c r="BE418" s="312"/>
    </row>
    <row r="419" ht="14.25" customHeight="1">
      <c r="AT419" s="310"/>
      <c r="AU419" s="310"/>
      <c r="AV419" s="310"/>
      <c r="AW419" s="310"/>
      <c r="AX419" s="311"/>
      <c r="AY419" s="312"/>
      <c r="AZ419" s="312"/>
      <c r="BA419" s="312"/>
      <c r="BB419" s="311"/>
      <c r="BC419" s="312"/>
      <c r="BD419" s="312"/>
      <c r="BE419" s="312"/>
    </row>
    <row r="420" ht="14.25" customHeight="1">
      <c r="AT420" s="310"/>
      <c r="AU420" s="310"/>
      <c r="AV420" s="310"/>
      <c r="AW420" s="310"/>
      <c r="AX420" s="311"/>
      <c r="AY420" s="312"/>
      <c r="AZ420" s="312"/>
      <c r="BA420" s="312"/>
      <c r="BB420" s="311"/>
      <c r="BC420" s="312"/>
      <c r="BD420" s="312"/>
      <c r="BE420" s="312"/>
    </row>
    <row r="421" ht="14.25" customHeight="1">
      <c r="AT421" s="310"/>
      <c r="AU421" s="310"/>
      <c r="AV421" s="310"/>
      <c r="AW421" s="310"/>
      <c r="AX421" s="311"/>
      <c r="AY421" s="312"/>
      <c r="AZ421" s="312"/>
      <c r="BA421" s="312"/>
      <c r="BB421" s="311"/>
      <c r="BC421" s="312"/>
      <c r="BD421" s="312"/>
      <c r="BE421" s="312"/>
    </row>
    <row r="422" ht="14.25" customHeight="1">
      <c r="AT422" s="310"/>
      <c r="AU422" s="310"/>
      <c r="AV422" s="310"/>
      <c r="AW422" s="310"/>
      <c r="AX422" s="311"/>
      <c r="AY422" s="312"/>
      <c r="AZ422" s="312"/>
      <c r="BA422" s="312"/>
      <c r="BB422" s="311"/>
      <c r="BC422" s="312"/>
      <c r="BD422" s="312"/>
      <c r="BE422" s="312"/>
    </row>
    <row r="423" ht="14.25" customHeight="1">
      <c r="AT423" s="310"/>
      <c r="AU423" s="310"/>
      <c r="AV423" s="310"/>
      <c r="AW423" s="310"/>
      <c r="AX423" s="311"/>
      <c r="AY423" s="312"/>
      <c r="AZ423" s="312"/>
      <c r="BA423" s="312"/>
      <c r="BB423" s="311"/>
      <c r="BC423" s="312"/>
      <c r="BD423" s="312"/>
      <c r="BE423" s="312"/>
    </row>
    <row r="424" ht="14.25" customHeight="1">
      <c r="AT424" s="310"/>
      <c r="AU424" s="310"/>
      <c r="AV424" s="310"/>
      <c r="AW424" s="310"/>
      <c r="AX424" s="311"/>
      <c r="AY424" s="312"/>
      <c r="AZ424" s="312"/>
      <c r="BA424" s="312"/>
      <c r="BB424" s="311"/>
      <c r="BC424" s="312"/>
      <c r="BD424" s="312"/>
      <c r="BE424" s="312"/>
    </row>
    <row r="425" ht="14.25" customHeight="1">
      <c r="AT425" s="310"/>
      <c r="AU425" s="310"/>
      <c r="AV425" s="310"/>
      <c r="AW425" s="310"/>
      <c r="AX425" s="311"/>
      <c r="AY425" s="312"/>
      <c r="AZ425" s="312"/>
      <c r="BA425" s="312"/>
      <c r="BB425" s="311"/>
      <c r="BC425" s="312"/>
      <c r="BD425" s="312"/>
      <c r="BE425" s="312"/>
    </row>
    <row r="426" ht="14.25" customHeight="1">
      <c r="AT426" s="310"/>
      <c r="AU426" s="310"/>
      <c r="AV426" s="310"/>
      <c r="AW426" s="310"/>
      <c r="AX426" s="311"/>
      <c r="AY426" s="312"/>
      <c r="AZ426" s="312"/>
      <c r="BA426" s="312"/>
      <c r="BB426" s="311"/>
      <c r="BC426" s="312"/>
      <c r="BD426" s="312"/>
      <c r="BE426" s="312"/>
    </row>
    <row r="427" ht="14.25" customHeight="1">
      <c r="AT427" s="310"/>
      <c r="AU427" s="310"/>
      <c r="AV427" s="310"/>
      <c r="AW427" s="310"/>
      <c r="AX427" s="311"/>
      <c r="AY427" s="312"/>
      <c r="AZ427" s="312"/>
      <c r="BA427" s="312"/>
      <c r="BB427" s="311"/>
      <c r="BC427" s="312"/>
      <c r="BD427" s="312"/>
      <c r="BE427" s="312"/>
    </row>
    <row r="428" ht="14.25" customHeight="1">
      <c r="AT428" s="310"/>
      <c r="AU428" s="310"/>
      <c r="AV428" s="310"/>
      <c r="AW428" s="310"/>
      <c r="AX428" s="311"/>
      <c r="AY428" s="312"/>
      <c r="AZ428" s="312"/>
      <c r="BA428" s="312"/>
      <c r="BB428" s="311"/>
      <c r="BC428" s="312"/>
      <c r="BD428" s="312"/>
      <c r="BE428" s="312"/>
    </row>
    <row r="429" ht="14.25" customHeight="1">
      <c r="AT429" s="310"/>
      <c r="AU429" s="310"/>
      <c r="AV429" s="310"/>
      <c r="AW429" s="310"/>
      <c r="AX429" s="311"/>
      <c r="AY429" s="312"/>
      <c r="AZ429" s="312"/>
      <c r="BA429" s="312"/>
      <c r="BB429" s="311"/>
      <c r="BC429" s="312"/>
      <c r="BD429" s="312"/>
      <c r="BE429" s="312"/>
    </row>
    <row r="430" ht="14.25" customHeight="1">
      <c r="AT430" s="310"/>
      <c r="AU430" s="310"/>
      <c r="AV430" s="310"/>
      <c r="AW430" s="310"/>
      <c r="AX430" s="311"/>
      <c r="AY430" s="312"/>
      <c r="AZ430" s="312"/>
      <c r="BA430" s="312"/>
      <c r="BB430" s="311"/>
      <c r="BC430" s="312"/>
      <c r="BD430" s="312"/>
      <c r="BE430" s="312"/>
    </row>
    <row r="431" ht="14.25" customHeight="1">
      <c r="AT431" s="310"/>
      <c r="AU431" s="310"/>
      <c r="AV431" s="310"/>
      <c r="AW431" s="310"/>
      <c r="AX431" s="311"/>
      <c r="AY431" s="312"/>
      <c r="AZ431" s="312"/>
      <c r="BA431" s="312"/>
      <c r="BB431" s="311"/>
      <c r="BC431" s="312"/>
      <c r="BD431" s="312"/>
      <c r="BE431" s="312"/>
    </row>
    <row r="432" ht="14.25" customHeight="1">
      <c r="AT432" s="310"/>
      <c r="AU432" s="310"/>
      <c r="AV432" s="310"/>
      <c r="AW432" s="310"/>
      <c r="AX432" s="311"/>
      <c r="AY432" s="312"/>
      <c r="AZ432" s="312"/>
      <c r="BA432" s="312"/>
      <c r="BB432" s="311"/>
      <c r="BC432" s="312"/>
      <c r="BD432" s="312"/>
      <c r="BE432" s="312"/>
    </row>
    <row r="433" ht="14.25" customHeight="1">
      <c r="AT433" s="310"/>
      <c r="AU433" s="310"/>
      <c r="AV433" s="310"/>
      <c r="AW433" s="310"/>
      <c r="AX433" s="311"/>
      <c r="AY433" s="312"/>
      <c r="AZ433" s="312"/>
      <c r="BA433" s="312"/>
      <c r="BB433" s="311"/>
      <c r="BC433" s="312"/>
      <c r="BD433" s="312"/>
      <c r="BE433" s="312"/>
    </row>
    <row r="434" ht="14.25" customHeight="1">
      <c r="AT434" s="310"/>
      <c r="AU434" s="310"/>
      <c r="AV434" s="310"/>
      <c r="AW434" s="310"/>
      <c r="AX434" s="311"/>
      <c r="AY434" s="312"/>
      <c r="AZ434" s="312"/>
      <c r="BA434" s="312"/>
      <c r="BB434" s="311"/>
      <c r="BC434" s="312"/>
      <c r="BD434" s="312"/>
      <c r="BE434" s="312"/>
    </row>
    <row r="435" ht="14.25" customHeight="1">
      <c r="AT435" s="310"/>
      <c r="AU435" s="310"/>
      <c r="AV435" s="310"/>
      <c r="AW435" s="310"/>
      <c r="AX435" s="311"/>
      <c r="AY435" s="312"/>
      <c r="AZ435" s="312"/>
      <c r="BA435" s="312"/>
      <c r="BB435" s="311"/>
      <c r="BC435" s="312"/>
      <c r="BD435" s="312"/>
      <c r="BE435" s="312"/>
    </row>
    <row r="436" ht="14.25" customHeight="1">
      <c r="AT436" s="310"/>
      <c r="AU436" s="310"/>
      <c r="AV436" s="310"/>
      <c r="AW436" s="310"/>
      <c r="AX436" s="311"/>
      <c r="AY436" s="312"/>
      <c r="AZ436" s="312"/>
      <c r="BA436" s="312"/>
      <c r="BB436" s="311"/>
      <c r="BC436" s="312"/>
      <c r="BD436" s="312"/>
      <c r="BE436" s="312"/>
    </row>
    <row r="437" ht="14.25" customHeight="1">
      <c r="AT437" s="310"/>
      <c r="AU437" s="310"/>
      <c r="AV437" s="310"/>
      <c r="AW437" s="310"/>
      <c r="AX437" s="311"/>
      <c r="AY437" s="312"/>
      <c r="AZ437" s="312"/>
      <c r="BA437" s="312"/>
      <c r="BB437" s="311"/>
      <c r="BC437" s="312"/>
      <c r="BD437" s="312"/>
      <c r="BE437" s="312"/>
    </row>
    <row r="438" ht="14.25" customHeight="1">
      <c r="AT438" s="310"/>
      <c r="AU438" s="310"/>
      <c r="AV438" s="310"/>
      <c r="AW438" s="310"/>
      <c r="AX438" s="311"/>
      <c r="AY438" s="312"/>
      <c r="AZ438" s="312"/>
      <c r="BA438" s="312"/>
      <c r="BB438" s="311"/>
      <c r="BC438" s="312"/>
      <c r="BD438" s="312"/>
      <c r="BE438" s="312"/>
    </row>
    <row r="439" ht="14.25" customHeight="1">
      <c r="AT439" s="310"/>
      <c r="AU439" s="310"/>
      <c r="AV439" s="310"/>
      <c r="AW439" s="310"/>
      <c r="AX439" s="311"/>
      <c r="AY439" s="312"/>
      <c r="AZ439" s="312"/>
      <c r="BA439" s="312"/>
      <c r="BB439" s="311"/>
      <c r="BC439" s="312"/>
      <c r="BD439" s="312"/>
      <c r="BE439" s="312"/>
    </row>
    <row r="440" ht="14.25" customHeight="1">
      <c r="AT440" s="310"/>
      <c r="AU440" s="310"/>
      <c r="AV440" s="310"/>
      <c r="AW440" s="310"/>
      <c r="AX440" s="311"/>
      <c r="AY440" s="312"/>
      <c r="AZ440" s="312"/>
      <c r="BA440" s="312"/>
      <c r="BB440" s="311"/>
      <c r="BC440" s="312"/>
      <c r="BD440" s="312"/>
      <c r="BE440" s="312"/>
    </row>
    <row r="441" ht="14.25" customHeight="1">
      <c r="AT441" s="310"/>
      <c r="AU441" s="310"/>
      <c r="AV441" s="310"/>
      <c r="AW441" s="310"/>
      <c r="AX441" s="311"/>
      <c r="AY441" s="312"/>
      <c r="AZ441" s="312"/>
      <c r="BA441" s="312"/>
      <c r="BB441" s="311"/>
      <c r="BC441" s="312"/>
      <c r="BD441" s="312"/>
      <c r="BE441" s="312"/>
    </row>
    <row r="442" ht="14.25" customHeight="1">
      <c r="AT442" s="310"/>
      <c r="AU442" s="310"/>
      <c r="AV442" s="310"/>
      <c r="AW442" s="310"/>
      <c r="AX442" s="311"/>
      <c r="AY442" s="312"/>
      <c r="AZ442" s="312"/>
      <c r="BA442" s="312"/>
      <c r="BB442" s="311"/>
      <c r="BC442" s="312"/>
      <c r="BD442" s="312"/>
      <c r="BE442" s="312"/>
    </row>
    <row r="443" ht="14.25" customHeight="1">
      <c r="AT443" s="310"/>
      <c r="AU443" s="310"/>
      <c r="AV443" s="310"/>
      <c r="AW443" s="310"/>
      <c r="AX443" s="311"/>
      <c r="AY443" s="312"/>
      <c r="AZ443" s="312"/>
      <c r="BA443" s="312"/>
      <c r="BB443" s="311"/>
      <c r="BC443" s="312"/>
      <c r="BD443" s="312"/>
      <c r="BE443" s="312"/>
    </row>
    <row r="444" ht="14.25" customHeight="1">
      <c r="AT444" s="310"/>
      <c r="AU444" s="310"/>
      <c r="AV444" s="310"/>
      <c r="AW444" s="310"/>
      <c r="AX444" s="311"/>
      <c r="AY444" s="312"/>
      <c r="AZ444" s="312"/>
      <c r="BA444" s="312"/>
      <c r="BB444" s="311"/>
      <c r="BC444" s="312"/>
      <c r="BD444" s="312"/>
      <c r="BE444" s="312"/>
    </row>
    <row r="445" ht="14.25" customHeight="1">
      <c r="AT445" s="310"/>
      <c r="AU445" s="310"/>
      <c r="AV445" s="310"/>
      <c r="AW445" s="310"/>
      <c r="AX445" s="311"/>
      <c r="AY445" s="312"/>
      <c r="AZ445" s="312"/>
      <c r="BA445" s="312"/>
      <c r="BB445" s="311"/>
      <c r="BC445" s="312"/>
      <c r="BD445" s="312"/>
      <c r="BE445" s="312"/>
    </row>
    <row r="446" ht="14.25" customHeight="1">
      <c r="AT446" s="310"/>
      <c r="AU446" s="310"/>
      <c r="AV446" s="310"/>
      <c r="AW446" s="310"/>
      <c r="AX446" s="311"/>
      <c r="AY446" s="312"/>
      <c r="AZ446" s="312"/>
      <c r="BA446" s="312"/>
      <c r="BB446" s="311"/>
      <c r="BC446" s="312"/>
      <c r="BD446" s="312"/>
      <c r="BE446" s="312"/>
    </row>
    <row r="447" ht="14.25" customHeight="1">
      <c r="AT447" s="310"/>
      <c r="AU447" s="310"/>
      <c r="AV447" s="310"/>
      <c r="AW447" s="310"/>
      <c r="AX447" s="311"/>
      <c r="AY447" s="312"/>
      <c r="AZ447" s="312"/>
      <c r="BA447" s="312"/>
      <c r="BB447" s="311"/>
      <c r="BC447" s="312"/>
      <c r="BD447" s="312"/>
      <c r="BE447" s="312"/>
    </row>
    <row r="448" ht="14.25" customHeight="1">
      <c r="AT448" s="310"/>
      <c r="AU448" s="310"/>
      <c r="AV448" s="310"/>
      <c r="AW448" s="310"/>
      <c r="AX448" s="311"/>
      <c r="AY448" s="312"/>
      <c r="AZ448" s="312"/>
      <c r="BA448" s="312"/>
      <c r="BB448" s="311"/>
      <c r="BC448" s="312"/>
      <c r="BD448" s="312"/>
      <c r="BE448" s="312"/>
    </row>
    <row r="449" ht="14.25" customHeight="1">
      <c r="AT449" s="310"/>
      <c r="AU449" s="310"/>
      <c r="AV449" s="310"/>
      <c r="AW449" s="310"/>
      <c r="AX449" s="311"/>
      <c r="AY449" s="312"/>
      <c r="AZ449" s="312"/>
      <c r="BA449" s="312"/>
      <c r="BB449" s="311"/>
      <c r="BC449" s="312"/>
      <c r="BD449" s="312"/>
      <c r="BE449" s="312"/>
    </row>
    <row r="450" ht="14.25" customHeight="1">
      <c r="AT450" s="310"/>
      <c r="AU450" s="310"/>
      <c r="AV450" s="310"/>
      <c r="AW450" s="310"/>
      <c r="AX450" s="311"/>
      <c r="AY450" s="312"/>
      <c r="AZ450" s="312"/>
      <c r="BA450" s="312"/>
      <c r="BB450" s="311"/>
      <c r="BC450" s="312"/>
      <c r="BD450" s="312"/>
      <c r="BE450" s="312"/>
    </row>
    <row r="451" ht="14.25" customHeight="1">
      <c r="AT451" s="310"/>
      <c r="AU451" s="310"/>
      <c r="AV451" s="310"/>
      <c r="AW451" s="310"/>
      <c r="AX451" s="311"/>
      <c r="AY451" s="312"/>
      <c r="AZ451" s="312"/>
      <c r="BA451" s="312"/>
      <c r="BB451" s="311"/>
      <c r="BC451" s="312"/>
      <c r="BD451" s="312"/>
      <c r="BE451" s="312"/>
    </row>
    <row r="452" ht="14.25" customHeight="1">
      <c r="AT452" s="310"/>
      <c r="AU452" s="310"/>
      <c r="AV452" s="310"/>
      <c r="AW452" s="310"/>
      <c r="AX452" s="311"/>
      <c r="AY452" s="312"/>
      <c r="AZ452" s="312"/>
      <c r="BA452" s="312"/>
      <c r="BB452" s="311"/>
      <c r="BC452" s="312"/>
      <c r="BD452" s="312"/>
      <c r="BE452" s="312"/>
    </row>
    <row r="453" ht="14.25" customHeight="1">
      <c r="AT453" s="310"/>
      <c r="AU453" s="310"/>
      <c r="AV453" s="310"/>
      <c r="AW453" s="310"/>
      <c r="AX453" s="311"/>
      <c r="AY453" s="312"/>
      <c r="AZ453" s="312"/>
      <c r="BA453" s="312"/>
      <c r="BB453" s="311"/>
      <c r="BC453" s="312"/>
      <c r="BD453" s="312"/>
      <c r="BE453" s="312"/>
    </row>
    <row r="454" ht="14.25" customHeight="1">
      <c r="AT454" s="310"/>
      <c r="AU454" s="310"/>
      <c r="AV454" s="310"/>
      <c r="AW454" s="310"/>
      <c r="AX454" s="311"/>
      <c r="AY454" s="312"/>
      <c r="AZ454" s="312"/>
      <c r="BA454" s="312"/>
      <c r="BB454" s="311"/>
      <c r="BC454" s="312"/>
      <c r="BD454" s="312"/>
      <c r="BE454" s="312"/>
    </row>
    <row r="455" ht="14.25" customHeight="1">
      <c r="AT455" s="310"/>
      <c r="AU455" s="310"/>
      <c r="AV455" s="310"/>
      <c r="AW455" s="310"/>
      <c r="AX455" s="311"/>
      <c r="AY455" s="312"/>
      <c r="AZ455" s="312"/>
      <c r="BA455" s="312"/>
      <c r="BB455" s="311"/>
      <c r="BC455" s="312"/>
      <c r="BD455" s="312"/>
      <c r="BE455" s="312"/>
    </row>
    <row r="456" ht="14.25" customHeight="1">
      <c r="AT456" s="310"/>
      <c r="AU456" s="310"/>
      <c r="AV456" s="310"/>
      <c r="AW456" s="310"/>
      <c r="AX456" s="311"/>
      <c r="AY456" s="312"/>
      <c r="AZ456" s="312"/>
      <c r="BA456" s="312"/>
      <c r="BB456" s="311"/>
      <c r="BC456" s="312"/>
      <c r="BD456" s="312"/>
      <c r="BE456" s="312"/>
    </row>
    <row r="457" ht="14.25" customHeight="1">
      <c r="AT457" s="310"/>
      <c r="AU457" s="310"/>
      <c r="AV457" s="310"/>
      <c r="AW457" s="310"/>
      <c r="AX457" s="311"/>
      <c r="AY457" s="312"/>
      <c r="AZ457" s="312"/>
      <c r="BA457" s="312"/>
      <c r="BB457" s="311"/>
      <c r="BC457" s="312"/>
      <c r="BD457" s="312"/>
      <c r="BE457" s="312"/>
    </row>
    <row r="458" ht="14.25" customHeight="1">
      <c r="AT458" s="310"/>
      <c r="AU458" s="310"/>
      <c r="AV458" s="310"/>
      <c r="AW458" s="310"/>
      <c r="AX458" s="311"/>
      <c r="AY458" s="312"/>
      <c r="AZ458" s="312"/>
      <c r="BA458" s="312"/>
      <c r="BB458" s="311"/>
      <c r="BC458" s="312"/>
      <c r="BD458" s="312"/>
      <c r="BE458" s="312"/>
    </row>
    <row r="459" ht="14.25" customHeight="1">
      <c r="AT459" s="310"/>
      <c r="AU459" s="310"/>
      <c r="AV459" s="310"/>
      <c r="AW459" s="310"/>
      <c r="AX459" s="311"/>
      <c r="AY459" s="312"/>
      <c r="AZ459" s="312"/>
      <c r="BA459" s="312"/>
      <c r="BB459" s="311"/>
      <c r="BC459" s="312"/>
      <c r="BD459" s="312"/>
      <c r="BE459" s="312"/>
    </row>
    <row r="460" ht="14.25" customHeight="1">
      <c r="AT460" s="310"/>
      <c r="AU460" s="310"/>
      <c r="AV460" s="310"/>
      <c r="AW460" s="310"/>
      <c r="AX460" s="311"/>
      <c r="AY460" s="312"/>
      <c r="AZ460" s="312"/>
      <c r="BA460" s="312"/>
      <c r="BB460" s="311"/>
      <c r="BC460" s="312"/>
      <c r="BD460" s="312"/>
      <c r="BE460" s="312"/>
    </row>
    <row r="461" ht="14.25" customHeight="1">
      <c r="AT461" s="310"/>
      <c r="AU461" s="310"/>
      <c r="AV461" s="310"/>
      <c r="AW461" s="310"/>
      <c r="AX461" s="311"/>
      <c r="AY461" s="312"/>
      <c r="AZ461" s="312"/>
      <c r="BA461" s="312"/>
      <c r="BB461" s="311"/>
      <c r="BC461" s="312"/>
      <c r="BD461" s="312"/>
      <c r="BE461" s="312"/>
    </row>
    <row r="462" ht="14.25" customHeight="1">
      <c r="AT462" s="310"/>
      <c r="AU462" s="310"/>
      <c r="AV462" s="310"/>
      <c r="AW462" s="310"/>
      <c r="AX462" s="311"/>
      <c r="AY462" s="312"/>
      <c r="AZ462" s="312"/>
      <c r="BA462" s="312"/>
      <c r="BB462" s="311"/>
      <c r="BC462" s="312"/>
      <c r="BD462" s="312"/>
      <c r="BE462" s="312"/>
    </row>
    <row r="463" ht="14.25" customHeight="1">
      <c r="AT463" s="310"/>
      <c r="AU463" s="310"/>
      <c r="AV463" s="310"/>
      <c r="AW463" s="310"/>
      <c r="AX463" s="311"/>
      <c r="AY463" s="312"/>
      <c r="AZ463" s="312"/>
      <c r="BA463" s="312"/>
      <c r="BB463" s="311"/>
      <c r="BC463" s="312"/>
      <c r="BD463" s="312"/>
      <c r="BE463" s="312"/>
    </row>
    <row r="464" ht="14.25" customHeight="1">
      <c r="AT464" s="310"/>
      <c r="AU464" s="310"/>
      <c r="AV464" s="310"/>
      <c r="AW464" s="310"/>
      <c r="AX464" s="311"/>
      <c r="AY464" s="312"/>
      <c r="AZ464" s="312"/>
      <c r="BA464" s="312"/>
      <c r="BB464" s="311"/>
      <c r="BC464" s="312"/>
      <c r="BD464" s="312"/>
      <c r="BE464" s="312"/>
    </row>
    <row r="465" ht="14.25" customHeight="1">
      <c r="AT465" s="310"/>
      <c r="AU465" s="310"/>
      <c r="AV465" s="310"/>
      <c r="AW465" s="310"/>
      <c r="AX465" s="311"/>
      <c r="AY465" s="312"/>
      <c r="AZ465" s="312"/>
      <c r="BA465" s="312"/>
      <c r="BB465" s="311"/>
      <c r="BC465" s="312"/>
      <c r="BD465" s="312"/>
      <c r="BE465" s="312"/>
    </row>
    <row r="466" ht="14.25" customHeight="1">
      <c r="AT466" s="310"/>
      <c r="AU466" s="310"/>
      <c r="AV466" s="310"/>
      <c r="AW466" s="310"/>
      <c r="AX466" s="311"/>
      <c r="AY466" s="312"/>
      <c r="AZ466" s="312"/>
      <c r="BA466" s="312"/>
      <c r="BB466" s="311"/>
      <c r="BC466" s="312"/>
      <c r="BD466" s="312"/>
      <c r="BE466" s="312"/>
    </row>
    <row r="467" ht="14.25" customHeight="1">
      <c r="AT467" s="310"/>
      <c r="AU467" s="310"/>
      <c r="AV467" s="310"/>
      <c r="AW467" s="310"/>
      <c r="AX467" s="311"/>
      <c r="AY467" s="312"/>
      <c r="AZ467" s="312"/>
      <c r="BA467" s="312"/>
      <c r="BB467" s="311"/>
      <c r="BC467" s="312"/>
      <c r="BD467" s="312"/>
      <c r="BE467" s="312"/>
    </row>
    <row r="468" ht="14.25" customHeight="1">
      <c r="AT468" s="310"/>
      <c r="AU468" s="310"/>
      <c r="AV468" s="310"/>
      <c r="AW468" s="310"/>
      <c r="AX468" s="311"/>
      <c r="AY468" s="312"/>
      <c r="AZ468" s="312"/>
      <c r="BA468" s="312"/>
      <c r="BB468" s="311"/>
      <c r="BC468" s="312"/>
      <c r="BD468" s="312"/>
      <c r="BE468" s="312"/>
    </row>
    <row r="469" ht="14.25" customHeight="1">
      <c r="AT469" s="310"/>
      <c r="AU469" s="310"/>
      <c r="AV469" s="310"/>
      <c r="AW469" s="310"/>
      <c r="AX469" s="311"/>
      <c r="AY469" s="312"/>
      <c r="AZ469" s="312"/>
      <c r="BA469" s="312"/>
      <c r="BB469" s="311"/>
      <c r="BC469" s="312"/>
      <c r="BD469" s="312"/>
      <c r="BE469" s="312"/>
    </row>
    <row r="470" ht="14.25" customHeight="1">
      <c r="AT470" s="310"/>
      <c r="AU470" s="310"/>
      <c r="AV470" s="310"/>
      <c r="AW470" s="310"/>
      <c r="AX470" s="311"/>
      <c r="AY470" s="312"/>
      <c r="AZ470" s="312"/>
      <c r="BA470" s="312"/>
      <c r="BB470" s="311"/>
      <c r="BC470" s="312"/>
      <c r="BD470" s="312"/>
      <c r="BE470" s="312"/>
    </row>
    <row r="471" ht="14.25" customHeight="1">
      <c r="AT471" s="310"/>
      <c r="AU471" s="310"/>
      <c r="AV471" s="310"/>
      <c r="AW471" s="310"/>
      <c r="AX471" s="311"/>
      <c r="AY471" s="312"/>
      <c r="AZ471" s="312"/>
      <c r="BA471" s="312"/>
      <c r="BB471" s="311"/>
      <c r="BC471" s="312"/>
      <c r="BD471" s="312"/>
      <c r="BE471" s="312"/>
    </row>
    <row r="472" ht="14.25" customHeight="1">
      <c r="AT472" s="310"/>
      <c r="AU472" s="310"/>
      <c r="AV472" s="310"/>
      <c r="AW472" s="310"/>
      <c r="AX472" s="311"/>
      <c r="AY472" s="312"/>
      <c r="AZ472" s="312"/>
      <c r="BA472" s="312"/>
      <c r="BB472" s="311"/>
      <c r="BC472" s="312"/>
      <c r="BD472" s="312"/>
      <c r="BE472" s="312"/>
    </row>
    <row r="473" ht="14.25" customHeight="1">
      <c r="AT473" s="310"/>
      <c r="AU473" s="310"/>
      <c r="AV473" s="310"/>
      <c r="AW473" s="310"/>
      <c r="AX473" s="311"/>
      <c r="AY473" s="312"/>
      <c r="AZ473" s="312"/>
      <c r="BA473" s="312"/>
      <c r="BB473" s="311"/>
      <c r="BC473" s="312"/>
      <c r="BD473" s="312"/>
      <c r="BE473" s="312"/>
    </row>
    <row r="474" ht="14.25" customHeight="1">
      <c r="AT474" s="310"/>
      <c r="AU474" s="310"/>
      <c r="AV474" s="310"/>
      <c r="AW474" s="310"/>
      <c r="AX474" s="311"/>
      <c r="AY474" s="312"/>
      <c r="AZ474" s="312"/>
      <c r="BA474" s="312"/>
      <c r="BB474" s="311"/>
      <c r="BC474" s="312"/>
      <c r="BD474" s="312"/>
      <c r="BE474" s="312"/>
    </row>
    <row r="475" ht="14.25" customHeight="1">
      <c r="AT475" s="310"/>
      <c r="AU475" s="310"/>
      <c r="AV475" s="310"/>
      <c r="AW475" s="310"/>
      <c r="AX475" s="311"/>
      <c r="AY475" s="312"/>
      <c r="AZ475" s="312"/>
      <c r="BA475" s="312"/>
      <c r="BB475" s="311"/>
      <c r="BC475" s="312"/>
      <c r="BD475" s="312"/>
      <c r="BE475" s="312"/>
    </row>
    <row r="476" ht="14.25" customHeight="1">
      <c r="AT476" s="310"/>
      <c r="AU476" s="310"/>
      <c r="AV476" s="310"/>
      <c r="AW476" s="310"/>
      <c r="AX476" s="311"/>
      <c r="AY476" s="312"/>
      <c r="AZ476" s="312"/>
      <c r="BA476" s="312"/>
      <c r="BB476" s="311"/>
      <c r="BC476" s="312"/>
      <c r="BD476" s="312"/>
      <c r="BE476" s="312"/>
    </row>
    <row r="477" ht="14.25" customHeight="1">
      <c r="AT477" s="310"/>
      <c r="AU477" s="310"/>
      <c r="AV477" s="310"/>
      <c r="AW477" s="310"/>
      <c r="AX477" s="311"/>
      <c r="AY477" s="312"/>
      <c r="AZ477" s="312"/>
      <c r="BA477" s="312"/>
      <c r="BB477" s="311"/>
      <c r="BC477" s="312"/>
      <c r="BD477" s="312"/>
      <c r="BE477" s="312"/>
    </row>
    <row r="478" ht="14.25" customHeight="1">
      <c r="AT478" s="310"/>
      <c r="AU478" s="310"/>
      <c r="AV478" s="310"/>
      <c r="AW478" s="310"/>
      <c r="AX478" s="311"/>
      <c r="AY478" s="312"/>
      <c r="AZ478" s="312"/>
      <c r="BA478" s="312"/>
      <c r="BB478" s="311"/>
      <c r="BC478" s="312"/>
      <c r="BD478" s="312"/>
      <c r="BE478" s="312"/>
    </row>
    <row r="479" ht="14.25" customHeight="1">
      <c r="AT479" s="310"/>
      <c r="AU479" s="310"/>
      <c r="AV479" s="310"/>
      <c r="AW479" s="310"/>
      <c r="AX479" s="311"/>
      <c r="AY479" s="312"/>
      <c r="AZ479" s="312"/>
      <c r="BA479" s="312"/>
      <c r="BB479" s="311"/>
      <c r="BC479" s="312"/>
      <c r="BD479" s="312"/>
      <c r="BE479" s="312"/>
    </row>
    <row r="480" ht="14.25" customHeight="1">
      <c r="AT480" s="310"/>
      <c r="AU480" s="310"/>
      <c r="AV480" s="310"/>
      <c r="AW480" s="310"/>
      <c r="AX480" s="311"/>
      <c r="AY480" s="312"/>
      <c r="AZ480" s="312"/>
      <c r="BA480" s="312"/>
      <c r="BB480" s="311"/>
      <c r="BC480" s="312"/>
      <c r="BD480" s="312"/>
      <c r="BE480" s="312"/>
    </row>
    <row r="481" ht="14.25" customHeight="1">
      <c r="AT481" s="310"/>
      <c r="AU481" s="310"/>
      <c r="AV481" s="310"/>
      <c r="AW481" s="310"/>
      <c r="AX481" s="311"/>
      <c r="AY481" s="312"/>
      <c r="AZ481" s="312"/>
      <c r="BA481" s="312"/>
      <c r="BB481" s="311"/>
      <c r="BC481" s="312"/>
      <c r="BD481" s="312"/>
      <c r="BE481" s="312"/>
    </row>
    <row r="482" ht="14.25" customHeight="1">
      <c r="AT482" s="310"/>
      <c r="AU482" s="310"/>
      <c r="AV482" s="310"/>
      <c r="AW482" s="310"/>
      <c r="AX482" s="311"/>
      <c r="AY482" s="312"/>
      <c r="AZ482" s="312"/>
      <c r="BA482" s="312"/>
      <c r="BB482" s="311"/>
      <c r="BC482" s="312"/>
      <c r="BD482" s="312"/>
      <c r="BE482" s="312"/>
    </row>
    <row r="483" ht="14.25" customHeight="1">
      <c r="AT483" s="310"/>
      <c r="AU483" s="310"/>
      <c r="AV483" s="310"/>
      <c r="AW483" s="310"/>
      <c r="AX483" s="311"/>
      <c r="AY483" s="312"/>
      <c r="AZ483" s="312"/>
      <c r="BA483" s="312"/>
      <c r="BB483" s="311"/>
      <c r="BC483" s="312"/>
      <c r="BD483" s="312"/>
      <c r="BE483" s="312"/>
    </row>
    <row r="484" ht="14.25" customHeight="1">
      <c r="AT484" s="310"/>
      <c r="AU484" s="310"/>
      <c r="AV484" s="310"/>
      <c r="AW484" s="310"/>
      <c r="AX484" s="311"/>
      <c r="AY484" s="312"/>
      <c r="AZ484" s="312"/>
      <c r="BA484" s="312"/>
      <c r="BB484" s="311"/>
      <c r="BC484" s="312"/>
      <c r="BD484" s="312"/>
      <c r="BE484" s="312"/>
    </row>
    <row r="485" ht="14.25" customHeight="1">
      <c r="AT485" s="310"/>
      <c r="AU485" s="310"/>
      <c r="AV485" s="310"/>
      <c r="AW485" s="310"/>
      <c r="AX485" s="311"/>
      <c r="AY485" s="312"/>
      <c r="AZ485" s="312"/>
      <c r="BA485" s="312"/>
      <c r="BB485" s="311"/>
      <c r="BC485" s="312"/>
      <c r="BD485" s="312"/>
      <c r="BE485" s="312"/>
    </row>
    <row r="486" ht="14.25" customHeight="1">
      <c r="AT486" s="310"/>
      <c r="AU486" s="310"/>
      <c r="AV486" s="310"/>
      <c r="AW486" s="310"/>
      <c r="AX486" s="311"/>
      <c r="AY486" s="312"/>
      <c r="AZ486" s="312"/>
      <c r="BA486" s="312"/>
      <c r="BB486" s="311"/>
      <c r="BC486" s="312"/>
      <c r="BD486" s="312"/>
      <c r="BE486" s="312"/>
    </row>
    <row r="487" ht="14.25" customHeight="1">
      <c r="AT487" s="310"/>
      <c r="AU487" s="310"/>
      <c r="AV487" s="310"/>
      <c r="AW487" s="310"/>
      <c r="AX487" s="311"/>
      <c r="AY487" s="312"/>
      <c r="AZ487" s="312"/>
      <c r="BA487" s="312"/>
      <c r="BB487" s="311"/>
      <c r="BC487" s="312"/>
      <c r="BD487" s="312"/>
      <c r="BE487" s="312"/>
    </row>
    <row r="488" ht="14.25" customHeight="1">
      <c r="AT488" s="310"/>
      <c r="AU488" s="310"/>
      <c r="AV488" s="310"/>
      <c r="AW488" s="310"/>
      <c r="AX488" s="311"/>
      <c r="AY488" s="312"/>
      <c r="AZ488" s="312"/>
      <c r="BA488" s="312"/>
      <c r="BB488" s="311"/>
      <c r="BC488" s="312"/>
      <c r="BD488" s="312"/>
      <c r="BE488" s="312"/>
    </row>
    <row r="489" ht="14.25" customHeight="1">
      <c r="AT489" s="310"/>
      <c r="AU489" s="310"/>
      <c r="AV489" s="310"/>
      <c r="AW489" s="310"/>
      <c r="AX489" s="311"/>
      <c r="AY489" s="312"/>
      <c r="AZ489" s="312"/>
      <c r="BA489" s="312"/>
      <c r="BB489" s="311"/>
      <c r="BC489" s="312"/>
      <c r="BD489" s="312"/>
      <c r="BE489" s="312"/>
    </row>
    <row r="490" ht="14.25" customHeight="1">
      <c r="AT490" s="310"/>
      <c r="AU490" s="310"/>
      <c r="AV490" s="310"/>
      <c r="AW490" s="310"/>
      <c r="AX490" s="311"/>
      <c r="AY490" s="312"/>
      <c r="AZ490" s="312"/>
      <c r="BA490" s="312"/>
      <c r="BB490" s="311"/>
      <c r="BC490" s="312"/>
      <c r="BD490" s="312"/>
      <c r="BE490" s="312"/>
    </row>
    <row r="491" ht="14.25" customHeight="1">
      <c r="AT491" s="310"/>
      <c r="AU491" s="310"/>
      <c r="AV491" s="310"/>
      <c r="AW491" s="310"/>
      <c r="AX491" s="311"/>
      <c r="AY491" s="312"/>
      <c r="AZ491" s="312"/>
      <c r="BA491" s="312"/>
      <c r="BB491" s="311"/>
      <c r="BC491" s="312"/>
      <c r="BD491" s="312"/>
      <c r="BE491" s="312"/>
    </row>
    <row r="492" ht="14.25" customHeight="1">
      <c r="AT492" s="310"/>
      <c r="AU492" s="310"/>
      <c r="AV492" s="310"/>
      <c r="AW492" s="310"/>
      <c r="AX492" s="311"/>
      <c r="AY492" s="312"/>
      <c r="AZ492" s="312"/>
      <c r="BA492" s="312"/>
      <c r="BB492" s="311"/>
      <c r="BC492" s="312"/>
      <c r="BD492" s="312"/>
      <c r="BE492" s="312"/>
    </row>
    <row r="493" ht="14.25" customHeight="1">
      <c r="AT493" s="310"/>
      <c r="AU493" s="310"/>
      <c r="AV493" s="310"/>
      <c r="AW493" s="310"/>
      <c r="AX493" s="311"/>
      <c r="AY493" s="312"/>
      <c r="AZ493" s="312"/>
      <c r="BA493" s="312"/>
      <c r="BB493" s="311"/>
      <c r="BC493" s="312"/>
      <c r="BD493" s="312"/>
      <c r="BE493" s="312"/>
    </row>
    <row r="494" ht="14.25" customHeight="1">
      <c r="AT494" s="310"/>
      <c r="AU494" s="310"/>
      <c r="AV494" s="310"/>
      <c r="AW494" s="310"/>
      <c r="AX494" s="311"/>
      <c r="AY494" s="312"/>
      <c r="AZ494" s="312"/>
      <c r="BA494" s="312"/>
      <c r="BB494" s="311"/>
      <c r="BC494" s="312"/>
      <c r="BD494" s="312"/>
      <c r="BE494" s="312"/>
    </row>
    <row r="495" ht="14.25" customHeight="1">
      <c r="AT495" s="310"/>
      <c r="AU495" s="310"/>
      <c r="AV495" s="310"/>
      <c r="AW495" s="310"/>
      <c r="AX495" s="311"/>
      <c r="AY495" s="312"/>
      <c r="AZ495" s="312"/>
      <c r="BA495" s="312"/>
      <c r="BB495" s="311"/>
      <c r="BC495" s="312"/>
      <c r="BD495" s="312"/>
      <c r="BE495" s="312"/>
    </row>
    <row r="496" ht="14.25" customHeight="1">
      <c r="AT496" s="310"/>
      <c r="AU496" s="310"/>
      <c r="AV496" s="310"/>
      <c r="AW496" s="310"/>
      <c r="AX496" s="311"/>
      <c r="AY496" s="312"/>
      <c r="AZ496" s="312"/>
      <c r="BA496" s="312"/>
      <c r="BB496" s="311"/>
      <c r="BC496" s="312"/>
      <c r="BD496" s="312"/>
      <c r="BE496" s="312"/>
    </row>
    <row r="497" ht="14.25" customHeight="1">
      <c r="AT497" s="310"/>
      <c r="AU497" s="310"/>
      <c r="AV497" s="310"/>
      <c r="AW497" s="310"/>
      <c r="AX497" s="311"/>
      <c r="AY497" s="312"/>
      <c r="AZ497" s="312"/>
      <c r="BA497" s="312"/>
      <c r="BB497" s="311"/>
      <c r="BC497" s="312"/>
      <c r="BD497" s="312"/>
      <c r="BE497" s="312"/>
    </row>
    <row r="498" ht="14.25" customHeight="1">
      <c r="AT498" s="310"/>
      <c r="AU498" s="310"/>
      <c r="AV498" s="310"/>
      <c r="AW498" s="310"/>
      <c r="AX498" s="311"/>
      <c r="AY498" s="312"/>
      <c r="AZ498" s="312"/>
      <c r="BA498" s="312"/>
      <c r="BB498" s="311"/>
      <c r="BC498" s="312"/>
      <c r="BD498" s="312"/>
      <c r="BE498" s="312"/>
    </row>
    <row r="499" ht="14.25" customHeight="1">
      <c r="AT499" s="310"/>
      <c r="AU499" s="310"/>
      <c r="AV499" s="310"/>
      <c r="AW499" s="310"/>
      <c r="AX499" s="311"/>
      <c r="AY499" s="312"/>
      <c r="AZ499" s="312"/>
      <c r="BA499" s="312"/>
      <c r="BB499" s="311"/>
      <c r="BC499" s="312"/>
      <c r="BD499" s="312"/>
      <c r="BE499" s="312"/>
    </row>
    <row r="500" ht="14.25" customHeight="1">
      <c r="AT500" s="310"/>
      <c r="AU500" s="310"/>
      <c r="AV500" s="310"/>
      <c r="AW500" s="310"/>
      <c r="AX500" s="311"/>
      <c r="AY500" s="312"/>
      <c r="AZ500" s="312"/>
      <c r="BA500" s="312"/>
      <c r="BB500" s="311"/>
      <c r="BC500" s="312"/>
      <c r="BD500" s="312"/>
      <c r="BE500" s="312"/>
    </row>
    <row r="501" ht="14.25" customHeight="1">
      <c r="AT501" s="310"/>
      <c r="AU501" s="310"/>
      <c r="AV501" s="310"/>
      <c r="AW501" s="310"/>
      <c r="AX501" s="311"/>
      <c r="AY501" s="312"/>
      <c r="AZ501" s="312"/>
      <c r="BA501" s="312"/>
      <c r="BB501" s="311"/>
      <c r="BC501" s="312"/>
      <c r="BD501" s="312"/>
      <c r="BE501" s="312"/>
    </row>
    <row r="502" ht="14.25" customHeight="1">
      <c r="AT502" s="310"/>
      <c r="AU502" s="310"/>
      <c r="AV502" s="310"/>
      <c r="AW502" s="310"/>
      <c r="AX502" s="311"/>
      <c r="AY502" s="312"/>
      <c r="AZ502" s="312"/>
      <c r="BA502" s="312"/>
      <c r="BB502" s="311"/>
      <c r="BC502" s="312"/>
      <c r="BD502" s="312"/>
      <c r="BE502" s="312"/>
    </row>
    <row r="503" ht="14.25" customHeight="1">
      <c r="AT503" s="310"/>
      <c r="AU503" s="310"/>
      <c r="AV503" s="310"/>
      <c r="AW503" s="310"/>
      <c r="AX503" s="311"/>
      <c r="AY503" s="312"/>
      <c r="AZ503" s="312"/>
      <c r="BA503" s="312"/>
      <c r="BB503" s="311"/>
      <c r="BC503" s="312"/>
      <c r="BD503" s="312"/>
      <c r="BE503" s="312"/>
    </row>
    <row r="504" ht="14.25" customHeight="1">
      <c r="AT504" s="310"/>
      <c r="AU504" s="310"/>
      <c r="AV504" s="310"/>
      <c r="AW504" s="310"/>
      <c r="AX504" s="311"/>
      <c r="AY504" s="312"/>
      <c r="AZ504" s="312"/>
      <c r="BA504" s="312"/>
      <c r="BB504" s="311"/>
      <c r="BC504" s="312"/>
      <c r="BD504" s="312"/>
      <c r="BE504" s="312"/>
    </row>
    <row r="505" ht="14.25" customHeight="1">
      <c r="AT505" s="310"/>
      <c r="AU505" s="310"/>
      <c r="AV505" s="310"/>
      <c r="AW505" s="310"/>
      <c r="AX505" s="311"/>
      <c r="AY505" s="312"/>
      <c r="AZ505" s="312"/>
      <c r="BA505" s="312"/>
      <c r="BB505" s="311"/>
      <c r="BC505" s="312"/>
      <c r="BD505" s="312"/>
      <c r="BE505" s="312"/>
    </row>
    <row r="506" ht="14.25" customHeight="1">
      <c r="AT506" s="310"/>
      <c r="AU506" s="310"/>
      <c r="AV506" s="310"/>
      <c r="AW506" s="310"/>
      <c r="AX506" s="311"/>
      <c r="AY506" s="312"/>
      <c r="AZ506" s="312"/>
      <c r="BA506" s="312"/>
      <c r="BB506" s="311"/>
      <c r="BC506" s="312"/>
      <c r="BD506" s="312"/>
      <c r="BE506" s="312"/>
    </row>
    <row r="507" ht="14.25" customHeight="1">
      <c r="AT507" s="310"/>
      <c r="AU507" s="310"/>
      <c r="AV507" s="310"/>
      <c r="AW507" s="310"/>
      <c r="AX507" s="311"/>
      <c r="AY507" s="312"/>
      <c r="AZ507" s="312"/>
      <c r="BA507" s="312"/>
      <c r="BB507" s="311"/>
      <c r="BC507" s="312"/>
      <c r="BD507" s="312"/>
      <c r="BE507" s="312"/>
    </row>
    <row r="508" ht="14.25" customHeight="1">
      <c r="AT508" s="310"/>
      <c r="AU508" s="310"/>
      <c r="AV508" s="310"/>
      <c r="AW508" s="310"/>
      <c r="AX508" s="311"/>
      <c r="AY508" s="312"/>
      <c r="AZ508" s="312"/>
      <c r="BA508" s="312"/>
      <c r="BB508" s="311"/>
      <c r="BC508" s="312"/>
      <c r="BD508" s="312"/>
      <c r="BE508" s="312"/>
    </row>
    <row r="509" ht="14.25" customHeight="1">
      <c r="AT509" s="310"/>
      <c r="AU509" s="310"/>
      <c r="AV509" s="310"/>
      <c r="AW509" s="310"/>
      <c r="AX509" s="311"/>
      <c r="AY509" s="312"/>
      <c r="AZ509" s="312"/>
      <c r="BA509" s="312"/>
      <c r="BB509" s="311"/>
      <c r="BC509" s="312"/>
      <c r="BD509" s="312"/>
      <c r="BE509" s="312"/>
    </row>
    <row r="510" ht="14.25" customHeight="1">
      <c r="AT510" s="310"/>
      <c r="AU510" s="310"/>
      <c r="AV510" s="310"/>
      <c r="AW510" s="310"/>
      <c r="AX510" s="311"/>
      <c r="AY510" s="312"/>
      <c r="AZ510" s="312"/>
      <c r="BA510" s="312"/>
      <c r="BB510" s="311"/>
      <c r="BC510" s="312"/>
      <c r="BD510" s="312"/>
      <c r="BE510" s="312"/>
    </row>
    <row r="511" ht="14.25" customHeight="1">
      <c r="AT511" s="310"/>
      <c r="AU511" s="310"/>
      <c r="AV511" s="310"/>
      <c r="AW511" s="310"/>
      <c r="AX511" s="311"/>
      <c r="AY511" s="312"/>
      <c r="AZ511" s="312"/>
      <c r="BA511" s="312"/>
      <c r="BB511" s="311"/>
      <c r="BC511" s="312"/>
      <c r="BD511" s="312"/>
      <c r="BE511" s="312"/>
    </row>
    <row r="512" ht="14.25" customHeight="1">
      <c r="AT512" s="310"/>
      <c r="AU512" s="310"/>
      <c r="AV512" s="310"/>
      <c r="AW512" s="310"/>
      <c r="AX512" s="311"/>
      <c r="AY512" s="312"/>
      <c r="AZ512" s="312"/>
      <c r="BA512" s="312"/>
      <c r="BB512" s="311"/>
      <c r="BC512" s="312"/>
      <c r="BD512" s="312"/>
      <c r="BE512" s="312"/>
    </row>
    <row r="513" ht="14.25" customHeight="1">
      <c r="AT513" s="310"/>
      <c r="AU513" s="310"/>
      <c r="AV513" s="310"/>
      <c r="AW513" s="310"/>
      <c r="AX513" s="311"/>
      <c r="AY513" s="312"/>
      <c r="AZ513" s="312"/>
      <c r="BA513" s="312"/>
      <c r="BB513" s="311"/>
      <c r="BC513" s="312"/>
      <c r="BD513" s="312"/>
      <c r="BE513" s="312"/>
    </row>
    <row r="514" ht="14.25" customHeight="1">
      <c r="AT514" s="310"/>
      <c r="AU514" s="310"/>
      <c r="AV514" s="310"/>
      <c r="AW514" s="310"/>
      <c r="AX514" s="311"/>
      <c r="AY514" s="312"/>
      <c r="AZ514" s="312"/>
      <c r="BA514" s="312"/>
      <c r="BB514" s="311"/>
      <c r="BC514" s="312"/>
      <c r="BD514" s="312"/>
      <c r="BE514" s="312"/>
    </row>
    <row r="515" ht="14.25" customHeight="1">
      <c r="AT515" s="310"/>
      <c r="AU515" s="310"/>
      <c r="AV515" s="310"/>
      <c r="AW515" s="310"/>
      <c r="AX515" s="311"/>
      <c r="AY515" s="312"/>
      <c r="AZ515" s="312"/>
      <c r="BA515" s="312"/>
      <c r="BB515" s="311"/>
      <c r="BC515" s="312"/>
      <c r="BD515" s="312"/>
      <c r="BE515" s="312"/>
    </row>
    <row r="516" ht="14.25" customHeight="1">
      <c r="AT516" s="310"/>
      <c r="AU516" s="310"/>
      <c r="AV516" s="310"/>
      <c r="AW516" s="310"/>
      <c r="AX516" s="311"/>
      <c r="AY516" s="312"/>
      <c r="AZ516" s="312"/>
      <c r="BA516" s="312"/>
      <c r="BB516" s="311"/>
      <c r="BC516" s="312"/>
      <c r="BD516" s="312"/>
      <c r="BE516" s="312"/>
    </row>
    <row r="517" ht="14.25" customHeight="1">
      <c r="AT517" s="310"/>
      <c r="AU517" s="310"/>
      <c r="AV517" s="310"/>
      <c r="AW517" s="310"/>
      <c r="AX517" s="311"/>
      <c r="AY517" s="312"/>
      <c r="AZ517" s="312"/>
      <c r="BA517" s="312"/>
      <c r="BB517" s="311"/>
      <c r="BC517" s="312"/>
      <c r="BD517" s="312"/>
      <c r="BE517" s="312"/>
    </row>
    <row r="518" ht="14.25" customHeight="1">
      <c r="AT518" s="310"/>
      <c r="AU518" s="310"/>
      <c r="AV518" s="310"/>
      <c r="AW518" s="310"/>
      <c r="AX518" s="311"/>
      <c r="AY518" s="312"/>
      <c r="AZ518" s="312"/>
      <c r="BA518" s="312"/>
      <c r="BB518" s="311"/>
      <c r="BC518" s="312"/>
      <c r="BD518" s="312"/>
      <c r="BE518" s="312"/>
    </row>
    <row r="519" ht="14.25" customHeight="1">
      <c r="AT519" s="310"/>
      <c r="AU519" s="310"/>
      <c r="AV519" s="310"/>
      <c r="AW519" s="310"/>
      <c r="AX519" s="311"/>
      <c r="AY519" s="312"/>
      <c r="AZ519" s="312"/>
      <c r="BA519" s="312"/>
      <c r="BB519" s="311"/>
      <c r="BC519" s="312"/>
      <c r="BD519" s="312"/>
      <c r="BE519" s="312"/>
    </row>
    <row r="520" ht="14.25" customHeight="1">
      <c r="AT520" s="310"/>
      <c r="AU520" s="310"/>
      <c r="AV520" s="310"/>
      <c r="AW520" s="310"/>
      <c r="AX520" s="311"/>
      <c r="AY520" s="312"/>
      <c r="AZ520" s="312"/>
      <c r="BA520" s="312"/>
      <c r="BB520" s="311"/>
      <c r="BC520" s="312"/>
      <c r="BD520" s="312"/>
      <c r="BE520" s="312"/>
    </row>
    <row r="521" ht="14.25" customHeight="1">
      <c r="AT521" s="310"/>
      <c r="AU521" s="310"/>
      <c r="AV521" s="310"/>
      <c r="AW521" s="310"/>
      <c r="AX521" s="311"/>
      <c r="AY521" s="312"/>
      <c r="AZ521" s="312"/>
      <c r="BA521" s="312"/>
      <c r="BB521" s="311"/>
      <c r="BC521" s="312"/>
      <c r="BD521" s="312"/>
      <c r="BE521" s="312"/>
    </row>
    <row r="522" ht="14.25" customHeight="1">
      <c r="AT522" s="310"/>
      <c r="AU522" s="310"/>
      <c r="AV522" s="310"/>
      <c r="AW522" s="310"/>
      <c r="AX522" s="311"/>
      <c r="AY522" s="312"/>
      <c r="AZ522" s="312"/>
      <c r="BA522" s="312"/>
      <c r="BB522" s="311"/>
      <c r="BC522" s="312"/>
      <c r="BD522" s="312"/>
      <c r="BE522" s="312"/>
    </row>
    <row r="523" ht="14.25" customHeight="1">
      <c r="AT523" s="310"/>
      <c r="AU523" s="310"/>
      <c r="AV523" s="310"/>
      <c r="AW523" s="310"/>
      <c r="AX523" s="311"/>
      <c r="AY523" s="312"/>
      <c r="AZ523" s="312"/>
      <c r="BA523" s="312"/>
      <c r="BB523" s="311"/>
      <c r="BC523" s="312"/>
      <c r="BD523" s="312"/>
      <c r="BE523" s="312"/>
    </row>
    <row r="524" ht="14.25" customHeight="1">
      <c r="AT524" s="310"/>
      <c r="AU524" s="310"/>
      <c r="AV524" s="310"/>
      <c r="AW524" s="310"/>
      <c r="AX524" s="311"/>
      <c r="AY524" s="312"/>
      <c r="AZ524" s="312"/>
      <c r="BA524" s="312"/>
      <c r="BB524" s="311"/>
      <c r="BC524" s="312"/>
      <c r="BD524" s="312"/>
      <c r="BE524" s="312"/>
    </row>
    <row r="525" ht="14.25" customHeight="1">
      <c r="AT525" s="310"/>
      <c r="AU525" s="310"/>
      <c r="AV525" s="310"/>
      <c r="AW525" s="310"/>
      <c r="AX525" s="311"/>
      <c r="AY525" s="312"/>
      <c r="AZ525" s="312"/>
      <c r="BA525" s="312"/>
      <c r="BB525" s="311"/>
      <c r="BC525" s="312"/>
      <c r="BD525" s="312"/>
      <c r="BE525" s="312"/>
    </row>
    <row r="526" ht="14.25" customHeight="1">
      <c r="AT526" s="310"/>
      <c r="AU526" s="310"/>
      <c r="AV526" s="310"/>
      <c r="AW526" s="310"/>
      <c r="AX526" s="311"/>
      <c r="AY526" s="312"/>
      <c r="AZ526" s="312"/>
      <c r="BA526" s="312"/>
      <c r="BB526" s="311"/>
      <c r="BC526" s="312"/>
      <c r="BD526" s="312"/>
      <c r="BE526" s="312"/>
    </row>
    <row r="527" ht="14.25" customHeight="1">
      <c r="AT527" s="310"/>
      <c r="AU527" s="310"/>
      <c r="AV527" s="310"/>
      <c r="AW527" s="310"/>
      <c r="AX527" s="311"/>
      <c r="AY527" s="312"/>
      <c r="AZ527" s="312"/>
      <c r="BA527" s="312"/>
      <c r="BB527" s="311"/>
      <c r="BC527" s="312"/>
      <c r="BD527" s="312"/>
      <c r="BE527" s="312"/>
    </row>
    <row r="528" ht="14.25" customHeight="1">
      <c r="AT528" s="310"/>
      <c r="AU528" s="310"/>
      <c r="AV528" s="310"/>
      <c r="AW528" s="310"/>
      <c r="AX528" s="311"/>
      <c r="AY528" s="312"/>
      <c r="AZ528" s="312"/>
      <c r="BA528" s="312"/>
      <c r="BB528" s="311"/>
      <c r="BC528" s="312"/>
      <c r="BD528" s="312"/>
      <c r="BE528" s="312"/>
    </row>
    <row r="529" ht="14.25" customHeight="1">
      <c r="AT529" s="310"/>
      <c r="AU529" s="310"/>
      <c r="AV529" s="310"/>
      <c r="AW529" s="310"/>
      <c r="AX529" s="311"/>
      <c r="AY529" s="312"/>
      <c r="AZ529" s="312"/>
      <c r="BA529" s="312"/>
      <c r="BB529" s="311"/>
      <c r="BC529" s="312"/>
      <c r="BD529" s="312"/>
      <c r="BE529" s="312"/>
    </row>
    <row r="530" ht="14.25" customHeight="1">
      <c r="AT530" s="310"/>
      <c r="AU530" s="310"/>
      <c r="AV530" s="310"/>
      <c r="AW530" s="310"/>
      <c r="AX530" s="311"/>
      <c r="AY530" s="312"/>
      <c r="AZ530" s="312"/>
      <c r="BA530" s="312"/>
      <c r="BB530" s="311"/>
      <c r="BC530" s="312"/>
      <c r="BD530" s="312"/>
      <c r="BE530" s="312"/>
    </row>
    <row r="531" ht="14.25" customHeight="1">
      <c r="AT531" s="310"/>
      <c r="AU531" s="310"/>
      <c r="AV531" s="310"/>
      <c r="AW531" s="310"/>
      <c r="AX531" s="311"/>
      <c r="AY531" s="312"/>
      <c r="AZ531" s="312"/>
      <c r="BA531" s="312"/>
      <c r="BB531" s="311"/>
      <c r="BC531" s="312"/>
      <c r="BD531" s="312"/>
      <c r="BE531" s="312"/>
    </row>
    <row r="532" ht="14.25" customHeight="1">
      <c r="AT532" s="310"/>
      <c r="AU532" s="310"/>
      <c r="AV532" s="310"/>
      <c r="AW532" s="310"/>
      <c r="AX532" s="311"/>
      <c r="AY532" s="312"/>
      <c r="AZ532" s="312"/>
      <c r="BA532" s="312"/>
      <c r="BB532" s="311"/>
      <c r="BC532" s="312"/>
      <c r="BD532" s="312"/>
      <c r="BE532" s="312"/>
    </row>
    <row r="533" ht="14.25" customHeight="1">
      <c r="AT533" s="310"/>
      <c r="AU533" s="310"/>
      <c r="AV533" s="310"/>
      <c r="AW533" s="310"/>
      <c r="AX533" s="311"/>
      <c r="AY533" s="312"/>
      <c r="AZ533" s="312"/>
      <c r="BA533" s="312"/>
      <c r="BB533" s="311"/>
      <c r="BC533" s="312"/>
      <c r="BD533" s="312"/>
      <c r="BE533" s="312"/>
    </row>
    <row r="534" ht="14.25" customHeight="1">
      <c r="AT534" s="310"/>
      <c r="AU534" s="310"/>
      <c r="AV534" s="310"/>
      <c r="AW534" s="310"/>
      <c r="AX534" s="311"/>
      <c r="AY534" s="312"/>
      <c r="AZ534" s="312"/>
      <c r="BA534" s="312"/>
      <c r="BB534" s="311"/>
      <c r="BC534" s="312"/>
      <c r="BD534" s="312"/>
      <c r="BE534" s="312"/>
    </row>
    <row r="535" ht="14.25" customHeight="1">
      <c r="AT535" s="310"/>
      <c r="AU535" s="310"/>
      <c r="AV535" s="310"/>
      <c r="AW535" s="310"/>
      <c r="AX535" s="311"/>
      <c r="AY535" s="312"/>
      <c r="AZ535" s="312"/>
      <c r="BA535" s="312"/>
      <c r="BB535" s="311"/>
      <c r="BC535" s="312"/>
      <c r="BD535" s="312"/>
      <c r="BE535" s="312"/>
    </row>
    <row r="536" ht="14.25" customHeight="1">
      <c r="AT536" s="310"/>
      <c r="AU536" s="310"/>
      <c r="AV536" s="310"/>
      <c r="AW536" s="310"/>
      <c r="AX536" s="311"/>
      <c r="AY536" s="312"/>
      <c r="AZ536" s="312"/>
      <c r="BA536" s="312"/>
      <c r="BB536" s="311"/>
      <c r="BC536" s="312"/>
      <c r="BD536" s="312"/>
      <c r="BE536" s="312"/>
    </row>
    <row r="537" ht="14.25" customHeight="1">
      <c r="AT537" s="310"/>
      <c r="AU537" s="310"/>
      <c r="AV537" s="310"/>
      <c r="AW537" s="310"/>
      <c r="AX537" s="311"/>
      <c r="AY537" s="312"/>
      <c r="AZ537" s="312"/>
      <c r="BA537" s="312"/>
      <c r="BB537" s="311"/>
      <c r="BC537" s="312"/>
      <c r="BD537" s="312"/>
      <c r="BE537" s="312"/>
    </row>
    <row r="538" ht="14.25" customHeight="1">
      <c r="AT538" s="310"/>
      <c r="AU538" s="310"/>
      <c r="AV538" s="310"/>
      <c r="AW538" s="310"/>
      <c r="AX538" s="311"/>
      <c r="AY538" s="312"/>
      <c r="AZ538" s="312"/>
      <c r="BA538" s="312"/>
      <c r="BB538" s="311"/>
      <c r="BC538" s="312"/>
      <c r="BD538" s="312"/>
      <c r="BE538" s="312"/>
    </row>
    <row r="539" ht="14.25" customHeight="1">
      <c r="AT539" s="310"/>
      <c r="AU539" s="310"/>
      <c r="AV539" s="310"/>
      <c r="AW539" s="310"/>
      <c r="AX539" s="311"/>
      <c r="AY539" s="312"/>
      <c r="AZ539" s="312"/>
      <c r="BA539" s="312"/>
      <c r="BB539" s="311"/>
      <c r="BC539" s="312"/>
      <c r="BD539" s="312"/>
      <c r="BE539" s="312"/>
    </row>
    <row r="540" ht="14.25" customHeight="1">
      <c r="AT540" s="310"/>
      <c r="AU540" s="310"/>
      <c r="AV540" s="310"/>
      <c r="AW540" s="310"/>
      <c r="AX540" s="311"/>
      <c r="AY540" s="312"/>
      <c r="AZ540" s="312"/>
      <c r="BA540" s="312"/>
      <c r="BB540" s="311"/>
      <c r="BC540" s="312"/>
      <c r="BD540" s="312"/>
      <c r="BE540" s="312"/>
    </row>
    <row r="541" ht="14.25" customHeight="1">
      <c r="AT541" s="310"/>
      <c r="AU541" s="310"/>
      <c r="AV541" s="310"/>
      <c r="AW541" s="310"/>
      <c r="AX541" s="311"/>
      <c r="AY541" s="312"/>
      <c r="AZ541" s="312"/>
      <c r="BA541" s="312"/>
      <c r="BB541" s="311"/>
      <c r="BC541" s="312"/>
      <c r="BD541" s="312"/>
      <c r="BE541" s="312"/>
    </row>
    <row r="542" ht="14.25" customHeight="1">
      <c r="AT542" s="310"/>
      <c r="AU542" s="310"/>
      <c r="AV542" s="310"/>
      <c r="AW542" s="310"/>
      <c r="AX542" s="311"/>
      <c r="AY542" s="312"/>
      <c r="AZ542" s="312"/>
      <c r="BA542" s="312"/>
      <c r="BB542" s="311"/>
      <c r="BC542" s="312"/>
      <c r="BD542" s="312"/>
      <c r="BE542" s="312"/>
    </row>
    <row r="543" ht="14.25" customHeight="1">
      <c r="AT543" s="310"/>
      <c r="AU543" s="310"/>
      <c r="AV543" s="310"/>
      <c r="AW543" s="310"/>
      <c r="AX543" s="311"/>
      <c r="AY543" s="312"/>
      <c r="AZ543" s="312"/>
      <c r="BA543" s="312"/>
      <c r="BB543" s="311"/>
      <c r="BC543" s="312"/>
      <c r="BD543" s="312"/>
      <c r="BE543" s="312"/>
    </row>
    <row r="544" ht="14.25" customHeight="1">
      <c r="AT544" s="310"/>
      <c r="AU544" s="310"/>
      <c r="AV544" s="310"/>
      <c r="AW544" s="310"/>
      <c r="AX544" s="311"/>
      <c r="AY544" s="312"/>
      <c r="AZ544" s="312"/>
      <c r="BA544" s="312"/>
      <c r="BB544" s="311"/>
      <c r="BC544" s="312"/>
      <c r="BD544" s="312"/>
      <c r="BE544" s="312"/>
    </row>
    <row r="545" ht="14.25" customHeight="1">
      <c r="AT545" s="310"/>
      <c r="AU545" s="310"/>
      <c r="AV545" s="310"/>
      <c r="AW545" s="310"/>
      <c r="AX545" s="311"/>
      <c r="AY545" s="312"/>
      <c r="AZ545" s="312"/>
      <c r="BA545" s="312"/>
      <c r="BB545" s="311"/>
      <c r="BC545" s="312"/>
      <c r="BD545" s="312"/>
      <c r="BE545" s="312"/>
    </row>
    <row r="546" ht="14.25" customHeight="1">
      <c r="AT546" s="310"/>
      <c r="AU546" s="310"/>
      <c r="AV546" s="310"/>
      <c r="AW546" s="310"/>
      <c r="AX546" s="311"/>
      <c r="AY546" s="312"/>
      <c r="AZ546" s="312"/>
      <c r="BA546" s="312"/>
      <c r="BB546" s="311"/>
      <c r="BC546" s="312"/>
      <c r="BD546" s="312"/>
      <c r="BE546" s="312"/>
    </row>
    <row r="547" ht="14.25" customHeight="1">
      <c r="AT547" s="310"/>
      <c r="AU547" s="310"/>
      <c r="AV547" s="310"/>
      <c r="AW547" s="310"/>
      <c r="AX547" s="311"/>
      <c r="AY547" s="312"/>
      <c r="AZ547" s="312"/>
      <c r="BA547" s="312"/>
      <c r="BB547" s="311"/>
      <c r="BC547" s="312"/>
      <c r="BD547" s="312"/>
      <c r="BE547" s="312"/>
    </row>
    <row r="548" ht="14.25" customHeight="1">
      <c r="AT548" s="310"/>
      <c r="AU548" s="310"/>
      <c r="AV548" s="310"/>
      <c r="AW548" s="310"/>
      <c r="AX548" s="311"/>
      <c r="AY548" s="312"/>
      <c r="AZ548" s="312"/>
      <c r="BA548" s="312"/>
      <c r="BB548" s="311"/>
      <c r="BC548" s="312"/>
      <c r="BD548" s="312"/>
      <c r="BE548" s="312"/>
    </row>
    <row r="549" ht="14.25" customHeight="1">
      <c r="AT549" s="310"/>
      <c r="AU549" s="310"/>
      <c r="AV549" s="310"/>
      <c r="AW549" s="310"/>
      <c r="AX549" s="311"/>
      <c r="AY549" s="312"/>
      <c r="AZ549" s="312"/>
      <c r="BA549" s="312"/>
      <c r="BB549" s="311"/>
      <c r="BC549" s="312"/>
      <c r="BD549" s="312"/>
      <c r="BE549" s="312"/>
    </row>
    <row r="550" ht="14.25" customHeight="1">
      <c r="AT550" s="310"/>
      <c r="AU550" s="310"/>
      <c r="AV550" s="310"/>
      <c r="AW550" s="310"/>
      <c r="AX550" s="311"/>
      <c r="AY550" s="312"/>
      <c r="AZ550" s="312"/>
      <c r="BA550" s="312"/>
      <c r="BB550" s="311"/>
      <c r="BC550" s="312"/>
      <c r="BD550" s="312"/>
      <c r="BE550" s="312"/>
    </row>
    <row r="551" ht="14.25" customHeight="1">
      <c r="AT551" s="310"/>
      <c r="AU551" s="310"/>
      <c r="AV551" s="310"/>
      <c r="AW551" s="310"/>
      <c r="AX551" s="311"/>
      <c r="AY551" s="312"/>
      <c r="AZ551" s="312"/>
      <c r="BA551" s="312"/>
      <c r="BB551" s="311"/>
      <c r="BC551" s="312"/>
      <c r="BD551" s="312"/>
      <c r="BE551" s="312"/>
    </row>
    <row r="552" ht="14.25" customHeight="1">
      <c r="AT552" s="310"/>
      <c r="AU552" s="310"/>
      <c r="AV552" s="310"/>
      <c r="AW552" s="310"/>
      <c r="AX552" s="311"/>
      <c r="AY552" s="312"/>
      <c r="AZ552" s="312"/>
      <c r="BA552" s="312"/>
      <c r="BB552" s="311"/>
      <c r="BC552" s="312"/>
      <c r="BD552" s="312"/>
      <c r="BE552" s="312"/>
    </row>
    <row r="553" ht="14.25" customHeight="1">
      <c r="AT553" s="310"/>
      <c r="AU553" s="310"/>
      <c r="AV553" s="310"/>
      <c r="AW553" s="310"/>
      <c r="AX553" s="311"/>
      <c r="AY553" s="312"/>
      <c r="AZ553" s="312"/>
      <c r="BA553" s="312"/>
      <c r="BB553" s="311"/>
      <c r="BC553" s="312"/>
      <c r="BD553" s="312"/>
      <c r="BE553" s="312"/>
    </row>
    <row r="554" ht="14.25" customHeight="1">
      <c r="AT554" s="310"/>
      <c r="AU554" s="310"/>
      <c r="AV554" s="310"/>
      <c r="AW554" s="310"/>
      <c r="AX554" s="311"/>
      <c r="AY554" s="312"/>
      <c r="AZ554" s="312"/>
      <c r="BA554" s="312"/>
      <c r="BB554" s="311"/>
      <c r="BC554" s="312"/>
      <c r="BD554" s="312"/>
      <c r="BE554" s="312"/>
    </row>
    <row r="555" ht="14.25" customHeight="1">
      <c r="AT555" s="310"/>
      <c r="AU555" s="310"/>
      <c r="AV555" s="310"/>
      <c r="AW555" s="310"/>
      <c r="AX555" s="311"/>
      <c r="AY555" s="312"/>
      <c r="AZ555" s="312"/>
      <c r="BA555" s="312"/>
      <c r="BB555" s="311"/>
      <c r="BC555" s="312"/>
      <c r="BD555" s="312"/>
      <c r="BE555" s="312"/>
    </row>
    <row r="556" ht="14.25" customHeight="1">
      <c r="AT556" s="310"/>
      <c r="AU556" s="310"/>
      <c r="AV556" s="310"/>
      <c r="AW556" s="310"/>
      <c r="AX556" s="311"/>
      <c r="AY556" s="312"/>
      <c r="AZ556" s="312"/>
      <c r="BA556" s="312"/>
      <c r="BB556" s="311"/>
      <c r="BC556" s="312"/>
      <c r="BD556" s="312"/>
      <c r="BE556" s="312"/>
    </row>
    <row r="557" ht="14.25" customHeight="1">
      <c r="AT557" s="310"/>
      <c r="AU557" s="310"/>
      <c r="AV557" s="310"/>
      <c r="AW557" s="310"/>
      <c r="AX557" s="311"/>
      <c r="AY557" s="312"/>
      <c r="AZ557" s="312"/>
      <c r="BA557" s="312"/>
      <c r="BB557" s="311"/>
      <c r="BC557" s="312"/>
      <c r="BD557" s="312"/>
      <c r="BE557" s="312"/>
    </row>
    <row r="558" ht="14.25" customHeight="1">
      <c r="AT558" s="310"/>
      <c r="AU558" s="310"/>
      <c r="AV558" s="310"/>
      <c r="AW558" s="310"/>
      <c r="AX558" s="311"/>
      <c r="AY558" s="312"/>
      <c r="AZ558" s="312"/>
      <c r="BA558" s="312"/>
      <c r="BB558" s="311"/>
      <c r="BC558" s="312"/>
      <c r="BD558" s="312"/>
      <c r="BE558" s="312"/>
    </row>
    <row r="559" ht="14.25" customHeight="1">
      <c r="AT559" s="310"/>
      <c r="AU559" s="310"/>
      <c r="AV559" s="310"/>
      <c r="AW559" s="310"/>
      <c r="AX559" s="311"/>
      <c r="AY559" s="312"/>
      <c r="AZ559" s="312"/>
      <c r="BA559" s="312"/>
      <c r="BB559" s="311"/>
      <c r="BC559" s="312"/>
      <c r="BD559" s="312"/>
      <c r="BE559" s="312"/>
    </row>
    <row r="560" ht="14.25" customHeight="1">
      <c r="AT560" s="310"/>
      <c r="AU560" s="310"/>
      <c r="AV560" s="310"/>
      <c r="AW560" s="310"/>
      <c r="AX560" s="311"/>
      <c r="AY560" s="312"/>
      <c r="AZ560" s="312"/>
      <c r="BA560" s="312"/>
      <c r="BB560" s="311"/>
      <c r="BC560" s="312"/>
      <c r="BD560" s="312"/>
      <c r="BE560" s="312"/>
    </row>
    <row r="561" ht="14.25" customHeight="1">
      <c r="AT561" s="310"/>
      <c r="AU561" s="310"/>
      <c r="AV561" s="310"/>
      <c r="AW561" s="310"/>
      <c r="AX561" s="311"/>
      <c r="AY561" s="312"/>
      <c r="AZ561" s="312"/>
      <c r="BA561" s="312"/>
      <c r="BB561" s="311"/>
      <c r="BC561" s="312"/>
      <c r="BD561" s="312"/>
      <c r="BE561" s="312"/>
    </row>
    <row r="562" ht="14.25" customHeight="1">
      <c r="AT562" s="310"/>
      <c r="AU562" s="310"/>
      <c r="AV562" s="310"/>
      <c r="AW562" s="310"/>
      <c r="AX562" s="311"/>
      <c r="AY562" s="312"/>
      <c r="AZ562" s="312"/>
      <c r="BA562" s="312"/>
      <c r="BB562" s="311"/>
      <c r="BC562" s="312"/>
      <c r="BD562" s="312"/>
      <c r="BE562" s="312"/>
    </row>
    <row r="563" ht="14.25" customHeight="1">
      <c r="AT563" s="310"/>
      <c r="AU563" s="310"/>
      <c r="AV563" s="310"/>
      <c r="AW563" s="310"/>
      <c r="AX563" s="311"/>
      <c r="AY563" s="312"/>
      <c r="AZ563" s="312"/>
      <c r="BA563" s="312"/>
      <c r="BB563" s="311"/>
      <c r="BC563" s="312"/>
      <c r="BD563" s="312"/>
      <c r="BE563" s="312"/>
    </row>
    <row r="564" ht="14.25" customHeight="1">
      <c r="AT564" s="310"/>
      <c r="AU564" s="310"/>
      <c r="AV564" s="310"/>
      <c r="AW564" s="310"/>
      <c r="AX564" s="311"/>
      <c r="AY564" s="312"/>
      <c r="AZ564" s="312"/>
      <c r="BA564" s="312"/>
      <c r="BB564" s="311"/>
      <c r="BC564" s="312"/>
      <c r="BD564" s="312"/>
      <c r="BE564" s="312"/>
    </row>
    <row r="565" ht="14.25" customHeight="1">
      <c r="AT565" s="310"/>
      <c r="AU565" s="310"/>
      <c r="AV565" s="310"/>
      <c r="AW565" s="310"/>
      <c r="AX565" s="311"/>
      <c r="AY565" s="312"/>
      <c r="AZ565" s="312"/>
      <c r="BA565" s="312"/>
      <c r="BB565" s="311"/>
      <c r="BC565" s="312"/>
      <c r="BD565" s="312"/>
      <c r="BE565" s="312"/>
    </row>
    <row r="566" ht="14.25" customHeight="1">
      <c r="AT566" s="310"/>
      <c r="AU566" s="310"/>
      <c r="AV566" s="310"/>
      <c r="AW566" s="310"/>
      <c r="AX566" s="311"/>
      <c r="AY566" s="312"/>
      <c r="AZ566" s="312"/>
      <c r="BA566" s="312"/>
      <c r="BB566" s="311"/>
      <c r="BC566" s="312"/>
      <c r="BD566" s="312"/>
      <c r="BE566" s="312"/>
    </row>
    <row r="567" ht="14.25" customHeight="1">
      <c r="AT567" s="310"/>
      <c r="AU567" s="310"/>
      <c r="AV567" s="310"/>
      <c r="AW567" s="310"/>
      <c r="AX567" s="311"/>
      <c r="AY567" s="312"/>
      <c r="AZ567" s="312"/>
      <c r="BA567" s="312"/>
      <c r="BB567" s="311"/>
      <c r="BC567" s="312"/>
      <c r="BD567" s="312"/>
      <c r="BE567" s="312"/>
    </row>
    <row r="568" ht="14.25" customHeight="1">
      <c r="AT568" s="310"/>
      <c r="AU568" s="310"/>
      <c r="AV568" s="310"/>
      <c r="AW568" s="310"/>
      <c r="AX568" s="311"/>
      <c r="AY568" s="312"/>
      <c r="AZ568" s="312"/>
      <c r="BA568" s="312"/>
      <c r="BB568" s="311"/>
      <c r="BC568" s="312"/>
      <c r="BD568" s="312"/>
      <c r="BE568" s="312"/>
    </row>
    <row r="569" ht="14.25" customHeight="1">
      <c r="AT569" s="310"/>
      <c r="AU569" s="310"/>
      <c r="AV569" s="310"/>
      <c r="AW569" s="310"/>
      <c r="AX569" s="311"/>
      <c r="AY569" s="312"/>
      <c r="AZ569" s="312"/>
      <c r="BA569" s="312"/>
      <c r="BB569" s="311"/>
      <c r="BC569" s="312"/>
      <c r="BD569" s="312"/>
      <c r="BE569" s="312"/>
    </row>
    <row r="570" ht="14.25" customHeight="1">
      <c r="AT570" s="310"/>
      <c r="AU570" s="310"/>
      <c r="AV570" s="310"/>
      <c r="AW570" s="310"/>
      <c r="AX570" s="311"/>
      <c r="AY570" s="312"/>
      <c r="AZ570" s="312"/>
      <c r="BA570" s="312"/>
      <c r="BB570" s="311"/>
      <c r="BC570" s="312"/>
      <c r="BD570" s="312"/>
      <c r="BE570" s="312"/>
    </row>
    <row r="571" ht="14.25" customHeight="1">
      <c r="AT571" s="310"/>
      <c r="AU571" s="310"/>
      <c r="AV571" s="310"/>
      <c r="AW571" s="310"/>
      <c r="AX571" s="311"/>
      <c r="AY571" s="312"/>
      <c r="AZ571" s="312"/>
      <c r="BA571" s="312"/>
      <c r="BB571" s="311"/>
      <c r="BC571" s="312"/>
      <c r="BD571" s="312"/>
      <c r="BE571" s="312"/>
    </row>
    <row r="572" ht="14.25" customHeight="1">
      <c r="AT572" s="310"/>
      <c r="AU572" s="310"/>
      <c r="AV572" s="310"/>
      <c r="AW572" s="310"/>
      <c r="AX572" s="311"/>
      <c r="AY572" s="312"/>
      <c r="AZ572" s="312"/>
      <c r="BA572" s="312"/>
      <c r="BB572" s="311"/>
      <c r="BC572" s="312"/>
      <c r="BD572" s="312"/>
      <c r="BE572" s="312"/>
    </row>
    <row r="573" ht="14.25" customHeight="1">
      <c r="AT573" s="310"/>
      <c r="AU573" s="310"/>
      <c r="AV573" s="310"/>
      <c r="AW573" s="310"/>
      <c r="AX573" s="311"/>
      <c r="AY573" s="312"/>
      <c r="AZ573" s="312"/>
      <c r="BA573" s="312"/>
      <c r="BB573" s="311"/>
      <c r="BC573" s="312"/>
      <c r="BD573" s="312"/>
      <c r="BE573" s="312"/>
    </row>
    <row r="574" ht="14.25" customHeight="1">
      <c r="AT574" s="310"/>
      <c r="AU574" s="310"/>
      <c r="AV574" s="310"/>
      <c r="AW574" s="310"/>
      <c r="AX574" s="311"/>
      <c r="AY574" s="312"/>
      <c r="AZ574" s="312"/>
      <c r="BA574" s="312"/>
      <c r="BB574" s="311"/>
      <c r="BC574" s="312"/>
      <c r="BD574" s="312"/>
      <c r="BE574" s="312"/>
    </row>
    <row r="575" ht="14.25" customHeight="1">
      <c r="AT575" s="310"/>
      <c r="AU575" s="310"/>
      <c r="AV575" s="310"/>
      <c r="AW575" s="310"/>
      <c r="AX575" s="311"/>
      <c r="AY575" s="312"/>
      <c r="AZ575" s="312"/>
      <c r="BA575" s="312"/>
      <c r="BB575" s="311"/>
      <c r="BC575" s="312"/>
      <c r="BD575" s="312"/>
      <c r="BE575" s="312"/>
    </row>
    <row r="576" ht="14.25" customHeight="1">
      <c r="AT576" s="310"/>
      <c r="AU576" s="310"/>
      <c r="AV576" s="310"/>
      <c r="AW576" s="310"/>
      <c r="AX576" s="311"/>
      <c r="AY576" s="312"/>
      <c r="AZ576" s="312"/>
      <c r="BA576" s="312"/>
      <c r="BB576" s="311"/>
      <c r="BC576" s="312"/>
      <c r="BD576" s="312"/>
      <c r="BE576" s="312"/>
    </row>
    <row r="577" ht="14.25" customHeight="1">
      <c r="AT577" s="310"/>
      <c r="AU577" s="310"/>
      <c r="AV577" s="310"/>
      <c r="AW577" s="310"/>
      <c r="AX577" s="311"/>
      <c r="AY577" s="312"/>
      <c r="AZ577" s="312"/>
      <c r="BA577" s="312"/>
      <c r="BB577" s="311"/>
      <c r="BC577" s="312"/>
      <c r="BD577" s="312"/>
      <c r="BE577" s="312"/>
    </row>
    <row r="578" ht="14.25" customHeight="1">
      <c r="AT578" s="310"/>
      <c r="AU578" s="310"/>
      <c r="AV578" s="310"/>
      <c r="AW578" s="310"/>
      <c r="AX578" s="311"/>
      <c r="AY578" s="312"/>
      <c r="AZ578" s="312"/>
      <c r="BA578" s="312"/>
      <c r="BB578" s="311"/>
      <c r="BC578" s="312"/>
      <c r="BD578" s="312"/>
      <c r="BE578" s="312"/>
    </row>
    <row r="579" ht="14.25" customHeight="1">
      <c r="AT579" s="310"/>
      <c r="AU579" s="310"/>
      <c r="AV579" s="310"/>
      <c r="AW579" s="310"/>
      <c r="AX579" s="311"/>
      <c r="AY579" s="312"/>
      <c r="AZ579" s="312"/>
      <c r="BA579" s="312"/>
      <c r="BB579" s="311"/>
      <c r="BC579" s="312"/>
      <c r="BD579" s="312"/>
      <c r="BE579" s="312"/>
    </row>
    <row r="580" ht="14.25" customHeight="1">
      <c r="AT580" s="310"/>
      <c r="AU580" s="310"/>
      <c r="AV580" s="310"/>
      <c r="AW580" s="310"/>
      <c r="AX580" s="311"/>
      <c r="AY580" s="312"/>
      <c r="AZ580" s="312"/>
      <c r="BA580" s="312"/>
      <c r="BB580" s="311"/>
      <c r="BC580" s="312"/>
      <c r="BD580" s="312"/>
      <c r="BE580" s="312"/>
    </row>
    <row r="581" ht="14.25" customHeight="1">
      <c r="AT581" s="310"/>
      <c r="AU581" s="310"/>
      <c r="AV581" s="310"/>
      <c r="AW581" s="310"/>
      <c r="AX581" s="311"/>
      <c r="AY581" s="312"/>
      <c r="AZ581" s="312"/>
      <c r="BA581" s="312"/>
      <c r="BB581" s="311"/>
      <c r="BC581" s="312"/>
      <c r="BD581" s="312"/>
      <c r="BE581" s="312"/>
    </row>
    <row r="582" ht="14.25" customHeight="1">
      <c r="AT582" s="310"/>
      <c r="AU582" s="310"/>
      <c r="AV582" s="310"/>
      <c r="AW582" s="310"/>
      <c r="AX582" s="311"/>
      <c r="AY582" s="312"/>
      <c r="AZ582" s="312"/>
      <c r="BA582" s="312"/>
      <c r="BB582" s="311"/>
      <c r="BC582" s="312"/>
      <c r="BD582" s="312"/>
      <c r="BE582" s="312"/>
    </row>
    <row r="583" ht="14.25" customHeight="1">
      <c r="AT583" s="310"/>
      <c r="AU583" s="310"/>
      <c r="AV583" s="310"/>
      <c r="AW583" s="310"/>
      <c r="AX583" s="311"/>
      <c r="AY583" s="312"/>
      <c r="AZ583" s="312"/>
      <c r="BA583" s="312"/>
      <c r="BB583" s="311"/>
      <c r="BC583" s="312"/>
      <c r="BD583" s="312"/>
      <c r="BE583" s="312"/>
    </row>
    <row r="584" ht="14.25" customHeight="1">
      <c r="AT584" s="310"/>
      <c r="AU584" s="310"/>
      <c r="AV584" s="310"/>
      <c r="AW584" s="310"/>
      <c r="AX584" s="311"/>
      <c r="AY584" s="312"/>
      <c r="AZ584" s="312"/>
      <c r="BA584" s="312"/>
      <c r="BB584" s="311"/>
      <c r="BC584" s="312"/>
      <c r="BD584" s="312"/>
      <c r="BE584" s="312"/>
    </row>
    <row r="585" ht="14.25" customHeight="1">
      <c r="AT585" s="310"/>
      <c r="AU585" s="310"/>
      <c r="AV585" s="310"/>
      <c r="AW585" s="310"/>
      <c r="AX585" s="311"/>
      <c r="AY585" s="312"/>
      <c r="AZ585" s="312"/>
      <c r="BA585" s="312"/>
      <c r="BB585" s="311"/>
      <c r="BC585" s="312"/>
      <c r="BD585" s="312"/>
      <c r="BE585" s="312"/>
    </row>
    <row r="586" ht="14.25" customHeight="1">
      <c r="AT586" s="310"/>
      <c r="AU586" s="310"/>
      <c r="AV586" s="310"/>
      <c r="AW586" s="310"/>
      <c r="AX586" s="311"/>
      <c r="AY586" s="312"/>
      <c r="AZ586" s="312"/>
      <c r="BA586" s="312"/>
      <c r="BB586" s="311"/>
      <c r="BC586" s="312"/>
      <c r="BD586" s="312"/>
      <c r="BE586" s="312"/>
    </row>
    <row r="587" ht="14.25" customHeight="1">
      <c r="AT587" s="310"/>
      <c r="AU587" s="310"/>
      <c r="AV587" s="310"/>
      <c r="AW587" s="310"/>
      <c r="AX587" s="311"/>
      <c r="AY587" s="312"/>
      <c r="AZ587" s="312"/>
      <c r="BA587" s="312"/>
      <c r="BB587" s="311"/>
      <c r="BC587" s="312"/>
      <c r="BD587" s="312"/>
      <c r="BE587" s="312"/>
    </row>
    <row r="588" ht="14.25" customHeight="1">
      <c r="AT588" s="310"/>
      <c r="AU588" s="310"/>
      <c r="AV588" s="310"/>
      <c r="AW588" s="310"/>
      <c r="AX588" s="311"/>
      <c r="AY588" s="312"/>
      <c r="AZ588" s="312"/>
      <c r="BA588" s="312"/>
      <c r="BB588" s="311"/>
      <c r="BC588" s="312"/>
      <c r="BD588" s="312"/>
      <c r="BE588" s="312"/>
    </row>
    <row r="589" ht="14.25" customHeight="1">
      <c r="AT589" s="310"/>
      <c r="AU589" s="310"/>
      <c r="AV589" s="310"/>
      <c r="AW589" s="310"/>
      <c r="AX589" s="311"/>
      <c r="AY589" s="312"/>
      <c r="AZ589" s="312"/>
      <c r="BA589" s="312"/>
      <c r="BB589" s="311"/>
      <c r="BC589" s="312"/>
      <c r="BD589" s="312"/>
      <c r="BE589" s="312"/>
    </row>
    <row r="590" ht="14.25" customHeight="1">
      <c r="AT590" s="310"/>
      <c r="AU590" s="310"/>
      <c r="AV590" s="310"/>
      <c r="AW590" s="310"/>
      <c r="AX590" s="311"/>
      <c r="AY590" s="312"/>
      <c r="AZ590" s="312"/>
      <c r="BA590" s="312"/>
      <c r="BB590" s="311"/>
      <c r="BC590" s="312"/>
      <c r="BD590" s="312"/>
      <c r="BE590" s="312"/>
    </row>
    <row r="591" ht="14.25" customHeight="1">
      <c r="AT591" s="310"/>
      <c r="AU591" s="310"/>
      <c r="AV591" s="310"/>
      <c r="AW591" s="310"/>
      <c r="AX591" s="311"/>
      <c r="AY591" s="312"/>
      <c r="AZ591" s="312"/>
      <c r="BA591" s="312"/>
      <c r="BB591" s="311"/>
      <c r="BC591" s="312"/>
      <c r="BD591" s="312"/>
      <c r="BE591" s="312"/>
    </row>
    <row r="592" ht="14.25" customHeight="1">
      <c r="AT592" s="310"/>
      <c r="AU592" s="310"/>
      <c r="AV592" s="310"/>
      <c r="AW592" s="310"/>
      <c r="AX592" s="311"/>
      <c r="AY592" s="312"/>
      <c r="AZ592" s="312"/>
      <c r="BA592" s="312"/>
      <c r="BB592" s="311"/>
      <c r="BC592" s="312"/>
      <c r="BD592" s="312"/>
      <c r="BE592" s="312"/>
    </row>
    <row r="593" ht="14.25" customHeight="1">
      <c r="AT593" s="310"/>
      <c r="AU593" s="310"/>
      <c r="AV593" s="310"/>
      <c r="AW593" s="310"/>
      <c r="AX593" s="311"/>
      <c r="AY593" s="312"/>
      <c r="AZ593" s="312"/>
      <c r="BA593" s="312"/>
      <c r="BB593" s="311"/>
      <c r="BC593" s="312"/>
      <c r="BD593" s="312"/>
      <c r="BE593" s="312"/>
    </row>
    <row r="594" ht="14.25" customHeight="1">
      <c r="AT594" s="310"/>
      <c r="AU594" s="310"/>
      <c r="AV594" s="310"/>
      <c r="AW594" s="310"/>
      <c r="AX594" s="311"/>
      <c r="AY594" s="312"/>
      <c r="AZ594" s="312"/>
      <c r="BA594" s="312"/>
      <c r="BB594" s="311"/>
      <c r="BC594" s="312"/>
      <c r="BD594" s="312"/>
      <c r="BE594" s="312"/>
    </row>
    <row r="595" ht="14.25" customHeight="1">
      <c r="AT595" s="310"/>
      <c r="AU595" s="310"/>
      <c r="AV595" s="310"/>
      <c r="AW595" s="310"/>
      <c r="AX595" s="311"/>
      <c r="AY595" s="312"/>
      <c r="AZ595" s="312"/>
      <c r="BA595" s="312"/>
      <c r="BB595" s="311"/>
      <c r="BC595" s="312"/>
      <c r="BD595" s="312"/>
      <c r="BE595" s="312"/>
    </row>
    <row r="596" ht="14.25" customHeight="1">
      <c r="AT596" s="310"/>
      <c r="AU596" s="310"/>
      <c r="AV596" s="310"/>
      <c r="AW596" s="310"/>
      <c r="AX596" s="311"/>
      <c r="AY596" s="312"/>
      <c r="AZ596" s="312"/>
      <c r="BA596" s="312"/>
      <c r="BB596" s="311"/>
      <c r="BC596" s="312"/>
      <c r="BD596" s="312"/>
      <c r="BE596" s="312"/>
    </row>
    <row r="597" ht="14.25" customHeight="1">
      <c r="AT597" s="310"/>
      <c r="AU597" s="310"/>
      <c r="AV597" s="310"/>
      <c r="AW597" s="310"/>
      <c r="AX597" s="311"/>
      <c r="AY597" s="312"/>
      <c r="AZ597" s="312"/>
      <c r="BA597" s="312"/>
      <c r="BB597" s="311"/>
      <c r="BC597" s="312"/>
      <c r="BD597" s="312"/>
      <c r="BE597" s="312"/>
    </row>
    <row r="598" ht="14.25" customHeight="1">
      <c r="AT598" s="310"/>
      <c r="AU598" s="310"/>
      <c r="AV598" s="310"/>
      <c r="AW598" s="310"/>
      <c r="AX598" s="311"/>
      <c r="AY598" s="312"/>
      <c r="AZ598" s="312"/>
      <c r="BA598" s="312"/>
      <c r="BB598" s="311"/>
      <c r="BC598" s="312"/>
      <c r="BD598" s="312"/>
      <c r="BE598" s="312"/>
    </row>
    <row r="599" ht="14.25" customHeight="1">
      <c r="AT599" s="310"/>
      <c r="AU599" s="310"/>
      <c r="AV599" s="310"/>
      <c r="AW599" s="310"/>
      <c r="AX599" s="311"/>
      <c r="AY599" s="312"/>
      <c r="AZ599" s="312"/>
      <c r="BA599" s="312"/>
      <c r="BB599" s="311"/>
      <c r="BC599" s="312"/>
      <c r="BD599" s="312"/>
      <c r="BE599" s="312"/>
    </row>
    <row r="600" ht="14.25" customHeight="1">
      <c r="AT600" s="310"/>
      <c r="AU600" s="310"/>
      <c r="AV600" s="310"/>
      <c r="AW600" s="310"/>
      <c r="AX600" s="311"/>
      <c r="AY600" s="312"/>
      <c r="AZ600" s="312"/>
      <c r="BA600" s="312"/>
      <c r="BB600" s="311"/>
      <c r="BC600" s="312"/>
      <c r="BD600" s="312"/>
      <c r="BE600" s="312"/>
    </row>
    <row r="601" ht="14.25" customHeight="1">
      <c r="AT601" s="310"/>
      <c r="AU601" s="310"/>
      <c r="AV601" s="310"/>
      <c r="AW601" s="310"/>
      <c r="AX601" s="311"/>
      <c r="AY601" s="312"/>
      <c r="AZ601" s="312"/>
      <c r="BA601" s="312"/>
      <c r="BB601" s="311"/>
      <c r="BC601" s="312"/>
      <c r="BD601" s="312"/>
      <c r="BE601" s="312"/>
    </row>
    <row r="602" ht="14.25" customHeight="1">
      <c r="AT602" s="310"/>
      <c r="AU602" s="310"/>
      <c r="AV602" s="310"/>
      <c r="AW602" s="310"/>
      <c r="AX602" s="311"/>
      <c r="AY602" s="312"/>
      <c r="AZ602" s="312"/>
      <c r="BA602" s="312"/>
      <c r="BB602" s="311"/>
      <c r="BC602" s="312"/>
      <c r="BD602" s="312"/>
      <c r="BE602" s="312"/>
    </row>
    <row r="603" ht="14.25" customHeight="1">
      <c r="AT603" s="310"/>
      <c r="AU603" s="310"/>
      <c r="AV603" s="310"/>
      <c r="AW603" s="310"/>
      <c r="AX603" s="311"/>
      <c r="AY603" s="312"/>
      <c r="AZ603" s="312"/>
      <c r="BA603" s="312"/>
      <c r="BB603" s="311"/>
      <c r="BC603" s="312"/>
      <c r="BD603" s="312"/>
      <c r="BE603" s="312"/>
    </row>
    <row r="604" ht="14.25" customHeight="1">
      <c r="AT604" s="310"/>
      <c r="AU604" s="310"/>
      <c r="AV604" s="310"/>
      <c r="AW604" s="310"/>
      <c r="AX604" s="311"/>
      <c r="AY604" s="312"/>
      <c r="AZ604" s="312"/>
      <c r="BA604" s="312"/>
      <c r="BB604" s="311"/>
      <c r="BC604" s="312"/>
      <c r="BD604" s="312"/>
      <c r="BE604" s="312"/>
    </row>
    <row r="605" ht="14.25" customHeight="1">
      <c r="AT605" s="310"/>
      <c r="AU605" s="310"/>
      <c r="AV605" s="310"/>
      <c r="AW605" s="310"/>
      <c r="AX605" s="311"/>
      <c r="AY605" s="312"/>
      <c r="AZ605" s="312"/>
      <c r="BA605" s="312"/>
      <c r="BB605" s="311"/>
      <c r="BC605" s="312"/>
      <c r="BD605" s="312"/>
      <c r="BE605" s="312"/>
    </row>
    <row r="606" ht="14.25" customHeight="1">
      <c r="AT606" s="310"/>
      <c r="AU606" s="310"/>
      <c r="AV606" s="310"/>
      <c r="AW606" s="310"/>
      <c r="AX606" s="311"/>
      <c r="AY606" s="312"/>
      <c r="AZ606" s="312"/>
      <c r="BA606" s="312"/>
      <c r="BB606" s="311"/>
      <c r="BC606" s="312"/>
      <c r="BD606" s="312"/>
      <c r="BE606" s="312"/>
    </row>
    <row r="607" ht="14.25" customHeight="1">
      <c r="AT607" s="310"/>
      <c r="AU607" s="310"/>
      <c r="AV607" s="310"/>
      <c r="AW607" s="310"/>
      <c r="AX607" s="311"/>
      <c r="AY607" s="312"/>
      <c r="AZ607" s="312"/>
      <c r="BA607" s="312"/>
      <c r="BB607" s="311"/>
      <c r="BC607" s="312"/>
      <c r="BD607" s="312"/>
      <c r="BE607" s="312"/>
    </row>
    <row r="608" ht="14.25" customHeight="1">
      <c r="AT608" s="310"/>
      <c r="AU608" s="310"/>
      <c r="AV608" s="310"/>
      <c r="AW608" s="310"/>
      <c r="AX608" s="311"/>
      <c r="AY608" s="312"/>
      <c r="AZ608" s="312"/>
      <c r="BA608" s="312"/>
      <c r="BB608" s="311"/>
      <c r="BC608" s="312"/>
      <c r="BD608" s="312"/>
      <c r="BE608" s="312"/>
    </row>
    <row r="609" ht="14.25" customHeight="1">
      <c r="AT609" s="310"/>
      <c r="AU609" s="310"/>
      <c r="AV609" s="310"/>
      <c r="AW609" s="310"/>
      <c r="AX609" s="311"/>
      <c r="AY609" s="312"/>
      <c r="AZ609" s="312"/>
      <c r="BA609" s="312"/>
      <c r="BB609" s="311"/>
      <c r="BC609" s="312"/>
      <c r="BD609" s="312"/>
      <c r="BE609" s="312"/>
    </row>
    <row r="610" ht="14.25" customHeight="1">
      <c r="AT610" s="310"/>
      <c r="AU610" s="310"/>
      <c r="AV610" s="310"/>
      <c r="AW610" s="310"/>
      <c r="AX610" s="311"/>
      <c r="AY610" s="312"/>
      <c r="AZ610" s="312"/>
      <c r="BA610" s="312"/>
      <c r="BB610" s="311"/>
      <c r="BC610" s="312"/>
      <c r="BD610" s="312"/>
      <c r="BE610" s="312"/>
    </row>
    <row r="611" ht="14.25" customHeight="1">
      <c r="AT611" s="310"/>
      <c r="AU611" s="310"/>
      <c r="AV611" s="310"/>
      <c r="AW611" s="310"/>
      <c r="AX611" s="311"/>
      <c r="AY611" s="312"/>
      <c r="AZ611" s="312"/>
      <c r="BA611" s="312"/>
      <c r="BB611" s="311"/>
      <c r="BC611" s="312"/>
      <c r="BD611" s="312"/>
      <c r="BE611" s="312"/>
    </row>
    <row r="612" ht="14.25" customHeight="1">
      <c r="AT612" s="310"/>
      <c r="AU612" s="310"/>
      <c r="AV612" s="310"/>
      <c r="AW612" s="310"/>
      <c r="AX612" s="311"/>
      <c r="AY612" s="312"/>
      <c r="AZ612" s="312"/>
      <c r="BA612" s="312"/>
      <c r="BB612" s="311"/>
      <c r="BC612" s="312"/>
      <c r="BD612" s="312"/>
      <c r="BE612" s="312"/>
    </row>
    <row r="613" ht="14.25" customHeight="1">
      <c r="AT613" s="310"/>
      <c r="AU613" s="310"/>
      <c r="AV613" s="310"/>
      <c r="AW613" s="310"/>
      <c r="AX613" s="311"/>
      <c r="AY613" s="312"/>
      <c r="AZ613" s="312"/>
      <c r="BA613" s="312"/>
      <c r="BB613" s="311"/>
      <c r="BC613" s="312"/>
      <c r="BD613" s="312"/>
      <c r="BE613" s="312"/>
    </row>
    <row r="614" ht="14.25" customHeight="1">
      <c r="AT614" s="310"/>
      <c r="AU614" s="310"/>
      <c r="AV614" s="310"/>
      <c r="AW614" s="310"/>
      <c r="AX614" s="311"/>
      <c r="AY614" s="312"/>
      <c r="AZ614" s="312"/>
      <c r="BA614" s="312"/>
      <c r="BB614" s="311"/>
      <c r="BC614" s="312"/>
      <c r="BD614" s="312"/>
      <c r="BE614" s="312"/>
    </row>
    <row r="615" ht="14.25" customHeight="1">
      <c r="AT615" s="310"/>
      <c r="AU615" s="310"/>
      <c r="AV615" s="310"/>
      <c r="AW615" s="310"/>
      <c r="AX615" s="311"/>
      <c r="AY615" s="312"/>
      <c r="AZ615" s="312"/>
      <c r="BA615" s="312"/>
      <c r="BB615" s="311"/>
      <c r="BC615" s="312"/>
      <c r="BD615" s="312"/>
      <c r="BE615" s="312"/>
    </row>
    <row r="616" ht="14.25" customHeight="1">
      <c r="AT616" s="310"/>
      <c r="AU616" s="310"/>
      <c r="AV616" s="310"/>
      <c r="AW616" s="310"/>
      <c r="AX616" s="311"/>
      <c r="AY616" s="312"/>
      <c r="AZ616" s="312"/>
      <c r="BA616" s="312"/>
      <c r="BB616" s="311"/>
      <c r="BC616" s="312"/>
      <c r="BD616" s="312"/>
      <c r="BE616" s="312"/>
    </row>
    <row r="617" ht="14.25" customHeight="1">
      <c r="AT617" s="310"/>
      <c r="AU617" s="310"/>
      <c r="AV617" s="310"/>
      <c r="AW617" s="310"/>
      <c r="AX617" s="311"/>
      <c r="AY617" s="312"/>
      <c r="AZ617" s="312"/>
      <c r="BA617" s="312"/>
      <c r="BB617" s="311"/>
      <c r="BC617" s="312"/>
      <c r="BD617" s="312"/>
      <c r="BE617" s="312"/>
    </row>
    <row r="618" ht="14.25" customHeight="1">
      <c r="AT618" s="310"/>
      <c r="AU618" s="310"/>
      <c r="AV618" s="310"/>
      <c r="AW618" s="310"/>
      <c r="AX618" s="311"/>
      <c r="AY618" s="312"/>
      <c r="AZ618" s="312"/>
      <c r="BA618" s="312"/>
      <c r="BB618" s="311"/>
      <c r="BC618" s="312"/>
      <c r="BD618" s="312"/>
      <c r="BE618" s="312"/>
    </row>
    <row r="619" ht="14.25" customHeight="1">
      <c r="AT619" s="310"/>
      <c r="AU619" s="310"/>
      <c r="AV619" s="310"/>
      <c r="AW619" s="310"/>
      <c r="AX619" s="311"/>
      <c r="AY619" s="312"/>
      <c r="AZ619" s="312"/>
      <c r="BA619" s="312"/>
      <c r="BB619" s="311"/>
      <c r="BC619" s="312"/>
      <c r="BD619" s="312"/>
      <c r="BE619" s="312"/>
    </row>
    <row r="620" ht="14.25" customHeight="1">
      <c r="AT620" s="310"/>
      <c r="AU620" s="310"/>
      <c r="AV620" s="310"/>
      <c r="AW620" s="310"/>
      <c r="AX620" s="311"/>
      <c r="AY620" s="312"/>
      <c r="AZ620" s="312"/>
      <c r="BA620" s="312"/>
      <c r="BB620" s="311"/>
      <c r="BC620" s="312"/>
      <c r="BD620" s="312"/>
      <c r="BE620" s="312"/>
    </row>
    <row r="621" ht="14.25" customHeight="1">
      <c r="AT621" s="310"/>
      <c r="AU621" s="310"/>
      <c r="AV621" s="310"/>
      <c r="AW621" s="310"/>
      <c r="AX621" s="311"/>
      <c r="AY621" s="312"/>
      <c r="AZ621" s="312"/>
      <c r="BA621" s="312"/>
      <c r="BB621" s="311"/>
      <c r="BC621" s="312"/>
      <c r="BD621" s="312"/>
      <c r="BE621" s="312"/>
    </row>
    <row r="622" ht="14.25" customHeight="1">
      <c r="AT622" s="310"/>
      <c r="AU622" s="310"/>
      <c r="AV622" s="310"/>
      <c r="AW622" s="310"/>
      <c r="AX622" s="311"/>
      <c r="AY622" s="312"/>
      <c r="AZ622" s="312"/>
      <c r="BA622" s="312"/>
      <c r="BB622" s="311"/>
      <c r="BC622" s="312"/>
      <c r="BD622" s="312"/>
      <c r="BE622" s="312"/>
    </row>
    <row r="623" ht="14.25" customHeight="1">
      <c r="AT623" s="310"/>
      <c r="AU623" s="310"/>
      <c r="AV623" s="310"/>
      <c r="AW623" s="310"/>
      <c r="AX623" s="311"/>
      <c r="AY623" s="312"/>
      <c r="AZ623" s="312"/>
      <c r="BA623" s="312"/>
      <c r="BB623" s="311"/>
      <c r="BC623" s="312"/>
      <c r="BD623" s="312"/>
      <c r="BE623" s="312"/>
    </row>
    <row r="624" ht="14.25" customHeight="1">
      <c r="AT624" s="310"/>
      <c r="AU624" s="310"/>
      <c r="AV624" s="310"/>
      <c r="AW624" s="310"/>
      <c r="AX624" s="311"/>
      <c r="AY624" s="312"/>
      <c r="AZ624" s="312"/>
      <c r="BA624" s="312"/>
      <c r="BB624" s="311"/>
      <c r="BC624" s="312"/>
      <c r="BD624" s="312"/>
      <c r="BE624" s="312"/>
    </row>
    <row r="625" ht="14.25" customHeight="1">
      <c r="AT625" s="310"/>
      <c r="AU625" s="310"/>
      <c r="AV625" s="310"/>
      <c r="AW625" s="310"/>
      <c r="AX625" s="311"/>
      <c r="AY625" s="312"/>
      <c r="AZ625" s="312"/>
      <c r="BA625" s="312"/>
      <c r="BB625" s="311"/>
      <c r="BC625" s="312"/>
      <c r="BD625" s="312"/>
      <c r="BE625" s="312"/>
    </row>
    <row r="626" ht="14.25" customHeight="1">
      <c r="AT626" s="310"/>
      <c r="AU626" s="310"/>
      <c r="AV626" s="310"/>
      <c r="AW626" s="310"/>
      <c r="AX626" s="311"/>
      <c r="AY626" s="312"/>
      <c r="AZ626" s="312"/>
      <c r="BA626" s="312"/>
      <c r="BB626" s="311"/>
      <c r="BC626" s="312"/>
      <c r="BD626" s="312"/>
      <c r="BE626" s="312"/>
    </row>
    <row r="627" ht="14.25" customHeight="1">
      <c r="AT627" s="310"/>
      <c r="AU627" s="310"/>
      <c r="AV627" s="310"/>
      <c r="AW627" s="310"/>
      <c r="AX627" s="311"/>
      <c r="AY627" s="312"/>
      <c r="AZ627" s="312"/>
      <c r="BA627" s="312"/>
      <c r="BB627" s="311"/>
      <c r="BC627" s="312"/>
      <c r="BD627" s="312"/>
      <c r="BE627" s="312"/>
    </row>
    <row r="628" ht="14.25" customHeight="1">
      <c r="AT628" s="310"/>
      <c r="AU628" s="310"/>
      <c r="AV628" s="310"/>
      <c r="AW628" s="310"/>
      <c r="AX628" s="311"/>
      <c r="AY628" s="312"/>
      <c r="AZ628" s="312"/>
      <c r="BA628" s="312"/>
      <c r="BB628" s="311"/>
      <c r="BC628" s="312"/>
      <c r="BD628" s="312"/>
      <c r="BE628" s="312"/>
    </row>
    <row r="629" ht="14.25" customHeight="1">
      <c r="AT629" s="310"/>
      <c r="AU629" s="310"/>
      <c r="AV629" s="310"/>
      <c r="AW629" s="310"/>
      <c r="AX629" s="311"/>
      <c r="AY629" s="312"/>
      <c r="AZ629" s="312"/>
      <c r="BA629" s="312"/>
      <c r="BB629" s="311"/>
      <c r="BC629" s="312"/>
      <c r="BD629" s="312"/>
      <c r="BE629" s="312"/>
    </row>
    <row r="630" ht="14.25" customHeight="1">
      <c r="AT630" s="310"/>
      <c r="AU630" s="310"/>
      <c r="AV630" s="310"/>
      <c r="AW630" s="310"/>
      <c r="AX630" s="311"/>
      <c r="AY630" s="312"/>
      <c r="AZ630" s="312"/>
      <c r="BA630" s="312"/>
      <c r="BB630" s="311"/>
      <c r="BC630" s="312"/>
      <c r="BD630" s="312"/>
      <c r="BE630" s="312"/>
    </row>
    <row r="631" ht="14.25" customHeight="1">
      <c r="AT631" s="310"/>
      <c r="AU631" s="310"/>
      <c r="AV631" s="310"/>
      <c r="AW631" s="310"/>
      <c r="AX631" s="311"/>
      <c r="AY631" s="312"/>
      <c r="AZ631" s="312"/>
      <c r="BA631" s="312"/>
      <c r="BB631" s="311"/>
      <c r="BC631" s="312"/>
      <c r="BD631" s="312"/>
      <c r="BE631" s="312"/>
    </row>
    <row r="632" ht="14.25" customHeight="1">
      <c r="AT632" s="310"/>
      <c r="AU632" s="310"/>
      <c r="AV632" s="310"/>
      <c r="AW632" s="310"/>
      <c r="AX632" s="311"/>
      <c r="AY632" s="312"/>
      <c r="AZ632" s="312"/>
      <c r="BA632" s="312"/>
      <c r="BB632" s="311"/>
      <c r="BC632" s="312"/>
      <c r="BD632" s="312"/>
      <c r="BE632" s="312"/>
    </row>
    <row r="633" ht="14.25" customHeight="1">
      <c r="AT633" s="310"/>
      <c r="AU633" s="310"/>
      <c r="AV633" s="310"/>
      <c r="AW633" s="310"/>
      <c r="AX633" s="311"/>
      <c r="AY633" s="312"/>
      <c r="AZ633" s="312"/>
      <c r="BA633" s="312"/>
      <c r="BB633" s="311"/>
      <c r="BC633" s="312"/>
      <c r="BD633" s="312"/>
      <c r="BE633" s="312"/>
    </row>
    <row r="634" ht="14.25" customHeight="1">
      <c r="AT634" s="310"/>
      <c r="AU634" s="310"/>
      <c r="AV634" s="310"/>
      <c r="AW634" s="310"/>
      <c r="AX634" s="311"/>
      <c r="AY634" s="312"/>
      <c r="AZ634" s="312"/>
      <c r="BA634" s="312"/>
      <c r="BB634" s="311"/>
      <c r="BC634" s="312"/>
      <c r="BD634" s="312"/>
      <c r="BE634" s="312"/>
    </row>
    <row r="635" ht="14.25" customHeight="1">
      <c r="AT635" s="310"/>
      <c r="AU635" s="310"/>
      <c r="AV635" s="310"/>
      <c r="AW635" s="310"/>
      <c r="AX635" s="311"/>
      <c r="AY635" s="312"/>
      <c r="AZ635" s="312"/>
      <c r="BA635" s="312"/>
      <c r="BB635" s="311"/>
      <c r="BC635" s="312"/>
      <c r="BD635" s="312"/>
      <c r="BE635" s="312"/>
    </row>
    <row r="636" ht="14.25" customHeight="1">
      <c r="AT636" s="310"/>
      <c r="AU636" s="310"/>
      <c r="AV636" s="310"/>
      <c r="AW636" s="310"/>
      <c r="AX636" s="311"/>
      <c r="AY636" s="312"/>
      <c r="AZ636" s="312"/>
      <c r="BA636" s="312"/>
      <c r="BB636" s="311"/>
      <c r="BC636" s="312"/>
      <c r="BD636" s="312"/>
      <c r="BE636" s="312"/>
    </row>
    <row r="637" ht="14.25" customHeight="1">
      <c r="AT637" s="310"/>
      <c r="AU637" s="310"/>
      <c r="AV637" s="310"/>
      <c r="AW637" s="310"/>
      <c r="AX637" s="311"/>
      <c r="AY637" s="312"/>
      <c r="AZ637" s="312"/>
      <c r="BA637" s="312"/>
      <c r="BB637" s="311"/>
      <c r="BC637" s="312"/>
      <c r="BD637" s="312"/>
      <c r="BE637" s="312"/>
    </row>
    <row r="638" ht="14.25" customHeight="1">
      <c r="AT638" s="310"/>
      <c r="AU638" s="310"/>
      <c r="AV638" s="310"/>
      <c r="AW638" s="310"/>
      <c r="AX638" s="311"/>
      <c r="AY638" s="312"/>
      <c r="AZ638" s="312"/>
      <c r="BA638" s="312"/>
      <c r="BB638" s="311"/>
      <c r="BC638" s="312"/>
      <c r="BD638" s="312"/>
      <c r="BE638" s="312"/>
    </row>
    <row r="639" ht="14.25" customHeight="1">
      <c r="AT639" s="310"/>
      <c r="AU639" s="310"/>
      <c r="AV639" s="310"/>
      <c r="AW639" s="310"/>
      <c r="AX639" s="311"/>
      <c r="AY639" s="312"/>
      <c r="AZ639" s="312"/>
      <c r="BA639" s="312"/>
      <c r="BB639" s="311"/>
      <c r="BC639" s="312"/>
      <c r="BD639" s="312"/>
      <c r="BE639" s="312"/>
    </row>
    <row r="640" ht="14.25" customHeight="1">
      <c r="AT640" s="310"/>
      <c r="AU640" s="310"/>
      <c r="AV640" s="310"/>
      <c r="AW640" s="310"/>
      <c r="AX640" s="311"/>
      <c r="AY640" s="312"/>
      <c r="AZ640" s="312"/>
      <c r="BA640" s="312"/>
      <c r="BB640" s="311"/>
      <c r="BC640" s="312"/>
      <c r="BD640" s="312"/>
      <c r="BE640" s="312"/>
    </row>
    <row r="641" ht="14.25" customHeight="1">
      <c r="AT641" s="310"/>
      <c r="AU641" s="310"/>
      <c r="AV641" s="310"/>
      <c r="AW641" s="310"/>
      <c r="AX641" s="311"/>
      <c r="AY641" s="312"/>
      <c r="AZ641" s="312"/>
      <c r="BA641" s="312"/>
      <c r="BB641" s="311"/>
      <c r="BC641" s="312"/>
      <c r="BD641" s="312"/>
      <c r="BE641" s="312"/>
    </row>
    <row r="642" ht="14.25" customHeight="1">
      <c r="AT642" s="310"/>
      <c r="AU642" s="310"/>
      <c r="AV642" s="310"/>
      <c r="AW642" s="310"/>
      <c r="AX642" s="311"/>
      <c r="AY642" s="312"/>
      <c r="AZ642" s="312"/>
      <c r="BA642" s="312"/>
      <c r="BB642" s="311"/>
      <c r="BC642" s="312"/>
      <c r="BD642" s="312"/>
      <c r="BE642" s="312"/>
    </row>
    <row r="643" ht="14.25" customHeight="1">
      <c r="AT643" s="310"/>
      <c r="AU643" s="310"/>
      <c r="AV643" s="310"/>
      <c r="AW643" s="310"/>
      <c r="AX643" s="311"/>
      <c r="AY643" s="312"/>
      <c r="AZ643" s="312"/>
      <c r="BA643" s="312"/>
      <c r="BB643" s="311"/>
      <c r="BC643" s="312"/>
      <c r="BD643" s="312"/>
      <c r="BE643" s="312"/>
    </row>
    <row r="644" ht="14.25" customHeight="1">
      <c r="AT644" s="310"/>
      <c r="AU644" s="310"/>
      <c r="AV644" s="310"/>
      <c r="AW644" s="310"/>
      <c r="AX644" s="311"/>
      <c r="AY644" s="312"/>
      <c r="AZ644" s="312"/>
      <c r="BA644" s="312"/>
      <c r="BB644" s="311"/>
      <c r="BC644" s="312"/>
      <c r="BD644" s="312"/>
      <c r="BE644" s="312"/>
    </row>
    <row r="645" ht="14.25" customHeight="1">
      <c r="AT645" s="310"/>
      <c r="AU645" s="310"/>
      <c r="AV645" s="310"/>
      <c r="AW645" s="310"/>
      <c r="AX645" s="311"/>
      <c r="AY645" s="312"/>
      <c r="AZ645" s="312"/>
      <c r="BA645" s="312"/>
      <c r="BB645" s="311"/>
      <c r="BC645" s="312"/>
      <c r="BD645" s="312"/>
      <c r="BE645" s="312"/>
    </row>
    <row r="646" ht="14.25" customHeight="1">
      <c r="AT646" s="310"/>
      <c r="AU646" s="310"/>
      <c r="AV646" s="310"/>
      <c r="AW646" s="310"/>
      <c r="AX646" s="311"/>
      <c r="AY646" s="312"/>
      <c r="AZ646" s="312"/>
      <c r="BA646" s="312"/>
      <c r="BB646" s="311"/>
      <c r="BC646" s="312"/>
      <c r="BD646" s="312"/>
      <c r="BE646" s="312"/>
    </row>
    <row r="647" ht="14.25" customHeight="1">
      <c r="AT647" s="310"/>
      <c r="AU647" s="310"/>
      <c r="AV647" s="310"/>
      <c r="AW647" s="310"/>
      <c r="AX647" s="311"/>
      <c r="AY647" s="312"/>
      <c r="AZ647" s="312"/>
      <c r="BA647" s="312"/>
      <c r="BB647" s="311"/>
      <c r="BC647" s="312"/>
      <c r="BD647" s="312"/>
      <c r="BE647" s="312"/>
    </row>
    <row r="648" ht="14.25" customHeight="1">
      <c r="AT648" s="310"/>
      <c r="AU648" s="310"/>
      <c r="AV648" s="310"/>
      <c r="AW648" s="310"/>
      <c r="AX648" s="311"/>
      <c r="AY648" s="312"/>
      <c r="AZ648" s="312"/>
      <c r="BA648" s="312"/>
      <c r="BB648" s="311"/>
      <c r="BC648" s="312"/>
      <c r="BD648" s="312"/>
      <c r="BE648" s="312"/>
    </row>
    <row r="649" ht="14.25" customHeight="1">
      <c r="AT649" s="310"/>
      <c r="AU649" s="310"/>
      <c r="AV649" s="310"/>
      <c r="AW649" s="310"/>
      <c r="AX649" s="311"/>
      <c r="AY649" s="312"/>
      <c r="AZ649" s="312"/>
      <c r="BA649" s="312"/>
      <c r="BB649" s="311"/>
      <c r="BC649" s="312"/>
      <c r="BD649" s="312"/>
      <c r="BE649" s="312"/>
    </row>
    <row r="650" ht="14.25" customHeight="1">
      <c r="AT650" s="310"/>
      <c r="AU650" s="310"/>
      <c r="AV650" s="310"/>
      <c r="AW650" s="310"/>
      <c r="AX650" s="311"/>
      <c r="AY650" s="312"/>
      <c r="AZ650" s="312"/>
      <c r="BA650" s="312"/>
      <c r="BB650" s="311"/>
      <c r="BC650" s="312"/>
      <c r="BD650" s="312"/>
      <c r="BE650" s="312"/>
    </row>
    <row r="651" ht="14.25" customHeight="1">
      <c r="AT651" s="310"/>
      <c r="AU651" s="310"/>
      <c r="AV651" s="310"/>
      <c r="AW651" s="310"/>
      <c r="AX651" s="311"/>
      <c r="AY651" s="312"/>
      <c r="AZ651" s="312"/>
      <c r="BA651" s="312"/>
      <c r="BB651" s="311"/>
      <c r="BC651" s="312"/>
      <c r="BD651" s="312"/>
      <c r="BE651" s="312"/>
    </row>
    <row r="652" ht="14.25" customHeight="1">
      <c r="AT652" s="310"/>
      <c r="AU652" s="310"/>
      <c r="AV652" s="310"/>
      <c r="AW652" s="310"/>
      <c r="AX652" s="311"/>
      <c r="AY652" s="312"/>
      <c r="AZ652" s="312"/>
      <c r="BA652" s="312"/>
      <c r="BB652" s="311"/>
      <c r="BC652" s="312"/>
      <c r="BD652" s="312"/>
      <c r="BE652" s="312"/>
    </row>
    <row r="653" ht="14.25" customHeight="1">
      <c r="AT653" s="310"/>
      <c r="AU653" s="310"/>
      <c r="AV653" s="310"/>
      <c r="AW653" s="310"/>
      <c r="AX653" s="311"/>
      <c r="AY653" s="312"/>
      <c r="AZ653" s="312"/>
      <c r="BA653" s="312"/>
      <c r="BB653" s="311"/>
      <c r="BC653" s="312"/>
      <c r="BD653" s="312"/>
      <c r="BE653" s="312"/>
    </row>
    <row r="654" ht="14.25" customHeight="1">
      <c r="AT654" s="310"/>
      <c r="AU654" s="310"/>
      <c r="AV654" s="310"/>
      <c r="AW654" s="310"/>
      <c r="AX654" s="311"/>
      <c r="AY654" s="312"/>
      <c r="AZ654" s="312"/>
      <c r="BA654" s="312"/>
      <c r="BB654" s="311"/>
      <c r="BC654" s="312"/>
      <c r="BD654" s="312"/>
      <c r="BE654" s="312"/>
    </row>
    <row r="655" ht="14.25" customHeight="1">
      <c r="AT655" s="310"/>
      <c r="AU655" s="310"/>
      <c r="AV655" s="310"/>
      <c r="AW655" s="310"/>
      <c r="AX655" s="311"/>
      <c r="AY655" s="312"/>
      <c r="AZ655" s="312"/>
      <c r="BA655" s="312"/>
      <c r="BB655" s="311"/>
      <c r="BC655" s="312"/>
      <c r="BD655" s="312"/>
      <c r="BE655" s="312"/>
    </row>
    <row r="656" ht="14.25" customHeight="1">
      <c r="AT656" s="310"/>
      <c r="AU656" s="310"/>
      <c r="AV656" s="310"/>
      <c r="AW656" s="310"/>
      <c r="AX656" s="311"/>
      <c r="AY656" s="312"/>
      <c r="AZ656" s="312"/>
      <c r="BA656" s="312"/>
      <c r="BB656" s="311"/>
      <c r="BC656" s="312"/>
      <c r="BD656" s="312"/>
      <c r="BE656" s="312"/>
    </row>
    <row r="657" ht="14.25" customHeight="1">
      <c r="AT657" s="310"/>
      <c r="AU657" s="310"/>
      <c r="AV657" s="310"/>
      <c r="AW657" s="310"/>
      <c r="AX657" s="311"/>
      <c r="AY657" s="312"/>
      <c r="AZ657" s="312"/>
      <c r="BA657" s="312"/>
      <c r="BB657" s="311"/>
      <c r="BC657" s="312"/>
      <c r="BD657" s="312"/>
      <c r="BE657" s="312"/>
    </row>
    <row r="658" ht="14.25" customHeight="1">
      <c r="AT658" s="310"/>
      <c r="AU658" s="310"/>
      <c r="AV658" s="310"/>
      <c r="AW658" s="310"/>
      <c r="AX658" s="311"/>
      <c r="AY658" s="312"/>
      <c r="AZ658" s="312"/>
      <c r="BA658" s="312"/>
      <c r="BB658" s="311"/>
      <c r="BC658" s="312"/>
      <c r="BD658" s="312"/>
      <c r="BE658" s="312"/>
    </row>
    <row r="659" ht="14.25" customHeight="1">
      <c r="AT659" s="310"/>
      <c r="AU659" s="310"/>
      <c r="AV659" s="310"/>
      <c r="AW659" s="310"/>
      <c r="AX659" s="311"/>
      <c r="AY659" s="312"/>
      <c r="AZ659" s="312"/>
      <c r="BA659" s="312"/>
      <c r="BB659" s="311"/>
      <c r="BC659" s="312"/>
      <c r="BD659" s="312"/>
      <c r="BE659" s="312"/>
    </row>
    <row r="660" ht="14.25" customHeight="1">
      <c r="AT660" s="310"/>
      <c r="AU660" s="310"/>
      <c r="AV660" s="310"/>
      <c r="AW660" s="310"/>
      <c r="AX660" s="311"/>
      <c r="AY660" s="312"/>
      <c r="AZ660" s="312"/>
      <c r="BA660" s="312"/>
      <c r="BB660" s="311"/>
      <c r="BC660" s="312"/>
      <c r="BD660" s="312"/>
      <c r="BE660" s="312"/>
    </row>
    <row r="661" ht="14.25" customHeight="1">
      <c r="AT661" s="310"/>
      <c r="AU661" s="310"/>
      <c r="AV661" s="310"/>
      <c r="AW661" s="310"/>
      <c r="AX661" s="311"/>
      <c r="AY661" s="312"/>
      <c r="AZ661" s="312"/>
      <c r="BA661" s="312"/>
      <c r="BB661" s="311"/>
      <c r="BC661" s="312"/>
      <c r="BD661" s="312"/>
      <c r="BE661" s="312"/>
    </row>
    <row r="662" ht="14.25" customHeight="1">
      <c r="AT662" s="310"/>
      <c r="AU662" s="310"/>
      <c r="AV662" s="310"/>
      <c r="AW662" s="310"/>
      <c r="AX662" s="311"/>
      <c r="AY662" s="312"/>
      <c r="AZ662" s="312"/>
      <c r="BA662" s="312"/>
      <c r="BB662" s="311"/>
      <c r="BC662" s="312"/>
      <c r="BD662" s="312"/>
      <c r="BE662" s="312"/>
    </row>
    <row r="663" ht="14.25" customHeight="1">
      <c r="AT663" s="310"/>
      <c r="AU663" s="310"/>
      <c r="AV663" s="310"/>
      <c r="AW663" s="310"/>
      <c r="AX663" s="311"/>
      <c r="AY663" s="312"/>
      <c r="AZ663" s="312"/>
      <c r="BA663" s="312"/>
      <c r="BB663" s="311"/>
      <c r="BC663" s="312"/>
      <c r="BD663" s="312"/>
      <c r="BE663" s="312"/>
    </row>
    <row r="664" ht="14.25" customHeight="1">
      <c r="AT664" s="310"/>
      <c r="AU664" s="310"/>
      <c r="AV664" s="310"/>
      <c r="AW664" s="310"/>
      <c r="AX664" s="311"/>
      <c r="AY664" s="312"/>
      <c r="AZ664" s="312"/>
      <c r="BA664" s="312"/>
      <c r="BB664" s="311"/>
      <c r="BC664" s="312"/>
      <c r="BD664" s="312"/>
      <c r="BE664" s="312"/>
    </row>
    <row r="665" ht="14.25" customHeight="1">
      <c r="AT665" s="310"/>
      <c r="AU665" s="310"/>
      <c r="AV665" s="310"/>
      <c r="AW665" s="310"/>
      <c r="AX665" s="311"/>
      <c r="AY665" s="312"/>
      <c r="AZ665" s="312"/>
      <c r="BA665" s="312"/>
      <c r="BB665" s="311"/>
      <c r="BC665" s="312"/>
      <c r="BD665" s="312"/>
      <c r="BE665" s="312"/>
    </row>
    <row r="666" ht="14.25" customHeight="1">
      <c r="AT666" s="310"/>
      <c r="AU666" s="310"/>
      <c r="AV666" s="310"/>
      <c r="AW666" s="310"/>
      <c r="AX666" s="311"/>
      <c r="AY666" s="312"/>
      <c r="AZ666" s="312"/>
      <c r="BA666" s="312"/>
      <c r="BB666" s="311"/>
      <c r="BC666" s="312"/>
      <c r="BD666" s="312"/>
      <c r="BE666" s="312"/>
    </row>
    <row r="667" ht="14.25" customHeight="1">
      <c r="AT667" s="310"/>
      <c r="AU667" s="310"/>
      <c r="AV667" s="310"/>
      <c r="AW667" s="310"/>
      <c r="AX667" s="311"/>
      <c r="AY667" s="312"/>
      <c r="AZ667" s="312"/>
      <c r="BA667" s="312"/>
      <c r="BB667" s="311"/>
      <c r="BC667" s="312"/>
      <c r="BD667" s="312"/>
      <c r="BE667" s="312"/>
    </row>
    <row r="668" ht="14.25" customHeight="1">
      <c r="AT668" s="310"/>
      <c r="AU668" s="310"/>
      <c r="AV668" s="310"/>
      <c r="AW668" s="310"/>
      <c r="AX668" s="311"/>
      <c r="AY668" s="312"/>
      <c r="AZ668" s="312"/>
      <c r="BA668" s="312"/>
      <c r="BB668" s="311"/>
      <c r="BC668" s="312"/>
      <c r="BD668" s="312"/>
      <c r="BE668" s="312"/>
    </row>
    <row r="669" ht="14.25" customHeight="1">
      <c r="AT669" s="310"/>
      <c r="AU669" s="310"/>
      <c r="AV669" s="310"/>
      <c r="AW669" s="310"/>
      <c r="AX669" s="311"/>
      <c r="AY669" s="312"/>
      <c r="AZ669" s="312"/>
      <c r="BA669" s="312"/>
      <c r="BB669" s="311"/>
      <c r="BC669" s="312"/>
      <c r="BD669" s="312"/>
      <c r="BE669" s="312"/>
    </row>
    <row r="670" ht="14.25" customHeight="1">
      <c r="AT670" s="310"/>
      <c r="AU670" s="310"/>
      <c r="AV670" s="310"/>
      <c r="AW670" s="310"/>
      <c r="AX670" s="311"/>
      <c r="AY670" s="312"/>
      <c r="AZ670" s="312"/>
      <c r="BA670" s="312"/>
      <c r="BB670" s="311"/>
      <c r="BC670" s="312"/>
      <c r="BD670" s="312"/>
      <c r="BE670" s="312"/>
    </row>
    <row r="671" ht="14.25" customHeight="1">
      <c r="AT671" s="310"/>
      <c r="AU671" s="310"/>
      <c r="AV671" s="310"/>
      <c r="AW671" s="310"/>
      <c r="AX671" s="311"/>
      <c r="AY671" s="312"/>
      <c r="AZ671" s="312"/>
      <c r="BA671" s="312"/>
      <c r="BB671" s="311"/>
      <c r="BC671" s="312"/>
      <c r="BD671" s="312"/>
      <c r="BE671" s="312"/>
    </row>
    <row r="672" ht="14.25" customHeight="1">
      <c r="AT672" s="310"/>
      <c r="AU672" s="310"/>
      <c r="AV672" s="310"/>
      <c r="AW672" s="310"/>
      <c r="AX672" s="311"/>
      <c r="AY672" s="312"/>
      <c r="AZ672" s="312"/>
      <c r="BA672" s="312"/>
      <c r="BB672" s="311"/>
      <c r="BC672" s="312"/>
      <c r="BD672" s="312"/>
      <c r="BE672" s="312"/>
    </row>
    <row r="673" ht="14.25" customHeight="1">
      <c r="AT673" s="310"/>
      <c r="AU673" s="310"/>
      <c r="AV673" s="310"/>
      <c r="AW673" s="310"/>
      <c r="AX673" s="311"/>
      <c r="AY673" s="312"/>
      <c r="AZ673" s="312"/>
      <c r="BA673" s="312"/>
      <c r="BB673" s="311"/>
      <c r="BC673" s="312"/>
      <c r="BD673" s="312"/>
      <c r="BE673" s="312"/>
    </row>
    <row r="674" ht="14.25" customHeight="1">
      <c r="AT674" s="310"/>
      <c r="AU674" s="310"/>
      <c r="AV674" s="310"/>
      <c r="AW674" s="310"/>
      <c r="AX674" s="311"/>
      <c r="AY674" s="312"/>
      <c r="AZ674" s="312"/>
      <c r="BA674" s="312"/>
      <c r="BB674" s="311"/>
      <c r="BC674" s="312"/>
      <c r="BD674" s="312"/>
      <c r="BE674" s="312"/>
    </row>
    <row r="675" ht="14.25" customHeight="1">
      <c r="AT675" s="310"/>
      <c r="AU675" s="310"/>
      <c r="AV675" s="310"/>
      <c r="AW675" s="310"/>
      <c r="AX675" s="311"/>
      <c r="AY675" s="312"/>
      <c r="AZ675" s="312"/>
      <c r="BA675" s="312"/>
      <c r="BB675" s="311"/>
      <c r="BC675" s="312"/>
      <c r="BD675" s="312"/>
      <c r="BE675" s="312"/>
    </row>
    <row r="676" ht="14.25" customHeight="1">
      <c r="AT676" s="310"/>
      <c r="AU676" s="310"/>
      <c r="AV676" s="310"/>
      <c r="AW676" s="310"/>
      <c r="AX676" s="311"/>
      <c r="AY676" s="312"/>
      <c r="AZ676" s="312"/>
      <c r="BA676" s="312"/>
      <c r="BB676" s="311"/>
      <c r="BC676" s="312"/>
      <c r="BD676" s="312"/>
      <c r="BE676" s="312"/>
    </row>
    <row r="677" ht="14.25" customHeight="1">
      <c r="AT677" s="310"/>
      <c r="AU677" s="310"/>
      <c r="AV677" s="310"/>
      <c r="AW677" s="310"/>
      <c r="AX677" s="311"/>
      <c r="AY677" s="312"/>
      <c r="AZ677" s="312"/>
      <c r="BA677" s="312"/>
      <c r="BB677" s="311"/>
      <c r="BC677" s="312"/>
      <c r="BD677" s="312"/>
      <c r="BE677" s="312"/>
    </row>
    <row r="678" ht="14.25" customHeight="1">
      <c r="AT678" s="310"/>
      <c r="AU678" s="310"/>
      <c r="AV678" s="310"/>
      <c r="AW678" s="310"/>
      <c r="AX678" s="311"/>
      <c r="AY678" s="312"/>
      <c r="AZ678" s="312"/>
      <c r="BA678" s="312"/>
      <c r="BB678" s="311"/>
      <c r="BC678" s="312"/>
      <c r="BD678" s="312"/>
      <c r="BE678" s="312"/>
    </row>
    <row r="679" ht="14.25" customHeight="1">
      <c r="AT679" s="310"/>
      <c r="AU679" s="310"/>
      <c r="AV679" s="310"/>
      <c r="AW679" s="310"/>
      <c r="AX679" s="311"/>
      <c r="AY679" s="312"/>
      <c r="AZ679" s="312"/>
      <c r="BA679" s="312"/>
      <c r="BB679" s="311"/>
      <c r="BC679" s="312"/>
      <c r="BD679" s="312"/>
      <c r="BE679" s="312"/>
    </row>
    <row r="680" ht="14.25" customHeight="1">
      <c r="AT680" s="310"/>
      <c r="AU680" s="310"/>
      <c r="AV680" s="310"/>
      <c r="AW680" s="310"/>
      <c r="AX680" s="311"/>
      <c r="AY680" s="312"/>
      <c r="AZ680" s="312"/>
      <c r="BA680" s="312"/>
      <c r="BB680" s="311"/>
      <c r="BC680" s="312"/>
      <c r="BD680" s="312"/>
      <c r="BE680" s="312"/>
    </row>
    <row r="681" ht="14.25" customHeight="1">
      <c r="AT681" s="310"/>
      <c r="AU681" s="310"/>
      <c r="AV681" s="310"/>
      <c r="AW681" s="310"/>
      <c r="AX681" s="311"/>
      <c r="AY681" s="312"/>
      <c r="AZ681" s="312"/>
      <c r="BA681" s="312"/>
      <c r="BB681" s="311"/>
      <c r="BC681" s="312"/>
      <c r="BD681" s="312"/>
      <c r="BE681" s="312"/>
    </row>
    <row r="682" ht="14.25" customHeight="1">
      <c r="AT682" s="310"/>
      <c r="AU682" s="310"/>
      <c r="AV682" s="310"/>
      <c r="AW682" s="310"/>
      <c r="AX682" s="311"/>
      <c r="AY682" s="312"/>
      <c r="AZ682" s="312"/>
      <c r="BA682" s="312"/>
      <c r="BB682" s="311"/>
      <c r="BC682" s="312"/>
      <c r="BD682" s="312"/>
      <c r="BE682" s="312"/>
    </row>
    <row r="683" ht="14.25" customHeight="1">
      <c r="AT683" s="310"/>
      <c r="AU683" s="310"/>
      <c r="AV683" s="310"/>
      <c r="AW683" s="310"/>
      <c r="AX683" s="311"/>
      <c r="AY683" s="312"/>
      <c r="AZ683" s="312"/>
      <c r="BA683" s="312"/>
      <c r="BB683" s="311"/>
      <c r="BC683" s="312"/>
      <c r="BD683" s="312"/>
      <c r="BE683" s="312"/>
    </row>
    <row r="684" ht="14.25" customHeight="1">
      <c r="AT684" s="310"/>
      <c r="AU684" s="310"/>
      <c r="AV684" s="310"/>
      <c r="AW684" s="310"/>
      <c r="AX684" s="311"/>
      <c r="AY684" s="312"/>
      <c r="AZ684" s="312"/>
      <c r="BA684" s="312"/>
      <c r="BB684" s="311"/>
      <c r="BC684" s="312"/>
      <c r="BD684" s="312"/>
      <c r="BE684" s="312"/>
    </row>
    <row r="685" ht="14.25" customHeight="1">
      <c r="AT685" s="310"/>
      <c r="AU685" s="310"/>
      <c r="AV685" s="310"/>
      <c r="AW685" s="310"/>
      <c r="AX685" s="311"/>
      <c r="AY685" s="312"/>
      <c r="AZ685" s="312"/>
      <c r="BA685" s="312"/>
      <c r="BB685" s="311"/>
      <c r="BC685" s="312"/>
      <c r="BD685" s="312"/>
      <c r="BE685" s="312"/>
    </row>
    <row r="686" ht="14.25" customHeight="1">
      <c r="AT686" s="310"/>
      <c r="AU686" s="310"/>
      <c r="AV686" s="310"/>
      <c r="AW686" s="310"/>
      <c r="AX686" s="311"/>
      <c r="AY686" s="312"/>
      <c r="AZ686" s="312"/>
      <c r="BA686" s="312"/>
      <c r="BB686" s="311"/>
      <c r="BC686" s="312"/>
      <c r="BD686" s="312"/>
      <c r="BE686" s="312"/>
    </row>
    <row r="687" ht="14.25" customHeight="1">
      <c r="AT687" s="310"/>
      <c r="AU687" s="310"/>
      <c r="AV687" s="310"/>
      <c r="AW687" s="310"/>
      <c r="AX687" s="311"/>
      <c r="AY687" s="312"/>
      <c r="AZ687" s="312"/>
      <c r="BA687" s="312"/>
      <c r="BB687" s="311"/>
      <c r="BC687" s="312"/>
      <c r="BD687" s="312"/>
      <c r="BE687" s="312"/>
    </row>
    <row r="688" ht="14.25" customHeight="1">
      <c r="AT688" s="310"/>
      <c r="AU688" s="310"/>
      <c r="AV688" s="310"/>
      <c r="AW688" s="310"/>
      <c r="AX688" s="311"/>
      <c r="AY688" s="312"/>
      <c r="AZ688" s="312"/>
      <c r="BA688" s="312"/>
      <c r="BB688" s="311"/>
      <c r="BC688" s="312"/>
      <c r="BD688" s="312"/>
      <c r="BE688" s="312"/>
    </row>
    <row r="689" ht="14.25" customHeight="1">
      <c r="AT689" s="310"/>
      <c r="AU689" s="310"/>
      <c r="AV689" s="310"/>
      <c r="AW689" s="310"/>
      <c r="AX689" s="311"/>
      <c r="AY689" s="312"/>
      <c r="AZ689" s="312"/>
      <c r="BA689" s="312"/>
      <c r="BB689" s="311"/>
      <c r="BC689" s="312"/>
      <c r="BD689" s="312"/>
      <c r="BE689" s="312"/>
    </row>
    <row r="690" ht="14.25" customHeight="1">
      <c r="AT690" s="310"/>
      <c r="AU690" s="310"/>
      <c r="AV690" s="310"/>
      <c r="AW690" s="310"/>
      <c r="AX690" s="311"/>
      <c r="AY690" s="312"/>
      <c r="AZ690" s="312"/>
      <c r="BA690" s="312"/>
      <c r="BB690" s="311"/>
      <c r="BC690" s="312"/>
      <c r="BD690" s="312"/>
      <c r="BE690" s="312"/>
    </row>
    <row r="691" ht="14.25" customHeight="1">
      <c r="AT691" s="310"/>
      <c r="AU691" s="310"/>
      <c r="AV691" s="310"/>
      <c r="AW691" s="310"/>
      <c r="AX691" s="311"/>
      <c r="AY691" s="312"/>
      <c r="AZ691" s="312"/>
      <c r="BA691" s="312"/>
      <c r="BB691" s="311"/>
      <c r="BC691" s="312"/>
      <c r="BD691" s="312"/>
      <c r="BE691" s="312"/>
    </row>
    <row r="692" ht="14.25" customHeight="1">
      <c r="AT692" s="310"/>
      <c r="AU692" s="310"/>
      <c r="AV692" s="310"/>
      <c r="AW692" s="310"/>
      <c r="AX692" s="311"/>
      <c r="AY692" s="312"/>
      <c r="AZ692" s="312"/>
      <c r="BA692" s="312"/>
      <c r="BB692" s="311"/>
      <c r="BC692" s="312"/>
      <c r="BD692" s="312"/>
      <c r="BE692" s="312"/>
    </row>
    <row r="693" ht="14.25" customHeight="1">
      <c r="AT693" s="310"/>
      <c r="AU693" s="310"/>
      <c r="AV693" s="310"/>
      <c r="AW693" s="310"/>
      <c r="AX693" s="311"/>
      <c r="AY693" s="312"/>
      <c r="AZ693" s="312"/>
      <c r="BA693" s="312"/>
      <c r="BB693" s="311"/>
      <c r="BC693" s="312"/>
      <c r="BD693" s="312"/>
      <c r="BE693" s="312"/>
    </row>
    <row r="694" ht="14.25" customHeight="1">
      <c r="AT694" s="310"/>
      <c r="AU694" s="310"/>
      <c r="AV694" s="310"/>
      <c r="AW694" s="310"/>
      <c r="AX694" s="311"/>
      <c r="AY694" s="312"/>
      <c r="AZ694" s="312"/>
      <c r="BA694" s="312"/>
      <c r="BB694" s="311"/>
      <c r="BC694" s="312"/>
      <c r="BD694" s="312"/>
      <c r="BE694" s="312"/>
    </row>
    <row r="695" ht="14.25" customHeight="1">
      <c r="AT695" s="310"/>
      <c r="AU695" s="310"/>
      <c r="AV695" s="310"/>
      <c r="AW695" s="310"/>
      <c r="AX695" s="311"/>
      <c r="AY695" s="312"/>
      <c r="AZ695" s="312"/>
      <c r="BA695" s="312"/>
      <c r="BB695" s="311"/>
      <c r="BC695" s="312"/>
      <c r="BD695" s="312"/>
      <c r="BE695" s="312"/>
    </row>
    <row r="696" ht="14.25" customHeight="1">
      <c r="AT696" s="310"/>
      <c r="AU696" s="310"/>
      <c r="AV696" s="310"/>
      <c r="AW696" s="310"/>
      <c r="AX696" s="311"/>
      <c r="AY696" s="312"/>
      <c r="AZ696" s="312"/>
      <c r="BA696" s="312"/>
      <c r="BB696" s="311"/>
      <c r="BC696" s="312"/>
      <c r="BD696" s="312"/>
      <c r="BE696" s="312"/>
    </row>
    <row r="697" ht="14.25" customHeight="1">
      <c r="AT697" s="310"/>
      <c r="AU697" s="310"/>
      <c r="AV697" s="310"/>
      <c r="AW697" s="310"/>
      <c r="AX697" s="311"/>
      <c r="AY697" s="312"/>
      <c r="AZ697" s="312"/>
      <c r="BA697" s="312"/>
      <c r="BB697" s="311"/>
      <c r="BC697" s="312"/>
      <c r="BD697" s="312"/>
      <c r="BE697" s="312"/>
    </row>
    <row r="698" ht="14.25" customHeight="1">
      <c r="AT698" s="310"/>
      <c r="AU698" s="310"/>
      <c r="AV698" s="310"/>
      <c r="AW698" s="310"/>
      <c r="AX698" s="311"/>
      <c r="AY698" s="312"/>
      <c r="AZ698" s="312"/>
      <c r="BA698" s="312"/>
      <c r="BB698" s="311"/>
      <c r="BC698" s="312"/>
      <c r="BD698" s="312"/>
      <c r="BE698" s="312"/>
    </row>
    <row r="699" ht="14.25" customHeight="1">
      <c r="AT699" s="310"/>
      <c r="AU699" s="310"/>
      <c r="AV699" s="310"/>
      <c r="AW699" s="310"/>
      <c r="AX699" s="311"/>
      <c r="AY699" s="312"/>
      <c r="AZ699" s="312"/>
      <c r="BA699" s="312"/>
      <c r="BB699" s="311"/>
      <c r="BC699" s="312"/>
      <c r="BD699" s="312"/>
      <c r="BE699" s="312"/>
    </row>
    <row r="700" ht="14.25" customHeight="1">
      <c r="AT700" s="310"/>
      <c r="AU700" s="310"/>
      <c r="AV700" s="310"/>
      <c r="AW700" s="310"/>
      <c r="AX700" s="311"/>
      <c r="AY700" s="312"/>
      <c r="AZ700" s="312"/>
      <c r="BA700" s="312"/>
      <c r="BB700" s="311"/>
      <c r="BC700" s="312"/>
      <c r="BD700" s="312"/>
      <c r="BE700" s="312"/>
    </row>
    <row r="701" ht="14.25" customHeight="1">
      <c r="AT701" s="310"/>
      <c r="AU701" s="310"/>
      <c r="AV701" s="310"/>
      <c r="AW701" s="310"/>
      <c r="AX701" s="311"/>
      <c r="AY701" s="312"/>
      <c r="AZ701" s="312"/>
      <c r="BA701" s="312"/>
      <c r="BB701" s="311"/>
      <c r="BC701" s="312"/>
      <c r="BD701" s="312"/>
      <c r="BE701" s="312"/>
    </row>
    <row r="702" ht="14.25" customHeight="1">
      <c r="AT702" s="310"/>
      <c r="AU702" s="310"/>
      <c r="AV702" s="310"/>
      <c r="AW702" s="310"/>
      <c r="AX702" s="311"/>
      <c r="AY702" s="312"/>
      <c r="AZ702" s="312"/>
      <c r="BA702" s="312"/>
      <c r="BB702" s="311"/>
      <c r="BC702" s="312"/>
      <c r="BD702" s="312"/>
      <c r="BE702" s="312"/>
    </row>
    <row r="703" ht="14.25" customHeight="1">
      <c r="AT703" s="310"/>
      <c r="AU703" s="310"/>
      <c r="AV703" s="310"/>
      <c r="AW703" s="310"/>
      <c r="AX703" s="311"/>
      <c r="AY703" s="312"/>
      <c r="AZ703" s="312"/>
      <c r="BA703" s="312"/>
      <c r="BB703" s="311"/>
      <c r="BC703" s="312"/>
      <c r="BD703" s="312"/>
      <c r="BE703" s="312"/>
    </row>
    <row r="704" ht="14.25" customHeight="1">
      <c r="AT704" s="310"/>
      <c r="AU704" s="310"/>
      <c r="AV704" s="310"/>
      <c r="AW704" s="310"/>
      <c r="AX704" s="311"/>
      <c r="AY704" s="312"/>
      <c r="AZ704" s="312"/>
      <c r="BA704" s="312"/>
      <c r="BB704" s="311"/>
      <c r="BC704" s="312"/>
      <c r="BD704" s="312"/>
      <c r="BE704" s="312"/>
    </row>
    <row r="705" ht="14.25" customHeight="1">
      <c r="AT705" s="310"/>
      <c r="AU705" s="310"/>
      <c r="AV705" s="310"/>
      <c r="AW705" s="310"/>
      <c r="AX705" s="311"/>
      <c r="AY705" s="312"/>
      <c r="AZ705" s="312"/>
      <c r="BA705" s="312"/>
      <c r="BB705" s="311"/>
      <c r="BC705" s="312"/>
      <c r="BD705" s="312"/>
      <c r="BE705" s="312"/>
    </row>
    <row r="706" ht="14.25" customHeight="1">
      <c r="AT706" s="310"/>
      <c r="AU706" s="310"/>
      <c r="AV706" s="310"/>
      <c r="AW706" s="310"/>
      <c r="AX706" s="311"/>
      <c r="AY706" s="312"/>
      <c r="AZ706" s="312"/>
      <c r="BA706" s="312"/>
      <c r="BB706" s="311"/>
      <c r="BC706" s="312"/>
      <c r="BD706" s="312"/>
      <c r="BE706" s="312"/>
    </row>
    <row r="707" ht="14.25" customHeight="1">
      <c r="AT707" s="310"/>
      <c r="AU707" s="310"/>
      <c r="AV707" s="310"/>
      <c r="AW707" s="310"/>
      <c r="AX707" s="311"/>
      <c r="AY707" s="312"/>
      <c r="AZ707" s="312"/>
      <c r="BA707" s="312"/>
      <c r="BB707" s="311"/>
      <c r="BC707" s="312"/>
      <c r="BD707" s="312"/>
      <c r="BE707" s="312"/>
    </row>
    <row r="708" ht="14.25" customHeight="1">
      <c r="AT708" s="310"/>
      <c r="AU708" s="310"/>
      <c r="AV708" s="310"/>
      <c r="AW708" s="310"/>
      <c r="AX708" s="311"/>
      <c r="AY708" s="312"/>
      <c r="AZ708" s="312"/>
      <c r="BA708" s="312"/>
      <c r="BB708" s="311"/>
      <c r="BC708" s="312"/>
      <c r="BD708" s="312"/>
      <c r="BE708" s="312"/>
    </row>
    <row r="709" ht="14.25" customHeight="1">
      <c r="AT709" s="310"/>
      <c r="AU709" s="310"/>
      <c r="AV709" s="310"/>
      <c r="AW709" s="310"/>
      <c r="AX709" s="311"/>
      <c r="AY709" s="312"/>
      <c r="AZ709" s="312"/>
      <c r="BA709" s="312"/>
      <c r="BB709" s="311"/>
      <c r="BC709" s="312"/>
      <c r="BD709" s="312"/>
      <c r="BE709" s="312"/>
    </row>
    <row r="710" ht="14.25" customHeight="1">
      <c r="AT710" s="310"/>
      <c r="AU710" s="310"/>
      <c r="AV710" s="310"/>
      <c r="AW710" s="310"/>
      <c r="AX710" s="311"/>
      <c r="AY710" s="312"/>
      <c r="AZ710" s="312"/>
      <c r="BA710" s="312"/>
      <c r="BB710" s="311"/>
      <c r="BC710" s="312"/>
      <c r="BD710" s="312"/>
      <c r="BE710" s="312"/>
    </row>
    <row r="711" ht="14.25" customHeight="1">
      <c r="AT711" s="310"/>
      <c r="AU711" s="310"/>
      <c r="AV711" s="310"/>
      <c r="AW711" s="310"/>
      <c r="AX711" s="311"/>
      <c r="AY711" s="312"/>
      <c r="AZ711" s="312"/>
      <c r="BA711" s="312"/>
      <c r="BB711" s="311"/>
      <c r="BC711" s="312"/>
      <c r="BD711" s="312"/>
      <c r="BE711" s="312"/>
    </row>
    <row r="712" ht="14.25" customHeight="1">
      <c r="AT712" s="310"/>
      <c r="AU712" s="310"/>
      <c r="AV712" s="310"/>
      <c r="AW712" s="310"/>
      <c r="AX712" s="311"/>
      <c r="AY712" s="312"/>
      <c r="AZ712" s="312"/>
      <c r="BA712" s="312"/>
      <c r="BB712" s="311"/>
      <c r="BC712" s="312"/>
      <c r="BD712" s="312"/>
      <c r="BE712" s="312"/>
    </row>
    <row r="713" ht="14.25" customHeight="1">
      <c r="AT713" s="310"/>
      <c r="AU713" s="310"/>
      <c r="AV713" s="310"/>
      <c r="AW713" s="310"/>
      <c r="AX713" s="311"/>
      <c r="AY713" s="312"/>
      <c r="AZ713" s="312"/>
      <c r="BA713" s="312"/>
      <c r="BB713" s="311"/>
      <c r="BC713" s="312"/>
      <c r="BD713" s="312"/>
      <c r="BE713" s="312"/>
    </row>
    <row r="714" ht="14.25" customHeight="1">
      <c r="AT714" s="310"/>
      <c r="AU714" s="310"/>
      <c r="AV714" s="310"/>
      <c r="AW714" s="310"/>
      <c r="AX714" s="311"/>
      <c r="AY714" s="312"/>
      <c r="AZ714" s="312"/>
      <c r="BA714" s="312"/>
      <c r="BB714" s="311"/>
      <c r="BC714" s="312"/>
      <c r="BD714" s="312"/>
      <c r="BE714" s="312"/>
    </row>
    <row r="715" ht="14.25" customHeight="1">
      <c r="AT715" s="310"/>
      <c r="AU715" s="310"/>
      <c r="AV715" s="310"/>
      <c r="AW715" s="310"/>
      <c r="AX715" s="311"/>
      <c r="AY715" s="312"/>
      <c r="AZ715" s="312"/>
      <c r="BA715" s="312"/>
      <c r="BB715" s="311"/>
      <c r="BC715" s="312"/>
      <c r="BD715" s="312"/>
      <c r="BE715" s="312"/>
    </row>
    <row r="716" ht="14.25" customHeight="1">
      <c r="AT716" s="310"/>
      <c r="AU716" s="310"/>
      <c r="AV716" s="310"/>
      <c r="AW716" s="310"/>
      <c r="AX716" s="311"/>
      <c r="AY716" s="312"/>
      <c r="AZ716" s="312"/>
      <c r="BA716" s="312"/>
      <c r="BB716" s="311"/>
      <c r="BC716" s="312"/>
      <c r="BD716" s="312"/>
      <c r="BE716" s="312"/>
    </row>
    <row r="717" ht="14.25" customHeight="1">
      <c r="AT717" s="310"/>
      <c r="AU717" s="310"/>
      <c r="AV717" s="310"/>
      <c r="AW717" s="310"/>
      <c r="AX717" s="311"/>
      <c r="AY717" s="312"/>
      <c r="AZ717" s="312"/>
      <c r="BA717" s="312"/>
      <c r="BB717" s="311"/>
      <c r="BC717" s="312"/>
      <c r="BD717" s="312"/>
      <c r="BE717" s="312"/>
    </row>
    <row r="718" ht="14.25" customHeight="1">
      <c r="AT718" s="310"/>
      <c r="AU718" s="310"/>
      <c r="AV718" s="310"/>
      <c r="AW718" s="310"/>
      <c r="AX718" s="311"/>
      <c r="AY718" s="312"/>
      <c r="AZ718" s="312"/>
      <c r="BA718" s="312"/>
      <c r="BB718" s="311"/>
      <c r="BC718" s="312"/>
      <c r="BD718" s="312"/>
      <c r="BE718" s="312"/>
    </row>
    <row r="719" ht="14.25" customHeight="1">
      <c r="AT719" s="310"/>
      <c r="AU719" s="310"/>
      <c r="AV719" s="310"/>
      <c r="AW719" s="310"/>
      <c r="AX719" s="311"/>
      <c r="AY719" s="312"/>
      <c r="AZ719" s="312"/>
      <c r="BA719" s="312"/>
      <c r="BB719" s="311"/>
      <c r="BC719" s="312"/>
      <c r="BD719" s="312"/>
      <c r="BE719" s="312"/>
    </row>
    <row r="720" ht="14.25" customHeight="1">
      <c r="AT720" s="310"/>
      <c r="AU720" s="310"/>
      <c r="AV720" s="310"/>
      <c r="AW720" s="310"/>
      <c r="AX720" s="311"/>
      <c r="AY720" s="312"/>
      <c r="AZ720" s="312"/>
      <c r="BA720" s="312"/>
      <c r="BB720" s="311"/>
      <c r="BC720" s="312"/>
      <c r="BD720" s="312"/>
      <c r="BE720" s="312"/>
    </row>
    <row r="721" ht="14.25" customHeight="1">
      <c r="AT721" s="310"/>
      <c r="AU721" s="310"/>
      <c r="AV721" s="310"/>
      <c r="AW721" s="310"/>
      <c r="AX721" s="311"/>
      <c r="AY721" s="312"/>
      <c r="AZ721" s="312"/>
      <c r="BA721" s="312"/>
      <c r="BB721" s="311"/>
      <c r="BC721" s="312"/>
      <c r="BD721" s="312"/>
      <c r="BE721" s="312"/>
    </row>
    <row r="722" ht="14.25" customHeight="1">
      <c r="AT722" s="310"/>
      <c r="AU722" s="310"/>
      <c r="AV722" s="310"/>
      <c r="AW722" s="310"/>
      <c r="AX722" s="311"/>
      <c r="AY722" s="312"/>
      <c r="AZ722" s="312"/>
      <c r="BA722" s="312"/>
      <c r="BB722" s="311"/>
      <c r="BC722" s="312"/>
      <c r="BD722" s="312"/>
      <c r="BE722" s="312"/>
    </row>
    <row r="723" ht="14.25" customHeight="1">
      <c r="AT723" s="310"/>
      <c r="AU723" s="310"/>
      <c r="AV723" s="310"/>
      <c r="AW723" s="310"/>
      <c r="AX723" s="311"/>
      <c r="AY723" s="312"/>
      <c r="AZ723" s="312"/>
      <c r="BA723" s="312"/>
      <c r="BB723" s="311"/>
      <c r="BC723" s="312"/>
      <c r="BD723" s="312"/>
      <c r="BE723" s="312"/>
    </row>
    <row r="724" ht="14.25" customHeight="1">
      <c r="AT724" s="310"/>
      <c r="AU724" s="310"/>
      <c r="AV724" s="310"/>
      <c r="AW724" s="310"/>
      <c r="AX724" s="311"/>
      <c r="AY724" s="312"/>
      <c r="AZ724" s="312"/>
      <c r="BA724" s="312"/>
      <c r="BB724" s="311"/>
      <c r="BC724" s="312"/>
      <c r="BD724" s="312"/>
      <c r="BE724" s="312"/>
    </row>
    <row r="725" ht="14.25" customHeight="1">
      <c r="AT725" s="310"/>
      <c r="AU725" s="310"/>
      <c r="AV725" s="310"/>
      <c r="AW725" s="310"/>
      <c r="AX725" s="311"/>
      <c r="AY725" s="312"/>
      <c r="AZ725" s="312"/>
      <c r="BA725" s="312"/>
      <c r="BB725" s="311"/>
      <c r="BC725" s="312"/>
      <c r="BD725" s="312"/>
      <c r="BE725" s="312"/>
    </row>
    <row r="726" ht="14.25" customHeight="1">
      <c r="AT726" s="310"/>
      <c r="AU726" s="310"/>
      <c r="AV726" s="310"/>
      <c r="AW726" s="310"/>
      <c r="AX726" s="311"/>
      <c r="AY726" s="312"/>
      <c r="AZ726" s="312"/>
      <c r="BA726" s="312"/>
      <c r="BB726" s="311"/>
      <c r="BC726" s="312"/>
      <c r="BD726" s="312"/>
      <c r="BE726" s="312"/>
    </row>
    <row r="727" ht="14.25" customHeight="1">
      <c r="AT727" s="310"/>
      <c r="AU727" s="310"/>
      <c r="AV727" s="310"/>
      <c r="AW727" s="310"/>
      <c r="AX727" s="311"/>
      <c r="AY727" s="312"/>
      <c r="AZ727" s="312"/>
      <c r="BA727" s="312"/>
      <c r="BB727" s="311"/>
      <c r="BC727" s="312"/>
      <c r="BD727" s="312"/>
      <c r="BE727" s="312"/>
    </row>
    <row r="728" ht="14.25" customHeight="1">
      <c r="AT728" s="310"/>
      <c r="AU728" s="310"/>
      <c r="AV728" s="310"/>
      <c r="AW728" s="310"/>
      <c r="AX728" s="311"/>
      <c r="AY728" s="312"/>
      <c r="AZ728" s="312"/>
      <c r="BA728" s="312"/>
      <c r="BB728" s="311"/>
      <c r="BC728" s="312"/>
      <c r="BD728" s="312"/>
      <c r="BE728" s="312"/>
    </row>
    <row r="729" ht="14.25" customHeight="1">
      <c r="AT729" s="310"/>
      <c r="AU729" s="310"/>
      <c r="AV729" s="310"/>
      <c r="AW729" s="310"/>
      <c r="AX729" s="311"/>
      <c r="AY729" s="312"/>
      <c r="AZ729" s="312"/>
      <c r="BA729" s="312"/>
      <c r="BB729" s="311"/>
      <c r="BC729" s="312"/>
      <c r="BD729" s="312"/>
      <c r="BE729" s="312"/>
    </row>
    <row r="730" ht="14.25" customHeight="1">
      <c r="AT730" s="310"/>
      <c r="AU730" s="310"/>
      <c r="AV730" s="310"/>
      <c r="AW730" s="310"/>
      <c r="AX730" s="311"/>
      <c r="AY730" s="312"/>
      <c r="AZ730" s="312"/>
      <c r="BA730" s="312"/>
      <c r="BB730" s="311"/>
      <c r="BC730" s="312"/>
      <c r="BD730" s="312"/>
      <c r="BE730" s="312"/>
    </row>
    <row r="731" ht="14.25" customHeight="1">
      <c r="AT731" s="310"/>
      <c r="AU731" s="310"/>
      <c r="AV731" s="310"/>
      <c r="AW731" s="310"/>
      <c r="AX731" s="311"/>
      <c r="AY731" s="312"/>
      <c r="AZ731" s="312"/>
      <c r="BA731" s="312"/>
      <c r="BB731" s="311"/>
      <c r="BC731" s="312"/>
      <c r="BD731" s="312"/>
      <c r="BE731" s="312"/>
    </row>
    <row r="732" ht="14.25" customHeight="1">
      <c r="AT732" s="310"/>
      <c r="AU732" s="310"/>
      <c r="AV732" s="310"/>
      <c r="AW732" s="310"/>
      <c r="AX732" s="311"/>
      <c r="AY732" s="312"/>
      <c r="AZ732" s="312"/>
      <c r="BA732" s="312"/>
      <c r="BB732" s="311"/>
      <c r="BC732" s="312"/>
      <c r="BD732" s="312"/>
      <c r="BE732" s="312"/>
    </row>
    <row r="733" ht="14.25" customHeight="1">
      <c r="AT733" s="310"/>
      <c r="AU733" s="310"/>
      <c r="AV733" s="310"/>
      <c r="AW733" s="310"/>
      <c r="AX733" s="311"/>
      <c r="AY733" s="312"/>
      <c r="AZ733" s="312"/>
      <c r="BA733" s="312"/>
      <c r="BB733" s="311"/>
      <c r="BC733" s="312"/>
      <c r="BD733" s="312"/>
      <c r="BE733" s="312"/>
    </row>
    <row r="734" ht="14.25" customHeight="1">
      <c r="AT734" s="310"/>
      <c r="AU734" s="310"/>
      <c r="AV734" s="310"/>
      <c r="AW734" s="310"/>
      <c r="AX734" s="311"/>
      <c r="AY734" s="312"/>
      <c r="AZ734" s="312"/>
      <c r="BA734" s="312"/>
      <c r="BB734" s="311"/>
      <c r="BC734" s="312"/>
      <c r="BD734" s="312"/>
      <c r="BE734" s="312"/>
    </row>
    <row r="735" ht="14.25" customHeight="1">
      <c r="AT735" s="310"/>
      <c r="AU735" s="310"/>
      <c r="AV735" s="310"/>
      <c r="AW735" s="310"/>
      <c r="AX735" s="311"/>
      <c r="AY735" s="312"/>
      <c r="AZ735" s="312"/>
      <c r="BA735" s="312"/>
      <c r="BB735" s="311"/>
      <c r="BC735" s="312"/>
      <c r="BD735" s="312"/>
      <c r="BE735" s="312"/>
    </row>
    <row r="736" ht="14.25" customHeight="1">
      <c r="AT736" s="310"/>
      <c r="AU736" s="310"/>
      <c r="AV736" s="310"/>
      <c r="AW736" s="310"/>
      <c r="AX736" s="311"/>
      <c r="AY736" s="312"/>
      <c r="AZ736" s="312"/>
      <c r="BA736" s="312"/>
      <c r="BB736" s="311"/>
      <c r="BC736" s="312"/>
      <c r="BD736" s="312"/>
      <c r="BE736" s="312"/>
    </row>
    <row r="737" ht="14.25" customHeight="1">
      <c r="AT737" s="310"/>
      <c r="AU737" s="310"/>
      <c r="AV737" s="310"/>
      <c r="AW737" s="310"/>
      <c r="AX737" s="311"/>
      <c r="AY737" s="312"/>
      <c r="AZ737" s="312"/>
      <c r="BA737" s="312"/>
      <c r="BB737" s="311"/>
      <c r="BC737" s="312"/>
      <c r="BD737" s="312"/>
      <c r="BE737" s="312"/>
    </row>
    <row r="738" ht="14.25" customHeight="1">
      <c r="AT738" s="310"/>
      <c r="AU738" s="310"/>
      <c r="AV738" s="310"/>
      <c r="AW738" s="310"/>
      <c r="AX738" s="311"/>
      <c r="AY738" s="312"/>
      <c r="AZ738" s="312"/>
      <c r="BA738" s="312"/>
      <c r="BB738" s="311"/>
      <c r="BC738" s="312"/>
      <c r="BD738" s="312"/>
      <c r="BE738" s="312"/>
    </row>
    <row r="739" ht="14.25" customHeight="1">
      <c r="AT739" s="310"/>
      <c r="AU739" s="310"/>
      <c r="AV739" s="310"/>
      <c r="AW739" s="310"/>
      <c r="AX739" s="311"/>
      <c r="AY739" s="312"/>
      <c r="AZ739" s="312"/>
      <c r="BA739" s="312"/>
      <c r="BB739" s="311"/>
      <c r="BC739" s="312"/>
      <c r="BD739" s="312"/>
      <c r="BE739" s="312"/>
    </row>
    <row r="740" ht="14.25" customHeight="1">
      <c r="AT740" s="310"/>
      <c r="AU740" s="310"/>
      <c r="AV740" s="310"/>
      <c r="AW740" s="310"/>
      <c r="AX740" s="311"/>
      <c r="AY740" s="312"/>
      <c r="AZ740" s="312"/>
      <c r="BA740" s="312"/>
      <c r="BB740" s="311"/>
      <c r="BC740" s="312"/>
      <c r="BD740" s="312"/>
      <c r="BE740" s="312"/>
    </row>
    <row r="741" ht="14.25" customHeight="1">
      <c r="AT741" s="310"/>
      <c r="AU741" s="310"/>
      <c r="AV741" s="310"/>
      <c r="AW741" s="310"/>
      <c r="AX741" s="311"/>
      <c r="AY741" s="312"/>
      <c r="AZ741" s="312"/>
      <c r="BA741" s="312"/>
      <c r="BB741" s="311"/>
      <c r="BC741" s="312"/>
      <c r="BD741" s="312"/>
      <c r="BE741" s="312"/>
    </row>
    <row r="742" ht="14.25" customHeight="1">
      <c r="AT742" s="310"/>
      <c r="AU742" s="310"/>
      <c r="AV742" s="310"/>
      <c r="AW742" s="310"/>
      <c r="AX742" s="311"/>
      <c r="AY742" s="312"/>
      <c r="AZ742" s="312"/>
      <c r="BA742" s="312"/>
      <c r="BB742" s="311"/>
      <c r="BC742" s="312"/>
      <c r="BD742" s="312"/>
      <c r="BE742" s="312"/>
    </row>
    <row r="743" ht="14.25" customHeight="1">
      <c r="AT743" s="310"/>
      <c r="AU743" s="310"/>
      <c r="AV743" s="310"/>
      <c r="AW743" s="310"/>
      <c r="AX743" s="311"/>
      <c r="AY743" s="312"/>
      <c r="AZ743" s="312"/>
      <c r="BA743" s="312"/>
      <c r="BB743" s="311"/>
      <c r="BC743" s="312"/>
      <c r="BD743" s="312"/>
      <c r="BE743" s="312"/>
    </row>
    <row r="744" ht="14.25" customHeight="1">
      <c r="AT744" s="310"/>
      <c r="AU744" s="310"/>
      <c r="AV744" s="310"/>
      <c r="AW744" s="310"/>
      <c r="AX744" s="311"/>
      <c r="AY744" s="312"/>
      <c r="AZ744" s="312"/>
      <c r="BA744" s="312"/>
      <c r="BB744" s="311"/>
      <c r="BC744" s="312"/>
      <c r="BD744" s="312"/>
      <c r="BE744" s="312"/>
    </row>
    <row r="745" ht="14.25" customHeight="1">
      <c r="AT745" s="310"/>
      <c r="AU745" s="310"/>
      <c r="AV745" s="310"/>
      <c r="AW745" s="310"/>
      <c r="AX745" s="311"/>
      <c r="AY745" s="312"/>
      <c r="AZ745" s="312"/>
      <c r="BA745" s="312"/>
      <c r="BB745" s="311"/>
      <c r="BC745" s="312"/>
      <c r="BD745" s="312"/>
      <c r="BE745" s="312"/>
    </row>
    <row r="746" ht="14.25" customHeight="1">
      <c r="AT746" s="310"/>
      <c r="AU746" s="310"/>
      <c r="AV746" s="310"/>
      <c r="AW746" s="310"/>
      <c r="AX746" s="311"/>
      <c r="AY746" s="312"/>
      <c r="AZ746" s="312"/>
      <c r="BA746" s="312"/>
      <c r="BB746" s="311"/>
      <c r="BC746" s="312"/>
      <c r="BD746" s="312"/>
      <c r="BE746" s="312"/>
    </row>
    <row r="747" ht="14.25" customHeight="1">
      <c r="AT747" s="310"/>
      <c r="AU747" s="310"/>
      <c r="AV747" s="310"/>
      <c r="AW747" s="310"/>
      <c r="AX747" s="311"/>
      <c r="AY747" s="312"/>
      <c r="AZ747" s="312"/>
      <c r="BA747" s="312"/>
      <c r="BB747" s="311"/>
      <c r="BC747" s="312"/>
      <c r="BD747" s="312"/>
      <c r="BE747" s="312"/>
    </row>
    <row r="748" ht="14.25" customHeight="1">
      <c r="AT748" s="310"/>
      <c r="AU748" s="310"/>
      <c r="AV748" s="310"/>
      <c r="AW748" s="310"/>
      <c r="AX748" s="311"/>
      <c r="AY748" s="312"/>
      <c r="AZ748" s="312"/>
      <c r="BA748" s="312"/>
      <c r="BB748" s="311"/>
      <c r="BC748" s="312"/>
      <c r="BD748" s="312"/>
      <c r="BE748" s="312"/>
    </row>
    <row r="749" ht="14.25" customHeight="1">
      <c r="AT749" s="310"/>
      <c r="AU749" s="310"/>
      <c r="AV749" s="310"/>
      <c r="AW749" s="310"/>
      <c r="AX749" s="311"/>
      <c r="AY749" s="312"/>
      <c r="AZ749" s="312"/>
      <c r="BA749" s="312"/>
      <c r="BB749" s="311"/>
      <c r="BC749" s="312"/>
      <c r="BD749" s="312"/>
      <c r="BE749" s="312"/>
    </row>
    <row r="750" ht="14.25" customHeight="1">
      <c r="AT750" s="310"/>
      <c r="AU750" s="310"/>
      <c r="AV750" s="310"/>
      <c r="AW750" s="310"/>
      <c r="AX750" s="311"/>
      <c r="AY750" s="312"/>
      <c r="AZ750" s="312"/>
      <c r="BA750" s="312"/>
      <c r="BB750" s="311"/>
      <c r="BC750" s="312"/>
      <c r="BD750" s="312"/>
      <c r="BE750" s="312"/>
    </row>
    <row r="751" ht="14.25" customHeight="1">
      <c r="AT751" s="310"/>
      <c r="AU751" s="310"/>
      <c r="AV751" s="310"/>
      <c r="AW751" s="310"/>
      <c r="AX751" s="311"/>
      <c r="AY751" s="312"/>
      <c r="AZ751" s="312"/>
      <c r="BA751" s="312"/>
      <c r="BB751" s="311"/>
      <c r="BC751" s="312"/>
      <c r="BD751" s="312"/>
      <c r="BE751" s="312"/>
    </row>
    <row r="752" ht="14.25" customHeight="1">
      <c r="AT752" s="310"/>
      <c r="AU752" s="310"/>
      <c r="AV752" s="310"/>
      <c r="AW752" s="310"/>
      <c r="AX752" s="311"/>
      <c r="AY752" s="312"/>
      <c r="AZ752" s="312"/>
      <c r="BA752" s="312"/>
      <c r="BB752" s="311"/>
      <c r="BC752" s="312"/>
      <c r="BD752" s="312"/>
      <c r="BE752" s="312"/>
    </row>
    <row r="753" ht="14.25" customHeight="1">
      <c r="AT753" s="310"/>
      <c r="AU753" s="310"/>
      <c r="AV753" s="310"/>
      <c r="AW753" s="310"/>
      <c r="AX753" s="311"/>
      <c r="AY753" s="312"/>
      <c r="AZ753" s="312"/>
      <c r="BA753" s="312"/>
      <c r="BB753" s="311"/>
      <c r="BC753" s="312"/>
      <c r="BD753" s="312"/>
      <c r="BE753" s="312"/>
    </row>
    <row r="754" ht="14.25" customHeight="1">
      <c r="AT754" s="310"/>
      <c r="AU754" s="310"/>
      <c r="AV754" s="310"/>
      <c r="AW754" s="310"/>
      <c r="AX754" s="311"/>
      <c r="AY754" s="312"/>
      <c r="AZ754" s="312"/>
      <c r="BA754" s="312"/>
      <c r="BB754" s="311"/>
      <c r="BC754" s="312"/>
      <c r="BD754" s="312"/>
      <c r="BE754" s="312"/>
    </row>
    <row r="755" ht="14.25" customHeight="1">
      <c r="AT755" s="310"/>
      <c r="AU755" s="310"/>
      <c r="AV755" s="310"/>
      <c r="AW755" s="310"/>
      <c r="AX755" s="311"/>
      <c r="AY755" s="312"/>
      <c r="AZ755" s="312"/>
      <c r="BA755" s="312"/>
      <c r="BB755" s="311"/>
      <c r="BC755" s="312"/>
      <c r="BD755" s="312"/>
      <c r="BE755" s="312"/>
    </row>
    <row r="756" ht="14.25" customHeight="1">
      <c r="AT756" s="310"/>
      <c r="AU756" s="310"/>
      <c r="AV756" s="310"/>
      <c r="AW756" s="310"/>
      <c r="AX756" s="311"/>
      <c r="AY756" s="312"/>
      <c r="AZ756" s="312"/>
      <c r="BA756" s="312"/>
      <c r="BB756" s="311"/>
      <c r="BC756" s="312"/>
      <c r="BD756" s="312"/>
      <c r="BE756" s="312"/>
    </row>
    <row r="757" ht="14.25" customHeight="1">
      <c r="AT757" s="310"/>
      <c r="AU757" s="310"/>
      <c r="AV757" s="310"/>
      <c r="AW757" s="310"/>
      <c r="AX757" s="311"/>
      <c r="AY757" s="312"/>
      <c r="AZ757" s="312"/>
      <c r="BA757" s="312"/>
      <c r="BB757" s="311"/>
      <c r="BC757" s="312"/>
      <c r="BD757" s="312"/>
      <c r="BE757" s="312"/>
    </row>
    <row r="758" ht="14.25" customHeight="1">
      <c r="AT758" s="310"/>
      <c r="AU758" s="310"/>
      <c r="AV758" s="310"/>
      <c r="AW758" s="310"/>
      <c r="AX758" s="311"/>
      <c r="AY758" s="312"/>
      <c r="AZ758" s="312"/>
      <c r="BA758" s="312"/>
      <c r="BB758" s="311"/>
      <c r="BC758" s="312"/>
      <c r="BD758" s="312"/>
      <c r="BE758" s="312"/>
    </row>
    <row r="759" ht="14.25" customHeight="1">
      <c r="AT759" s="310"/>
      <c r="AU759" s="310"/>
      <c r="AV759" s="310"/>
      <c r="AW759" s="310"/>
      <c r="AX759" s="311"/>
      <c r="AY759" s="312"/>
      <c r="AZ759" s="312"/>
      <c r="BA759" s="312"/>
      <c r="BB759" s="311"/>
      <c r="BC759" s="312"/>
      <c r="BD759" s="312"/>
      <c r="BE759" s="312"/>
    </row>
    <row r="760" ht="14.25" customHeight="1">
      <c r="AT760" s="310"/>
      <c r="AU760" s="310"/>
      <c r="AV760" s="310"/>
      <c r="AW760" s="310"/>
      <c r="AX760" s="311"/>
      <c r="AY760" s="312"/>
      <c r="AZ760" s="312"/>
      <c r="BA760" s="312"/>
      <c r="BB760" s="311"/>
      <c r="BC760" s="312"/>
      <c r="BD760" s="312"/>
      <c r="BE760" s="312"/>
    </row>
    <row r="761" ht="14.25" customHeight="1">
      <c r="AT761" s="310"/>
      <c r="AU761" s="310"/>
      <c r="AV761" s="310"/>
      <c r="AW761" s="310"/>
      <c r="AX761" s="311"/>
      <c r="AY761" s="312"/>
      <c r="AZ761" s="312"/>
      <c r="BA761" s="312"/>
      <c r="BB761" s="311"/>
      <c r="BC761" s="312"/>
      <c r="BD761" s="312"/>
      <c r="BE761" s="312"/>
    </row>
    <row r="762" ht="14.25" customHeight="1">
      <c r="AT762" s="310"/>
      <c r="AU762" s="310"/>
      <c r="AV762" s="310"/>
      <c r="AW762" s="310"/>
      <c r="AX762" s="311"/>
      <c r="AY762" s="312"/>
      <c r="AZ762" s="312"/>
      <c r="BA762" s="312"/>
      <c r="BB762" s="311"/>
      <c r="BC762" s="312"/>
      <c r="BD762" s="312"/>
      <c r="BE762" s="312"/>
    </row>
    <row r="763" ht="14.25" customHeight="1">
      <c r="AT763" s="310"/>
      <c r="AU763" s="310"/>
      <c r="AV763" s="310"/>
      <c r="AW763" s="310"/>
      <c r="AX763" s="311"/>
      <c r="AY763" s="312"/>
      <c r="AZ763" s="312"/>
      <c r="BA763" s="312"/>
      <c r="BB763" s="311"/>
      <c r="BC763" s="312"/>
      <c r="BD763" s="312"/>
      <c r="BE763" s="312"/>
    </row>
    <row r="764" ht="14.25" customHeight="1">
      <c r="AT764" s="310"/>
      <c r="AU764" s="310"/>
      <c r="AV764" s="310"/>
      <c r="AW764" s="310"/>
      <c r="AX764" s="311"/>
      <c r="AY764" s="312"/>
      <c r="AZ764" s="312"/>
      <c r="BA764" s="312"/>
      <c r="BB764" s="311"/>
      <c r="BC764" s="312"/>
      <c r="BD764" s="312"/>
      <c r="BE764" s="312"/>
    </row>
    <row r="765" ht="14.25" customHeight="1">
      <c r="AT765" s="310"/>
      <c r="AU765" s="310"/>
      <c r="AV765" s="310"/>
      <c r="AW765" s="310"/>
      <c r="AX765" s="311"/>
      <c r="AY765" s="312"/>
      <c r="AZ765" s="312"/>
      <c r="BA765" s="312"/>
      <c r="BB765" s="311"/>
      <c r="BC765" s="312"/>
      <c r="BD765" s="312"/>
      <c r="BE765" s="312"/>
    </row>
    <row r="766" ht="14.25" customHeight="1">
      <c r="AT766" s="310"/>
      <c r="AU766" s="310"/>
      <c r="AV766" s="310"/>
      <c r="AW766" s="310"/>
      <c r="AX766" s="311"/>
      <c r="AY766" s="312"/>
      <c r="AZ766" s="312"/>
      <c r="BA766" s="312"/>
      <c r="BB766" s="311"/>
      <c r="BC766" s="312"/>
      <c r="BD766" s="312"/>
      <c r="BE766" s="312"/>
    </row>
    <row r="767" ht="14.25" customHeight="1">
      <c r="AT767" s="310"/>
      <c r="AU767" s="310"/>
      <c r="AV767" s="310"/>
      <c r="AW767" s="310"/>
      <c r="AX767" s="311"/>
      <c r="AY767" s="312"/>
      <c r="AZ767" s="312"/>
      <c r="BA767" s="312"/>
      <c r="BB767" s="311"/>
      <c r="BC767" s="312"/>
      <c r="BD767" s="312"/>
      <c r="BE767" s="312"/>
    </row>
    <row r="768" ht="14.25" customHeight="1">
      <c r="AT768" s="310"/>
      <c r="AU768" s="310"/>
      <c r="AV768" s="310"/>
      <c r="AW768" s="310"/>
      <c r="AX768" s="311"/>
      <c r="AY768" s="312"/>
      <c r="AZ768" s="312"/>
      <c r="BA768" s="312"/>
      <c r="BB768" s="311"/>
      <c r="BC768" s="312"/>
      <c r="BD768" s="312"/>
      <c r="BE768" s="312"/>
    </row>
    <row r="769" ht="14.25" customHeight="1">
      <c r="AT769" s="310"/>
      <c r="AU769" s="310"/>
      <c r="AV769" s="310"/>
      <c r="AW769" s="310"/>
      <c r="AX769" s="311"/>
      <c r="AY769" s="312"/>
      <c r="AZ769" s="312"/>
      <c r="BA769" s="312"/>
      <c r="BB769" s="311"/>
      <c r="BC769" s="312"/>
      <c r="BD769" s="312"/>
      <c r="BE769" s="312"/>
    </row>
    <row r="770" ht="14.25" customHeight="1">
      <c r="AT770" s="310"/>
      <c r="AU770" s="310"/>
      <c r="AV770" s="310"/>
      <c r="AW770" s="310"/>
      <c r="AX770" s="311"/>
      <c r="AY770" s="312"/>
      <c r="AZ770" s="312"/>
      <c r="BA770" s="312"/>
      <c r="BB770" s="311"/>
      <c r="BC770" s="312"/>
      <c r="BD770" s="312"/>
      <c r="BE770" s="312"/>
    </row>
    <row r="771" ht="14.25" customHeight="1">
      <c r="AT771" s="310"/>
      <c r="AU771" s="310"/>
      <c r="AV771" s="310"/>
      <c r="AW771" s="310"/>
      <c r="AX771" s="311"/>
      <c r="AY771" s="312"/>
      <c r="AZ771" s="312"/>
      <c r="BA771" s="312"/>
      <c r="BB771" s="311"/>
      <c r="BC771" s="312"/>
      <c r="BD771" s="312"/>
      <c r="BE771" s="312"/>
    </row>
    <row r="772" ht="14.25" customHeight="1">
      <c r="AT772" s="310"/>
      <c r="AU772" s="310"/>
      <c r="AV772" s="310"/>
      <c r="AW772" s="310"/>
      <c r="AX772" s="311"/>
      <c r="AY772" s="312"/>
      <c r="AZ772" s="312"/>
      <c r="BA772" s="312"/>
      <c r="BB772" s="311"/>
      <c r="BC772" s="312"/>
      <c r="BD772" s="312"/>
      <c r="BE772" s="312"/>
    </row>
    <row r="773" ht="14.25" customHeight="1">
      <c r="AT773" s="310"/>
      <c r="AU773" s="310"/>
      <c r="AV773" s="310"/>
      <c r="AW773" s="310"/>
      <c r="AX773" s="311"/>
      <c r="AY773" s="312"/>
      <c r="AZ773" s="312"/>
      <c r="BA773" s="312"/>
      <c r="BB773" s="311"/>
      <c r="BC773" s="312"/>
      <c r="BD773" s="312"/>
      <c r="BE773" s="312"/>
    </row>
    <row r="774" ht="14.25" customHeight="1">
      <c r="AT774" s="310"/>
      <c r="AU774" s="310"/>
      <c r="AV774" s="310"/>
      <c r="AW774" s="310"/>
      <c r="AX774" s="311"/>
      <c r="AY774" s="312"/>
      <c r="AZ774" s="312"/>
      <c r="BA774" s="312"/>
      <c r="BB774" s="311"/>
      <c r="BC774" s="312"/>
      <c r="BD774" s="312"/>
      <c r="BE774" s="312"/>
    </row>
    <row r="775" ht="14.25" customHeight="1">
      <c r="AT775" s="310"/>
      <c r="AU775" s="310"/>
      <c r="AV775" s="310"/>
      <c r="AW775" s="310"/>
      <c r="AX775" s="311"/>
      <c r="AY775" s="312"/>
      <c r="AZ775" s="312"/>
      <c r="BA775" s="312"/>
      <c r="BB775" s="311"/>
      <c r="BC775" s="312"/>
      <c r="BD775" s="312"/>
      <c r="BE775" s="312"/>
    </row>
    <row r="776" ht="14.25" customHeight="1">
      <c r="AT776" s="310"/>
      <c r="AU776" s="310"/>
      <c r="AV776" s="310"/>
      <c r="AW776" s="310"/>
      <c r="AX776" s="311"/>
      <c r="AY776" s="312"/>
      <c r="AZ776" s="312"/>
      <c r="BA776" s="312"/>
      <c r="BB776" s="311"/>
      <c r="BC776" s="312"/>
      <c r="BD776" s="312"/>
      <c r="BE776" s="312"/>
    </row>
    <row r="777" ht="14.25" customHeight="1">
      <c r="AT777" s="310"/>
      <c r="AU777" s="310"/>
      <c r="AV777" s="310"/>
      <c r="AW777" s="310"/>
      <c r="AX777" s="311"/>
      <c r="AY777" s="312"/>
      <c r="AZ777" s="312"/>
      <c r="BA777" s="312"/>
      <c r="BB777" s="311"/>
      <c r="BC777" s="312"/>
      <c r="BD777" s="312"/>
      <c r="BE777" s="312"/>
    </row>
    <row r="778" ht="14.25" customHeight="1">
      <c r="AT778" s="310"/>
      <c r="AU778" s="310"/>
      <c r="AV778" s="310"/>
      <c r="AW778" s="310"/>
      <c r="AX778" s="311"/>
      <c r="AY778" s="312"/>
      <c r="AZ778" s="312"/>
      <c r="BA778" s="312"/>
      <c r="BB778" s="311"/>
      <c r="BC778" s="312"/>
      <c r="BD778" s="312"/>
      <c r="BE778" s="312"/>
    </row>
    <row r="779" ht="14.25" customHeight="1">
      <c r="AT779" s="310"/>
      <c r="AU779" s="310"/>
      <c r="AV779" s="310"/>
      <c r="AW779" s="310"/>
      <c r="AX779" s="311"/>
      <c r="AY779" s="312"/>
      <c r="AZ779" s="312"/>
      <c r="BA779" s="312"/>
      <c r="BB779" s="311"/>
      <c r="BC779" s="312"/>
      <c r="BD779" s="312"/>
      <c r="BE779" s="312"/>
    </row>
    <row r="780" ht="14.25" customHeight="1">
      <c r="AT780" s="310"/>
      <c r="AU780" s="310"/>
      <c r="AV780" s="310"/>
      <c r="AW780" s="310"/>
      <c r="AX780" s="311"/>
      <c r="AY780" s="312"/>
      <c r="AZ780" s="312"/>
      <c r="BA780" s="312"/>
      <c r="BB780" s="311"/>
      <c r="BC780" s="312"/>
      <c r="BD780" s="312"/>
      <c r="BE780" s="312"/>
    </row>
    <row r="781" ht="14.25" customHeight="1">
      <c r="AT781" s="310"/>
      <c r="AU781" s="310"/>
      <c r="AV781" s="310"/>
      <c r="AW781" s="310"/>
      <c r="AX781" s="311"/>
      <c r="AY781" s="312"/>
      <c r="AZ781" s="312"/>
      <c r="BA781" s="312"/>
      <c r="BB781" s="311"/>
      <c r="BC781" s="312"/>
      <c r="BD781" s="312"/>
      <c r="BE781" s="312"/>
    </row>
    <row r="782" ht="14.25" customHeight="1">
      <c r="AT782" s="310"/>
      <c r="AU782" s="310"/>
      <c r="AV782" s="310"/>
      <c r="AW782" s="310"/>
      <c r="AX782" s="311"/>
      <c r="AY782" s="312"/>
      <c r="AZ782" s="312"/>
      <c r="BA782" s="312"/>
      <c r="BB782" s="311"/>
      <c r="BC782" s="312"/>
      <c r="BD782" s="312"/>
      <c r="BE782" s="312"/>
    </row>
    <row r="783" ht="14.25" customHeight="1">
      <c r="AT783" s="310"/>
      <c r="AU783" s="310"/>
      <c r="AV783" s="310"/>
      <c r="AW783" s="310"/>
      <c r="AX783" s="311"/>
      <c r="AY783" s="312"/>
      <c r="AZ783" s="312"/>
      <c r="BA783" s="312"/>
      <c r="BB783" s="311"/>
      <c r="BC783" s="312"/>
      <c r="BD783" s="312"/>
      <c r="BE783" s="312"/>
    </row>
    <row r="784" ht="14.25" customHeight="1">
      <c r="AT784" s="310"/>
      <c r="AU784" s="310"/>
      <c r="AV784" s="310"/>
      <c r="AW784" s="310"/>
      <c r="AX784" s="311"/>
      <c r="AY784" s="312"/>
      <c r="AZ784" s="312"/>
      <c r="BA784" s="312"/>
      <c r="BB784" s="311"/>
      <c r="BC784" s="312"/>
      <c r="BD784" s="312"/>
      <c r="BE784" s="312"/>
    </row>
    <row r="785" ht="14.25" customHeight="1">
      <c r="AT785" s="310"/>
      <c r="AU785" s="310"/>
      <c r="AV785" s="310"/>
      <c r="AW785" s="310"/>
      <c r="AX785" s="311"/>
      <c r="AY785" s="312"/>
      <c r="AZ785" s="312"/>
      <c r="BA785" s="312"/>
      <c r="BB785" s="311"/>
      <c r="BC785" s="312"/>
      <c r="BD785" s="312"/>
      <c r="BE785" s="312"/>
    </row>
    <row r="786" ht="14.25" customHeight="1">
      <c r="AT786" s="310"/>
      <c r="AU786" s="310"/>
      <c r="AV786" s="310"/>
      <c r="AW786" s="310"/>
      <c r="AX786" s="311"/>
      <c r="AY786" s="312"/>
      <c r="AZ786" s="312"/>
      <c r="BA786" s="312"/>
      <c r="BB786" s="311"/>
      <c r="BC786" s="312"/>
      <c r="BD786" s="312"/>
      <c r="BE786" s="312"/>
    </row>
    <row r="787" ht="14.25" customHeight="1">
      <c r="AT787" s="310"/>
      <c r="AU787" s="310"/>
      <c r="AV787" s="310"/>
      <c r="AW787" s="310"/>
      <c r="AX787" s="311"/>
      <c r="AY787" s="312"/>
      <c r="AZ787" s="312"/>
      <c r="BA787" s="312"/>
      <c r="BB787" s="311"/>
      <c r="BC787" s="312"/>
      <c r="BD787" s="312"/>
      <c r="BE787" s="312"/>
    </row>
    <row r="788" ht="14.25" customHeight="1">
      <c r="AT788" s="310"/>
      <c r="AU788" s="310"/>
      <c r="AV788" s="310"/>
      <c r="AW788" s="310"/>
      <c r="AX788" s="311"/>
      <c r="AY788" s="312"/>
      <c r="AZ788" s="312"/>
      <c r="BA788" s="312"/>
      <c r="BB788" s="311"/>
      <c r="BC788" s="312"/>
      <c r="BD788" s="312"/>
      <c r="BE788" s="312"/>
    </row>
    <row r="789" ht="14.25" customHeight="1">
      <c r="AT789" s="310"/>
      <c r="AU789" s="310"/>
      <c r="AV789" s="310"/>
      <c r="AW789" s="310"/>
      <c r="AX789" s="311"/>
      <c r="AY789" s="312"/>
      <c r="AZ789" s="312"/>
      <c r="BA789" s="312"/>
      <c r="BB789" s="311"/>
      <c r="BC789" s="312"/>
      <c r="BD789" s="312"/>
      <c r="BE789" s="312"/>
    </row>
    <row r="790" ht="14.25" customHeight="1">
      <c r="AT790" s="310"/>
      <c r="AU790" s="310"/>
      <c r="AV790" s="310"/>
      <c r="AW790" s="310"/>
      <c r="AX790" s="311"/>
      <c r="AY790" s="312"/>
      <c r="AZ790" s="312"/>
      <c r="BA790" s="312"/>
      <c r="BB790" s="311"/>
      <c r="BC790" s="312"/>
      <c r="BD790" s="312"/>
      <c r="BE790" s="312"/>
    </row>
    <row r="791" ht="14.25" customHeight="1">
      <c r="AT791" s="310"/>
      <c r="AU791" s="310"/>
      <c r="AV791" s="310"/>
      <c r="AW791" s="310"/>
      <c r="AX791" s="311"/>
      <c r="AY791" s="312"/>
      <c r="AZ791" s="312"/>
      <c r="BA791" s="312"/>
      <c r="BB791" s="311"/>
      <c r="BC791" s="312"/>
      <c r="BD791" s="312"/>
      <c r="BE791" s="312"/>
    </row>
    <row r="792" ht="14.25" customHeight="1">
      <c r="AT792" s="310"/>
      <c r="AU792" s="310"/>
      <c r="AV792" s="310"/>
      <c r="AW792" s="310"/>
      <c r="AX792" s="311"/>
      <c r="AY792" s="312"/>
      <c r="AZ792" s="312"/>
      <c r="BA792" s="312"/>
      <c r="BB792" s="311"/>
      <c r="BC792" s="312"/>
      <c r="BD792" s="312"/>
      <c r="BE792" s="312"/>
    </row>
    <row r="793" ht="14.25" customHeight="1">
      <c r="AT793" s="310"/>
      <c r="AU793" s="310"/>
      <c r="AV793" s="310"/>
      <c r="AW793" s="310"/>
      <c r="AX793" s="311"/>
      <c r="AY793" s="312"/>
      <c r="AZ793" s="312"/>
      <c r="BA793" s="312"/>
      <c r="BB793" s="311"/>
      <c r="BC793" s="312"/>
      <c r="BD793" s="312"/>
      <c r="BE793" s="312"/>
    </row>
    <row r="794" ht="14.25" customHeight="1">
      <c r="AT794" s="310"/>
      <c r="AU794" s="310"/>
      <c r="AV794" s="310"/>
      <c r="AW794" s="310"/>
      <c r="AX794" s="311"/>
      <c r="AY794" s="312"/>
      <c r="AZ794" s="312"/>
      <c r="BA794" s="312"/>
      <c r="BB794" s="311"/>
      <c r="BC794" s="312"/>
      <c r="BD794" s="312"/>
      <c r="BE794" s="312"/>
    </row>
    <row r="795" ht="14.25" customHeight="1">
      <c r="AT795" s="310"/>
      <c r="AU795" s="310"/>
      <c r="AV795" s="310"/>
      <c r="AW795" s="310"/>
      <c r="AX795" s="311"/>
      <c r="AY795" s="312"/>
      <c r="AZ795" s="312"/>
      <c r="BA795" s="312"/>
      <c r="BB795" s="311"/>
      <c r="BC795" s="312"/>
      <c r="BD795" s="312"/>
      <c r="BE795" s="312"/>
    </row>
    <row r="796" ht="14.25" customHeight="1">
      <c r="AT796" s="310"/>
      <c r="AU796" s="310"/>
      <c r="AV796" s="310"/>
      <c r="AW796" s="310"/>
      <c r="AX796" s="311"/>
      <c r="AY796" s="312"/>
      <c r="AZ796" s="312"/>
      <c r="BA796" s="312"/>
      <c r="BB796" s="311"/>
      <c r="BC796" s="312"/>
      <c r="BD796" s="312"/>
      <c r="BE796" s="312"/>
    </row>
    <row r="797" ht="14.25" customHeight="1">
      <c r="AT797" s="310"/>
      <c r="AU797" s="310"/>
      <c r="AV797" s="310"/>
      <c r="AW797" s="310"/>
      <c r="AX797" s="311"/>
      <c r="AY797" s="312"/>
      <c r="AZ797" s="312"/>
      <c r="BA797" s="312"/>
      <c r="BB797" s="311"/>
      <c r="BC797" s="312"/>
      <c r="BD797" s="312"/>
      <c r="BE797" s="312"/>
    </row>
    <row r="798" ht="14.25" customHeight="1">
      <c r="AT798" s="310"/>
      <c r="AU798" s="310"/>
      <c r="AV798" s="310"/>
      <c r="AW798" s="310"/>
      <c r="AX798" s="311"/>
      <c r="AY798" s="312"/>
      <c r="AZ798" s="312"/>
      <c r="BA798" s="312"/>
      <c r="BB798" s="311"/>
      <c r="BC798" s="312"/>
      <c r="BD798" s="312"/>
      <c r="BE798" s="312"/>
    </row>
    <row r="799" ht="14.25" customHeight="1">
      <c r="AT799" s="310"/>
      <c r="AU799" s="310"/>
      <c r="AV799" s="310"/>
      <c r="AW799" s="310"/>
      <c r="AX799" s="311"/>
      <c r="AY799" s="312"/>
      <c r="AZ799" s="312"/>
      <c r="BA799" s="312"/>
      <c r="BB799" s="311"/>
      <c r="BC799" s="312"/>
      <c r="BD799" s="312"/>
      <c r="BE799" s="312"/>
    </row>
    <row r="800" ht="14.25" customHeight="1">
      <c r="AT800" s="310"/>
      <c r="AU800" s="310"/>
      <c r="AV800" s="310"/>
      <c r="AW800" s="310"/>
      <c r="AX800" s="311"/>
      <c r="AY800" s="312"/>
      <c r="AZ800" s="312"/>
      <c r="BA800" s="312"/>
      <c r="BB800" s="311"/>
      <c r="BC800" s="312"/>
      <c r="BD800" s="312"/>
      <c r="BE800" s="312"/>
    </row>
    <row r="801" ht="14.25" customHeight="1">
      <c r="AT801" s="310"/>
      <c r="AU801" s="310"/>
      <c r="AV801" s="310"/>
      <c r="AW801" s="310"/>
      <c r="AX801" s="311"/>
      <c r="AY801" s="312"/>
      <c r="AZ801" s="312"/>
      <c r="BA801" s="312"/>
      <c r="BB801" s="311"/>
      <c r="BC801" s="312"/>
      <c r="BD801" s="312"/>
      <c r="BE801" s="312"/>
    </row>
    <row r="802" ht="14.25" customHeight="1">
      <c r="AT802" s="310"/>
      <c r="AU802" s="310"/>
      <c r="AV802" s="310"/>
      <c r="AW802" s="310"/>
      <c r="AX802" s="311"/>
      <c r="AY802" s="312"/>
      <c r="AZ802" s="312"/>
      <c r="BA802" s="312"/>
      <c r="BB802" s="311"/>
      <c r="BC802" s="312"/>
      <c r="BD802" s="312"/>
      <c r="BE802" s="312"/>
    </row>
    <row r="803" ht="14.25" customHeight="1">
      <c r="AT803" s="310"/>
      <c r="AU803" s="310"/>
      <c r="AV803" s="310"/>
      <c r="AW803" s="310"/>
      <c r="AX803" s="311"/>
      <c r="AY803" s="312"/>
      <c r="AZ803" s="312"/>
      <c r="BA803" s="312"/>
      <c r="BB803" s="311"/>
      <c r="BC803" s="312"/>
      <c r="BD803" s="312"/>
      <c r="BE803" s="312"/>
    </row>
    <row r="804" ht="14.25" customHeight="1">
      <c r="AT804" s="310"/>
      <c r="AU804" s="310"/>
      <c r="AV804" s="310"/>
      <c r="AW804" s="310"/>
      <c r="AX804" s="311"/>
      <c r="AY804" s="312"/>
      <c r="AZ804" s="312"/>
      <c r="BA804" s="312"/>
      <c r="BB804" s="311"/>
      <c r="BC804" s="312"/>
      <c r="BD804" s="312"/>
      <c r="BE804" s="312"/>
    </row>
    <row r="805" ht="14.25" customHeight="1">
      <c r="AT805" s="310"/>
      <c r="AU805" s="310"/>
      <c r="AV805" s="310"/>
      <c r="AW805" s="310"/>
      <c r="AX805" s="311"/>
      <c r="AY805" s="312"/>
      <c r="AZ805" s="312"/>
      <c r="BA805" s="312"/>
      <c r="BB805" s="311"/>
      <c r="BC805" s="312"/>
      <c r="BD805" s="312"/>
      <c r="BE805" s="312"/>
    </row>
    <row r="806" ht="14.25" customHeight="1">
      <c r="AT806" s="310"/>
      <c r="AU806" s="310"/>
      <c r="AV806" s="310"/>
      <c r="AW806" s="310"/>
      <c r="AX806" s="311"/>
      <c r="AY806" s="312"/>
      <c r="AZ806" s="312"/>
      <c r="BA806" s="312"/>
      <c r="BB806" s="311"/>
      <c r="BC806" s="312"/>
      <c r="BD806" s="312"/>
      <c r="BE806" s="312"/>
    </row>
    <row r="807" ht="14.25" customHeight="1">
      <c r="AT807" s="310"/>
      <c r="AU807" s="310"/>
      <c r="AV807" s="310"/>
      <c r="AW807" s="310"/>
      <c r="AX807" s="311"/>
      <c r="AY807" s="312"/>
      <c r="AZ807" s="312"/>
      <c r="BA807" s="312"/>
      <c r="BB807" s="311"/>
      <c r="BC807" s="312"/>
      <c r="BD807" s="312"/>
      <c r="BE807" s="312"/>
    </row>
    <row r="808" ht="14.25" customHeight="1">
      <c r="AT808" s="310"/>
      <c r="AU808" s="310"/>
      <c r="AV808" s="310"/>
      <c r="AW808" s="310"/>
      <c r="AX808" s="311"/>
      <c r="AY808" s="312"/>
      <c r="AZ808" s="312"/>
      <c r="BA808" s="312"/>
      <c r="BB808" s="311"/>
      <c r="BC808" s="312"/>
      <c r="BD808" s="312"/>
      <c r="BE808" s="312"/>
    </row>
    <row r="809" ht="14.25" customHeight="1">
      <c r="AT809" s="310"/>
      <c r="AU809" s="310"/>
      <c r="AV809" s="310"/>
      <c r="AW809" s="310"/>
      <c r="AX809" s="311"/>
      <c r="AY809" s="312"/>
      <c r="AZ809" s="312"/>
      <c r="BA809" s="312"/>
      <c r="BB809" s="311"/>
      <c r="BC809" s="312"/>
      <c r="BD809" s="312"/>
      <c r="BE809" s="312"/>
    </row>
    <row r="810" ht="14.25" customHeight="1">
      <c r="AT810" s="310"/>
      <c r="AU810" s="310"/>
      <c r="AV810" s="310"/>
      <c r="AW810" s="310"/>
      <c r="AX810" s="311"/>
      <c r="AY810" s="312"/>
      <c r="AZ810" s="312"/>
      <c r="BA810" s="312"/>
      <c r="BB810" s="311"/>
      <c r="BC810" s="312"/>
      <c r="BD810" s="312"/>
      <c r="BE810" s="312"/>
    </row>
    <row r="811" ht="14.25" customHeight="1">
      <c r="AT811" s="310"/>
      <c r="AU811" s="310"/>
      <c r="AV811" s="310"/>
      <c r="AW811" s="310"/>
      <c r="AX811" s="311"/>
      <c r="AY811" s="312"/>
      <c r="AZ811" s="312"/>
      <c r="BA811" s="312"/>
      <c r="BB811" s="311"/>
      <c r="BC811" s="312"/>
      <c r="BD811" s="312"/>
      <c r="BE811" s="312"/>
    </row>
    <row r="812" ht="14.25" customHeight="1">
      <c r="AT812" s="310"/>
      <c r="AU812" s="310"/>
      <c r="AV812" s="310"/>
      <c r="AW812" s="310"/>
      <c r="AX812" s="311"/>
      <c r="AY812" s="312"/>
      <c r="AZ812" s="312"/>
      <c r="BA812" s="312"/>
      <c r="BB812" s="311"/>
      <c r="BC812" s="312"/>
      <c r="BD812" s="312"/>
      <c r="BE812" s="312"/>
    </row>
    <row r="813" ht="14.25" customHeight="1">
      <c r="AT813" s="310"/>
      <c r="AU813" s="310"/>
      <c r="AV813" s="310"/>
      <c r="AW813" s="310"/>
      <c r="AX813" s="311"/>
      <c r="AY813" s="312"/>
      <c r="AZ813" s="312"/>
      <c r="BA813" s="312"/>
      <c r="BB813" s="311"/>
      <c r="BC813" s="312"/>
      <c r="BD813" s="312"/>
      <c r="BE813" s="312"/>
    </row>
    <row r="814" ht="14.25" customHeight="1">
      <c r="AT814" s="310"/>
      <c r="AU814" s="310"/>
      <c r="AV814" s="310"/>
      <c r="AW814" s="310"/>
      <c r="AX814" s="311"/>
      <c r="AY814" s="312"/>
      <c r="AZ814" s="312"/>
      <c r="BA814" s="312"/>
      <c r="BB814" s="311"/>
      <c r="BC814" s="312"/>
      <c r="BD814" s="312"/>
      <c r="BE814" s="312"/>
    </row>
    <row r="815" ht="14.25" customHeight="1">
      <c r="AT815" s="310"/>
      <c r="AU815" s="310"/>
      <c r="AV815" s="310"/>
      <c r="AW815" s="310"/>
      <c r="AX815" s="311"/>
      <c r="AY815" s="312"/>
      <c r="AZ815" s="312"/>
      <c r="BA815" s="312"/>
      <c r="BB815" s="311"/>
      <c r="BC815" s="312"/>
      <c r="BD815" s="312"/>
      <c r="BE815" s="312"/>
    </row>
    <row r="816" ht="14.25" customHeight="1">
      <c r="AT816" s="310"/>
      <c r="AU816" s="310"/>
      <c r="AV816" s="310"/>
      <c r="AW816" s="310"/>
      <c r="AX816" s="311"/>
      <c r="AY816" s="312"/>
      <c r="AZ816" s="312"/>
      <c r="BA816" s="312"/>
      <c r="BB816" s="311"/>
      <c r="BC816" s="312"/>
      <c r="BD816" s="312"/>
      <c r="BE816" s="312"/>
    </row>
    <row r="817" ht="14.25" customHeight="1">
      <c r="AT817" s="310"/>
      <c r="AU817" s="310"/>
      <c r="AV817" s="310"/>
      <c r="AW817" s="310"/>
      <c r="AX817" s="311"/>
      <c r="AY817" s="312"/>
      <c r="AZ817" s="312"/>
      <c r="BA817" s="312"/>
      <c r="BB817" s="311"/>
      <c r="BC817" s="312"/>
      <c r="BD817" s="312"/>
      <c r="BE817" s="312"/>
    </row>
    <row r="818" ht="14.25" customHeight="1">
      <c r="AT818" s="310"/>
      <c r="AU818" s="310"/>
      <c r="AV818" s="310"/>
      <c r="AW818" s="310"/>
      <c r="AX818" s="311"/>
      <c r="AY818" s="312"/>
      <c r="AZ818" s="312"/>
      <c r="BA818" s="312"/>
      <c r="BB818" s="311"/>
      <c r="BC818" s="312"/>
      <c r="BD818" s="312"/>
      <c r="BE818" s="312"/>
    </row>
    <row r="819" ht="14.25" customHeight="1">
      <c r="AT819" s="310"/>
      <c r="AU819" s="310"/>
      <c r="AV819" s="310"/>
      <c r="AW819" s="310"/>
      <c r="AX819" s="311"/>
      <c r="AY819" s="312"/>
      <c r="AZ819" s="312"/>
      <c r="BA819" s="312"/>
      <c r="BB819" s="311"/>
      <c r="BC819" s="312"/>
      <c r="BD819" s="312"/>
      <c r="BE819" s="312"/>
    </row>
    <row r="820" ht="14.25" customHeight="1">
      <c r="AT820" s="310"/>
      <c r="AU820" s="310"/>
      <c r="AV820" s="310"/>
      <c r="AW820" s="310"/>
      <c r="AX820" s="311"/>
      <c r="AY820" s="312"/>
      <c r="AZ820" s="312"/>
      <c r="BA820" s="312"/>
      <c r="BB820" s="311"/>
      <c r="BC820" s="312"/>
      <c r="BD820" s="312"/>
      <c r="BE820" s="312"/>
    </row>
    <row r="821" ht="14.25" customHeight="1">
      <c r="AT821" s="310"/>
      <c r="AU821" s="310"/>
      <c r="AV821" s="310"/>
      <c r="AW821" s="310"/>
      <c r="AX821" s="311"/>
      <c r="AY821" s="312"/>
      <c r="AZ821" s="312"/>
      <c r="BA821" s="312"/>
      <c r="BB821" s="311"/>
      <c r="BC821" s="312"/>
      <c r="BD821" s="312"/>
      <c r="BE821" s="312"/>
    </row>
    <row r="822" ht="14.25" customHeight="1">
      <c r="AT822" s="310"/>
      <c r="AU822" s="310"/>
      <c r="AV822" s="310"/>
      <c r="AW822" s="310"/>
      <c r="AX822" s="311"/>
      <c r="AY822" s="312"/>
      <c r="AZ822" s="312"/>
      <c r="BA822" s="312"/>
      <c r="BB822" s="311"/>
      <c r="BC822" s="312"/>
      <c r="BD822" s="312"/>
      <c r="BE822" s="312"/>
    </row>
    <row r="823" ht="14.25" customHeight="1">
      <c r="AT823" s="310"/>
      <c r="AU823" s="310"/>
      <c r="AV823" s="310"/>
      <c r="AW823" s="310"/>
      <c r="AX823" s="311"/>
      <c r="AY823" s="312"/>
      <c r="AZ823" s="312"/>
      <c r="BA823" s="312"/>
      <c r="BB823" s="311"/>
      <c r="BC823" s="312"/>
      <c r="BD823" s="312"/>
      <c r="BE823" s="312"/>
    </row>
    <row r="824" ht="14.25" customHeight="1">
      <c r="AT824" s="310"/>
      <c r="AU824" s="310"/>
      <c r="AV824" s="310"/>
      <c r="AW824" s="310"/>
      <c r="AX824" s="311"/>
      <c r="AY824" s="312"/>
      <c r="AZ824" s="312"/>
      <c r="BA824" s="312"/>
      <c r="BB824" s="311"/>
      <c r="BC824" s="312"/>
      <c r="BD824" s="312"/>
      <c r="BE824" s="312"/>
    </row>
    <row r="825" ht="14.25" customHeight="1">
      <c r="AT825" s="310"/>
      <c r="AU825" s="310"/>
      <c r="AV825" s="310"/>
      <c r="AW825" s="310"/>
      <c r="AX825" s="311"/>
      <c r="AY825" s="312"/>
      <c r="AZ825" s="312"/>
      <c r="BA825" s="312"/>
      <c r="BB825" s="311"/>
      <c r="BC825" s="312"/>
      <c r="BD825" s="312"/>
      <c r="BE825" s="312"/>
    </row>
    <row r="826" ht="14.25" customHeight="1">
      <c r="AT826" s="310"/>
      <c r="AU826" s="310"/>
      <c r="AV826" s="310"/>
      <c r="AW826" s="310"/>
      <c r="AX826" s="311"/>
      <c r="AY826" s="312"/>
      <c r="AZ826" s="312"/>
      <c r="BA826" s="312"/>
      <c r="BB826" s="311"/>
      <c r="BC826" s="312"/>
      <c r="BD826" s="312"/>
      <c r="BE826" s="312"/>
    </row>
    <row r="827" ht="14.25" customHeight="1">
      <c r="AT827" s="310"/>
      <c r="AU827" s="310"/>
      <c r="AV827" s="310"/>
      <c r="AW827" s="310"/>
      <c r="AX827" s="311"/>
      <c r="AY827" s="312"/>
      <c r="AZ827" s="312"/>
      <c r="BA827" s="312"/>
      <c r="BB827" s="311"/>
      <c r="BC827" s="312"/>
      <c r="BD827" s="312"/>
      <c r="BE827" s="312"/>
    </row>
    <row r="828" ht="14.25" customHeight="1">
      <c r="AT828" s="310"/>
      <c r="AU828" s="310"/>
      <c r="AV828" s="310"/>
      <c r="AW828" s="310"/>
      <c r="AX828" s="311"/>
      <c r="AY828" s="312"/>
      <c r="AZ828" s="312"/>
      <c r="BA828" s="312"/>
      <c r="BB828" s="311"/>
      <c r="BC828" s="312"/>
      <c r="BD828" s="312"/>
      <c r="BE828" s="312"/>
    </row>
    <row r="829" ht="14.25" customHeight="1">
      <c r="AT829" s="310"/>
      <c r="AU829" s="310"/>
      <c r="AV829" s="310"/>
      <c r="AW829" s="310"/>
      <c r="AX829" s="311"/>
      <c r="AY829" s="312"/>
      <c r="AZ829" s="312"/>
      <c r="BA829" s="312"/>
      <c r="BB829" s="311"/>
      <c r="BC829" s="312"/>
      <c r="BD829" s="312"/>
      <c r="BE829" s="312"/>
    </row>
    <row r="830" ht="14.25" customHeight="1">
      <c r="AT830" s="310"/>
      <c r="AU830" s="310"/>
      <c r="AV830" s="310"/>
      <c r="AW830" s="310"/>
      <c r="AX830" s="311"/>
      <c r="AY830" s="312"/>
      <c r="AZ830" s="312"/>
      <c r="BA830" s="312"/>
      <c r="BB830" s="311"/>
      <c r="BC830" s="312"/>
      <c r="BD830" s="312"/>
      <c r="BE830" s="312"/>
    </row>
    <row r="831" ht="14.25" customHeight="1">
      <c r="AT831" s="310"/>
      <c r="AU831" s="310"/>
      <c r="AV831" s="310"/>
      <c r="AW831" s="310"/>
      <c r="AX831" s="311"/>
      <c r="AY831" s="312"/>
      <c r="AZ831" s="312"/>
      <c r="BA831" s="312"/>
      <c r="BB831" s="311"/>
      <c r="BC831" s="312"/>
      <c r="BD831" s="312"/>
      <c r="BE831" s="312"/>
    </row>
    <row r="832" ht="14.25" customHeight="1">
      <c r="AT832" s="310"/>
      <c r="AU832" s="310"/>
      <c r="AV832" s="310"/>
      <c r="AW832" s="310"/>
      <c r="AX832" s="311"/>
      <c r="AY832" s="312"/>
      <c r="AZ832" s="312"/>
      <c r="BA832" s="312"/>
      <c r="BB832" s="311"/>
      <c r="BC832" s="312"/>
      <c r="BD832" s="312"/>
      <c r="BE832" s="312"/>
    </row>
    <row r="833" ht="14.25" customHeight="1">
      <c r="AT833" s="310"/>
      <c r="AU833" s="310"/>
      <c r="AV833" s="310"/>
      <c r="AW833" s="310"/>
      <c r="AX833" s="311"/>
      <c r="AY833" s="312"/>
      <c r="AZ833" s="312"/>
      <c r="BA833" s="312"/>
      <c r="BB833" s="311"/>
      <c r="BC833" s="312"/>
      <c r="BD833" s="312"/>
      <c r="BE833" s="312"/>
    </row>
    <row r="834" ht="14.25" customHeight="1">
      <c r="AT834" s="310"/>
      <c r="AU834" s="310"/>
      <c r="AV834" s="310"/>
      <c r="AW834" s="310"/>
      <c r="AX834" s="311"/>
      <c r="AY834" s="312"/>
      <c r="AZ834" s="312"/>
      <c r="BA834" s="312"/>
      <c r="BB834" s="311"/>
      <c r="BC834" s="312"/>
      <c r="BD834" s="312"/>
      <c r="BE834" s="312"/>
    </row>
    <row r="835" ht="14.25" customHeight="1">
      <c r="AT835" s="310"/>
      <c r="AU835" s="310"/>
      <c r="AV835" s="310"/>
      <c r="AW835" s="310"/>
      <c r="AX835" s="311"/>
      <c r="AY835" s="312"/>
      <c r="AZ835" s="312"/>
      <c r="BA835" s="312"/>
      <c r="BB835" s="311"/>
      <c r="BC835" s="312"/>
      <c r="BD835" s="312"/>
      <c r="BE835" s="312"/>
    </row>
    <row r="836" ht="14.25" customHeight="1">
      <c r="AT836" s="310"/>
      <c r="AU836" s="310"/>
      <c r="AV836" s="310"/>
      <c r="AW836" s="310"/>
      <c r="AX836" s="311"/>
      <c r="AY836" s="312"/>
      <c r="AZ836" s="312"/>
      <c r="BA836" s="312"/>
      <c r="BB836" s="311"/>
      <c r="BC836" s="312"/>
      <c r="BD836" s="312"/>
      <c r="BE836" s="312"/>
    </row>
    <row r="837" ht="14.25" customHeight="1">
      <c r="AT837" s="310"/>
      <c r="AU837" s="310"/>
      <c r="AV837" s="310"/>
      <c r="AW837" s="310"/>
      <c r="AX837" s="311"/>
      <c r="AY837" s="312"/>
      <c r="AZ837" s="312"/>
      <c r="BA837" s="312"/>
      <c r="BB837" s="311"/>
      <c r="BC837" s="312"/>
      <c r="BD837" s="312"/>
      <c r="BE837" s="312"/>
    </row>
    <row r="838" ht="14.25" customHeight="1">
      <c r="AT838" s="310"/>
      <c r="AU838" s="310"/>
      <c r="AV838" s="310"/>
      <c r="AW838" s="310"/>
      <c r="AX838" s="311"/>
      <c r="AY838" s="312"/>
      <c r="AZ838" s="312"/>
      <c r="BA838" s="312"/>
      <c r="BB838" s="311"/>
      <c r="BC838" s="312"/>
      <c r="BD838" s="312"/>
      <c r="BE838" s="312"/>
    </row>
    <row r="839" ht="14.25" customHeight="1">
      <c r="AT839" s="310"/>
      <c r="AU839" s="310"/>
      <c r="AV839" s="310"/>
      <c r="AW839" s="310"/>
      <c r="AX839" s="311"/>
      <c r="AY839" s="312"/>
      <c r="AZ839" s="312"/>
      <c r="BA839" s="312"/>
      <c r="BB839" s="311"/>
      <c r="BC839" s="312"/>
      <c r="BD839" s="312"/>
      <c r="BE839" s="312"/>
    </row>
    <row r="840" ht="14.25" customHeight="1">
      <c r="AT840" s="310"/>
      <c r="AU840" s="310"/>
      <c r="AV840" s="310"/>
      <c r="AW840" s="310"/>
      <c r="AX840" s="311"/>
      <c r="AY840" s="312"/>
      <c r="AZ840" s="312"/>
      <c r="BA840" s="312"/>
      <c r="BB840" s="311"/>
      <c r="BC840" s="312"/>
      <c r="BD840" s="312"/>
      <c r="BE840" s="312"/>
    </row>
    <row r="841" ht="14.25" customHeight="1">
      <c r="AT841" s="310"/>
      <c r="AU841" s="310"/>
      <c r="AV841" s="310"/>
      <c r="AW841" s="310"/>
      <c r="AX841" s="311"/>
      <c r="AY841" s="312"/>
      <c r="AZ841" s="312"/>
      <c r="BA841" s="312"/>
      <c r="BB841" s="311"/>
      <c r="BC841" s="312"/>
      <c r="BD841" s="312"/>
      <c r="BE841" s="312"/>
    </row>
    <row r="842" ht="14.25" customHeight="1">
      <c r="AT842" s="310"/>
      <c r="AU842" s="310"/>
      <c r="AV842" s="310"/>
      <c r="AW842" s="310"/>
      <c r="AX842" s="311"/>
      <c r="AY842" s="312"/>
      <c r="AZ842" s="312"/>
      <c r="BA842" s="312"/>
      <c r="BB842" s="311"/>
      <c r="BC842" s="312"/>
      <c r="BD842" s="312"/>
      <c r="BE842" s="312"/>
    </row>
    <row r="843" ht="14.25" customHeight="1">
      <c r="AT843" s="310"/>
      <c r="AU843" s="310"/>
      <c r="AV843" s="310"/>
      <c r="AW843" s="310"/>
      <c r="AX843" s="311"/>
      <c r="AY843" s="312"/>
      <c r="AZ843" s="312"/>
      <c r="BA843" s="312"/>
      <c r="BB843" s="311"/>
      <c r="BC843" s="312"/>
      <c r="BD843" s="312"/>
      <c r="BE843" s="312"/>
    </row>
    <row r="844" ht="14.25" customHeight="1">
      <c r="AT844" s="310"/>
      <c r="AU844" s="310"/>
      <c r="AV844" s="310"/>
      <c r="AW844" s="310"/>
      <c r="AX844" s="311"/>
      <c r="AY844" s="312"/>
      <c r="AZ844" s="312"/>
      <c r="BA844" s="312"/>
      <c r="BB844" s="311"/>
      <c r="BC844" s="312"/>
      <c r="BD844" s="312"/>
      <c r="BE844" s="312"/>
    </row>
    <row r="845" ht="14.25" customHeight="1">
      <c r="AT845" s="310"/>
      <c r="AU845" s="310"/>
      <c r="AV845" s="310"/>
      <c r="AW845" s="310"/>
      <c r="AX845" s="311"/>
      <c r="AY845" s="312"/>
      <c r="AZ845" s="312"/>
      <c r="BA845" s="312"/>
      <c r="BB845" s="311"/>
      <c r="BC845" s="312"/>
      <c r="BD845" s="312"/>
      <c r="BE845" s="312"/>
    </row>
    <row r="846" ht="14.25" customHeight="1">
      <c r="AT846" s="310"/>
      <c r="AU846" s="310"/>
      <c r="AV846" s="310"/>
      <c r="AW846" s="310"/>
      <c r="AX846" s="311"/>
      <c r="AY846" s="312"/>
      <c r="AZ846" s="312"/>
      <c r="BA846" s="312"/>
      <c r="BB846" s="311"/>
      <c r="BC846" s="312"/>
      <c r="BD846" s="312"/>
      <c r="BE846" s="312"/>
    </row>
    <row r="847" ht="14.25" customHeight="1">
      <c r="AT847" s="310"/>
      <c r="AU847" s="310"/>
      <c r="AV847" s="310"/>
      <c r="AW847" s="310"/>
      <c r="AX847" s="311"/>
      <c r="AY847" s="312"/>
      <c r="AZ847" s="312"/>
      <c r="BA847" s="312"/>
      <c r="BB847" s="311"/>
      <c r="BC847" s="312"/>
      <c r="BD847" s="312"/>
      <c r="BE847" s="312"/>
    </row>
    <row r="848" ht="14.25" customHeight="1">
      <c r="AT848" s="310"/>
      <c r="AU848" s="310"/>
      <c r="AV848" s="310"/>
      <c r="AW848" s="310"/>
      <c r="AX848" s="311"/>
      <c r="AY848" s="312"/>
      <c r="AZ848" s="312"/>
      <c r="BA848" s="312"/>
      <c r="BB848" s="311"/>
      <c r="BC848" s="312"/>
      <c r="BD848" s="312"/>
      <c r="BE848" s="312"/>
    </row>
    <row r="849" ht="14.25" customHeight="1">
      <c r="AT849" s="310"/>
      <c r="AU849" s="310"/>
      <c r="AV849" s="310"/>
      <c r="AW849" s="310"/>
      <c r="AX849" s="311"/>
      <c r="AY849" s="312"/>
      <c r="AZ849" s="312"/>
      <c r="BA849" s="312"/>
      <c r="BB849" s="311"/>
      <c r="BC849" s="312"/>
      <c r="BD849" s="312"/>
      <c r="BE849" s="312"/>
    </row>
    <row r="850" ht="14.25" customHeight="1">
      <c r="AT850" s="310"/>
      <c r="AU850" s="310"/>
      <c r="AV850" s="310"/>
      <c r="AW850" s="310"/>
      <c r="AX850" s="311"/>
      <c r="AY850" s="312"/>
      <c r="AZ850" s="312"/>
      <c r="BA850" s="312"/>
      <c r="BB850" s="311"/>
      <c r="BC850" s="312"/>
      <c r="BD850" s="312"/>
      <c r="BE850" s="312"/>
    </row>
    <row r="851" ht="14.25" customHeight="1">
      <c r="AT851" s="310"/>
      <c r="AU851" s="310"/>
      <c r="AV851" s="310"/>
      <c r="AW851" s="310"/>
      <c r="AX851" s="311"/>
      <c r="AY851" s="312"/>
      <c r="AZ851" s="312"/>
      <c r="BA851" s="312"/>
      <c r="BB851" s="311"/>
      <c r="BC851" s="312"/>
      <c r="BD851" s="312"/>
      <c r="BE851" s="312"/>
    </row>
    <row r="852" ht="14.25" customHeight="1">
      <c r="AT852" s="310"/>
      <c r="AU852" s="310"/>
      <c r="AV852" s="310"/>
      <c r="AW852" s="310"/>
      <c r="AX852" s="311"/>
      <c r="AY852" s="312"/>
      <c r="AZ852" s="312"/>
      <c r="BA852" s="312"/>
      <c r="BB852" s="311"/>
      <c r="BC852" s="312"/>
      <c r="BD852" s="312"/>
      <c r="BE852" s="312"/>
    </row>
    <row r="853" ht="14.25" customHeight="1">
      <c r="AT853" s="310"/>
      <c r="AU853" s="310"/>
      <c r="AV853" s="310"/>
      <c r="AW853" s="310"/>
      <c r="AX853" s="311"/>
      <c r="AY853" s="312"/>
      <c r="AZ853" s="312"/>
      <c r="BA853" s="312"/>
      <c r="BB853" s="311"/>
      <c r="BC853" s="312"/>
      <c r="BD853" s="312"/>
      <c r="BE853" s="312"/>
    </row>
    <row r="854" ht="14.25" customHeight="1">
      <c r="AT854" s="310"/>
      <c r="AU854" s="310"/>
      <c r="AV854" s="310"/>
      <c r="AW854" s="310"/>
      <c r="AX854" s="311"/>
      <c r="AY854" s="312"/>
      <c r="AZ854" s="312"/>
      <c r="BA854" s="312"/>
      <c r="BB854" s="311"/>
      <c r="BC854" s="312"/>
      <c r="BD854" s="312"/>
      <c r="BE854" s="312"/>
    </row>
    <row r="855" ht="14.25" customHeight="1">
      <c r="AT855" s="310"/>
      <c r="AU855" s="310"/>
      <c r="AV855" s="310"/>
      <c r="AW855" s="310"/>
      <c r="AX855" s="311"/>
      <c r="AY855" s="312"/>
      <c r="AZ855" s="312"/>
      <c r="BA855" s="312"/>
      <c r="BB855" s="311"/>
      <c r="BC855" s="312"/>
      <c r="BD855" s="312"/>
      <c r="BE855" s="312"/>
    </row>
    <row r="856" ht="14.25" customHeight="1">
      <c r="AT856" s="310"/>
      <c r="AU856" s="310"/>
      <c r="AV856" s="310"/>
      <c r="AW856" s="310"/>
      <c r="AX856" s="311"/>
      <c r="AY856" s="312"/>
      <c r="AZ856" s="312"/>
      <c r="BA856" s="312"/>
      <c r="BB856" s="311"/>
      <c r="BC856" s="312"/>
      <c r="BD856" s="312"/>
      <c r="BE856" s="312"/>
    </row>
    <row r="857" ht="14.25" customHeight="1">
      <c r="AT857" s="310"/>
      <c r="AU857" s="310"/>
      <c r="AV857" s="310"/>
      <c r="AW857" s="310"/>
      <c r="AX857" s="311"/>
      <c r="AY857" s="312"/>
      <c r="AZ857" s="312"/>
      <c r="BA857" s="312"/>
      <c r="BB857" s="311"/>
      <c r="BC857" s="312"/>
      <c r="BD857" s="312"/>
      <c r="BE857" s="312"/>
    </row>
    <row r="858" ht="14.25" customHeight="1">
      <c r="AT858" s="310"/>
      <c r="AU858" s="310"/>
      <c r="AV858" s="310"/>
      <c r="AW858" s="310"/>
      <c r="AX858" s="311"/>
      <c r="AY858" s="312"/>
      <c r="AZ858" s="312"/>
      <c r="BA858" s="312"/>
      <c r="BB858" s="311"/>
      <c r="BC858" s="312"/>
      <c r="BD858" s="312"/>
      <c r="BE858" s="312"/>
    </row>
    <row r="859" ht="14.25" customHeight="1">
      <c r="AT859" s="310"/>
      <c r="AU859" s="310"/>
      <c r="AV859" s="310"/>
      <c r="AW859" s="310"/>
      <c r="AX859" s="311"/>
      <c r="AY859" s="312"/>
      <c r="AZ859" s="312"/>
      <c r="BA859" s="312"/>
      <c r="BB859" s="311"/>
      <c r="BC859" s="312"/>
      <c r="BD859" s="312"/>
      <c r="BE859" s="312"/>
    </row>
    <row r="860" ht="14.25" customHeight="1">
      <c r="AT860" s="310"/>
      <c r="AU860" s="310"/>
      <c r="AV860" s="310"/>
      <c r="AW860" s="310"/>
      <c r="AX860" s="311"/>
      <c r="AY860" s="312"/>
      <c r="AZ860" s="312"/>
      <c r="BA860" s="312"/>
      <c r="BB860" s="311"/>
      <c r="BC860" s="312"/>
      <c r="BD860" s="312"/>
      <c r="BE860" s="312"/>
    </row>
    <row r="861" ht="14.25" customHeight="1">
      <c r="AT861" s="310"/>
      <c r="AU861" s="310"/>
      <c r="AV861" s="310"/>
      <c r="AW861" s="310"/>
      <c r="AX861" s="311"/>
      <c r="AY861" s="312"/>
      <c r="AZ861" s="312"/>
      <c r="BA861" s="312"/>
      <c r="BB861" s="311"/>
      <c r="BC861" s="312"/>
      <c r="BD861" s="312"/>
      <c r="BE861" s="312"/>
    </row>
    <row r="862" ht="14.25" customHeight="1">
      <c r="AT862" s="310"/>
      <c r="AU862" s="310"/>
      <c r="AV862" s="310"/>
      <c r="AW862" s="310"/>
      <c r="AX862" s="311"/>
      <c r="AY862" s="312"/>
      <c r="AZ862" s="312"/>
      <c r="BA862" s="312"/>
      <c r="BB862" s="311"/>
      <c r="BC862" s="312"/>
      <c r="BD862" s="312"/>
      <c r="BE862" s="312"/>
    </row>
    <row r="863" ht="14.25" customHeight="1">
      <c r="AT863" s="310"/>
      <c r="AU863" s="310"/>
      <c r="AV863" s="310"/>
      <c r="AW863" s="310"/>
      <c r="AX863" s="311"/>
      <c r="AY863" s="312"/>
      <c r="AZ863" s="312"/>
      <c r="BA863" s="312"/>
      <c r="BB863" s="311"/>
      <c r="BC863" s="312"/>
      <c r="BD863" s="312"/>
      <c r="BE863" s="312"/>
    </row>
    <row r="864" ht="14.25" customHeight="1">
      <c r="AT864" s="310"/>
      <c r="AU864" s="310"/>
      <c r="AV864" s="310"/>
      <c r="AW864" s="310"/>
      <c r="AX864" s="311"/>
      <c r="AY864" s="312"/>
      <c r="AZ864" s="312"/>
      <c r="BA864" s="312"/>
      <c r="BB864" s="311"/>
      <c r="BC864" s="312"/>
      <c r="BD864" s="312"/>
      <c r="BE864" s="312"/>
    </row>
    <row r="865" ht="14.25" customHeight="1">
      <c r="AT865" s="310"/>
      <c r="AU865" s="310"/>
      <c r="AV865" s="310"/>
      <c r="AW865" s="310"/>
      <c r="AX865" s="311"/>
      <c r="AY865" s="312"/>
      <c r="AZ865" s="312"/>
      <c r="BA865" s="312"/>
      <c r="BB865" s="311"/>
      <c r="BC865" s="312"/>
      <c r="BD865" s="312"/>
      <c r="BE865" s="312"/>
    </row>
    <row r="866" ht="14.25" customHeight="1">
      <c r="AT866" s="310"/>
      <c r="AU866" s="310"/>
      <c r="AV866" s="310"/>
      <c r="AW866" s="310"/>
      <c r="AX866" s="311"/>
      <c r="AY866" s="312"/>
      <c r="AZ866" s="312"/>
      <c r="BA866" s="312"/>
      <c r="BB866" s="311"/>
      <c r="BC866" s="312"/>
      <c r="BD866" s="312"/>
      <c r="BE866" s="312"/>
    </row>
    <row r="867" ht="14.25" customHeight="1">
      <c r="AT867" s="310"/>
      <c r="AU867" s="310"/>
      <c r="AV867" s="310"/>
      <c r="AW867" s="310"/>
      <c r="AX867" s="311"/>
      <c r="AY867" s="312"/>
      <c r="AZ867" s="312"/>
      <c r="BA867" s="312"/>
      <c r="BB867" s="311"/>
      <c r="BC867" s="312"/>
      <c r="BD867" s="312"/>
      <c r="BE867" s="312"/>
    </row>
    <row r="868" ht="14.25" customHeight="1">
      <c r="AT868" s="310"/>
      <c r="AU868" s="310"/>
      <c r="AV868" s="310"/>
      <c r="AW868" s="310"/>
      <c r="AX868" s="311"/>
      <c r="AY868" s="312"/>
      <c r="AZ868" s="312"/>
      <c r="BA868" s="312"/>
      <c r="BB868" s="311"/>
      <c r="BC868" s="312"/>
      <c r="BD868" s="312"/>
      <c r="BE868" s="312"/>
    </row>
    <row r="869" ht="14.25" customHeight="1">
      <c r="AT869" s="310"/>
      <c r="AU869" s="310"/>
      <c r="AV869" s="310"/>
      <c r="AW869" s="310"/>
      <c r="AX869" s="311"/>
      <c r="AY869" s="312"/>
      <c r="AZ869" s="312"/>
      <c r="BA869" s="312"/>
      <c r="BB869" s="311"/>
      <c r="BC869" s="312"/>
      <c r="BD869" s="312"/>
      <c r="BE869" s="312"/>
    </row>
    <row r="870" ht="14.25" customHeight="1">
      <c r="AT870" s="310"/>
      <c r="AU870" s="310"/>
      <c r="AV870" s="310"/>
      <c r="AW870" s="310"/>
      <c r="AX870" s="311"/>
      <c r="AY870" s="312"/>
      <c r="AZ870" s="312"/>
      <c r="BA870" s="312"/>
      <c r="BB870" s="311"/>
      <c r="BC870" s="312"/>
      <c r="BD870" s="312"/>
      <c r="BE870" s="312"/>
    </row>
    <row r="871" ht="14.25" customHeight="1">
      <c r="AT871" s="310"/>
      <c r="AU871" s="310"/>
      <c r="AV871" s="310"/>
      <c r="AW871" s="310"/>
      <c r="AX871" s="311"/>
      <c r="AY871" s="312"/>
      <c r="AZ871" s="312"/>
      <c r="BA871" s="312"/>
      <c r="BB871" s="311"/>
      <c r="BC871" s="312"/>
      <c r="BD871" s="312"/>
      <c r="BE871" s="312"/>
    </row>
    <row r="872" ht="14.25" customHeight="1">
      <c r="AT872" s="310"/>
      <c r="AU872" s="310"/>
      <c r="AV872" s="310"/>
      <c r="AW872" s="310"/>
      <c r="AX872" s="311"/>
      <c r="AY872" s="312"/>
      <c r="AZ872" s="312"/>
      <c r="BA872" s="312"/>
      <c r="BB872" s="311"/>
      <c r="BC872" s="312"/>
      <c r="BD872" s="312"/>
      <c r="BE872" s="312"/>
    </row>
    <row r="873" ht="14.25" customHeight="1">
      <c r="AT873" s="310"/>
      <c r="AU873" s="310"/>
      <c r="AV873" s="310"/>
      <c r="AW873" s="310"/>
      <c r="AX873" s="311"/>
      <c r="AY873" s="312"/>
      <c r="AZ873" s="312"/>
      <c r="BA873" s="312"/>
      <c r="BB873" s="311"/>
      <c r="BC873" s="312"/>
      <c r="BD873" s="312"/>
      <c r="BE873" s="312"/>
    </row>
    <row r="874" ht="14.25" customHeight="1">
      <c r="AT874" s="310"/>
      <c r="AU874" s="310"/>
      <c r="AV874" s="310"/>
      <c r="AW874" s="310"/>
      <c r="AX874" s="311"/>
      <c r="AY874" s="312"/>
      <c r="AZ874" s="312"/>
      <c r="BA874" s="312"/>
      <c r="BB874" s="311"/>
      <c r="BC874" s="312"/>
      <c r="BD874" s="312"/>
      <c r="BE874" s="312"/>
    </row>
    <row r="875" ht="14.25" customHeight="1">
      <c r="AT875" s="310"/>
      <c r="AU875" s="310"/>
      <c r="AV875" s="310"/>
      <c r="AW875" s="310"/>
      <c r="AX875" s="311"/>
      <c r="AY875" s="312"/>
      <c r="AZ875" s="312"/>
      <c r="BA875" s="312"/>
      <c r="BB875" s="311"/>
      <c r="BC875" s="312"/>
      <c r="BD875" s="312"/>
      <c r="BE875" s="312"/>
    </row>
    <row r="876" ht="14.25" customHeight="1">
      <c r="AT876" s="310"/>
      <c r="AU876" s="310"/>
      <c r="AV876" s="310"/>
      <c r="AW876" s="310"/>
      <c r="AX876" s="311"/>
      <c r="AY876" s="312"/>
      <c r="AZ876" s="312"/>
      <c r="BA876" s="312"/>
      <c r="BB876" s="311"/>
      <c r="BC876" s="312"/>
      <c r="BD876" s="312"/>
      <c r="BE876" s="312"/>
    </row>
    <row r="877" ht="14.25" customHeight="1">
      <c r="AT877" s="310"/>
      <c r="AU877" s="310"/>
      <c r="AV877" s="310"/>
      <c r="AW877" s="310"/>
      <c r="AX877" s="311"/>
      <c r="AY877" s="312"/>
      <c r="AZ877" s="312"/>
      <c r="BA877" s="312"/>
      <c r="BB877" s="311"/>
      <c r="BC877" s="312"/>
      <c r="BD877" s="312"/>
      <c r="BE877" s="312"/>
    </row>
    <row r="878" ht="14.25" customHeight="1">
      <c r="AT878" s="310"/>
      <c r="AU878" s="310"/>
      <c r="AV878" s="310"/>
      <c r="AW878" s="310"/>
      <c r="AX878" s="311"/>
      <c r="AY878" s="312"/>
      <c r="AZ878" s="312"/>
      <c r="BA878" s="312"/>
      <c r="BB878" s="311"/>
      <c r="BC878" s="312"/>
      <c r="BD878" s="312"/>
      <c r="BE878" s="312"/>
    </row>
    <row r="879" ht="14.25" customHeight="1">
      <c r="AT879" s="310"/>
      <c r="AU879" s="310"/>
      <c r="AV879" s="310"/>
      <c r="AW879" s="310"/>
      <c r="AX879" s="311"/>
      <c r="AY879" s="312"/>
      <c r="AZ879" s="312"/>
      <c r="BA879" s="312"/>
      <c r="BB879" s="311"/>
      <c r="BC879" s="312"/>
      <c r="BD879" s="312"/>
      <c r="BE879" s="312"/>
    </row>
    <row r="880" ht="14.25" customHeight="1">
      <c r="AT880" s="310"/>
      <c r="AU880" s="310"/>
      <c r="AV880" s="310"/>
      <c r="AW880" s="310"/>
      <c r="AX880" s="311"/>
      <c r="AY880" s="312"/>
      <c r="AZ880" s="312"/>
      <c r="BA880" s="312"/>
      <c r="BB880" s="311"/>
      <c r="BC880" s="312"/>
      <c r="BD880" s="312"/>
      <c r="BE880" s="312"/>
    </row>
    <row r="881" ht="14.25" customHeight="1">
      <c r="AT881" s="310"/>
      <c r="AU881" s="310"/>
      <c r="AV881" s="310"/>
      <c r="AW881" s="310"/>
      <c r="AX881" s="311"/>
      <c r="AY881" s="312"/>
      <c r="AZ881" s="312"/>
      <c r="BA881" s="312"/>
      <c r="BB881" s="311"/>
      <c r="BC881" s="312"/>
      <c r="BD881" s="312"/>
      <c r="BE881" s="312"/>
    </row>
    <row r="882" ht="14.25" customHeight="1">
      <c r="AT882" s="310"/>
      <c r="AU882" s="310"/>
      <c r="AV882" s="310"/>
      <c r="AW882" s="310"/>
      <c r="AX882" s="311"/>
      <c r="AY882" s="312"/>
      <c r="AZ882" s="312"/>
      <c r="BA882" s="312"/>
      <c r="BB882" s="311"/>
      <c r="BC882" s="312"/>
      <c r="BD882" s="312"/>
      <c r="BE882" s="312"/>
    </row>
    <row r="883" ht="14.25" customHeight="1">
      <c r="AT883" s="310"/>
      <c r="AU883" s="310"/>
      <c r="AV883" s="310"/>
      <c r="AW883" s="310"/>
      <c r="AX883" s="311"/>
      <c r="AY883" s="312"/>
      <c r="AZ883" s="312"/>
      <c r="BA883" s="312"/>
      <c r="BB883" s="311"/>
      <c r="BC883" s="312"/>
      <c r="BD883" s="312"/>
      <c r="BE883" s="312"/>
    </row>
    <row r="884" ht="14.25" customHeight="1">
      <c r="AT884" s="310"/>
      <c r="AU884" s="310"/>
      <c r="AV884" s="310"/>
      <c r="AW884" s="310"/>
      <c r="AX884" s="311"/>
      <c r="AY884" s="312"/>
      <c r="AZ884" s="312"/>
      <c r="BA884" s="312"/>
      <c r="BB884" s="311"/>
      <c r="BC884" s="312"/>
      <c r="BD884" s="312"/>
      <c r="BE884" s="312"/>
    </row>
    <row r="885" ht="14.25" customHeight="1">
      <c r="AT885" s="310"/>
      <c r="AU885" s="310"/>
      <c r="AV885" s="310"/>
      <c r="AW885" s="310"/>
      <c r="AX885" s="311"/>
      <c r="AY885" s="312"/>
      <c r="AZ885" s="312"/>
      <c r="BA885" s="312"/>
      <c r="BB885" s="311"/>
      <c r="BC885" s="312"/>
      <c r="BD885" s="312"/>
      <c r="BE885" s="312"/>
    </row>
    <row r="886" ht="14.25" customHeight="1">
      <c r="AT886" s="310"/>
      <c r="AU886" s="310"/>
      <c r="AV886" s="310"/>
      <c r="AW886" s="310"/>
      <c r="AX886" s="311"/>
      <c r="AY886" s="312"/>
      <c r="AZ886" s="312"/>
      <c r="BA886" s="312"/>
      <c r="BB886" s="311"/>
      <c r="BC886" s="312"/>
      <c r="BD886" s="312"/>
      <c r="BE886" s="312"/>
    </row>
    <row r="887" ht="14.25" customHeight="1">
      <c r="AT887" s="310"/>
      <c r="AU887" s="310"/>
      <c r="AV887" s="310"/>
      <c r="AW887" s="310"/>
      <c r="AX887" s="311"/>
      <c r="AY887" s="312"/>
      <c r="AZ887" s="312"/>
      <c r="BA887" s="312"/>
      <c r="BB887" s="311"/>
      <c r="BC887" s="312"/>
      <c r="BD887" s="312"/>
      <c r="BE887" s="312"/>
    </row>
    <row r="888" ht="14.25" customHeight="1">
      <c r="AT888" s="310"/>
      <c r="AU888" s="310"/>
      <c r="AV888" s="310"/>
      <c r="AW888" s="310"/>
      <c r="AX888" s="311"/>
      <c r="AY888" s="312"/>
      <c r="AZ888" s="312"/>
      <c r="BA888" s="312"/>
      <c r="BB888" s="311"/>
      <c r="BC888" s="312"/>
      <c r="BD888" s="312"/>
      <c r="BE888" s="312"/>
    </row>
    <row r="889" ht="14.25" customHeight="1">
      <c r="AT889" s="310"/>
      <c r="AU889" s="310"/>
      <c r="AV889" s="310"/>
      <c r="AW889" s="310"/>
      <c r="AX889" s="311"/>
      <c r="AY889" s="312"/>
      <c r="AZ889" s="312"/>
      <c r="BA889" s="312"/>
      <c r="BB889" s="311"/>
      <c r="BC889" s="312"/>
      <c r="BD889" s="312"/>
      <c r="BE889" s="312"/>
    </row>
    <row r="890" ht="14.25" customHeight="1">
      <c r="AT890" s="310"/>
      <c r="AU890" s="310"/>
      <c r="AV890" s="310"/>
      <c r="AW890" s="310"/>
      <c r="AX890" s="311"/>
      <c r="AY890" s="312"/>
      <c r="AZ890" s="312"/>
      <c r="BA890" s="312"/>
      <c r="BB890" s="311"/>
      <c r="BC890" s="312"/>
      <c r="BD890" s="312"/>
      <c r="BE890" s="312"/>
    </row>
    <row r="891" ht="14.25" customHeight="1">
      <c r="AT891" s="310"/>
      <c r="AU891" s="310"/>
      <c r="AV891" s="310"/>
      <c r="AW891" s="310"/>
      <c r="AX891" s="311"/>
      <c r="AY891" s="312"/>
      <c r="AZ891" s="312"/>
      <c r="BA891" s="312"/>
      <c r="BB891" s="311"/>
      <c r="BC891" s="312"/>
      <c r="BD891" s="312"/>
      <c r="BE891" s="312"/>
    </row>
    <row r="892" ht="14.25" customHeight="1">
      <c r="AT892" s="310"/>
      <c r="AU892" s="310"/>
      <c r="AV892" s="310"/>
      <c r="AW892" s="310"/>
      <c r="AX892" s="311"/>
      <c r="AY892" s="312"/>
      <c r="AZ892" s="312"/>
      <c r="BA892" s="312"/>
      <c r="BB892" s="311"/>
      <c r="BC892" s="312"/>
      <c r="BD892" s="312"/>
      <c r="BE892" s="312"/>
    </row>
    <row r="893" ht="14.25" customHeight="1">
      <c r="AT893" s="310"/>
      <c r="AU893" s="310"/>
      <c r="AV893" s="310"/>
      <c r="AW893" s="310"/>
      <c r="AX893" s="311"/>
      <c r="AY893" s="312"/>
      <c r="AZ893" s="312"/>
      <c r="BA893" s="312"/>
      <c r="BB893" s="311"/>
      <c r="BC893" s="312"/>
      <c r="BD893" s="312"/>
      <c r="BE893" s="312"/>
    </row>
    <row r="894" ht="14.25" customHeight="1">
      <c r="AT894" s="310"/>
      <c r="AU894" s="310"/>
      <c r="AV894" s="310"/>
      <c r="AW894" s="310"/>
      <c r="AX894" s="311"/>
      <c r="AY894" s="312"/>
      <c r="AZ894" s="312"/>
      <c r="BA894" s="312"/>
      <c r="BB894" s="311"/>
      <c r="BC894" s="312"/>
      <c r="BD894" s="312"/>
      <c r="BE894" s="312"/>
    </row>
    <row r="895" ht="14.25" customHeight="1">
      <c r="AT895" s="310"/>
      <c r="AU895" s="310"/>
      <c r="AV895" s="310"/>
      <c r="AW895" s="310"/>
      <c r="AX895" s="311"/>
      <c r="AY895" s="312"/>
      <c r="AZ895" s="312"/>
      <c r="BA895" s="312"/>
      <c r="BB895" s="311"/>
      <c r="BC895" s="312"/>
      <c r="BD895" s="312"/>
      <c r="BE895" s="312"/>
    </row>
    <row r="896" ht="14.25" customHeight="1">
      <c r="AT896" s="310"/>
      <c r="AU896" s="310"/>
      <c r="AV896" s="310"/>
      <c r="AW896" s="310"/>
      <c r="AX896" s="311"/>
      <c r="AY896" s="312"/>
      <c r="AZ896" s="312"/>
      <c r="BA896" s="312"/>
      <c r="BB896" s="311"/>
      <c r="BC896" s="312"/>
      <c r="BD896" s="312"/>
      <c r="BE896" s="312"/>
    </row>
    <row r="897" ht="14.25" customHeight="1">
      <c r="AT897" s="310"/>
      <c r="AU897" s="310"/>
      <c r="AV897" s="310"/>
      <c r="AW897" s="310"/>
      <c r="AX897" s="311"/>
      <c r="AY897" s="312"/>
      <c r="AZ897" s="312"/>
      <c r="BA897" s="312"/>
      <c r="BB897" s="311"/>
      <c r="BC897" s="312"/>
      <c r="BD897" s="312"/>
      <c r="BE897" s="312"/>
    </row>
    <row r="898" ht="14.25" customHeight="1">
      <c r="AT898" s="310"/>
      <c r="AU898" s="310"/>
      <c r="AV898" s="310"/>
      <c r="AW898" s="310"/>
      <c r="AX898" s="311"/>
      <c r="AY898" s="312"/>
      <c r="AZ898" s="312"/>
      <c r="BA898" s="312"/>
      <c r="BB898" s="311"/>
      <c r="BC898" s="312"/>
      <c r="BD898" s="312"/>
      <c r="BE898" s="312"/>
    </row>
    <row r="899" ht="14.25" customHeight="1">
      <c r="AT899" s="310"/>
      <c r="AU899" s="310"/>
      <c r="AV899" s="310"/>
      <c r="AW899" s="310"/>
      <c r="AX899" s="311"/>
      <c r="AY899" s="312"/>
      <c r="AZ899" s="312"/>
      <c r="BA899" s="312"/>
      <c r="BB899" s="311"/>
      <c r="BC899" s="312"/>
      <c r="BD899" s="312"/>
      <c r="BE899" s="312"/>
    </row>
    <row r="900" ht="14.25" customHeight="1">
      <c r="AT900" s="310"/>
      <c r="AU900" s="310"/>
      <c r="AV900" s="310"/>
      <c r="AW900" s="310"/>
      <c r="AX900" s="311"/>
      <c r="AY900" s="312"/>
      <c r="AZ900" s="312"/>
      <c r="BA900" s="312"/>
      <c r="BB900" s="311"/>
      <c r="BC900" s="312"/>
      <c r="BD900" s="312"/>
      <c r="BE900" s="312"/>
    </row>
    <row r="901" ht="14.25" customHeight="1">
      <c r="AT901" s="310"/>
      <c r="AU901" s="310"/>
      <c r="AV901" s="310"/>
      <c r="AW901" s="310"/>
      <c r="AX901" s="311"/>
      <c r="AY901" s="312"/>
      <c r="AZ901" s="312"/>
      <c r="BA901" s="312"/>
      <c r="BB901" s="311"/>
      <c r="BC901" s="312"/>
      <c r="BD901" s="312"/>
      <c r="BE901" s="312"/>
    </row>
    <row r="902" ht="14.25" customHeight="1">
      <c r="AT902" s="310"/>
      <c r="AU902" s="310"/>
      <c r="AV902" s="310"/>
      <c r="AW902" s="310"/>
      <c r="AX902" s="311"/>
      <c r="AY902" s="312"/>
      <c r="AZ902" s="312"/>
      <c r="BA902" s="312"/>
      <c r="BB902" s="311"/>
      <c r="BC902" s="312"/>
      <c r="BD902" s="312"/>
      <c r="BE902" s="312"/>
    </row>
    <row r="903" ht="14.25" customHeight="1">
      <c r="AT903" s="310"/>
      <c r="AU903" s="310"/>
      <c r="AV903" s="310"/>
      <c r="AW903" s="310"/>
      <c r="AX903" s="311"/>
      <c r="AY903" s="312"/>
      <c r="AZ903" s="312"/>
      <c r="BA903" s="312"/>
      <c r="BB903" s="311"/>
      <c r="BC903" s="312"/>
      <c r="BD903" s="312"/>
      <c r="BE903" s="312"/>
    </row>
    <row r="904" ht="14.25" customHeight="1">
      <c r="AT904" s="310"/>
      <c r="AU904" s="310"/>
      <c r="AV904" s="310"/>
      <c r="AW904" s="310"/>
      <c r="AX904" s="311"/>
      <c r="AY904" s="312"/>
      <c r="AZ904" s="312"/>
      <c r="BA904" s="312"/>
      <c r="BB904" s="311"/>
      <c r="BC904" s="312"/>
      <c r="BD904" s="312"/>
      <c r="BE904" s="312"/>
    </row>
    <row r="905" ht="14.25" customHeight="1">
      <c r="AT905" s="310"/>
      <c r="AU905" s="310"/>
      <c r="AV905" s="310"/>
      <c r="AW905" s="310"/>
      <c r="AX905" s="311"/>
      <c r="AY905" s="312"/>
      <c r="AZ905" s="312"/>
      <c r="BA905" s="312"/>
      <c r="BB905" s="311"/>
      <c r="BC905" s="312"/>
      <c r="BD905" s="312"/>
      <c r="BE905" s="312"/>
    </row>
    <row r="906" ht="14.25" customHeight="1">
      <c r="AT906" s="310"/>
      <c r="AU906" s="310"/>
      <c r="AV906" s="310"/>
      <c r="AW906" s="310"/>
      <c r="AX906" s="311"/>
      <c r="AY906" s="312"/>
      <c r="AZ906" s="312"/>
      <c r="BA906" s="312"/>
      <c r="BB906" s="311"/>
      <c r="BC906" s="312"/>
      <c r="BD906" s="312"/>
      <c r="BE906" s="312"/>
    </row>
    <row r="907" ht="14.25" customHeight="1">
      <c r="AT907" s="310"/>
      <c r="AU907" s="310"/>
      <c r="AV907" s="310"/>
      <c r="AW907" s="310"/>
      <c r="AX907" s="311"/>
      <c r="AY907" s="312"/>
      <c r="AZ907" s="312"/>
      <c r="BA907" s="312"/>
      <c r="BB907" s="311"/>
      <c r="BC907" s="312"/>
      <c r="BD907" s="312"/>
      <c r="BE907" s="312"/>
    </row>
    <row r="908" ht="14.25" customHeight="1">
      <c r="AT908" s="310"/>
      <c r="AU908" s="310"/>
      <c r="AV908" s="310"/>
      <c r="AW908" s="310"/>
      <c r="AX908" s="311"/>
      <c r="AY908" s="312"/>
      <c r="AZ908" s="312"/>
      <c r="BA908" s="312"/>
      <c r="BB908" s="311"/>
      <c r="BC908" s="312"/>
      <c r="BD908" s="312"/>
      <c r="BE908" s="312"/>
    </row>
    <row r="909" ht="14.25" customHeight="1">
      <c r="AT909" s="310"/>
      <c r="AU909" s="310"/>
      <c r="AV909" s="310"/>
      <c r="AW909" s="310"/>
      <c r="AX909" s="311"/>
      <c r="AY909" s="312"/>
      <c r="AZ909" s="312"/>
      <c r="BA909" s="312"/>
      <c r="BB909" s="311"/>
      <c r="BC909" s="312"/>
      <c r="BD909" s="312"/>
      <c r="BE909" s="312"/>
    </row>
    <row r="910" ht="14.25" customHeight="1">
      <c r="AT910" s="310"/>
      <c r="AU910" s="310"/>
      <c r="AV910" s="310"/>
      <c r="AW910" s="310"/>
      <c r="AX910" s="311"/>
      <c r="AY910" s="312"/>
      <c r="AZ910" s="312"/>
      <c r="BA910" s="312"/>
      <c r="BB910" s="311"/>
      <c r="BC910" s="312"/>
      <c r="BD910" s="312"/>
      <c r="BE910" s="312"/>
    </row>
    <row r="911" ht="14.25" customHeight="1">
      <c r="AT911" s="310"/>
      <c r="AU911" s="310"/>
      <c r="AV911" s="310"/>
      <c r="AW911" s="310"/>
      <c r="AX911" s="311"/>
      <c r="AY911" s="312"/>
      <c r="AZ911" s="312"/>
      <c r="BA911" s="312"/>
      <c r="BB911" s="311"/>
      <c r="BC911" s="312"/>
      <c r="BD911" s="312"/>
      <c r="BE911" s="312"/>
    </row>
    <row r="912" ht="14.25" customHeight="1">
      <c r="AT912" s="310"/>
      <c r="AU912" s="310"/>
      <c r="AV912" s="310"/>
      <c r="AW912" s="310"/>
      <c r="AX912" s="311"/>
      <c r="AY912" s="312"/>
      <c r="AZ912" s="312"/>
      <c r="BA912" s="312"/>
      <c r="BB912" s="311"/>
      <c r="BC912" s="312"/>
      <c r="BD912" s="312"/>
      <c r="BE912" s="312"/>
    </row>
    <row r="913" ht="14.25" customHeight="1">
      <c r="AT913" s="310"/>
      <c r="AU913" s="310"/>
      <c r="AV913" s="310"/>
      <c r="AW913" s="310"/>
      <c r="AX913" s="311"/>
      <c r="AY913" s="312"/>
      <c r="AZ913" s="312"/>
      <c r="BA913" s="312"/>
      <c r="BB913" s="311"/>
      <c r="BC913" s="312"/>
      <c r="BD913" s="312"/>
      <c r="BE913" s="312"/>
    </row>
    <row r="914" ht="14.25" customHeight="1">
      <c r="AT914" s="310"/>
      <c r="AU914" s="310"/>
      <c r="AV914" s="310"/>
      <c r="AW914" s="310"/>
      <c r="AX914" s="311"/>
      <c r="AY914" s="312"/>
      <c r="AZ914" s="312"/>
      <c r="BA914" s="312"/>
      <c r="BB914" s="311"/>
      <c r="BC914" s="312"/>
      <c r="BD914" s="312"/>
      <c r="BE914" s="312"/>
    </row>
    <row r="915" ht="14.25" customHeight="1">
      <c r="AT915" s="310"/>
      <c r="AU915" s="310"/>
      <c r="AV915" s="310"/>
      <c r="AW915" s="310"/>
      <c r="AX915" s="311"/>
      <c r="AY915" s="312"/>
      <c r="AZ915" s="312"/>
      <c r="BA915" s="312"/>
      <c r="BB915" s="311"/>
      <c r="BC915" s="312"/>
      <c r="BD915" s="312"/>
      <c r="BE915" s="312"/>
    </row>
    <row r="916" ht="14.25" customHeight="1">
      <c r="AT916" s="310"/>
      <c r="AU916" s="310"/>
      <c r="AV916" s="310"/>
      <c r="AW916" s="310"/>
      <c r="AX916" s="311"/>
      <c r="AY916" s="312"/>
      <c r="AZ916" s="312"/>
      <c r="BA916" s="312"/>
      <c r="BB916" s="311"/>
      <c r="BC916" s="312"/>
      <c r="BD916" s="312"/>
      <c r="BE916" s="312"/>
    </row>
    <row r="917" ht="14.25" customHeight="1">
      <c r="AT917" s="310"/>
      <c r="AU917" s="310"/>
      <c r="AV917" s="310"/>
      <c r="AW917" s="310"/>
      <c r="AX917" s="311"/>
      <c r="AY917" s="312"/>
      <c r="AZ917" s="312"/>
      <c r="BA917" s="312"/>
      <c r="BB917" s="311"/>
      <c r="BC917" s="312"/>
      <c r="BD917" s="312"/>
      <c r="BE917" s="312"/>
    </row>
    <row r="918" ht="14.25" customHeight="1">
      <c r="AT918" s="310"/>
      <c r="AU918" s="310"/>
      <c r="AV918" s="310"/>
      <c r="AW918" s="310"/>
      <c r="AX918" s="311"/>
      <c r="AY918" s="312"/>
      <c r="AZ918" s="312"/>
      <c r="BA918" s="312"/>
      <c r="BB918" s="311"/>
      <c r="BC918" s="312"/>
      <c r="BD918" s="312"/>
      <c r="BE918" s="312"/>
    </row>
    <row r="919" ht="14.25" customHeight="1">
      <c r="AT919" s="310"/>
      <c r="AU919" s="310"/>
      <c r="AV919" s="310"/>
      <c r="AW919" s="310"/>
      <c r="AX919" s="311"/>
      <c r="AY919" s="312"/>
      <c r="AZ919" s="312"/>
      <c r="BA919" s="312"/>
      <c r="BB919" s="311"/>
      <c r="BC919" s="312"/>
      <c r="BD919" s="312"/>
      <c r="BE919" s="312"/>
    </row>
    <row r="920" ht="14.25" customHeight="1">
      <c r="AT920" s="310"/>
      <c r="AU920" s="310"/>
      <c r="AV920" s="310"/>
      <c r="AW920" s="310"/>
      <c r="AX920" s="311"/>
      <c r="AY920" s="312"/>
      <c r="AZ920" s="312"/>
      <c r="BA920" s="312"/>
      <c r="BB920" s="311"/>
      <c r="BC920" s="312"/>
      <c r="BD920" s="312"/>
      <c r="BE920" s="312"/>
    </row>
    <row r="921" ht="14.25" customHeight="1">
      <c r="AT921" s="310"/>
      <c r="AU921" s="310"/>
      <c r="AV921" s="310"/>
      <c r="AW921" s="310"/>
      <c r="AX921" s="311"/>
      <c r="AY921" s="312"/>
      <c r="AZ921" s="312"/>
      <c r="BA921" s="312"/>
      <c r="BB921" s="311"/>
      <c r="BC921" s="312"/>
      <c r="BD921" s="312"/>
      <c r="BE921" s="312"/>
    </row>
    <row r="922" ht="14.25" customHeight="1">
      <c r="AT922" s="310"/>
      <c r="AU922" s="310"/>
      <c r="AV922" s="310"/>
      <c r="AW922" s="310"/>
      <c r="AX922" s="311"/>
      <c r="AY922" s="312"/>
      <c r="AZ922" s="312"/>
      <c r="BA922" s="312"/>
      <c r="BB922" s="311"/>
      <c r="BC922" s="312"/>
      <c r="BD922" s="312"/>
      <c r="BE922" s="312"/>
    </row>
    <row r="923" ht="14.25" customHeight="1">
      <c r="AT923" s="310"/>
      <c r="AU923" s="310"/>
      <c r="AV923" s="310"/>
      <c r="AW923" s="310"/>
      <c r="AX923" s="311"/>
      <c r="AY923" s="312"/>
      <c r="AZ923" s="312"/>
      <c r="BA923" s="312"/>
      <c r="BB923" s="311"/>
      <c r="BC923" s="312"/>
      <c r="BD923" s="312"/>
      <c r="BE923" s="312"/>
    </row>
    <row r="924" ht="14.25" customHeight="1">
      <c r="AT924" s="310"/>
      <c r="AU924" s="310"/>
      <c r="AV924" s="310"/>
      <c r="AW924" s="310"/>
      <c r="AX924" s="311"/>
      <c r="AY924" s="312"/>
      <c r="AZ924" s="312"/>
      <c r="BA924" s="312"/>
      <c r="BB924" s="311"/>
      <c r="BC924" s="312"/>
      <c r="BD924" s="312"/>
      <c r="BE924" s="312"/>
    </row>
    <row r="925" ht="14.25" customHeight="1">
      <c r="AT925" s="310"/>
      <c r="AU925" s="310"/>
      <c r="AV925" s="310"/>
      <c r="AW925" s="310"/>
      <c r="AX925" s="311"/>
      <c r="AY925" s="312"/>
      <c r="AZ925" s="312"/>
      <c r="BA925" s="312"/>
      <c r="BB925" s="311"/>
      <c r="BC925" s="312"/>
      <c r="BD925" s="312"/>
      <c r="BE925" s="312"/>
    </row>
    <row r="926" ht="14.25" customHeight="1">
      <c r="AT926" s="310"/>
      <c r="AU926" s="310"/>
      <c r="AV926" s="310"/>
      <c r="AW926" s="310"/>
      <c r="AX926" s="311"/>
      <c r="AY926" s="312"/>
      <c r="AZ926" s="312"/>
      <c r="BA926" s="312"/>
      <c r="BB926" s="311"/>
      <c r="BC926" s="312"/>
      <c r="BD926" s="312"/>
      <c r="BE926" s="312"/>
    </row>
    <row r="927" ht="14.25" customHeight="1">
      <c r="AT927" s="310"/>
      <c r="AU927" s="310"/>
      <c r="AV927" s="310"/>
      <c r="AW927" s="310"/>
      <c r="AX927" s="311"/>
      <c r="AY927" s="312"/>
      <c r="AZ927" s="312"/>
      <c r="BA927" s="312"/>
      <c r="BB927" s="311"/>
      <c r="BC927" s="312"/>
      <c r="BD927" s="312"/>
      <c r="BE927" s="312"/>
    </row>
    <row r="928" ht="14.25" customHeight="1">
      <c r="AT928" s="310"/>
      <c r="AU928" s="310"/>
      <c r="AV928" s="310"/>
      <c r="AW928" s="310"/>
      <c r="AX928" s="311"/>
      <c r="AY928" s="312"/>
      <c r="AZ928" s="312"/>
      <c r="BA928" s="312"/>
      <c r="BB928" s="311"/>
      <c r="BC928" s="312"/>
      <c r="BD928" s="312"/>
      <c r="BE928" s="312"/>
    </row>
    <row r="929" ht="14.25" customHeight="1">
      <c r="AT929" s="310"/>
      <c r="AU929" s="310"/>
      <c r="AV929" s="310"/>
      <c r="AW929" s="310"/>
      <c r="AX929" s="311"/>
      <c r="AY929" s="312"/>
      <c r="AZ929" s="312"/>
      <c r="BA929" s="312"/>
      <c r="BB929" s="311"/>
      <c r="BC929" s="312"/>
      <c r="BD929" s="312"/>
      <c r="BE929" s="312"/>
    </row>
    <row r="930" ht="14.25" customHeight="1">
      <c r="AT930" s="310"/>
      <c r="AU930" s="310"/>
      <c r="AV930" s="310"/>
      <c r="AW930" s="310"/>
      <c r="AX930" s="311"/>
      <c r="AY930" s="312"/>
      <c r="AZ930" s="312"/>
      <c r="BA930" s="312"/>
      <c r="BB930" s="311"/>
      <c r="BC930" s="312"/>
      <c r="BD930" s="312"/>
      <c r="BE930" s="312"/>
    </row>
    <row r="931" ht="14.25" customHeight="1">
      <c r="AT931" s="310"/>
      <c r="AU931" s="310"/>
      <c r="AV931" s="310"/>
      <c r="AW931" s="310"/>
      <c r="AX931" s="311"/>
      <c r="AY931" s="312"/>
      <c r="AZ931" s="312"/>
      <c r="BA931" s="312"/>
      <c r="BB931" s="311"/>
      <c r="BC931" s="312"/>
      <c r="BD931" s="312"/>
      <c r="BE931" s="312"/>
    </row>
    <row r="932" ht="14.25" customHeight="1">
      <c r="AT932" s="310"/>
      <c r="AU932" s="310"/>
      <c r="AV932" s="310"/>
      <c r="AW932" s="310"/>
      <c r="AX932" s="311"/>
      <c r="AY932" s="312"/>
      <c r="AZ932" s="312"/>
      <c r="BA932" s="312"/>
      <c r="BB932" s="311"/>
      <c r="BC932" s="312"/>
      <c r="BD932" s="312"/>
      <c r="BE932" s="312"/>
    </row>
    <row r="933" ht="14.25" customHeight="1">
      <c r="AT933" s="310"/>
      <c r="AU933" s="310"/>
      <c r="AV933" s="310"/>
      <c r="AW933" s="310"/>
      <c r="AX933" s="311"/>
      <c r="AY933" s="312"/>
      <c r="AZ933" s="312"/>
      <c r="BA933" s="312"/>
      <c r="BB933" s="311"/>
      <c r="BC933" s="312"/>
      <c r="BD933" s="312"/>
      <c r="BE933" s="312"/>
    </row>
    <row r="934" ht="14.25" customHeight="1">
      <c r="AT934" s="310"/>
      <c r="AU934" s="310"/>
      <c r="AV934" s="310"/>
      <c r="AW934" s="310"/>
      <c r="AX934" s="311"/>
      <c r="AY934" s="312"/>
      <c r="AZ934" s="312"/>
      <c r="BA934" s="312"/>
      <c r="BB934" s="311"/>
      <c r="BC934" s="312"/>
      <c r="BD934" s="312"/>
      <c r="BE934" s="312"/>
    </row>
    <row r="935" ht="14.25" customHeight="1">
      <c r="AT935" s="310"/>
      <c r="AU935" s="310"/>
      <c r="AV935" s="310"/>
      <c r="AW935" s="310"/>
      <c r="AX935" s="311"/>
      <c r="AY935" s="312"/>
      <c r="AZ935" s="312"/>
      <c r="BA935" s="312"/>
      <c r="BB935" s="311"/>
      <c r="BC935" s="312"/>
      <c r="BD935" s="312"/>
      <c r="BE935" s="312"/>
    </row>
    <row r="936" ht="14.25" customHeight="1">
      <c r="AT936" s="310"/>
      <c r="AU936" s="310"/>
      <c r="AV936" s="310"/>
      <c r="AW936" s="310"/>
      <c r="AX936" s="311"/>
      <c r="AY936" s="312"/>
      <c r="AZ936" s="312"/>
      <c r="BA936" s="312"/>
      <c r="BB936" s="311"/>
      <c r="BC936" s="312"/>
      <c r="BD936" s="312"/>
      <c r="BE936" s="312"/>
    </row>
    <row r="937" ht="14.25" customHeight="1">
      <c r="AT937" s="310"/>
      <c r="AU937" s="310"/>
      <c r="AV937" s="310"/>
      <c r="AW937" s="310"/>
      <c r="AX937" s="311"/>
      <c r="AY937" s="312"/>
      <c r="AZ937" s="312"/>
      <c r="BA937" s="312"/>
      <c r="BB937" s="311"/>
      <c r="BC937" s="312"/>
      <c r="BD937" s="312"/>
      <c r="BE937" s="312"/>
    </row>
    <row r="938" ht="14.25" customHeight="1">
      <c r="AT938" s="310"/>
      <c r="AU938" s="310"/>
      <c r="AV938" s="310"/>
      <c r="AW938" s="310"/>
      <c r="AX938" s="311"/>
      <c r="AY938" s="312"/>
      <c r="AZ938" s="312"/>
      <c r="BA938" s="312"/>
      <c r="BB938" s="311"/>
      <c r="BC938" s="312"/>
      <c r="BD938" s="312"/>
      <c r="BE938" s="312"/>
    </row>
    <row r="939" ht="14.25" customHeight="1">
      <c r="AT939" s="310"/>
      <c r="AU939" s="310"/>
      <c r="AV939" s="310"/>
      <c r="AW939" s="310"/>
      <c r="AX939" s="311"/>
      <c r="AY939" s="312"/>
      <c r="AZ939" s="312"/>
      <c r="BA939" s="312"/>
      <c r="BB939" s="311"/>
      <c r="BC939" s="312"/>
      <c r="BD939" s="312"/>
      <c r="BE939" s="312"/>
    </row>
    <row r="940" ht="14.25" customHeight="1">
      <c r="AT940" s="310"/>
      <c r="AU940" s="310"/>
      <c r="AV940" s="310"/>
      <c r="AW940" s="310"/>
      <c r="AX940" s="311"/>
      <c r="AY940" s="312"/>
      <c r="AZ940" s="312"/>
      <c r="BA940" s="312"/>
      <c r="BB940" s="311"/>
      <c r="BC940" s="312"/>
      <c r="BD940" s="312"/>
      <c r="BE940" s="312"/>
    </row>
    <row r="941" ht="14.25" customHeight="1">
      <c r="AT941" s="310"/>
      <c r="AU941" s="310"/>
      <c r="AV941" s="310"/>
      <c r="AW941" s="310"/>
      <c r="AX941" s="311"/>
      <c r="AY941" s="312"/>
      <c r="AZ941" s="312"/>
      <c r="BA941" s="312"/>
      <c r="BB941" s="311"/>
      <c r="BC941" s="312"/>
      <c r="BD941" s="312"/>
      <c r="BE941" s="312"/>
    </row>
    <row r="942" ht="14.25" customHeight="1">
      <c r="AT942" s="310"/>
      <c r="AU942" s="310"/>
      <c r="AV942" s="310"/>
      <c r="AW942" s="310"/>
      <c r="AX942" s="311"/>
      <c r="AY942" s="312"/>
      <c r="AZ942" s="312"/>
      <c r="BA942" s="312"/>
      <c r="BB942" s="311"/>
      <c r="BC942" s="312"/>
      <c r="BD942" s="312"/>
      <c r="BE942" s="312"/>
    </row>
    <row r="943" ht="14.25" customHeight="1">
      <c r="AT943" s="310"/>
      <c r="AU943" s="310"/>
      <c r="AV943" s="310"/>
      <c r="AW943" s="310"/>
      <c r="AX943" s="311"/>
      <c r="AY943" s="312"/>
      <c r="AZ943" s="312"/>
      <c r="BA943" s="312"/>
      <c r="BB943" s="311"/>
      <c r="BC943" s="312"/>
      <c r="BD943" s="312"/>
      <c r="BE943" s="312"/>
    </row>
    <row r="944" ht="14.25" customHeight="1">
      <c r="AT944" s="310"/>
      <c r="AU944" s="310"/>
      <c r="AV944" s="310"/>
      <c r="AW944" s="310"/>
      <c r="AX944" s="311"/>
      <c r="AY944" s="312"/>
      <c r="AZ944" s="312"/>
      <c r="BA944" s="312"/>
      <c r="BB944" s="311"/>
      <c r="BC944" s="312"/>
      <c r="BD944" s="312"/>
      <c r="BE944" s="312"/>
    </row>
    <row r="945" ht="14.25" customHeight="1">
      <c r="AT945" s="310"/>
      <c r="AU945" s="310"/>
      <c r="AV945" s="310"/>
      <c r="AW945" s="310"/>
      <c r="AX945" s="311"/>
      <c r="AY945" s="312"/>
      <c r="AZ945" s="312"/>
      <c r="BA945" s="312"/>
      <c r="BB945" s="311"/>
      <c r="BC945" s="312"/>
      <c r="BD945" s="312"/>
      <c r="BE945" s="312"/>
    </row>
    <row r="946" ht="14.25" customHeight="1">
      <c r="AT946" s="310"/>
      <c r="AU946" s="310"/>
      <c r="AV946" s="310"/>
      <c r="AW946" s="310"/>
      <c r="AX946" s="311"/>
      <c r="AY946" s="312"/>
      <c r="AZ946" s="312"/>
      <c r="BA946" s="312"/>
      <c r="BB946" s="311"/>
      <c r="BC946" s="312"/>
      <c r="BD946" s="312"/>
      <c r="BE946" s="312"/>
    </row>
    <row r="947" ht="14.25" customHeight="1">
      <c r="AT947" s="310"/>
      <c r="AU947" s="310"/>
      <c r="AV947" s="310"/>
      <c r="AW947" s="310"/>
      <c r="AX947" s="311"/>
      <c r="AY947" s="312"/>
      <c r="AZ947" s="312"/>
      <c r="BA947" s="312"/>
      <c r="BB947" s="311"/>
      <c r="BC947" s="312"/>
      <c r="BD947" s="312"/>
      <c r="BE947" s="312"/>
    </row>
    <row r="948" ht="14.25" customHeight="1">
      <c r="AT948" s="310"/>
      <c r="AU948" s="310"/>
      <c r="AV948" s="310"/>
      <c r="AW948" s="310"/>
      <c r="AX948" s="311"/>
      <c r="AY948" s="312"/>
      <c r="AZ948" s="312"/>
      <c r="BA948" s="312"/>
      <c r="BB948" s="311"/>
      <c r="BC948" s="312"/>
      <c r="BD948" s="312"/>
      <c r="BE948" s="312"/>
    </row>
    <row r="949" ht="14.25" customHeight="1">
      <c r="AT949" s="310"/>
      <c r="AU949" s="310"/>
      <c r="AV949" s="310"/>
      <c r="AW949" s="310"/>
      <c r="AX949" s="311"/>
      <c r="AY949" s="312"/>
      <c r="AZ949" s="312"/>
      <c r="BA949" s="312"/>
      <c r="BB949" s="311"/>
      <c r="BC949" s="312"/>
      <c r="BD949" s="312"/>
      <c r="BE949" s="312"/>
    </row>
    <row r="950" ht="14.25" customHeight="1">
      <c r="AT950" s="310"/>
      <c r="AU950" s="310"/>
      <c r="AV950" s="310"/>
      <c r="AW950" s="310"/>
      <c r="AX950" s="311"/>
      <c r="AY950" s="312"/>
      <c r="AZ950" s="312"/>
      <c r="BA950" s="312"/>
      <c r="BB950" s="311"/>
      <c r="BC950" s="312"/>
      <c r="BD950" s="312"/>
      <c r="BE950" s="312"/>
    </row>
    <row r="951" ht="14.25" customHeight="1">
      <c r="AT951" s="310"/>
      <c r="AU951" s="310"/>
      <c r="AV951" s="310"/>
      <c r="AW951" s="310"/>
      <c r="AX951" s="311"/>
      <c r="AY951" s="312"/>
      <c r="AZ951" s="312"/>
      <c r="BA951" s="312"/>
      <c r="BB951" s="311"/>
      <c r="BC951" s="312"/>
      <c r="BD951" s="312"/>
      <c r="BE951" s="312"/>
    </row>
    <row r="952" ht="14.25" customHeight="1">
      <c r="AT952" s="310"/>
      <c r="AU952" s="310"/>
      <c r="AV952" s="310"/>
      <c r="AW952" s="310"/>
      <c r="AX952" s="311"/>
      <c r="AY952" s="312"/>
      <c r="AZ952" s="312"/>
      <c r="BA952" s="312"/>
      <c r="BB952" s="311"/>
      <c r="BC952" s="312"/>
      <c r="BD952" s="312"/>
      <c r="BE952" s="312"/>
    </row>
    <row r="953" ht="14.25" customHeight="1">
      <c r="AT953" s="310"/>
      <c r="AU953" s="310"/>
      <c r="AV953" s="310"/>
      <c r="AW953" s="310"/>
      <c r="AX953" s="311"/>
      <c r="AY953" s="312"/>
      <c r="AZ953" s="312"/>
      <c r="BA953" s="312"/>
      <c r="BB953" s="311"/>
      <c r="BC953" s="312"/>
      <c r="BD953" s="312"/>
      <c r="BE953" s="312"/>
    </row>
    <row r="954" ht="14.25" customHeight="1">
      <c r="AT954" s="310"/>
      <c r="AU954" s="310"/>
      <c r="AV954" s="310"/>
      <c r="AW954" s="310"/>
      <c r="AX954" s="311"/>
      <c r="AY954" s="312"/>
      <c r="AZ954" s="312"/>
      <c r="BA954" s="312"/>
      <c r="BB954" s="311"/>
      <c r="BC954" s="312"/>
      <c r="BD954" s="312"/>
      <c r="BE954" s="312"/>
    </row>
    <row r="955" ht="14.25" customHeight="1">
      <c r="AT955" s="310"/>
      <c r="AU955" s="310"/>
      <c r="AV955" s="310"/>
      <c r="AW955" s="310"/>
      <c r="AX955" s="311"/>
      <c r="AY955" s="312"/>
      <c r="AZ955" s="312"/>
      <c r="BA955" s="312"/>
      <c r="BB955" s="311"/>
      <c r="BC955" s="312"/>
      <c r="BD955" s="312"/>
      <c r="BE955" s="312"/>
    </row>
    <row r="956" ht="14.25" customHeight="1">
      <c r="AT956" s="310"/>
      <c r="AU956" s="310"/>
      <c r="AV956" s="310"/>
      <c r="AW956" s="310"/>
      <c r="AX956" s="311"/>
      <c r="AY956" s="312"/>
      <c r="AZ956" s="312"/>
      <c r="BA956" s="312"/>
      <c r="BB956" s="311"/>
      <c r="BC956" s="312"/>
      <c r="BD956" s="312"/>
      <c r="BE956" s="312"/>
    </row>
    <row r="957" ht="14.25" customHeight="1">
      <c r="AT957" s="310"/>
      <c r="AU957" s="310"/>
      <c r="AV957" s="310"/>
      <c r="AW957" s="310"/>
      <c r="AX957" s="311"/>
      <c r="AY957" s="312"/>
      <c r="AZ957" s="312"/>
      <c r="BA957" s="312"/>
      <c r="BB957" s="311"/>
      <c r="BC957" s="312"/>
      <c r="BD957" s="312"/>
      <c r="BE957" s="312"/>
    </row>
    <row r="958" ht="14.25" customHeight="1">
      <c r="AT958" s="310"/>
      <c r="AU958" s="310"/>
      <c r="AV958" s="310"/>
      <c r="AW958" s="310"/>
      <c r="AX958" s="311"/>
      <c r="AY958" s="312"/>
      <c r="AZ958" s="312"/>
      <c r="BA958" s="312"/>
      <c r="BB958" s="311"/>
      <c r="BC958" s="312"/>
      <c r="BD958" s="312"/>
      <c r="BE958" s="312"/>
    </row>
    <row r="959" ht="14.25" customHeight="1">
      <c r="AT959" s="310"/>
      <c r="AU959" s="310"/>
      <c r="AV959" s="310"/>
      <c r="AW959" s="310"/>
      <c r="AX959" s="311"/>
      <c r="AY959" s="312"/>
      <c r="AZ959" s="312"/>
      <c r="BA959" s="312"/>
      <c r="BB959" s="311"/>
      <c r="BC959" s="312"/>
      <c r="BD959" s="312"/>
      <c r="BE959" s="312"/>
    </row>
    <row r="960" ht="14.25" customHeight="1">
      <c r="AT960" s="310"/>
      <c r="AU960" s="310"/>
      <c r="AV960" s="310"/>
      <c r="AW960" s="310"/>
      <c r="AX960" s="311"/>
      <c r="AY960" s="312"/>
      <c r="AZ960" s="312"/>
      <c r="BA960" s="312"/>
      <c r="BB960" s="311"/>
      <c r="BC960" s="312"/>
      <c r="BD960" s="312"/>
      <c r="BE960" s="312"/>
    </row>
    <row r="961" ht="14.25" customHeight="1">
      <c r="AT961" s="310"/>
      <c r="AU961" s="310"/>
      <c r="AV961" s="310"/>
      <c r="AW961" s="310"/>
      <c r="AX961" s="311"/>
      <c r="AY961" s="312"/>
      <c r="AZ961" s="312"/>
      <c r="BA961" s="312"/>
      <c r="BB961" s="311"/>
      <c r="BC961" s="312"/>
      <c r="BD961" s="312"/>
      <c r="BE961" s="312"/>
    </row>
    <row r="962" ht="14.25" customHeight="1">
      <c r="AT962" s="310"/>
      <c r="AU962" s="310"/>
      <c r="AV962" s="310"/>
      <c r="AW962" s="310"/>
      <c r="AX962" s="311"/>
      <c r="AY962" s="312"/>
      <c r="AZ962" s="312"/>
      <c r="BA962" s="312"/>
      <c r="BB962" s="311"/>
      <c r="BC962" s="312"/>
      <c r="BD962" s="312"/>
      <c r="BE962" s="312"/>
    </row>
    <row r="963" ht="14.25" customHeight="1">
      <c r="AT963" s="310"/>
      <c r="AU963" s="310"/>
      <c r="AV963" s="310"/>
      <c r="AW963" s="310"/>
      <c r="AX963" s="311"/>
      <c r="AY963" s="312"/>
      <c r="AZ963" s="312"/>
      <c r="BA963" s="312"/>
      <c r="BB963" s="311"/>
      <c r="BC963" s="312"/>
      <c r="BD963" s="312"/>
      <c r="BE963" s="312"/>
    </row>
    <row r="964" ht="14.25" customHeight="1">
      <c r="AT964" s="310"/>
      <c r="AU964" s="310"/>
      <c r="AV964" s="310"/>
      <c r="AW964" s="310"/>
      <c r="AX964" s="311"/>
      <c r="AY964" s="312"/>
      <c r="AZ964" s="312"/>
      <c r="BA964" s="312"/>
      <c r="BB964" s="311"/>
      <c r="BC964" s="312"/>
      <c r="BD964" s="312"/>
      <c r="BE964" s="312"/>
    </row>
    <row r="965" ht="14.25" customHeight="1">
      <c r="AT965" s="310"/>
      <c r="AU965" s="310"/>
      <c r="AV965" s="310"/>
      <c r="AW965" s="310"/>
      <c r="AX965" s="311"/>
      <c r="AY965" s="312"/>
      <c r="AZ965" s="312"/>
      <c r="BA965" s="312"/>
      <c r="BB965" s="311"/>
      <c r="BC965" s="312"/>
      <c r="BD965" s="312"/>
      <c r="BE965" s="312"/>
    </row>
    <row r="966" ht="14.25" customHeight="1">
      <c r="AT966" s="310"/>
      <c r="AU966" s="310"/>
      <c r="AV966" s="310"/>
      <c r="AW966" s="310"/>
      <c r="AX966" s="311"/>
      <c r="AY966" s="312"/>
      <c r="AZ966" s="312"/>
      <c r="BA966" s="312"/>
      <c r="BB966" s="311"/>
      <c r="BC966" s="312"/>
      <c r="BD966" s="312"/>
      <c r="BE966" s="312"/>
    </row>
    <row r="967" ht="14.25" customHeight="1">
      <c r="AT967" s="310"/>
      <c r="AU967" s="310"/>
      <c r="AV967" s="310"/>
      <c r="AW967" s="310"/>
      <c r="AX967" s="311"/>
      <c r="AY967" s="312"/>
      <c r="AZ967" s="312"/>
      <c r="BA967" s="312"/>
      <c r="BB967" s="311"/>
      <c r="BC967" s="312"/>
      <c r="BD967" s="312"/>
      <c r="BE967" s="312"/>
    </row>
    <row r="968" ht="14.25" customHeight="1">
      <c r="AT968" s="310"/>
      <c r="AU968" s="310"/>
      <c r="AV968" s="310"/>
      <c r="AW968" s="310"/>
      <c r="AX968" s="311"/>
      <c r="AY968" s="312"/>
      <c r="AZ968" s="312"/>
      <c r="BA968" s="312"/>
      <c r="BB968" s="311"/>
      <c r="BC968" s="312"/>
      <c r="BD968" s="312"/>
      <c r="BE968" s="312"/>
    </row>
    <row r="969" ht="14.25" customHeight="1">
      <c r="AT969" s="310"/>
      <c r="AU969" s="310"/>
      <c r="AV969" s="310"/>
      <c r="AW969" s="310"/>
      <c r="AX969" s="311"/>
      <c r="AY969" s="312"/>
      <c r="AZ969" s="312"/>
      <c r="BA969" s="312"/>
      <c r="BB969" s="311"/>
      <c r="BC969" s="312"/>
      <c r="BD969" s="312"/>
      <c r="BE969" s="312"/>
    </row>
    <row r="970" ht="14.25" customHeight="1">
      <c r="AT970" s="310"/>
      <c r="AU970" s="310"/>
      <c r="AV970" s="310"/>
      <c r="AW970" s="310"/>
      <c r="AX970" s="311"/>
      <c r="AY970" s="312"/>
      <c r="AZ970" s="312"/>
      <c r="BA970" s="312"/>
      <c r="BB970" s="311"/>
      <c r="BC970" s="312"/>
      <c r="BD970" s="312"/>
      <c r="BE970" s="312"/>
    </row>
    <row r="971" ht="14.25" customHeight="1">
      <c r="AT971" s="310"/>
      <c r="AU971" s="310"/>
      <c r="AV971" s="310"/>
      <c r="AW971" s="310"/>
      <c r="AX971" s="311"/>
      <c r="AY971" s="312"/>
      <c r="AZ971" s="312"/>
      <c r="BA971" s="312"/>
      <c r="BB971" s="311"/>
      <c r="BC971" s="312"/>
      <c r="BD971" s="312"/>
      <c r="BE971" s="312"/>
    </row>
    <row r="972" ht="14.25" customHeight="1">
      <c r="AT972" s="310"/>
      <c r="AU972" s="310"/>
      <c r="AV972" s="310"/>
      <c r="AW972" s="310"/>
      <c r="AX972" s="311"/>
      <c r="AY972" s="312"/>
      <c r="AZ972" s="312"/>
      <c r="BA972" s="312"/>
      <c r="BB972" s="311"/>
      <c r="BC972" s="312"/>
      <c r="BD972" s="312"/>
      <c r="BE972" s="312"/>
    </row>
    <row r="973" ht="14.25" customHeight="1">
      <c r="AT973" s="310"/>
      <c r="AU973" s="310"/>
      <c r="AV973" s="310"/>
      <c r="AW973" s="310"/>
      <c r="AX973" s="311"/>
      <c r="AY973" s="312"/>
      <c r="AZ973" s="312"/>
      <c r="BA973" s="312"/>
      <c r="BB973" s="311"/>
      <c r="BC973" s="312"/>
      <c r="BD973" s="312"/>
      <c r="BE973" s="312"/>
    </row>
    <row r="974" ht="14.25" customHeight="1">
      <c r="AT974" s="310"/>
      <c r="AU974" s="310"/>
      <c r="AV974" s="310"/>
      <c r="AW974" s="310"/>
      <c r="AX974" s="311"/>
      <c r="AY974" s="312"/>
      <c r="AZ974" s="312"/>
      <c r="BA974" s="312"/>
      <c r="BB974" s="311"/>
      <c r="BC974" s="312"/>
      <c r="BD974" s="312"/>
      <c r="BE974" s="312"/>
    </row>
    <row r="975" ht="14.25" customHeight="1">
      <c r="AT975" s="310"/>
      <c r="AU975" s="310"/>
      <c r="AV975" s="310"/>
      <c r="AW975" s="310"/>
      <c r="AX975" s="311"/>
      <c r="AY975" s="312"/>
      <c r="AZ975" s="312"/>
      <c r="BA975" s="312"/>
      <c r="BB975" s="311"/>
      <c r="BC975" s="312"/>
      <c r="BD975" s="312"/>
      <c r="BE975" s="312"/>
    </row>
    <row r="976" ht="14.25" customHeight="1">
      <c r="AT976" s="310"/>
      <c r="AU976" s="310"/>
      <c r="AV976" s="310"/>
      <c r="AW976" s="310"/>
      <c r="AX976" s="311"/>
      <c r="AY976" s="312"/>
      <c r="AZ976" s="312"/>
      <c r="BA976" s="312"/>
      <c r="BB976" s="311"/>
      <c r="BC976" s="312"/>
      <c r="BD976" s="312"/>
      <c r="BE976" s="312"/>
    </row>
    <row r="977" ht="14.25" customHeight="1">
      <c r="AT977" s="310"/>
      <c r="AU977" s="310"/>
      <c r="AV977" s="310"/>
      <c r="AW977" s="310"/>
      <c r="AX977" s="311"/>
      <c r="AY977" s="312"/>
      <c r="AZ977" s="312"/>
      <c r="BA977" s="312"/>
      <c r="BB977" s="311"/>
      <c r="BC977" s="312"/>
      <c r="BD977" s="312"/>
      <c r="BE977" s="312"/>
    </row>
    <row r="978" ht="14.25" customHeight="1">
      <c r="AT978" s="310"/>
      <c r="AU978" s="310"/>
      <c r="AV978" s="310"/>
      <c r="AW978" s="310"/>
      <c r="AX978" s="311"/>
      <c r="AY978" s="312"/>
      <c r="AZ978" s="312"/>
      <c r="BA978" s="312"/>
      <c r="BB978" s="311"/>
      <c r="BC978" s="312"/>
      <c r="BD978" s="312"/>
      <c r="BE978" s="312"/>
    </row>
    <row r="979" ht="14.25" customHeight="1">
      <c r="AT979" s="310"/>
      <c r="AU979" s="310"/>
      <c r="AV979" s="310"/>
      <c r="AW979" s="310"/>
      <c r="AX979" s="311"/>
      <c r="AY979" s="312"/>
      <c r="AZ979" s="312"/>
      <c r="BA979" s="312"/>
      <c r="BB979" s="311"/>
      <c r="BC979" s="312"/>
      <c r="BD979" s="312"/>
      <c r="BE979" s="312"/>
    </row>
    <row r="980" ht="14.25" customHeight="1">
      <c r="AT980" s="310"/>
      <c r="AU980" s="310"/>
      <c r="AV980" s="310"/>
      <c r="AW980" s="310"/>
      <c r="AX980" s="311"/>
      <c r="AY980" s="312"/>
      <c r="AZ980" s="312"/>
      <c r="BA980" s="312"/>
      <c r="BB980" s="311"/>
      <c r="BC980" s="312"/>
      <c r="BD980" s="312"/>
      <c r="BE980" s="312"/>
    </row>
    <row r="981" ht="14.25" customHeight="1">
      <c r="AT981" s="310"/>
      <c r="AU981" s="310"/>
      <c r="AV981" s="310"/>
      <c r="AW981" s="310"/>
      <c r="AX981" s="311"/>
      <c r="AY981" s="312"/>
      <c r="AZ981" s="312"/>
      <c r="BA981" s="312"/>
      <c r="BB981" s="311"/>
      <c r="BC981" s="312"/>
      <c r="BD981" s="312"/>
      <c r="BE981" s="312"/>
    </row>
    <row r="982" ht="14.25" customHeight="1">
      <c r="AT982" s="310"/>
      <c r="AU982" s="310"/>
      <c r="AV982" s="310"/>
      <c r="AW982" s="310"/>
      <c r="AX982" s="311"/>
      <c r="AY982" s="312"/>
      <c r="AZ982" s="312"/>
      <c r="BA982" s="312"/>
      <c r="BB982" s="311"/>
      <c r="BC982" s="312"/>
      <c r="BD982" s="312"/>
      <c r="BE982" s="312"/>
    </row>
    <row r="983" ht="14.25" customHeight="1">
      <c r="AT983" s="310"/>
      <c r="AU983" s="310"/>
      <c r="AV983" s="310"/>
      <c r="AW983" s="310"/>
      <c r="AX983" s="311"/>
      <c r="AY983" s="312"/>
      <c r="AZ983" s="312"/>
      <c r="BA983" s="312"/>
      <c r="BB983" s="311"/>
      <c r="BC983" s="312"/>
      <c r="BD983" s="312"/>
      <c r="BE983" s="312"/>
    </row>
    <row r="984" ht="14.25" customHeight="1">
      <c r="AT984" s="310"/>
      <c r="AU984" s="310"/>
      <c r="AV984" s="310"/>
      <c r="AW984" s="310"/>
      <c r="AX984" s="311"/>
      <c r="AY984" s="312"/>
      <c r="AZ984" s="312"/>
      <c r="BA984" s="312"/>
      <c r="BB984" s="311"/>
      <c r="BC984" s="312"/>
      <c r="BD984" s="312"/>
      <c r="BE984" s="312"/>
    </row>
    <row r="985" ht="14.25" customHeight="1">
      <c r="AT985" s="310"/>
      <c r="AU985" s="310"/>
      <c r="AV985" s="310"/>
      <c r="AW985" s="310"/>
      <c r="AX985" s="311"/>
      <c r="AY985" s="312"/>
      <c r="AZ985" s="312"/>
      <c r="BA985" s="312"/>
      <c r="BB985" s="311"/>
      <c r="BC985" s="312"/>
      <c r="BD985" s="312"/>
      <c r="BE985" s="312"/>
    </row>
    <row r="986" ht="14.25" customHeight="1">
      <c r="AT986" s="310"/>
      <c r="AU986" s="310"/>
      <c r="AV986" s="310"/>
      <c r="AW986" s="310"/>
      <c r="AX986" s="311"/>
      <c r="AY986" s="312"/>
      <c r="AZ986" s="312"/>
      <c r="BA986" s="312"/>
      <c r="BB986" s="311"/>
      <c r="BC986" s="312"/>
      <c r="BD986" s="312"/>
      <c r="BE986" s="312"/>
    </row>
    <row r="987" ht="14.25" customHeight="1">
      <c r="AT987" s="310"/>
      <c r="AU987" s="310"/>
      <c r="AV987" s="310"/>
      <c r="AW987" s="310"/>
      <c r="AX987" s="311"/>
      <c r="AY987" s="312"/>
      <c r="AZ987" s="312"/>
      <c r="BA987" s="312"/>
      <c r="BB987" s="311"/>
      <c r="BC987" s="312"/>
      <c r="BD987" s="312"/>
      <c r="BE987" s="312"/>
    </row>
    <row r="988" ht="14.25" customHeight="1">
      <c r="AT988" s="310"/>
      <c r="AU988" s="310"/>
      <c r="AV988" s="310"/>
      <c r="AW988" s="310"/>
      <c r="AX988" s="311"/>
      <c r="AY988" s="312"/>
      <c r="AZ988" s="312"/>
      <c r="BA988" s="312"/>
      <c r="BB988" s="311"/>
      <c r="BC988" s="312"/>
      <c r="BD988" s="312"/>
      <c r="BE988" s="312"/>
    </row>
    <row r="989" ht="14.25" customHeight="1">
      <c r="AT989" s="310"/>
      <c r="AU989" s="310"/>
      <c r="AV989" s="310"/>
      <c r="AW989" s="310"/>
      <c r="AX989" s="311"/>
      <c r="AY989" s="312"/>
      <c r="AZ989" s="312"/>
      <c r="BA989" s="312"/>
      <c r="BB989" s="311"/>
      <c r="BC989" s="312"/>
      <c r="BD989" s="312"/>
      <c r="BE989" s="312"/>
    </row>
    <row r="990" ht="14.25" customHeight="1">
      <c r="AT990" s="310"/>
      <c r="AU990" s="310"/>
      <c r="AV990" s="310"/>
      <c r="AW990" s="310"/>
      <c r="AX990" s="311"/>
      <c r="AY990" s="312"/>
      <c r="AZ990" s="312"/>
      <c r="BA990" s="312"/>
      <c r="BB990" s="311"/>
      <c r="BC990" s="312"/>
      <c r="BD990" s="312"/>
      <c r="BE990" s="312"/>
    </row>
    <row r="991" ht="14.25" customHeight="1">
      <c r="AT991" s="310"/>
      <c r="AU991" s="310"/>
      <c r="AV991" s="310"/>
      <c r="AW991" s="310"/>
      <c r="AX991" s="311"/>
      <c r="AY991" s="312"/>
      <c r="AZ991" s="312"/>
      <c r="BA991" s="312"/>
      <c r="BB991" s="311"/>
      <c r="BC991" s="312"/>
      <c r="BD991" s="312"/>
      <c r="BE991" s="312"/>
    </row>
    <row r="992" ht="14.25" customHeight="1">
      <c r="AT992" s="310"/>
      <c r="AU992" s="310"/>
      <c r="AV992" s="310"/>
      <c r="AW992" s="310"/>
      <c r="AX992" s="311"/>
      <c r="AY992" s="312"/>
      <c r="AZ992" s="312"/>
      <c r="BA992" s="312"/>
      <c r="BB992" s="311"/>
      <c r="BC992" s="312"/>
      <c r="BD992" s="312"/>
      <c r="BE992" s="312"/>
    </row>
    <row r="993" ht="14.25" customHeight="1">
      <c r="AT993" s="310"/>
      <c r="AU993" s="310"/>
      <c r="AV993" s="310"/>
      <c r="AW993" s="310"/>
      <c r="AX993" s="311"/>
      <c r="AY993" s="312"/>
      <c r="AZ993" s="312"/>
      <c r="BA993" s="312"/>
      <c r="BB993" s="311"/>
      <c r="BC993" s="312"/>
      <c r="BD993" s="312"/>
      <c r="BE993" s="312"/>
    </row>
    <row r="994" ht="14.25" customHeight="1">
      <c r="AT994" s="310"/>
      <c r="AU994" s="310"/>
      <c r="AV994" s="310"/>
      <c r="AW994" s="310"/>
      <c r="AX994" s="311"/>
      <c r="AY994" s="312"/>
      <c r="AZ994" s="312"/>
      <c r="BA994" s="312"/>
      <c r="BB994" s="311"/>
      <c r="BC994" s="312"/>
      <c r="BD994" s="312"/>
      <c r="BE994" s="312"/>
    </row>
    <row r="995" ht="14.25" customHeight="1">
      <c r="AT995" s="310"/>
      <c r="AU995" s="310"/>
      <c r="AV995" s="310"/>
      <c r="AW995" s="310"/>
      <c r="AX995" s="311"/>
      <c r="AY995" s="312"/>
      <c r="AZ995" s="312"/>
      <c r="BA995" s="312"/>
      <c r="BB995" s="311"/>
      <c r="BC995" s="312"/>
      <c r="BD995" s="312"/>
      <c r="BE995" s="312"/>
    </row>
    <row r="996" ht="14.25" customHeight="1">
      <c r="AT996" s="310"/>
      <c r="AU996" s="310"/>
      <c r="AV996" s="310"/>
      <c r="AW996" s="310"/>
      <c r="AX996" s="311"/>
      <c r="AY996" s="312"/>
      <c r="AZ996" s="312"/>
      <c r="BA996" s="312"/>
      <c r="BB996" s="311"/>
      <c r="BC996" s="312"/>
      <c r="BD996" s="312"/>
      <c r="BE996" s="312"/>
    </row>
    <row r="997" ht="14.25" customHeight="1">
      <c r="AT997" s="310"/>
      <c r="AU997" s="310"/>
      <c r="AV997" s="310"/>
      <c r="AW997" s="310"/>
      <c r="AX997" s="311"/>
      <c r="AY997" s="312"/>
      <c r="AZ997" s="312"/>
      <c r="BA997" s="312"/>
      <c r="BB997" s="311"/>
      <c r="BC997" s="312"/>
      <c r="BD997" s="312"/>
      <c r="BE997" s="312"/>
    </row>
    <row r="998" ht="14.25" customHeight="1">
      <c r="AT998" s="310"/>
      <c r="AU998" s="310"/>
      <c r="AV998" s="310"/>
      <c r="AW998" s="310"/>
      <c r="AX998" s="311"/>
      <c r="AY998" s="312"/>
      <c r="AZ998" s="312"/>
      <c r="BA998" s="312"/>
      <c r="BB998" s="311"/>
      <c r="BC998" s="312"/>
      <c r="BD998" s="312"/>
      <c r="BE998" s="312"/>
    </row>
    <row r="999" ht="14.25" customHeight="1">
      <c r="AT999" s="310"/>
      <c r="AU999" s="310"/>
      <c r="AV999" s="310"/>
      <c r="AW999" s="310"/>
      <c r="AX999" s="311"/>
      <c r="AY999" s="312"/>
      <c r="AZ999" s="312"/>
      <c r="BA999" s="312"/>
      <c r="BB999" s="311"/>
      <c r="BC999" s="312"/>
      <c r="BD999" s="312"/>
      <c r="BE999" s="312"/>
    </row>
    <row r="1000" ht="14.25" customHeight="1">
      <c r="AT1000" s="310"/>
      <c r="AU1000" s="310"/>
      <c r="AV1000" s="310"/>
      <c r="AW1000" s="310"/>
      <c r="AX1000" s="311"/>
      <c r="AY1000" s="312"/>
      <c r="AZ1000" s="312"/>
      <c r="BA1000" s="312"/>
      <c r="BB1000" s="311"/>
      <c r="BC1000" s="312"/>
      <c r="BD1000" s="312"/>
      <c r="BE1000" s="312"/>
    </row>
  </sheetData>
  <autoFilter ref="$A$5:$BE$218"/>
  <mergeCells count="1">
    <mergeCell ref="I4:M4"/>
  </mergeCells>
  <conditionalFormatting sqref="H1:H87 H88:H218">
    <cfRule type="cellIs" dxfId="0" priority="1" operator="equal">
      <formula>"""&lt;&gt;""&amp;"""""</formula>
    </cfRule>
  </conditionalFormatting>
  <conditionalFormatting sqref="H1:H87 H88:H218">
    <cfRule type="cellIs" dxfId="1" priority="2" operator="equal">
      <formula>""</formula>
    </cfRule>
  </conditionalFormatting>
  <conditionalFormatting sqref="H1:H87 H88:H218">
    <cfRule type="cellIs" dxfId="0" priority="3" operator="equal">
      <formula>""""""</formula>
    </cfRule>
  </conditionalFormatting>
  <conditionalFormatting sqref="Q1:S87 W1:W87 AX15:BE15 Q88:S218 W88:W218">
    <cfRule type="cellIs" dxfId="7" priority="4" operator="equal">
      <formula>2</formula>
    </cfRule>
  </conditionalFormatting>
  <conditionalFormatting sqref="T1:V87 T88:V218">
    <cfRule type="cellIs" dxfId="8" priority="5" operator="greaterThan">
      <formula>0</formula>
    </cfRule>
  </conditionalFormatting>
  <conditionalFormatting sqref="Q1:AG218 AH1:AH88 AI1:AX218 AY1:AY85 AZ1:BE218 AY87:AY218 AH90:AH218">
    <cfRule type="cellIs" dxfId="13" priority="6" operator="equal">
      <formula>0</formula>
    </cfRule>
  </conditionalFormatting>
  <conditionalFormatting sqref="N1:N87 N88:N218">
    <cfRule type="cellIs" dxfId="4" priority="7" operator="greaterThan">
      <formula>0</formula>
    </cfRule>
  </conditionalFormatting>
  <conditionalFormatting sqref="P1:P87 P88:P218">
    <cfRule type="cellIs" dxfId="5" priority="8" operator="notEqual">
      <formula>6</formula>
    </cfRule>
  </conditionalFormatting>
  <conditionalFormatting sqref="W15">
    <cfRule type="cellIs" dxfId="8" priority="9" operator="greaterThan">
      <formula>0</formula>
    </cfRule>
  </conditionalFormatting>
  <conditionalFormatting sqref="AX1:AX1000 AY78">
    <cfRule type="cellIs" dxfId="2" priority="10" operator="greaterThanOrEqual">
      <formula>10</formula>
    </cfRule>
  </conditionalFormatting>
  <conditionalFormatting sqref="AY1:AY85 AZ1:BA1000 AY87:AY1000">
    <cfRule type="cellIs" dxfId="14" priority="11" operator="greaterThanOrEqual">
      <formula>2</formula>
    </cfRule>
  </conditionalFormatting>
  <conditionalFormatting sqref="BC1:BE1000">
    <cfRule type="cellIs" dxfId="2" priority="12" operator="greaterThanOrEqual">
      <formula>1</formula>
    </cfRule>
  </conditionalFormatting>
  <conditionalFormatting sqref="AY86">
    <cfRule type="notContainsBlanks" dxfId="2" priority="13">
      <formula>LEN(TRIM(AY86))&gt;0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hidden="1" min="4" max="13" width="7.63"/>
    <col customWidth="1" min="14" max="14" width="7.63"/>
    <col customWidth="1" hidden="1" min="15" max="16" width="7.63"/>
    <col customWidth="1" min="17" max="25" width="7.63"/>
    <col customWidth="1" hidden="1" min="26" max="26" width="7.63"/>
    <col customWidth="1" min="27" max="29" width="7.63"/>
    <col customWidth="1" min="30" max="30" width="6.63"/>
    <col customWidth="1" min="31" max="91" width="7.63"/>
  </cols>
  <sheetData>
    <row r="1" ht="14.25" customHeight="1">
      <c r="A1" s="1"/>
      <c r="B1" s="103"/>
      <c r="C1" s="4"/>
      <c r="D1" s="4"/>
      <c r="E1" s="4"/>
      <c r="F1" s="4"/>
      <c r="G1" s="4"/>
      <c r="H1" s="5"/>
      <c r="I1" s="5"/>
      <c r="J1" s="5"/>
      <c r="K1" s="5"/>
      <c r="L1" s="5"/>
      <c r="M1" s="7"/>
      <c r="N1" s="7"/>
      <c r="O1" s="7"/>
      <c r="P1" s="7"/>
      <c r="Q1" s="7" t="s">
        <v>3</v>
      </c>
      <c r="R1" s="7"/>
      <c r="S1" s="7"/>
      <c r="T1" s="7"/>
      <c r="U1" s="7"/>
      <c r="V1" s="7"/>
      <c r="W1" s="7"/>
      <c r="X1" s="7"/>
      <c r="Y1" s="4"/>
      <c r="Z1" s="4"/>
      <c r="AA1" s="4"/>
      <c r="AB1" s="4"/>
      <c r="AC1" s="9"/>
      <c r="AD1" s="11"/>
      <c r="AE1" s="11" t="s">
        <v>14</v>
      </c>
      <c r="AF1" s="11"/>
      <c r="AG1" s="11"/>
      <c r="AH1" s="11"/>
      <c r="AI1" s="11"/>
      <c r="AJ1" s="11"/>
      <c r="AK1" s="11"/>
      <c r="AL1" s="11"/>
      <c r="AM1" s="11"/>
      <c r="AN1" s="11"/>
      <c r="AO1" s="11"/>
      <c r="AP1" s="4"/>
      <c r="AQ1" s="12"/>
      <c r="AR1" s="14"/>
      <c r="AS1" s="14"/>
      <c r="AT1" s="14" t="s">
        <v>20</v>
      </c>
      <c r="AU1" s="14"/>
      <c r="AV1" s="14"/>
      <c r="AW1" s="14"/>
      <c r="AX1" s="14"/>
      <c r="AY1" s="14"/>
      <c r="AZ1" s="14"/>
      <c r="BA1" s="14"/>
      <c r="BB1" s="14"/>
      <c r="BC1" s="14"/>
      <c r="BD1" s="4"/>
      <c r="BE1" s="4"/>
      <c r="BF1" s="4"/>
      <c r="BG1" s="4"/>
      <c r="BH1" s="4"/>
      <c r="BI1" s="4"/>
      <c r="BJ1" s="243"/>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row>
    <row r="2" ht="14.25" customHeight="1">
      <c r="A2" s="1"/>
      <c r="B2" s="103"/>
      <c r="C2" s="4"/>
      <c r="D2" s="4"/>
      <c r="E2" s="4"/>
      <c r="F2" s="4"/>
      <c r="G2" s="4"/>
      <c r="H2" s="5"/>
      <c r="I2" s="5"/>
      <c r="J2" s="5"/>
      <c r="K2" s="5"/>
      <c r="L2" s="5"/>
      <c r="M2" s="7"/>
      <c r="N2" s="7"/>
      <c r="O2" s="7"/>
      <c r="P2" s="4"/>
      <c r="Q2" s="10" t="s">
        <v>5</v>
      </c>
      <c r="R2" s="10" t="s">
        <v>8</v>
      </c>
      <c r="S2" s="10" t="s">
        <v>9</v>
      </c>
      <c r="T2" s="10" t="s">
        <v>10</v>
      </c>
      <c r="U2" s="7"/>
      <c r="V2" s="7"/>
      <c r="W2" s="7"/>
      <c r="X2" s="7"/>
      <c r="Y2" s="4"/>
      <c r="Z2" s="4"/>
      <c r="AA2" s="4"/>
      <c r="AB2" s="4"/>
      <c r="AC2" s="9"/>
      <c r="AD2" s="11"/>
      <c r="AE2" s="11"/>
      <c r="AF2" s="11"/>
      <c r="AG2" s="11"/>
      <c r="AH2" s="11"/>
      <c r="AI2" s="11"/>
      <c r="AJ2" s="11"/>
      <c r="AK2" s="11"/>
      <c r="AL2" s="11"/>
      <c r="AM2" s="11"/>
      <c r="AN2" s="11"/>
      <c r="AO2" s="11"/>
      <c r="AP2" s="4"/>
      <c r="AQ2" s="12"/>
      <c r="AR2" s="14"/>
      <c r="AS2" s="14"/>
      <c r="AT2" s="14"/>
      <c r="AU2" s="14"/>
      <c r="AV2" s="14"/>
      <c r="AW2" s="14"/>
      <c r="AX2" s="14"/>
      <c r="AY2" s="14"/>
      <c r="AZ2" s="14"/>
      <c r="BA2" s="14"/>
      <c r="BB2" s="14"/>
      <c r="BC2" s="14"/>
      <c r="BD2" s="4"/>
      <c r="BE2" s="4"/>
      <c r="BF2" s="4"/>
      <c r="BG2" s="4"/>
      <c r="BH2" s="4"/>
      <c r="BI2" s="4"/>
      <c r="BJ2" s="243"/>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row>
    <row r="3" ht="14.25" customHeight="1">
      <c r="A3" s="1"/>
      <c r="B3" s="103"/>
      <c r="C3" s="4"/>
      <c r="D3" s="4"/>
      <c r="E3" s="4"/>
      <c r="F3" s="4"/>
      <c r="G3" s="4"/>
      <c r="H3" s="5"/>
      <c r="I3" s="5"/>
      <c r="J3" s="5"/>
      <c r="K3" s="5"/>
      <c r="L3" s="5"/>
      <c r="M3" s="7"/>
      <c r="N3" s="7" t="str">
        <f>SUM(Q3:S6)-SUM(V3:X6)</f>
        <v>#REF!</v>
      </c>
      <c r="O3" s="7">
        <f t="shared" ref="O3:O6" si="1">SUM(Q3:S3)/6</f>
        <v>22</v>
      </c>
      <c r="P3" s="4" t="s">
        <v>13</v>
      </c>
      <c r="Q3" s="4">
        <f>COUNTIFS(M:M,"KSTN",N:N, "TNLT")</f>
        <v>44</v>
      </c>
      <c r="R3" s="4">
        <f>COUNTIFS(M:M,"KSTN",N:N, "TNBT")</f>
        <v>44</v>
      </c>
      <c r="S3" s="4">
        <f>COUNTIFS(M:M,"KSTN",N:N, "TL")</f>
        <v>44</v>
      </c>
      <c r="T3" s="4">
        <v>22.0</v>
      </c>
      <c r="U3" s="7"/>
      <c r="V3" s="4" t="str">
        <f>COUNTIFS(AB:AB,"KSTN",N:N, "TNLT")</f>
        <v>#REF!</v>
      </c>
      <c r="W3" s="4">
        <f>COUNTIFS(AB:AB,"KSTN",N:N, "TNBT")</f>
        <v>32</v>
      </c>
      <c r="X3" s="4">
        <f>COUNTIFS(AB:AB,"KSTN",N:N, "TL")</f>
        <v>46</v>
      </c>
      <c r="Y3" s="4"/>
      <c r="Z3" s="4"/>
      <c r="AA3" s="4"/>
      <c r="AB3" s="4"/>
      <c r="AC3" s="9"/>
      <c r="AD3" s="11"/>
      <c r="AE3" s="11"/>
      <c r="AF3" s="11"/>
      <c r="AG3" s="11"/>
      <c r="AH3" s="11"/>
      <c r="AI3" s="11"/>
      <c r="AJ3" s="11"/>
      <c r="AK3" s="11"/>
      <c r="AL3" s="11"/>
      <c r="AM3" s="11"/>
      <c r="AN3" s="11"/>
      <c r="AO3" s="11"/>
      <c r="AP3" s="4"/>
      <c r="AQ3" s="12"/>
      <c r="AR3" s="14"/>
      <c r="AS3" s="14"/>
      <c r="AT3" s="14"/>
      <c r="AU3" s="14"/>
      <c r="AV3" s="14"/>
      <c r="AW3" s="14"/>
      <c r="AX3" s="14"/>
      <c r="AY3" s="14"/>
      <c r="AZ3" s="14"/>
      <c r="BA3" s="14"/>
      <c r="BB3" s="14"/>
      <c r="BC3" s="14"/>
      <c r="BD3" s="4"/>
      <c r="BE3" s="4"/>
      <c r="BF3" s="4"/>
      <c r="BG3" s="4"/>
      <c r="BH3" s="4"/>
      <c r="BI3" s="4"/>
      <c r="BJ3" s="243"/>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row>
    <row r="4" ht="14.25" customHeight="1">
      <c r="A4" s="1"/>
      <c r="B4" s="103"/>
      <c r="C4" s="4"/>
      <c r="D4" s="4"/>
      <c r="E4" s="4"/>
      <c r="F4" s="4"/>
      <c r="G4" s="4"/>
      <c r="H4" s="5"/>
      <c r="I4" s="5"/>
      <c r="J4" s="5"/>
      <c r="K4" s="5"/>
      <c r="L4" s="5"/>
      <c r="M4" s="7"/>
      <c r="N4" s="7"/>
      <c r="O4" s="7">
        <f t="shared" si="1"/>
        <v>64</v>
      </c>
      <c r="P4" s="4" t="s">
        <v>47</v>
      </c>
      <c r="Q4" s="4">
        <f>COUNTIFS(M:M,"cq",N:N, "TNLT")</f>
        <v>128</v>
      </c>
      <c r="R4" s="4">
        <f>COUNTIFS(M:M,"cq",N:N, "TNBT")</f>
        <v>128</v>
      </c>
      <c r="S4" s="4">
        <f>COUNTIFS(M:M,"cq",N:N, "TL")</f>
        <v>128</v>
      </c>
      <c r="T4" s="4">
        <v>44.0</v>
      </c>
      <c r="U4" s="7"/>
      <c r="V4" s="4">
        <f>COUNTIFS(AB:AB,"cq",N:N, "TNLT")</f>
        <v>147</v>
      </c>
      <c r="W4" s="4">
        <f>COUNTIFS(AB:AB,"cq",N:N, "TNBT")</f>
        <v>160</v>
      </c>
      <c r="X4" s="4">
        <f>COUNTIFS(AB:AB,"cq",N:N, "TL")</f>
        <v>170</v>
      </c>
      <c r="Y4" s="4"/>
      <c r="Z4" s="4"/>
      <c r="AA4" s="4"/>
      <c r="AB4" s="4"/>
      <c r="AC4" s="9"/>
      <c r="AD4" s="11"/>
      <c r="AE4" s="11"/>
      <c r="AF4" s="11"/>
      <c r="AG4" s="11"/>
      <c r="AH4" s="11"/>
      <c r="AI4" s="11"/>
      <c r="AJ4" s="11"/>
      <c r="AK4" s="11"/>
      <c r="AL4" s="11"/>
      <c r="AM4" s="11"/>
      <c r="AN4" s="11"/>
      <c r="AO4" s="11"/>
      <c r="AP4" s="4"/>
      <c r="AQ4" s="12"/>
      <c r="AR4" s="14"/>
      <c r="AS4" s="14"/>
      <c r="AT4" s="14"/>
      <c r="AU4" s="14"/>
      <c r="AV4" s="14"/>
      <c r="AW4" s="14"/>
      <c r="AX4" s="14"/>
      <c r="AY4" s="14"/>
      <c r="AZ4" s="14"/>
      <c r="BA4" s="14"/>
      <c r="BB4" s="14"/>
      <c r="BC4" s="14"/>
      <c r="BD4" s="4"/>
      <c r="BE4" s="4"/>
      <c r="BF4" s="4"/>
      <c r="BG4" s="4"/>
      <c r="BH4" s="4"/>
      <c r="BI4" s="4"/>
      <c r="BJ4" s="243"/>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row>
    <row r="5" ht="14.25" customHeight="1">
      <c r="A5" s="1"/>
      <c r="B5" s="103"/>
      <c r="C5" s="4"/>
      <c r="D5" s="4"/>
      <c r="E5" s="4"/>
      <c r="F5" s="4"/>
      <c r="G5" s="4"/>
      <c r="H5" s="5"/>
      <c r="I5" s="5"/>
      <c r="J5" s="5"/>
      <c r="K5" s="5"/>
      <c r="L5" s="5"/>
      <c r="M5" s="7"/>
      <c r="N5" s="7"/>
      <c r="O5" s="7">
        <f t="shared" si="1"/>
        <v>50</v>
      </c>
      <c r="P5" s="4" t="s">
        <v>48</v>
      </c>
      <c r="Q5" s="4">
        <f>COUNTIFS(M:M,"vn*",N:N, "TNLT")</f>
        <v>100</v>
      </c>
      <c r="R5" s="4">
        <f>COUNTIFS(M:M,"vn*",N:N, "TNBT")</f>
        <v>100</v>
      </c>
      <c r="S5" s="4">
        <f>COUNTIFS(M:M,"vn*",N:N, "TL")</f>
        <v>100</v>
      </c>
      <c r="T5" s="4">
        <v>49.0</v>
      </c>
      <c r="U5" s="7"/>
      <c r="V5" s="4">
        <f>COUNTIFS(AB:AB,"vn*",N:N, "TNLT")</f>
        <v>74</v>
      </c>
      <c r="W5" s="4">
        <f>COUNTIFS(AB:AB,"vn*",N:N, "TNBT")</f>
        <v>74</v>
      </c>
      <c r="X5" s="4">
        <f>COUNTIFS(AB:AB,"vn*",N:N, "TL")</f>
        <v>49</v>
      </c>
      <c r="Y5" s="4"/>
      <c r="Z5" s="4"/>
      <c r="AA5" s="4"/>
      <c r="AB5" s="4"/>
      <c r="AC5" s="9"/>
      <c r="AD5" s="11"/>
      <c r="AE5" s="11"/>
      <c r="AF5" s="11"/>
      <c r="AG5" s="11"/>
      <c r="AH5" s="11"/>
      <c r="AI5" s="11"/>
      <c r="AJ5" s="11"/>
      <c r="AK5" s="11"/>
      <c r="AL5" s="11"/>
      <c r="AM5" s="11"/>
      <c r="AN5" s="11"/>
      <c r="AO5" s="11"/>
      <c r="AP5" s="4"/>
      <c r="AQ5" s="12"/>
      <c r="AR5" s="14"/>
      <c r="AS5" s="14"/>
      <c r="AT5" s="14"/>
      <c r="AU5" s="14"/>
      <c r="AV5" s="14"/>
      <c r="AW5" s="14"/>
      <c r="AX5" s="14"/>
      <c r="AY5" s="14"/>
      <c r="AZ5" s="14"/>
      <c r="BA5" s="14"/>
      <c r="BB5" s="14"/>
      <c r="BC5" s="14"/>
      <c r="BD5" s="4"/>
      <c r="BE5" s="4"/>
      <c r="BF5" s="4"/>
      <c r="BG5" s="4"/>
      <c r="BH5" s="4"/>
      <c r="BI5" s="4"/>
      <c r="BJ5" s="243"/>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row>
    <row r="6" ht="14.25" customHeight="1">
      <c r="A6" s="1"/>
      <c r="B6" s="103"/>
      <c r="C6" s="4"/>
      <c r="D6" s="4"/>
      <c r="E6" s="4"/>
      <c r="F6" s="4"/>
      <c r="G6" s="4"/>
      <c r="H6" s="5"/>
      <c r="I6" s="5"/>
      <c r="J6" s="5"/>
      <c r="K6" s="5"/>
      <c r="L6" s="5"/>
      <c r="M6" s="7"/>
      <c r="N6" s="7"/>
      <c r="O6" s="7">
        <f t="shared" si="1"/>
        <v>76.83333333</v>
      </c>
      <c r="P6" s="4" t="s">
        <v>49</v>
      </c>
      <c r="Q6" s="4">
        <f>COUNTIFS(M:M,"sie",N:N, "TNLT")</f>
        <v>175</v>
      </c>
      <c r="R6" s="4">
        <f>COUNTIFS(M:M,"sie",N:N, "TNBT")</f>
        <v>146</v>
      </c>
      <c r="S6" s="4">
        <f>COUNTIFS(M:M,"sie",N:N, "TL")</f>
        <v>140</v>
      </c>
      <c r="T6" s="4">
        <v>78.0</v>
      </c>
      <c r="U6" s="7"/>
      <c r="V6" s="4">
        <f>COUNTIFS(AB:AB,"sie",N:N, "TNLT")</f>
        <v>172</v>
      </c>
      <c r="W6" s="4">
        <f>COUNTIFS(AB:AB,"sie",N:N, "TNBT")</f>
        <v>144</v>
      </c>
      <c r="X6" s="4">
        <f>COUNTIFS(AB:AB,"sie",N:N, "TL")</f>
        <v>146</v>
      </c>
      <c r="Y6" s="4"/>
      <c r="Z6" s="4"/>
      <c r="AA6" s="4"/>
      <c r="AB6" s="4"/>
      <c r="AC6" s="9"/>
      <c r="AD6" s="11"/>
      <c r="AE6" s="11"/>
      <c r="AF6" s="11"/>
      <c r="AG6" s="11"/>
      <c r="AH6" s="11"/>
      <c r="AI6" s="11"/>
      <c r="AJ6" s="11"/>
      <c r="AK6" s="11"/>
      <c r="AL6" s="11"/>
      <c r="AM6" s="11"/>
      <c r="AN6" s="11"/>
      <c r="AO6" s="11"/>
      <c r="AP6" s="4"/>
      <c r="AQ6" s="12"/>
      <c r="AR6" s="14"/>
      <c r="AS6" s="14"/>
      <c r="AT6" s="14"/>
      <c r="AU6" s="14"/>
      <c r="AV6" s="14"/>
      <c r="AW6" s="14"/>
      <c r="AX6" s="14"/>
      <c r="AY6" s="14"/>
      <c r="AZ6" s="14"/>
      <c r="BA6" s="14"/>
      <c r="BB6" s="14"/>
      <c r="BC6" s="14"/>
      <c r="BD6" s="4"/>
      <c r="BE6" s="4"/>
      <c r="BF6" s="4"/>
      <c r="BG6" s="4"/>
      <c r="BH6" s="4"/>
      <c r="BI6" s="4"/>
      <c r="BJ6" s="243"/>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row>
    <row r="7" ht="87.75" customHeight="1">
      <c r="A7" s="246"/>
      <c r="B7" s="246"/>
      <c r="C7" s="246" t="s">
        <v>50</v>
      </c>
      <c r="D7" s="246" t="s">
        <v>51</v>
      </c>
      <c r="E7" s="246" t="s">
        <v>52</v>
      </c>
      <c r="F7" s="246" t="s">
        <v>53</v>
      </c>
      <c r="G7" s="246" t="s">
        <v>54</v>
      </c>
      <c r="H7" s="247" t="s">
        <v>55</v>
      </c>
      <c r="I7" s="248" t="s">
        <v>56</v>
      </c>
      <c r="J7" s="248" t="s">
        <v>57</v>
      </c>
      <c r="K7" s="249" t="s">
        <v>58</v>
      </c>
      <c r="L7" s="250" t="s">
        <v>59</v>
      </c>
      <c r="M7" s="251" t="s">
        <v>60</v>
      </c>
      <c r="N7" s="248" t="s">
        <v>62</v>
      </c>
      <c r="O7" s="251" t="s">
        <v>63</v>
      </c>
      <c r="P7" s="251" t="s">
        <v>64</v>
      </c>
      <c r="Q7" s="251" t="s">
        <v>65</v>
      </c>
      <c r="R7" s="252" t="s">
        <v>66</v>
      </c>
      <c r="S7" s="252" t="s">
        <v>67</v>
      </c>
      <c r="T7" s="252" t="s">
        <v>68</v>
      </c>
      <c r="U7" s="252" t="s">
        <v>69</v>
      </c>
      <c r="V7" s="252" t="s">
        <v>70</v>
      </c>
      <c r="W7" s="252" t="s">
        <v>71</v>
      </c>
      <c r="X7" s="252" t="s">
        <v>72</v>
      </c>
      <c r="Y7" s="252" t="s">
        <v>73</v>
      </c>
      <c r="Z7" s="253" t="s">
        <v>74</v>
      </c>
      <c r="AA7" s="246"/>
      <c r="AB7" s="254" t="s">
        <v>75</v>
      </c>
      <c r="AC7" s="255" t="s">
        <v>76</v>
      </c>
      <c r="AD7" s="34" t="s">
        <v>77</v>
      </c>
      <c r="AE7" s="256" t="s">
        <v>66</v>
      </c>
      <c r="AF7" s="256" t="s">
        <v>62</v>
      </c>
      <c r="AG7" s="256" t="s">
        <v>67</v>
      </c>
      <c r="AH7" s="256" t="s">
        <v>68</v>
      </c>
      <c r="AI7" s="256" t="s">
        <v>78</v>
      </c>
      <c r="AJ7" s="256" t="s">
        <v>70</v>
      </c>
      <c r="AK7" s="256" t="s">
        <v>71</v>
      </c>
      <c r="AL7" s="256" t="s">
        <v>72</v>
      </c>
      <c r="AM7" s="256" t="s">
        <v>79</v>
      </c>
      <c r="AN7" s="256" t="s">
        <v>80</v>
      </c>
      <c r="AO7" s="257" t="s">
        <v>8222</v>
      </c>
      <c r="AP7" s="258"/>
      <c r="AQ7" s="259" t="s">
        <v>76</v>
      </c>
      <c r="AR7" s="259" t="s">
        <v>77</v>
      </c>
      <c r="AS7" s="260" t="s">
        <v>66</v>
      </c>
      <c r="AT7" s="260" t="s">
        <v>62</v>
      </c>
      <c r="AU7" s="260" t="s">
        <v>67</v>
      </c>
      <c r="AV7" s="260" t="s">
        <v>68</v>
      </c>
      <c r="AW7" s="260" t="s">
        <v>78</v>
      </c>
      <c r="AX7" s="260" t="s">
        <v>70</v>
      </c>
      <c r="AY7" s="260" t="s">
        <v>71</v>
      </c>
      <c r="AZ7" s="260" t="s">
        <v>72</v>
      </c>
      <c r="BA7" s="261" t="s">
        <v>79</v>
      </c>
      <c r="BB7" s="261" t="s">
        <v>80</v>
      </c>
      <c r="BC7" s="261" t="s">
        <v>81</v>
      </c>
      <c r="BD7" s="262"/>
      <c r="BE7" s="263" t="s">
        <v>82</v>
      </c>
      <c r="BF7" s="263" t="s">
        <v>83</v>
      </c>
      <c r="BG7" s="263"/>
      <c r="BH7" s="263" t="s">
        <v>84</v>
      </c>
      <c r="BI7" s="263"/>
      <c r="BJ7" s="243" t="str">
        <f t="shared" ref="BJ7:BJ23" si="2">if(N7="", if(Q7 ="",if(AG7 ="",AU7,AG7),Q7), N7)</f>
        <v>Loại câu hỏi</v>
      </c>
      <c r="BK7" s="4"/>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56"/>
      <c r="CL7" s="256"/>
      <c r="CM7" s="256"/>
    </row>
    <row r="8" ht="14.25" customHeight="1">
      <c r="A8" s="1" t="str">
        <f t="shared" ref="A8:A17" si="3">SWITCH(B8,"OK",IF(ISBLANK(R8),IF(ISBLANK(P8),"Giữ chỗ nhóm","Giữ chỗ"),"OK"),"Chưa làm",IF(P8&lt;&gt;"","Giữ chỗ",""),0,IF(ISBLANK(R8),"Thêm",""),"")</f>
        <v>OK</v>
      </c>
      <c r="B8" s="103" t="str">
        <f t="shared" ref="B8:B2795" si="4">IF(Q8&lt;&gt;"","Có sẵn",IF(O8="",IF(N8="",if(Q8="","Thêm","Có sẵn"),"Tự do chọn"),SWITCH(M8,"KSTN",IF(LEFT(O8,1)="A","OK","Sai lớp"),"CQ",IF(LEFT(O8,1)="B","OK","Sai lớp"),"SIE",IF(LEFT(O8,1)="C","OK","Sai lớp"),"VN",IF(LEFT(O8,1)="D","OK","Sai lớp"),"VN-ICT",IF(LEFT(O8,1)="D","OK","Sai lớp"),"Sai phân công")))</f>
        <v>OK</v>
      </c>
      <c r="C8" s="4" t="s">
        <v>88</v>
      </c>
      <c r="D8" s="4" t="s">
        <v>89</v>
      </c>
      <c r="E8" s="4" t="s">
        <v>90</v>
      </c>
      <c r="F8" s="4"/>
      <c r="G8" s="4"/>
      <c r="H8" s="4"/>
      <c r="I8" s="4"/>
      <c r="J8" s="4"/>
      <c r="K8" s="4"/>
      <c r="L8" s="4"/>
      <c r="M8" s="4" t="s">
        <v>13</v>
      </c>
      <c r="N8" s="4" t="s">
        <v>5</v>
      </c>
      <c r="O8" s="4" t="s">
        <v>91</v>
      </c>
      <c r="P8" s="4" t="s">
        <v>92</v>
      </c>
      <c r="Q8" s="4"/>
      <c r="R8" s="4" t="s">
        <v>93</v>
      </c>
      <c r="S8" s="4" t="s">
        <v>94</v>
      </c>
      <c r="T8" s="4" t="s">
        <v>95</v>
      </c>
      <c r="U8" s="4" t="s">
        <v>96</v>
      </c>
      <c r="V8" s="4" t="s">
        <v>97</v>
      </c>
      <c r="W8" s="4" t="s">
        <v>98</v>
      </c>
      <c r="X8" s="4" t="s">
        <v>99</v>
      </c>
      <c r="Y8" s="4" t="s">
        <v>100</v>
      </c>
      <c r="Z8" s="4"/>
      <c r="AA8" s="4">
        <v>1.0</v>
      </c>
      <c r="AB8" s="4" t="s">
        <v>49</v>
      </c>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243" t="str">
        <f t="shared" si="2"/>
        <v>TNLT</v>
      </c>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row>
    <row r="9" ht="14.25" customHeight="1">
      <c r="A9" s="1" t="str">
        <f t="shared" si="3"/>
        <v>OK</v>
      </c>
      <c r="B9" s="103" t="str">
        <f t="shared" si="4"/>
        <v>OK</v>
      </c>
      <c r="C9" s="4" t="s">
        <v>88</v>
      </c>
      <c r="D9" s="4"/>
      <c r="E9" s="4" t="s">
        <v>90</v>
      </c>
      <c r="F9" s="4"/>
      <c r="G9" s="4"/>
      <c r="H9" s="4"/>
      <c r="I9" s="4"/>
      <c r="J9" s="4"/>
      <c r="K9" s="4"/>
      <c r="L9" s="4"/>
      <c r="M9" s="4" t="s">
        <v>101</v>
      </c>
      <c r="N9" s="4" t="s">
        <v>5</v>
      </c>
      <c r="O9" s="4" t="s">
        <v>102</v>
      </c>
      <c r="P9" s="4" t="s">
        <v>103</v>
      </c>
      <c r="Q9" s="4"/>
      <c r="R9" s="4" t="s">
        <v>104</v>
      </c>
      <c r="S9" s="4" t="s">
        <v>105</v>
      </c>
      <c r="T9" s="4" t="s">
        <v>106</v>
      </c>
      <c r="U9" s="4" t="s">
        <v>107</v>
      </c>
      <c r="V9" s="4" t="s">
        <v>108</v>
      </c>
      <c r="W9" s="4" t="s">
        <v>109</v>
      </c>
      <c r="X9" s="4" t="s">
        <v>110</v>
      </c>
      <c r="Y9" s="4" t="s">
        <v>111</v>
      </c>
      <c r="Z9" s="4"/>
      <c r="AA9" s="4">
        <v>2.0</v>
      </c>
      <c r="AB9" s="4" t="s">
        <v>47</v>
      </c>
      <c r="AC9" s="4"/>
      <c r="AD9" s="20" t="s">
        <v>112</v>
      </c>
      <c r="AE9" s="20" t="s">
        <v>8171</v>
      </c>
      <c r="AF9" s="20" t="s">
        <v>8171</v>
      </c>
      <c r="AG9" s="20" t="s">
        <v>8171</v>
      </c>
      <c r="AH9" s="20" t="s">
        <v>8171</v>
      </c>
      <c r="AI9" s="20" t="s">
        <v>8171</v>
      </c>
      <c r="AJ9" s="20" t="s">
        <v>8171</v>
      </c>
      <c r="AK9" s="20" t="s">
        <v>8171</v>
      </c>
      <c r="AL9" s="20" t="s">
        <v>8232</v>
      </c>
      <c r="AM9" s="20" t="s">
        <v>8232</v>
      </c>
      <c r="AN9" s="20" t="s">
        <v>8233</v>
      </c>
      <c r="AO9" s="67" t="s">
        <v>8234</v>
      </c>
      <c r="AP9" s="67" t="s">
        <v>8234</v>
      </c>
      <c r="AQ9" s="4"/>
      <c r="AR9" s="4"/>
      <c r="AS9" s="4"/>
      <c r="AT9" s="4"/>
      <c r="AU9" s="4"/>
      <c r="AV9" s="4"/>
      <c r="AW9" s="4"/>
      <c r="AX9" s="4"/>
      <c r="AY9" s="4"/>
      <c r="AZ9" s="4"/>
      <c r="BA9" s="4"/>
      <c r="BB9" s="4"/>
      <c r="BC9" s="4"/>
      <c r="BD9" s="4"/>
      <c r="BE9" s="4"/>
      <c r="BF9" s="4"/>
      <c r="BG9" s="4"/>
      <c r="BH9" s="4"/>
      <c r="BI9" s="4"/>
      <c r="BJ9" s="243" t="str">
        <f t="shared" si="2"/>
        <v>TNLT</v>
      </c>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row>
    <row r="10" ht="14.25" customHeight="1">
      <c r="A10" s="1" t="str">
        <f t="shared" si="3"/>
        <v/>
      </c>
      <c r="B10" s="103" t="str">
        <f t="shared" si="4"/>
        <v>Có sẵn</v>
      </c>
      <c r="C10" s="4" t="s">
        <v>88</v>
      </c>
      <c r="D10" s="4"/>
      <c r="E10" s="4" t="s">
        <v>90</v>
      </c>
      <c r="F10" s="4"/>
      <c r="G10" s="4"/>
      <c r="H10" s="4"/>
      <c r="I10" s="4"/>
      <c r="J10" s="4"/>
      <c r="K10" s="4"/>
      <c r="L10" s="4"/>
      <c r="M10" s="4"/>
      <c r="N10" s="4"/>
      <c r="O10" s="4"/>
      <c r="P10" s="4"/>
      <c r="Q10" s="4" t="s">
        <v>5</v>
      </c>
      <c r="R10" s="4" t="s">
        <v>113</v>
      </c>
      <c r="S10" s="4" t="s">
        <v>114</v>
      </c>
      <c r="T10" s="4" t="s">
        <v>115</v>
      </c>
      <c r="U10" s="4" t="s">
        <v>116</v>
      </c>
      <c r="V10" s="4" t="s">
        <v>117</v>
      </c>
      <c r="W10" s="4" t="s">
        <v>118</v>
      </c>
      <c r="X10" s="4" t="s">
        <v>99</v>
      </c>
      <c r="Y10" s="4" t="s">
        <v>119</v>
      </c>
      <c r="Z10" s="4"/>
      <c r="AA10" s="4">
        <v>3.0</v>
      </c>
      <c r="AB10" s="4" t="s">
        <v>48</v>
      </c>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243" t="str">
        <f t="shared" si="2"/>
        <v>TNLT</v>
      </c>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row>
    <row r="11" ht="14.25" customHeight="1">
      <c r="A11" s="1" t="str">
        <f t="shared" si="3"/>
        <v>OK</v>
      </c>
      <c r="B11" s="103" t="str">
        <f t="shared" si="4"/>
        <v>OK</v>
      </c>
      <c r="C11" s="4" t="s">
        <v>120</v>
      </c>
      <c r="D11" s="4"/>
      <c r="E11" s="4" t="s">
        <v>90</v>
      </c>
      <c r="F11" s="4" t="s">
        <v>121</v>
      </c>
      <c r="G11" s="4" t="s">
        <v>122</v>
      </c>
      <c r="H11" s="4"/>
      <c r="I11" s="4"/>
      <c r="J11" s="4" t="s">
        <v>123</v>
      </c>
      <c r="K11" s="4"/>
      <c r="L11" s="4" t="s">
        <v>124</v>
      </c>
      <c r="M11" s="4" t="s">
        <v>101</v>
      </c>
      <c r="N11" s="4" t="s">
        <v>5</v>
      </c>
      <c r="O11" s="4" t="s">
        <v>125</v>
      </c>
      <c r="P11" s="4" t="s">
        <v>126</v>
      </c>
      <c r="Q11" s="4"/>
      <c r="R11" s="4" t="s">
        <v>127</v>
      </c>
      <c r="S11" s="4" t="s">
        <v>128</v>
      </c>
      <c r="T11" s="4" t="s">
        <v>129</v>
      </c>
      <c r="U11" s="4"/>
      <c r="V11" s="4" t="s">
        <v>130</v>
      </c>
      <c r="W11" s="4" t="s">
        <v>131</v>
      </c>
      <c r="X11" s="4" t="s">
        <v>132</v>
      </c>
      <c r="Y11" s="4" t="s">
        <v>133</v>
      </c>
      <c r="Z11" s="4"/>
      <c r="AA11" s="4">
        <v>4.0</v>
      </c>
      <c r="AB11" s="4" t="s">
        <v>13</v>
      </c>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243" t="str">
        <f t="shared" si="2"/>
        <v>TNLT</v>
      </c>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row>
    <row r="12" ht="14.25" customHeight="1">
      <c r="A12" s="1" t="str">
        <f t="shared" si="3"/>
        <v>OK</v>
      </c>
      <c r="B12" s="103" t="str">
        <f t="shared" si="4"/>
        <v>OK</v>
      </c>
      <c r="C12" s="4" t="s">
        <v>120</v>
      </c>
      <c r="D12" s="4"/>
      <c r="E12" s="4" t="s">
        <v>90</v>
      </c>
      <c r="F12" s="4" t="s">
        <v>121</v>
      </c>
      <c r="G12" s="4" t="s">
        <v>122</v>
      </c>
      <c r="H12" s="4"/>
      <c r="I12" s="4"/>
      <c r="J12" s="4"/>
      <c r="K12" s="4"/>
      <c r="L12" s="4" t="s">
        <v>124</v>
      </c>
      <c r="M12" s="4" t="s">
        <v>101</v>
      </c>
      <c r="N12" s="4" t="s">
        <v>5</v>
      </c>
      <c r="O12" s="4" t="s">
        <v>135</v>
      </c>
      <c r="P12" s="4" t="s">
        <v>136</v>
      </c>
      <c r="Q12" s="4"/>
      <c r="R12" s="4" t="s">
        <v>137</v>
      </c>
      <c r="S12" s="4" t="s">
        <v>138</v>
      </c>
      <c r="T12" s="4" t="s">
        <v>139</v>
      </c>
      <c r="U12" s="4" t="s">
        <v>140</v>
      </c>
      <c r="V12" s="4" t="s">
        <v>141</v>
      </c>
      <c r="W12" s="4" t="s">
        <v>142</v>
      </c>
      <c r="X12" s="4" t="s">
        <v>110</v>
      </c>
      <c r="Y12" s="4" t="s">
        <v>143</v>
      </c>
      <c r="Z12" s="4"/>
      <c r="AA12" s="4">
        <v>5.0</v>
      </c>
      <c r="AB12" s="4" t="s">
        <v>48</v>
      </c>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243" t="str">
        <f t="shared" si="2"/>
        <v>TNLT</v>
      </c>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row>
    <row r="13" ht="14.25" customHeight="1">
      <c r="A13" s="1" t="str">
        <f t="shared" si="3"/>
        <v/>
      </c>
      <c r="B13" s="103" t="str">
        <f t="shared" si="4"/>
        <v>Có sẵn</v>
      </c>
      <c r="C13" s="4" t="s">
        <v>120</v>
      </c>
      <c r="D13" s="4"/>
      <c r="E13" s="4" t="s">
        <v>90</v>
      </c>
      <c r="F13" s="4" t="s">
        <v>121</v>
      </c>
      <c r="G13" s="4" t="s">
        <v>122</v>
      </c>
      <c r="H13" s="4"/>
      <c r="I13" s="4"/>
      <c r="J13" s="4" t="s">
        <v>123</v>
      </c>
      <c r="K13" s="4"/>
      <c r="L13" s="4" t="s">
        <v>124</v>
      </c>
      <c r="M13" s="4"/>
      <c r="N13" s="4"/>
      <c r="O13" s="4"/>
      <c r="P13" s="4"/>
      <c r="Q13" s="4" t="s">
        <v>144</v>
      </c>
      <c r="R13" s="4" t="s">
        <v>145</v>
      </c>
      <c r="S13" s="4" t="s">
        <v>146</v>
      </c>
      <c r="T13" s="4" t="s">
        <v>147</v>
      </c>
      <c r="U13" s="4" t="s">
        <v>148</v>
      </c>
      <c r="V13" s="4" t="s">
        <v>149</v>
      </c>
      <c r="W13" s="4" t="s">
        <v>150</v>
      </c>
      <c r="X13" s="4" t="s">
        <v>151</v>
      </c>
      <c r="Y13" s="4"/>
      <c r="Z13" s="4" t="s">
        <v>152</v>
      </c>
      <c r="AA13" s="4">
        <v>6.0</v>
      </c>
      <c r="AB13" s="4" t="s">
        <v>101</v>
      </c>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243" t="str">
        <f t="shared" si="2"/>
        <v>ICT_TNLT</v>
      </c>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row>
    <row r="14" ht="14.25" customHeight="1">
      <c r="A14" s="1" t="str">
        <f t="shared" si="3"/>
        <v/>
      </c>
      <c r="B14" s="103" t="str">
        <f t="shared" si="4"/>
        <v>Có sẵn</v>
      </c>
      <c r="C14" s="4" t="s">
        <v>120</v>
      </c>
      <c r="D14" s="4"/>
      <c r="E14" s="4" t="s">
        <v>90</v>
      </c>
      <c r="F14" s="4" t="s">
        <v>121</v>
      </c>
      <c r="G14" s="4" t="s">
        <v>122</v>
      </c>
      <c r="H14" s="4"/>
      <c r="I14" s="4"/>
      <c r="J14" s="4"/>
      <c r="K14" s="4"/>
      <c r="L14" s="4" t="s">
        <v>124</v>
      </c>
      <c r="M14" s="4"/>
      <c r="N14" s="4"/>
      <c r="O14" s="4"/>
      <c r="P14" s="4"/>
      <c r="Q14" s="4" t="s">
        <v>144</v>
      </c>
      <c r="R14" s="4" t="s">
        <v>156</v>
      </c>
      <c r="S14" s="4" t="s">
        <v>157</v>
      </c>
      <c r="T14" s="4" t="s">
        <v>158</v>
      </c>
      <c r="U14" s="4" t="s">
        <v>159</v>
      </c>
      <c r="V14" s="4" t="s">
        <v>160</v>
      </c>
      <c r="W14" s="4" t="s">
        <v>150</v>
      </c>
      <c r="X14" s="4" t="s">
        <v>151</v>
      </c>
      <c r="Y14" s="4"/>
      <c r="Z14" s="4" t="s">
        <v>161</v>
      </c>
      <c r="AA14" s="4">
        <v>7.0</v>
      </c>
      <c r="AB14" s="4" t="s">
        <v>101</v>
      </c>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243" t="str">
        <f t="shared" si="2"/>
        <v>ICT_TNLT</v>
      </c>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row>
    <row r="15" ht="14.25" customHeight="1">
      <c r="A15" s="1" t="str">
        <f t="shared" si="3"/>
        <v>OK</v>
      </c>
      <c r="B15" s="103" t="str">
        <f t="shared" si="4"/>
        <v>OK</v>
      </c>
      <c r="C15" s="4" t="s">
        <v>162</v>
      </c>
      <c r="D15" s="4"/>
      <c r="E15" s="4" t="s">
        <v>90</v>
      </c>
      <c r="F15" s="4" t="s">
        <v>121</v>
      </c>
      <c r="G15" s="4" t="s">
        <v>122</v>
      </c>
      <c r="H15" s="4"/>
      <c r="I15" s="4"/>
      <c r="J15" s="4"/>
      <c r="K15" s="4"/>
      <c r="L15" s="4"/>
      <c r="M15" s="4" t="s">
        <v>13</v>
      </c>
      <c r="N15" s="4" t="s">
        <v>5</v>
      </c>
      <c r="O15" s="4" t="s">
        <v>163</v>
      </c>
      <c r="P15" s="4" t="s">
        <v>164</v>
      </c>
      <c r="Q15" s="4"/>
      <c r="R15" s="4" t="s">
        <v>165</v>
      </c>
      <c r="S15" s="4" t="s">
        <v>166</v>
      </c>
      <c r="T15" s="4" t="s">
        <v>167</v>
      </c>
      <c r="U15" s="4" t="s">
        <v>168</v>
      </c>
      <c r="V15" s="4" t="s">
        <v>169</v>
      </c>
      <c r="W15" s="4" t="s">
        <v>170</v>
      </c>
      <c r="X15" s="4" t="s">
        <v>171</v>
      </c>
      <c r="Y15" s="4" t="s">
        <v>172</v>
      </c>
      <c r="Z15" s="4"/>
      <c r="AA15" s="4">
        <v>8.0</v>
      </c>
      <c r="AB15" s="4" t="s">
        <v>49</v>
      </c>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243" t="str">
        <f t="shared" si="2"/>
        <v>TNLT</v>
      </c>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row>
    <row r="16" ht="14.25" customHeight="1">
      <c r="A16" s="1" t="str">
        <f t="shared" si="3"/>
        <v>OK</v>
      </c>
      <c r="B16" s="103" t="str">
        <f t="shared" si="4"/>
        <v>OK</v>
      </c>
      <c r="C16" s="4" t="s">
        <v>162</v>
      </c>
      <c r="D16" s="4"/>
      <c r="E16" s="4" t="s">
        <v>90</v>
      </c>
      <c r="F16" s="4" t="s">
        <v>121</v>
      </c>
      <c r="G16" s="4" t="s">
        <v>173</v>
      </c>
      <c r="H16" s="4"/>
      <c r="I16" s="4"/>
      <c r="J16" s="4"/>
      <c r="K16" s="4"/>
      <c r="L16" s="4"/>
      <c r="M16" s="4" t="s">
        <v>101</v>
      </c>
      <c r="N16" s="4" t="s">
        <v>5</v>
      </c>
      <c r="O16" s="4" t="s">
        <v>102</v>
      </c>
      <c r="P16" s="4" t="s">
        <v>103</v>
      </c>
      <c r="Q16" s="4"/>
      <c r="R16" s="4" t="s">
        <v>174</v>
      </c>
      <c r="S16" s="4" t="s">
        <v>175</v>
      </c>
      <c r="T16" s="4" t="s">
        <v>176</v>
      </c>
      <c r="U16" s="4" t="s">
        <v>177</v>
      </c>
      <c r="V16" s="4" t="s">
        <v>178</v>
      </c>
      <c r="W16" s="4" t="s">
        <v>179</v>
      </c>
      <c r="X16" s="4" t="s">
        <v>110</v>
      </c>
      <c r="Y16" s="4" t="s">
        <v>180</v>
      </c>
      <c r="Z16" s="4"/>
      <c r="AA16" s="4">
        <v>9.0</v>
      </c>
      <c r="AB16" s="4" t="s">
        <v>49</v>
      </c>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243" t="str">
        <f t="shared" si="2"/>
        <v>TNLT</v>
      </c>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row>
    <row r="17" ht="14.25" customHeight="1">
      <c r="A17" s="1" t="str">
        <f t="shared" si="3"/>
        <v/>
      </c>
      <c r="B17" s="103" t="str">
        <f t="shared" si="4"/>
        <v>Có sẵn</v>
      </c>
      <c r="C17" s="4" t="s">
        <v>162</v>
      </c>
      <c r="D17" s="4"/>
      <c r="E17" s="4" t="s">
        <v>90</v>
      </c>
      <c r="F17" s="4" t="s">
        <v>121</v>
      </c>
      <c r="G17" s="4" t="s">
        <v>173</v>
      </c>
      <c r="H17" s="4"/>
      <c r="I17" s="4"/>
      <c r="J17" s="4"/>
      <c r="K17" s="4"/>
      <c r="L17" s="4"/>
      <c r="M17" s="4"/>
      <c r="N17" s="4"/>
      <c r="O17" s="4"/>
      <c r="P17" s="4"/>
      <c r="Q17" s="4" t="s">
        <v>5</v>
      </c>
      <c r="R17" s="4" t="s">
        <v>181</v>
      </c>
      <c r="S17" s="4" t="s">
        <v>182</v>
      </c>
      <c r="T17" s="4" t="s">
        <v>183</v>
      </c>
      <c r="U17" s="4" t="s">
        <v>184</v>
      </c>
      <c r="V17" s="4" t="s">
        <v>185</v>
      </c>
      <c r="W17" s="4" t="s">
        <v>186</v>
      </c>
      <c r="X17" s="4" t="s">
        <v>151</v>
      </c>
      <c r="Y17" s="4" t="s">
        <v>187</v>
      </c>
      <c r="Z17" s="4"/>
      <c r="AA17" s="4">
        <v>10.0</v>
      </c>
      <c r="AB17" s="4" t="s">
        <v>48</v>
      </c>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243" t="str">
        <f t="shared" si="2"/>
        <v>TNLT</v>
      </c>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row>
    <row r="18" ht="14.25" customHeight="1">
      <c r="A18" s="1"/>
      <c r="B18" s="103" t="str">
        <f t="shared" si="4"/>
        <v>Thêm</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243" t="str">
        <f t="shared" si="2"/>
        <v/>
      </c>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row>
    <row r="19" ht="14.25" customHeight="1">
      <c r="A19" s="1" t="str">
        <f t="shared" ref="A19:A62" si="5">SWITCH(B19,"OK",IF(ISBLANK(R19),IF(ISBLANK(P19),"Giữ chỗ nhóm","Giữ chỗ"),"OK"),"Chưa làm",IF(P19&lt;&gt;"","Giữ chỗ",""),0,IF(ISBLANK(R19),"Thêm",""),"")</f>
        <v>OK</v>
      </c>
      <c r="B19" s="103" t="str">
        <f t="shared" si="4"/>
        <v>OK</v>
      </c>
      <c r="C19" s="4" t="s">
        <v>191</v>
      </c>
      <c r="D19" s="4"/>
      <c r="E19" s="4" t="s">
        <v>90</v>
      </c>
      <c r="F19" s="4" t="s">
        <v>192</v>
      </c>
      <c r="G19" s="4" t="s">
        <v>193</v>
      </c>
      <c r="H19" s="4"/>
      <c r="I19" s="4"/>
      <c r="J19" s="4"/>
      <c r="K19" s="4"/>
      <c r="L19" s="4"/>
      <c r="M19" s="4" t="s">
        <v>101</v>
      </c>
      <c r="N19" s="4" t="s">
        <v>5</v>
      </c>
      <c r="O19" s="4" t="s">
        <v>135</v>
      </c>
      <c r="P19" s="4" t="s">
        <v>194</v>
      </c>
      <c r="Q19" s="4"/>
      <c r="R19" s="4" t="s">
        <v>196</v>
      </c>
      <c r="S19" s="4" t="s">
        <v>197</v>
      </c>
      <c r="T19" s="4" t="s">
        <v>198</v>
      </c>
      <c r="U19" s="4" t="s">
        <v>199</v>
      </c>
      <c r="V19" s="4" t="s">
        <v>200</v>
      </c>
      <c r="W19" s="4" t="s">
        <v>201</v>
      </c>
      <c r="X19" s="4" t="s">
        <v>202</v>
      </c>
      <c r="Y19" s="4" t="s">
        <v>203</v>
      </c>
      <c r="Z19" s="4"/>
      <c r="AA19" s="4">
        <v>15.0</v>
      </c>
      <c r="AB19" s="4" t="s">
        <v>48</v>
      </c>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243" t="str">
        <f t="shared" si="2"/>
        <v>TNLT</v>
      </c>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row>
    <row r="20" ht="14.25" customHeight="1">
      <c r="A20" s="1" t="str">
        <f t="shared" si="5"/>
        <v/>
      </c>
      <c r="B20" s="103" t="str">
        <f t="shared" si="4"/>
        <v>Có sẵn</v>
      </c>
      <c r="C20" s="4" t="s">
        <v>191</v>
      </c>
      <c r="D20" s="4"/>
      <c r="E20" s="4" t="s">
        <v>90</v>
      </c>
      <c r="F20" s="4" t="s">
        <v>192</v>
      </c>
      <c r="G20" s="4" t="s">
        <v>193</v>
      </c>
      <c r="H20" s="4"/>
      <c r="I20" s="4"/>
      <c r="J20" s="4"/>
      <c r="K20" s="4"/>
      <c r="L20" s="4"/>
      <c r="M20" s="4"/>
      <c r="N20" s="4"/>
      <c r="O20" s="4"/>
      <c r="P20" s="4" t="s">
        <v>204</v>
      </c>
      <c r="Q20" s="4" t="s">
        <v>5</v>
      </c>
      <c r="R20" s="4" t="s">
        <v>205</v>
      </c>
      <c r="S20" s="4" t="s">
        <v>206</v>
      </c>
      <c r="T20" s="4" t="s">
        <v>197</v>
      </c>
      <c r="U20" s="4" t="s">
        <v>198</v>
      </c>
      <c r="V20" s="4" t="s">
        <v>207</v>
      </c>
      <c r="W20" s="4" t="s">
        <v>208</v>
      </c>
      <c r="X20" s="4" t="s">
        <v>209</v>
      </c>
      <c r="Y20" s="4"/>
      <c r="Z20" s="4" t="s">
        <v>210</v>
      </c>
      <c r="AA20" s="4">
        <v>16.0</v>
      </c>
      <c r="AB20" s="4" t="s">
        <v>47</v>
      </c>
      <c r="AC20" s="4"/>
      <c r="AD20" s="20" t="s">
        <v>211</v>
      </c>
      <c r="AE20" s="67" t="s">
        <v>8248</v>
      </c>
      <c r="AF20" s="67" t="s">
        <v>5</v>
      </c>
      <c r="AG20" s="67" t="s">
        <v>206</v>
      </c>
      <c r="AH20" s="67" t="s">
        <v>197</v>
      </c>
      <c r="AI20" s="67" t="s">
        <v>198</v>
      </c>
      <c r="AJ20" s="67" t="s">
        <v>207</v>
      </c>
      <c r="AK20" s="67" t="s">
        <v>208</v>
      </c>
      <c r="AL20" s="67" t="s">
        <v>3257</v>
      </c>
      <c r="AM20" s="67" t="s">
        <v>8249</v>
      </c>
      <c r="AN20" s="67" t="s">
        <v>8250</v>
      </c>
      <c r="AO20" s="67" t="s">
        <v>8251</v>
      </c>
      <c r="AP20" s="4"/>
      <c r="AQ20" s="4"/>
      <c r="AR20" s="4"/>
      <c r="AS20" s="4"/>
      <c r="AT20" s="4"/>
      <c r="AU20" s="4"/>
      <c r="AV20" s="4"/>
      <c r="AW20" s="4"/>
      <c r="AX20" s="4"/>
      <c r="AY20" s="4"/>
      <c r="AZ20" s="4"/>
      <c r="BA20" s="4"/>
      <c r="BB20" s="4"/>
      <c r="BC20" s="4"/>
      <c r="BD20" s="4"/>
      <c r="BE20" s="4"/>
      <c r="BF20" s="4"/>
      <c r="BG20" s="4"/>
      <c r="BH20" s="4"/>
      <c r="BI20" s="4"/>
      <c r="BJ20" s="243" t="str">
        <f t="shared" si="2"/>
        <v>TNLT</v>
      </c>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row>
    <row r="21" ht="14.25" customHeight="1">
      <c r="A21" s="1" t="str">
        <f t="shared" si="5"/>
        <v/>
      </c>
      <c r="B21" s="103" t="str">
        <f t="shared" si="4"/>
        <v>Có sẵn</v>
      </c>
      <c r="C21" s="4" t="s">
        <v>191</v>
      </c>
      <c r="D21" s="4"/>
      <c r="E21" s="4" t="s">
        <v>90</v>
      </c>
      <c r="F21" s="4"/>
      <c r="G21" s="4"/>
      <c r="H21" s="4"/>
      <c r="I21" s="4"/>
      <c r="J21" s="4"/>
      <c r="K21" s="4"/>
      <c r="L21" s="4"/>
      <c r="M21" s="4"/>
      <c r="N21" s="4"/>
      <c r="O21" s="4"/>
      <c r="P21" s="4" t="s">
        <v>204</v>
      </c>
      <c r="Q21" s="4" t="s">
        <v>9</v>
      </c>
      <c r="R21" s="4" t="s">
        <v>212</v>
      </c>
      <c r="S21" s="4" t="s">
        <v>150</v>
      </c>
      <c r="T21" s="4" t="s">
        <v>150</v>
      </c>
      <c r="U21" s="4" t="s">
        <v>150</v>
      </c>
      <c r="V21" s="4" t="s">
        <v>150</v>
      </c>
      <c r="W21" s="4" t="s">
        <v>150</v>
      </c>
      <c r="X21" s="4" t="s">
        <v>213</v>
      </c>
      <c r="Y21" s="4"/>
      <c r="Z21" s="4" t="s">
        <v>214</v>
      </c>
      <c r="AA21" s="4">
        <v>17.0</v>
      </c>
      <c r="AB21" s="4" t="s">
        <v>47</v>
      </c>
      <c r="AC21" s="4"/>
      <c r="AD21" s="20" t="s">
        <v>215</v>
      </c>
      <c r="AE21" s="266" t="s">
        <v>212</v>
      </c>
      <c r="AF21" s="266" t="s">
        <v>9</v>
      </c>
      <c r="AG21" s="67"/>
      <c r="AH21" s="67"/>
      <c r="AI21" s="67"/>
      <c r="AJ21" s="67"/>
      <c r="AK21" s="67"/>
      <c r="AL21" s="266" t="s">
        <v>8253</v>
      </c>
      <c r="AM21" s="266" t="s">
        <v>8254</v>
      </c>
      <c r="AN21" s="266" t="s">
        <v>8255</v>
      </c>
      <c r="AO21" s="266" t="s">
        <v>8256</v>
      </c>
      <c r="AP21" s="4"/>
      <c r="AQ21" s="4"/>
      <c r="AR21" s="4"/>
      <c r="AS21" s="4"/>
      <c r="AT21" s="4"/>
      <c r="AU21" s="4"/>
      <c r="AV21" s="4"/>
      <c r="AW21" s="4"/>
      <c r="AX21" s="4"/>
      <c r="AY21" s="4"/>
      <c r="AZ21" s="4"/>
      <c r="BA21" s="4"/>
      <c r="BB21" s="4"/>
      <c r="BC21" s="4"/>
      <c r="BD21" s="4"/>
      <c r="BE21" s="4"/>
      <c r="BF21" s="4"/>
      <c r="BG21" s="4"/>
      <c r="BH21" s="4"/>
      <c r="BI21" s="4"/>
      <c r="BJ21" s="243" t="str">
        <f t="shared" si="2"/>
        <v>TL</v>
      </c>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row>
    <row r="22" ht="14.25" customHeight="1">
      <c r="A22" s="1" t="str">
        <f t="shared" si="5"/>
        <v/>
      </c>
      <c r="B22" s="103" t="str">
        <f t="shared" si="4"/>
        <v>Có sẵn</v>
      </c>
      <c r="C22" s="4" t="s">
        <v>191</v>
      </c>
      <c r="D22" s="4"/>
      <c r="E22" s="4" t="s">
        <v>90</v>
      </c>
      <c r="F22" s="4"/>
      <c r="G22" s="4"/>
      <c r="H22" s="4"/>
      <c r="I22" s="4"/>
      <c r="J22" s="4"/>
      <c r="K22" s="4"/>
      <c r="L22" s="4"/>
      <c r="M22" s="4"/>
      <c r="N22" s="4"/>
      <c r="O22" s="4"/>
      <c r="P22" s="4"/>
      <c r="Q22" s="4" t="s">
        <v>5</v>
      </c>
      <c r="R22" s="4" t="s">
        <v>216</v>
      </c>
      <c r="S22" s="4" t="s">
        <v>217</v>
      </c>
      <c r="T22" s="4" t="s">
        <v>148</v>
      </c>
      <c r="U22" s="4" t="s">
        <v>218</v>
      </c>
      <c r="V22" s="4" t="s">
        <v>198</v>
      </c>
      <c r="W22" s="4" t="s">
        <v>208</v>
      </c>
      <c r="X22" s="4" t="s">
        <v>150</v>
      </c>
      <c r="Y22" s="4"/>
      <c r="Z22" s="4" t="s">
        <v>219</v>
      </c>
      <c r="AA22" s="4">
        <v>18.0</v>
      </c>
      <c r="AB22" s="4" t="s">
        <v>49</v>
      </c>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243" t="str">
        <f t="shared" si="2"/>
        <v>TNLT</v>
      </c>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row>
    <row r="23" ht="14.25" customHeight="1">
      <c r="A23" s="1" t="str">
        <f t="shared" si="5"/>
        <v/>
      </c>
      <c r="B23" s="103" t="str">
        <f t="shared" si="4"/>
        <v>Có sẵn</v>
      </c>
      <c r="C23" s="4" t="s">
        <v>191</v>
      </c>
      <c r="D23" s="4"/>
      <c r="E23" s="4" t="s">
        <v>90</v>
      </c>
      <c r="F23" s="4"/>
      <c r="G23" s="4"/>
      <c r="H23" s="4"/>
      <c r="I23" s="4"/>
      <c r="J23" s="4"/>
      <c r="K23" s="4"/>
      <c r="L23" s="4"/>
      <c r="M23" s="4"/>
      <c r="N23" s="4"/>
      <c r="O23" s="4"/>
      <c r="P23" s="4"/>
      <c r="Q23" s="4" t="s">
        <v>5</v>
      </c>
      <c r="R23" s="4" t="s">
        <v>220</v>
      </c>
      <c r="S23" s="4" t="s">
        <v>206</v>
      </c>
      <c r="T23" s="4" t="s">
        <v>197</v>
      </c>
      <c r="U23" s="4" t="s">
        <v>207</v>
      </c>
      <c r="V23" s="4" t="s">
        <v>198</v>
      </c>
      <c r="W23" s="4" t="s">
        <v>208</v>
      </c>
      <c r="X23" s="4" t="s">
        <v>150</v>
      </c>
      <c r="Y23" s="4"/>
      <c r="Z23" s="4" t="s">
        <v>221</v>
      </c>
      <c r="AA23" s="4">
        <v>19.0</v>
      </c>
      <c r="AB23" s="4" t="s">
        <v>49</v>
      </c>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243" t="str">
        <f t="shared" si="2"/>
        <v>TNLT</v>
      </c>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row>
    <row r="24" ht="14.25" customHeight="1">
      <c r="A24" s="1" t="str">
        <f t="shared" si="5"/>
        <v>OK</v>
      </c>
      <c r="B24" s="103" t="str">
        <f t="shared" si="4"/>
        <v>OK</v>
      </c>
      <c r="C24" s="4" t="s">
        <v>222</v>
      </c>
      <c r="D24" s="4"/>
      <c r="E24" s="4" t="s">
        <v>90</v>
      </c>
      <c r="F24" s="4"/>
      <c r="G24" s="4" t="s">
        <v>223</v>
      </c>
      <c r="H24" s="4"/>
      <c r="I24" s="4"/>
      <c r="J24" s="4"/>
      <c r="K24" s="4"/>
      <c r="L24" s="4"/>
      <c r="M24" s="4" t="s">
        <v>47</v>
      </c>
      <c r="N24" s="4" t="s">
        <v>8</v>
      </c>
      <c r="O24" s="4" t="s">
        <v>224</v>
      </c>
      <c r="P24" s="4" t="s">
        <v>225</v>
      </c>
      <c r="Q24" s="4"/>
      <c r="R24" s="4" t="s">
        <v>226</v>
      </c>
      <c r="S24" s="4" t="s">
        <v>227</v>
      </c>
      <c r="T24" s="4" t="s">
        <v>114</v>
      </c>
      <c r="U24" s="4" t="s">
        <v>115</v>
      </c>
      <c r="V24" s="4" t="s">
        <v>116</v>
      </c>
      <c r="W24" s="4" t="s">
        <v>117</v>
      </c>
      <c r="X24" s="4" t="s">
        <v>99</v>
      </c>
      <c r="Y24" s="4" t="s">
        <v>228</v>
      </c>
      <c r="Z24" s="4"/>
      <c r="AA24" s="4">
        <v>20.0</v>
      </c>
      <c r="AB24" s="4" t="s">
        <v>49</v>
      </c>
      <c r="AC24" s="4"/>
      <c r="AD24" s="4"/>
      <c r="AE24" s="4"/>
      <c r="AF24" s="4"/>
      <c r="AG24" s="4"/>
      <c r="AH24" s="4"/>
      <c r="AI24" s="4"/>
      <c r="AJ24" s="4"/>
      <c r="AK24" s="4"/>
      <c r="AL24" s="4"/>
      <c r="AM24" s="4"/>
      <c r="AN24" s="4"/>
      <c r="AO24" s="4"/>
      <c r="AP24" s="4"/>
      <c r="AQ24" s="67" t="s">
        <v>1104</v>
      </c>
      <c r="AR24" s="266" t="s">
        <v>215</v>
      </c>
      <c r="AS24" s="4" t="s">
        <v>226</v>
      </c>
      <c r="AT24" s="2" t="s">
        <v>8</v>
      </c>
      <c r="AU24" s="4" t="s">
        <v>227</v>
      </c>
      <c r="AV24" s="4" t="s">
        <v>114</v>
      </c>
      <c r="AW24" s="4" t="s">
        <v>115</v>
      </c>
      <c r="AX24" s="4" t="s">
        <v>116</v>
      </c>
      <c r="AY24" s="4" t="s">
        <v>117</v>
      </c>
      <c r="AZ24" s="4" t="s">
        <v>99</v>
      </c>
      <c r="BA24" s="4" t="s">
        <v>228</v>
      </c>
      <c r="BB24" s="67" t="s">
        <v>8257</v>
      </c>
      <c r="BC24" s="67" t="s">
        <v>8258</v>
      </c>
      <c r="BD24" s="4"/>
      <c r="BE24" s="4"/>
      <c r="BF24" s="4"/>
      <c r="BG24" s="4"/>
      <c r="BH24" s="4"/>
      <c r="BI24" s="4"/>
      <c r="BJ24" s="243" t="str">
        <f t="shared" ref="BJ24:BJ25" si="6">if(N24="", if(Q24 ="",if(AG24 ="",AV24,AG24),Q24), N24)</f>
        <v>TNBT</v>
      </c>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row>
    <row r="25" ht="14.25" customHeight="1">
      <c r="A25" s="1" t="str">
        <f t="shared" si="5"/>
        <v>OK</v>
      </c>
      <c r="B25" s="103" t="str">
        <f t="shared" si="4"/>
        <v>OK</v>
      </c>
      <c r="C25" s="4" t="s">
        <v>222</v>
      </c>
      <c r="D25" s="4"/>
      <c r="E25" s="4" t="s">
        <v>90</v>
      </c>
      <c r="F25" s="4"/>
      <c r="G25" s="4"/>
      <c r="H25" s="4"/>
      <c r="I25" s="4"/>
      <c r="J25" s="4"/>
      <c r="K25" s="4"/>
      <c r="L25" s="4"/>
      <c r="M25" s="4" t="s">
        <v>47</v>
      </c>
      <c r="N25" s="4" t="s">
        <v>8</v>
      </c>
      <c r="O25" s="4" t="s">
        <v>224</v>
      </c>
      <c r="P25" s="4" t="s">
        <v>225</v>
      </c>
      <c r="Q25" s="4"/>
      <c r="R25" s="4" t="s">
        <v>229</v>
      </c>
      <c r="S25" s="4" t="s">
        <v>230</v>
      </c>
      <c r="T25" s="4" t="s">
        <v>231</v>
      </c>
      <c r="U25" s="4" t="s">
        <v>232</v>
      </c>
      <c r="V25" s="4" t="s">
        <v>233</v>
      </c>
      <c r="W25" s="4" t="s">
        <v>234</v>
      </c>
      <c r="X25" s="4" t="s">
        <v>151</v>
      </c>
      <c r="Y25" s="4" t="s">
        <v>228</v>
      </c>
      <c r="Z25" s="4"/>
      <c r="AA25" s="4">
        <v>21.0</v>
      </c>
      <c r="AB25" s="4" t="s">
        <v>49</v>
      </c>
      <c r="AC25" s="4"/>
      <c r="AD25" s="4"/>
      <c r="AE25" s="4"/>
      <c r="AF25" s="4"/>
      <c r="AG25" s="4"/>
      <c r="AH25" s="4"/>
      <c r="AI25" s="4"/>
      <c r="AJ25" s="4"/>
      <c r="AK25" s="4"/>
      <c r="AL25" s="4"/>
      <c r="AM25" s="4"/>
      <c r="AN25" s="4"/>
      <c r="AO25" s="4"/>
      <c r="AP25" s="4"/>
      <c r="AQ25" s="67" t="s">
        <v>1104</v>
      </c>
      <c r="AR25" s="266" t="s">
        <v>215</v>
      </c>
      <c r="AS25" s="4" t="s">
        <v>229</v>
      </c>
      <c r="AT25" s="2" t="s">
        <v>8</v>
      </c>
      <c r="AU25" s="4" t="s">
        <v>230</v>
      </c>
      <c r="AV25" s="4" t="s">
        <v>231</v>
      </c>
      <c r="AW25" s="4" t="s">
        <v>232</v>
      </c>
      <c r="AX25" s="4" t="s">
        <v>233</v>
      </c>
      <c r="AY25" s="4" t="s">
        <v>234</v>
      </c>
      <c r="AZ25" s="4" t="s">
        <v>151</v>
      </c>
      <c r="BA25" s="4" t="s">
        <v>228</v>
      </c>
      <c r="BB25" s="67" t="s">
        <v>8257</v>
      </c>
      <c r="BC25" s="67" t="s">
        <v>8258</v>
      </c>
      <c r="BD25" s="4"/>
      <c r="BE25" s="4"/>
      <c r="BF25" s="4"/>
      <c r="BG25" s="4"/>
      <c r="BH25" s="4"/>
      <c r="BI25" s="4"/>
      <c r="BJ25" s="243" t="str">
        <f t="shared" si="6"/>
        <v>TNBT</v>
      </c>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row>
    <row r="26" ht="14.25" customHeight="1">
      <c r="A26" s="1" t="str">
        <f t="shared" si="5"/>
        <v>OK</v>
      </c>
      <c r="B26" s="103" t="str">
        <f t="shared" si="4"/>
        <v>OK</v>
      </c>
      <c r="C26" s="4" t="s">
        <v>222</v>
      </c>
      <c r="D26" s="4"/>
      <c r="E26" s="4" t="s">
        <v>90</v>
      </c>
      <c r="F26" s="4"/>
      <c r="G26" s="4"/>
      <c r="H26" s="4"/>
      <c r="I26" s="4"/>
      <c r="J26" s="4"/>
      <c r="K26" s="4"/>
      <c r="L26" s="4"/>
      <c r="M26" s="4" t="s">
        <v>47</v>
      </c>
      <c r="N26" s="4" t="s">
        <v>8</v>
      </c>
      <c r="O26" s="4" t="s">
        <v>235</v>
      </c>
      <c r="P26" s="4" t="s">
        <v>236</v>
      </c>
      <c r="Q26" s="4"/>
      <c r="R26" s="4" t="s">
        <v>237</v>
      </c>
      <c r="S26" s="4" t="s">
        <v>238</v>
      </c>
      <c r="T26" s="4" t="s">
        <v>239</v>
      </c>
      <c r="U26" s="4" t="s">
        <v>240</v>
      </c>
      <c r="V26" s="4" t="s">
        <v>241</v>
      </c>
      <c r="W26" s="4" t="s">
        <v>179</v>
      </c>
      <c r="X26" s="4" t="s">
        <v>242</v>
      </c>
      <c r="Y26" s="4" t="s">
        <v>243</v>
      </c>
      <c r="Z26" s="4"/>
      <c r="AA26" s="4">
        <v>22.0</v>
      </c>
      <c r="AB26" s="4" t="s">
        <v>49</v>
      </c>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243" t="str">
        <f t="shared" ref="BJ26:BJ150" si="7">if(N26="", if(Q26 ="",if(AG26 ="",AU26,AG26),Q26), N26)</f>
        <v>TNBT</v>
      </c>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row>
    <row r="27" ht="14.25" customHeight="1">
      <c r="A27" s="1" t="str">
        <f t="shared" si="5"/>
        <v/>
      </c>
      <c r="B27" s="103" t="str">
        <f t="shared" si="4"/>
        <v>Có sẵn</v>
      </c>
      <c r="C27" s="4" t="s">
        <v>222</v>
      </c>
      <c r="D27" s="4"/>
      <c r="E27" s="4" t="s">
        <v>90</v>
      </c>
      <c r="F27" s="4"/>
      <c r="G27" s="4" t="s">
        <v>223</v>
      </c>
      <c r="H27" s="4"/>
      <c r="I27" s="4"/>
      <c r="J27" s="4"/>
      <c r="K27" s="4"/>
      <c r="L27" s="4"/>
      <c r="M27" s="4"/>
      <c r="N27" s="4"/>
      <c r="O27" s="4"/>
      <c r="P27" s="4" t="s">
        <v>204</v>
      </c>
      <c r="Q27" s="4" t="s">
        <v>5</v>
      </c>
      <c r="R27" s="4" t="s">
        <v>247</v>
      </c>
      <c r="S27" s="4" t="s">
        <v>217</v>
      </c>
      <c r="T27" s="4" t="s">
        <v>148</v>
      </c>
      <c r="U27" s="4" t="s">
        <v>218</v>
      </c>
      <c r="V27" s="4" t="s">
        <v>198</v>
      </c>
      <c r="W27" s="4" t="s">
        <v>208</v>
      </c>
      <c r="X27" s="4" t="s">
        <v>248</v>
      </c>
      <c r="Y27" s="4"/>
      <c r="Z27" s="4" t="s">
        <v>249</v>
      </c>
      <c r="AA27" s="4">
        <v>23.0</v>
      </c>
      <c r="AB27" s="4" t="s">
        <v>47</v>
      </c>
      <c r="AC27" s="4"/>
      <c r="AD27" s="20" t="s">
        <v>250</v>
      </c>
      <c r="AE27" s="67" t="s">
        <v>8260</v>
      </c>
      <c r="AF27" s="67" t="s">
        <v>5</v>
      </c>
      <c r="AG27" s="67" t="s">
        <v>217</v>
      </c>
      <c r="AH27" s="67" t="s">
        <v>148</v>
      </c>
      <c r="AI27" s="67" t="s">
        <v>218</v>
      </c>
      <c r="AJ27" s="67" t="s">
        <v>198</v>
      </c>
      <c r="AK27" s="67" t="s">
        <v>208</v>
      </c>
      <c r="AL27" s="67" t="s">
        <v>8261</v>
      </c>
      <c r="AM27" s="67" t="s">
        <v>8262</v>
      </c>
      <c r="AN27" s="67" t="s">
        <v>8263</v>
      </c>
      <c r="AO27" s="67" t="s">
        <v>8264</v>
      </c>
      <c r="AP27" s="4"/>
      <c r="AQ27" s="4"/>
      <c r="AR27" s="4"/>
      <c r="AS27" s="4"/>
      <c r="AT27" s="4"/>
      <c r="AU27" s="4"/>
      <c r="AV27" s="4"/>
      <c r="AW27" s="4"/>
      <c r="AX27" s="4"/>
      <c r="AY27" s="4"/>
      <c r="AZ27" s="4"/>
      <c r="BA27" s="4"/>
      <c r="BB27" s="4"/>
      <c r="BC27" s="4"/>
      <c r="BD27" s="4"/>
      <c r="BE27" s="4"/>
      <c r="BF27" s="4"/>
      <c r="BG27" s="4"/>
      <c r="BH27" s="4"/>
      <c r="BI27" s="4"/>
      <c r="BJ27" s="243" t="str">
        <f t="shared" si="7"/>
        <v>TNLT</v>
      </c>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row>
    <row r="28" ht="14.25" customHeight="1">
      <c r="A28" s="1" t="str">
        <f t="shared" si="5"/>
        <v/>
      </c>
      <c r="B28" s="103" t="str">
        <f t="shared" si="4"/>
        <v>Có sẵn</v>
      </c>
      <c r="C28" s="4" t="s">
        <v>222</v>
      </c>
      <c r="D28" s="4"/>
      <c r="E28" s="4" t="s">
        <v>90</v>
      </c>
      <c r="F28" s="4"/>
      <c r="G28" s="4"/>
      <c r="H28" s="4"/>
      <c r="I28" s="4"/>
      <c r="J28" s="4"/>
      <c r="K28" s="4"/>
      <c r="L28" s="4"/>
      <c r="M28" s="4"/>
      <c r="N28" s="4"/>
      <c r="O28" s="4"/>
      <c r="P28" s="4" t="s">
        <v>204</v>
      </c>
      <c r="Q28" s="4" t="s">
        <v>9</v>
      </c>
      <c r="R28" s="4" t="s">
        <v>251</v>
      </c>
      <c r="S28" s="4" t="s">
        <v>150</v>
      </c>
      <c r="T28" s="4" t="s">
        <v>150</v>
      </c>
      <c r="U28" s="4" t="s">
        <v>150</v>
      </c>
      <c r="V28" s="4" t="s">
        <v>150</v>
      </c>
      <c r="W28" s="4" t="s">
        <v>150</v>
      </c>
      <c r="X28" s="4" t="s">
        <v>252</v>
      </c>
      <c r="Y28" s="4"/>
      <c r="Z28" s="4" t="s">
        <v>253</v>
      </c>
      <c r="AA28" s="4">
        <v>24.0</v>
      </c>
      <c r="AB28" s="4" t="s">
        <v>47</v>
      </c>
      <c r="AC28" s="4"/>
      <c r="AD28" s="20" t="s">
        <v>254</v>
      </c>
      <c r="AE28" s="67" t="s">
        <v>251</v>
      </c>
      <c r="AF28" s="67" t="s">
        <v>9</v>
      </c>
      <c r="AG28" s="67"/>
      <c r="AH28" s="67"/>
      <c r="AI28" s="67"/>
      <c r="AJ28" s="67"/>
      <c r="AK28" s="67"/>
      <c r="AL28" s="67" t="s">
        <v>8268</v>
      </c>
      <c r="AM28" s="67" t="s">
        <v>8269</v>
      </c>
      <c r="AN28" s="67" t="s">
        <v>8270</v>
      </c>
      <c r="AO28" s="67" t="s">
        <v>8271</v>
      </c>
      <c r="AP28" s="4"/>
      <c r="AQ28" s="4"/>
      <c r="AR28" s="4"/>
      <c r="AS28" s="4"/>
      <c r="AT28" s="4"/>
      <c r="AU28" s="4"/>
      <c r="AV28" s="4"/>
      <c r="AW28" s="4"/>
      <c r="AX28" s="4"/>
      <c r="AY28" s="4"/>
      <c r="AZ28" s="4"/>
      <c r="BA28" s="4"/>
      <c r="BB28" s="4"/>
      <c r="BC28" s="4"/>
      <c r="BD28" s="4"/>
      <c r="BE28" s="4"/>
      <c r="BF28" s="4"/>
      <c r="BG28" s="4"/>
      <c r="BH28" s="4"/>
      <c r="BI28" s="4"/>
      <c r="BJ28" s="243" t="str">
        <f t="shared" si="7"/>
        <v>TL</v>
      </c>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row>
    <row r="29" ht="14.25" customHeight="1">
      <c r="A29" s="1" t="str">
        <f t="shared" si="5"/>
        <v/>
      </c>
      <c r="B29" s="103" t="str">
        <f t="shared" si="4"/>
        <v>Có sẵn</v>
      </c>
      <c r="C29" s="4" t="s">
        <v>222</v>
      </c>
      <c r="D29" s="4"/>
      <c r="E29" s="4" t="s">
        <v>90</v>
      </c>
      <c r="F29" s="4"/>
      <c r="G29" s="4"/>
      <c r="H29" s="4"/>
      <c r="I29" s="4"/>
      <c r="J29" s="4"/>
      <c r="K29" s="4"/>
      <c r="L29" s="4"/>
      <c r="M29" s="4"/>
      <c r="N29" s="4"/>
      <c r="O29" s="4"/>
      <c r="P29" s="4"/>
      <c r="Q29" s="4" t="s">
        <v>5</v>
      </c>
      <c r="R29" s="4" t="s">
        <v>255</v>
      </c>
      <c r="S29" s="4" t="s">
        <v>217</v>
      </c>
      <c r="T29" s="4" t="s">
        <v>148</v>
      </c>
      <c r="U29" s="4" t="s">
        <v>218</v>
      </c>
      <c r="V29" s="4" t="s">
        <v>198</v>
      </c>
      <c r="W29" s="4" t="s">
        <v>208</v>
      </c>
      <c r="X29" s="4" t="s">
        <v>150</v>
      </c>
      <c r="Y29" s="4"/>
      <c r="Z29" s="4" t="s">
        <v>256</v>
      </c>
      <c r="AA29" s="4">
        <v>25.0</v>
      </c>
      <c r="AB29" s="4" t="s">
        <v>49</v>
      </c>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243" t="str">
        <f t="shared" si="7"/>
        <v>TNLT</v>
      </c>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row>
    <row r="30" ht="14.25" customHeight="1">
      <c r="A30" s="1" t="str">
        <f t="shared" si="5"/>
        <v/>
      </c>
      <c r="B30" s="103" t="str">
        <f t="shared" si="4"/>
        <v>Có sẵn</v>
      </c>
      <c r="C30" s="4" t="s">
        <v>257</v>
      </c>
      <c r="D30" s="4"/>
      <c r="E30" s="4" t="s">
        <v>258</v>
      </c>
      <c r="F30" s="4"/>
      <c r="G30" s="4"/>
      <c r="H30" s="4"/>
      <c r="I30" s="4"/>
      <c r="J30" s="4"/>
      <c r="K30" s="4"/>
      <c r="L30" s="4"/>
      <c r="M30" s="4"/>
      <c r="N30" s="4"/>
      <c r="O30" s="4"/>
      <c r="P30" s="4" t="s">
        <v>204</v>
      </c>
      <c r="Q30" s="4" t="s">
        <v>5</v>
      </c>
      <c r="R30" s="4" t="s">
        <v>259</v>
      </c>
      <c r="S30" s="4" t="s">
        <v>260</v>
      </c>
      <c r="T30" s="4" t="s">
        <v>261</v>
      </c>
      <c r="U30" s="4" t="s">
        <v>262</v>
      </c>
      <c r="V30" s="4" t="s">
        <v>263</v>
      </c>
      <c r="W30" s="4" t="s">
        <v>150</v>
      </c>
      <c r="X30" s="4" t="s">
        <v>171</v>
      </c>
      <c r="Y30" s="4"/>
      <c r="Z30" s="4" t="s">
        <v>264</v>
      </c>
      <c r="AA30" s="4">
        <v>27.0</v>
      </c>
      <c r="AB30" s="4" t="s">
        <v>47</v>
      </c>
      <c r="AC30" s="4"/>
      <c r="AD30" s="20" t="s">
        <v>265</v>
      </c>
      <c r="AE30" s="67" t="s">
        <v>282</v>
      </c>
      <c r="AF30" s="67" t="s">
        <v>8171</v>
      </c>
      <c r="AG30" s="67" t="s">
        <v>8171</v>
      </c>
      <c r="AH30" s="67" t="s">
        <v>8171</v>
      </c>
      <c r="AI30" s="67" t="s">
        <v>8171</v>
      </c>
      <c r="AJ30" s="67" t="s">
        <v>8171</v>
      </c>
      <c r="AK30" s="67" t="s">
        <v>285</v>
      </c>
      <c r="AL30" s="67" t="s">
        <v>8171</v>
      </c>
      <c r="AM30" s="67" t="s">
        <v>8278</v>
      </c>
      <c r="AN30" s="67" t="s">
        <v>8279</v>
      </c>
      <c r="AO30" s="67" t="s">
        <v>8280</v>
      </c>
      <c r="AP30" s="4"/>
      <c r="AQ30" s="4"/>
      <c r="AR30" s="4"/>
      <c r="AS30" s="4"/>
      <c r="AT30" s="4"/>
      <c r="AU30" s="4"/>
      <c r="AV30" s="4"/>
      <c r="AW30" s="4"/>
      <c r="AX30" s="4"/>
      <c r="AY30" s="4"/>
      <c r="AZ30" s="4"/>
      <c r="BA30" s="4"/>
      <c r="BB30" s="4"/>
      <c r="BC30" s="4"/>
      <c r="BD30" s="4"/>
      <c r="BE30" s="4"/>
      <c r="BF30" s="4"/>
      <c r="BG30" s="4"/>
      <c r="BH30" s="4"/>
      <c r="BI30" s="4"/>
      <c r="BJ30" s="243" t="str">
        <f t="shared" si="7"/>
        <v>TNLT</v>
      </c>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row>
    <row r="31" ht="14.25" customHeight="1">
      <c r="A31" s="1" t="str">
        <f t="shared" si="5"/>
        <v/>
      </c>
      <c r="B31" s="103" t="str">
        <f t="shared" si="4"/>
        <v>Có sẵn</v>
      </c>
      <c r="C31" s="4" t="s">
        <v>266</v>
      </c>
      <c r="D31" s="4"/>
      <c r="E31" s="4" t="s">
        <v>258</v>
      </c>
      <c r="F31" s="4"/>
      <c r="G31" s="4"/>
      <c r="H31" s="4"/>
      <c r="I31" s="4"/>
      <c r="J31" s="4"/>
      <c r="K31" s="4"/>
      <c r="L31" s="4"/>
      <c r="M31" s="4"/>
      <c r="N31" s="4"/>
      <c r="O31" s="4"/>
      <c r="P31" s="4" t="s">
        <v>204</v>
      </c>
      <c r="Q31" s="4" t="s">
        <v>9</v>
      </c>
      <c r="R31" s="4" t="s">
        <v>267</v>
      </c>
      <c r="S31" s="4" t="s">
        <v>150</v>
      </c>
      <c r="T31" s="4" t="s">
        <v>150</v>
      </c>
      <c r="U31" s="4" t="s">
        <v>150</v>
      </c>
      <c r="V31" s="4" t="s">
        <v>150</v>
      </c>
      <c r="W31" s="4" t="s">
        <v>150</v>
      </c>
      <c r="X31" s="4" t="s">
        <v>268</v>
      </c>
      <c r="Y31" s="4"/>
      <c r="Z31" s="4" t="s">
        <v>269</v>
      </c>
      <c r="AA31" s="4">
        <v>32.0</v>
      </c>
      <c r="AB31" s="4" t="s">
        <v>47</v>
      </c>
      <c r="AC31" s="4"/>
      <c r="AD31" s="20" t="s">
        <v>270</v>
      </c>
      <c r="AE31" s="67" t="s">
        <v>8171</v>
      </c>
      <c r="AF31" s="67" t="s">
        <v>8171</v>
      </c>
      <c r="AG31" s="67" t="s">
        <v>8171</v>
      </c>
      <c r="AH31" s="67" t="s">
        <v>8171</v>
      </c>
      <c r="AI31" s="67" t="s">
        <v>8171</v>
      </c>
      <c r="AJ31" s="67" t="s">
        <v>8171</v>
      </c>
      <c r="AK31" s="67" t="s">
        <v>8171</v>
      </c>
      <c r="AL31" s="67" t="s">
        <v>8232</v>
      </c>
      <c r="AM31" s="67" t="s">
        <v>8232</v>
      </c>
      <c r="AN31" s="67" t="s">
        <v>8281</v>
      </c>
      <c r="AO31" s="67" t="s">
        <v>8282</v>
      </c>
      <c r="AP31" s="4"/>
      <c r="AQ31" s="4"/>
      <c r="AR31" s="4"/>
      <c r="AS31" s="4"/>
      <c r="AT31" s="4"/>
      <c r="AU31" s="4"/>
      <c r="AV31" s="4"/>
      <c r="AW31" s="4"/>
      <c r="AX31" s="4"/>
      <c r="AY31" s="4"/>
      <c r="AZ31" s="4"/>
      <c r="BA31" s="4"/>
      <c r="BB31" s="4"/>
      <c r="BC31" s="4"/>
      <c r="BD31" s="4"/>
      <c r="BE31" s="4"/>
      <c r="BF31" s="4"/>
      <c r="BG31" s="4"/>
      <c r="BH31" s="4"/>
      <c r="BI31" s="4"/>
      <c r="BJ31" s="243" t="str">
        <f t="shared" si="7"/>
        <v>TL</v>
      </c>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row>
    <row r="32" ht="14.25" customHeight="1">
      <c r="A32" s="1" t="str">
        <f t="shared" si="5"/>
        <v/>
      </c>
      <c r="B32" s="103" t="str">
        <f t="shared" si="4"/>
        <v>Có sẵn</v>
      </c>
      <c r="C32" s="4" t="s">
        <v>266</v>
      </c>
      <c r="D32" s="4"/>
      <c r="E32" s="4" t="s">
        <v>258</v>
      </c>
      <c r="F32" s="4" t="s">
        <v>274</v>
      </c>
      <c r="G32" s="4"/>
      <c r="H32" s="4"/>
      <c r="I32" s="4"/>
      <c r="J32" s="4"/>
      <c r="K32" s="4"/>
      <c r="L32" s="4"/>
      <c r="M32" s="4"/>
      <c r="N32" s="4"/>
      <c r="O32" s="4"/>
      <c r="P32" s="4"/>
      <c r="Q32" s="4" t="s">
        <v>5</v>
      </c>
      <c r="R32" s="4" t="s">
        <v>275</v>
      </c>
      <c r="S32" s="4" t="s">
        <v>276</v>
      </c>
      <c r="T32" s="4" t="s">
        <v>277</v>
      </c>
      <c r="U32" s="4" t="s">
        <v>278</v>
      </c>
      <c r="V32" s="4" t="s">
        <v>279</v>
      </c>
      <c r="W32" s="4" t="s">
        <v>280</v>
      </c>
      <c r="X32" s="4" t="s">
        <v>150</v>
      </c>
      <c r="Y32" s="4"/>
      <c r="Z32" s="4" t="s">
        <v>115</v>
      </c>
      <c r="AA32" s="4">
        <v>33.0</v>
      </c>
      <c r="AB32" s="4" t="s">
        <v>49</v>
      </c>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243" t="str">
        <f t="shared" si="7"/>
        <v>TNLT</v>
      </c>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row>
    <row r="33" ht="14.25" customHeight="1">
      <c r="A33" s="1" t="str">
        <f t="shared" si="5"/>
        <v/>
      </c>
      <c r="B33" s="103" t="str">
        <f t="shared" si="4"/>
        <v>Có sẵn</v>
      </c>
      <c r="C33" s="4" t="s">
        <v>266</v>
      </c>
      <c r="D33" s="4"/>
      <c r="E33" s="4" t="s">
        <v>258</v>
      </c>
      <c r="F33" s="4"/>
      <c r="G33" s="4"/>
      <c r="H33" s="4"/>
      <c r="I33" s="4"/>
      <c r="J33" s="4"/>
      <c r="K33" s="4"/>
      <c r="L33" s="4"/>
      <c r="M33" s="4"/>
      <c r="N33" s="4"/>
      <c r="O33" s="4"/>
      <c r="P33" s="4"/>
      <c r="Q33" s="4" t="s">
        <v>5</v>
      </c>
      <c r="R33" s="4" t="s">
        <v>281</v>
      </c>
      <c r="S33" s="4" t="s">
        <v>276</v>
      </c>
      <c r="T33" s="4" t="s">
        <v>277</v>
      </c>
      <c r="U33" s="4" t="s">
        <v>278</v>
      </c>
      <c r="V33" s="4" t="s">
        <v>279</v>
      </c>
      <c r="W33" s="4" t="s">
        <v>280</v>
      </c>
      <c r="X33" s="4" t="s">
        <v>150</v>
      </c>
      <c r="Y33" s="4"/>
      <c r="Z33" s="4" t="s">
        <v>116</v>
      </c>
      <c r="AA33" s="4">
        <v>34.0</v>
      </c>
      <c r="AB33" s="4" t="s">
        <v>49</v>
      </c>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243" t="str">
        <f t="shared" si="7"/>
        <v>TNLT</v>
      </c>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row>
    <row r="34" ht="14.25" customHeight="1">
      <c r="A34" s="1" t="str">
        <f t="shared" si="5"/>
        <v/>
      </c>
      <c r="B34" s="103" t="str">
        <f t="shared" si="4"/>
        <v>Có sẵn</v>
      </c>
      <c r="C34" s="4" t="s">
        <v>266</v>
      </c>
      <c r="D34" s="4"/>
      <c r="E34" s="4" t="s">
        <v>258</v>
      </c>
      <c r="F34" s="4"/>
      <c r="G34" s="4"/>
      <c r="H34" s="4"/>
      <c r="I34" s="4"/>
      <c r="J34" s="4"/>
      <c r="K34" s="4"/>
      <c r="L34" s="4"/>
      <c r="M34" s="4"/>
      <c r="N34" s="4"/>
      <c r="O34" s="4"/>
      <c r="P34" s="4"/>
      <c r="Q34" s="4" t="s">
        <v>5</v>
      </c>
      <c r="R34" s="4" t="s">
        <v>282</v>
      </c>
      <c r="S34" s="4" t="s">
        <v>260</v>
      </c>
      <c r="T34" s="4" t="s">
        <v>261</v>
      </c>
      <c r="U34" s="4" t="s">
        <v>283</v>
      </c>
      <c r="V34" s="4" t="s">
        <v>284</v>
      </c>
      <c r="W34" s="4" t="s">
        <v>285</v>
      </c>
      <c r="X34" s="4"/>
      <c r="Y34" s="4"/>
      <c r="Z34" s="4" t="s">
        <v>286</v>
      </c>
      <c r="AA34" s="4">
        <v>35.0</v>
      </c>
      <c r="AB34" s="4" t="s">
        <v>49</v>
      </c>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243" t="str">
        <f t="shared" si="7"/>
        <v>TNLT</v>
      </c>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row>
    <row r="35" ht="14.25" customHeight="1">
      <c r="A35" s="1" t="str">
        <f t="shared" si="5"/>
        <v/>
      </c>
      <c r="B35" s="103" t="str">
        <f t="shared" si="4"/>
        <v>Có sẵn</v>
      </c>
      <c r="C35" s="4" t="s">
        <v>266</v>
      </c>
      <c r="D35" s="4"/>
      <c r="E35" s="4" t="s">
        <v>258</v>
      </c>
      <c r="F35" s="4"/>
      <c r="G35" s="4"/>
      <c r="H35" s="4"/>
      <c r="I35" s="4"/>
      <c r="J35" s="4"/>
      <c r="K35" s="4"/>
      <c r="L35" s="4"/>
      <c r="M35" s="4"/>
      <c r="N35" s="4"/>
      <c r="O35" s="4"/>
      <c r="P35" s="4"/>
      <c r="Q35" s="4" t="s">
        <v>5</v>
      </c>
      <c r="R35" s="4" t="s">
        <v>287</v>
      </c>
      <c r="S35" s="4" t="s">
        <v>288</v>
      </c>
      <c r="T35" s="4" t="s">
        <v>289</v>
      </c>
      <c r="U35" s="4" t="s">
        <v>131</v>
      </c>
      <c r="V35" s="4" t="s">
        <v>290</v>
      </c>
      <c r="W35" s="4" t="s">
        <v>291</v>
      </c>
      <c r="X35" s="4" t="s">
        <v>292</v>
      </c>
      <c r="Y35" s="4" t="s">
        <v>293</v>
      </c>
      <c r="Z35" s="4"/>
      <c r="AA35" s="4">
        <v>36.0</v>
      </c>
      <c r="AB35" s="4" t="s">
        <v>47</v>
      </c>
      <c r="AC35" s="4"/>
      <c r="AD35" s="20" t="s">
        <v>294</v>
      </c>
      <c r="AE35" s="67" t="s">
        <v>8288</v>
      </c>
      <c r="AF35" s="67" t="s">
        <v>5</v>
      </c>
      <c r="AG35" s="67" t="s">
        <v>8290</v>
      </c>
      <c r="AH35" s="67" t="s">
        <v>8291</v>
      </c>
      <c r="AI35" s="67" t="s">
        <v>131</v>
      </c>
      <c r="AJ35" s="67" t="s">
        <v>290</v>
      </c>
      <c r="AK35" s="67" t="s">
        <v>8292</v>
      </c>
      <c r="AL35" s="67" t="s">
        <v>151</v>
      </c>
      <c r="AM35" s="67" t="s">
        <v>8293</v>
      </c>
      <c r="AN35" s="67" t="s">
        <v>8294</v>
      </c>
      <c r="AO35" s="67" t="s">
        <v>8295</v>
      </c>
      <c r="AP35" s="4"/>
      <c r="AQ35" s="4"/>
      <c r="AR35" s="4"/>
      <c r="AS35" s="4"/>
      <c r="AT35" s="4"/>
      <c r="AU35" s="4"/>
      <c r="AV35" s="4"/>
      <c r="AW35" s="4"/>
      <c r="AX35" s="4"/>
      <c r="AY35" s="4"/>
      <c r="AZ35" s="4"/>
      <c r="BA35" s="4"/>
      <c r="BB35" s="4"/>
      <c r="BC35" s="4"/>
      <c r="BD35" s="4"/>
      <c r="BE35" s="4"/>
      <c r="BF35" s="4"/>
      <c r="BG35" s="4"/>
      <c r="BH35" s="4"/>
      <c r="BI35" s="4"/>
      <c r="BJ35" s="243" t="str">
        <f t="shared" si="7"/>
        <v>TNLT</v>
      </c>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row>
    <row r="36" ht="14.25" customHeight="1">
      <c r="A36" s="1" t="str">
        <f t="shared" si="5"/>
        <v/>
      </c>
      <c r="B36" s="103" t="str">
        <f t="shared" si="4"/>
        <v>Có sẵn</v>
      </c>
      <c r="C36" s="4" t="s">
        <v>266</v>
      </c>
      <c r="D36" s="4"/>
      <c r="E36" s="4"/>
      <c r="F36" s="4"/>
      <c r="G36" s="4"/>
      <c r="H36" s="4"/>
      <c r="I36" s="4"/>
      <c r="J36" s="4"/>
      <c r="K36" s="4"/>
      <c r="L36" s="4"/>
      <c r="M36" s="4"/>
      <c r="N36" s="4"/>
      <c r="O36" s="4"/>
      <c r="P36" s="4"/>
      <c r="Q36" s="4" t="s">
        <v>5</v>
      </c>
      <c r="R36" s="4" t="s">
        <v>297</v>
      </c>
      <c r="S36" s="4" t="s">
        <v>298</v>
      </c>
      <c r="T36" s="4" t="s">
        <v>299</v>
      </c>
      <c r="U36" s="4" t="s">
        <v>300</v>
      </c>
      <c r="V36" s="4" t="s">
        <v>301</v>
      </c>
      <c r="W36" s="4" t="s">
        <v>302</v>
      </c>
      <c r="X36" s="4" t="s">
        <v>151</v>
      </c>
      <c r="Y36" s="4"/>
      <c r="Z36" s="4"/>
      <c r="AA36" s="4">
        <v>37.0</v>
      </c>
      <c r="AB36" s="4" t="s">
        <v>49</v>
      </c>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243" t="str">
        <f t="shared" si="7"/>
        <v>TNLT</v>
      </c>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row>
    <row r="37" ht="14.25" customHeight="1">
      <c r="A37" s="1" t="str">
        <f t="shared" si="5"/>
        <v/>
      </c>
      <c r="B37" s="103" t="str">
        <f t="shared" si="4"/>
        <v>Có sẵn</v>
      </c>
      <c r="C37" s="4" t="s">
        <v>266</v>
      </c>
      <c r="D37" s="4"/>
      <c r="E37" s="4"/>
      <c r="F37" s="4"/>
      <c r="G37" s="4"/>
      <c r="H37" s="4"/>
      <c r="I37" s="4"/>
      <c r="J37" s="4"/>
      <c r="K37" s="4"/>
      <c r="L37" s="4"/>
      <c r="M37" s="4"/>
      <c r="N37" s="4"/>
      <c r="O37" s="4"/>
      <c r="P37" s="4"/>
      <c r="Q37" s="4" t="s">
        <v>5</v>
      </c>
      <c r="R37" s="4" t="s">
        <v>304</v>
      </c>
      <c r="S37" s="4" t="s">
        <v>305</v>
      </c>
      <c r="T37" s="4" t="s">
        <v>306</v>
      </c>
      <c r="U37" s="4" t="s">
        <v>307</v>
      </c>
      <c r="V37" s="4" t="s">
        <v>308</v>
      </c>
      <c r="W37" s="4"/>
      <c r="X37" s="4" t="s">
        <v>151</v>
      </c>
      <c r="Y37" s="4"/>
      <c r="Z37" s="4"/>
      <c r="AA37" s="4">
        <v>38.0</v>
      </c>
      <c r="AB37" s="4" t="s">
        <v>49</v>
      </c>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243" t="str">
        <f t="shared" si="7"/>
        <v>TNLT</v>
      </c>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row>
    <row r="38" ht="14.25" customHeight="1">
      <c r="A38" s="1" t="str">
        <f t="shared" si="5"/>
        <v/>
      </c>
      <c r="B38" s="103" t="str">
        <f t="shared" si="4"/>
        <v>Có sẵn</v>
      </c>
      <c r="C38" s="4" t="s">
        <v>309</v>
      </c>
      <c r="D38" s="4"/>
      <c r="E38" s="4" t="s">
        <v>258</v>
      </c>
      <c r="F38" s="4" t="s">
        <v>310</v>
      </c>
      <c r="G38" s="4"/>
      <c r="H38" s="4"/>
      <c r="I38" s="4"/>
      <c r="J38" s="4"/>
      <c r="K38" s="4"/>
      <c r="L38" s="4"/>
      <c r="M38" s="4"/>
      <c r="N38" s="4"/>
      <c r="O38" s="4"/>
      <c r="P38" s="4"/>
      <c r="Q38" s="4" t="s">
        <v>5</v>
      </c>
      <c r="R38" s="4" t="s">
        <v>311</v>
      </c>
      <c r="S38" s="4" t="s">
        <v>312</v>
      </c>
      <c r="T38" s="4" t="s">
        <v>313</v>
      </c>
      <c r="U38" s="4" t="s">
        <v>314</v>
      </c>
      <c r="V38" s="4" t="s">
        <v>315</v>
      </c>
      <c r="W38" s="4" t="s">
        <v>316</v>
      </c>
      <c r="X38" s="4" t="s">
        <v>317</v>
      </c>
      <c r="Y38" s="4"/>
      <c r="Z38" s="4" t="s">
        <v>318</v>
      </c>
      <c r="AA38" s="4">
        <v>42.0</v>
      </c>
      <c r="AB38" s="4" t="s">
        <v>13</v>
      </c>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243" t="str">
        <f t="shared" si="7"/>
        <v>TNLT</v>
      </c>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row>
    <row r="39" ht="14.25" customHeight="1">
      <c r="A39" s="1" t="str">
        <f t="shared" si="5"/>
        <v/>
      </c>
      <c r="B39" s="103" t="str">
        <f t="shared" si="4"/>
        <v>Có sẵn</v>
      </c>
      <c r="C39" s="4" t="s">
        <v>309</v>
      </c>
      <c r="D39" s="4"/>
      <c r="E39" s="4" t="s">
        <v>258</v>
      </c>
      <c r="F39" s="4"/>
      <c r="G39" s="4"/>
      <c r="H39" s="4"/>
      <c r="I39" s="4"/>
      <c r="J39" s="4"/>
      <c r="K39" s="4"/>
      <c r="L39" s="4"/>
      <c r="M39" s="4"/>
      <c r="N39" s="4"/>
      <c r="O39" s="4"/>
      <c r="P39" s="4" t="s">
        <v>204</v>
      </c>
      <c r="Q39" s="4" t="s">
        <v>5</v>
      </c>
      <c r="R39" s="4" t="s">
        <v>319</v>
      </c>
      <c r="S39" s="4" t="s">
        <v>320</v>
      </c>
      <c r="T39" s="4" t="s">
        <v>321</v>
      </c>
      <c r="U39" s="4" t="s">
        <v>322</v>
      </c>
      <c r="V39" s="4" t="s">
        <v>323</v>
      </c>
      <c r="W39" s="4" t="s">
        <v>324</v>
      </c>
      <c r="X39" s="4"/>
      <c r="Y39" s="4"/>
      <c r="Z39" s="4" t="s">
        <v>325</v>
      </c>
      <c r="AA39" s="4">
        <v>43.0</v>
      </c>
      <c r="AB39" s="4" t="s">
        <v>13</v>
      </c>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243" t="str">
        <f t="shared" si="7"/>
        <v>TNLT</v>
      </c>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row>
    <row r="40" ht="14.25" customHeight="1">
      <c r="A40" s="1" t="str">
        <f t="shared" si="5"/>
        <v/>
      </c>
      <c r="B40" s="103" t="str">
        <f t="shared" si="4"/>
        <v>Có sẵn</v>
      </c>
      <c r="C40" s="4" t="s">
        <v>309</v>
      </c>
      <c r="D40" s="4"/>
      <c r="E40" s="4" t="s">
        <v>258</v>
      </c>
      <c r="F40" s="4"/>
      <c r="G40" s="4"/>
      <c r="H40" s="4"/>
      <c r="I40" s="4"/>
      <c r="J40" s="4"/>
      <c r="K40" s="4"/>
      <c r="L40" s="4"/>
      <c r="M40" s="4"/>
      <c r="N40" s="4"/>
      <c r="O40" s="4"/>
      <c r="P40" s="4" t="s">
        <v>204</v>
      </c>
      <c r="Q40" s="4" t="s">
        <v>9</v>
      </c>
      <c r="R40" s="4" t="s">
        <v>326</v>
      </c>
      <c r="S40" s="4" t="s">
        <v>150</v>
      </c>
      <c r="T40" s="4" t="s">
        <v>150</v>
      </c>
      <c r="U40" s="4" t="s">
        <v>150</v>
      </c>
      <c r="V40" s="4" t="s">
        <v>150</v>
      </c>
      <c r="W40" s="4" t="s">
        <v>150</v>
      </c>
      <c r="X40" s="4" t="s">
        <v>327</v>
      </c>
      <c r="Y40" s="4"/>
      <c r="Z40" s="4" t="s">
        <v>328</v>
      </c>
      <c r="AA40" s="4">
        <v>44.0</v>
      </c>
      <c r="AB40" s="4" t="s">
        <v>13</v>
      </c>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243" t="str">
        <f t="shared" si="7"/>
        <v>TL</v>
      </c>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row>
    <row r="41" ht="14.25" customHeight="1">
      <c r="A41" s="1" t="str">
        <f t="shared" si="5"/>
        <v/>
      </c>
      <c r="B41" s="103" t="str">
        <f t="shared" si="4"/>
        <v>Có sẵn</v>
      </c>
      <c r="C41" s="4" t="s">
        <v>329</v>
      </c>
      <c r="D41" s="4"/>
      <c r="E41" s="4" t="s">
        <v>258</v>
      </c>
      <c r="F41" s="4"/>
      <c r="G41" s="4"/>
      <c r="H41" s="4"/>
      <c r="I41" s="4"/>
      <c r="J41" s="4"/>
      <c r="K41" s="4"/>
      <c r="L41" s="4"/>
      <c r="M41" s="4"/>
      <c r="N41" s="4"/>
      <c r="O41" s="4"/>
      <c r="P41" s="4" t="s">
        <v>204</v>
      </c>
      <c r="Q41" s="4" t="s">
        <v>9</v>
      </c>
      <c r="R41" s="4" t="s">
        <v>330</v>
      </c>
      <c r="S41" s="4" t="s">
        <v>150</v>
      </c>
      <c r="T41" s="4" t="s">
        <v>150</v>
      </c>
      <c r="U41" s="4" t="s">
        <v>150</v>
      </c>
      <c r="V41" s="4" t="s">
        <v>150</v>
      </c>
      <c r="W41" s="4" t="s">
        <v>150</v>
      </c>
      <c r="X41" s="4" t="s">
        <v>331</v>
      </c>
      <c r="Y41" s="4"/>
      <c r="Z41" s="4" t="s">
        <v>332</v>
      </c>
      <c r="AA41" s="4">
        <v>46.0</v>
      </c>
      <c r="AB41" s="4" t="s">
        <v>13</v>
      </c>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243" t="str">
        <f t="shared" si="7"/>
        <v>TL</v>
      </c>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row>
    <row r="42" ht="14.25" customHeight="1">
      <c r="A42" s="1" t="str">
        <f t="shared" si="5"/>
        <v/>
      </c>
      <c r="B42" s="103" t="str">
        <f t="shared" si="4"/>
        <v>Có sẵn</v>
      </c>
      <c r="C42" s="4" t="s">
        <v>333</v>
      </c>
      <c r="D42" s="4"/>
      <c r="E42" s="4" t="s">
        <v>258</v>
      </c>
      <c r="F42" s="4" t="s">
        <v>334</v>
      </c>
      <c r="G42" s="4"/>
      <c r="H42" s="4"/>
      <c r="I42" s="4"/>
      <c r="J42" s="4"/>
      <c r="K42" s="4"/>
      <c r="L42" s="4"/>
      <c r="M42" s="4"/>
      <c r="N42" s="4"/>
      <c r="O42" s="4"/>
      <c r="P42" s="4" t="s">
        <v>204</v>
      </c>
      <c r="Q42" s="4" t="s">
        <v>5</v>
      </c>
      <c r="R42" s="4" t="s">
        <v>335</v>
      </c>
      <c r="S42" s="4" t="s">
        <v>336</v>
      </c>
      <c r="T42" s="4" t="s">
        <v>337</v>
      </c>
      <c r="U42" s="4" t="s">
        <v>338</v>
      </c>
      <c r="V42" s="4" t="s">
        <v>339</v>
      </c>
      <c r="W42" s="4" t="s">
        <v>340</v>
      </c>
      <c r="X42" s="4" t="s">
        <v>151</v>
      </c>
      <c r="Y42" s="4"/>
      <c r="Z42" s="4" t="s">
        <v>341</v>
      </c>
      <c r="AA42" s="4">
        <v>48.0</v>
      </c>
      <c r="AB42" s="4" t="s">
        <v>13</v>
      </c>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243" t="str">
        <f t="shared" si="7"/>
        <v>TNLT</v>
      </c>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row>
    <row r="43" ht="14.25" customHeight="1">
      <c r="A43" s="1" t="str">
        <f t="shared" si="5"/>
        <v>OK</v>
      </c>
      <c r="B43" s="103" t="str">
        <f t="shared" si="4"/>
        <v>OK</v>
      </c>
      <c r="C43" s="4" t="s">
        <v>346</v>
      </c>
      <c r="D43" s="4"/>
      <c r="E43" s="4" t="s">
        <v>258</v>
      </c>
      <c r="F43" s="4"/>
      <c r="G43" s="4"/>
      <c r="H43" s="4"/>
      <c r="I43" s="4"/>
      <c r="J43" s="4"/>
      <c r="K43" s="4"/>
      <c r="L43" s="4"/>
      <c r="M43" s="4" t="s">
        <v>47</v>
      </c>
      <c r="N43" s="4" t="s">
        <v>8</v>
      </c>
      <c r="O43" s="4" t="s">
        <v>347</v>
      </c>
      <c r="P43" s="4" t="s">
        <v>254</v>
      </c>
      <c r="Q43" s="4"/>
      <c r="R43" s="4" t="s">
        <v>348</v>
      </c>
      <c r="S43" s="4" t="s">
        <v>349</v>
      </c>
      <c r="T43" s="4" t="s">
        <v>350</v>
      </c>
      <c r="U43" s="4" t="s">
        <v>351</v>
      </c>
      <c r="V43" s="4" t="s">
        <v>352</v>
      </c>
      <c r="W43" s="4" t="s">
        <v>179</v>
      </c>
      <c r="X43" s="4" t="s">
        <v>242</v>
      </c>
      <c r="Y43" s="4" t="s">
        <v>353</v>
      </c>
      <c r="Z43" s="4"/>
      <c r="AA43" s="4">
        <v>49.0</v>
      </c>
      <c r="AB43" s="4" t="s">
        <v>13</v>
      </c>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243" t="str">
        <f t="shared" si="7"/>
        <v>TNBT</v>
      </c>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row>
    <row r="44" ht="14.25" customHeight="1">
      <c r="A44" s="1" t="str">
        <f t="shared" si="5"/>
        <v>OK</v>
      </c>
      <c r="B44" s="103" t="str">
        <f t="shared" si="4"/>
        <v>OK</v>
      </c>
      <c r="C44" s="4" t="s">
        <v>346</v>
      </c>
      <c r="D44" s="4"/>
      <c r="E44" s="4" t="s">
        <v>258</v>
      </c>
      <c r="F44" s="4"/>
      <c r="G44" s="4"/>
      <c r="H44" s="4"/>
      <c r="I44" s="4"/>
      <c r="J44" s="4"/>
      <c r="K44" s="4"/>
      <c r="L44" s="4"/>
      <c r="M44" s="4" t="s">
        <v>47</v>
      </c>
      <c r="N44" s="4" t="s">
        <v>8</v>
      </c>
      <c r="O44" s="4" t="s">
        <v>354</v>
      </c>
      <c r="P44" s="4" t="s">
        <v>355</v>
      </c>
      <c r="Q44" s="4"/>
      <c r="R44" s="4" t="s">
        <v>356</v>
      </c>
      <c r="S44" s="4" t="s">
        <v>357</v>
      </c>
      <c r="T44" s="4" t="s">
        <v>358</v>
      </c>
      <c r="U44" s="4" t="s">
        <v>359</v>
      </c>
      <c r="V44" s="4" t="s">
        <v>360</v>
      </c>
      <c r="W44" s="4" t="s">
        <v>361</v>
      </c>
      <c r="X44" s="4" t="s">
        <v>151</v>
      </c>
      <c r="Y44" s="4" t="s">
        <v>362</v>
      </c>
      <c r="Z44" s="4"/>
      <c r="AA44" s="4">
        <v>50.0</v>
      </c>
      <c r="AB44" s="4" t="s">
        <v>13</v>
      </c>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243" t="str">
        <f t="shared" si="7"/>
        <v>TNBT</v>
      </c>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row>
    <row r="45" ht="14.25" customHeight="1">
      <c r="A45" s="1" t="str">
        <f t="shared" si="5"/>
        <v>OK</v>
      </c>
      <c r="B45" s="103" t="str">
        <f t="shared" si="4"/>
        <v>OK</v>
      </c>
      <c r="C45" s="4" t="s">
        <v>346</v>
      </c>
      <c r="D45" s="4"/>
      <c r="E45" s="4" t="s">
        <v>258</v>
      </c>
      <c r="F45" s="4"/>
      <c r="G45" s="4"/>
      <c r="H45" s="4"/>
      <c r="I45" s="4"/>
      <c r="J45" s="4"/>
      <c r="K45" s="4"/>
      <c r="L45" s="4"/>
      <c r="M45" s="4" t="s">
        <v>47</v>
      </c>
      <c r="N45" s="4" t="s">
        <v>8</v>
      </c>
      <c r="O45" s="4" t="s">
        <v>347</v>
      </c>
      <c r="P45" s="4" t="s">
        <v>254</v>
      </c>
      <c r="Q45" s="4"/>
      <c r="R45" s="4" t="s">
        <v>363</v>
      </c>
      <c r="S45" s="4" t="s">
        <v>364</v>
      </c>
      <c r="T45" s="4" t="s">
        <v>365</v>
      </c>
      <c r="U45" s="4" t="s">
        <v>366</v>
      </c>
      <c r="V45" s="4" t="s">
        <v>367</v>
      </c>
      <c r="W45" s="4" t="s">
        <v>368</v>
      </c>
      <c r="X45" s="4" t="s">
        <v>151</v>
      </c>
      <c r="Y45" s="4" t="s">
        <v>369</v>
      </c>
      <c r="Z45" s="4"/>
      <c r="AA45" s="4">
        <v>51.0</v>
      </c>
      <c r="AB45" s="4" t="s">
        <v>13</v>
      </c>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243" t="str">
        <f t="shared" si="7"/>
        <v>TNBT</v>
      </c>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row>
    <row r="46" ht="14.25" customHeight="1">
      <c r="A46" s="1" t="str">
        <f t="shared" si="5"/>
        <v/>
      </c>
      <c r="B46" s="103" t="str">
        <f t="shared" si="4"/>
        <v>Có sẵn</v>
      </c>
      <c r="C46" s="4" t="s">
        <v>346</v>
      </c>
      <c r="D46" s="4"/>
      <c r="E46" s="4" t="s">
        <v>258</v>
      </c>
      <c r="F46" s="4" t="s">
        <v>370</v>
      </c>
      <c r="G46" s="4" t="s">
        <v>371</v>
      </c>
      <c r="H46" s="4"/>
      <c r="I46" s="4"/>
      <c r="J46" s="4" t="s">
        <v>123</v>
      </c>
      <c r="K46" s="4"/>
      <c r="L46" s="4" t="s">
        <v>372</v>
      </c>
      <c r="M46" s="4"/>
      <c r="N46" s="4"/>
      <c r="O46" s="4"/>
      <c r="P46" s="4" t="s">
        <v>204</v>
      </c>
      <c r="Q46" s="4" t="s">
        <v>5</v>
      </c>
      <c r="R46" s="4" t="s">
        <v>373</v>
      </c>
      <c r="S46" s="4" t="s">
        <v>217</v>
      </c>
      <c r="T46" s="4" t="s">
        <v>201</v>
      </c>
      <c r="U46" s="4" t="s">
        <v>374</v>
      </c>
      <c r="V46" s="4" t="s">
        <v>218</v>
      </c>
      <c r="W46" s="4" t="s">
        <v>150</v>
      </c>
      <c r="X46" s="4" t="s">
        <v>375</v>
      </c>
      <c r="Y46" s="4"/>
      <c r="Z46" s="4" t="s">
        <v>376</v>
      </c>
      <c r="AA46" s="4">
        <v>53.0</v>
      </c>
      <c r="AB46" s="4" t="s">
        <v>13</v>
      </c>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243" t="str">
        <f t="shared" si="7"/>
        <v>TNLT</v>
      </c>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row>
    <row r="47" ht="14.25" customHeight="1">
      <c r="A47" s="1" t="str">
        <f t="shared" si="5"/>
        <v/>
      </c>
      <c r="B47" s="103" t="str">
        <f t="shared" si="4"/>
        <v>Có sẵn</v>
      </c>
      <c r="C47" s="4" t="s">
        <v>346</v>
      </c>
      <c r="D47" s="4"/>
      <c r="E47" s="4" t="s">
        <v>258</v>
      </c>
      <c r="F47" s="4"/>
      <c r="G47" s="4"/>
      <c r="H47" s="4"/>
      <c r="I47" s="4"/>
      <c r="J47" s="4"/>
      <c r="K47" s="4"/>
      <c r="L47" s="4"/>
      <c r="M47" s="4"/>
      <c r="N47" s="4"/>
      <c r="O47" s="4"/>
      <c r="P47" s="4" t="s">
        <v>204</v>
      </c>
      <c r="Q47" s="4" t="s">
        <v>9</v>
      </c>
      <c r="R47" s="4" t="s">
        <v>377</v>
      </c>
      <c r="S47" s="4" t="s">
        <v>150</v>
      </c>
      <c r="T47" s="4" t="s">
        <v>150</v>
      </c>
      <c r="U47" s="4" t="s">
        <v>150</v>
      </c>
      <c r="V47" s="4" t="s">
        <v>150</v>
      </c>
      <c r="W47" s="4" t="s">
        <v>150</v>
      </c>
      <c r="X47" s="4" t="s">
        <v>378</v>
      </c>
      <c r="Y47" s="4"/>
      <c r="Z47" s="4" t="s">
        <v>379</v>
      </c>
      <c r="AA47" s="4">
        <v>54.0</v>
      </c>
      <c r="AB47" s="4" t="s">
        <v>13</v>
      </c>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243" t="str">
        <f t="shared" si="7"/>
        <v>TL</v>
      </c>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row>
    <row r="48" ht="14.25" customHeight="1">
      <c r="A48" s="1" t="str">
        <f t="shared" si="5"/>
        <v/>
      </c>
      <c r="B48" s="103" t="str">
        <f t="shared" si="4"/>
        <v>Có sẵn</v>
      </c>
      <c r="C48" s="4" t="s">
        <v>346</v>
      </c>
      <c r="D48" s="4"/>
      <c r="E48" s="4" t="s">
        <v>258</v>
      </c>
      <c r="F48" s="4"/>
      <c r="G48" s="4"/>
      <c r="H48" s="4"/>
      <c r="I48" s="4"/>
      <c r="J48" s="4"/>
      <c r="K48" s="4"/>
      <c r="L48" s="4"/>
      <c r="M48" s="4"/>
      <c r="N48" s="4"/>
      <c r="O48" s="4"/>
      <c r="P48" s="4"/>
      <c r="Q48" s="4" t="s">
        <v>5</v>
      </c>
      <c r="R48" s="4" t="s">
        <v>382</v>
      </c>
      <c r="S48" s="4" t="s">
        <v>217</v>
      </c>
      <c r="T48" s="4" t="s">
        <v>201</v>
      </c>
      <c r="U48" s="4" t="s">
        <v>374</v>
      </c>
      <c r="V48" s="4" t="s">
        <v>218</v>
      </c>
      <c r="W48" s="4" t="s">
        <v>384</v>
      </c>
      <c r="X48" s="4" t="s">
        <v>150</v>
      </c>
      <c r="Y48" s="4"/>
      <c r="Z48" s="4" t="s">
        <v>385</v>
      </c>
      <c r="AA48" s="4">
        <v>55.0</v>
      </c>
      <c r="AB48" s="4" t="s">
        <v>13</v>
      </c>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243" t="str">
        <f t="shared" si="7"/>
        <v>TNLT</v>
      </c>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row>
    <row r="49" ht="14.25" customHeight="1">
      <c r="A49" s="1" t="str">
        <f t="shared" si="5"/>
        <v/>
      </c>
      <c r="B49" s="103" t="str">
        <f t="shared" si="4"/>
        <v>Có sẵn</v>
      </c>
      <c r="C49" s="4" t="s">
        <v>346</v>
      </c>
      <c r="D49" s="4"/>
      <c r="E49" s="4" t="s">
        <v>258</v>
      </c>
      <c r="F49" s="4"/>
      <c r="G49" s="4"/>
      <c r="H49" s="4"/>
      <c r="I49" s="4"/>
      <c r="J49" s="4"/>
      <c r="K49" s="4"/>
      <c r="L49" s="4"/>
      <c r="M49" s="4"/>
      <c r="N49" s="4"/>
      <c r="O49" s="4"/>
      <c r="P49" s="4"/>
      <c r="Q49" s="4" t="s">
        <v>5</v>
      </c>
      <c r="R49" s="4" t="s">
        <v>386</v>
      </c>
      <c r="S49" s="4" t="s">
        <v>387</v>
      </c>
      <c r="T49" s="4" t="s">
        <v>388</v>
      </c>
      <c r="U49" s="4" t="s">
        <v>389</v>
      </c>
      <c r="V49" s="4" t="s">
        <v>390</v>
      </c>
      <c r="W49" s="4" t="s">
        <v>391</v>
      </c>
      <c r="X49" s="4"/>
      <c r="Y49" s="4"/>
      <c r="Z49" s="4" t="s">
        <v>392</v>
      </c>
      <c r="AA49" s="4">
        <v>56.0</v>
      </c>
      <c r="AB49" s="4" t="s">
        <v>13</v>
      </c>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243" t="str">
        <f t="shared" si="7"/>
        <v>TNLT</v>
      </c>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row>
    <row r="50" ht="14.25" customHeight="1">
      <c r="A50" s="1" t="str">
        <f t="shared" si="5"/>
        <v>OK</v>
      </c>
      <c r="B50" s="103" t="str">
        <f t="shared" si="4"/>
        <v>OK</v>
      </c>
      <c r="C50" s="4" t="s">
        <v>393</v>
      </c>
      <c r="D50" s="4"/>
      <c r="E50" s="4" t="s">
        <v>258</v>
      </c>
      <c r="F50" s="4"/>
      <c r="G50" s="4" t="s">
        <v>394</v>
      </c>
      <c r="H50" s="4"/>
      <c r="I50" s="4"/>
      <c r="J50" s="4"/>
      <c r="K50" s="4"/>
      <c r="L50" s="4"/>
      <c r="M50" s="4" t="s">
        <v>47</v>
      </c>
      <c r="N50" s="4" t="s">
        <v>8</v>
      </c>
      <c r="O50" s="4" t="s">
        <v>235</v>
      </c>
      <c r="P50" s="4" t="s">
        <v>395</v>
      </c>
      <c r="Q50" s="4"/>
      <c r="R50" s="4" t="s">
        <v>396</v>
      </c>
      <c r="S50" s="4" t="s">
        <v>397</v>
      </c>
      <c r="T50" s="4" t="s">
        <v>398</v>
      </c>
      <c r="U50" s="4" t="s">
        <v>399</v>
      </c>
      <c r="V50" s="4" t="s">
        <v>400</v>
      </c>
      <c r="W50" s="4" t="s">
        <v>401</v>
      </c>
      <c r="X50" s="4" t="s">
        <v>402</v>
      </c>
      <c r="Y50" s="4" t="s">
        <v>403</v>
      </c>
      <c r="Z50" s="4"/>
      <c r="AA50" s="4">
        <v>57.0</v>
      </c>
      <c r="AB50" s="4" t="s">
        <v>13</v>
      </c>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243" t="str">
        <f t="shared" si="7"/>
        <v>TNBT</v>
      </c>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row>
    <row r="51" ht="14.25" customHeight="1">
      <c r="A51" s="1" t="str">
        <f t="shared" si="5"/>
        <v>OK</v>
      </c>
      <c r="B51" s="103" t="str">
        <f t="shared" si="4"/>
        <v>OK</v>
      </c>
      <c r="C51" s="4" t="s">
        <v>393</v>
      </c>
      <c r="D51" s="4"/>
      <c r="E51" s="4" t="s">
        <v>258</v>
      </c>
      <c r="F51" s="4"/>
      <c r="G51" s="4"/>
      <c r="H51" s="4"/>
      <c r="I51" s="4"/>
      <c r="J51" s="4"/>
      <c r="K51" s="4"/>
      <c r="L51" s="4"/>
      <c r="M51" s="4" t="s">
        <v>47</v>
      </c>
      <c r="N51" s="4" t="s">
        <v>8</v>
      </c>
      <c r="O51" s="4" t="s">
        <v>404</v>
      </c>
      <c r="P51" s="4" t="s">
        <v>211</v>
      </c>
      <c r="Q51" s="4"/>
      <c r="R51" s="4" t="s">
        <v>405</v>
      </c>
      <c r="S51" s="4" t="s">
        <v>218</v>
      </c>
      <c r="T51" s="4" t="s">
        <v>406</v>
      </c>
      <c r="U51" s="4" t="s">
        <v>407</v>
      </c>
      <c r="V51" s="4" t="s">
        <v>408</v>
      </c>
      <c r="W51" s="4" t="s">
        <v>409</v>
      </c>
      <c r="X51" s="4" t="s">
        <v>410</v>
      </c>
      <c r="Y51" s="4" t="s">
        <v>411</v>
      </c>
      <c r="Z51" s="4"/>
      <c r="AA51" s="4">
        <v>58.0</v>
      </c>
      <c r="AB51" s="4" t="s">
        <v>13</v>
      </c>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243" t="str">
        <f t="shared" si="7"/>
        <v>TNBT</v>
      </c>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row>
    <row r="52" ht="14.25" customHeight="1">
      <c r="A52" s="1" t="str">
        <f t="shared" si="5"/>
        <v>OK</v>
      </c>
      <c r="B52" s="103" t="str">
        <f t="shared" si="4"/>
        <v>OK</v>
      </c>
      <c r="C52" s="4" t="s">
        <v>393</v>
      </c>
      <c r="D52" s="4"/>
      <c r="E52" s="4" t="s">
        <v>258</v>
      </c>
      <c r="F52" s="4"/>
      <c r="G52" s="4"/>
      <c r="H52" s="4"/>
      <c r="I52" s="4"/>
      <c r="J52" s="4"/>
      <c r="K52" s="4"/>
      <c r="L52" s="4"/>
      <c r="M52" s="4" t="s">
        <v>47</v>
      </c>
      <c r="N52" s="4" t="s">
        <v>8</v>
      </c>
      <c r="O52" s="4" t="s">
        <v>414</v>
      </c>
      <c r="P52" s="4" t="s">
        <v>416</v>
      </c>
      <c r="Q52" s="4"/>
      <c r="R52" s="4" t="s">
        <v>417</v>
      </c>
      <c r="S52" s="4" t="s">
        <v>114</v>
      </c>
      <c r="T52" s="4" t="s">
        <v>115</v>
      </c>
      <c r="U52" s="4" t="s">
        <v>116</v>
      </c>
      <c r="V52" s="4" t="s">
        <v>117</v>
      </c>
      <c r="W52" s="4" t="s">
        <v>118</v>
      </c>
      <c r="X52" s="4" t="s">
        <v>78</v>
      </c>
      <c r="Y52" s="4" t="s">
        <v>418</v>
      </c>
      <c r="Z52" s="4"/>
      <c r="AA52" s="4">
        <v>59.0</v>
      </c>
      <c r="AB52" s="4" t="s">
        <v>13</v>
      </c>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243" t="str">
        <f t="shared" si="7"/>
        <v>TNBT</v>
      </c>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row>
    <row r="53" ht="14.25" customHeight="1">
      <c r="A53" s="1" t="str">
        <f t="shared" si="5"/>
        <v>OK</v>
      </c>
      <c r="B53" s="103" t="str">
        <f t="shared" si="4"/>
        <v>OK</v>
      </c>
      <c r="C53" s="4" t="s">
        <v>393</v>
      </c>
      <c r="D53" s="4"/>
      <c r="E53" s="4" t="s">
        <v>258</v>
      </c>
      <c r="F53" s="4"/>
      <c r="G53" s="4"/>
      <c r="H53" s="4"/>
      <c r="I53" s="4"/>
      <c r="J53" s="4"/>
      <c r="K53" s="4"/>
      <c r="L53" s="4"/>
      <c r="M53" s="4" t="s">
        <v>47</v>
      </c>
      <c r="N53" s="4" t="s">
        <v>9</v>
      </c>
      <c r="O53" s="4" t="s">
        <v>354</v>
      </c>
      <c r="P53" s="4" t="s">
        <v>421</v>
      </c>
      <c r="Q53" s="4"/>
      <c r="R53" s="4" t="s">
        <v>422</v>
      </c>
      <c r="S53" s="4"/>
      <c r="T53" s="4"/>
      <c r="U53" s="4"/>
      <c r="V53" s="4"/>
      <c r="W53" s="4"/>
      <c r="X53" s="4" t="s">
        <v>423</v>
      </c>
      <c r="Y53" s="4" t="s">
        <v>423</v>
      </c>
      <c r="Z53" s="4"/>
      <c r="AA53" s="4">
        <v>60.0</v>
      </c>
      <c r="AB53" s="4" t="s">
        <v>13</v>
      </c>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243" t="str">
        <f t="shared" si="7"/>
        <v>TL</v>
      </c>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row>
    <row r="54" ht="14.25" customHeight="1">
      <c r="A54" s="1" t="str">
        <f t="shared" si="5"/>
        <v/>
      </c>
      <c r="B54" s="103" t="str">
        <f t="shared" si="4"/>
        <v>Có sẵn</v>
      </c>
      <c r="C54" s="4" t="s">
        <v>393</v>
      </c>
      <c r="D54" s="4"/>
      <c r="E54" s="4" t="s">
        <v>258</v>
      </c>
      <c r="F54" s="4"/>
      <c r="G54" s="4" t="s">
        <v>394</v>
      </c>
      <c r="H54" s="4"/>
      <c r="I54" s="4"/>
      <c r="J54" s="4"/>
      <c r="K54" s="4"/>
      <c r="L54" s="4"/>
      <c r="M54" s="4"/>
      <c r="N54" s="4"/>
      <c r="O54" s="4"/>
      <c r="P54" s="4" t="s">
        <v>424</v>
      </c>
      <c r="Q54" s="4" t="s">
        <v>5</v>
      </c>
      <c r="R54" s="4" t="s">
        <v>425</v>
      </c>
      <c r="S54" s="4" t="s">
        <v>426</v>
      </c>
      <c r="T54" s="4" t="s">
        <v>427</v>
      </c>
      <c r="U54" s="4" t="s">
        <v>428</v>
      </c>
      <c r="V54" s="4" t="s">
        <v>429</v>
      </c>
      <c r="W54" s="4" t="s">
        <v>430</v>
      </c>
      <c r="X54" s="4" t="s">
        <v>242</v>
      </c>
      <c r="Y54" s="4"/>
      <c r="Z54" s="4" t="s">
        <v>431</v>
      </c>
      <c r="AA54" s="4">
        <v>61.0</v>
      </c>
      <c r="AB54" s="4" t="s">
        <v>13</v>
      </c>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243" t="str">
        <f t="shared" si="7"/>
        <v>TNLT</v>
      </c>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row>
    <row r="55" ht="14.25" customHeight="1">
      <c r="A55" s="1" t="str">
        <f t="shared" si="5"/>
        <v/>
      </c>
      <c r="B55" s="103" t="str">
        <f t="shared" si="4"/>
        <v>Có sẵn</v>
      </c>
      <c r="C55" s="4" t="s">
        <v>393</v>
      </c>
      <c r="D55" s="4"/>
      <c r="E55" s="4" t="s">
        <v>258</v>
      </c>
      <c r="F55" s="4"/>
      <c r="G55" s="4"/>
      <c r="H55" s="4"/>
      <c r="I55" s="4"/>
      <c r="J55" s="4"/>
      <c r="K55" s="4"/>
      <c r="L55" s="4"/>
      <c r="M55" s="4"/>
      <c r="N55" s="4"/>
      <c r="O55" s="4"/>
      <c r="P55" s="4" t="s">
        <v>204</v>
      </c>
      <c r="Q55" s="4" t="s">
        <v>9</v>
      </c>
      <c r="R55" s="4" t="s">
        <v>432</v>
      </c>
      <c r="S55" s="4" t="s">
        <v>150</v>
      </c>
      <c r="T55" s="4" t="s">
        <v>150</v>
      </c>
      <c r="U55" s="4" t="s">
        <v>150</v>
      </c>
      <c r="V55" s="4" t="s">
        <v>150</v>
      </c>
      <c r="W55" s="4" t="s">
        <v>150</v>
      </c>
      <c r="X55" s="4" t="s">
        <v>433</v>
      </c>
      <c r="Y55" s="4"/>
      <c r="Z55" s="4" t="s">
        <v>434</v>
      </c>
      <c r="AA55" s="4">
        <v>62.0</v>
      </c>
      <c r="AB55" s="4" t="s">
        <v>13</v>
      </c>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243" t="str">
        <f t="shared" si="7"/>
        <v>TL</v>
      </c>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row>
    <row r="56" ht="14.25" customHeight="1">
      <c r="A56" s="1" t="str">
        <f t="shared" si="5"/>
        <v/>
      </c>
      <c r="B56" s="103" t="str">
        <f t="shared" si="4"/>
        <v>Có sẵn</v>
      </c>
      <c r="C56" s="4" t="s">
        <v>393</v>
      </c>
      <c r="D56" s="4"/>
      <c r="E56" s="4" t="s">
        <v>258</v>
      </c>
      <c r="F56" s="4"/>
      <c r="G56" s="4"/>
      <c r="H56" s="4"/>
      <c r="I56" s="4"/>
      <c r="J56" s="4"/>
      <c r="K56" s="4"/>
      <c r="L56" s="4"/>
      <c r="M56" s="4"/>
      <c r="N56" s="4"/>
      <c r="O56" s="4"/>
      <c r="P56" s="4"/>
      <c r="Q56" s="4" t="s">
        <v>5</v>
      </c>
      <c r="R56" s="4" t="s">
        <v>435</v>
      </c>
      <c r="S56" s="4" t="s">
        <v>436</v>
      </c>
      <c r="T56" s="4" t="s">
        <v>218</v>
      </c>
      <c r="U56" s="4" t="s">
        <v>148</v>
      </c>
      <c r="V56" s="4" t="s">
        <v>217</v>
      </c>
      <c r="W56" s="4" t="s">
        <v>384</v>
      </c>
      <c r="X56" s="4" t="s">
        <v>150</v>
      </c>
      <c r="Y56" s="4"/>
      <c r="Z56" s="4" t="s">
        <v>437</v>
      </c>
      <c r="AA56" s="4">
        <v>63.0</v>
      </c>
      <c r="AB56" s="4" t="s">
        <v>13</v>
      </c>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243" t="str">
        <f t="shared" si="7"/>
        <v>TNLT</v>
      </c>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row>
    <row r="57" ht="14.25" customHeight="1">
      <c r="A57" s="1" t="str">
        <f t="shared" si="5"/>
        <v/>
      </c>
      <c r="B57" s="103" t="str">
        <f t="shared" si="4"/>
        <v>Có sẵn</v>
      </c>
      <c r="C57" s="4" t="s">
        <v>393</v>
      </c>
      <c r="D57" s="4"/>
      <c r="E57" s="4" t="s">
        <v>258</v>
      </c>
      <c r="F57" s="4"/>
      <c r="G57" s="4"/>
      <c r="H57" s="4"/>
      <c r="I57" s="4"/>
      <c r="J57" s="4"/>
      <c r="K57" s="4"/>
      <c r="L57" s="4"/>
      <c r="M57" s="4"/>
      <c r="N57" s="4"/>
      <c r="O57" s="4"/>
      <c r="P57" s="4"/>
      <c r="Q57" s="4" t="s">
        <v>5</v>
      </c>
      <c r="R57" s="4" t="s">
        <v>438</v>
      </c>
      <c r="S57" s="4" t="s">
        <v>436</v>
      </c>
      <c r="T57" s="4" t="s">
        <v>218</v>
      </c>
      <c r="U57" s="4" t="s">
        <v>148</v>
      </c>
      <c r="V57" s="4" t="s">
        <v>217</v>
      </c>
      <c r="W57" s="4" t="s">
        <v>384</v>
      </c>
      <c r="X57" s="4" t="s">
        <v>150</v>
      </c>
      <c r="Y57" s="4"/>
      <c r="Z57" s="4" t="s">
        <v>439</v>
      </c>
      <c r="AA57" s="4">
        <v>64.0</v>
      </c>
      <c r="AB57" s="4" t="s">
        <v>13</v>
      </c>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243" t="str">
        <f t="shared" si="7"/>
        <v>TNLT</v>
      </c>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row>
    <row r="58" ht="14.25" customHeight="1">
      <c r="A58" s="1" t="str">
        <f t="shared" si="5"/>
        <v>OK</v>
      </c>
      <c r="B58" s="103" t="str">
        <f t="shared" si="4"/>
        <v>OK</v>
      </c>
      <c r="C58" s="4" t="s">
        <v>440</v>
      </c>
      <c r="D58" s="4"/>
      <c r="E58" s="4" t="s">
        <v>258</v>
      </c>
      <c r="F58" s="4"/>
      <c r="G58" s="4" t="s">
        <v>441</v>
      </c>
      <c r="H58" s="4" t="s">
        <v>442</v>
      </c>
      <c r="I58" s="4"/>
      <c r="J58" s="4"/>
      <c r="K58" s="4"/>
      <c r="L58" s="4"/>
      <c r="M58" s="4" t="s">
        <v>47</v>
      </c>
      <c r="N58" s="4" t="s">
        <v>9</v>
      </c>
      <c r="O58" s="4" t="s">
        <v>224</v>
      </c>
      <c r="P58" s="4" t="s">
        <v>225</v>
      </c>
      <c r="Q58" s="4"/>
      <c r="R58" s="4" t="s">
        <v>443</v>
      </c>
      <c r="S58" s="4"/>
      <c r="T58" s="4"/>
      <c r="U58" s="4"/>
      <c r="V58" s="4"/>
      <c r="W58" s="4"/>
      <c r="X58" s="4" t="s">
        <v>444</v>
      </c>
      <c r="Y58" s="4" t="s">
        <v>445</v>
      </c>
      <c r="Z58" s="4"/>
      <c r="AA58" s="4">
        <v>65.0</v>
      </c>
      <c r="AB58" s="4" t="s">
        <v>13</v>
      </c>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243" t="str">
        <f t="shared" si="7"/>
        <v>TL</v>
      </c>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row>
    <row r="59" ht="14.25" customHeight="1">
      <c r="A59" s="1" t="str">
        <f t="shared" si="5"/>
        <v>OK</v>
      </c>
      <c r="B59" s="103" t="str">
        <f t="shared" si="4"/>
        <v>OK</v>
      </c>
      <c r="C59" s="4" t="s">
        <v>440</v>
      </c>
      <c r="D59" s="4"/>
      <c r="E59" s="4" t="s">
        <v>258</v>
      </c>
      <c r="F59" s="4"/>
      <c r="G59" s="4"/>
      <c r="H59" s="4"/>
      <c r="I59" s="4"/>
      <c r="J59" s="4"/>
      <c r="K59" s="4"/>
      <c r="L59" s="4"/>
      <c r="M59" s="4" t="s">
        <v>13</v>
      </c>
      <c r="N59" s="4" t="s">
        <v>5</v>
      </c>
      <c r="O59" s="4" t="s">
        <v>163</v>
      </c>
      <c r="P59" s="4" t="s">
        <v>164</v>
      </c>
      <c r="Q59" s="4"/>
      <c r="R59" s="4" t="s">
        <v>446</v>
      </c>
      <c r="S59" s="4" t="s">
        <v>447</v>
      </c>
      <c r="T59" s="4" t="s">
        <v>448</v>
      </c>
      <c r="U59" s="4" t="s">
        <v>449</v>
      </c>
      <c r="V59" s="4" t="s">
        <v>450</v>
      </c>
      <c r="W59" s="4" t="s">
        <v>179</v>
      </c>
      <c r="X59" s="4" t="s">
        <v>242</v>
      </c>
      <c r="Y59" s="4" t="s">
        <v>451</v>
      </c>
      <c r="Z59" s="4"/>
      <c r="AA59" s="4">
        <v>66.0</v>
      </c>
      <c r="AB59" s="4" t="s">
        <v>13</v>
      </c>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243" t="str">
        <f t="shared" si="7"/>
        <v>TNLT</v>
      </c>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row>
    <row r="60" ht="14.25" customHeight="1">
      <c r="A60" s="1" t="str">
        <f t="shared" si="5"/>
        <v/>
      </c>
      <c r="B60" s="103" t="str">
        <f t="shared" si="4"/>
        <v>Có sẵn</v>
      </c>
      <c r="C60" s="4" t="s">
        <v>440</v>
      </c>
      <c r="D60" s="4"/>
      <c r="E60" s="4" t="s">
        <v>258</v>
      </c>
      <c r="F60" s="4"/>
      <c r="G60" s="4"/>
      <c r="H60" s="4"/>
      <c r="I60" s="4"/>
      <c r="J60" s="4"/>
      <c r="K60" s="4"/>
      <c r="L60" s="4"/>
      <c r="M60" s="4"/>
      <c r="N60" s="4"/>
      <c r="O60" s="4"/>
      <c r="P60" s="4"/>
      <c r="Q60" s="4" t="s">
        <v>5</v>
      </c>
      <c r="R60" s="4" t="s">
        <v>452</v>
      </c>
      <c r="S60" s="4" t="s">
        <v>447</v>
      </c>
      <c r="T60" s="4" t="s">
        <v>453</v>
      </c>
      <c r="U60" s="4" t="s">
        <v>448</v>
      </c>
      <c r="V60" s="4" t="s">
        <v>367</v>
      </c>
      <c r="W60" s="4" t="s">
        <v>454</v>
      </c>
      <c r="X60" s="4" t="s">
        <v>242</v>
      </c>
      <c r="Y60" s="4" t="s">
        <v>455</v>
      </c>
      <c r="Z60" s="4" t="s">
        <v>456</v>
      </c>
      <c r="AA60" s="4">
        <v>67.0</v>
      </c>
      <c r="AB60" s="4" t="s">
        <v>49</v>
      </c>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243" t="str">
        <f t="shared" si="7"/>
        <v>TNLT</v>
      </c>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row>
    <row r="61" ht="14.25" customHeight="1">
      <c r="A61" s="1" t="str">
        <f t="shared" si="5"/>
        <v>OK</v>
      </c>
      <c r="B61" s="103" t="str">
        <f t="shared" si="4"/>
        <v>OK</v>
      </c>
      <c r="C61" s="4" t="s">
        <v>461</v>
      </c>
      <c r="D61" s="4"/>
      <c r="E61" s="4" t="s">
        <v>258</v>
      </c>
      <c r="F61" s="4"/>
      <c r="G61" s="4"/>
      <c r="H61" s="4" t="s">
        <v>462</v>
      </c>
      <c r="I61" s="4"/>
      <c r="J61" s="4"/>
      <c r="K61" s="4"/>
      <c r="L61" s="4"/>
      <c r="M61" s="4" t="s">
        <v>47</v>
      </c>
      <c r="N61" s="4" t="s">
        <v>9</v>
      </c>
      <c r="O61" s="4" t="s">
        <v>235</v>
      </c>
      <c r="P61" s="4" t="s">
        <v>236</v>
      </c>
      <c r="Q61" s="4"/>
      <c r="R61" s="4" t="s">
        <v>463</v>
      </c>
      <c r="S61" s="4"/>
      <c r="T61" s="4"/>
      <c r="U61" s="4"/>
      <c r="V61" s="4"/>
      <c r="W61" s="4"/>
      <c r="X61" s="4" t="s">
        <v>464</v>
      </c>
      <c r="Y61" s="4" t="s">
        <v>465</v>
      </c>
      <c r="Z61" s="4"/>
      <c r="AA61" s="4">
        <v>68.0</v>
      </c>
      <c r="AB61" s="4" t="s">
        <v>47</v>
      </c>
      <c r="AC61" s="4"/>
      <c r="AD61" s="20" t="s">
        <v>466</v>
      </c>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243" t="str">
        <f t="shared" si="7"/>
        <v>TL</v>
      </c>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row>
    <row r="62" ht="14.25" customHeight="1">
      <c r="A62" s="1" t="str">
        <f t="shared" si="5"/>
        <v>OK</v>
      </c>
      <c r="B62" s="103" t="str">
        <f t="shared" si="4"/>
        <v>OK</v>
      </c>
      <c r="C62" s="4" t="s">
        <v>461</v>
      </c>
      <c r="D62" s="4"/>
      <c r="E62" s="4" t="s">
        <v>258</v>
      </c>
      <c r="F62" s="4"/>
      <c r="G62" s="4"/>
      <c r="H62" s="4"/>
      <c r="I62" s="4"/>
      <c r="J62" s="4"/>
      <c r="K62" s="4"/>
      <c r="L62" s="4"/>
      <c r="M62" s="4" t="s">
        <v>13</v>
      </c>
      <c r="N62" s="4" t="s">
        <v>5</v>
      </c>
      <c r="O62" s="4" t="s">
        <v>163</v>
      </c>
      <c r="P62" s="4" t="s">
        <v>295</v>
      </c>
      <c r="Q62" s="4"/>
      <c r="R62" s="4" t="s">
        <v>467</v>
      </c>
      <c r="S62" s="4" t="s">
        <v>468</v>
      </c>
      <c r="T62" s="4" t="s">
        <v>469</v>
      </c>
      <c r="U62" s="4" t="s">
        <v>470</v>
      </c>
      <c r="V62" s="4" t="s">
        <v>471</v>
      </c>
      <c r="W62" s="4" t="s">
        <v>472</v>
      </c>
      <c r="X62" s="4" t="s">
        <v>473</v>
      </c>
      <c r="Y62" s="4" t="s">
        <v>474</v>
      </c>
      <c r="Z62" s="4"/>
      <c r="AA62" s="4">
        <v>69.0</v>
      </c>
      <c r="AB62" s="4" t="s">
        <v>49</v>
      </c>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243" t="str">
        <f t="shared" si="7"/>
        <v>TNLT</v>
      </c>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row>
    <row r="63" ht="14.25" customHeight="1">
      <c r="A63" s="1"/>
      <c r="B63" s="103" t="str">
        <f t="shared" si="4"/>
        <v>Thêm</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243" t="str">
        <f t="shared" si="7"/>
        <v/>
      </c>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row>
    <row r="64" ht="14.25" customHeight="1">
      <c r="A64" s="1" t="str">
        <f t="shared" ref="A64:A71" si="8">SWITCH(B64,"OK",IF(ISBLANK(R64),IF(ISBLANK(P64),"Giữ chỗ nhóm","Giữ chỗ"),"OK"),"Chưa làm",IF(P64&lt;&gt;"","Giữ chỗ",""),0,IF(ISBLANK(R64),"Thêm",""),"")</f>
        <v>OK</v>
      </c>
      <c r="B64" s="103" t="str">
        <f t="shared" si="4"/>
        <v>OK</v>
      </c>
      <c r="C64" s="4" t="s">
        <v>479</v>
      </c>
      <c r="D64" s="4"/>
      <c r="E64" s="4" t="s">
        <v>258</v>
      </c>
      <c r="F64" s="4"/>
      <c r="G64" s="4"/>
      <c r="H64" s="4" t="s">
        <v>480</v>
      </c>
      <c r="I64" s="4"/>
      <c r="J64" s="4"/>
      <c r="K64" s="4"/>
      <c r="L64" s="4"/>
      <c r="M64" s="4" t="s">
        <v>47</v>
      </c>
      <c r="N64" s="4" t="s">
        <v>9</v>
      </c>
      <c r="O64" s="4" t="s">
        <v>235</v>
      </c>
      <c r="P64" s="4" t="s">
        <v>481</v>
      </c>
      <c r="Q64" s="4"/>
      <c r="R64" s="4" t="s">
        <v>482</v>
      </c>
      <c r="S64" s="4"/>
      <c r="T64" s="4"/>
      <c r="U64" s="4"/>
      <c r="V64" s="4"/>
      <c r="W64" s="4"/>
      <c r="X64" s="4" t="s">
        <v>483</v>
      </c>
      <c r="Y64" s="4" t="s">
        <v>484</v>
      </c>
      <c r="Z64" s="4"/>
      <c r="AA64" s="4">
        <v>71.0</v>
      </c>
      <c r="AB64" s="4" t="s">
        <v>47</v>
      </c>
      <c r="AC64" s="4"/>
      <c r="AD64" s="20" t="s">
        <v>485</v>
      </c>
      <c r="AE64" s="67" t="s">
        <v>8171</v>
      </c>
      <c r="AF64" s="67" t="s">
        <v>9</v>
      </c>
      <c r="AG64" s="67" t="s">
        <v>8331</v>
      </c>
      <c r="AH64" s="67" t="s">
        <v>8331</v>
      </c>
      <c r="AI64" s="67" t="s">
        <v>8331</v>
      </c>
      <c r="AJ64" s="67" t="s">
        <v>8331</v>
      </c>
      <c r="AK64" s="67" t="s">
        <v>8331</v>
      </c>
      <c r="AL64" s="67" t="s">
        <v>8171</v>
      </c>
      <c r="AM64" s="67" t="s">
        <v>8171</v>
      </c>
      <c r="AN64" s="67" t="s">
        <v>8294</v>
      </c>
      <c r="AO64" s="67" t="s">
        <v>8295</v>
      </c>
      <c r="AP64" s="67" t="s">
        <v>8295</v>
      </c>
      <c r="AQ64" s="4"/>
      <c r="AR64" s="4"/>
      <c r="AS64" s="4"/>
      <c r="AT64" s="4"/>
      <c r="AU64" s="4"/>
      <c r="AV64" s="4"/>
      <c r="AW64" s="4"/>
      <c r="AX64" s="4"/>
      <c r="AY64" s="4"/>
      <c r="AZ64" s="4"/>
      <c r="BA64" s="4"/>
      <c r="BB64" s="4"/>
      <c r="BC64" s="4"/>
      <c r="BD64" s="4"/>
      <c r="BE64" s="4"/>
      <c r="BF64" s="4"/>
      <c r="BG64" s="4"/>
      <c r="BH64" s="4"/>
      <c r="BI64" s="4"/>
      <c r="BJ64" s="243" t="str">
        <f t="shared" si="7"/>
        <v>TL</v>
      </c>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row>
    <row r="65" ht="14.25" customHeight="1">
      <c r="A65" s="1" t="str">
        <f t="shared" si="8"/>
        <v>OK</v>
      </c>
      <c r="B65" s="103" t="str">
        <f t="shared" si="4"/>
        <v>OK</v>
      </c>
      <c r="C65" s="4" t="s">
        <v>479</v>
      </c>
      <c r="D65" s="4"/>
      <c r="E65" s="4" t="s">
        <v>258</v>
      </c>
      <c r="F65" s="4"/>
      <c r="G65" s="4"/>
      <c r="H65" s="4"/>
      <c r="I65" s="4"/>
      <c r="J65" s="4"/>
      <c r="K65" s="4"/>
      <c r="L65" s="4"/>
      <c r="M65" s="4" t="s">
        <v>47</v>
      </c>
      <c r="N65" s="4" t="s">
        <v>9</v>
      </c>
      <c r="O65" s="4" t="s">
        <v>414</v>
      </c>
      <c r="P65" s="4" t="s">
        <v>416</v>
      </c>
      <c r="Q65" s="4"/>
      <c r="R65" s="4" t="s">
        <v>486</v>
      </c>
      <c r="S65" s="4"/>
      <c r="T65" s="4"/>
      <c r="U65" s="4"/>
      <c r="V65" s="4"/>
      <c r="W65" s="4"/>
      <c r="X65" s="4" t="s">
        <v>487</v>
      </c>
      <c r="Y65" s="4" t="s">
        <v>488</v>
      </c>
      <c r="Z65" s="4"/>
      <c r="AA65" s="4">
        <v>72.0</v>
      </c>
      <c r="AB65" s="4" t="s">
        <v>47</v>
      </c>
      <c r="AC65" s="4"/>
      <c r="AD65" s="20" t="s">
        <v>489</v>
      </c>
      <c r="AE65" s="267" t="s">
        <v>8332</v>
      </c>
      <c r="AF65" s="67" t="s">
        <v>9</v>
      </c>
      <c r="AG65" s="67"/>
      <c r="AH65" s="67"/>
      <c r="AI65" s="67"/>
      <c r="AJ65" s="67"/>
      <c r="AK65" s="67"/>
      <c r="AL65" s="67" t="s">
        <v>8333</v>
      </c>
      <c r="AM65" s="67" t="s">
        <v>8334</v>
      </c>
      <c r="AN65" s="67" t="s">
        <v>8294</v>
      </c>
      <c r="AO65" s="67" t="s">
        <v>8295</v>
      </c>
      <c r="AP65" s="67" t="s">
        <v>8295</v>
      </c>
      <c r="AQ65" s="4"/>
      <c r="AR65" s="4"/>
      <c r="AS65" s="4"/>
      <c r="AT65" s="4"/>
      <c r="AU65" s="4"/>
      <c r="AV65" s="4"/>
      <c r="AW65" s="4"/>
      <c r="AX65" s="4"/>
      <c r="AY65" s="4"/>
      <c r="AZ65" s="4"/>
      <c r="BA65" s="4"/>
      <c r="BB65" s="4"/>
      <c r="BC65" s="4"/>
      <c r="BD65" s="4"/>
      <c r="BE65" s="4"/>
      <c r="BF65" s="4"/>
      <c r="BG65" s="4"/>
      <c r="BH65" s="4"/>
      <c r="BI65" s="4"/>
      <c r="BJ65" s="243" t="str">
        <f t="shared" si="7"/>
        <v>TL</v>
      </c>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row>
    <row r="66" ht="14.25" customHeight="1">
      <c r="A66" s="1" t="str">
        <f t="shared" si="8"/>
        <v>OK</v>
      </c>
      <c r="B66" s="103" t="str">
        <f t="shared" si="4"/>
        <v>OK</v>
      </c>
      <c r="C66" s="4" t="s">
        <v>479</v>
      </c>
      <c r="D66" s="4"/>
      <c r="E66" s="4" t="s">
        <v>258</v>
      </c>
      <c r="F66" s="4"/>
      <c r="G66" s="4"/>
      <c r="H66" s="4"/>
      <c r="I66" s="4"/>
      <c r="J66" s="4"/>
      <c r="K66" s="4"/>
      <c r="L66" s="4"/>
      <c r="M66" s="4" t="s">
        <v>47</v>
      </c>
      <c r="N66" s="4" t="s">
        <v>9</v>
      </c>
      <c r="O66" s="4" t="s">
        <v>414</v>
      </c>
      <c r="P66" s="4" t="s">
        <v>490</v>
      </c>
      <c r="Q66" s="4"/>
      <c r="R66" s="4" t="s">
        <v>491</v>
      </c>
      <c r="S66" s="4"/>
      <c r="T66" s="4"/>
      <c r="U66" s="4"/>
      <c r="V66" s="4"/>
      <c r="W66" s="4"/>
      <c r="X66" s="4" t="s">
        <v>492</v>
      </c>
      <c r="Y66" s="4" t="s">
        <v>493</v>
      </c>
      <c r="Z66" s="4"/>
      <c r="AA66" s="4">
        <v>73.0</v>
      </c>
      <c r="AB66" s="4" t="s">
        <v>47</v>
      </c>
      <c r="AC66" s="4"/>
      <c r="AD66" s="20" t="s">
        <v>494</v>
      </c>
      <c r="AE66" s="67" t="s">
        <v>8171</v>
      </c>
      <c r="AF66" s="67"/>
      <c r="AG66" s="67"/>
      <c r="AH66" s="67"/>
      <c r="AI66" s="67"/>
      <c r="AJ66" s="67"/>
      <c r="AK66" s="67"/>
      <c r="AL66" s="67" t="s">
        <v>8171</v>
      </c>
      <c r="AM66" s="67" t="s">
        <v>8171</v>
      </c>
      <c r="AN66" s="67" t="s">
        <v>8335</v>
      </c>
      <c r="AO66" s="67" t="s">
        <v>8336</v>
      </c>
      <c r="AP66" s="67" t="s">
        <v>8337</v>
      </c>
      <c r="AQ66" s="4"/>
      <c r="AR66" s="4"/>
      <c r="AS66" s="4"/>
      <c r="AT66" s="4"/>
      <c r="AU66" s="4"/>
      <c r="AV66" s="4"/>
      <c r="AW66" s="4"/>
      <c r="AX66" s="4"/>
      <c r="AY66" s="4"/>
      <c r="AZ66" s="4"/>
      <c r="BA66" s="4"/>
      <c r="BB66" s="4"/>
      <c r="BC66" s="4"/>
      <c r="BD66" s="4"/>
      <c r="BE66" s="4"/>
      <c r="BF66" s="4"/>
      <c r="BG66" s="4"/>
      <c r="BH66" s="4"/>
      <c r="BI66" s="4"/>
      <c r="BJ66" s="243" t="str">
        <f t="shared" si="7"/>
        <v>TL</v>
      </c>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row>
    <row r="67" ht="14.25" customHeight="1">
      <c r="A67" s="1" t="str">
        <f t="shared" si="8"/>
        <v/>
      </c>
      <c r="B67" s="103" t="str">
        <f t="shared" si="4"/>
        <v>Có sẵn</v>
      </c>
      <c r="C67" s="4" t="s">
        <v>479</v>
      </c>
      <c r="D67" s="4"/>
      <c r="E67" s="4" t="s">
        <v>258</v>
      </c>
      <c r="F67" s="4"/>
      <c r="G67" s="4"/>
      <c r="H67" s="4"/>
      <c r="I67" s="4"/>
      <c r="J67" s="4"/>
      <c r="K67" s="4"/>
      <c r="L67" s="4"/>
      <c r="M67" s="4"/>
      <c r="N67" s="4"/>
      <c r="O67" s="4"/>
      <c r="P67" s="4"/>
      <c r="Q67" s="4" t="s">
        <v>5</v>
      </c>
      <c r="R67" s="4" t="s">
        <v>495</v>
      </c>
      <c r="S67" s="4" t="s">
        <v>496</v>
      </c>
      <c r="T67" s="4" t="s">
        <v>497</v>
      </c>
      <c r="U67" s="4" t="s">
        <v>498</v>
      </c>
      <c r="V67" s="4" t="s">
        <v>499</v>
      </c>
      <c r="W67" s="4" t="s">
        <v>500</v>
      </c>
      <c r="X67" s="4"/>
      <c r="Y67" s="4"/>
      <c r="Z67" s="4" t="s">
        <v>501</v>
      </c>
      <c r="AA67" s="4">
        <v>74.0</v>
      </c>
      <c r="AB67" s="4" t="s">
        <v>49</v>
      </c>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243" t="str">
        <f t="shared" si="7"/>
        <v>TNLT</v>
      </c>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row>
    <row r="68" ht="14.25" customHeight="1">
      <c r="A68" s="1" t="str">
        <f t="shared" si="8"/>
        <v/>
      </c>
      <c r="B68" s="103" t="str">
        <f t="shared" si="4"/>
        <v>Có sẵn</v>
      </c>
      <c r="C68" s="4" t="s">
        <v>479</v>
      </c>
      <c r="D68" s="4"/>
      <c r="E68" s="4" t="s">
        <v>258</v>
      </c>
      <c r="F68" s="4"/>
      <c r="G68" s="4"/>
      <c r="H68" s="4"/>
      <c r="I68" s="4"/>
      <c r="J68" s="4"/>
      <c r="K68" s="4"/>
      <c r="L68" s="4"/>
      <c r="M68" s="4"/>
      <c r="N68" s="4"/>
      <c r="O68" s="4"/>
      <c r="P68" s="4"/>
      <c r="Q68" s="4" t="s">
        <v>5</v>
      </c>
      <c r="R68" s="4" t="s">
        <v>503</v>
      </c>
      <c r="S68" s="4" t="s">
        <v>504</v>
      </c>
      <c r="T68" s="4" t="s">
        <v>507</v>
      </c>
      <c r="U68" s="4" t="s">
        <v>508</v>
      </c>
      <c r="V68" s="4" t="s">
        <v>509</v>
      </c>
      <c r="W68" s="4" t="s">
        <v>510</v>
      </c>
      <c r="X68" s="4"/>
      <c r="Y68" s="4"/>
      <c r="Z68" s="4" t="s">
        <v>511</v>
      </c>
      <c r="AA68" s="4">
        <v>75.0</v>
      </c>
      <c r="AB68" s="4" t="s">
        <v>49</v>
      </c>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243" t="str">
        <f t="shared" si="7"/>
        <v>TNLT</v>
      </c>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row>
    <row r="69" ht="14.25" customHeight="1">
      <c r="A69" s="1" t="str">
        <f t="shared" si="8"/>
        <v/>
      </c>
      <c r="B69" s="103" t="str">
        <f t="shared" si="4"/>
        <v>Có sẵn</v>
      </c>
      <c r="C69" s="4" t="s">
        <v>479</v>
      </c>
      <c r="D69" s="4"/>
      <c r="E69" s="4" t="s">
        <v>258</v>
      </c>
      <c r="F69" s="4"/>
      <c r="G69" s="4"/>
      <c r="H69" s="4"/>
      <c r="I69" s="4"/>
      <c r="J69" s="4"/>
      <c r="K69" s="4"/>
      <c r="L69" s="4"/>
      <c r="M69" s="4"/>
      <c r="N69" s="4"/>
      <c r="O69" s="4"/>
      <c r="P69" s="4"/>
      <c r="Q69" s="4" t="s">
        <v>5</v>
      </c>
      <c r="R69" s="4" t="s">
        <v>513</v>
      </c>
      <c r="S69" s="4" t="s">
        <v>504</v>
      </c>
      <c r="T69" s="4" t="s">
        <v>507</v>
      </c>
      <c r="U69" s="4" t="s">
        <v>508</v>
      </c>
      <c r="V69" s="4" t="s">
        <v>510</v>
      </c>
      <c r="W69" s="4" t="s">
        <v>509</v>
      </c>
      <c r="X69" s="4"/>
      <c r="Y69" s="4"/>
      <c r="Z69" s="4" t="s">
        <v>514</v>
      </c>
      <c r="AA69" s="4">
        <v>76.0</v>
      </c>
      <c r="AB69" s="4" t="s">
        <v>49</v>
      </c>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243" t="str">
        <f t="shared" si="7"/>
        <v>TNLT</v>
      </c>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row>
    <row r="70" ht="14.25" customHeight="1">
      <c r="A70" s="1" t="str">
        <f t="shared" si="8"/>
        <v>OK</v>
      </c>
      <c r="B70" s="103" t="str">
        <f t="shared" si="4"/>
        <v>OK</v>
      </c>
      <c r="C70" s="4" t="s">
        <v>516</v>
      </c>
      <c r="D70" s="4"/>
      <c r="E70" s="4" t="s">
        <v>258</v>
      </c>
      <c r="F70" s="4"/>
      <c r="G70" s="4"/>
      <c r="H70" s="4" t="s">
        <v>517</v>
      </c>
      <c r="I70" s="4"/>
      <c r="J70" s="4"/>
      <c r="K70" s="4"/>
      <c r="L70" s="4"/>
      <c r="M70" s="4" t="s">
        <v>47</v>
      </c>
      <c r="N70" s="4" t="s">
        <v>9</v>
      </c>
      <c r="O70" s="4" t="s">
        <v>354</v>
      </c>
      <c r="P70" s="4" t="s">
        <v>421</v>
      </c>
      <c r="Q70" s="4"/>
      <c r="R70" s="4" t="s">
        <v>518</v>
      </c>
      <c r="S70" s="4"/>
      <c r="T70" s="4"/>
      <c r="U70" s="4"/>
      <c r="V70" s="4"/>
      <c r="W70" s="4"/>
      <c r="X70" s="4" t="s">
        <v>519</v>
      </c>
      <c r="Y70" s="4" t="s">
        <v>519</v>
      </c>
      <c r="Z70" s="4"/>
      <c r="AA70" s="4">
        <v>77.0</v>
      </c>
      <c r="AB70" s="4" t="s">
        <v>47</v>
      </c>
      <c r="AC70" s="4"/>
      <c r="AD70" s="20" t="s">
        <v>112</v>
      </c>
      <c r="AE70" s="20" t="s">
        <v>8171</v>
      </c>
      <c r="AF70" s="128"/>
      <c r="AG70" s="128"/>
      <c r="AH70" s="128"/>
      <c r="AI70" s="128"/>
      <c r="AJ70" s="128"/>
      <c r="AK70" s="128"/>
      <c r="AL70" s="20" t="s">
        <v>8171</v>
      </c>
      <c r="AM70" s="20" t="s">
        <v>8171</v>
      </c>
      <c r="AN70" s="20" t="s">
        <v>8257</v>
      </c>
      <c r="AO70" s="20" t="s">
        <v>8234</v>
      </c>
      <c r="AP70" s="20" t="s">
        <v>8234</v>
      </c>
      <c r="AR70" s="4"/>
      <c r="AS70" s="4"/>
      <c r="AT70" s="4"/>
      <c r="AU70" s="4"/>
      <c r="AV70" s="4"/>
      <c r="AW70" s="4"/>
      <c r="AX70" s="4"/>
      <c r="AY70" s="4"/>
      <c r="AZ70" s="4"/>
      <c r="BA70" s="4"/>
      <c r="BB70" s="4"/>
      <c r="BC70" s="4"/>
      <c r="BD70" s="4"/>
      <c r="BE70" s="4"/>
      <c r="BF70" s="4"/>
      <c r="BG70" s="4"/>
      <c r="BH70" s="4"/>
      <c r="BI70" s="4"/>
      <c r="BJ70" s="243" t="str">
        <f t="shared" si="7"/>
        <v>TL</v>
      </c>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row>
    <row r="71" ht="14.25" customHeight="1">
      <c r="A71" s="1" t="str">
        <f t="shared" si="8"/>
        <v>OK</v>
      </c>
      <c r="B71" s="103" t="str">
        <f t="shared" si="4"/>
        <v>OK</v>
      </c>
      <c r="C71" s="4" t="s">
        <v>516</v>
      </c>
      <c r="D71" s="4"/>
      <c r="E71" s="4" t="s">
        <v>258</v>
      </c>
      <c r="F71" s="4"/>
      <c r="G71" s="4"/>
      <c r="H71" s="4"/>
      <c r="I71" s="4"/>
      <c r="J71" s="4"/>
      <c r="K71" s="4"/>
      <c r="L71" s="4"/>
      <c r="M71" s="4" t="s">
        <v>13</v>
      </c>
      <c r="N71" s="4" t="s">
        <v>5</v>
      </c>
      <c r="O71" s="4" t="s">
        <v>520</v>
      </c>
      <c r="P71" s="4" t="s">
        <v>521</v>
      </c>
      <c r="Q71" s="4"/>
      <c r="R71" s="4" t="s">
        <v>522</v>
      </c>
      <c r="S71" s="4" t="s">
        <v>523</v>
      </c>
      <c r="T71" s="4" t="s">
        <v>524</v>
      </c>
      <c r="U71" s="4" t="s">
        <v>525</v>
      </c>
      <c r="V71" s="4" t="s">
        <v>526</v>
      </c>
      <c r="W71" s="4" t="s">
        <v>527</v>
      </c>
      <c r="X71" s="4" t="s">
        <v>528</v>
      </c>
      <c r="Y71" s="4" t="s">
        <v>529</v>
      </c>
      <c r="Z71" s="4"/>
      <c r="AA71" s="4">
        <v>78.0</v>
      </c>
      <c r="AB71" s="4" t="s">
        <v>49</v>
      </c>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243" t="str">
        <f t="shared" si="7"/>
        <v>TNLT</v>
      </c>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row>
    <row r="72" ht="14.25" customHeight="1">
      <c r="A72" s="1"/>
      <c r="B72" s="103" t="str">
        <f t="shared" si="4"/>
        <v>Thêm</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243" t="str">
        <f t="shared" si="7"/>
        <v/>
      </c>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row>
    <row r="73" ht="14.25" customHeight="1">
      <c r="A73" s="1" t="str">
        <f t="shared" ref="A73:A76" si="9">SWITCH(B73,"OK",IF(ISBLANK(R73),IF(ISBLANK(P73),"Giữ chỗ nhóm","Giữ chỗ"),"OK"),"Chưa làm",IF(P73&lt;&gt;"","Giữ chỗ",""),0,IF(ISBLANK(R73),"Thêm",""),"")</f>
        <v>OK</v>
      </c>
      <c r="B73" s="103" t="str">
        <f t="shared" si="4"/>
        <v>OK</v>
      </c>
      <c r="C73" s="4" t="s">
        <v>530</v>
      </c>
      <c r="D73" s="4"/>
      <c r="E73" s="4" t="s">
        <v>258</v>
      </c>
      <c r="F73" s="4"/>
      <c r="G73" s="4"/>
      <c r="H73" s="4"/>
      <c r="I73" s="4"/>
      <c r="J73" s="4"/>
      <c r="K73" s="4"/>
      <c r="L73" s="4"/>
      <c r="M73" s="4" t="s">
        <v>47</v>
      </c>
      <c r="N73" s="4" t="s">
        <v>9</v>
      </c>
      <c r="O73" s="4" t="s">
        <v>354</v>
      </c>
      <c r="P73" s="4" t="s">
        <v>355</v>
      </c>
      <c r="Q73" s="4"/>
      <c r="R73" s="4" t="s">
        <v>531</v>
      </c>
      <c r="S73" s="4"/>
      <c r="T73" s="4"/>
      <c r="U73" s="4"/>
      <c r="V73" s="4"/>
      <c r="W73" s="4"/>
      <c r="X73" s="4" t="s">
        <v>532</v>
      </c>
      <c r="Y73" s="4" t="s">
        <v>533</v>
      </c>
      <c r="Z73" s="4"/>
      <c r="AA73" s="4">
        <v>80.0</v>
      </c>
      <c r="AB73" s="4" t="s">
        <v>47</v>
      </c>
      <c r="AC73" s="4"/>
      <c r="AD73" s="20" t="s">
        <v>534</v>
      </c>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243" t="str">
        <f t="shared" si="7"/>
        <v>TL</v>
      </c>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row>
    <row r="74" ht="14.25" customHeight="1">
      <c r="A74" s="1" t="str">
        <f t="shared" si="9"/>
        <v/>
      </c>
      <c r="B74" s="103" t="str">
        <f t="shared" si="4"/>
        <v>Có sẵn</v>
      </c>
      <c r="C74" s="4" t="s">
        <v>530</v>
      </c>
      <c r="D74" s="4"/>
      <c r="E74" s="4" t="s">
        <v>535</v>
      </c>
      <c r="F74" s="4"/>
      <c r="G74" s="4"/>
      <c r="H74" s="4"/>
      <c r="I74" s="4"/>
      <c r="J74" s="4"/>
      <c r="K74" s="4"/>
      <c r="L74" s="4"/>
      <c r="M74" s="4"/>
      <c r="N74" s="4"/>
      <c r="O74" s="4"/>
      <c r="P74" s="4" t="s">
        <v>204</v>
      </c>
      <c r="Q74" s="4" t="s">
        <v>5</v>
      </c>
      <c r="R74" s="4"/>
      <c r="S74" s="4" t="s">
        <v>536</v>
      </c>
      <c r="T74" s="4" t="s">
        <v>537</v>
      </c>
      <c r="U74" s="4" t="s">
        <v>538</v>
      </c>
      <c r="V74" s="4" t="s">
        <v>150</v>
      </c>
      <c r="W74" s="4" t="s">
        <v>150</v>
      </c>
      <c r="X74" s="4" t="s">
        <v>410</v>
      </c>
      <c r="Y74" s="4"/>
      <c r="Z74" s="4" t="s">
        <v>539</v>
      </c>
      <c r="AA74" s="4">
        <v>82.0</v>
      </c>
      <c r="AB74" s="4" t="s">
        <v>47</v>
      </c>
      <c r="AC74" s="4"/>
      <c r="AD74" s="20" t="s">
        <v>540</v>
      </c>
      <c r="AE74" s="67" t="s">
        <v>8339</v>
      </c>
      <c r="AF74" s="67" t="s">
        <v>8340</v>
      </c>
      <c r="AG74" s="67" t="s">
        <v>8341</v>
      </c>
      <c r="AH74" s="67" t="s">
        <v>8342</v>
      </c>
      <c r="AI74" s="67" t="s">
        <v>8343</v>
      </c>
      <c r="AJ74" s="67" t="s">
        <v>8344</v>
      </c>
      <c r="AK74" s="67" t="s">
        <v>99</v>
      </c>
      <c r="AL74" s="67" t="s">
        <v>8171</v>
      </c>
      <c r="AM74" s="67" t="s">
        <v>8345</v>
      </c>
      <c r="AN74" s="67" t="s">
        <v>8346</v>
      </c>
      <c r="AO74" s="67" t="s">
        <v>8347</v>
      </c>
      <c r="AP74" s="4"/>
      <c r="AQ74" s="4"/>
      <c r="AR74" s="4"/>
      <c r="AS74" s="4"/>
      <c r="AT74" s="4"/>
      <c r="AU74" s="4"/>
      <c r="AV74" s="4"/>
      <c r="AW74" s="4"/>
      <c r="AX74" s="4"/>
      <c r="AY74" s="4"/>
      <c r="AZ74" s="4"/>
      <c r="BA74" s="4"/>
      <c r="BB74" s="4"/>
      <c r="BC74" s="4"/>
      <c r="BD74" s="4"/>
      <c r="BE74" s="4"/>
      <c r="BF74" s="4"/>
      <c r="BG74" s="4"/>
      <c r="BH74" s="4"/>
      <c r="BI74" s="4"/>
      <c r="BJ74" s="243" t="str">
        <f t="shared" si="7"/>
        <v>TNLT</v>
      </c>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row>
    <row r="75" ht="14.25" customHeight="1">
      <c r="A75" s="1" t="str">
        <f t="shared" si="9"/>
        <v/>
      </c>
      <c r="B75" s="103" t="str">
        <f t="shared" si="4"/>
        <v>Có sẵn</v>
      </c>
      <c r="C75" s="4" t="s">
        <v>530</v>
      </c>
      <c r="D75" s="4"/>
      <c r="E75" s="4" t="s">
        <v>535</v>
      </c>
      <c r="F75" s="4"/>
      <c r="G75" s="4"/>
      <c r="H75" s="4"/>
      <c r="I75" s="4"/>
      <c r="J75" s="4"/>
      <c r="K75" s="4"/>
      <c r="L75" s="4"/>
      <c r="M75" s="4"/>
      <c r="N75" s="4"/>
      <c r="O75" s="4"/>
      <c r="P75" s="4" t="s">
        <v>204</v>
      </c>
      <c r="Q75" s="4" t="s">
        <v>9</v>
      </c>
      <c r="R75" s="4" t="s">
        <v>541</v>
      </c>
      <c r="S75" s="4" t="s">
        <v>150</v>
      </c>
      <c r="T75" s="4" t="s">
        <v>150</v>
      </c>
      <c r="U75" s="4" t="s">
        <v>150</v>
      </c>
      <c r="V75" s="4" t="s">
        <v>150</v>
      </c>
      <c r="W75" s="4" t="s">
        <v>150</v>
      </c>
      <c r="X75" s="4" t="s">
        <v>542</v>
      </c>
      <c r="Y75" s="4"/>
      <c r="Z75" s="4" t="s">
        <v>543</v>
      </c>
      <c r="AA75" s="4">
        <v>83.0</v>
      </c>
      <c r="AB75" s="4" t="s">
        <v>47</v>
      </c>
      <c r="AC75" s="4"/>
      <c r="AD75" s="20" t="s">
        <v>544</v>
      </c>
      <c r="AE75" s="67" t="s">
        <v>8348</v>
      </c>
      <c r="AF75" s="67" t="s">
        <v>9</v>
      </c>
      <c r="AG75" s="4"/>
      <c r="AH75" s="67"/>
      <c r="AI75" s="4"/>
      <c r="AJ75" s="4"/>
      <c r="AK75" s="4"/>
      <c r="AL75" s="67" t="s">
        <v>8349</v>
      </c>
      <c r="AM75" s="67" t="s">
        <v>8349</v>
      </c>
      <c r="AN75" s="67" t="s">
        <v>8345</v>
      </c>
      <c r="AO75" s="67" t="s">
        <v>8350</v>
      </c>
      <c r="AP75" s="4"/>
      <c r="AQ75" s="4"/>
      <c r="AR75" s="4"/>
      <c r="AS75" s="4"/>
      <c r="AT75" s="4"/>
      <c r="AU75" s="4"/>
      <c r="AV75" s="4"/>
      <c r="AW75" s="4"/>
      <c r="AX75" s="4"/>
      <c r="AY75" s="4"/>
      <c r="AZ75" s="4"/>
      <c r="BA75" s="4"/>
      <c r="BB75" s="4"/>
      <c r="BC75" s="4"/>
      <c r="BD75" s="4"/>
      <c r="BE75" s="4"/>
      <c r="BF75" s="4"/>
      <c r="BG75" s="4"/>
      <c r="BH75" s="4"/>
      <c r="BI75" s="4"/>
      <c r="BJ75" s="243" t="str">
        <f t="shared" si="7"/>
        <v>TL</v>
      </c>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row>
    <row r="76" ht="14.25" customHeight="1">
      <c r="A76" s="1" t="str">
        <f t="shared" si="9"/>
        <v>OK</v>
      </c>
      <c r="B76" s="103" t="str">
        <f t="shared" si="4"/>
        <v>OK</v>
      </c>
      <c r="C76" s="4" t="s">
        <v>546</v>
      </c>
      <c r="D76" s="4"/>
      <c r="E76" s="4" t="s">
        <v>547</v>
      </c>
      <c r="F76" s="4" t="s">
        <v>548</v>
      </c>
      <c r="G76" s="4"/>
      <c r="H76" s="4"/>
      <c r="I76" s="4"/>
      <c r="J76" s="4" t="s">
        <v>123</v>
      </c>
      <c r="K76" s="4"/>
      <c r="L76" s="4" t="s">
        <v>549</v>
      </c>
      <c r="M76" s="4" t="s">
        <v>13</v>
      </c>
      <c r="N76" s="4" t="s">
        <v>5</v>
      </c>
      <c r="O76" s="4" t="s">
        <v>550</v>
      </c>
      <c r="P76" s="4" t="s">
        <v>551</v>
      </c>
      <c r="Q76" s="4"/>
      <c r="R76" s="4" t="s">
        <v>552</v>
      </c>
      <c r="S76" s="4" t="s">
        <v>554</v>
      </c>
      <c r="T76" s="4" t="s">
        <v>556</v>
      </c>
      <c r="U76" s="4" t="s">
        <v>557</v>
      </c>
      <c r="V76" s="4" t="s">
        <v>559</v>
      </c>
      <c r="W76" s="4" t="s">
        <v>560</v>
      </c>
      <c r="X76" s="4" t="s">
        <v>561</v>
      </c>
      <c r="Y76" s="4" t="s">
        <v>562</v>
      </c>
      <c r="Z76" s="4"/>
      <c r="AA76" s="4">
        <v>84.0</v>
      </c>
      <c r="AB76" s="4" t="s">
        <v>49</v>
      </c>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243" t="str">
        <f t="shared" si="7"/>
        <v>TNLT</v>
      </c>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row>
    <row r="77" ht="14.25" customHeight="1">
      <c r="A77" s="1"/>
      <c r="B77" s="103" t="str">
        <f t="shared" si="4"/>
        <v>Thêm</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243" t="str">
        <f t="shared" si="7"/>
        <v/>
      </c>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row>
    <row r="78" ht="14.25" customHeight="1">
      <c r="A78" s="1" t="str">
        <f t="shared" ref="A78:A79" si="10">SWITCH(B78,"OK",IF(ISBLANK(R78),IF(ISBLANK(P78),"Giữ chỗ nhóm","Giữ chỗ"),"OK"),"Chưa làm",IF(P78&lt;&gt;"","Giữ chỗ",""),0,IF(ISBLANK(R78),"Thêm",""),"")</f>
        <v>OK</v>
      </c>
      <c r="B78" s="103" t="str">
        <f t="shared" si="4"/>
        <v>OK</v>
      </c>
      <c r="C78" s="4" t="s">
        <v>563</v>
      </c>
      <c r="D78" s="4"/>
      <c r="E78" s="4" t="s">
        <v>547</v>
      </c>
      <c r="F78" s="4" t="s">
        <v>564</v>
      </c>
      <c r="G78" s="4" t="s">
        <v>565</v>
      </c>
      <c r="H78" s="4"/>
      <c r="I78" s="4"/>
      <c r="J78" s="4" t="s">
        <v>123</v>
      </c>
      <c r="K78" s="4"/>
      <c r="L78" s="4" t="s">
        <v>566</v>
      </c>
      <c r="M78" s="4" t="s">
        <v>13</v>
      </c>
      <c r="N78" s="4" t="s">
        <v>5</v>
      </c>
      <c r="O78" s="4" t="s">
        <v>550</v>
      </c>
      <c r="P78" s="4" t="s">
        <v>567</v>
      </c>
      <c r="Q78" s="4"/>
      <c r="R78" s="4" t="s">
        <v>568</v>
      </c>
      <c r="S78" s="4" t="s">
        <v>569</v>
      </c>
      <c r="T78" s="4" t="s">
        <v>570</v>
      </c>
      <c r="U78" s="4" t="s">
        <v>571</v>
      </c>
      <c r="V78" s="4" t="s">
        <v>572</v>
      </c>
      <c r="W78" s="4" t="s">
        <v>573</v>
      </c>
      <c r="X78" s="4" t="s">
        <v>574</v>
      </c>
      <c r="Y78" s="4" t="s">
        <v>575</v>
      </c>
      <c r="Z78" s="4"/>
      <c r="AA78" s="4">
        <v>87.0</v>
      </c>
      <c r="AB78" s="4" t="s">
        <v>49</v>
      </c>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243" t="str">
        <f t="shared" si="7"/>
        <v>TNLT</v>
      </c>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row>
    <row r="79" ht="14.25" customHeight="1">
      <c r="A79" s="1" t="str">
        <f t="shared" si="10"/>
        <v/>
      </c>
      <c r="B79" s="103" t="str">
        <f t="shared" si="4"/>
        <v>Có sẵn</v>
      </c>
      <c r="C79" s="4" t="s">
        <v>563</v>
      </c>
      <c r="D79" s="4"/>
      <c r="E79" s="4" t="s">
        <v>547</v>
      </c>
      <c r="F79" s="4"/>
      <c r="G79" s="4"/>
      <c r="H79" s="4"/>
      <c r="I79" s="4"/>
      <c r="J79" s="4" t="s">
        <v>123</v>
      </c>
      <c r="K79" s="4"/>
      <c r="L79" s="4" t="s">
        <v>566</v>
      </c>
      <c r="M79" s="4"/>
      <c r="N79" s="4"/>
      <c r="O79" s="4"/>
      <c r="P79" s="4"/>
      <c r="Q79" s="4" t="s">
        <v>9</v>
      </c>
      <c r="R79" s="4" t="s">
        <v>576</v>
      </c>
      <c r="S79" s="4"/>
      <c r="T79" s="4"/>
      <c r="U79" s="4"/>
      <c r="V79" s="4"/>
      <c r="W79" s="4"/>
      <c r="X79" s="4" t="s">
        <v>577</v>
      </c>
      <c r="Y79" s="4" t="s">
        <v>577</v>
      </c>
      <c r="Z79" s="4" t="s">
        <v>214</v>
      </c>
      <c r="AA79" s="4">
        <v>89.0</v>
      </c>
      <c r="AB79" s="4" t="s">
        <v>13</v>
      </c>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243" t="str">
        <f t="shared" si="7"/>
        <v>TL</v>
      </c>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row>
    <row r="80" ht="14.25" customHeight="1">
      <c r="A80" s="1"/>
      <c r="B80" s="103" t="str">
        <f t="shared" si="4"/>
        <v>Thêm</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243" t="str">
        <f t="shared" si="7"/>
        <v/>
      </c>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row>
    <row r="81" ht="14.25" customHeight="1">
      <c r="A81" s="1" t="str">
        <f t="shared" ref="A81:A83" si="11">SWITCH(B81,"OK",IF(ISBLANK(R81),IF(ISBLANK(P81),"Giữ chỗ nhóm","Giữ chỗ"),"OK"),"Chưa làm",IF(P81&lt;&gt;"","Giữ chỗ",""),0,IF(ISBLANK(R81),"Thêm",""),"")</f>
        <v>OK</v>
      </c>
      <c r="B81" s="103" t="str">
        <f t="shared" si="4"/>
        <v>OK</v>
      </c>
      <c r="C81" s="4" t="s">
        <v>582</v>
      </c>
      <c r="D81" s="4"/>
      <c r="E81" s="4" t="s">
        <v>547</v>
      </c>
      <c r="F81" s="4"/>
      <c r="G81" s="4" t="s">
        <v>583</v>
      </c>
      <c r="H81" s="4"/>
      <c r="I81" s="4"/>
      <c r="J81" s="4"/>
      <c r="K81" s="4"/>
      <c r="L81" s="4"/>
      <c r="M81" s="4" t="s">
        <v>13</v>
      </c>
      <c r="N81" s="4" t="s">
        <v>5</v>
      </c>
      <c r="O81" s="4" t="s">
        <v>505</v>
      </c>
      <c r="P81" s="4" t="s">
        <v>584</v>
      </c>
      <c r="Q81" s="4"/>
      <c r="R81" s="4" t="s">
        <v>585</v>
      </c>
      <c r="S81" s="4" t="s">
        <v>586</v>
      </c>
      <c r="T81" s="4" t="s">
        <v>587</v>
      </c>
      <c r="U81" s="4" t="s">
        <v>588</v>
      </c>
      <c r="V81" s="4" t="s">
        <v>589</v>
      </c>
      <c r="W81" s="4" t="s">
        <v>590</v>
      </c>
      <c r="X81" s="4" t="s">
        <v>591</v>
      </c>
      <c r="Y81" s="4" t="s">
        <v>592</v>
      </c>
      <c r="Z81" s="4"/>
      <c r="AA81" s="4">
        <v>91.0</v>
      </c>
      <c r="AB81" s="4" t="s">
        <v>49</v>
      </c>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243" t="str">
        <f t="shared" si="7"/>
        <v>TNLT</v>
      </c>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row>
    <row r="82" ht="14.25" customHeight="1">
      <c r="A82" s="1" t="str">
        <f t="shared" si="11"/>
        <v/>
      </c>
      <c r="B82" s="103" t="str">
        <f t="shared" si="4"/>
        <v>Có sẵn</v>
      </c>
      <c r="C82" s="4" t="s">
        <v>582</v>
      </c>
      <c r="D82" s="4"/>
      <c r="E82" s="4" t="s">
        <v>547</v>
      </c>
      <c r="F82" s="4"/>
      <c r="G82" s="4"/>
      <c r="H82" s="4"/>
      <c r="I82" s="4"/>
      <c r="J82" s="4"/>
      <c r="K82" s="4"/>
      <c r="L82" s="4"/>
      <c r="M82" s="4"/>
      <c r="N82" s="4"/>
      <c r="O82" s="4"/>
      <c r="P82" s="4"/>
      <c r="Q82" s="4" t="s">
        <v>9</v>
      </c>
      <c r="R82" s="4" t="s">
        <v>593</v>
      </c>
      <c r="S82" s="4" t="s">
        <v>150</v>
      </c>
      <c r="T82" s="4" t="s">
        <v>150</v>
      </c>
      <c r="U82" s="4" t="s">
        <v>150</v>
      </c>
      <c r="V82" s="4" t="s">
        <v>150</v>
      </c>
      <c r="W82" s="4" t="s">
        <v>150</v>
      </c>
      <c r="X82" s="4" t="s">
        <v>594</v>
      </c>
      <c r="Y82" s="4"/>
      <c r="Z82" s="4"/>
      <c r="AA82" s="4">
        <v>93.0</v>
      </c>
      <c r="AB82" s="4" t="s">
        <v>47</v>
      </c>
      <c r="AC82" s="4"/>
      <c r="AD82" s="20" t="s">
        <v>595</v>
      </c>
      <c r="AE82" s="4" t="s">
        <v>593</v>
      </c>
      <c r="AF82" s="67" t="s">
        <v>9</v>
      </c>
      <c r="AG82" s="67" t="s">
        <v>8361</v>
      </c>
      <c r="AH82" s="87" t="s">
        <v>8361</v>
      </c>
      <c r="AI82" s="87" t="s">
        <v>8361</v>
      </c>
      <c r="AJ82" s="87" t="s">
        <v>8361</v>
      </c>
      <c r="AK82" s="87" t="s">
        <v>8361</v>
      </c>
      <c r="AL82" s="87" t="s">
        <v>8362</v>
      </c>
      <c r="AM82" s="67" t="s">
        <v>8171</v>
      </c>
      <c r="AN82" s="67" t="s">
        <v>8364</v>
      </c>
      <c r="AO82" s="67" t="s">
        <v>8366</v>
      </c>
      <c r="AP82" s="67"/>
      <c r="AQ82" s="4"/>
      <c r="AR82" s="4"/>
      <c r="AS82" s="4"/>
      <c r="AT82" s="4"/>
      <c r="AU82" s="4"/>
      <c r="AV82" s="4"/>
      <c r="AW82" s="4"/>
      <c r="AX82" s="4"/>
      <c r="AY82" s="4"/>
      <c r="AZ82" s="4"/>
      <c r="BA82" s="4"/>
      <c r="BB82" s="4"/>
      <c r="BC82" s="4"/>
      <c r="BD82" s="4"/>
      <c r="BE82" s="4"/>
      <c r="BF82" s="4"/>
      <c r="BG82" s="4"/>
      <c r="BH82" s="4"/>
      <c r="BI82" s="4"/>
      <c r="BJ82" s="243" t="str">
        <f t="shared" si="7"/>
        <v>TL</v>
      </c>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row>
    <row r="83" ht="14.25" customHeight="1">
      <c r="A83" s="1" t="str">
        <f t="shared" si="11"/>
        <v>OK</v>
      </c>
      <c r="B83" s="103" t="str">
        <f t="shared" si="4"/>
        <v>OK</v>
      </c>
      <c r="C83" s="4" t="s">
        <v>596</v>
      </c>
      <c r="D83" s="4"/>
      <c r="E83" s="4" t="s">
        <v>547</v>
      </c>
      <c r="F83" s="4"/>
      <c r="G83" s="4" t="s">
        <v>597</v>
      </c>
      <c r="H83" s="4"/>
      <c r="I83" s="4"/>
      <c r="J83" s="4"/>
      <c r="K83" s="4"/>
      <c r="L83" s="4"/>
      <c r="M83" s="4" t="s">
        <v>13</v>
      </c>
      <c r="N83" s="4" t="s">
        <v>5</v>
      </c>
      <c r="O83" s="4" t="s">
        <v>505</v>
      </c>
      <c r="P83" s="4" t="s">
        <v>545</v>
      </c>
      <c r="Q83" s="4"/>
      <c r="R83" s="4" t="s">
        <v>598</v>
      </c>
      <c r="S83" s="4" t="s">
        <v>599</v>
      </c>
      <c r="T83" s="4" t="s">
        <v>600</v>
      </c>
      <c r="U83" s="4" t="s">
        <v>601</v>
      </c>
      <c r="V83" s="4" t="s">
        <v>602</v>
      </c>
      <c r="W83" s="4" t="s">
        <v>603</v>
      </c>
      <c r="X83" s="4" t="s">
        <v>604</v>
      </c>
      <c r="Y83" s="4" t="s">
        <v>605</v>
      </c>
      <c r="Z83" s="4"/>
      <c r="AA83" s="4">
        <v>94.0</v>
      </c>
      <c r="AB83" s="4" t="s">
        <v>49</v>
      </c>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243" t="str">
        <f t="shared" si="7"/>
        <v>TNLT</v>
      </c>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row>
    <row r="84" ht="14.25" customHeight="1">
      <c r="A84" s="1"/>
      <c r="B84" s="103" t="str">
        <f t="shared" si="4"/>
        <v>Thêm</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243" t="str">
        <f t="shared" si="7"/>
        <v/>
      </c>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row>
    <row r="85" ht="14.25" customHeight="1">
      <c r="A85" s="1" t="str">
        <f t="shared" ref="A85:A86" si="12">SWITCH(B85,"OK",IF(ISBLANK(R85),IF(ISBLANK(P85),"Giữ chỗ nhóm","Giữ chỗ"),"OK"),"Chưa làm",IF(P85&lt;&gt;"","Giữ chỗ",""),0,IF(ISBLANK(R85),"Thêm",""),"")</f>
        <v>OK</v>
      </c>
      <c r="B85" s="103" t="str">
        <f t="shared" si="4"/>
        <v>OK</v>
      </c>
      <c r="C85" s="4" t="s">
        <v>608</v>
      </c>
      <c r="D85" s="4"/>
      <c r="E85" s="4" t="s">
        <v>547</v>
      </c>
      <c r="F85" s="4" t="s">
        <v>609</v>
      </c>
      <c r="G85" s="4" t="s">
        <v>610</v>
      </c>
      <c r="H85" s="4"/>
      <c r="I85" s="4"/>
      <c r="J85" s="4" t="s">
        <v>123</v>
      </c>
      <c r="K85" s="4"/>
      <c r="L85" s="4" t="s">
        <v>611</v>
      </c>
      <c r="M85" s="4" t="s">
        <v>47</v>
      </c>
      <c r="N85" s="4" t="s">
        <v>9</v>
      </c>
      <c r="O85" s="4" t="s">
        <v>235</v>
      </c>
      <c r="P85" s="4" t="s">
        <v>395</v>
      </c>
      <c r="Q85" s="4"/>
      <c r="R85" s="4" t="s">
        <v>612</v>
      </c>
      <c r="S85" s="4"/>
      <c r="T85" s="4"/>
      <c r="U85" s="4"/>
      <c r="V85" s="4"/>
      <c r="W85" s="4"/>
      <c r="X85" s="4" t="s">
        <v>613</v>
      </c>
      <c r="Y85" s="4" t="s">
        <v>614</v>
      </c>
      <c r="Z85" s="4"/>
      <c r="AA85" s="4">
        <v>97.0</v>
      </c>
      <c r="AB85" s="4" t="s">
        <v>47</v>
      </c>
      <c r="AC85" s="4"/>
      <c r="AD85" s="20" t="s">
        <v>615</v>
      </c>
      <c r="AE85" s="67" t="s">
        <v>8380</v>
      </c>
      <c r="AF85" s="67" t="s">
        <v>9</v>
      </c>
      <c r="AG85" s="4"/>
      <c r="AH85" s="4"/>
      <c r="AI85" s="4"/>
      <c r="AJ85" s="4"/>
      <c r="AK85" s="4"/>
      <c r="AL85" s="67" t="s">
        <v>8381</v>
      </c>
      <c r="AM85" s="67" t="s">
        <v>8382</v>
      </c>
      <c r="AN85" s="67" t="s">
        <v>8383</v>
      </c>
      <c r="AO85" s="67" t="s">
        <v>8384</v>
      </c>
      <c r="AP85" s="4"/>
      <c r="AQ85" s="4"/>
      <c r="AR85" s="4"/>
      <c r="AS85" s="4"/>
      <c r="AT85" s="4"/>
      <c r="AU85" s="4"/>
      <c r="AV85" s="4"/>
      <c r="AW85" s="4"/>
      <c r="AX85" s="4"/>
      <c r="AY85" s="4"/>
      <c r="AZ85" s="4"/>
      <c r="BA85" s="4"/>
      <c r="BB85" s="4"/>
      <c r="BC85" s="4"/>
      <c r="BD85" s="4"/>
      <c r="BE85" s="4"/>
      <c r="BF85" s="4"/>
      <c r="BG85" s="4"/>
      <c r="BH85" s="4"/>
      <c r="BI85" s="4"/>
      <c r="BJ85" s="243" t="str">
        <f t="shared" si="7"/>
        <v>TL</v>
      </c>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row>
    <row r="86" ht="14.25" customHeight="1">
      <c r="A86" s="1" t="str">
        <f t="shared" si="12"/>
        <v>OK</v>
      </c>
      <c r="B86" s="103" t="str">
        <f t="shared" si="4"/>
        <v>OK</v>
      </c>
      <c r="C86" s="4" t="s">
        <v>608</v>
      </c>
      <c r="D86" s="4"/>
      <c r="E86" s="4" t="s">
        <v>547</v>
      </c>
      <c r="F86" s="4"/>
      <c r="G86" s="4"/>
      <c r="H86" s="4"/>
      <c r="I86" s="4"/>
      <c r="J86" s="4" t="s">
        <v>123</v>
      </c>
      <c r="K86" s="4"/>
      <c r="L86" s="4" t="s">
        <v>611</v>
      </c>
      <c r="M86" s="4" t="s">
        <v>13</v>
      </c>
      <c r="N86" s="4" t="s">
        <v>5</v>
      </c>
      <c r="O86" s="4" t="s">
        <v>505</v>
      </c>
      <c r="P86" s="4" t="s">
        <v>545</v>
      </c>
      <c r="Q86" s="4"/>
      <c r="R86" s="4" t="s">
        <v>616</v>
      </c>
      <c r="S86" s="4" t="s">
        <v>617</v>
      </c>
      <c r="T86" s="4" t="s">
        <v>618</v>
      </c>
      <c r="U86" s="4" t="s">
        <v>619</v>
      </c>
      <c r="V86" s="4" t="s">
        <v>620</v>
      </c>
      <c r="W86" s="4" t="s">
        <v>621</v>
      </c>
      <c r="X86" s="4" t="s">
        <v>622</v>
      </c>
      <c r="Y86" s="4" t="s">
        <v>623</v>
      </c>
      <c r="Z86" s="4"/>
      <c r="AA86" s="4">
        <v>98.0</v>
      </c>
      <c r="AB86" s="4" t="s">
        <v>49</v>
      </c>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243" t="str">
        <f t="shared" si="7"/>
        <v>TNLT</v>
      </c>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row>
    <row r="87" ht="14.25" customHeight="1">
      <c r="A87" s="1"/>
      <c r="B87" s="103" t="str">
        <f t="shared" si="4"/>
        <v>Thêm</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243" t="str">
        <f t="shared" si="7"/>
        <v/>
      </c>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row>
    <row r="88" ht="14.25" customHeight="1">
      <c r="A88" s="1" t="str">
        <f t="shared" ref="A88:A89" si="13">SWITCH(B88,"OK",IF(ISBLANK(R88),IF(ISBLANK(P88),"Giữ chỗ nhóm","Giữ chỗ"),"OK"),"Chưa làm",IF(P88&lt;&gt;"","Giữ chỗ",""),0,IF(ISBLANK(R88),"Thêm",""),"")</f>
        <v>OK</v>
      </c>
      <c r="B88" s="103" t="str">
        <f t="shared" si="4"/>
        <v>OK</v>
      </c>
      <c r="C88" s="4" t="s">
        <v>624</v>
      </c>
      <c r="D88" s="4"/>
      <c r="E88" s="4" t="s">
        <v>547</v>
      </c>
      <c r="F88" s="4"/>
      <c r="G88" s="4" t="s">
        <v>625</v>
      </c>
      <c r="H88" s="4"/>
      <c r="I88" s="4"/>
      <c r="J88" s="4"/>
      <c r="K88" s="4"/>
      <c r="L88" s="4"/>
      <c r="M88" s="4" t="s">
        <v>47</v>
      </c>
      <c r="N88" s="4" t="s">
        <v>9</v>
      </c>
      <c r="O88" s="4" t="s">
        <v>235</v>
      </c>
      <c r="P88" s="4" t="s">
        <v>395</v>
      </c>
      <c r="Q88" s="4"/>
      <c r="R88" s="4" t="s">
        <v>626</v>
      </c>
      <c r="S88" s="4"/>
      <c r="T88" s="4"/>
      <c r="U88" s="4"/>
      <c r="V88" s="4"/>
      <c r="W88" s="4"/>
      <c r="X88" s="4" t="s">
        <v>627</v>
      </c>
      <c r="Y88" s="4" t="s">
        <v>628</v>
      </c>
      <c r="Z88" s="4"/>
      <c r="AA88" s="4">
        <v>100.0</v>
      </c>
      <c r="AB88" s="4" t="s">
        <v>47</v>
      </c>
      <c r="AC88" s="4"/>
      <c r="AD88" s="20" t="s">
        <v>629</v>
      </c>
      <c r="AE88" s="67" t="s">
        <v>8387</v>
      </c>
      <c r="AF88" s="67" t="s">
        <v>9</v>
      </c>
      <c r="AG88" s="4"/>
      <c r="AH88" s="4"/>
      <c r="AI88" s="4"/>
      <c r="AJ88" s="4"/>
      <c r="AK88" s="4"/>
      <c r="AL88" s="67" t="s">
        <v>8232</v>
      </c>
      <c r="AM88" s="67" t="s">
        <v>8232</v>
      </c>
      <c r="AN88" s="67" t="s">
        <v>8388</v>
      </c>
      <c r="AO88" s="67" t="s">
        <v>8389</v>
      </c>
      <c r="AP88" s="4"/>
      <c r="AQ88" s="4"/>
      <c r="AR88" s="4"/>
      <c r="AS88" s="4"/>
      <c r="AT88" s="4"/>
      <c r="AU88" s="4"/>
      <c r="AV88" s="4"/>
      <c r="AW88" s="4"/>
      <c r="AX88" s="4"/>
      <c r="AY88" s="4"/>
      <c r="AZ88" s="4"/>
      <c r="BA88" s="4"/>
      <c r="BB88" s="4"/>
      <c r="BC88" s="4"/>
      <c r="BD88" s="4"/>
      <c r="BE88" s="4"/>
      <c r="BF88" s="4"/>
      <c r="BG88" s="4"/>
      <c r="BH88" s="4"/>
      <c r="BI88" s="4"/>
      <c r="BJ88" s="243" t="str">
        <f t="shared" si="7"/>
        <v>TL</v>
      </c>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row>
    <row r="89" ht="14.25" customHeight="1">
      <c r="A89" s="1" t="str">
        <f t="shared" si="13"/>
        <v>OK</v>
      </c>
      <c r="B89" s="103" t="str">
        <f t="shared" si="4"/>
        <v>OK</v>
      </c>
      <c r="C89" s="4" t="s">
        <v>624</v>
      </c>
      <c r="D89" s="4"/>
      <c r="E89" s="4" t="s">
        <v>547</v>
      </c>
      <c r="F89" s="4"/>
      <c r="G89" s="4"/>
      <c r="H89" s="4"/>
      <c r="I89" s="4"/>
      <c r="J89" s="4"/>
      <c r="K89" s="4"/>
      <c r="L89" s="4"/>
      <c r="M89" s="4" t="s">
        <v>13</v>
      </c>
      <c r="N89" s="4" t="s">
        <v>5</v>
      </c>
      <c r="O89" s="4" t="s">
        <v>505</v>
      </c>
      <c r="P89" s="4" t="s">
        <v>578</v>
      </c>
      <c r="Q89" s="4"/>
      <c r="R89" s="4" t="s">
        <v>630</v>
      </c>
      <c r="S89" s="4" t="s">
        <v>631</v>
      </c>
      <c r="T89" s="4" t="s">
        <v>632</v>
      </c>
      <c r="U89" s="4" t="s">
        <v>633</v>
      </c>
      <c r="V89" s="4" t="s">
        <v>634</v>
      </c>
      <c r="W89" s="4" t="s">
        <v>635</v>
      </c>
      <c r="X89" s="4" t="s">
        <v>636</v>
      </c>
      <c r="Y89" s="4" t="s">
        <v>637</v>
      </c>
      <c r="Z89" s="4"/>
      <c r="AA89" s="4">
        <v>101.0</v>
      </c>
      <c r="AB89" s="4" t="s">
        <v>49</v>
      </c>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243" t="str">
        <f t="shared" si="7"/>
        <v>TNLT</v>
      </c>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row>
    <row r="90" ht="14.25" customHeight="1">
      <c r="A90" s="1"/>
      <c r="B90" s="103" t="str">
        <f t="shared" si="4"/>
        <v>Thêm</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243" t="str">
        <f t="shared" si="7"/>
        <v/>
      </c>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row>
    <row r="91" ht="14.25" customHeight="1">
      <c r="A91" s="1" t="str">
        <f t="shared" ref="A91:A92" si="14">SWITCH(B91,"OK",IF(ISBLANK(R91),IF(ISBLANK(P91),"Giữ chỗ nhóm","Giữ chỗ"),"OK"),"Chưa làm",IF(P91&lt;&gt;"","Giữ chỗ",""),0,IF(ISBLANK(R91),"Thêm",""),"")</f>
        <v>OK</v>
      </c>
      <c r="B91" s="103" t="str">
        <f t="shared" si="4"/>
        <v>OK</v>
      </c>
      <c r="C91" s="4" t="s">
        <v>641</v>
      </c>
      <c r="D91" s="4"/>
      <c r="E91" s="4" t="s">
        <v>547</v>
      </c>
      <c r="F91" s="4"/>
      <c r="G91" s="4" t="s">
        <v>642</v>
      </c>
      <c r="H91" s="4"/>
      <c r="I91" s="4"/>
      <c r="J91" s="4"/>
      <c r="K91" s="4"/>
      <c r="L91" s="4"/>
      <c r="M91" s="4" t="s">
        <v>47</v>
      </c>
      <c r="N91" s="4" t="s">
        <v>9</v>
      </c>
      <c r="O91" s="4" t="s">
        <v>414</v>
      </c>
      <c r="P91" s="4" t="s">
        <v>416</v>
      </c>
      <c r="Q91" s="4"/>
      <c r="R91" s="4" t="s">
        <v>643</v>
      </c>
      <c r="S91" s="4"/>
      <c r="T91" s="4"/>
      <c r="U91" s="4"/>
      <c r="V91" s="4"/>
      <c r="W91" s="4"/>
      <c r="X91" s="4" t="s">
        <v>644</v>
      </c>
      <c r="Y91" s="4" t="s">
        <v>645</v>
      </c>
      <c r="Z91" s="4"/>
      <c r="AA91" s="4">
        <v>103.0</v>
      </c>
      <c r="AB91" s="4" t="s">
        <v>47</v>
      </c>
      <c r="AC91" s="4"/>
      <c r="AD91" s="20" t="s">
        <v>646</v>
      </c>
      <c r="AE91" s="67" t="s">
        <v>643</v>
      </c>
      <c r="AF91" s="67" t="s">
        <v>9</v>
      </c>
      <c r="AG91" s="67"/>
      <c r="AH91" s="67"/>
      <c r="AI91" s="67"/>
      <c r="AJ91" s="67"/>
      <c r="AK91" s="67"/>
      <c r="AL91" s="67" t="s">
        <v>644</v>
      </c>
      <c r="AM91" s="67" t="s">
        <v>8400</v>
      </c>
      <c r="AN91" s="67" t="s">
        <v>8401</v>
      </c>
      <c r="AO91" s="67" t="s">
        <v>8402</v>
      </c>
      <c r="AP91" s="4"/>
      <c r="AQ91" s="4"/>
      <c r="AR91" s="4"/>
      <c r="AS91" s="4"/>
      <c r="AT91" s="4"/>
      <c r="AU91" s="4"/>
      <c r="AV91" s="4"/>
      <c r="AW91" s="4"/>
      <c r="AX91" s="4"/>
      <c r="AY91" s="4"/>
      <c r="AZ91" s="4"/>
      <c r="BA91" s="4"/>
      <c r="BB91" s="4"/>
      <c r="BC91" s="4"/>
      <c r="BD91" s="4"/>
      <c r="BE91" s="4"/>
      <c r="BF91" s="4"/>
      <c r="BG91" s="4"/>
      <c r="BH91" s="4"/>
      <c r="BI91" s="4"/>
      <c r="BJ91" s="243" t="str">
        <f t="shared" si="7"/>
        <v>TL</v>
      </c>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row>
    <row r="92" ht="14.25" customHeight="1">
      <c r="A92" s="1" t="str">
        <f t="shared" si="14"/>
        <v>OK</v>
      </c>
      <c r="B92" s="103" t="str">
        <f t="shared" si="4"/>
        <v>OK</v>
      </c>
      <c r="C92" s="4" t="s">
        <v>641</v>
      </c>
      <c r="D92" s="4"/>
      <c r="E92" s="4" t="s">
        <v>547</v>
      </c>
      <c r="F92" s="4"/>
      <c r="G92" s="4"/>
      <c r="H92" s="4"/>
      <c r="I92" s="4"/>
      <c r="J92" s="4"/>
      <c r="K92" s="4"/>
      <c r="L92" s="4"/>
      <c r="M92" s="4" t="s">
        <v>13</v>
      </c>
      <c r="N92" s="4" t="s">
        <v>5</v>
      </c>
      <c r="O92" s="4" t="s">
        <v>413</v>
      </c>
      <c r="P92" s="4" t="s">
        <v>502</v>
      </c>
      <c r="Q92" s="4"/>
      <c r="R92" s="4" t="s">
        <v>647</v>
      </c>
      <c r="S92" s="4" t="s">
        <v>648</v>
      </c>
      <c r="T92" s="4" t="s">
        <v>649</v>
      </c>
      <c r="U92" s="4" t="s">
        <v>650</v>
      </c>
      <c r="V92" s="4" t="s">
        <v>651</v>
      </c>
      <c r="W92" s="4" t="s">
        <v>652</v>
      </c>
      <c r="X92" s="4" t="s">
        <v>653</v>
      </c>
      <c r="Y92" s="4" t="s">
        <v>654</v>
      </c>
      <c r="Z92" s="4"/>
      <c r="AA92" s="4">
        <v>104.0</v>
      </c>
      <c r="AB92" s="4" t="s">
        <v>49</v>
      </c>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243" t="str">
        <f t="shared" si="7"/>
        <v>TNLT</v>
      </c>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row>
    <row r="93" ht="14.25" customHeight="1">
      <c r="A93" s="1"/>
      <c r="B93" s="103" t="str">
        <f t="shared" si="4"/>
        <v>Thêm</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243" t="str">
        <f t="shared" si="7"/>
        <v/>
      </c>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row>
    <row r="94" ht="14.25" customHeight="1">
      <c r="A94" s="1" t="str">
        <f t="shared" ref="A94:A95" si="15">SWITCH(B94,"OK",IF(ISBLANK(R94),IF(ISBLANK(P94),"Giữ chỗ nhóm","Giữ chỗ"),"OK"),"Chưa làm",IF(P94&lt;&gt;"","Giữ chỗ",""),0,IF(ISBLANK(R94),"Thêm",""),"")</f>
        <v>OK</v>
      </c>
      <c r="B94" s="103" t="str">
        <f t="shared" si="4"/>
        <v>OK</v>
      </c>
      <c r="C94" s="4" t="s">
        <v>658</v>
      </c>
      <c r="D94" s="4"/>
      <c r="E94" s="4" t="s">
        <v>547</v>
      </c>
      <c r="F94" s="4"/>
      <c r="G94" s="4"/>
      <c r="H94" s="4"/>
      <c r="I94" s="4"/>
      <c r="J94" s="4"/>
      <c r="K94" s="4"/>
      <c r="L94" s="4"/>
      <c r="M94" s="4" t="s">
        <v>13</v>
      </c>
      <c r="N94" s="4" t="s">
        <v>5</v>
      </c>
      <c r="O94" s="4" t="s">
        <v>520</v>
      </c>
      <c r="P94" s="4" t="s">
        <v>659</v>
      </c>
      <c r="Q94" s="4"/>
      <c r="R94" s="4" t="s">
        <v>660</v>
      </c>
      <c r="S94" s="4" t="s">
        <v>661</v>
      </c>
      <c r="T94" s="4" t="s">
        <v>662</v>
      </c>
      <c r="U94" s="4" t="s">
        <v>663</v>
      </c>
      <c r="V94" s="4" t="s">
        <v>664</v>
      </c>
      <c r="W94" s="4" t="s">
        <v>665</v>
      </c>
      <c r="X94" s="4" t="s">
        <v>574</v>
      </c>
      <c r="Y94" s="4" t="s">
        <v>666</v>
      </c>
      <c r="Z94" s="4"/>
      <c r="AA94" s="4">
        <v>106.0</v>
      </c>
      <c r="AB94" s="4" t="s">
        <v>49</v>
      </c>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243" t="str">
        <f t="shared" si="7"/>
        <v>TNLT</v>
      </c>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row>
    <row r="95" ht="14.25" customHeight="1">
      <c r="A95" s="1" t="str">
        <f t="shared" si="15"/>
        <v/>
      </c>
      <c r="B95" s="103" t="str">
        <f t="shared" si="4"/>
        <v>Có sẵn</v>
      </c>
      <c r="C95" s="4" t="s">
        <v>658</v>
      </c>
      <c r="D95" s="4"/>
      <c r="E95" s="4" t="s">
        <v>547</v>
      </c>
      <c r="F95" s="4"/>
      <c r="G95" s="4" t="s">
        <v>667</v>
      </c>
      <c r="H95" s="4"/>
      <c r="I95" s="4"/>
      <c r="J95" s="4"/>
      <c r="K95" s="4"/>
      <c r="L95" s="4"/>
      <c r="M95" s="4"/>
      <c r="N95" s="4"/>
      <c r="O95" s="4"/>
      <c r="P95" s="4"/>
      <c r="Q95" s="4" t="s">
        <v>9</v>
      </c>
      <c r="R95" s="4" t="s">
        <v>668</v>
      </c>
      <c r="S95" s="4"/>
      <c r="T95" s="4"/>
      <c r="U95" s="4"/>
      <c r="V95" s="4"/>
      <c r="W95" s="4"/>
      <c r="X95" s="4" t="s">
        <v>669</v>
      </c>
      <c r="Y95" s="4" t="s">
        <v>670</v>
      </c>
      <c r="Z95" s="4"/>
      <c r="AA95" s="4">
        <v>107.0</v>
      </c>
      <c r="AB95" s="4" t="s">
        <v>47</v>
      </c>
      <c r="AC95" s="4"/>
      <c r="AD95" s="20" t="s">
        <v>671</v>
      </c>
      <c r="AE95" s="67" t="s">
        <v>8413</v>
      </c>
      <c r="AF95" s="67" t="s">
        <v>9</v>
      </c>
      <c r="AG95" s="4"/>
      <c r="AH95" s="4"/>
      <c r="AI95" s="4"/>
      <c r="AJ95" s="4"/>
      <c r="AK95" s="4"/>
      <c r="AL95" s="67" t="s">
        <v>8414</v>
      </c>
      <c r="AM95" s="67" t="s">
        <v>8414</v>
      </c>
      <c r="AN95" s="67" t="s">
        <v>8257</v>
      </c>
      <c r="AO95" s="67" t="s">
        <v>8415</v>
      </c>
      <c r="AP95" s="4"/>
      <c r="AQ95" s="4"/>
      <c r="AR95" s="4"/>
      <c r="AS95" s="4"/>
      <c r="AT95" s="4"/>
      <c r="AU95" s="4"/>
      <c r="AV95" s="4"/>
      <c r="AW95" s="4"/>
      <c r="AX95" s="4"/>
      <c r="AY95" s="4"/>
      <c r="AZ95" s="4"/>
      <c r="BA95" s="4"/>
      <c r="BB95" s="4"/>
      <c r="BC95" s="4"/>
      <c r="BD95" s="4"/>
      <c r="BE95" s="4"/>
      <c r="BF95" s="4"/>
      <c r="BG95" s="4"/>
      <c r="BH95" s="4"/>
      <c r="BI95" s="4"/>
      <c r="BJ95" s="243" t="str">
        <f t="shared" si="7"/>
        <v>TL</v>
      </c>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row>
    <row r="96" ht="14.25" customHeight="1">
      <c r="A96" s="1"/>
      <c r="B96" s="103" t="str">
        <f t="shared" si="4"/>
        <v>Thêm</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243" t="str">
        <f t="shared" si="7"/>
        <v/>
      </c>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row>
    <row r="97" ht="14.25" customHeight="1">
      <c r="A97" s="1" t="str">
        <f t="shared" ref="A97:A108" si="16">SWITCH(B97,"OK",IF(ISBLANK(R97),IF(ISBLANK(P97),"Giữ chỗ nhóm","Giữ chỗ"),"OK"),"Chưa làm",IF(P97&lt;&gt;"","Giữ chỗ",""),0,IF(ISBLANK(R97),"Thêm",""),"")</f>
        <v>OK</v>
      </c>
      <c r="B97" s="103" t="str">
        <f t="shared" si="4"/>
        <v>OK</v>
      </c>
      <c r="C97" s="4" t="s">
        <v>675</v>
      </c>
      <c r="D97" s="4" t="s">
        <v>676</v>
      </c>
      <c r="E97" s="4" t="s">
        <v>677</v>
      </c>
      <c r="F97" s="4" t="s">
        <v>678</v>
      </c>
      <c r="G97" s="4"/>
      <c r="H97" s="4"/>
      <c r="I97" s="4"/>
      <c r="J97" s="4" t="s">
        <v>123</v>
      </c>
      <c r="K97" s="4"/>
      <c r="L97" s="4" t="s">
        <v>680</v>
      </c>
      <c r="M97" s="4" t="s">
        <v>101</v>
      </c>
      <c r="N97" s="4" t="s">
        <v>5</v>
      </c>
      <c r="O97" s="4" t="s">
        <v>681</v>
      </c>
      <c r="P97" s="4" t="s">
        <v>682</v>
      </c>
      <c r="Q97" s="4"/>
      <c r="R97" s="4" t="s">
        <v>683</v>
      </c>
      <c r="S97" s="4" t="s">
        <v>684</v>
      </c>
      <c r="T97" s="4" t="s">
        <v>685</v>
      </c>
      <c r="U97" s="4" t="s">
        <v>686</v>
      </c>
      <c r="V97" s="4" t="s">
        <v>687</v>
      </c>
      <c r="W97" s="4" t="s">
        <v>367</v>
      </c>
      <c r="X97" s="4" t="s">
        <v>151</v>
      </c>
      <c r="Y97" s="4" t="s">
        <v>688</v>
      </c>
      <c r="Z97" s="4"/>
      <c r="AA97" s="4">
        <v>110.0</v>
      </c>
      <c r="AB97" s="4" t="s">
        <v>13</v>
      </c>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243" t="str">
        <f t="shared" si="7"/>
        <v>TNLT</v>
      </c>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row>
    <row r="98" ht="14.25" customHeight="1">
      <c r="A98" s="1" t="str">
        <f t="shared" si="16"/>
        <v/>
      </c>
      <c r="B98" s="103" t="str">
        <f t="shared" si="4"/>
        <v>Tự do chọn</v>
      </c>
      <c r="C98" s="4" t="s">
        <v>675</v>
      </c>
      <c r="D98" s="4" t="s">
        <v>676</v>
      </c>
      <c r="E98" s="4" t="s">
        <v>677</v>
      </c>
      <c r="F98" s="4" t="s">
        <v>678</v>
      </c>
      <c r="G98" s="4"/>
      <c r="H98" s="4"/>
      <c r="I98" s="4"/>
      <c r="J98" s="4"/>
      <c r="K98" s="4"/>
      <c r="L98" s="4"/>
      <c r="M98" s="4" t="s">
        <v>101</v>
      </c>
      <c r="N98" s="4" t="s">
        <v>5</v>
      </c>
      <c r="O98" s="4"/>
      <c r="P98" s="4"/>
      <c r="Q98" s="4"/>
      <c r="R98" s="4"/>
      <c r="S98" s="4"/>
      <c r="T98" s="4"/>
      <c r="U98" s="4"/>
      <c r="V98" s="4"/>
      <c r="W98" s="4"/>
      <c r="X98" s="4"/>
      <c r="Y98" s="4"/>
      <c r="Z98" s="4"/>
      <c r="AA98" s="4">
        <v>111.0</v>
      </c>
      <c r="AB98" s="4" t="s">
        <v>48</v>
      </c>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243" t="str">
        <f t="shared" si="7"/>
        <v>TNLT</v>
      </c>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row>
    <row r="99" ht="14.25" customHeight="1">
      <c r="A99" s="1" t="str">
        <f t="shared" si="16"/>
        <v>OK</v>
      </c>
      <c r="B99" s="103" t="str">
        <f t="shared" si="4"/>
        <v>OK</v>
      </c>
      <c r="C99" s="4" t="s">
        <v>675</v>
      </c>
      <c r="D99" s="4" t="s">
        <v>676</v>
      </c>
      <c r="E99" s="4" t="s">
        <v>677</v>
      </c>
      <c r="F99" s="4" t="s">
        <v>678</v>
      </c>
      <c r="G99" s="4"/>
      <c r="H99" s="4"/>
      <c r="I99" s="4"/>
      <c r="J99" s="4"/>
      <c r="K99" s="4"/>
      <c r="L99" s="4"/>
      <c r="M99" s="4" t="s">
        <v>101</v>
      </c>
      <c r="N99" s="4" t="s">
        <v>5</v>
      </c>
      <c r="O99" s="4" t="s">
        <v>135</v>
      </c>
      <c r="P99" s="4" t="s">
        <v>136</v>
      </c>
      <c r="Q99" s="4"/>
      <c r="R99" s="4" t="s">
        <v>689</v>
      </c>
      <c r="S99" s="4" t="s">
        <v>690</v>
      </c>
      <c r="T99" s="4" t="s">
        <v>691</v>
      </c>
      <c r="U99" s="4" t="s">
        <v>692</v>
      </c>
      <c r="V99" s="4" t="s">
        <v>693</v>
      </c>
      <c r="W99" s="4" t="s">
        <v>179</v>
      </c>
      <c r="X99" s="4" t="s">
        <v>242</v>
      </c>
      <c r="Y99" s="4" t="s">
        <v>694</v>
      </c>
      <c r="Z99" s="4"/>
      <c r="AA99" s="4">
        <v>112.0</v>
      </c>
      <c r="AB99" s="4" t="s">
        <v>48</v>
      </c>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243" t="str">
        <f t="shared" si="7"/>
        <v>TNLT</v>
      </c>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row>
    <row r="100" ht="14.25" customHeight="1">
      <c r="A100" s="1" t="str">
        <f t="shared" si="16"/>
        <v>OK</v>
      </c>
      <c r="B100" s="103" t="str">
        <f t="shared" si="4"/>
        <v>OK</v>
      </c>
      <c r="C100" s="4" t="s">
        <v>675</v>
      </c>
      <c r="D100" s="4" t="s">
        <v>676</v>
      </c>
      <c r="E100" s="4" t="s">
        <v>677</v>
      </c>
      <c r="F100" s="4" t="s">
        <v>678</v>
      </c>
      <c r="G100" s="4"/>
      <c r="H100" s="4"/>
      <c r="I100" s="4"/>
      <c r="J100" s="4"/>
      <c r="K100" s="4"/>
      <c r="L100" s="4"/>
      <c r="M100" s="4" t="s">
        <v>101</v>
      </c>
      <c r="N100" s="4" t="s">
        <v>5</v>
      </c>
      <c r="O100" s="4" t="s">
        <v>695</v>
      </c>
      <c r="P100" s="4" t="s">
        <v>696</v>
      </c>
      <c r="Q100" s="4"/>
      <c r="R100" s="4" t="s">
        <v>697</v>
      </c>
      <c r="S100" s="4" t="s">
        <v>698</v>
      </c>
      <c r="T100" s="4" t="s">
        <v>699</v>
      </c>
      <c r="U100" s="4" t="s">
        <v>700</v>
      </c>
      <c r="V100" s="4" t="s">
        <v>701</v>
      </c>
      <c r="W100" s="4" t="s">
        <v>702</v>
      </c>
      <c r="X100" s="4" t="s">
        <v>242</v>
      </c>
      <c r="Y100" s="4" t="s">
        <v>703</v>
      </c>
      <c r="Z100" s="4"/>
      <c r="AA100" s="4">
        <v>113.0</v>
      </c>
      <c r="AB100" s="4" t="s">
        <v>48</v>
      </c>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243" t="str">
        <f t="shared" si="7"/>
        <v>TNLT</v>
      </c>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row>
    <row r="101" ht="14.25" customHeight="1">
      <c r="A101" s="1" t="str">
        <f t="shared" si="16"/>
        <v>OK</v>
      </c>
      <c r="B101" s="103" t="str">
        <f t="shared" si="4"/>
        <v>OK</v>
      </c>
      <c r="C101" s="4" t="s">
        <v>675</v>
      </c>
      <c r="D101" s="4" t="s">
        <v>676</v>
      </c>
      <c r="E101" s="4" t="s">
        <v>677</v>
      </c>
      <c r="F101" s="4" t="s">
        <v>678</v>
      </c>
      <c r="G101" s="4"/>
      <c r="H101" s="4"/>
      <c r="I101" s="4"/>
      <c r="J101" s="4"/>
      <c r="K101" s="4"/>
      <c r="L101" s="4"/>
      <c r="M101" s="4" t="s">
        <v>101</v>
      </c>
      <c r="N101" s="4" t="s">
        <v>5</v>
      </c>
      <c r="O101" s="4" t="s">
        <v>135</v>
      </c>
      <c r="P101" s="4" t="s">
        <v>194</v>
      </c>
      <c r="Q101" s="4"/>
      <c r="R101" s="4" t="s">
        <v>704</v>
      </c>
      <c r="S101" s="4" t="s">
        <v>705</v>
      </c>
      <c r="T101" s="4" t="s">
        <v>706</v>
      </c>
      <c r="U101" s="4" t="s">
        <v>707</v>
      </c>
      <c r="V101" s="4" t="s">
        <v>708</v>
      </c>
      <c r="W101" s="4" t="s">
        <v>709</v>
      </c>
      <c r="X101" s="4" t="s">
        <v>410</v>
      </c>
      <c r="Y101" s="4" t="s">
        <v>710</v>
      </c>
      <c r="Z101" s="4"/>
      <c r="AA101" s="4">
        <v>114.0</v>
      </c>
      <c r="AB101" s="4" t="s">
        <v>48</v>
      </c>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243" t="str">
        <f t="shared" si="7"/>
        <v>TNLT</v>
      </c>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row>
    <row r="102" ht="14.25" customHeight="1">
      <c r="A102" s="1" t="str">
        <f t="shared" si="16"/>
        <v/>
      </c>
      <c r="B102" s="103" t="str">
        <f t="shared" si="4"/>
        <v>Có sẵn</v>
      </c>
      <c r="C102" s="4" t="s">
        <v>675</v>
      </c>
      <c r="D102" s="4" t="s">
        <v>676</v>
      </c>
      <c r="E102" s="4" t="s">
        <v>677</v>
      </c>
      <c r="F102" s="4" t="s">
        <v>678</v>
      </c>
      <c r="G102" s="4"/>
      <c r="H102" s="4"/>
      <c r="I102" s="4"/>
      <c r="J102" s="4"/>
      <c r="K102" s="4"/>
      <c r="L102" s="4" t="s">
        <v>680</v>
      </c>
      <c r="M102" s="4"/>
      <c r="N102" s="4"/>
      <c r="O102" s="4"/>
      <c r="P102" s="4"/>
      <c r="Q102" s="4" t="s">
        <v>144</v>
      </c>
      <c r="R102" s="4" t="s">
        <v>711</v>
      </c>
      <c r="S102" s="4" t="s">
        <v>712</v>
      </c>
      <c r="T102" s="4" t="s">
        <v>713</v>
      </c>
      <c r="U102" s="4" t="s">
        <v>714</v>
      </c>
      <c r="V102" s="4" t="s">
        <v>150</v>
      </c>
      <c r="W102" s="4" t="s">
        <v>150</v>
      </c>
      <c r="X102" s="4" t="s">
        <v>171</v>
      </c>
      <c r="Y102" s="4"/>
      <c r="Z102" s="4" t="s">
        <v>715</v>
      </c>
      <c r="AA102" s="4">
        <v>115.0</v>
      </c>
      <c r="AB102" s="4" t="s">
        <v>101</v>
      </c>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243" t="str">
        <f t="shared" si="7"/>
        <v>ICT_TNLT</v>
      </c>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row>
    <row r="103" ht="14.25" customHeight="1">
      <c r="A103" s="1" t="str">
        <f t="shared" si="16"/>
        <v/>
      </c>
      <c r="B103" s="103" t="str">
        <f t="shared" si="4"/>
        <v>Có sẵn</v>
      </c>
      <c r="C103" s="4" t="s">
        <v>675</v>
      </c>
      <c r="D103" s="4" t="s">
        <v>676</v>
      </c>
      <c r="E103" s="4" t="s">
        <v>677</v>
      </c>
      <c r="F103" s="4" t="s">
        <v>678</v>
      </c>
      <c r="G103" s="4"/>
      <c r="H103" s="4"/>
      <c r="I103" s="4"/>
      <c r="J103" s="4"/>
      <c r="K103" s="4"/>
      <c r="L103" s="4"/>
      <c r="M103" s="4"/>
      <c r="N103" s="4"/>
      <c r="O103" s="4"/>
      <c r="P103" s="4"/>
      <c r="Q103" s="4" t="s">
        <v>144</v>
      </c>
      <c r="R103" s="4" t="s">
        <v>716</v>
      </c>
      <c r="S103" s="4" t="s">
        <v>717</v>
      </c>
      <c r="T103" s="4" t="s">
        <v>718</v>
      </c>
      <c r="U103" s="4" t="s">
        <v>719</v>
      </c>
      <c r="V103" s="4" t="s">
        <v>720</v>
      </c>
      <c r="W103" s="4" t="s">
        <v>150</v>
      </c>
      <c r="X103" s="4" t="s">
        <v>99</v>
      </c>
      <c r="Y103" s="4"/>
      <c r="Z103" s="4" t="s">
        <v>722</v>
      </c>
      <c r="AA103" s="4">
        <v>116.0</v>
      </c>
      <c r="AB103" s="4" t="s">
        <v>101</v>
      </c>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243" t="str">
        <f t="shared" si="7"/>
        <v>ICT_TNLT</v>
      </c>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row>
    <row r="104" ht="14.25" customHeight="1">
      <c r="A104" s="1" t="str">
        <f t="shared" si="16"/>
        <v/>
      </c>
      <c r="B104" s="103" t="str">
        <f t="shared" si="4"/>
        <v>Có sẵn</v>
      </c>
      <c r="C104" s="4" t="s">
        <v>675</v>
      </c>
      <c r="D104" s="4" t="s">
        <v>676</v>
      </c>
      <c r="E104" s="4" t="s">
        <v>677</v>
      </c>
      <c r="F104" s="4" t="s">
        <v>678</v>
      </c>
      <c r="G104" s="4"/>
      <c r="H104" s="4"/>
      <c r="I104" s="4"/>
      <c r="J104" s="4"/>
      <c r="K104" s="4"/>
      <c r="L104" s="4"/>
      <c r="M104" s="4"/>
      <c r="N104" s="4"/>
      <c r="O104" s="4"/>
      <c r="P104" s="4"/>
      <c r="Q104" s="4" t="s">
        <v>5</v>
      </c>
      <c r="R104" s="4" t="s">
        <v>724</v>
      </c>
      <c r="S104" s="4" t="s">
        <v>725</v>
      </c>
      <c r="T104" s="4" t="s">
        <v>726</v>
      </c>
      <c r="U104" s="4" t="s">
        <v>727</v>
      </c>
      <c r="V104" s="4" t="s">
        <v>728</v>
      </c>
      <c r="W104" s="4" t="s">
        <v>729</v>
      </c>
      <c r="X104" s="4"/>
      <c r="Y104" s="4"/>
      <c r="Z104" s="4" t="s">
        <v>730</v>
      </c>
      <c r="AA104" s="4">
        <v>117.0</v>
      </c>
      <c r="AB104" s="4" t="s">
        <v>49</v>
      </c>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243" t="str">
        <f t="shared" si="7"/>
        <v>TNLT</v>
      </c>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row>
    <row r="105" ht="14.25" customHeight="1">
      <c r="A105" s="1" t="str">
        <f t="shared" si="16"/>
        <v/>
      </c>
      <c r="B105" s="103" t="str">
        <f t="shared" si="4"/>
        <v>Có sẵn</v>
      </c>
      <c r="C105" s="4" t="s">
        <v>675</v>
      </c>
      <c r="D105" s="4" t="s">
        <v>676</v>
      </c>
      <c r="E105" s="4" t="s">
        <v>677</v>
      </c>
      <c r="F105" s="4" t="s">
        <v>678</v>
      </c>
      <c r="G105" s="4"/>
      <c r="H105" s="4"/>
      <c r="I105" s="4"/>
      <c r="J105" s="4"/>
      <c r="K105" s="4"/>
      <c r="L105" s="4"/>
      <c r="M105" s="4"/>
      <c r="N105" s="4"/>
      <c r="O105" s="4"/>
      <c r="P105" s="4"/>
      <c r="Q105" s="4" t="s">
        <v>5</v>
      </c>
      <c r="R105" s="4" t="s">
        <v>731</v>
      </c>
      <c r="S105" s="4" t="s">
        <v>732</v>
      </c>
      <c r="T105" s="4" t="s">
        <v>733</v>
      </c>
      <c r="U105" s="4" t="s">
        <v>734</v>
      </c>
      <c r="V105" s="4" t="s">
        <v>735</v>
      </c>
      <c r="W105" s="4" t="s">
        <v>736</v>
      </c>
      <c r="X105" s="4" t="s">
        <v>150</v>
      </c>
      <c r="Y105" s="4"/>
      <c r="Z105" s="4" t="s">
        <v>737</v>
      </c>
      <c r="AA105" s="4">
        <v>118.0</v>
      </c>
      <c r="AB105" s="4" t="s">
        <v>49</v>
      </c>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243" t="str">
        <f t="shared" si="7"/>
        <v>TNLT</v>
      </c>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row>
    <row r="106" ht="14.25" customHeight="1">
      <c r="A106" s="1" t="str">
        <f t="shared" si="16"/>
        <v/>
      </c>
      <c r="B106" s="103" t="str">
        <f t="shared" si="4"/>
        <v>Có sẵn</v>
      </c>
      <c r="C106" s="4" t="s">
        <v>675</v>
      </c>
      <c r="D106" s="4" t="s">
        <v>676</v>
      </c>
      <c r="E106" s="4" t="s">
        <v>677</v>
      </c>
      <c r="F106" s="4" t="s">
        <v>678</v>
      </c>
      <c r="G106" s="4"/>
      <c r="H106" s="4"/>
      <c r="I106" s="4"/>
      <c r="J106" s="4"/>
      <c r="K106" s="4"/>
      <c r="L106" s="4"/>
      <c r="M106" s="4"/>
      <c r="N106" s="4"/>
      <c r="O106" s="4"/>
      <c r="P106" s="4"/>
      <c r="Q106" s="4" t="s">
        <v>5</v>
      </c>
      <c r="R106" s="4" t="s">
        <v>738</v>
      </c>
      <c r="S106" s="4" t="s">
        <v>739</v>
      </c>
      <c r="T106" s="4" t="s">
        <v>740</v>
      </c>
      <c r="U106" s="4" t="s">
        <v>741</v>
      </c>
      <c r="V106" s="4" t="s">
        <v>742</v>
      </c>
      <c r="W106" s="4" t="s">
        <v>743</v>
      </c>
      <c r="X106" s="4" t="s">
        <v>150</v>
      </c>
      <c r="Y106" s="4"/>
      <c r="Z106" s="4" t="s">
        <v>744</v>
      </c>
      <c r="AA106" s="4">
        <v>119.0</v>
      </c>
      <c r="AB106" s="4" t="s">
        <v>49</v>
      </c>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243" t="str">
        <f t="shared" si="7"/>
        <v>TNLT</v>
      </c>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row>
    <row r="107" ht="14.25" customHeight="1">
      <c r="A107" s="1" t="str">
        <f t="shared" si="16"/>
        <v/>
      </c>
      <c r="B107" s="103" t="str">
        <f t="shared" si="4"/>
        <v>Có sẵn</v>
      </c>
      <c r="C107" s="4" t="s">
        <v>675</v>
      </c>
      <c r="D107" s="4" t="s">
        <v>676</v>
      </c>
      <c r="E107" s="4" t="s">
        <v>677</v>
      </c>
      <c r="F107" s="4" t="s">
        <v>678</v>
      </c>
      <c r="G107" s="4"/>
      <c r="H107" s="4"/>
      <c r="I107" s="4"/>
      <c r="J107" s="4"/>
      <c r="K107" s="4"/>
      <c r="L107" s="4"/>
      <c r="M107" s="4"/>
      <c r="N107" s="4"/>
      <c r="O107" s="4"/>
      <c r="P107" s="4"/>
      <c r="Q107" s="4" t="s">
        <v>5</v>
      </c>
      <c r="R107" s="4" t="s">
        <v>748</v>
      </c>
      <c r="S107" s="4" t="s">
        <v>749</v>
      </c>
      <c r="T107" s="4" t="s">
        <v>751</v>
      </c>
      <c r="U107" s="4" t="s">
        <v>752</v>
      </c>
      <c r="V107" s="4" t="s">
        <v>753</v>
      </c>
      <c r="W107" s="4" t="s">
        <v>754</v>
      </c>
      <c r="X107" s="4"/>
      <c r="Y107" s="4"/>
      <c r="Z107" s="4" t="s">
        <v>755</v>
      </c>
      <c r="AA107" s="4">
        <v>120.0</v>
      </c>
      <c r="AB107" s="4" t="s">
        <v>49</v>
      </c>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243" t="str">
        <f t="shared" si="7"/>
        <v>TNLT</v>
      </c>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row>
    <row r="108" ht="14.25" customHeight="1">
      <c r="A108" s="1" t="str">
        <f t="shared" si="16"/>
        <v>OK</v>
      </c>
      <c r="B108" s="103" t="str">
        <f t="shared" si="4"/>
        <v>OK</v>
      </c>
      <c r="C108" s="4" t="s">
        <v>756</v>
      </c>
      <c r="D108" s="4" t="s">
        <v>676</v>
      </c>
      <c r="E108" s="4" t="s">
        <v>677</v>
      </c>
      <c r="F108" s="4" t="s">
        <v>757</v>
      </c>
      <c r="G108" s="4"/>
      <c r="H108" s="4"/>
      <c r="I108" s="4"/>
      <c r="J108" s="4"/>
      <c r="K108" s="4"/>
      <c r="L108" s="4"/>
      <c r="M108" s="4" t="s">
        <v>13</v>
      </c>
      <c r="N108" s="4" t="s">
        <v>5</v>
      </c>
      <c r="O108" s="4" t="s">
        <v>163</v>
      </c>
      <c r="P108" s="4" t="s">
        <v>244</v>
      </c>
      <c r="Q108" s="4"/>
      <c r="R108" s="4" t="s">
        <v>758</v>
      </c>
      <c r="S108" s="4" t="s">
        <v>759</v>
      </c>
      <c r="T108" s="4" t="s">
        <v>760</v>
      </c>
      <c r="U108" s="4" t="s">
        <v>761</v>
      </c>
      <c r="V108" s="4" t="s">
        <v>762</v>
      </c>
      <c r="W108" s="4" t="s">
        <v>763</v>
      </c>
      <c r="X108" s="4" t="s">
        <v>764</v>
      </c>
      <c r="Y108" s="4" t="s">
        <v>765</v>
      </c>
      <c r="Z108" s="4"/>
      <c r="AA108" s="4">
        <v>121.0</v>
      </c>
      <c r="AB108" s="4" t="s">
        <v>49</v>
      </c>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243" t="str">
        <f t="shared" si="7"/>
        <v>TNLT</v>
      </c>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row>
    <row r="109" ht="14.25" customHeight="1">
      <c r="A109" s="1"/>
      <c r="B109" s="103" t="str">
        <f t="shared" si="4"/>
        <v>Thêm</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243" t="str">
        <f t="shared" si="7"/>
        <v/>
      </c>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row>
    <row r="110" ht="14.25" customHeight="1">
      <c r="A110" s="1" t="str">
        <f t="shared" ref="A110:A117" si="17">SWITCH(B110,"OK",IF(ISBLANK(R110),IF(ISBLANK(P110),"Giữ chỗ nhóm","Giữ chỗ"),"OK"),"Chưa làm",IF(P110&lt;&gt;"","Giữ chỗ",""),0,IF(ISBLANK(R110),"Thêm",""),"")</f>
        <v/>
      </c>
      <c r="B110" s="103" t="str">
        <f t="shared" si="4"/>
        <v>Có sẵn</v>
      </c>
      <c r="C110" s="4" t="s">
        <v>766</v>
      </c>
      <c r="D110" s="4" t="s">
        <v>676</v>
      </c>
      <c r="E110" s="4" t="s">
        <v>677</v>
      </c>
      <c r="F110" s="4" t="s">
        <v>767</v>
      </c>
      <c r="G110" s="4" t="s">
        <v>768</v>
      </c>
      <c r="H110" s="4" t="s">
        <v>770</v>
      </c>
      <c r="I110" s="4"/>
      <c r="J110" s="4" t="s">
        <v>123</v>
      </c>
      <c r="K110" s="4"/>
      <c r="L110" s="4" t="s">
        <v>771</v>
      </c>
      <c r="M110" s="4"/>
      <c r="N110" s="4"/>
      <c r="O110" s="4"/>
      <c r="P110" s="4"/>
      <c r="Q110" s="4" t="s">
        <v>144</v>
      </c>
      <c r="R110" s="4" t="s">
        <v>772</v>
      </c>
      <c r="S110" s="4" t="s">
        <v>773</v>
      </c>
      <c r="T110" s="4" t="s">
        <v>774</v>
      </c>
      <c r="U110" s="4" t="s">
        <v>775</v>
      </c>
      <c r="V110" s="4" t="s">
        <v>776</v>
      </c>
      <c r="W110" s="4" t="s">
        <v>150</v>
      </c>
      <c r="X110" s="4" t="s">
        <v>151</v>
      </c>
      <c r="Y110" s="4"/>
      <c r="Z110" s="4" t="s">
        <v>777</v>
      </c>
      <c r="AA110" s="4">
        <v>130.0</v>
      </c>
      <c r="AB110" s="4" t="s">
        <v>101</v>
      </c>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243" t="str">
        <f t="shared" si="7"/>
        <v>ICT_TNLT</v>
      </c>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row>
    <row r="111" ht="14.25" customHeight="1">
      <c r="A111" s="1" t="str">
        <f t="shared" si="17"/>
        <v/>
      </c>
      <c r="B111" s="103" t="str">
        <f t="shared" si="4"/>
        <v>Có sẵn</v>
      </c>
      <c r="C111" s="4" t="s">
        <v>766</v>
      </c>
      <c r="D111" s="4" t="s">
        <v>676</v>
      </c>
      <c r="E111" s="4" t="s">
        <v>677</v>
      </c>
      <c r="F111" s="4"/>
      <c r="G111" s="4"/>
      <c r="H111" s="4"/>
      <c r="I111" s="4"/>
      <c r="J111" s="4"/>
      <c r="K111" s="4"/>
      <c r="L111" s="4"/>
      <c r="M111" s="4"/>
      <c r="N111" s="4"/>
      <c r="O111" s="4"/>
      <c r="P111" s="4"/>
      <c r="Q111" s="4" t="s">
        <v>144</v>
      </c>
      <c r="R111" s="4" t="s">
        <v>782</v>
      </c>
      <c r="S111" s="4" t="s">
        <v>783</v>
      </c>
      <c r="T111" s="4" t="s">
        <v>784</v>
      </c>
      <c r="U111" s="4" t="s">
        <v>785</v>
      </c>
      <c r="V111" s="4" t="s">
        <v>786</v>
      </c>
      <c r="W111" s="4" t="s">
        <v>150</v>
      </c>
      <c r="X111" s="4" t="s">
        <v>99</v>
      </c>
      <c r="Y111" s="4"/>
      <c r="Z111" s="4" t="s">
        <v>787</v>
      </c>
      <c r="AA111" s="4">
        <v>131.0</v>
      </c>
      <c r="AB111" s="4" t="s">
        <v>101</v>
      </c>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243" t="str">
        <f t="shared" si="7"/>
        <v>ICT_TNLT</v>
      </c>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row>
    <row r="112" ht="14.25" customHeight="1">
      <c r="A112" s="1" t="str">
        <f t="shared" si="17"/>
        <v/>
      </c>
      <c r="B112" s="103" t="str">
        <f t="shared" si="4"/>
        <v>Có sẵn</v>
      </c>
      <c r="C112" s="4" t="s">
        <v>766</v>
      </c>
      <c r="D112" s="4" t="s">
        <v>676</v>
      </c>
      <c r="E112" s="4" t="s">
        <v>677</v>
      </c>
      <c r="F112" s="4"/>
      <c r="G112" s="4"/>
      <c r="H112" s="4"/>
      <c r="I112" s="4"/>
      <c r="J112" s="4"/>
      <c r="K112" s="4"/>
      <c r="L112" s="4"/>
      <c r="M112" s="4"/>
      <c r="N112" s="4"/>
      <c r="O112" s="4"/>
      <c r="P112" s="4"/>
      <c r="Q112" s="4" t="s">
        <v>144</v>
      </c>
      <c r="R112" s="4" t="s">
        <v>788</v>
      </c>
      <c r="S112" s="4" t="s">
        <v>789</v>
      </c>
      <c r="T112" s="4" t="s">
        <v>790</v>
      </c>
      <c r="U112" s="4" t="s">
        <v>791</v>
      </c>
      <c r="V112" s="4" t="s">
        <v>150</v>
      </c>
      <c r="W112" s="4" t="s">
        <v>150</v>
      </c>
      <c r="X112" s="4" t="s">
        <v>171</v>
      </c>
      <c r="Y112" s="4"/>
      <c r="Z112" s="4" t="s">
        <v>792</v>
      </c>
      <c r="AA112" s="4">
        <v>132.0</v>
      </c>
      <c r="AB112" s="4" t="s">
        <v>101</v>
      </c>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243" t="str">
        <f t="shared" si="7"/>
        <v>ICT_TNLT</v>
      </c>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row>
    <row r="113" ht="14.25" customHeight="1">
      <c r="A113" s="1" t="str">
        <f t="shared" si="17"/>
        <v/>
      </c>
      <c r="B113" s="103" t="str">
        <f t="shared" si="4"/>
        <v>Có sẵn</v>
      </c>
      <c r="C113" s="4" t="s">
        <v>766</v>
      </c>
      <c r="D113" s="4" t="s">
        <v>676</v>
      </c>
      <c r="E113" s="4" t="s">
        <v>677</v>
      </c>
      <c r="F113" s="4"/>
      <c r="G113" s="4"/>
      <c r="H113" s="4"/>
      <c r="I113" s="4"/>
      <c r="J113" s="4"/>
      <c r="K113" s="4"/>
      <c r="L113" s="4"/>
      <c r="M113" s="4"/>
      <c r="N113" s="4"/>
      <c r="O113" s="4"/>
      <c r="P113" s="4"/>
      <c r="Q113" s="4" t="s">
        <v>144</v>
      </c>
      <c r="R113" s="4" t="s">
        <v>793</v>
      </c>
      <c r="S113" s="4" t="s">
        <v>794</v>
      </c>
      <c r="T113" s="4" t="s">
        <v>795</v>
      </c>
      <c r="U113" s="4" t="s">
        <v>796</v>
      </c>
      <c r="V113" s="4" t="s">
        <v>797</v>
      </c>
      <c r="W113" s="4" t="s">
        <v>150</v>
      </c>
      <c r="X113" s="4" t="s">
        <v>151</v>
      </c>
      <c r="Y113" s="4"/>
      <c r="Z113" s="4" t="s">
        <v>798</v>
      </c>
      <c r="AA113" s="4">
        <v>133.0</v>
      </c>
      <c r="AB113" s="4" t="s">
        <v>101</v>
      </c>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243" t="str">
        <f t="shared" si="7"/>
        <v>ICT_TNLT</v>
      </c>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row>
    <row r="114" ht="14.25" customHeight="1">
      <c r="A114" s="1" t="str">
        <f t="shared" si="17"/>
        <v/>
      </c>
      <c r="B114" s="103" t="str">
        <f t="shared" si="4"/>
        <v>Có sẵn</v>
      </c>
      <c r="C114" s="4" t="s">
        <v>766</v>
      </c>
      <c r="D114" s="4" t="s">
        <v>676</v>
      </c>
      <c r="E114" s="4" t="s">
        <v>677</v>
      </c>
      <c r="F114" s="4"/>
      <c r="G114" s="4"/>
      <c r="H114" s="4"/>
      <c r="I114" s="4"/>
      <c r="J114" s="4"/>
      <c r="K114" s="4"/>
      <c r="L114" s="4"/>
      <c r="M114" s="4"/>
      <c r="N114" s="4"/>
      <c r="O114" s="4"/>
      <c r="P114" s="4"/>
      <c r="Q114" s="4" t="s">
        <v>144</v>
      </c>
      <c r="R114" s="4" t="s">
        <v>799</v>
      </c>
      <c r="S114" s="4" t="s">
        <v>800</v>
      </c>
      <c r="T114" s="4" t="s">
        <v>801</v>
      </c>
      <c r="U114" s="4" t="s">
        <v>802</v>
      </c>
      <c r="V114" s="4" t="s">
        <v>148</v>
      </c>
      <c r="W114" s="4" t="s">
        <v>150</v>
      </c>
      <c r="X114" s="4" t="s">
        <v>410</v>
      </c>
      <c r="Y114" s="4"/>
      <c r="Z114" s="4" t="s">
        <v>803</v>
      </c>
      <c r="AA114" s="4">
        <v>134.0</v>
      </c>
      <c r="AB114" s="4" t="s">
        <v>101</v>
      </c>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243" t="str">
        <f t="shared" si="7"/>
        <v>ICT_TNLT</v>
      </c>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row>
    <row r="115" ht="14.25" customHeight="1">
      <c r="A115" s="1" t="str">
        <f t="shared" si="17"/>
        <v/>
      </c>
      <c r="B115" s="103" t="str">
        <f t="shared" si="4"/>
        <v>Có sẵn</v>
      </c>
      <c r="C115" s="4" t="s">
        <v>766</v>
      </c>
      <c r="D115" s="4" t="s">
        <v>676</v>
      </c>
      <c r="E115" s="4" t="s">
        <v>677</v>
      </c>
      <c r="F115" s="4"/>
      <c r="G115" s="4"/>
      <c r="H115" s="4"/>
      <c r="I115" s="4"/>
      <c r="J115" s="4"/>
      <c r="K115" s="4"/>
      <c r="L115" s="4"/>
      <c r="M115" s="4"/>
      <c r="N115" s="4"/>
      <c r="O115" s="4"/>
      <c r="P115" s="4"/>
      <c r="Q115" s="4" t="s">
        <v>144</v>
      </c>
      <c r="R115" s="4" t="s">
        <v>806</v>
      </c>
      <c r="S115" s="4" t="s">
        <v>807</v>
      </c>
      <c r="T115" s="4" t="s">
        <v>808</v>
      </c>
      <c r="U115" s="4" t="s">
        <v>809</v>
      </c>
      <c r="V115" s="4" t="s">
        <v>811</v>
      </c>
      <c r="W115" s="4" t="s">
        <v>150</v>
      </c>
      <c r="X115" s="4" t="s">
        <v>99</v>
      </c>
      <c r="Y115" s="4"/>
      <c r="Z115" s="4" t="s">
        <v>812</v>
      </c>
      <c r="AA115" s="4">
        <v>135.0</v>
      </c>
      <c r="AB115" s="4" t="s">
        <v>101</v>
      </c>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243" t="str">
        <f t="shared" si="7"/>
        <v>ICT_TNLT</v>
      </c>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row>
    <row r="116" ht="14.25" customHeight="1">
      <c r="A116" s="1" t="str">
        <f t="shared" si="17"/>
        <v/>
      </c>
      <c r="B116" s="103" t="str">
        <f t="shared" si="4"/>
        <v>Có sẵn</v>
      </c>
      <c r="C116" s="4" t="s">
        <v>814</v>
      </c>
      <c r="D116" s="4" t="s">
        <v>676</v>
      </c>
      <c r="E116" s="4" t="s">
        <v>677</v>
      </c>
      <c r="F116" s="4"/>
      <c r="G116" s="4"/>
      <c r="H116" s="4" t="s">
        <v>815</v>
      </c>
      <c r="I116" s="4"/>
      <c r="J116" s="4"/>
      <c r="K116" s="4"/>
      <c r="L116" s="4"/>
      <c r="M116" s="4" t="s">
        <v>47</v>
      </c>
      <c r="N116" s="4" t="s">
        <v>9</v>
      </c>
      <c r="O116" s="4" t="s">
        <v>404</v>
      </c>
      <c r="P116" s="4" t="s">
        <v>816</v>
      </c>
      <c r="Q116" s="4" t="s">
        <v>9</v>
      </c>
      <c r="R116" s="4" t="s">
        <v>817</v>
      </c>
      <c r="S116" s="4"/>
      <c r="T116" s="4"/>
      <c r="U116" s="4"/>
      <c r="V116" s="4"/>
      <c r="W116" s="4"/>
      <c r="X116" s="4" t="s">
        <v>818</v>
      </c>
      <c r="Y116" s="4" t="s">
        <v>818</v>
      </c>
      <c r="Z116" s="4"/>
      <c r="AA116" s="4">
        <v>136.0</v>
      </c>
      <c r="AB116" s="4" t="s">
        <v>49</v>
      </c>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243" t="str">
        <f t="shared" si="7"/>
        <v>TL</v>
      </c>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row>
    <row r="117" ht="14.25" customHeight="1">
      <c r="A117" s="1" t="str">
        <f t="shared" si="17"/>
        <v>OK</v>
      </c>
      <c r="B117" s="103" t="str">
        <f t="shared" si="4"/>
        <v>OK</v>
      </c>
      <c r="C117" s="4" t="s">
        <v>814</v>
      </c>
      <c r="D117" s="4" t="s">
        <v>676</v>
      </c>
      <c r="E117" s="4" t="s">
        <v>677</v>
      </c>
      <c r="F117" s="4"/>
      <c r="G117" s="4"/>
      <c r="H117" s="4"/>
      <c r="I117" s="4"/>
      <c r="J117" s="4"/>
      <c r="K117" s="4"/>
      <c r="L117" s="4"/>
      <c r="M117" s="4" t="s">
        <v>13</v>
      </c>
      <c r="N117" s="4" t="s">
        <v>5</v>
      </c>
      <c r="O117" s="4" t="s">
        <v>42</v>
      </c>
      <c r="P117" s="4" t="s">
        <v>61</v>
      </c>
      <c r="Q117" s="4"/>
      <c r="R117" s="4" t="s">
        <v>819</v>
      </c>
      <c r="S117" s="4" t="s">
        <v>820</v>
      </c>
      <c r="T117" s="4" t="s">
        <v>821</v>
      </c>
      <c r="U117" s="4" t="s">
        <v>822</v>
      </c>
      <c r="V117" s="4" t="s">
        <v>823</v>
      </c>
      <c r="W117" s="4" t="s">
        <v>824</v>
      </c>
      <c r="X117" s="4" t="s">
        <v>825</v>
      </c>
      <c r="Y117" s="4" t="s">
        <v>826</v>
      </c>
      <c r="Z117" s="4"/>
      <c r="AA117" s="4">
        <v>137.0</v>
      </c>
      <c r="AB117" s="4" t="s">
        <v>49</v>
      </c>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243" t="str">
        <f t="shared" si="7"/>
        <v>TNLT</v>
      </c>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row>
    <row r="118" ht="14.25" customHeight="1">
      <c r="A118" s="1"/>
      <c r="B118" s="103" t="str">
        <f t="shared" si="4"/>
        <v>Thêm</v>
      </c>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243" t="str">
        <f t="shared" si="7"/>
        <v/>
      </c>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row>
    <row r="119" ht="14.25" customHeight="1">
      <c r="A119" s="1" t="str">
        <f t="shared" ref="A119:A121" si="18">SWITCH(B119,"OK",IF(ISBLANK(R119),IF(ISBLANK(P119),"Giữ chỗ nhóm","Giữ chỗ"),"OK"),"Chưa làm",IF(P119&lt;&gt;"","Giữ chỗ",""),0,IF(ISBLANK(R119),"Thêm",""),"")</f>
        <v/>
      </c>
      <c r="B119" s="103" t="str">
        <f t="shared" si="4"/>
        <v>Có sẵn</v>
      </c>
      <c r="C119" s="4" t="s">
        <v>827</v>
      </c>
      <c r="D119" s="4" t="s">
        <v>676</v>
      </c>
      <c r="E119" s="4" t="s">
        <v>677</v>
      </c>
      <c r="F119" s="4"/>
      <c r="G119" s="4"/>
      <c r="H119" s="4" t="s">
        <v>828</v>
      </c>
      <c r="I119" s="4"/>
      <c r="J119" s="4"/>
      <c r="K119" s="4"/>
      <c r="L119" s="4"/>
      <c r="M119" s="4" t="s">
        <v>47</v>
      </c>
      <c r="N119" s="4" t="s">
        <v>9</v>
      </c>
      <c r="O119" s="4"/>
      <c r="P119" s="4"/>
      <c r="Q119" s="4" t="s">
        <v>5</v>
      </c>
      <c r="R119" s="4"/>
      <c r="S119" s="4"/>
      <c r="T119" s="4"/>
      <c r="U119" s="4"/>
      <c r="V119" s="4"/>
      <c r="W119" s="4"/>
      <c r="X119" s="4"/>
      <c r="Y119" s="4"/>
      <c r="Z119" s="4"/>
      <c r="AA119" s="4">
        <v>139.0</v>
      </c>
      <c r="AB119" s="4" t="s">
        <v>49</v>
      </c>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243" t="str">
        <f t="shared" si="7"/>
        <v>TL</v>
      </c>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row>
    <row r="120" ht="14.25" customHeight="1">
      <c r="A120" s="1" t="str">
        <f t="shared" si="18"/>
        <v>OK</v>
      </c>
      <c r="B120" s="103" t="str">
        <f t="shared" si="4"/>
        <v>OK</v>
      </c>
      <c r="C120" s="4" t="s">
        <v>827</v>
      </c>
      <c r="D120" s="4" t="s">
        <v>676</v>
      </c>
      <c r="E120" s="4" t="s">
        <v>677</v>
      </c>
      <c r="F120" s="4"/>
      <c r="G120" s="4"/>
      <c r="H120" s="4"/>
      <c r="I120" s="4"/>
      <c r="J120" s="4"/>
      <c r="K120" s="4"/>
      <c r="L120" s="4"/>
      <c r="M120" s="4" t="s">
        <v>47</v>
      </c>
      <c r="N120" s="4" t="s">
        <v>9</v>
      </c>
      <c r="O120" s="4" t="s">
        <v>829</v>
      </c>
      <c r="P120" s="4" t="s">
        <v>830</v>
      </c>
      <c r="Q120" s="4"/>
      <c r="R120" s="4" t="s">
        <v>831</v>
      </c>
      <c r="S120" s="4"/>
      <c r="T120" s="4"/>
      <c r="U120" s="4"/>
      <c r="V120" s="4"/>
      <c r="W120" s="4"/>
      <c r="X120" s="4" t="s">
        <v>832</v>
      </c>
      <c r="Y120" s="4" t="s">
        <v>833</v>
      </c>
      <c r="Z120" s="4"/>
      <c r="AA120" s="4">
        <v>140.0</v>
      </c>
      <c r="AB120" s="4" t="s">
        <v>49</v>
      </c>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243" t="str">
        <f t="shared" si="7"/>
        <v>TL</v>
      </c>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row>
    <row r="121" ht="14.25" customHeight="1">
      <c r="A121" s="1" t="str">
        <f t="shared" si="18"/>
        <v>OK</v>
      </c>
      <c r="B121" s="103" t="str">
        <f t="shared" si="4"/>
        <v>OK</v>
      </c>
      <c r="C121" s="4" t="s">
        <v>827</v>
      </c>
      <c r="D121" s="4" t="s">
        <v>676</v>
      </c>
      <c r="E121" s="4" t="s">
        <v>677</v>
      </c>
      <c r="F121" s="4"/>
      <c r="G121" s="4"/>
      <c r="H121" s="4"/>
      <c r="I121" s="4"/>
      <c r="J121" s="4"/>
      <c r="K121" s="4"/>
      <c r="L121" s="4"/>
      <c r="M121" s="4" t="s">
        <v>13</v>
      </c>
      <c r="N121" s="4" t="s">
        <v>5</v>
      </c>
      <c r="O121" s="4" t="s">
        <v>550</v>
      </c>
      <c r="P121" s="4" t="s">
        <v>672</v>
      </c>
      <c r="Q121" s="4"/>
      <c r="R121" s="4" t="s">
        <v>836</v>
      </c>
      <c r="S121" s="4" t="s">
        <v>837</v>
      </c>
      <c r="T121" s="4" t="s">
        <v>838</v>
      </c>
      <c r="U121" s="4" t="s">
        <v>839</v>
      </c>
      <c r="V121" s="4" t="s">
        <v>840</v>
      </c>
      <c r="W121" s="4" t="s">
        <v>841</v>
      </c>
      <c r="X121" s="4" t="s">
        <v>842</v>
      </c>
      <c r="Y121" s="4" t="s">
        <v>843</v>
      </c>
      <c r="Z121" s="4"/>
      <c r="AA121" s="4">
        <v>141.0</v>
      </c>
      <c r="AB121" s="4" t="s">
        <v>49</v>
      </c>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243" t="str">
        <f t="shared" si="7"/>
        <v>TNLT</v>
      </c>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row>
    <row r="122" ht="14.25" customHeight="1">
      <c r="A122" s="1"/>
      <c r="B122" s="103" t="str">
        <f t="shared" si="4"/>
        <v>Thêm</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243" t="str">
        <f t="shared" si="7"/>
        <v/>
      </c>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row>
    <row r="123" ht="14.25" customHeight="1">
      <c r="A123" s="1" t="str">
        <f t="shared" ref="A123:A155" si="19">SWITCH(B123,"OK",IF(ISBLANK(R123),IF(ISBLANK(P123),"Giữ chỗ nhóm","Giữ chỗ"),"OK"),"Chưa làm",IF(P123&lt;&gt;"","Giữ chỗ",""),0,IF(ISBLANK(R123),"Thêm",""),"")</f>
        <v/>
      </c>
      <c r="B123" s="103" t="str">
        <f t="shared" si="4"/>
        <v>Có sẵn</v>
      </c>
      <c r="C123" s="4" t="s">
        <v>827</v>
      </c>
      <c r="D123" s="4" t="s">
        <v>676</v>
      </c>
      <c r="E123" s="4" t="s">
        <v>677</v>
      </c>
      <c r="F123" s="4"/>
      <c r="G123" s="4"/>
      <c r="H123" s="4"/>
      <c r="I123" s="4"/>
      <c r="J123" s="4"/>
      <c r="K123" s="4"/>
      <c r="L123" s="4"/>
      <c r="M123" s="4"/>
      <c r="N123" s="4"/>
      <c r="O123" s="4"/>
      <c r="P123" s="4"/>
      <c r="Q123" s="4" t="s">
        <v>9</v>
      </c>
      <c r="R123" s="4" t="s">
        <v>844</v>
      </c>
      <c r="S123" s="4"/>
      <c r="T123" s="4"/>
      <c r="U123" s="4"/>
      <c r="V123" s="4"/>
      <c r="W123" s="4"/>
      <c r="X123" s="4"/>
      <c r="Y123" s="4"/>
      <c r="Z123" s="4" t="s">
        <v>845</v>
      </c>
      <c r="AA123" s="4">
        <v>143.0</v>
      </c>
      <c r="AB123" s="4" t="s">
        <v>49</v>
      </c>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243" t="str">
        <f t="shared" si="7"/>
        <v>TL</v>
      </c>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row>
    <row r="124" ht="14.25" customHeight="1">
      <c r="A124" s="1" t="str">
        <f t="shared" si="19"/>
        <v>Giữ chỗ</v>
      </c>
      <c r="B124" s="103" t="str">
        <f t="shared" si="4"/>
        <v>OK</v>
      </c>
      <c r="C124" s="4" t="s">
        <v>849</v>
      </c>
      <c r="D124" s="4" t="s">
        <v>676</v>
      </c>
      <c r="E124" s="4" t="s">
        <v>677</v>
      </c>
      <c r="F124" s="4"/>
      <c r="G124" s="4"/>
      <c r="H124" s="4" t="s">
        <v>850</v>
      </c>
      <c r="I124" s="4"/>
      <c r="J124" s="4"/>
      <c r="K124" s="4"/>
      <c r="L124" s="4"/>
      <c r="M124" s="4" t="s">
        <v>47</v>
      </c>
      <c r="N124" s="4" t="s">
        <v>9</v>
      </c>
      <c r="O124" s="4" t="s">
        <v>224</v>
      </c>
      <c r="P124" s="4" t="s">
        <v>851</v>
      </c>
      <c r="Q124" s="4"/>
      <c r="R124" s="4"/>
      <c r="S124" s="4"/>
      <c r="T124" s="4"/>
      <c r="U124" s="4"/>
      <c r="V124" s="4"/>
      <c r="W124" s="4"/>
      <c r="X124" s="4"/>
      <c r="Y124" s="4"/>
      <c r="Z124" s="4"/>
      <c r="AA124" s="4">
        <v>144.0</v>
      </c>
      <c r="AB124" s="4" t="s">
        <v>49</v>
      </c>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243" t="str">
        <f t="shared" si="7"/>
        <v>TL</v>
      </c>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row>
    <row r="125" ht="14.25" customHeight="1">
      <c r="A125" s="1" t="str">
        <f t="shared" si="19"/>
        <v>OK</v>
      </c>
      <c r="B125" s="103" t="str">
        <f t="shared" si="4"/>
        <v>OK</v>
      </c>
      <c r="C125" s="4" t="s">
        <v>849</v>
      </c>
      <c r="D125" s="4" t="s">
        <v>676</v>
      </c>
      <c r="E125" s="4" t="s">
        <v>677</v>
      </c>
      <c r="F125" s="4"/>
      <c r="G125" s="4"/>
      <c r="H125" s="4"/>
      <c r="I125" s="4"/>
      <c r="J125" s="4"/>
      <c r="K125" s="4"/>
      <c r="L125" s="4"/>
      <c r="M125" s="4" t="s">
        <v>13</v>
      </c>
      <c r="N125" s="4" t="s">
        <v>5</v>
      </c>
      <c r="O125" s="4" t="s">
        <v>42</v>
      </c>
      <c r="P125" s="4" t="s">
        <v>61</v>
      </c>
      <c r="Q125" s="4"/>
      <c r="R125" s="4" t="s">
        <v>852</v>
      </c>
      <c r="S125" s="4" t="s">
        <v>853</v>
      </c>
      <c r="T125" s="4" t="s">
        <v>854</v>
      </c>
      <c r="U125" s="4" t="s">
        <v>855</v>
      </c>
      <c r="V125" s="4" t="s">
        <v>856</v>
      </c>
      <c r="W125" s="4" t="s">
        <v>857</v>
      </c>
      <c r="X125" s="4" t="s">
        <v>858</v>
      </c>
      <c r="Y125" s="4" t="s">
        <v>859</v>
      </c>
      <c r="Z125" s="4"/>
      <c r="AA125" s="4">
        <v>145.0</v>
      </c>
      <c r="AB125" s="4" t="s">
        <v>49</v>
      </c>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243" t="str">
        <f t="shared" si="7"/>
        <v>TNLT</v>
      </c>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row>
    <row r="126" ht="14.25" customHeight="1">
      <c r="A126" s="1" t="str">
        <f t="shared" si="19"/>
        <v/>
      </c>
      <c r="B126" s="103" t="str">
        <f t="shared" si="4"/>
        <v>Thêm</v>
      </c>
      <c r="C126" s="4" t="s">
        <v>849</v>
      </c>
      <c r="D126" s="4" t="s">
        <v>676</v>
      </c>
      <c r="E126" s="4" t="s">
        <v>677</v>
      </c>
      <c r="F126" s="4"/>
      <c r="G126" s="4"/>
      <c r="H126" s="4"/>
      <c r="I126" s="4"/>
      <c r="J126" s="4"/>
      <c r="K126" s="4"/>
      <c r="L126" s="4"/>
      <c r="M126" s="4"/>
      <c r="N126" s="4"/>
      <c r="O126" s="4"/>
      <c r="P126" s="4"/>
      <c r="Q126" s="4"/>
      <c r="R126" s="4"/>
      <c r="S126" s="4" t="s">
        <v>150</v>
      </c>
      <c r="T126" s="4" t="s">
        <v>150</v>
      </c>
      <c r="U126" s="4" t="s">
        <v>150</v>
      </c>
      <c r="V126" s="4" t="s">
        <v>150</v>
      </c>
      <c r="W126" s="4" t="s">
        <v>150</v>
      </c>
      <c r="X126" s="4" t="s">
        <v>150</v>
      </c>
      <c r="Y126" s="4"/>
      <c r="Z126" s="4"/>
      <c r="AA126" s="4">
        <v>146.0</v>
      </c>
      <c r="AB126" s="4" t="s">
        <v>13</v>
      </c>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243" t="str">
        <f t="shared" si="7"/>
        <v/>
      </c>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row>
    <row r="127" ht="14.25" customHeight="1">
      <c r="A127" s="1" t="str">
        <f t="shared" si="19"/>
        <v>Giữ chỗ</v>
      </c>
      <c r="B127" s="103" t="str">
        <f t="shared" si="4"/>
        <v>OK</v>
      </c>
      <c r="C127" s="4" t="s">
        <v>862</v>
      </c>
      <c r="D127" s="4" t="s">
        <v>676</v>
      </c>
      <c r="E127" s="4" t="s">
        <v>677</v>
      </c>
      <c r="F127" s="4"/>
      <c r="G127" s="4" t="s">
        <v>863</v>
      </c>
      <c r="H127" s="4" t="s">
        <v>864</v>
      </c>
      <c r="I127" s="4"/>
      <c r="J127" s="4"/>
      <c r="K127" s="4"/>
      <c r="L127" s="4"/>
      <c r="M127" s="4" t="s">
        <v>47</v>
      </c>
      <c r="N127" s="4" t="s">
        <v>9</v>
      </c>
      <c r="O127" s="4" t="s">
        <v>224</v>
      </c>
      <c r="P127" s="4" t="s">
        <v>851</v>
      </c>
      <c r="Q127" s="4"/>
      <c r="R127" s="4"/>
      <c r="S127" s="4"/>
      <c r="T127" s="4"/>
      <c r="U127" s="4"/>
      <c r="V127" s="4"/>
      <c r="W127" s="4"/>
      <c r="X127" s="4"/>
      <c r="Y127" s="4"/>
      <c r="Z127" s="4"/>
      <c r="AA127" s="4">
        <v>147.0</v>
      </c>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243" t="str">
        <f t="shared" si="7"/>
        <v>TL</v>
      </c>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row>
    <row r="128" ht="14.25" customHeight="1">
      <c r="A128" s="1" t="str">
        <f t="shared" si="19"/>
        <v>OK</v>
      </c>
      <c r="B128" s="103" t="str">
        <f t="shared" si="4"/>
        <v>OK</v>
      </c>
      <c r="C128" s="4" t="s">
        <v>862</v>
      </c>
      <c r="D128" s="4" t="s">
        <v>676</v>
      </c>
      <c r="E128" s="4" t="s">
        <v>677</v>
      </c>
      <c r="F128" s="4"/>
      <c r="G128" s="4"/>
      <c r="H128" s="4"/>
      <c r="I128" s="4"/>
      <c r="J128" s="4"/>
      <c r="K128" s="4"/>
      <c r="L128" s="4"/>
      <c r="M128" s="4" t="s">
        <v>13</v>
      </c>
      <c r="N128" s="4" t="s">
        <v>5</v>
      </c>
      <c r="O128" s="4" t="s">
        <v>520</v>
      </c>
      <c r="P128" s="4" t="s">
        <v>521</v>
      </c>
      <c r="Q128" s="4"/>
      <c r="R128" s="4" t="s">
        <v>867</v>
      </c>
      <c r="S128" s="4" t="s">
        <v>868</v>
      </c>
      <c r="T128" s="4" t="s">
        <v>869</v>
      </c>
      <c r="U128" s="4" t="s">
        <v>870</v>
      </c>
      <c r="V128" s="4" t="s">
        <v>871</v>
      </c>
      <c r="W128" s="4" t="s">
        <v>872</v>
      </c>
      <c r="X128" s="4" t="s">
        <v>604</v>
      </c>
      <c r="Y128" s="4" t="s">
        <v>873</v>
      </c>
      <c r="Z128" s="4"/>
      <c r="AA128" s="4">
        <v>148.0</v>
      </c>
      <c r="AB128" s="4"/>
      <c r="AC128" s="4"/>
      <c r="AD128" s="4"/>
      <c r="AE128" s="67" t="s">
        <v>8464</v>
      </c>
      <c r="AF128" s="67" t="s">
        <v>8171</v>
      </c>
      <c r="AG128" s="67" t="s">
        <v>8171</v>
      </c>
      <c r="AH128" s="67" t="s">
        <v>8171</v>
      </c>
      <c r="AI128" s="67" t="s">
        <v>8171</v>
      </c>
      <c r="AJ128" s="67" t="s">
        <v>8171</v>
      </c>
      <c r="AK128" s="67" t="s">
        <v>8171</v>
      </c>
      <c r="AL128" s="67" t="s">
        <v>8232</v>
      </c>
      <c r="AM128" s="67" t="s">
        <v>8232</v>
      </c>
      <c r="AN128" s="67" t="s">
        <v>8465</v>
      </c>
      <c r="AO128" s="67" t="s">
        <v>8466</v>
      </c>
      <c r="AP128" s="4"/>
      <c r="AQ128" s="4"/>
      <c r="AR128" s="4"/>
      <c r="AS128" s="4"/>
      <c r="AT128" s="4"/>
      <c r="AU128" s="4"/>
      <c r="AV128" s="4"/>
      <c r="AW128" s="4"/>
      <c r="AX128" s="4"/>
      <c r="AY128" s="4"/>
      <c r="AZ128" s="4"/>
      <c r="BA128" s="4"/>
      <c r="BB128" s="4"/>
      <c r="BC128" s="4"/>
      <c r="BD128" s="4"/>
      <c r="BE128" s="4"/>
      <c r="BF128" s="4"/>
      <c r="BG128" s="4"/>
      <c r="BH128" s="4"/>
      <c r="BI128" s="4"/>
      <c r="BJ128" s="243" t="str">
        <f t="shared" si="7"/>
        <v>TNLT</v>
      </c>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row>
    <row r="129" ht="14.25" customHeight="1">
      <c r="A129" s="1" t="str">
        <f t="shared" si="19"/>
        <v/>
      </c>
      <c r="B129" s="103" t="str">
        <f t="shared" si="4"/>
        <v>Thêm</v>
      </c>
      <c r="C129" s="4" t="s">
        <v>862</v>
      </c>
      <c r="D129" s="4" t="s">
        <v>676</v>
      </c>
      <c r="E129" s="4" t="s">
        <v>677</v>
      </c>
      <c r="F129" s="4"/>
      <c r="G129" s="4"/>
      <c r="H129" s="4"/>
      <c r="I129" s="4"/>
      <c r="J129" s="4"/>
      <c r="K129" s="4"/>
      <c r="L129" s="4"/>
      <c r="M129" s="4"/>
      <c r="N129" s="4"/>
      <c r="O129" s="4"/>
      <c r="P129" s="4"/>
      <c r="Q129" s="4"/>
      <c r="R129" s="4" t="s">
        <v>150</v>
      </c>
      <c r="S129" s="4" t="s">
        <v>150</v>
      </c>
      <c r="T129" s="4" t="s">
        <v>150</v>
      </c>
      <c r="U129" s="4" t="s">
        <v>150</v>
      </c>
      <c r="V129" s="4" t="s">
        <v>150</v>
      </c>
      <c r="W129" s="4" t="s">
        <v>150</v>
      </c>
      <c r="X129" s="4" t="s">
        <v>150</v>
      </c>
      <c r="Y129" s="4"/>
      <c r="Z129" s="4"/>
      <c r="AA129" s="4">
        <v>149.0</v>
      </c>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243" t="str">
        <f t="shared" si="7"/>
        <v/>
      </c>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row>
    <row r="130" ht="14.25" customHeight="1">
      <c r="A130" s="1" t="str">
        <f t="shared" si="19"/>
        <v>OK</v>
      </c>
      <c r="B130" s="103" t="str">
        <f t="shared" si="4"/>
        <v>OK</v>
      </c>
      <c r="C130" s="4" t="s">
        <v>874</v>
      </c>
      <c r="D130" s="4" t="s">
        <v>676</v>
      </c>
      <c r="E130" s="4" t="s">
        <v>677</v>
      </c>
      <c r="F130" s="4"/>
      <c r="G130" s="4"/>
      <c r="H130" s="4" t="s">
        <v>875</v>
      </c>
      <c r="I130" s="4"/>
      <c r="J130" s="4"/>
      <c r="K130" s="4"/>
      <c r="L130" s="4"/>
      <c r="M130" s="4" t="s">
        <v>47</v>
      </c>
      <c r="N130" s="4" t="s">
        <v>8</v>
      </c>
      <c r="O130" s="4" t="s">
        <v>235</v>
      </c>
      <c r="P130" s="4" t="s">
        <v>395</v>
      </c>
      <c r="Q130" s="4"/>
      <c r="R130" s="4" t="s">
        <v>876</v>
      </c>
      <c r="S130" s="4" t="s">
        <v>877</v>
      </c>
      <c r="T130" s="4" t="s">
        <v>878</v>
      </c>
      <c r="U130" s="4" t="s">
        <v>879</v>
      </c>
      <c r="V130" s="4" t="s">
        <v>880</v>
      </c>
      <c r="W130" s="4" t="s">
        <v>881</v>
      </c>
      <c r="X130" s="4" t="s">
        <v>882</v>
      </c>
      <c r="Y130" s="4" t="s">
        <v>883</v>
      </c>
      <c r="Z130" s="4"/>
      <c r="AA130" s="4">
        <v>150.0</v>
      </c>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243" t="str">
        <f t="shared" si="7"/>
        <v>TNBT</v>
      </c>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row>
    <row r="131" ht="14.25" customHeight="1">
      <c r="A131" s="1" t="str">
        <f t="shared" si="19"/>
        <v>OK</v>
      </c>
      <c r="B131" s="103" t="str">
        <f t="shared" si="4"/>
        <v>OK</v>
      </c>
      <c r="C131" s="4" t="s">
        <v>874</v>
      </c>
      <c r="D131" s="4" t="s">
        <v>676</v>
      </c>
      <c r="E131" s="4" t="s">
        <v>677</v>
      </c>
      <c r="F131" s="4"/>
      <c r="G131" s="4"/>
      <c r="H131" s="4"/>
      <c r="I131" s="4"/>
      <c r="J131" s="4"/>
      <c r="K131" s="4"/>
      <c r="L131" s="4"/>
      <c r="M131" s="4" t="s">
        <v>13</v>
      </c>
      <c r="N131" s="4" t="s">
        <v>5</v>
      </c>
      <c r="O131" s="4" t="s">
        <v>42</v>
      </c>
      <c r="P131" s="4" t="s">
        <v>188</v>
      </c>
      <c r="Q131" s="4"/>
      <c r="R131" s="4" t="s">
        <v>885</v>
      </c>
      <c r="S131" s="4" t="s">
        <v>886</v>
      </c>
      <c r="T131" s="4" t="s">
        <v>887</v>
      </c>
      <c r="U131" s="4" t="s">
        <v>855</v>
      </c>
      <c r="V131" s="4" t="s">
        <v>856</v>
      </c>
      <c r="W131" s="4" t="s">
        <v>857</v>
      </c>
      <c r="X131" s="4" t="s">
        <v>889</v>
      </c>
      <c r="Y131" s="4" t="s">
        <v>890</v>
      </c>
      <c r="Z131" s="4"/>
      <c r="AA131" s="4">
        <v>151.0</v>
      </c>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243" t="str">
        <f t="shared" si="7"/>
        <v>TNLT</v>
      </c>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row>
    <row r="132" ht="14.25" customHeight="1">
      <c r="A132" s="1" t="str">
        <f t="shared" si="19"/>
        <v/>
      </c>
      <c r="B132" s="103" t="str">
        <f t="shared" si="4"/>
        <v>Thêm</v>
      </c>
      <c r="C132" s="4" t="s">
        <v>874</v>
      </c>
      <c r="D132" s="4" t="s">
        <v>676</v>
      </c>
      <c r="E132" s="4" t="s">
        <v>677</v>
      </c>
      <c r="F132" s="4"/>
      <c r="G132" s="4"/>
      <c r="H132" s="4"/>
      <c r="I132" s="4"/>
      <c r="J132" s="4"/>
      <c r="K132" s="4"/>
      <c r="L132" s="4"/>
      <c r="M132" s="4"/>
      <c r="N132" s="4"/>
      <c r="O132" s="4"/>
      <c r="P132" s="4"/>
      <c r="Q132" s="4"/>
      <c r="R132" s="4" t="s">
        <v>150</v>
      </c>
      <c r="S132" s="4" t="s">
        <v>150</v>
      </c>
      <c r="T132" s="4" t="s">
        <v>150</v>
      </c>
      <c r="U132" s="4" t="s">
        <v>150</v>
      </c>
      <c r="V132" s="4" t="s">
        <v>150</v>
      </c>
      <c r="W132" s="4" t="s">
        <v>150</v>
      </c>
      <c r="X132" s="4" t="s">
        <v>150</v>
      </c>
      <c r="Y132" s="4"/>
      <c r="Z132" s="4"/>
      <c r="AA132" s="4">
        <v>152.0</v>
      </c>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243" t="str">
        <f t="shared" si="7"/>
        <v/>
      </c>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row>
    <row r="133" ht="14.25" customHeight="1">
      <c r="A133" s="1" t="str">
        <f t="shared" si="19"/>
        <v>OK</v>
      </c>
      <c r="B133" s="103" t="str">
        <f t="shared" si="4"/>
        <v>OK</v>
      </c>
      <c r="C133" s="4" t="s">
        <v>893</v>
      </c>
      <c r="D133" s="4" t="s">
        <v>676</v>
      </c>
      <c r="E133" s="4" t="s">
        <v>677</v>
      </c>
      <c r="F133" s="4"/>
      <c r="G133" s="4"/>
      <c r="H133" s="4" t="s">
        <v>894</v>
      </c>
      <c r="I133" s="4"/>
      <c r="J133" s="4"/>
      <c r="K133" s="4"/>
      <c r="L133" s="4"/>
      <c r="M133" s="4" t="s">
        <v>47</v>
      </c>
      <c r="N133" s="4" t="s">
        <v>8</v>
      </c>
      <c r="O133" s="4" t="s">
        <v>354</v>
      </c>
      <c r="P133" s="4" t="s">
        <v>421</v>
      </c>
      <c r="Q133" s="4"/>
      <c r="R133" s="4" t="s">
        <v>895</v>
      </c>
      <c r="S133" s="4" t="s">
        <v>740</v>
      </c>
      <c r="T133" s="4" t="s">
        <v>896</v>
      </c>
      <c r="U133" s="4" t="s">
        <v>897</v>
      </c>
      <c r="V133" s="4" t="s">
        <v>898</v>
      </c>
      <c r="W133" s="4" t="s">
        <v>899</v>
      </c>
      <c r="X133" s="4" t="s">
        <v>900</v>
      </c>
      <c r="Y133" s="4" t="s">
        <v>901</v>
      </c>
      <c r="Z133" s="4"/>
      <c r="AA133" s="4">
        <v>153.0</v>
      </c>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243" t="str">
        <f t="shared" si="7"/>
        <v>TNBT</v>
      </c>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row>
    <row r="134" ht="14.25" customHeight="1">
      <c r="A134" s="1" t="str">
        <f t="shared" si="19"/>
        <v>OK</v>
      </c>
      <c r="B134" s="103" t="str">
        <f t="shared" si="4"/>
        <v>OK</v>
      </c>
      <c r="C134" s="4" t="s">
        <v>893</v>
      </c>
      <c r="D134" s="4" t="s">
        <v>676</v>
      </c>
      <c r="E134" s="4" t="s">
        <v>677</v>
      </c>
      <c r="F134" s="4"/>
      <c r="G134" s="4"/>
      <c r="H134" s="4"/>
      <c r="I134" s="4"/>
      <c r="J134" s="4"/>
      <c r="K134" s="4"/>
      <c r="L134" s="4"/>
      <c r="M134" s="4" t="s">
        <v>13</v>
      </c>
      <c r="N134" s="4" t="s">
        <v>5</v>
      </c>
      <c r="O134" s="4" t="s">
        <v>42</v>
      </c>
      <c r="P134" s="4" t="s">
        <v>134</v>
      </c>
      <c r="Q134" s="4"/>
      <c r="R134" s="4" t="s">
        <v>902</v>
      </c>
      <c r="S134" s="4" t="s">
        <v>903</v>
      </c>
      <c r="T134" s="4" t="s">
        <v>904</v>
      </c>
      <c r="U134" s="4" t="s">
        <v>905</v>
      </c>
      <c r="V134" s="4" t="s">
        <v>906</v>
      </c>
      <c r="W134" s="4" t="s">
        <v>907</v>
      </c>
      <c r="X134" s="4" t="s">
        <v>171</v>
      </c>
      <c r="Y134" s="4" t="s">
        <v>908</v>
      </c>
      <c r="Z134" s="4"/>
      <c r="AA134" s="4">
        <v>154.0</v>
      </c>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243" t="str">
        <f t="shared" si="7"/>
        <v>TNLT</v>
      </c>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row>
    <row r="135" ht="14.25" customHeight="1">
      <c r="A135" s="1" t="str">
        <f t="shared" si="19"/>
        <v/>
      </c>
      <c r="B135" s="103" t="str">
        <f t="shared" si="4"/>
        <v>Thêm</v>
      </c>
      <c r="C135" s="4" t="s">
        <v>893</v>
      </c>
      <c r="D135" s="4" t="s">
        <v>676</v>
      </c>
      <c r="E135" s="4" t="s">
        <v>677</v>
      </c>
      <c r="F135" s="4"/>
      <c r="G135" s="4"/>
      <c r="H135" s="4"/>
      <c r="I135" s="4"/>
      <c r="J135" s="4"/>
      <c r="K135" s="4"/>
      <c r="L135" s="4"/>
      <c r="M135" s="4"/>
      <c r="N135" s="4"/>
      <c r="O135" s="4"/>
      <c r="P135" s="4"/>
      <c r="Q135" s="4"/>
      <c r="R135" s="4" t="s">
        <v>150</v>
      </c>
      <c r="S135" s="4" t="s">
        <v>150</v>
      </c>
      <c r="T135" s="4" t="s">
        <v>150</v>
      </c>
      <c r="U135" s="4" t="s">
        <v>150</v>
      </c>
      <c r="V135" s="4" t="s">
        <v>150</v>
      </c>
      <c r="W135" s="4" t="s">
        <v>150</v>
      </c>
      <c r="X135" s="4" t="s">
        <v>150</v>
      </c>
      <c r="Y135" s="4"/>
      <c r="Z135" s="4"/>
      <c r="AA135" s="4">
        <v>155.0</v>
      </c>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243" t="str">
        <f t="shared" si="7"/>
        <v/>
      </c>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row>
    <row r="136" ht="14.25" customHeight="1">
      <c r="A136" s="1" t="str">
        <f t="shared" si="19"/>
        <v>OK</v>
      </c>
      <c r="B136" s="103" t="str">
        <f t="shared" si="4"/>
        <v>OK</v>
      </c>
      <c r="C136" s="4" t="s">
        <v>909</v>
      </c>
      <c r="D136" s="4" t="s">
        <v>676</v>
      </c>
      <c r="E136" s="4" t="s">
        <v>677</v>
      </c>
      <c r="F136" s="4"/>
      <c r="G136" s="4"/>
      <c r="H136" s="4" t="s">
        <v>910</v>
      </c>
      <c r="I136" s="4"/>
      <c r="J136" s="4"/>
      <c r="K136" s="4"/>
      <c r="L136" s="4"/>
      <c r="M136" s="4" t="s">
        <v>47</v>
      </c>
      <c r="N136" s="4" t="s">
        <v>8</v>
      </c>
      <c r="O136" s="4" t="s">
        <v>354</v>
      </c>
      <c r="P136" s="4" t="s">
        <v>421</v>
      </c>
      <c r="Q136" s="4"/>
      <c r="R136" s="4" t="s">
        <v>911</v>
      </c>
      <c r="S136" s="4" t="s">
        <v>912</v>
      </c>
      <c r="T136" s="4" t="s">
        <v>913</v>
      </c>
      <c r="U136" s="4" t="s">
        <v>914</v>
      </c>
      <c r="V136" s="4" t="s">
        <v>915</v>
      </c>
      <c r="W136" s="4" t="s">
        <v>916</v>
      </c>
      <c r="X136" s="4" t="s">
        <v>917</v>
      </c>
      <c r="Y136" s="4" t="s">
        <v>918</v>
      </c>
      <c r="Z136" s="4"/>
      <c r="AA136" s="4">
        <v>156.0</v>
      </c>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243" t="str">
        <f t="shared" si="7"/>
        <v>TNBT</v>
      </c>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row>
    <row r="137" ht="14.25" customHeight="1">
      <c r="A137" s="1" t="str">
        <f t="shared" si="19"/>
        <v>OK</v>
      </c>
      <c r="B137" s="103" t="str">
        <f t="shared" si="4"/>
        <v>OK</v>
      </c>
      <c r="C137" s="4" t="s">
        <v>909</v>
      </c>
      <c r="D137" s="4" t="s">
        <v>676</v>
      </c>
      <c r="E137" s="4" t="s">
        <v>677</v>
      </c>
      <c r="F137" s="4"/>
      <c r="G137" s="4"/>
      <c r="H137" s="4"/>
      <c r="I137" s="4"/>
      <c r="J137" s="4"/>
      <c r="K137" s="4"/>
      <c r="L137" s="4"/>
      <c r="M137" s="4" t="s">
        <v>13</v>
      </c>
      <c r="N137" s="4" t="s">
        <v>5</v>
      </c>
      <c r="O137" s="4" t="s">
        <v>413</v>
      </c>
      <c r="P137" s="4" t="s">
        <v>475</v>
      </c>
      <c r="Q137" s="4"/>
      <c r="R137" s="4" t="s">
        <v>919</v>
      </c>
      <c r="S137" s="4" t="s">
        <v>920</v>
      </c>
      <c r="T137" s="4" t="s">
        <v>921</v>
      </c>
      <c r="U137" s="4" t="s">
        <v>922</v>
      </c>
      <c r="V137" s="4" t="s">
        <v>923</v>
      </c>
      <c r="W137" s="4" t="s">
        <v>924</v>
      </c>
      <c r="X137" s="4" t="s">
        <v>925</v>
      </c>
      <c r="Y137" s="4" t="s">
        <v>926</v>
      </c>
      <c r="Z137" s="4"/>
      <c r="AA137" s="4">
        <v>157.0</v>
      </c>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243" t="str">
        <f t="shared" si="7"/>
        <v>TNLT</v>
      </c>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row>
    <row r="138" ht="14.25" customHeight="1">
      <c r="A138" s="1" t="str">
        <f t="shared" si="19"/>
        <v/>
      </c>
      <c r="B138" s="103" t="str">
        <f t="shared" si="4"/>
        <v>Thêm</v>
      </c>
      <c r="C138" s="4" t="s">
        <v>909</v>
      </c>
      <c r="D138" s="4" t="s">
        <v>676</v>
      </c>
      <c r="E138" s="4" t="s">
        <v>677</v>
      </c>
      <c r="F138" s="4"/>
      <c r="G138" s="4"/>
      <c r="H138" s="4"/>
      <c r="I138" s="4"/>
      <c r="J138" s="4"/>
      <c r="K138" s="4"/>
      <c r="L138" s="4"/>
      <c r="M138" s="4"/>
      <c r="N138" s="4"/>
      <c r="O138" s="4"/>
      <c r="P138" s="4"/>
      <c r="Q138" s="4"/>
      <c r="R138" s="4" t="s">
        <v>150</v>
      </c>
      <c r="S138" s="4" t="s">
        <v>150</v>
      </c>
      <c r="T138" s="4" t="s">
        <v>150</v>
      </c>
      <c r="U138" s="4" t="s">
        <v>150</v>
      </c>
      <c r="V138" s="4" t="s">
        <v>150</v>
      </c>
      <c r="W138" s="4" t="s">
        <v>150</v>
      </c>
      <c r="X138" s="4" t="s">
        <v>150</v>
      </c>
      <c r="Y138" s="4"/>
      <c r="Z138" s="4"/>
      <c r="AA138" s="4">
        <v>158.0</v>
      </c>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243" t="str">
        <f t="shared" si="7"/>
        <v/>
      </c>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row>
    <row r="139" ht="14.25" customHeight="1">
      <c r="A139" s="1" t="str">
        <f t="shared" si="19"/>
        <v>OK</v>
      </c>
      <c r="B139" s="103" t="str">
        <f t="shared" si="4"/>
        <v>OK</v>
      </c>
      <c r="C139" s="4" t="s">
        <v>931</v>
      </c>
      <c r="D139" s="4" t="s">
        <v>676</v>
      </c>
      <c r="E139" s="4" t="s">
        <v>677</v>
      </c>
      <c r="F139" s="4"/>
      <c r="G139" s="4" t="s">
        <v>932</v>
      </c>
      <c r="H139" s="4"/>
      <c r="I139" s="4"/>
      <c r="J139" s="4"/>
      <c r="K139" s="4"/>
      <c r="L139" s="4"/>
      <c r="M139" s="4" t="s">
        <v>47</v>
      </c>
      <c r="N139" s="4" t="s">
        <v>8</v>
      </c>
      <c r="O139" s="4" t="s">
        <v>235</v>
      </c>
      <c r="P139" s="4" t="s">
        <v>595</v>
      </c>
      <c r="Q139" s="4"/>
      <c r="R139" s="4" t="s">
        <v>933</v>
      </c>
      <c r="S139" s="4" t="s">
        <v>934</v>
      </c>
      <c r="T139" s="4" t="s">
        <v>935</v>
      </c>
      <c r="U139" s="4" t="s">
        <v>936</v>
      </c>
      <c r="V139" s="4" t="s">
        <v>937</v>
      </c>
      <c r="W139" s="4" t="s">
        <v>938</v>
      </c>
      <c r="X139" s="4" t="s">
        <v>939</v>
      </c>
      <c r="Y139" s="4" t="s">
        <v>940</v>
      </c>
      <c r="Z139" s="4"/>
      <c r="AA139" s="4">
        <v>159.0</v>
      </c>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243" t="str">
        <f t="shared" si="7"/>
        <v>TNBT</v>
      </c>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row>
    <row r="140" ht="14.25" customHeight="1">
      <c r="A140" s="1" t="str">
        <f t="shared" si="19"/>
        <v>OK</v>
      </c>
      <c r="B140" s="103" t="str">
        <f t="shared" si="4"/>
        <v>OK</v>
      </c>
      <c r="C140" s="4" t="s">
        <v>931</v>
      </c>
      <c r="D140" s="4" t="s">
        <v>676</v>
      </c>
      <c r="E140" s="4" t="s">
        <v>677</v>
      </c>
      <c r="F140" s="4"/>
      <c r="G140" s="4"/>
      <c r="H140" s="4"/>
      <c r="I140" s="4"/>
      <c r="J140" s="4"/>
      <c r="K140" s="4"/>
      <c r="L140" s="4"/>
      <c r="M140" s="4" t="s">
        <v>47</v>
      </c>
      <c r="N140" s="4" t="s">
        <v>8</v>
      </c>
      <c r="O140" s="4" t="s">
        <v>404</v>
      </c>
      <c r="P140" s="4" t="s">
        <v>211</v>
      </c>
      <c r="Q140" s="4"/>
      <c r="R140" s="4" t="s">
        <v>941</v>
      </c>
      <c r="S140" s="4" t="s">
        <v>942</v>
      </c>
      <c r="T140" s="4" t="s">
        <v>943</v>
      </c>
      <c r="U140" s="4" t="s">
        <v>944</v>
      </c>
      <c r="V140" s="4" t="s">
        <v>945</v>
      </c>
      <c r="W140" s="4" t="s">
        <v>946</v>
      </c>
      <c r="X140" s="4" t="s">
        <v>242</v>
      </c>
      <c r="Y140" s="4" t="s">
        <v>947</v>
      </c>
      <c r="Z140" s="4"/>
      <c r="AA140" s="4">
        <v>160.0</v>
      </c>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243" t="str">
        <f t="shared" si="7"/>
        <v>TNBT</v>
      </c>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row>
    <row r="141" ht="14.25" customHeight="1">
      <c r="A141" s="1" t="str">
        <f t="shared" si="19"/>
        <v/>
      </c>
      <c r="B141" s="103" t="str">
        <f t="shared" si="4"/>
        <v>Có sẵn</v>
      </c>
      <c r="C141" s="4" t="s">
        <v>931</v>
      </c>
      <c r="D141" s="4" t="s">
        <v>676</v>
      </c>
      <c r="E141" s="4" t="s">
        <v>677</v>
      </c>
      <c r="F141" s="4"/>
      <c r="G141" s="4"/>
      <c r="H141" s="4"/>
      <c r="I141" s="4"/>
      <c r="J141" s="4"/>
      <c r="K141" s="4"/>
      <c r="L141" s="4"/>
      <c r="M141" s="4"/>
      <c r="N141" s="4"/>
      <c r="O141" s="4"/>
      <c r="P141" s="4" t="s">
        <v>948</v>
      </c>
      <c r="Q141" s="4" t="s">
        <v>8</v>
      </c>
      <c r="R141" s="4" t="s">
        <v>949</v>
      </c>
      <c r="S141" s="4" t="s">
        <v>950</v>
      </c>
      <c r="T141" s="4" t="s">
        <v>751</v>
      </c>
      <c r="U141" s="4" t="s">
        <v>752</v>
      </c>
      <c r="V141" s="4" t="s">
        <v>753</v>
      </c>
      <c r="W141" s="4" t="s">
        <v>754</v>
      </c>
      <c r="X141" s="4" t="s">
        <v>951</v>
      </c>
      <c r="Y141" s="4"/>
      <c r="Z141" s="4" t="s">
        <v>952</v>
      </c>
      <c r="AA141" s="4">
        <v>161.0</v>
      </c>
      <c r="AB141" s="4" t="s">
        <v>47</v>
      </c>
      <c r="AC141" s="4"/>
      <c r="AD141" s="20" t="s">
        <v>953</v>
      </c>
      <c r="AE141" s="67" t="s">
        <v>8481</v>
      </c>
      <c r="AF141" s="67" t="s">
        <v>8</v>
      </c>
      <c r="AG141" s="67" t="s">
        <v>8482</v>
      </c>
      <c r="AH141" s="67" t="s">
        <v>8483</v>
      </c>
      <c r="AI141" s="67" t="s">
        <v>8485</v>
      </c>
      <c r="AJ141" s="67" t="s">
        <v>753</v>
      </c>
      <c r="AK141" s="67" t="s">
        <v>754</v>
      </c>
      <c r="AL141" s="67" t="s">
        <v>301</v>
      </c>
      <c r="AM141" s="67" t="s">
        <v>8491</v>
      </c>
      <c r="AN141" s="67" t="s">
        <v>8491</v>
      </c>
      <c r="AO141" s="67" t="s">
        <v>8494</v>
      </c>
      <c r="AP141" s="4"/>
      <c r="AQ141" s="4"/>
      <c r="AR141" s="4"/>
      <c r="AS141" s="4"/>
      <c r="AT141" s="4"/>
      <c r="AU141" s="4"/>
      <c r="AV141" s="4"/>
      <c r="AW141" s="4"/>
      <c r="AX141" s="4"/>
      <c r="AY141" s="4"/>
      <c r="AZ141" s="4"/>
      <c r="BA141" s="4"/>
      <c r="BB141" s="4"/>
      <c r="BC141" s="4"/>
      <c r="BD141" s="4"/>
      <c r="BE141" s="4"/>
      <c r="BF141" s="4"/>
      <c r="BG141" s="4"/>
      <c r="BH141" s="4"/>
      <c r="BI141" s="4"/>
      <c r="BJ141" s="243" t="str">
        <f t="shared" si="7"/>
        <v>TNBT</v>
      </c>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row>
    <row r="142" ht="14.25" customHeight="1">
      <c r="A142" s="1" t="str">
        <f t="shared" si="19"/>
        <v/>
      </c>
      <c r="B142" s="103" t="str">
        <f t="shared" si="4"/>
        <v>Có sẵn</v>
      </c>
      <c r="C142" s="4" t="s">
        <v>931</v>
      </c>
      <c r="D142" s="4" t="s">
        <v>676</v>
      </c>
      <c r="E142" s="4" t="s">
        <v>677</v>
      </c>
      <c r="F142" s="4"/>
      <c r="G142" s="4"/>
      <c r="H142" s="4"/>
      <c r="I142" s="4"/>
      <c r="J142" s="4"/>
      <c r="K142" s="4"/>
      <c r="L142" s="4"/>
      <c r="M142" s="4"/>
      <c r="N142" s="4"/>
      <c r="O142" s="4"/>
      <c r="P142" s="4"/>
      <c r="Q142" s="4" t="s">
        <v>9</v>
      </c>
      <c r="R142" s="4" t="s">
        <v>956</v>
      </c>
      <c r="S142" s="4"/>
      <c r="T142" s="4"/>
      <c r="U142" s="4"/>
      <c r="V142" s="4"/>
      <c r="W142" s="4"/>
      <c r="X142" s="4"/>
      <c r="Y142" s="4"/>
      <c r="Z142" s="4" t="s">
        <v>957</v>
      </c>
      <c r="AA142" s="4">
        <v>162.0</v>
      </c>
      <c r="AB142" s="4" t="s">
        <v>49</v>
      </c>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243" t="str">
        <f t="shared" si="7"/>
        <v>TL</v>
      </c>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row>
    <row r="143" ht="14.25" customHeight="1">
      <c r="A143" s="1" t="str">
        <f t="shared" si="19"/>
        <v>OK</v>
      </c>
      <c r="B143" s="103" t="str">
        <f t="shared" si="4"/>
        <v>OK</v>
      </c>
      <c r="C143" s="4" t="s">
        <v>958</v>
      </c>
      <c r="D143" s="4" t="s">
        <v>676</v>
      </c>
      <c r="E143" s="4" t="s">
        <v>677</v>
      </c>
      <c r="F143" s="4" t="s">
        <v>959</v>
      </c>
      <c r="G143" s="4" t="s">
        <v>960</v>
      </c>
      <c r="H143" s="4"/>
      <c r="I143" s="4"/>
      <c r="J143" s="4"/>
      <c r="K143" s="4"/>
      <c r="L143" s="4"/>
      <c r="M143" s="4" t="s">
        <v>13</v>
      </c>
      <c r="N143" s="4" t="s">
        <v>5</v>
      </c>
      <c r="O143" s="4" t="s">
        <v>550</v>
      </c>
      <c r="P143" s="4" t="s">
        <v>567</v>
      </c>
      <c r="Q143" s="4"/>
      <c r="R143" s="4" t="s">
        <v>961</v>
      </c>
      <c r="S143" s="4" t="s">
        <v>962</v>
      </c>
      <c r="T143" s="4" t="s">
        <v>963</v>
      </c>
      <c r="U143" s="4" t="s">
        <v>964</v>
      </c>
      <c r="V143" s="4" t="s">
        <v>965</v>
      </c>
      <c r="W143" s="4" t="s">
        <v>966</v>
      </c>
      <c r="X143" s="4" t="s">
        <v>967</v>
      </c>
      <c r="Y143" s="4" t="s">
        <v>968</v>
      </c>
      <c r="Z143" s="4"/>
      <c r="AA143" s="4">
        <v>163.0</v>
      </c>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243" t="str">
        <f t="shared" si="7"/>
        <v>TNLT</v>
      </c>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row>
    <row r="144" ht="14.25" customHeight="1">
      <c r="A144" s="1" t="str">
        <f t="shared" si="19"/>
        <v/>
      </c>
      <c r="B144" s="103" t="str">
        <f t="shared" si="4"/>
        <v>Thêm</v>
      </c>
      <c r="C144" s="4" t="s">
        <v>958</v>
      </c>
      <c r="D144" s="4" t="s">
        <v>676</v>
      </c>
      <c r="E144" s="4" t="s">
        <v>677</v>
      </c>
      <c r="F144" s="4"/>
      <c r="G144" s="4"/>
      <c r="H144" s="4"/>
      <c r="I144" s="4"/>
      <c r="J144" s="4"/>
      <c r="K144" s="4"/>
      <c r="L144" s="4"/>
      <c r="M144" s="4"/>
      <c r="N144" s="4"/>
      <c r="O144" s="4"/>
      <c r="P144" s="4"/>
      <c r="Q144" s="4"/>
      <c r="R144" s="4" t="s">
        <v>150</v>
      </c>
      <c r="S144" s="4" t="s">
        <v>150</v>
      </c>
      <c r="T144" s="4" t="s">
        <v>150</v>
      </c>
      <c r="U144" s="4" t="s">
        <v>150</v>
      </c>
      <c r="V144" s="4" t="s">
        <v>150</v>
      </c>
      <c r="W144" s="4" t="s">
        <v>150</v>
      </c>
      <c r="X144" s="4" t="s">
        <v>150</v>
      </c>
      <c r="Y144" s="4"/>
      <c r="Z144" s="4"/>
      <c r="AA144" s="4">
        <v>164.0</v>
      </c>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243" t="str">
        <f t="shared" si="7"/>
        <v/>
      </c>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row>
    <row r="145" ht="14.25" customHeight="1">
      <c r="A145" s="1" t="str">
        <f t="shared" si="19"/>
        <v/>
      </c>
      <c r="B145" s="103" t="str">
        <f t="shared" si="4"/>
        <v>Có sẵn</v>
      </c>
      <c r="C145" s="4" t="s">
        <v>958</v>
      </c>
      <c r="D145" s="4" t="s">
        <v>676</v>
      </c>
      <c r="E145" s="4" t="s">
        <v>677</v>
      </c>
      <c r="F145" s="4"/>
      <c r="G145" s="4"/>
      <c r="H145" s="4"/>
      <c r="I145" s="4"/>
      <c r="J145" s="4"/>
      <c r="K145" s="4"/>
      <c r="L145" s="4"/>
      <c r="M145" s="4" t="s">
        <v>47</v>
      </c>
      <c r="N145" s="4" t="s">
        <v>5</v>
      </c>
      <c r="O145" s="4" t="s">
        <v>404</v>
      </c>
      <c r="P145" s="4" t="s">
        <v>816</v>
      </c>
      <c r="Q145" s="4" t="s">
        <v>5</v>
      </c>
      <c r="R145" s="4" t="s">
        <v>969</v>
      </c>
      <c r="S145" s="4" t="s">
        <v>116</v>
      </c>
      <c r="T145" s="4" t="s">
        <v>115</v>
      </c>
      <c r="U145" s="4" t="s">
        <v>114</v>
      </c>
      <c r="V145" s="4" t="s">
        <v>117</v>
      </c>
      <c r="W145" s="4" t="s">
        <v>227</v>
      </c>
      <c r="X145" s="4" t="s">
        <v>99</v>
      </c>
      <c r="Y145" s="4" t="s">
        <v>970</v>
      </c>
      <c r="Z145" s="4"/>
      <c r="AA145" s="4">
        <v>165.0</v>
      </c>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243" t="str">
        <f t="shared" si="7"/>
        <v>TNLT</v>
      </c>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row>
    <row r="146" ht="14.25" customHeight="1">
      <c r="A146" s="1" t="str">
        <f t="shared" si="19"/>
        <v/>
      </c>
      <c r="B146" s="103" t="str">
        <f t="shared" si="4"/>
        <v>Có sẵn</v>
      </c>
      <c r="C146" s="4" t="s">
        <v>971</v>
      </c>
      <c r="D146" s="4" t="s">
        <v>676</v>
      </c>
      <c r="E146" s="4" t="s">
        <v>677</v>
      </c>
      <c r="F146" s="4"/>
      <c r="G146" s="4" t="s">
        <v>972</v>
      </c>
      <c r="H146" s="4"/>
      <c r="I146" s="4"/>
      <c r="J146" s="4" t="s">
        <v>123</v>
      </c>
      <c r="K146" s="4"/>
      <c r="L146" s="4" t="s">
        <v>973</v>
      </c>
      <c r="M146" s="4"/>
      <c r="N146" s="4"/>
      <c r="O146" s="4"/>
      <c r="P146" s="4"/>
      <c r="Q146" s="4" t="s">
        <v>144</v>
      </c>
      <c r="R146" s="4" t="s">
        <v>974</v>
      </c>
      <c r="S146" s="4" t="s">
        <v>975</v>
      </c>
      <c r="T146" s="4" t="s">
        <v>976</v>
      </c>
      <c r="U146" s="4" t="s">
        <v>977</v>
      </c>
      <c r="V146" s="4" t="s">
        <v>978</v>
      </c>
      <c r="W146" s="4" t="s">
        <v>150</v>
      </c>
      <c r="X146" s="4" t="s">
        <v>171</v>
      </c>
      <c r="Y146" s="4"/>
      <c r="Z146" s="4" t="s">
        <v>979</v>
      </c>
      <c r="AA146" s="4">
        <v>169.0</v>
      </c>
      <c r="AB146" s="4" t="s">
        <v>101</v>
      </c>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243" t="str">
        <f t="shared" si="7"/>
        <v>ICT_TNLT</v>
      </c>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row>
    <row r="147" ht="14.25" customHeight="1">
      <c r="A147" s="1" t="str">
        <f t="shared" si="19"/>
        <v/>
      </c>
      <c r="B147" s="103" t="str">
        <f t="shared" si="4"/>
        <v>Có sẵn</v>
      </c>
      <c r="C147" s="4" t="s">
        <v>971</v>
      </c>
      <c r="D147" s="4" t="s">
        <v>676</v>
      </c>
      <c r="E147" s="4" t="s">
        <v>677</v>
      </c>
      <c r="F147" s="4"/>
      <c r="G147" s="4"/>
      <c r="H147" s="4"/>
      <c r="I147" s="4"/>
      <c r="J147" s="4"/>
      <c r="K147" s="4"/>
      <c r="L147" s="4"/>
      <c r="M147" s="4"/>
      <c r="N147" s="4"/>
      <c r="O147" s="4"/>
      <c r="P147" s="4"/>
      <c r="Q147" s="4" t="s">
        <v>144</v>
      </c>
      <c r="R147" s="4" t="s">
        <v>984</v>
      </c>
      <c r="S147" s="4" t="s">
        <v>985</v>
      </c>
      <c r="T147" s="4" t="s">
        <v>986</v>
      </c>
      <c r="U147" s="4" t="s">
        <v>987</v>
      </c>
      <c r="V147" s="4" t="s">
        <v>988</v>
      </c>
      <c r="W147" s="4" t="s">
        <v>150</v>
      </c>
      <c r="X147" s="4" t="s">
        <v>171</v>
      </c>
      <c r="Y147" s="4"/>
      <c r="Z147" s="4" t="s">
        <v>989</v>
      </c>
      <c r="AA147" s="4">
        <v>170.0</v>
      </c>
      <c r="AB147" s="4" t="s">
        <v>101</v>
      </c>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243" t="str">
        <f t="shared" si="7"/>
        <v>ICT_TNLT</v>
      </c>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row>
    <row r="148" ht="14.25" customHeight="1">
      <c r="A148" s="1" t="str">
        <f t="shared" si="19"/>
        <v/>
      </c>
      <c r="B148" s="103" t="str">
        <f t="shared" si="4"/>
        <v>Có sẵn</v>
      </c>
      <c r="C148" s="4" t="s">
        <v>971</v>
      </c>
      <c r="D148" s="4" t="s">
        <v>676</v>
      </c>
      <c r="E148" s="4" t="s">
        <v>677</v>
      </c>
      <c r="F148" s="4"/>
      <c r="G148" s="4"/>
      <c r="H148" s="4"/>
      <c r="I148" s="4"/>
      <c r="J148" s="4"/>
      <c r="K148" s="4"/>
      <c r="L148" s="4"/>
      <c r="M148" s="4"/>
      <c r="N148" s="4"/>
      <c r="O148" s="4"/>
      <c r="P148" s="4"/>
      <c r="Q148" s="4" t="s">
        <v>5</v>
      </c>
      <c r="R148" s="4" t="s">
        <v>990</v>
      </c>
      <c r="S148" s="4" t="s">
        <v>991</v>
      </c>
      <c r="T148" s="4" t="s">
        <v>992</v>
      </c>
      <c r="U148" s="4" t="s">
        <v>993</v>
      </c>
      <c r="V148" s="4" t="s">
        <v>994</v>
      </c>
      <c r="W148" s="4" t="s">
        <v>995</v>
      </c>
      <c r="X148" s="4"/>
      <c r="Y148" s="4"/>
      <c r="Z148" s="4" t="s">
        <v>996</v>
      </c>
      <c r="AA148" s="4">
        <v>171.0</v>
      </c>
      <c r="AB148" s="4" t="s">
        <v>49</v>
      </c>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243" t="str">
        <f t="shared" si="7"/>
        <v>TNLT</v>
      </c>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row>
    <row r="149" ht="14.25" customHeight="1">
      <c r="A149" s="1" t="str">
        <f t="shared" si="19"/>
        <v>OK</v>
      </c>
      <c r="B149" s="103" t="str">
        <f t="shared" si="4"/>
        <v>OK</v>
      </c>
      <c r="C149" s="4" t="s">
        <v>997</v>
      </c>
      <c r="D149" s="4" t="s">
        <v>676</v>
      </c>
      <c r="E149" s="4" t="s">
        <v>677</v>
      </c>
      <c r="F149" s="4"/>
      <c r="G149" s="4" t="s">
        <v>998</v>
      </c>
      <c r="H149" s="4"/>
      <c r="I149" s="4"/>
      <c r="J149" s="4"/>
      <c r="K149" s="4"/>
      <c r="L149" s="4"/>
      <c r="M149" s="4" t="s">
        <v>13</v>
      </c>
      <c r="N149" s="4" t="s">
        <v>5</v>
      </c>
      <c r="O149" s="4" t="s">
        <v>413</v>
      </c>
      <c r="P149" s="4" t="s">
        <v>502</v>
      </c>
      <c r="Q149" s="4"/>
      <c r="R149" s="4" t="s">
        <v>999</v>
      </c>
      <c r="S149" s="4" t="s">
        <v>1000</v>
      </c>
      <c r="T149" s="4" t="s">
        <v>1001</v>
      </c>
      <c r="U149" s="4" t="s">
        <v>1002</v>
      </c>
      <c r="V149" s="4" t="s">
        <v>1003</v>
      </c>
      <c r="W149" s="4" t="s">
        <v>1004</v>
      </c>
      <c r="X149" s="4" t="s">
        <v>1005</v>
      </c>
      <c r="Y149" s="4" t="s">
        <v>1006</v>
      </c>
      <c r="Z149" s="4"/>
      <c r="AA149" s="4">
        <v>172.0</v>
      </c>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243" t="str">
        <f t="shared" si="7"/>
        <v>TNLT</v>
      </c>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row>
    <row r="150" ht="14.25" customHeight="1">
      <c r="A150" s="1" t="str">
        <f t="shared" si="19"/>
        <v/>
      </c>
      <c r="B150" s="103" t="str">
        <f t="shared" si="4"/>
        <v>Có sẵn</v>
      </c>
      <c r="C150" s="4" t="s">
        <v>997</v>
      </c>
      <c r="D150" s="4" t="s">
        <v>676</v>
      </c>
      <c r="E150" s="4" t="s">
        <v>677</v>
      </c>
      <c r="F150" s="4"/>
      <c r="G150" s="4"/>
      <c r="H150" s="4"/>
      <c r="I150" s="4"/>
      <c r="J150" s="4"/>
      <c r="K150" s="4"/>
      <c r="L150" s="4"/>
      <c r="M150" s="4"/>
      <c r="N150" s="4"/>
      <c r="O150" s="4"/>
      <c r="P150" s="4"/>
      <c r="Q150" s="4" t="s">
        <v>9</v>
      </c>
      <c r="R150" s="4" t="s">
        <v>1007</v>
      </c>
      <c r="S150" s="4"/>
      <c r="T150" s="4"/>
      <c r="U150" s="4"/>
      <c r="V150" s="4"/>
      <c r="W150" s="4"/>
      <c r="X150" s="4"/>
      <c r="Y150" s="4"/>
      <c r="Z150" s="4" t="s">
        <v>1008</v>
      </c>
      <c r="AA150" s="4">
        <v>175.0</v>
      </c>
      <c r="AB150" s="4" t="s">
        <v>49</v>
      </c>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243" t="str">
        <f t="shared" si="7"/>
        <v>TL</v>
      </c>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row>
    <row r="151" ht="14.25" customHeight="1">
      <c r="A151" s="1" t="str">
        <f t="shared" si="19"/>
        <v/>
      </c>
      <c r="B151" s="103" t="str">
        <f t="shared" si="4"/>
        <v>Thêm</v>
      </c>
      <c r="C151" s="4" t="s">
        <v>997</v>
      </c>
      <c r="D151" s="4" t="s">
        <v>676</v>
      </c>
      <c r="E151" s="4" t="s">
        <v>677</v>
      </c>
      <c r="F151" s="4"/>
      <c r="G151" s="4"/>
      <c r="H151" s="4"/>
      <c r="I151" s="4"/>
      <c r="J151" s="4"/>
      <c r="K151" s="4"/>
      <c r="L151" s="4"/>
      <c r="M151" s="4"/>
      <c r="N151" s="4"/>
      <c r="O151" s="4"/>
      <c r="P151" s="4"/>
      <c r="Q151" s="4"/>
      <c r="R151" s="4" t="s">
        <v>150</v>
      </c>
      <c r="S151" s="4" t="s">
        <v>150</v>
      </c>
      <c r="T151" s="4" t="s">
        <v>150</v>
      </c>
      <c r="U151" s="4" t="s">
        <v>150</v>
      </c>
      <c r="V151" s="4" t="s">
        <v>150</v>
      </c>
      <c r="W151" s="4" t="s">
        <v>150</v>
      </c>
      <c r="X151" s="4" t="s">
        <v>150</v>
      </c>
      <c r="Y151" s="4"/>
      <c r="Z151" s="4"/>
      <c r="AA151" s="4">
        <v>176.0</v>
      </c>
      <c r="AB151" s="4" t="s">
        <v>47</v>
      </c>
      <c r="AC151" s="4"/>
      <c r="AD151" s="20" t="s">
        <v>1011</v>
      </c>
      <c r="AE151" s="67" t="s">
        <v>8501</v>
      </c>
      <c r="AF151" s="67" t="s">
        <v>9</v>
      </c>
      <c r="AG151" s="67"/>
      <c r="AH151" s="67"/>
      <c r="AI151" s="67"/>
      <c r="AJ151" s="67"/>
      <c r="AK151" s="67"/>
      <c r="AL151" s="67" t="s">
        <v>8501</v>
      </c>
      <c r="AM151" s="267" t="s">
        <v>8501</v>
      </c>
      <c r="AN151" s="67" t="s">
        <v>8502</v>
      </c>
      <c r="AO151" s="67" t="s">
        <v>8506</v>
      </c>
      <c r="AP151" s="4"/>
      <c r="AQ151" s="4"/>
      <c r="AR151" s="4"/>
      <c r="AS151" s="4"/>
      <c r="AT151" s="4"/>
      <c r="AU151" s="4"/>
      <c r="AV151" s="4"/>
      <c r="AW151" s="4"/>
      <c r="AX151" s="4"/>
      <c r="AY151" s="4"/>
      <c r="AZ151" s="4"/>
      <c r="BA151" s="4"/>
      <c r="BB151" s="4"/>
      <c r="BC151" s="4"/>
      <c r="BD151" s="4"/>
      <c r="BE151" s="4"/>
      <c r="BF151" s="4"/>
      <c r="BG151" s="4"/>
      <c r="BH151" s="4"/>
      <c r="BI151" s="4"/>
      <c r="BJ151" s="268" t="s">
        <v>9</v>
      </c>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row>
    <row r="152" ht="14.25" customHeight="1">
      <c r="A152" s="1" t="str">
        <f t="shared" si="19"/>
        <v>OK</v>
      </c>
      <c r="B152" s="103" t="str">
        <f t="shared" si="4"/>
        <v>OK</v>
      </c>
      <c r="C152" s="4" t="s">
        <v>1014</v>
      </c>
      <c r="D152" s="4" t="s">
        <v>676</v>
      </c>
      <c r="E152" s="4" t="s">
        <v>677</v>
      </c>
      <c r="F152" s="4"/>
      <c r="G152" s="4" t="s">
        <v>1015</v>
      </c>
      <c r="H152" s="4"/>
      <c r="I152" s="4"/>
      <c r="J152" s="4"/>
      <c r="K152" s="4"/>
      <c r="L152" s="4"/>
      <c r="M152" s="4" t="s">
        <v>13</v>
      </c>
      <c r="N152" s="4" t="s">
        <v>5</v>
      </c>
      <c r="O152" s="4" t="s">
        <v>163</v>
      </c>
      <c r="P152" s="4" t="s">
        <v>244</v>
      </c>
      <c r="Q152" s="4"/>
      <c r="R152" s="4" t="s">
        <v>1016</v>
      </c>
      <c r="S152" s="4" t="s">
        <v>1017</v>
      </c>
      <c r="T152" s="4" t="s">
        <v>1018</v>
      </c>
      <c r="U152" s="4" t="s">
        <v>1019</v>
      </c>
      <c r="V152" s="4" t="s">
        <v>1020</v>
      </c>
      <c r="W152" s="4" t="s">
        <v>1021</v>
      </c>
      <c r="X152" s="4" t="s">
        <v>1022</v>
      </c>
      <c r="Y152" s="4" t="s">
        <v>1023</v>
      </c>
      <c r="Z152" s="4"/>
      <c r="AA152" s="4">
        <v>177.0</v>
      </c>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243" t="str">
        <f t="shared" ref="BJ152:BJ234" si="20">if(N152="", if(Q152 ="",if(AG152 ="",AU152,AG152),Q152), N152)</f>
        <v>TNLT</v>
      </c>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row>
    <row r="153" ht="14.25" customHeight="1">
      <c r="A153" s="1" t="str">
        <f t="shared" si="19"/>
        <v/>
      </c>
      <c r="B153" s="103" t="str">
        <f t="shared" si="4"/>
        <v>Thêm</v>
      </c>
      <c r="C153" s="4" t="s">
        <v>1014</v>
      </c>
      <c r="D153" s="4" t="s">
        <v>676</v>
      </c>
      <c r="E153" s="4" t="s">
        <v>677</v>
      </c>
      <c r="F153" s="4"/>
      <c r="G153" s="4"/>
      <c r="H153" s="4"/>
      <c r="I153" s="4"/>
      <c r="J153" s="4"/>
      <c r="K153" s="4"/>
      <c r="L153" s="4"/>
      <c r="M153" s="4"/>
      <c r="N153" s="4"/>
      <c r="O153" s="4"/>
      <c r="P153" s="4"/>
      <c r="Q153" s="4"/>
      <c r="R153" s="4" t="s">
        <v>150</v>
      </c>
      <c r="S153" s="4" t="s">
        <v>150</v>
      </c>
      <c r="T153" s="4" t="s">
        <v>150</v>
      </c>
      <c r="U153" s="4" t="s">
        <v>150</v>
      </c>
      <c r="V153" s="4" t="s">
        <v>150</v>
      </c>
      <c r="W153" s="4" t="s">
        <v>150</v>
      </c>
      <c r="X153" s="4" t="s">
        <v>150</v>
      </c>
      <c r="Y153" s="4"/>
      <c r="Z153" s="4"/>
      <c r="AA153" s="4">
        <v>179.0</v>
      </c>
      <c r="AB153" s="4" t="s">
        <v>47</v>
      </c>
      <c r="AC153" s="4"/>
      <c r="AD153" s="20" t="s">
        <v>1024</v>
      </c>
      <c r="AE153" s="67" t="s">
        <v>8524</v>
      </c>
      <c r="AF153" s="67"/>
      <c r="AG153" s="67" t="s">
        <v>8525</v>
      </c>
      <c r="AH153" s="67" t="s">
        <v>8526</v>
      </c>
      <c r="AI153" s="67" t="s">
        <v>8526</v>
      </c>
      <c r="AJ153" s="67" t="s">
        <v>8526</v>
      </c>
      <c r="AK153" s="67" t="s">
        <v>8526</v>
      </c>
      <c r="AL153" s="67" t="s">
        <v>8527</v>
      </c>
      <c r="AM153" s="67" t="s">
        <v>8528</v>
      </c>
      <c r="AN153" s="67" t="s">
        <v>8257</v>
      </c>
      <c r="AO153" s="67" t="s">
        <v>8529</v>
      </c>
      <c r="AP153" s="67" t="s">
        <v>8366</v>
      </c>
      <c r="AQ153" s="4"/>
      <c r="AR153" s="4"/>
      <c r="AS153" s="4"/>
      <c r="AT153" s="4"/>
      <c r="AU153" s="4"/>
      <c r="AV153" s="4"/>
      <c r="AW153" s="4"/>
      <c r="AX153" s="4"/>
      <c r="AY153" s="4"/>
      <c r="AZ153" s="4"/>
      <c r="BA153" s="4"/>
      <c r="BB153" s="4"/>
      <c r="BC153" s="4"/>
      <c r="BD153" s="4"/>
      <c r="BE153" s="4"/>
      <c r="BF153" s="4"/>
      <c r="BG153" s="4"/>
      <c r="BH153" s="4"/>
      <c r="BI153" s="4"/>
      <c r="BJ153" s="243" t="str">
        <f t="shared" si="20"/>
        <v>Thiếu đáp án</v>
      </c>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row>
    <row r="154" ht="14.25" customHeight="1">
      <c r="A154" s="1" t="str">
        <f t="shared" si="19"/>
        <v>Giữ chỗ</v>
      </c>
      <c r="B154" s="103" t="str">
        <f t="shared" si="4"/>
        <v>OK</v>
      </c>
      <c r="C154" s="4" t="s">
        <v>1025</v>
      </c>
      <c r="D154" s="4" t="s">
        <v>676</v>
      </c>
      <c r="E154" s="4" t="s">
        <v>677</v>
      </c>
      <c r="F154" s="4"/>
      <c r="G154" s="4" t="s">
        <v>1026</v>
      </c>
      <c r="H154" s="4"/>
      <c r="I154" s="4"/>
      <c r="J154" s="4"/>
      <c r="K154" s="4"/>
      <c r="L154" s="4"/>
      <c r="M154" s="4" t="s">
        <v>47</v>
      </c>
      <c r="N154" s="4" t="s">
        <v>8</v>
      </c>
      <c r="O154" s="4" t="s">
        <v>1027</v>
      </c>
      <c r="P154" s="4" t="s">
        <v>1028</v>
      </c>
      <c r="Q154" s="4"/>
      <c r="R154" s="4"/>
      <c r="S154" s="4"/>
      <c r="T154" s="4"/>
      <c r="U154" s="4"/>
      <c r="V154" s="4"/>
      <c r="W154" s="4"/>
      <c r="X154" s="4"/>
      <c r="Y154" s="4"/>
      <c r="Z154" s="4"/>
      <c r="AA154" s="4">
        <v>180.0</v>
      </c>
      <c r="AB154" s="4" t="s">
        <v>49</v>
      </c>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243" t="str">
        <f t="shared" si="20"/>
        <v>TNBT</v>
      </c>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row>
    <row r="155" ht="14.25" customHeight="1">
      <c r="A155" s="1" t="str">
        <f t="shared" si="19"/>
        <v>OK</v>
      </c>
      <c r="B155" s="103" t="str">
        <f t="shared" si="4"/>
        <v>OK</v>
      </c>
      <c r="C155" s="4" t="s">
        <v>1025</v>
      </c>
      <c r="D155" s="4" t="s">
        <v>676</v>
      </c>
      <c r="E155" s="4" t="s">
        <v>677</v>
      </c>
      <c r="F155" s="4"/>
      <c r="G155" s="4"/>
      <c r="H155" s="4"/>
      <c r="I155" s="4"/>
      <c r="J155" s="4"/>
      <c r="K155" s="4"/>
      <c r="L155" s="4"/>
      <c r="M155" s="4" t="s">
        <v>13</v>
      </c>
      <c r="N155" s="4" t="s">
        <v>5</v>
      </c>
      <c r="O155" s="4" t="s">
        <v>91</v>
      </c>
      <c r="P155" s="4" t="s">
        <v>412</v>
      </c>
      <c r="Q155" s="4"/>
      <c r="R155" s="4" t="s">
        <v>1029</v>
      </c>
      <c r="S155" s="4" t="s">
        <v>1030</v>
      </c>
      <c r="T155" s="4" t="s">
        <v>1031</v>
      </c>
      <c r="U155" s="4" t="s">
        <v>1032</v>
      </c>
      <c r="V155" s="4" t="s">
        <v>1033</v>
      </c>
      <c r="W155" s="4" t="s">
        <v>1034</v>
      </c>
      <c r="X155" s="4" t="s">
        <v>1035</v>
      </c>
      <c r="Y155" s="4" t="s">
        <v>1036</v>
      </c>
      <c r="Z155" s="4"/>
      <c r="AA155" s="4">
        <v>181.0</v>
      </c>
      <c r="AB155" s="4" t="s">
        <v>49</v>
      </c>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243" t="str">
        <f t="shared" si="20"/>
        <v>TNLT</v>
      </c>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row>
    <row r="156" ht="14.25" customHeight="1">
      <c r="A156" s="1"/>
      <c r="B156" s="103" t="str">
        <f t="shared" si="4"/>
        <v>Thêm</v>
      </c>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243" t="str">
        <f t="shared" si="20"/>
        <v/>
      </c>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row>
    <row r="157" ht="14.25" customHeight="1">
      <c r="A157" s="1" t="str">
        <f t="shared" ref="A157:A158" si="21">SWITCH(B157,"OK",IF(ISBLANK(R157),IF(ISBLANK(P157),"Giữ chỗ nhóm","Giữ chỗ"),"OK"),"Chưa làm",IF(P157&lt;&gt;"","Giữ chỗ",""),0,IF(ISBLANK(R157),"Thêm",""),"")</f>
        <v>OK</v>
      </c>
      <c r="B157" s="103" t="str">
        <f t="shared" si="4"/>
        <v>OK</v>
      </c>
      <c r="C157" s="4" t="s">
        <v>1038</v>
      </c>
      <c r="D157" s="4" t="s">
        <v>676</v>
      </c>
      <c r="E157" s="4" t="s">
        <v>677</v>
      </c>
      <c r="F157" s="4"/>
      <c r="G157" s="4" t="s">
        <v>1039</v>
      </c>
      <c r="H157" s="4"/>
      <c r="I157" s="4"/>
      <c r="J157" s="4"/>
      <c r="K157" s="4"/>
      <c r="L157" s="4"/>
      <c r="M157" s="4" t="s">
        <v>47</v>
      </c>
      <c r="N157" s="4" t="s">
        <v>8</v>
      </c>
      <c r="O157" s="4" t="s">
        <v>235</v>
      </c>
      <c r="P157" s="4" t="s">
        <v>595</v>
      </c>
      <c r="Q157" s="4"/>
      <c r="R157" s="4" t="s">
        <v>1042</v>
      </c>
      <c r="S157" s="4" t="s">
        <v>1044</v>
      </c>
      <c r="T157" s="4" t="s">
        <v>1045</v>
      </c>
      <c r="U157" s="4" t="s">
        <v>1046</v>
      </c>
      <c r="V157" s="4" t="s">
        <v>1047</v>
      </c>
      <c r="W157" s="4" t="s">
        <v>1048</v>
      </c>
      <c r="X157" s="4" t="s">
        <v>1049</v>
      </c>
      <c r="Y157" s="4" t="s">
        <v>1050</v>
      </c>
      <c r="Z157" s="4"/>
      <c r="AA157" s="4">
        <v>183.0</v>
      </c>
      <c r="AB157" s="4" t="s">
        <v>49</v>
      </c>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243" t="str">
        <f t="shared" si="20"/>
        <v>TNBT</v>
      </c>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row>
    <row r="158" ht="14.25" customHeight="1">
      <c r="A158" s="1" t="str">
        <f t="shared" si="21"/>
        <v>OK</v>
      </c>
      <c r="B158" s="103" t="str">
        <f t="shared" si="4"/>
        <v>OK</v>
      </c>
      <c r="C158" s="4" t="s">
        <v>1038</v>
      </c>
      <c r="D158" s="4" t="s">
        <v>676</v>
      </c>
      <c r="E158" s="4" t="s">
        <v>677</v>
      </c>
      <c r="F158" s="4"/>
      <c r="G158" s="4"/>
      <c r="H158" s="4"/>
      <c r="I158" s="4"/>
      <c r="J158" s="4"/>
      <c r="K158" s="4"/>
      <c r="L158" s="4"/>
      <c r="M158" s="4" t="s">
        <v>13</v>
      </c>
      <c r="N158" s="4" t="s">
        <v>5</v>
      </c>
      <c r="O158" s="4" t="s">
        <v>413</v>
      </c>
      <c r="P158" s="4" t="s">
        <v>475</v>
      </c>
      <c r="Q158" s="4"/>
      <c r="R158" s="4" t="s">
        <v>1051</v>
      </c>
      <c r="S158" s="4" t="s">
        <v>1052</v>
      </c>
      <c r="T158" s="4" t="s">
        <v>1053</v>
      </c>
      <c r="U158" s="4" t="s">
        <v>1054</v>
      </c>
      <c r="V158" s="4" t="s">
        <v>1055</v>
      </c>
      <c r="W158" s="4" t="s">
        <v>1056</v>
      </c>
      <c r="X158" s="4" t="s">
        <v>1057</v>
      </c>
      <c r="Y158" s="4" t="s">
        <v>1058</v>
      </c>
      <c r="Z158" s="4"/>
      <c r="AA158" s="4">
        <v>184.0</v>
      </c>
      <c r="AB158" s="4" t="s">
        <v>49</v>
      </c>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243" t="str">
        <f t="shared" si="20"/>
        <v>TNLT</v>
      </c>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row>
    <row r="159" ht="14.25" customHeight="1">
      <c r="A159" s="1"/>
      <c r="B159" s="103" t="str">
        <f t="shared" si="4"/>
        <v>Thêm</v>
      </c>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243" t="str">
        <f t="shared" si="20"/>
        <v/>
      </c>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row>
    <row r="160" ht="14.25" customHeight="1">
      <c r="A160" s="1" t="str">
        <f t="shared" ref="A160:A165" si="22">SWITCH(B160,"OK",IF(ISBLANK(R160),IF(ISBLANK(P160),"Giữ chỗ nhóm","Giữ chỗ"),"OK"),"Chưa làm",IF(P160&lt;&gt;"","Giữ chỗ",""),0,IF(ISBLANK(R160),"Thêm",""),"")</f>
        <v>Giữ chỗ</v>
      </c>
      <c r="B160" s="103" t="str">
        <f t="shared" si="4"/>
        <v>OK</v>
      </c>
      <c r="C160" s="4" t="s">
        <v>1059</v>
      </c>
      <c r="D160" s="4" t="s">
        <v>676</v>
      </c>
      <c r="E160" s="4" t="s">
        <v>677</v>
      </c>
      <c r="F160" s="4"/>
      <c r="G160" s="4"/>
      <c r="H160" s="4"/>
      <c r="I160" s="4"/>
      <c r="J160" s="4"/>
      <c r="K160" s="4"/>
      <c r="L160" s="4"/>
      <c r="M160" s="4" t="s">
        <v>47</v>
      </c>
      <c r="N160" s="4" t="s">
        <v>8</v>
      </c>
      <c r="O160" s="4" t="s">
        <v>224</v>
      </c>
      <c r="P160" s="4" t="s">
        <v>851</v>
      </c>
      <c r="Q160" s="4"/>
      <c r="R160" s="4"/>
      <c r="S160" s="4"/>
      <c r="T160" s="4"/>
      <c r="U160" s="4"/>
      <c r="V160" s="4"/>
      <c r="W160" s="4"/>
      <c r="X160" s="4"/>
      <c r="Y160" s="4"/>
      <c r="Z160" s="4"/>
      <c r="AA160" s="4">
        <v>186.0</v>
      </c>
      <c r="AB160" s="4" t="s">
        <v>49</v>
      </c>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243" t="str">
        <f t="shared" si="20"/>
        <v>TNBT</v>
      </c>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row>
    <row r="161" ht="14.25" customHeight="1">
      <c r="A161" s="1" t="str">
        <f t="shared" si="22"/>
        <v>OK</v>
      </c>
      <c r="B161" s="103" t="str">
        <f t="shared" si="4"/>
        <v>OK</v>
      </c>
      <c r="C161" s="4" t="s">
        <v>1059</v>
      </c>
      <c r="D161" s="4" t="s">
        <v>676</v>
      </c>
      <c r="E161" s="4" t="s">
        <v>677</v>
      </c>
      <c r="F161" s="4" t="s">
        <v>1062</v>
      </c>
      <c r="G161" s="4"/>
      <c r="H161" s="4"/>
      <c r="I161" s="4"/>
      <c r="J161" s="4" t="s">
        <v>123</v>
      </c>
      <c r="K161" s="4"/>
      <c r="L161" s="4" t="s">
        <v>1063</v>
      </c>
      <c r="M161" s="4" t="s">
        <v>47</v>
      </c>
      <c r="N161" s="4" t="s">
        <v>8</v>
      </c>
      <c r="O161" s="4" t="s">
        <v>347</v>
      </c>
      <c r="P161" s="4" t="s">
        <v>671</v>
      </c>
      <c r="Q161" s="4"/>
      <c r="R161" s="4" t="s">
        <v>1064</v>
      </c>
      <c r="S161" s="4" t="s">
        <v>1065</v>
      </c>
      <c r="T161" s="4" t="s">
        <v>1066</v>
      </c>
      <c r="U161" s="4" t="s">
        <v>1067</v>
      </c>
      <c r="V161" s="4" t="s">
        <v>1068</v>
      </c>
      <c r="W161" s="4" t="s">
        <v>1069</v>
      </c>
      <c r="X161" s="4" t="s">
        <v>1070</v>
      </c>
      <c r="Y161" s="4" t="s">
        <v>1071</v>
      </c>
      <c r="Z161" s="4"/>
      <c r="AA161" s="4">
        <v>187.0</v>
      </c>
      <c r="AB161" s="4" t="s">
        <v>49</v>
      </c>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243" t="str">
        <f t="shared" si="20"/>
        <v>TNBT</v>
      </c>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row>
    <row r="162" ht="14.25" customHeight="1">
      <c r="A162" s="1" t="str">
        <f t="shared" si="22"/>
        <v/>
      </c>
      <c r="B162" s="103" t="str">
        <f t="shared" si="4"/>
        <v>Có sẵn</v>
      </c>
      <c r="C162" s="4" t="s">
        <v>1059</v>
      </c>
      <c r="D162" s="4" t="s">
        <v>676</v>
      </c>
      <c r="E162" s="4" t="s">
        <v>677</v>
      </c>
      <c r="F162" s="4"/>
      <c r="G162" s="4"/>
      <c r="H162" s="4"/>
      <c r="I162" s="4"/>
      <c r="J162" s="4" t="s">
        <v>123</v>
      </c>
      <c r="K162" s="4"/>
      <c r="L162" s="4" t="s">
        <v>1063</v>
      </c>
      <c r="M162" s="4"/>
      <c r="N162" s="4"/>
      <c r="O162" s="4"/>
      <c r="P162" s="4"/>
      <c r="Q162" s="4" t="s">
        <v>144</v>
      </c>
      <c r="R162" s="4" t="s">
        <v>1072</v>
      </c>
      <c r="S162" s="4" t="s">
        <v>1073</v>
      </c>
      <c r="T162" s="4" t="s">
        <v>1074</v>
      </c>
      <c r="U162" s="4" t="s">
        <v>1075</v>
      </c>
      <c r="V162" s="4" t="s">
        <v>149</v>
      </c>
      <c r="W162" s="4" t="s">
        <v>150</v>
      </c>
      <c r="X162" s="4" t="s">
        <v>171</v>
      </c>
      <c r="Y162" s="4"/>
      <c r="Z162" s="4" t="s">
        <v>1076</v>
      </c>
      <c r="AA162" s="4">
        <v>188.0</v>
      </c>
      <c r="AB162" s="4" t="s">
        <v>101</v>
      </c>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243" t="str">
        <f t="shared" si="20"/>
        <v>ICT_TNLT</v>
      </c>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row>
    <row r="163" ht="14.25" customHeight="1">
      <c r="A163" s="1" t="str">
        <f t="shared" si="22"/>
        <v/>
      </c>
      <c r="B163" s="103" t="str">
        <f t="shared" si="4"/>
        <v>Có sẵn</v>
      </c>
      <c r="C163" s="4" t="s">
        <v>1059</v>
      </c>
      <c r="D163" s="4" t="s">
        <v>676</v>
      </c>
      <c r="E163" s="4" t="s">
        <v>677</v>
      </c>
      <c r="F163" s="4"/>
      <c r="G163" s="4"/>
      <c r="H163" s="4"/>
      <c r="I163" s="4"/>
      <c r="J163" s="4"/>
      <c r="K163" s="4"/>
      <c r="L163" s="4"/>
      <c r="M163" s="4"/>
      <c r="N163" s="4"/>
      <c r="O163" s="4"/>
      <c r="P163" s="4"/>
      <c r="Q163" s="4" t="s">
        <v>144</v>
      </c>
      <c r="R163" s="4" t="s">
        <v>1072</v>
      </c>
      <c r="S163" s="4" t="s">
        <v>1077</v>
      </c>
      <c r="T163" s="4" t="s">
        <v>1078</v>
      </c>
      <c r="U163" s="4" t="s">
        <v>1079</v>
      </c>
      <c r="V163" s="4" t="s">
        <v>149</v>
      </c>
      <c r="W163" s="4" t="s">
        <v>150</v>
      </c>
      <c r="X163" s="4" t="s">
        <v>410</v>
      </c>
      <c r="Y163" s="4"/>
      <c r="Z163" s="4" t="s">
        <v>1080</v>
      </c>
      <c r="AA163" s="4">
        <v>189.0</v>
      </c>
      <c r="AB163" s="4" t="s">
        <v>101</v>
      </c>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243" t="str">
        <f t="shared" si="20"/>
        <v>ICT_TNLT</v>
      </c>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row>
    <row r="164" ht="14.25" customHeight="1">
      <c r="A164" s="1" t="str">
        <f t="shared" si="22"/>
        <v>OK</v>
      </c>
      <c r="B164" s="103" t="str">
        <f t="shared" si="4"/>
        <v>OK</v>
      </c>
      <c r="C164" s="4" t="s">
        <v>1081</v>
      </c>
      <c r="D164" s="4" t="s">
        <v>676</v>
      </c>
      <c r="E164" s="4" t="s">
        <v>1082</v>
      </c>
      <c r="F164" s="4" t="s">
        <v>1083</v>
      </c>
      <c r="G164" s="4" t="s">
        <v>1084</v>
      </c>
      <c r="H164" s="4"/>
      <c r="I164" s="4"/>
      <c r="J164" s="4"/>
      <c r="K164" s="4"/>
      <c r="L164" s="4"/>
      <c r="M164" s="4" t="s">
        <v>47</v>
      </c>
      <c r="N164" s="4" t="s">
        <v>8</v>
      </c>
      <c r="O164" s="4" t="s">
        <v>347</v>
      </c>
      <c r="P164" s="4" t="s">
        <v>671</v>
      </c>
      <c r="Q164" s="4"/>
      <c r="R164" s="4" t="s">
        <v>1085</v>
      </c>
      <c r="S164" s="4" t="s">
        <v>1086</v>
      </c>
      <c r="T164" s="4" t="s">
        <v>1087</v>
      </c>
      <c r="U164" s="4" t="s">
        <v>1088</v>
      </c>
      <c r="V164" s="4" t="s">
        <v>1089</v>
      </c>
      <c r="W164" s="4" t="s">
        <v>1069</v>
      </c>
      <c r="X164" s="4" t="s">
        <v>1070</v>
      </c>
      <c r="Y164" s="4" t="s">
        <v>1090</v>
      </c>
      <c r="Z164" s="4"/>
      <c r="AA164" s="4">
        <v>190.0</v>
      </c>
      <c r="AB164" s="4" t="s">
        <v>49</v>
      </c>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243" t="str">
        <f t="shared" si="20"/>
        <v>TNBT</v>
      </c>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row>
    <row r="165" ht="14.25" customHeight="1">
      <c r="A165" s="1" t="str">
        <f t="shared" si="22"/>
        <v>OK</v>
      </c>
      <c r="B165" s="103" t="str">
        <f t="shared" si="4"/>
        <v>OK</v>
      </c>
      <c r="C165" s="4" t="s">
        <v>1081</v>
      </c>
      <c r="D165" s="4" t="s">
        <v>676</v>
      </c>
      <c r="E165" s="4"/>
      <c r="F165" s="4"/>
      <c r="G165" s="4"/>
      <c r="H165" s="4"/>
      <c r="I165" s="4"/>
      <c r="J165" s="4"/>
      <c r="K165" s="4"/>
      <c r="L165" s="4"/>
      <c r="M165" s="4" t="s">
        <v>13</v>
      </c>
      <c r="N165" s="4" t="s">
        <v>5</v>
      </c>
      <c r="O165" s="4" t="s">
        <v>163</v>
      </c>
      <c r="P165" s="4" t="s">
        <v>295</v>
      </c>
      <c r="Q165" s="4"/>
      <c r="R165" s="4" t="s">
        <v>1092</v>
      </c>
      <c r="S165" s="4" t="s">
        <v>1094</v>
      </c>
      <c r="T165" s="4" t="s">
        <v>1095</v>
      </c>
      <c r="U165" s="4" t="s">
        <v>1096</v>
      </c>
      <c r="V165" s="4" t="s">
        <v>1097</v>
      </c>
      <c r="W165" s="4" t="s">
        <v>1099</v>
      </c>
      <c r="X165" s="4" t="s">
        <v>1100</v>
      </c>
      <c r="Y165" s="4" t="s">
        <v>1101</v>
      </c>
      <c r="Z165" s="4"/>
      <c r="AA165" s="4">
        <v>191.0</v>
      </c>
      <c r="AB165" s="4" t="s">
        <v>49</v>
      </c>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243" t="str">
        <f t="shared" si="20"/>
        <v>TNLT</v>
      </c>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row>
    <row r="166" ht="14.25" customHeight="1">
      <c r="A166" s="1"/>
      <c r="B166" s="103" t="str">
        <f t="shared" si="4"/>
        <v>Thêm</v>
      </c>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243" t="str">
        <f t="shared" si="20"/>
        <v/>
      </c>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row>
    <row r="167" ht="14.25" customHeight="1">
      <c r="A167" s="1" t="str">
        <f t="shared" ref="A167:A188" si="23">SWITCH(B167,"OK",IF(ISBLANK(R167),IF(ISBLANK(P167),"Giữ chỗ nhóm","Giữ chỗ"),"OK"),"Chưa làm",IF(P167&lt;&gt;"","Giữ chỗ",""),0,IF(ISBLANK(R167),"Thêm",""),"")</f>
        <v>Giữ chỗ</v>
      </c>
      <c r="B167" s="103" t="str">
        <f t="shared" si="4"/>
        <v>OK</v>
      </c>
      <c r="C167" s="4" t="s">
        <v>1102</v>
      </c>
      <c r="D167" s="4" t="s">
        <v>676</v>
      </c>
      <c r="E167" s="4"/>
      <c r="F167" s="4"/>
      <c r="G167" s="4" t="s">
        <v>1103</v>
      </c>
      <c r="H167" s="4"/>
      <c r="I167" s="4"/>
      <c r="J167" s="4"/>
      <c r="K167" s="4"/>
      <c r="L167" s="4"/>
      <c r="M167" s="4" t="s">
        <v>47</v>
      </c>
      <c r="N167" s="4" t="s">
        <v>8</v>
      </c>
      <c r="O167" s="4" t="s">
        <v>224</v>
      </c>
      <c r="P167" s="4" t="s">
        <v>851</v>
      </c>
      <c r="Q167" s="4"/>
      <c r="R167" s="4"/>
      <c r="S167" s="4"/>
      <c r="T167" s="4"/>
      <c r="U167" s="4"/>
      <c r="V167" s="4"/>
      <c r="W167" s="4"/>
      <c r="X167" s="4"/>
      <c r="Y167" s="4"/>
      <c r="Z167" s="4"/>
      <c r="AA167" s="4">
        <v>193.0</v>
      </c>
      <c r="AB167" s="4" t="s">
        <v>49</v>
      </c>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243" t="str">
        <f t="shared" si="20"/>
        <v>TNBT</v>
      </c>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row>
    <row r="168" ht="14.25" customHeight="1">
      <c r="A168" s="1" t="str">
        <f t="shared" si="23"/>
        <v>OK</v>
      </c>
      <c r="B168" s="103" t="str">
        <f t="shared" si="4"/>
        <v>OK</v>
      </c>
      <c r="C168" s="4" t="s">
        <v>1102</v>
      </c>
      <c r="D168" s="4" t="s">
        <v>676</v>
      </c>
      <c r="E168" s="4"/>
      <c r="F168" s="4"/>
      <c r="G168" s="4"/>
      <c r="H168" s="4"/>
      <c r="I168" s="4"/>
      <c r="J168" s="4"/>
      <c r="K168" s="4"/>
      <c r="L168" s="4"/>
      <c r="M168" s="4" t="s">
        <v>47</v>
      </c>
      <c r="N168" s="4" t="s">
        <v>8</v>
      </c>
      <c r="O168" s="4" t="s">
        <v>1104</v>
      </c>
      <c r="P168" s="4" t="s">
        <v>1105</v>
      </c>
      <c r="Q168" s="4"/>
      <c r="R168" s="4" t="s">
        <v>1107</v>
      </c>
      <c r="S168" s="4" t="s">
        <v>1108</v>
      </c>
      <c r="T168" s="4" t="s">
        <v>1109</v>
      </c>
      <c r="U168" s="4" t="s">
        <v>1110</v>
      </c>
      <c r="V168" s="4" t="s">
        <v>1111</v>
      </c>
      <c r="W168" s="4" t="s">
        <v>1113</v>
      </c>
      <c r="X168" s="4" t="s">
        <v>1114</v>
      </c>
      <c r="Y168" s="4" t="s">
        <v>1115</v>
      </c>
      <c r="Z168" s="4"/>
      <c r="AA168" s="4">
        <v>194.0</v>
      </c>
      <c r="AB168" s="4" t="s">
        <v>49</v>
      </c>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243" t="str">
        <f t="shared" si="20"/>
        <v>TNBT</v>
      </c>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row>
    <row r="169" ht="14.25" customHeight="1">
      <c r="A169" s="1" t="str">
        <f t="shared" si="23"/>
        <v/>
      </c>
      <c r="B169" s="103" t="str">
        <f t="shared" si="4"/>
        <v>Có sẵn</v>
      </c>
      <c r="C169" s="4" t="s">
        <v>1102</v>
      </c>
      <c r="D169" s="4" t="s">
        <v>676</v>
      </c>
      <c r="E169" s="4"/>
      <c r="F169" s="4"/>
      <c r="G169" s="4"/>
      <c r="H169" s="4"/>
      <c r="I169" s="4"/>
      <c r="J169" s="4"/>
      <c r="K169" s="4"/>
      <c r="L169" s="4"/>
      <c r="M169" s="4"/>
      <c r="N169" s="4"/>
      <c r="O169" s="4"/>
      <c r="P169" s="4" t="s">
        <v>1118</v>
      </c>
      <c r="Q169" s="4" t="s">
        <v>8</v>
      </c>
      <c r="R169" s="4" t="s">
        <v>1119</v>
      </c>
      <c r="S169" s="4" t="s">
        <v>1120</v>
      </c>
      <c r="T169" s="4" t="s">
        <v>1121</v>
      </c>
      <c r="U169" s="4" t="s">
        <v>1122</v>
      </c>
      <c r="V169" s="4" t="s">
        <v>1123</v>
      </c>
      <c r="W169" s="4" t="s">
        <v>1124</v>
      </c>
      <c r="X169" s="4" t="s">
        <v>1125</v>
      </c>
      <c r="Y169" s="4"/>
      <c r="Z169" s="4" t="s">
        <v>1126</v>
      </c>
      <c r="AA169" s="4">
        <v>195.0</v>
      </c>
      <c r="AB169" s="4" t="s">
        <v>47</v>
      </c>
      <c r="AC169" s="4"/>
      <c r="AD169" s="20" t="s">
        <v>1091</v>
      </c>
      <c r="AE169" s="4" t="s">
        <v>8</v>
      </c>
      <c r="AF169" s="4" t="s">
        <v>1119</v>
      </c>
      <c r="AG169" s="4" t="s">
        <v>1120</v>
      </c>
      <c r="AH169" s="4" t="s">
        <v>1121</v>
      </c>
      <c r="AI169" s="4" t="s">
        <v>1122</v>
      </c>
      <c r="AJ169" s="4" t="s">
        <v>1123</v>
      </c>
      <c r="AK169" s="4" t="s">
        <v>1124</v>
      </c>
      <c r="AL169" s="67" t="s">
        <v>1125</v>
      </c>
      <c r="AM169" s="87" t="s">
        <v>8232</v>
      </c>
      <c r="AN169" s="67" t="s">
        <v>8270</v>
      </c>
      <c r="AO169" s="67" t="s">
        <v>8536</v>
      </c>
      <c r="AP169" s="4"/>
      <c r="AQ169" s="4"/>
      <c r="AR169" s="4"/>
      <c r="AS169" s="4"/>
      <c r="AT169" s="4"/>
      <c r="AU169" s="4"/>
      <c r="AV169" s="4"/>
      <c r="AW169" s="4"/>
      <c r="AX169" s="4"/>
      <c r="AY169" s="4"/>
      <c r="AZ169" s="4"/>
      <c r="BA169" s="4"/>
      <c r="BB169" s="4"/>
      <c r="BC169" s="4"/>
      <c r="BD169" s="4"/>
      <c r="BE169" s="4"/>
      <c r="BF169" s="4"/>
      <c r="BG169" s="4"/>
      <c r="BH169" s="4"/>
      <c r="BI169" s="4"/>
      <c r="BJ169" s="243" t="str">
        <f t="shared" si="20"/>
        <v>TNBT</v>
      </c>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row>
    <row r="170" ht="14.25" customHeight="1">
      <c r="A170" s="1" t="str">
        <f t="shared" si="23"/>
        <v/>
      </c>
      <c r="B170" s="103" t="str">
        <f t="shared" si="4"/>
        <v>Có sẵn</v>
      </c>
      <c r="C170" s="4" t="s">
        <v>1102</v>
      </c>
      <c r="D170" s="4" t="s">
        <v>676</v>
      </c>
      <c r="E170" s="4"/>
      <c r="F170" s="4"/>
      <c r="G170" s="4"/>
      <c r="H170" s="4"/>
      <c r="I170" s="4"/>
      <c r="J170" s="4"/>
      <c r="K170" s="4"/>
      <c r="L170" s="4"/>
      <c r="M170" s="4"/>
      <c r="N170" s="4"/>
      <c r="O170" s="4"/>
      <c r="P170" s="4"/>
      <c r="Q170" s="4" t="s">
        <v>9</v>
      </c>
      <c r="R170" s="4" t="s">
        <v>1127</v>
      </c>
      <c r="S170" s="4"/>
      <c r="T170" s="4"/>
      <c r="U170" s="4"/>
      <c r="V170" s="4"/>
      <c r="W170" s="4"/>
      <c r="X170" s="4"/>
      <c r="Y170" s="4"/>
      <c r="Z170" s="4" t="s">
        <v>1128</v>
      </c>
      <c r="AA170" s="4">
        <v>196.0</v>
      </c>
      <c r="AB170" s="4" t="s">
        <v>49</v>
      </c>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243" t="str">
        <f t="shared" si="20"/>
        <v>TL</v>
      </c>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row>
    <row r="171" ht="14.25" customHeight="1">
      <c r="A171" s="1" t="str">
        <f t="shared" si="23"/>
        <v>OK</v>
      </c>
      <c r="B171" s="103" t="str">
        <f t="shared" si="4"/>
        <v>OK</v>
      </c>
      <c r="C171" s="4" t="s">
        <v>1129</v>
      </c>
      <c r="D171" s="4" t="s">
        <v>676</v>
      </c>
      <c r="E171" s="4"/>
      <c r="F171" s="4" t="s">
        <v>1130</v>
      </c>
      <c r="G171" s="4" t="s">
        <v>1131</v>
      </c>
      <c r="H171" s="4"/>
      <c r="I171" s="4"/>
      <c r="J171" s="4"/>
      <c r="K171" s="4"/>
      <c r="L171" s="4"/>
      <c r="M171" s="4" t="s">
        <v>47</v>
      </c>
      <c r="N171" s="4" t="s">
        <v>9</v>
      </c>
      <c r="O171" s="4" t="s">
        <v>235</v>
      </c>
      <c r="P171" s="4" t="s">
        <v>672</v>
      </c>
      <c r="Q171" s="4"/>
      <c r="R171" s="4" t="s">
        <v>1132</v>
      </c>
      <c r="S171" s="4"/>
      <c r="T171" s="4"/>
      <c r="U171" s="4"/>
      <c r="V171" s="4"/>
      <c r="W171" s="4"/>
      <c r="X171" s="4" t="s">
        <v>1133</v>
      </c>
      <c r="Y171" s="4" t="s">
        <v>1134</v>
      </c>
      <c r="Z171" s="4"/>
      <c r="AA171" s="4">
        <v>197.0</v>
      </c>
      <c r="AB171" s="4" t="s">
        <v>49</v>
      </c>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243" t="str">
        <f t="shared" si="20"/>
        <v>TL</v>
      </c>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row>
    <row r="172" ht="14.25" customHeight="1">
      <c r="A172" s="1" t="str">
        <f t="shared" si="23"/>
        <v>OK</v>
      </c>
      <c r="B172" s="103" t="str">
        <f t="shared" si="4"/>
        <v>OK</v>
      </c>
      <c r="C172" s="4" t="s">
        <v>1129</v>
      </c>
      <c r="D172" s="4" t="s">
        <v>676</v>
      </c>
      <c r="E172" s="4"/>
      <c r="F172" s="4"/>
      <c r="G172" s="4"/>
      <c r="H172" s="4"/>
      <c r="I172" s="4"/>
      <c r="J172" s="4"/>
      <c r="K172" s="4"/>
      <c r="L172" s="4"/>
      <c r="M172" s="4" t="s">
        <v>47</v>
      </c>
      <c r="N172" s="4" t="s">
        <v>9</v>
      </c>
      <c r="O172" s="4" t="s">
        <v>414</v>
      </c>
      <c r="P172" s="4" t="s">
        <v>490</v>
      </c>
      <c r="Q172" s="4"/>
      <c r="R172" s="4" t="s">
        <v>1135</v>
      </c>
      <c r="S172" s="4"/>
      <c r="T172" s="4"/>
      <c r="U172" s="4"/>
      <c r="V172" s="4"/>
      <c r="W172" s="4"/>
      <c r="X172" s="4" t="s">
        <v>1136</v>
      </c>
      <c r="Y172" s="4" t="s">
        <v>1137</v>
      </c>
      <c r="Z172" s="4"/>
      <c r="AA172" s="4">
        <v>198.0</v>
      </c>
      <c r="AB172" s="4" t="s">
        <v>49</v>
      </c>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243" t="str">
        <f t="shared" si="20"/>
        <v>TL</v>
      </c>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row>
    <row r="173" ht="14.25" customHeight="1">
      <c r="A173" s="1" t="str">
        <f t="shared" si="23"/>
        <v/>
      </c>
      <c r="B173" s="103" t="str">
        <f t="shared" si="4"/>
        <v>Có sẵn</v>
      </c>
      <c r="C173" s="4" t="s">
        <v>1129</v>
      </c>
      <c r="D173" s="4" t="s">
        <v>676</v>
      </c>
      <c r="E173" s="4"/>
      <c r="F173" s="4"/>
      <c r="G173" s="4"/>
      <c r="H173" s="4"/>
      <c r="I173" s="4"/>
      <c r="J173" s="4"/>
      <c r="K173" s="4"/>
      <c r="L173" s="4"/>
      <c r="M173" s="4"/>
      <c r="N173" s="4"/>
      <c r="O173" s="4"/>
      <c r="P173" s="4" t="s">
        <v>1138</v>
      </c>
      <c r="Q173" s="4" t="s">
        <v>8</v>
      </c>
      <c r="R173" s="4" t="s">
        <v>1139</v>
      </c>
      <c r="S173" s="4" t="s">
        <v>1140</v>
      </c>
      <c r="T173" s="4" t="s">
        <v>1141</v>
      </c>
      <c r="U173" s="4" t="s">
        <v>1142</v>
      </c>
      <c r="V173" s="4" t="s">
        <v>1143</v>
      </c>
      <c r="W173" s="4" t="s">
        <v>1144</v>
      </c>
      <c r="X173" s="4" t="s">
        <v>1145</v>
      </c>
      <c r="Y173" s="4"/>
      <c r="Z173" s="4" t="s">
        <v>1146</v>
      </c>
      <c r="AA173" s="4">
        <v>199.0</v>
      </c>
      <c r="AB173" s="4" t="s">
        <v>47</v>
      </c>
      <c r="AC173" s="4"/>
      <c r="AD173" s="20" t="s">
        <v>1147</v>
      </c>
      <c r="AE173" s="67" t="s">
        <v>8171</v>
      </c>
      <c r="AF173" s="67" t="s">
        <v>8171</v>
      </c>
      <c r="AG173" s="67" t="s">
        <v>8171</v>
      </c>
      <c r="AH173" s="67" t="s">
        <v>8171</v>
      </c>
      <c r="AI173" s="67" t="s">
        <v>8171</v>
      </c>
      <c r="AJ173" s="67" t="s">
        <v>8171</v>
      </c>
      <c r="AK173" s="67" t="s">
        <v>8171</v>
      </c>
      <c r="AL173" s="67" t="s">
        <v>8171</v>
      </c>
      <c r="AM173" s="67" t="s">
        <v>8501</v>
      </c>
      <c r="AN173" s="67" t="s">
        <v>8345</v>
      </c>
      <c r="AO173" s="67" t="s">
        <v>8551</v>
      </c>
      <c r="AP173" s="4"/>
      <c r="AQ173" s="4"/>
      <c r="AR173" s="4"/>
      <c r="AS173" s="4"/>
      <c r="AT173" s="4"/>
      <c r="AU173" s="4"/>
      <c r="AV173" s="4"/>
      <c r="AW173" s="4"/>
      <c r="AX173" s="4"/>
      <c r="AY173" s="4"/>
      <c r="AZ173" s="4"/>
      <c r="BA173" s="4"/>
      <c r="BB173" s="4"/>
      <c r="BC173" s="4"/>
      <c r="BD173" s="4"/>
      <c r="BE173" s="4"/>
      <c r="BF173" s="4"/>
      <c r="BG173" s="4"/>
      <c r="BH173" s="4"/>
      <c r="BI173" s="4"/>
      <c r="BJ173" s="243" t="str">
        <f t="shared" si="20"/>
        <v>TNBT</v>
      </c>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row>
    <row r="174" ht="14.25" customHeight="1">
      <c r="A174" s="1" t="str">
        <f t="shared" si="23"/>
        <v/>
      </c>
      <c r="B174" s="103" t="str">
        <f t="shared" si="4"/>
        <v>Có sẵn</v>
      </c>
      <c r="C174" s="4" t="s">
        <v>1129</v>
      </c>
      <c r="D174" s="4" t="s">
        <v>676</v>
      </c>
      <c r="E174" s="4"/>
      <c r="F174" s="4"/>
      <c r="G174" s="4"/>
      <c r="H174" s="4"/>
      <c r="I174" s="4"/>
      <c r="J174" s="4"/>
      <c r="K174" s="4"/>
      <c r="L174" s="4"/>
      <c r="M174" s="4"/>
      <c r="N174" s="4"/>
      <c r="O174" s="4"/>
      <c r="P174" s="4"/>
      <c r="Q174" s="4" t="s">
        <v>5</v>
      </c>
      <c r="R174" s="4" t="s">
        <v>1148</v>
      </c>
      <c r="S174" s="4" t="s">
        <v>1140</v>
      </c>
      <c r="T174" s="4" t="s">
        <v>1141</v>
      </c>
      <c r="U174" s="4" t="s">
        <v>1142</v>
      </c>
      <c r="V174" s="4" t="s">
        <v>1143</v>
      </c>
      <c r="W174" s="4" t="s">
        <v>1144</v>
      </c>
      <c r="X174" s="4"/>
      <c r="Y174" s="4"/>
      <c r="Z174" s="4" t="s">
        <v>1149</v>
      </c>
      <c r="AA174" s="4">
        <v>200.0</v>
      </c>
      <c r="AB174" s="4" t="s">
        <v>49</v>
      </c>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243" t="str">
        <f t="shared" si="20"/>
        <v>TNLT</v>
      </c>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row>
    <row r="175" ht="14.25" customHeight="1">
      <c r="A175" s="1" t="str">
        <f t="shared" si="23"/>
        <v>OK</v>
      </c>
      <c r="B175" s="103" t="str">
        <f t="shared" si="4"/>
        <v>OK</v>
      </c>
      <c r="C175" s="4" t="s">
        <v>1129</v>
      </c>
      <c r="D175" s="4" t="s">
        <v>676</v>
      </c>
      <c r="E175" s="4"/>
      <c r="F175" s="4"/>
      <c r="G175" s="4"/>
      <c r="H175" s="4"/>
      <c r="I175" s="4"/>
      <c r="J175" s="4"/>
      <c r="K175" s="4"/>
      <c r="L175" s="4"/>
      <c r="M175" s="4" t="s">
        <v>47</v>
      </c>
      <c r="N175" s="4" t="s">
        <v>9</v>
      </c>
      <c r="O175" s="4" t="s">
        <v>354</v>
      </c>
      <c r="P175" s="4" t="s">
        <v>1150</v>
      </c>
      <c r="Q175" s="4"/>
      <c r="R175" s="4" t="s">
        <v>1151</v>
      </c>
      <c r="S175" s="4"/>
      <c r="T175" s="4"/>
      <c r="U175" s="4"/>
      <c r="V175" s="4"/>
      <c r="W175" s="4"/>
      <c r="X175" s="4" t="s">
        <v>1152</v>
      </c>
      <c r="Y175" s="4" t="s">
        <v>1152</v>
      </c>
      <c r="Z175" s="4"/>
      <c r="AA175" s="4">
        <v>201.0</v>
      </c>
      <c r="AB175" s="4" t="s">
        <v>49</v>
      </c>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243" t="str">
        <f t="shared" si="20"/>
        <v>TL</v>
      </c>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row>
    <row r="176" ht="14.25" customHeight="1">
      <c r="A176" s="1" t="str">
        <f t="shared" si="23"/>
        <v/>
      </c>
      <c r="B176" s="103" t="str">
        <f t="shared" si="4"/>
        <v>Có sẵn</v>
      </c>
      <c r="C176" s="4" t="s">
        <v>1155</v>
      </c>
      <c r="D176" s="4" t="s">
        <v>676</v>
      </c>
      <c r="E176" s="4"/>
      <c r="F176" s="4"/>
      <c r="G176" s="4"/>
      <c r="H176" s="4"/>
      <c r="I176" s="4"/>
      <c r="J176" s="4"/>
      <c r="K176" s="4"/>
      <c r="L176" s="4"/>
      <c r="M176" s="4"/>
      <c r="N176" s="4"/>
      <c r="O176" s="4"/>
      <c r="P176" s="4"/>
      <c r="Q176" s="4" t="s">
        <v>9</v>
      </c>
      <c r="R176" s="4" t="s">
        <v>1156</v>
      </c>
      <c r="S176" s="4"/>
      <c r="T176" s="4"/>
      <c r="U176" s="4"/>
      <c r="V176" s="4"/>
      <c r="W176" s="4"/>
      <c r="X176" s="4"/>
      <c r="Y176" s="4"/>
      <c r="Z176" s="4" t="s">
        <v>1157</v>
      </c>
      <c r="AA176" s="4">
        <v>202.0</v>
      </c>
      <c r="AB176" s="4" t="s">
        <v>49</v>
      </c>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243" t="str">
        <f t="shared" si="20"/>
        <v>TL</v>
      </c>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row>
    <row r="177" ht="14.25" customHeight="1">
      <c r="A177" s="1" t="str">
        <f t="shared" si="23"/>
        <v>OK</v>
      </c>
      <c r="B177" s="103" t="str">
        <f t="shared" si="4"/>
        <v>OK</v>
      </c>
      <c r="C177" s="4" t="s">
        <v>1158</v>
      </c>
      <c r="D177" s="4" t="s">
        <v>676</v>
      </c>
      <c r="E177" s="4"/>
      <c r="F177" s="4"/>
      <c r="G177" s="4" t="s">
        <v>1159</v>
      </c>
      <c r="H177" s="4"/>
      <c r="I177" s="4"/>
      <c r="J177" s="4"/>
      <c r="K177" s="4"/>
      <c r="L177" s="4"/>
      <c r="M177" s="4" t="s">
        <v>47</v>
      </c>
      <c r="N177" s="4" t="s">
        <v>9</v>
      </c>
      <c r="O177" s="4" t="s">
        <v>414</v>
      </c>
      <c r="P177" s="4" t="s">
        <v>615</v>
      </c>
      <c r="Q177" s="4"/>
      <c r="R177" s="4" t="s">
        <v>1160</v>
      </c>
      <c r="S177" s="4"/>
      <c r="T177" s="4"/>
      <c r="U177" s="4"/>
      <c r="V177" s="4"/>
      <c r="W177" s="4"/>
      <c r="X177" s="4" t="s">
        <v>1161</v>
      </c>
      <c r="Y177" s="4" t="s">
        <v>1161</v>
      </c>
      <c r="Z177" s="4" t="s">
        <v>253</v>
      </c>
      <c r="AA177" s="4">
        <v>203.0</v>
      </c>
      <c r="AB177" s="4" t="s">
        <v>49</v>
      </c>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243" t="str">
        <f t="shared" si="20"/>
        <v>TL</v>
      </c>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row>
    <row r="178" ht="14.25" customHeight="1">
      <c r="A178" s="1" t="str">
        <f t="shared" si="23"/>
        <v>OK</v>
      </c>
      <c r="B178" s="103" t="str">
        <f t="shared" si="4"/>
        <v>OK</v>
      </c>
      <c r="C178" s="4" t="s">
        <v>1158</v>
      </c>
      <c r="D178" s="4" t="s">
        <v>676</v>
      </c>
      <c r="E178" s="4"/>
      <c r="F178" s="4"/>
      <c r="G178" s="4"/>
      <c r="H178" s="4"/>
      <c r="I178" s="4"/>
      <c r="J178" s="4"/>
      <c r="K178" s="4"/>
      <c r="L178" s="4"/>
      <c r="M178" s="4" t="s">
        <v>47</v>
      </c>
      <c r="N178" s="4" t="s">
        <v>9</v>
      </c>
      <c r="O178" s="4" t="s">
        <v>235</v>
      </c>
      <c r="P178" s="4" t="s">
        <v>595</v>
      </c>
      <c r="Q178" s="4"/>
      <c r="R178" s="4" t="s">
        <v>1162</v>
      </c>
      <c r="S178" s="4"/>
      <c r="T178" s="4"/>
      <c r="U178" s="4"/>
      <c r="V178" s="4"/>
      <c r="W178" s="4"/>
      <c r="X178" s="4" t="s">
        <v>1163</v>
      </c>
      <c r="Y178" s="4" t="s">
        <v>1164</v>
      </c>
      <c r="Z178" s="4"/>
      <c r="AA178" s="4">
        <v>204.0</v>
      </c>
      <c r="AB178" s="4" t="s">
        <v>49</v>
      </c>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243" t="str">
        <f t="shared" si="20"/>
        <v>TL</v>
      </c>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row>
    <row r="179" ht="14.25" customHeight="1">
      <c r="A179" s="1" t="str">
        <f t="shared" si="23"/>
        <v>Giữ chỗ</v>
      </c>
      <c r="B179" s="103" t="str">
        <f t="shared" si="4"/>
        <v>OK</v>
      </c>
      <c r="C179" s="4" t="s">
        <v>1158</v>
      </c>
      <c r="D179" s="4" t="s">
        <v>676</v>
      </c>
      <c r="E179" s="4"/>
      <c r="F179" s="4"/>
      <c r="G179" s="4"/>
      <c r="H179" s="4"/>
      <c r="I179" s="4"/>
      <c r="J179" s="4"/>
      <c r="K179" s="4"/>
      <c r="L179" s="4"/>
      <c r="M179" s="4" t="s">
        <v>47</v>
      </c>
      <c r="N179" s="4" t="s">
        <v>9</v>
      </c>
      <c r="O179" s="4" t="s">
        <v>1027</v>
      </c>
      <c r="P179" s="4" t="s">
        <v>1028</v>
      </c>
      <c r="Q179" s="4"/>
      <c r="R179" s="4"/>
      <c r="S179" s="4"/>
      <c r="T179" s="4"/>
      <c r="U179" s="4"/>
      <c r="V179" s="4"/>
      <c r="W179" s="4"/>
      <c r="X179" s="4"/>
      <c r="Y179" s="4"/>
      <c r="Z179" s="4"/>
      <c r="AA179" s="4">
        <v>205.0</v>
      </c>
      <c r="AB179" s="4" t="s">
        <v>49</v>
      </c>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243" t="str">
        <f t="shared" si="20"/>
        <v>TL</v>
      </c>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row>
    <row r="180" ht="14.25" customHeight="1">
      <c r="A180" s="1" t="str">
        <f t="shared" si="23"/>
        <v/>
      </c>
      <c r="B180" s="103" t="str">
        <f t="shared" si="4"/>
        <v>Có sẵn</v>
      </c>
      <c r="C180" s="4" t="s">
        <v>1158</v>
      </c>
      <c r="D180" s="4" t="s">
        <v>676</v>
      </c>
      <c r="E180" s="4"/>
      <c r="F180" s="4"/>
      <c r="G180" s="4"/>
      <c r="H180" s="4"/>
      <c r="I180" s="4"/>
      <c r="J180" s="4"/>
      <c r="K180" s="4"/>
      <c r="L180" s="4"/>
      <c r="M180" s="4"/>
      <c r="N180" s="4"/>
      <c r="O180" s="4"/>
      <c r="P180" s="4" t="s">
        <v>1169</v>
      </c>
      <c r="Q180" s="4" t="s">
        <v>5</v>
      </c>
      <c r="R180" s="4" t="s">
        <v>1170</v>
      </c>
      <c r="S180" s="4" t="s">
        <v>1171</v>
      </c>
      <c r="T180" s="4" t="s">
        <v>1172</v>
      </c>
      <c r="U180" s="4" t="s">
        <v>1173</v>
      </c>
      <c r="V180" s="4" t="s">
        <v>1174</v>
      </c>
      <c r="W180" s="4" t="s">
        <v>1175</v>
      </c>
      <c r="X180" s="4" t="s">
        <v>151</v>
      </c>
      <c r="Y180" s="4"/>
      <c r="Z180" s="4" t="s">
        <v>1176</v>
      </c>
      <c r="AA180" s="4">
        <v>206.0</v>
      </c>
      <c r="AB180" s="4" t="s">
        <v>47</v>
      </c>
      <c r="AC180" s="4"/>
      <c r="AD180" s="20" t="s">
        <v>1177</v>
      </c>
      <c r="AE180" s="67" t="s">
        <v>5</v>
      </c>
      <c r="AF180" s="67" t="s">
        <v>1170</v>
      </c>
      <c r="AG180" s="67" t="s">
        <v>8568</v>
      </c>
      <c r="AH180" s="67" t="s">
        <v>1179</v>
      </c>
      <c r="AI180" s="67" t="s">
        <v>8569</v>
      </c>
      <c r="AJ180" s="67" t="s">
        <v>8570</v>
      </c>
      <c r="AK180" s="67" t="s">
        <v>1175</v>
      </c>
      <c r="AL180" s="67" t="s">
        <v>151</v>
      </c>
      <c r="AM180" s="67" t="s">
        <v>8571</v>
      </c>
      <c r="AN180" s="67" t="s">
        <v>8345</v>
      </c>
      <c r="AO180" s="67" t="s">
        <v>8572</v>
      </c>
      <c r="AP180" s="4"/>
      <c r="AQ180" s="4"/>
      <c r="AR180" s="4"/>
      <c r="AS180" s="4"/>
      <c r="AT180" s="4"/>
      <c r="AU180" s="4"/>
      <c r="AV180" s="4"/>
      <c r="AW180" s="4"/>
      <c r="AX180" s="4"/>
      <c r="AY180" s="4"/>
      <c r="AZ180" s="4"/>
      <c r="BA180" s="4"/>
      <c r="BB180" s="4"/>
      <c r="BC180" s="4"/>
      <c r="BD180" s="4"/>
      <c r="BE180" s="4"/>
      <c r="BF180" s="4"/>
      <c r="BG180" s="4"/>
      <c r="BH180" s="4"/>
      <c r="BI180" s="4"/>
      <c r="BJ180" s="243" t="str">
        <f t="shared" si="20"/>
        <v>TNLT</v>
      </c>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row>
    <row r="181" ht="14.25" customHeight="1">
      <c r="A181" s="1" t="str">
        <f t="shared" si="23"/>
        <v/>
      </c>
      <c r="B181" s="103" t="str">
        <f t="shared" si="4"/>
        <v>Có sẵn</v>
      </c>
      <c r="C181" s="4" t="s">
        <v>1158</v>
      </c>
      <c r="D181" s="4" t="s">
        <v>676</v>
      </c>
      <c r="E181" s="4"/>
      <c r="F181" s="4"/>
      <c r="G181" s="4"/>
      <c r="H181" s="4"/>
      <c r="I181" s="4"/>
      <c r="J181" s="4"/>
      <c r="K181" s="4"/>
      <c r="L181" s="4"/>
      <c r="M181" s="4"/>
      <c r="N181" s="4"/>
      <c r="O181" s="4"/>
      <c r="P181" s="4"/>
      <c r="Q181" s="4" t="s">
        <v>5</v>
      </c>
      <c r="R181" s="4" t="s">
        <v>1170</v>
      </c>
      <c r="S181" s="4" t="s">
        <v>1178</v>
      </c>
      <c r="T181" s="4" t="s">
        <v>1179</v>
      </c>
      <c r="U181" s="4" t="s">
        <v>1180</v>
      </c>
      <c r="V181" s="4" t="s">
        <v>1181</v>
      </c>
      <c r="W181" s="4" t="s">
        <v>1182</v>
      </c>
      <c r="X181" s="4"/>
      <c r="Y181" s="4"/>
      <c r="Z181" s="4" t="s">
        <v>1183</v>
      </c>
      <c r="AA181" s="4">
        <v>207.0</v>
      </c>
      <c r="AB181" s="4" t="s">
        <v>49</v>
      </c>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243" t="str">
        <f t="shared" si="20"/>
        <v>TNLT</v>
      </c>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row>
    <row r="182" ht="14.25" customHeight="1">
      <c r="A182" s="1" t="str">
        <f t="shared" si="23"/>
        <v/>
      </c>
      <c r="B182" s="103" t="str">
        <f t="shared" si="4"/>
        <v>Có sẵn</v>
      </c>
      <c r="C182" s="4" t="s">
        <v>1158</v>
      </c>
      <c r="D182" s="4" t="s">
        <v>676</v>
      </c>
      <c r="E182" s="4"/>
      <c r="F182" s="4"/>
      <c r="G182" s="4"/>
      <c r="H182" s="4"/>
      <c r="I182" s="4"/>
      <c r="J182" s="4"/>
      <c r="K182" s="4"/>
      <c r="L182" s="4"/>
      <c r="M182" s="4"/>
      <c r="N182" s="4"/>
      <c r="O182" s="4"/>
      <c r="P182" s="4"/>
      <c r="Q182" s="4" t="s">
        <v>9</v>
      </c>
      <c r="R182" s="4" t="s">
        <v>1184</v>
      </c>
      <c r="S182" s="4"/>
      <c r="T182" s="4"/>
      <c r="U182" s="4"/>
      <c r="V182" s="4"/>
      <c r="W182" s="4"/>
      <c r="X182" s="4"/>
      <c r="Y182" s="4"/>
      <c r="Z182" s="4" t="s">
        <v>1185</v>
      </c>
      <c r="AA182" s="4">
        <v>208.0</v>
      </c>
      <c r="AB182" s="4" t="s">
        <v>49</v>
      </c>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243" t="str">
        <f t="shared" si="20"/>
        <v>TL</v>
      </c>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row>
    <row r="183" ht="14.25" customHeight="1">
      <c r="A183" s="1" t="str">
        <f t="shared" si="23"/>
        <v>Giữ chỗ</v>
      </c>
      <c r="B183" s="103" t="str">
        <f t="shared" si="4"/>
        <v>OK</v>
      </c>
      <c r="C183" s="4" t="s">
        <v>1186</v>
      </c>
      <c r="D183" s="4" t="s">
        <v>676</v>
      </c>
      <c r="E183" s="4"/>
      <c r="F183" s="4" t="s">
        <v>1187</v>
      </c>
      <c r="G183" s="4" t="s">
        <v>1188</v>
      </c>
      <c r="H183" s="4"/>
      <c r="I183" s="4"/>
      <c r="J183" s="4"/>
      <c r="K183" s="4"/>
      <c r="L183" s="4"/>
      <c r="M183" s="4" t="s">
        <v>47</v>
      </c>
      <c r="N183" s="4" t="s">
        <v>9</v>
      </c>
      <c r="O183" s="4" t="s">
        <v>1189</v>
      </c>
      <c r="P183" s="4" t="s">
        <v>1190</v>
      </c>
      <c r="Q183" s="4"/>
      <c r="R183" s="4"/>
      <c r="S183" s="4"/>
      <c r="T183" s="4"/>
      <c r="U183" s="4"/>
      <c r="V183" s="4"/>
      <c r="W183" s="4"/>
      <c r="X183" s="4"/>
      <c r="Y183" s="4"/>
      <c r="Z183" s="4"/>
      <c r="AA183" s="4">
        <v>209.0</v>
      </c>
      <c r="AB183" s="4" t="s">
        <v>49</v>
      </c>
      <c r="AC183" s="4"/>
      <c r="AD183" s="4"/>
      <c r="AE183" s="4"/>
      <c r="AF183" s="4"/>
      <c r="AG183" s="4"/>
      <c r="AH183" s="4"/>
      <c r="AI183" s="4"/>
      <c r="AJ183" s="4"/>
      <c r="AK183" s="4"/>
      <c r="AL183" s="4"/>
      <c r="AM183" s="4"/>
      <c r="AN183" s="4"/>
      <c r="AO183" s="4"/>
      <c r="AP183" s="4"/>
      <c r="BJ183" s="243" t="str">
        <f t="shared" si="20"/>
        <v>TL</v>
      </c>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row>
    <row r="184" ht="14.25" customHeight="1">
      <c r="A184" s="1" t="str">
        <f t="shared" si="23"/>
        <v>Giữ chỗ</v>
      </c>
      <c r="B184" s="103" t="str">
        <f t="shared" si="4"/>
        <v>OK</v>
      </c>
      <c r="C184" s="4" t="s">
        <v>1186</v>
      </c>
      <c r="D184" s="4" t="s">
        <v>676</v>
      </c>
      <c r="E184" s="4"/>
      <c r="F184" s="4"/>
      <c r="G184" s="4"/>
      <c r="H184" s="4"/>
      <c r="I184" s="4"/>
      <c r="J184" s="4"/>
      <c r="K184" s="4"/>
      <c r="L184" s="4"/>
      <c r="M184" s="4" t="s">
        <v>47</v>
      </c>
      <c r="N184" s="4" t="s">
        <v>9</v>
      </c>
      <c r="O184" s="4" t="s">
        <v>804</v>
      </c>
      <c r="P184" s="4" t="s">
        <v>846</v>
      </c>
      <c r="Q184" s="4"/>
      <c r="R184" s="4"/>
      <c r="S184" s="4"/>
      <c r="T184" s="4"/>
      <c r="U184" s="4"/>
      <c r="V184" s="4"/>
      <c r="W184" s="4"/>
      <c r="X184" s="4"/>
      <c r="Y184" s="4"/>
      <c r="Z184" s="4"/>
      <c r="AA184" s="4">
        <v>210.0</v>
      </c>
      <c r="AB184" s="4" t="s">
        <v>47</v>
      </c>
      <c r="AC184" s="4"/>
      <c r="AD184" s="20" t="s">
        <v>1191</v>
      </c>
      <c r="AE184" s="67" t="s">
        <v>8573</v>
      </c>
      <c r="AF184" s="67" t="s">
        <v>9</v>
      </c>
      <c r="AG184" s="67"/>
      <c r="AH184" s="67"/>
      <c r="AI184" s="67"/>
      <c r="AJ184" s="67"/>
      <c r="AK184" s="67"/>
      <c r="AL184" s="67" t="s">
        <v>8574</v>
      </c>
      <c r="AM184" s="67" t="s">
        <v>8575</v>
      </c>
      <c r="AN184" s="67" t="s">
        <v>8576</v>
      </c>
      <c r="AO184" s="269" t="s">
        <v>8576</v>
      </c>
      <c r="AP184" s="4"/>
      <c r="AQ184" s="270" t="s">
        <v>1189</v>
      </c>
      <c r="AR184" s="270" t="s">
        <v>1190</v>
      </c>
      <c r="AS184" s="271" t="s">
        <v>8577</v>
      </c>
      <c r="AT184" s="270" t="s">
        <v>9</v>
      </c>
      <c r="AU184" s="271" t="s">
        <v>8577</v>
      </c>
      <c r="AV184" s="271" t="s">
        <v>8361</v>
      </c>
      <c r="AW184" s="271" t="s">
        <v>8361</v>
      </c>
      <c r="AX184" s="271" t="s">
        <v>8361</v>
      </c>
      <c r="AY184" s="271" t="s">
        <v>8361</v>
      </c>
      <c r="AZ184" s="271" t="s">
        <v>8361</v>
      </c>
      <c r="BA184" s="271" t="s">
        <v>8578</v>
      </c>
      <c r="BB184" s="270" t="s">
        <v>6484</v>
      </c>
      <c r="BC184" s="270" t="s">
        <v>6484</v>
      </c>
      <c r="BD184" s="4"/>
      <c r="BE184" s="4"/>
      <c r="BF184" s="4"/>
      <c r="BG184" s="4"/>
      <c r="BH184" s="4"/>
      <c r="BI184" s="4"/>
      <c r="BJ184" s="243" t="str">
        <f t="shared" si="20"/>
        <v>TL</v>
      </c>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row>
    <row r="185" ht="14.25" customHeight="1">
      <c r="A185" s="1" t="str">
        <f t="shared" si="23"/>
        <v/>
      </c>
      <c r="B185" s="103" t="str">
        <f t="shared" si="4"/>
        <v>Có sẵn</v>
      </c>
      <c r="C185" s="4" t="s">
        <v>1186</v>
      </c>
      <c r="D185" s="4" t="s">
        <v>676</v>
      </c>
      <c r="E185" s="4"/>
      <c r="F185" s="4"/>
      <c r="G185" s="4" t="s">
        <v>1188</v>
      </c>
      <c r="H185" s="4"/>
      <c r="I185" s="4"/>
      <c r="J185" s="4"/>
      <c r="K185" s="4"/>
      <c r="L185" s="4"/>
      <c r="M185" s="4"/>
      <c r="N185" s="4"/>
      <c r="O185" s="4"/>
      <c r="P185" s="4" t="s">
        <v>1195</v>
      </c>
      <c r="Q185" s="4" t="s">
        <v>5</v>
      </c>
      <c r="R185" s="4" t="s">
        <v>1196</v>
      </c>
      <c r="S185" s="4" t="s">
        <v>1197</v>
      </c>
      <c r="T185" s="4" t="s">
        <v>1198</v>
      </c>
      <c r="U185" s="4" t="s">
        <v>1199</v>
      </c>
      <c r="V185" s="4" t="s">
        <v>367</v>
      </c>
      <c r="W185" s="4" t="s">
        <v>368</v>
      </c>
      <c r="X185" s="4" t="s">
        <v>410</v>
      </c>
      <c r="Y185" s="4"/>
      <c r="Z185" s="4" t="s">
        <v>1200</v>
      </c>
      <c r="AA185" s="4">
        <v>211.0</v>
      </c>
      <c r="AB185" s="4" t="s">
        <v>47</v>
      </c>
      <c r="AC185" s="4"/>
      <c r="AD185" s="20" t="s">
        <v>265</v>
      </c>
      <c r="AE185" s="67" t="s">
        <v>8171</v>
      </c>
      <c r="AF185" s="67" t="s">
        <v>8171</v>
      </c>
      <c r="AG185" s="67" t="s">
        <v>8171</v>
      </c>
      <c r="AH185" s="67" t="s">
        <v>8171</v>
      </c>
      <c r="AI185" s="67" t="s">
        <v>8171</v>
      </c>
      <c r="AJ185" s="67" t="s">
        <v>8171</v>
      </c>
      <c r="AK185" s="67" t="s">
        <v>8171</v>
      </c>
      <c r="AL185" s="67" t="s">
        <v>8171</v>
      </c>
      <c r="AM185" s="67" t="s">
        <v>8579</v>
      </c>
      <c r="AN185" s="67" t="s">
        <v>8580</v>
      </c>
      <c r="AO185" s="67" t="s">
        <v>8581</v>
      </c>
      <c r="AP185" s="4"/>
      <c r="AQ185" s="4"/>
      <c r="AR185" s="4"/>
      <c r="AS185" s="4"/>
      <c r="AT185" s="4"/>
      <c r="AU185" s="4"/>
      <c r="AV185" s="4"/>
      <c r="AW185" s="4"/>
      <c r="AX185" s="4"/>
      <c r="AY185" s="4"/>
      <c r="AZ185" s="4"/>
      <c r="BA185" s="4"/>
      <c r="BB185" s="4"/>
      <c r="BC185" s="4"/>
      <c r="BD185" s="4"/>
      <c r="BE185" s="4"/>
      <c r="BF185" s="4"/>
      <c r="BG185" s="4"/>
      <c r="BH185" s="4"/>
      <c r="BI185" s="4"/>
      <c r="BJ185" s="243" t="str">
        <f t="shared" si="20"/>
        <v>TNLT</v>
      </c>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row>
    <row r="186" ht="14.25" customHeight="1">
      <c r="A186" s="1" t="str">
        <f t="shared" si="23"/>
        <v/>
      </c>
      <c r="B186" s="103" t="str">
        <f t="shared" si="4"/>
        <v>Có sẵn</v>
      </c>
      <c r="C186" s="4" t="s">
        <v>1186</v>
      </c>
      <c r="D186" s="4" t="s">
        <v>676</v>
      </c>
      <c r="E186" s="4"/>
      <c r="F186" s="4"/>
      <c r="G186" s="4"/>
      <c r="H186" s="4"/>
      <c r="I186" s="4"/>
      <c r="J186" s="4"/>
      <c r="K186" s="4"/>
      <c r="L186" s="4"/>
      <c r="M186" s="4"/>
      <c r="N186" s="4"/>
      <c r="O186" s="4"/>
      <c r="P186" s="4"/>
      <c r="Q186" s="4" t="s">
        <v>5</v>
      </c>
      <c r="R186" s="4" t="s">
        <v>1201</v>
      </c>
      <c r="S186" s="4" t="s">
        <v>1197</v>
      </c>
      <c r="T186" s="4" t="s">
        <v>1198</v>
      </c>
      <c r="U186" s="4" t="s">
        <v>1202</v>
      </c>
      <c r="V186" s="4" t="s">
        <v>1203</v>
      </c>
      <c r="W186" s="4" t="s">
        <v>150</v>
      </c>
      <c r="X186" s="4"/>
      <c r="Y186" s="4"/>
      <c r="Z186" s="4" t="s">
        <v>1204</v>
      </c>
      <c r="AA186" s="4">
        <v>212.0</v>
      </c>
      <c r="AB186" s="4" t="s">
        <v>47</v>
      </c>
      <c r="AC186" s="4"/>
      <c r="AD186" s="20" t="s">
        <v>980</v>
      </c>
      <c r="AE186" s="67" t="s">
        <v>1201</v>
      </c>
      <c r="AF186" s="67" t="s">
        <v>5</v>
      </c>
      <c r="AG186" s="4" t="s">
        <v>1197</v>
      </c>
      <c r="AH186" s="67" t="s">
        <v>1198</v>
      </c>
      <c r="AI186" s="4" t="s">
        <v>1202</v>
      </c>
      <c r="AJ186" s="4" t="s">
        <v>1203</v>
      </c>
      <c r="AK186" s="67" t="s">
        <v>1752</v>
      </c>
      <c r="AL186" s="67" t="s">
        <v>410</v>
      </c>
      <c r="AM186" s="67" t="s">
        <v>8582</v>
      </c>
      <c r="AN186" s="67" t="s">
        <v>8583</v>
      </c>
      <c r="AO186" s="67" t="s">
        <v>8584</v>
      </c>
      <c r="AP186" s="4"/>
      <c r="AQ186" s="4"/>
      <c r="AR186" s="4"/>
      <c r="AS186" s="4"/>
      <c r="AT186" s="4"/>
      <c r="AU186" s="4"/>
      <c r="AV186" s="4"/>
      <c r="AW186" s="4"/>
      <c r="AX186" s="4"/>
      <c r="AY186" s="4"/>
      <c r="AZ186" s="4"/>
      <c r="BA186" s="4"/>
      <c r="BB186" s="4"/>
      <c r="BC186" s="4"/>
      <c r="BD186" s="4"/>
      <c r="BE186" s="4"/>
      <c r="BF186" s="4"/>
      <c r="BG186" s="4"/>
      <c r="BH186" s="4"/>
      <c r="BI186" s="4"/>
      <c r="BJ186" s="243" t="str">
        <f t="shared" si="20"/>
        <v>TNLT</v>
      </c>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row>
    <row r="187" ht="14.25" customHeight="1">
      <c r="A187" s="1" t="str">
        <f t="shared" si="23"/>
        <v>Giữ chỗ</v>
      </c>
      <c r="B187" s="103" t="str">
        <f t="shared" si="4"/>
        <v>OK</v>
      </c>
      <c r="C187" s="4" t="s">
        <v>1205</v>
      </c>
      <c r="D187" s="4" t="s">
        <v>676</v>
      </c>
      <c r="E187" s="4"/>
      <c r="F187" s="4"/>
      <c r="G187" s="4" t="s">
        <v>1206</v>
      </c>
      <c r="H187" s="4"/>
      <c r="I187" s="4"/>
      <c r="J187" s="4"/>
      <c r="K187" s="4"/>
      <c r="L187" s="4"/>
      <c r="M187" s="4" t="s">
        <v>47</v>
      </c>
      <c r="N187" s="4" t="s">
        <v>9</v>
      </c>
      <c r="O187" s="4" t="s">
        <v>1189</v>
      </c>
      <c r="P187" s="4" t="s">
        <v>1190</v>
      </c>
      <c r="Q187" s="4"/>
      <c r="R187" s="4"/>
      <c r="S187" s="4"/>
      <c r="T187" s="4"/>
      <c r="U187" s="4"/>
      <c r="V187" s="4"/>
      <c r="W187" s="4"/>
      <c r="X187" s="4"/>
      <c r="Y187" s="4"/>
      <c r="Z187" s="4"/>
      <c r="AA187" s="4">
        <v>213.0</v>
      </c>
      <c r="AB187" s="4" t="s">
        <v>47</v>
      </c>
      <c r="AC187" s="4"/>
      <c r="AD187" s="20" t="s">
        <v>1165</v>
      </c>
      <c r="AE187" s="67" t="s">
        <v>1207</v>
      </c>
      <c r="AF187" s="67" t="s">
        <v>9</v>
      </c>
      <c r="AG187" s="4"/>
      <c r="AH187" s="4"/>
      <c r="AI187" s="4"/>
      <c r="AJ187" s="4"/>
      <c r="AK187" s="4"/>
      <c r="AL187" s="67" t="s">
        <v>1208</v>
      </c>
      <c r="AM187" s="272" t="s">
        <v>1208</v>
      </c>
      <c r="AN187" s="67" t="s">
        <v>8294</v>
      </c>
      <c r="AO187" s="67" t="s">
        <v>8295</v>
      </c>
      <c r="AP187" s="4"/>
      <c r="AQ187" s="270" t="s">
        <v>1189</v>
      </c>
      <c r="AR187" s="270" t="s">
        <v>1190</v>
      </c>
      <c r="AS187" s="271" t="s">
        <v>1207</v>
      </c>
      <c r="AT187" s="270" t="s">
        <v>9</v>
      </c>
      <c r="AU187" s="271" t="s">
        <v>1207</v>
      </c>
      <c r="AV187" s="271" t="s">
        <v>8361</v>
      </c>
      <c r="AW187" s="271" t="s">
        <v>8361</v>
      </c>
      <c r="AX187" s="271" t="s">
        <v>8361</v>
      </c>
      <c r="AY187" s="271" t="s">
        <v>8361</v>
      </c>
      <c r="AZ187" s="271" t="s">
        <v>8361</v>
      </c>
      <c r="BA187" s="271" t="s">
        <v>1208</v>
      </c>
      <c r="BB187" s="270" t="s">
        <v>6484</v>
      </c>
      <c r="BC187" s="270" t="s">
        <v>6484</v>
      </c>
      <c r="BD187" s="4"/>
      <c r="BE187" s="4"/>
      <c r="BF187" s="4"/>
      <c r="BG187" s="4"/>
      <c r="BH187" s="4"/>
      <c r="BI187" s="4"/>
      <c r="BJ187" s="243" t="str">
        <f t="shared" si="20"/>
        <v>TL</v>
      </c>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row>
    <row r="188" ht="14.25" customHeight="1">
      <c r="A188" s="1" t="str">
        <f t="shared" si="23"/>
        <v>OK</v>
      </c>
      <c r="B188" s="103" t="str">
        <f t="shared" si="4"/>
        <v>OK</v>
      </c>
      <c r="C188" s="4" t="s">
        <v>1205</v>
      </c>
      <c r="D188" s="4" t="s">
        <v>676</v>
      </c>
      <c r="E188" s="4"/>
      <c r="F188" s="4"/>
      <c r="G188" s="4"/>
      <c r="H188" s="4"/>
      <c r="I188" s="4"/>
      <c r="J188" s="4"/>
      <c r="K188" s="4"/>
      <c r="L188" s="4"/>
      <c r="M188" s="4" t="s">
        <v>13</v>
      </c>
      <c r="N188" s="4" t="s">
        <v>5</v>
      </c>
      <c r="O188" s="4" t="s">
        <v>520</v>
      </c>
      <c r="P188" s="4" t="s">
        <v>769</v>
      </c>
      <c r="Q188" s="4"/>
      <c r="R188" s="4" t="s">
        <v>1213</v>
      </c>
      <c r="S188" s="4" t="s">
        <v>1214</v>
      </c>
      <c r="T188" s="4" t="s">
        <v>1215</v>
      </c>
      <c r="U188" s="4" t="s">
        <v>1216</v>
      </c>
      <c r="V188" s="4" t="s">
        <v>1217</v>
      </c>
      <c r="W188" s="4" t="s">
        <v>1218</v>
      </c>
      <c r="X188" s="4" t="s">
        <v>1219</v>
      </c>
      <c r="Y188" s="4" t="s">
        <v>1220</v>
      </c>
      <c r="Z188" s="4"/>
      <c r="AA188" s="4">
        <v>214.0</v>
      </c>
      <c r="AB188" s="4" t="s">
        <v>49</v>
      </c>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243" t="str">
        <f t="shared" si="20"/>
        <v>TNLT</v>
      </c>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row>
    <row r="189" ht="14.25" customHeight="1">
      <c r="A189" s="1"/>
      <c r="B189" s="103" t="str">
        <f t="shared" si="4"/>
        <v>Thêm</v>
      </c>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243" t="str">
        <f t="shared" si="20"/>
        <v/>
      </c>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row>
    <row r="190" ht="14.25" customHeight="1">
      <c r="A190" s="1" t="str">
        <f t="shared" ref="A190:A202" si="24">SWITCH(B190,"OK",IF(ISBLANK(R190),IF(ISBLANK(P190),"Giữ chỗ nhóm","Giữ chỗ"),"OK"),"Chưa làm",IF(P190&lt;&gt;"","Giữ chỗ",""),0,IF(ISBLANK(R190),"Thêm",""),"")</f>
        <v>OK</v>
      </c>
      <c r="B190" s="103" t="str">
        <f t="shared" si="4"/>
        <v>OK</v>
      </c>
      <c r="C190" s="4" t="s">
        <v>1221</v>
      </c>
      <c r="D190" s="4" t="s">
        <v>676</v>
      </c>
      <c r="E190" s="4"/>
      <c r="F190" s="4" t="s">
        <v>1222</v>
      </c>
      <c r="G190" s="4" t="s">
        <v>1223</v>
      </c>
      <c r="H190" s="4"/>
      <c r="I190" s="4"/>
      <c r="J190" s="4"/>
      <c r="K190" s="4"/>
      <c r="L190" s="4"/>
      <c r="M190" s="4" t="s">
        <v>47</v>
      </c>
      <c r="N190" s="4" t="s">
        <v>9</v>
      </c>
      <c r="O190" s="4" t="s">
        <v>347</v>
      </c>
      <c r="P190" s="4" t="s">
        <v>671</v>
      </c>
      <c r="Q190" s="4"/>
      <c r="R190" s="4" t="s">
        <v>1224</v>
      </c>
      <c r="S190" s="4"/>
      <c r="T190" s="4"/>
      <c r="U190" s="4"/>
      <c r="V190" s="4"/>
      <c r="W190" s="4"/>
      <c r="X190" s="4" t="s">
        <v>1225</v>
      </c>
      <c r="Y190" s="4" t="s">
        <v>1226</v>
      </c>
      <c r="Z190" s="4"/>
      <c r="AA190" s="4">
        <v>216.0</v>
      </c>
      <c r="AB190" s="4" t="s">
        <v>47</v>
      </c>
      <c r="AC190" s="4"/>
      <c r="AD190" s="20" t="s">
        <v>416</v>
      </c>
      <c r="AE190" s="67" t="s">
        <v>8171</v>
      </c>
      <c r="AF190" s="67" t="s">
        <v>8171</v>
      </c>
      <c r="AG190" s="4"/>
      <c r="AH190" s="4"/>
      <c r="AI190" s="4"/>
      <c r="AJ190" s="4"/>
      <c r="AK190" s="4"/>
      <c r="AL190" s="67" t="s">
        <v>8171</v>
      </c>
      <c r="AM190" s="67" t="s">
        <v>8171</v>
      </c>
      <c r="AN190" s="67" t="s">
        <v>8249</v>
      </c>
      <c r="AO190" s="67" t="s">
        <v>8585</v>
      </c>
      <c r="AP190" s="4"/>
      <c r="AQ190" s="4"/>
      <c r="AR190" s="4"/>
      <c r="AS190" s="4"/>
      <c r="AT190" s="4"/>
      <c r="AU190" s="4"/>
      <c r="AV190" s="4"/>
      <c r="AW190" s="4"/>
      <c r="AX190" s="4"/>
      <c r="AY190" s="4"/>
      <c r="AZ190" s="4"/>
      <c r="BA190" s="4"/>
      <c r="BB190" s="4"/>
      <c r="BC190" s="4"/>
      <c r="BD190" s="4"/>
      <c r="BE190" s="4"/>
      <c r="BF190" s="4"/>
      <c r="BG190" s="4"/>
      <c r="BH190" s="4"/>
      <c r="BI190" s="4"/>
      <c r="BJ190" s="243" t="str">
        <f t="shared" si="20"/>
        <v>TL</v>
      </c>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row>
    <row r="191" ht="14.25" customHeight="1">
      <c r="A191" s="1" t="str">
        <f t="shared" si="24"/>
        <v>Giữ chỗ</v>
      </c>
      <c r="B191" s="103" t="str">
        <f t="shared" si="4"/>
        <v>OK</v>
      </c>
      <c r="C191" s="4" t="s">
        <v>1221</v>
      </c>
      <c r="D191" s="4" t="s">
        <v>676</v>
      </c>
      <c r="E191" s="4"/>
      <c r="F191" s="4"/>
      <c r="G191" s="4"/>
      <c r="H191" s="4"/>
      <c r="I191" s="4"/>
      <c r="J191" s="4"/>
      <c r="K191" s="4"/>
      <c r="L191" s="4"/>
      <c r="M191" s="4" t="s">
        <v>47</v>
      </c>
      <c r="N191" s="4" t="s">
        <v>9</v>
      </c>
      <c r="O191" s="4" t="s">
        <v>804</v>
      </c>
      <c r="P191" s="4" t="s">
        <v>846</v>
      </c>
      <c r="Q191" s="4"/>
      <c r="R191" s="4"/>
      <c r="S191" s="4"/>
      <c r="T191" s="4"/>
      <c r="U191" s="4"/>
      <c r="V191" s="4"/>
      <c r="W191" s="4"/>
      <c r="X191" s="4"/>
      <c r="Y191" s="4"/>
      <c r="Z191" s="4"/>
      <c r="AA191" s="4">
        <v>217.0</v>
      </c>
      <c r="AB191" s="4" t="s">
        <v>47</v>
      </c>
      <c r="AC191" s="4"/>
      <c r="AD191" s="20" t="s">
        <v>421</v>
      </c>
      <c r="AE191" s="273" t="s">
        <v>8586</v>
      </c>
      <c r="AF191" s="67" t="s">
        <v>9</v>
      </c>
      <c r="AG191" s="4"/>
      <c r="AH191" s="4"/>
      <c r="AI191" s="4"/>
      <c r="AJ191" s="4"/>
      <c r="AK191" s="4"/>
      <c r="AL191" s="67" t="s">
        <v>8587</v>
      </c>
      <c r="AM191" s="67" t="s">
        <v>8587</v>
      </c>
      <c r="AN191" s="67" t="s">
        <v>8588</v>
      </c>
      <c r="AO191" s="67" t="s">
        <v>8589</v>
      </c>
      <c r="AP191" s="4"/>
      <c r="AQ191" s="4"/>
      <c r="AR191" s="4"/>
      <c r="AS191" s="4"/>
      <c r="AT191" s="4"/>
      <c r="AU191" s="4"/>
      <c r="AV191" s="4"/>
      <c r="AW191" s="4"/>
      <c r="AX191" s="4"/>
      <c r="AY191" s="4"/>
      <c r="AZ191" s="4"/>
      <c r="BA191" s="4"/>
      <c r="BB191" s="4"/>
      <c r="BC191" s="4"/>
      <c r="BD191" s="4"/>
      <c r="BE191" s="4"/>
      <c r="BF191" s="4"/>
      <c r="BG191" s="4"/>
      <c r="BH191" s="4"/>
      <c r="BI191" s="4"/>
      <c r="BJ191" s="243" t="str">
        <f t="shared" si="20"/>
        <v>TL</v>
      </c>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row>
    <row r="192" ht="14.25" customHeight="1">
      <c r="A192" s="1" t="str">
        <f t="shared" si="24"/>
        <v/>
      </c>
      <c r="B192" s="103" t="str">
        <f t="shared" si="4"/>
        <v>Có sẵn</v>
      </c>
      <c r="C192" s="4" t="s">
        <v>1221</v>
      </c>
      <c r="D192" s="4" t="s">
        <v>676</v>
      </c>
      <c r="E192" s="4"/>
      <c r="F192" s="4"/>
      <c r="G192" s="4"/>
      <c r="H192" s="4"/>
      <c r="I192" s="4"/>
      <c r="J192" s="4"/>
      <c r="K192" s="4"/>
      <c r="L192" s="4"/>
      <c r="M192" s="4"/>
      <c r="N192" s="4"/>
      <c r="O192" s="4"/>
      <c r="P192" s="4" t="s">
        <v>1227</v>
      </c>
      <c r="Q192" s="4" t="s">
        <v>5</v>
      </c>
      <c r="R192" s="4" t="s">
        <v>1228</v>
      </c>
      <c r="S192" s="4" t="s">
        <v>1229</v>
      </c>
      <c r="T192" s="4" t="s">
        <v>1230</v>
      </c>
      <c r="U192" s="4" t="s">
        <v>1231</v>
      </c>
      <c r="V192" s="4" t="s">
        <v>1232</v>
      </c>
      <c r="W192" s="4" t="s">
        <v>1233</v>
      </c>
      <c r="X192" s="4" t="s">
        <v>202</v>
      </c>
      <c r="Y192" s="4"/>
      <c r="Z192" s="4" t="s">
        <v>1234</v>
      </c>
      <c r="AA192" s="4">
        <v>218.0</v>
      </c>
      <c r="AB192" s="4" t="s">
        <v>47</v>
      </c>
      <c r="AC192" s="4"/>
      <c r="AD192" s="20" t="s">
        <v>1011</v>
      </c>
      <c r="AE192" s="67" t="s">
        <v>1228</v>
      </c>
      <c r="AF192" s="67" t="s">
        <v>5</v>
      </c>
      <c r="AG192" s="67" t="s">
        <v>1229</v>
      </c>
      <c r="AH192" s="67" t="s">
        <v>1230</v>
      </c>
      <c r="AI192" s="67" t="s">
        <v>8590</v>
      </c>
      <c r="AJ192" s="67" t="s">
        <v>1232</v>
      </c>
      <c r="AK192" s="67" t="s">
        <v>8591</v>
      </c>
      <c r="AL192" s="267" t="s">
        <v>202</v>
      </c>
      <c r="AM192" s="67" t="s">
        <v>8501</v>
      </c>
      <c r="AN192" s="67" t="s">
        <v>8592</v>
      </c>
      <c r="AO192" s="67" t="s">
        <v>8593</v>
      </c>
      <c r="AP192" s="4"/>
      <c r="AQ192" s="4"/>
      <c r="AR192" s="4"/>
      <c r="AS192" s="4"/>
      <c r="AT192" s="4"/>
      <c r="AU192" s="4"/>
      <c r="AV192" s="4"/>
      <c r="AW192" s="4"/>
      <c r="AX192" s="4"/>
      <c r="AY192" s="4"/>
      <c r="AZ192" s="4"/>
      <c r="BA192" s="4"/>
      <c r="BB192" s="4"/>
      <c r="BC192" s="4"/>
      <c r="BD192" s="4"/>
      <c r="BE192" s="4"/>
      <c r="BF192" s="4"/>
      <c r="BG192" s="4"/>
      <c r="BH192" s="4"/>
      <c r="BI192" s="4"/>
      <c r="BJ192" s="243" t="str">
        <f t="shared" si="20"/>
        <v>TNLT</v>
      </c>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row>
    <row r="193" ht="14.25" customHeight="1">
      <c r="A193" s="1" t="str">
        <f t="shared" si="24"/>
        <v/>
      </c>
      <c r="B193" s="103" t="str">
        <f t="shared" si="4"/>
        <v>Có sẵn</v>
      </c>
      <c r="C193" s="4" t="s">
        <v>1221</v>
      </c>
      <c r="D193" s="4" t="s">
        <v>676</v>
      </c>
      <c r="E193" s="4"/>
      <c r="F193" s="4"/>
      <c r="G193" s="4"/>
      <c r="H193" s="4"/>
      <c r="I193" s="4"/>
      <c r="J193" s="4"/>
      <c r="K193" s="4"/>
      <c r="L193" s="4"/>
      <c r="M193" s="4"/>
      <c r="N193" s="4"/>
      <c r="O193" s="4"/>
      <c r="P193" s="4"/>
      <c r="Q193" s="4" t="s">
        <v>5</v>
      </c>
      <c r="R193" s="4" t="s">
        <v>1237</v>
      </c>
      <c r="S193" s="4" t="s">
        <v>1229</v>
      </c>
      <c r="T193" s="4" t="s">
        <v>1230</v>
      </c>
      <c r="U193" s="4" t="s">
        <v>1231</v>
      </c>
      <c r="V193" s="4" t="s">
        <v>1232</v>
      </c>
      <c r="W193" s="4" t="s">
        <v>1233</v>
      </c>
      <c r="X193" s="4"/>
      <c r="Y193" s="4"/>
      <c r="Z193" s="4" t="s">
        <v>1238</v>
      </c>
      <c r="AA193" s="4">
        <v>219.0</v>
      </c>
      <c r="AB193" s="4" t="s">
        <v>47</v>
      </c>
      <c r="AC193" s="4"/>
      <c r="AD193" s="20" t="s">
        <v>1239</v>
      </c>
      <c r="AE193" s="67" t="s">
        <v>8594</v>
      </c>
      <c r="AF193" s="67" t="s">
        <v>5</v>
      </c>
      <c r="AG193" s="67" t="s">
        <v>1229</v>
      </c>
      <c r="AH193" s="67" t="s">
        <v>1230</v>
      </c>
      <c r="AI193" s="67" t="s">
        <v>1231</v>
      </c>
      <c r="AJ193" s="67" t="s">
        <v>1232</v>
      </c>
      <c r="AK193" s="67" t="s">
        <v>1233</v>
      </c>
      <c r="AL193" s="67" t="s">
        <v>8249</v>
      </c>
      <c r="AM193" s="67" t="s">
        <v>8249</v>
      </c>
      <c r="AN193" s="67" t="s">
        <v>8595</v>
      </c>
      <c r="AO193" s="67" t="s">
        <v>8596</v>
      </c>
      <c r="AP193" s="4"/>
      <c r="AQ193" s="4"/>
      <c r="AR193" s="4"/>
      <c r="AS193" s="4"/>
      <c r="AT193" s="4"/>
      <c r="AU193" s="4"/>
      <c r="AV193" s="4"/>
      <c r="AW193" s="4"/>
      <c r="AX193" s="4"/>
      <c r="AY193" s="4"/>
      <c r="AZ193" s="4"/>
      <c r="BA193" s="4"/>
      <c r="BB193" s="4"/>
      <c r="BC193" s="4"/>
      <c r="BD193" s="4"/>
      <c r="BE193" s="4"/>
      <c r="BF193" s="4"/>
      <c r="BG193" s="4"/>
      <c r="BH193" s="4"/>
      <c r="BI193" s="4"/>
      <c r="BJ193" s="243" t="str">
        <f t="shared" si="20"/>
        <v>TNLT</v>
      </c>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row>
    <row r="194" ht="14.25" customHeight="1">
      <c r="A194" s="1" t="str">
        <f t="shared" si="24"/>
        <v>OK</v>
      </c>
      <c r="B194" s="103" t="str">
        <f t="shared" si="4"/>
        <v>OK</v>
      </c>
      <c r="C194" s="4" t="s">
        <v>1240</v>
      </c>
      <c r="D194" s="4" t="s">
        <v>676</v>
      </c>
      <c r="E194" s="4"/>
      <c r="F194" s="4"/>
      <c r="G194" s="4" t="s">
        <v>1241</v>
      </c>
      <c r="H194" s="4"/>
      <c r="I194" s="4"/>
      <c r="J194" s="4"/>
      <c r="K194" s="4"/>
      <c r="L194" s="4"/>
      <c r="M194" s="4" t="s">
        <v>47</v>
      </c>
      <c r="N194" s="4" t="s">
        <v>9</v>
      </c>
      <c r="O194" s="4" t="s">
        <v>414</v>
      </c>
      <c r="P194" s="4" t="s">
        <v>615</v>
      </c>
      <c r="Q194" s="4"/>
      <c r="R194" s="4" t="s">
        <v>1242</v>
      </c>
      <c r="S194" s="4"/>
      <c r="T194" s="4"/>
      <c r="U194" s="4"/>
      <c r="V194" s="4"/>
      <c r="W194" s="4"/>
      <c r="X194" s="4" t="s">
        <v>1243</v>
      </c>
      <c r="Y194" s="4" t="s">
        <v>1244</v>
      </c>
      <c r="Z194" s="4"/>
      <c r="AA194" s="4">
        <v>220.0</v>
      </c>
      <c r="AB194" s="4" t="s">
        <v>47</v>
      </c>
      <c r="AC194" s="4"/>
      <c r="AD194" s="20" t="s">
        <v>1245</v>
      </c>
      <c r="AE194" s="4"/>
      <c r="AF194" s="4"/>
      <c r="AG194" s="4"/>
      <c r="AH194" s="4"/>
      <c r="AI194" s="4"/>
      <c r="AJ194" s="4"/>
      <c r="AK194" s="4"/>
      <c r="AL194" s="67" t="s">
        <v>8171</v>
      </c>
      <c r="AM194" s="67" t="s">
        <v>8598</v>
      </c>
      <c r="AN194" s="67" t="s">
        <v>8257</v>
      </c>
      <c r="AO194" s="4"/>
      <c r="AP194" s="4"/>
      <c r="AQ194" s="4"/>
      <c r="AR194" s="4"/>
      <c r="AS194" s="4"/>
      <c r="AT194" s="4"/>
      <c r="AU194" s="4"/>
      <c r="AV194" s="4"/>
      <c r="AW194" s="4"/>
      <c r="AX194" s="4"/>
      <c r="AY194" s="4"/>
      <c r="AZ194" s="4"/>
      <c r="BA194" s="4"/>
      <c r="BB194" s="4"/>
      <c r="BC194" s="4"/>
      <c r="BD194" s="4"/>
      <c r="BE194" s="4"/>
      <c r="BF194" s="4"/>
      <c r="BG194" s="4"/>
      <c r="BH194" s="4"/>
      <c r="BI194" s="4"/>
      <c r="BJ194" s="243" t="str">
        <f t="shared" si="20"/>
        <v>TL</v>
      </c>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row>
    <row r="195" ht="14.25" customHeight="1">
      <c r="A195" s="1" t="str">
        <f t="shared" si="24"/>
        <v>OK</v>
      </c>
      <c r="B195" s="103" t="str">
        <f t="shared" si="4"/>
        <v>OK</v>
      </c>
      <c r="C195" s="4" t="s">
        <v>1240</v>
      </c>
      <c r="D195" s="4" t="s">
        <v>676</v>
      </c>
      <c r="E195" s="4"/>
      <c r="F195" s="4"/>
      <c r="G195" s="4"/>
      <c r="H195" s="4"/>
      <c r="I195" s="4"/>
      <c r="J195" s="4"/>
      <c r="K195" s="4"/>
      <c r="L195" s="4"/>
      <c r="M195" s="4" t="s">
        <v>47</v>
      </c>
      <c r="N195" s="4" t="s">
        <v>9</v>
      </c>
      <c r="O195" s="4" t="s">
        <v>1246</v>
      </c>
      <c r="P195" s="4" t="s">
        <v>250</v>
      </c>
      <c r="Q195" s="4"/>
      <c r="R195" s="4" t="s">
        <v>1247</v>
      </c>
      <c r="S195" s="4"/>
      <c r="T195" s="4"/>
      <c r="U195" s="4"/>
      <c r="V195" s="4"/>
      <c r="W195" s="4"/>
      <c r="X195" s="4" t="s">
        <v>1248</v>
      </c>
      <c r="Y195" s="4" t="s">
        <v>1249</v>
      </c>
      <c r="Z195" s="4"/>
      <c r="AA195" s="4">
        <v>221.0</v>
      </c>
      <c r="AB195" s="4" t="s">
        <v>47</v>
      </c>
      <c r="AC195" s="4"/>
      <c r="AD195" s="20" t="s">
        <v>1250</v>
      </c>
      <c r="AE195" s="67" t="s">
        <v>8171</v>
      </c>
      <c r="AF195" s="67" t="s">
        <v>9</v>
      </c>
      <c r="AG195" s="67"/>
      <c r="AH195" s="67"/>
      <c r="AI195" s="67"/>
      <c r="AJ195" s="4"/>
      <c r="AK195" s="4"/>
      <c r="AL195" s="67" t="s">
        <v>8171</v>
      </c>
      <c r="AM195" s="67" t="s">
        <v>8171</v>
      </c>
      <c r="AN195" s="67" t="s">
        <v>8257</v>
      </c>
      <c r="AO195" s="4"/>
      <c r="AP195" s="67" t="s">
        <v>8257</v>
      </c>
      <c r="AQ195" s="4"/>
      <c r="AR195" s="4"/>
      <c r="AS195" s="4"/>
      <c r="AT195" s="4"/>
      <c r="AU195" s="4"/>
      <c r="AV195" s="4"/>
      <c r="AW195" s="4"/>
      <c r="AX195" s="4"/>
      <c r="AY195" s="4"/>
      <c r="AZ195" s="4"/>
      <c r="BA195" s="4"/>
      <c r="BB195" s="4"/>
      <c r="BC195" s="4"/>
      <c r="BD195" s="4"/>
      <c r="BE195" s="4"/>
      <c r="BF195" s="4"/>
      <c r="BG195" s="4"/>
      <c r="BH195" s="4"/>
      <c r="BI195" s="4"/>
      <c r="BJ195" s="243" t="str">
        <f t="shared" si="20"/>
        <v>TL</v>
      </c>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row>
    <row r="196" ht="14.25" customHeight="1">
      <c r="A196" s="1" t="str">
        <f t="shared" si="24"/>
        <v/>
      </c>
      <c r="B196" s="103" t="str">
        <f t="shared" si="4"/>
        <v>Có sẵn</v>
      </c>
      <c r="C196" s="4" t="s">
        <v>1240</v>
      </c>
      <c r="D196" s="4" t="s">
        <v>676</v>
      </c>
      <c r="E196" s="4"/>
      <c r="F196" s="4"/>
      <c r="G196" s="4"/>
      <c r="H196" s="4"/>
      <c r="I196" s="4"/>
      <c r="J196" s="4"/>
      <c r="K196" s="4"/>
      <c r="L196" s="4"/>
      <c r="M196" s="4"/>
      <c r="N196" s="4"/>
      <c r="O196" s="4"/>
      <c r="P196" s="4" t="s">
        <v>1254</v>
      </c>
      <c r="Q196" s="4" t="s">
        <v>5</v>
      </c>
      <c r="R196" s="4" t="s">
        <v>1255</v>
      </c>
      <c r="S196" s="4" t="s">
        <v>1256</v>
      </c>
      <c r="T196" s="4" t="s">
        <v>1257</v>
      </c>
      <c r="U196" s="4" t="s">
        <v>1258</v>
      </c>
      <c r="V196" s="4" t="s">
        <v>1259</v>
      </c>
      <c r="W196" s="4" t="s">
        <v>1260</v>
      </c>
      <c r="X196" s="4" t="s">
        <v>151</v>
      </c>
      <c r="Y196" s="4"/>
      <c r="Z196" s="4" t="s">
        <v>1261</v>
      </c>
      <c r="AA196" s="4">
        <v>222.0</v>
      </c>
      <c r="AB196" s="4" t="s">
        <v>47</v>
      </c>
      <c r="AC196" s="4"/>
      <c r="AD196" s="20" t="s">
        <v>1262</v>
      </c>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243" t="str">
        <f t="shared" si="20"/>
        <v>TNLT</v>
      </c>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row>
    <row r="197" ht="14.25" customHeight="1">
      <c r="A197" s="1" t="str">
        <f t="shared" si="24"/>
        <v/>
      </c>
      <c r="B197" s="103" t="str">
        <f t="shared" si="4"/>
        <v>Có sẵn</v>
      </c>
      <c r="C197" s="4" t="s">
        <v>1240</v>
      </c>
      <c r="D197" s="4" t="s">
        <v>676</v>
      </c>
      <c r="E197" s="4"/>
      <c r="F197" s="4"/>
      <c r="G197" s="4"/>
      <c r="H197" s="4"/>
      <c r="I197" s="4"/>
      <c r="J197" s="4"/>
      <c r="K197" s="4"/>
      <c r="L197" s="4"/>
      <c r="M197" s="4"/>
      <c r="N197" s="4"/>
      <c r="O197" s="4"/>
      <c r="P197" s="4"/>
      <c r="Q197" s="4" t="s">
        <v>5</v>
      </c>
      <c r="R197" s="4" t="s">
        <v>1263</v>
      </c>
      <c r="S197" s="4" t="s">
        <v>1264</v>
      </c>
      <c r="T197" s="4" t="s">
        <v>1265</v>
      </c>
      <c r="U197" s="4" t="s">
        <v>1266</v>
      </c>
      <c r="V197" s="4" t="s">
        <v>1258</v>
      </c>
      <c r="W197" s="4" t="s">
        <v>1267</v>
      </c>
      <c r="X197" s="4"/>
      <c r="Y197" s="4"/>
      <c r="Z197" s="4" t="s">
        <v>1268</v>
      </c>
      <c r="AA197" s="4">
        <v>223.0</v>
      </c>
      <c r="AB197" s="4" t="s">
        <v>47</v>
      </c>
      <c r="AC197" s="4"/>
      <c r="AD197" s="20" t="s">
        <v>671</v>
      </c>
      <c r="AE197" s="67" t="s">
        <v>8599</v>
      </c>
      <c r="AF197" s="67" t="s">
        <v>5</v>
      </c>
      <c r="AG197" s="67" t="s">
        <v>8600</v>
      </c>
      <c r="AH197" s="67" t="s">
        <v>8601</v>
      </c>
      <c r="AI197" s="67" t="s">
        <v>8602</v>
      </c>
      <c r="AJ197" s="67" t="s">
        <v>8603</v>
      </c>
      <c r="AK197" s="67" t="s">
        <v>8604</v>
      </c>
      <c r="AL197" s="67" t="s">
        <v>8249</v>
      </c>
      <c r="AM197" s="67" t="s">
        <v>8249</v>
      </c>
      <c r="AN197" s="67" t="s">
        <v>8605</v>
      </c>
      <c r="AO197" s="67" t="s">
        <v>8606</v>
      </c>
      <c r="AP197" s="4"/>
      <c r="AQ197" s="4"/>
      <c r="AR197" s="4"/>
      <c r="AS197" s="4"/>
      <c r="AT197" s="4"/>
      <c r="AU197" s="4"/>
      <c r="AV197" s="4"/>
      <c r="AW197" s="4"/>
      <c r="AX197" s="4"/>
      <c r="AY197" s="4"/>
      <c r="AZ197" s="4"/>
      <c r="BA197" s="4"/>
      <c r="BB197" s="4"/>
      <c r="BC197" s="4"/>
      <c r="BD197" s="4"/>
      <c r="BE197" s="4"/>
      <c r="BF197" s="4"/>
      <c r="BG197" s="4"/>
      <c r="BH197" s="4"/>
      <c r="BI197" s="4"/>
      <c r="BJ197" s="243" t="str">
        <f t="shared" si="20"/>
        <v>TNLT</v>
      </c>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row>
    <row r="198" ht="14.25" customHeight="1">
      <c r="A198" s="1" t="str">
        <f t="shared" si="24"/>
        <v>OK</v>
      </c>
      <c r="B198" s="103" t="str">
        <f t="shared" si="4"/>
        <v>OK</v>
      </c>
      <c r="C198" s="4" t="s">
        <v>1269</v>
      </c>
      <c r="D198" s="4" t="s">
        <v>676</v>
      </c>
      <c r="E198" s="4"/>
      <c r="F198" s="4"/>
      <c r="G198" s="4" t="s">
        <v>1270</v>
      </c>
      <c r="H198" s="4"/>
      <c r="I198" s="4"/>
      <c r="J198" s="4"/>
      <c r="K198" s="4"/>
      <c r="L198" s="4"/>
      <c r="M198" s="4" t="s">
        <v>47</v>
      </c>
      <c r="N198" s="4" t="s">
        <v>9</v>
      </c>
      <c r="O198" s="4" t="s">
        <v>1209</v>
      </c>
      <c r="P198" s="4" t="s">
        <v>540</v>
      </c>
      <c r="Q198" s="4"/>
      <c r="R198" s="4" t="s">
        <v>1271</v>
      </c>
      <c r="S198" s="4"/>
      <c r="T198" s="4"/>
      <c r="U198" s="4"/>
      <c r="V198" s="4"/>
      <c r="W198" s="4"/>
      <c r="X198" s="4" t="s">
        <v>1272</v>
      </c>
      <c r="Y198" s="4" t="s">
        <v>1273</v>
      </c>
      <c r="Z198" s="4"/>
      <c r="AA198" s="4">
        <v>224.0</v>
      </c>
      <c r="AB198" s="4" t="s">
        <v>47</v>
      </c>
      <c r="AC198" s="4"/>
      <c r="AD198" s="20" t="s">
        <v>1239</v>
      </c>
      <c r="AE198" s="67" t="s">
        <v>8607</v>
      </c>
      <c r="AF198" s="67" t="s">
        <v>9</v>
      </c>
      <c r="AG198" s="4"/>
      <c r="AH198" s="4"/>
      <c r="AI198" s="4"/>
      <c r="AJ198" s="4"/>
      <c r="AK198" s="4"/>
      <c r="AL198" s="4" t="s">
        <v>1272</v>
      </c>
      <c r="AM198" s="4" t="s">
        <v>1273</v>
      </c>
      <c r="AN198" s="67" t="s">
        <v>8257</v>
      </c>
      <c r="AO198" s="67" t="s">
        <v>8295</v>
      </c>
      <c r="AP198" s="4"/>
      <c r="AQ198" s="4"/>
      <c r="AR198" s="4"/>
      <c r="AS198" s="4"/>
      <c r="AT198" s="4"/>
      <c r="AU198" s="4"/>
      <c r="AV198" s="4"/>
      <c r="AW198" s="4"/>
      <c r="AX198" s="4"/>
      <c r="AY198" s="4"/>
      <c r="AZ198" s="4"/>
      <c r="BA198" s="4"/>
      <c r="BB198" s="4"/>
      <c r="BC198" s="4"/>
      <c r="BD198" s="4"/>
      <c r="BE198" s="4"/>
      <c r="BF198" s="4"/>
      <c r="BG198" s="4"/>
      <c r="BH198" s="4"/>
      <c r="BI198" s="4"/>
      <c r="BJ198" s="243" t="str">
        <f t="shared" si="20"/>
        <v>TL</v>
      </c>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row>
    <row r="199" ht="14.25" customHeight="1">
      <c r="A199" s="1" t="str">
        <f t="shared" si="24"/>
        <v>OK</v>
      </c>
      <c r="B199" s="103" t="str">
        <f t="shared" si="4"/>
        <v>OK</v>
      </c>
      <c r="C199" s="4" t="s">
        <v>1269</v>
      </c>
      <c r="D199" s="4" t="s">
        <v>676</v>
      </c>
      <c r="E199" s="4"/>
      <c r="F199" s="4"/>
      <c r="G199" s="4"/>
      <c r="H199" s="4"/>
      <c r="I199" s="4"/>
      <c r="J199" s="4"/>
      <c r="K199" s="4"/>
      <c r="L199" s="4"/>
      <c r="M199" s="4" t="s">
        <v>13</v>
      </c>
      <c r="N199" s="4" t="s">
        <v>5</v>
      </c>
      <c r="O199" s="4" t="s">
        <v>91</v>
      </c>
      <c r="P199" s="4" t="s">
        <v>92</v>
      </c>
      <c r="Q199" s="4"/>
      <c r="R199" s="4" t="s">
        <v>1277</v>
      </c>
      <c r="S199" s="4" t="s">
        <v>1278</v>
      </c>
      <c r="T199" s="4" t="s">
        <v>1279</v>
      </c>
      <c r="U199" s="4" t="s">
        <v>1280</v>
      </c>
      <c r="V199" s="4" t="s">
        <v>1281</v>
      </c>
      <c r="W199" s="4" t="s">
        <v>1282</v>
      </c>
      <c r="X199" s="4" t="s">
        <v>367</v>
      </c>
      <c r="Y199" s="4" t="s">
        <v>1283</v>
      </c>
      <c r="Z199" s="4"/>
      <c r="AA199" s="4">
        <v>225.0</v>
      </c>
      <c r="AB199" s="4" t="s">
        <v>49</v>
      </c>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243" t="str">
        <f t="shared" si="20"/>
        <v>TNLT</v>
      </c>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row>
    <row r="200" ht="14.25" customHeight="1">
      <c r="A200" s="1" t="str">
        <f t="shared" si="24"/>
        <v>Giữ chỗ</v>
      </c>
      <c r="B200" s="103" t="str">
        <f t="shared" si="4"/>
        <v>OK</v>
      </c>
      <c r="C200" s="4" t="s">
        <v>1269</v>
      </c>
      <c r="D200" s="4" t="s">
        <v>676</v>
      </c>
      <c r="E200" s="4"/>
      <c r="F200" s="4"/>
      <c r="G200" s="4"/>
      <c r="H200" s="4"/>
      <c r="I200" s="4"/>
      <c r="J200" s="4"/>
      <c r="K200" s="4"/>
      <c r="L200" s="4"/>
      <c r="M200" s="4" t="s">
        <v>47</v>
      </c>
      <c r="N200" s="4" t="s">
        <v>5</v>
      </c>
      <c r="O200" s="4" t="s">
        <v>224</v>
      </c>
      <c r="P200" s="4" t="s">
        <v>851</v>
      </c>
      <c r="Q200" s="4"/>
      <c r="R200" s="4"/>
      <c r="S200" s="4"/>
      <c r="T200" s="4"/>
      <c r="U200" s="4"/>
      <c r="V200" s="4"/>
      <c r="W200" s="4"/>
      <c r="X200" s="4"/>
      <c r="Y200" s="4"/>
      <c r="Z200" s="4"/>
      <c r="AA200" s="4">
        <v>226.0</v>
      </c>
      <c r="AB200" s="4" t="e">
        <v>#NAME?</v>
      </c>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243" t="str">
        <f t="shared" si="20"/>
        <v>TNLT</v>
      </c>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row>
    <row r="201" ht="14.25" customHeight="1">
      <c r="A201" s="1" t="str">
        <f t="shared" si="24"/>
        <v>OK</v>
      </c>
      <c r="B201" s="103" t="str">
        <f t="shared" si="4"/>
        <v>OK</v>
      </c>
      <c r="C201" s="4" t="s">
        <v>1284</v>
      </c>
      <c r="D201" s="4" t="s">
        <v>676</v>
      </c>
      <c r="E201" s="4" t="s">
        <v>1285</v>
      </c>
      <c r="F201" s="4" t="s">
        <v>1286</v>
      </c>
      <c r="G201" s="4"/>
      <c r="H201" s="4"/>
      <c r="I201" s="4"/>
      <c r="J201" s="4"/>
      <c r="K201" s="4"/>
      <c r="L201" s="4"/>
      <c r="M201" s="4" t="s">
        <v>47</v>
      </c>
      <c r="N201" s="4" t="s">
        <v>9</v>
      </c>
      <c r="O201" s="4" t="s">
        <v>347</v>
      </c>
      <c r="P201" s="4" t="s">
        <v>927</v>
      </c>
      <c r="Q201" s="4"/>
      <c r="R201" s="4" t="s">
        <v>1287</v>
      </c>
      <c r="S201" s="4"/>
      <c r="T201" s="4"/>
      <c r="U201" s="4"/>
      <c r="V201" s="4"/>
      <c r="W201" s="4"/>
      <c r="X201" s="4" t="s">
        <v>1288</v>
      </c>
      <c r="Y201" s="4" t="s">
        <v>1289</v>
      </c>
      <c r="Z201" s="4"/>
      <c r="AA201" s="4">
        <v>227.0</v>
      </c>
      <c r="AB201" s="4" t="s">
        <v>47</v>
      </c>
      <c r="AC201" s="4"/>
      <c r="AD201" s="20" t="s">
        <v>481</v>
      </c>
      <c r="AE201" s="67" t="s">
        <v>1287</v>
      </c>
      <c r="AF201" s="67" t="s">
        <v>9</v>
      </c>
      <c r="AG201" s="4"/>
      <c r="AH201" s="4"/>
      <c r="AI201" s="4"/>
      <c r="AJ201" s="4"/>
      <c r="AK201" s="4"/>
      <c r="AL201" s="4" t="s">
        <v>1288</v>
      </c>
      <c r="AM201" s="4" t="s">
        <v>1289</v>
      </c>
      <c r="AN201" s="67" t="s">
        <v>8294</v>
      </c>
      <c r="AO201" s="67" t="s">
        <v>8295</v>
      </c>
      <c r="AP201" s="4"/>
      <c r="AQ201" s="4"/>
      <c r="AR201" s="4"/>
      <c r="AS201" s="4"/>
      <c r="AT201" s="4"/>
      <c r="AU201" s="4"/>
      <c r="AV201" s="4"/>
      <c r="AW201" s="4"/>
      <c r="AX201" s="4"/>
      <c r="AY201" s="4"/>
      <c r="AZ201" s="4"/>
      <c r="BA201" s="4"/>
      <c r="BB201" s="4"/>
      <c r="BC201" s="4"/>
      <c r="BD201" s="4"/>
      <c r="BE201" s="4"/>
      <c r="BF201" s="4"/>
      <c r="BG201" s="4"/>
      <c r="BH201" s="4"/>
      <c r="BI201" s="4"/>
      <c r="BJ201" s="243" t="str">
        <f t="shared" si="20"/>
        <v>TL</v>
      </c>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row>
    <row r="202" ht="14.25" customHeight="1">
      <c r="A202" s="1" t="str">
        <f t="shared" si="24"/>
        <v>OK</v>
      </c>
      <c r="B202" s="103" t="str">
        <f t="shared" si="4"/>
        <v>OK</v>
      </c>
      <c r="C202" s="4" t="s">
        <v>1284</v>
      </c>
      <c r="D202" s="4" t="s">
        <v>676</v>
      </c>
      <c r="E202" s="4"/>
      <c r="F202" s="4"/>
      <c r="G202" s="4"/>
      <c r="H202" s="4"/>
      <c r="I202" s="4"/>
      <c r="J202" s="4"/>
      <c r="K202" s="4"/>
      <c r="L202" s="4"/>
      <c r="M202" s="4" t="s">
        <v>13</v>
      </c>
      <c r="N202" s="4" t="s">
        <v>5</v>
      </c>
      <c r="O202" s="4" t="s">
        <v>520</v>
      </c>
      <c r="P202" s="4" t="s">
        <v>745</v>
      </c>
      <c r="Q202" s="4"/>
      <c r="R202" s="4" t="s">
        <v>1292</v>
      </c>
      <c r="S202" s="4" t="s">
        <v>1293</v>
      </c>
      <c r="T202" s="4" t="s">
        <v>1294</v>
      </c>
      <c r="U202" s="4" t="s">
        <v>1295</v>
      </c>
      <c r="V202" s="4" t="s">
        <v>1296</v>
      </c>
      <c r="W202" s="4" t="s">
        <v>1297</v>
      </c>
      <c r="X202" s="4" t="s">
        <v>99</v>
      </c>
      <c r="Y202" s="4" t="s">
        <v>1298</v>
      </c>
      <c r="Z202" s="4"/>
      <c r="AA202" s="4">
        <v>228.0</v>
      </c>
      <c r="AB202" s="4" t="s">
        <v>49</v>
      </c>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243" t="str">
        <f t="shared" si="20"/>
        <v>TNLT</v>
      </c>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row>
    <row r="203" ht="14.25" customHeight="1">
      <c r="A203" s="1"/>
      <c r="B203" s="103" t="str">
        <f t="shared" si="4"/>
        <v>Thêm</v>
      </c>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243" t="str">
        <f t="shared" si="20"/>
        <v/>
      </c>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row>
    <row r="204" ht="14.25" customHeight="1">
      <c r="A204" s="1" t="str">
        <f t="shared" ref="A204:A205" si="25">SWITCH(B204,"OK",IF(ISBLANK(R204),IF(ISBLANK(P204),"Giữ chỗ nhóm","Giữ chỗ"),"OK"),"Chưa làm",IF(P204&lt;&gt;"","Giữ chỗ",""),0,IF(ISBLANK(R204),"Thêm",""),"")</f>
        <v>OK</v>
      </c>
      <c r="B204" s="103" t="str">
        <f t="shared" si="4"/>
        <v>OK</v>
      </c>
      <c r="C204" s="4" t="s">
        <v>1299</v>
      </c>
      <c r="D204" s="4" t="s">
        <v>676</v>
      </c>
      <c r="E204" s="4"/>
      <c r="F204" s="4" t="s">
        <v>1300</v>
      </c>
      <c r="G204" s="4"/>
      <c r="H204" s="4"/>
      <c r="I204" s="4"/>
      <c r="J204" s="4"/>
      <c r="K204" s="4"/>
      <c r="L204" s="4"/>
      <c r="M204" s="4" t="s">
        <v>47</v>
      </c>
      <c r="N204" s="4" t="s">
        <v>9</v>
      </c>
      <c r="O204" s="4" t="s">
        <v>347</v>
      </c>
      <c r="P204" s="4" t="s">
        <v>927</v>
      </c>
      <c r="Q204" s="4"/>
      <c r="R204" s="4" t="s">
        <v>1301</v>
      </c>
      <c r="S204" s="4"/>
      <c r="T204" s="4"/>
      <c r="U204" s="4"/>
      <c r="V204" s="4"/>
      <c r="W204" s="4"/>
      <c r="X204" s="4" t="s">
        <v>1302</v>
      </c>
      <c r="Y204" s="4" t="s">
        <v>1303</v>
      </c>
      <c r="Z204" s="4"/>
      <c r="AA204" s="4">
        <v>230.0</v>
      </c>
      <c r="AB204" s="4" t="s">
        <v>47</v>
      </c>
      <c r="AC204" s="4"/>
      <c r="AD204" s="20" t="s">
        <v>846</v>
      </c>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243" t="str">
        <f t="shared" si="20"/>
        <v>TL</v>
      </c>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row>
    <row r="205" ht="14.25" customHeight="1">
      <c r="A205" s="1" t="str">
        <f t="shared" si="25"/>
        <v>OK</v>
      </c>
      <c r="B205" s="103" t="str">
        <f t="shared" si="4"/>
        <v>OK</v>
      </c>
      <c r="C205" s="4" t="s">
        <v>1299</v>
      </c>
      <c r="D205" s="4" t="s">
        <v>676</v>
      </c>
      <c r="E205" s="4"/>
      <c r="F205" s="4"/>
      <c r="G205" s="4"/>
      <c r="H205" s="4"/>
      <c r="I205" s="4"/>
      <c r="J205" s="4"/>
      <c r="K205" s="4"/>
      <c r="L205" s="4"/>
      <c r="M205" s="4" t="s">
        <v>13</v>
      </c>
      <c r="N205" s="4" t="s">
        <v>5</v>
      </c>
      <c r="O205" s="4" t="s">
        <v>520</v>
      </c>
      <c r="P205" s="4" t="s">
        <v>745</v>
      </c>
      <c r="Q205" s="4"/>
      <c r="R205" s="4" t="s">
        <v>1304</v>
      </c>
      <c r="S205" s="4" t="s">
        <v>1305</v>
      </c>
      <c r="T205" s="4" t="s">
        <v>1306</v>
      </c>
      <c r="U205" s="4" t="s">
        <v>1307</v>
      </c>
      <c r="V205" s="4" t="s">
        <v>1308</v>
      </c>
      <c r="W205" s="4" t="s">
        <v>1309</v>
      </c>
      <c r="X205" s="4" t="s">
        <v>242</v>
      </c>
      <c r="Y205" s="4" t="s">
        <v>1310</v>
      </c>
      <c r="Z205" s="4"/>
      <c r="AA205" s="4">
        <v>231.0</v>
      </c>
      <c r="AB205" s="4" t="s">
        <v>49</v>
      </c>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243" t="str">
        <f t="shared" si="20"/>
        <v>TNLT</v>
      </c>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row>
    <row r="206" ht="14.25" customHeight="1">
      <c r="A206" s="1"/>
      <c r="B206" s="103" t="str">
        <f t="shared" si="4"/>
        <v>Thêm</v>
      </c>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243" t="str">
        <f t="shared" si="20"/>
        <v/>
      </c>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row>
    <row r="207" ht="14.25" customHeight="1">
      <c r="A207" s="1" t="str">
        <f t="shared" ref="A207:A208" si="26">SWITCH(B207,"OK",IF(ISBLANK(R207),IF(ISBLANK(P207),"Giữ chỗ nhóm","Giữ chỗ"),"OK"),"Chưa làm",IF(P207&lt;&gt;"","Giữ chỗ",""),0,IF(ISBLANK(R207),"Thêm",""),"")</f>
        <v>OK</v>
      </c>
      <c r="B207" s="103" t="str">
        <f t="shared" si="4"/>
        <v>OK</v>
      </c>
      <c r="C207" s="4" t="s">
        <v>1311</v>
      </c>
      <c r="D207" s="4" t="s">
        <v>676</v>
      </c>
      <c r="E207" s="4"/>
      <c r="F207" s="4" t="s">
        <v>1312</v>
      </c>
      <c r="G207" s="4"/>
      <c r="H207" s="4"/>
      <c r="I207" s="4"/>
      <c r="J207" s="4"/>
      <c r="K207" s="4"/>
      <c r="L207" s="4"/>
      <c r="M207" s="4" t="s">
        <v>47</v>
      </c>
      <c r="N207" s="4" t="s">
        <v>9</v>
      </c>
      <c r="O207" s="4" t="s">
        <v>347</v>
      </c>
      <c r="P207" s="4" t="s">
        <v>254</v>
      </c>
      <c r="Q207" s="4"/>
      <c r="R207" s="4" t="s">
        <v>1315</v>
      </c>
      <c r="S207" s="4"/>
      <c r="T207" s="4"/>
      <c r="U207" s="4"/>
      <c r="V207" s="4"/>
      <c r="W207" s="4"/>
      <c r="X207" s="4" t="s">
        <v>1316</v>
      </c>
      <c r="Y207" s="4" t="s">
        <v>1317</v>
      </c>
      <c r="Z207" s="4"/>
      <c r="AA207" s="4">
        <v>233.0</v>
      </c>
      <c r="AB207" s="4" t="s">
        <v>47</v>
      </c>
      <c r="AC207" s="4"/>
      <c r="AD207" s="20" t="s">
        <v>646</v>
      </c>
      <c r="AE207" s="67" t="s">
        <v>1315</v>
      </c>
      <c r="AF207" s="67" t="s">
        <v>9</v>
      </c>
      <c r="AG207" s="67"/>
      <c r="AH207" s="67"/>
      <c r="AI207" s="67"/>
      <c r="AJ207" s="67"/>
      <c r="AK207" s="67"/>
      <c r="AL207" s="67" t="s">
        <v>1316</v>
      </c>
      <c r="AM207" s="67" t="s">
        <v>1317</v>
      </c>
      <c r="AN207" s="67" t="s">
        <v>8257</v>
      </c>
      <c r="AO207" s="67" t="s">
        <v>8609</v>
      </c>
      <c r="AP207" s="4"/>
      <c r="AQ207" s="4"/>
      <c r="AR207" s="4"/>
      <c r="AS207" s="4"/>
      <c r="AT207" s="4"/>
      <c r="AU207" s="4"/>
      <c r="AV207" s="4"/>
      <c r="AW207" s="4"/>
      <c r="AX207" s="4"/>
      <c r="AY207" s="4"/>
      <c r="AZ207" s="4"/>
      <c r="BA207" s="4"/>
      <c r="BB207" s="4"/>
      <c r="BC207" s="4"/>
      <c r="BD207" s="4"/>
      <c r="BE207" s="4"/>
      <c r="BF207" s="4"/>
      <c r="BG207" s="4"/>
      <c r="BH207" s="4"/>
      <c r="BI207" s="4"/>
      <c r="BJ207" s="243" t="str">
        <f t="shared" si="20"/>
        <v>TL</v>
      </c>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row>
    <row r="208" ht="14.25" customHeight="1">
      <c r="A208" s="1" t="str">
        <f t="shared" si="26"/>
        <v>OK</v>
      </c>
      <c r="B208" s="103" t="str">
        <f t="shared" si="4"/>
        <v>OK</v>
      </c>
      <c r="C208" s="4" t="s">
        <v>1311</v>
      </c>
      <c r="D208" s="4" t="s">
        <v>676</v>
      </c>
      <c r="E208" s="4"/>
      <c r="F208" s="4"/>
      <c r="G208" s="4"/>
      <c r="H208" s="4"/>
      <c r="I208" s="4"/>
      <c r="J208" s="4"/>
      <c r="K208" s="4"/>
      <c r="L208" s="4"/>
      <c r="M208" s="4" t="s">
        <v>13</v>
      </c>
      <c r="N208" s="4" t="s">
        <v>5</v>
      </c>
      <c r="O208" s="4" t="s">
        <v>413</v>
      </c>
      <c r="P208" s="4" t="s">
        <v>457</v>
      </c>
      <c r="Q208" s="4"/>
      <c r="R208" s="4" t="s">
        <v>1318</v>
      </c>
      <c r="S208" s="4" t="s">
        <v>1319</v>
      </c>
      <c r="T208" s="4" t="s">
        <v>1320</v>
      </c>
      <c r="U208" s="4" t="s">
        <v>1321</v>
      </c>
      <c r="V208" s="4" t="s">
        <v>1322</v>
      </c>
      <c r="W208" s="4" t="s">
        <v>1323</v>
      </c>
      <c r="X208" s="4" t="s">
        <v>302</v>
      </c>
      <c r="Y208" s="4" t="s">
        <v>1324</v>
      </c>
      <c r="Z208" s="4"/>
      <c r="AA208" s="4">
        <v>234.0</v>
      </c>
      <c r="AB208" s="4" t="s">
        <v>49</v>
      </c>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243" t="str">
        <f t="shared" si="20"/>
        <v>TNLT</v>
      </c>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row>
    <row r="209" ht="14.25" customHeight="1">
      <c r="A209" s="1"/>
      <c r="B209" s="103" t="str">
        <f t="shared" si="4"/>
        <v>Thêm</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243" t="str">
        <f t="shared" si="20"/>
        <v/>
      </c>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row>
    <row r="210" ht="14.25" customHeight="1">
      <c r="A210" s="1" t="str">
        <f t="shared" ref="A210:A211" si="27">SWITCH(B210,"OK",IF(ISBLANK(R210),IF(ISBLANK(P210),"Giữ chỗ nhóm","Giữ chỗ"),"OK"),"Chưa làm",IF(P210&lt;&gt;"","Giữ chỗ",""),0,IF(ISBLANK(R210),"Thêm",""),"")</f>
        <v>OK</v>
      </c>
      <c r="B210" s="103" t="str">
        <f t="shared" si="4"/>
        <v>OK</v>
      </c>
      <c r="C210" s="4" t="s">
        <v>1327</v>
      </c>
      <c r="D210" s="4" t="s">
        <v>1328</v>
      </c>
      <c r="E210" s="4" t="s">
        <v>1329</v>
      </c>
      <c r="F210" s="4" t="s">
        <v>1330</v>
      </c>
      <c r="G210" s="4"/>
      <c r="H210" s="4"/>
      <c r="I210" s="4"/>
      <c r="J210" s="4" t="s">
        <v>123</v>
      </c>
      <c r="K210" s="4"/>
      <c r="L210" s="4" t="s">
        <v>1331</v>
      </c>
      <c r="M210" s="4" t="s">
        <v>13</v>
      </c>
      <c r="N210" s="4" t="s">
        <v>5</v>
      </c>
      <c r="O210" s="4" t="s">
        <v>550</v>
      </c>
      <c r="P210" s="4" t="s">
        <v>672</v>
      </c>
      <c r="Q210" s="4"/>
      <c r="R210" s="4" t="s">
        <v>1332</v>
      </c>
      <c r="S210" s="4" t="s">
        <v>1333</v>
      </c>
      <c r="T210" s="4" t="s">
        <v>1334</v>
      </c>
      <c r="U210" s="4" t="s">
        <v>1335</v>
      </c>
      <c r="V210" s="4" t="s">
        <v>1336</v>
      </c>
      <c r="W210" s="4" t="s">
        <v>1337</v>
      </c>
      <c r="X210" s="4" t="s">
        <v>171</v>
      </c>
      <c r="Y210" s="4" t="s">
        <v>1338</v>
      </c>
      <c r="Z210" s="4"/>
      <c r="AA210" s="4">
        <v>236.0</v>
      </c>
      <c r="AB210" s="4" t="s">
        <v>47</v>
      </c>
      <c r="AC210" s="4"/>
      <c r="AD210" s="20" t="s">
        <v>534</v>
      </c>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243" t="str">
        <f t="shared" si="20"/>
        <v>TNLT</v>
      </c>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row>
    <row r="211" ht="14.25" customHeight="1">
      <c r="A211" s="1" t="str">
        <f t="shared" si="27"/>
        <v>OK</v>
      </c>
      <c r="B211" s="103" t="str">
        <f t="shared" si="4"/>
        <v>OK</v>
      </c>
      <c r="C211" s="4" t="s">
        <v>1327</v>
      </c>
      <c r="D211" s="4" t="s">
        <v>1328</v>
      </c>
      <c r="E211" s="4"/>
      <c r="F211" s="4"/>
      <c r="G211" s="4"/>
      <c r="H211" s="4"/>
      <c r="I211" s="4"/>
      <c r="J211" s="4" t="s">
        <v>123</v>
      </c>
      <c r="K211" s="4"/>
      <c r="L211" s="4" t="s">
        <v>1331</v>
      </c>
      <c r="M211" s="4" t="s">
        <v>101</v>
      </c>
      <c r="N211" s="4" t="s">
        <v>5</v>
      </c>
      <c r="O211" s="4" t="s">
        <v>681</v>
      </c>
      <c r="P211" s="4" t="s">
        <v>1339</v>
      </c>
      <c r="Q211" s="4"/>
      <c r="R211" s="4" t="s">
        <v>1340</v>
      </c>
      <c r="S211" s="4" t="s">
        <v>1341</v>
      </c>
      <c r="T211" s="4" t="s">
        <v>1342</v>
      </c>
      <c r="U211" s="4" t="s">
        <v>1343</v>
      </c>
      <c r="V211" s="4" t="s">
        <v>1344</v>
      </c>
      <c r="W211" s="4" t="s">
        <v>368</v>
      </c>
      <c r="X211" s="4" t="s">
        <v>1145</v>
      </c>
      <c r="Y211" s="4" t="s">
        <v>1345</v>
      </c>
      <c r="Z211" s="4"/>
      <c r="AA211" s="4">
        <v>237.0</v>
      </c>
      <c r="AB211" s="4" t="s">
        <v>13</v>
      </c>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243" t="str">
        <f t="shared" si="20"/>
        <v>TNLT</v>
      </c>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row>
    <row r="212" ht="14.25" customHeight="1">
      <c r="A212" s="1"/>
      <c r="B212" s="103" t="str">
        <f t="shared" si="4"/>
        <v>Thêm</v>
      </c>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243" t="str">
        <f t="shared" si="20"/>
        <v/>
      </c>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row>
    <row r="213" ht="14.25" customHeight="1">
      <c r="A213" s="1" t="str">
        <f t="shared" ref="A213:A214" si="28">SWITCH(B213,"OK",IF(ISBLANK(R213),IF(ISBLANK(P213),"Giữ chỗ nhóm","Giữ chỗ"),"OK"),"Chưa làm",IF(P213&lt;&gt;"","Giữ chỗ",""),0,IF(ISBLANK(R213),"Thêm",""),"")</f>
        <v>OK</v>
      </c>
      <c r="B213" s="103" t="str">
        <f t="shared" si="4"/>
        <v>OK</v>
      </c>
      <c r="C213" s="4" t="s">
        <v>1348</v>
      </c>
      <c r="D213" s="4" t="s">
        <v>1328</v>
      </c>
      <c r="E213" s="4"/>
      <c r="F213" s="4" t="s">
        <v>1349</v>
      </c>
      <c r="G213" s="4" t="s">
        <v>1350</v>
      </c>
      <c r="H213" s="4"/>
      <c r="I213" s="4"/>
      <c r="J213" s="4" t="s">
        <v>123</v>
      </c>
      <c r="K213" s="4"/>
      <c r="L213" s="4" t="s">
        <v>1351</v>
      </c>
      <c r="M213" s="4" t="s">
        <v>13</v>
      </c>
      <c r="N213" s="4" t="s">
        <v>5</v>
      </c>
      <c r="O213" s="4" t="s">
        <v>505</v>
      </c>
      <c r="P213" s="4" t="s">
        <v>578</v>
      </c>
      <c r="Q213" s="4"/>
      <c r="R213" s="4" t="s">
        <v>1352</v>
      </c>
      <c r="S213" s="4" t="s">
        <v>1353</v>
      </c>
      <c r="T213" s="4" t="s">
        <v>1354</v>
      </c>
      <c r="U213" s="4" t="s">
        <v>1355</v>
      </c>
      <c r="V213" s="4" t="s">
        <v>1356</v>
      </c>
      <c r="W213" s="4" t="s">
        <v>1357</v>
      </c>
      <c r="X213" s="4" t="s">
        <v>1358</v>
      </c>
      <c r="Y213" s="4" t="s">
        <v>1359</v>
      </c>
      <c r="Z213" s="4"/>
      <c r="AA213" s="4">
        <v>239.0</v>
      </c>
      <c r="AB213" s="4" t="s">
        <v>47</v>
      </c>
      <c r="AC213" s="4"/>
      <c r="AD213" s="20" t="s">
        <v>615</v>
      </c>
      <c r="AE213" s="67" t="s">
        <v>1352</v>
      </c>
      <c r="AF213" s="67" t="s">
        <v>5</v>
      </c>
      <c r="AG213" s="67" t="s">
        <v>8613</v>
      </c>
      <c r="AH213" s="67" t="s">
        <v>1354</v>
      </c>
      <c r="AI213" s="67" t="s">
        <v>8614</v>
      </c>
      <c r="AJ213" s="67" t="s">
        <v>8615</v>
      </c>
      <c r="AK213" s="67" t="s">
        <v>8616</v>
      </c>
      <c r="AL213" s="67" t="s">
        <v>8617</v>
      </c>
      <c r="AM213" s="67" t="s">
        <v>8619</v>
      </c>
      <c r="AN213" s="67" t="s">
        <v>8620</v>
      </c>
      <c r="AO213" s="67" t="s">
        <v>8295</v>
      </c>
      <c r="AP213" s="4"/>
      <c r="AQ213" s="4"/>
      <c r="AR213" s="4"/>
      <c r="AS213" s="4"/>
      <c r="AT213" s="4"/>
      <c r="AU213" s="4"/>
      <c r="AV213" s="4"/>
      <c r="AW213" s="4"/>
      <c r="AX213" s="4"/>
      <c r="AY213" s="4"/>
      <c r="AZ213" s="4"/>
      <c r="BA213" s="4"/>
      <c r="BB213" s="4"/>
      <c r="BC213" s="4"/>
      <c r="BD213" s="4"/>
      <c r="BE213" s="4"/>
      <c r="BF213" s="4"/>
      <c r="BG213" s="4"/>
      <c r="BH213" s="4"/>
      <c r="BI213" s="4"/>
      <c r="BJ213" s="243" t="str">
        <f t="shared" si="20"/>
        <v>TNLT</v>
      </c>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row>
    <row r="214" ht="14.25" customHeight="1">
      <c r="A214" s="1" t="str">
        <f t="shared" si="28"/>
        <v>OK</v>
      </c>
      <c r="B214" s="103" t="str">
        <f t="shared" si="4"/>
        <v>OK</v>
      </c>
      <c r="C214" s="4" t="s">
        <v>1348</v>
      </c>
      <c r="D214" s="4" t="s">
        <v>1328</v>
      </c>
      <c r="E214" s="4"/>
      <c r="F214" s="4"/>
      <c r="G214" s="4"/>
      <c r="H214" s="4"/>
      <c r="I214" s="4"/>
      <c r="J214" s="4" t="s">
        <v>123</v>
      </c>
      <c r="K214" s="4"/>
      <c r="L214" s="4" t="s">
        <v>1351</v>
      </c>
      <c r="M214" s="4" t="s">
        <v>101</v>
      </c>
      <c r="N214" s="4" t="s">
        <v>5</v>
      </c>
      <c r="O214" s="4" t="s">
        <v>681</v>
      </c>
      <c r="P214" s="4" t="s">
        <v>682</v>
      </c>
      <c r="Q214" s="4"/>
      <c r="R214" s="4" t="s">
        <v>1360</v>
      </c>
      <c r="S214" s="4" t="s">
        <v>1361</v>
      </c>
      <c r="T214" s="4" t="s">
        <v>1362</v>
      </c>
      <c r="U214" s="4" t="s">
        <v>1363</v>
      </c>
      <c r="V214" s="4" t="s">
        <v>1364</v>
      </c>
      <c r="W214" s="4" t="s">
        <v>368</v>
      </c>
      <c r="X214" s="4" t="s">
        <v>151</v>
      </c>
      <c r="Y214" s="4" t="s">
        <v>1365</v>
      </c>
      <c r="Z214" s="4"/>
      <c r="AA214" s="4">
        <v>240.0</v>
      </c>
      <c r="AB214" s="4" t="s">
        <v>13</v>
      </c>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243" t="str">
        <f t="shared" si="20"/>
        <v>TNLT</v>
      </c>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row>
    <row r="215" ht="14.25" customHeight="1">
      <c r="A215" s="1"/>
      <c r="B215" s="103" t="str">
        <f t="shared" si="4"/>
        <v>Thêm</v>
      </c>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243" t="str">
        <f t="shared" si="20"/>
        <v/>
      </c>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row>
    <row r="216" ht="14.25" customHeight="1">
      <c r="A216" s="1" t="str">
        <f t="shared" ref="A216:A217" si="29">SWITCH(B216,"OK",IF(ISBLANK(R216),IF(ISBLANK(P216),"Giữ chỗ nhóm","Giữ chỗ"),"OK"),"Chưa làm",IF(P216&lt;&gt;"","Giữ chỗ",""),0,IF(ISBLANK(R216),"Thêm",""),"")</f>
        <v>OK</v>
      </c>
      <c r="B216" s="103" t="str">
        <f t="shared" si="4"/>
        <v>OK</v>
      </c>
      <c r="C216" s="4" t="s">
        <v>1369</v>
      </c>
      <c r="D216" s="4" t="s">
        <v>1328</v>
      </c>
      <c r="E216" s="4"/>
      <c r="F216" s="4"/>
      <c r="G216" s="4" t="s">
        <v>1370</v>
      </c>
      <c r="H216" s="4"/>
      <c r="I216" s="4"/>
      <c r="J216" s="4" t="s">
        <v>123</v>
      </c>
      <c r="K216" s="4"/>
      <c r="L216" s="4" t="s">
        <v>1371</v>
      </c>
      <c r="M216" s="4" t="s">
        <v>13</v>
      </c>
      <c r="N216" s="4" t="s">
        <v>5</v>
      </c>
      <c r="O216" s="4" t="s">
        <v>520</v>
      </c>
      <c r="P216" s="4" t="s">
        <v>769</v>
      </c>
      <c r="Q216" s="4"/>
      <c r="R216" s="4" t="s">
        <v>1372</v>
      </c>
      <c r="S216" s="4" t="s">
        <v>1373</v>
      </c>
      <c r="T216" s="4" t="s">
        <v>1374</v>
      </c>
      <c r="U216" s="4" t="s">
        <v>1375</v>
      </c>
      <c r="V216" s="4" t="s">
        <v>1376</v>
      </c>
      <c r="W216" s="4" t="s">
        <v>1377</v>
      </c>
      <c r="X216" s="4" t="s">
        <v>1378</v>
      </c>
      <c r="Y216" s="4" t="s">
        <v>1379</v>
      </c>
      <c r="Z216" s="4"/>
      <c r="AA216" s="4">
        <v>242.0</v>
      </c>
      <c r="AB216" s="4" t="s">
        <v>47</v>
      </c>
      <c r="AC216" s="4"/>
      <c r="AD216" s="20" t="s">
        <v>629</v>
      </c>
      <c r="AE216" s="67" t="s">
        <v>8171</v>
      </c>
      <c r="AF216" s="67" t="s">
        <v>8621</v>
      </c>
      <c r="AG216" s="67" t="s">
        <v>8171</v>
      </c>
      <c r="AH216" s="67" t="s">
        <v>8171</v>
      </c>
      <c r="AI216" s="67" t="s">
        <v>8171</v>
      </c>
      <c r="AJ216" s="67" t="s">
        <v>8171</v>
      </c>
      <c r="AK216" s="67" t="s">
        <v>8171</v>
      </c>
      <c r="AL216" s="67" t="s">
        <v>8171</v>
      </c>
      <c r="AM216" s="67" t="s">
        <v>8171</v>
      </c>
      <c r="AN216" s="67" t="s">
        <v>8622</v>
      </c>
      <c r="AO216" s="67" t="s">
        <v>8623</v>
      </c>
      <c r="AP216" s="4"/>
      <c r="AQ216" s="4"/>
      <c r="AR216" s="4"/>
      <c r="AS216" s="4"/>
      <c r="AT216" s="4"/>
      <c r="AU216" s="4"/>
      <c r="AV216" s="4"/>
      <c r="AW216" s="4"/>
      <c r="AX216" s="4"/>
      <c r="AY216" s="4"/>
      <c r="AZ216" s="4"/>
      <c r="BA216" s="4"/>
      <c r="BB216" s="4"/>
      <c r="BC216" s="4"/>
      <c r="BD216" s="4"/>
      <c r="BE216" s="4"/>
      <c r="BF216" s="4"/>
      <c r="BG216" s="4"/>
      <c r="BH216" s="4"/>
      <c r="BI216" s="4"/>
      <c r="BJ216" s="243" t="str">
        <f t="shared" si="20"/>
        <v>TNLT</v>
      </c>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row>
    <row r="217" ht="14.25" customHeight="1">
      <c r="A217" s="1" t="str">
        <f t="shared" si="29"/>
        <v>OK</v>
      </c>
      <c r="B217" s="103" t="str">
        <f t="shared" si="4"/>
        <v>OK</v>
      </c>
      <c r="C217" s="4" t="s">
        <v>1369</v>
      </c>
      <c r="D217" s="4" t="s">
        <v>1328</v>
      </c>
      <c r="E217" s="4"/>
      <c r="F217" s="4"/>
      <c r="G217" s="4"/>
      <c r="H217" s="4"/>
      <c r="I217" s="4"/>
      <c r="J217" s="4" t="s">
        <v>123</v>
      </c>
      <c r="K217" s="4"/>
      <c r="L217" s="4" t="s">
        <v>1371</v>
      </c>
      <c r="M217" s="4" t="s">
        <v>101</v>
      </c>
      <c r="N217" s="4" t="s">
        <v>5</v>
      </c>
      <c r="O217" s="4" t="s">
        <v>695</v>
      </c>
      <c r="P217" s="4" t="s">
        <v>1380</v>
      </c>
      <c r="Q217" s="4"/>
      <c r="R217" s="4" t="s">
        <v>1381</v>
      </c>
      <c r="S217" s="4" t="s">
        <v>1382</v>
      </c>
      <c r="T217" s="4" t="s">
        <v>1383</v>
      </c>
      <c r="U217" s="4" t="s">
        <v>1384</v>
      </c>
      <c r="V217" s="4" t="s">
        <v>1385</v>
      </c>
      <c r="W217" s="4" t="s">
        <v>1386</v>
      </c>
      <c r="X217" s="4" t="s">
        <v>410</v>
      </c>
      <c r="Y217" s="4" t="s">
        <v>1387</v>
      </c>
      <c r="Z217" s="4"/>
      <c r="AA217" s="4">
        <v>243.0</v>
      </c>
      <c r="AB217" s="4" t="s">
        <v>13</v>
      </c>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243" t="str">
        <f t="shared" si="20"/>
        <v>TNLT</v>
      </c>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row>
    <row r="218" ht="14.25" customHeight="1">
      <c r="A218" s="1"/>
      <c r="B218" s="103" t="str">
        <f t="shared" si="4"/>
        <v>Thêm</v>
      </c>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243" t="str">
        <f t="shared" si="20"/>
        <v/>
      </c>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row>
    <row r="219" ht="14.25" customHeight="1">
      <c r="A219" s="1" t="str">
        <f t="shared" ref="A219:A237" si="30">SWITCH(B219,"OK",IF(ISBLANK(R219),IF(ISBLANK(P219),"Giữ chỗ nhóm","Giữ chỗ"),"OK"),"Chưa làm",IF(P219&lt;&gt;"","Giữ chỗ",""),0,IF(ISBLANK(R219),"Thêm",""),"")</f>
        <v>OK</v>
      </c>
      <c r="B219" s="103" t="str">
        <f t="shared" si="4"/>
        <v>OK</v>
      </c>
      <c r="C219" s="4" t="s">
        <v>1388</v>
      </c>
      <c r="D219" s="4" t="s">
        <v>1328</v>
      </c>
      <c r="E219" s="4"/>
      <c r="F219" s="4"/>
      <c r="G219" s="4"/>
      <c r="H219" s="4"/>
      <c r="I219" s="4"/>
      <c r="J219" s="4"/>
      <c r="K219" s="4"/>
      <c r="L219" s="4"/>
      <c r="M219" s="4" t="s">
        <v>101</v>
      </c>
      <c r="N219" s="4" t="s">
        <v>5</v>
      </c>
      <c r="O219" s="4" t="s">
        <v>102</v>
      </c>
      <c r="P219" s="4" t="s">
        <v>1389</v>
      </c>
      <c r="Q219" s="4"/>
      <c r="R219" s="4" t="s">
        <v>1390</v>
      </c>
      <c r="S219" s="4" t="s">
        <v>1391</v>
      </c>
      <c r="T219" s="4" t="s">
        <v>1392</v>
      </c>
      <c r="U219" s="4" t="s">
        <v>1393</v>
      </c>
      <c r="V219" s="4" t="s">
        <v>1394</v>
      </c>
      <c r="W219" s="4" t="s">
        <v>1395</v>
      </c>
      <c r="X219" s="4" t="s">
        <v>151</v>
      </c>
      <c r="Y219" s="4" t="s">
        <v>1396</v>
      </c>
      <c r="Z219" s="4"/>
      <c r="AA219" s="4">
        <v>251.0</v>
      </c>
      <c r="AB219" s="4" t="s">
        <v>48</v>
      </c>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243" t="str">
        <f t="shared" si="20"/>
        <v>TNLT</v>
      </c>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row>
    <row r="220" ht="14.25" customHeight="1">
      <c r="A220" s="1" t="str">
        <f t="shared" si="30"/>
        <v>OK</v>
      </c>
      <c r="B220" s="103" t="str">
        <f t="shared" si="4"/>
        <v>OK</v>
      </c>
      <c r="C220" s="4" t="s">
        <v>1388</v>
      </c>
      <c r="D220" s="4" t="s">
        <v>1328</v>
      </c>
      <c r="E220" s="4" t="s">
        <v>1397</v>
      </c>
      <c r="F220" s="4" t="s">
        <v>1398</v>
      </c>
      <c r="G220" s="4"/>
      <c r="H220" s="4"/>
      <c r="I220" s="4"/>
      <c r="J220" s="4" t="s">
        <v>123</v>
      </c>
      <c r="K220" s="4"/>
      <c r="L220" s="4" t="s">
        <v>1399</v>
      </c>
      <c r="M220" s="4" t="s">
        <v>101</v>
      </c>
      <c r="N220" s="4" t="s">
        <v>5</v>
      </c>
      <c r="O220" s="4" t="s">
        <v>1400</v>
      </c>
      <c r="P220" s="4" t="s">
        <v>1401</v>
      </c>
      <c r="Q220" s="4"/>
      <c r="R220" s="4" t="s">
        <v>1402</v>
      </c>
      <c r="S220" s="4" t="s">
        <v>1403</v>
      </c>
      <c r="T220" s="4" t="s">
        <v>1404</v>
      </c>
      <c r="U220" s="4" t="s">
        <v>1405</v>
      </c>
      <c r="V220" s="4" t="s">
        <v>1406</v>
      </c>
      <c r="W220" s="4" t="s">
        <v>1407</v>
      </c>
      <c r="X220" s="4" t="s">
        <v>1408</v>
      </c>
      <c r="Y220" s="4" t="s">
        <v>1409</v>
      </c>
      <c r="Z220" s="4"/>
      <c r="AA220" s="4">
        <v>252.0</v>
      </c>
      <c r="AB220" s="4" t="s">
        <v>13</v>
      </c>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243" t="str">
        <f t="shared" si="20"/>
        <v>TNLT</v>
      </c>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row>
    <row r="221" ht="14.25" customHeight="1">
      <c r="A221" s="1" t="str">
        <f t="shared" si="30"/>
        <v>OK</v>
      </c>
      <c r="B221" s="103" t="str">
        <f t="shared" si="4"/>
        <v>OK</v>
      </c>
      <c r="C221" s="4" t="s">
        <v>1388</v>
      </c>
      <c r="D221" s="4" t="s">
        <v>1328</v>
      </c>
      <c r="E221" s="4"/>
      <c r="F221" s="4"/>
      <c r="G221" s="4"/>
      <c r="H221" s="4"/>
      <c r="I221" s="4"/>
      <c r="J221" s="4"/>
      <c r="K221" s="4"/>
      <c r="L221" s="4"/>
      <c r="M221" s="4" t="s">
        <v>101</v>
      </c>
      <c r="N221" s="4" t="s">
        <v>5</v>
      </c>
      <c r="O221" s="4" t="s">
        <v>1410</v>
      </c>
      <c r="P221" s="4" t="s">
        <v>696</v>
      </c>
      <c r="Q221" s="4"/>
      <c r="R221" s="4" t="s">
        <v>1411</v>
      </c>
      <c r="S221" s="4" t="s">
        <v>1412</v>
      </c>
      <c r="T221" s="4" t="s">
        <v>1413</v>
      </c>
      <c r="U221" s="4" t="s">
        <v>1414</v>
      </c>
      <c r="V221" s="4" t="s">
        <v>1415</v>
      </c>
      <c r="W221" s="4" t="s">
        <v>1416</v>
      </c>
      <c r="X221" s="4" t="s">
        <v>1417</v>
      </c>
      <c r="Y221" s="4" t="s">
        <v>1418</v>
      </c>
      <c r="Z221" s="4"/>
      <c r="AA221" s="4">
        <v>253.0</v>
      </c>
      <c r="AB221" s="4" t="s">
        <v>48</v>
      </c>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243" t="str">
        <f t="shared" si="20"/>
        <v>TNLT</v>
      </c>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row>
    <row r="222" ht="14.25" customHeight="1">
      <c r="A222" s="1" t="str">
        <f t="shared" si="30"/>
        <v>OK</v>
      </c>
      <c r="B222" s="103" t="str">
        <f t="shared" si="4"/>
        <v>OK</v>
      </c>
      <c r="C222" s="4" t="s">
        <v>1388</v>
      </c>
      <c r="D222" s="4" t="s">
        <v>1328</v>
      </c>
      <c r="E222" s="4"/>
      <c r="F222" s="4"/>
      <c r="G222" s="4"/>
      <c r="H222" s="4"/>
      <c r="I222" s="4"/>
      <c r="J222" s="4"/>
      <c r="K222" s="4"/>
      <c r="L222" s="4"/>
      <c r="M222" s="4" t="s">
        <v>101</v>
      </c>
      <c r="N222" s="4" t="s">
        <v>5</v>
      </c>
      <c r="O222" s="4" t="s">
        <v>135</v>
      </c>
      <c r="P222" s="4" t="s">
        <v>1422</v>
      </c>
      <c r="Q222" s="4"/>
      <c r="R222" s="4" t="s">
        <v>1423</v>
      </c>
      <c r="S222" s="4" t="s">
        <v>1424</v>
      </c>
      <c r="T222" s="4" t="s">
        <v>1425</v>
      </c>
      <c r="U222" s="4" t="s">
        <v>1426</v>
      </c>
      <c r="V222" s="4" t="s">
        <v>1427</v>
      </c>
      <c r="W222" s="4" t="s">
        <v>1428</v>
      </c>
      <c r="X222" s="4" t="s">
        <v>151</v>
      </c>
      <c r="Y222" s="4" t="s">
        <v>1429</v>
      </c>
      <c r="Z222" s="4"/>
      <c r="AA222" s="4">
        <v>254.0</v>
      </c>
      <c r="AB222" s="4" t="s">
        <v>48</v>
      </c>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243" t="str">
        <f t="shared" si="20"/>
        <v>TNLT</v>
      </c>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row>
    <row r="223" ht="14.25" customHeight="1">
      <c r="A223" s="1" t="str">
        <f t="shared" si="30"/>
        <v/>
      </c>
      <c r="B223" s="103" t="str">
        <f t="shared" si="4"/>
        <v>Có sẵn</v>
      </c>
      <c r="C223" s="4" t="s">
        <v>1388</v>
      </c>
      <c r="D223" s="4" t="s">
        <v>1328</v>
      </c>
      <c r="E223" s="4" t="s">
        <v>1397</v>
      </c>
      <c r="F223" s="4" t="s">
        <v>1398</v>
      </c>
      <c r="G223" s="4"/>
      <c r="H223" s="4"/>
      <c r="I223" s="4"/>
      <c r="J223" s="4" t="s">
        <v>123</v>
      </c>
      <c r="K223" s="4"/>
      <c r="L223" s="4" t="s">
        <v>1399</v>
      </c>
      <c r="M223" s="4"/>
      <c r="N223" s="4"/>
      <c r="O223" s="4"/>
      <c r="P223" s="4" t="s">
        <v>1430</v>
      </c>
      <c r="Q223" s="4" t="s">
        <v>5</v>
      </c>
      <c r="R223" s="4" t="s">
        <v>1431</v>
      </c>
      <c r="S223" s="4" t="s">
        <v>991</v>
      </c>
      <c r="T223" s="4" t="s">
        <v>1432</v>
      </c>
      <c r="U223" s="4" t="s">
        <v>993</v>
      </c>
      <c r="V223" s="4" t="s">
        <v>1433</v>
      </c>
      <c r="W223" s="4" t="s">
        <v>995</v>
      </c>
      <c r="X223" s="4" t="s">
        <v>171</v>
      </c>
      <c r="Y223" s="4"/>
      <c r="Z223" s="4" t="s">
        <v>1434</v>
      </c>
      <c r="AA223" s="4">
        <v>255.0</v>
      </c>
      <c r="AB223" s="4" t="s">
        <v>47</v>
      </c>
      <c r="AC223" s="4"/>
      <c r="AD223" s="20" t="s">
        <v>1024</v>
      </c>
      <c r="AE223" s="67" t="s">
        <v>8625</v>
      </c>
      <c r="AF223" s="67" t="s">
        <v>5</v>
      </c>
      <c r="AG223" s="67" t="s">
        <v>8626</v>
      </c>
      <c r="AH223" s="67" t="s">
        <v>8627</v>
      </c>
      <c r="AI223" s="67" t="s">
        <v>995</v>
      </c>
      <c r="AJ223" s="67" t="s">
        <v>171</v>
      </c>
      <c r="AK223" s="67" t="s">
        <v>8526</v>
      </c>
      <c r="AL223" s="67" t="s">
        <v>171</v>
      </c>
      <c r="AM223" s="67" t="s">
        <v>8527</v>
      </c>
      <c r="AN223" s="67" t="s">
        <v>8257</v>
      </c>
      <c r="AO223" s="67" t="s">
        <v>8529</v>
      </c>
      <c r="AP223" s="67" t="s">
        <v>8366</v>
      </c>
      <c r="AQ223" s="4"/>
      <c r="AR223" s="4"/>
      <c r="AS223" s="4"/>
      <c r="AT223" s="4"/>
      <c r="AU223" s="4"/>
      <c r="AV223" s="4"/>
      <c r="AW223" s="4"/>
      <c r="AX223" s="4"/>
      <c r="AY223" s="4"/>
      <c r="AZ223" s="4"/>
      <c r="BA223" s="4"/>
      <c r="BB223" s="4"/>
      <c r="BC223" s="4"/>
      <c r="BD223" s="4"/>
      <c r="BE223" s="4"/>
      <c r="BF223" s="4"/>
      <c r="BG223" s="4"/>
      <c r="BH223" s="4"/>
      <c r="BI223" s="4"/>
      <c r="BJ223" s="243" t="str">
        <f t="shared" si="20"/>
        <v>TNLT</v>
      </c>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row>
    <row r="224" ht="14.25" customHeight="1">
      <c r="A224" s="1" t="str">
        <f t="shared" si="30"/>
        <v/>
      </c>
      <c r="B224" s="103" t="str">
        <f t="shared" si="4"/>
        <v>Có sẵn</v>
      </c>
      <c r="C224" s="4" t="s">
        <v>1388</v>
      </c>
      <c r="D224" s="4" t="s">
        <v>1328</v>
      </c>
      <c r="E224" s="4"/>
      <c r="F224" s="4"/>
      <c r="G224" s="4"/>
      <c r="H224" s="4"/>
      <c r="I224" s="4"/>
      <c r="J224" s="4"/>
      <c r="K224" s="4"/>
      <c r="L224" s="4"/>
      <c r="M224" s="4"/>
      <c r="N224" s="4"/>
      <c r="O224" s="4"/>
      <c r="P224" s="4"/>
      <c r="Q224" s="4" t="s">
        <v>1435</v>
      </c>
      <c r="R224" s="4" t="s">
        <v>1436</v>
      </c>
      <c r="S224" s="4" t="s">
        <v>150</v>
      </c>
      <c r="T224" s="4" t="s">
        <v>150</v>
      </c>
      <c r="U224" s="4" t="s">
        <v>150</v>
      </c>
      <c r="V224" s="4" t="s">
        <v>150</v>
      </c>
      <c r="W224" s="4" t="s">
        <v>150</v>
      </c>
      <c r="X224" s="4" t="s">
        <v>1437</v>
      </c>
      <c r="Y224" s="4"/>
      <c r="Z224" s="4" t="s">
        <v>1438</v>
      </c>
      <c r="AA224" s="4">
        <v>256.0</v>
      </c>
      <c r="AB224" s="4" t="s">
        <v>101</v>
      </c>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243" t="str">
        <f t="shared" si="20"/>
        <v>ICT_TL</v>
      </c>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row>
    <row r="225" ht="14.25" customHeight="1">
      <c r="A225" s="1" t="str">
        <f t="shared" si="30"/>
        <v/>
      </c>
      <c r="B225" s="103" t="str">
        <f t="shared" si="4"/>
        <v>Có sẵn</v>
      </c>
      <c r="C225" s="4" t="s">
        <v>1388</v>
      </c>
      <c r="D225" s="4" t="s">
        <v>1328</v>
      </c>
      <c r="E225" s="4"/>
      <c r="F225" s="4"/>
      <c r="G225" s="4"/>
      <c r="H225" s="4"/>
      <c r="I225" s="4"/>
      <c r="J225" s="4"/>
      <c r="K225" s="4"/>
      <c r="L225" s="4"/>
      <c r="M225" s="4"/>
      <c r="N225" s="4"/>
      <c r="O225" s="4"/>
      <c r="P225" s="4"/>
      <c r="Q225" s="4" t="s">
        <v>1435</v>
      </c>
      <c r="R225" s="4" t="s">
        <v>1439</v>
      </c>
      <c r="S225" s="4" t="s">
        <v>150</v>
      </c>
      <c r="T225" s="4" t="s">
        <v>150</v>
      </c>
      <c r="U225" s="4" t="s">
        <v>150</v>
      </c>
      <c r="V225" s="4" t="s">
        <v>150</v>
      </c>
      <c r="W225" s="4" t="s">
        <v>150</v>
      </c>
      <c r="X225" s="4" t="s">
        <v>1440</v>
      </c>
      <c r="Y225" s="4"/>
      <c r="Z225" s="4" t="s">
        <v>1441</v>
      </c>
      <c r="AA225" s="4">
        <v>257.0</v>
      </c>
      <c r="AB225" s="4" t="s">
        <v>101</v>
      </c>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243" t="str">
        <f t="shared" si="20"/>
        <v>ICT_TL</v>
      </c>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row>
    <row r="226" ht="14.25" customHeight="1">
      <c r="A226" s="1" t="str">
        <f t="shared" si="30"/>
        <v/>
      </c>
      <c r="B226" s="103" t="str">
        <f t="shared" si="4"/>
        <v>Có sẵn</v>
      </c>
      <c r="C226" s="4" t="s">
        <v>1388</v>
      </c>
      <c r="D226" s="4" t="s">
        <v>1328</v>
      </c>
      <c r="E226" s="4"/>
      <c r="F226" s="4"/>
      <c r="G226" s="4"/>
      <c r="H226" s="4"/>
      <c r="I226" s="4"/>
      <c r="J226" s="4"/>
      <c r="K226" s="4"/>
      <c r="L226" s="4"/>
      <c r="M226" s="4"/>
      <c r="N226" s="4"/>
      <c r="O226" s="4"/>
      <c r="P226" s="4"/>
      <c r="Q226" s="4" t="s">
        <v>1435</v>
      </c>
      <c r="R226" s="4" t="s">
        <v>1445</v>
      </c>
      <c r="S226" s="4" t="s">
        <v>150</v>
      </c>
      <c r="T226" s="4" t="s">
        <v>150</v>
      </c>
      <c r="U226" s="4" t="s">
        <v>150</v>
      </c>
      <c r="V226" s="4" t="s">
        <v>150</v>
      </c>
      <c r="W226" s="4" t="s">
        <v>150</v>
      </c>
      <c r="X226" s="4" t="s">
        <v>1446</v>
      </c>
      <c r="Y226" s="4"/>
      <c r="Z226" s="4" t="s">
        <v>1447</v>
      </c>
      <c r="AA226" s="4">
        <v>258.0</v>
      </c>
      <c r="AB226" s="4" t="s">
        <v>101</v>
      </c>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243" t="str">
        <f t="shared" si="20"/>
        <v>ICT_TL</v>
      </c>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row>
    <row r="227" ht="14.25" customHeight="1">
      <c r="A227" s="1" t="str">
        <f t="shared" si="30"/>
        <v/>
      </c>
      <c r="B227" s="103" t="str">
        <f t="shared" si="4"/>
        <v>Có sẵn</v>
      </c>
      <c r="C227" s="4" t="s">
        <v>1388</v>
      </c>
      <c r="D227" s="4" t="s">
        <v>1328</v>
      </c>
      <c r="E227" s="4"/>
      <c r="F227" s="4"/>
      <c r="G227" s="4"/>
      <c r="H227" s="4"/>
      <c r="I227" s="4"/>
      <c r="J227" s="4"/>
      <c r="K227" s="4"/>
      <c r="L227" s="4"/>
      <c r="M227" s="4"/>
      <c r="N227" s="4"/>
      <c r="O227" s="4"/>
      <c r="P227" s="4"/>
      <c r="Q227" s="4" t="s">
        <v>1435</v>
      </c>
      <c r="R227" s="4" t="s">
        <v>1448</v>
      </c>
      <c r="S227" s="4" t="s">
        <v>150</v>
      </c>
      <c r="T227" s="4" t="s">
        <v>150</v>
      </c>
      <c r="U227" s="4" t="s">
        <v>150</v>
      </c>
      <c r="V227" s="4" t="s">
        <v>150</v>
      </c>
      <c r="W227" s="4" t="s">
        <v>150</v>
      </c>
      <c r="X227" s="4" t="s">
        <v>1449</v>
      </c>
      <c r="Y227" s="4"/>
      <c r="Z227" s="4" t="s">
        <v>1450</v>
      </c>
      <c r="AA227" s="4">
        <v>259.0</v>
      </c>
      <c r="AB227" s="4" t="s">
        <v>101</v>
      </c>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243" t="str">
        <f t="shared" si="20"/>
        <v>ICT_TL</v>
      </c>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row>
    <row r="228" ht="14.25" customHeight="1">
      <c r="A228" s="1" t="str">
        <f t="shared" si="30"/>
        <v/>
      </c>
      <c r="B228" s="103" t="str">
        <f t="shared" si="4"/>
        <v>Có sẵn</v>
      </c>
      <c r="C228" s="4" t="s">
        <v>1388</v>
      </c>
      <c r="D228" s="4" t="s">
        <v>1328</v>
      </c>
      <c r="E228" s="4"/>
      <c r="F228" s="4"/>
      <c r="G228" s="4"/>
      <c r="H228" s="4"/>
      <c r="I228" s="4"/>
      <c r="J228" s="4"/>
      <c r="K228" s="4"/>
      <c r="L228" s="4"/>
      <c r="M228" s="4"/>
      <c r="N228" s="4"/>
      <c r="O228" s="4"/>
      <c r="P228" s="4"/>
      <c r="Q228" s="4" t="s">
        <v>1435</v>
      </c>
      <c r="R228" s="4" t="s">
        <v>1451</v>
      </c>
      <c r="S228" s="4" t="s">
        <v>1437</v>
      </c>
      <c r="T228" s="4" t="s">
        <v>1440</v>
      </c>
      <c r="U228" s="4" t="s">
        <v>1446</v>
      </c>
      <c r="V228" s="4" t="s">
        <v>1449</v>
      </c>
      <c r="W228" s="4" t="s">
        <v>150</v>
      </c>
      <c r="X228" s="4" t="s">
        <v>151</v>
      </c>
      <c r="Y228" s="4"/>
      <c r="Z228" s="4" t="s">
        <v>1452</v>
      </c>
      <c r="AA228" s="4">
        <v>260.0</v>
      </c>
      <c r="AB228" s="4" t="s">
        <v>101</v>
      </c>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243" t="str">
        <f t="shared" si="20"/>
        <v>ICT_TL</v>
      </c>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row>
    <row r="229" ht="14.25" customHeight="1">
      <c r="A229" s="1" t="str">
        <f t="shared" si="30"/>
        <v/>
      </c>
      <c r="B229" s="103" t="str">
        <f t="shared" si="4"/>
        <v>Có sẵn</v>
      </c>
      <c r="C229" s="4" t="s">
        <v>1388</v>
      </c>
      <c r="D229" s="4" t="s">
        <v>1328</v>
      </c>
      <c r="E229" s="4"/>
      <c r="F229" s="4"/>
      <c r="G229" s="4"/>
      <c r="H229" s="4"/>
      <c r="I229" s="4"/>
      <c r="J229" s="4"/>
      <c r="K229" s="4"/>
      <c r="L229" s="4"/>
      <c r="M229" s="4"/>
      <c r="N229" s="4"/>
      <c r="O229" s="4"/>
      <c r="P229" s="4"/>
      <c r="Q229" s="4" t="s">
        <v>5</v>
      </c>
      <c r="R229" s="4" t="s">
        <v>1456</v>
      </c>
      <c r="S229" s="4" t="s">
        <v>991</v>
      </c>
      <c r="T229" s="4" t="s">
        <v>992</v>
      </c>
      <c r="U229" s="4" t="s">
        <v>993</v>
      </c>
      <c r="V229" s="4" t="s">
        <v>994</v>
      </c>
      <c r="W229" s="4" t="s">
        <v>995</v>
      </c>
      <c r="X229" s="4"/>
      <c r="Y229" s="4"/>
      <c r="Z229" s="4" t="s">
        <v>1458</v>
      </c>
      <c r="AA229" s="4">
        <v>261.0</v>
      </c>
      <c r="AB229" s="4" t="s">
        <v>47</v>
      </c>
      <c r="AC229" s="4"/>
      <c r="AD229" s="20" t="s">
        <v>265</v>
      </c>
      <c r="AE229" s="67" t="s">
        <v>8171</v>
      </c>
      <c r="AF229" s="67" t="s">
        <v>8171</v>
      </c>
      <c r="AG229" s="67" t="s">
        <v>8171</v>
      </c>
      <c r="AH229" s="67" t="s">
        <v>8171</v>
      </c>
      <c r="AI229" s="67" t="s">
        <v>8171</v>
      </c>
      <c r="AJ229" s="67" t="s">
        <v>8171</v>
      </c>
      <c r="AK229" s="67" t="s">
        <v>8171</v>
      </c>
      <c r="AL229" s="67" t="s">
        <v>242</v>
      </c>
      <c r="AM229" s="67" t="s">
        <v>8632</v>
      </c>
      <c r="AN229" s="67" t="s">
        <v>8633</v>
      </c>
      <c r="AO229" s="67" t="s">
        <v>8634</v>
      </c>
      <c r="AP229" s="4"/>
      <c r="AQ229" s="4"/>
      <c r="AR229" s="4"/>
      <c r="AS229" s="4"/>
      <c r="AT229" s="4"/>
      <c r="AU229" s="4"/>
      <c r="AV229" s="4"/>
      <c r="AW229" s="4"/>
      <c r="AX229" s="4"/>
      <c r="AY229" s="4"/>
      <c r="AZ229" s="4"/>
      <c r="BA229" s="4"/>
      <c r="BB229" s="4"/>
      <c r="BC229" s="4"/>
      <c r="BD229" s="4"/>
      <c r="BE229" s="4"/>
      <c r="BF229" s="4"/>
      <c r="BG229" s="4"/>
      <c r="BH229" s="4"/>
      <c r="BI229" s="4"/>
      <c r="BJ229" s="243" t="str">
        <f t="shared" si="20"/>
        <v>TNLT</v>
      </c>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row>
    <row r="230" ht="14.25" customHeight="1">
      <c r="A230" s="1" t="str">
        <f t="shared" si="30"/>
        <v/>
      </c>
      <c r="B230" s="103" t="str">
        <f t="shared" si="4"/>
        <v>Có sẵn</v>
      </c>
      <c r="C230" s="4" t="s">
        <v>1388</v>
      </c>
      <c r="D230" s="4" t="s">
        <v>1328</v>
      </c>
      <c r="E230" s="4"/>
      <c r="F230" s="4"/>
      <c r="G230" s="4"/>
      <c r="H230" s="4"/>
      <c r="I230" s="4"/>
      <c r="J230" s="4"/>
      <c r="K230" s="4"/>
      <c r="L230" s="4"/>
      <c r="M230" s="4"/>
      <c r="N230" s="4"/>
      <c r="O230" s="4"/>
      <c r="P230" s="4"/>
      <c r="Q230" s="4" t="s">
        <v>5</v>
      </c>
      <c r="R230" s="4" t="s">
        <v>1459</v>
      </c>
      <c r="S230" s="4" t="s">
        <v>991</v>
      </c>
      <c r="T230" s="4" t="s">
        <v>992</v>
      </c>
      <c r="U230" s="4" t="s">
        <v>993</v>
      </c>
      <c r="V230" s="4" t="s">
        <v>994</v>
      </c>
      <c r="W230" s="4" t="s">
        <v>995</v>
      </c>
      <c r="X230" s="4"/>
      <c r="Y230" s="4"/>
      <c r="Z230" s="4" t="s">
        <v>1460</v>
      </c>
      <c r="AA230" s="4">
        <v>262.0</v>
      </c>
      <c r="AB230" s="4" t="s">
        <v>47</v>
      </c>
      <c r="AC230" s="4"/>
      <c r="AD230" s="20" t="s">
        <v>1060</v>
      </c>
      <c r="AE230" s="67" t="s">
        <v>8362</v>
      </c>
      <c r="AF230" s="67" t="s">
        <v>8171</v>
      </c>
      <c r="AG230" s="67" t="s">
        <v>8171</v>
      </c>
      <c r="AH230" s="67" t="s">
        <v>8171</v>
      </c>
      <c r="AI230" s="67" t="s">
        <v>8362</v>
      </c>
      <c r="AJ230" s="67" t="s">
        <v>8362</v>
      </c>
      <c r="AK230" s="67" t="s">
        <v>8362</v>
      </c>
      <c r="AL230" s="67" t="s">
        <v>171</v>
      </c>
      <c r="AM230" s="67" t="s">
        <v>8635</v>
      </c>
      <c r="AN230" s="67" t="s">
        <v>8636</v>
      </c>
      <c r="AO230" s="67" t="s">
        <v>8637</v>
      </c>
      <c r="AP230" s="4"/>
      <c r="AQ230" s="4"/>
      <c r="AR230" s="4"/>
      <c r="AS230" s="4"/>
      <c r="AT230" s="4"/>
      <c r="AU230" s="4"/>
      <c r="AV230" s="4"/>
      <c r="AW230" s="4"/>
      <c r="AX230" s="4"/>
      <c r="AY230" s="4"/>
      <c r="AZ230" s="4"/>
      <c r="BA230" s="4"/>
      <c r="BB230" s="4"/>
      <c r="BC230" s="4"/>
      <c r="BD230" s="4"/>
      <c r="BE230" s="4"/>
      <c r="BF230" s="4"/>
      <c r="BG230" s="4"/>
      <c r="BH230" s="4"/>
      <c r="BI230" s="4"/>
      <c r="BJ230" s="243" t="str">
        <f t="shared" si="20"/>
        <v>TNLT</v>
      </c>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row>
    <row r="231" ht="14.25" customHeight="1">
      <c r="A231" s="1" t="str">
        <f t="shared" si="30"/>
        <v/>
      </c>
      <c r="B231" s="103" t="str">
        <f t="shared" si="4"/>
        <v>Có sẵn</v>
      </c>
      <c r="C231" s="4" t="s">
        <v>1388</v>
      </c>
      <c r="D231" s="4" t="s">
        <v>1328</v>
      </c>
      <c r="E231" s="4"/>
      <c r="F231" s="4"/>
      <c r="G231" s="4"/>
      <c r="H231" s="4"/>
      <c r="I231" s="4"/>
      <c r="J231" s="4"/>
      <c r="K231" s="4"/>
      <c r="L231" s="4"/>
      <c r="M231" s="4"/>
      <c r="N231" s="4"/>
      <c r="O231" s="4"/>
      <c r="P231" s="4"/>
      <c r="Q231" s="4" t="s">
        <v>9</v>
      </c>
      <c r="R231" s="4" t="s">
        <v>1461</v>
      </c>
      <c r="S231" s="4"/>
      <c r="T231" s="4"/>
      <c r="U231" s="4"/>
      <c r="V231" s="4"/>
      <c r="W231" s="4"/>
      <c r="X231" s="4"/>
      <c r="Y231" s="4"/>
      <c r="Z231" s="4" t="s">
        <v>1462</v>
      </c>
      <c r="AA231" s="4">
        <v>263.0</v>
      </c>
      <c r="AB231" s="4" t="s">
        <v>47</v>
      </c>
      <c r="AC231" s="4"/>
      <c r="AD231" s="20" t="s">
        <v>953</v>
      </c>
      <c r="AE231" s="67" t="s">
        <v>8638</v>
      </c>
      <c r="AF231" s="4"/>
      <c r="AG231" s="4"/>
      <c r="AH231" s="4"/>
      <c r="AI231" s="4"/>
      <c r="AJ231" s="4"/>
      <c r="AK231" s="4"/>
      <c r="AL231" s="67" t="s">
        <v>8639</v>
      </c>
      <c r="AM231" s="67" t="s">
        <v>8640</v>
      </c>
      <c r="AN231" s="67" t="s">
        <v>8641</v>
      </c>
      <c r="AO231" s="67" t="s">
        <v>8642</v>
      </c>
      <c r="AP231" s="4"/>
      <c r="AQ231" s="4"/>
      <c r="AR231" s="4"/>
      <c r="AS231" s="4"/>
      <c r="AT231" s="4"/>
      <c r="AU231" s="4"/>
      <c r="AV231" s="4"/>
      <c r="AW231" s="4"/>
      <c r="AX231" s="4"/>
      <c r="AY231" s="4"/>
      <c r="AZ231" s="4"/>
      <c r="BA231" s="4"/>
      <c r="BB231" s="4"/>
      <c r="BC231" s="4"/>
      <c r="BD231" s="4"/>
      <c r="BE231" s="4"/>
      <c r="BF231" s="4"/>
      <c r="BG231" s="4"/>
      <c r="BH231" s="4"/>
      <c r="BI231" s="4"/>
      <c r="BJ231" s="243" t="str">
        <f t="shared" si="20"/>
        <v>TL</v>
      </c>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row>
    <row r="232" ht="14.25" customHeight="1">
      <c r="A232" s="1" t="str">
        <f t="shared" si="30"/>
        <v/>
      </c>
      <c r="B232" s="103" t="str">
        <f t="shared" si="4"/>
        <v>Có sẵn</v>
      </c>
      <c r="C232" s="4" t="s">
        <v>1388</v>
      </c>
      <c r="D232" s="4" t="s">
        <v>1328</v>
      </c>
      <c r="E232" s="4"/>
      <c r="F232" s="4"/>
      <c r="G232" s="4"/>
      <c r="H232" s="4"/>
      <c r="I232" s="4"/>
      <c r="J232" s="4"/>
      <c r="K232" s="4"/>
      <c r="L232" s="4"/>
      <c r="M232" s="4"/>
      <c r="N232" s="4"/>
      <c r="O232" s="4"/>
      <c r="P232" s="4"/>
      <c r="Q232" s="4" t="s">
        <v>9</v>
      </c>
      <c r="R232" s="4" t="s">
        <v>1463</v>
      </c>
      <c r="S232" s="4"/>
      <c r="T232" s="4"/>
      <c r="U232" s="4"/>
      <c r="V232" s="4"/>
      <c r="W232" s="4"/>
      <c r="X232" s="4"/>
      <c r="Y232" s="4"/>
      <c r="Z232" s="4" t="s">
        <v>1464</v>
      </c>
      <c r="AA232" s="4">
        <v>264.0</v>
      </c>
      <c r="AB232" s="4" t="s">
        <v>47</v>
      </c>
      <c r="AC232" s="4"/>
      <c r="AD232" s="20" t="s">
        <v>1177</v>
      </c>
      <c r="AE232" s="4" t="s">
        <v>1463</v>
      </c>
      <c r="AF232" s="67" t="s">
        <v>9</v>
      </c>
      <c r="AG232" s="4"/>
      <c r="AH232" s="4"/>
      <c r="AI232" s="4"/>
      <c r="AJ232" s="4"/>
      <c r="AK232" s="4"/>
      <c r="AL232" s="67" t="s">
        <v>8643</v>
      </c>
      <c r="AM232" s="67" t="s">
        <v>8645</v>
      </c>
      <c r="AN232" s="67" t="s">
        <v>8641</v>
      </c>
      <c r="AO232" s="67" t="s">
        <v>8646</v>
      </c>
      <c r="AP232" s="4"/>
      <c r="AQ232" s="4"/>
      <c r="AR232" s="4"/>
      <c r="AS232" s="4"/>
      <c r="AT232" s="4"/>
      <c r="AU232" s="4"/>
      <c r="AV232" s="4"/>
      <c r="AW232" s="4"/>
      <c r="AX232" s="4"/>
      <c r="AY232" s="4"/>
      <c r="AZ232" s="4"/>
      <c r="BA232" s="4"/>
      <c r="BB232" s="4"/>
      <c r="BC232" s="4"/>
      <c r="BD232" s="4"/>
      <c r="BE232" s="4"/>
      <c r="BF232" s="4"/>
      <c r="BG232" s="4"/>
      <c r="BH232" s="4"/>
      <c r="BI232" s="4"/>
      <c r="BJ232" s="243" t="str">
        <f t="shared" si="20"/>
        <v>TL</v>
      </c>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row>
    <row r="233" ht="14.25" customHeight="1">
      <c r="A233" s="1" t="str">
        <f t="shared" si="30"/>
        <v/>
      </c>
      <c r="B233" s="103" t="str">
        <f t="shared" si="4"/>
        <v>Có sẵn</v>
      </c>
      <c r="C233" s="4" t="s">
        <v>1465</v>
      </c>
      <c r="D233" s="4" t="s">
        <v>1328</v>
      </c>
      <c r="E233" s="4"/>
      <c r="F233" s="4"/>
      <c r="G233" s="4"/>
      <c r="H233" s="4"/>
      <c r="I233" s="4"/>
      <c r="J233" s="4"/>
      <c r="K233" s="4"/>
      <c r="L233" s="4"/>
      <c r="M233" s="4"/>
      <c r="N233" s="4"/>
      <c r="O233" s="4"/>
      <c r="P233" s="4"/>
      <c r="Q233" s="4" t="s">
        <v>5</v>
      </c>
      <c r="R233" s="4" t="s">
        <v>1466</v>
      </c>
      <c r="S233" s="4" t="s">
        <v>1467</v>
      </c>
      <c r="T233" s="4" t="s">
        <v>1468</v>
      </c>
      <c r="U233" s="4" t="s">
        <v>1469</v>
      </c>
      <c r="V233" s="4" t="s">
        <v>1470</v>
      </c>
      <c r="W233" s="4" t="s">
        <v>1471</v>
      </c>
      <c r="X233" s="4"/>
      <c r="Y233" s="4"/>
      <c r="Z233" s="4" t="s">
        <v>1472</v>
      </c>
      <c r="AA233" s="4">
        <v>266.0</v>
      </c>
      <c r="AB233" s="4" t="s">
        <v>47</v>
      </c>
      <c r="AC233" s="4"/>
      <c r="AD233" s="20" t="s">
        <v>1147</v>
      </c>
      <c r="AE233" s="67" t="s">
        <v>8171</v>
      </c>
      <c r="AF233" s="67" t="s">
        <v>8171</v>
      </c>
      <c r="AG233" s="67" t="s">
        <v>8171</v>
      </c>
      <c r="AH233" s="67" t="s">
        <v>8171</v>
      </c>
      <c r="AI233" s="67" t="s">
        <v>8171</v>
      </c>
      <c r="AJ233" s="67" t="s">
        <v>8171</v>
      </c>
      <c r="AK233" s="67" t="s">
        <v>8171</v>
      </c>
      <c r="AL233" s="67" t="s">
        <v>8501</v>
      </c>
      <c r="AM233" s="67" t="s">
        <v>8501</v>
      </c>
      <c r="AN233" s="67" t="s">
        <v>8636</v>
      </c>
      <c r="AO233" s="67" t="s">
        <v>8653</v>
      </c>
      <c r="AP233" s="4"/>
      <c r="AQ233" s="4"/>
      <c r="AR233" s="4"/>
      <c r="AS233" s="4"/>
      <c r="AT233" s="4"/>
      <c r="AU233" s="4"/>
      <c r="AV233" s="4"/>
      <c r="AW233" s="4"/>
      <c r="AX233" s="4"/>
      <c r="AY233" s="4"/>
      <c r="AZ233" s="4"/>
      <c r="BA233" s="4"/>
      <c r="BB233" s="4"/>
      <c r="BC233" s="4"/>
      <c r="BD233" s="4"/>
      <c r="BE233" s="4"/>
      <c r="BF233" s="4"/>
      <c r="BG233" s="4"/>
      <c r="BH233" s="4"/>
      <c r="BI233" s="4"/>
      <c r="BJ233" s="243" t="str">
        <f t="shared" si="20"/>
        <v>TNLT</v>
      </c>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row>
    <row r="234" ht="14.25" customHeight="1">
      <c r="A234" s="1" t="str">
        <f t="shared" si="30"/>
        <v/>
      </c>
      <c r="B234" s="103" t="str">
        <f t="shared" si="4"/>
        <v>Có sẵn</v>
      </c>
      <c r="C234" s="4" t="s">
        <v>1477</v>
      </c>
      <c r="D234" s="4" t="s">
        <v>1328</v>
      </c>
      <c r="E234" s="4"/>
      <c r="F234" s="4" t="s">
        <v>1478</v>
      </c>
      <c r="G234" s="4"/>
      <c r="H234" s="4"/>
      <c r="I234" s="4"/>
      <c r="J234" s="4"/>
      <c r="K234" s="4"/>
      <c r="L234" s="4"/>
      <c r="M234" s="4"/>
      <c r="N234" s="4"/>
      <c r="O234" s="4"/>
      <c r="P234" s="4" t="s">
        <v>1479</v>
      </c>
      <c r="Q234" s="4" t="s">
        <v>5</v>
      </c>
      <c r="R234" s="4" t="s">
        <v>1480</v>
      </c>
      <c r="S234" s="4" t="s">
        <v>1481</v>
      </c>
      <c r="T234" s="4" t="s">
        <v>1482</v>
      </c>
      <c r="U234" s="4" t="s">
        <v>1483</v>
      </c>
      <c r="V234" s="4" t="s">
        <v>1484</v>
      </c>
      <c r="W234" s="4" t="s">
        <v>1485</v>
      </c>
      <c r="X234" s="4" t="s">
        <v>99</v>
      </c>
      <c r="Y234" s="4"/>
      <c r="Z234" s="4" t="s">
        <v>1486</v>
      </c>
      <c r="AA234" s="4">
        <v>270.0</v>
      </c>
      <c r="AB234" s="4" t="s">
        <v>47</v>
      </c>
      <c r="AC234" s="4"/>
      <c r="AD234" s="20" t="s">
        <v>927</v>
      </c>
      <c r="AE234" s="67" t="s">
        <v>8171</v>
      </c>
      <c r="AF234" s="67" t="s">
        <v>5</v>
      </c>
      <c r="AG234" s="67" t="s">
        <v>8171</v>
      </c>
      <c r="AH234" s="67" t="s">
        <v>8171</v>
      </c>
      <c r="AI234" s="67" t="s">
        <v>8171</v>
      </c>
      <c r="AJ234" s="2" t="s">
        <v>8171</v>
      </c>
      <c r="AK234" s="67" t="s">
        <v>8171</v>
      </c>
      <c r="AL234" s="67" t="s">
        <v>8171</v>
      </c>
      <c r="AM234" s="67" t="s">
        <v>8232</v>
      </c>
      <c r="AN234" s="67" t="s">
        <v>8654</v>
      </c>
      <c r="AO234" s="67" t="s">
        <v>8655</v>
      </c>
      <c r="AP234" s="4"/>
      <c r="AQ234" s="4"/>
      <c r="AR234" s="4"/>
      <c r="AS234" s="4"/>
      <c r="AT234" s="4"/>
      <c r="AU234" s="4"/>
      <c r="AV234" s="4"/>
      <c r="AW234" s="4"/>
      <c r="AX234" s="4"/>
      <c r="AY234" s="4"/>
      <c r="AZ234" s="4"/>
      <c r="BA234" s="4"/>
      <c r="BB234" s="4"/>
      <c r="BC234" s="4"/>
      <c r="BD234" s="4"/>
      <c r="BE234" s="4"/>
      <c r="BF234" s="4"/>
      <c r="BG234" s="4"/>
      <c r="BH234" s="4"/>
      <c r="BI234" s="4"/>
      <c r="BJ234" s="243" t="str">
        <f t="shared" si="20"/>
        <v>TNLT</v>
      </c>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row>
    <row r="235" ht="14.25" customHeight="1">
      <c r="A235" s="1" t="str">
        <f t="shared" si="30"/>
        <v/>
      </c>
      <c r="B235" s="103" t="str">
        <f t="shared" si="4"/>
        <v>Có sẵn</v>
      </c>
      <c r="C235" s="4" t="s">
        <v>1477</v>
      </c>
      <c r="D235" s="4" t="s">
        <v>1328</v>
      </c>
      <c r="E235" s="4"/>
      <c r="F235" s="4"/>
      <c r="G235" s="4"/>
      <c r="H235" s="4"/>
      <c r="I235" s="4"/>
      <c r="J235" s="4"/>
      <c r="K235" s="4"/>
      <c r="L235" s="4"/>
      <c r="M235" s="4"/>
      <c r="N235" s="4"/>
      <c r="O235" s="4"/>
      <c r="P235" s="4"/>
      <c r="Q235" s="4" t="s">
        <v>5</v>
      </c>
      <c r="R235" s="4" t="s">
        <v>1487</v>
      </c>
      <c r="S235" s="4" t="s">
        <v>1488</v>
      </c>
      <c r="T235" s="4" t="s">
        <v>1489</v>
      </c>
      <c r="U235" s="4" t="s">
        <v>1490</v>
      </c>
      <c r="V235" s="4" t="s">
        <v>1491</v>
      </c>
      <c r="W235" s="4" t="s">
        <v>1485</v>
      </c>
      <c r="X235" s="4"/>
      <c r="Y235" s="4"/>
      <c r="Z235" s="4" t="s">
        <v>1492</v>
      </c>
      <c r="AA235" s="4">
        <v>271.0</v>
      </c>
      <c r="AB235" s="4" t="s">
        <v>47</v>
      </c>
      <c r="AC235" s="4"/>
      <c r="AD235" s="20" t="s">
        <v>215</v>
      </c>
      <c r="AE235" s="266" t="s">
        <v>1487</v>
      </c>
      <c r="AF235" s="266" t="s">
        <v>5</v>
      </c>
      <c r="AG235" s="266" t="s">
        <v>1488</v>
      </c>
      <c r="AH235" s="266" t="s">
        <v>1489</v>
      </c>
      <c r="AI235" s="266" t="s">
        <v>1490</v>
      </c>
      <c r="AJ235" s="266" t="s">
        <v>1491</v>
      </c>
      <c r="AK235" s="266" t="s">
        <v>1485</v>
      </c>
      <c r="AL235" s="2" t="s">
        <v>99</v>
      </c>
      <c r="AM235" s="266" t="s">
        <v>8664</v>
      </c>
      <c r="AN235" s="266" t="s">
        <v>8665</v>
      </c>
      <c r="AO235" s="266" t="s">
        <v>8637</v>
      </c>
      <c r="AP235" s="4"/>
      <c r="AQ235" s="4"/>
      <c r="AR235" s="4"/>
      <c r="AS235" s="4"/>
      <c r="AT235" s="4"/>
      <c r="AU235" s="4"/>
      <c r="AV235" s="4"/>
      <c r="AW235" s="4"/>
      <c r="AX235" s="4"/>
      <c r="AY235" s="4"/>
      <c r="AZ235" s="4"/>
      <c r="BA235" s="4"/>
      <c r="BB235" s="4"/>
      <c r="BC235" s="4"/>
      <c r="BD235" s="4"/>
      <c r="BE235" s="4"/>
      <c r="BF235" s="4"/>
      <c r="BG235" s="4"/>
      <c r="BH235" s="4"/>
      <c r="BI235" s="4"/>
      <c r="BJ235" s="243" t="str">
        <f>if(N235="", if(Q235 ="",if(AG236 ="",AU235,AG236),Q235), N235)</f>
        <v>TNLT</v>
      </c>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row>
    <row r="236" ht="14.25" customHeight="1">
      <c r="A236" s="1" t="str">
        <f t="shared" si="30"/>
        <v/>
      </c>
      <c r="B236" s="103" t="str">
        <f t="shared" si="4"/>
        <v>Có sẵn</v>
      </c>
      <c r="C236" s="4" t="s">
        <v>1477</v>
      </c>
      <c r="D236" s="4" t="s">
        <v>1328</v>
      </c>
      <c r="E236" s="4"/>
      <c r="F236" s="4"/>
      <c r="G236" s="4"/>
      <c r="H236" s="4"/>
      <c r="I236" s="4"/>
      <c r="J236" s="4"/>
      <c r="K236" s="4"/>
      <c r="L236" s="4"/>
      <c r="M236" s="4"/>
      <c r="N236" s="4"/>
      <c r="O236" s="4"/>
      <c r="P236" s="4"/>
      <c r="Q236" s="4" t="s">
        <v>5</v>
      </c>
      <c r="R236" s="4" t="s">
        <v>1493</v>
      </c>
      <c r="S236" s="4" t="s">
        <v>991</v>
      </c>
      <c r="T236" s="4" t="s">
        <v>992</v>
      </c>
      <c r="U236" s="4" t="s">
        <v>993</v>
      </c>
      <c r="V236" s="4" t="s">
        <v>994</v>
      </c>
      <c r="W236" s="4" t="s">
        <v>995</v>
      </c>
      <c r="X236" s="4"/>
      <c r="Y236" s="4"/>
      <c r="Z236" s="4" t="s">
        <v>1494</v>
      </c>
      <c r="AA236" s="4">
        <v>272.0</v>
      </c>
      <c r="AB236" s="4" t="s">
        <v>47</v>
      </c>
      <c r="AC236" s="4"/>
      <c r="AD236" s="20" t="s">
        <v>816</v>
      </c>
      <c r="AE236" s="4" t="s">
        <v>1493</v>
      </c>
      <c r="AF236" s="67" t="s">
        <v>5</v>
      </c>
      <c r="AG236" s="4" t="s">
        <v>991</v>
      </c>
      <c r="AH236" s="4" t="s">
        <v>992</v>
      </c>
      <c r="AI236" s="4" t="s">
        <v>993</v>
      </c>
      <c r="AJ236" s="4" t="s">
        <v>994</v>
      </c>
      <c r="AK236" s="4" t="s">
        <v>995</v>
      </c>
      <c r="AL236" s="67" t="s">
        <v>99</v>
      </c>
      <c r="AM236" s="67" t="s">
        <v>8666</v>
      </c>
      <c r="AN236" s="67" t="s">
        <v>8641</v>
      </c>
      <c r="AO236" s="67" t="s">
        <v>8667</v>
      </c>
      <c r="AP236" s="4"/>
      <c r="AQ236" s="4"/>
      <c r="AR236" s="4"/>
      <c r="AS236" s="4"/>
      <c r="AT236" s="4"/>
      <c r="AU236" s="4"/>
      <c r="AV236" s="4"/>
      <c r="AW236" s="4"/>
      <c r="AX236" s="4"/>
      <c r="AY236" s="4"/>
      <c r="AZ236" s="4"/>
      <c r="BA236" s="4"/>
      <c r="BB236" s="4"/>
      <c r="BC236" s="4"/>
      <c r="BD236" s="4"/>
      <c r="BE236" s="4"/>
      <c r="BF236" s="4"/>
      <c r="BG236" s="4"/>
      <c r="BH236" s="4"/>
      <c r="BI236" s="4"/>
      <c r="BJ236" s="243" t="str">
        <f>if(N236="", if(Q236 ="",if(#REF! ="",AU236,#REF!),Q236), N236)</f>
        <v>TNLT</v>
      </c>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row>
    <row r="237" ht="14.25" customHeight="1">
      <c r="A237" s="1" t="str">
        <f t="shared" si="30"/>
        <v>OK</v>
      </c>
      <c r="B237" s="103" t="str">
        <f t="shared" si="4"/>
        <v>OK</v>
      </c>
      <c r="C237" s="4" t="s">
        <v>1495</v>
      </c>
      <c r="D237" s="4" t="s">
        <v>1328</v>
      </c>
      <c r="E237" s="4"/>
      <c r="F237" s="4" t="s">
        <v>1496</v>
      </c>
      <c r="G237" s="4"/>
      <c r="H237" s="4"/>
      <c r="I237" s="4"/>
      <c r="J237" s="4"/>
      <c r="K237" s="4"/>
      <c r="L237" s="4"/>
      <c r="M237" s="4" t="s">
        <v>13</v>
      </c>
      <c r="N237" s="4" t="s">
        <v>5</v>
      </c>
      <c r="O237" s="4" t="s">
        <v>91</v>
      </c>
      <c r="P237" s="4" t="s">
        <v>412</v>
      </c>
      <c r="Q237" s="4"/>
      <c r="R237" s="4" t="s">
        <v>1497</v>
      </c>
      <c r="S237" s="4" t="s">
        <v>1498</v>
      </c>
      <c r="T237" s="4" t="s">
        <v>1499</v>
      </c>
      <c r="U237" s="4" t="s">
        <v>1500</v>
      </c>
      <c r="V237" s="4" t="s">
        <v>1501</v>
      </c>
      <c r="W237" s="4" t="s">
        <v>1502</v>
      </c>
      <c r="X237" s="4" t="s">
        <v>1503</v>
      </c>
      <c r="Y237" s="4" t="s">
        <v>1504</v>
      </c>
      <c r="Z237" s="4"/>
      <c r="AA237" s="4">
        <v>273.0</v>
      </c>
      <c r="AB237" s="4" t="s">
        <v>47</v>
      </c>
      <c r="AC237" s="4"/>
      <c r="AD237" s="20" t="s">
        <v>646</v>
      </c>
      <c r="AE237" s="67" t="s">
        <v>1497</v>
      </c>
      <c r="AF237" s="67" t="s">
        <v>5</v>
      </c>
      <c r="AG237" s="67" t="s">
        <v>1498</v>
      </c>
      <c r="AH237" s="67" t="s">
        <v>1499</v>
      </c>
      <c r="AI237" s="67" t="s">
        <v>1500</v>
      </c>
      <c r="AJ237" s="67" t="s">
        <v>1501</v>
      </c>
      <c r="AK237" s="67" t="s">
        <v>1502</v>
      </c>
      <c r="AL237" s="67" t="s">
        <v>301</v>
      </c>
      <c r="AM237" s="67" t="s">
        <v>8673</v>
      </c>
      <c r="AN237" s="67" t="s">
        <v>8257</v>
      </c>
      <c r="AO237" s="67" t="s">
        <v>8609</v>
      </c>
      <c r="AP237" s="4"/>
      <c r="AQ237" s="4"/>
      <c r="AR237" s="4"/>
      <c r="AS237" s="4"/>
      <c r="AT237" s="4"/>
      <c r="AU237" s="4"/>
      <c r="AV237" s="4"/>
      <c r="AW237" s="4"/>
      <c r="AX237" s="4"/>
      <c r="AY237" s="4"/>
      <c r="AZ237" s="4"/>
      <c r="BA237" s="4"/>
      <c r="BB237" s="4"/>
      <c r="BC237" s="4"/>
      <c r="BD237" s="4"/>
      <c r="BE237" s="4"/>
      <c r="BF237" s="4"/>
      <c r="BG237" s="4"/>
      <c r="BH237" s="4"/>
      <c r="BI237" s="4"/>
      <c r="BJ237" s="243" t="str">
        <f t="shared" ref="BJ237:BJ529" si="31">if(N237="", if(Q237 ="",if(AG237 ="",AU237,AG237),Q237), N237)</f>
        <v>TNLT</v>
      </c>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row>
    <row r="238" ht="14.25" customHeight="1">
      <c r="A238" s="1"/>
      <c r="B238" s="103" t="str">
        <f t="shared" si="4"/>
        <v>Thêm</v>
      </c>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243" t="str">
        <f t="shared" si="31"/>
        <v/>
      </c>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row>
    <row r="239" ht="14.25" customHeight="1">
      <c r="A239" s="1" t="str">
        <f t="shared" ref="A239:A241" si="32">SWITCH(B239,"OK",IF(ISBLANK(R239),IF(ISBLANK(P239),"Giữ chỗ nhóm","Giữ chỗ"),"OK"),"Chưa làm",IF(P239&lt;&gt;"","Giữ chỗ",""),0,IF(ISBLANK(R239),"Thêm",""),"")</f>
        <v/>
      </c>
      <c r="B239" s="103" t="str">
        <f t="shared" si="4"/>
        <v>Có sẵn</v>
      </c>
      <c r="C239" s="4" t="s">
        <v>1495</v>
      </c>
      <c r="D239" s="4" t="s">
        <v>1328</v>
      </c>
      <c r="E239" s="4"/>
      <c r="F239" s="4"/>
      <c r="G239" s="4"/>
      <c r="H239" s="4"/>
      <c r="I239" s="4"/>
      <c r="J239" s="4"/>
      <c r="K239" s="4"/>
      <c r="L239" s="4"/>
      <c r="M239" s="4"/>
      <c r="N239" s="4"/>
      <c r="O239" s="4"/>
      <c r="P239" s="4"/>
      <c r="Q239" s="4" t="s">
        <v>9</v>
      </c>
      <c r="R239" s="4" t="s">
        <v>1505</v>
      </c>
      <c r="S239" s="4"/>
      <c r="T239" s="4"/>
      <c r="U239" s="4"/>
      <c r="V239" s="4"/>
      <c r="W239" s="4"/>
      <c r="X239" s="4"/>
      <c r="Y239" s="4"/>
      <c r="Z239" s="4" t="s">
        <v>1506</v>
      </c>
      <c r="AA239" s="4">
        <v>277.0</v>
      </c>
      <c r="AB239" s="4" t="s">
        <v>47</v>
      </c>
      <c r="AC239" s="4"/>
      <c r="AD239" s="20" t="s">
        <v>544</v>
      </c>
      <c r="AE239" s="67" t="s">
        <v>8680</v>
      </c>
      <c r="AF239" s="67" t="s">
        <v>9</v>
      </c>
      <c r="AG239" s="4"/>
      <c r="AH239" s="4"/>
      <c r="AI239" s="4"/>
      <c r="AJ239" s="4"/>
      <c r="AK239" s="4"/>
      <c r="AL239" s="67" t="s">
        <v>8681</v>
      </c>
      <c r="AM239" s="67" t="s">
        <v>8682</v>
      </c>
      <c r="AN239" s="67" t="s">
        <v>8641</v>
      </c>
      <c r="AO239" s="67" t="s">
        <v>8683</v>
      </c>
      <c r="AP239" s="4"/>
      <c r="AQ239" s="4"/>
      <c r="AR239" s="4"/>
      <c r="AS239" s="4"/>
      <c r="AT239" s="4"/>
      <c r="AU239" s="4"/>
      <c r="AV239" s="4"/>
      <c r="AW239" s="4"/>
      <c r="AX239" s="4"/>
      <c r="AY239" s="4"/>
      <c r="AZ239" s="4"/>
      <c r="BA239" s="4"/>
      <c r="BB239" s="4"/>
      <c r="BC239" s="4"/>
      <c r="BD239" s="4"/>
      <c r="BE239" s="4"/>
      <c r="BF239" s="4"/>
      <c r="BG239" s="4"/>
      <c r="BH239" s="4"/>
      <c r="BI239" s="4"/>
      <c r="BJ239" s="243" t="str">
        <f t="shared" si="31"/>
        <v>TL</v>
      </c>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row>
    <row r="240" ht="14.25" customHeight="1">
      <c r="A240" s="1" t="str">
        <f t="shared" si="32"/>
        <v>OK</v>
      </c>
      <c r="B240" s="103" t="str">
        <f t="shared" si="4"/>
        <v>OK</v>
      </c>
      <c r="C240" s="4" t="s">
        <v>1507</v>
      </c>
      <c r="D240" s="4" t="s">
        <v>1328</v>
      </c>
      <c r="E240" s="4" t="s">
        <v>1508</v>
      </c>
      <c r="F240" s="4" t="s">
        <v>1509</v>
      </c>
      <c r="G240" s="4" t="s">
        <v>1510</v>
      </c>
      <c r="H240" s="4"/>
      <c r="I240" s="4"/>
      <c r="J240" s="4" t="s">
        <v>123</v>
      </c>
      <c r="K240" s="4"/>
      <c r="L240" s="4" t="s">
        <v>1512</v>
      </c>
      <c r="M240" s="4" t="s">
        <v>13</v>
      </c>
      <c r="N240" s="4" t="s">
        <v>5</v>
      </c>
      <c r="O240" s="4" t="s">
        <v>520</v>
      </c>
      <c r="P240" s="4" t="s">
        <v>659</v>
      </c>
      <c r="Q240" s="4"/>
      <c r="R240" s="4" t="s">
        <v>1515</v>
      </c>
      <c r="S240" s="4" t="s">
        <v>1516</v>
      </c>
      <c r="T240" s="4" t="s">
        <v>1517</v>
      </c>
      <c r="U240" s="4" t="s">
        <v>1518</v>
      </c>
      <c r="V240" s="4" t="s">
        <v>1519</v>
      </c>
      <c r="W240" s="4" t="s">
        <v>1520</v>
      </c>
      <c r="X240" s="4" t="s">
        <v>1521</v>
      </c>
      <c r="Y240" s="4" t="s">
        <v>1522</v>
      </c>
      <c r="Z240" s="4"/>
      <c r="AA240" s="4">
        <v>278.0</v>
      </c>
      <c r="AB240" s="4" t="s">
        <v>47</v>
      </c>
      <c r="AC240" s="4"/>
      <c r="AD240" s="20" t="s">
        <v>1191</v>
      </c>
      <c r="AE240" s="67" t="s">
        <v>1515</v>
      </c>
      <c r="AF240" s="67" t="s">
        <v>5</v>
      </c>
      <c r="AG240" s="67" t="s">
        <v>1516</v>
      </c>
      <c r="AH240" s="67" t="s">
        <v>1517</v>
      </c>
      <c r="AI240" s="67" t="s">
        <v>1518</v>
      </c>
      <c r="AJ240" s="274" t="s">
        <v>1519</v>
      </c>
      <c r="AK240" s="274" t="s">
        <v>1520</v>
      </c>
      <c r="AL240" s="67" t="s">
        <v>242</v>
      </c>
      <c r="AM240" s="275" t="s">
        <v>1522</v>
      </c>
      <c r="AN240" s="67" t="s">
        <v>8294</v>
      </c>
      <c r="AO240" s="67" t="s">
        <v>8294</v>
      </c>
      <c r="AP240" s="4"/>
      <c r="AQ240" s="4"/>
      <c r="AR240" s="4"/>
      <c r="AS240" s="4"/>
      <c r="AT240" s="4"/>
      <c r="AU240" s="4"/>
      <c r="AV240" s="4"/>
      <c r="AW240" s="4"/>
      <c r="AX240" s="4"/>
      <c r="AY240" s="4"/>
      <c r="AZ240" s="4"/>
      <c r="BA240" s="4"/>
      <c r="BB240" s="4"/>
      <c r="BC240" s="4"/>
      <c r="BD240" s="4"/>
      <c r="BE240" s="4"/>
      <c r="BF240" s="4"/>
      <c r="BG240" s="4"/>
      <c r="BH240" s="4"/>
      <c r="BI240" s="4"/>
      <c r="BJ240" s="243" t="str">
        <f t="shared" si="31"/>
        <v>TNLT</v>
      </c>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row>
    <row r="241" ht="14.25" customHeight="1">
      <c r="A241" s="1" t="str">
        <f t="shared" si="32"/>
        <v>OK</v>
      </c>
      <c r="B241" s="103" t="str">
        <f t="shared" si="4"/>
        <v>OK</v>
      </c>
      <c r="C241" s="4" t="s">
        <v>1507</v>
      </c>
      <c r="D241" s="4" t="s">
        <v>1328</v>
      </c>
      <c r="E241" s="4"/>
      <c r="F241" s="4"/>
      <c r="G241" s="4"/>
      <c r="H241" s="4"/>
      <c r="I241" s="4"/>
      <c r="J241" s="4" t="s">
        <v>123</v>
      </c>
      <c r="K241" s="4"/>
      <c r="L241" s="4" t="s">
        <v>1512</v>
      </c>
      <c r="M241" s="4" t="s">
        <v>101</v>
      </c>
      <c r="N241" s="4" t="s">
        <v>8</v>
      </c>
      <c r="O241" s="4" t="s">
        <v>135</v>
      </c>
      <c r="P241" s="4" t="s">
        <v>1422</v>
      </c>
      <c r="Q241" s="4"/>
      <c r="R241" s="4" t="s">
        <v>1523</v>
      </c>
      <c r="S241" s="4" t="s">
        <v>1524</v>
      </c>
      <c r="T241" s="4" t="s">
        <v>1297</v>
      </c>
      <c r="U241" s="4" t="s">
        <v>1525</v>
      </c>
      <c r="V241" s="4" t="s">
        <v>1526</v>
      </c>
      <c r="W241" s="4" t="s">
        <v>1527</v>
      </c>
      <c r="X241" s="4" t="s">
        <v>410</v>
      </c>
      <c r="Y241" s="4" t="s">
        <v>1528</v>
      </c>
      <c r="Z241" s="4"/>
      <c r="AA241" s="4">
        <v>279.0</v>
      </c>
      <c r="AB241" s="4" t="s">
        <v>13</v>
      </c>
      <c r="AC241" s="4"/>
      <c r="AD241" s="4"/>
      <c r="AE241" s="4"/>
      <c r="AF241" s="4"/>
      <c r="AG241" s="4"/>
      <c r="AH241" s="4"/>
      <c r="AI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243" t="str">
        <f t="shared" si="31"/>
        <v>TNBT</v>
      </c>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row>
    <row r="242" ht="14.25" customHeight="1">
      <c r="A242" s="1"/>
      <c r="B242" s="103" t="str">
        <f t="shared" si="4"/>
        <v>Thêm</v>
      </c>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243" t="str">
        <f t="shared" si="31"/>
        <v/>
      </c>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row>
    <row r="243" ht="14.25" customHeight="1">
      <c r="A243" s="1" t="str">
        <f t="shared" ref="A243:A246" si="33">SWITCH(B243,"OK",IF(ISBLANK(R243),IF(ISBLANK(P243),"Giữ chỗ nhóm","Giữ chỗ"),"OK"),"Chưa làm",IF(P243&lt;&gt;"","Giữ chỗ",""),0,IF(ISBLANK(R243),"Thêm",""),"")</f>
        <v>OK</v>
      </c>
      <c r="B243" s="103" t="str">
        <f t="shared" si="4"/>
        <v>OK</v>
      </c>
      <c r="C243" s="4" t="s">
        <v>1529</v>
      </c>
      <c r="D243" s="4" t="s">
        <v>1328</v>
      </c>
      <c r="E243" s="4"/>
      <c r="F243" s="4"/>
      <c r="G243" s="4" t="s">
        <v>1530</v>
      </c>
      <c r="H243" s="4"/>
      <c r="I243" s="4"/>
      <c r="J243" s="4" t="s">
        <v>123</v>
      </c>
      <c r="K243" s="4"/>
      <c r="L243" s="4" t="s">
        <v>1531</v>
      </c>
      <c r="M243" s="4" t="s">
        <v>101</v>
      </c>
      <c r="N243" s="4" t="s">
        <v>8</v>
      </c>
      <c r="O243" s="4" t="s">
        <v>695</v>
      </c>
      <c r="P243" s="4" t="s">
        <v>696</v>
      </c>
      <c r="Q243" s="4"/>
      <c r="R243" s="4" t="s">
        <v>1532</v>
      </c>
      <c r="S243" s="4" t="s">
        <v>1533</v>
      </c>
      <c r="T243" s="4" t="s">
        <v>1534</v>
      </c>
      <c r="U243" s="4" t="s">
        <v>1535</v>
      </c>
      <c r="V243" s="4" t="s">
        <v>1536</v>
      </c>
      <c r="W243" s="4" t="s">
        <v>1537</v>
      </c>
      <c r="X243" s="4" t="s">
        <v>1538</v>
      </c>
      <c r="Y243" s="4" t="s">
        <v>1539</v>
      </c>
      <c r="Z243" s="4"/>
      <c r="AA243" s="4">
        <v>281.0</v>
      </c>
      <c r="AB243" s="4" t="s">
        <v>13</v>
      </c>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243" t="str">
        <f t="shared" si="31"/>
        <v>TNBT</v>
      </c>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row>
    <row r="244" ht="14.25" customHeight="1">
      <c r="A244" s="1" t="str">
        <f t="shared" si="33"/>
        <v/>
      </c>
      <c r="B244" s="103" t="str">
        <f t="shared" si="4"/>
        <v>Có sẵn</v>
      </c>
      <c r="C244" s="4" t="s">
        <v>1529</v>
      </c>
      <c r="D244" s="4" t="s">
        <v>1328</v>
      </c>
      <c r="E244" s="4"/>
      <c r="F244" s="4"/>
      <c r="G244" s="4"/>
      <c r="H244" s="4"/>
      <c r="I244" s="4"/>
      <c r="J244" s="4" t="s">
        <v>123</v>
      </c>
      <c r="K244" s="4"/>
      <c r="L244" s="4" t="s">
        <v>1531</v>
      </c>
      <c r="M244" s="4"/>
      <c r="N244" s="4"/>
      <c r="O244" s="4"/>
      <c r="P244" s="4"/>
      <c r="Q244" s="4" t="s">
        <v>144</v>
      </c>
      <c r="R244" s="4" t="s">
        <v>1542</v>
      </c>
      <c r="S244" s="4" t="s">
        <v>150</v>
      </c>
      <c r="T244" s="4" t="s">
        <v>150</v>
      </c>
      <c r="U244" s="4" t="s">
        <v>150</v>
      </c>
      <c r="V244" s="4" t="s">
        <v>150</v>
      </c>
      <c r="W244" s="4" t="s">
        <v>150</v>
      </c>
      <c r="X244" s="4" t="s">
        <v>1543</v>
      </c>
      <c r="Y244" s="4"/>
      <c r="Z244" s="4" t="s">
        <v>1544</v>
      </c>
      <c r="AA244" s="4">
        <v>282.0</v>
      </c>
      <c r="AB244" s="4" t="s">
        <v>101</v>
      </c>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243" t="str">
        <f t="shared" si="31"/>
        <v>ICT_TNLT</v>
      </c>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row>
    <row r="245" ht="14.25" customHeight="1">
      <c r="A245" s="1" t="str">
        <f t="shared" si="33"/>
        <v>OK</v>
      </c>
      <c r="B245" s="103" t="str">
        <f t="shared" si="4"/>
        <v>OK</v>
      </c>
      <c r="C245" s="4" t="s">
        <v>1545</v>
      </c>
      <c r="D245" s="4" t="s">
        <v>1328</v>
      </c>
      <c r="E245" s="4"/>
      <c r="F245" s="4"/>
      <c r="G245" s="4" t="s">
        <v>1546</v>
      </c>
      <c r="H245" s="4"/>
      <c r="I245" s="4"/>
      <c r="J245" s="4"/>
      <c r="K245" s="4"/>
      <c r="L245" s="4"/>
      <c r="M245" s="4" t="s">
        <v>13</v>
      </c>
      <c r="N245" s="4" t="s">
        <v>5</v>
      </c>
      <c r="O245" s="4" t="s">
        <v>550</v>
      </c>
      <c r="P245" s="4" t="s">
        <v>551</v>
      </c>
      <c r="Q245" s="4"/>
      <c r="R245" s="4" t="s">
        <v>1547</v>
      </c>
      <c r="S245" s="4" t="s">
        <v>1548</v>
      </c>
      <c r="T245" s="4" t="s">
        <v>1549</v>
      </c>
      <c r="U245" s="4" t="s">
        <v>1550</v>
      </c>
      <c r="V245" s="4" t="s">
        <v>1551</v>
      </c>
      <c r="W245" s="4" t="s">
        <v>1552</v>
      </c>
      <c r="X245" s="4" t="s">
        <v>1553</v>
      </c>
      <c r="Y245" s="4" t="s">
        <v>1554</v>
      </c>
      <c r="Z245" s="4"/>
      <c r="AA245" s="4">
        <v>283.0</v>
      </c>
      <c r="AB245" s="4" t="s">
        <v>47</v>
      </c>
      <c r="AC245" s="4"/>
      <c r="AD245" s="20" t="s">
        <v>1165</v>
      </c>
      <c r="AE245" s="67" t="s">
        <v>1547</v>
      </c>
      <c r="AF245" s="67" t="s">
        <v>5</v>
      </c>
      <c r="AG245" s="67">
        <v>1.0</v>
      </c>
      <c r="AH245" s="67">
        <v>2.0</v>
      </c>
      <c r="AI245" s="67">
        <v>3.0</v>
      </c>
      <c r="AJ245" s="67">
        <v>4.0</v>
      </c>
      <c r="AK245" s="67">
        <v>5.0</v>
      </c>
      <c r="AL245" s="67" t="s">
        <v>151</v>
      </c>
      <c r="AM245" s="67" t="s">
        <v>1554</v>
      </c>
      <c r="AN245" s="67" t="s">
        <v>8701</v>
      </c>
      <c r="AO245" s="67" t="s">
        <v>8702</v>
      </c>
      <c r="AP245" s="4"/>
      <c r="AQ245" s="4"/>
      <c r="AR245" s="4"/>
      <c r="AS245" s="4"/>
      <c r="AT245" s="4"/>
      <c r="AU245" s="4"/>
      <c r="AV245" s="4"/>
      <c r="AW245" s="4"/>
      <c r="AX245" s="4"/>
      <c r="AY245" s="4"/>
      <c r="AZ245" s="4"/>
      <c r="BA245" s="4"/>
      <c r="BB245" s="4"/>
      <c r="BC245" s="4"/>
      <c r="BD245" s="4"/>
      <c r="BE245" s="4"/>
      <c r="BF245" s="4"/>
      <c r="BG245" s="4"/>
      <c r="BH245" s="4"/>
      <c r="BI245" s="4"/>
      <c r="BJ245" s="243" t="str">
        <f t="shared" si="31"/>
        <v>TNLT</v>
      </c>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row>
    <row r="246" ht="14.25" customHeight="1">
      <c r="A246" s="1" t="str">
        <f t="shared" si="33"/>
        <v>OK</v>
      </c>
      <c r="B246" s="103" t="str">
        <f t="shared" si="4"/>
        <v>OK</v>
      </c>
      <c r="C246" s="4" t="s">
        <v>1545</v>
      </c>
      <c r="D246" s="4" t="s">
        <v>1328</v>
      </c>
      <c r="E246" s="4"/>
      <c r="F246" s="4"/>
      <c r="G246" s="4"/>
      <c r="H246" s="4"/>
      <c r="I246" s="4"/>
      <c r="J246" s="4"/>
      <c r="K246" s="4"/>
      <c r="L246" s="4"/>
      <c r="M246" s="4" t="s">
        <v>101</v>
      </c>
      <c r="N246" s="4" t="s">
        <v>8</v>
      </c>
      <c r="O246" s="4" t="s">
        <v>681</v>
      </c>
      <c r="P246" s="4" t="s">
        <v>1339</v>
      </c>
      <c r="Q246" s="4"/>
      <c r="R246" s="4" t="s">
        <v>1555</v>
      </c>
      <c r="S246" s="4" t="s">
        <v>1556</v>
      </c>
      <c r="T246" s="4" t="s">
        <v>1557</v>
      </c>
      <c r="U246" s="4" t="s">
        <v>1558</v>
      </c>
      <c r="V246" s="4" t="s">
        <v>1559</v>
      </c>
      <c r="W246" s="4" t="s">
        <v>1560</v>
      </c>
      <c r="X246" s="4" t="s">
        <v>99</v>
      </c>
      <c r="Y246" s="4" t="s">
        <v>1561</v>
      </c>
      <c r="Z246" s="4"/>
      <c r="AA246" s="4">
        <v>284.0</v>
      </c>
      <c r="AB246" s="4" t="s">
        <v>48</v>
      </c>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243" t="str">
        <f t="shared" si="31"/>
        <v>TNBT</v>
      </c>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row>
    <row r="247" ht="14.25" customHeight="1">
      <c r="A247" s="1"/>
      <c r="B247" s="103" t="str">
        <f t="shared" si="4"/>
        <v>Thêm</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243" t="str">
        <f t="shared" si="31"/>
        <v/>
      </c>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row>
    <row r="248" ht="14.25" customHeight="1">
      <c r="A248" s="1" t="str">
        <f t="shared" ref="A248:A250" si="34">SWITCH(B248,"OK",IF(ISBLANK(R248),IF(ISBLANK(P248),"Giữ chỗ nhóm","Giữ chỗ"),"OK"),"Chưa làm",IF(P248&lt;&gt;"","Giữ chỗ",""),0,IF(ISBLANK(R248),"Thêm",""),"")</f>
        <v>OK</v>
      </c>
      <c r="B248" s="103" t="str">
        <f t="shared" si="4"/>
        <v>OK</v>
      </c>
      <c r="C248" s="4" t="s">
        <v>1565</v>
      </c>
      <c r="D248" s="4" t="s">
        <v>1328</v>
      </c>
      <c r="E248" s="4"/>
      <c r="F248" s="4" t="s">
        <v>1566</v>
      </c>
      <c r="G248" s="4"/>
      <c r="H248" s="4"/>
      <c r="I248" s="4"/>
      <c r="J248" s="4"/>
      <c r="K248" s="4"/>
      <c r="L248" s="4"/>
      <c r="M248" s="4" t="s">
        <v>13</v>
      </c>
      <c r="N248" s="4" t="s">
        <v>8</v>
      </c>
      <c r="O248" s="4" t="s">
        <v>550</v>
      </c>
      <c r="P248" s="4" t="s">
        <v>551</v>
      </c>
      <c r="Q248" s="4"/>
      <c r="R248" s="4" t="s">
        <v>1567</v>
      </c>
      <c r="S248" s="4" t="s">
        <v>1568</v>
      </c>
      <c r="T248" s="4" t="s">
        <v>1569</v>
      </c>
      <c r="U248" s="4" t="s">
        <v>1570</v>
      </c>
      <c r="V248" s="4" t="s">
        <v>1571</v>
      </c>
      <c r="W248" s="4" t="s">
        <v>1572</v>
      </c>
      <c r="X248" s="4" t="s">
        <v>1573</v>
      </c>
      <c r="Y248" s="4" t="s">
        <v>1574</v>
      </c>
      <c r="Z248" s="4"/>
      <c r="AA248" s="4">
        <v>286.0</v>
      </c>
      <c r="AB248" s="4" t="s">
        <v>47</v>
      </c>
      <c r="AC248" s="4"/>
      <c r="AD248" s="20" t="s">
        <v>112</v>
      </c>
      <c r="AE248" s="20" t="s">
        <v>8171</v>
      </c>
      <c r="AF248" s="20" t="s">
        <v>8171</v>
      </c>
      <c r="AG248" s="20" t="s">
        <v>8171</v>
      </c>
      <c r="AH248" s="20" t="s">
        <v>8171</v>
      </c>
      <c r="AI248" s="20" t="s">
        <v>8171</v>
      </c>
      <c r="AJ248" s="20" t="s">
        <v>8171</v>
      </c>
      <c r="AK248" s="20" t="s">
        <v>8171</v>
      </c>
      <c r="AL248" s="20" t="s">
        <v>8232</v>
      </c>
      <c r="AM248" s="20" t="s">
        <v>8232</v>
      </c>
      <c r="AN248" s="20" t="s">
        <v>8717</v>
      </c>
      <c r="AO248" s="20" t="s">
        <v>8234</v>
      </c>
      <c r="AP248" s="20" t="s">
        <v>8234</v>
      </c>
      <c r="AR248" s="4"/>
      <c r="AS248" s="4"/>
      <c r="AT248" s="4"/>
      <c r="AU248" s="4"/>
      <c r="AV248" s="4"/>
      <c r="AW248" s="4"/>
      <c r="AX248" s="4"/>
      <c r="AY248" s="4"/>
      <c r="AZ248" s="4"/>
      <c r="BA248" s="4"/>
      <c r="BB248" s="4"/>
      <c r="BC248" s="4"/>
      <c r="BD248" s="4"/>
      <c r="BE248" s="4"/>
      <c r="BF248" s="4"/>
      <c r="BG248" s="4"/>
      <c r="BH248" s="4"/>
      <c r="BI248" s="4"/>
      <c r="BJ248" s="243" t="str">
        <f t="shared" si="31"/>
        <v>TNBT</v>
      </c>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row>
    <row r="249" ht="14.25" customHeight="1">
      <c r="A249" s="1" t="str">
        <f t="shared" si="34"/>
        <v>OK</v>
      </c>
      <c r="B249" s="103" t="str">
        <f t="shared" si="4"/>
        <v>OK</v>
      </c>
      <c r="C249" s="4" t="s">
        <v>1565</v>
      </c>
      <c r="D249" s="4" t="s">
        <v>1328</v>
      </c>
      <c r="E249" s="4"/>
      <c r="F249" s="4"/>
      <c r="G249" s="4"/>
      <c r="H249" s="4"/>
      <c r="I249" s="4"/>
      <c r="J249" s="4"/>
      <c r="K249" s="4"/>
      <c r="L249" s="4"/>
      <c r="M249" s="4" t="s">
        <v>101</v>
      </c>
      <c r="N249" s="4" t="s">
        <v>8</v>
      </c>
      <c r="O249" s="4" t="s">
        <v>695</v>
      </c>
      <c r="P249" s="4" t="s">
        <v>1575</v>
      </c>
      <c r="Q249" s="4"/>
      <c r="R249" s="4" t="s">
        <v>1576</v>
      </c>
      <c r="S249" s="4" t="s">
        <v>1577</v>
      </c>
      <c r="T249" s="4" t="s">
        <v>1468</v>
      </c>
      <c r="U249" s="4" t="s">
        <v>1469</v>
      </c>
      <c r="V249" s="4" t="s">
        <v>1470</v>
      </c>
      <c r="W249" s="4" t="s">
        <v>1578</v>
      </c>
      <c r="X249" s="4" t="s">
        <v>151</v>
      </c>
      <c r="Y249" s="4" t="s">
        <v>1579</v>
      </c>
      <c r="Z249" s="4"/>
      <c r="AA249" s="4">
        <v>287.0</v>
      </c>
      <c r="AB249" s="4" t="s">
        <v>48</v>
      </c>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243" t="str">
        <f t="shared" si="31"/>
        <v>TNBT</v>
      </c>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row>
    <row r="250" ht="14.25" customHeight="1">
      <c r="A250" s="1" t="str">
        <f t="shared" si="34"/>
        <v>OK</v>
      </c>
      <c r="B250" s="103" t="str">
        <f t="shared" si="4"/>
        <v>OK</v>
      </c>
      <c r="C250" s="4" t="s">
        <v>1565</v>
      </c>
      <c r="D250" s="4" t="s">
        <v>1328</v>
      </c>
      <c r="E250" s="4"/>
      <c r="F250" s="4"/>
      <c r="G250" s="4"/>
      <c r="H250" s="4"/>
      <c r="I250" s="4"/>
      <c r="J250" s="4"/>
      <c r="K250" s="4"/>
      <c r="L250" s="4"/>
      <c r="M250" s="4" t="s">
        <v>101</v>
      </c>
      <c r="N250" s="4" t="s">
        <v>8</v>
      </c>
      <c r="O250" s="4" t="s">
        <v>695</v>
      </c>
      <c r="P250" s="4" t="s">
        <v>1575</v>
      </c>
      <c r="Q250" s="4"/>
      <c r="R250" s="4" t="s">
        <v>1580</v>
      </c>
      <c r="S250" s="4" t="s">
        <v>1577</v>
      </c>
      <c r="T250" s="4" t="s">
        <v>1468</v>
      </c>
      <c r="U250" s="4" t="s">
        <v>1469</v>
      </c>
      <c r="V250" s="4" t="s">
        <v>1470</v>
      </c>
      <c r="W250" s="4" t="s">
        <v>1578</v>
      </c>
      <c r="X250" s="4" t="s">
        <v>1408</v>
      </c>
      <c r="Y250" s="4" t="s">
        <v>1581</v>
      </c>
      <c r="Z250" s="4"/>
      <c r="AA250" s="4">
        <v>288.0</v>
      </c>
      <c r="AB250" s="4" t="s">
        <v>48</v>
      </c>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243" t="str">
        <f t="shared" si="31"/>
        <v>TNBT</v>
      </c>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row>
    <row r="251" ht="14.25" customHeight="1">
      <c r="A251" s="1"/>
      <c r="B251" s="103" t="str">
        <f t="shared" si="4"/>
        <v>Thêm</v>
      </c>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243" t="str">
        <f t="shared" si="31"/>
        <v/>
      </c>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row>
    <row r="252" ht="14.25" customHeight="1">
      <c r="A252" s="1" t="str">
        <f t="shared" ref="A252:A298" si="35">SWITCH(B252,"OK",IF(ISBLANK(R252),IF(ISBLANK(P252),"Giữ chỗ nhóm","Giữ chỗ"),"OK"),"Chưa làm",IF(P252&lt;&gt;"","Giữ chỗ",""),0,IF(ISBLANK(R252),"Thêm",""),"")</f>
        <v/>
      </c>
      <c r="B252" s="103" t="str">
        <f t="shared" si="4"/>
        <v>Có sẵn</v>
      </c>
      <c r="C252" s="4" t="s">
        <v>1565</v>
      </c>
      <c r="D252" s="4" t="s">
        <v>1328</v>
      </c>
      <c r="E252" s="4"/>
      <c r="F252" s="4"/>
      <c r="G252" s="4"/>
      <c r="H252" s="4"/>
      <c r="I252" s="4"/>
      <c r="J252" s="4"/>
      <c r="K252" s="4"/>
      <c r="L252" s="4"/>
      <c r="M252" s="4"/>
      <c r="N252" s="4"/>
      <c r="O252" s="4"/>
      <c r="P252" s="4"/>
      <c r="Q252" s="4" t="s">
        <v>5</v>
      </c>
      <c r="R252" s="4" t="s">
        <v>1585</v>
      </c>
      <c r="S252" s="4" t="s">
        <v>1586</v>
      </c>
      <c r="T252" s="4" t="s">
        <v>1587</v>
      </c>
      <c r="U252" s="4" t="s">
        <v>1588</v>
      </c>
      <c r="V252" s="4" t="s">
        <v>1589</v>
      </c>
      <c r="W252" s="4" t="s">
        <v>1590</v>
      </c>
      <c r="X252" s="4"/>
      <c r="Y252" s="4"/>
      <c r="Z252" s="4" t="s">
        <v>787</v>
      </c>
      <c r="AA252" s="4">
        <v>290.0</v>
      </c>
      <c r="AB252" s="4" t="s">
        <v>47</v>
      </c>
      <c r="AC252" s="4"/>
      <c r="AD252" s="20" t="s">
        <v>489</v>
      </c>
      <c r="AE252" s="67" t="s">
        <v>1585</v>
      </c>
      <c r="AF252" s="67" t="s">
        <v>5</v>
      </c>
      <c r="AG252" s="67" t="s">
        <v>1586</v>
      </c>
      <c r="AH252" s="67" t="s">
        <v>1587</v>
      </c>
      <c r="AI252" s="67" t="s">
        <v>8743</v>
      </c>
      <c r="AJ252" s="67" t="s">
        <v>1589</v>
      </c>
      <c r="AK252" s="67" t="s">
        <v>8744</v>
      </c>
      <c r="AL252" s="67" t="s">
        <v>8232</v>
      </c>
      <c r="AM252" s="67" t="s">
        <v>8232</v>
      </c>
      <c r="AN252" s="67" t="s">
        <v>8745</v>
      </c>
      <c r="AO252" s="67" t="s">
        <v>8746</v>
      </c>
      <c r="AP252" s="4"/>
      <c r="AQ252" s="4"/>
      <c r="AR252" s="4"/>
      <c r="AS252" s="4"/>
      <c r="AT252" s="4"/>
      <c r="AU252" s="4"/>
      <c r="AV252" s="4"/>
      <c r="AW252" s="4"/>
      <c r="AX252" s="4"/>
      <c r="AY252" s="4"/>
      <c r="AZ252" s="4"/>
      <c r="BA252" s="4"/>
      <c r="BB252" s="4"/>
      <c r="BC252" s="4"/>
      <c r="BD252" s="4"/>
      <c r="BE252" s="4"/>
      <c r="BF252" s="4"/>
      <c r="BG252" s="4"/>
      <c r="BH252" s="4"/>
      <c r="BI252" s="4"/>
      <c r="BJ252" s="243" t="str">
        <f t="shared" si="31"/>
        <v>TNLT</v>
      </c>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row>
    <row r="253" ht="14.25" customHeight="1">
      <c r="A253" s="1" t="str">
        <f t="shared" si="35"/>
        <v>OK</v>
      </c>
      <c r="B253" s="103" t="str">
        <f t="shared" si="4"/>
        <v>OK</v>
      </c>
      <c r="C253" s="4" t="s">
        <v>1591</v>
      </c>
      <c r="D253" s="4" t="s">
        <v>1328</v>
      </c>
      <c r="E253" s="4"/>
      <c r="F253" s="4"/>
      <c r="G253" s="4"/>
      <c r="H253" s="4"/>
      <c r="I253" s="4"/>
      <c r="J253" s="4"/>
      <c r="K253" s="4"/>
      <c r="L253" s="4"/>
      <c r="M253" s="4" t="s">
        <v>101</v>
      </c>
      <c r="N253" s="4" t="s">
        <v>8</v>
      </c>
      <c r="O253" s="4" t="s">
        <v>681</v>
      </c>
      <c r="P253" s="4" t="s">
        <v>1339</v>
      </c>
      <c r="Q253" s="4"/>
      <c r="R253" s="4" t="s">
        <v>1592</v>
      </c>
      <c r="S253" s="4" t="s">
        <v>1593</v>
      </c>
      <c r="T253" s="4" t="s">
        <v>1594</v>
      </c>
      <c r="U253" s="4" t="s">
        <v>1595</v>
      </c>
      <c r="V253" s="4" t="s">
        <v>1596</v>
      </c>
      <c r="W253" s="4" t="s">
        <v>1597</v>
      </c>
      <c r="X253" s="4" t="s">
        <v>410</v>
      </c>
      <c r="Y253" s="4" t="s">
        <v>1598</v>
      </c>
      <c r="Z253" s="4"/>
      <c r="AA253" s="4">
        <v>294.0</v>
      </c>
      <c r="AB253" s="4" t="s">
        <v>48</v>
      </c>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243" t="str">
        <f t="shared" si="31"/>
        <v>TNBT</v>
      </c>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row>
    <row r="254" ht="14.25" customHeight="1">
      <c r="A254" s="1" t="str">
        <f t="shared" si="35"/>
        <v>OK</v>
      </c>
      <c r="B254" s="103" t="str">
        <f t="shared" si="4"/>
        <v>OK</v>
      </c>
      <c r="C254" s="4" t="s">
        <v>1591</v>
      </c>
      <c r="D254" s="4" t="s">
        <v>1328</v>
      </c>
      <c r="E254" s="4"/>
      <c r="F254" s="4" t="s">
        <v>1599</v>
      </c>
      <c r="G254" s="4" t="s">
        <v>1600</v>
      </c>
      <c r="H254" s="4"/>
      <c r="I254" s="4"/>
      <c r="J254" s="4" t="s">
        <v>123</v>
      </c>
      <c r="K254" s="4"/>
      <c r="L254" s="4" t="s">
        <v>1601</v>
      </c>
      <c r="M254" s="4" t="s">
        <v>101</v>
      </c>
      <c r="N254" s="4" t="s">
        <v>8</v>
      </c>
      <c r="O254" s="4" t="s">
        <v>695</v>
      </c>
      <c r="P254" s="4" t="s">
        <v>1602</v>
      </c>
      <c r="Q254" s="4"/>
      <c r="R254" s="4" t="s">
        <v>1603</v>
      </c>
      <c r="S254" s="4" t="s">
        <v>1604</v>
      </c>
      <c r="T254" s="4" t="s">
        <v>1605</v>
      </c>
      <c r="U254" s="4" t="s">
        <v>1606</v>
      </c>
      <c r="V254" s="4" t="s">
        <v>1607</v>
      </c>
      <c r="W254" s="4" t="s">
        <v>741</v>
      </c>
      <c r="X254" s="4" t="s">
        <v>171</v>
      </c>
      <c r="Y254" s="4" t="s">
        <v>1608</v>
      </c>
      <c r="Z254" s="4"/>
      <c r="AA254" s="4">
        <v>295.0</v>
      </c>
      <c r="AB254" s="4" t="s">
        <v>13</v>
      </c>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243" t="str">
        <f t="shared" si="31"/>
        <v>TNBT</v>
      </c>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row>
    <row r="255" ht="14.25" customHeight="1">
      <c r="A255" s="1" t="str">
        <f t="shared" si="35"/>
        <v>OK</v>
      </c>
      <c r="B255" s="103" t="str">
        <f t="shared" si="4"/>
        <v>OK</v>
      </c>
      <c r="C255" s="4" t="s">
        <v>1591</v>
      </c>
      <c r="D255" s="4" t="s">
        <v>1328</v>
      </c>
      <c r="E255" s="4"/>
      <c r="F255" s="4"/>
      <c r="G255" s="4"/>
      <c r="H255" s="4"/>
      <c r="I255" s="4"/>
      <c r="J255" s="4"/>
      <c r="K255" s="4"/>
      <c r="L255" s="4"/>
      <c r="M255" s="4" t="s">
        <v>101</v>
      </c>
      <c r="N255" s="4" t="s">
        <v>8</v>
      </c>
      <c r="O255" s="4" t="s">
        <v>135</v>
      </c>
      <c r="P255" s="4" t="s">
        <v>194</v>
      </c>
      <c r="Q255" s="4"/>
      <c r="R255" s="4" t="s">
        <v>1609</v>
      </c>
      <c r="S255" s="4" t="s">
        <v>1605</v>
      </c>
      <c r="T255" s="4" t="s">
        <v>741</v>
      </c>
      <c r="U255" s="4" t="s">
        <v>1604</v>
      </c>
      <c r="V255" s="4" t="s">
        <v>1607</v>
      </c>
      <c r="W255" s="4" t="s">
        <v>1606</v>
      </c>
      <c r="X255" s="4" t="s">
        <v>99</v>
      </c>
      <c r="Y255" s="4" t="s">
        <v>1610</v>
      </c>
      <c r="Z255" s="4"/>
      <c r="AA255" s="4">
        <v>296.0</v>
      </c>
      <c r="AB255" s="4" t="s">
        <v>48</v>
      </c>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243" t="str">
        <f t="shared" si="31"/>
        <v>TNBT</v>
      </c>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row>
    <row r="256" ht="14.25" customHeight="1">
      <c r="A256" s="1" t="str">
        <f t="shared" si="35"/>
        <v/>
      </c>
      <c r="B256" s="103" t="str">
        <f t="shared" si="4"/>
        <v>Có sẵn</v>
      </c>
      <c r="C256" s="4" t="s">
        <v>1591</v>
      </c>
      <c r="D256" s="4" t="s">
        <v>1328</v>
      </c>
      <c r="E256" s="4"/>
      <c r="F256" s="4"/>
      <c r="G256" s="4"/>
      <c r="H256" s="4"/>
      <c r="I256" s="4"/>
      <c r="J256" s="4" t="s">
        <v>123</v>
      </c>
      <c r="K256" s="4"/>
      <c r="L256" s="4" t="s">
        <v>1601</v>
      </c>
      <c r="M256" s="4"/>
      <c r="N256" s="4"/>
      <c r="O256" s="4"/>
      <c r="P256" s="4" t="s">
        <v>1611</v>
      </c>
      <c r="Q256" s="4" t="s">
        <v>5</v>
      </c>
      <c r="R256" s="4" t="s">
        <v>1612</v>
      </c>
      <c r="S256" s="4" t="s">
        <v>1613</v>
      </c>
      <c r="T256" s="4" t="s">
        <v>1614</v>
      </c>
      <c r="U256" s="4" t="s">
        <v>1615</v>
      </c>
      <c r="V256" s="4" t="s">
        <v>1616</v>
      </c>
      <c r="W256" s="4" t="s">
        <v>1617</v>
      </c>
      <c r="X256" s="4" t="s">
        <v>242</v>
      </c>
      <c r="Y256" s="4"/>
      <c r="Z256" s="4" t="s">
        <v>1618</v>
      </c>
      <c r="AA256" s="4">
        <v>297.0</v>
      </c>
      <c r="AB256" s="4" t="s">
        <v>47</v>
      </c>
      <c r="AC256" s="4"/>
      <c r="AD256" s="20" t="s">
        <v>494</v>
      </c>
      <c r="AE256" s="67" t="s">
        <v>8171</v>
      </c>
      <c r="AF256" s="67" t="s">
        <v>8171</v>
      </c>
      <c r="AG256" s="67" t="s">
        <v>8171</v>
      </c>
      <c r="AH256" s="67" t="s">
        <v>8171</v>
      </c>
      <c r="AI256" s="67" t="s">
        <v>8171</v>
      </c>
      <c r="AJ256" s="67" t="s">
        <v>8171</v>
      </c>
      <c r="AK256" s="67" t="s">
        <v>8171</v>
      </c>
      <c r="AL256" s="67" t="s">
        <v>8171</v>
      </c>
      <c r="AM256" s="67" t="s">
        <v>8232</v>
      </c>
      <c r="AN256" s="67" t="s">
        <v>8768</v>
      </c>
      <c r="AO256" s="67" t="s">
        <v>8769</v>
      </c>
      <c r="AP256" s="4"/>
      <c r="AQ256" s="4"/>
      <c r="AR256" s="4"/>
      <c r="AS256" s="4"/>
      <c r="AT256" s="4"/>
      <c r="AU256" s="4"/>
      <c r="AV256" s="4"/>
      <c r="AW256" s="4"/>
      <c r="AX256" s="4"/>
      <c r="AY256" s="4"/>
      <c r="AZ256" s="4"/>
      <c r="BA256" s="4"/>
      <c r="BB256" s="4"/>
      <c r="BC256" s="4"/>
      <c r="BD256" s="4"/>
      <c r="BE256" s="4"/>
      <c r="BF256" s="4"/>
      <c r="BG256" s="4"/>
      <c r="BH256" s="4"/>
      <c r="BI256" s="4"/>
      <c r="BJ256" s="243" t="str">
        <f t="shared" si="31"/>
        <v>TNLT</v>
      </c>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row>
    <row r="257" ht="14.25" customHeight="1">
      <c r="A257" s="1" t="str">
        <f t="shared" si="35"/>
        <v/>
      </c>
      <c r="B257" s="103" t="str">
        <f t="shared" si="4"/>
        <v>Có sẵn</v>
      </c>
      <c r="C257" s="4" t="s">
        <v>1591</v>
      </c>
      <c r="D257" s="4" t="s">
        <v>1328</v>
      </c>
      <c r="E257" s="4"/>
      <c r="F257" s="4"/>
      <c r="G257" s="4"/>
      <c r="H257" s="4"/>
      <c r="I257" s="4"/>
      <c r="J257" s="4"/>
      <c r="K257" s="4"/>
      <c r="L257" s="4"/>
      <c r="M257" s="4"/>
      <c r="N257" s="4"/>
      <c r="O257" s="4"/>
      <c r="P257" s="4"/>
      <c r="Q257" s="4" t="s">
        <v>5</v>
      </c>
      <c r="R257" s="4" t="s">
        <v>1619</v>
      </c>
      <c r="S257" s="4" t="s">
        <v>1620</v>
      </c>
      <c r="T257" s="4" t="s">
        <v>1621</v>
      </c>
      <c r="U257" s="4" t="s">
        <v>1622</v>
      </c>
      <c r="V257" s="4" t="s">
        <v>1623</v>
      </c>
      <c r="W257" s="4" t="s">
        <v>1624</v>
      </c>
      <c r="X257" s="4"/>
      <c r="Y257" s="4"/>
      <c r="Z257" s="4" t="s">
        <v>1625</v>
      </c>
      <c r="AA257" s="4">
        <v>298.0</v>
      </c>
      <c r="AB257" s="4" t="s">
        <v>47</v>
      </c>
      <c r="AC257" s="4"/>
      <c r="AD257" s="20" t="s">
        <v>112</v>
      </c>
      <c r="AE257" s="20" t="s">
        <v>8171</v>
      </c>
      <c r="AF257" s="20" t="s">
        <v>8171</v>
      </c>
      <c r="AG257" s="20" t="s">
        <v>8171</v>
      </c>
      <c r="AH257" s="20" t="s">
        <v>8171</v>
      </c>
      <c r="AI257" s="20" t="s">
        <v>8171</v>
      </c>
      <c r="AJ257" s="20" t="s">
        <v>8171</v>
      </c>
      <c r="AK257" s="20" t="s">
        <v>8171</v>
      </c>
      <c r="AL257" s="20" t="s">
        <v>8232</v>
      </c>
      <c r="AM257" s="20" t="s">
        <v>8232</v>
      </c>
      <c r="AN257" s="20" t="s">
        <v>8233</v>
      </c>
      <c r="AO257" s="20" t="s">
        <v>8249</v>
      </c>
      <c r="AP257" s="20" t="s">
        <v>8249</v>
      </c>
      <c r="AR257" s="4"/>
      <c r="AS257" s="4"/>
      <c r="AT257" s="4"/>
      <c r="AU257" s="4"/>
      <c r="AV257" s="4"/>
      <c r="AW257" s="4"/>
      <c r="AX257" s="4"/>
      <c r="AY257" s="4"/>
      <c r="AZ257" s="4"/>
      <c r="BA257" s="4"/>
      <c r="BB257" s="4"/>
      <c r="BC257" s="4"/>
      <c r="BD257" s="4"/>
      <c r="BE257" s="4"/>
      <c r="BF257" s="4"/>
      <c r="BG257" s="4"/>
      <c r="BH257" s="4"/>
      <c r="BI257" s="4"/>
      <c r="BJ257" s="243" t="str">
        <f t="shared" si="31"/>
        <v>TNLT</v>
      </c>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row>
    <row r="258" ht="14.25" customHeight="1">
      <c r="A258" s="1" t="str">
        <f t="shared" si="35"/>
        <v/>
      </c>
      <c r="B258" s="103" t="str">
        <f t="shared" si="4"/>
        <v>Có sẵn</v>
      </c>
      <c r="C258" s="4" t="s">
        <v>1591</v>
      </c>
      <c r="D258" s="4" t="s">
        <v>1328</v>
      </c>
      <c r="E258" s="4"/>
      <c r="F258" s="4"/>
      <c r="G258" s="4"/>
      <c r="H258" s="4"/>
      <c r="I258" s="4"/>
      <c r="J258" s="4"/>
      <c r="K258" s="4"/>
      <c r="L258" s="4"/>
      <c r="M258" s="4"/>
      <c r="N258" s="4"/>
      <c r="O258" s="4"/>
      <c r="P258" s="4"/>
      <c r="Q258" s="4" t="s">
        <v>5</v>
      </c>
      <c r="R258" s="4" t="s">
        <v>1626</v>
      </c>
      <c r="S258" s="4" t="s">
        <v>1627</v>
      </c>
      <c r="T258" s="4" t="s">
        <v>1628</v>
      </c>
      <c r="U258" s="4" t="s">
        <v>1629</v>
      </c>
      <c r="V258" s="4" t="s">
        <v>1630</v>
      </c>
      <c r="W258" s="4" t="s">
        <v>1631</v>
      </c>
      <c r="X258" s="4"/>
      <c r="Y258" s="4"/>
      <c r="Z258" s="4" t="s">
        <v>1632</v>
      </c>
      <c r="AA258" s="4">
        <v>299.0</v>
      </c>
      <c r="AB258" s="4" t="s">
        <v>47</v>
      </c>
      <c r="AC258" s="4"/>
      <c r="AD258" s="20" t="s">
        <v>534</v>
      </c>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243" t="str">
        <f t="shared" si="31"/>
        <v>TNLT</v>
      </c>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row>
    <row r="259" ht="14.25" customHeight="1">
      <c r="A259" s="1" t="str">
        <f t="shared" si="35"/>
        <v/>
      </c>
      <c r="B259" s="103" t="str">
        <f t="shared" si="4"/>
        <v>Có sẵn</v>
      </c>
      <c r="C259" s="4" t="s">
        <v>1591</v>
      </c>
      <c r="D259" s="4" t="s">
        <v>1328</v>
      </c>
      <c r="E259" s="4"/>
      <c r="F259" s="4"/>
      <c r="G259" s="4"/>
      <c r="H259" s="4"/>
      <c r="I259" s="4"/>
      <c r="J259" s="4"/>
      <c r="K259" s="4"/>
      <c r="L259" s="4"/>
      <c r="M259" s="4"/>
      <c r="N259" s="4"/>
      <c r="O259" s="4"/>
      <c r="P259" s="4"/>
      <c r="Q259" s="4" t="s">
        <v>5</v>
      </c>
      <c r="R259" s="4" t="s">
        <v>1636</v>
      </c>
      <c r="S259" s="4" t="s">
        <v>1637</v>
      </c>
      <c r="T259" s="4" t="s">
        <v>1638</v>
      </c>
      <c r="U259" s="4" t="s">
        <v>1639</v>
      </c>
      <c r="V259" s="4" t="s">
        <v>1640</v>
      </c>
      <c r="W259" s="4" t="s">
        <v>1641</v>
      </c>
      <c r="X259" s="4"/>
      <c r="Y259" s="4"/>
      <c r="Z259" s="4" t="s">
        <v>1642</v>
      </c>
      <c r="AA259" s="4">
        <v>300.0</v>
      </c>
      <c r="AB259" s="4" t="s">
        <v>47</v>
      </c>
      <c r="AC259" s="4"/>
      <c r="AD259" s="20" t="s">
        <v>615</v>
      </c>
      <c r="AE259" s="67" t="s">
        <v>1636</v>
      </c>
      <c r="AF259" s="67" t="s">
        <v>5</v>
      </c>
      <c r="AG259" s="67" t="s">
        <v>1637</v>
      </c>
      <c r="AH259" s="67" t="s">
        <v>1638</v>
      </c>
      <c r="AI259" s="67" t="s">
        <v>1639</v>
      </c>
      <c r="AJ259" s="67" t="s">
        <v>1640</v>
      </c>
      <c r="AK259" s="67" t="s">
        <v>8772</v>
      </c>
      <c r="AL259" s="67" t="s">
        <v>4234</v>
      </c>
      <c r="AM259" s="67" t="s">
        <v>8773</v>
      </c>
      <c r="AN259" s="67" t="s">
        <v>8774</v>
      </c>
      <c r="AO259" s="67" t="s">
        <v>8775</v>
      </c>
      <c r="AP259" s="4"/>
      <c r="AQ259" s="4"/>
      <c r="AR259" s="4"/>
      <c r="AS259" s="4"/>
      <c r="AT259" s="4"/>
      <c r="AU259" s="4"/>
      <c r="AV259" s="4"/>
      <c r="AW259" s="4"/>
      <c r="AX259" s="4"/>
      <c r="AY259" s="4"/>
      <c r="AZ259" s="4"/>
      <c r="BA259" s="4"/>
      <c r="BB259" s="4"/>
      <c r="BC259" s="4"/>
      <c r="BD259" s="4"/>
      <c r="BE259" s="4"/>
      <c r="BF259" s="4"/>
      <c r="BG259" s="4"/>
      <c r="BH259" s="4"/>
      <c r="BI259" s="4"/>
      <c r="BJ259" s="243" t="str">
        <f t="shared" si="31"/>
        <v>TNLT</v>
      </c>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row>
    <row r="260" ht="14.25" customHeight="1">
      <c r="A260" s="1" t="str">
        <f t="shared" si="35"/>
        <v/>
      </c>
      <c r="B260" s="103" t="str">
        <f t="shared" si="4"/>
        <v>Có sẵn</v>
      </c>
      <c r="C260" s="4" t="s">
        <v>1591</v>
      </c>
      <c r="D260" s="4" t="s">
        <v>1328</v>
      </c>
      <c r="E260" s="4"/>
      <c r="F260" s="4"/>
      <c r="G260" s="4"/>
      <c r="H260" s="4"/>
      <c r="I260" s="4"/>
      <c r="J260" s="4"/>
      <c r="K260" s="4"/>
      <c r="L260" s="4"/>
      <c r="M260" s="4"/>
      <c r="N260" s="4"/>
      <c r="O260" s="4"/>
      <c r="P260" s="4"/>
      <c r="Q260" s="4" t="s">
        <v>5</v>
      </c>
      <c r="R260" s="4" t="s">
        <v>1643</v>
      </c>
      <c r="S260" s="4" t="s">
        <v>1613</v>
      </c>
      <c r="T260" s="4" t="s">
        <v>1614</v>
      </c>
      <c r="U260" s="4" t="s">
        <v>1615</v>
      </c>
      <c r="V260" s="4" t="s">
        <v>1616</v>
      </c>
      <c r="W260" s="4" t="s">
        <v>1617</v>
      </c>
      <c r="X260" s="4"/>
      <c r="Y260" s="4"/>
      <c r="Z260" s="4" t="s">
        <v>1644</v>
      </c>
      <c r="AA260" s="4">
        <v>301.0</v>
      </c>
      <c r="AB260" s="4" t="s">
        <v>47</v>
      </c>
      <c r="AC260" s="4"/>
      <c r="AD260" s="20" t="s">
        <v>629</v>
      </c>
      <c r="AE260" s="67" t="s">
        <v>8171</v>
      </c>
      <c r="AF260" s="67" t="s">
        <v>8621</v>
      </c>
      <c r="AG260" s="67" t="s">
        <v>8171</v>
      </c>
      <c r="AH260" s="67" t="s">
        <v>8171</v>
      </c>
      <c r="AI260" s="67" t="s">
        <v>8171</v>
      </c>
      <c r="AJ260" s="67" t="s">
        <v>8171</v>
      </c>
      <c r="AK260" s="67" t="s">
        <v>8171</v>
      </c>
      <c r="AL260" s="67" t="s">
        <v>8501</v>
      </c>
      <c r="AM260" s="67" t="s">
        <v>8777</v>
      </c>
      <c r="AN260" s="67" t="s">
        <v>8778</v>
      </c>
      <c r="AO260" s="67" t="s">
        <v>8779</v>
      </c>
      <c r="AP260" s="4"/>
      <c r="AQ260" s="4"/>
      <c r="AR260" s="4"/>
      <c r="AS260" s="4"/>
      <c r="AT260" s="4"/>
      <c r="AU260" s="4"/>
      <c r="AV260" s="4"/>
      <c r="AW260" s="4"/>
      <c r="AX260" s="4"/>
      <c r="AY260" s="4"/>
      <c r="AZ260" s="4"/>
      <c r="BA260" s="4"/>
      <c r="BB260" s="4"/>
      <c r="BC260" s="4"/>
      <c r="BD260" s="4"/>
      <c r="BE260" s="4"/>
      <c r="BF260" s="4"/>
      <c r="BG260" s="4"/>
      <c r="BH260" s="4"/>
      <c r="BI260" s="4"/>
      <c r="BJ260" s="243" t="str">
        <f t="shared" si="31"/>
        <v>TNLT</v>
      </c>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row>
    <row r="261" ht="14.25" customHeight="1">
      <c r="A261" s="1" t="str">
        <f t="shared" si="35"/>
        <v/>
      </c>
      <c r="B261" s="103" t="str">
        <f t="shared" si="4"/>
        <v>Có sẵn</v>
      </c>
      <c r="C261" s="4" t="s">
        <v>1591</v>
      </c>
      <c r="D261" s="4" t="s">
        <v>1328</v>
      </c>
      <c r="E261" s="4"/>
      <c r="F261" s="4"/>
      <c r="G261" s="4"/>
      <c r="H261" s="4"/>
      <c r="I261" s="4"/>
      <c r="J261" s="4"/>
      <c r="K261" s="4"/>
      <c r="L261" s="4"/>
      <c r="M261" s="4"/>
      <c r="N261" s="4"/>
      <c r="O261" s="4"/>
      <c r="P261" s="4"/>
      <c r="Q261" s="4" t="s">
        <v>9</v>
      </c>
      <c r="R261" s="4" t="s">
        <v>1645</v>
      </c>
      <c r="S261" s="4"/>
      <c r="T261" s="4"/>
      <c r="U261" s="4"/>
      <c r="V261" s="4"/>
      <c r="W261" s="4"/>
      <c r="X261" s="4"/>
      <c r="Y261" s="4"/>
      <c r="Z261" s="4" t="s">
        <v>1646</v>
      </c>
      <c r="AA261" s="4">
        <v>302.0</v>
      </c>
      <c r="AB261" s="4" t="s">
        <v>47</v>
      </c>
      <c r="AC261" s="4"/>
      <c r="AD261" s="20" t="s">
        <v>646</v>
      </c>
      <c r="AE261" s="67" t="s">
        <v>1645</v>
      </c>
      <c r="AF261" s="67" t="s">
        <v>9</v>
      </c>
      <c r="AG261" s="4"/>
      <c r="AH261" s="4"/>
      <c r="AI261" s="4"/>
      <c r="AJ261" s="4"/>
      <c r="AK261" s="4"/>
      <c r="AL261" s="87" t="s">
        <v>8780</v>
      </c>
      <c r="AM261" s="87" t="s">
        <v>8781</v>
      </c>
      <c r="AN261" s="67" t="s">
        <v>8782</v>
      </c>
      <c r="AO261" s="67" t="s">
        <v>8783</v>
      </c>
      <c r="AP261" s="4"/>
      <c r="AQ261" s="4"/>
      <c r="AR261" s="4"/>
      <c r="AS261" s="4"/>
      <c r="AT261" s="4"/>
      <c r="AU261" s="4"/>
      <c r="AV261" s="4"/>
      <c r="AW261" s="4"/>
      <c r="AX261" s="4"/>
      <c r="AY261" s="4"/>
      <c r="AZ261" s="4"/>
      <c r="BA261" s="4"/>
      <c r="BB261" s="4"/>
      <c r="BC261" s="4"/>
      <c r="BD261" s="4"/>
      <c r="BE261" s="4"/>
      <c r="BF261" s="4"/>
      <c r="BG261" s="4"/>
      <c r="BH261" s="4"/>
      <c r="BI261" s="4"/>
      <c r="BJ261" s="243" t="str">
        <f t="shared" si="31"/>
        <v>TL</v>
      </c>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row>
    <row r="262" ht="14.25" customHeight="1">
      <c r="A262" s="1" t="str">
        <f t="shared" si="35"/>
        <v/>
      </c>
      <c r="B262" s="103" t="str">
        <f t="shared" si="4"/>
        <v>Có sẵn</v>
      </c>
      <c r="C262" s="4" t="s">
        <v>1647</v>
      </c>
      <c r="D262" s="4" t="s">
        <v>1328</v>
      </c>
      <c r="E262" s="4"/>
      <c r="F262" s="4"/>
      <c r="G262" s="4"/>
      <c r="H262" s="4"/>
      <c r="I262" s="4"/>
      <c r="J262" s="4"/>
      <c r="K262" s="4"/>
      <c r="L262" s="4"/>
      <c r="M262" s="4"/>
      <c r="N262" s="4"/>
      <c r="O262" s="4"/>
      <c r="P262" s="4" t="s">
        <v>1648</v>
      </c>
      <c r="Q262" s="4" t="s">
        <v>5</v>
      </c>
      <c r="R262" s="4" t="s">
        <v>1649</v>
      </c>
      <c r="S262" s="4" t="s">
        <v>1620</v>
      </c>
      <c r="T262" s="4" t="s">
        <v>1621</v>
      </c>
      <c r="U262" s="4" t="s">
        <v>1650</v>
      </c>
      <c r="V262" s="4" t="s">
        <v>1623</v>
      </c>
      <c r="W262" s="4" t="s">
        <v>1651</v>
      </c>
      <c r="X262" s="4" t="s">
        <v>99</v>
      </c>
      <c r="Y262" s="4"/>
      <c r="Z262" s="4" t="s">
        <v>1652</v>
      </c>
      <c r="AA262" s="4">
        <v>305.0</v>
      </c>
      <c r="AB262" s="4" t="s">
        <v>47</v>
      </c>
      <c r="AC262" s="4"/>
      <c r="AD262" s="20" t="s">
        <v>1191</v>
      </c>
      <c r="AE262" s="275" t="s">
        <v>1649</v>
      </c>
      <c r="AF262" s="275" t="s">
        <v>5</v>
      </c>
      <c r="AG262" s="275" t="s">
        <v>1649</v>
      </c>
      <c r="AH262" s="4" t="s">
        <v>1621</v>
      </c>
      <c r="AI262" s="4" t="s">
        <v>1650</v>
      </c>
      <c r="AJ262" s="67" t="s">
        <v>1623</v>
      </c>
      <c r="AK262" s="67" t="s">
        <v>1651</v>
      </c>
      <c r="AL262" s="67" t="s">
        <v>99</v>
      </c>
      <c r="AM262" s="67" t="s">
        <v>8792</v>
      </c>
      <c r="AN262" s="67" t="s">
        <v>8270</v>
      </c>
      <c r="AO262" s="67" t="s">
        <v>8792</v>
      </c>
      <c r="AP262" s="4"/>
      <c r="AQ262" s="4"/>
      <c r="AR262" s="4"/>
      <c r="AS262" s="4"/>
      <c r="AT262" s="4"/>
      <c r="AU262" s="4"/>
      <c r="AV262" s="4"/>
      <c r="AW262" s="4"/>
      <c r="AX262" s="4"/>
      <c r="AY262" s="4"/>
      <c r="AZ262" s="4"/>
      <c r="BA262" s="4"/>
      <c r="BB262" s="4"/>
      <c r="BC262" s="4"/>
      <c r="BD262" s="4"/>
      <c r="BE262" s="4"/>
      <c r="BF262" s="4"/>
      <c r="BG262" s="4"/>
      <c r="BH262" s="4"/>
      <c r="BI262" s="4"/>
      <c r="BJ262" s="243" t="str">
        <f t="shared" si="31"/>
        <v>TNLT</v>
      </c>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row>
    <row r="263" ht="14.25" customHeight="1">
      <c r="A263" s="1" t="str">
        <f t="shared" si="35"/>
        <v/>
      </c>
      <c r="B263" s="103" t="str">
        <f t="shared" si="4"/>
        <v>Có sẵn</v>
      </c>
      <c r="C263" s="4" t="s">
        <v>1647</v>
      </c>
      <c r="D263" s="4" t="s">
        <v>1328</v>
      </c>
      <c r="E263" s="4"/>
      <c r="F263" s="4"/>
      <c r="G263" s="4"/>
      <c r="H263" s="4"/>
      <c r="I263" s="4"/>
      <c r="J263" s="4"/>
      <c r="K263" s="4"/>
      <c r="L263" s="4"/>
      <c r="M263" s="4"/>
      <c r="N263" s="4"/>
      <c r="O263" s="4"/>
      <c r="P263" s="4"/>
      <c r="Q263" s="4" t="s">
        <v>5</v>
      </c>
      <c r="R263" s="4" t="s">
        <v>1656</v>
      </c>
      <c r="S263" s="4" t="s">
        <v>1627</v>
      </c>
      <c r="T263" s="4" t="s">
        <v>1628</v>
      </c>
      <c r="U263" s="4" t="s">
        <v>1629</v>
      </c>
      <c r="V263" s="4" t="s">
        <v>1630</v>
      </c>
      <c r="W263" s="4" t="s">
        <v>1631</v>
      </c>
      <c r="X263" s="4"/>
      <c r="Y263" s="4"/>
      <c r="Z263" s="4" t="s">
        <v>1657</v>
      </c>
      <c r="AA263" s="4">
        <v>306.0</v>
      </c>
      <c r="AB263" s="4" t="s">
        <v>47</v>
      </c>
      <c r="AC263" s="4"/>
      <c r="AD263" s="20" t="s">
        <v>1165</v>
      </c>
      <c r="AE263" s="272" t="s">
        <v>1656</v>
      </c>
      <c r="AF263" s="67" t="s">
        <v>5</v>
      </c>
      <c r="AG263" s="272" t="s">
        <v>1627</v>
      </c>
      <c r="AH263" s="272" t="s">
        <v>1628</v>
      </c>
      <c r="AI263" s="272" t="s">
        <v>1629</v>
      </c>
      <c r="AJ263" s="272" t="s">
        <v>1630</v>
      </c>
      <c r="AK263" s="272" t="s">
        <v>1631</v>
      </c>
      <c r="AL263" s="67" t="s">
        <v>8122</v>
      </c>
      <c r="AM263" s="67" t="s">
        <v>8799</v>
      </c>
      <c r="AN263" s="67" t="s">
        <v>8800</v>
      </c>
      <c r="AO263" s="67" t="s">
        <v>8801</v>
      </c>
      <c r="AP263" s="4"/>
      <c r="AQ263" s="4"/>
      <c r="AR263" s="4"/>
      <c r="AS263" s="4"/>
      <c r="AT263" s="4"/>
      <c r="AU263" s="4"/>
      <c r="AV263" s="4"/>
      <c r="AW263" s="4"/>
      <c r="AX263" s="4"/>
      <c r="AY263" s="4"/>
      <c r="AZ263" s="4"/>
      <c r="BA263" s="4"/>
      <c r="BB263" s="4"/>
      <c r="BC263" s="4"/>
      <c r="BD263" s="4"/>
      <c r="BE263" s="4"/>
      <c r="BF263" s="4"/>
      <c r="BG263" s="4"/>
      <c r="BH263" s="4"/>
      <c r="BI263" s="4"/>
      <c r="BJ263" s="243" t="str">
        <f t="shared" si="31"/>
        <v>TNLT</v>
      </c>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row>
    <row r="264" ht="14.25" customHeight="1">
      <c r="A264" s="1" t="str">
        <f t="shared" si="35"/>
        <v/>
      </c>
      <c r="B264" s="103" t="str">
        <f t="shared" si="4"/>
        <v>Có sẵn</v>
      </c>
      <c r="C264" s="4" t="s">
        <v>1658</v>
      </c>
      <c r="D264" s="4" t="s">
        <v>1328</v>
      </c>
      <c r="E264" s="4"/>
      <c r="F264" s="4"/>
      <c r="G264" s="4"/>
      <c r="H264" s="4"/>
      <c r="I264" s="4"/>
      <c r="J264" s="4"/>
      <c r="K264" s="4"/>
      <c r="L264" s="4"/>
      <c r="M264" s="4" t="s">
        <v>47</v>
      </c>
      <c r="N264" s="4" t="s">
        <v>5</v>
      </c>
      <c r="O264" s="4" t="s">
        <v>404</v>
      </c>
      <c r="P264" s="4" t="s">
        <v>816</v>
      </c>
      <c r="Q264" s="4" t="s">
        <v>5</v>
      </c>
      <c r="R264" s="4" t="s">
        <v>1659</v>
      </c>
      <c r="S264" s="4" t="s">
        <v>1297</v>
      </c>
      <c r="T264" s="4" t="s">
        <v>1524</v>
      </c>
      <c r="U264" s="4" t="s">
        <v>1525</v>
      </c>
      <c r="V264" s="4" t="s">
        <v>1660</v>
      </c>
      <c r="W264" s="4" t="s">
        <v>1661</v>
      </c>
      <c r="X264" s="4" t="s">
        <v>171</v>
      </c>
      <c r="Y264" s="4" t="s">
        <v>1662</v>
      </c>
      <c r="Z264" s="4"/>
      <c r="AA264" s="4">
        <v>307.0</v>
      </c>
      <c r="AB264" s="4" t="s">
        <v>49</v>
      </c>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243" t="str">
        <f t="shared" si="31"/>
        <v>TNLT</v>
      </c>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row>
    <row r="265" ht="14.25" customHeight="1">
      <c r="A265" s="1" t="str">
        <f t="shared" si="35"/>
        <v>OK</v>
      </c>
      <c r="B265" s="103" t="str">
        <f t="shared" si="4"/>
        <v>OK</v>
      </c>
      <c r="C265" s="4" t="s">
        <v>1658</v>
      </c>
      <c r="D265" s="4" t="s">
        <v>1328</v>
      </c>
      <c r="E265" s="4"/>
      <c r="F265" s="4"/>
      <c r="G265" s="4"/>
      <c r="H265" s="4"/>
      <c r="I265" s="4"/>
      <c r="J265" s="4"/>
      <c r="K265" s="4"/>
      <c r="L265" s="4"/>
      <c r="M265" s="4" t="s">
        <v>47</v>
      </c>
      <c r="N265" s="4" t="s">
        <v>5</v>
      </c>
      <c r="O265" s="4" t="s">
        <v>354</v>
      </c>
      <c r="P265" s="4" t="s">
        <v>421</v>
      </c>
      <c r="Q265" s="4"/>
      <c r="R265" s="4" t="s">
        <v>1663</v>
      </c>
      <c r="S265" s="4" t="s">
        <v>1664</v>
      </c>
      <c r="T265" s="4" t="s">
        <v>1665</v>
      </c>
      <c r="U265" s="4" t="s">
        <v>1666</v>
      </c>
      <c r="V265" s="4" t="s">
        <v>1667</v>
      </c>
      <c r="W265" s="4" t="s">
        <v>1668</v>
      </c>
      <c r="X265" s="4" t="s">
        <v>1669</v>
      </c>
      <c r="Y265" s="4" t="s">
        <v>1670</v>
      </c>
      <c r="Z265" s="4"/>
      <c r="AA265" s="4">
        <v>308.0</v>
      </c>
      <c r="AB265" s="4" t="s">
        <v>49</v>
      </c>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243" t="str">
        <f t="shared" si="31"/>
        <v>TNLT</v>
      </c>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row>
    <row r="266" ht="14.25" customHeight="1">
      <c r="A266" s="1" t="str">
        <f t="shared" si="35"/>
        <v>OK</v>
      </c>
      <c r="B266" s="103" t="str">
        <f t="shared" si="4"/>
        <v>OK</v>
      </c>
      <c r="C266" s="4" t="s">
        <v>1658</v>
      </c>
      <c r="D266" s="4" t="s">
        <v>1328</v>
      </c>
      <c r="E266" s="4"/>
      <c r="F266" s="4"/>
      <c r="G266" s="4"/>
      <c r="H266" s="4"/>
      <c r="I266" s="4"/>
      <c r="J266" s="4"/>
      <c r="K266" s="4"/>
      <c r="L266" s="4"/>
      <c r="M266" s="4" t="s">
        <v>47</v>
      </c>
      <c r="N266" s="4" t="s">
        <v>5</v>
      </c>
      <c r="O266" s="4" t="s">
        <v>347</v>
      </c>
      <c r="P266" s="4" t="s">
        <v>927</v>
      </c>
      <c r="Q266" s="4"/>
      <c r="R266" s="4" t="s">
        <v>1671</v>
      </c>
      <c r="S266" s="4" t="s">
        <v>1672</v>
      </c>
      <c r="T266" s="4" t="s">
        <v>1673</v>
      </c>
      <c r="U266" s="4" t="s">
        <v>1674</v>
      </c>
      <c r="V266" s="4" t="s">
        <v>1675</v>
      </c>
      <c r="W266" s="4" t="s">
        <v>1676</v>
      </c>
      <c r="X266" s="4" t="s">
        <v>242</v>
      </c>
      <c r="Y266" s="4" t="s">
        <v>1677</v>
      </c>
      <c r="Z266" s="4"/>
      <c r="AA266" s="4">
        <v>309.0</v>
      </c>
      <c r="AB266" s="4" t="s">
        <v>49</v>
      </c>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243" t="str">
        <f t="shared" si="31"/>
        <v>TNLT</v>
      </c>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row>
    <row r="267" ht="14.25" customHeight="1">
      <c r="A267" s="1" t="str">
        <f t="shared" si="35"/>
        <v/>
      </c>
      <c r="B267" s="103" t="str">
        <f t="shared" si="4"/>
        <v>Có sẵn</v>
      </c>
      <c r="C267" s="4" t="s">
        <v>1658</v>
      </c>
      <c r="D267" s="4" t="s">
        <v>1328</v>
      </c>
      <c r="E267" s="4"/>
      <c r="F267" s="4"/>
      <c r="G267" s="4"/>
      <c r="H267" s="4"/>
      <c r="I267" s="4"/>
      <c r="J267" s="4"/>
      <c r="K267" s="4"/>
      <c r="L267" s="4"/>
      <c r="M267" s="4"/>
      <c r="N267" s="4"/>
      <c r="O267" s="4"/>
      <c r="P267" s="4" t="s">
        <v>1680</v>
      </c>
      <c r="Q267" s="4" t="s">
        <v>5</v>
      </c>
      <c r="R267" s="4" t="s">
        <v>1681</v>
      </c>
      <c r="S267" s="4" t="s">
        <v>1682</v>
      </c>
      <c r="T267" s="4" t="s">
        <v>1683</v>
      </c>
      <c r="U267" s="4" t="s">
        <v>1684</v>
      </c>
      <c r="V267" s="4" t="s">
        <v>1629</v>
      </c>
      <c r="W267" s="4" t="s">
        <v>1627</v>
      </c>
      <c r="X267" s="4" t="s">
        <v>410</v>
      </c>
      <c r="Y267" s="4"/>
      <c r="Z267" s="4" t="s">
        <v>1685</v>
      </c>
      <c r="AA267" s="4">
        <v>311.0</v>
      </c>
      <c r="AB267" s="4" t="s">
        <v>47</v>
      </c>
      <c r="AC267" s="4"/>
      <c r="AD267" s="20" t="s">
        <v>416</v>
      </c>
      <c r="AE267" s="67" t="s">
        <v>8171</v>
      </c>
      <c r="AF267" s="67" t="s">
        <v>8171</v>
      </c>
      <c r="AG267" s="67" t="s">
        <v>8171</v>
      </c>
      <c r="AH267" s="267" t="s">
        <v>8171</v>
      </c>
      <c r="AI267" s="267" t="s">
        <v>8171</v>
      </c>
      <c r="AJ267" s="267" t="s">
        <v>8171</v>
      </c>
      <c r="AK267" s="267" t="s">
        <v>8171</v>
      </c>
      <c r="AL267" s="267" t="s">
        <v>8171</v>
      </c>
      <c r="AM267" s="67" t="s">
        <v>8232</v>
      </c>
      <c r="AN267" s="67" t="s">
        <v>8491</v>
      </c>
      <c r="AO267" s="67" t="s">
        <v>8805</v>
      </c>
      <c r="AP267" s="4"/>
      <c r="AQ267" s="4"/>
      <c r="AR267" s="4"/>
      <c r="AS267" s="4"/>
      <c r="AT267" s="4"/>
      <c r="AU267" s="4"/>
      <c r="AV267" s="4"/>
      <c r="AW267" s="4"/>
      <c r="AX267" s="4"/>
      <c r="AY267" s="4"/>
      <c r="AZ267" s="4"/>
      <c r="BA267" s="4"/>
      <c r="BB267" s="4"/>
      <c r="BC267" s="4"/>
      <c r="BD267" s="4"/>
      <c r="BE267" s="4"/>
      <c r="BF267" s="4"/>
      <c r="BG267" s="4"/>
      <c r="BH267" s="4"/>
      <c r="BI267" s="4"/>
      <c r="BJ267" s="243" t="str">
        <f t="shared" si="31"/>
        <v>TNLT</v>
      </c>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row>
    <row r="268" ht="14.25" customHeight="1">
      <c r="A268" s="1" t="str">
        <f t="shared" si="35"/>
        <v/>
      </c>
      <c r="B268" s="103" t="str">
        <f t="shared" si="4"/>
        <v>Có sẵn</v>
      </c>
      <c r="C268" s="4" t="s">
        <v>1658</v>
      </c>
      <c r="D268" s="4" t="s">
        <v>1328</v>
      </c>
      <c r="E268" s="4"/>
      <c r="F268" s="4"/>
      <c r="G268" s="4"/>
      <c r="H268" s="4"/>
      <c r="I268" s="4"/>
      <c r="J268" s="4"/>
      <c r="K268" s="4"/>
      <c r="L268" s="4"/>
      <c r="M268" s="4"/>
      <c r="N268" s="4"/>
      <c r="O268" s="4"/>
      <c r="P268" s="4"/>
      <c r="Q268" s="4" t="s">
        <v>5</v>
      </c>
      <c r="R268" s="4" t="s">
        <v>1686</v>
      </c>
      <c r="S268" s="4" t="s">
        <v>1687</v>
      </c>
      <c r="T268" s="4" t="s">
        <v>1688</v>
      </c>
      <c r="U268" s="4" t="s">
        <v>1629</v>
      </c>
      <c r="V268" s="4" t="s">
        <v>1627</v>
      </c>
      <c r="W268" s="4" t="s">
        <v>1689</v>
      </c>
      <c r="X268" s="4"/>
      <c r="Y268" s="4"/>
      <c r="Z268" s="4" t="s">
        <v>1690</v>
      </c>
      <c r="AA268" s="4">
        <v>312.0</v>
      </c>
      <c r="AB268" s="4" t="s">
        <v>47</v>
      </c>
      <c r="AC268" s="4"/>
      <c r="AD268" s="20" t="s">
        <v>421</v>
      </c>
      <c r="AE268" s="67" t="s">
        <v>8806</v>
      </c>
      <c r="AF268" s="67" t="s">
        <v>5</v>
      </c>
      <c r="AG268" s="67" t="s">
        <v>8807</v>
      </c>
      <c r="AH268" s="67" t="s">
        <v>1688</v>
      </c>
      <c r="AI268" s="67" t="s">
        <v>1629</v>
      </c>
      <c r="AJ268" s="67" t="s">
        <v>1627</v>
      </c>
      <c r="AK268" s="67" t="s">
        <v>8809</v>
      </c>
      <c r="AL268" s="67" t="s">
        <v>8810</v>
      </c>
      <c r="AM268" s="67" t="s">
        <v>8811</v>
      </c>
      <c r="AN268" s="267" t="s">
        <v>8812</v>
      </c>
      <c r="AO268" s="67" t="s">
        <v>8813</v>
      </c>
      <c r="AP268" s="67"/>
      <c r="AQ268" s="4"/>
      <c r="AR268" s="4"/>
      <c r="AS268" s="4"/>
      <c r="AT268" s="4"/>
      <c r="AU268" s="4"/>
      <c r="AV268" s="4"/>
      <c r="AW268" s="4"/>
      <c r="AX268" s="4"/>
      <c r="AY268" s="4"/>
      <c r="AZ268" s="4"/>
      <c r="BA268" s="4"/>
      <c r="BB268" s="4"/>
      <c r="BC268" s="4"/>
      <c r="BD268" s="4"/>
      <c r="BE268" s="4"/>
      <c r="BF268" s="4"/>
      <c r="BG268" s="4"/>
      <c r="BH268" s="4"/>
      <c r="BI268" s="4"/>
      <c r="BJ268" s="243" t="str">
        <f t="shared" si="31"/>
        <v>TNLT</v>
      </c>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row>
    <row r="269" ht="14.25" customHeight="1">
      <c r="A269" s="1" t="str">
        <f t="shared" si="35"/>
        <v/>
      </c>
      <c r="B269" s="103" t="str">
        <f t="shared" si="4"/>
        <v>Có sẵn</v>
      </c>
      <c r="C269" s="4" t="s">
        <v>1658</v>
      </c>
      <c r="D269" s="4" t="s">
        <v>1328</v>
      </c>
      <c r="E269" s="4"/>
      <c r="F269" s="4"/>
      <c r="G269" s="4"/>
      <c r="H269" s="4"/>
      <c r="I269" s="4"/>
      <c r="J269" s="4"/>
      <c r="K269" s="4"/>
      <c r="L269" s="4"/>
      <c r="M269" s="4"/>
      <c r="N269" s="4"/>
      <c r="O269" s="4"/>
      <c r="P269" s="4"/>
      <c r="Q269" s="4" t="s">
        <v>5</v>
      </c>
      <c r="R269" s="4" t="s">
        <v>1691</v>
      </c>
      <c r="S269" s="4" t="s">
        <v>1641</v>
      </c>
      <c r="T269" s="4" t="s">
        <v>1692</v>
      </c>
      <c r="U269" s="4" t="s">
        <v>1638</v>
      </c>
      <c r="V269" s="4" t="s">
        <v>1639</v>
      </c>
      <c r="W269" s="4" t="s">
        <v>1640</v>
      </c>
      <c r="X269" s="4"/>
      <c r="Y269" s="4"/>
      <c r="Z269" s="4" t="s">
        <v>1693</v>
      </c>
      <c r="AA269" s="4">
        <v>313.0</v>
      </c>
      <c r="AB269" s="4" t="s">
        <v>47</v>
      </c>
      <c r="AC269" s="4"/>
      <c r="AD269" s="20" t="s">
        <v>1245</v>
      </c>
      <c r="AE269" s="67" t="s">
        <v>8171</v>
      </c>
      <c r="AF269" s="67" t="s">
        <v>8171</v>
      </c>
      <c r="AG269" s="67" t="s">
        <v>8171</v>
      </c>
      <c r="AH269" s="67" t="s">
        <v>8171</v>
      </c>
      <c r="AI269" s="67" t="s">
        <v>8171</v>
      </c>
      <c r="AJ269" s="67" t="s">
        <v>8171</v>
      </c>
      <c r="AK269" s="67" t="s">
        <v>8598</v>
      </c>
      <c r="AL269" s="67" t="s">
        <v>8232</v>
      </c>
      <c r="AM269" s="67" t="s">
        <v>8232</v>
      </c>
      <c r="AN269" s="67" t="s">
        <v>8800</v>
      </c>
      <c r="AO269" s="67" t="s">
        <v>8814</v>
      </c>
      <c r="AP269" s="4"/>
      <c r="AQ269" s="4"/>
      <c r="AR269" s="4"/>
      <c r="AS269" s="4"/>
      <c r="AT269" s="4"/>
      <c r="AU269" s="4"/>
      <c r="AV269" s="4"/>
      <c r="AW269" s="4"/>
      <c r="AX269" s="4"/>
      <c r="AY269" s="4"/>
      <c r="AZ269" s="4"/>
      <c r="BA269" s="4"/>
      <c r="BB269" s="4"/>
      <c r="BC269" s="4"/>
      <c r="BD269" s="4"/>
      <c r="BE269" s="4"/>
      <c r="BF269" s="4"/>
      <c r="BG269" s="4"/>
      <c r="BH269" s="4"/>
      <c r="BI269" s="4"/>
      <c r="BJ269" s="243" t="str">
        <f t="shared" si="31"/>
        <v>TNLT</v>
      </c>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row>
    <row r="270" ht="14.25" customHeight="1">
      <c r="A270" s="1" t="str">
        <f t="shared" si="35"/>
        <v/>
      </c>
      <c r="B270" s="103" t="str">
        <f t="shared" si="4"/>
        <v>Có sẵn</v>
      </c>
      <c r="C270" s="4" t="s">
        <v>1658</v>
      </c>
      <c r="D270" s="4" t="s">
        <v>1328</v>
      </c>
      <c r="E270" s="4"/>
      <c r="F270" s="4"/>
      <c r="G270" s="4"/>
      <c r="H270" s="4"/>
      <c r="I270" s="4"/>
      <c r="J270" s="4"/>
      <c r="K270" s="4"/>
      <c r="L270" s="4"/>
      <c r="M270" s="4"/>
      <c r="N270" s="4"/>
      <c r="O270" s="4"/>
      <c r="P270" s="4"/>
      <c r="Q270" s="4" t="s">
        <v>5</v>
      </c>
      <c r="R270" s="4" t="s">
        <v>1694</v>
      </c>
      <c r="S270" s="4" t="s">
        <v>1620</v>
      </c>
      <c r="T270" s="4" t="s">
        <v>1621</v>
      </c>
      <c r="U270" s="4" t="s">
        <v>1622</v>
      </c>
      <c r="V270" s="4" t="s">
        <v>1623</v>
      </c>
      <c r="W270" s="4" t="s">
        <v>1624</v>
      </c>
      <c r="X270" s="4"/>
      <c r="Y270" s="4"/>
      <c r="Z270" s="4" t="s">
        <v>1695</v>
      </c>
      <c r="AA270" s="4">
        <v>314.0</v>
      </c>
      <c r="AB270" s="4" t="s">
        <v>47</v>
      </c>
      <c r="AC270" s="4"/>
      <c r="AD270" s="20" t="s">
        <v>489</v>
      </c>
      <c r="AE270" s="67" t="s">
        <v>8816</v>
      </c>
      <c r="AF270" s="67" t="s">
        <v>5</v>
      </c>
      <c r="AG270" s="67" t="s">
        <v>1620</v>
      </c>
      <c r="AH270" s="67" t="s">
        <v>1621</v>
      </c>
      <c r="AI270" s="67" t="s">
        <v>8817</v>
      </c>
      <c r="AJ270" s="67" t="s">
        <v>8818</v>
      </c>
      <c r="AK270" s="67" t="s">
        <v>8819</v>
      </c>
      <c r="AL270" s="67" t="s">
        <v>8232</v>
      </c>
      <c r="AM270" s="67" t="s">
        <v>8232</v>
      </c>
      <c r="AN270" s="67" t="s">
        <v>8800</v>
      </c>
      <c r="AO270" s="67" t="s">
        <v>8820</v>
      </c>
      <c r="AP270" s="4"/>
      <c r="AQ270" s="4"/>
      <c r="AR270" s="4"/>
      <c r="AS270" s="4"/>
      <c r="AT270" s="4"/>
      <c r="AU270" s="4"/>
      <c r="AV270" s="4"/>
      <c r="AW270" s="4"/>
      <c r="AX270" s="4"/>
      <c r="AY270" s="4"/>
      <c r="AZ270" s="4"/>
      <c r="BA270" s="4"/>
      <c r="BB270" s="4"/>
      <c r="BC270" s="4"/>
      <c r="BD270" s="4"/>
      <c r="BE270" s="4"/>
      <c r="BF270" s="4"/>
      <c r="BG270" s="4"/>
      <c r="BH270" s="4"/>
      <c r="BI270" s="4"/>
      <c r="BJ270" s="243" t="str">
        <f t="shared" si="31"/>
        <v>TNLT</v>
      </c>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row>
    <row r="271" ht="14.25" customHeight="1">
      <c r="A271" s="1" t="str">
        <f t="shared" si="35"/>
        <v>OK</v>
      </c>
      <c r="B271" s="103" t="str">
        <f t="shared" si="4"/>
        <v>OK</v>
      </c>
      <c r="C271" s="4" t="s">
        <v>1698</v>
      </c>
      <c r="D271" s="4" t="s">
        <v>1328</v>
      </c>
      <c r="E271" s="4"/>
      <c r="F271" s="4"/>
      <c r="G271" s="4" t="s">
        <v>1699</v>
      </c>
      <c r="H271" s="4"/>
      <c r="I271" s="4"/>
      <c r="J271" s="4"/>
      <c r="K271" s="4"/>
      <c r="L271" s="4"/>
      <c r="M271" s="4" t="s">
        <v>47</v>
      </c>
      <c r="N271" s="4" t="s">
        <v>5</v>
      </c>
      <c r="O271" s="4" t="s">
        <v>354</v>
      </c>
      <c r="P271" s="4" t="s">
        <v>421</v>
      </c>
      <c r="Q271" s="4"/>
      <c r="R271" s="4" t="s">
        <v>1700</v>
      </c>
      <c r="S271" s="4" t="s">
        <v>1701</v>
      </c>
      <c r="T271" s="4" t="s">
        <v>1702</v>
      </c>
      <c r="U271" s="4" t="s">
        <v>1703</v>
      </c>
      <c r="V271" s="4" t="s">
        <v>1704</v>
      </c>
      <c r="W271" s="4" t="s">
        <v>1705</v>
      </c>
      <c r="X271" s="4" t="s">
        <v>242</v>
      </c>
      <c r="Y271" s="4" t="s">
        <v>1706</v>
      </c>
      <c r="Z271" s="4"/>
      <c r="AA271" s="4">
        <v>315.0</v>
      </c>
      <c r="AB271" s="4" t="s">
        <v>49</v>
      </c>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243" t="str">
        <f t="shared" si="31"/>
        <v>TNLT</v>
      </c>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row>
    <row r="272" ht="14.25" customHeight="1">
      <c r="A272" s="1" t="str">
        <f t="shared" si="35"/>
        <v>OK</v>
      </c>
      <c r="B272" s="103" t="str">
        <f t="shared" si="4"/>
        <v>OK</v>
      </c>
      <c r="C272" s="4" t="s">
        <v>1698</v>
      </c>
      <c r="D272" s="4" t="s">
        <v>1328</v>
      </c>
      <c r="E272" s="4"/>
      <c r="F272" s="4"/>
      <c r="G272" s="4"/>
      <c r="H272" s="4"/>
      <c r="I272" s="4"/>
      <c r="J272" s="4"/>
      <c r="K272" s="4"/>
      <c r="L272" s="4"/>
      <c r="M272" s="4" t="s">
        <v>47</v>
      </c>
      <c r="N272" s="4" t="s">
        <v>5</v>
      </c>
      <c r="O272" s="4" t="s">
        <v>347</v>
      </c>
      <c r="P272" s="4" t="s">
        <v>927</v>
      </c>
      <c r="Q272" s="4"/>
      <c r="R272" s="4" t="s">
        <v>1707</v>
      </c>
      <c r="S272" s="4" t="s">
        <v>1708</v>
      </c>
      <c r="T272" s="4" t="s">
        <v>1709</v>
      </c>
      <c r="U272" s="4" t="s">
        <v>1710</v>
      </c>
      <c r="V272" s="4" t="s">
        <v>1711</v>
      </c>
      <c r="W272" s="4" t="s">
        <v>1712</v>
      </c>
      <c r="X272" s="4" t="s">
        <v>99</v>
      </c>
      <c r="Y272" s="4" t="s">
        <v>1713</v>
      </c>
      <c r="Z272" s="4"/>
      <c r="AA272" s="4">
        <v>316.0</v>
      </c>
      <c r="AB272" s="4" t="s">
        <v>49</v>
      </c>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243" t="str">
        <f t="shared" si="31"/>
        <v>TNLT</v>
      </c>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row>
    <row r="273" ht="14.25" customHeight="1">
      <c r="A273" s="1" t="str">
        <f t="shared" si="35"/>
        <v>Giữ chỗ</v>
      </c>
      <c r="B273" s="103" t="str">
        <f t="shared" si="4"/>
        <v>OK</v>
      </c>
      <c r="C273" s="4" t="s">
        <v>1698</v>
      </c>
      <c r="D273" s="4" t="s">
        <v>1328</v>
      </c>
      <c r="E273" s="4"/>
      <c r="F273" s="4"/>
      <c r="G273" s="4"/>
      <c r="H273" s="4"/>
      <c r="I273" s="4"/>
      <c r="J273" s="4"/>
      <c r="K273" s="4"/>
      <c r="L273" s="4"/>
      <c r="M273" s="4" t="s">
        <v>47</v>
      </c>
      <c r="N273" s="4" t="s">
        <v>8</v>
      </c>
      <c r="O273" s="4" t="s">
        <v>1027</v>
      </c>
      <c r="P273" s="4" t="s">
        <v>1028</v>
      </c>
      <c r="Q273" s="4"/>
      <c r="R273" s="4"/>
      <c r="S273" s="4"/>
      <c r="T273" s="4"/>
      <c r="U273" s="4"/>
      <c r="V273" s="4"/>
      <c r="W273" s="4"/>
      <c r="X273" s="4"/>
      <c r="Y273" s="4"/>
      <c r="Z273" s="4"/>
      <c r="AA273" s="4">
        <v>317.0</v>
      </c>
      <c r="AB273" s="4" t="s">
        <v>49</v>
      </c>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243" t="str">
        <f t="shared" si="31"/>
        <v>TNBT</v>
      </c>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row>
    <row r="274" ht="14.25" customHeight="1">
      <c r="A274" s="1" t="str">
        <f t="shared" si="35"/>
        <v/>
      </c>
      <c r="B274" s="103" t="str">
        <f t="shared" si="4"/>
        <v>Có sẵn</v>
      </c>
      <c r="C274" s="4" t="s">
        <v>1698</v>
      </c>
      <c r="D274" s="4" t="s">
        <v>1328</v>
      </c>
      <c r="E274" s="4"/>
      <c r="F274" s="4"/>
      <c r="G274" s="4"/>
      <c r="H274" s="4"/>
      <c r="I274" s="4"/>
      <c r="J274" s="4"/>
      <c r="K274" s="4"/>
      <c r="L274" s="4"/>
      <c r="M274" s="4"/>
      <c r="N274" s="4"/>
      <c r="O274" s="4"/>
      <c r="P274" s="4" t="s">
        <v>1714</v>
      </c>
      <c r="Q274" s="4" t="s">
        <v>5</v>
      </c>
      <c r="R274" s="4" t="s">
        <v>1715</v>
      </c>
      <c r="S274" s="4" t="s">
        <v>1641</v>
      </c>
      <c r="T274" s="4" t="s">
        <v>1716</v>
      </c>
      <c r="U274" s="4" t="s">
        <v>1638</v>
      </c>
      <c r="V274" s="4" t="s">
        <v>1639</v>
      </c>
      <c r="W274" s="4" t="s">
        <v>1640</v>
      </c>
      <c r="X274" s="4" t="s">
        <v>410</v>
      </c>
      <c r="Y274" s="4"/>
      <c r="Z274" s="4" t="s">
        <v>1717</v>
      </c>
      <c r="AA274" s="4">
        <v>318.0</v>
      </c>
      <c r="AB274" s="4" t="s">
        <v>47</v>
      </c>
      <c r="AC274" s="4"/>
      <c r="AD274" s="20" t="s">
        <v>494</v>
      </c>
      <c r="AE274" s="67" t="s">
        <v>8171</v>
      </c>
      <c r="AF274" s="67" t="s">
        <v>8171</v>
      </c>
      <c r="AG274" s="67" t="s">
        <v>8171</v>
      </c>
      <c r="AH274" s="67" t="s">
        <v>8171</v>
      </c>
      <c r="AI274" s="67" t="s">
        <v>8171</v>
      </c>
      <c r="AJ274" s="67" t="s">
        <v>8171</v>
      </c>
      <c r="AK274" s="67" t="s">
        <v>8171</v>
      </c>
      <c r="AL274" s="67" t="s">
        <v>8171</v>
      </c>
      <c r="AM274" s="67" t="s">
        <v>8232</v>
      </c>
      <c r="AN274" s="67" t="s">
        <v>8491</v>
      </c>
      <c r="AO274" s="67" t="s">
        <v>8823</v>
      </c>
      <c r="AP274" s="4"/>
      <c r="AQ274" s="4"/>
      <c r="AR274" s="4"/>
      <c r="AS274" s="4"/>
      <c r="AT274" s="4"/>
      <c r="AU274" s="4"/>
      <c r="AV274" s="4"/>
      <c r="AW274" s="4"/>
      <c r="AX274" s="4"/>
      <c r="AY274" s="4"/>
      <c r="AZ274" s="4"/>
      <c r="BA274" s="4"/>
      <c r="BB274" s="4"/>
      <c r="BC274" s="4"/>
      <c r="BD274" s="4"/>
      <c r="BE274" s="4"/>
      <c r="BF274" s="4"/>
      <c r="BG274" s="4"/>
      <c r="BH274" s="4"/>
      <c r="BI274" s="4"/>
      <c r="BJ274" s="243" t="str">
        <f t="shared" si="31"/>
        <v>TNLT</v>
      </c>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row>
    <row r="275" ht="14.25" customHeight="1">
      <c r="A275" s="1" t="str">
        <f t="shared" si="35"/>
        <v/>
      </c>
      <c r="B275" s="103" t="str">
        <f t="shared" si="4"/>
        <v>Có sẵn</v>
      </c>
      <c r="C275" s="4" t="s">
        <v>1698</v>
      </c>
      <c r="D275" s="4" t="s">
        <v>1328</v>
      </c>
      <c r="E275" s="4"/>
      <c r="F275" s="4"/>
      <c r="G275" s="4"/>
      <c r="H275" s="4"/>
      <c r="I275" s="4"/>
      <c r="J275" s="4"/>
      <c r="K275" s="4"/>
      <c r="L275" s="4"/>
      <c r="M275" s="4"/>
      <c r="N275" s="4"/>
      <c r="O275" s="4"/>
      <c r="P275" s="4"/>
      <c r="Q275" s="4" t="s">
        <v>5</v>
      </c>
      <c r="R275" s="4" t="s">
        <v>1718</v>
      </c>
      <c r="S275" s="4" t="s">
        <v>1613</v>
      </c>
      <c r="T275" s="4" t="s">
        <v>1614</v>
      </c>
      <c r="U275" s="4" t="s">
        <v>1615</v>
      </c>
      <c r="V275" s="4" t="s">
        <v>1616</v>
      </c>
      <c r="W275" s="4" t="s">
        <v>1617</v>
      </c>
      <c r="X275" s="4"/>
      <c r="Y275" s="4"/>
      <c r="Z275" s="4" t="s">
        <v>1719</v>
      </c>
      <c r="AA275" s="4">
        <v>319.0</v>
      </c>
      <c r="AB275" s="4" t="s">
        <v>47</v>
      </c>
      <c r="AC275" s="4"/>
      <c r="AD275" s="20" t="s">
        <v>1250</v>
      </c>
      <c r="AE275" s="67" t="s">
        <v>8171</v>
      </c>
      <c r="AF275" s="67" t="s">
        <v>8171</v>
      </c>
      <c r="AG275" s="67" t="s">
        <v>8171</v>
      </c>
      <c r="AH275" s="67" t="s">
        <v>8171</v>
      </c>
      <c r="AI275" s="67" t="s">
        <v>8171</v>
      </c>
      <c r="AJ275" s="67" t="s">
        <v>8171</v>
      </c>
      <c r="AK275" s="67" t="s">
        <v>8171</v>
      </c>
      <c r="AL275" s="67" t="s">
        <v>8232</v>
      </c>
      <c r="AM275" s="67" t="s">
        <v>8232</v>
      </c>
      <c r="AN275" s="67" t="s">
        <v>8800</v>
      </c>
      <c r="AO275" s="67" t="s">
        <v>8825</v>
      </c>
      <c r="AP275" s="4"/>
      <c r="AQ275" s="4"/>
      <c r="AR275" s="4"/>
      <c r="AS275" s="4"/>
      <c r="AT275" s="4"/>
      <c r="AU275" s="4"/>
      <c r="AV275" s="4"/>
      <c r="AW275" s="4"/>
      <c r="AX275" s="4"/>
      <c r="AY275" s="4"/>
      <c r="AZ275" s="4"/>
      <c r="BA275" s="4"/>
      <c r="BB275" s="4"/>
      <c r="BC275" s="4"/>
      <c r="BD275" s="4"/>
      <c r="BE275" s="4"/>
      <c r="BF275" s="4"/>
      <c r="BG275" s="4"/>
      <c r="BH275" s="4"/>
      <c r="BI275" s="4"/>
      <c r="BJ275" s="243" t="str">
        <f t="shared" si="31"/>
        <v>TNLT</v>
      </c>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row>
    <row r="276" ht="14.25" customHeight="1">
      <c r="A276" s="1" t="str">
        <f t="shared" si="35"/>
        <v/>
      </c>
      <c r="B276" s="103" t="str">
        <f t="shared" si="4"/>
        <v>Có sẵn</v>
      </c>
      <c r="C276" s="4" t="s">
        <v>1698</v>
      </c>
      <c r="D276" s="4" t="s">
        <v>1328</v>
      </c>
      <c r="E276" s="4"/>
      <c r="F276" s="4"/>
      <c r="G276" s="4"/>
      <c r="H276" s="4"/>
      <c r="I276" s="4"/>
      <c r="J276" s="4"/>
      <c r="K276" s="4"/>
      <c r="L276" s="4"/>
      <c r="M276" s="4"/>
      <c r="N276" s="4"/>
      <c r="O276" s="4"/>
      <c r="P276" s="4"/>
      <c r="Q276" s="4" t="s">
        <v>5</v>
      </c>
      <c r="R276" s="4" t="s">
        <v>1720</v>
      </c>
      <c r="S276" s="4" t="s">
        <v>1641</v>
      </c>
      <c r="T276" s="4" t="s">
        <v>1692</v>
      </c>
      <c r="U276" s="4" t="s">
        <v>1638</v>
      </c>
      <c r="V276" s="4" t="s">
        <v>1639</v>
      </c>
      <c r="W276" s="4" t="s">
        <v>1640</v>
      </c>
      <c r="X276" s="4"/>
      <c r="Y276" s="4"/>
      <c r="Z276" s="4" t="s">
        <v>1721</v>
      </c>
      <c r="AA276" s="4">
        <v>320.0</v>
      </c>
      <c r="AB276" s="4" t="s">
        <v>47</v>
      </c>
      <c r="AC276" s="4"/>
      <c r="AD276" s="20" t="s">
        <v>1239</v>
      </c>
      <c r="AE276" s="67" t="s">
        <v>8826</v>
      </c>
      <c r="AF276" s="67" t="s">
        <v>5</v>
      </c>
      <c r="AG276" s="4" t="s">
        <v>1641</v>
      </c>
      <c r="AH276" s="4" t="s">
        <v>1692</v>
      </c>
      <c r="AI276" s="4" t="s">
        <v>1638</v>
      </c>
      <c r="AJ276" s="4" t="s">
        <v>1639</v>
      </c>
      <c r="AK276" s="4" t="s">
        <v>1640</v>
      </c>
      <c r="AL276" s="67" t="s">
        <v>8249</v>
      </c>
      <c r="AM276" s="67" t="s">
        <v>8249</v>
      </c>
      <c r="AN276" s="67" t="s">
        <v>8800</v>
      </c>
      <c r="AO276" s="67" t="s">
        <v>8827</v>
      </c>
      <c r="AP276" s="4"/>
      <c r="AQ276" s="4"/>
      <c r="AR276" s="4"/>
      <c r="AS276" s="4"/>
      <c r="AT276" s="4"/>
      <c r="AU276" s="4"/>
      <c r="AV276" s="4"/>
      <c r="AW276" s="4"/>
      <c r="AX276" s="4"/>
      <c r="AY276" s="4"/>
      <c r="AZ276" s="4"/>
      <c r="BA276" s="4"/>
      <c r="BB276" s="4"/>
      <c r="BC276" s="4"/>
      <c r="BD276" s="4"/>
      <c r="BE276" s="4"/>
      <c r="BF276" s="4"/>
      <c r="BG276" s="4"/>
      <c r="BH276" s="4"/>
      <c r="BI276" s="4"/>
      <c r="BJ276" s="243" t="str">
        <f t="shared" si="31"/>
        <v>TNLT</v>
      </c>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row>
    <row r="277" ht="14.25" customHeight="1">
      <c r="A277" s="1" t="str">
        <f t="shared" si="35"/>
        <v>OK</v>
      </c>
      <c r="B277" s="103" t="str">
        <f t="shared" si="4"/>
        <v>OK</v>
      </c>
      <c r="C277" s="4" t="s">
        <v>1722</v>
      </c>
      <c r="D277" s="4" t="s">
        <v>1328</v>
      </c>
      <c r="E277" s="4"/>
      <c r="F277" s="4"/>
      <c r="G277" s="4" t="s">
        <v>1723</v>
      </c>
      <c r="H277" s="4"/>
      <c r="I277" s="4"/>
      <c r="J277" s="4"/>
      <c r="K277" s="4"/>
      <c r="L277" s="4"/>
      <c r="M277" s="4" t="s">
        <v>47</v>
      </c>
      <c r="N277" s="4" t="s">
        <v>8</v>
      </c>
      <c r="O277" s="4" t="s">
        <v>347</v>
      </c>
      <c r="P277" s="4" t="s">
        <v>927</v>
      </c>
      <c r="Q277" s="4"/>
      <c r="R277" s="4" t="s">
        <v>1724</v>
      </c>
      <c r="S277" s="4" t="s">
        <v>1725</v>
      </c>
      <c r="T277" s="4" t="s">
        <v>1726</v>
      </c>
      <c r="U277" s="4" t="s">
        <v>1727</v>
      </c>
      <c r="V277" s="4" t="s">
        <v>1728</v>
      </c>
      <c r="W277" s="4" t="s">
        <v>1729</v>
      </c>
      <c r="X277" s="4" t="s">
        <v>171</v>
      </c>
      <c r="Y277" s="4" t="s">
        <v>1730</v>
      </c>
      <c r="Z277" s="4"/>
      <c r="AA277" s="4">
        <v>321.0</v>
      </c>
      <c r="AB277" s="4" t="s">
        <v>49</v>
      </c>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243" t="str">
        <f t="shared" si="31"/>
        <v>TNBT</v>
      </c>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row>
    <row r="278" ht="14.25" customHeight="1">
      <c r="A278" s="1" t="str">
        <f t="shared" si="35"/>
        <v>OK</v>
      </c>
      <c r="B278" s="103" t="str">
        <f t="shared" si="4"/>
        <v>OK</v>
      </c>
      <c r="C278" s="4" t="s">
        <v>1722</v>
      </c>
      <c r="D278" s="4" t="s">
        <v>1328</v>
      </c>
      <c r="E278" s="4"/>
      <c r="F278" s="4"/>
      <c r="G278" s="4"/>
      <c r="H278" s="4"/>
      <c r="I278" s="4"/>
      <c r="J278" s="4"/>
      <c r="K278" s="4"/>
      <c r="L278" s="4"/>
      <c r="M278" s="4" t="s">
        <v>47</v>
      </c>
      <c r="N278" s="4" t="s">
        <v>8</v>
      </c>
      <c r="O278" s="4" t="s">
        <v>347</v>
      </c>
      <c r="P278" s="4" t="s">
        <v>927</v>
      </c>
      <c r="Q278" s="4"/>
      <c r="R278" s="4" t="s">
        <v>1731</v>
      </c>
      <c r="S278" s="4" t="s">
        <v>1732</v>
      </c>
      <c r="T278" s="4" t="s">
        <v>1733</v>
      </c>
      <c r="U278" s="4" t="s">
        <v>1734</v>
      </c>
      <c r="V278" s="4" t="s">
        <v>1735</v>
      </c>
      <c r="W278" s="4" t="s">
        <v>1736</v>
      </c>
      <c r="X278" s="4" t="s">
        <v>410</v>
      </c>
      <c r="Y278" s="4" t="s">
        <v>1737</v>
      </c>
      <c r="Z278" s="4"/>
      <c r="AA278" s="4">
        <v>322.0</v>
      </c>
      <c r="AB278" s="4" t="s">
        <v>49</v>
      </c>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243" t="str">
        <f t="shared" si="31"/>
        <v>TNBT</v>
      </c>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row>
    <row r="279" ht="14.25" customHeight="1">
      <c r="A279" s="1" t="str">
        <f t="shared" si="35"/>
        <v/>
      </c>
      <c r="B279" s="103" t="str">
        <f t="shared" si="4"/>
        <v>Có sẵn</v>
      </c>
      <c r="C279" s="4" t="s">
        <v>1722</v>
      </c>
      <c r="D279" s="4" t="s">
        <v>1328</v>
      </c>
      <c r="E279" s="4"/>
      <c r="F279" s="4"/>
      <c r="G279" s="4"/>
      <c r="H279" s="4"/>
      <c r="I279" s="4"/>
      <c r="J279" s="4"/>
      <c r="K279" s="4"/>
      <c r="L279" s="4"/>
      <c r="M279" s="4"/>
      <c r="N279" s="4"/>
      <c r="O279" s="4"/>
      <c r="P279" s="4"/>
      <c r="Q279" s="4" t="s">
        <v>5</v>
      </c>
      <c r="R279" s="4" t="s">
        <v>1741</v>
      </c>
      <c r="S279" s="4" t="s">
        <v>1613</v>
      </c>
      <c r="T279" s="4" t="s">
        <v>1614</v>
      </c>
      <c r="U279" s="4" t="s">
        <v>1615</v>
      </c>
      <c r="V279" s="4" t="s">
        <v>1742</v>
      </c>
      <c r="W279" s="4" t="s">
        <v>1617</v>
      </c>
      <c r="X279" s="4"/>
      <c r="Y279" s="4"/>
      <c r="Z279" s="4" t="s">
        <v>1743</v>
      </c>
      <c r="AA279" s="4">
        <v>323.0</v>
      </c>
      <c r="AB279" s="4" t="s">
        <v>47</v>
      </c>
      <c r="AC279" s="4"/>
      <c r="AD279" s="20" t="s">
        <v>481</v>
      </c>
      <c r="AE279" s="4" t="s">
        <v>1741</v>
      </c>
      <c r="AF279" s="67" t="s">
        <v>5</v>
      </c>
      <c r="AG279" s="4" t="s">
        <v>1613</v>
      </c>
      <c r="AH279" s="4" t="s">
        <v>1614</v>
      </c>
      <c r="AI279" s="4" t="s">
        <v>1615</v>
      </c>
      <c r="AJ279" s="67" t="s">
        <v>1742</v>
      </c>
      <c r="AK279" s="4" t="s">
        <v>1617</v>
      </c>
      <c r="AL279" s="67" t="s">
        <v>8837</v>
      </c>
      <c r="AM279" s="67" t="s">
        <v>8837</v>
      </c>
      <c r="AN279" s="67" t="s">
        <v>8800</v>
      </c>
      <c r="AO279" s="67" t="s">
        <v>8838</v>
      </c>
      <c r="AP279" s="4"/>
      <c r="AQ279" s="4"/>
      <c r="AR279" s="4"/>
      <c r="AS279" s="4"/>
      <c r="AT279" s="4"/>
      <c r="AU279" s="4"/>
      <c r="AV279" s="4"/>
      <c r="AW279" s="4"/>
      <c r="AX279" s="4"/>
      <c r="AY279" s="4"/>
      <c r="AZ279" s="4"/>
      <c r="BA279" s="4"/>
      <c r="BB279" s="4"/>
      <c r="BC279" s="4"/>
      <c r="BD279" s="4"/>
      <c r="BE279" s="4"/>
      <c r="BF279" s="4"/>
      <c r="BG279" s="4"/>
      <c r="BH279" s="4"/>
      <c r="BI279" s="4"/>
      <c r="BJ279" s="243" t="str">
        <f t="shared" si="31"/>
        <v>TNLT</v>
      </c>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row>
    <row r="280" ht="14.25" customHeight="1">
      <c r="A280" s="1" t="str">
        <f t="shared" si="35"/>
        <v/>
      </c>
      <c r="B280" s="103" t="str">
        <f t="shared" si="4"/>
        <v>Có sẵn</v>
      </c>
      <c r="C280" s="4" t="s">
        <v>1722</v>
      </c>
      <c r="D280" s="4" t="s">
        <v>1328</v>
      </c>
      <c r="E280" s="4"/>
      <c r="F280" s="4"/>
      <c r="G280" s="4"/>
      <c r="H280" s="4"/>
      <c r="I280" s="4"/>
      <c r="J280" s="4"/>
      <c r="K280" s="4"/>
      <c r="L280" s="4"/>
      <c r="M280" s="4"/>
      <c r="N280" s="4"/>
      <c r="O280" s="4"/>
      <c r="P280" s="4"/>
      <c r="Q280" s="4" t="s">
        <v>9</v>
      </c>
      <c r="R280" s="4" t="s">
        <v>1744</v>
      </c>
      <c r="S280" s="4"/>
      <c r="T280" s="4"/>
      <c r="U280" s="4"/>
      <c r="V280" s="4"/>
      <c r="W280" s="4"/>
      <c r="X280" s="4"/>
      <c r="Y280" s="4"/>
      <c r="Z280" s="4" t="s">
        <v>1745</v>
      </c>
      <c r="AA280" s="4">
        <v>324.0</v>
      </c>
      <c r="AB280" s="4" t="s">
        <v>47</v>
      </c>
      <c r="AC280" s="4"/>
      <c r="AD280" s="20" t="s">
        <v>846</v>
      </c>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243" t="str">
        <f t="shared" si="31"/>
        <v>TL</v>
      </c>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row>
    <row r="281" ht="14.25" customHeight="1">
      <c r="A281" s="1" t="str">
        <f t="shared" si="35"/>
        <v/>
      </c>
      <c r="B281" s="103" t="str">
        <f t="shared" si="4"/>
        <v>Có sẵn</v>
      </c>
      <c r="C281" s="4" t="s">
        <v>1746</v>
      </c>
      <c r="D281" s="4" t="s">
        <v>1328</v>
      </c>
      <c r="E281" s="4"/>
      <c r="F281" s="4"/>
      <c r="G281" s="4"/>
      <c r="H281" s="4"/>
      <c r="I281" s="4"/>
      <c r="J281" s="4"/>
      <c r="K281" s="4"/>
      <c r="L281" s="4"/>
      <c r="M281" s="4"/>
      <c r="N281" s="4"/>
      <c r="O281" s="4"/>
      <c r="P281" s="4" t="s">
        <v>1747</v>
      </c>
      <c r="Q281" s="4" t="s">
        <v>8</v>
      </c>
      <c r="R281" s="4" t="s">
        <v>1748</v>
      </c>
      <c r="S281" s="4" t="s">
        <v>1749</v>
      </c>
      <c r="T281" s="4" t="s">
        <v>1750</v>
      </c>
      <c r="U281" s="4" t="s">
        <v>1751</v>
      </c>
      <c r="V281" s="4" t="s">
        <v>1752</v>
      </c>
      <c r="W281" s="4" t="s">
        <v>149</v>
      </c>
      <c r="X281" s="4" t="s">
        <v>171</v>
      </c>
      <c r="Y281" s="4"/>
      <c r="Z281" s="4" t="s">
        <v>1753</v>
      </c>
      <c r="AA281" s="4">
        <v>327.0</v>
      </c>
      <c r="AB281" s="4" t="s">
        <v>47</v>
      </c>
      <c r="AC281" s="4"/>
      <c r="AD281" s="20" t="s">
        <v>646</v>
      </c>
      <c r="AE281" s="67" t="s">
        <v>8840</v>
      </c>
      <c r="AF281" s="67" t="s">
        <v>8</v>
      </c>
      <c r="AG281" s="67" t="s">
        <v>8841</v>
      </c>
      <c r="AH281" s="67" t="s">
        <v>8842</v>
      </c>
      <c r="AI281" s="67" t="s">
        <v>8843</v>
      </c>
      <c r="AJ281" s="67" t="s">
        <v>8844</v>
      </c>
      <c r="AK281" s="67" t="s">
        <v>8845</v>
      </c>
      <c r="AL281" s="67" t="s">
        <v>8846</v>
      </c>
      <c r="AM281" s="67" t="s">
        <v>8847</v>
      </c>
      <c r="AN281" s="67" t="s">
        <v>8848</v>
      </c>
      <c r="AO281" s="67" t="s">
        <v>8849</v>
      </c>
      <c r="AP281" s="4"/>
      <c r="AQ281" s="4"/>
      <c r="AR281" s="4"/>
      <c r="AS281" s="4"/>
      <c r="AT281" s="4"/>
      <c r="AU281" s="4"/>
      <c r="AV281" s="4"/>
      <c r="AW281" s="4"/>
      <c r="AX281" s="4"/>
      <c r="AY281" s="4"/>
      <c r="AZ281" s="4"/>
      <c r="BA281" s="4"/>
      <c r="BB281" s="4"/>
      <c r="BC281" s="4"/>
      <c r="BD281" s="4"/>
      <c r="BE281" s="4"/>
      <c r="BF281" s="4"/>
      <c r="BG281" s="4"/>
      <c r="BH281" s="4"/>
      <c r="BI281" s="4"/>
      <c r="BJ281" s="243" t="str">
        <f t="shared" si="31"/>
        <v>TNBT</v>
      </c>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row>
    <row r="282" ht="14.25" customHeight="1">
      <c r="A282" s="1" t="str">
        <f t="shared" si="35"/>
        <v/>
      </c>
      <c r="B282" s="103" t="str">
        <f t="shared" si="4"/>
        <v>Có sẵn</v>
      </c>
      <c r="C282" s="4" t="s">
        <v>1746</v>
      </c>
      <c r="D282" s="4" t="s">
        <v>1328</v>
      </c>
      <c r="E282" s="4"/>
      <c r="F282" s="4"/>
      <c r="G282" s="4"/>
      <c r="H282" s="4"/>
      <c r="I282" s="4"/>
      <c r="J282" s="4"/>
      <c r="K282" s="4"/>
      <c r="L282" s="4"/>
      <c r="M282" s="4"/>
      <c r="N282" s="4"/>
      <c r="O282" s="4"/>
      <c r="P282" s="4"/>
      <c r="Q282" s="4" t="s">
        <v>5</v>
      </c>
      <c r="R282" s="4" t="s">
        <v>1754</v>
      </c>
      <c r="S282" s="4" t="s">
        <v>1613</v>
      </c>
      <c r="T282" s="4" t="s">
        <v>1614</v>
      </c>
      <c r="U282" s="4" t="s">
        <v>1615</v>
      </c>
      <c r="V282" s="4" t="s">
        <v>1616</v>
      </c>
      <c r="W282" s="4" t="s">
        <v>1617</v>
      </c>
      <c r="X282" s="4"/>
      <c r="Y282" s="4"/>
      <c r="Z282" s="4" t="s">
        <v>1755</v>
      </c>
      <c r="AA282" s="4">
        <v>328.0</v>
      </c>
      <c r="AB282" s="4" t="s">
        <v>47</v>
      </c>
      <c r="AC282" s="4"/>
      <c r="AD282" s="20" t="s">
        <v>629</v>
      </c>
      <c r="AE282" s="67" t="s">
        <v>8171</v>
      </c>
      <c r="AF282" s="67" t="s">
        <v>8171</v>
      </c>
      <c r="AG282" s="67" t="s">
        <v>8171</v>
      </c>
      <c r="AH282" s="67" t="s">
        <v>8171</v>
      </c>
      <c r="AI282" s="67" t="s">
        <v>8171</v>
      </c>
      <c r="AJ282" s="67" t="s">
        <v>8171</v>
      </c>
      <c r="AK282" s="67" t="s">
        <v>8171</v>
      </c>
      <c r="AL282" s="67" t="s">
        <v>8501</v>
      </c>
      <c r="AM282" s="67" t="s">
        <v>8777</v>
      </c>
      <c r="AN282" s="67" t="s">
        <v>8851</v>
      </c>
      <c r="AO282" s="67" t="s">
        <v>8852</v>
      </c>
      <c r="AP282" s="4"/>
      <c r="AQ282" s="4"/>
      <c r="AR282" s="4"/>
      <c r="AS282" s="4"/>
      <c r="AT282" s="4"/>
      <c r="AU282" s="4"/>
      <c r="AV282" s="4"/>
      <c r="AW282" s="4"/>
      <c r="AX282" s="4"/>
      <c r="AY282" s="4"/>
      <c r="AZ282" s="4"/>
      <c r="BA282" s="4"/>
      <c r="BB282" s="4"/>
      <c r="BC282" s="4"/>
      <c r="BD282" s="4"/>
      <c r="BE282" s="4"/>
      <c r="BF282" s="4"/>
      <c r="BG282" s="4"/>
      <c r="BH282" s="4"/>
      <c r="BI282" s="4"/>
      <c r="BJ282" s="243" t="str">
        <f t="shared" si="31"/>
        <v>TNLT</v>
      </c>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row>
    <row r="283" ht="14.25" customHeight="1">
      <c r="A283" s="1" t="str">
        <f t="shared" si="35"/>
        <v/>
      </c>
      <c r="B283" s="103" t="str">
        <f t="shared" si="4"/>
        <v>Có sẵn</v>
      </c>
      <c r="C283" s="4" t="s">
        <v>1756</v>
      </c>
      <c r="D283" s="4" t="s">
        <v>1328</v>
      </c>
      <c r="E283" s="4"/>
      <c r="F283" s="4"/>
      <c r="G283" s="4"/>
      <c r="H283" s="4"/>
      <c r="I283" s="4"/>
      <c r="J283" s="4"/>
      <c r="K283" s="4"/>
      <c r="L283" s="4"/>
      <c r="M283" s="4"/>
      <c r="N283" s="4"/>
      <c r="O283" s="4"/>
      <c r="P283" s="4" t="s">
        <v>1757</v>
      </c>
      <c r="Q283" s="4" t="s">
        <v>5</v>
      </c>
      <c r="R283" s="4" t="s">
        <v>1758</v>
      </c>
      <c r="S283" s="4" t="s">
        <v>1759</v>
      </c>
      <c r="T283" s="4" t="s">
        <v>1760</v>
      </c>
      <c r="U283" s="4" t="s">
        <v>1761</v>
      </c>
      <c r="V283" s="4" t="s">
        <v>1764</v>
      </c>
      <c r="W283" s="4" t="s">
        <v>1124</v>
      </c>
      <c r="X283" s="4" t="s">
        <v>1766</v>
      </c>
      <c r="Y283" s="4"/>
      <c r="Z283" s="4" t="s">
        <v>1767</v>
      </c>
      <c r="AA283" s="4">
        <v>332.0</v>
      </c>
      <c r="AB283" s="4" t="s">
        <v>47</v>
      </c>
      <c r="AC283" s="4"/>
      <c r="AD283" s="20" t="s">
        <v>1028</v>
      </c>
      <c r="AE283" s="4"/>
      <c r="AF283" s="67" t="s">
        <v>8171</v>
      </c>
      <c r="AG283" s="67" t="s">
        <v>8171</v>
      </c>
      <c r="AH283" s="67" t="s">
        <v>8171</v>
      </c>
      <c r="AI283" s="67" t="s">
        <v>8171</v>
      </c>
      <c r="AJ283" s="67" t="s">
        <v>8171</v>
      </c>
      <c r="AK283" s="67" t="s">
        <v>8171</v>
      </c>
      <c r="AL283" s="67" t="s">
        <v>8171</v>
      </c>
      <c r="AM283" s="67" t="s">
        <v>8501</v>
      </c>
      <c r="AN283" s="67" t="s">
        <v>8501</v>
      </c>
      <c r="AO283" s="4"/>
      <c r="AP283" s="4"/>
      <c r="AQ283" s="4"/>
      <c r="AR283" s="4"/>
      <c r="AS283" s="4"/>
      <c r="AT283" s="4"/>
      <c r="AU283" s="4"/>
      <c r="AV283" s="4"/>
      <c r="AW283" s="4"/>
      <c r="AX283" s="4"/>
      <c r="AY283" s="4"/>
      <c r="AZ283" s="4"/>
      <c r="BA283" s="4"/>
      <c r="BB283" s="4"/>
      <c r="BC283" s="4"/>
      <c r="BD283" s="4"/>
      <c r="BE283" s="4"/>
      <c r="BF283" s="4"/>
      <c r="BG283" s="4"/>
      <c r="BH283" s="4"/>
      <c r="BI283" s="4"/>
      <c r="BJ283" s="243" t="str">
        <f t="shared" si="31"/>
        <v>TNLT</v>
      </c>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row>
    <row r="284" ht="14.25" customHeight="1">
      <c r="A284" s="1" t="str">
        <f t="shared" si="35"/>
        <v/>
      </c>
      <c r="B284" s="103" t="str">
        <f t="shared" si="4"/>
        <v>Có sẵn</v>
      </c>
      <c r="C284" s="4" t="s">
        <v>1756</v>
      </c>
      <c r="D284" s="4" t="s">
        <v>1328</v>
      </c>
      <c r="E284" s="4"/>
      <c r="F284" s="4"/>
      <c r="G284" s="4"/>
      <c r="H284" s="4"/>
      <c r="I284" s="4"/>
      <c r="J284" s="4"/>
      <c r="K284" s="4"/>
      <c r="L284" s="4"/>
      <c r="M284" s="4"/>
      <c r="N284" s="4"/>
      <c r="O284" s="4"/>
      <c r="P284" s="4"/>
      <c r="Q284" s="4" t="s">
        <v>5</v>
      </c>
      <c r="R284" s="4" t="s">
        <v>1768</v>
      </c>
      <c r="S284" s="4" t="s">
        <v>1769</v>
      </c>
      <c r="T284" s="4" t="s">
        <v>1770</v>
      </c>
      <c r="U284" s="4" t="s">
        <v>1771</v>
      </c>
      <c r="V284" s="4" t="s">
        <v>1772</v>
      </c>
      <c r="W284" s="4" t="s">
        <v>1773</v>
      </c>
      <c r="X284" s="4"/>
      <c r="Y284" s="4"/>
      <c r="Z284" s="4" t="s">
        <v>1774</v>
      </c>
      <c r="AA284" s="4">
        <v>333.0</v>
      </c>
      <c r="AB284" s="4" t="s">
        <v>47</v>
      </c>
      <c r="AC284" s="4"/>
      <c r="AD284" s="20" t="s">
        <v>1245</v>
      </c>
      <c r="AE284" s="67" t="s">
        <v>8171</v>
      </c>
      <c r="AF284" s="67" t="s">
        <v>8171</v>
      </c>
      <c r="AG284" s="67" t="s">
        <v>8171</v>
      </c>
      <c r="AH284" s="67" t="s">
        <v>8171</v>
      </c>
      <c r="AI284" s="67" t="s">
        <v>8171</v>
      </c>
      <c r="AJ284" s="67" t="s">
        <v>8171</v>
      </c>
      <c r="AK284" s="67" t="s">
        <v>8171</v>
      </c>
      <c r="AL284" s="67" t="s">
        <v>8501</v>
      </c>
      <c r="AM284" s="67" t="s">
        <v>8501</v>
      </c>
      <c r="AN284" s="67" t="s">
        <v>8854</v>
      </c>
      <c r="AO284" s="67" t="s">
        <v>8855</v>
      </c>
      <c r="AP284" s="4"/>
      <c r="AQ284" s="4"/>
      <c r="AR284" s="4"/>
      <c r="AS284" s="4"/>
      <c r="AT284" s="4"/>
      <c r="AU284" s="4"/>
      <c r="AV284" s="4"/>
      <c r="AW284" s="4"/>
      <c r="AX284" s="4"/>
      <c r="AY284" s="4"/>
      <c r="AZ284" s="4"/>
      <c r="BA284" s="4"/>
      <c r="BB284" s="4"/>
      <c r="BC284" s="4"/>
      <c r="BD284" s="4"/>
      <c r="BE284" s="4"/>
      <c r="BF284" s="4"/>
      <c r="BG284" s="4"/>
      <c r="BH284" s="4"/>
      <c r="BI284" s="4"/>
      <c r="BJ284" s="243" t="str">
        <f t="shared" si="31"/>
        <v>TNLT</v>
      </c>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row>
    <row r="285" ht="14.25" customHeight="1">
      <c r="A285" s="1" t="str">
        <f t="shared" si="35"/>
        <v/>
      </c>
      <c r="B285" s="103" t="str">
        <f t="shared" si="4"/>
        <v>Có sẵn</v>
      </c>
      <c r="C285" s="4" t="s">
        <v>1756</v>
      </c>
      <c r="D285" s="4" t="s">
        <v>1328</v>
      </c>
      <c r="E285" s="4"/>
      <c r="F285" s="4"/>
      <c r="G285" s="4"/>
      <c r="H285" s="4"/>
      <c r="I285" s="4"/>
      <c r="J285" s="4"/>
      <c r="K285" s="4"/>
      <c r="L285" s="4"/>
      <c r="M285" s="4"/>
      <c r="N285" s="4"/>
      <c r="O285" s="4"/>
      <c r="P285" s="4"/>
      <c r="Q285" s="4" t="s">
        <v>5</v>
      </c>
      <c r="R285" s="4" t="s">
        <v>1775</v>
      </c>
      <c r="S285" s="4" t="s">
        <v>1627</v>
      </c>
      <c r="T285" s="4" t="s">
        <v>1628</v>
      </c>
      <c r="U285" s="4" t="s">
        <v>1629</v>
      </c>
      <c r="V285" s="4" t="s">
        <v>1630</v>
      </c>
      <c r="W285" s="4" t="s">
        <v>1631</v>
      </c>
      <c r="X285" s="4"/>
      <c r="Y285" s="4"/>
      <c r="Z285" s="4" t="s">
        <v>1776</v>
      </c>
      <c r="AA285" s="4">
        <v>334.0</v>
      </c>
      <c r="AB285" s="4" t="s">
        <v>47</v>
      </c>
      <c r="AC285" s="4"/>
      <c r="AD285" s="20" t="s">
        <v>112</v>
      </c>
      <c r="AE285" s="20" t="s">
        <v>8171</v>
      </c>
      <c r="AF285" s="20" t="s">
        <v>8171</v>
      </c>
      <c r="AG285" s="20" t="s">
        <v>8171</v>
      </c>
      <c r="AH285" s="20" t="s">
        <v>8171</v>
      </c>
      <c r="AI285" s="20" t="s">
        <v>8171</v>
      </c>
      <c r="AJ285" s="20" t="s">
        <v>8171</v>
      </c>
      <c r="AK285" s="20" t="s">
        <v>8171</v>
      </c>
      <c r="AL285" s="20" t="s">
        <v>8232</v>
      </c>
      <c r="AM285" s="20" t="s">
        <v>8232</v>
      </c>
      <c r="AN285" s="20" t="s">
        <v>8233</v>
      </c>
      <c r="AO285" s="20" t="s">
        <v>8234</v>
      </c>
      <c r="AP285" s="20" t="s">
        <v>8366</v>
      </c>
      <c r="AR285" s="4"/>
      <c r="AS285" s="4"/>
      <c r="AT285" s="4"/>
      <c r="AU285" s="4"/>
      <c r="AV285" s="4"/>
      <c r="AW285" s="4"/>
      <c r="AX285" s="4"/>
      <c r="AY285" s="4"/>
      <c r="AZ285" s="4"/>
      <c r="BA285" s="4"/>
      <c r="BB285" s="4"/>
      <c r="BC285" s="4"/>
      <c r="BD285" s="4"/>
      <c r="BE285" s="4"/>
      <c r="BF285" s="4"/>
      <c r="BG285" s="4"/>
      <c r="BH285" s="4"/>
      <c r="BI285" s="4"/>
      <c r="BJ285" s="243" t="str">
        <f t="shared" si="31"/>
        <v>TNLT</v>
      </c>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row>
    <row r="286" ht="14.25" customHeight="1">
      <c r="A286" s="1" t="str">
        <f t="shared" si="35"/>
        <v>Giữ chỗ</v>
      </c>
      <c r="B286" s="103" t="str">
        <f t="shared" si="4"/>
        <v>OK</v>
      </c>
      <c r="C286" s="4" t="s">
        <v>1777</v>
      </c>
      <c r="D286" s="4" t="s">
        <v>1328</v>
      </c>
      <c r="E286" s="4"/>
      <c r="F286" s="4"/>
      <c r="G286" s="4"/>
      <c r="H286" s="4"/>
      <c r="I286" s="4"/>
      <c r="J286" s="4"/>
      <c r="K286" s="4"/>
      <c r="L286" s="4"/>
      <c r="M286" s="4" t="s">
        <v>47</v>
      </c>
      <c r="N286" s="4" t="s">
        <v>5</v>
      </c>
      <c r="O286" s="4" t="s">
        <v>1027</v>
      </c>
      <c r="P286" s="4" t="s">
        <v>1028</v>
      </c>
      <c r="Q286" s="4"/>
      <c r="R286" s="4"/>
      <c r="S286" s="4"/>
      <c r="T286" s="4"/>
      <c r="U286" s="4"/>
      <c r="V286" s="4"/>
      <c r="W286" s="4"/>
      <c r="X286" s="4"/>
      <c r="Y286" s="4"/>
      <c r="Z286" s="4"/>
      <c r="AA286" s="4">
        <v>335.0</v>
      </c>
      <c r="AB286" s="4" t="s">
        <v>49</v>
      </c>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243" t="str">
        <f t="shared" si="31"/>
        <v>TNLT</v>
      </c>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row>
    <row r="287" ht="14.25" customHeight="1">
      <c r="A287" s="1" t="str">
        <f t="shared" si="35"/>
        <v/>
      </c>
      <c r="B287" s="103" t="str">
        <f t="shared" si="4"/>
        <v>Có sẵn</v>
      </c>
      <c r="C287" s="4" t="s">
        <v>1777</v>
      </c>
      <c r="D287" s="4" t="s">
        <v>1328</v>
      </c>
      <c r="E287" s="4"/>
      <c r="F287" s="4"/>
      <c r="G287" s="4"/>
      <c r="H287" s="4"/>
      <c r="I287" s="4"/>
      <c r="J287" s="4"/>
      <c r="K287" s="4"/>
      <c r="L287" s="4"/>
      <c r="M287" s="4"/>
      <c r="N287" s="4"/>
      <c r="O287" s="4"/>
      <c r="P287" s="4"/>
      <c r="Q287" s="4" t="s">
        <v>5</v>
      </c>
      <c r="R287" s="4" t="s">
        <v>1778</v>
      </c>
      <c r="S287" s="4" t="s">
        <v>1779</v>
      </c>
      <c r="T287" s="4" t="s">
        <v>1780</v>
      </c>
      <c r="U287" s="4" t="s">
        <v>1638</v>
      </c>
      <c r="V287" s="4" t="s">
        <v>1639</v>
      </c>
      <c r="W287" s="4" t="s">
        <v>1640</v>
      </c>
      <c r="X287" s="4"/>
      <c r="Y287" s="4"/>
      <c r="Z287" s="4" t="s">
        <v>1781</v>
      </c>
      <c r="AA287" s="4">
        <v>337.0</v>
      </c>
      <c r="AB287" s="4" t="s">
        <v>47</v>
      </c>
      <c r="AC287" s="4"/>
      <c r="AD287" s="20" t="s">
        <v>1473</v>
      </c>
      <c r="AE287" s="67" t="s">
        <v>8859</v>
      </c>
      <c r="AF287" s="67" t="s">
        <v>5</v>
      </c>
      <c r="AG287" s="67" t="s">
        <v>1779</v>
      </c>
      <c r="AH287" s="67" t="s">
        <v>8860</v>
      </c>
      <c r="AI287" s="67" t="s">
        <v>1638</v>
      </c>
      <c r="AJ287" s="67" t="s">
        <v>1639</v>
      </c>
      <c r="AK287" s="67" t="s">
        <v>8861</v>
      </c>
      <c r="AL287" s="67" t="s">
        <v>410</v>
      </c>
      <c r="AM287" s="67" t="s">
        <v>8862</v>
      </c>
      <c r="AN287" s="67" t="s">
        <v>8863</v>
      </c>
      <c r="AO287" s="67" t="s">
        <v>8864</v>
      </c>
      <c r="AP287" s="4"/>
      <c r="AQ287" s="4"/>
      <c r="AR287" s="4"/>
      <c r="AS287" s="4"/>
      <c r="AT287" s="4"/>
      <c r="AU287" s="4"/>
      <c r="AV287" s="4"/>
      <c r="AW287" s="4"/>
      <c r="AX287" s="4"/>
      <c r="AY287" s="4"/>
      <c r="AZ287" s="4"/>
      <c r="BA287" s="4"/>
      <c r="BB287" s="4"/>
      <c r="BC287" s="4"/>
      <c r="BD287" s="4"/>
      <c r="BE287" s="4"/>
      <c r="BF287" s="4"/>
      <c r="BG287" s="4"/>
      <c r="BH287" s="4"/>
      <c r="BI287" s="4"/>
      <c r="BJ287" s="243" t="str">
        <f t="shared" si="31"/>
        <v>TNLT</v>
      </c>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row>
    <row r="288" ht="14.25" customHeight="1">
      <c r="A288" s="1" t="str">
        <f t="shared" si="35"/>
        <v/>
      </c>
      <c r="B288" s="103" t="str">
        <f t="shared" si="4"/>
        <v>Có sẵn</v>
      </c>
      <c r="C288" s="4" t="s">
        <v>1777</v>
      </c>
      <c r="D288" s="4" t="s">
        <v>1328</v>
      </c>
      <c r="E288" s="4"/>
      <c r="F288" s="4"/>
      <c r="G288" s="4"/>
      <c r="H288" s="4"/>
      <c r="I288" s="4"/>
      <c r="J288" s="4"/>
      <c r="K288" s="4"/>
      <c r="L288" s="4"/>
      <c r="M288" s="4"/>
      <c r="N288" s="4"/>
      <c r="O288" s="4"/>
      <c r="P288" s="4"/>
      <c r="Q288" s="4" t="s">
        <v>5</v>
      </c>
      <c r="R288" s="4" t="s">
        <v>1782</v>
      </c>
      <c r="S288" s="4" t="s">
        <v>1783</v>
      </c>
      <c r="T288" s="4" t="s">
        <v>1614</v>
      </c>
      <c r="U288" s="4" t="s">
        <v>1615</v>
      </c>
      <c r="V288" s="4" t="s">
        <v>1616</v>
      </c>
      <c r="W288" s="4" t="s">
        <v>1617</v>
      </c>
      <c r="X288" s="4"/>
      <c r="Y288" s="4"/>
      <c r="Z288" s="4" t="s">
        <v>1784</v>
      </c>
      <c r="AA288" s="4">
        <v>338.0</v>
      </c>
      <c r="AB288" s="4" t="s">
        <v>47</v>
      </c>
      <c r="AC288" s="4"/>
      <c r="AD288" s="20" t="s">
        <v>421</v>
      </c>
      <c r="AE288" s="67" t="s">
        <v>8866</v>
      </c>
      <c r="AF288" s="67" t="s">
        <v>5</v>
      </c>
      <c r="AG288" s="67" t="s">
        <v>8868</v>
      </c>
      <c r="AH288" s="67" t="s">
        <v>8870</v>
      </c>
      <c r="AI288" s="67" t="s">
        <v>8872</v>
      </c>
      <c r="AJ288" s="67" t="s">
        <v>8873</v>
      </c>
      <c r="AK288" s="67" t="s">
        <v>8875</v>
      </c>
      <c r="AL288" s="67" t="s">
        <v>242</v>
      </c>
      <c r="AM288" s="67" t="s">
        <v>8876</v>
      </c>
      <c r="AN288" s="67" t="s">
        <v>8812</v>
      </c>
      <c r="AO288" s="67" t="s">
        <v>8813</v>
      </c>
      <c r="AP288" s="4"/>
      <c r="AQ288" s="4"/>
      <c r="AR288" s="4"/>
      <c r="AS288" s="4"/>
      <c r="AT288" s="4"/>
      <c r="AU288" s="4"/>
      <c r="AV288" s="4"/>
      <c r="AW288" s="4"/>
      <c r="AX288" s="4"/>
      <c r="AY288" s="4"/>
      <c r="AZ288" s="4"/>
      <c r="BA288" s="4"/>
      <c r="BB288" s="4"/>
      <c r="BC288" s="4"/>
      <c r="BD288" s="4"/>
      <c r="BE288" s="4"/>
      <c r="BF288" s="4"/>
      <c r="BG288" s="4"/>
      <c r="BH288" s="4"/>
      <c r="BI288" s="4"/>
      <c r="BJ288" s="243" t="str">
        <f t="shared" si="31"/>
        <v>TNLT</v>
      </c>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row>
    <row r="289" ht="14.25" customHeight="1">
      <c r="A289" s="1" t="str">
        <f t="shared" si="35"/>
        <v>OK</v>
      </c>
      <c r="B289" s="103" t="str">
        <f t="shared" si="4"/>
        <v>OK</v>
      </c>
      <c r="C289" s="4" t="s">
        <v>1787</v>
      </c>
      <c r="D289" s="4" t="s">
        <v>1328</v>
      </c>
      <c r="E289" s="4"/>
      <c r="F289" s="4"/>
      <c r="G289" s="4" t="s">
        <v>1788</v>
      </c>
      <c r="H289" s="4"/>
      <c r="I289" s="4"/>
      <c r="J289" s="4"/>
      <c r="K289" s="4"/>
      <c r="L289" s="4"/>
      <c r="M289" s="4" t="s">
        <v>47</v>
      </c>
      <c r="N289" s="4" t="s">
        <v>5</v>
      </c>
      <c r="O289" s="4" t="s">
        <v>347</v>
      </c>
      <c r="P289" s="4" t="s">
        <v>671</v>
      </c>
      <c r="Q289" s="4"/>
      <c r="R289" s="4" t="s">
        <v>1789</v>
      </c>
      <c r="S289" s="4" t="s">
        <v>1790</v>
      </c>
      <c r="T289" s="4" t="s">
        <v>1791</v>
      </c>
      <c r="U289" s="4" t="s">
        <v>1792</v>
      </c>
      <c r="V289" s="4" t="s">
        <v>1793</v>
      </c>
      <c r="W289" s="4" t="s">
        <v>1794</v>
      </c>
      <c r="X289" s="4" t="s">
        <v>1795</v>
      </c>
      <c r="Y289" s="4" t="s">
        <v>1796</v>
      </c>
      <c r="Z289" s="4"/>
      <c r="AA289" s="4">
        <v>339.0</v>
      </c>
      <c r="AB289" s="4" t="s">
        <v>49</v>
      </c>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243" t="str">
        <f t="shared" si="31"/>
        <v>TNLT</v>
      </c>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row>
    <row r="290" ht="14.25" customHeight="1">
      <c r="A290" s="1" t="str">
        <f t="shared" si="35"/>
        <v/>
      </c>
      <c r="B290" s="103" t="str">
        <f t="shared" si="4"/>
        <v>Có sẵn</v>
      </c>
      <c r="C290" s="4" t="s">
        <v>1787</v>
      </c>
      <c r="D290" s="4" t="s">
        <v>1328</v>
      </c>
      <c r="E290" s="4"/>
      <c r="F290" s="4"/>
      <c r="G290" s="4"/>
      <c r="H290" s="4"/>
      <c r="I290" s="4"/>
      <c r="J290" s="4"/>
      <c r="K290" s="4"/>
      <c r="L290" s="4"/>
      <c r="M290" s="4"/>
      <c r="N290" s="4"/>
      <c r="O290" s="4"/>
      <c r="P290" s="4"/>
      <c r="Q290" s="4" t="s">
        <v>5</v>
      </c>
      <c r="R290" s="4" t="s">
        <v>1797</v>
      </c>
      <c r="S290" s="4" t="s">
        <v>1613</v>
      </c>
      <c r="T290" s="4" t="s">
        <v>1614</v>
      </c>
      <c r="U290" s="4" t="s">
        <v>1615</v>
      </c>
      <c r="V290" s="4" t="s">
        <v>1616</v>
      </c>
      <c r="W290" s="4" t="s">
        <v>1617</v>
      </c>
      <c r="X290" s="4"/>
      <c r="Y290" s="4"/>
      <c r="Z290" s="4" t="s">
        <v>1798</v>
      </c>
      <c r="AA290" s="4">
        <v>340.0</v>
      </c>
      <c r="AB290" s="4" t="s">
        <v>47</v>
      </c>
      <c r="AC290" s="4"/>
      <c r="AD290" s="20" t="s">
        <v>355</v>
      </c>
      <c r="AE290" s="4" t="s">
        <v>1797</v>
      </c>
      <c r="AF290" s="4" t="s">
        <v>5</v>
      </c>
      <c r="AG290" s="175" t="s">
        <v>1613</v>
      </c>
      <c r="AH290" s="175" t="s">
        <v>1614</v>
      </c>
      <c r="AI290" s="4" t="s">
        <v>1615</v>
      </c>
      <c r="AJ290" s="176" t="s">
        <v>1616</v>
      </c>
      <c r="AK290" s="176" t="s">
        <v>1617</v>
      </c>
      <c r="AL290" s="67" t="s">
        <v>242</v>
      </c>
      <c r="AM290" s="67" t="s">
        <v>8885</v>
      </c>
      <c r="AN290" s="67" t="s">
        <v>8886</v>
      </c>
      <c r="AO290" s="67" t="s">
        <v>8887</v>
      </c>
      <c r="AP290" s="4"/>
      <c r="AQ290" s="4"/>
      <c r="AR290" s="4"/>
      <c r="AS290" s="4"/>
      <c r="AT290" s="4"/>
      <c r="AU290" s="4"/>
      <c r="AV290" s="4"/>
      <c r="AW290" s="4"/>
      <c r="AX290" s="4"/>
      <c r="AY290" s="4"/>
      <c r="AZ290" s="4"/>
      <c r="BA290" s="4"/>
      <c r="BB290" s="4"/>
      <c r="BC290" s="4"/>
      <c r="BD290" s="4"/>
      <c r="BE290" s="4"/>
      <c r="BF290" s="4"/>
      <c r="BG290" s="4"/>
      <c r="BH290" s="4"/>
      <c r="BI290" s="4"/>
      <c r="BJ290" s="243" t="str">
        <f t="shared" si="31"/>
        <v>TNLT</v>
      </c>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row>
    <row r="291" ht="14.25" customHeight="1">
      <c r="A291" s="1" t="str">
        <f t="shared" si="35"/>
        <v>OK</v>
      </c>
      <c r="B291" s="103" t="str">
        <f t="shared" si="4"/>
        <v>OK</v>
      </c>
      <c r="C291" s="4" t="s">
        <v>1799</v>
      </c>
      <c r="D291" s="4" t="s">
        <v>1328</v>
      </c>
      <c r="E291" s="4" t="s">
        <v>1800</v>
      </c>
      <c r="F291" s="4" t="s">
        <v>1801</v>
      </c>
      <c r="G291" s="4"/>
      <c r="H291" s="4"/>
      <c r="I291" s="4"/>
      <c r="J291" s="4"/>
      <c r="K291" s="4"/>
      <c r="L291" s="4"/>
      <c r="M291" s="4" t="s">
        <v>47</v>
      </c>
      <c r="N291" s="4" t="s">
        <v>5</v>
      </c>
      <c r="O291" s="4" t="s">
        <v>347</v>
      </c>
      <c r="P291" s="4" t="s">
        <v>671</v>
      </c>
      <c r="Q291" s="4"/>
      <c r="R291" s="4" t="s">
        <v>1802</v>
      </c>
      <c r="S291" s="4" t="s">
        <v>1803</v>
      </c>
      <c r="T291" s="4" t="s">
        <v>1804</v>
      </c>
      <c r="U291" s="4" t="s">
        <v>1805</v>
      </c>
      <c r="V291" s="4" t="s">
        <v>1806</v>
      </c>
      <c r="W291" s="4" t="s">
        <v>1807</v>
      </c>
      <c r="X291" s="4" t="s">
        <v>1808</v>
      </c>
      <c r="Y291" s="4" t="s">
        <v>1809</v>
      </c>
      <c r="Z291" s="4"/>
      <c r="AA291" s="4">
        <v>341.0</v>
      </c>
      <c r="AB291" s="4" t="s">
        <v>49</v>
      </c>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243" t="str">
        <f t="shared" si="31"/>
        <v>TNLT</v>
      </c>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row>
    <row r="292" ht="14.25" customHeight="1">
      <c r="A292" s="1" t="str">
        <f t="shared" si="35"/>
        <v>OK</v>
      </c>
      <c r="B292" s="103" t="str">
        <f t="shared" si="4"/>
        <v>OK</v>
      </c>
      <c r="C292" s="4" t="s">
        <v>1799</v>
      </c>
      <c r="D292" s="4" t="s">
        <v>1328</v>
      </c>
      <c r="E292" s="4"/>
      <c r="F292" s="4"/>
      <c r="G292" s="4"/>
      <c r="H292" s="4"/>
      <c r="I292" s="4"/>
      <c r="J292" s="4"/>
      <c r="K292" s="4"/>
      <c r="L292" s="4"/>
      <c r="M292" s="4" t="s">
        <v>47</v>
      </c>
      <c r="N292" s="4" t="s">
        <v>5</v>
      </c>
      <c r="O292" s="4" t="s">
        <v>1209</v>
      </c>
      <c r="P292" s="4" t="s">
        <v>629</v>
      </c>
      <c r="Q292" s="4"/>
      <c r="R292" s="4" t="s">
        <v>1814</v>
      </c>
      <c r="S292" s="4" t="s">
        <v>1815</v>
      </c>
      <c r="T292" s="4" t="s">
        <v>1816</v>
      </c>
      <c r="U292" s="4" t="s">
        <v>1817</v>
      </c>
      <c r="V292" s="4" t="s">
        <v>1818</v>
      </c>
      <c r="W292" s="4" t="s">
        <v>1819</v>
      </c>
      <c r="X292" s="4" t="s">
        <v>561</v>
      </c>
      <c r="Y292" s="4" t="s">
        <v>1820</v>
      </c>
      <c r="Z292" s="4"/>
      <c r="AA292" s="4">
        <v>342.0</v>
      </c>
      <c r="AB292" s="4" t="s">
        <v>49</v>
      </c>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243" t="str">
        <f t="shared" si="31"/>
        <v>TNLT</v>
      </c>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row>
    <row r="293" ht="14.25" customHeight="1">
      <c r="A293" s="1" t="str">
        <f t="shared" si="35"/>
        <v/>
      </c>
      <c r="B293" s="103" t="str">
        <f t="shared" si="4"/>
        <v>Có sẵn</v>
      </c>
      <c r="C293" s="4" t="s">
        <v>1799</v>
      </c>
      <c r="D293" s="4" t="s">
        <v>1328</v>
      </c>
      <c r="E293" s="4"/>
      <c r="F293" s="4"/>
      <c r="G293" s="4"/>
      <c r="H293" s="4"/>
      <c r="I293" s="4"/>
      <c r="J293" s="4"/>
      <c r="K293" s="4"/>
      <c r="L293" s="4"/>
      <c r="M293" s="4"/>
      <c r="N293" s="4"/>
      <c r="O293" s="4"/>
      <c r="P293" s="4"/>
      <c r="Q293" s="4" t="s">
        <v>5</v>
      </c>
      <c r="R293" s="4" t="s">
        <v>1821</v>
      </c>
      <c r="S293" s="4" t="s">
        <v>1822</v>
      </c>
      <c r="T293" s="4" t="s">
        <v>1823</v>
      </c>
      <c r="U293" s="4" t="s">
        <v>1824</v>
      </c>
      <c r="V293" s="4" t="s">
        <v>1825</v>
      </c>
      <c r="W293" s="4" t="s">
        <v>1826</v>
      </c>
      <c r="X293" s="4"/>
      <c r="Y293" s="4"/>
      <c r="Z293" s="4" t="s">
        <v>1827</v>
      </c>
      <c r="AA293" s="4">
        <v>343.0</v>
      </c>
      <c r="AB293" s="4" t="s">
        <v>47</v>
      </c>
      <c r="AC293" s="4"/>
      <c r="AD293" s="20" t="s">
        <v>466</v>
      </c>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243" t="str">
        <f t="shared" si="31"/>
        <v>TNLT</v>
      </c>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row>
    <row r="294" ht="14.25" customHeight="1">
      <c r="A294" s="1" t="str">
        <f t="shared" si="35"/>
        <v/>
      </c>
      <c r="B294" s="103" t="str">
        <f t="shared" si="4"/>
        <v>Có sẵn</v>
      </c>
      <c r="C294" s="4" t="s">
        <v>1799</v>
      </c>
      <c r="D294" s="4" t="s">
        <v>1328</v>
      </c>
      <c r="E294" s="4"/>
      <c r="F294" s="4"/>
      <c r="G294" s="4"/>
      <c r="H294" s="4"/>
      <c r="I294" s="4"/>
      <c r="J294" s="4"/>
      <c r="K294" s="4"/>
      <c r="L294" s="4"/>
      <c r="M294" s="4"/>
      <c r="N294" s="4"/>
      <c r="O294" s="4"/>
      <c r="P294" s="4"/>
      <c r="Q294" s="4" t="s">
        <v>5</v>
      </c>
      <c r="R294" s="4" t="s">
        <v>1828</v>
      </c>
      <c r="S294" s="4" t="s">
        <v>1825</v>
      </c>
      <c r="T294" s="4" t="s">
        <v>1829</v>
      </c>
      <c r="U294" s="4" t="s">
        <v>1830</v>
      </c>
      <c r="V294" s="4" t="s">
        <v>1831</v>
      </c>
      <c r="W294" s="4" t="s">
        <v>1822</v>
      </c>
      <c r="X294" s="4"/>
      <c r="Y294" s="4"/>
      <c r="Z294" s="4" t="s">
        <v>1832</v>
      </c>
      <c r="AA294" s="4">
        <v>344.0</v>
      </c>
      <c r="AB294" s="4" t="s">
        <v>47</v>
      </c>
      <c r="AC294" s="4"/>
      <c r="AD294" s="20" t="s">
        <v>485</v>
      </c>
      <c r="AE294" s="67" t="s">
        <v>8171</v>
      </c>
      <c r="AF294" s="67" t="s">
        <v>5</v>
      </c>
      <c r="AG294" s="67" t="s">
        <v>8171</v>
      </c>
      <c r="AH294" s="67" t="s">
        <v>8171</v>
      </c>
      <c r="AI294" s="67" t="s">
        <v>8171</v>
      </c>
      <c r="AJ294" s="67" t="s">
        <v>8171</v>
      </c>
      <c r="AK294" s="67" t="s">
        <v>8171</v>
      </c>
      <c r="AL294" s="67" t="s">
        <v>99</v>
      </c>
      <c r="AM294" s="67" t="s">
        <v>8900</v>
      </c>
      <c r="AN294" s="67" t="s">
        <v>8902</v>
      </c>
      <c r="AO294" s="67" t="s">
        <v>8903</v>
      </c>
      <c r="AP294" s="4"/>
      <c r="AQ294" s="4"/>
      <c r="AR294" s="4"/>
      <c r="AS294" s="4"/>
      <c r="AT294" s="4"/>
      <c r="AU294" s="4"/>
      <c r="AV294" s="4"/>
      <c r="AW294" s="4"/>
      <c r="AX294" s="4"/>
      <c r="AY294" s="4"/>
      <c r="AZ294" s="4"/>
      <c r="BA294" s="4"/>
      <c r="BB294" s="4"/>
      <c r="BC294" s="4"/>
      <c r="BD294" s="4"/>
      <c r="BE294" s="4"/>
      <c r="BF294" s="4"/>
      <c r="BG294" s="4"/>
      <c r="BH294" s="4"/>
      <c r="BI294" s="4"/>
      <c r="BJ294" s="243" t="str">
        <f t="shared" si="31"/>
        <v>TNLT</v>
      </c>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row>
    <row r="295" ht="14.25" customHeight="1">
      <c r="A295" s="1" t="str">
        <f t="shared" si="35"/>
        <v>OK</v>
      </c>
      <c r="B295" s="103" t="str">
        <f t="shared" si="4"/>
        <v>OK</v>
      </c>
      <c r="C295" s="4" t="s">
        <v>1833</v>
      </c>
      <c r="D295" s="4" t="s">
        <v>1328</v>
      </c>
      <c r="E295" s="4"/>
      <c r="F295" s="4"/>
      <c r="G295" s="4" t="s">
        <v>1834</v>
      </c>
      <c r="H295" s="4"/>
      <c r="I295" s="4"/>
      <c r="J295" s="4"/>
      <c r="K295" s="4"/>
      <c r="L295" s="4"/>
      <c r="M295" s="4" t="s">
        <v>47</v>
      </c>
      <c r="N295" s="4" t="s">
        <v>5</v>
      </c>
      <c r="O295" s="4" t="s">
        <v>414</v>
      </c>
      <c r="P295" s="4" t="s">
        <v>416</v>
      </c>
      <c r="Q295" s="4"/>
      <c r="R295" s="4" t="s">
        <v>1835</v>
      </c>
      <c r="S295" s="4" t="s">
        <v>114</v>
      </c>
      <c r="T295" s="4" t="s">
        <v>115</v>
      </c>
      <c r="U295" s="4" t="s">
        <v>116</v>
      </c>
      <c r="V295" s="4" t="s">
        <v>117</v>
      </c>
      <c r="W295" s="4" t="s">
        <v>1836</v>
      </c>
      <c r="X295" s="4" t="s">
        <v>1837</v>
      </c>
      <c r="Y295" s="4" t="s">
        <v>1838</v>
      </c>
      <c r="Z295" s="4"/>
      <c r="AA295" s="4">
        <v>345.0</v>
      </c>
      <c r="AB295" s="4" t="s">
        <v>49</v>
      </c>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243" t="str">
        <f t="shared" si="31"/>
        <v>TNLT</v>
      </c>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row>
    <row r="296" ht="14.25" customHeight="1">
      <c r="A296" s="1" t="str">
        <f t="shared" si="35"/>
        <v/>
      </c>
      <c r="B296" s="103" t="str">
        <f t="shared" si="4"/>
        <v>Có sẵn</v>
      </c>
      <c r="C296" s="4" t="s">
        <v>1833</v>
      </c>
      <c r="D296" s="4" t="s">
        <v>1328</v>
      </c>
      <c r="E296" s="4"/>
      <c r="F296" s="4"/>
      <c r="G296" s="4" t="s">
        <v>1834</v>
      </c>
      <c r="H296" s="4"/>
      <c r="I296" s="4"/>
      <c r="J296" s="4"/>
      <c r="K296" s="4"/>
      <c r="L296" s="4"/>
      <c r="M296" s="4"/>
      <c r="N296" s="4"/>
      <c r="O296" s="4"/>
      <c r="P296" s="4"/>
      <c r="Q296" s="4" t="s">
        <v>5</v>
      </c>
      <c r="R296" s="4" t="s">
        <v>1839</v>
      </c>
      <c r="S296" s="4" t="s">
        <v>1822</v>
      </c>
      <c r="T296" s="4" t="s">
        <v>1840</v>
      </c>
      <c r="U296" s="4" t="s">
        <v>1841</v>
      </c>
      <c r="V296" s="4" t="s">
        <v>1823</v>
      </c>
      <c r="W296" s="4" t="s">
        <v>1842</v>
      </c>
      <c r="X296" s="4" t="s">
        <v>150</v>
      </c>
      <c r="Y296" s="4"/>
      <c r="Z296" s="4" t="s">
        <v>1843</v>
      </c>
      <c r="AA296" s="4">
        <v>346.0</v>
      </c>
      <c r="AB296" s="4" t="s">
        <v>47</v>
      </c>
      <c r="AC296" s="4"/>
      <c r="AD296" s="20" t="s">
        <v>270</v>
      </c>
      <c r="AE296" s="136" t="s">
        <v>8171</v>
      </c>
      <c r="AF296" s="136" t="s">
        <v>8171</v>
      </c>
      <c r="AG296" s="136" t="s">
        <v>8171</v>
      </c>
      <c r="AH296" s="136" t="s">
        <v>8171</v>
      </c>
      <c r="AI296" s="136" t="s">
        <v>8171</v>
      </c>
      <c r="AJ296" s="136" t="s">
        <v>8171</v>
      </c>
      <c r="AK296" s="136" t="s">
        <v>8171</v>
      </c>
      <c r="AL296" s="136" t="s">
        <v>2750</v>
      </c>
      <c r="AM296" s="136" t="s">
        <v>8907</v>
      </c>
      <c r="AN296" s="136" t="s">
        <v>8525</v>
      </c>
      <c r="AO296" s="136" t="s">
        <v>8908</v>
      </c>
      <c r="AP296" s="4"/>
      <c r="AQ296" s="4"/>
      <c r="AR296" s="4"/>
      <c r="AS296" s="4"/>
      <c r="AT296" s="4"/>
      <c r="AU296" s="4"/>
      <c r="AV296" s="4"/>
      <c r="AW296" s="4"/>
      <c r="AX296" s="4"/>
      <c r="AY296" s="4"/>
      <c r="AZ296" s="4"/>
      <c r="BA296" s="4"/>
      <c r="BB296" s="4"/>
      <c r="BC296" s="4"/>
      <c r="BD296" s="4"/>
      <c r="BE296" s="4"/>
      <c r="BF296" s="4"/>
      <c r="BG296" s="4"/>
      <c r="BH296" s="4"/>
      <c r="BI296" s="4"/>
      <c r="BJ296" s="243" t="str">
        <f t="shared" si="31"/>
        <v>TNLT</v>
      </c>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row>
    <row r="297" ht="14.25" customHeight="1">
      <c r="A297" s="1" t="str">
        <f t="shared" si="35"/>
        <v>OK</v>
      </c>
      <c r="B297" s="103" t="str">
        <f t="shared" si="4"/>
        <v>OK</v>
      </c>
      <c r="C297" s="4" t="s">
        <v>1844</v>
      </c>
      <c r="D297" s="4" t="s">
        <v>1328</v>
      </c>
      <c r="E297" s="4"/>
      <c r="F297" s="4"/>
      <c r="G297" s="4" t="s">
        <v>1845</v>
      </c>
      <c r="H297" s="4"/>
      <c r="I297" s="4"/>
      <c r="J297" s="4"/>
      <c r="K297" s="4"/>
      <c r="L297" s="4"/>
      <c r="M297" s="4" t="s">
        <v>47</v>
      </c>
      <c r="N297" s="4" t="s">
        <v>5</v>
      </c>
      <c r="O297" s="4" t="s">
        <v>414</v>
      </c>
      <c r="P297" s="4" t="s">
        <v>416</v>
      </c>
      <c r="Q297" s="4"/>
      <c r="R297" s="4" t="s">
        <v>1846</v>
      </c>
      <c r="S297" s="4" t="s">
        <v>1847</v>
      </c>
      <c r="T297" s="4" t="s">
        <v>1848</v>
      </c>
      <c r="U297" s="4" t="s">
        <v>1849</v>
      </c>
      <c r="V297" s="4" t="s">
        <v>1850</v>
      </c>
      <c r="W297" s="4" t="s">
        <v>1851</v>
      </c>
      <c r="X297" s="4" t="s">
        <v>70</v>
      </c>
      <c r="Y297" s="4" t="s">
        <v>1852</v>
      </c>
      <c r="Z297" s="4"/>
      <c r="AA297" s="4">
        <v>347.0</v>
      </c>
      <c r="AB297" s="4" t="s">
        <v>49</v>
      </c>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243" t="str">
        <f t="shared" si="31"/>
        <v>TNLT</v>
      </c>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row>
    <row r="298" ht="14.25" customHeight="1">
      <c r="A298" s="1" t="str">
        <f t="shared" si="35"/>
        <v>OK</v>
      </c>
      <c r="B298" s="103" t="str">
        <f t="shared" si="4"/>
        <v>OK</v>
      </c>
      <c r="C298" s="4" t="s">
        <v>1844</v>
      </c>
      <c r="D298" s="4" t="s">
        <v>1328</v>
      </c>
      <c r="E298" s="4"/>
      <c r="F298" s="4"/>
      <c r="G298" s="4" t="s">
        <v>1845</v>
      </c>
      <c r="H298" s="4"/>
      <c r="I298" s="4"/>
      <c r="J298" s="4"/>
      <c r="K298" s="4"/>
      <c r="L298" s="4"/>
      <c r="M298" s="4" t="s">
        <v>13</v>
      </c>
      <c r="N298" s="4" t="s">
        <v>8</v>
      </c>
      <c r="O298" s="4" t="s">
        <v>550</v>
      </c>
      <c r="P298" s="4" t="s">
        <v>567</v>
      </c>
      <c r="Q298" s="4"/>
      <c r="R298" s="4" t="s">
        <v>1853</v>
      </c>
      <c r="S298" s="4" t="s">
        <v>1854</v>
      </c>
      <c r="T298" s="4" t="s">
        <v>1855</v>
      </c>
      <c r="U298" s="4" t="s">
        <v>1856</v>
      </c>
      <c r="V298" s="4" t="s">
        <v>1857</v>
      </c>
      <c r="W298" s="4" t="s">
        <v>1858</v>
      </c>
      <c r="X298" s="4" t="s">
        <v>1859</v>
      </c>
      <c r="Y298" s="4" t="s">
        <v>1860</v>
      </c>
      <c r="Z298" s="4"/>
      <c r="AA298" s="4">
        <v>348.0</v>
      </c>
      <c r="AB298" s="4" t="s">
        <v>47</v>
      </c>
      <c r="AC298" s="4"/>
      <c r="AD298" s="20" t="s">
        <v>534</v>
      </c>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243" t="str">
        <f t="shared" si="31"/>
        <v>TNBT</v>
      </c>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row>
    <row r="299" ht="14.25" customHeight="1">
      <c r="A299" s="1"/>
      <c r="B299" s="103" t="str">
        <f t="shared" si="4"/>
        <v>Thêm</v>
      </c>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243" t="str">
        <f t="shared" si="31"/>
        <v/>
      </c>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row>
    <row r="300" ht="14.25" customHeight="1">
      <c r="A300" s="1" t="str">
        <f t="shared" ref="A300:A301" si="36">SWITCH(B300,"OK",IF(ISBLANK(R300),IF(ISBLANK(P300),"Giữ chỗ nhóm","Giữ chỗ"),"OK"),"Chưa làm",IF(P300&lt;&gt;"","Giữ chỗ",""),0,IF(ISBLANK(R300),"Thêm",""),"")</f>
        <v>OK</v>
      </c>
      <c r="B300" s="103" t="str">
        <f t="shared" si="4"/>
        <v>OK</v>
      </c>
      <c r="C300" s="4" t="s">
        <v>1862</v>
      </c>
      <c r="D300" s="4" t="s">
        <v>1328</v>
      </c>
      <c r="E300" s="4"/>
      <c r="F300" s="4"/>
      <c r="G300" s="4" t="s">
        <v>1863</v>
      </c>
      <c r="H300" s="4"/>
      <c r="I300" s="4"/>
      <c r="J300" s="4"/>
      <c r="K300" s="4"/>
      <c r="L300" s="4"/>
      <c r="M300" s="4" t="s">
        <v>47</v>
      </c>
      <c r="N300" s="4" t="s">
        <v>9</v>
      </c>
      <c r="O300" s="4" t="s">
        <v>1009</v>
      </c>
      <c r="P300" s="4" t="s">
        <v>1106</v>
      </c>
      <c r="Q300" s="4"/>
      <c r="R300" s="4" t="s">
        <v>1864</v>
      </c>
      <c r="S300" s="4"/>
      <c r="T300" s="4"/>
      <c r="U300" s="4"/>
      <c r="V300" s="4"/>
      <c r="W300" s="4"/>
      <c r="X300" s="4" t="s">
        <v>1865</v>
      </c>
      <c r="Y300" s="4" t="s">
        <v>1866</v>
      </c>
      <c r="Z300" s="4"/>
      <c r="AA300" s="4">
        <v>350.0</v>
      </c>
      <c r="AB300" s="4" t="s">
        <v>49</v>
      </c>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243" t="str">
        <f t="shared" si="31"/>
        <v>TL</v>
      </c>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row>
    <row r="301" ht="14.25" customHeight="1">
      <c r="A301" s="1" t="str">
        <f t="shared" si="36"/>
        <v>OK</v>
      </c>
      <c r="B301" s="103" t="str">
        <f t="shared" si="4"/>
        <v>OK</v>
      </c>
      <c r="C301" s="4" t="s">
        <v>1862</v>
      </c>
      <c r="D301" s="4" t="s">
        <v>1328</v>
      </c>
      <c r="E301" s="4"/>
      <c r="F301" s="4"/>
      <c r="G301" s="4" t="s">
        <v>1863</v>
      </c>
      <c r="H301" s="4"/>
      <c r="I301" s="4"/>
      <c r="J301" s="4"/>
      <c r="K301" s="4"/>
      <c r="L301" s="4"/>
      <c r="M301" s="4" t="s">
        <v>13</v>
      </c>
      <c r="N301" s="4" t="s">
        <v>8</v>
      </c>
      <c r="O301" s="4" t="s">
        <v>413</v>
      </c>
      <c r="P301" s="4" t="s">
        <v>502</v>
      </c>
      <c r="Q301" s="4"/>
      <c r="R301" s="4" t="s">
        <v>1867</v>
      </c>
      <c r="S301" s="4" t="s">
        <v>1868</v>
      </c>
      <c r="T301" s="4" t="s">
        <v>1869</v>
      </c>
      <c r="U301" s="4" t="s">
        <v>1870</v>
      </c>
      <c r="V301" s="4" t="s">
        <v>1871</v>
      </c>
      <c r="W301" s="4" t="s">
        <v>1872</v>
      </c>
      <c r="X301" s="4" t="s">
        <v>1873</v>
      </c>
      <c r="Y301" s="4" t="s">
        <v>1874</v>
      </c>
      <c r="Z301" s="4"/>
      <c r="AA301" s="4">
        <v>351.0</v>
      </c>
      <c r="AB301" s="4" t="s">
        <v>47</v>
      </c>
      <c r="AC301" s="4"/>
      <c r="AD301" s="20" t="s">
        <v>615</v>
      </c>
      <c r="AE301" s="67" t="s">
        <v>8916</v>
      </c>
      <c r="AF301" s="67" t="s">
        <v>8</v>
      </c>
      <c r="AG301" s="67" t="s">
        <v>8917</v>
      </c>
      <c r="AH301" s="67" t="s">
        <v>8918</v>
      </c>
      <c r="AI301" s="67" t="s">
        <v>8919</v>
      </c>
      <c r="AJ301" s="67" t="s">
        <v>8920</v>
      </c>
      <c r="AK301" s="67" t="s">
        <v>8921</v>
      </c>
      <c r="AL301" s="67" t="s">
        <v>8922</v>
      </c>
      <c r="AM301" s="67" t="s">
        <v>1874</v>
      </c>
      <c r="AN301" s="67" t="s">
        <v>8257</v>
      </c>
      <c r="AO301" s="67" t="s">
        <v>8295</v>
      </c>
      <c r="AP301" s="4"/>
      <c r="AQ301" s="4"/>
      <c r="AR301" s="4"/>
      <c r="AS301" s="4"/>
      <c r="AT301" s="4"/>
      <c r="AU301" s="4"/>
      <c r="AV301" s="4"/>
      <c r="AW301" s="4"/>
      <c r="AX301" s="4"/>
      <c r="AY301" s="4"/>
      <c r="AZ301" s="4"/>
      <c r="BA301" s="4"/>
      <c r="BB301" s="4"/>
      <c r="BC301" s="4"/>
      <c r="BD301" s="4"/>
      <c r="BE301" s="4"/>
      <c r="BF301" s="4"/>
      <c r="BG301" s="4"/>
      <c r="BH301" s="4"/>
      <c r="BI301" s="4"/>
      <c r="BJ301" s="243" t="str">
        <f t="shared" si="31"/>
        <v>TNBT</v>
      </c>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row>
    <row r="302" ht="14.25" customHeight="1">
      <c r="A302" s="1"/>
      <c r="B302" s="103" t="str">
        <f t="shared" si="4"/>
        <v>Thêm</v>
      </c>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243" t="str">
        <f t="shared" si="31"/>
        <v/>
      </c>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row>
    <row r="303" ht="14.25" customHeight="1">
      <c r="A303" s="1" t="str">
        <f t="shared" ref="A303:A304" si="37">SWITCH(B303,"OK",IF(ISBLANK(R303),IF(ISBLANK(P303),"Giữ chỗ nhóm","Giữ chỗ"),"OK"),"Chưa làm",IF(P303&lt;&gt;"","Giữ chỗ",""),0,IF(ISBLANK(R303),"Thêm",""),"")</f>
        <v/>
      </c>
      <c r="B303" s="103" t="str">
        <f t="shared" si="4"/>
        <v>Tự do chọn</v>
      </c>
      <c r="C303" s="4" t="s">
        <v>1878</v>
      </c>
      <c r="D303" s="4" t="s">
        <v>1328</v>
      </c>
      <c r="E303" s="4"/>
      <c r="F303" s="4"/>
      <c r="G303" s="4" t="s">
        <v>1879</v>
      </c>
      <c r="H303" s="4"/>
      <c r="I303" s="4"/>
      <c r="J303" s="4"/>
      <c r="K303" s="4"/>
      <c r="L303" s="4"/>
      <c r="M303" s="4" t="s">
        <v>47</v>
      </c>
      <c r="N303" s="4" t="s">
        <v>9</v>
      </c>
      <c r="O303" s="4"/>
      <c r="P303" s="4"/>
      <c r="Q303" s="4"/>
      <c r="R303" s="4"/>
      <c r="S303" s="4"/>
      <c r="T303" s="4"/>
      <c r="U303" s="4"/>
      <c r="V303" s="4"/>
      <c r="W303" s="4"/>
      <c r="X303" s="4" t="s">
        <v>6531</v>
      </c>
      <c r="Y303" s="4" t="s">
        <v>6533</v>
      </c>
      <c r="Z303" s="4"/>
      <c r="AA303" s="4">
        <v>353.0</v>
      </c>
      <c r="AB303" s="4" t="s">
        <v>49</v>
      </c>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243" t="str">
        <f t="shared" si="31"/>
        <v>TL</v>
      </c>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row>
    <row r="304" ht="14.25" customHeight="1">
      <c r="A304" s="1" t="str">
        <f t="shared" si="37"/>
        <v>OK</v>
      </c>
      <c r="B304" s="103" t="str">
        <f t="shared" si="4"/>
        <v>OK</v>
      </c>
      <c r="C304" s="4" t="s">
        <v>1878</v>
      </c>
      <c r="D304" s="4" t="s">
        <v>1328</v>
      </c>
      <c r="E304" s="4"/>
      <c r="F304" s="4"/>
      <c r="G304" s="4" t="s">
        <v>1879</v>
      </c>
      <c r="H304" s="4"/>
      <c r="I304" s="4"/>
      <c r="J304" s="4"/>
      <c r="K304" s="4"/>
      <c r="L304" s="4"/>
      <c r="M304" s="4" t="s">
        <v>13</v>
      </c>
      <c r="N304" s="4" t="s">
        <v>8</v>
      </c>
      <c r="O304" s="4" t="s">
        <v>91</v>
      </c>
      <c r="P304" s="4" t="s">
        <v>342</v>
      </c>
      <c r="Q304" s="4"/>
      <c r="R304" s="4" t="s">
        <v>1883</v>
      </c>
      <c r="S304" s="4" t="s">
        <v>1884</v>
      </c>
      <c r="T304" s="4" t="s">
        <v>1885</v>
      </c>
      <c r="U304" s="4" t="s">
        <v>1886</v>
      </c>
      <c r="V304" s="4" t="s">
        <v>1887</v>
      </c>
      <c r="W304" s="4" t="s">
        <v>1888</v>
      </c>
      <c r="X304" s="4" t="s">
        <v>1889</v>
      </c>
      <c r="Y304" s="4" t="s">
        <v>1890</v>
      </c>
      <c r="Z304" s="4"/>
      <c r="AA304" s="4">
        <v>354.0</v>
      </c>
      <c r="AB304" s="4" t="s">
        <v>47</v>
      </c>
      <c r="AC304" s="4"/>
      <c r="AD304" s="20" t="s">
        <v>629</v>
      </c>
      <c r="AE304" s="67" t="s">
        <v>8926</v>
      </c>
      <c r="AF304" s="67" t="s">
        <v>8621</v>
      </c>
      <c r="AG304" s="67" t="s">
        <v>8501</v>
      </c>
      <c r="AH304" s="67" t="s">
        <v>8501</v>
      </c>
      <c r="AI304" s="67" t="s">
        <v>8501</v>
      </c>
      <c r="AJ304" s="67" t="s">
        <v>8501</v>
      </c>
      <c r="AK304" s="67" t="s">
        <v>8501</v>
      </c>
      <c r="AL304" s="67" t="s">
        <v>8501</v>
      </c>
      <c r="AM304" s="67" t="s">
        <v>8501</v>
      </c>
      <c r="AN304" s="67" t="s">
        <v>8927</v>
      </c>
      <c r="AO304" s="67" t="s">
        <v>8928</v>
      </c>
      <c r="AP304" s="4"/>
      <c r="AQ304" s="4"/>
      <c r="AR304" s="4"/>
      <c r="AS304" s="4"/>
      <c r="AT304" s="4"/>
      <c r="AU304" s="4"/>
      <c r="AV304" s="4"/>
      <c r="AW304" s="4"/>
      <c r="AX304" s="4"/>
      <c r="AY304" s="4"/>
      <c r="AZ304" s="4"/>
      <c r="BA304" s="4"/>
      <c r="BB304" s="4"/>
      <c r="BC304" s="4"/>
      <c r="BD304" s="4"/>
      <c r="BE304" s="4"/>
      <c r="BF304" s="4"/>
      <c r="BG304" s="4"/>
      <c r="BH304" s="4"/>
      <c r="BI304" s="4"/>
      <c r="BJ304" s="243" t="str">
        <f t="shared" si="31"/>
        <v>TNBT</v>
      </c>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row>
    <row r="305" ht="14.25" customHeight="1">
      <c r="A305" s="1"/>
      <c r="B305" s="103" t="str">
        <f t="shared" si="4"/>
        <v>Thêm</v>
      </c>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243" t="str">
        <f t="shared" si="31"/>
        <v/>
      </c>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row>
    <row r="306" ht="14.25" customHeight="1">
      <c r="A306" s="1" t="str">
        <f t="shared" ref="A306:A313" si="38">SWITCH(B306,"OK",IF(ISBLANK(R306),IF(ISBLANK(P306),"Giữ chỗ nhóm","Giữ chỗ"),"OK"),"Chưa làm",IF(P306&lt;&gt;"","Giữ chỗ",""),0,IF(ISBLANK(R306),"Thêm",""),"")</f>
        <v/>
      </c>
      <c r="B306" s="103" t="str">
        <f t="shared" si="4"/>
        <v>Tự do chọn</v>
      </c>
      <c r="C306" s="4" t="s">
        <v>1893</v>
      </c>
      <c r="D306" s="4" t="s">
        <v>1328</v>
      </c>
      <c r="E306" s="4"/>
      <c r="F306" s="4"/>
      <c r="G306" s="4"/>
      <c r="H306" s="4"/>
      <c r="I306" s="4"/>
      <c r="J306" s="4"/>
      <c r="K306" s="4"/>
      <c r="L306" s="4"/>
      <c r="M306" s="4" t="s">
        <v>47</v>
      </c>
      <c r="N306" s="4" t="s">
        <v>9</v>
      </c>
      <c r="O306" s="4"/>
      <c r="P306" s="4" t="s">
        <v>494</v>
      </c>
      <c r="Q306" s="4"/>
      <c r="R306" s="4" t="s">
        <v>1894</v>
      </c>
      <c r="S306" s="4"/>
      <c r="T306" s="4"/>
      <c r="U306" s="4"/>
      <c r="V306" s="4"/>
      <c r="W306" s="4"/>
      <c r="X306" s="4" t="s">
        <v>1895</v>
      </c>
      <c r="Y306" s="4" t="s">
        <v>1896</v>
      </c>
      <c r="Z306" s="4"/>
      <c r="AA306" s="4">
        <v>356.0</v>
      </c>
      <c r="AB306" s="4" t="s">
        <v>49</v>
      </c>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243" t="str">
        <f t="shared" si="31"/>
        <v>TL</v>
      </c>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row>
    <row r="307" ht="14.25" customHeight="1">
      <c r="A307" s="1" t="str">
        <f t="shared" si="38"/>
        <v>OK</v>
      </c>
      <c r="B307" s="103" t="str">
        <f t="shared" si="4"/>
        <v>OK</v>
      </c>
      <c r="C307" s="4" t="s">
        <v>1893</v>
      </c>
      <c r="D307" s="4" t="s">
        <v>1328</v>
      </c>
      <c r="E307" s="4"/>
      <c r="F307" s="4" t="s">
        <v>1897</v>
      </c>
      <c r="G307" s="4" t="s">
        <v>1898</v>
      </c>
      <c r="H307" s="4"/>
      <c r="I307" s="4"/>
      <c r="J307" s="4"/>
      <c r="K307" s="4"/>
      <c r="L307" s="4"/>
      <c r="M307" s="4" t="s">
        <v>47</v>
      </c>
      <c r="N307" s="4" t="s">
        <v>9</v>
      </c>
      <c r="O307" s="4" t="s">
        <v>1209</v>
      </c>
      <c r="P307" s="4" t="s">
        <v>629</v>
      </c>
      <c r="Q307" s="4"/>
      <c r="R307" s="4" t="s">
        <v>1899</v>
      </c>
      <c r="S307" s="4"/>
      <c r="T307" s="4"/>
      <c r="U307" s="4"/>
      <c r="V307" s="4"/>
      <c r="W307" s="4"/>
      <c r="X307" s="4" t="s">
        <v>1900</v>
      </c>
      <c r="Y307" s="4" t="s">
        <v>1901</v>
      </c>
      <c r="Z307" s="4"/>
      <c r="AA307" s="4">
        <v>357.0</v>
      </c>
      <c r="AB307" s="4" t="s">
        <v>49</v>
      </c>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243" t="str">
        <f t="shared" si="31"/>
        <v>TL</v>
      </c>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row>
    <row r="308" ht="14.25" customHeight="1">
      <c r="A308" s="1" t="str">
        <f t="shared" si="38"/>
        <v>OK</v>
      </c>
      <c r="B308" s="103" t="str">
        <f t="shared" si="4"/>
        <v>OK</v>
      </c>
      <c r="C308" s="4" t="s">
        <v>1893</v>
      </c>
      <c r="D308" s="4" t="s">
        <v>1328</v>
      </c>
      <c r="E308" s="4"/>
      <c r="F308" s="4"/>
      <c r="G308" s="4"/>
      <c r="H308" s="4"/>
      <c r="I308" s="4"/>
      <c r="J308" s="4"/>
      <c r="K308" s="4"/>
      <c r="L308" s="4"/>
      <c r="M308" s="4" t="s">
        <v>47</v>
      </c>
      <c r="N308" s="4" t="s">
        <v>9</v>
      </c>
      <c r="O308" s="4" t="s">
        <v>1104</v>
      </c>
      <c r="P308" s="4" t="s">
        <v>953</v>
      </c>
      <c r="Q308" s="4"/>
      <c r="R308" s="4" t="s">
        <v>1902</v>
      </c>
      <c r="S308" s="4"/>
      <c r="T308" s="4"/>
      <c r="U308" s="4"/>
      <c r="V308" s="4"/>
      <c r="W308" s="4"/>
      <c r="X308" s="4" t="s">
        <v>1903</v>
      </c>
      <c r="Y308" s="4" t="s">
        <v>1904</v>
      </c>
      <c r="Z308" s="4"/>
      <c r="AA308" s="4">
        <v>358.0</v>
      </c>
      <c r="AB308" s="4" t="s">
        <v>49</v>
      </c>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243" t="str">
        <f t="shared" si="31"/>
        <v>TL</v>
      </c>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row>
    <row r="309" ht="14.25" customHeight="1">
      <c r="A309" s="1" t="str">
        <f t="shared" si="38"/>
        <v/>
      </c>
      <c r="B309" s="103" t="str">
        <f t="shared" si="4"/>
        <v>Có sẵn</v>
      </c>
      <c r="C309" s="4" t="s">
        <v>1893</v>
      </c>
      <c r="D309" s="4" t="s">
        <v>1328</v>
      </c>
      <c r="E309" s="4"/>
      <c r="F309" s="4" t="s">
        <v>1897</v>
      </c>
      <c r="G309" s="4" t="s">
        <v>1898</v>
      </c>
      <c r="H309" s="4"/>
      <c r="I309" s="4"/>
      <c r="J309" s="4"/>
      <c r="K309" s="4"/>
      <c r="L309" s="4"/>
      <c r="M309" s="4"/>
      <c r="N309" s="4"/>
      <c r="O309" s="4"/>
      <c r="P309" s="4"/>
      <c r="Q309" s="4" t="s">
        <v>5</v>
      </c>
      <c r="R309" s="4" t="s">
        <v>1909</v>
      </c>
      <c r="S309" s="4" t="s">
        <v>1822</v>
      </c>
      <c r="T309" s="4" t="s">
        <v>1823</v>
      </c>
      <c r="U309" s="4" t="s">
        <v>1824</v>
      </c>
      <c r="V309" s="4" t="s">
        <v>1825</v>
      </c>
      <c r="W309" s="4" t="s">
        <v>1826</v>
      </c>
      <c r="X309" s="4"/>
      <c r="Y309" s="4"/>
      <c r="Z309" s="4" t="s">
        <v>1910</v>
      </c>
      <c r="AA309" s="4">
        <v>359.0</v>
      </c>
      <c r="AB309" s="4" t="s">
        <v>47</v>
      </c>
      <c r="AC309" s="4"/>
      <c r="AD309" s="20" t="s">
        <v>1060</v>
      </c>
      <c r="AE309" s="67" t="s">
        <v>8171</v>
      </c>
      <c r="AF309" s="67" t="s">
        <v>8171</v>
      </c>
      <c r="AG309" s="67" t="s">
        <v>8171</v>
      </c>
      <c r="AH309" s="67" t="s">
        <v>8171</v>
      </c>
      <c r="AI309" s="67" t="s">
        <v>8171</v>
      </c>
      <c r="AJ309" s="67" t="s">
        <v>8598</v>
      </c>
      <c r="AK309" s="67" t="s">
        <v>8598</v>
      </c>
      <c r="AL309" s="67" t="s">
        <v>151</v>
      </c>
      <c r="AM309" s="67" t="s">
        <v>8938</v>
      </c>
      <c r="AN309" s="67" t="s">
        <v>8745</v>
      </c>
      <c r="AO309" s="4"/>
      <c r="AP309" s="67" t="s">
        <v>8939</v>
      </c>
      <c r="AQ309" s="4"/>
      <c r="AR309" s="4"/>
      <c r="AS309" s="4"/>
      <c r="AT309" s="4"/>
      <c r="AU309" s="4"/>
      <c r="AV309" s="4"/>
      <c r="AW309" s="4"/>
      <c r="AX309" s="4"/>
      <c r="AY309" s="4"/>
      <c r="AZ309" s="4"/>
      <c r="BA309" s="4"/>
      <c r="BB309" s="4"/>
      <c r="BC309" s="4"/>
      <c r="BD309" s="4"/>
      <c r="BE309" s="4"/>
      <c r="BF309" s="4"/>
      <c r="BG309" s="4"/>
      <c r="BH309" s="4"/>
      <c r="BI309" s="4"/>
      <c r="BJ309" s="243" t="str">
        <f t="shared" si="31"/>
        <v>TNLT</v>
      </c>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row>
    <row r="310" ht="14.25" customHeight="1">
      <c r="A310" s="1" t="str">
        <f t="shared" si="38"/>
        <v/>
      </c>
      <c r="B310" s="103" t="str">
        <f t="shared" si="4"/>
        <v>Có sẵn</v>
      </c>
      <c r="C310" s="4" t="s">
        <v>1893</v>
      </c>
      <c r="D310" s="4" t="s">
        <v>1328</v>
      </c>
      <c r="E310" s="4"/>
      <c r="F310" s="4"/>
      <c r="G310" s="4"/>
      <c r="H310" s="4"/>
      <c r="I310" s="4"/>
      <c r="J310" s="4"/>
      <c r="K310" s="4"/>
      <c r="L310" s="4"/>
      <c r="M310" s="4"/>
      <c r="N310" s="4"/>
      <c r="O310" s="4"/>
      <c r="P310" s="4"/>
      <c r="Q310" s="4" t="s">
        <v>5</v>
      </c>
      <c r="R310" s="4" t="s">
        <v>1911</v>
      </c>
      <c r="S310" s="4" t="s">
        <v>1822</v>
      </c>
      <c r="T310" s="4" t="s">
        <v>1823</v>
      </c>
      <c r="U310" s="4" t="s">
        <v>1824</v>
      </c>
      <c r="V310" s="4" t="s">
        <v>1826</v>
      </c>
      <c r="W310" s="4" t="s">
        <v>1825</v>
      </c>
      <c r="X310" s="4"/>
      <c r="Y310" s="4"/>
      <c r="Z310" s="4" t="s">
        <v>1912</v>
      </c>
      <c r="AA310" s="4">
        <v>360.0</v>
      </c>
      <c r="AB310" s="4" t="s">
        <v>47</v>
      </c>
      <c r="AC310" s="4"/>
      <c r="AD310" s="20" t="s">
        <v>816</v>
      </c>
      <c r="AE310" s="4" t="s">
        <v>1911</v>
      </c>
      <c r="AF310" s="4" t="s">
        <v>5</v>
      </c>
      <c r="AG310" s="4" t="s">
        <v>1822</v>
      </c>
      <c r="AH310" s="4" t="s">
        <v>1823</v>
      </c>
      <c r="AI310" s="4" t="s">
        <v>1824</v>
      </c>
      <c r="AJ310" s="4" t="s">
        <v>1826</v>
      </c>
      <c r="AK310" s="4" t="s">
        <v>1825</v>
      </c>
      <c r="AL310" s="67" t="s">
        <v>242</v>
      </c>
      <c r="AM310" s="67" t="s">
        <v>8941</v>
      </c>
      <c r="AN310" s="67" t="s">
        <v>8942</v>
      </c>
      <c r="AO310" s="67" t="s">
        <v>8944</v>
      </c>
      <c r="AP310" s="4"/>
      <c r="AQ310" s="4"/>
      <c r="AR310" s="4"/>
      <c r="AS310" s="4"/>
      <c r="AT310" s="4"/>
      <c r="AU310" s="4"/>
      <c r="AV310" s="4"/>
      <c r="AW310" s="4"/>
      <c r="AX310" s="4"/>
      <c r="AY310" s="4"/>
      <c r="AZ310" s="4"/>
      <c r="BA310" s="4"/>
      <c r="BB310" s="4"/>
      <c r="BC310" s="4"/>
      <c r="BD310" s="4"/>
      <c r="BE310" s="4"/>
      <c r="BF310" s="4"/>
      <c r="BG310" s="4"/>
      <c r="BH310" s="4"/>
      <c r="BI310" s="4"/>
      <c r="BJ310" s="243" t="str">
        <f t="shared" si="31"/>
        <v>TNLT</v>
      </c>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row>
    <row r="311" ht="14.25" customHeight="1">
      <c r="A311" s="1" t="str">
        <f t="shared" si="38"/>
        <v/>
      </c>
      <c r="B311" s="103" t="str">
        <f t="shared" si="4"/>
        <v>Có sẵn</v>
      </c>
      <c r="C311" s="4" t="s">
        <v>1893</v>
      </c>
      <c r="D311" s="4" t="s">
        <v>1328</v>
      </c>
      <c r="E311" s="4"/>
      <c r="F311" s="4"/>
      <c r="G311" s="4"/>
      <c r="H311" s="4"/>
      <c r="I311" s="4"/>
      <c r="J311" s="4"/>
      <c r="K311" s="4"/>
      <c r="L311" s="4"/>
      <c r="M311" s="4"/>
      <c r="N311" s="4"/>
      <c r="O311" s="4"/>
      <c r="P311" s="4"/>
      <c r="Q311" s="4" t="s">
        <v>9</v>
      </c>
      <c r="R311" s="4" t="s">
        <v>1913</v>
      </c>
      <c r="S311" s="4"/>
      <c r="T311" s="4"/>
      <c r="U311" s="4"/>
      <c r="V311" s="4"/>
      <c r="W311" s="4"/>
      <c r="X311" s="4"/>
      <c r="Y311" s="4"/>
      <c r="Z311" s="4" t="s">
        <v>1914</v>
      </c>
      <c r="AA311" s="4">
        <v>361.0</v>
      </c>
      <c r="AB311" s="4" t="s">
        <v>47</v>
      </c>
      <c r="AC311" s="4"/>
      <c r="AD311" s="20" t="s">
        <v>466</v>
      </c>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243" t="str">
        <f t="shared" si="31"/>
        <v>TL</v>
      </c>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row>
    <row r="312" ht="14.25" customHeight="1">
      <c r="A312" s="1" t="str">
        <f t="shared" si="38"/>
        <v>OK</v>
      </c>
      <c r="B312" s="103" t="str">
        <f t="shared" si="4"/>
        <v>OK</v>
      </c>
      <c r="C312" s="4" t="s">
        <v>1915</v>
      </c>
      <c r="D312" s="4" t="s">
        <v>1328</v>
      </c>
      <c r="E312" s="4"/>
      <c r="F312" s="4"/>
      <c r="G312" s="4" t="s">
        <v>1916</v>
      </c>
      <c r="H312" s="4"/>
      <c r="I312" s="4"/>
      <c r="J312" s="4"/>
      <c r="K312" s="4"/>
      <c r="L312" s="4"/>
      <c r="M312" s="4" t="s">
        <v>47</v>
      </c>
      <c r="N312" s="4" t="s">
        <v>9</v>
      </c>
      <c r="O312" s="4" t="s">
        <v>1209</v>
      </c>
      <c r="P312" s="4" t="s">
        <v>540</v>
      </c>
      <c r="Q312" s="4"/>
      <c r="R312" s="4" t="s">
        <v>1917</v>
      </c>
      <c r="S312" s="4"/>
      <c r="T312" s="4"/>
      <c r="U312" s="4"/>
      <c r="V312" s="4"/>
      <c r="W312" s="4"/>
      <c r="X312" s="4" t="s">
        <v>1918</v>
      </c>
      <c r="Y312" s="4" t="s">
        <v>1919</v>
      </c>
      <c r="Z312" s="4"/>
      <c r="AA312" s="4">
        <v>362.0</v>
      </c>
      <c r="AB312" s="4" t="s">
        <v>49</v>
      </c>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243" t="str">
        <f t="shared" si="31"/>
        <v>TL</v>
      </c>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row>
    <row r="313" ht="14.25" customHeight="1">
      <c r="A313" s="1" t="str">
        <f t="shared" si="38"/>
        <v>OK</v>
      </c>
      <c r="B313" s="103" t="str">
        <f t="shared" si="4"/>
        <v>OK</v>
      </c>
      <c r="C313" s="4" t="s">
        <v>1915</v>
      </c>
      <c r="D313" s="4" t="s">
        <v>1328</v>
      </c>
      <c r="E313" s="4"/>
      <c r="F313" s="4"/>
      <c r="G313" s="4" t="s">
        <v>1916</v>
      </c>
      <c r="H313" s="4"/>
      <c r="I313" s="4"/>
      <c r="J313" s="4"/>
      <c r="K313" s="4"/>
      <c r="L313" s="4"/>
      <c r="M313" s="4" t="s">
        <v>13</v>
      </c>
      <c r="N313" s="4" t="s">
        <v>8</v>
      </c>
      <c r="O313" s="4" t="s">
        <v>163</v>
      </c>
      <c r="P313" s="4" t="s">
        <v>164</v>
      </c>
      <c r="Q313" s="4"/>
      <c r="R313" s="4" t="s">
        <v>1920</v>
      </c>
      <c r="S313" s="4" t="s">
        <v>1921</v>
      </c>
      <c r="T313" s="4" t="s">
        <v>1922</v>
      </c>
      <c r="U313" s="4" t="s">
        <v>1923</v>
      </c>
      <c r="V313" s="4" t="s">
        <v>1924</v>
      </c>
      <c r="W313" s="4" t="s">
        <v>1925</v>
      </c>
      <c r="X313" s="4" t="s">
        <v>1125</v>
      </c>
      <c r="Y313" s="4" t="s">
        <v>1926</v>
      </c>
      <c r="Z313" s="4"/>
      <c r="AA313" s="4">
        <v>363.0</v>
      </c>
      <c r="AB313" s="4" t="s">
        <v>47</v>
      </c>
      <c r="AC313" s="4"/>
      <c r="AD313" s="20" t="s">
        <v>646</v>
      </c>
      <c r="AE313" s="67" t="s">
        <v>8952</v>
      </c>
      <c r="AF313" s="67" t="s">
        <v>8</v>
      </c>
      <c r="AG313" s="67" t="s">
        <v>8953</v>
      </c>
      <c r="AH313" s="67" t="s">
        <v>8954</v>
      </c>
      <c r="AI313" s="67" t="s">
        <v>8955</v>
      </c>
      <c r="AJ313" s="67" t="s">
        <v>8956</v>
      </c>
      <c r="AK313" s="67" t="s">
        <v>1752</v>
      </c>
      <c r="AL313" s="67" t="s">
        <v>8846</v>
      </c>
      <c r="AM313" s="67" t="s">
        <v>8957</v>
      </c>
      <c r="AN313" s="67" t="s">
        <v>8848</v>
      </c>
      <c r="AO313" s="67" t="s">
        <v>8849</v>
      </c>
      <c r="AP313" s="4"/>
      <c r="AQ313" s="4"/>
      <c r="AR313" s="4"/>
      <c r="AS313" s="4"/>
      <c r="AT313" s="4"/>
      <c r="AU313" s="4"/>
      <c r="AV313" s="4"/>
      <c r="AW313" s="4"/>
      <c r="AX313" s="4"/>
      <c r="AY313" s="4"/>
      <c r="AZ313" s="4"/>
      <c r="BA313" s="4"/>
      <c r="BB313" s="4"/>
      <c r="BC313" s="4"/>
      <c r="BD313" s="4"/>
      <c r="BE313" s="4"/>
      <c r="BF313" s="4"/>
      <c r="BG313" s="4"/>
      <c r="BH313" s="4"/>
      <c r="BI313" s="4"/>
      <c r="BJ313" s="243" t="str">
        <f t="shared" si="31"/>
        <v>TNBT</v>
      </c>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row>
    <row r="314" ht="14.25" customHeight="1">
      <c r="A314" s="1"/>
      <c r="B314" s="103" t="str">
        <f t="shared" si="4"/>
        <v>Thêm</v>
      </c>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243" t="str">
        <f t="shared" si="31"/>
        <v/>
      </c>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row>
    <row r="315" ht="14.25" customHeight="1">
      <c r="A315" s="1" t="str">
        <f t="shared" ref="A315:A316" si="39">SWITCH(B315,"OK",IF(ISBLANK(R315),IF(ISBLANK(P315),"Giữ chỗ nhóm","Giữ chỗ"),"OK"),"Chưa làm",IF(P315&lt;&gt;"","Giữ chỗ",""),0,IF(ISBLANK(R315),"Thêm",""),"")</f>
        <v>Giữ chỗ</v>
      </c>
      <c r="B315" s="103" t="str">
        <f t="shared" si="4"/>
        <v>OK</v>
      </c>
      <c r="C315" s="4" t="s">
        <v>1930</v>
      </c>
      <c r="D315" s="4" t="s">
        <v>1328</v>
      </c>
      <c r="E315" s="4"/>
      <c r="F315" s="4"/>
      <c r="G315" s="4" t="s">
        <v>1931</v>
      </c>
      <c r="H315" s="4"/>
      <c r="I315" s="4"/>
      <c r="J315" s="4"/>
      <c r="K315" s="4"/>
      <c r="L315" s="4"/>
      <c r="M315" s="4" t="s">
        <v>47</v>
      </c>
      <c r="N315" s="4" t="s">
        <v>9</v>
      </c>
      <c r="O315" s="4" t="s">
        <v>804</v>
      </c>
      <c r="P315" s="4" t="s">
        <v>884</v>
      </c>
      <c r="Q315" s="4"/>
      <c r="R315" s="4"/>
      <c r="S315" s="4"/>
      <c r="T315" s="4"/>
      <c r="U315" s="4"/>
      <c r="V315" s="4"/>
      <c r="W315" s="4"/>
      <c r="X315" s="4"/>
      <c r="Y315" s="4"/>
      <c r="Z315" s="4"/>
      <c r="AA315" s="4">
        <v>365.0</v>
      </c>
      <c r="AB315" s="4" t="s">
        <v>49</v>
      </c>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243" t="str">
        <f t="shared" si="31"/>
        <v>TL</v>
      </c>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row>
    <row r="316" ht="14.25" customHeight="1">
      <c r="A316" s="1" t="str">
        <f t="shared" si="39"/>
        <v>OK</v>
      </c>
      <c r="B316" s="103" t="str">
        <f t="shared" si="4"/>
        <v>OK</v>
      </c>
      <c r="C316" s="4" t="s">
        <v>1930</v>
      </c>
      <c r="D316" s="4" t="s">
        <v>1328</v>
      </c>
      <c r="E316" s="4"/>
      <c r="F316" s="4"/>
      <c r="G316" s="4" t="s">
        <v>1931</v>
      </c>
      <c r="H316" s="4"/>
      <c r="I316" s="4"/>
      <c r="J316" s="4"/>
      <c r="K316" s="4"/>
      <c r="L316" s="4"/>
      <c r="M316" s="4" t="s">
        <v>13</v>
      </c>
      <c r="N316" s="4" t="s">
        <v>8</v>
      </c>
      <c r="O316" s="4" t="s">
        <v>163</v>
      </c>
      <c r="P316" s="4" t="s">
        <v>164</v>
      </c>
      <c r="Q316" s="4"/>
      <c r="R316" s="4" t="s">
        <v>1932</v>
      </c>
      <c r="S316" s="4" t="s">
        <v>1933</v>
      </c>
      <c r="T316" s="4" t="s">
        <v>1934</v>
      </c>
      <c r="U316" s="4" t="s">
        <v>1935</v>
      </c>
      <c r="V316" s="4" t="s">
        <v>1936</v>
      </c>
      <c r="W316" s="4" t="s">
        <v>1937</v>
      </c>
      <c r="X316" s="4" t="s">
        <v>1938</v>
      </c>
      <c r="Y316" s="4" t="s">
        <v>1939</v>
      </c>
      <c r="Z316" s="4"/>
      <c r="AA316" s="4">
        <v>366.0</v>
      </c>
      <c r="AB316" s="4" t="s">
        <v>47</v>
      </c>
      <c r="AC316" s="4"/>
      <c r="AD316" s="20" t="s">
        <v>1191</v>
      </c>
      <c r="AE316" s="67" t="s">
        <v>8962</v>
      </c>
      <c r="AF316" s="67" t="s">
        <v>8</v>
      </c>
      <c r="AG316" s="67" t="s">
        <v>8963</v>
      </c>
      <c r="AH316" s="67" t="s">
        <v>1934</v>
      </c>
      <c r="AI316" s="67" t="s">
        <v>8964</v>
      </c>
      <c r="AJ316" s="67" t="s">
        <v>1936</v>
      </c>
      <c r="AK316" s="67" t="s">
        <v>1937</v>
      </c>
      <c r="AL316" s="67" t="s">
        <v>110</v>
      </c>
      <c r="AM316" s="275" t="s">
        <v>1939</v>
      </c>
      <c r="AN316" s="67" t="s">
        <v>8294</v>
      </c>
      <c r="AO316" s="67" t="s">
        <v>8295</v>
      </c>
      <c r="AP316" s="4"/>
      <c r="AQ316" s="4"/>
      <c r="AR316" s="4"/>
      <c r="AS316" s="4"/>
      <c r="AT316" s="4"/>
      <c r="AU316" s="4"/>
      <c r="AV316" s="4"/>
      <c r="AW316" s="4"/>
      <c r="AX316" s="4"/>
      <c r="AY316" s="4"/>
      <c r="AZ316" s="4"/>
      <c r="BA316" s="4"/>
      <c r="BB316" s="4"/>
      <c r="BC316" s="4"/>
      <c r="BD316" s="4"/>
      <c r="BE316" s="4"/>
      <c r="BF316" s="4"/>
      <c r="BG316" s="4"/>
      <c r="BH316" s="4"/>
      <c r="BI316" s="4"/>
      <c r="BJ316" s="243" t="str">
        <f t="shared" si="31"/>
        <v>TNBT</v>
      </c>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row>
    <row r="317" ht="14.25" customHeight="1">
      <c r="A317" s="1"/>
      <c r="B317" s="103" t="str">
        <f t="shared" si="4"/>
        <v>Thêm</v>
      </c>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243" t="str">
        <f t="shared" si="31"/>
        <v/>
      </c>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row>
    <row r="318" ht="14.25" customHeight="1">
      <c r="A318" s="1" t="str">
        <f t="shared" ref="A318:A321" si="40">SWITCH(B318,"OK",IF(ISBLANK(R318),IF(ISBLANK(P318),"Giữ chỗ nhóm","Giữ chỗ"),"OK"),"Chưa làm",IF(P318&lt;&gt;"","Giữ chỗ",""),0,IF(ISBLANK(R318),"Thêm",""),"")</f>
        <v>Giữ chỗ</v>
      </c>
      <c r="B318" s="103" t="str">
        <f t="shared" si="4"/>
        <v>OK</v>
      </c>
      <c r="C318" s="4" t="s">
        <v>1943</v>
      </c>
      <c r="D318" s="4" t="s">
        <v>1328</v>
      </c>
      <c r="E318" s="4"/>
      <c r="F318" s="4"/>
      <c r="G318" s="4" t="s">
        <v>1944</v>
      </c>
      <c r="H318" s="4"/>
      <c r="I318" s="4"/>
      <c r="J318" s="4"/>
      <c r="K318" s="4"/>
      <c r="L318" s="4"/>
      <c r="M318" s="4" t="s">
        <v>47</v>
      </c>
      <c r="N318" s="4" t="s">
        <v>9</v>
      </c>
      <c r="O318" s="4" t="s">
        <v>804</v>
      </c>
      <c r="P318" s="4" t="s">
        <v>884</v>
      </c>
      <c r="Q318" s="4"/>
      <c r="R318" s="4"/>
      <c r="S318" s="4"/>
      <c r="T318" s="4"/>
      <c r="U318" s="4"/>
      <c r="V318" s="4"/>
      <c r="W318" s="4"/>
      <c r="X318" s="4" t="s">
        <v>1945</v>
      </c>
      <c r="Y318" s="4"/>
      <c r="Z318" s="4"/>
      <c r="AA318" s="4">
        <v>368.0</v>
      </c>
      <c r="AB318" s="4" t="s">
        <v>49</v>
      </c>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243" t="str">
        <f t="shared" si="31"/>
        <v>TL</v>
      </c>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row>
    <row r="319" ht="14.25" customHeight="1">
      <c r="A319" s="1" t="str">
        <f t="shared" si="40"/>
        <v/>
      </c>
      <c r="B319" s="103" t="str">
        <f t="shared" si="4"/>
        <v>Có sẵn</v>
      </c>
      <c r="C319" s="4" t="s">
        <v>1943</v>
      </c>
      <c r="D319" s="4" t="s">
        <v>1328</v>
      </c>
      <c r="E319" s="4"/>
      <c r="F319" s="4"/>
      <c r="G319" s="4" t="s">
        <v>1944</v>
      </c>
      <c r="H319" s="4"/>
      <c r="I319" s="4"/>
      <c r="J319" s="4"/>
      <c r="K319" s="4"/>
      <c r="L319" s="4"/>
      <c r="M319" s="4"/>
      <c r="N319" s="4"/>
      <c r="O319" s="4"/>
      <c r="P319" s="4"/>
      <c r="Q319" s="4" t="s">
        <v>5</v>
      </c>
      <c r="R319" s="4" t="s">
        <v>1946</v>
      </c>
      <c r="S319" s="4" t="s">
        <v>1947</v>
      </c>
      <c r="T319" s="4" t="s">
        <v>1948</v>
      </c>
      <c r="U319" s="4" t="s">
        <v>1949</v>
      </c>
      <c r="V319" s="4" t="s">
        <v>1950</v>
      </c>
      <c r="W319" s="4" t="s">
        <v>1951</v>
      </c>
      <c r="X319" s="4"/>
      <c r="Y319" s="4"/>
      <c r="Z319" s="4" t="s">
        <v>1952</v>
      </c>
      <c r="AA319" s="4">
        <v>369.0</v>
      </c>
      <c r="AB319" s="4" t="s">
        <v>47</v>
      </c>
      <c r="AC319" s="4"/>
      <c r="AD319" s="20" t="s">
        <v>485</v>
      </c>
      <c r="AE319" s="67" t="s">
        <v>8171</v>
      </c>
      <c r="AF319" s="67" t="s">
        <v>5</v>
      </c>
      <c r="AG319" s="67" t="s">
        <v>8171</v>
      </c>
      <c r="AH319" s="67" t="s">
        <v>8171</v>
      </c>
      <c r="AI319" s="67" t="s">
        <v>8171</v>
      </c>
      <c r="AJ319" s="67" t="s">
        <v>8171</v>
      </c>
      <c r="AK319" s="67" t="s">
        <v>8171</v>
      </c>
      <c r="AL319" s="67" t="s">
        <v>242</v>
      </c>
      <c r="AM319" s="67" t="s">
        <v>8968</v>
      </c>
      <c r="AN319" s="67" t="s">
        <v>8969</v>
      </c>
      <c r="AO319" s="67" t="s">
        <v>8970</v>
      </c>
      <c r="AP319" s="4"/>
      <c r="AQ319" s="4"/>
      <c r="AR319" s="4"/>
      <c r="AS319" s="4"/>
      <c r="AT319" s="4"/>
      <c r="AU319" s="4"/>
      <c r="AV319" s="4"/>
      <c r="AW319" s="4"/>
      <c r="AX319" s="4"/>
      <c r="AY319" s="4"/>
      <c r="AZ319" s="4"/>
      <c r="BA319" s="4"/>
      <c r="BB319" s="4"/>
      <c r="BC319" s="4"/>
      <c r="BD319" s="4"/>
      <c r="BE319" s="4"/>
      <c r="BF319" s="4"/>
      <c r="BG319" s="4"/>
      <c r="BH319" s="4"/>
      <c r="BI319" s="4"/>
      <c r="BJ319" s="243" t="str">
        <f t="shared" si="31"/>
        <v>TNLT</v>
      </c>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row>
    <row r="320" ht="14.25" customHeight="1">
      <c r="A320" s="1" t="str">
        <f t="shared" si="40"/>
        <v/>
      </c>
      <c r="B320" s="103" t="str">
        <f t="shared" si="4"/>
        <v>Tự do chọn</v>
      </c>
      <c r="C320" s="4" t="s">
        <v>1953</v>
      </c>
      <c r="D320" s="4" t="s">
        <v>1328</v>
      </c>
      <c r="E320" s="4"/>
      <c r="F320" s="4" t="s">
        <v>1954</v>
      </c>
      <c r="G320" s="4" t="s">
        <v>1955</v>
      </c>
      <c r="H320" s="4"/>
      <c r="I320" s="4"/>
      <c r="J320" s="4"/>
      <c r="K320" s="4"/>
      <c r="L320" s="4"/>
      <c r="M320" s="4" t="s">
        <v>47</v>
      </c>
      <c r="N320" s="4" t="s">
        <v>9</v>
      </c>
      <c r="O320" s="4"/>
      <c r="P320" s="4" t="s">
        <v>494</v>
      </c>
      <c r="Q320" s="4"/>
      <c r="R320" s="4" t="s">
        <v>1956</v>
      </c>
      <c r="S320" s="4"/>
      <c r="T320" s="4"/>
      <c r="U320" s="4"/>
      <c r="V320" s="4"/>
      <c r="W320" s="4"/>
      <c r="X320" s="4"/>
      <c r="Y320" s="4" t="s">
        <v>1957</v>
      </c>
      <c r="Z320" s="4"/>
      <c r="AA320" s="4">
        <v>370.0</v>
      </c>
      <c r="AB320" s="4" t="s">
        <v>49</v>
      </c>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243" t="str">
        <f t="shared" si="31"/>
        <v>TL</v>
      </c>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row>
    <row r="321" ht="14.25" customHeight="1">
      <c r="A321" s="1" t="str">
        <f t="shared" si="40"/>
        <v>OK</v>
      </c>
      <c r="B321" s="103" t="str">
        <f t="shared" si="4"/>
        <v>OK</v>
      </c>
      <c r="C321" s="4" t="s">
        <v>1953</v>
      </c>
      <c r="D321" s="4" t="s">
        <v>1328</v>
      </c>
      <c r="E321" s="4"/>
      <c r="F321" s="4" t="s">
        <v>1954</v>
      </c>
      <c r="G321" s="4" t="s">
        <v>1955</v>
      </c>
      <c r="H321" s="4"/>
      <c r="I321" s="4"/>
      <c r="J321" s="4"/>
      <c r="K321" s="4"/>
      <c r="L321" s="4"/>
      <c r="M321" s="4" t="s">
        <v>13</v>
      </c>
      <c r="N321" s="4" t="s">
        <v>8</v>
      </c>
      <c r="O321" s="4" t="s">
        <v>413</v>
      </c>
      <c r="P321" s="4" t="s">
        <v>457</v>
      </c>
      <c r="Q321" s="4"/>
      <c r="R321" s="4" t="s">
        <v>1958</v>
      </c>
      <c r="S321" s="4" t="s">
        <v>1959</v>
      </c>
      <c r="T321" s="4" t="s">
        <v>1960</v>
      </c>
      <c r="U321" s="4" t="s">
        <v>1961</v>
      </c>
      <c r="V321" s="4" t="s">
        <v>1962</v>
      </c>
      <c r="W321" s="4" t="s">
        <v>1963</v>
      </c>
      <c r="X321" s="4" t="s">
        <v>151</v>
      </c>
      <c r="Y321" s="4" t="s">
        <v>1964</v>
      </c>
      <c r="Z321" s="4"/>
      <c r="AA321" s="4">
        <v>371.0</v>
      </c>
      <c r="AB321" s="4" t="s">
        <v>47</v>
      </c>
      <c r="AC321" s="4"/>
      <c r="AD321" s="20" t="s">
        <v>1165</v>
      </c>
      <c r="AE321" s="272" t="s">
        <v>1958</v>
      </c>
      <c r="AF321" s="67" t="s">
        <v>8</v>
      </c>
      <c r="AG321" s="272" t="s">
        <v>1959</v>
      </c>
      <c r="AH321" s="267" t="s">
        <v>1960</v>
      </c>
      <c r="AI321" s="267" t="s">
        <v>1961</v>
      </c>
      <c r="AJ321" s="267" t="s">
        <v>1962</v>
      </c>
      <c r="AK321" s="272" t="s">
        <v>1963</v>
      </c>
      <c r="AL321" s="272" t="s">
        <v>151</v>
      </c>
      <c r="AM321" s="280" t="s">
        <v>1964</v>
      </c>
      <c r="AN321" s="67" t="s">
        <v>8294</v>
      </c>
      <c r="AO321" s="67" t="s">
        <v>8295</v>
      </c>
      <c r="AP321" s="4"/>
      <c r="AQ321" s="4"/>
      <c r="AR321" s="4"/>
      <c r="AS321" s="4"/>
      <c r="AT321" s="4"/>
      <c r="AU321" s="4"/>
      <c r="AV321" s="4"/>
      <c r="AW321" s="4"/>
      <c r="AX321" s="4"/>
      <c r="AY321" s="4"/>
      <c r="AZ321" s="4"/>
      <c r="BA321" s="4"/>
      <c r="BB321" s="4"/>
      <c r="BC321" s="4"/>
      <c r="BD321" s="4"/>
      <c r="BE321" s="4"/>
      <c r="BF321" s="4"/>
      <c r="BG321" s="4"/>
      <c r="BH321" s="4"/>
      <c r="BI321" s="4"/>
      <c r="BJ321" s="243" t="str">
        <f t="shared" si="31"/>
        <v>TNBT</v>
      </c>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row>
    <row r="322" ht="14.25" customHeight="1">
      <c r="A322" s="1"/>
      <c r="B322" s="103" t="str">
        <f t="shared" si="4"/>
        <v>Thêm</v>
      </c>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243" t="str">
        <f t="shared" si="31"/>
        <v/>
      </c>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row>
    <row r="323" ht="14.25" customHeight="1">
      <c r="A323" s="1" t="str">
        <f t="shared" ref="A323:A345" si="41">SWITCH(B323,"OK",IF(ISBLANK(R323),IF(ISBLANK(P323),"Giữ chỗ nhóm","Giữ chỗ"),"OK"),"Chưa làm",IF(P323&lt;&gt;"","Giữ chỗ",""),0,IF(ISBLANK(R323),"Thêm",""),"")</f>
        <v>OK</v>
      </c>
      <c r="B323" s="103" t="str">
        <f t="shared" si="4"/>
        <v>OK</v>
      </c>
      <c r="C323" s="4" t="s">
        <v>1968</v>
      </c>
      <c r="D323" s="4" t="s">
        <v>1969</v>
      </c>
      <c r="E323" s="4" t="s">
        <v>1970</v>
      </c>
      <c r="F323" s="4" t="s">
        <v>1971</v>
      </c>
      <c r="G323" s="4"/>
      <c r="H323" s="4"/>
      <c r="I323" s="4"/>
      <c r="J323" s="4"/>
      <c r="K323" s="4"/>
      <c r="L323" s="4"/>
      <c r="M323" s="4" t="s">
        <v>101</v>
      </c>
      <c r="N323" s="4" t="s">
        <v>8</v>
      </c>
      <c r="O323" s="4" t="s">
        <v>695</v>
      </c>
      <c r="P323" s="4" t="s">
        <v>1602</v>
      </c>
      <c r="Q323" s="4"/>
      <c r="R323" s="4" t="s">
        <v>1972</v>
      </c>
      <c r="S323" s="4" t="s">
        <v>1973</v>
      </c>
      <c r="T323" s="4" t="s">
        <v>1974</v>
      </c>
      <c r="U323" s="4" t="s">
        <v>1975</v>
      </c>
      <c r="V323" s="4" t="s">
        <v>1976</v>
      </c>
      <c r="W323" s="4" t="s">
        <v>1977</v>
      </c>
      <c r="X323" s="4" t="s">
        <v>99</v>
      </c>
      <c r="Y323" s="4" t="s">
        <v>1978</v>
      </c>
      <c r="Z323" s="4"/>
      <c r="AA323" s="4">
        <v>373.0</v>
      </c>
      <c r="AB323" s="4" t="s">
        <v>48</v>
      </c>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243" t="str">
        <f t="shared" si="31"/>
        <v>TNBT</v>
      </c>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row>
    <row r="324" ht="14.25" customHeight="1">
      <c r="A324" s="1" t="str">
        <f t="shared" si="41"/>
        <v>OK</v>
      </c>
      <c r="B324" s="103" t="str">
        <f t="shared" si="4"/>
        <v>OK</v>
      </c>
      <c r="C324" s="4" t="s">
        <v>1968</v>
      </c>
      <c r="D324" s="4" t="s">
        <v>1969</v>
      </c>
      <c r="E324" s="4"/>
      <c r="F324" s="4"/>
      <c r="G324" s="4"/>
      <c r="H324" s="4"/>
      <c r="I324" s="4"/>
      <c r="J324" s="4"/>
      <c r="K324" s="4"/>
      <c r="L324" s="4"/>
      <c r="M324" s="4" t="s">
        <v>101</v>
      </c>
      <c r="N324" s="4" t="s">
        <v>8</v>
      </c>
      <c r="O324" s="4" t="s">
        <v>135</v>
      </c>
      <c r="P324" s="4" t="s">
        <v>136</v>
      </c>
      <c r="Q324" s="4"/>
      <c r="R324" s="4" t="s">
        <v>1979</v>
      </c>
      <c r="S324" s="4" t="s">
        <v>1980</v>
      </c>
      <c r="T324" s="4" t="s">
        <v>1981</v>
      </c>
      <c r="U324" s="4" t="s">
        <v>1982</v>
      </c>
      <c r="V324" s="4" t="s">
        <v>1983</v>
      </c>
      <c r="W324" s="4" t="s">
        <v>1984</v>
      </c>
      <c r="X324" s="4" t="s">
        <v>242</v>
      </c>
      <c r="Y324" s="4" t="s">
        <v>1985</v>
      </c>
      <c r="Z324" s="4"/>
      <c r="AA324" s="4">
        <v>374.0</v>
      </c>
      <c r="AB324" s="4" t="s">
        <v>48</v>
      </c>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243" t="str">
        <f t="shared" si="31"/>
        <v>TNBT</v>
      </c>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row>
    <row r="325" ht="14.25" customHeight="1">
      <c r="A325" s="1" t="str">
        <f t="shared" si="41"/>
        <v/>
      </c>
      <c r="B325" s="103" t="str">
        <f t="shared" si="4"/>
        <v>Có sẵn</v>
      </c>
      <c r="C325" s="4" t="s">
        <v>1968</v>
      </c>
      <c r="D325" s="4" t="s">
        <v>1969</v>
      </c>
      <c r="E325" s="4" t="s">
        <v>1970</v>
      </c>
      <c r="F325" s="4" t="s">
        <v>1971</v>
      </c>
      <c r="G325" s="4"/>
      <c r="H325" s="4"/>
      <c r="I325" s="4"/>
      <c r="J325" s="4"/>
      <c r="K325" s="4"/>
      <c r="L325" s="4"/>
      <c r="M325" s="4"/>
      <c r="N325" s="4"/>
      <c r="O325" s="4"/>
      <c r="P325" s="4" t="s">
        <v>1989</v>
      </c>
      <c r="Q325" s="4" t="s">
        <v>5</v>
      </c>
      <c r="R325" s="4" t="s">
        <v>1990</v>
      </c>
      <c r="S325" s="4" t="s">
        <v>1991</v>
      </c>
      <c r="T325" s="4" t="s">
        <v>1992</v>
      </c>
      <c r="U325" s="4" t="s">
        <v>1993</v>
      </c>
      <c r="V325" s="4" t="s">
        <v>1994</v>
      </c>
      <c r="W325" s="4" t="s">
        <v>1995</v>
      </c>
      <c r="X325" s="4" t="s">
        <v>171</v>
      </c>
      <c r="Y325" s="4"/>
      <c r="Z325" s="4" t="s">
        <v>1996</v>
      </c>
      <c r="AA325" s="4">
        <v>375.0</v>
      </c>
      <c r="AB325" s="4" t="s">
        <v>47</v>
      </c>
      <c r="AC325" s="4"/>
      <c r="AD325" s="20" t="s">
        <v>1473</v>
      </c>
      <c r="AE325" s="67" t="s">
        <v>8976</v>
      </c>
      <c r="AF325" s="67" t="s">
        <v>5</v>
      </c>
      <c r="AG325" s="67" t="s">
        <v>8977</v>
      </c>
      <c r="AH325" s="67" t="s">
        <v>1992</v>
      </c>
      <c r="AI325" s="67" t="s">
        <v>1993</v>
      </c>
      <c r="AJ325" s="67" t="s">
        <v>1994</v>
      </c>
      <c r="AK325" s="67" t="s">
        <v>8978</v>
      </c>
      <c r="AL325" s="67" t="s">
        <v>171</v>
      </c>
      <c r="AM325" s="67" t="s">
        <v>8979</v>
      </c>
      <c r="AN325" s="67" t="s">
        <v>8980</v>
      </c>
      <c r="AO325" s="67" t="s">
        <v>8981</v>
      </c>
      <c r="AP325" s="4"/>
      <c r="AQ325" s="4"/>
      <c r="AR325" s="4"/>
      <c r="AS325" s="4"/>
      <c r="AT325" s="4"/>
      <c r="AU325" s="4"/>
      <c r="AV325" s="4"/>
      <c r="AW325" s="4"/>
      <c r="AX325" s="4"/>
      <c r="AY325" s="4"/>
      <c r="AZ325" s="4"/>
      <c r="BA325" s="4"/>
      <c r="BB325" s="4"/>
      <c r="BC325" s="4"/>
      <c r="BD325" s="4"/>
      <c r="BE325" s="4"/>
      <c r="BF325" s="4"/>
      <c r="BG325" s="4"/>
      <c r="BH325" s="4"/>
      <c r="BI325" s="4"/>
      <c r="BJ325" s="243" t="str">
        <f t="shared" si="31"/>
        <v>TNLT</v>
      </c>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row>
    <row r="326" ht="14.25" customHeight="1">
      <c r="A326" s="1" t="str">
        <f t="shared" si="41"/>
        <v/>
      </c>
      <c r="B326" s="103" t="str">
        <f t="shared" si="4"/>
        <v>Có sẵn</v>
      </c>
      <c r="C326" s="4" t="s">
        <v>1968</v>
      </c>
      <c r="D326" s="4" t="s">
        <v>1969</v>
      </c>
      <c r="E326" s="4"/>
      <c r="F326" s="4"/>
      <c r="G326" s="4"/>
      <c r="H326" s="4"/>
      <c r="I326" s="4"/>
      <c r="J326" s="4"/>
      <c r="K326" s="4"/>
      <c r="L326" s="4"/>
      <c r="M326" s="4"/>
      <c r="N326" s="4"/>
      <c r="O326" s="4"/>
      <c r="P326" s="4"/>
      <c r="Q326" s="4" t="s">
        <v>5</v>
      </c>
      <c r="R326" s="4" t="s">
        <v>1997</v>
      </c>
      <c r="S326" s="4" t="s">
        <v>449</v>
      </c>
      <c r="T326" s="4" t="s">
        <v>1998</v>
      </c>
      <c r="U326" s="4" t="s">
        <v>1999</v>
      </c>
      <c r="V326" s="4" t="s">
        <v>2000</v>
      </c>
      <c r="W326" s="4" t="s">
        <v>2001</v>
      </c>
      <c r="X326" s="4"/>
      <c r="Y326" s="4"/>
      <c r="Z326" s="4" t="s">
        <v>2002</v>
      </c>
      <c r="AA326" s="4">
        <v>376.0</v>
      </c>
      <c r="AB326" s="4" t="s">
        <v>47</v>
      </c>
      <c r="AC326" s="4"/>
      <c r="AD326" s="20" t="s">
        <v>1028</v>
      </c>
      <c r="AE326" s="67" t="s">
        <v>8501</v>
      </c>
      <c r="AF326" s="67" t="s">
        <v>5</v>
      </c>
      <c r="AG326" s="67" t="s">
        <v>8501</v>
      </c>
      <c r="AH326" s="67" t="s">
        <v>8501</v>
      </c>
      <c r="AI326" s="67" t="s">
        <v>8501</v>
      </c>
      <c r="AJ326" s="67" t="s">
        <v>8501</v>
      </c>
      <c r="AK326" s="67" t="s">
        <v>8501</v>
      </c>
      <c r="AL326" s="67" t="s">
        <v>8983</v>
      </c>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243" t="str">
        <f t="shared" si="31"/>
        <v>TNLT</v>
      </c>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row>
    <row r="327" ht="14.25" customHeight="1">
      <c r="A327" s="1" t="str">
        <f t="shared" si="41"/>
        <v/>
      </c>
      <c r="B327" s="103" t="str">
        <f t="shared" si="4"/>
        <v>Tự do chọn</v>
      </c>
      <c r="C327" s="4" t="s">
        <v>2003</v>
      </c>
      <c r="D327" s="4" t="s">
        <v>1969</v>
      </c>
      <c r="E327" s="4"/>
      <c r="F327" s="4"/>
      <c r="G327" s="4"/>
      <c r="H327" s="4"/>
      <c r="I327" s="4"/>
      <c r="J327" s="4" t="s">
        <v>123</v>
      </c>
      <c r="K327" s="4"/>
      <c r="L327" s="4" t="s">
        <v>2004</v>
      </c>
      <c r="M327" s="4" t="s">
        <v>101</v>
      </c>
      <c r="N327" s="4" t="s">
        <v>8</v>
      </c>
      <c r="O327" s="4"/>
      <c r="P327" s="4"/>
      <c r="Q327" s="4"/>
      <c r="R327" s="4"/>
      <c r="S327" s="4"/>
      <c r="T327" s="4"/>
      <c r="U327" s="4"/>
      <c r="V327" s="4"/>
      <c r="W327" s="4"/>
      <c r="X327" s="4"/>
      <c r="Y327" s="4"/>
      <c r="Z327" s="4"/>
      <c r="AA327" s="4">
        <v>377.0</v>
      </c>
      <c r="AB327" s="4" t="s">
        <v>13</v>
      </c>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243" t="str">
        <f t="shared" si="31"/>
        <v>TNBT</v>
      </c>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row>
    <row r="328" ht="14.25" customHeight="1">
      <c r="A328" s="1" t="str">
        <f t="shared" si="41"/>
        <v>OK</v>
      </c>
      <c r="B328" s="103" t="str">
        <f t="shared" si="4"/>
        <v>OK</v>
      </c>
      <c r="C328" s="4" t="s">
        <v>2003</v>
      </c>
      <c r="D328" s="4" t="s">
        <v>1969</v>
      </c>
      <c r="E328" s="4"/>
      <c r="F328" s="4"/>
      <c r="G328" s="4"/>
      <c r="H328" s="4"/>
      <c r="I328" s="4"/>
      <c r="J328" s="4"/>
      <c r="K328" s="4"/>
      <c r="L328" s="4"/>
      <c r="M328" s="4" t="s">
        <v>101</v>
      </c>
      <c r="N328" s="4" t="s">
        <v>8</v>
      </c>
      <c r="O328" s="4" t="s">
        <v>125</v>
      </c>
      <c r="P328" s="4" t="s">
        <v>2005</v>
      </c>
      <c r="Q328" s="4"/>
      <c r="R328" s="4" t="s">
        <v>2006</v>
      </c>
      <c r="S328" s="4" t="s">
        <v>2007</v>
      </c>
      <c r="T328" s="4" t="s">
        <v>2008</v>
      </c>
      <c r="U328" s="4" t="s">
        <v>2009</v>
      </c>
      <c r="V328" s="4" t="s">
        <v>2010</v>
      </c>
      <c r="W328" s="4" t="s">
        <v>1124</v>
      </c>
      <c r="X328" s="4" t="s">
        <v>1938</v>
      </c>
      <c r="Y328" s="4" t="s">
        <v>2011</v>
      </c>
      <c r="Z328" s="4"/>
      <c r="AA328" s="4">
        <v>378.0</v>
      </c>
      <c r="AB328" s="4" t="s">
        <v>48</v>
      </c>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243" t="str">
        <f t="shared" si="31"/>
        <v>TNBT</v>
      </c>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row>
    <row r="329" ht="14.25" customHeight="1">
      <c r="A329" s="1" t="str">
        <f t="shared" si="41"/>
        <v>OK</v>
      </c>
      <c r="B329" s="103" t="str">
        <f t="shared" si="4"/>
        <v>OK</v>
      </c>
      <c r="C329" s="4" t="s">
        <v>2003</v>
      </c>
      <c r="D329" s="4" t="s">
        <v>1969</v>
      </c>
      <c r="E329" s="4"/>
      <c r="F329" s="4" t="s">
        <v>2012</v>
      </c>
      <c r="G329" s="4"/>
      <c r="H329" s="4"/>
      <c r="I329" s="4"/>
      <c r="J329" s="4"/>
      <c r="K329" s="4"/>
      <c r="L329" s="4"/>
      <c r="M329" s="4" t="s">
        <v>101</v>
      </c>
      <c r="N329" s="4" t="s">
        <v>8</v>
      </c>
      <c r="O329" s="4" t="s">
        <v>1400</v>
      </c>
      <c r="P329" s="4" t="s">
        <v>1401</v>
      </c>
      <c r="Q329" s="4"/>
      <c r="R329" s="4" t="s">
        <v>2013</v>
      </c>
      <c r="S329" s="4" t="s">
        <v>2014</v>
      </c>
      <c r="T329" s="4" t="s">
        <v>2015</v>
      </c>
      <c r="U329" s="4" t="s">
        <v>2016</v>
      </c>
      <c r="V329" s="4" t="s">
        <v>2017</v>
      </c>
      <c r="W329" s="4" t="s">
        <v>2018</v>
      </c>
      <c r="X329" s="4" t="s">
        <v>99</v>
      </c>
      <c r="Y329" s="4" t="s">
        <v>2019</v>
      </c>
      <c r="Z329" s="4"/>
      <c r="AA329" s="4">
        <v>379.0</v>
      </c>
      <c r="AB329" s="4" t="s">
        <v>48</v>
      </c>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243" t="str">
        <f t="shared" si="31"/>
        <v>TNBT</v>
      </c>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row>
    <row r="330" ht="14.25" customHeight="1">
      <c r="A330" s="1" t="str">
        <f t="shared" si="41"/>
        <v/>
      </c>
      <c r="B330" s="103" t="str">
        <f t="shared" si="4"/>
        <v>Có sẵn</v>
      </c>
      <c r="C330" s="4" t="s">
        <v>2003</v>
      </c>
      <c r="D330" s="4" t="s">
        <v>1969</v>
      </c>
      <c r="E330" s="4"/>
      <c r="F330" s="4" t="s">
        <v>2012</v>
      </c>
      <c r="G330" s="4"/>
      <c r="H330" s="4"/>
      <c r="I330" s="4"/>
      <c r="J330" s="4"/>
      <c r="K330" s="4"/>
      <c r="L330" s="4"/>
      <c r="M330" s="4"/>
      <c r="N330" s="4"/>
      <c r="O330" s="4"/>
      <c r="P330" s="4" t="s">
        <v>2020</v>
      </c>
      <c r="Q330" s="4" t="s">
        <v>5</v>
      </c>
      <c r="R330" s="4" t="s">
        <v>2021</v>
      </c>
      <c r="S330" s="4" t="s">
        <v>2022</v>
      </c>
      <c r="T330" s="4" t="s">
        <v>2023</v>
      </c>
      <c r="U330" s="4" t="s">
        <v>2024</v>
      </c>
      <c r="V330" s="4" t="s">
        <v>2025</v>
      </c>
      <c r="W330" s="4" t="s">
        <v>179</v>
      </c>
      <c r="X330" s="4" t="s">
        <v>242</v>
      </c>
      <c r="Y330" s="4"/>
      <c r="Z330" s="4" t="s">
        <v>2026</v>
      </c>
      <c r="AA330" s="4">
        <v>380.0</v>
      </c>
      <c r="AB330" s="4" t="s">
        <v>47</v>
      </c>
      <c r="AC330" s="4"/>
      <c r="AD330" s="20" t="s">
        <v>1165</v>
      </c>
      <c r="AE330" s="272" t="s">
        <v>2021</v>
      </c>
      <c r="AF330" s="67" t="s">
        <v>5</v>
      </c>
      <c r="AG330" s="272" t="s">
        <v>2022</v>
      </c>
      <c r="AH330" s="272" t="s">
        <v>2023</v>
      </c>
      <c r="AI330" s="272" t="s">
        <v>2024</v>
      </c>
      <c r="AJ330" s="272" t="s">
        <v>2025</v>
      </c>
      <c r="AK330" s="272" t="s">
        <v>8987</v>
      </c>
      <c r="AL330" s="272" t="s">
        <v>242</v>
      </c>
      <c r="AM330" s="272" t="s">
        <v>8988</v>
      </c>
      <c r="AN330" s="67" t="s">
        <v>8491</v>
      </c>
      <c r="AO330" s="67" t="s">
        <v>8989</v>
      </c>
      <c r="AP330" s="4"/>
      <c r="AQ330" s="4"/>
      <c r="AR330" s="4"/>
      <c r="AS330" s="4"/>
      <c r="AT330" s="4"/>
      <c r="AU330" s="4"/>
      <c r="AV330" s="4"/>
      <c r="AW330" s="4"/>
      <c r="AX330" s="4"/>
      <c r="AY330" s="4"/>
      <c r="AZ330" s="4"/>
      <c r="BA330" s="4"/>
      <c r="BB330" s="4"/>
      <c r="BC330" s="4"/>
      <c r="BD330" s="4"/>
      <c r="BE330" s="4"/>
      <c r="BF330" s="4"/>
      <c r="BG330" s="4"/>
      <c r="BH330" s="4"/>
      <c r="BI330" s="4"/>
      <c r="BJ330" s="243" t="str">
        <f t="shared" si="31"/>
        <v>TNLT</v>
      </c>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row>
    <row r="331" ht="14.25" customHeight="1">
      <c r="A331" s="1" t="str">
        <f t="shared" si="41"/>
        <v/>
      </c>
      <c r="B331" s="103" t="str">
        <f t="shared" si="4"/>
        <v>Có sẵn</v>
      </c>
      <c r="C331" s="4" t="s">
        <v>2003</v>
      </c>
      <c r="D331" s="4" t="s">
        <v>1969</v>
      </c>
      <c r="E331" s="4"/>
      <c r="F331" s="4"/>
      <c r="G331" s="4"/>
      <c r="H331" s="4"/>
      <c r="I331" s="4"/>
      <c r="J331" s="4" t="s">
        <v>123</v>
      </c>
      <c r="K331" s="4"/>
      <c r="L331" s="4" t="s">
        <v>2004</v>
      </c>
      <c r="M331" s="4"/>
      <c r="N331" s="4"/>
      <c r="O331" s="4"/>
      <c r="P331" s="4" t="s">
        <v>2027</v>
      </c>
      <c r="Q331" s="4" t="s">
        <v>9</v>
      </c>
      <c r="R331" s="4" t="s">
        <v>2028</v>
      </c>
      <c r="S331" s="4" t="s">
        <v>150</v>
      </c>
      <c r="T331" s="4" t="s">
        <v>150</v>
      </c>
      <c r="U331" s="4" t="s">
        <v>150</v>
      </c>
      <c r="V331" s="4" t="s">
        <v>150</v>
      </c>
      <c r="W331" s="4" t="s">
        <v>150</v>
      </c>
      <c r="X331" s="4" t="s">
        <v>2029</v>
      </c>
      <c r="Y331" s="4"/>
      <c r="Z331" s="4" t="s">
        <v>2030</v>
      </c>
      <c r="AA331" s="4">
        <v>381.0</v>
      </c>
      <c r="AB331" s="4" t="s">
        <v>47</v>
      </c>
      <c r="AC331" s="4"/>
      <c r="AD331" s="20" t="s">
        <v>416</v>
      </c>
      <c r="AE331" s="67" t="s">
        <v>8171</v>
      </c>
      <c r="AF331" s="67" t="s">
        <v>8171</v>
      </c>
      <c r="AG331" s="4"/>
      <c r="AH331" s="4"/>
      <c r="AI331" s="4"/>
      <c r="AJ331" s="4"/>
      <c r="AK331" s="4"/>
      <c r="AL331" s="67" t="s">
        <v>8171</v>
      </c>
      <c r="AM331" s="67" t="s">
        <v>8232</v>
      </c>
      <c r="AN331" s="67" t="s">
        <v>8991</v>
      </c>
      <c r="AO331" s="67" t="s">
        <v>8995</v>
      </c>
      <c r="AP331" s="4"/>
      <c r="AQ331" s="4"/>
      <c r="AR331" s="4"/>
      <c r="AS331" s="4"/>
      <c r="AT331" s="4"/>
      <c r="AU331" s="4"/>
      <c r="AV331" s="4"/>
      <c r="AW331" s="4"/>
      <c r="AX331" s="4"/>
      <c r="AY331" s="4"/>
      <c r="AZ331" s="4"/>
      <c r="BA331" s="4"/>
      <c r="BB331" s="4"/>
      <c r="BC331" s="4"/>
      <c r="BD331" s="4"/>
      <c r="BE331" s="4"/>
      <c r="BF331" s="4"/>
      <c r="BG331" s="4"/>
      <c r="BH331" s="4"/>
      <c r="BI331" s="4"/>
      <c r="BJ331" s="243" t="str">
        <f t="shared" si="31"/>
        <v>TL</v>
      </c>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row>
    <row r="332" ht="14.25" customHeight="1">
      <c r="A332" s="1" t="str">
        <f t="shared" si="41"/>
        <v/>
      </c>
      <c r="B332" s="103" t="str">
        <f t="shared" si="4"/>
        <v>Có sẵn</v>
      </c>
      <c r="C332" s="4" t="s">
        <v>2003</v>
      </c>
      <c r="D332" s="4" t="s">
        <v>1969</v>
      </c>
      <c r="E332" s="4"/>
      <c r="F332" s="4"/>
      <c r="G332" s="4"/>
      <c r="H332" s="4"/>
      <c r="I332" s="4"/>
      <c r="J332" s="4"/>
      <c r="K332" s="4"/>
      <c r="L332" s="4"/>
      <c r="M332" s="4"/>
      <c r="N332" s="4"/>
      <c r="O332" s="4"/>
      <c r="P332" s="4"/>
      <c r="Q332" s="4" t="s">
        <v>5</v>
      </c>
      <c r="R332" s="4" t="s">
        <v>2034</v>
      </c>
      <c r="S332" s="4" t="s">
        <v>2022</v>
      </c>
      <c r="T332" s="4" t="s">
        <v>2023</v>
      </c>
      <c r="U332" s="4" t="s">
        <v>2024</v>
      </c>
      <c r="V332" s="4" t="s">
        <v>2025</v>
      </c>
      <c r="W332" s="4" t="s">
        <v>2035</v>
      </c>
      <c r="X332" s="4" t="s">
        <v>150</v>
      </c>
      <c r="Y332" s="4"/>
      <c r="Z332" s="4" t="s">
        <v>2036</v>
      </c>
      <c r="AA332" s="4">
        <v>382.0</v>
      </c>
      <c r="AB332" s="4" t="s">
        <v>47</v>
      </c>
      <c r="AC332" s="4"/>
      <c r="AD332" s="20" t="s">
        <v>1250</v>
      </c>
      <c r="AE332" s="67" t="s">
        <v>8171</v>
      </c>
      <c r="AF332" s="67" t="s">
        <v>5</v>
      </c>
      <c r="AG332" s="67" t="s">
        <v>8171</v>
      </c>
      <c r="AH332" s="67" t="s">
        <v>8171</v>
      </c>
      <c r="AI332" s="67" t="s">
        <v>8171</v>
      </c>
      <c r="AJ332" s="67" t="s">
        <v>8171</v>
      </c>
      <c r="AK332" s="67" t="s">
        <v>8171</v>
      </c>
      <c r="AL332" s="67" t="s">
        <v>8171</v>
      </c>
      <c r="AM332" s="67" t="s">
        <v>8171</v>
      </c>
      <c r="AN332" s="67" t="s">
        <v>8257</v>
      </c>
      <c r="AO332" s="67" t="s">
        <v>8257</v>
      </c>
      <c r="AP332" s="4"/>
      <c r="AQ332" s="4"/>
      <c r="AR332" s="4"/>
      <c r="AS332" s="4"/>
      <c r="AT332" s="4"/>
      <c r="AU332" s="4"/>
      <c r="AV332" s="4"/>
      <c r="AW332" s="4"/>
      <c r="AX332" s="4"/>
      <c r="AY332" s="4"/>
      <c r="AZ332" s="4"/>
      <c r="BA332" s="4"/>
      <c r="BB332" s="4"/>
      <c r="BC332" s="4"/>
      <c r="BD332" s="4"/>
      <c r="BE332" s="4"/>
      <c r="BF332" s="4"/>
      <c r="BG332" s="4"/>
      <c r="BH332" s="4"/>
      <c r="BI332" s="4"/>
      <c r="BJ332" s="243" t="str">
        <f t="shared" si="31"/>
        <v>TNLT</v>
      </c>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row>
    <row r="333" ht="14.25" customHeight="1">
      <c r="A333" s="1" t="str">
        <f t="shared" si="41"/>
        <v>OK</v>
      </c>
      <c r="B333" s="103" t="str">
        <f t="shared" si="4"/>
        <v>OK</v>
      </c>
      <c r="C333" s="4" t="s">
        <v>2037</v>
      </c>
      <c r="D333" s="4" t="s">
        <v>1969</v>
      </c>
      <c r="E333" s="4"/>
      <c r="F333" s="4" t="s">
        <v>2038</v>
      </c>
      <c r="G333" s="4"/>
      <c r="H333" s="4"/>
      <c r="I333" s="4"/>
      <c r="J333" s="4"/>
      <c r="K333" s="4"/>
      <c r="L333" s="4"/>
      <c r="M333" s="4" t="s">
        <v>101</v>
      </c>
      <c r="N333" s="4" t="s">
        <v>8</v>
      </c>
      <c r="O333" s="4" t="s">
        <v>135</v>
      </c>
      <c r="P333" s="4" t="s">
        <v>1422</v>
      </c>
      <c r="Q333" s="4"/>
      <c r="R333" s="4" t="s">
        <v>2039</v>
      </c>
      <c r="S333" s="4" t="s">
        <v>217</v>
      </c>
      <c r="T333" s="4" t="s">
        <v>436</v>
      </c>
      <c r="U333" s="4" t="s">
        <v>2040</v>
      </c>
      <c r="V333" s="4" t="s">
        <v>148</v>
      </c>
      <c r="W333" s="4" t="s">
        <v>150</v>
      </c>
      <c r="X333" s="4" t="s">
        <v>99</v>
      </c>
      <c r="Y333" s="4" t="s">
        <v>2041</v>
      </c>
      <c r="Z333" s="4"/>
      <c r="AA333" s="4">
        <v>383.0</v>
      </c>
      <c r="AB333" s="4" t="s">
        <v>48</v>
      </c>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243" t="str">
        <f t="shared" si="31"/>
        <v>TNBT</v>
      </c>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row>
    <row r="334" ht="14.25" customHeight="1">
      <c r="A334" s="1" t="str">
        <f t="shared" si="41"/>
        <v>OK</v>
      </c>
      <c r="B334" s="103" t="str">
        <f t="shared" si="4"/>
        <v>OK</v>
      </c>
      <c r="C334" s="4" t="s">
        <v>2037</v>
      </c>
      <c r="D334" s="4" t="s">
        <v>1969</v>
      </c>
      <c r="E334" s="4"/>
      <c r="F334" s="4"/>
      <c r="G334" s="4"/>
      <c r="H334" s="4"/>
      <c r="I334" s="4"/>
      <c r="J334" s="4"/>
      <c r="K334" s="4"/>
      <c r="L334" s="4"/>
      <c r="M334" s="4" t="s">
        <v>101</v>
      </c>
      <c r="N334" s="4" t="s">
        <v>8</v>
      </c>
      <c r="O334" s="4" t="s">
        <v>125</v>
      </c>
      <c r="P334" s="4" t="s">
        <v>2005</v>
      </c>
      <c r="Q334" s="4"/>
      <c r="R334" s="4" t="s">
        <v>2042</v>
      </c>
      <c r="S334" s="4" t="s">
        <v>2043</v>
      </c>
      <c r="T334" s="4" t="s">
        <v>148</v>
      </c>
      <c r="U334" s="4" t="s">
        <v>217</v>
      </c>
      <c r="V334" s="4" t="s">
        <v>218</v>
      </c>
      <c r="W334" s="4" t="s">
        <v>2044</v>
      </c>
      <c r="X334" s="4" t="s">
        <v>99</v>
      </c>
      <c r="Y334" s="4"/>
      <c r="Z334" s="4"/>
      <c r="AA334" s="4">
        <v>384.0</v>
      </c>
      <c r="AB334" s="4" t="s">
        <v>48</v>
      </c>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243" t="str">
        <f t="shared" si="31"/>
        <v>TNBT</v>
      </c>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row>
    <row r="335" ht="14.25" customHeight="1">
      <c r="A335" s="1" t="str">
        <f t="shared" si="41"/>
        <v>OK</v>
      </c>
      <c r="B335" s="103" t="str">
        <f t="shared" si="4"/>
        <v>OK</v>
      </c>
      <c r="C335" s="4" t="s">
        <v>2037</v>
      </c>
      <c r="D335" s="4" t="s">
        <v>1969</v>
      </c>
      <c r="E335" s="4"/>
      <c r="F335" s="4"/>
      <c r="G335" s="4"/>
      <c r="H335" s="4"/>
      <c r="I335" s="4"/>
      <c r="J335" s="4"/>
      <c r="K335" s="4"/>
      <c r="L335" s="4"/>
      <c r="M335" s="4" t="s">
        <v>101</v>
      </c>
      <c r="N335" s="4" t="s">
        <v>8</v>
      </c>
      <c r="O335" s="4" t="s">
        <v>135</v>
      </c>
      <c r="P335" s="4" t="s">
        <v>194</v>
      </c>
      <c r="Q335" s="4"/>
      <c r="R335" s="4" t="s">
        <v>2045</v>
      </c>
      <c r="S335" s="4" t="s">
        <v>2046</v>
      </c>
      <c r="T335" s="4" t="s">
        <v>2047</v>
      </c>
      <c r="U335" s="4" t="s">
        <v>2048</v>
      </c>
      <c r="V335" s="4" t="s">
        <v>2049</v>
      </c>
      <c r="W335" s="4" t="s">
        <v>2050</v>
      </c>
      <c r="X335" s="4" t="s">
        <v>151</v>
      </c>
      <c r="Y335" s="4" t="s">
        <v>2051</v>
      </c>
      <c r="Z335" s="4"/>
      <c r="AA335" s="4">
        <v>385.0</v>
      </c>
      <c r="AB335" s="4" t="s">
        <v>48</v>
      </c>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243" t="str">
        <f t="shared" si="31"/>
        <v>TNBT</v>
      </c>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row>
    <row r="336" ht="14.25" customHeight="1">
      <c r="A336" s="1" t="str">
        <f t="shared" si="41"/>
        <v/>
      </c>
      <c r="B336" s="103" t="str">
        <f t="shared" si="4"/>
        <v>Có sẵn</v>
      </c>
      <c r="C336" s="4" t="s">
        <v>2037</v>
      </c>
      <c r="D336" s="4" t="s">
        <v>1969</v>
      </c>
      <c r="E336" s="4"/>
      <c r="F336" s="4" t="s">
        <v>2038</v>
      </c>
      <c r="G336" s="4"/>
      <c r="H336" s="4"/>
      <c r="I336" s="4"/>
      <c r="J336" s="4"/>
      <c r="K336" s="4"/>
      <c r="L336" s="4"/>
      <c r="M336" s="4"/>
      <c r="N336" s="4"/>
      <c r="O336" s="4"/>
      <c r="P336" s="4"/>
      <c r="Q336" s="4" t="s">
        <v>5</v>
      </c>
      <c r="R336" s="4" t="s">
        <v>2052</v>
      </c>
      <c r="S336" s="4" t="s">
        <v>2053</v>
      </c>
      <c r="T336" s="4" t="s">
        <v>2054</v>
      </c>
      <c r="U336" s="4" t="s">
        <v>2055</v>
      </c>
      <c r="V336" s="4" t="s">
        <v>2056</v>
      </c>
      <c r="W336" s="4" t="s">
        <v>2057</v>
      </c>
      <c r="X336" s="4"/>
      <c r="Y336" s="4"/>
      <c r="Z336" s="4" t="s">
        <v>2058</v>
      </c>
      <c r="AA336" s="4">
        <v>386.0</v>
      </c>
      <c r="AB336" s="4" t="s">
        <v>47</v>
      </c>
      <c r="AC336" s="4"/>
      <c r="AD336" s="20" t="s">
        <v>846</v>
      </c>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243" t="str">
        <f t="shared" si="31"/>
        <v>TNLT</v>
      </c>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row>
    <row r="337" ht="14.25" customHeight="1">
      <c r="A337" s="1" t="str">
        <f t="shared" si="41"/>
        <v/>
      </c>
      <c r="B337" s="103" t="str">
        <f t="shared" si="4"/>
        <v>Có sẵn</v>
      </c>
      <c r="C337" s="4" t="s">
        <v>2037</v>
      </c>
      <c r="D337" s="4" t="s">
        <v>1969</v>
      </c>
      <c r="E337" s="4"/>
      <c r="F337" s="4"/>
      <c r="G337" s="4"/>
      <c r="H337" s="4"/>
      <c r="I337" s="4"/>
      <c r="J337" s="4"/>
      <c r="K337" s="4"/>
      <c r="L337" s="4"/>
      <c r="M337" s="4"/>
      <c r="N337" s="4"/>
      <c r="O337" s="4"/>
      <c r="P337" s="4"/>
      <c r="Q337" s="4" t="s">
        <v>5</v>
      </c>
      <c r="R337" s="4" t="s">
        <v>2062</v>
      </c>
      <c r="S337" s="4" t="s">
        <v>2063</v>
      </c>
      <c r="T337" s="4" t="s">
        <v>2064</v>
      </c>
      <c r="U337" s="4" t="s">
        <v>218</v>
      </c>
      <c r="V337" s="4" t="s">
        <v>2065</v>
      </c>
      <c r="W337" s="4" t="s">
        <v>2044</v>
      </c>
      <c r="X337" s="4" t="s">
        <v>150</v>
      </c>
      <c r="Y337" s="4"/>
      <c r="Z337" s="4" t="s">
        <v>2066</v>
      </c>
      <c r="AA337" s="4">
        <v>387.0</v>
      </c>
      <c r="AB337" s="4" t="s">
        <v>47</v>
      </c>
      <c r="AC337" s="4"/>
      <c r="AD337" s="20" t="s">
        <v>1453</v>
      </c>
      <c r="AE337" s="67" t="s">
        <v>9020</v>
      </c>
      <c r="AF337" s="67" t="s">
        <v>5</v>
      </c>
      <c r="AG337" s="67" t="s">
        <v>2063</v>
      </c>
      <c r="AH337" s="67" t="s">
        <v>2064</v>
      </c>
      <c r="AI337" s="67" t="s">
        <v>218</v>
      </c>
      <c r="AJ337" s="67" t="s">
        <v>2065</v>
      </c>
      <c r="AK337" s="67" t="s">
        <v>2044</v>
      </c>
      <c r="AL337" s="67" t="s">
        <v>132</v>
      </c>
      <c r="AM337" s="67" t="s">
        <v>9021</v>
      </c>
      <c r="AN337" s="67" t="s">
        <v>8800</v>
      </c>
      <c r="AO337" s="67" t="s">
        <v>9022</v>
      </c>
      <c r="AP337" s="4"/>
      <c r="AQ337" s="4"/>
      <c r="AR337" s="4"/>
      <c r="AS337" s="4"/>
      <c r="AT337" s="4"/>
      <c r="AU337" s="4"/>
      <c r="AV337" s="4"/>
      <c r="AW337" s="4"/>
      <c r="AX337" s="4"/>
      <c r="AY337" s="4"/>
      <c r="AZ337" s="4"/>
      <c r="BA337" s="4"/>
      <c r="BB337" s="4"/>
      <c r="BC337" s="4"/>
      <c r="BD337" s="4"/>
      <c r="BE337" s="4"/>
      <c r="BF337" s="4"/>
      <c r="BG337" s="4"/>
      <c r="BH337" s="4"/>
      <c r="BI337" s="4"/>
      <c r="BJ337" s="243" t="str">
        <f t="shared" si="31"/>
        <v>TNLT</v>
      </c>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row>
    <row r="338" ht="14.25" customHeight="1">
      <c r="A338" s="1" t="str">
        <f t="shared" si="41"/>
        <v/>
      </c>
      <c r="B338" s="103" t="str">
        <f t="shared" si="4"/>
        <v>Có sẵn</v>
      </c>
      <c r="C338" s="4" t="s">
        <v>2037</v>
      </c>
      <c r="D338" s="4" t="s">
        <v>1969</v>
      </c>
      <c r="E338" s="4"/>
      <c r="F338" s="4"/>
      <c r="G338" s="4"/>
      <c r="H338" s="4"/>
      <c r="I338" s="4"/>
      <c r="J338" s="4"/>
      <c r="K338" s="4"/>
      <c r="L338" s="4"/>
      <c r="M338" s="4"/>
      <c r="N338" s="4"/>
      <c r="O338" s="4"/>
      <c r="P338" s="4"/>
      <c r="Q338" s="4" t="s">
        <v>5</v>
      </c>
      <c r="R338" s="4" t="s">
        <v>2067</v>
      </c>
      <c r="S338" s="4" t="s">
        <v>2068</v>
      </c>
      <c r="T338" s="4" t="s">
        <v>2054</v>
      </c>
      <c r="U338" s="4" t="s">
        <v>2064</v>
      </c>
      <c r="V338" s="4" t="s">
        <v>218</v>
      </c>
      <c r="W338" s="4" t="s">
        <v>2069</v>
      </c>
      <c r="X338" s="4"/>
      <c r="Y338" s="4"/>
      <c r="Z338" s="4" t="s">
        <v>2070</v>
      </c>
      <c r="AA338" s="4">
        <v>388.0</v>
      </c>
      <c r="AB338" s="4" t="s">
        <v>47</v>
      </c>
      <c r="AC338" s="4"/>
      <c r="AD338" s="20" t="s">
        <v>1366</v>
      </c>
      <c r="AE338" s="67" t="s">
        <v>2067</v>
      </c>
      <c r="AF338" s="67" t="s">
        <v>5</v>
      </c>
      <c r="AG338" s="67" t="s">
        <v>2068</v>
      </c>
      <c r="AH338" s="67" t="s">
        <v>2054</v>
      </c>
      <c r="AI338" s="67" t="s">
        <v>2064</v>
      </c>
      <c r="AJ338" s="4" t="s">
        <v>218</v>
      </c>
      <c r="AK338" s="4" t="s">
        <v>2069</v>
      </c>
      <c r="AL338" s="67" t="s">
        <v>9027</v>
      </c>
      <c r="AM338" s="67" t="s">
        <v>9028</v>
      </c>
      <c r="AN338" s="67" t="s">
        <v>9029</v>
      </c>
      <c r="AO338" s="67" t="s">
        <v>9030</v>
      </c>
      <c r="AP338" s="4"/>
      <c r="AQ338" s="4"/>
      <c r="AR338" s="4"/>
      <c r="AS338" s="4"/>
      <c r="AT338" s="4"/>
      <c r="AU338" s="4"/>
      <c r="AV338" s="4"/>
      <c r="AW338" s="4"/>
      <c r="AX338" s="4"/>
      <c r="AY338" s="4"/>
      <c r="AZ338" s="4"/>
      <c r="BA338" s="4"/>
      <c r="BB338" s="4"/>
      <c r="BC338" s="4"/>
      <c r="BD338" s="4"/>
      <c r="BE338" s="4"/>
      <c r="BF338" s="4"/>
      <c r="BG338" s="4"/>
      <c r="BH338" s="4"/>
      <c r="BI338" s="4"/>
      <c r="BJ338" s="243" t="str">
        <f t="shared" si="31"/>
        <v>TNLT</v>
      </c>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row>
    <row r="339" ht="14.25" customHeight="1">
      <c r="A339" s="1" t="str">
        <f t="shared" si="41"/>
        <v>OK</v>
      </c>
      <c r="B339" s="103" t="str">
        <f t="shared" si="4"/>
        <v>OK</v>
      </c>
      <c r="C339" s="4" t="s">
        <v>2071</v>
      </c>
      <c r="D339" s="4" t="s">
        <v>1969</v>
      </c>
      <c r="E339" s="4"/>
      <c r="F339" s="4"/>
      <c r="G339" s="4"/>
      <c r="H339" s="4"/>
      <c r="I339" s="4"/>
      <c r="J339" s="4"/>
      <c r="K339" s="4"/>
      <c r="L339" s="4"/>
      <c r="M339" s="4" t="s">
        <v>101</v>
      </c>
      <c r="N339" s="4" t="s">
        <v>8</v>
      </c>
      <c r="O339" s="4" t="s">
        <v>125</v>
      </c>
      <c r="P339" s="4" t="s">
        <v>2072</v>
      </c>
      <c r="Q339" s="4"/>
      <c r="R339" s="4" t="s">
        <v>2073</v>
      </c>
      <c r="S339" s="4" t="s">
        <v>2074</v>
      </c>
      <c r="T339" s="4" t="s">
        <v>2075</v>
      </c>
      <c r="U339" s="4" t="s">
        <v>2076</v>
      </c>
      <c r="V339" s="4" t="s">
        <v>2077</v>
      </c>
      <c r="W339" s="4" t="s">
        <v>2078</v>
      </c>
      <c r="X339" s="4" t="s">
        <v>171</v>
      </c>
      <c r="Y339" s="4" t="s">
        <v>2079</v>
      </c>
      <c r="Z339" s="4"/>
      <c r="AA339" s="4">
        <v>389.0</v>
      </c>
      <c r="AB339" s="4" t="s">
        <v>48</v>
      </c>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243" t="str">
        <f t="shared" si="31"/>
        <v>TNBT</v>
      </c>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row>
    <row r="340" ht="14.25" customHeight="1">
      <c r="A340" s="1" t="str">
        <f t="shared" si="41"/>
        <v>OK</v>
      </c>
      <c r="B340" s="103" t="str">
        <f t="shared" si="4"/>
        <v>OK</v>
      </c>
      <c r="C340" s="4" t="s">
        <v>2071</v>
      </c>
      <c r="D340" s="4" t="s">
        <v>1969</v>
      </c>
      <c r="E340" s="4"/>
      <c r="F340" s="4"/>
      <c r="G340" s="4" t="s">
        <v>2080</v>
      </c>
      <c r="H340" s="4"/>
      <c r="I340" s="4"/>
      <c r="J340" s="4" t="s">
        <v>123</v>
      </c>
      <c r="K340" s="4"/>
      <c r="L340" s="4" t="s">
        <v>2081</v>
      </c>
      <c r="M340" s="4" t="s">
        <v>101</v>
      </c>
      <c r="N340" s="4" t="s">
        <v>8</v>
      </c>
      <c r="O340" s="4" t="s">
        <v>1400</v>
      </c>
      <c r="P340" s="4" t="s">
        <v>2082</v>
      </c>
      <c r="Q340" s="4"/>
      <c r="R340" s="4" t="s">
        <v>2083</v>
      </c>
      <c r="S340" s="4" t="s">
        <v>2084</v>
      </c>
      <c r="T340" s="4" t="s">
        <v>2085</v>
      </c>
      <c r="U340" s="4" t="s">
        <v>2086</v>
      </c>
      <c r="V340" s="4" t="s">
        <v>2087</v>
      </c>
      <c r="W340" s="4" t="s">
        <v>2088</v>
      </c>
      <c r="X340" s="4" t="s">
        <v>110</v>
      </c>
      <c r="Y340" s="4" t="s">
        <v>2089</v>
      </c>
      <c r="Z340" s="4"/>
      <c r="AA340" s="4">
        <v>390.0</v>
      </c>
      <c r="AB340" s="4" t="s">
        <v>13</v>
      </c>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243" t="str">
        <f t="shared" si="31"/>
        <v>TNBT</v>
      </c>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row>
    <row r="341" ht="14.25" customHeight="1">
      <c r="A341" s="1" t="str">
        <f t="shared" si="41"/>
        <v/>
      </c>
      <c r="B341" s="103" t="str">
        <f t="shared" si="4"/>
        <v>Có sẵn</v>
      </c>
      <c r="C341" s="4" t="s">
        <v>2071</v>
      </c>
      <c r="D341" s="4" t="s">
        <v>1969</v>
      </c>
      <c r="E341" s="4"/>
      <c r="F341" s="4"/>
      <c r="G341" s="4" t="s">
        <v>2080</v>
      </c>
      <c r="H341" s="4"/>
      <c r="I341" s="4"/>
      <c r="J341" s="4" t="s">
        <v>123</v>
      </c>
      <c r="K341" s="4"/>
      <c r="L341" s="4" t="s">
        <v>2081</v>
      </c>
      <c r="M341" s="4"/>
      <c r="N341" s="4"/>
      <c r="O341" s="4"/>
      <c r="P341" s="4" t="s">
        <v>2027</v>
      </c>
      <c r="Q341" s="4" t="s">
        <v>5</v>
      </c>
      <c r="R341" s="4" t="s">
        <v>2093</v>
      </c>
      <c r="S341" s="4" t="s">
        <v>2053</v>
      </c>
      <c r="T341" s="4" t="s">
        <v>2054</v>
      </c>
      <c r="U341" s="4" t="s">
        <v>2055</v>
      </c>
      <c r="V341" s="4" t="s">
        <v>2056</v>
      </c>
      <c r="W341" s="4" t="s">
        <v>2057</v>
      </c>
      <c r="X341" s="4" t="s">
        <v>301</v>
      </c>
      <c r="Y341" s="4"/>
      <c r="Z341" s="4" t="s">
        <v>2094</v>
      </c>
      <c r="AA341" s="4">
        <v>391.0</v>
      </c>
      <c r="AB341" s="4" t="s">
        <v>47</v>
      </c>
      <c r="AC341" s="4"/>
      <c r="AD341" s="20" t="s">
        <v>1453</v>
      </c>
      <c r="AE341" s="67" t="s">
        <v>9042</v>
      </c>
      <c r="AF341" s="67" t="s">
        <v>5</v>
      </c>
      <c r="AG341" s="67" t="s">
        <v>9043</v>
      </c>
      <c r="AH341" s="67" t="s">
        <v>436</v>
      </c>
      <c r="AI341" s="67" t="s">
        <v>408</v>
      </c>
      <c r="AJ341" s="67" t="s">
        <v>9044</v>
      </c>
      <c r="AK341" s="267" t="s">
        <v>217</v>
      </c>
      <c r="AL341" s="67" t="s">
        <v>4345</v>
      </c>
      <c r="AM341" s="67" t="s">
        <v>9045</v>
      </c>
      <c r="AN341" s="67" t="s">
        <v>9046</v>
      </c>
      <c r="AO341" s="67" t="s">
        <v>9047</v>
      </c>
      <c r="AP341" s="4"/>
      <c r="AQ341" s="4"/>
      <c r="AR341" s="4"/>
      <c r="AS341" s="4"/>
      <c r="AT341" s="4"/>
      <c r="AU341" s="4"/>
      <c r="AV341" s="4"/>
      <c r="AW341" s="4"/>
      <c r="AX341" s="4"/>
      <c r="AY341" s="4"/>
      <c r="AZ341" s="4"/>
      <c r="BA341" s="4"/>
      <c r="BB341" s="4"/>
      <c r="BC341" s="4"/>
      <c r="BD341" s="4"/>
      <c r="BE341" s="4"/>
      <c r="BF341" s="4"/>
      <c r="BG341" s="4"/>
      <c r="BH341" s="4"/>
      <c r="BI341" s="4"/>
      <c r="BJ341" s="243" t="str">
        <f t="shared" si="31"/>
        <v>TNLT</v>
      </c>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row>
    <row r="342" ht="14.25" customHeight="1">
      <c r="A342" s="1" t="str">
        <f t="shared" si="41"/>
        <v/>
      </c>
      <c r="B342" s="103" t="str">
        <f t="shared" si="4"/>
        <v>Có sẵn</v>
      </c>
      <c r="C342" s="4" t="s">
        <v>2071</v>
      </c>
      <c r="D342" s="4" t="s">
        <v>1969</v>
      </c>
      <c r="E342" s="4"/>
      <c r="F342" s="4"/>
      <c r="G342" s="4"/>
      <c r="H342" s="4"/>
      <c r="I342" s="4"/>
      <c r="J342" s="4"/>
      <c r="K342" s="4"/>
      <c r="L342" s="4"/>
      <c r="M342" s="4"/>
      <c r="N342" s="4"/>
      <c r="O342" s="4"/>
      <c r="P342" s="4"/>
      <c r="Q342" s="4" t="s">
        <v>144</v>
      </c>
      <c r="R342" s="4" t="s">
        <v>2095</v>
      </c>
      <c r="S342" s="4" t="s">
        <v>2096</v>
      </c>
      <c r="T342" s="4" t="s">
        <v>2097</v>
      </c>
      <c r="U342" s="4" t="s">
        <v>2098</v>
      </c>
      <c r="V342" s="4" t="s">
        <v>2099</v>
      </c>
      <c r="W342" s="4" t="s">
        <v>150</v>
      </c>
      <c r="X342" s="4" t="s">
        <v>951</v>
      </c>
      <c r="Y342" s="4"/>
      <c r="Z342" s="4" t="s">
        <v>1472</v>
      </c>
      <c r="AA342" s="4">
        <v>392.0</v>
      </c>
      <c r="AB342" s="4" t="s">
        <v>101</v>
      </c>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243" t="str">
        <f t="shared" si="31"/>
        <v>ICT_TNLT</v>
      </c>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row>
    <row r="343" ht="14.25" customHeight="1">
      <c r="A343" s="1" t="str">
        <f t="shared" si="41"/>
        <v>OK</v>
      </c>
      <c r="B343" s="103" t="str">
        <f t="shared" si="4"/>
        <v>OK</v>
      </c>
      <c r="C343" s="4" t="s">
        <v>2100</v>
      </c>
      <c r="D343" s="4" t="s">
        <v>1969</v>
      </c>
      <c r="E343" s="4"/>
      <c r="F343" s="4"/>
      <c r="G343" s="4" t="s">
        <v>2101</v>
      </c>
      <c r="H343" s="4"/>
      <c r="I343" s="4"/>
      <c r="J343" s="4"/>
      <c r="K343" s="4"/>
      <c r="L343" s="4"/>
      <c r="M343" s="4" t="s">
        <v>13</v>
      </c>
      <c r="N343" s="4" t="s">
        <v>8</v>
      </c>
      <c r="O343" s="4" t="s">
        <v>163</v>
      </c>
      <c r="P343" s="4" t="s">
        <v>244</v>
      </c>
      <c r="Q343" s="4"/>
      <c r="R343" s="4" t="s">
        <v>2102</v>
      </c>
      <c r="S343" s="4" t="s">
        <v>2103</v>
      </c>
      <c r="T343" s="4" t="s">
        <v>2104</v>
      </c>
      <c r="U343" s="4" t="s">
        <v>2105</v>
      </c>
      <c r="V343" s="4" t="s">
        <v>2106</v>
      </c>
      <c r="W343" s="4" t="s">
        <v>2107</v>
      </c>
      <c r="X343" s="4" t="s">
        <v>2108</v>
      </c>
      <c r="Y343" s="4" t="s">
        <v>2109</v>
      </c>
      <c r="Z343" s="4"/>
      <c r="AA343" s="4">
        <v>393.0</v>
      </c>
      <c r="AB343" s="4" t="s">
        <v>47</v>
      </c>
      <c r="AC343" s="4"/>
      <c r="AD343" s="20" t="s">
        <v>416</v>
      </c>
      <c r="AE343" s="67" t="s">
        <v>8171</v>
      </c>
      <c r="AF343" s="67" t="s">
        <v>8</v>
      </c>
      <c r="AG343" s="67" t="s">
        <v>8171</v>
      </c>
      <c r="AH343" s="67" t="s">
        <v>8171</v>
      </c>
      <c r="AI343" s="67" t="s">
        <v>8171</v>
      </c>
      <c r="AJ343" s="67" t="s">
        <v>8171</v>
      </c>
      <c r="AK343" s="67" t="s">
        <v>8171</v>
      </c>
      <c r="AL343" s="67" t="s">
        <v>8171</v>
      </c>
      <c r="AM343" s="67" t="s">
        <v>8171</v>
      </c>
      <c r="AN343" s="67" t="s">
        <v>8249</v>
      </c>
      <c r="AO343" s="67" t="s">
        <v>9055</v>
      </c>
      <c r="AP343" s="4"/>
      <c r="AQ343" s="4"/>
      <c r="AR343" s="4"/>
      <c r="AS343" s="4"/>
      <c r="AT343" s="4"/>
      <c r="AU343" s="4"/>
      <c r="AV343" s="4"/>
      <c r="AW343" s="4"/>
      <c r="AX343" s="4"/>
      <c r="AY343" s="4"/>
      <c r="AZ343" s="4"/>
      <c r="BA343" s="4"/>
      <c r="BB343" s="4"/>
      <c r="BC343" s="4"/>
      <c r="BD343" s="4"/>
      <c r="BE343" s="4"/>
      <c r="BF343" s="4"/>
      <c r="BG343" s="4"/>
      <c r="BH343" s="4"/>
      <c r="BI343" s="4"/>
      <c r="BJ343" s="243" t="str">
        <f t="shared" si="31"/>
        <v>TNBT</v>
      </c>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row>
    <row r="344" ht="14.25" customHeight="1">
      <c r="A344" s="1" t="str">
        <f t="shared" si="41"/>
        <v>OK</v>
      </c>
      <c r="B344" s="103" t="str">
        <f t="shared" si="4"/>
        <v>OK</v>
      </c>
      <c r="C344" s="4" t="s">
        <v>2100</v>
      </c>
      <c r="D344" s="4" t="s">
        <v>1969</v>
      </c>
      <c r="E344" s="4"/>
      <c r="F344" s="4"/>
      <c r="G344" s="4"/>
      <c r="H344" s="4"/>
      <c r="I344" s="4"/>
      <c r="J344" s="4"/>
      <c r="K344" s="4"/>
      <c r="L344" s="4"/>
      <c r="M344" s="4" t="s">
        <v>101</v>
      </c>
      <c r="N344" s="4" t="s">
        <v>8</v>
      </c>
      <c r="O344" s="4" t="s">
        <v>102</v>
      </c>
      <c r="P344" s="4" t="s">
        <v>1389</v>
      </c>
      <c r="Q344" s="4"/>
      <c r="R344" s="4" t="s">
        <v>2113</v>
      </c>
      <c r="S344" s="4" t="s">
        <v>2114</v>
      </c>
      <c r="T344" s="4" t="s">
        <v>2115</v>
      </c>
      <c r="U344" s="4" t="s">
        <v>2116</v>
      </c>
      <c r="V344" s="4" t="s">
        <v>2117</v>
      </c>
      <c r="W344" s="4" t="s">
        <v>2118</v>
      </c>
      <c r="X344" s="4" t="s">
        <v>242</v>
      </c>
      <c r="Y344" s="4" t="s">
        <v>2119</v>
      </c>
      <c r="Z344" s="4"/>
      <c r="AA344" s="4">
        <v>394.0</v>
      </c>
      <c r="AB344" s="4" t="s">
        <v>48</v>
      </c>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243" t="str">
        <f t="shared" si="31"/>
        <v>TNBT</v>
      </c>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row>
    <row r="345" ht="14.25" customHeight="1">
      <c r="A345" s="1" t="str">
        <f t="shared" si="41"/>
        <v>OK</v>
      </c>
      <c r="B345" s="103" t="str">
        <f t="shared" si="4"/>
        <v>OK</v>
      </c>
      <c r="C345" s="4" t="s">
        <v>2100</v>
      </c>
      <c r="D345" s="4" t="s">
        <v>1969</v>
      </c>
      <c r="E345" s="4"/>
      <c r="F345" s="4"/>
      <c r="G345" s="4" t="s">
        <v>2101</v>
      </c>
      <c r="H345" s="4"/>
      <c r="I345" s="4"/>
      <c r="J345" s="4"/>
      <c r="K345" s="4"/>
      <c r="L345" s="4"/>
      <c r="M345" s="4" t="s">
        <v>101</v>
      </c>
      <c r="N345" s="4" t="s">
        <v>8</v>
      </c>
      <c r="O345" s="4" t="s">
        <v>1400</v>
      </c>
      <c r="P345" s="4" t="s">
        <v>2120</v>
      </c>
      <c r="Q345" s="4"/>
      <c r="R345" s="4" t="s">
        <v>2121</v>
      </c>
      <c r="S345" s="4" t="s">
        <v>2122</v>
      </c>
      <c r="T345" s="4" t="s">
        <v>2123</v>
      </c>
      <c r="U345" s="4" t="s">
        <v>2124</v>
      </c>
      <c r="V345" s="4" t="s">
        <v>2125</v>
      </c>
      <c r="W345" s="4" t="s">
        <v>2126</v>
      </c>
      <c r="X345" s="4" t="s">
        <v>151</v>
      </c>
      <c r="Y345" s="4" t="s">
        <v>2127</v>
      </c>
      <c r="Z345" s="4"/>
      <c r="AA345" s="4">
        <v>395.0</v>
      </c>
      <c r="AB345" s="4" t="s">
        <v>48</v>
      </c>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243" t="str">
        <f t="shared" si="31"/>
        <v>TNBT</v>
      </c>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row>
    <row r="346" ht="14.25" customHeight="1">
      <c r="A346" s="1"/>
      <c r="B346" s="103" t="str">
        <f t="shared" si="4"/>
        <v>Thêm</v>
      </c>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243" t="str">
        <f t="shared" si="31"/>
        <v/>
      </c>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row>
    <row r="347" ht="14.25" customHeight="1">
      <c r="A347" s="1" t="str">
        <f t="shared" ref="A347:A350" si="42">SWITCH(B347,"OK",IF(ISBLANK(R347),IF(ISBLANK(P347),"Giữ chỗ nhóm","Giữ chỗ"),"OK"),"Chưa làm",IF(P347&lt;&gt;"","Giữ chỗ",""),0,IF(ISBLANK(R347),"Thêm",""),"")</f>
        <v/>
      </c>
      <c r="B347" s="103" t="str">
        <f t="shared" si="4"/>
        <v>Có sẵn</v>
      </c>
      <c r="C347" s="4" t="s">
        <v>2100</v>
      </c>
      <c r="D347" s="4" t="s">
        <v>1969</v>
      </c>
      <c r="E347" s="4"/>
      <c r="F347" s="4"/>
      <c r="G347" s="4"/>
      <c r="H347" s="4"/>
      <c r="I347" s="4"/>
      <c r="J347" s="4"/>
      <c r="K347" s="4"/>
      <c r="L347" s="4"/>
      <c r="M347" s="4"/>
      <c r="N347" s="4"/>
      <c r="O347" s="4"/>
      <c r="P347" s="4" t="s">
        <v>2128</v>
      </c>
      <c r="Q347" s="4" t="s">
        <v>9</v>
      </c>
      <c r="R347" s="4" t="s">
        <v>2129</v>
      </c>
      <c r="S347" s="4" t="s">
        <v>150</v>
      </c>
      <c r="T347" s="4" t="s">
        <v>150</v>
      </c>
      <c r="U347" s="4" t="s">
        <v>150</v>
      </c>
      <c r="V347" s="4" t="s">
        <v>150</v>
      </c>
      <c r="W347" s="4" t="s">
        <v>150</v>
      </c>
      <c r="X347" s="4" t="s">
        <v>2130</v>
      </c>
      <c r="Y347" s="4"/>
      <c r="Z347" s="4" t="s">
        <v>2131</v>
      </c>
      <c r="AA347" s="4">
        <v>397.0</v>
      </c>
      <c r="AB347" s="4" t="s">
        <v>47</v>
      </c>
      <c r="AC347" s="4"/>
      <c r="AD347" s="20" t="s">
        <v>355</v>
      </c>
      <c r="AE347" s="4" t="s">
        <v>2129</v>
      </c>
      <c r="AF347" s="4" t="s">
        <v>9</v>
      </c>
      <c r="AG347" s="67" t="s">
        <v>8249</v>
      </c>
      <c r="AH347" s="67" t="s">
        <v>8249</v>
      </c>
      <c r="AI347" s="67" t="s">
        <v>8249</v>
      </c>
      <c r="AJ347" s="67" t="s">
        <v>8249</v>
      </c>
      <c r="AK347" s="67" t="s">
        <v>8249</v>
      </c>
      <c r="AL347" s="4" t="s">
        <v>2130</v>
      </c>
      <c r="AM347" s="2" t="s">
        <v>9060</v>
      </c>
      <c r="AN347" s="67" t="s">
        <v>8491</v>
      </c>
      <c r="AO347" s="67" t="s">
        <v>9061</v>
      </c>
      <c r="AP347" s="4"/>
      <c r="AQ347" s="4"/>
      <c r="AR347" s="4"/>
      <c r="AS347" s="4"/>
      <c r="AT347" s="4"/>
      <c r="AU347" s="4"/>
      <c r="AV347" s="4"/>
      <c r="AW347" s="4"/>
      <c r="AX347" s="4"/>
      <c r="AY347" s="4"/>
      <c r="AZ347" s="4"/>
      <c r="BA347" s="4"/>
      <c r="BB347" s="4"/>
      <c r="BC347" s="4"/>
      <c r="BD347" s="4"/>
      <c r="BE347" s="4"/>
      <c r="BF347" s="4"/>
      <c r="BG347" s="4"/>
      <c r="BH347" s="4"/>
      <c r="BI347" s="4"/>
      <c r="BJ347" s="243" t="str">
        <f t="shared" si="31"/>
        <v>TL</v>
      </c>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row>
    <row r="348" ht="14.25" customHeight="1">
      <c r="A348" s="1" t="str">
        <f t="shared" si="42"/>
        <v>OK</v>
      </c>
      <c r="B348" s="103" t="str">
        <f t="shared" si="4"/>
        <v>OK</v>
      </c>
      <c r="C348" s="4" t="s">
        <v>2132</v>
      </c>
      <c r="D348" s="4" t="s">
        <v>1969</v>
      </c>
      <c r="E348" s="4"/>
      <c r="F348" s="4"/>
      <c r="G348" s="4"/>
      <c r="H348" s="4"/>
      <c r="I348" s="4"/>
      <c r="J348" s="4"/>
      <c r="K348" s="4"/>
      <c r="L348" s="4"/>
      <c r="M348" s="4" t="s">
        <v>47</v>
      </c>
      <c r="N348" s="4" t="s">
        <v>5</v>
      </c>
      <c r="O348" s="4" t="s">
        <v>1209</v>
      </c>
      <c r="P348" s="4" t="s">
        <v>629</v>
      </c>
      <c r="Q348" s="4"/>
      <c r="R348" s="4" t="s">
        <v>2133</v>
      </c>
      <c r="S348" s="4" t="s">
        <v>2133</v>
      </c>
      <c r="T348" s="4" t="s">
        <v>2134</v>
      </c>
      <c r="U348" s="4" t="s">
        <v>2135</v>
      </c>
      <c r="V348" s="4" t="s">
        <v>2136</v>
      </c>
      <c r="W348" s="4" t="s">
        <v>2137</v>
      </c>
      <c r="X348" s="4" t="s">
        <v>917</v>
      </c>
      <c r="Y348" s="4" t="s">
        <v>2138</v>
      </c>
      <c r="Z348" s="4"/>
      <c r="AA348" s="4">
        <v>398.0</v>
      </c>
      <c r="AB348" s="4" t="s">
        <v>49</v>
      </c>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243" t="str">
        <f t="shared" si="31"/>
        <v>TNLT</v>
      </c>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row>
    <row r="349" ht="14.25" customHeight="1">
      <c r="A349" s="1" t="str">
        <f t="shared" si="42"/>
        <v>OK</v>
      </c>
      <c r="B349" s="103" t="str">
        <f t="shared" si="4"/>
        <v>OK</v>
      </c>
      <c r="C349" s="4" t="s">
        <v>2132</v>
      </c>
      <c r="D349" s="4" t="s">
        <v>1969</v>
      </c>
      <c r="E349" s="4"/>
      <c r="F349" s="4"/>
      <c r="G349" s="4" t="s">
        <v>2139</v>
      </c>
      <c r="H349" s="4"/>
      <c r="I349" s="4"/>
      <c r="J349" s="4"/>
      <c r="K349" s="4"/>
      <c r="L349" s="4"/>
      <c r="M349" s="4" t="s">
        <v>13</v>
      </c>
      <c r="N349" s="4" t="s">
        <v>8</v>
      </c>
      <c r="O349" s="4" t="s">
        <v>163</v>
      </c>
      <c r="P349" s="4" t="s">
        <v>295</v>
      </c>
      <c r="Q349" s="4"/>
      <c r="R349" s="4" t="s">
        <v>2140</v>
      </c>
      <c r="S349" s="4" t="s">
        <v>2141</v>
      </c>
      <c r="T349" s="4" t="s">
        <v>2142</v>
      </c>
      <c r="U349" s="4" t="s">
        <v>2143</v>
      </c>
      <c r="V349" s="4" t="s">
        <v>2144</v>
      </c>
      <c r="W349" s="4" t="s">
        <v>2145</v>
      </c>
      <c r="X349" s="4" t="s">
        <v>151</v>
      </c>
      <c r="Y349" s="4" t="s">
        <v>2146</v>
      </c>
      <c r="Z349" s="4"/>
      <c r="AA349" s="4">
        <v>399.0</v>
      </c>
      <c r="AB349" s="4" t="s">
        <v>47</v>
      </c>
      <c r="AC349" s="4"/>
      <c r="AD349" s="20" t="s">
        <v>421</v>
      </c>
      <c r="AE349" s="67" t="s">
        <v>9067</v>
      </c>
      <c r="AF349" s="67" t="s">
        <v>8</v>
      </c>
      <c r="AG349" s="67" t="s">
        <v>2141</v>
      </c>
      <c r="AH349" s="67" t="s">
        <v>9070</v>
      </c>
      <c r="AI349" s="67" t="s">
        <v>2143</v>
      </c>
      <c r="AJ349" s="67" t="s">
        <v>9072</v>
      </c>
      <c r="AK349" s="67" t="s">
        <v>9074</v>
      </c>
      <c r="AL349" s="67" t="s">
        <v>151</v>
      </c>
      <c r="AM349" s="67" t="s">
        <v>8171</v>
      </c>
      <c r="AN349" s="67" t="s">
        <v>9075</v>
      </c>
      <c r="AO349" s="67" t="s">
        <v>8295</v>
      </c>
      <c r="AP349" s="4"/>
      <c r="AQ349" s="4"/>
      <c r="AR349" s="4"/>
      <c r="AS349" s="4"/>
      <c r="AT349" s="4"/>
      <c r="AU349" s="4"/>
      <c r="AV349" s="4"/>
      <c r="AW349" s="4"/>
      <c r="AX349" s="4"/>
      <c r="AY349" s="4"/>
      <c r="AZ349" s="4"/>
      <c r="BA349" s="4"/>
      <c r="BB349" s="4"/>
      <c r="BC349" s="4"/>
      <c r="BD349" s="4"/>
      <c r="BE349" s="4"/>
      <c r="BF349" s="4"/>
      <c r="BG349" s="4"/>
      <c r="BH349" s="4"/>
      <c r="BI349" s="4"/>
      <c r="BJ349" s="243" t="str">
        <f t="shared" si="31"/>
        <v>TNBT</v>
      </c>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row>
    <row r="350" ht="14.25" customHeight="1">
      <c r="A350" s="1" t="str">
        <f t="shared" si="42"/>
        <v>OK</v>
      </c>
      <c r="B350" s="103" t="str">
        <f t="shared" si="4"/>
        <v>OK</v>
      </c>
      <c r="C350" s="4" t="s">
        <v>2132</v>
      </c>
      <c r="D350" s="4" t="s">
        <v>1969</v>
      </c>
      <c r="E350" s="4"/>
      <c r="F350" s="4"/>
      <c r="G350" s="4" t="s">
        <v>2139</v>
      </c>
      <c r="H350" s="4"/>
      <c r="I350" s="4"/>
      <c r="J350" s="4"/>
      <c r="K350" s="4"/>
      <c r="L350" s="4"/>
      <c r="M350" s="4" t="s">
        <v>101</v>
      </c>
      <c r="N350" s="4" t="s">
        <v>8</v>
      </c>
      <c r="O350" s="4" t="s">
        <v>1400</v>
      </c>
      <c r="P350" s="4" t="s">
        <v>2120</v>
      </c>
      <c r="Q350" s="4"/>
      <c r="R350" s="4" t="s">
        <v>2150</v>
      </c>
      <c r="S350" s="4" t="s">
        <v>2151</v>
      </c>
      <c r="T350" s="4" t="s">
        <v>2152</v>
      </c>
      <c r="U350" s="4" t="s">
        <v>2153</v>
      </c>
      <c r="V350" s="4" t="s">
        <v>2154</v>
      </c>
      <c r="W350" s="4" t="s">
        <v>2155</v>
      </c>
      <c r="X350" s="4" t="s">
        <v>2156</v>
      </c>
      <c r="Y350" s="4" t="s">
        <v>2157</v>
      </c>
      <c r="Z350" s="4"/>
      <c r="AA350" s="4">
        <v>400.0</v>
      </c>
      <c r="AB350" s="4" t="s">
        <v>48</v>
      </c>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243" t="str">
        <f t="shared" si="31"/>
        <v>TNBT</v>
      </c>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row>
    <row r="351" ht="14.25" customHeight="1">
      <c r="A351" s="1"/>
      <c r="B351" s="103" t="str">
        <f t="shared" si="4"/>
        <v>Thêm</v>
      </c>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243" t="str">
        <f t="shared" si="31"/>
        <v/>
      </c>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row>
    <row r="352" ht="14.25" customHeight="1">
      <c r="A352" s="1" t="str">
        <f t="shared" ref="A352:A360" si="43">SWITCH(B352,"OK",IF(ISBLANK(R352),IF(ISBLANK(P352),"Giữ chỗ nhóm","Giữ chỗ"),"OK"),"Chưa làm",IF(P352&lt;&gt;"","Giữ chỗ",""),0,IF(ISBLANK(R352),"Thêm",""),"")</f>
        <v/>
      </c>
      <c r="B352" s="103" t="str">
        <f t="shared" si="4"/>
        <v>Có sẵn</v>
      </c>
      <c r="C352" s="4" t="s">
        <v>2132</v>
      </c>
      <c r="D352" s="4" t="s">
        <v>1969</v>
      </c>
      <c r="E352" s="4"/>
      <c r="F352" s="4"/>
      <c r="G352" s="4"/>
      <c r="H352" s="4"/>
      <c r="I352" s="4"/>
      <c r="J352" s="4"/>
      <c r="K352" s="4"/>
      <c r="L352" s="4"/>
      <c r="M352" s="4"/>
      <c r="N352" s="4"/>
      <c r="O352" s="4"/>
      <c r="P352" s="4" t="s">
        <v>2158</v>
      </c>
      <c r="Q352" s="4" t="s">
        <v>9</v>
      </c>
      <c r="R352" s="4" t="s">
        <v>2159</v>
      </c>
      <c r="S352" s="4" t="s">
        <v>150</v>
      </c>
      <c r="T352" s="4" t="s">
        <v>150</v>
      </c>
      <c r="U352" s="4" t="s">
        <v>150</v>
      </c>
      <c r="V352" s="4" t="s">
        <v>150</v>
      </c>
      <c r="W352" s="4" t="s">
        <v>150</v>
      </c>
      <c r="X352" s="4" t="s">
        <v>2160</v>
      </c>
      <c r="Y352" s="4"/>
      <c r="Z352" s="4" t="s">
        <v>2161</v>
      </c>
      <c r="AA352" s="4">
        <v>402.0</v>
      </c>
      <c r="AB352" s="4" t="s">
        <v>47</v>
      </c>
      <c r="AC352" s="4"/>
      <c r="AD352" s="20" t="s">
        <v>211</v>
      </c>
      <c r="AE352" s="67" t="s">
        <v>2159</v>
      </c>
      <c r="AF352" s="67" t="s">
        <v>9</v>
      </c>
      <c r="AG352" s="4"/>
      <c r="AH352" s="4"/>
      <c r="AI352" s="4"/>
      <c r="AJ352" s="4"/>
      <c r="AK352" s="4"/>
      <c r="AL352" s="67" t="s">
        <v>9079</v>
      </c>
      <c r="AM352" s="67" t="s">
        <v>8249</v>
      </c>
      <c r="AN352" s="67" t="s">
        <v>8255</v>
      </c>
      <c r="AO352" s="67" t="s">
        <v>9080</v>
      </c>
      <c r="AP352" s="4"/>
      <c r="AQ352" s="4"/>
      <c r="AR352" s="4"/>
      <c r="AS352" s="4"/>
      <c r="AT352" s="4"/>
      <c r="AU352" s="4"/>
      <c r="AV352" s="4"/>
      <c r="AW352" s="4"/>
      <c r="AX352" s="4"/>
      <c r="AY352" s="4"/>
      <c r="AZ352" s="4"/>
      <c r="BA352" s="4"/>
      <c r="BB352" s="4"/>
      <c r="BC352" s="4"/>
      <c r="BD352" s="4"/>
      <c r="BE352" s="4"/>
      <c r="BF352" s="4"/>
      <c r="BG352" s="4"/>
      <c r="BH352" s="4"/>
      <c r="BI352" s="4"/>
      <c r="BJ352" s="243" t="str">
        <f t="shared" si="31"/>
        <v>TL</v>
      </c>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row>
    <row r="353" ht="14.25" customHeight="1">
      <c r="A353" s="1" t="str">
        <f t="shared" si="43"/>
        <v>OK</v>
      </c>
      <c r="B353" s="103" t="str">
        <f t="shared" si="4"/>
        <v>OK</v>
      </c>
      <c r="C353" s="4" t="s">
        <v>2162</v>
      </c>
      <c r="D353" s="4" t="s">
        <v>1969</v>
      </c>
      <c r="E353" s="4"/>
      <c r="F353" s="4"/>
      <c r="G353" s="4"/>
      <c r="H353" s="4"/>
      <c r="I353" s="4"/>
      <c r="J353" s="4"/>
      <c r="K353" s="4"/>
      <c r="L353" s="4"/>
      <c r="M353" s="4" t="s">
        <v>47</v>
      </c>
      <c r="N353" s="4" t="s">
        <v>5</v>
      </c>
      <c r="O353" s="4" t="s">
        <v>829</v>
      </c>
      <c r="P353" s="4" t="s">
        <v>494</v>
      </c>
      <c r="Q353" s="4"/>
      <c r="R353" s="4" t="s">
        <v>2163</v>
      </c>
      <c r="S353" s="4" t="s">
        <v>2164</v>
      </c>
      <c r="T353" s="4" t="s">
        <v>2165</v>
      </c>
      <c r="U353" s="4" t="s">
        <v>2166</v>
      </c>
      <c r="V353" s="4" t="s">
        <v>2167</v>
      </c>
      <c r="W353" s="4" t="s">
        <v>2168</v>
      </c>
      <c r="X353" s="4"/>
      <c r="Y353" s="4" t="s">
        <v>2169</v>
      </c>
      <c r="Z353" s="4"/>
      <c r="AA353" s="4">
        <v>403.0</v>
      </c>
      <c r="AB353" s="4" t="s">
        <v>49</v>
      </c>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243" t="str">
        <f t="shared" si="31"/>
        <v>TNLT</v>
      </c>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row>
    <row r="354" ht="14.25" customHeight="1">
      <c r="A354" s="1" t="str">
        <f t="shared" si="43"/>
        <v>OK</v>
      </c>
      <c r="B354" s="103" t="str">
        <f t="shared" si="4"/>
        <v>OK</v>
      </c>
      <c r="C354" s="4" t="s">
        <v>2162</v>
      </c>
      <c r="D354" s="4" t="s">
        <v>1969</v>
      </c>
      <c r="E354" s="4"/>
      <c r="F354" s="4"/>
      <c r="G354" s="4"/>
      <c r="H354" s="4"/>
      <c r="I354" s="4"/>
      <c r="J354" s="4"/>
      <c r="K354" s="4"/>
      <c r="L354" s="4"/>
      <c r="M354" s="4" t="s">
        <v>47</v>
      </c>
      <c r="N354" s="4" t="s">
        <v>5</v>
      </c>
      <c r="O354" s="4" t="s">
        <v>1027</v>
      </c>
      <c r="P354" s="4" t="s">
        <v>1453</v>
      </c>
      <c r="Q354" s="4"/>
      <c r="R354" s="4" t="s">
        <v>2171</v>
      </c>
      <c r="S354" s="4" t="s">
        <v>2173</v>
      </c>
      <c r="T354" s="4" t="s">
        <v>2174</v>
      </c>
      <c r="U354" s="4" t="s">
        <v>2175</v>
      </c>
      <c r="V354" s="4" t="s">
        <v>2177</v>
      </c>
      <c r="W354" s="4" t="s">
        <v>2178</v>
      </c>
      <c r="X354" s="4" t="s">
        <v>151</v>
      </c>
      <c r="Y354" s="4" t="s">
        <v>2179</v>
      </c>
      <c r="Z354" s="4"/>
      <c r="AA354" s="4">
        <v>404.0</v>
      </c>
      <c r="AB354" s="4" t="s">
        <v>49</v>
      </c>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243" t="str">
        <f t="shared" si="31"/>
        <v>TNLT</v>
      </c>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row>
    <row r="355" ht="14.25" customHeight="1">
      <c r="A355" s="1" t="str">
        <f t="shared" si="43"/>
        <v>Giữ chỗ</v>
      </c>
      <c r="B355" s="103" t="str">
        <f t="shared" si="4"/>
        <v>OK</v>
      </c>
      <c r="C355" s="4" t="s">
        <v>2162</v>
      </c>
      <c r="D355" s="4" t="s">
        <v>1969</v>
      </c>
      <c r="E355" s="4" t="s">
        <v>2180</v>
      </c>
      <c r="F355" s="4" t="s">
        <v>2181</v>
      </c>
      <c r="G355" s="4" t="s">
        <v>2182</v>
      </c>
      <c r="H355" s="4"/>
      <c r="I355" s="4"/>
      <c r="J355" s="4"/>
      <c r="K355" s="4"/>
      <c r="L355" s="4"/>
      <c r="M355" s="4" t="s">
        <v>47</v>
      </c>
      <c r="N355" s="4" t="s">
        <v>5</v>
      </c>
      <c r="O355" s="4" t="s">
        <v>1189</v>
      </c>
      <c r="P355" s="4" t="s">
        <v>1875</v>
      </c>
      <c r="Q355" s="4"/>
      <c r="R355" s="4"/>
      <c r="S355" s="4"/>
      <c r="T355" s="4"/>
      <c r="U355" s="4"/>
      <c r="V355" s="4"/>
      <c r="W355" s="4"/>
      <c r="X355" s="4"/>
      <c r="Y355" s="4"/>
      <c r="Z355" s="4"/>
      <c r="AA355" s="4">
        <v>405.0</v>
      </c>
      <c r="AB355" s="4" t="s">
        <v>49</v>
      </c>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243" t="str">
        <f t="shared" si="31"/>
        <v>TNLT</v>
      </c>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row>
    <row r="356" ht="14.25" customHeight="1">
      <c r="A356" s="1" t="str">
        <f t="shared" si="43"/>
        <v>OK</v>
      </c>
      <c r="B356" s="103" t="str">
        <f t="shared" si="4"/>
        <v>OK</v>
      </c>
      <c r="C356" s="4" t="s">
        <v>2162</v>
      </c>
      <c r="D356" s="4" t="s">
        <v>1969</v>
      </c>
      <c r="E356" s="4"/>
      <c r="F356" s="4"/>
      <c r="G356" s="4"/>
      <c r="H356" s="4"/>
      <c r="I356" s="4"/>
      <c r="J356" s="4" t="s">
        <v>123</v>
      </c>
      <c r="K356" s="4"/>
      <c r="L356" s="4" t="s">
        <v>2190</v>
      </c>
      <c r="M356" s="4" t="s">
        <v>47</v>
      </c>
      <c r="N356" s="4" t="s">
        <v>5</v>
      </c>
      <c r="O356" s="4" t="s">
        <v>347</v>
      </c>
      <c r="P356" s="4" t="s">
        <v>254</v>
      </c>
      <c r="Q356" s="4"/>
      <c r="R356" s="4" t="s">
        <v>2191</v>
      </c>
      <c r="S356" s="4" t="s">
        <v>2192</v>
      </c>
      <c r="T356" s="4" t="s">
        <v>2193</v>
      </c>
      <c r="U356" s="4" t="s">
        <v>2194</v>
      </c>
      <c r="V356" s="4" t="s">
        <v>2195</v>
      </c>
      <c r="W356" s="4" t="s">
        <v>2196</v>
      </c>
      <c r="X356" s="4" t="s">
        <v>1938</v>
      </c>
      <c r="Y356" s="4" t="s">
        <v>2197</v>
      </c>
      <c r="Z356" s="4"/>
      <c r="AA356" s="4">
        <v>406.0</v>
      </c>
      <c r="AB356" s="4" t="s">
        <v>49</v>
      </c>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243" t="str">
        <f t="shared" si="31"/>
        <v>TNLT</v>
      </c>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row>
    <row r="357" ht="14.25" customHeight="1">
      <c r="A357" s="1" t="str">
        <f t="shared" si="43"/>
        <v>OK</v>
      </c>
      <c r="B357" s="103" t="str">
        <f t="shared" si="4"/>
        <v>OK</v>
      </c>
      <c r="C357" s="4" t="s">
        <v>2162</v>
      </c>
      <c r="D357" s="4" t="s">
        <v>1969</v>
      </c>
      <c r="E357" s="4"/>
      <c r="F357" s="4"/>
      <c r="G357" s="4"/>
      <c r="H357" s="4"/>
      <c r="I357" s="4"/>
      <c r="J357" s="4"/>
      <c r="K357" s="4"/>
      <c r="L357" s="4"/>
      <c r="M357" s="4" t="s">
        <v>47</v>
      </c>
      <c r="N357" s="4" t="s">
        <v>5</v>
      </c>
      <c r="O357" s="4" t="s">
        <v>1027</v>
      </c>
      <c r="P357" s="4" t="s">
        <v>1453</v>
      </c>
      <c r="Q357" s="4"/>
      <c r="R357" s="4" t="s">
        <v>2198</v>
      </c>
      <c r="S357" s="4" t="s">
        <v>2199</v>
      </c>
      <c r="T357" s="4" t="s">
        <v>2200</v>
      </c>
      <c r="U357" s="4" t="s">
        <v>2201</v>
      </c>
      <c r="V357" s="4" t="s">
        <v>2202</v>
      </c>
      <c r="W357" s="4" t="s">
        <v>2203</v>
      </c>
      <c r="X357" s="4" t="s">
        <v>2204</v>
      </c>
      <c r="Y357" s="4" t="s">
        <v>2205</v>
      </c>
      <c r="Z357" s="4"/>
      <c r="AA357" s="4">
        <v>407.0</v>
      </c>
      <c r="AB357" s="4" t="s">
        <v>49</v>
      </c>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243" t="str">
        <f t="shared" si="31"/>
        <v>TNLT</v>
      </c>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row>
    <row r="358" ht="14.25" customHeight="1">
      <c r="A358" s="1" t="str">
        <f t="shared" si="43"/>
        <v>Giữ chỗ</v>
      </c>
      <c r="B358" s="103" t="str">
        <f t="shared" si="4"/>
        <v>OK</v>
      </c>
      <c r="C358" s="4" t="s">
        <v>2162</v>
      </c>
      <c r="D358" s="4" t="s">
        <v>1969</v>
      </c>
      <c r="E358" s="4"/>
      <c r="F358" s="4"/>
      <c r="G358" s="4"/>
      <c r="H358" s="4"/>
      <c r="I358" s="4"/>
      <c r="J358" s="4"/>
      <c r="K358" s="4"/>
      <c r="L358" s="4"/>
      <c r="M358" s="4" t="s">
        <v>47</v>
      </c>
      <c r="N358" s="4" t="s">
        <v>5</v>
      </c>
      <c r="O358" s="4" t="s">
        <v>804</v>
      </c>
      <c r="P358" s="4" t="s">
        <v>846</v>
      </c>
      <c r="Q358" s="4"/>
      <c r="R358" s="4"/>
      <c r="S358" s="4"/>
      <c r="T358" s="4"/>
      <c r="U358" s="4"/>
      <c r="V358" s="4"/>
      <c r="W358" s="4"/>
      <c r="X358" s="4"/>
      <c r="Y358" s="4"/>
      <c r="Z358" s="4"/>
      <c r="AA358" s="4">
        <v>408.0</v>
      </c>
      <c r="AB358" s="4" t="s">
        <v>49</v>
      </c>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243" t="str">
        <f t="shared" si="31"/>
        <v>TNLT</v>
      </c>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row>
    <row r="359" ht="14.25" customHeight="1">
      <c r="A359" s="1" t="str">
        <f t="shared" si="43"/>
        <v>Giữ chỗ</v>
      </c>
      <c r="B359" s="103" t="str">
        <f t="shared" si="4"/>
        <v>OK</v>
      </c>
      <c r="C359" s="4" t="s">
        <v>2162</v>
      </c>
      <c r="D359" s="4" t="s">
        <v>1969</v>
      </c>
      <c r="E359" s="4"/>
      <c r="F359" s="4"/>
      <c r="G359" s="4"/>
      <c r="H359" s="4"/>
      <c r="I359" s="4"/>
      <c r="J359" s="4"/>
      <c r="K359" s="4"/>
      <c r="L359" s="4"/>
      <c r="M359" s="4" t="s">
        <v>47</v>
      </c>
      <c r="N359" s="4" t="s">
        <v>5</v>
      </c>
      <c r="O359" s="4" t="s">
        <v>804</v>
      </c>
      <c r="P359" s="4" t="s">
        <v>846</v>
      </c>
      <c r="Q359" s="4"/>
      <c r="R359" s="4"/>
      <c r="S359" s="4"/>
      <c r="T359" s="4"/>
      <c r="U359" s="4"/>
      <c r="V359" s="4"/>
      <c r="W359" s="4"/>
      <c r="X359" s="4"/>
      <c r="Y359" s="4"/>
      <c r="Z359" s="4"/>
      <c r="AA359" s="4">
        <v>409.0</v>
      </c>
      <c r="AB359" s="4" t="s">
        <v>49</v>
      </c>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243" t="str">
        <f t="shared" si="31"/>
        <v>TNLT</v>
      </c>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row>
    <row r="360" ht="14.25" customHeight="1">
      <c r="A360" s="1" t="str">
        <f t="shared" si="43"/>
        <v>OK</v>
      </c>
      <c r="B360" s="103" t="str">
        <f t="shared" si="4"/>
        <v>OK</v>
      </c>
      <c r="C360" s="4" t="s">
        <v>2162</v>
      </c>
      <c r="D360" s="4" t="s">
        <v>1969</v>
      </c>
      <c r="E360" s="4" t="s">
        <v>2180</v>
      </c>
      <c r="F360" s="4" t="s">
        <v>2181</v>
      </c>
      <c r="G360" s="4" t="s">
        <v>2182</v>
      </c>
      <c r="H360" s="4"/>
      <c r="I360" s="4"/>
      <c r="J360" s="4"/>
      <c r="K360" s="4"/>
      <c r="L360" s="4"/>
      <c r="M360" s="4" t="s">
        <v>13</v>
      </c>
      <c r="N360" s="4" t="s">
        <v>8</v>
      </c>
      <c r="O360" s="4" t="s">
        <v>413</v>
      </c>
      <c r="P360" s="4" t="s">
        <v>475</v>
      </c>
      <c r="Q360" s="4"/>
      <c r="R360" s="4" t="s">
        <v>2206</v>
      </c>
      <c r="S360" s="4" t="s">
        <v>2207</v>
      </c>
      <c r="T360" s="4" t="s">
        <v>2208</v>
      </c>
      <c r="U360" s="4" t="s">
        <v>2209</v>
      </c>
      <c r="V360" s="4" t="s">
        <v>2210</v>
      </c>
      <c r="W360" s="4" t="s">
        <v>2211</v>
      </c>
      <c r="X360" s="4" t="s">
        <v>2204</v>
      </c>
      <c r="Y360" s="4" t="s">
        <v>2212</v>
      </c>
      <c r="Z360" s="4"/>
      <c r="AA360" s="4">
        <v>410.0</v>
      </c>
      <c r="AB360" s="4" t="s">
        <v>47</v>
      </c>
      <c r="AC360" s="4"/>
      <c r="AD360" s="20" t="s">
        <v>1245</v>
      </c>
      <c r="AE360" s="67" t="s">
        <v>8171</v>
      </c>
      <c r="AF360" s="67" t="s">
        <v>8171</v>
      </c>
      <c r="AG360" s="67" t="s">
        <v>8171</v>
      </c>
      <c r="AH360" s="67" t="s">
        <v>8171</v>
      </c>
      <c r="AI360" s="67" t="s">
        <v>8171</v>
      </c>
      <c r="AJ360" s="67" t="s">
        <v>8171</v>
      </c>
      <c r="AK360" s="67" t="s">
        <v>8171</v>
      </c>
      <c r="AL360" s="67" t="s">
        <v>8171</v>
      </c>
      <c r="AM360" s="67" t="s">
        <v>8171</v>
      </c>
      <c r="AN360" s="67" t="s">
        <v>9090</v>
      </c>
      <c r="AO360" s="4"/>
      <c r="AP360" s="4"/>
      <c r="AQ360" s="4"/>
      <c r="AR360" s="4"/>
      <c r="AS360" s="4"/>
      <c r="AT360" s="4"/>
      <c r="AU360" s="4"/>
      <c r="AV360" s="4"/>
      <c r="AW360" s="4"/>
      <c r="AX360" s="4"/>
      <c r="AY360" s="4"/>
      <c r="AZ360" s="4"/>
      <c r="BA360" s="4"/>
      <c r="BB360" s="4"/>
      <c r="BC360" s="4"/>
      <c r="BD360" s="4"/>
      <c r="BE360" s="4"/>
      <c r="BF360" s="4"/>
      <c r="BG360" s="4"/>
      <c r="BH360" s="4"/>
      <c r="BI360" s="4"/>
      <c r="BJ360" s="243" t="str">
        <f t="shared" si="31"/>
        <v>TNBT</v>
      </c>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row>
    <row r="361" ht="14.25" customHeight="1">
      <c r="A361" s="1"/>
      <c r="B361" s="103" t="str">
        <f t="shared" si="4"/>
        <v>Thêm</v>
      </c>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243" t="str">
        <f t="shared" si="31"/>
        <v/>
      </c>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row>
    <row r="362" ht="14.25" customHeight="1">
      <c r="A362" s="1" t="str">
        <f t="shared" ref="A362:A368" si="44">SWITCH(B362,"OK",IF(ISBLANK(R362),IF(ISBLANK(P362),"Giữ chỗ nhóm","Giữ chỗ"),"OK"),"Chưa làm",IF(P362&lt;&gt;"","Giữ chỗ",""),0,IF(ISBLANK(R362),"Thêm",""),"")</f>
        <v/>
      </c>
      <c r="B362" s="103" t="str">
        <f t="shared" si="4"/>
        <v>Có sẵn</v>
      </c>
      <c r="C362" s="4" t="s">
        <v>2162</v>
      </c>
      <c r="D362" s="4" t="s">
        <v>1969</v>
      </c>
      <c r="E362" s="4"/>
      <c r="F362" s="4"/>
      <c r="G362" s="4"/>
      <c r="H362" s="4"/>
      <c r="I362" s="4"/>
      <c r="J362" s="4" t="s">
        <v>123</v>
      </c>
      <c r="K362" s="4"/>
      <c r="L362" s="4" t="s">
        <v>2190</v>
      </c>
      <c r="M362" s="4"/>
      <c r="N362" s="4"/>
      <c r="O362" s="4"/>
      <c r="P362" s="4" t="s">
        <v>2216</v>
      </c>
      <c r="Q362" s="4" t="s">
        <v>9</v>
      </c>
      <c r="R362" s="4" t="s">
        <v>2217</v>
      </c>
      <c r="S362" s="4" t="s">
        <v>150</v>
      </c>
      <c r="T362" s="4" t="s">
        <v>150</v>
      </c>
      <c r="U362" s="4" t="s">
        <v>150</v>
      </c>
      <c r="V362" s="4" t="s">
        <v>150</v>
      </c>
      <c r="W362" s="4" t="s">
        <v>150</v>
      </c>
      <c r="X362" s="4" t="s">
        <v>2218</v>
      </c>
      <c r="Y362" s="4"/>
      <c r="Z362" s="4" t="s">
        <v>2219</v>
      </c>
      <c r="AA362" s="4">
        <v>412.0</v>
      </c>
      <c r="AB362" s="4" t="s">
        <v>49</v>
      </c>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243" t="str">
        <f t="shared" si="31"/>
        <v>TL</v>
      </c>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row>
    <row r="363" ht="14.25" customHeight="1">
      <c r="A363" s="1" t="str">
        <f t="shared" si="44"/>
        <v/>
      </c>
      <c r="B363" s="103" t="str">
        <f t="shared" si="4"/>
        <v>Có sẵn</v>
      </c>
      <c r="C363" s="4" t="s">
        <v>2162</v>
      </c>
      <c r="D363" s="4" t="s">
        <v>1969</v>
      </c>
      <c r="E363" s="4"/>
      <c r="F363" s="4"/>
      <c r="G363" s="4"/>
      <c r="H363" s="4"/>
      <c r="I363" s="4"/>
      <c r="J363" s="4"/>
      <c r="K363" s="4"/>
      <c r="L363" s="4"/>
      <c r="M363" s="4"/>
      <c r="N363" s="4"/>
      <c r="O363" s="4"/>
      <c r="P363" s="4"/>
      <c r="Q363" s="4" t="s">
        <v>144</v>
      </c>
      <c r="R363" s="4" t="s">
        <v>2220</v>
      </c>
      <c r="S363" s="4" t="s">
        <v>2221</v>
      </c>
      <c r="T363" s="4" t="s">
        <v>2222</v>
      </c>
      <c r="U363" s="4" t="s">
        <v>2223</v>
      </c>
      <c r="V363" s="4" t="s">
        <v>2224</v>
      </c>
      <c r="W363" s="4" t="s">
        <v>150</v>
      </c>
      <c r="X363" s="4" t="s">
        <v>151</v>
      </c>
      <c r="Y363" s="4"/>
      <c r="Z363" s="4" t="s">
        <v>2225</v>
      </c>
      <c r="AA363" s="4">
        <v>413.0</v>
      </c>
      <c r="AB363" s="4" t="s">
        <v>101</v>
      </c>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243" t="str">
        <f t="shared" si="31"/>
        <v>ICT_TNLT</v>
      </c>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row>
    <row r="364" ht="14.25" customHeight="1">
      <c r="A364" s="1" t="str">
        <f t="shared" si="44"/>
        <v/>
      </c>
      <c r="B364" s="103" t="str">
        <f t="shared" si="4"/>
        <v>Có sẵn</v>
      </c>
      <c r="C364" s="4" t="s">
        <v>2162</v>
      </c>
      <c r="D364" s="4" t="s">
        <v>1969</v>
      </c>
      <c r="E364" s="4"/>
      <c r="F364" s="4"/>
      <c r="G364" s="4"/>
      <c r="H364" s="4"/>
      <c r="I364" s="4"/>
      <c r="J364" s="4"/>
      <c r="K364" s="4"/>
      <c r="L364" s="4"/>
      <c r="M364" s="4"/>
      <c r="N364" s="4"/>
      <c r="O364" s="4"/>
      <c r="P364" s="4"/>
      <c r="Q364" s="4" t="s">
        <v>144</v>
      </c>
      <c r="R364" s="4" t="s">
        <v>2226</v>
      </c>
      <c r="S364" s="4" t="s">
        <v>2227</v>
      </c>
      <c r="T364" s="4" t="s">
        <v>2228</v>
      </c>
      <c r="U364" s="4" t="s">
        <v>2229</v>
      </c>
      <c r="V364" s="4" t="s">
        <v>2230</v>
      </c>
      <c r="W364" s="4" t="s">
        <v>150</v>
      </c>
      <c r="X364" s="4" t="s">
        <v>151</v>
      </c>
      <c r="Y364" s="4"/>
      <c r="Z364" s="4" t="s">
        <v>2231</v>
      </c>
      <c r="AA364" s="4">
        <v>414.0</v>
      </c>
      <c r="AB364" s="4" t="s">
        <v>101</v>
      </c>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243" t="str">
        <f t="shared" si="31"/>
        <v>ICT_TNLT</v>
      </c>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row>
    <row r="365" ht="14.25" customHeight="1">
      <c r="A365" s="1" t="str">
        <f t="shared" si="44"/>
        <v/>
      </c>
      <c r="B365" s="103" t="str">
        <f t="shared" si="4"/>
        <v>Có sẵn</v>
      </c>
      <c r="C365" s="4" t="s">
        <v>2162</v>
      </c>
      <c r="D365" s="4" t="s">
        <v>1969</v>
      </c>
      <c r="E365" s="4"/>
      <c r="F365" s="4"/>
      <c r="G365" s="4"/>
      <c r="H365" s="4"/>
      <c r="I365" s="4"/>
      <c r="J365" s="4"/>
      <c r="K365" s="4"/>
      <c r="L365" s="4"/>
      <c r="M365" s="4"/>
      <c r="N365" s="4"/>
      <c r="O365" s="4"/>
      <c r="P365" s="4"/>
      <c r="Q365" s="4" t="s">
        <v>144</v>
      </c>
      <c r="R365" s="4" t="s">
        <v>2232</v>
      </c>
      <c r="S365" s="4" t="s">
        <v>2233</v>
      </c>
      <c r="T365" s="4" t="s">
        <v>2234</v>
      </c>
      <c r="U365" s="4" t="s">
        <v>2235</v>
      </c>
      <c r="V365" s="4" t="s">
        <v>2236</v>
      </c>
      <c r="W365" s="4" t="s">
        <v>150</v>
      </c>
      <c r="X365" s="4" t="s">
        <v>151</v>
      </c>
      <c r="Y365" s="4"/>
      <c r="Z365" s="4" t="s">
        <v>2237</v>
      </c>
      <c r="AA365" s="4">
        <v>415.0</v>
      </c>
      <c r="AB365" s="4" t="s">
        <v>101</v>
      </c>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243" t="str">
        <f t="shared" si="31"/>
        <v>ICT_TNLT</v>
      </c>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row>
    <row r="366" ht="14.25" customHeight="1">
      <c r="A366" s="1" t="str">
        <f t="shared" si="44"/>
        <v/>
      </c>
      <c r="B366" s="103" t="str">
        <f t="shared" si="4"/>
        <v>Có sẵn</v>
      </c>
      <c r="C366" s="4" t="s">
        <v>2162</v>
      </c>
      <c r="D366" s="4" t="s">
        <v>1969</v>
      </c>
      <c r="E366" s="4"/>
      <c r="F366" s="4"/>
      <c r="G366" s="4"/>
      <c r="H366" s="4"/>
      <c r="I366" s="4"/>
      <c r="J366" s="4"/>
      <c r="K366" s="4"/>
      <c r="L366" s="4"/>
      <c r="M366" s="4"/>
      <c r="N366" s="4"/>
      <c r="O366" s="4"/>
      <c r="P366" s="4"/>
      <c r="Q366" s="4" t="s">
        <v>144</v>
      </c>
      <c r="R366" s="4" t="s">
        <v>2238</v>
      </c>
      <c r="S366" s="4" t="s">
        <v>2239</v>
      </c>
      <c r="T366" s="4" t="s">
        <v>2240</v>
      </c>
      <c r="U366" s="4" t="s">
        <v>2241</v>
      </c>
      <c r="V366" s="4" t="s">
        <v>2242</v>
      </c>
      <c r="W366" s="4" t="s">
        <v>150</v>
      </c>
      <c r="X366" s="4" t="s">
        <v>110</v>
      </c>
      <c r="Y366" s="4"/>
      <c r="Z366" s="4" t="s">
        <v>737</v>
      </c>
      <c r="AA366" s="4">
        <v>416.0</v>
      </c>
      <c r="AB366" s="4" t="s">
        <v>101</v>
      </c>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243" t="str">
        <f t="shared" si="31"/>
        <v>ICT_TNLT</v>
      </c>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row>
    <row r="367" ht="14.25" customHeight="1">
      <c r="A367" s="1" t="str">
        <f t="shared" si="44"/>
        <v/>
      </c>
      <c r="B367" s="103" t="str">
        <f t="shared" si="4"/>
        <v>Có sẵn</v>
      </c>
      <c r="C367" s="4" t="s">
        <v>2162</v>
      </c>
      <c r="D367" s="4" t="s">
        <v>1969</v>
      </c>
      <c r="E367" s="4"/>
      <c r="F367" s="4"/>
      <c r="G367" s="4"/>
      <c r="H367" s="4"/>
      <c r="I367" s="4"/>
      <c r="J367" s="4"/>
      <c r="K367" s="4"/>
      <c r="L367" s="4"/>
      <c r="M367" s="4"/>
      <c r="N367" s="4"/>
      <c r="O367" s="4"/>
      <c r="P367" s="4"/>
      <c r="Q367" s="4" t="s">
        <v>144</v>
      </c>
      <c r="R367" s="4" t="s">
        <v>2244</v>
      </c>
      <c r="S367" s="4" t="s">
        <v>2245</v>
      </c>
      <c r="T367" s="4" t="s">
        <v>2246</v>
      </c>
      <c r="U367" s="4" t="s">
        <v>2247</v>
      </c>
      <c r="V367" s="4" t="s">
        <v>2248</v>
      </c>
      <c r="W367" s="4" t="s">
        <v>150</v>
      </c>
      <c r="X367" s="4" t="s">
        <v>2249</v>
      </c>
      <c r="Y367" s="4"/>
      <c r="Z367" s="4" t="s">
        <v>2250</v>
      </c>
      <c r="AA367" s="4">
        <v>417.0</v>
      </c>
      <c r="AB367" s="4" t="s">
        <v>101</v>
      </c>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243" t="str">
        <f t="shared" si="31"/>
        <v>ICT_TNLT</v>
      </c>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row>
    <row r="368" ht="14.25" customHeight="1">
      <c r="A368" s="1" t="str">
        <f t="shared" si="44"/>
        <v>OK</v>
      </c>
      <c r="B368" s="103" t="str">
        <f t="shared" si="4"/>
        <v>OK</v>
      </c>
      <c r="C368" s="4" t="s">
        <v>2253</v>
      </c>
      <c r="D368" s="4" t="s">
        <v>1969</v>
      </c>
      <c r="E368" s="4"/>
      <c r="F368" s="4"/>
      <c r="G368" s="4" t="s">
        <v>2254</v>
      </c>
      <c r="H368" s="4"/>
      <c r="I368" s="4"/>
      <c r="J368" s="4"/>
      <c r="K368" s="4"/>
      <c r="L368" s="4"/>
      <c r="M368" s="4" t="s">
        <v>13</v>
      </c>
      <c r="N368" s="4" t="s">
        <v>8</v>
      </c>
      <c r="O368" s="4" t="s">
        <v>520</v>
      </c>
      <c r="P368" s="4" t="s">
        <v>745</v>
      </c>
      <c r="Q368" s="4"/>
      <c r="R368" s="4" t="s">
        <v>2255</v>
      </c>
      <c r="S368" s="4" t="s">
        <v>166</v>
      </c>
      <c r="T368" s="4" t="s">
        <v>261</v>
      </c>
      <c r="U368" s="4" t="s">
        <v>2256</v>
      </c>
      <c r="V368" s="4" t="s">
        <v>301</v>
      </c>
      <c r="W368" s="4" t="s">
        <v>2257</v>
      </c>
      <c r="X368" s="4" t="s">
        <v>242</v>
      </c>
      <c r="Y368" s="4" t="s">
        <v>2258</v>
      </c>
      <c r="Z368" s="4"/>
      <c r="AA368" s="4">
        <v>418.0</v>
      </c>
      <c r="AB368" s="4" t="s">
        <v>47</v>
      </c>
      <c r="AC368" s="4"/>
      <c r="AD368" s="20" t="s">
        <v>1250</v>
      </c>
      <c r="AE368" s="67" t="s">
        <v>8171</v>
      </c>
      <c r="AF368" s="67" t="s">
        <v>8</v>
      </c>
      <c r="AG368" s="67" t="s">
        <v>8171</v>
      </c>
      <c r="AH368" s="67" t="s">
        <v>8171</v>
      </c>
      <c r="AI368" s="67" t="s">
        <v>8171</v>
      </c>
      <c r="AJ368" s="67" t="s">
        <v>8171</v>
      </c>
      <c r="AK368" s="67" t="s">
        <v>8171</v>
      </c>
      <c r="AL368" s="67" t="s">
        <v>8171</v>
      </c>
      <c r="AM368" s="67" t="s">
        <v>8598</v>
      </c>
      <c r="AN368" s="67" t="s">
        <v>8257</v>
      </c>
      <c r="AO368" s="67" t="s">
        <v>8257</v>
      </c>
      <c r="AP368" s="4"/>
      <c r="AQ368" s="4"/>
      <c r="AR368" s="4"/>
      <c r="AS368" s="4"/>
      <c r="AT368" s="4"/>
      <c r="AU368" s="4"/>
      <c r="AV368" s="4"/>
      <c r="AW368" s="4"/>
      <c r="AX368" s="4"/>
      <c r="AY368" s="4"/>
      <c r="AZ368" s="4"/>
      <c r="BA368" s="4"/>
      <c r="BB368" s="4"/>
      <c r="BC368" s="4"/>
      <c r="BD368" s="4"/>
      <c r="BE368" s="4"/>
      <c r="BF368" s="4"/>
      <c r="BG368" s="4"/>
      <c r="BH368" s="4"/>
      <c r="BI368" s="4"/>
      <c r="BJ368" s="243" t="str">
        <f t="shared" si="31"/>
        <v>TNBT</v>
      </c>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row>
    <row r="369" ht="14.25" customHeight="1">
      <c r="A369" s="1"/>
      <c r="B369" s="103" t="str">
        <f t="shared" si="4"/>
        <v>Thêm</v>
      </c>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243" t="str">
        <f t="shared" si="31"/>
        <v/>
      </c>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row>
    <row r="370" ht="14.25" customHeight="1">
      <c r="A370" s="1" t="str">
        <f t="shared" ref="A370:A377" si="45">SWITCH(B370,"OK",IF(ISBLANK(R370),IF(ISBLANK(P370),"Giữ chỗ nhóm","Giữ chỗ"),"OK"),"Chưa làm",IF(P370&lt;&gt;"","Giữ chỗ",""),0,IF(ISBLANK(R370),"Thêm",""),"")</f>
        <v/>
      </c>
      <c r="B370" s="103" t="str">
        <f t="shared" si="4"/>
        <v>Có sẵn</v>
      </c>
      <c r="C370" s="4" t="s">
        <v>2253</v>
      </c>
      <c r="D370" s="4" t="s">
        <v>1969</v>
      </c>
      <c r="E370" s="4"/>
      <c r="F370" s="4"/>
      <c r="G370" s="4"/>
      <c r="H370" s="4"/>
      <c r="I370" s="4"/>
      <c r="J370" s="4"/>
      <c r="K370" s="4"/>
      <c r="L370" s="4"/>
      <c r="M370" s="4"/>
      <c r="N370" s="4"/>
      <c r="O370" s="4"/>
      <c r="P370" s="4" t="s">
        <v>2259</v>
      </c>
      <c r="Q370" s="4" t="s">
        <v>9</v>
      </c>
      <c r="R370" s="4" t="s">
        <v>2260</v>
      </c>
      <c r="S370" s="4" t="s">
        <v>150</v>
      </c>
      <c r="T370" s="4" t="s">
        <v>150</v>
      </c>
      <c r="U370" s="4" t="s">
        <v>150</v>
      </c>
      <c r="V370" s="4" t="s">
        <v>150</v>
      </c>
      <c r="W370" s="4" t="s">
        <v>150</v>
      </c>
      <c r="X370" s="4" t="s">
        <v>2261</v>
      </c>
      <c r="Y370" s="4"/>
      <c r="Z370" s="4" t="s">
        <v>2262</v>
      </c>
      <c r="AA370" s="4">
        <v>422.0</v>
      </c>
      <c r="AB370" s="4" t="s">
        <v>49</v>
      </c>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243" t="str">
        <f t="shared" si="31"/>
        <v>TL</v>
      </c>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row>
    <row r="371" ht="14.25" customHeight="1">
      <c r="A371" s="1" t="str">
        <f t="shared" si="45"/>
        <v/>
      </c>
      <c r="B371" s="103" t="str">
        <f t="shared" si="4"/>
        <v>Có sẵn</v>
      </c>
      <c r="C371" s="4" t="s">
        <v>2263</v>
      </c>
      <c r="D371" s="4" t="s">
        <v>1969</v>
      </c>
      <c r="E371" s="4"/>
      <c r="F371" s="4"/>
      <c r="G371" s="4" t="s">
        <v>2264</v>
      </c>
      <c r="H371" s="4"/>
      <c r="I371" s="4"/>
      <c r="J371" s="4"/>
      <c r="K371" s="4"/>
      <c r="L371" s="4"/>
      <c r="M371" s="4"/>
      <c r="N371" s="4"/>
      <c r="O371" s="4"/>
      <c r="P371" s="4" t="s">
        <v>2265</v>
      </c>
      <c r="Q371" s="4" t="s">
        <v>5</v>
      </c>
      <c r="R371" s="4" t="s">
        <v>2266</v>
      </c>
      <c r="S371" s="4" t="s">
        <v>2267</v>
      </c>
      <c r="T371" s="4" t="s">
        <v>2268</v>
      </c>
      <c r="U371" s="4" t="s">
        <v>2269</v>
      </c>
      <c r="V371" s="4" t="s">
        <v>2270</v>
      </c>
      <c r="W371" s="4" t="s">
        <v>2271</v>
      </c>
      <c r="X371" s="4" t="s">
        <v>242</v>
      </c>
      <c r="Y371" s="4"/>
      <c r="Z371" s="4" t="s">
        <v>2272</v>
      </c>
      <c r="AA371" s="4">
        <v>424.0</v>
      </c>
      <c r="AB371" s="4" t="s">
        <v>49</v>
      </c>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243" t="str">
        <f t="shared" si="31"/>
        <v>TNLT</v>
      </c>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row>
    <row r="372" ht="14.25" customHeight="1">
      <c r="A372" s="1" t="str">
        <f t="shared" si="45"/>
        <v>OK</v>
      </c>
      <c r="B372" s="103" t="str">
        <f t="shared" si="4"/>
        <v>OK</v>
      </c>
      <c r="C372" s="4" t="s">
        <v>2273</v>
      </c>
      <c r="D372" s="4" t="s">
        <v>1969</v>
      </c>
      <c r="E372" s="4"/>
      <c r="F372" s="4" t="s">
        <v>2274</v>
      </c>
      <c r="G372" s="4" t="s">
        <v>2275</v>
      </c>
      <c r="H372" s="4"/>
      <c r="I372" s="4"/>
      <c r="J372" s="4"/>
      <c r="K372" s="4"/>
      <c r="L372" s="4"/>
      <c r="M372" s="4" t="s">
        <v>47</v>
      </c>
      <c r="N372" s="4" t="s">
        <v>9</v>
      </c>
      <c r="O372" s="4" t="s">
        <v>1027</v>
      </c>
      <c r="P372" s="4" t="s">
        <v>1453</v>
      </c>
      <c r="Q372" s="4"/>
      <c r="R372" s="4" t="s">
        <v>2276</v>
      </c>
      <c r="S372" s="4"/>
      <c r="T372" s="4"/>
      <c r="U372" s="4"/>
      <c r="V372" s="4"/>
      <c r="W372" s="4"/>
      <c r="X372" s="4" t="s">
        <v>2277</v>
      </c>
      <c r="Y372" s="4" t="s">
        <v>2278</v>
      </c>
      <c r="Z372" s="4"/>
      <c r="AA372" s="4">
        <v>425.0</v>
      </c>
      <c r="AB372" s="4" t="s">
        <v>49</v>
      </c>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243" t="str">
        <f t="shared" si="31"/>
        <v>TL</v>
      </c>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row>
    <row r="373" ht="14.25" customHeight="1">
      <c r="A373" s="1" t="str">
        <f t="shared" si="45"/>
        <v>OK</v>
      </c>
      <c r="B373" s="103" t="str">
        <f t="shared" si="4"/>
        <v>OK</v>
      </c>
      <c r="C373" s="4" t="s">
        <v>2273</v>
      </c>
      <c r="D373" s="4" t="s">
        <v>1969</v>
      </c>
      <c r="E373" s="4"/>
      <c r="F373" s="4"/>
      <c r="G373" s="4"/>
      <c r="H373" s="4"/>
      <c r="I373" s="4"/>
      <c r="J373" s="4"/>
      <c r="K373" s="4"/>
      <c r="L373" s="4"/>
      <c r="M373" s="4" t="s">
        <v>47</v>
      </c>
      <c r="N373" s="4" t="s">
        <v>9</v>
      </c>
      <c r="O373" s="4" t="s">
        <v>347</v>
      </c>
      <c r="P373" s="4" t="s">
        <v>254</v>
      </c>
      <c r="Q373" s="4"/>
      <c r="R373" s="4" t="s">
        <v>2279</v>
      </c>
      <c r="S373" s="4"/>
      <c r="T373" s="4"/>
      <c r="U373" s="4"/>
      <c r="V373" s="4"/>
      <c r="W373" s="4"/>
      <c r="X373" s="4" t="s">
        <v>2280</v>
      </c>
      <c r="Y373" s="4" t="s">
        <v>2281</v>
      </c>
      <c r="Z373" s="4"/>
      <c r="AA373" s="4">
        <v>426.0</v>
      </c>
      <c r="AB373" s="4" t="s">
        <v>49</v>
      </c>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243" t="str">
        <f t="shared" si="31"/>
        <v>TL</v>
      </c>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row>
    <row r="374" ht="14.25" customHeight="1">
      <c r="A374" s="1" t="str">
        <f t="shared" si="45"/>
        <v/>
      </c>
      <c r="B374" s="103" t="str">
        <f t="shared" si="4"/>
        <v>Có sẵn</v>
      </c>
      <c r="C374" s="4" t="s">
        <v>2273</v>
      </c>
      <c r="D374" s="4" t="s">
        <v>1969</v>
      </c>
      <c r="E374" s="4"/>
      <c r="F374" s="4" t="s">
        <v>2274</v>
      </c>
      <c r="G374" s="4" t="s">
        <v>2275</v>
      </c>
      <c r="H374" s="4"/>
      <c r="I374" s="4"/>
      <c r="J374" s="4"/>
      <c r="K374" s="4"/>
      <c r="L374" s="4"/>
      <c r="M374" s="4"/>
      <c r="N374" s="4"/>
      <c r="O374" s="4"/>
      <c r="P374" s="4" t="s">
        <v>2282</v>
      </c>
      <c r="Q374" s="4" t="s">
        <v>5</v>
      </c>
      <c r="R374" s="4" t="s">
        <v>2283</v>
      </c>
      <c r="S374" s="4" t="s">
        <v>2284</v>
      </c>
      <c r="T374" s="4" t="s">
        <v>2285</v>
      </c>
      <c r="U374" s="4" t="s">
        <v>2286</v>
      </c>
      <c r="V374" s="4" t="s">
        <v>2287</v>
      </c>
      <c r="W374" s="4" t="s">
        <v>2288</v>
      </c>
      <c r="X374" s="4" t="s">
        <v>171</v>
      </c>
      <c r="Y374" s="4"/>
      <c r="Z374" s="4" t="s">
        <v>2289</v>
      </c>
      <c r="AA374" s="4">
        <v>427.0</v>
      </c>
      <c r="AB374" s="4" t="s">
        <v>49</v>
      </c>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243" t="str">
        <f t="shared" si="31"/>
        <v>TNLT</v>
      </c>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row>
    <row r="375" ht="14.25" customHeight="1">
      <c r="A375" s="1" t="str">
        <f t="shared" si="45"/>
        <v/>
      </c>
      <c r="B375" s="103" t="str">
        <f t="shared" si="4"/>
        <v>Có sẵn</v>
      </c>
      <c r="C375" s="4" t="s">
        <v>2273</v>
      </c>
      <c r="D375" s="4" t="s">
        <v>1969</v>
      </c>
      <c r="E375" s="4"/>
      <c r="F375" s="4"/>
      <c r="G375" s="4"/>
      <c r="H375" s="4"/>
      <c r="I375" s="4"/>
      <c r="J375" s="4"/>
      <c r="K375" s="4"/>
      <c r="L375" s="4"/>
      <c r="M375" s="4"/>
      <c r="N375" s="4"/>
      <c r="O375" s="4"/>
      <c r="P375" s="4"/>
      <c r="Q375" s="4" t="s">
        <v>5</v>
      </c>
      <c r="R375" s="4" t="s">
        <v>2290</v>
      </c>
      <c r="S375" s="4" t="s">
        <v>2291</v>
      </c>
      <c r="T375" s="4" t="s">
        <v>2292</v>
      </c>
      <c r="U375" s="4" t="s">
        <v>2293</v>
      </c>
      <c r="V375" s="4" t="s">
        <v>2294</v>
      </c>
      <c r="W375" s="4" t="s">
        <v>2295</v>
      </c>
      <c r="X375" s="4"/>
      <c r="Y375" s="4"/>
      <c r="Z375" s="4" t="s">
        <v>2296</v>
      </c>
      <c r="AA375" s="4">
        <v>428.0</v>
      </c>
      <c r="AB375" s="4" t="s">
        <v>47</v>
      </c>
      <c r="AC375" s="4"/>
      <c r="AD375" s="20" t="s">
        <v>1366</v>
      </c>
      <c r="AE375" s="4" t="s">
        <v>2290</v>
      </c>
      <c r="AF375" s="67" t="s">
        <v>5</v>
      </c>
      <c r="AG375" s="4" t="s">
        <v>2291</v>
      </c>
      <c r="AH375" s="4" t="s">
        <v>2292</v>
      </c>
      <c r="AI375" s="4" t="s">
        <v>2293</v>
      </c>
      <c r="AJ375" s="4" t="s">
        <v>2294</v>
      </c>
      <c r="AK375" s="4" t="s">
        <v>2295</v>
      </c>
      <c r="AL375" s="67" t="s">
        <v>951</v>
      </c>
      <c r="AM375" s="67" t="s">
        <v>9106</v>
      </c>
      <c r="AN375" s="67" t="s">
        <v>9107</v>
      </c>
      <c r="AO375" s="67" t="s">
        <v>9108</v>
      </c>
      <c r="AP375" s="4"/>
      <c r="AQ375" s="4"/>
      <c r="AR375" s="4"/>
      <c r="AS375" s="4"/>
      <c r="AT375" s="4"/>
      <c r="AU375" s="4"/>
      <c r="AV375" s="4"/>
      <c r="AW375" s="4"/>
      <c r="AX375" s="4"/>
      <c r="AY375" s="4"/>
      <c r="AZ375" s="4"/>
      <c r="BA375" s="4"/>
      <c r="BB375" s="4"/>
      <c r="BC375" s="4"/>
      <c r="BD375" s="4"/>
      <c r="BE375" s="4"/>
      <c r="BF375" s="4"/>
      <c r="BG375" s="4"/>
      <c r="BH375" s="4"/>
      <c r="BI375" s="4"/>
      <c r="BJ375" s="243" t="str">
        <f t="shared" si="31"/>
        <v>TNLT</v>
      </c>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row>
    <row r="376" ht="14.25" customHeight="1">
      <c r="A376" s="1" t="str">
        <f t="shared" si="45"/>
        <v>OK</v>
      </c>
      <c r="B376" s="103" t="str">
        <f t="shared" si="4"/>
        <v>OK</v>
      </c>
      <c r="C376" s="4" t="s">
        <v>2297</v>
      </c>
      <c r="D376" s="4" t="s">
        <v>1969</v>
      </c>
      <c r="E376" s="4"/>
      <c r="F376" s="4"/>
      <c r="G376" s="4" t="s">
        <v>2298</v>
      </c>
      <c r="H376" s="4"/>
      <c r="I376" s="4"/>
      <c r="J376" s="4"/>
      <c r="K376" s="4"/>
      <c r="L376" s="4"/>
      <c r="M376" s="4" t="s">
        <v>47</v>
      </c>
      <c r="N376" s="4" t="s">
        <v>9</v>
      </c>
      <c r="O376" s="4" t="s">
        <v>347</v>
      </c>
      <c r="P376" s="4" t="s">
        <v>671</v>
      </c>
      <c r="Q376" s="4"/>
      <c r="R376" s="4" t="s">
        <v>2299</v>
      </c>
      <c r="S376" s="4"/>
      <c r="T376" s="4"/>
      <c r="U376" s="4"/>
      <c r="V376" s="4"/>
      <c r="W376" s="4"/>
      <c r="X376" s="4" t="s">
        <v>2300</v>
      </c>
      <c r="Y376" s="4" t="s">
        <v>2301</v>
      </c>
      <c r="Z376" s="4"/>
      <c r="AA376" s="4">
        <v>429.0</v>
      </c>
      <c r="AB376" s="4" t="s">
        <v>49</v>
      </c>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243" t="str">
        <f t="shared" si="31"/>
        <v>TL</v>
      </c>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row>
    <row r="377" ht="14.25" customHeight="1">
      <c r="A377" s="1" t="str">
        <f t="shared" si="45"/>
        <v>OK</v>
      </c>
      <c r="B377" s="103" t="str">
        <f t="shared" si="4"/>
        <v>OK</v>
      </c>
      <c r="C377" s="4" t="s">
        <v>2297</v>
      </c>
      <c r="D377" s="4" t="s">
        <v>1969</v>
      </c>
      <c r="E377" s="4"/>
      <c r="F377" s="4"/>
      <c r="G377" s="4" t="s">
        <v>2298</v>
      </c>
      <c r="H377" s="4"/>
      <c r="I377" s="4"/>
      <c r="J377" s="4"/>
      <c r="K377" s="4"/>
      <c r="L377" s="4"/>
      <c r="M377" s="4" t="s">
        <v>13</v>
      </c>
      <c r="N377" s="4" t="s">
        <v>8</v>
      </c>
      <c r="O377" s="4" t="s">
        <v>413</v>
      </c>
      <c r="P377" s="4" t="s">
        <v>475</v>
      </c>
      <c r="Q377" s="4"/>
      <c r="R377" s="4" t="s">
        <v>2302</v>
      </c>
      <c r="S377" s="4" t="s">
        <v>2303</v>
      </c>
      <c r="T377" s="4" t="s">
        <v>2304</v>
      </c>
      <c r="U377" s="4" t="s">
        <v>2305</v>
      </c>
      <c r="V377" s="4" t="s">
        <v>2306</v>
      </c>
      <c r="W377" s="4" t="s">
        <v>2307</v>
      </c>
      <c r="X377" s="4" t="s">
        <v>1100</v>
      </c>
      <c r="Y377" s="4" t="s">
        <v>2308</v>
      </c>
      <c r="Z377" s="4"/>
      <c r="AA377" s="4">
        <v>430.0</v>
      </c>
      <c r="AB377" s="4" t="s">
        <v>47</v>
      </c>
      <c r="AC377" s="4"/>
      <c r="AD377" s="20" t="s">
        <v>1239</v>
      </c>
      <c r="AE377" s="67" t="s">
        <v>9110</v>
      </c>
      <c r="AF377" s="67" t="s">
        <v>8</v>
      </c>
      <c r="AG377" s="4" t="s">
        <v>2303</v>
      </c>
      <c r="AH377" s="4" t="s">
        <v>2304</v>
      </c>
      <c r="AI377" s="4" t="s">
        <v>2305</v>
      </c>
      <c r="AJ377" s="4" t="s">
        <v>2306</v>
      </c>
      <c r="AK377" s="4" t="s">
        <v>2307</v>
      </c>
      <c r="AL377" s="67" t="s">
        <v>1100</v>
      </c>
      <c r="AM377" s="4" t="s">
        <v>2308</v>
      </c>
      <c r="AN377" s="67" t="s">
        <v>8257</v>
      </c>
      <c r="AO377" s="67" t="s">
        <v>8295</v>
      </c>
      <c r="AP377" s="4"/>
      <c r="AQ377" s="4"/>
      <c r="AR377" s="4"/>
      <c r="AS377" s="4"/>
      <c r="AT377" s="4"/>
      <c r="AU377" s="4"/>
      <c r="AV377" s="4"/>
      <c r="AW377" s="4"/>
      <c r="AX377" s="4"/>
      <c r="AY377" s="4"/>
      <c r="AZ377" s="4"/>
      <c r="BA377" s="4"/>
      <c r="BB377" s="4"/>
      <c r="BC377" s="4"/>
      <c r="BD377" s="4"/>
      <c r="BE377" s="4"/>
      <c r="BF377" s="4"/>
      <c r="BG377" s="4"/>
      <c r="BH377" s="4"/>
      <c r="BI377" s="4"/>
      <c r="BJ377" s="243" t="str">
        <f t="shared" si="31"/>
        <v>TNBT</v>
      </c>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row>
    <row r="378" ht="14.25" customHeight="1">
      <c r="A378" s="1"/>
      <c r="B378" s="103" t="str">
        <f t="shared" si="4"/>
        <v>Thêm</v>
      </c>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243" t="str">
        <f t="shared" si="31"/>
        <v/>
      </c>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row>
    <row r="379" ht="14.25" customHeight="1">
      <c r="A379" s="1" t="str">
        <f t="shared" ref="A379:A380" si="46">SWITCH(B379,"OK",IF(ISBLANK(R379),IF(ISBLANK(P379),"Giữ chỗ nhóm","Giữ chỗ"),"OK"),"Chưa làm",IF(P379&lt;&gt;"","Giữ chỗ",""),0,IF(ISBLANK(R379),"Thêm",""),"")</f>
        <v>OK</v>
      </c>
      <c r="B379" s="103" t="str">
        <f t="shared" si="4"/>
        <v>OK</v>
      </c>
      <c r="C379" s="4" t="s">
        <v>2312</v>
      </c>
      <c r="D379" s="4" t="s">
        <v>1969</v>
      </c>
      <c r="E379" s="4"/>
      <c r="F379" s="4"/>
      <c r="G379" s="4" t="s">
        <v>2313</v>
      </c>
      <c r="H379" s="4"/>
      <c r="I379" s="4"/>
      <c r="J379" s="4"/>
      <c r="K379" s="4"/>
      <c r="L379" s="4"/>
      <c r="M379" s="4" t="s">
        <v>47</v>
      </c>
      <c r="N379" s="4" t="s">
        <v>9</v>
      </c>
      <c r="O379" s="4" t="s">
        <v>1027</v>
      </c>
      <c r="P379" s="4" t="s">
        <v>1453</v>
      </c>
      <c r="Q379" s="4"/>
      <c r="R379" s="4" t="s">
        <v>2314</v>
      </c>
      <c r="S379" s="4"/>
      <c r="T379" s="4"/>
      <c r="U379" s="4"/>
      <c r="V379" s="4"/>
      <c r="W379" s="4"/>
      <c r="X379" s="4" t="s">
        <v>2315</v>
      </c>
      <c r="Y379" s="4" t="s">
        <v>2316</v>
      </c>
      <c r="Z379" s="4"/>
      <c r="AA379" s="4">
        <v>432.0</v>
      </c>
      <c r="AB379" s="4" t="s">
        <v>49</v>
      </c>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243" t="str">
        <f t="shared" si="31"/>
        <v>TL</v>
      </c>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row>
    <row r="380" ht="14.25" customHeight="1">
      <c r="A380" s="1" t="str">
        <f t="shared" si="46"/>
        <v>OK</v>
      </c>
      <c r="B380" s="103" t="str">
        <f t="shared" si="4"/>
        <v>OK</v>
      </c>
      <c r="C380" s="4" t="s">
        <v>2312</v>
      </c>
      <c r="D380" s="4" t="s">
        <v>1969</v>
      </c>
      <c r="E380" s="4"/>
      <c r="F380" s="4"/>
      <c r="G380" s="4" t="s">
        <v>2313</v>
      </c>
      <c r="H380" s="4"/>
      <c r="I380" s="4"/>
      <c r="J380" s="4"/>
      <c r="K380" s="4"/>
      <c r="L380" s="4"/>
      <c r="M380" s="4" t="s">
        <v>13</v>
      </c>
      <c r="N380" s="4" t="s">
        <v>8</v>
      </c>
      <c r="O380" s="4" t="s">
        <v>413</v>
      </c>
      <c r="P380" s="4" t="s">
        <v>502</v>
      </c>
      <c r="Q380" s="4"/>
      <c r="R380" s="4" t="s">
        <v>2317</v>
      </c>
      <c r="S380" s="4" t="s">
        <v>2318</v>
      </c>
      <c r="T380" s="4" t="s">
        <v>2319</v>
      </c>
      <c r="U380" s="4" t="s">
        <v>2320</v>
      </c>
      <c r="V380" s="4" t="s">
        <v>2321</v>
      </c>
      <c r="W380" s="4" t="s">
        <v>2322</v>
      </c>
      <c r="X380" s="4" t="s">
        <v>2323</v>
      </c>
      <c r="Y380" s="4" t="s">
        <v>2324</v>
      </c>
      <c r="Z380" s="4"/>
      <c r="AA380" s="4">
        <v>433.0</v>
      </c>
      <c r="AB380" s="4" t="s">
        <v>47</v>
      </c>
      <c r="AC380" s="4"/>
      <c r="AD380" s="20" t="s">
        <v>481</v>
      </c>
      <c r="AE380" s="4" t="s">
        <v>2317</v>
      </c>
      <c r="AF380" s="67" t="s">
        <v>8</v>
      </c>
      <c r="AG380" s="4" t="s">
        <v>2318</v>
      </c>
      <c r="AH380" s="4" t="s">
        <v>2319</v>
      </c>
      <c r="AI380" s="4" t="s">
        <v>2320</v>
      </c>
      <c r="AJ380" s="4" t="s">
        <v>2321</v>
      </c>
      <c r="AK380" s="4" t="s">
        <v>2322</v>
      </c>
      <c r="AL380" s="4" t="s">
        <v>2323</v>
      </c>
      <c r="AM380" s="4" t="s">
        <v>2324</v>
      </c>
      <c r="AN380" s="67" t="s">
        <v>8294</v>
      </c>
      <c r="AO380" s="67" t="s">
        <v>8295</v>
      </c>
      <c r="AP380" s="4"/>
      <c r="AQ380" s="4"/>
      <c r="AR380" s="4"/>
      <c r="AS380" s="4"/>
      <c r="AT380" s="4"/>
      <c r="AU380" s="4"/>
      <c r="AV380" s="4"/>
      <c r="AW380" s="4"/>
      <c r="AX380" s="4"/>
      <c r="AY380" s="4"/>
      <c r="AZ380" s="4"/>
      <c r="BA380" s="4"/>
      <c r="BB380" s="4"/>
      <c r="BC380" s="4"/>
      <c r="BD380" s="4"/>
      <c r="BE380" s="4"/>
      <c r="BF380" s="4"/>
      <c r="BG380" s="4"/>
      <c r="BH380" s="4"/>
      <c r="BI380" s="4"/>
      <c r="BJ380" s="243" t="str">
        <f t="shared" si="31"/>
        <v>TNBT</v>
      </c>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row>
    <row r="381" ht="14.25" customHeight="1">
      <c r="A381" s="1"/>
      <c r="B381" s="103" t="str">
        <f t="shared" si="4"/>
        <v>Thêm</v>
      </c>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243" t="str">
        <f t="shared" si="31"/>
        <v/>
      </c>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row>
    <row r="382" ht="14.25" customHeight="1">
      <c r="A382" s="1" t="str">
        <f t="shared" ref="A382:A383" si="47">SWITCH(B382,"OK",IF(ISBLANK(R382),IF(ISBLANK(P382),"Giữ chỗ nhóm","Giữ chỗ"),"OK"),"Chưa làm",IF(P382&lt;&gt;"","Giữ chỗ",""),0,IF(ISBLANK(R382),"Thêm",""),"")</f>
        <v>OK</v>
      </c>
      <c r="B382" s="103" t="str">
        <f t="shared" si="4"/>
        <v>OK</v>
      </c>
      <c r="C382" s="4" t="s">
        <v>2325</v>
      </c>
      <c r="D382" s="4" t="s">
        <v>1969</v>
      </c>
      <c r="E382" s="4"/>
      <c r="F382" s="4" t="s">
        <v>2326</v>
      </c>
      <c r="G382" s="4" t="s">
        <v>2327</v>
      </c>
      <c r="H382" s="4"/>
      <c r="I382" s="4"/>
      <c r="J382" s="4"/>
      <c r="K382" s="4"/>
      <c r="L382" s="4"/>
      <c r="M382" s="4" t="s">
        <v>47</v>
      </c>
      <c r="N382" s="4" t="s">
        <v>9</v>
      </c>
      <c r="O382" s="4" t="s">
        <v>1246</v>
      </c>
      <c r="P382" s="4" t="s">
        <v>250</v>
      </c>
      <c r="Q382" s="4"/>
      <c r="R382" s="4" t="s">
        <v>2328</v>
      </c>
      <c r="S382" s="4"/>
      <c r="T382" s="4"/>
      <c r="U382" s="4"/>
      <c r="V382" s="4"/>
      <c r="W382" s="4"/>
      <c r="X382" s="4" t="s">
        <v>2329</v>
      </c>
      <c r="Y382" s="4" t="s">
        <v>2330</v>
      </c>
      <c r="Z382" s="4"/>
      <c r="AA382" s="4">
        <v>435.0</v>
      </c>
      <c r="AB382" s="4" t="s">
        <v>49</v>
      </c>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243" t="str">
        <f t="shared" si="31"/>
        <v>TL</v>
      </c>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row>
    <row r="383" ht="14.25" customHeight="1">
      <c r="A383" s="1" t="str">
        <f t="shared" si="47"/>
        <v>OK</v>
      </c>
      <c r="B383" s="103" t="str">
        <f t="shared" si="4"/>
        <v>OK</v>
      </c>
      <c r="C383" s="4" t="s">
        <v>2325</v>
      </c>
      <c r="D383" s="4" t="s">
        <v>1969</v>
      </c>
      <c r="E383" s="4"/>
      <c r="F383" s="4" t="s">
        <v>2326</v>
      </c>
      <c r="G383" s="4" t="s">
        <v>2327</v>
      </c>
      <c r="H383" s="4"/>
      <c r="I383" s="4"/>
      <c r="J383" s="4"/>
      <c r="K383" s="4"/>
      <c r="L383" s="4"/>
      <c r="M383" s="4" t="s">
        <v>13</v>
      </c>
      <c r="N383" s="4" t="s">
        <v>8</v>
      </c>
      <c r="O383" s="4" t="s">
        <v>163</v>
      </c>
      <c r="P383" s="4" t="s">
        <v>295</v>
      </c>
      <c r="Q383" s="4"/>
      <c r="R383" s="4" t="s">
        <v>2333</v>
      </c>
      <c r="S383" s="4" t="s">
        <v>2334</v>
      </c>
      <c r="T383" s="4" t="s">
        <v>2335</v>
      </c>
      <c r="U383" s="4" t="s">
        <v>2336</v>
      </c>
      <c r="V383" s="4" t="s">
        <v>2337</v>
      </c>
      <c r="W383" s="4" t="s">
        <v>2338</v>
      </c>
      <c r="X383" s="4" t="s">
        <v>2339</v>
      </c>
      <c r="Y383" s="4" t="s">
        <v>2340</v>
      </c>
      <c r="Z383" s="4"/>
      <c r="AA383" s="4">
        <v>436.0</v>
      </c>
      <c r="AB383" s="4" t="s">
        <v>47</v>
      </c>
      <c r="AC383" s="4"/>
      <c r="AD383" s="20" t="s">
        <v>846</v>
      </c>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243" t="str">
        <f t="shared" si="31"/>
        <v>TNBT</v>
      </c>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row>
    <row r="384" ht="14.25" customHeight="1">
      <c r="A384" s="1"/>
      <c r="B384" s="103" t="str">
        <f t="shared" si="4"/>
        <v>Thêm</v>
      </c>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243" t="str">
        <f t="shared" si="31"/>
        <v/>
      </c>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row>
    <row r="385" ht="14.25" customHeight="1">
      <c r="A385" s="1" t="str">
        <f t="shared" ref="A385:A386" si="48">SWITCH(B385,"OK",IF(ISBLANK(R385),IF(ISBLANK(P385),"Giữ chỗ nhóm","Giữ chỗ"),"OK"),"Chưa làm",IF(P385&lt;&gt;"","Giữ chỗ",""),0,IF(ISBLANK(R385),"Thêm",""),"")</f>
        <v/>
      </c>
      <c r="B385" s="103" t="str">
        <f t="shared" si="4"/>
        <v>Có sẵn</v>
      </c>
      <c r="C385" s="4" t="s">
        <v>2325</v>
      </c>
      <c r="D385" s="4" t="s">
        <v>1969</v>
      </c>
      <c r="E385" s="4"/>
      <c r="F385" s="4"/>
      <c r="G385" s="4"/>
      <c r="H385" s="4"/>
      <c r="I385" s="4"/>
      <c r="J385" s="4"/>
      <c r="K385" s="4"/>
      <c r="L385" s="4"/>
      <c r="M385" s="4"/>
      <c r="N385" s="4"/>
      <c r="O385" s="4"/>
      <c r="P385" s="4"/>
      <c r="Q385" s="4" t="s">
        <v>9</v>
      </c>
      <c r="R385" s="4" t="s">
        <v>2341</v>
      </c>
      <c r="S385" s="4"/>
      <c r="T385" s="4"/>
      <c r="U385" s="4"/>
      <c r="V385" s="4"/>
      <c r="W385" s="4"/>
      <c r="X385" s="4"/>
      <c r="Y385" s="4"/>
      <c r="Z385" s="4" t="s">
        <v>2342</v>
      </c>
      <c r="AA385" s="4">
        <v>439.0</v>
      </c>
      <c r="AB385" s="4" t="s">
        <v>47</v>
      </c>
      <c r="AC385" s="4"/>
      <c r="AD385" s="20" t="s">
        <v>615</v>
      </c>
      <c r="AE385" s="67" t="s">
        <v>9119</v>
      </c>
      <c r="AF385" s="67" t="s">
        <v>9</v>
      </c>
      <c r="AG385" s="4"/>
      <c r="AH385" s="4"/>
      <c r="AI385" s="4"/>
      <c r="AJ385" s="4"/>
      <c r="AK385" s="4"/>
      <c r="AL385" s="67" t="s">
        <v>9125</v>
      </c>
      <c r="AM385" s="67" t="s">
        <v>9126</v>
      </c>
      <c r="AN385" s="67" t="s">
        <v>9127</v>
      </c>
      <c r="AO385" s="67" t="s">
        <v>9128</v>
      </c>
      <c r="AP385" s="4"/>
      <c r="AQ385" s="4"/>
      <c r="AR385" s="4"/>
      <c r="AS385" s="4"/>
      <c r="AT385" s="4"/>
      <c r="AU385" s="4"/>
      <c r="AV385" s="4"/>
      <c r="AW385" s="4"/>
      <c r="AX385" s="4"/>
      <c r="AY385" s="4"/>
      <c r="AZ385" s="4"/>
      <c r="BA385" s="4"/>
      <c r="BB385" s="4"/>
      <c r="BC385" s="4"/>
      <c r="BD385" s="4"/>
      <c r="BE385" s="4"/>
      <c r="BF385" s="4"/>
      <c r="BG385" s="4"/>
      <c r="BH385" s="4"/>
      <c r="BI385" s="4"/>
      <c r="BJ385" s="243" t="str">
        <f t="shared" si="31"/>
        <v>TL</v>
      </c>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row>
    <row r="386" ht="14.25" customHeight="1">
      <c r="A386" s="1" t="str">
        <f t="shared" si="48"/>
        <v>OK</v>
      </c>
      <c r="B386" s="103" t="str">
        <f t="shared" si="4"/>
        <v>OK</v>
      </c>
      <c r="C386" s="4" t="s">
        <v>2343</v>
      </c>
      <c r="D386" s="4" t="s">
        <v>1969</v>
      </c>
      <c r="E386" s="4"/>
      <c r="F386" s="4"/>
      <c r="G386" s="4" t="s">
        <v>2344</v>
      </c>
      <c r="H386" s="4"/>
      <c r="I386" s="4"/>
      <c r="J386" s="4" t="s">
        <v>123</v>
      </c>
      <c r="K386" s="4"/>
      <c r="L386" s="4" t="s">
        <v>2345</v>
      </c>
      <c r="M386" s="4" t="s">
        <v>13</v>
      </c>
      <c r="N386" s="4" t="s">
        <v>8</v>
      </c>
      <c r="O386" s="4" t="s">
        <v>91</v>
      </c>
      <c r="P386" s="4" t="s">
        <v>92</v>
      </c>
      <c r="Q386" s="4"/>
      <c r="R386" s="4" t="s">
        <v>2346</v>
      </c>
      <c r="S386" s="4" t="s">
        <v>2347</v>
      </c>
      <c r="T386" s="4" t="s">
        <v>2348</v>
      </c>
      <c r="U386" s="4" t="s">
        <v>2349</v>
      </c>
      <c r="V386" s="4" t="s">
        <v>2350</v>
      </c>
      <c r="W386" s="4" t="s">
        <v>2351</v>
      </c>
      <c r="X386" s="4" t="s">
        <v>2352</v>
      </c>
      <c r="Y386" s="4" t="s">
        <v>2353</v>
      </c>
      <c r="Z386" s="4"/>
      <c r="AA386" s="4">
        <v>440.0</v>
      </c>
      <c r="AB386" s="4" t="s">
        <v>47</v>
      </c>
      <c r="AC386" s="4"/>
      <c r="AD386" s="20" t="s">
        <v>646</v>
      </c>
      <c r="AE386" s="67" t="s">
        <v>2346</v>
      </c>
      <c r="AF386" s="67" t="s">
        <v>8</v>
      </c>
      <c r="AG386" s="67" t="s">
        <v>2347</v>
      </c>
      <c r="AH386" s="67" t="s">
        <v>2348</v>
      </c>
      <c r="AI386" s="67" t="s">
        <v>2349</v>
      </c>
      <c r="AJ386" s="67" t="s">
        <v>2350</v>
      </c>
      <c r="AK386" s="67" t="s">
        <v>2351</v>
      </c>
      <c r="AL386" s="67" t="s">
        <v>2352</v>
      </c>
      <c r="AM386" s="67" t="s">
        <v>2353</v>
      </c>
      <c r="AN386" s="67" t="s">
        <v>8257</v>
      </c>
      <c r="AO386" s="67" t="s">
        <v>8609</v>
      </c>
      <c r="AP386" s="4"/>
      <c r="AQ386" s="4"/>
      <c r="AR386" s="4"/>
      <c r="AS386" s="4"/>
      <c r="AT386" s="4"/>
      <c r="AU386" s="4"/>
      <c r="AV386" s="4"/>
      <c r="AW386" s="4"/>
      <c r="AX386" s="4"/>
      <c r="AY386" s="4"/>
      <c r="AZ386" s="4"/>
      <c r="BA386" s="4"/>
      <c r="BB386" s="4"/>
      <c r="BC386" s="4"/>
      <c r="BD386" s="4"/>
      <c r="BE386" s="4"/>
      <c r="BF386" s="4"/>
      <c r="BG386" s="4"/>
      <c r="BH386" s="4"/>
      <c r="BI386" s="4"/>
      <c r="BJ386" s="243" t="str">
        <f t="shared" si="31"/>
        <v>TNBT</v>
      </c>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row>
    <row r="387" ht="14.25" customHeight="1">
      <c r="A387" s="1"/>
      <c r="B387" s="103" t="str">
        <f t="shared" si="4"/>
        <v>Thêm</v>
      </c>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243" t="str">
        <f t="shared" si="31"/>
        <v/>
      </c>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row>
    <row r="388" ht="14.25" customHeight="1">
      <c r="A388" s="1" t="str">
        <f>SWITCH(B388,"OK",IF(ISBLANK(R388),IF(ISBLANK(P388),"Giữ chỗ nhóm","Giữ chỗ"),"OK"),"Chưa làm",IF(P388&lt;&gt;"","Giữ chỗ",""),0,IF(ISBLANK(R388),"Thêm",""),"")</f>
        <v>OK</v>
      </c>
      <c r="B388" s="103" t="str">
        <f t="shared" si="4"/>
        <v>OK</v>
      </c>
      <c r="C388" s="4" t="s">
        <v>2356</v>
      </c>
      <c r="D388" s="4" t="s">
        <v>1969</v>
      </c>
      <c r="E388" s="4"/>
      <c r="F388" s="4"/>
      <c r="G388" s="4" t="s">
        <v>2357</v>
      </c>
      <c r="H388" s="4"/>
      <c r="I388" s="4"/>
      <c r="J388" s="4"/>
      <c r="K388" s="4"/>
      <c r="L388" s="4"/>
      <c r="M388" s="4" t="s">
        <v>13</v>
      </c>
      <c r="N388" s="4" t="s">
        <v>8</v>
      </c>
      <c r="O388" s="4" t="s">
        <v>520</v>
      </c>
      <c r="P388" s="4" t="s">
        <v>659</v>
      </c>
      <c r="Q388" s="4"/>
      <c r="R388" s="4" t="s">
        <v>2358</v>
      </c>
      <c r="S388" s="4" t="s">
        <v>2359</v>
      </c>
      <c r="T388" s="4" t="s">
        <v>2360</v>
      </c>
      <c r="U388" s="4" t="s">
        <v>2361</v>
      </c>
      <c r="V388" s="4" t="s">
        <v>2362</v>
      </c>
      <c r="W388" s="4" t="s">
        <v>2363</v>
      </c>
      <c r="X388" s="4" t="s">
        <v>2364</v>
      </c>
      <c r="Y388" s="4" t="s">
        <v>2365</v>
      </c>
      <c r="Z388" s="4"/>
      <c r="AA388" s="4">
        <v>443.0</v>
      </c>
      <c r="AB388" s="4" t="s">
        <v>47</v>
      </c>
      <c r="AC388" s="4"/>
      <c r="AD388" s="20" t="s">
        <v>629</v>
      </c>
      <c r="AE388" s="67" t="s">
        <v>8171</v>
      </c>
      <c r="AF388" s="67" t="s">
        <v>8171</v>
      </c>
      <c r="AG388" s="67" t="s">
        <v>8171</v>
      </c>
      <c r="AH388" s="67" t="s">
        <v>8171</v>
      </c>
      <c r="AI388" s="67" t="s">
        <v>8171</v>
      </c>
      <c r="AJ388" s="67" t="s">
        <v>8171</v>
      </c>
      <c r="AK388" s="67" t="s">
        <v>8171</v>
      </c>
      <c r="AL388" s="67" t="s">
        <v>8171</v>
      </c>
      <c r="AM388" s="67" t="s">
        <v>8171</v>
      </c>
      <c r="AN388" s="67" t="s">
        <v>8257</v>
      </c>
      <c r="AO388" s="67" t="s">
        <v>9136</v>
      </c>
      <c r="AP388" s="4"/>
      <c r="AQ388" s="4"/>
      <c r="AR388" s="4"/>
      <c r="AS388" s="4"/>
      <c r="AT388" s="4"/>
      <c r="AU388" s="4"/>
      <c r="AV388" s="4"/>
      <c r="AW388" s="4"/>
      <c r="AX388" s="4"/>
      <c r="AY388" s="4"/>
      <c r="AZ388" s="4"/>
      <c r="BA388" s="4"/>
      <c r="BB388" s="4"/>
      <c r="BC388" s="4"/>
      <c r="BD388" s="4"/>
      <c r="BE388" s="4"/>
      <c r="BF388" s="4"/>
      <c r="BG388" s="4"/>
      <c r="BH388" s="4"/>
      <c r="BI388" s="4"/>
      <c r="BJ388" s="243" t="str">
        <f t="shared" si="31"/>
        <v>TNBT</v>
      </c>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row>
    <row r="389" ht="14.25" customHeight="1">
      <c r="A389" s="1"/>
      <c r="B389" s="103" t="str">
        <f t="shared" si="4"/>
        <v>Thêm</v>
      </c>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243" t="str">
        <f t="shared" si="31"/>
        <v/>
      </c>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row>
    <row r="390" ht="14.25" customHeight="1">
      <c r="A390" s="1" t="str">
        <f t="shared" ref="A390:A391" si="49">SWITCH(B390,"OK",IF(ISBLANK(R390),IF(ISBLANK(P390),"Giữ chỗ nhóm","Giữ chỗ"),"OK"),"Chưa làm",IF(P390&lt;&gt;"","Giữ chỗ",""),0,IF(ISBLANK(R390),"Thêm",""),"")</f>
        <v/>
      </c>
      <c r="B390" s="103" t="str">
        <f t="shared" si="4"/>
        <v>Có sẵn</v>
      </c>
      <c r="C390" s="4" t="s">
        <v>2356</v>
      </c>
      <c r="D390" s="4" t="s">
        <v>1969</v>
      </c>
      <c r="E390" s="4"/>
      <c r="F390" s="4"/>
      <c r="G390" s="4"/>
      <c r="H390" s="4"/>
      <c r="I390" s="4"/>
      <c r="J390" s="4"/>
      <c r="K390" s="4"/>
      <c r="L390" s="4"/>
      <c r="M390" s="4"/>
      <c r="N390" s="4"/>
      <c r="O390" s="4"/>
      <c r="P390" s="4" t="s">
        <v>2366</v>
      </c>
      <c r="Q390" s="4" t="s">
        <v>9</v>
      </c>
      <c r="R390" s="4" t="s">
        <v>2367</v>
      </c>
      <c r="S390" s="4" t="s">
        <v>150</v>
      </c>
      <c r="T390" s="4" t="s">
        <v>150</v>
      </c>
      <c r="U390" s="4" t="s">
        <v>150</v>
      </c>
      <c r="V390" s="4" t="s">
        <v>150</v>
      </c>
      <c r="W390" s="4" t="s">
        <v>150</v>
      </c>
      <c r="X390" s="4" t="s">
        <v>2368</v>
      </c>
      <c r="Y390" s="4"/>
      <c r="Z390" s="4" t="s">
        <v>2369</v>
      </c>
      <c r="AA390" s="4">
        <v>447.0</v>
      </c>
      <c r="AB390" s="4" t="s">
        <v>49</v>
      </c>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243" t="str">
        <f t="shared" si="31"/>
        <v>TL</v>
      </c>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row>
    <row r="391" ht="14.25" customHeight="1">
      <c r="A391" s="1" t="str">
        <f t="shared" si="49"/>
        <v>OK</v>
      </c>
      <c r="B391" s="103" t="str">
        <f t="shared" si="4"/>
        <v>OK</v>
      </c>
      <c r="C391" s="4" t="s">
        <v>2370</v>
      </c>
      <c r="D391" s="4" t="s">
        <v>1969</v>
      </c>
      <c r="E391" s="4"/>
      <c r="F391" s="4"/>
      <c r="G391" s="4" t="s">
        <v>2371</v>
      </c>
      <c r="H391" s="4"/>
      <c r="I391" s="4"/>
      <c r="J391" s="4"/>
      <c r="K391" s="4"/>
      <c r="L391" s="4"/>
      <c r="M391" s="4" t="s">
        <v>13</v>
      </c>
      <c r="N391" s="4" t="s">
        <v>8</v>
      </c>
      <c r="O391" s="4" t="s">
        <v>91</v>
      </c>
      <c r="P391" s="4" t="s">
        <v>342</v>
      </c>
      <c r="Q391" s="4"/>
      <c r="R391" s="4" t="s">
        <v>2372</v>
      </c>
      <c r="S391" s="4" t="s">
        <v>2373</v>
      </c>
      <c r="T391" s="4" t="s">
        <v>2374</v>
      </c>
      <c r="U391" s="4" t="s">
        <v>2375</v>
      </c>
      <c r="V391" s="4" t="s">
        <v>2376</v>
      </c>
      <c r="W391" s="4" t="s">
        <v>2377</v>
      </c>
      <c r="X391" s="4" t="s">
        <v>2378</v>
      </c>
      <c r="Y391" s="4" t="s">
        <v>2379</v>
      </c>
      <c r="Z391" s="4"/>
      <c r="AA391" s="4">
        <v>448.0</v>
      </c>
      <c r="AB391" s="4" t="s">
        <v>47</v>
      </c>
      <c r="AC391" s="4"/>
      <c r="AD391" s="20" t="s">
        <v>1028</v>
      </c>
      <c r="AE391" s="67" t="s">
        <v>8171</v>
      </c>
      <c r="AF391" s="67" t="s">
        <v>8171</v>
      </c>
      <c r="AG391" s="67" t="s">
        <v>8171</v>
      </c>
      <c r="AH391" s="67" t="s">
        <v>8171</v>
      </c>
      <c r="AI391" s="67" t="s">
        <v>8171</v>
      </c>
      <c r="AJ391" s="67" t="s">
        <v>8171</v>
      </c>
      <c r="AK391" s="67" t="s">
        <v>8171</v>
      </c>
      <c r="AL391" s="67" t="s">
        <v>8171</v>
      </c>
      <c r="AM391" s="67" t="s">
        <v>8171</v>
      </c>
      <c r="AN391" s="67" t="s">
        <v>8171</v>
      </c>
      <c r="AO391" s="67" t="s">
        <v>8171</v>
      </c>
      <c r="AP391" s="4"/>
      <c r="AQ391" s="4"/>
      <c r="AR391" s="4"/>
      <c r="AS391" s="4"/>
      <c r="AT391" s="4"/>
      <c r="AU391" s="4"/>
      <c r="AV391" s="4"/>
      <c r="AW391" s="4"/>
      <c r="AX391" s="4"/>
      <c r="AY391" s="4"/>
      <c r="AZ391" s="4"/>
      <c r="BA391" s="4"/>
      <c r="BB391" s="4"/>
      <c r="BC391" s="4"/>
      <c r="BD391" s="4"/>
      <c r="BE391" s="4"/>
      <c r="BF391" s="4"/>
      <c r="BG391" s="4"/>
      <c r="BH391" s="4"/>
      <c r="BI391" s="4"/>
      <c r="BJ391" s="243" t="str">
        <f t="shared" si="31"/>
        <v>TNBT</v>
      </c>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row>
    <row r="392" ht="14.25" customHeight="1">
      <c r="A392" s="1"/>
      <c r="B392" s="103" t="str">
        <f t="shared" si="4"/>
        <v>Thêm</v>
      </c>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243" t="str">
        <f t="shared" si="31"/>
        <v/>
      </c>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row>
    <row r="393" ht="14.25" customHeight="1">
      <c r="A393" s="1" t="str">
        <f t="shared" ref="A393:A394" si="50">SWITCH(B393,"OK",IF(ISBLANK(R393),IF(ISBLANK(P393),"Giữ chỗ nhóm","Giữ chỗ"),"OK"),"Chưa làm",IF(P393&lt;&gt;"","Giữ chỗ",""),0,IF(ISBLANK(R393),"Thêm",""),"")</f>
        <v/>
      </c>
      <c r="B393" s="103" t="str">
        <f t="shared" si="4"/>
        <v>Có sẵn</v>
      </c>
      <c r="C393" s="4" t="s">
        <v>2370</v>
      </c>
      <c r="D393" s="4" t="s">
        <v>1969</v>
      </c>
      <c r="E393" s="4"/>
      <c r="F393" s="4"/>
      <c r="G393" s="4"/>
      <c r="H393" s="4"/>
      <c r="I393" s="4"/>
      <c r="J393" s="4"/>
      <c r="K393" s="4"/>
      <c r="L393" s="4"/>
      <c r="M393" s="4"/>
      <c r="N393" s="4"/>
      <c r="O393" s="4"/>
      <c r="P393" s="4" t="s">
        <v>2383</v>
      </c>
      <c r="Q393" s="4" t="s">
        <v>9</v>
      </c>
      <c r="R393" s="4" t="s">
        <v>2384</v>
      </c>
      <c r="S393" s="4" t="s">
        <v>150</v>
      </c>
      <c r="T393" s="4" t="s">
        <v>150</v>
      </c>
      <c r="U393" s="4" t="s">
        <v>150</v>
      </c>
      <c r="V393" s="4" t="s">
        <v>150</v>
      </c>
      <c r="W393" s="4" t="s">
        <v>150</v>
      </c>
      <c r="X393" s="4" t="s">
        <v>2385</v>
      </c>
      <c r="Y393" s="4"/>
      <c r="Z393" s="4" t="s">
        <v>2386</v>
      </c>
      <c r="AA393" s="4">
        <v>452.0</v>
      </c>
      <c r="AB393" s="4" t="s">
        <v>49</v>
      </c>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243" t="str">
        <f t="shared" si="31"/>
        <v>TL</v>
      </c>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row>
    <row r="394" ht="14.25" customHeight="1">
      <c r="A394" s="1" t="str">
        <f t="shared" si="50"/>
        <v>OK</v>
      </c>
      <c r="B394" s="103" t="str">
        <f t="shared" si="4"/>
        <v>OK</v>
      </c>
      <c r="C394" s="4" t="s">
        <v>2387</v>
      </c>
      <c r="D394" s="4" t="s">
        <v>1969</v>
      </c>
      <c r="E394" s="4"/>
      <c r="F394" s="4"/>
      <c r="G394" s="4" t="s">
        <v>2388</v>
      </c>
      <c r="H394" s="4"/>
      <c r="I394" s="4"/>
      <c r="J394" s="4"/>
      <c r="K394" s="4"/>
      <c r="L394" s="4"/>
      <c r="M394" s="4" t="s">
        <v>13</v>
      </c>
      <c r="N394" s="4" t="s">
        <v>8</v>
      </c>
      <c r="O394" s="4" t="s">
        <v>505</v>
      </c>
      <c r="P394" s="4" t="s">
        <v>545</v>
      </c>
      <c r="Q394" s="4"/>
      <c r="R394" s="4" t="s">
        <v>2389</v>
      </c>
      <c r="S394" s="4" t="s">
        <v>2390</v>
      </c>
      <c r="T394" s="4" t="s">
        <v>2391</v>
      </c>
      <c r="U394" s="4" t="s">
        <v>2392</v>
      </c>
      <c r="V394" s="4" t="s">
        <v>2393</v>
      </c>
      <c r="W394" s="4" t="s">
        <v>2394</v>
      </c>
      <c r="X394" s="4" t="s">
        <v>1573</v>
      </c>
      <c r="Y394" s="4" t="s">
        <v>2395</v>
      </c>
      <c r="Z394" s="4"/>
      <c r="AA394" s="4">
        <v>453.0</v>
      </c>
      <c r="AB394" s="4" t="s">
        <v>47</v>
      </c>
      <c r="AC394" s="4"/>
      <c r="AD394" s="20" t="s">
        <v>1245</v>
      </c>
      <c r="AE394" s="4"/>
      <c r="AF394" s="67" t="s">
        <v>8171</v>
      </c>
      <c r="AG394" s="67" t="s">
        <v>8171</v>
      </c>
      <c r="AH394" s="67" t="s">
        <v>8171</v>
      </c>
      <c r="AI394" s="67" t="s">
        <v>8171</v>
      </c>
      <c r="AJ394" s="67" t="s">
        <v>8171</v>
      </c>
      <c r="AK394" s="67" t="s">
        <v>8171</v>
      </c>
      <c r="AL394" s="67" t="s">
        <v>8171</v>
      </c>
      <c r="AM394" s="67" t="s">
        <v>8171</v>
      </c>
      <c r="AN394" s="67" t="s">
        <v>8171</v>
      </c>
      <c r="AO394" s="67" t="s">
        <v>8171</v>
      </c>
      <c r="AP394" s="67" t="s">
        <v>8171</v>
      </c>
      <c r="AQ394" s="4"/>
      <c r="AR394" s="4"/>
      <c r="AS394" s="4"/>
      <c r="AT394" s="4"/>
      <c r="AU394" s="4"/>
      <c r="AV394" s="4"/>
      <c r="AW394" s="4"/>
      <c r="AX394" s="4"/>
      <c r="AY394" s="4"/>
      <c r="AZ394" s="4"/>
      <c r="BA394" s="4"/>
      <c r="BB394" s="4"/>
      <c r="BC394" s="4"/>
      <c r="BD394" s="4"/>
      <c r="BE394" s="4"/>
      <c r="BF394" s="4"/>
      <c r="BG394" s="4"/>
      <c r="BH394" s="4"/>
      <c r="BI394" s="4"/>
      <c r="BJ394" s="243" t="str">
        <f t="shared" si="31"/>
        <v>TNBT</v>
      </c>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row>
    <row r="395" ht="14.25" customHeight="1">
      <c r="A395" s="1"/>
      <c r="B395" s="103" t="str">
        <f t="shared" si="4"/>
        <v>Thêm</v>
      </c>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243" t="str">
        <f t="shared" si="31"/>
        <v/>
      </c>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row>
    <row r="396" ht="14.25" customHeight="1">
      <c r="A396" s="1" t="str">
        <f t="shared" ref="A396:A397" si="51">SWITCH(B396,"OK",IF(ISBLANK(R396),IF(ISBLANK(P396),"Giữ chỗ nhóm","Giữ chỗ"),"OK"),"Chưa làm",IF(P396&lt;&gt;"","Giữ chỗ",""),0,IF(ISBLANK(R396),"Thêm",""),"")</f>
        <v/>
      </c>
      <c r="B396" s="103" t="str">
        <f t="shared" si="4"/>
        <v>Có sẵn</v>
      </c>
      <c r="C396" s="4" t="s">
        <v>2387</v>
      </c>
      <c r="D396" s="4" t="s">
        <v>1969</v>
      </c>
      <c r="E396" s="4"/>
      <c r="F396" s="4"/>
      <c r="G396" s="4"/>
      <c r="H396" s="4"/>
      <c r="I396" s="4"/>
      <c r="J396" s="4"/>
      <c r="K396" s="4"/>
      <c r="L396" s="4"/>
      <c r="M396" s="4"/>
      <c r="N396" s="4"/>
      <c r="O396" s="4"/>
      <c r="P396" s="4" t="s">
        <v>2396</v>
      </c>
      <c r="Q396" s="4" t="s">
        <v>9</v>
      </c>
      <c r="R396" s="4" t="s">
        <v>2397</v>
      </c>
      <c r="S396" s="4" t="s">
        <v>150</v>
      </c>
      <c r="T396" s="4" t="s">
        <v>150</v>
      </c>
      <c r="U396" s="4" t="s">
        <v>150</v>
      </c>
      <c r="V396" s="4" t="s">
        <v>150</v>
      </c>
      <c r="W396" s="4" t="s">
        <v>150</v>
      </c>
      <c r="X396" s="4" t="s">
        <v>2398</v>
      </c>
      <c r="Y396" s="4"/>
      <c r="Z396" s="4" t="s">
        <v>2399</v>
      </c>
      <c r="AA396" s="4">
        <v>457.0</v>
      </c>
      <c r="AB396" s="4" t="s">
        <v>49</v>
      </c>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243" t="str">
        <f t="shared" si="31"/>
        <v>TL</v>
      </c>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row>
    <row r="397" ht="14.25" customHeight="1">
      <c r="A397" s="1" t="str">
        <f t="shared" si="51"/>
        <v>OK</v>
      </c>
      <c r="B397" s="103" t="str">
        <f t="shared" si="4"/>
        <v>OK</v>
      </c>
      <c r="C397" s="4" t="s">
        <v>2402</v>
      </c>
      <c r="D397" s="4" t="s">
        <v>1969</v>
      </c>
      <c r="E397" s="4"/>
      <c r="F397" s="4"/>
      <c r="G397" s="4" t="s">
        <v>2403</v>
      </c>
      <c r="H397" s="4"/>
      <c r="I397" s="4"/>
      <c r="J397" s="4"/>
      <c r="K397" s="4"/>
      <c r="L397" s="4"/>
      <c r="M397" s="4" t="s">
        <v>13</v>
      </c>
      <c r="N397" s="4" t="s">
        <v>8</v>
      </c>
      <c r="O397" s="4" t="s">
        <v>520</v>
      </c>
      <c r="P397" s="4" t="s">
        <v>659</v>
      </c>
      <c r="Q397" s="4"/>
      <c r="R397" s="4" t="s">
        <v>2404</v>
      </c>
      <c r="S397" s="4" t="s">
        <v>2405</v>
      </c>
      <c r="T397" s="4" t="s">
        <v>2406</v>
      </c>
      <c r="U397" s="4" t="s">
        <v>2407</v>
      </c>
      <c r="V397" s="4" t="s">
        <v>2408</v>
      </c>
      <c r="W397" s="4" t="s">
        <v>2409</v>
      </c>
      <c r="X397" s="4" t="s">
        <v>2364</v>
      </c>
      <c r="Y397" s="4" t="s">
        <v>2410</v>
      </c>
      <c r="Z397" s="4"/>
      <c r="AA397" s="4">
        <v>458.0</v>
      </c>
      <c r="AB397" s="4" t="s">
        <v>47</v>
      </c>
      <c r="AC397" s="4"/>
      <c r="AD397" s="20" t="s">
        <v>112</v>
      </c>
      <c r="AE397" s="20" t="s">
        <v>8171</v>
      </c>
      <c r="AF397" s="20" t="s">
        <v>8171</v>
      </c>
      <c r="AG397" s="20" t="s">
        <v>8171</v>
      </c>
      <c r="AH397" s="20" t="s">
        <v>8171</v>
      </c>
      <c r="AI397" s="20" t="s">
        <v>8171</v>
      </c>
      <c r="AJ397" s="20" t="s">
        <v>8171</v>
      </c>
      <c r="AK397" s="20" t="s">
        <v>8171</v>
      </c>
      <c r="AL397" s="20" t="s">
        <v>8232</v>
      </c>
      <c r="AM397" s="20" t="s">
        <v>8232</v>
      </c>
      <c r="AN397" s="20" t="s">
        <v>8717</v>
      </c>
      <c r="AO397" s="20" t="s">
        <v>8234</v>
      </c>
      <c r="AP397" s="20" t="s">
        <v>8234</v>
      </c>
      <c r="AR397" s="4"/>
      <c r="AS397" s="4"/>
      <c r="AT397" s="4"/>
      <c r="AU397" s="4"/>
      <c r="AV397" s="4"/>
      <c r="AW397" s="4"/>
      <c r="AX397" s="4"/>
      <c r="AY397" s="4"/>
      <c r="AZ397" s="4"/>
      <c r="BA397" s="4"/>
      <c r="BB397" s="4"/>
      <c r="BC397" s="4"/>
      <c r="BD397" s="4"/>
      <c r="BE397" s="4"/>
      <c r="BF397" s="4"/>
      <c r="BG397" s="4"/>
      <c r="BH397" s="4"/>
      <c r="BI397" s="4"/>
      <c r="BJ397" s="243" t="str">
        <f t="shared" si="31"/>
        <v>TNBT</v>
      </c>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row>
    <row r="398" ht="14.25" customHeight="1">
      <c r="A398" s="1"/>
      <c r="B398" s="103" t="str">
        <f t="shared" si="4"/>
        <v>Thêm</v>
      </c>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243" t="str">
        <f t="shared" si="31"/>
        <v/>
      </c>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row>
    <row r="399" ht="14.25" customHeight="1">
      <c r="A399" s="1" t="str">
        <f t="shared" ref="A399:A414" si="52">SWITCH(B399,"OK",IF(ISBLANK(R399),IF(ISBLANK(P399),"Giữ chỗ nhóm","Giữ chỗ"),"OK"),"Chưa làm",IF(P399&lt;&gt;"","Giữ chỗ",""),0,IF(ISBLANK(R399),"Thêm",""),"")</f>
        <v/>
      </c>
      <c r="B399" s="103" t="str">
        <f t="shared" si="4"/>
        <v>Có sẵn</v>
      </c>
      <c r="C399" s="4" t="s">
        <v>2402</v>
      </c>
      <c r="D399" s="4" t="s">
        <v>1969</v>
      </c>
      <c r="E399" s="4"/>
      <c r="F399" s="4"/>
      <c r="G399" s="4"/>
      <c r="H399" s="4"/>
      <c r="I399" s="4"/>
      <c r="J399" s="4"/>
      <c r="K399" s="4"/>
      <c r="L399" s="4"/>
      <c r="M399" s="4"/>
      <c r="N399" s="4"/>
      <c r="O399" s="4"/>
      <c r="P399" s="4"/>
      <c r="Q399" s="4" t="s">
        <v>9</v>
      </c>
      <c r="R399" s="4" t="s">
        <v>2411</v>
      </c>
      <c r="S399" s="4"/>
      <c r="T399" s="4"/>
      <c r="U399" s="4"/>
      <c r="V399" s="4"/>
      <c r="W399" s="4"/>
      <c r="X399" s="4"/>
      <c r="Y399" s="4"/>
      <c r="Z399" s="4" t="s">
        <v>2412</v>
      </c>
      <c r="AA399" s="4">
        <v>462.0</v>
      </c>
      <c r="AB399" s="4" t="s">
        <v>47</v>
      </c>
      <c r="AC399" s="4"/>
      <c r="AD399" s="20" t="s">
        <v>1150</v>
      </c>
      <c r="AE399" s="4" t="s">
        <v>2411</v>
      </c>
      <c r="AF399" s="67"/>
      <c r="AG399" s="67" t="s">
        <v>8465</v>
      </c>
      <c r="AH399" s="67" t="s">
        <v>8465</v>
      </c>
      <c r="AI399" s="67" t="s">
        <v>8465</v>
      </c>
      <c r="AJ399" s="67" t="s">
        <v>8465</v>
      </c>
      <c r="AK399" s="67" t="s">
        <v>8465</v>
      </c>
      <c r="AL399" s="67" t="s">
        <v>9149</v>
      </c>
      <c r="AM399" s="67" t="s">
        <v>9149</v>
      </c>
      <c r="AN399" s="67" t="s">
        <v>9150</v>
      </c>
      <c r="AO399" s="67" t="s">
        <v>9151</v>
      </c>
      <c r="AP399" s="67" t="s">
        <v>9152</v>
      </c>
      <c r="AQ399" s="67" t="s">
        <v>8465</v>
      </c>
      <c r="AR399" s="4"/>
      <c r="AS399" s="4"/>
      <c r="AT399" s="4"/>
      <c r="AU399" s="4"/>
      <c r="AV399" s="4"/>
      <c r="AW399" s="4"/>
      <c r="AX399" s="4"/>
      <c r="AY399" s="4"/>
      <c r="AZ399" s="4"/>
      <c r="BA399" s="4"/>
      <c r="BB399" s="4"/>
      <c r="BC399" s="4"/>
      <c r="BD399" s="4"/>
      <c r="BE399" s="4"/>
      <c r="BF399" s="4"/>
      <c r="BG399" s="4"/>
      <c r="BH399" s="4"/>
      <c r="BI399" s="4"/>
      <c r="BJ399" s="243" t="str">
        <f t="shared" si="31"/>
        <v>TL</v>
      </c>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row>
    <row r="400" ht="14.25" customHeight="1">
      <c r="A400" s="1" t="str">
        <f t="shared" si="52"/>
        <v/>
      </c>
      <c r="B400" s="103" t="str">
        <f t="shared" si="4"/>
        <v>Có sẵn</v>
      </c>
      <c r="C400" s="4" t="s">
        <v>2414</v>
      </c>
      <c r="D400" s="4" t="s">
        <v>1969</v>
      </c>
      <c r="E400" s="4" t="s">
        <v>2416</v>
      </c>
      <c r="F400" s="4" t="s">
        <v>2417</v>
      </c>
      <c r="G400" s="4"/>
      <c r="H400" s="4"/>
      <c r="I400" s="4"/>
      <c r="J400" s="4" t="s">
        <v>123</v>
      </c>
      <c r="K400" s="4"/>
      <c r="L400" s="4" t="s">
        <v>2419</v>
      </c>
      <c r="M400" s="4"/>
      <c r="N400" s="4"/>
      <c r="O400" s="4"/>
      <c r="P400" s="4" t="s">
        <v>2420</v>
      </c>
      <c r="Q400" s="4" t="s">
        <v>5</v>
      </c>
      <c r="R400" s="4" t="s">
        <v>2421</v>
      </c>
      <c r="S400" s="4" t="s">
        <v>2422</v>
      </c>
      <c r="T400" s="4" t="s">
        <v>2423</v>
      </c>
      <c r="U400" s="4" t="s">
        <v>207</v>
      </c>
      <c r="V400" s="4" t="s">
        <v>2424</v>
      </c>
      <c r="W400" s="4" t="s">
        <v>2425</v>
      </c>
      <c r="X400" s="4" t="s">
        <v>242</v>
      </c>
      <c r="Y400" s="4"/>
      <c r="Z400" s="4" t="s">
        <v>2426</v>
      </c>
      <c r="AA400" s="4">
        <v>467.0</v>
      </c>
      <c r="AB400" s="4" t="s">
        <v>49</v>
      </c>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243" t="str">
        <f t="shared" si="31"/>
        <v>TNLT</v>
      </c>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row>
    <row r="401" ht="14.25" customHeight="1">
      <c r="A401" s="1" t="str">
        <f t="shared" si="52"/>
        <v/>
      </c>
      <c r="B401" s="103" t="str">
        <f t="shared" si="4"/>
        <v>Có sẵn</v>
      </c>
      <c r="C401" s="4" t="s">
        <v>2414</v>
      </c>
      <c r="D401" s="4" t="s">
        <v>1969</v>
      </c>
      <c r="E401" s="4"/>
      <c r="F401" s="4"/>
      <c r="G401" s="4"/>
      <c r="H401" s="4"/>
      <c r="I401" s="4"/>
      <c r="J401" s="4" t="s">
        <v>123</v>
      </c>
      <c r="K401" s="4"/>
      <c r="L401" s="4" t="s">
        <v>2419</v>
      </c>
      <c r="M401" s="4"/>
      <c r="N401" s="4"/>
      <c r="O401" s="4"/>
      <c r="P401" s="4" t="s">
        <v>2427</v>
      </c>
      <c r="Q401" s="67" t="s">
        <v>9</v>
      </c>
      <c r="R401" s="4" t="s">
        <v>2429</v>
      </c>
      <c r="S401" s="4" t="s">
        <v>150</v>
      </c>
      <c r="T401" s="4" t="s">
        <v>150</v>
      </c>
      <c r="U401" s="4" t="s">
        <v>150</v>
      </c>
      <c r="V401" s="4" t="s">
        <v>150</v>
      </c>
      <c r="W401" s="4" t="s">
        <v>150</v>
      </c>
      <c r="X401" s="4" t="s">
        <v>2430</v>
      </c>
      <c r="Y401" s="4"/>
      <c r="Z401" s="4" t="s">
        <v>2431</v>
      </c>
      <c r="AA401" s="4">
        <v>468.0</v>
      </c>
      <c r="AB401" s="4" t="s">
        <v>49</v>
      </c>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243" t="str">
        <f t="shared" si="31"/>
        <v>TL</v>
      </c>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row>
    <row r="402" ht="14.25" customHeight="1">
      <c r="A402" s="1" t="str">
        <f t="shared" si="52"/>
        <v/>
      </c>
      <c r="B402" s="103" t="str">
        <f t="shared" si="4"/>
        <v>Có sẵn</v>
      </c>
      <c r="C402" s="4" t="s">
        <v>2414</v>
      </c>
      <c r="D402" s="4" t="s">
        <v>1969</v>
      </c>
      <c r="E402" s="4"/>
      <c r="F402" s="4"/>
      <c r="G402" s="4"/>
      <c r="H402" s="4"/>
      <c r="I402" s="4"/>
      <c r="J402" s="4"/>
      <c r="K402" s="4"/>
      <c r="L402" s="4"/>
      <c r="M402" s="4"/>
      <c r="N402" s="4"/>
      <c r="O402" s="4"/>
      <c r="P402" s="4"/>
      <c r="Q402" s="4" t="s">
        <v>5</v>
      </c>
      <c r="R402" s="4" t="s">
        <v>2432</v>
      </c>
      <c r="S402" s="4" t="s">
        <v>2422</v>
      </c>
      <c r="T402" s="4" t="s">
        <v>2423</v>
      </c>
      <c r="U402" s="4" t="s">
        <v>207</v>
      </c>
      <c r="V402" s="4" t="s">
        <v>2057</v>
      </c>
      <c r="W402" s="4" t="s">
        <v>2054</v>
      </c>
      <c r="X402" s="4" t="s">
        <v>150</v>
      </c>
      <c r="Y402" s="4"/>
      <c r="Z402" s="4" t="s">
        <v>2433</v>
      </c>
      <c r="AA402" s="4">
        <v>469.0</v>
      </c>
      <c r="AB402" s="4" t="s">
        <v>47</v>
      </c>
      <c r="AC402" s="4"/>
      <c r="AD402" s="20" t="s">
        <v>2434</v>
      </c>
      <c r="AE402" s="286" t="s">
        <v>2432</v>
      </c>
      <c r="AF402" s="67" t="s">
        <v>5</v>
      </c>
      <c r="AG402" s="286" t="s">
        <v>2422</v>
      </c>
      <c r="AH402" s="286" t="s">
        <v>2423</v>
      </c>
      <c r="AI402" s="287" t="s">
        <v>207</v>
      </c>
      <c r="AJ402" s="287" t="s">
        <v>2057</v>
      </c>
      <c r="AK402" s="287" t="s">
        <v>2054</v>
      </c>
      <c r="AL402" s="67" t="s">
        <v>1938</v>
      </c>
      <c r="AM402" s="67" t="s">
        <v>9169</v>
      </c>
      <c r="AN402" s="67" t="s">
        <v>9170</v>
      </c>
      <c r="AO402" s="67" t="s">
        <v>9171</v>
      </c>
      <c r="AP402" s="4"/>
      <c r="AQ402" s="4"/>
      <c r="AR402" s="4"/>
      <c r="AS402" s="4"/>
      <c r="AT402" s="4"/>
      <c r="AU402" s="4"/>
      <c r="AV402" s="4"/>
      <c r="AW402" s="4"/>
      <c r="AX402" s="4"/>
      <c r="AY402" s="4"/>
      <c r="AZ402" s="4"/>
      <c r="BA402" s="4"/>
      <c r="BB402" s="4"/>
      <c r="BC402" s="4"/>
      <c r="BD402" s="4"/>
      <c r="BE402" s="4"/>
      <c r="BF402" s="4"/>
      <c r="BG402" s="4"/>
      <c r="BH402" s="4"/>
      <c r="BI402" s="4"/>
      <c r="BJ402" s="243" t="str">
        <f t="shared" si="31"/>
        <v>TNLT</v>
      </c>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row>
    <row r="403" ht="14.25" customHeight="1">
      <c r="A403" s="1" t="str">
        <f t="shared" si="52"/>
        <v/>
      </c>
      <c r="B403" s="103" t="str">
        <f t="shared" si="4"/>
        <v>Có sẵn</v>
      </c>
      <c r="C403" s="4" t="s">
        <v>2414</v>
      </c>
      <c r="D403" s="4" t="s">
        <v>1969</v>
      </c>
      <c r="E403" s="4"/>
      <c r="F403" s="4"/>
      <c r="G403" s="4"/>
      <c r="H403" s="4"/>
      <c r="I403" s="4"/>
      <c r="J403" s="4"/>
      <c r="K403" s="4"/>
      <c r="L403" s="4"/>
      <c r="M403" s="4"/>
      <c r="N403" s="4"/>
      <c r="O403" s="4"/>
      <c r="P403" s="4"/>
      <c r="Q403" s="4" t="s">
        <v>5</v>
      </c>
      <c r="R403" s="4" t="s">
        <v>2435</v>
      </c>
      <c r="S403" s="4" t="s">
        <v>2436</v>
      </c>
      <c r="T403" s="4" t="s">
        <v>2437</v>
      </c>
      <c r="U403" s="4" t="s">
        <v>2438</v>
      </c>
      <c r="V403" s="4" t="s">
        <v>2439</v>
      </c>
      <c r="W403" s="4" t="s">
        <v>2440</v>
      </c>
      <c r="X403" s="4"/>
      <c r="Y403" s="4"/>
      <c r="Z403" s="4" t="s">
        <v>2441</v>
      </c>
      <c r="AA403" s="4">
        <v>470.0</v>
      </c>
      <c r="AB403" s="4" t="s">
        <v>47</v>
      </c>
      <c r="AC403" s="4"/>
      <c r="AD403" s="20" t="s">
        <v>1810</v>
      </c>
      <c r="AE403" s="67" t="s">
        <v>9172</v>
      </c>
      <c r="AF403" s="67" t="s">
        <v>5</v>
      </c>
      <c r="AG403" s="67" t="s">
        <v>9173</v>
      </c>
      <c r="AH403" s="67" t="s">
        <v>9174</v>
      </c>
      <c r="AI403" s="67" t="s">
        <v>9175</v>
      </c>
      <c r="AJ403" s="67" t="s">
        <v>9176</v>
      </c>
      <c r="AK403" s="67" t="s">
        <v>9177</v>
      </c>
      <c r="AL403" s="67" t="s">
        <v>9178</v>
      </c>
      <c r="AM403" s="4"/>
      <c r="AN403" s="67" t="s">
        <v>8525</v>
      </c>
      <c r="AO403" s="67" t="s">
        <v>9179</v>
      </c>
      <c r="AP403" s="4"/>
      <c r="AQ403" s="4"/>
      <c r="AR403" s="4"/>
      <c r="AS403" s="4"/>
      <c r="AT403" s="4"/>
      <c r="AU403" s="4"/>
      <c r="AV403" s="4"/>
      <c r="AW403" s="4"/>
      <c r="AX403" s="4"/>
      <c r="AY403" s="4"/>
      <c r="AZ403" s="4"/>
      <c r="BA403" s="4"/>
      <c r="BB403" s="4"/>
      <c r="BC403" s="4"/>
      <c r="BD403" s="4"/>
      <c r="BE403" s="4"/>
      <c r="BF403" s="4"/>
      <c r="BG403" s="4"/>
      <c r="BH403" s="4"/>
      <c r="BI403" s="4"/>
      <c r="BJ403" s="243" t="str">
        <f t="shared" si="31"/>
        <v>TNLT</v>
      </c>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row>
    <row r="404" ht="14.25" customHeight="1">
      <c r="A404" s="1" t="str">
        <f t="shared" si="52"/>
        <v/>
      </c>
      <c r="B404" s="103" t="str">
        <f t="shared" si="4"/>
        <v>Có sẵn</v>
      </c>
      <c r="C404" s="4" t="s">
        <v>2445</v>
      </c>
      <c r="D404" s="4" t="s">
        <v>1969</v>
      </c>
      <c r="E404" s="4"/>
      <c r="F404" s="4" t="s">
        <v>2446</v>
      </c>
      <c r="G404" s="4"/>
      <c r="H404" s="4"/>
      <c r="I404" s="4"/>
      <c r="J404" s="4"/>
      <c r="K404" s="4"/>
      <c r="L404" s="4"/>
      <c r="M404" s="4"/>
      <c r="N404" s="4"/>
      <c r="O404" s="4"/>
      <c r="P404" s="4" t="s">
        <v>2447</v>
      </c>
      <c r="Q404" s="4" t="s">
        <v>5</v>
      </c>
      <c r="R404" s="4" t="s">
        <v>2448</v>
      </c>
      <c r="S404" s="4" t="s">
        <v>2449</v>
      </c>
      <c r="T404" s="4" t="s">
        <v>2437</v>
      </c>
      <c r="U404" s="4" t="s">
        <v>2450</v>
      </c>
      <c r="V404" s="4" t="s">
        <v>2439</v>
      </c>
      <c r="W404" s="4" t="s">
        <v>2451</v>
      </c>
      <c r="X404" s="4" t="s">
        <v>242</v>
      </c>
      <c r="Y404" s="4"/>
      <c r="Z404" s="4" t="s">
        <v>2452</v>
      </c>
      <c r="AA404" s="4">
        <v>474.0</v>
      </c>
      <c r="AB404" s="4" t="s">
        <v>49</v>
      </c>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243" t="str">
        <f t="shared" si="31"/>
        <v>TNLT</v>
      </c>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row>
    <row r="405" ht="14.25" customHeight="1">
      <c r="A405" s="1" t="str">
        <f t="shared" si="52"/>
        <v/>
      </c>
      <c r="B405" s="103" t="str">
        <f t="shared" si="4"/>
        <v>Có sẵn</v>
      </c>
      <c r="C405" s="4" t="s">
        <v>2445</v>
      </c>
      <c r="D405" s="4" t="s">
        <v>1969</v>
      </c>
      <c r="E405" s="4"/>
      <c r="F405" s="4"/>
      <c r="G405" s="4"/>
      <c r="H405" s="4"/>
      <c r="I405" s="4"/>
      <c r="J405" s="4"/>
      <c r="K405" s="4"/>
      <c r="L405" s="4"/>
      <c r="M405" s="4"/>
      <c r="N405" s="4"/>
      <c r="O405" s="4"/>
      <c r="P405" s="4" t="s">
        <v>2453</v>
      </c>
      <c r="Q405" s="67" t="s">
        <v>5</v>
      </c>
      <c r="R405" s="4" t="s">
        <v>2454</v>
      </c>
      <c r="S405" s="4" t="s">
        <v>150</v>
      </c>
      <c r="T405" s="4" t="s">
        <v>150</v>
      </c>
      <c r="U405" s="4" t="s">
        <v>150</v>
      </c>
      <c r="V405" s="4" t="s">
        <v>150</v>
      </c>
      <c r="W405" s="4" t="s">
        <v>150</v>
      </c>
      <c r="X405" s="4" t="s">
        <v>2455</v>
      </c>
      <c r="Y405" s="4"/>
      <c r="Z405" s="4" t="s">
        <v>2456</v>
      </c>
      <c r="AA405" s="4">
        <v>475.0</v>
      </c>
      <c r="AB405" s="4" t="s">
        <v>49</v>
      </c>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243" t="str">
        <f t="shared" si="31"/>
        <v>TNLT</v>
      </c>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row>
    <row r="406" ht="14.25" customHeight="1">
      <c r="A406" s="1" t="str">
        <f t="shared" si="52"/>
        <v/>
      </c>
      <c r="B406" s="103" t="str">
        <f t="shared" si="4"/>
        <v>Có sẵn</v>
      </c>
      <c r="C406" s="4" t="s">
        <v>2445</v>
      </c>
      <c r="D406" s="4" t="s">
        <v>1969</v>
      </c>
      <c r="E406" s="4"/>
      <c r="F406" s="4"/>
      <c r="G406" s="4"/>
      <c r="H406" s="4"/>
      <c r="I406" s="4"/>
      <c r="J406" s="4"/>
      <c r="K406" s="4"/>
      <c r="L406" s="4"/>
      <c r="M406" s="4"/>
      <c r="N406" s="4"/>
      <c r="O406" s="4"/>
      <c r="P406" s="4"/>
      <c r="Q406" s="4" t="s">
        <v>5</v>
      </c>
      <c r="R406" s="4" t="s">
        <v>2457</v>
      </c>
      <c r="S406" s="4" t="s">
        <v>2436</v>
      </c>
      <c r="T406" s="4" t="s">
        <v>2437</v>
      </c>
      <c r="U406" s="4" t="s">
        <v>2438</v>
      </c>
      <c r="V406" s="4" t="s">
        <v>2439</v>
      </c>
      <c r="W406" s="4" t="s">
        <v>2440</v>
      </c>
      <c r="X406" s="4"/>
      <c r="Y406" s="4"/>
      <c r="Z406" s="4" t="s">
        <v>2458</v>
      </c>
      <c r="AA406" s="4">
        <v>476.0</v>
      </c>
      <c r="AB406" s="4" t="s">
        <v>47</v>
      </c>
      <c r="AC406" s="4"/>
      <c r="AD406" s="20" t="s">
        <v>860</v>
      </c>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243" t="str">
        <f t="shared" si="31"/>
        <v>TNLT</v>
      </c>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row>
    <row r="407" ht="14.25" customHeight="1">
      <c r="A407" s="1" t="str">
        <f t="shared" si="52"/>
        <v/>
      </c>
      <c r="B407" s="103" t="str">
        <f t="shared" si="4"/>
        <v>Có sẵn</v>
      </c>
      <c r="C407" s="4" t="s">
        <v>2459</v>
      </c>
      <c r="D407" s="4" t="s">
        <v>1969</v>
      </c>
      <c r="E407" s="4"/>
      <c r="F407" s="4" t="s">
        <v>2460</v>
      </c>
      <c r="G407" s="4"/>
      <c r="H407" s="4"/>
      <c r="I407" s="4"/>
      <c r="J407" s="4"/>
      <c r="K407" s="4"/>
      <c r="L407" s="4"/>
      <c r="M407" s="4"/>
      <c r="N407" s="4"/>
      <c r="O407" s="4"/>
      <c r="P407" s="4" t="s">
        <v>2461</v>
      </c>
      <c r="Q407" s="67" t="s">
        <v>5</v>
      </c>
      <c r="R407" s="4" t="s">
        <v>2462</v>
      </c>
      <c r="S407" s="4" t="s">
        <v>2449</v>
      </c>
      <c r="T407" s="4" t="s">
        <v>2439</v>
      </c>
      <c r="U407" s="4" t="s">
        <v>2437</v>
      </c>
      <c r="V407" s="4" t="s">
        <v>367</v>
      </c>
      <c r="W407" s="4" t="s">
        <v>2450</v>
      </c>
      <c r="X407" s="4" t="s">
        <v>99</v>
      </c>
      <c r="Y407" s="4"/>
      <c r="Z407" s="4" t="s">
        <v>2463</v>
      </c>
      <c r="AA407" s="4">
        <v>479.0</v>
      </c>
      <c r="AB407" s="4" t="s">
        <v>49</v>
      </c>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243" t="str">
        <f t="shared" si="31"/>
        <v>TNLT</v>
      </c>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row>
    <row r="408" ht="14.25" customHeight="1">
      <c r="A408" s="1" t="str">
        <f t="shared" si="52"/>
        <v/>
      </c>
      <c r="B408" s="103" t="str">
        <f t="shared" si="4"/>
        <v>Có sẵn</v>
      </c>
      <c r="C408" s="4" t="s">
        <v>2459</v>
      </c>
      <c r="D408" s="4" t="s">
        <v>1969</v>
      </c>
      <c r="E408" s="4"/>
      <c r="F408" s="4"/>
      <c r="G408" s="4"/>
      <c r="H408" s="4"/>
      <c r="I408" s="4"/>
      <c r="J408" s="4"/>
      <c r="K408" s="4"/>
      <c r="L408" s="4"/>
      <c r="M408" s="4"/>
      <c r="N408" s="4"/>
      <c r="O408" s="4"/>
      <c r="P408" s="4"/>
      <c r="Q408" s="4" t="s">
        <v>5</v>
      </c>
      <c r="R408" s="4" t="s">
        <v>2466</v>
      </c>
      <c r="S408" s="4" t="s">
        <v>2436</v>
      </c>
      <c r="T408" s="4" t="s">
        <v>2437</v>
      </c>
      <c r="U408" s="4" t="s">
        <v>2438</v>
      </c>
      <c r="V408" s="4" t="s">
        <v>2439</v>
      </c>
      <c r="W408" s="4" t="s">
        <v>2440</v>
      </c>
      <c r="X408" s="4"/>
      <c r="Y408" s="4"/>
      <c r="Z408" s="4" t="s">
        <v>2469</v>
      </c>
      <c r="AA408" s="4">
        <v>480.0</v>
      </c>
      <c r="AB408" s="4" t="s">
        <v>47</v>
      </c>
      <c r="AC408" s="4"/>
      <c r="AD408" s="20" t="s">
        <v>534</v>
      </c>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243" t="str">
        <f t="shared" si="31"/>
        <v>TNLT</v>
      </c>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row>
    <row r="409" ht="14.25" customHeight="1">
      <c r="A409" s="1" t="str">
        <f t="shared" si="52"/>
        <v/>
      </c>
      <c r="B409" s="103" t="str">
        <f t="shared" si="4"/>
        <v>Có sẵn</v>
      </c>
      <c r="C409" s="4" t="s">
        <v>2473</v>
      </c>
      <c r="D409" s="4" t="s">
        <v>1969</v>
      </c>
      <c r="E409" s="4" t="s">
        <v>2474</v>
      </c>
      <c r="F409" s="4" t="s">
        <v>2475</v>
      </c>
      <c r="G409" s="4"/>
      <c r="H409" s="4"/>
      <c r="I409" s="4"/>
      <c r="J409" s="4" t="s">
        <v>123</v>
      </c>
      <c r="K409" s="4"/>
      <c r="L409" s="4" t="s">
        <v>2476</v>
      </c>
      <c r="M409" s="4"/>
      <c r="N409" s="4"/>
      <c r="O409" s="4"/>
      <c r="P409" s="4" t="s">
        <v>2477</v>
      </c>
      <c r="Q409" s="4" t="s">
        <v>5</v>
      </c>
      <c r="R409" s="4" t="s">
        <v>2478</v>
      </c>
      <c r="S409" s="4" t="s">
        <v>2479</v>
      </c>
      <c r="T409" s="4" t="s">
        <v>2480</v>
      </c>
      <c r="U409" s="4" t="s">
        <v>2481</v>
      </c>
      <c r="V409" s="4" t="s">
        <v>2482</v>
      </c>
      <c r="W409" s="4" t="s">
        <v>2483</v>
      </c>
      <c r="X409" s="4" t="s">
        <v>171</v>
      </c>
      <c r="Y409" s="4"/>
      <c r="Z409" s="4" t="s">
        <v>2484</v>
      </c>
      <c r="AA409" s="4">
        <v>482.0</v>
      </c>
      <c r="AB409" s="4" t="s">
        <v>49</v>
      </c>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243" t="str">
        <f t="shared" si="31"/>
        <v>TNLT</v>
      </c>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row>
    <row r="410" ht="14.25" customHeight="1">
      <c r="A410" s="1" t="str">
        <f t="shared" si="52"/>
        <v/>
      </c>
      <c r="B410" s="103" t="str">
        <f t="shared" si="4"/>
        <v>Có sẵn</v>
      </c>
      <c r="C410" s="4" t="s">
        <v>2485</v>
      </c>
      <c r="D410" s="4" t="s">
        <v>1969</v>
      </c>
      <c r="E410" s="4"/>
      <c r="F410" s="4" t="s">
        <v>2486</v>
      </c>
      <c r="G410" s="4"/>
      <c r="H410" s="4"/>
      <c r="I410" s="4"/>
      <c r="J410" s="4"/>
      <c r="K410" s="4"/>
      <c r="L410" s="4"/>
      <c r="M410" s="4"/>
      <c r="N410" s="4"/>
      <c r="O410" s="4"/>
      <c r="P410" s="4" t="s">
        <v>2487</v>
      </c>
      <c r="Q410" s="4" t="s">
        <v>5</v>
      </c>
      <c r="R410" s="4" t="s">
        <v>2488</v>
      </c>
      <c r="S410" s="4" t="s">
        <v>2489</v>
      </c>
      <c r="T410" s="4" t="s">
        <v>2490</v>
      </c>
      <c r="U410" s="4" t="s">
        <v>2491</v>
      </c>
      <c r="V410" s="4" t="s">
        <v>2492</v>
      </c>
      <c r="W410" s="4" t="s">
        <v>2493</v>
      </c>
      <c r="X410" s="4" t="s">
        <v>99</v>
      </c>
      <c r="Y410" s="4"/>
      <c r="Z410" s="4" t="s">
        <v>2494</v>
      </c>
      <c r="AA410" s="4">
        <v>484.0</v>
      </c>
      <c r="AB410" s="4" t="s">
        <v>49</v>
      </c>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243" t="str">
        <f t="shared" si="31"/>
        <v>TNLT</v>
      </c>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row>
    <row r="411" ht="14.25" customHeight="1">
      <c r="A411" s="1" t="str">
        <f t="shared" si="52"/>
        <v/>
      </c>
      <c r="B411" s="103" t="str">
        <f t="shared" si="4"/>
        <v>Có sẵn</v>
      </c>
      <c r="C411" s="4" t="s">
        <v>2495</v>
      </c>
      <c r="D411" s="4" t="s">
        <v>1969</v>
      </c>
      <c r="E411" s="4"/>
      <c r="F411" s="4"/>
      <c r="G411" s="4" t="s">
        <v>2496</v>
      </c>
      <c r="H411" s="4"/>
      <c r="I411" s="4"/>
      <c r="J411" s="4" t="s">
        <v>123</v>
      </c>
      <c r="K411" s="4"/>
      <c r="L411" s="4" t="s">
        <v>2497</v>
      </c>
      <c r="M411" s="4"/>
      <c r="N411" s="4"/>
      <c r="O411" s="4"/>
      <c r="P411" s="4"/>
      <c r="Q411" s="4" t="s">
        <v>144</v>
      </c>
      <c r="R411" s="4" t="s">
        <v>2498</v>
      </c>
      <c r="S411" s="4" t="s">
        <v>2499</v>
      </c>
      <c r="T411" s="4" t="s">
        <v>2500</v>
      </c>
      <c r="U411" s="4" t="s">
        <v>2501</v>
      </c>
      <c r="V411" s="4" t="s">
        <v>2502</v>
      </c>
      <c r="W411" s="4" t="s">
        <v>150</v>
      </c>
      <c r="X411" s="4" t="s">
        <v>151</v>
      </c>
      <c r="Y411" s="4"/>
      <c r="Z411" s="4" t="s">
        <v>2503</v>
      </c>
      <c r="AA411" s="4">
        <v>487.0</v>
      </c>
      <c r="AB411" s="4" t="s">
        <v>101</v>
      </c>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243" t="str">
        <f t="shared" si="31"/>
        <v>ICT_TNLT</v>
      </c>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row>
    <row r="412" ht="14.25" customHeight="1">
      <c r="A412" s="1" t="str">
        <f t="shared" si="52"/>
        <v/>
      </c>
      <c r="B412" s="103" t="str">
        <f t="shared" si="4"/>
        <v>Có sẵn</v>
      </c>
      <c r="C412" s="4" t="s">
        <v>2495</v>
      </c>
      <c r="D412" s="4" t="s">
        <v>1969</v>
      </c>
      <c r="E412" s="4"/>
      <c r="F412" s="4"/>
      <c r="G412" s="4"/>
      <c r="H412" s="4"/>
      <c r="I412" s="4"/>
      <c r="J412" s="4"/>
      <c r="K412" s="4"/>
      <c r="L412" s="4"/>
      <c r="M412" s="4"/>
      <c r="N412" s="4"/>
      <c r="O412" s="4"/>
      <c r="P412" s="4"/>
      <c r="Q412" s="4" t="s">
        <v>9</v>
      </c>
      <c r="R412" s="4" t="s">
        <v>2504</v>
      </c>
      <c r="S412" s="4"/>
      <c r="T412" s="4"/>
      <c r="U412" s="4"/>
      <c r="V412" s="4"/>
      <c r="W412" s="4"/>
      <c r="X412" s="4"/>
      <c r="Y412" s="4"/>
      <c r="Z412" s="4" t="s">
        <v>2505</v>
      </c>
      <c r="AA412" s="4">
        <v>488.0</v>
      </c>
      <c r="AB412" s="4" t="s">
        <v>47</v>
      </c>
      <c r="AC412" s="4"/>
      <c r="AD412" s="20" t="s">
        <v>490</v>
      </c>
      <c r="AE412" s="67" t="s">
        <v>8232</v>
      </c>
      <c r="AF412" s="67" t="s">
        <v>9</v>
      </c>
      <c r="AG412" s="67"/>
      <c r="AH412" s="67"/>
      <c r="AI412" s="67"/>
      <c r="AJ412" s="67"/>
      <c r="AK412" s="67"/>
      <c r="AL412" s="67" t="s">
        <v>8232</v>
      </c>
      <c r="AM412" s="67" t="s">
        <v>8232</v>
      </c>
      <c r="AN412" s="67" t="s">
        <v>9198</v>
      </c>
      <c r="AO412" s="67" t="s">
        <v>9199</v>
      </c>
      <c r="AP412" s="4"/>
      <c r="AQ412" s="4"/>
      <c r="AR412" s="4"/>
      <c r="AS412" s="4"/>
      <c r="AT412" s="4"/>
      <c r="AU412" s="4"/>
      <c r="AV412" s="4"/>
      <c r="AW412" s="4"/>
      <c r="AX412" s="4"/>
      <c r="AY412" s="4"/>
      <c r="AZ412" s="4"/>
      <c r="BA412" s="4"/>
      <c r="BB412" s="4"/>
      <c r="BC412" s="4"/>
      <c r="BD412" s="4"/>
      <c r="BE412" s="4"/>
      <c r="BF412" s="4"/>
      <c r="BG412" s="4"/>
      <c r="BH412" s="4"/>
      <c r="BI412" s="4"/>
      <c r="BJ412" s="243" t="str">
        <f t="shared" si="31"/>
        <v>TL</v>
      </c>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row>
    <row r="413" ht="14.25" customHeight="1">
      <c r="A413" s="1" t="str">
        <f t="shared" si="52"/>
        <v/>
      </c>
      <c r="B413" s="103" t="str">
        <f t="shared" si="4"/>
        <v>Có sẵn</v>
      </c>
      <c r="C413" s="4" t="s">
        <v>2507</v>
      </c>
      <c r="D413" s="4" t="s">
        <v>1969</v>
      </c>
      <c r="E413" s="4"/>
      <c r="F413" s="4"/>
      <c r="G413" s="4" t="s">
        <v>2508</v>
      </c>
      <c r="H413" s="4"/>
      <c r="I413" s="4"/>
      <c r="J413" s="4" t="s">
        <v>123</v>
      </c>
      <c r="K413" s="4"/>
      <c r="L413" s="4" t="s">
        <v>2509</v>
      </c>
      <c r="M413" s="4"/>
      <c r="N413" s="4"/>
      <c r="O413" s="4"/>
      <c r="P413" s="4"/>
      <c r="Q413" s="4" t="s">
        <v>5</v>
      </c>
      <c r="R413" s="4" t="s">
        <v>2510</v>
      </c>
      <c r="S413" s="4" t="s">
        <v>2511</v>
      </c>
      <c r="T413" s="4" t="s">
        <v>2512</v>
      </c>
      <c r="U413" s="4" t="s">
        <v>2000</v>
      </c>
      <c r="V413" s="4" t="s">
        <v>2513</v>
      </c>
      <c r="W413" s="4" t="s">
        <v>2514</v>
      </c>
      <c r="X413" s="4"/>
      <c r="Y413" s="4"/>
      <c r="Z413" s="4" t="s">
        <v>2515</v>
      </c>
      <c r="AA413" s="4">
        <v>490.0</v>
      </c>
      <c r="AB413" s="4" t="s">
        <v>47</v>
      </c>
      <c r="AC413" s="4"/>
      <c r="AD413" s="20" t="s">
        <v>1965</v>
      </c>
      <c r="AE413" s="67" t="s">
        <v>9200</v>
      </c>
      <c r="AF413" s="67" t="s">
        <v>5</v>
      </c>
      <c r="AG413" s="67" t="s">
        <v>9201</v>
      </c>
      <c r="AH413" s="67" t="s">
        <v>9202</v>
      </c>
      <c r="AI413" s="67" t="s">
        <v>9203</v>
      </c>
      <c r="AJ413" s="67" t="s">
        <v>9204</v>
      </c>
      <c r="AK413" s="67" t="s">
        <v>9205</v>
      </c>
      <c r="AL413" s="67" t="s">
        <v>3784</v>
      </c>
      <c r="AM413" s="67" t="s">
        <v>9206</v>
      </c>
      <c r="AN413" s="67" t="s">
        <v>9207</v>
      </c>
      <c r="AO413" s="67" t="s">
        <v>9208</v>
      </c>
      <c r="AP413" s="4"/>
      <c r="AQ413" s="4"/>
      <c r="AR413" s="4"/>
      <c r="AS413" s="4"/>
      <c r="AT413" s="4"/>
      <c r="AU413" s="4"/>
      <c r="AV413" s="4"/>
      <c r="AW413" s="4"/>
      <c r="AX413" s="4"/>
      <c r="AY413" s="4"/>
      <c r="AZ413" s="4"/>
      <c r="BA413" s="4"/>
      <c r="BB413" s="4"/>
      <c r="BC413" s="4"/>
      <c r="BD413" s="4"/>
      <c r="BE413" s="4"/>
      <c r="BF413" s="4"/>
      <c r="BG413" s="4"/>
      <c r="BH413" s="4"/>
      <c r="BI413" s="4"/>
      <c r="BJ413" s="243" t="str">
        <f t="shared" si="31"/>
        <v>TNLT</v>
      </c>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row>
    <row r="414" ht="14.25" customHeight="1">
      <c r="A414" s="1" t="str">
        <f t="shared" si="52"/>
        <v>OK</v>
      </c>
      <c r="B414" s="103" t="str">
        <f t="shared" si="4"/>
        <v>OK</v>
      </c>
      <c r="C414" s="4" t="s">
        <v>2517</v>
      </c>
      <c r="D414" s="4" t="s">
        <v>1969</v>
      </c>
      <c r="E414" s="4"/>
      <c r="F414" s="4"/>
      <c r="G414" s="4" t="s">
        <v>2518</v>
      </c>
      <c r="H414" s="4"/>
      <c r="I414" s="4"/>
      <c r="J414" s="4" t="s">
        <v>123</v>
      </c>
      <c r="K414" s="4"/>
      <c r="L414" s="4" t="s">
        <v>2519</v>
      </c>
      <c r="M414" s="4" t="s">
        <v>13</v>
      </c>
      <c r="N414" s="4" t="s">
        <v>8</v>
      </c>
      <c r="O414" s="4" t="s">
        <v>505</v>
      </c>
      <c r="P414" s="4" t="s">
        <v>584</v>
      </c>
      <c r="Q414" s="4"/>
      <c r="R414" s="4" t="s">
        <v>2520</v>
      </c>
      <c r="S414" s="4" t="s">
        <v>2521</v>
      </c>
      <c r="T414" s="4" t="s">
        <v>2522</v>
      </c>
      <c r="U414" s="4" t="s">
        <v>2523</v>
      </c>
      <c r="V414" s="4" t="s">
        <v>2524</v>
      </c>
      <c r="W414" s="4" t="s">
        <v>2525</v>
      </c>
      <c r="X414" s="4" t="s">
        <v>1573</v>
      </c>
      <c r="Y414" s="4" t="s">
        <v>2526</v>
      </c>
      <c r="Z414" s="4"/>
      <c r="AA414" s="4">
        <v>491.0</v>
      </c>
      <c r="AB414" s="4" t="s">
        <v>47</v>
      </c>
      <c r="AC414" s="4"/>
      <c r="AD414" s="20" t="s">
        <v>1473</v>
      </c>
      <c r="AE414" s="67" t="s">
        <v>9213</v>
      </c>
      <c r="AF414" s="67" t="s">
        <v>8</v>
      </c>
      <c r="AG414" s="67" t="s">
        <v>9214</v>
      </c>
      <c r="AH414" s="67" t="s">
        <v>9215</v>
      </c>
      <c r="AI414" s="67" t="s">
        <v>9216</v>
      </c>
      <c r="AJ414" s="67" t="s">
        <v>9217</v>
      </c>
      <c r="AK414" s="67" t="s">
        <v>9218</v>
      </c>
      <c r="AL414" s="67" t="s">
        <v>151</v>
      </c>
      <c r="AM414" s="67" t="s">
        <v>9219</v>
      </c>
      <c r="AN414" s="67" t="s">
        <v>8257</v>
      </c>
      <c r="AO414" s="67" t="s">
        <v>8234</v>
      </c>
      <c r="AP414" s="4"/>
      <c r="AQ414" s="4"/>
      <c r="AR414" s="4"/>
      <c r="AS414" s="4"/>
      <c r="AT414" s="4"/>
      <c r="AU414" s="4"/>
      <c r="AV414" s="4"/>
      <c r="AW414" s="4"/>
      <c r="AX414" s="4"/>
      <c r="AY414" s="4"/>
      <c r="AZ414" s="4"/>
      <c r="BA414" s="4"/>
      <c r="BB414" s="4"/>
      <c r="BC414" s="4"/>
      <c r="BD414" s="4"/>
      <c r="BE414" s="4"/>
      <c r="BF414" s="4"/>
      <c r="BG414" s="4"/>
      <c r="BH414" s="4"/>
      <c r="BI414" s="4"/>
      <c r="BJ414" s="243" t="str">
        <f t="shared" si="31"/>
        <v>TNBT</v>
      </c>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row>
    <row r="415" ht="14.25" customHeight="1">
      <c r="A415" s="1"/>
      <c r="B415" s="103" t="str">
        <f t="shared" si="4"/>
        <v>Thêm</v>
      </c>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243" t="str">
        <f t="shared" si="31"/>
        <v/>
      </c>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row>
    <row r="416" ht="14.25" customHeight="1">
      <c r="A416" s="1" t="str">
        <f>SWITCH(B416,"OK",IF(ISBLANK(R416),IF(ISBLANK(P416),"Giữ chỗ nhóm","Giữ chỗ"),"OK"),"Chưa làm",IF(P416&lt;&gt;"","Giữ chỗ",""),0,IF(ISBLANK(R416),"Thêm",""),"")</f>
        <v>OK</v>
      </c>
      <c r="B416" s="103" t="str">
        <f t="shared" si="4"/>
        <v>OK</v>
      </c>
      <c r="C416" s="4" t="s">
        <v>2530</v>
      </c>
      <c r="D416" s="4" t="s">
        <v>1969</v>
      </c>
      <c r="E416" s="4"/>
      <c r="F416" s="4"/>
      <c r="G416" s="4" t="s">
        <v>2531</v>
      </c>
      <c r="H416" s="4"/>
      <c r="I416" s="4"/>
      <c r="J416" s="4" t="s">
        <v>123</v>
      </c>
      <c r="K416" s="4"/>
      <c r="L416" s="4" t="s">
        <v>2532</v>
      </c>
      <c r="M416" s="4" t="s">
        <v>13</v>
      </c>
      <c r="N416" s="4" t="s">
        <v>8</v>
      </c>
      <c r="O416" s="4" t="s">
        <v>505</v>
      </c>
      <c r="P416" s="4" t="s">
        <v>584</v>
      </c>
      <c r="Q416" s="4"/>
      <c r="R416" s="4" t="s">
        <v>2533</v>
      </c>
      <c r="S416" s="4" t="s">
        <v>2534</v>
      </c>
      <c r="T416" s="4" t="s">
        <v>2535</v>
      </c>
      <c r="U416" s="4" t="s">
        <v>2536</v>
      </c>
      <c r="V416" s="4" t="s">
        <v>2537</v>
      </c>
      <c r="W416" s="4" t="s">
        <v>2538</v>
      </c>
      <c r="X416" s="4" t="s">
        <v>2539</v>
      </c>
      <c r="Y416" s="4" t="s">
        <v>2540</v>
      </c>
      <c r="Z416" s="4"/>
      <c r="AA416" s="4">
        <v>494.0</v>
      </c>
      <c r="AB416" s="4" t="s">
        <v>47</v>
      </c>
      <c r="AC416" s="4"/>
      <c r="AD416" s="20" t="s">
        <v>421</v>
      </c>
      <c r="AE416" s="67" t="s">
        <v>9221</v>
      </c>
      <c r="AF416" s="67" t="s">
        <v>8</v>
      </c>
      <c r="AG416" s="67" t="s">
        <v>9222</v>
      </c>
      <c r="AH416" s="67" t="s">
        <v>9223</v>
      </c>
      <c r="AI416" s="67" t="s">
        <v>9224</v>
      </c>
      <c r="AJ416" s="67" t="s">
        <v>9225</v>
      </c>
      <c r="AK416" s="67" t="s">
        <v>9226</v>
      </c>
      <c r="AL416" s="67" t="s">
        <v>3784</v>
      </c>
      <c r="AM416" s="67" t="s">
        <v>9227</v>
      </c>
      <c r="AN416" s="67" t="s">
        <v>9227</v>
      </c>
      <c r="AO416" s="67" t="s">
        <v>9075</v>
      </c>
      <c r="AP416" s="67" t="s">
        <v>8295</v>
      </c>
      <c r="AQ416" s="4"/>
      <c r="AR416" s="4"/>
      <c r="AS416" s="4"/>
      <c r="AT416" s="4"/>
      <c r="AU416" s="4"/>
      <c r="AV416" s="4"/>
      <c r="AW416" s="4"/>
      <c r="AX416" s="4"/>
      <c r="AY416" s="4"/>
      <c r="AZ416" s="4"/>
      <c r="BA416" s="4"/>
      <c r="BB416" s="4"/>
      <c r="BC416" s="4"/>
      <c r="BD416" s="4"/>
      <c r="BE416" s="4"/>
      <c r="BF416" s="4"/>
      <c r="BG416" s="4"/>
      <c r="BH416" s="4"/>
      <c r="BI416" s="4"/>
      <c r="BJ416" s="243" t="str">
        <f t="shared" si="31"/>
        <v>TNBT</v>
      </c>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row>
    <row r="417" ht="14.25" customHeight="1">
      <c r="A417" s="1"/>
      <c r="B417" s="103" t="str">
        <f t="shared" si="4"/>
        <v>Thêm</v>
      </c>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243" t="str">
        <f t="shared" si="31"/>
        <v/>
      </c>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row>
    <row r="418" ht="14.25" customHeight="1">
      <c r="A418" s="1" t="str">
        <f t="shared" ref="A418:A440" si="53">SWITCH(B418,"OK",IF(ISBLANK(R418),IF(ISBLANK(P418),"Giữ chỗ nhóm","Giữ chỗ"),"OK"),"Chưa làm",IF(P418&lt;&gt;"","Giữ chỗ",""),0,IF(ISBLANK(R418),"Thêm",""),"")</f>
        <v/>
      </c>
      <c r="B418" s="103" t="str">
        <f t="shared" si="4"/>
        <v>Có sẵn</v>
      </c>
      <c r="C418" s="4" t="s">
        <v>2530</v>
      </c>
      <c r="D418" s="4" t="s">
        <v>1969</v>
      </c>
      <c r="E418" s="4"/>
      <c r="F418" s="4"/>
      <c r="G418" s="4"/>
      <c r="H418" s="4"/>
      <c r="I418" s="4"/>
      <c r="J418" s="4"/>
      <c r="K418" s="4"/>
      <c r="L418" s="4"/>
      <c r="M418" s="4"/>
      <c r="N418" s="4"/>
      <c r="O418" s="4"/>
      <c r="P418" s="4" t="s">
        <v>2543</v>
      </c>
      <c r="Q418" s="4" t="s">
        <v>9</v>
      </c>
      <c r="R418" s="4" t="s">
        <v>2544</v>
      </c>
      <c r="S418" s="4" t="s">
        <v>150</v>
      </c>
      <c r="T418" s="4" t="s">
        <v>150</v>
      </c>
      <c r="U418" s="4" t="s">
        <v>150</v>
      </c>
      <c r="V418" s="4" t="s">
        <v>150</v>
      </c>
      <c r="W418" s="4" t="s">
        <v>150</v>
      </c>
      <c r="X418" s="4" t="s">
        <v>2545</v>
      </c>
      <c r="Y418" s="4"/>
      <c r="Z418" s="4" t="s">
        <v>2546</v>
      </c>
      <c r="AA418" s="4">
        <v>498.0</v>
      </c>
      <c r="AB418" s="4" t="s">
        <v>49</v>
      </c>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243" t="str">
        <f t="shared" si="31"/>
        <v>TL</v>
      </c>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row>
    <row r="419" ht="14.25" customHeight="1">
      <c r="A419" s="1" t="str">
        <f t="shared" si="53"/>
        <v/>
      </c>
      <c r="B419" s="103" t="str">
        <f t="shared" si="4"/>
        <v>Có sẵn</v>
      </c>
      <c r="C419" s="4" t="s">
        <v>2547</v>
      </c>
      <c r="D419" s="4" t="s">
        <v>1969</v>
      </c>
      <c r="E419" s="4"/>
      <c r="F419" s="4" t="s">
        <v>2548</v>
      </c>
      <c r="G419" s="4"/>
      <c r="H419" s="4"/>
      <c r="I419" s="4"/>
      <c r="J419" s="4"/>
      <c r="K419" s="4"/>
      <c r="L419" s="4"/>
      <c r="M419" s="4"/>
      <c r="N419" s="4"/>
      <c r="O419" s="4"/>
      <c r="P419" s="4" t="s">
        <v>2549</v>
      </c>
      <c r="Q419" s="4" t="s">
        <v>5</v>
      </c>
      <c r="R419" s="4" t="s">
        <v>2550</v>
      </c>
      <c r="S419" s="4" t="s">
        <v>2551</v>
      </c>
      <c r="T419" s="4" t="s">
        <v>2552</v>
      </c>
      <c r="U419" s="4" t="s">
        <v>2553</v>
      </c>
      <c r="V419" s="4" t="s">
        <v>2554</v>
      </c>
      <c r="W419" s="4" t="s">
        <v>2555</v>
      </c>
      <c r="X419" s="4" t="s">
        <v>242</v>
      </c>
      <c r="Y419" s="4"/>
      <c r="Z419" s="4" t="s">
        <v>2556</v>
      </c>
      <c r="AA419" s="4">
        <v>502.0</v>
      </c>
      <c r="AB419" s="4" t="s">
        <v>49</v>
      </c>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243" t="str">
        <f t="shared" si="31"/>
        <v>TNLT</v>
      </c>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row>
    <row r="420" ht="14.25" customHeight="1">
      <c r="A420" s="1" t="str">
        <f t="shared" si="53"/>
        <v/>
      </c>
      <c r="B420" s="103" t="str">
        <f t="shared" si="4"/>
        <v>Có sẵn</v>
      </c>
      <c r="C420" s="4" t="s">
        <v>2547</v>
      </c>
      <c r="D420" s="4" t="s">
        <v>1969</v>
      </c>
      <c r="E420" s="4"/>
      <c r="F420" s="4"/>
      <c r="G420" s="4"/>
      <c r="H420" s="4"/>
      <c r="I420" s="4"/>
      <c r="J420" s="4"/>
      <c r="K420" s="4"/>
      <c r="L420" s="4"/>
      <c r="M420" s="4"/>
      <c r="N420" s="4"/>
      <c r="O420" s="4"/>
      <c r="P420" s="4" t="s">
        <v>2557</v>
      </c>
      <c r="Q420" s="67" t="s">
        <v>5</v>
      </c>
      <c r="R420" s="4" t="s">
        <v>2558</v>
      </c>
      <c r="S420" s="4" t="s">
        <v>150</v>
      </c>
      <c r="T420" s="4" t="s">
        <v>150</v>
      </c>
      <c r="U420" s="4" t="s">
        <v>150</v>
      </c>
      <c r="V420" s="4" t="s">
        <v>150</v>
      </c>
      <c r="W420" s="4" t="s">
        <v>150</v>
      </c>
      <c r="X420" s="4" t="s">
        <v>2559</v>
      </c>
      <c r="Y420" s="4"/>
      <c r="Z420" s="4" t="s">
        <v>2560</v>
      </c>
      <c r="AA420" s="4">
        <v>503.0</v>
      </c>
      <c r="AB420" s="4" t="s">
        <v>49</v>
      </c>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243" t="str">
        <f t="shared" si="31"/>
        <v>TNLT</v>
      </c>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row>
    <row r="421" ht="14.25" customHeight="1">
      <c r="A421" s="1" t="str">
        <f t="shared" si="53"/>
        <v/>
      </c>
      <c r="B421" s="103" t="str">
        <f t="shared" si="4"/>
        <v>Có sẵn</v>
      </c>
      <c r="C421" s="4" t="s">
        <v>2547</v>
      </c>
      <c r="D421" s="4" t="s">
        <v>1969</v>
      </c>
      <c r="E421" s="4"/>
      <c r="F421" s="4"/>
      <c r="G421" s="4"/>
      <c r="H421" s="4"/>
      <c r="I421" s="4"/>
      <c r="J421" s="4"/>
      <c r="K421" s="4"/>
      <c r="L421" s="4"/>
      <c r="M421" s="4"/>
      <c r="N421" s="4"/>
      <c r="O421" s="4"/>
      <c r="P421" s="4"/>
      <c r="Q421" s="4" t="s">
        <v>5</v>
      </c>
      <c r="R421" s="4" t="s">
        <v>2550</v>
      </c>
      <c r="S421" s="4" t="s">
        <v>2551</v>
      </c>
      <c r="T421" s="4" t="s">
        <v>2552</v>
      </c>
      <c r="U421" s="4" t="s">
        <v>2553</v>
      </c>
      <c r="V421" s="4" t="s">
        <v>2554</v>
      </c>
      <c r="W421" s="4" t="s">
        <v>2555</v>
      </c>
      <c r="X421" s="4"/>
      <c r="Y421" s="4"/>
      <c r="Z421" s="4" t="s">
        <v>2561</v>
      </c>
      <c r="AA421" s="4">
        <v>504.0</v>
      </c>
      <c r="AB421" s="4" t="s">
        <v>47</v>
      </c>
      <c r="AC421" s="4"/>
      <c r="AD421" s="20" t="s">
        <v>1106</v>
      </c>
      <c r="AE421" s="67" t="s">
        <v>8171</v>
      </c>
      <c r="AF421" s="67" t="s">
        <v>8171</v>
      </c>
      <c r="AG421" s="67" t="s">
        <v>8171</v>
      </c>
      <c r="AH421" s="67" t="s">
        <v>8171</v>
      </c>
      <c r="AI421" s="67" t="s">
        <v>8171</v>
      </c>
      <c r="AJ421" s="67" t="s">
        <v>8171</v>
      </c>
      <c r="AK421" s="67" t="s">
        <v>8171</v>
      </c>
      <c r="AL421" s="67" t="s">
        <v>242</v>
      </c>
      <c r="AM421" s="67" t="s">
        <v>8232</v>
      </c>
      <c r="AN421" s="67" t="s">
        <v>9233</v>
      </c>
      <c r="AO421" s="67" t="s">
        <v>9234</v>
      </c>
      <c r="AP421" s="67"/>
      <c r="AQ421" s="4"/>
      <c r="AR421" s="4"/>
      <c r="AS421" s="4"/>
      <c r="AT421" s="4"/>
      <c r="AU421" s="4"/>
      <c r="AV421" s="4"/>
      <c r="AW421" s="4"/>
      <c r="AX421" s="4"/>
      <c r="AY421" s="4"/>
      <c r="AZ421" s="4"/>
      <c r="BA421" s="4"/>
      <c r="BB421" s="4"/>
      <c r="BC421" s="4"/>
      <c r="BD421" s="4"/>
      <c r="BE421" s="4"/>
      <c r="BF421" s="4"/>
      <c r="BG421" s="4"/>
      <c r="BH421" s="4"/>
      <c r="BI421" s="4"/>
      <c r="BJ421" s="243" t="str">
        <f t="shared" si="31"/>
        <v>TNLT</v>
      </c>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row>
    <row r="422" ht="14.25" customHeight="1">
      <c r="A422" s="1" t="str">
        <f t="shared" si="53"/>
        <v/>
      </c>
      <c r="B422" s="103" t="str">
        <f t="shared" si="4"/>
        <v>Có sẵn</v>
      </c>
      <c r="C422" s="4" t="s">
        <v>2564</v>
      </c>
      <c r="D422" s="4" t="s">
        <v>1969</v>
      </c>
      <c r="E422" s="4"/>
      <c r="F422" s="4" t="s">
        <v>2566</v>
      </c>
      <c r="G422" s="4"/>
      <c r="H422" s="4"/>
      <c r="I422" s="4"/>
      <c r="J422" s="4"/>
      <c r="K422" s="4"/>
      <c r="L422" s="4"/>
      <c r="M422" s="4"/>
      <c r="N422" s="4"/>
      <c r="O422" s="4"/>
      <c r="P422" s="4" t="s">
        <v>2567</v>
      </c>
      <c r="Q422" s="4" t="s">
        <v>5</v>
      </c>
      <c r="R422" s="4" t="s">
        <v>2569</v>
      </c>
      <c r="S422" s="4" t="s">
        <v>2570</v>
      </c>
      <c r="T422" s="4" t="s">
        <v>2571</v>
      </c>
      <c r="U422" s="4" t="s">
        <v>2572</v>
      </c>
      <c r="V422" s="4" t="s">
        <v>2573</v>
      </c>
      <c r="W422" s="4" t="s">
        <v>2574</v>
      </c>
      <c r="X422" s="4" t="s">
        <v>99</v>
      </c>
      <c r="Y422" s="4"/>
      <c r="Z422" s="4" t="s">
        <v>2575</v>
      </c>
      <c r="AA422" s="4">
        <v>507.0</v>
      </c>
      <c r="AB422" s="4" t="s">
        <v>49</v>
      </c>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243" t="str">
        <f t="shared" si="31"/>
        <v>TNLT</v>
      </c>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row>
    <row r="423" ht="14.25" customHeight="1">
      <c r="A423" s="1" t="str">
        <f t="shared" si="53"/>
        <v/>
      </c>
      <c r="B423" s="103" t="str">
        <f t="shared" si="4"/>
        <v>Có sẵn</v>
      </c>
      <c r="C423" s="4" t="s">
        <v>2564</v>
      </c>
      <c r="D423" s="4" t="s">
        <v>1969</v>
      </c>
      <c r="E423" s="4"/>
      <c r="F423" s="4"/>
      <c r="G423" s="4"/>
      <c r="H423" s="4"/>
      <c r="I423" s="4"/>
      <c r="J423" s="4"/>
      <c r="K423" s="4"/>
      <c r="L423" s="4"/>
      <c r="M423" s="4"/>
      <c r="N423" s="4"/>
      <c r="O423" s="4"/>
      <c r="P423" s="4"/>
      <c r="Q423" s="4" t="s">
        <v>5</v>
      </c>
      <c r="R423" s="4" t="s">
        <v>2576</v>
      </c>
      <c r="S423" s="4" t="s">
        <v>2577</v>
      </c>
      <c r="T423" s="4" t="s">
        <v>2578</v>
      </c>
      <c r="U423" s="4" t="s">
        <v>2579</v>
      </c>
      <c r="V423" s="4" t="s">
        <v>2580</v>
      </c>
      <c r="W423" s="4" t="s">
        <v>2581</v>
      </c>
      <c r="X423" s="4"/>
      <c r="Y423" s="4"/>
      <c r="Z423" s="4" t="s">
        <v>2250</v>
      </c>
      <c r="AA423" s="4">
        <v>508.0</v>
      </c>
      <c r="AB423" s="4" t="s">
        <v>47</v>
      </c>
      <c r="AC423" s="4"/>
      <c r="AD423" s="20" t="s">
        <v>1927</v>
      </c>
      <c r="AE423" s="67" t="s">
        <v>2576</v>
      </c>
      <c r="AF423" s="67" t="s">
        <v>5</v>
      </c>
      <c r="AG423" s="67" t="s">
        <v>2577</v>
      </c>
      <c r="AH423" s="67" t="s">
        <v>2578</v>
      </c>
      <c r="AI423" s="4" t="s">
        <v>2579</v>
      </c>
      <c r="AJ423" s="4" t="s">
        <v>2580</v>
      </c>
      <c r="AK423" s="4" t="s">
        <v>2581</v>
      </c>
      <c r="AL423" s="67" t="s">
        <v>9236</v>
      </c>
      <c r="AM423" s="67" t="s">
        <v>9237</v>
      </c>
      <c r="AN423" s="67" t="s">
        <v>9238</v>
      </c>
      <c r="AO423" s="67" t="s">
        <v>9239</v>
      </c>
      <c r="AP423" s="4"/>
      <c r="AQ423" s="4"/>
      <c r="AR423" s="4"/>
      <c r="AS423" s="4"/>
      <c r="AT423" s="4"/>
      <c r="AU423" s="4"/>
      <c r="AV423" s="4"/>
      <c r="AW423" s="4"/>
      <c r="AX423" s="4"/>
      <c r="AY423" s="4"/>
      <c r="AZ423" s="4"/>
      <c r="BA423" s="4"/>
      <c r="BB423" s="4"/>
      <c r="BC423" s="4"/>
      <c r="BD423" s="4"/>
      <c r="BE423" s="4"/>
      <c r="BF423" s="4"/>
      <c r="BG423" s="4"/>
      <c r="BH423" s="4"/>
      <c r="BI423" s="4"/>
      <c r="BJ423" s="243" t="str">
        <f t="shared" si="31"/>
        <v>TNLT</v>
      </c>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row>
    <row r="424" ht="14.25" customHeight="1">
      <c r="A424" s="1" t="str">
        <f t="shared" si="53"/>
        <v/>
      </c>
      <c r="B424" s="103" t="str">
        <f t="shared" si="4"/>
        <v>Có sẵn</v>
      </c>
      <c r="C424" s="4" t="s">
        <v>2582</v>
      </c>
      <c r="D424" s="4" t="s">
        <v>1969</v>
      </c>
      <c r="E424" s="4"/>
      <c r="F424" s="4" t="s">
        <v>2583</v>
      </c>
      <c r="G424" s="4"/>
      <c r="H424" s="4"/>
      <c r="I424" s="4"/>
      <c r="J424" s="4"/>
      <c r="K424" s="4"/>
      <c r="L424" s="4"/>
      <c r="M424" s="4"/>
      <c r="N424" s="4"/>
      <c r="O424" s="4"/>
      <c r="P424" s="4"/>
      <c r="Q424" s="4" t="s">
        <v>5</v>
      </c>
      <c r="R424" s="4" t="s">
        <v>2584</v>
      </c>
      <c r="S424" s="4" t="s">
        <v>2577</v>
      </c>
      <c r="T424" s="4" t="s">
        <v>2578</v>
      </c>
      <c r="U424" s="4" t="s">
        <v>2579</v>
      </c>
      <c r="V424" s="4" t="s">
        <v>2580</v>
      </c>
      <c r="W424" s="4" t="s">
        <v>2581</v>
      </c>
      <c r="X424" s="4"/>
      <c r="Y424" s="4"/>
      <c r="Z424" s="4" t="s">
        <v>2585</v>
      </c>
      <c r="AA424" s="4">
        <v>510.0</v>
      </c>
      <c r="AB424" s="4" t="s">
        <v>47</v>
      </c>
      <c r="AC424" s="4"/>
      <c r="AD424" s="20" t="s">
        <v>481</v>
      </c>
      <c r="AE424" s="4" t="s">
        <v>2584</v>
      </c>
      <c r="AF424" s="2" t="s">
        <v>5</v>
      </c>
      <c r="AG424" s="4" t="s">
        <v>2577</v>
      </c>
      <c r="AH424" s="4" t="s">
        <v>2578</v>
      </c>
      <c r="AI424" s="4" t="s">
        <v>2579</v>
      </c>
      <c r="AJ424" s="4" t="s">
        <v>2580</v>
      </c>
      <c r="AK424" s="4" t="s">
        <v>2581</v>
      </c>
      <c r="AL424" s="67" t="s">
        <v>8837</v>
      </c>
      <c r="AM424" s="67" t="s">
        <v>8777</v>
      </c>
      <c r="AN424" s="67" t="s">
        <v>9243</v>
      </c>
      <c r="AO424" s="67" t="s">
        <v>9244</v>
      </c>
      <c r="AP424" s="4"/>
      <c r="AQ424" s="4"/>
      <c r="AR424" s="4"/>
      <c r="AS424" s="4"/>
      <c r="AT424" s="4"/>
      <c r="AU424" s="4"/>
      <c r="AV424" s="4"/>
      <c r="AW424" s="4"/>
      <c r="AX424" s="4"/>
      <c r="AY424" s="4"/>
      <c r="AZ424" s="4"/>
      <c r="BA424" s="4"/>
      <c r="BB424" s="4"/>
      <c r="BC424" s="4"/>
      <c r="BD424" s="4"/>
      <c r="BE424" s="4"/>
      <c r="BF424" s="4"/>
      <c r="BG424" s="4"/>
      <c r="BH424" s="4"/>
      <c r="BI424" s="4"/>
      <c r="BJ424" s="243" t="str">
        <f t="shared" si="31"/>
        <v>TNLT</v>
      </c>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row>
    <row r="425" ht="14.25" customHeight="1">
      <c r="A425" s="1" t="str">
        <f t="shared" si="53"/>
        <v/>
      </c>
      <c r="B425" s="103" t="str">
        <f t="shared" si="4"/>
        <v>Có sẵn</v>
      </c>
      <c r="C425" s="4" t="s">
        <v>2586</v>
      </c>
      <c r="D425" s="4" t="s">
        <v>1969</v>
      </c>
      <c r="E425" s="4" t="s">
        <v>2587</v>
      </c>
      <c r="F425" s="4" t="s">
        <v>2588</v>
      </c>
      <c r="G425" s="4"/>
      <c r="H425" s="4"/>
      <c r="I425" s="4"/>
      <c r="J425" s="4"/>
      <c r="K425" s="4"/>
      <c r="L425" s="4"/>
      <c r="M425" s="4"/>
      <c r="N425" s="4"/>
      <c r="O425" s="4"/>
      <c r="P425" s="4" t="s">
        <v>2589</v>
      </c>
      <c r="Q425" s="4" t="s">
        <v>5</v>
      </c>
      <c r="R425" s="4" t="s">
        <v>2590</v>
      </c>
      <c r="S425" s="4" t="s">
        <v>2591</v>
      </c>
      <c r="T425" s="4" t="s">
        <v>2592</v>
      </c>
      <c r="U425" s="4" t="s">
        <v>2593</v>
      </c>
      <c r="V425" s="4" t="s">
        <v>2594</v>
      </c>
      <c r="W425" s="4" t="s">
        <v>2595</v>
      </c>
      <c r="X425" s="4" t="s">
        <v>171</v>
      </c>
      <c r="Y425" s="4"/>
      <c r="Z425" s="4" t="s">
        <v>2596</v>
      </c>
      <c r="AA425" s="4">
        <v>515.0</v>
      </c>
      <c r="AB425" s="4" t="s">
        <v>49</v>
      </c>
      <c r="AC425" s="4"/>
      <c r="AD425" s="4"/>
      <c r="AE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243" t="str">
        <f t="shared" si="31"/>
        <v>TNLT</v>
      </c>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row>
    <row r="426" ht="14.25" customHeight="1">
      <c r="A426" s="1" t="str">
        <f t="shared" si="53"/>
        <v/>
      </c>
      <c r="B426" s="103" t="str">
        <f t="shared" si="4"/>
        <v>Có sẵn</v>
      </c>
      <c r="C426" s="4" t="s">
        <v>2586</v>
      </c>
      <c r="D426" s="4" t="s">
        <v>1969</v>
      </c>
      <c r="E426" s="4"/>
      <c r="F426" s="4"/>
      <c r="G426" s="4"/>
      <c r="H426" s="4"/>
      <c r="I426" s="4"/>
      <c r="J426" s="4"/>
      <c r="K426" s="4"/>
      <c r="L426" s="4"/>
      <c r="M426" s="4"/>
      <c r="N426" s="4"/>
      <c r="O426" s="4"/>
      <c r="P426" s="4" t="s">
        <v>2604</v>
      </c>
      <c r="Q426" s="67" t="s">
        <v>5</v>
      </c>
      <c r="R426" s="4" t="s">
        <v>2605</v>
      </c>
      <c r="S426" s="4" t="s">
        <v>150</v>
      </c>
      <c r="T426" s="4" t="s">
        <v>150</v>
      </c>
      <c r="U426" s="4" t="s">
        <v>150</v>
      </c>
      <c r="V426" s="4" t="s">
        <v>150</v>
      </c>
      <c r="W426" s="4" t="s">
        <v>150</v>
      </c>
      <c r="X426" s="4" t="s">
        <v>2606</v>
      </c>
      <c r="Y426" s="4"/>
      <c r="Z426" s="4" t="s">
        <v>2607</v>
      </c>
      <c r="AA426" s="4">
        <v>516.0</v>
      </c>
      <c r="AB426" s="4" t="s">
        <v>13</v>
      </c>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243" t="str">
        <f t="shared" si="31"/>
        <v>TNLT</v>
      </c>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row>
    <row r="427" ht="14.25" customHeight="1">
      <c r="A427" s="1" t="str">
        <f t="shared" si="53"/>
        <v/>
      </c>
      <c r="B427" s="103" t="str">
        <f t="shared" si="4"/>
        <v>Có sẵn</v>
      </c>
      <c r="C427" s="4" t="s">
        <v>2586</v>
      </c>
      <c r="D427" s="4" t="s">
        <v>1969</v>
      </c>
      <c r="E427" s="4"/>
      <c r="F427" s="4"/>
      <c r="G427" s="4"/>
      <c r="H427" s="4"/>
      <c r="I427" s="4"/>
      <c r="J427" s="4"/>
      <c r="K427" s="4"/>
      <c r="L427" s="4"/>
      <c r="M427" s="4"/>
      <c r="N427" s="4"/>
      <c r="O427" s="4"/>
      <c r="P427" s="4"/>
      <c r="Q427" s="4" t="s">
        <v>5</v>
      </c>
      <c r="R427" s="4" t="s">
        <v>2608</v>
      </c>
      <c r="S427" s="4" t="s">
        <v>2609</v>
      </c>
      <c r="T427" s="4" t="s">
        <v>2610</v>
      </c>
      <c r="U427" s="4" t="s">
        <v>2611</v>
      </c>
      <c r="V427" s="4" t="s">
        <v>2612</v>
      </c>
      <c r="W427" s="4" t="s">
        <v>2613</v>
      </c>
      <c r="X427" s="4"/>
      <c r="Y427" s="4"/>
      <c r="Z427" s="4" t="s">
        <v>2614</v>
      </c>
      <c r="AA427" s="4">
        <v>517.0</v>
      </c>
      <c r="AB427" s="4" t="s">
        <v>49</v>
      </c>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243" t="str">
        <f t="shared" si="31"/>
        <v>TNLT</v>
      </c>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row>
    <row r="428" ht="14.25" customHeight="1">
      <c r="A428" s="1" t="str">
        <f t="shared" si="53"/>
        <v/>
      </c>
      <c r="B428" s="103" t="str">
        <f t="shared" si="4"/>
        <v>Có sẵn</v>
      </c>
      <c r="C428" s="4" t="s">
        <v>2586</v>
      </c>
      <c r="D428" s="4" t="s">
        <v>1969</v>
      </c>
      <c r="E428" s="4"/>
      <c r="F428" s="4"/>
      <c r="G428" s="4"/>
      <c r="H428" s="4"/>
      <c r="I428" s="4"/>
      <c r="J428" s="4"/>
      <c r="K428" s="4"/>
      <c r="L428" s="4"/>
      <c r="M428" s="4"/>
      <c r="N428" s="4"/>
      <c r="O428" s="4"/>
      <c r="P428" s="4"/>
      <c r="Q428" s="4" t="s">
        <v>5</v>
      </c>
      <c r="R428" s="4" t="s">
        <v>2615</v>
      </c>
      <c r="S428" s="4" t="s">
        <v>2616</v>
      </c>
      <c r="T428" s="4" t="s">
        <v>2617</v>
      </c>
      <c r="U428" s="4" t="s">
        <v>2618</v>
      </c>
      <c r="V428" s="4" t="s">
        <v>2619</v>
      </c>
      <c r="W428" s="4" t="s">
        <v>2620</v>
      </c>
      <c r="X428" s="4"/>
      <c r="Y428" s="4"/>
      <c r="Z428" s="4" t="s">
        <v>2621</v>
      </c>
      <c r="AA428" s="4">
        <v>518.0</v>
      </c>
      <c r="AB428" s="4" t="s">
        <v>49</v>
      </c>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243" t="str">
        <f t="shared" si="31"/>
        <v>TNLT</v>
      </c>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row>
    <row r="429" ht="14.25" customHeight="1">
      <c r="A429" s="1" t="str">
        <f t="shared" si="53"/>
        <v>OK</v>
      </c>
      <c r="B429" s="103" t="str">
        <f t="shared" si="4"/>
        <v>OK</v>
      </c>
      <c r="C429" s="4" t="s">
        <v>2622</v>
      </c>
      <c r="D429" s="4" t="s">
        <v>2623</v>
      </c>
      <c r="E429" s="4"/>
      <c r="F429" s="4" t="s">
        <v>2624</v>
      </c>
      <c r="G429" s="4"/>
      <c r="H429" s="4"/>
      <c r="I429" s="4"/>
      <c r="J429" s="4"/>
      <c r="K429" s="4"/>
      <c r="L429" s="4"/>
      <c r="M429" s="4" t="s">
        <v>49</v>
      </c>
      <c r="N429" s="4" t="s">
        <v>8</v>
      </c>
      <c r="O429" s="4" t="s">
        <v>2625</v>
      </c>
      <c r="P429" s="4" t="s">
        <v>2626</v>
      </c>
      <c r="Q429" s="4"/>
      <c r="R429" s="4" t="s">
        <v>2627</v>
      </c>
      <c r="S429" s="4" t="s">
        <v>2628</v>
      </c>
      <c r="T429" s="4" t="s">
        <v>227</v>
      </c>
      <c r="U429" s="4" t="s">
        <v>114</v>
      </c>
      <c r="V429" s="4" t="s">
        <v>115</v>
      </c>
      <c r="W429" s="4" t="s">
        <v>116</v>
      </c>
      <c r="X429" s="4"/>
      <c r="Y429" s="4"/>
      <c r="Z429" s="4"/>
      <c r="AA429" s="4">
        <v>519.0</v>
      </c>
      <c r="AB429" s="4" t="s">
        <v>47</v>
      </c>
      <c r="AC429" s="4"/>
      <c r="AD429" s="20" t="s">
        <v>355</v>
      </c>
      <c r="AE429" s="67" t="s">
        <v>9247</v>
      </c>
      <c r="AF429" s="4" t="s">
        <v>8</v>
      </c>
      <c r="AG429" s="4" t="s">
        <v>2628</v>
      </c>
      <c r="AH429" s="4" t="s">
        <v>227</v>
      </c>
      <c r="AI429" s="4" t="s">
        <v>114</v>
      </c>
      <c r="AJ429" s="4" t="s">
        <v>115</v>
      </c>
      <c r="AK429" s="4" t="s">
        <v>116</v>
      </c>
      <c r="AL429" s="67" t="s">
        <v>99</v>
      </c>
      <c r="AM429" s="67" t="s">
        <v>9248</v>
      </c>
      <c r="AN429" s="67" t="s">
        <v>9249</v>
      </c>
      <c r="AO429" s="67" t="s">
        <v>9250</v>
      </c>
      <c r="AP429" s="4"/>
      <c r="AQ429" s="4"/>
      <c r="AR429" s="4"/>
      <c r="AS429" s="4"/>
      <c r="AT429" s="4"/>
      <c r="AU429" s="4"/>
      <c r="AV429" s="4"/>
      <c r="AW429" s="4"/>
      <c r="AX429" s="4"/>
      <c r="AY429" s="4"/>
      <c r="AZ429" s="4"/>
      <c r="BA429" s="4"/>
      <c r="BB429" s="4"/>
      <c r="BC429" s="4"/>
      <c r="BD429" s="4"/>
      <c r="BE429" s="4"/>
      <c r="BF429" s="4"/>
      <c r="BG429" s="4"/>
      <c r="BH429" s="4"/>
      <c r="BI429" s="4"/>
      <c r="BJ429" s="243" t="str">
        <f t="shared" si="31"/>
        <v>TNBT</v>
      </c>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row>
    <row r="430" ht="14.25" customHeight="1">
      <c r="A430" s="1" t="str">
        <f t="shared" si="53"/>
        <v>OK</v>
      </c>
      <c r="B430" s="103" t="str">
        <f t="shared" si="4"/>
        <v>OK</v>
      </c>
      <c r="C430" s="4" t="s">
        <v>2622</v>
      </c>
      <c r="D430" s="4" t="s">
        <v>2623</v>
      </c>
      <c r="E430" s="4"/>
      <c r="F430" s="4"/>
      <c r="G430" s="4"/>
      <c r="H430" s="4"/>
      <c r="I430" s="4" t="s">
        <v>2629</v>
      </c>
      <c r="J430" s="4" t="s">
        <v>123</v>
      </c>
      <c r="K430" s="4"/>
      <c r="L430" s="4" t="s">
        <v>2630</v>
      </c>
      <c r="M430" s="4" t="s">
        <v>49</v>
      </c>
      <c r="N430" s="4" t="s">
        <v>8</v>
      </c>
      <c r="O430" s="4" t="s">
        <v>2631</v>
      </c>
      <c r="P430" s="4" t="s">
        <v>2632</v>
      </c>
      <c r="Q430" s="4"/>
      <c r="R430" s="4" t="s">
        <v>2633</v>
      </c>
      <c r="S430" s="4" t="s">
        <v>2634</v>
      </c>
      <c r="T430" s="4" t="s">
        <v>2635</v>
      </c>
      <c r="U430" s="4" t="s">
        <v>2636</v>
      </c>
      <c r="V430" s="4" t="s">
        <v>2637</v>
      </c>
      <c r="W430" s="4" t="s">
        <v>2638</v>
      </c>
      <c r="X430" s="4"/>
      <c r="Y430" s="4"/>
      <c r="Z430" s="4"/>
      <c r="AA430" s="4">
        <v>520.0</v>
      </c>
      <c r="AB430" s="4" t="s">
        <v>47</v>
      </c>
      <c r="AC430" s="4"/>
      <c r="AD430" s="20" t="s">
        <v>1473</v>
      </c>
      <c r="AE430" s="67" t="s">
        <v>9252</v>
      </c>
      <c r="AF430" s="67" t="s">
        <v>8</v>
      </c>
      <c r="AG430" s="67" t="s">
        <v>2634</v>
      </c>
      <c r="AH430" s="67" t="s">
        <v>2635</v>
      </c>
      <c r="AI430" s="67" t="s">
        <v>9253</v>
      </c>
      <c r="AJ430" s="67" t="s">
        <v>2637</v>
      </c>
      <c r="AK430" s="67" t="s">
        <v>2638</v>
      </c>
      <c r="AL430" s="67" t="s">
        <v>242</v>
      </c>
      <c r="AM430" s="67" t="s">
        <v>9254</v>
      </c>
      <c r="AN430" s="67" t="s">
        <v>9255</v>
      </c>
      <c r="AO430" s="67" t="s">
        <v>9256</v>
      </c>
      <c r="AP430" s="4"/>
      <c r="AQ430" s="4"/>
      <c r="AR430" s="4"/>
      <c r="AS430" s="4"/>
      <c r="AT430" s="4"/>
      <c r="AU430" s="4"/>
      <c r="AV430" s="4"/>
      <c r="AW430" s="4"/>
      <c r="AX430" s="4"/>
      <c r="AY430" s="4"/>
      <c r="AZ430" s="4"/>
      <c r="BA430" s="4"/>
      <c r="BB430" s="4"/>
      <c r="BC430" s="4"/>
      <c r="BD430" s="4"/>
      <c r="BE430" s="4"/>
      <c r="BF430" s="4"/>
      <c r="BG430" s="4"/>
      <c r="BH430" s="4"/>
      <c r="BI430" s="4"/>
      <c r="BJ430" s="243" t="str">
        <f t="shared" si="31"/>
        <v>TNBT</v>
      </c>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row>
    <row r="431" ht="14.25" customHeight="1">
      <c r="A431" s="1" t="str">
        <f t="shared" si="53"/>
        <v>OK</v>
      </c>
      <c r="B431" s="103" t="str">
        <f t="shared" si="4"/>
        <v>OK</v>
      </c>
      <c r="C431" s="4" t="s">
        <v>2622</v>
      </c>
      <c r="D431" s="4" t="s">
        <v>2623</v>
      </c>
      <c r="E431" s="4"/>
      <c r="F431" s="4"/>
      <c r="G431" s="4"/>
      <c r="H431" s="4"/>
      <c r="I431" s="4"/>
      <c r="J431" s="4"/>
      <c r="K431" s="4"/>
      <c r="L431" s="4"/>
      <c r="M431" s="4" t="s">
        <v>49</v>
      </c>
      <c r="N431" s="4" t="s">
        <v>8</v>
      </c>
      <c r="O431" s="4" t="s">
        <v>2639</v>
      </c>
      <c r="P431" s="4" t="s">
        <v>2640</v>
      </c>
      <c r="Q431" s="4"/>
      <c r="R431" s="4" t="s">
        <v>2641</v>
      </c>
      <c r="S431" s="4" t="s">
        <v>2642</v>
      </c>
      <c r="T431" s="4" t="s">
        <v>2643</v>
      </c>
      <c r="U431" s="4" t="s">
        <v>2644</v>
      </c>
      <c r="V431" s="4" t="s">
        <v>2645</v>
      </c>
      <c r="W431" s="4" t="s">
        <v>2646</v>
      </c>
      <c r="X431" s="4"/>
      <c r="Y431" s="4"/>
      <c r="Z431" s="4"/>
      <c r="AA431" s="4">
        <v>521.0</v>
      </c>
      <c r="AB431" s="4" t="s">
        <v>47</v>
      </c>
      <c r="AC431" s="4"/>
      <c r="AD431" s="20" t="s">
        <v>1028</v>
      </c>
      <c r="AE431" s="67" t="s">
        <v>8171</v>
      </c>
      <c r="AF431" s="67" t="s">
        <v>8171</v>
      </c>
      <c r="AG431" s="67" t="s">
        <v>8171</v>
      </c>
      <c r="AH431" s="67" t="s">
        <v>8171</v>
      </c>
      <c r="AI431" s="67" t="s">
        <v>8171</v>
      </c>
      <c r="AJ431" s="67" t="s">
        <v>8171</v>
      </c>
      <c r="AK431" s="67" t="s">
        <v>8171</v>
      </c>
      <c r="AL431" s="67" t="s">
        <v>8501</v>
      </c>
      <c r="AM431" s="67" t="s">
        <v>8501</v>
      </c>
      <c r="AN431" s="4"/>
      <c r="AO431" s="4"/>
      <c r="AP431" s="4"/>
      <c r="AQ431" s="4"/>
      <c r="AR431" s="4"/>
      <c r="AS431" s="4"/>
      <c r="AT431" s="4"/>
      <c r="AU431" s="4"/>
      <c r="AV431" s="4"/>
      <c r="AW431" s="4"/>
      <c r="AX431" s="4"/>
      <c r="AY431" s="4"/>
      <c r="AZ431" s="4"/>
      <c r="BA431" s="4"/>
      <c r="BB431" s="4"/>
      <c r="BC431" s="4"/>
      <c r="BD431" s="4"/>
      <c r="BE431" s="4"/>
      <c r="BF431" s="4"/>
      <c r="BG431" s="4"/>
      <c r="BH431" s="4"/>
      <c r="BI431" s="4"/>
      <c r="BJ431" s="243" t="str">
        <f t="shared" si="31"/>
        <v>TNBT</v>
      </c>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row>
    <row r="432" ht="14.25" customHeight="1">
      <c r="A432" s="1" t="str">
        <f t="shared" si="53"/>
        <v/>
      </c>
      <c r="B432" s="103" t="str">
        <f t="shared" si="4"/>
        <v>Có sẵn</v>
      </c>
      <c r="C432" s="4" t="s">
        <v>2622</v>
      </c>
      <c r="D432" s="4" t="s">
        <v>2623</v>
      </c>
      <c r="E432" s="4"/>
      <c r="F432" s="4" t="s">
        <v>2624</v>
      </c>
      <c r="G432" s="4"/>
      <c r="H432" s="4"/>
      <c r="I432" s="4"/>
      <c r="J432" s="4"/>
      <c r="K432" s="4"/>
      <c r="L432" s="4"/>
      <c r="M432" s="4"/>
      <c r="N432" s="4"/>
      <c r="O432" s="4"/>
      <c r="P432" s="4" t="s">
        <v>2650</v>
      </c>
      <c r="Q432" s="4" t="s">
        <v>5</v>
      </c>
      <c r="R432" s="4" t="s">
        <v>2651</v>
      </c>
      <c r="S432" s="4" t="s">
        <v>2652</v>
      </c>
      <c r="T432" s="4" t="s">
        <v>2653</v>
      </c>
      <c r="U432" s="4" t="s">
        <v>2654</v>
      </c>
      <c r="V432" s="4" t="s">
        <v>2655</v>
      </c>
      <c r="W432" s="4" t="s">
        <v>2656</v>
      </c>
      <c r="X432" s="4" t="s">
        <v>171</v>
      </c>
      <c r="Y432" s="4"/>
      <c r="Z432" s="4" t="s">
        <v>2657</v>
      </c>
      <c r="AA432" s="4">
        <v>522.0</v>
      </c>
      <c r="AB432" s="4" t="s">
        <v>13</v>
      </c>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243" t="str">
        <f t="shared" si="31"/>
        <v>TNLT</v>
      </c>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row>
    <row r="433" ht="14.25" customHeight="1">
      <c r="A433" s="1" t="str">
        <f t="shared" si="53"/>
        <v/>
      </c>
      <c r="B433" s="103" t="str">
        <f t="shared" si="4"/>
        <v>Có sẵn</v>
      </c>
      <c r="C433" s="4" t="s">
        <v>2622</v>
      </c>
      <c r="D433" s="4" t="s">
        <v>2623</v>
      </c>
      <c r="E433" s="4"/>
      <c r="F433" s="4"/>
      <c r="G433" s="4"/>
      <c r="H433" s="4"/>
      <c r="I433" s="4" t="s">
        <v>2629</v>
      </c>
      <c r="J433" s="4" t="s">
        <v>123</v>
      </c>
      <c r="K433" s="4"/>
      <c r="L433" s="4" t="s">
        <v>2630</v>
      </c>
      <c r="M433" s="4"/>
      <c r="N433" s="4"/>
      <c r="O433" s="4"/>
      <c r="P433" s="4"/>
      <c r="Q433" s="4" t="s">
        <v>144</v>
      </c>
      <c r="R433" s="4" t="s">
        <v>2658</v>
      </c>
      <c r="S433" s="4" t="s">
        <v>2184</v>
      </c>
      <c r="T433" s="4" t="s">
        <v>2185</v>
      </c>
      <c r="U433" s="4" t="s">
        <v>2659</v>
      </c>
      <c r="V433" s="4" t="s">
        <v>149</v>
      </c>
      <c r="W433" s="4" t="s">
        <v>150</v>
      </c>
      <c r="X433" s="4" t="s">
        <v>99</v>
      </c>
      <c r="Y433" s="4"/>
      <c r="Z433" s="4" t="s">
        <v>996</v>
      </c>
      <c r="AA433" s="4">
        <v>523.0</v>
      </c>
      <c r="AB433" s="4" t="s">
        <v>47</v>
      </c>
      <c r="AC433" s="4"/>
      <c r="AD433" s="20" t="s">
        <v>1150</v>
      </c>
      <c r="AE433" s="67" t="s">
        <v>9258</v>
      </c>
      <c r="AF433" s="67" t="s">
        <v>144</v>
      </c>
      <c r="AG433" s="67" t="s">
        <v>5850</v>
      </c>
      <c r="AH433" s="67" t="s">
        <v>2185</v>
      </c>
      <c r="AI433" s="67" t="s">
        <v>9260</v>
      </c>
      <c r="AJ433" s="67" t="s">
        <v>9261</v>
      </c>
      <c r="AK433" s="67" t="s">
        <v>5758</v>
      </c>
      <c r="AL433" s="67" t="s">
        <v>99</v>
      </c>
      <c r="AM433" s="67" t="s">
        <v>9263</v>
      </c>
      <c r="AN433" s="67" t="s">
        <v>9264</v>
      </c>
      <c r="AO433" s="67" t="s">
        <v>9265</v>
      </c>
      <c r="AP433" s="67" t="s">
        <v>8465</v>
      </c>
      <c r="AQ433" s="67" t="s">
        <v>8465</v>
      </c>
      <c r="AR433" s="4"/>
      <c r="AS433" s="4"/>
      <c r="AT433" s="4"/>
      <c r="AU433" s="67"/>
      <c r="AV433" s="4"/>
      <c r="AW433" s="4"/>
      <c r="AX433" s="4"/>
      <c r="AY433" s="4"/>
      <c r="AZ433" s="4"/>
      <c r="BA433" s="4"/>
      <c r="BB433" s="4"/>
      <c r="BC433" s="4"/>
      <c r="BD433" s="4"/>
      <c r="BE433" s="4"/>
      <c r="BF433" s="4"/>
      <c r="BG433" s="4"/>
      <c r="BH433" s="4"/>
      <c r="BI433" s="4"/>
      <c r="BJ433" s="243" t="str">
        <f t="shared" si="31"/>
        <v>ICT_TNLT</v>
      </c>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row>
    <row r="434" ht="14.25" customHeight="1">
      <c r="A434" s="1" t="str">
        <f t="shared" si="53"/>
        <v/>
      </c>
      <c r="B434" s="103" t="str">
        <f t="shared" si="4"/>
        <v>Có sẵn</v>
      </c>
      <c r="C434" s="4" t="s">
        <v>2622</v>
      </c>
      <c r="D434" s="4" t="s">
        <v>2623</v>
      </c>
      <c r="E434" s="4"/>
      <c r="F434" s="4"/>
      <c r="G434" s="4"/>
      <c r="H434" s="4"/>
      <c r="I434" s="4"/>
      <c r="J434" s="4"/>
      <c r="K434" s="4"/>
      <c r="L434" s="4"/>
      <c r="M434" s="4"/>
      <c r="N434" s="4"/>
      <c r="O434" s="4"/>
      <c r="P434" s="4"/>
      <c r="Q434" s="4" t="s">
        <v>5</v>
      </c>
      <c r="R434" s="4" t="s">
        <v>2660</v>
      </c>
      <c r="S434" s="4" t="s">
        <v>2652</v>
      </c>
      <c r="T434" s="4" t="s">
        <v>2653</v>
      </c>
      <c r="U434" s="4" t="s">
        <v>2661</v>
      </c>
      <c r="V434" s="4" t="s">
        <v>2662</v>
      </c>
      <c r="W434" s="4" t="s">
        <v>2663</v>
      </c>
      <c r="X434" s="4"/>
      <c r="Y434" s="4"/>
      <c r="Z434" s="4" t="s">
        <v>2664</v>
      </c>
      <c r="AA434" s="4">
        <v>524.0</v>
      </c>
      <c r="AB434" s="4" t="s">
        <v>49</v>
      </c>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243" t="str">
        <f t="shared" si="31"/>
        <v>TNLT</v>
      </c>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row>
    <row r="435" ht="14.25" customHeight="1">
      <c r="A435" s="1" t="str">
        <f t="shared" si="53"/>
        <v>Giữ chỗ</v>
      </c>
      <c r="B435" s="103" t="str">
        <f t="shared" si="4"/>
        <v>OK</v>
      </c>
      <c r="C435" s="4" t="s">
        <v>2665</v>
      </c>
      <c r="D435" s="4" t="s">
        <v>2623</v>
      </c>
      <c r="E435" s="4"/>
      <c r="F435" s="4" t="s">
        <v>2666</v>
      </c>
      <c r="G435" s="4" t="s">
        <v>2667</v>
      </c>
      <c r="H435" s="4"/>
      <c r="I435" s="4"/>
      <c r="J435" s="4"/>
      <c r="K435" s="4"/>
      <c r="L435" s="4"/>
      <c r="M435" s="4" t="s">
        <v>47</v>
      </c>
      <c r="N435" s="4" t="s">
        <v>9</v>
      </c>
      <c r="O435" s="4" t="s">
        <v>414</v>
      </c>
      <c r="P435" s="4" t="s">
        <v>1810</v>
      </c>
      <c r="Q435" s="4"/>
      <c r="R435" s="4"/>
      <c r="S435" s="4"/>
      <c r="T435" s="4"/>
      <c r="U435" s="4"/>
      <c r="V435" s="4"/>
      <c r="W435" s="4"/>
      <c r="X435" s="4"/>
      <c r="Y435" s="4"/>
      <c r="Z435" s="4"/>
      <c r="AA435" s="4">
        <v>525.0</v>
      </c>
      <c r="AB435" s="4" t="s">
        <v>49</v>
      </c>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243" t="str">
        <f t="shared" si="31"/>
        <v>TL</v>
      </c>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row>
    <row r="436" ht="14.25" customHeight="1">
      <c r="A436" s="1" t="str">
        <f t="shared" si="53"/>
        <v/>
      </c>
      <c r="B436" s="103" t="str">
        <f t="shared" si="4"/>
        <v>Tự do chọn</v>
      </c>
      <c r="C436" s="4" t="s">
        <v>2665</v>
      </c>
      <c r="D436" s="4" t="s">
        <v>2623</v>
      </c>
      <c r="E436" s="4"/>
      <c r="F436" s="4"/>
      <c r="G436" s="4"/>
      <c r="H436" s="4"/>
      <c r="I436" s="4" t="s">
        <v>2629</v>
      </c>
      <c r="J436" s="4" t="s">
        <v>123</v>
      </c>
      <c r="K436" s="4"/>
      <c r="L436" s="4" t="s">
        <v>2669</v>
      </c>
      <c r="M436" s="4" t="s">
        <v>47</v>
      </c>
      <c r="N436" s="4" t="s">
        <v>9</v>
      </c>
      <c r="O436" s="4"/>
      <c r="P436" s="4"/>
      <c r="Q436" s="4"/>
      <c r="R436" s="4"/>
      <c r="S436" s="4"/>
      <c r="T436" s="4"/>
      <c r="U436" s="4"/>
      <c r="V436" s="4"/>
      <c r="W436" s="4"/>
      <c r="X436" s="4"/>
      <c r="Y436" s="4"/>
      <c r="Z436" s="4"/>
      <c r="AA436" s="4">
        <v>526.0</v>
      </c>
      <c r="AB436" s="4" t="s">
        <v>49</v>
      </c>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243" t="str">
        <f t="shared" si="31"/>
        <v>TL</v>
      </c>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row>
    <row r="437" ht="14.25" customHeight="1">
      <c r="A437" s="1" t="str">
        <f t="shared" si="53"/>
        <v/>
      </c>
      <c r="B437" s="103" t="str">
        <f t="shared" si="4"/>
        <v>Có sẵn</v>
      </c>
      <c r="C437" s="4" t="s">
        <v>2665</v>
      </c>
      <c r="D437" s="4" t="s">
        <v>2623</v>
      </c>
      <c r="E437" s="4"/>
      <c r="F437" s="4" t="s">
        <v>2666</v>
      </c>
      <c r="G437" s="4" t="s">
        <v>2667</v>
      </c>
      <c r="H437" s="4"/>
      <c r="I437" s="4"/>
      <c r="J437" s="4"/>
      <c r="K437" s="4"/>
      <c r="L437" s="4"/>
      <c r="M437" s="4"/>
      <c r="N437" s="4"/>
      <c r="O437" s="4"/>
      <c r="P437" s="4" t="s">
        <v>2672</v>
      </c>
      <c r="Q437" s="4" t="s">
        <v>5</v>
      </c>
      <c r="R437" s="4" t="s">
        <v>2673</v>
      </c>
      <c r="S437" s="4" t="s">
        <v>2674</v>
      </c>
      <c r="T437" s="4" t="s">
        <v>2675</v>
      </c>
      <c r="U437" s="4" t="s">
        <v>2676</v>
      </c>
      <c r="V437" s="4" t="s">
        <v>2677</v>
      </c>
      <c r="W437" s="4" t="s">
        <v>2678</v>
      </c>
      <c r="X437" s="4" t="s">
        <v>151</v>
      </c>
      <c r="Y437" s="4"/>
      <c r="Z437" s="4" t="s">
        <v>2679</v>
      </c>
      <c r="AA437" s="4">
        <v>527.0</v>
      </c>
      <c r="AB437" s="4" t="s">
        <v>13</v>
      </c>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243" t="str">
        <f t="shared" si="31"/>
        <v>TNLT</v>
      </c>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row>
    <row r="438" ht="14.25" customHeight="1">
      <c r="A438" s="1" t="str">
        <f t="shared" si="53"/>
        <v/>
      </c>
      <c r="B438" s="103" t="str">
        <f t="shared" si="4"/>
        <v>Có sẵn</v>
      </c>
      <c r="C438" s="4" t="s">
        <v>2665</v>
      </c>
      <c r="D438" s="4" t="s">
        <v>2623</v>
      </c>
      <c r="E438" s="4"/>
      <c r="F438" s="4"/>
      <c r="G438" s="4"/>
      <c r="H438" s="4"/>
      <c r="I438" s="4" t="s">
        <v>2629</v>
      </c>
      <c r="J438" s="4" t="s">
        <v>123</v>
      </c>
      <c r="K438" s="4"/>
      <c r="L438" s="4" t="s">
        <v>2669</v>
      </c>
      <c r="M438" s="4"/>
      <c r="N438" s="4"/>
      <c r="O438" s="4"/>
      <c r="P438" s="4" t="s">
        <v>2680</v>
      </c>
      <c r="Q438" s="4" t="s">
        <v>5</v>
      </c>
      <c r="R438" s="4" t="s">
        <v>2681</v>
      </c>
      <c r="S438" s="4" t="s">
        <v>150</v>
      </c>
      <c r="T438" s="4" t="s">
        <v>150</v>
      </c>
      <c r="U438" s="4" t="s">
        <v>150</v>
      </c>
      <c r="V438" s="4" t="s">
        <v>150</v>
      </c>
      <c r="W438" s="4" t="s">
        <v>150</v>
      </c>
      <c r="X438" s="4" t="s">
        <v>2682</v>
      </c>
      <c r="Y438" s="4"/>
      <c r="Z438" s="4" t="s">
        <v>2683</v>
      </c>
      <c r="AA438" s="4">
        <v>528.0</v>
      </c>
      <c r="AB438" s="4" t="s">
        <v>13</v>
      </c>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243" t="str">
        <f t="shared" si="31"/>
        <v>TNLT</v>
      </c>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row>
    <row r="439" ht="14.25" customHeight="1">
      <c r="A439" s="1" t="str">
        <f t="shared" si="53"/>
        <v>OK</v>
      </c>
      <c r="B439" s="103" t="str">
        <f t="shared" si="4"/>
        <v>OK</v>
      </c>
      <c r="C439" s="4" t="s">
        <v>2684</v>
      </c>
      <c r="D439" s="4" t="s">
        <v>2623</v>
      </c>
      <c r="E439" s="4"/>
      <c r="F439" s="4"/>
      <c r="G439" s="4" t="s">
        <v>2685</v>
      </c>
      <c r="H439" s="4"/>
      <c r="I439" s="4"/>
      <c r="J439" s="4"/>
      <c r="K439" s="4"/>
      <c r="L439" s="4"/>
      <c r="M439" s="4" t="s">
        <v>47</v>
      </c>
      <c r="N439" s="4" t="s">
        <v>9</v>
      </c>
      <c r="O439" s="4" t="s">
        <v>235</v>
      </c>
      <c r="P439" s="4" t="s">
        <v>236</v>
      </c>
      <c r="Q439" s="4"/>
      <c r="R439" s="4" t="s">
        <v>2686</v>
      </c>
      <c r="S439" s="4"/>
      <c r="T439" s="4"/>
      <c r="U439" s="4"/>
      <c r="V439" s="4"/>
      <c r="W439" s="4"/>
      <c r="X439" s="4" t="s">
        <v>2687</v>
      </c>
      <c r="Y439" s="4" t="s">
        <v>2688</v>
      </c>
      <c r="Z439" s="4"/>
      <c r="AA439" s="4">
        <v>529.0</v>
      </c>
      <c r="AB439" s="4" t="s">
        <v>49</v>
      </c>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243" t="str">
        <f t="shared" si="31"/>
        <v>TL</v>
      </c>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row>
    <row r="440" ht="14.25" customHeight="1">
      <c r="A440" s="1" t="str">
        <f t="shared" si="53"/>
        <v>OK</v>
      </c>
      <c r="B440" s="103" t="str">
        <f t="shared" si="4"/>
        <v>OK</v>
      </c>
      <c r="C440" s="4" t="s">
        <v>2684</v>
      </c>
      <c r="D440" s="4" t="s">
        <v>2623</v>
      </c>
      <c r="E440" s="4"/>
      <c r="F440" s="4"/>
      <c r="G440" s="4" t="s">
        <v>2685</v>
      </c>
      <c r="H440" s="4"/>
      <c r="I440" s="4"/>
      <c r="J440" s="4"/>
      <c r="K440" s="4"/>
      <c r="L440" s="4"/>
      <c r="M440" s="4" t="s">
        <v>13</v>
      </c>
      <c r="N440" s="4" t="s">
        <v>8</v>
      </c>
      <c r="O440" s="4" t="s">
        <v>505</v>
      </c>
      <c r="P440" s="4" t="s">
        <v>578</v>
      </c>
      <c r="Q440" s="4"/>
      <c r="R440" s="4" t="s">
        <v>2689</v>
      </c>
      <c r="S440" s="4" t="s">
        <v>2690</v>
      </c>
      <c r="T440" s="4" t="s">
        <v>2691</v>
      </c>
      <c r="U440" s="4" t="s">
        <v>2692</v>
      </c>
      <c r="V440" s="4" t="s">
        <v>2693</v>
      </c>
      <c r="W440" s="4" t="s">
        <v>2694</v>
      </c>
      <c r="X440" s="4" t="s">
        <v>925</v>
      </c>
      <c r="Y440" s="4" t="s">
        <v>2695</v>
      </c>
      <c r="Z440" s="4"/>
      <c r="AA440" s="4">
        <v>530.0</v>
      </c>
      <c r="AB440" s="4" t="s">
        <v>47</v>
      </c>
      <c r="AC440" s="4"/>
      <c r="AD440" s="20" t="s">
        <v>1165</v>
      </c>
      <c r="AE440" s="272" t="s">
        <v>9277</v>
      </c>
      <c r="AF440" s="67" t="s">
        <v>8</v>
      </c>
      <c r="AG440" s="272" t="s">
        <v>9278</v>
      </c>
      <c r="AH440" s="272" t="s">
        <v>9279</v>
      </c>
      <c r="AI440" s="272" t="s">
        <v>9280</v>
      </c>
      <c r="AJ440" s="272" t="s">
        <v>9281</v>
      </c>
      <c r="AK440" s="272" t="s">
        <v>1124</v>
      </c>
      <c r="AL440" s="67" t="s">
        <v>925</v>
      </c>
      <c r="AM440" s="272" t="s">
        <v>9282</v>
      </c>
      <c r="AN440" s="67" t="s">
        <v>8701</v>
      </c>
      <c r="AO440" s="67" t="s">
        <v>8702</v>
      </c>
      <c r="AP440" s="4"/>
      <c r="AQ440" s="4"/>
      <c r="AR440" s="4"/>
      <c r="AS440" s="4"/>
      <c r="AT440" s="4"/>
      <c r="AU440" s="4"/>
      <c r="AV440" s="4"/>
      <c r="AW440" s="4"/>
      <c r="AX440" s="4"/>
      <c r="AY440" s="4"/>
      <c r="AZ440" s="4"/>
      <c r="BA440" s="4"/>
      <c r="BB440" s="4"/>
      <c r="BC440" s="4"/>
      <c r="BD440" s="4"/>
      <c r="BE440" s="4"/>
      <c r="BF440" s="4"/>
      <c r="BG440" s="4"/>
      <c r="BH440" s="4"/>
      <c r="BI440" s="4"/>
      <c r="BJ440" s="243" t="str">
        <f t="shared" si="31"/>
        <v>TNBT</v>
      </c>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row>
    <row r="441" ht="14.25" customHeight="1">
      <c r="A441" s="1"/>
      <c r="B441" s="103" t="str">
        <f t="shared" si="4"/>
        <v>Thêm</v>
      </c>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243" t="str">
        <f t="shared" si="31"/>
        <v/>
      </c>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row>
    <row r="442" ht="14.25" customHeight="1">
      <c r="A442" s="1" t="str">
        <f t="shared" ref="A442:A457" si="54">SWITCH(B442,"OK",IF(ISBLANK(R442),IF(ISBLANK(P442),"Giữ chỗ nhóm","Giữ chỗ"),"OK"),"Chưa làm",IF(P442&lt;&gt;"","Giữ chỗ",""),0,IF(ISBLANK(R442),"Thêm",""),"")</f>
        <v>OK</v>
      </c>
      <c r="B442" s="103" t="str">
        <f t="shared" si="4"/>
        <v>OK</v>
      </c>
      <c r="C442" s="4" t="s">
        <v>2700</v>
      </c>
      <c r="D442" s="4" t="s">
        <v>2623</v>
      </c>
      <c r="E442" s="4"/>
      <c r="F442" s="4" t="s">
        <v>2701</v>
      </c>
      <c r="G442" s="4"/>
      <c r="H442" s="4"/>
      <c r="I442" s="4"/>
      <c r="J442" s="4"/>
      <c r="K442" s="4"/>
      <c r="L442" s="4"/>
      <c r="M442" s="4" t="s">
        <v>47</v>
      </c>
      <c r="N442" s="4" t="s">
        <v>9</v>
      </c>
      <c r="O442" s="4" t="s">
        <v>1104</v>
      </c>
      <c r="P442" s="4" t="s">
        <v>215</v>
      </c>
      <c r="Q442" s="4"/>
      <c r="R442" s="4" t="s">
        <v>2702</v>
      </c>
      <c r="S442" s="4"/>
      <c r="T442" s="4"/>
      <c r="U442" s="4"/>
      <c r="V442" s="4"/>
      <c r="W442" s="4"/>
      <c r="X442" s="4" t="s">
        <v>2703</v>
      </c>
      <c r="Y442" s="4" t="s">
        <v>2704</v>
      </c>
      <c r="Z442" s="4"/>
      <c r="AA442" s="4">
        <v>532.0</v>
      </c>
      <c r="AB442" s="4" t="s">
        <v>49</v>
      </c>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243" t="str">
        <f t="shared" si="31"/>
        <v>TL</v>
      </c>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row>
    <row r="443" ht="14.25" customHeight="1">
      <c r="A443" s="1" t="str">
        <f t="shared" si="54"/>
        <v/>
      </c>
      <c r="B443" s="103" t="str">
        <f t="shared" si="4"/>
        <v>Có sẵn</v>
      </c>
      <c r="C443" s="4" t="s">
        <v>2700</v>
      </c>
      <c r="D443" s="4" t="s">
        <v>2623</v>
      </c>
      <c r="E443" s="4"/>
      <c r="F443" s="4" t="s">
        <v>2701</v>
      </c>
      <c r="G443" s="4"/>
      <c r="H443" s="4"/>
      <c r="I443" s="4"/>
      <c r="J443" s="4"/>
      <c r="K443" s="4"/>
      <c r="L443" s="4"/>
      <c r="M443" s="4"/>
      <c r="N443" s="4"/>
      <c r="O443" s="4"/>
      <c r="P443" s="4" t="s">
        <v>2705</v>
      </c>
      <c r="Q443" s="4" t="s">
        <v>5</v>
      </c>
      <c r="R443" s="4" t="s">
        <v>2706</v>
      </c>
      <c r="S443" s="4" t="s">
        <v>2707</v>
      </c>
      <c r="T443" s="4" t="s">
        <v>2708</v>
      </c>
      <c r="U443" s="4" t="s">
        <v>2709</v>
      </c>
      <c r="V443" s="4" t="s">
        <v>2710</v>
      </c>
      <c r="W443" s="4" t="s">
        <v>2711</v>
      </c>
      <c r="X443" s="4" t="s">
        <v>242</v>
      </c>
      <c r="Y443" s="4"/>
      <c r="Z443" s="4" t="s">
        <v>2712</v>
      </c>
      <c r="AA443" s="4">
        <v>533.0</v>
      </c>
      <c r="AB443" s="4" t="s">
        <v>13</v>
      </c>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243" t="str">
        <f t="shared" si="31"/>
        <v>TNLT</v>
      </c>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row>
    <row r="444" ht="14.25" customHeight="1">
      <c r="A444" s="1" t="str">
        <f t="shared" si="54"/>
        <v>OK</v>
      </c>
      <c r="B444" s="103" t="str">
        <f t="shared" si="4"/>
        <v>OK</v>
      </c>
      <c r="C444" s="4" t="s">
        <v>2714</v>
      </c>
      <c r="D444" s="4" t="s">
        <v>2623</v>
      </c>
      <c r="E444" s="4"/>
      <c r="F444" s="4" t="s">
        <v>2715</v>
      </c>
      <c r="G444" s="4"/>
      <c r="H444" s="4"/>
      <c r="I444" s="4"/>
      <c r="J444" s="4"/>
      <c r="K444" s="4"/>
      <c r="L444" s="4"/>
      <c r="M444" s="4" t="s">
        <v>47</v>
      </c>
      <c r="N444" s="4" t="s">
        <v>9</v>
      </c>
      <c r="O444" s="4" t="s">
        <v>1104</v>
      </c>
      <c r="P444" s="4" t="s">
        <v>215</v>
      </c>
      <c r="Q444" s="4"/>
      <c r="R444" s="4" t="s">
        <v>2716</v>
      </c>
      <c r="S444" s="4"/>
      <c r="T444" s="4"/>
      <c r="U444" s="4"/>
      <c r="V444" s="4"/>
      <c r="W444" s="4"/>
      <c r="X444" s="4" t="s">
        <v>2717</v>
      </c>
      <c r="Y444" s="4" t="s">
        <v>2718</v>
      </c>
      <c r="Z444" s="4"/>
      <c r="AA444" s="4">
        <v>534.0</v>
      </c>
      <c r="AB444" s="4" t="s">
        <v>49</v>
      </c>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243" t="str">
        <f t="shared" si="31"/>
        <v>TL</v>
      </c>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row>
    <row r="445" ht="14.25" customHeight="1">
      <c r="A445" s="1" t="str">
        <f t="shared" si="54"/>
        <v>OK</v>
      </c>
      <c r="B445" s="103" t="str">
        <f t="shared" si="4"/>
        <v>OK</v>
      </c>
      <c r="C445" s="4" t="s">
        <v>2714</v>
      </c>
      <c r="D445" s="4" t="s">
        <v>2623</v>
      </c>
      <c r="E445" s="4"/>
      <c r="F445" s="4"/>
      <c r="G445" s="4"/>
      <c r="H445" s="4"/>
      <c r="I445" s="4"/>
      <c r="J445" s="4"/>
      <c r="K445" s="4"/>
      <c r="L445" s="4"/>
      <c r="M445" s="4" t="s">
        <v>47</v>
      </c>
      <c r="N445" s="4" t="s">
        <v>5</v>
      </c>
      <c r="O445" s="4" t="s">
        <v>1104</v>
      </c>
      <c r="P445" s="4" t="s">
        <v>215</v>
      </c>
      <c r="Q445" s="4"/>
      <c r="R445" s="4" t="s">
        <v>2720</v>
      </c>
      <c r="S445" s="4" t="s">
        <v>116</v>
      </c>
      <c r="T445" s="4" t="s">
        <v>117</v>
      </c>
      <c r="U445" s="4" t="s">
        <v>118</v>
      </c>
      <c r="V445" s="4" t="s">
        <v>2722</v>
      </c>
      <c r="W445" s="4" t="s">
        <v>115</v>
      </c>
      <c r="X445" s="4" t="s">
        <v>99</v>
      </c>
      <c r="Y445" s="4" t="s">
        <v>2717</v>
      </c>
      <c r="Z445" s="4"/>
      <c r="AA445" s="4">
        <v>535.0</v>
      </c>
      <c r="AB445" s="4" t="s">
        <v>49</v>
      </c>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243" t="str">
        <f t="shared" si="31"/>
        <v>TNLT</v>
      </c>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row>
    <row r="446" ht="14.25" customHeight="1">
      <c r="A446" s="1" t="str">
        <f t="shared" si="54"/>
        <v/>
      </c>
      <c r="B446" s="103" t="str">
        <f t="shared" si="4"/>
        <v>Có sẵn</v>
      </c>
      <c r="C446" s="4" t="s">
        <v>2714</v>
      </c>
      <c r="D446" s="4" t="s">
        <v>2623</v>
      </c>
      <c r="E446" s="4"/>
      <c r="F446" s="4" t="s">
        <v>2715</v>
      </c>
      <c r="G446" s="4"/>
      <c r="H446" s="4"/>
      <c r="I446" s="4"/>
      <c r="J446" s="4"/>
      <c r="K446" s="4"/>
      <c r="L446" s="4"/>
      <c r="M446" s="4"/>
      <c r="N446" s="4"/>
      <c r="O446" s="4"/>
      <c r="P446" s="4" t="s">
        <v>2723</v>
      </c>
      <c r="Q446" s="4" t="s">
        <v>5</v>
      </c>
      <c r="R446" s="4" t="s">
        <v>2641</v>
      </c>
      <c r="S446" s="4" t="s">
        <v>2724</v>
      </c>
      <c r="T446" s="4" t="s">
        <v>2643</v>
      </c>
      <c r="U446" s="4" t="s">
        <v>2644</v>
      </c>
      <c r="V446" s="4" t="s">
        <v>2645</v>
      </c>
      <c r="W446" s="4" t="s">
        <v>2646</v>
      </c>
      <c r="X446" s="4" t="s">
        <v>2725</v>
      </c>
      <c r="Y446" s="4"/>
      <c r="Z446" s="4" t="s">
        <v>2726</v>
      </c>
      <c r="AA446" s="4">
        <v>536.0</v>
      </c>
      <c r="AB446" s="4" t="s">
        <v>13</v>
      </c>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243" t="str">
        <f t="shared" si="31"/>
        <v>TNLT</v>
      </c>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row>
    <row r="447" ht="14.25" customHeight="1">
      <c r="A447" s="1" t="str">
        <f t="shared" si="54"/>
        <v/>
      </c>
      <c r="B447" s="103" t="str">
        <f t="shared" si="4"/>
        <v>Có sẵn</v>
      </c>
      <c r="C447" s="4" t="s">
        <v>2714</v>
      </c>
      <c r="D447" s="4" t="s">
        <v>2623</v>
      </c>
      <c r="E447" s="4"/>
      <c r="F447" s="4"/>
      <c r="G447" s="4"/>
      <c r="H447" s="4"/>
      <c r="I447" s="4"/>
      <c r="J447" s="4"/>
      <c r="K447" s="4"/>
      <c r="L447" s="4"/>
      <c r="M447" s="4"/>
      <c r="N447" s="4"/>
      <c r="O447" s="4"/>
      <c r="P447" s="4"/>
      <c r="Q447" s="4" t="s">
        <v>5</v>
      </c>
      <c r="R447" s="4" t="s">
        <v>2727</v>
      </c>
      <c r="S447" s="4" t="s">
        <v>2728</v>
      </c>
      <c r="T447" s="4" t="s">
        <v>2729</v>
      </c>
      <c r="U447" s="4" t="s">
        <v>2730</v>
      </c>
      <c r="V447" s="4" t="s">
        <v>2731</v>
      </c>
      <c r="W447" s="4" t="s">
        <v>2732</v>
      </c>
      <c r="X447" s="4" t="s">
        <v>150</v>
      </c>
      <c r="Y447" s="4"/>
      <c r="Z447" s="4" t="s">
        <v>2733</v>
      </c>
      <c r="AA447" s="4">
        <v>537.0</v>
      </c>
      <c r="AB447" s="4" t="s">
        <v>49</v>
      </c>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243" t="str">
        <f t="shared" si="31"/>
        <v>TNLT</v>
      </c>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row>
    <row r="448" ht="14.25" customHeight="1">
      <c r="A448" s="1" t="str">
        <f t="shared" si="54"/>
        <v>OK</v>
      </c>
      <c r="B448" s="103" t="str">
        <f t="shared" si="4"/>
        <v>OK</v>
      </c>
      <c r="C448" s="4" t="s">
        <v>2734</v>
      </c>
      <c r="D448" s="4" t="s">
        <v>2623</v>
      </c>
      <c r="E448" s="4"/>
      <c r="F448" s="4"/>
      <c r="G448" s="4"/>
      <c r="H448" s="4"/>
      <c r="I448" s="4"/>
      <c r="J448" s="4"/>
      <c r="K448" s="4"/>
      <c r="L448" s="4"/>
      <c r="M448" s="4" t="s">
        <v>47</v>
      </c>
      <c r="N448" s="4" t="s">
        <v>5</v>
      </c>
      <c r="O448" s="4" t="s">
        <v>829</v>
      </c>
      <c r="P448" s="4" t="s">
        <v>494</v>
      </c>
      <c r="Q448" s="4"/>
      <c r="R448" s="4" t="s">
        <v>2735</v>
      </c>
      <c r="S448" s="4" t="s">
        <v>2736</v>
      </c>
      <c r="T448" s="4" t="s">
        <v>2737</v>
      </c>
      <c r="U448" s="4" t="s">
        <v>2738</v>
      </c>
      <c r="V448" s="4" t="s">
        <v>2739</v>
      </c>
      <c r="W448" s="4" t="s">
        <v>2740</v>
      </c>
      <c r="X448" s="4" t="s">
        <v>2741</v>
      </c>
      <c r="Y448" s="4" t="s">
        <v>2742</v>
      </c>
      <c r="Z448" s="4"/>
      <c r="AA448" s="4">
        <v>538.0</v>
      </c>
      <c r="AB448" s="4" t="s">
        <v>49</v>
      </c>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243" t="str">
        <f t="shared" si="31"/>
        <v>TNLT</v>
      </c>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row>
    <row r="449" ht="14.25" customHeight="1">
      <c r="A449" s="1" t="str">
        <f t="shared" si="54"/>
        <v>OK</v>
      </c>
      <c r="B449" s="103" t="str">
        <f t="shared" si="4"/>
        <v>OK</v>
      </c>
      <c r="C449" s="4" t="s">
        <v>2734</v>
      </c>
      <c r="D449" s="4" t="s">
        <v>2623</v>
      </c>
      <c r="E449" s="4" t="s">
        <v>2743</v>
      </c>
      <c r="F449" s="4" t="s">
        <v>2744</v>
      </c>
      <c r="G449" s="4" t="s">
        <v>2745</v>
      </c>
      <c r="H449" s="4"/>
      <c r="I449" s="4"/>
      <c r="J449" s="4"/>
      <c r="K449" s="4"/>
      <c r="L449" s="4"/>
      <c r="M449" s="4" t="s">
        <v>47</v>
      </c>
      <c r="N449" s="4" t="s">
        <v>5</v>
      </c>
      <c r="O449" s="4" t="s">
        <v>347</v>
      </c>
      <c r="P449" s="4" t="s">
        <v>254</v>
      </c>
      <c r="Q449" s="4"/>
      <c r="R449" s="4" t="s">
        <v>2746</v>
      </c>
      <c r="S449" s="4" t="s">
        <v>2747</v>
      </c>
      <c r="T449" s="4" t="s">
        <v>2748</v>
      </c>
      <c r="U449" s="4" t="s">
        <v>2749</v>
      </c>
      <c r="V449" s="4" t="s">
        <v>301</v>
      </c>
      <c r="W449" s="4" t="s">
        <v>2750</v>
      </c>
      <c r="X449" s="4" t="s">
        <v>151</v>
      </c>
      <c r="Y449" s="4" t="s">
        <v>2751</v>
      </c>
      <c r="Z449" s="4"/>
      <c r="AA449" s="4">
        <v>539.0</v>
      </c>
      <c r="AB449" s="4" t="s">
        <v>49</v>
      </c>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243" t="str">
        <f t="shared" si="31"/>
        <v>TNLT</v>
      </c>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row>
    <row r="450" ht="14.25" customHeight="1">
      <c r="A450" s="1" t="str">
        <f t="shared" si="54"/>
        <v>OK</v>
      </c>
      <c r="B450" s="103" t="str">
        <f t="shared" si="4"/>
        <v>OK</v>
      </c>
      <c r="C450" s="4" t="s">
        <v>2734</v>
      </c>
      <c r="D450" s="4" t="s">
        <v>2623</v>
      </c>
      <c r="E450" s="4"/>
      <c r="F450" s="4"/>
      <c r="G450" s="4"/>
      <c r="H450" s="4"/>
      <c r="I450" s="4"/>
      <c r="J450" s="4"/>
      <c r="K450" s="4"/>
      <c r="L450" s="4"/>
      <c r="M450" s="4" t="s">
        <v>47</v>
      </c>
      <c r="N450" s="4" t="s">
        <v>5</v>
      </c>
      <c r="O450" s="4" t="s">
        <v>1027</v>
      </c>
      <c r="P450" s="4" t="s">
        <v>1245</v>
      </c>
      <c r="Q450" s="4"/>
      <c r="R450" s="4" t="s">
        <v>2752</v>
      </c>
      <c r="S450" s="4" t="s">
        <v>2753</v>
      </c>
      <c r="T450" s="4" t="s">
        <v>2754</v>
      </c>
      <c r="U450" s="4" t="s">
        <v>2755</v>
      </c>
      <c r="V450" s="4" t="s">
        <v>2756</v>
      </c>
      <c r="W450" s="4" t="s">
        <v>2757</v>
      </c>
      <c r="X450" s="4" t="s">
        <v>2758</v>
      </c>
      <c r="Y450" s="4" t="s">
        <v>2759</v>
      </c>
      <c r="Z450" s="4"/>
      <c r="AA450" s="4">
        <v>540.0</v>
      </c>
      <c r="AB450" s="4" t="s">
        <v>49</v>
      </c>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243" t="str">
        <f t="shared" si="31"/>
        <v>TNLT</v>
      </c>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row>
    <row r="451" ht="14.25" customHeight="1">
      <c r="A451" s="1" t="str">
        <f t="shared" si="54"/>
        <v>Giữ chỗ</v>
      </c>
      <c r="B451" s="103" t="str">
        <f t="shared" si="4"/>
        <v>OK</v>
      </c>
      <c r="C451" s="4" t="s">
        <v>2734</v>
      </c>
      <c r="D451" s="4" t="s">
        <v>2623</v>
      </c>
      <c r="E451" s="4"/>
      <c r="F451" s="4"/>
      <c r="G451" s="4"/>
      <c r="H451" s="4"/>
      <c r="I451" s="4"/>
      <c r="J451" s="4"/>
      <c r="K451" s="4"/>
      <c r="L451" s="4"/>
      <c r="M451" s="4" t="s">
        <v>47</v>
      </c>
      <c r="N451" s="4" t="s">
        <v>9</v>
      </c>
      <c r="O451" s="4" t="s">
        <v>1189</v>
      </c>
      <c r="P451" s="4" t="s">
        <v>1875</v>
      </c>
      <c r="Q451" s="4"/>
      <c r="R451" s="4"/>
      <c r="S451" s="4"/>
      <c r="T451" s="4"/>
      <c r="U451" s="4"/>
      <c r="V451" s="4"/>
      <c r="W451" s="4"/>
      <c r="X451" s="4"/>
      <c r="Y451" s="4"/>
      <c r="Z451" s="4"/>
      <c r="AA451" s="4">
        <v>541.0</v>
      </c>
      <c r="AB451" s="4" t="s">
        <v>49</v>
      </c>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243" t="str">
        <f t="shared" si="31"/>
        <v>TL</v>
      </c>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row>
    <row r="452" ht="14.25" customHeight="1">
      <c r="A452" s="1" t="str">
        <f t="shared" si="54"/>
        <v/>
      </c>
      <c r="B452" s="103" t="str">
        <f t="shared" si="4"/>
        <v>Có sẵn</v>
      </c>
      <c r="C452" s="4" t="s">
        <v>2734</v>
      </c>
      <c r="D452" s="4" t="s">
        <v>2623</v>
      </c>
      <c r="E452" s="4" t="s">
        <v>2743</v>
      </c>
      <c r="F452" s="4" t="s">
        <v>2744</v>
      </c>
      <c r="G452" s="4" t="s">
        <v>2745</v>
      </c>
      <c r="H452" s="4"/>
      <c r="I452" s="4"/>
      <c r="J452" s="4"/>
      <c r="K452" s="4"/>
      <c r="L452" s="4"/>
      <c r="M452" s="4"/>
      <c r="N452" s="4"/>
      <c r="O452" s="4"/>
      <c r="P452" s="4" t="s">
        <v>2760</v>
      </c>
      <c r="Q452" s="4" t="s">
        <v>5</v>
      </c>
      <c r="R452" s="4" t="s">
        <v>2761</v>
      </c>
      <c r="S452" s="4" t="s">
        <v>2762</v>
      </c>
      <c r="T452" s="4" t="s">
        <v>2763</v>
      </c>
      <c r="U452" s="4" t="s">
        <v>2764</v>
      </c>
      <c r="V452" s="4" t="s">
        <v>2765</v>
      </c>
      <c r="W452" s="4" t="s">
        <v>2711</v>
      </c>
      <c r="X452" s="4" t="s">
        <v>242</v>
      </c>
      <c r="Y452" s="4"/>
      <c r="Z452" s="4" t="s">
        <v>2766</v>
      </c>
      <c r="AA452" s="4">
        <v>542.0</v>
      </c>
      <c r="AB452" s="4" t="s">
        <v>13</v>
      </c>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243" t="str">
        <f t="shared" si="31"/>
        <v>TNLT</v>
      </c>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row>
    <row r="453" ht="14.25" customHeight="1">
      <c r="A453" s="1" t="str">
        <f t="shared" si="54"/>
        <v/>
      </c>
      <c r="B453" s="103" t="str">
        <f t="shared" si="4"/>
        <v>Có sẵn</v>
      </c>
      <c r="C453" s="4" t="s">
        <v>2734</v>
      </c>
      <c r="D453" s="4" t="s">
        <v>2623</v>
      </c>
      <c r="E453" s="4"/>
      <c r="F453" s="4"/>
      <c r="G453" s="4"/>
      <c r="H453" s="4"/>
      <c r="I453" s="4"/>
      <c r="J453" s="4"/>
      <c r="K453" s="4"/>
      <c r="L453" s="4"/>
      <c r="M453" s="4"/>
      <c r="N453" s="4"/>
      <c r="O453" s="4"/>
      <c r="P453" s="4"/>
      <c r="Q453" s="4" t="s">
        <v>5</v>
      </c>
      <c r="R453" s="4" t="s">
        <v>2768</v>
      </c>
      <c r="S453" s="4" t="s">
        <v>2769</v>
      </c>
      <c r="T453" s="4" t="s">
        <v>2770</v>
      </c>
      <c r="U453" s="4" t="s">
        <v>2771</v>
      </c>
      <c r="V453" s="4" t="s">
        <v>2772</v>
      </c>
      <c r="W453" s="4" t="s">
        <v>2773</v>
      </c>
      <c r="X453" s="4"/>
      <c r="Y453" s="4"/>
      <c r="Z453" s="4" t="s">
        <v>2774</v>
      </c>
      <c r="AA453" s="4">
        <v>543.0</v>
      </c>
      <c r="AB453" s="4" t="s">
        <v>49</v>
      </c>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243" t="str">
        <f t="shared" si="31"/>
        <v>TNLT</v>
      </c>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row>
    <row r="454" ht="14.25" customHeight="1">
      <c r="A454" s="1" t="str">
        <f t="shared" si="54"/>
        <v/>
      </c>
      <c r="B454" s="103" t="str">
        <f t="shared" si="4"/>
        <v>Có sẵn</v>
      </c>
      <c r="C454" s="4" t="s">
        <v>2734</v>
      </c>
      <c r="D454" s="4" t="s">
        <v>2623</v>
      </c>
      <c r="E454" s="4"/>
      <c r="F454" s="4"/>
      <c r="G454" s="4"/>
      <c r="H454" s="4"/>
      <c r="I454" s="4"/>
      <c r="J454" s="4"/>
      <c r="K454" s="4"/>
      <c r="L454" s="4"/>
      <c r="M454" s="4"/>
      <c r="N454" s="4"/>
      <c r="O454" s="4"/>
      <c r="P454" s="4"/>
      <c r="Q454" s="4" t="s">
        <v>9</v>
      </c>
      <c r="R454" s="4" t="s">
        <v>2777</v>
      </c>
      <c r="S454" s="4"/>
      <c r="T454" s="4"/>
      <c r="U454" s="4"/>
      <c r="V454" s="4"/>
      <c r="W454" s="4"/>
      <c r="X454" s="4"/>
      <c r="Y454" s="4"/>
      <c r="Z454" s="4" t="s">
        <v>2778</v>
      </c>
      <c r="AA454" s="4">
        <v>544.0</v>
      </c>
      <c r="AB454" s="4" t="s">
        <v>49</v>
      </c>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243" t="str">
        <f t="shared" si="31"/>
        <v>TL</v>
      </c>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row>
    <row r="455" ht="14.25" customHeight="1">
      <c r="A455" s="1" t="str">
        <f t="shared" si="54"/>
        <v/>
      </c>
      <c r="B455" s="103" t="str">
        <f t="shared" si="4"/>
        <v>Có sẵn</v>
      </c>
      <c r="C455" s="4" t="s">
        <v>2734</v>
      </c>
      <c r="D455" s="4" t="s">
        <v>2623</v>
      </c>
      <c r="E455" s="4"/>
      <c r="F455" s="4"/>
      <c r="G455" s="4"/>
      <c r="H455" s="4"/>
      <c r="I455" s="4"/>
      <c r="J455" s="4"/>
      <c r="K455" s="4"/>
      <c r="L455" s="4"/>
      <c r="M455" s="4"/>
      <c r="N455" s="4"/>
      <c r="O455" s="4"/>
      <c r="P455" s="4"/>
      <c r="Q455" s="4" t="s">
        <v>9</v>
      </c>
      <c r="R455" s="4" t="s">
        <v>2779</v>
      </c>
      <c r="S455" s="4"/>
      <c r="T455" s="4"/>
      <c r="U455" s="4"/>
      <c r="V455" s="4"/>
      <c r="W455" s="4"/>
      <c r="X455" s="4"/>
      <c r="Y455" s="4"/>
      <c r="Z455" s="4" t="s">
        <v>2780</v>
      </c>
      <c r="AA455" s="4">
        <v>545.0</v>
      </c>
      <c r="AB455" s="4" t="s">
        <v>49</v>
      </c>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243" t="str">
        <f t="shared" si="31"/>
        <v>TL</v>
      </c>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row>
    <row r="456" ht="14.25" customHeight="1">
      <c r="A456" s="1" t="str">
        <f t="shared" si="54"/>
        <v>OK</v>
      </c>
      <c r="B456" s="103" t="str">
        <f t="shared" si="4"/>
        <v>OK</v>
      </c>
      <c r="C456" s="4" t="s">
        <v>2781</v>
      </c>
      <c r="D456" s="4" t="s">
        <v>2623</v>
      </c>
      <c r="E456" s="4"/>
      <c r="F456" s="4"/>
      <c r="G456" s="4" t="s">
        <v>2782</v>
      </c>
      <c r="H456" s="4"/>
      <c r="I456" s="4"/>
      <c r="J456" s="4"/>
      <c r="K456" s="4"/>
      <c r="L456" s="4"/>
      <c r="M456" s="4" t="s">
        <v>47</v>
      </c>
      <c r="N456" s="4" t="s">
        <v>9</v>
      </c>
      <c r="O456" s="4" t="s">
        <v>829</v>
      </c>
      <c r="P456" s="4" t="s">
        <v>2442</v>
      </c>
      <c r="Q456" s="4"/>
      <c r="R456" s="4" t="s">
        <v>2783</v>
      </c>
      <c r="S456" s="4"/>
      <c r="T456" s="4"/>
      <c r="U456" s="4"/>
      <c r="V456" s="4"/>
      <c r="W456" s="4"/>
      <c r="X456" s="4" t="s">
        <v>2784</v>
      </c>
      <c r="Y456" s="4" t="s">
        <v>2785</v>
      </c>
      <c r="Z456" s="4"/>
      <c r="AA456" s="4">
        <v>546.0</v>
      </c>
      <c r="AB456" s="4" t="s">
        <v>49</v>
      </c>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243" t="str">
        <f t="shared" si="31"/>
        <v>TL</v>
      </c>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row>
    <row r="457" ht="14.25" customHeight="1">
      <c r="A457" s="1" t="str">
        <f t="shared" si="54"/>
        <v>OK</v>
      </c>
      <c r="B457" s="103" t="str">
        <f t="shared" si="4"/>
        <v>OK</v>
      </c>
      <c r="C457" s="4" t="s">
        <v>2781</v>
      </c>
      <c r="D457" s="4" t="s">
        <v>2623</v>
      </c>
      <c r="E457" s="4"/>
      <c r="F457" s="4"/>
      <c r="G457" s="4" t="s">
        <v>2782</v>
      </c>
      <c r="H457" s="4"/>
      <c r="I457" s="4"/>
      <c r="J457" s="4"/>
      <c r="K457" s="4"/>
      <c r="L457" s="4"/>
      <c r="M457" s="4" t="s">
        <v>13</v>
      </c>
      <c r="N457" s="4" t="s">
        <v>8</v>
      </c>
      <c r="O457" s="4" t="s">
        <v>42</v>
      </c>
      <c r="P457" s="4" t="s">
        <v>188</v>
      </c>
      <c r="Q457" s="4"/>
      <c r="R457" s="4" t="s">
        <v>2787</v>
      </c>
      <c r="S457" s="4" t="s">
        <v>2788</v>
      </c>
      <c r="T457" s="4" t="s">
        <v>2789</v>
      </c>
      <c r="U457" s="4" t="s">
        <v>2790</v>
      </c>
      <c r="V457" s="4" t="s">
        <v>2791</v>
      </c>
      <c r="W457" s="4" t="s">
        <v>2792</v>
      </c>
      <c r="X457" s="4" t="s">
        <v>1219</v>
      </c>
      <c r="Y457" s="4" t="s">
        <v>2793</v>
      </c>
      <c r="Z457" s="4"/>
      <c r="AA457" s="4">
        <v>547.0</v>
      </c>
      <c r="AB457" s="4" t="s">
        <v>47</v>
      </c>
      <c r="AC457" s="4"/>
      <c r="AD457" s="20" t="s">
        <v>416</v>
      </c>
      <c r="AE457" s="67" t="s">
        <v>8171</v>
      </c>
      <c r="AF457" s="67" t="s">
        <v>8171</v>
      </c>
      <c r="AG457" s="67" t="s">
        <v>8171</v>
      </c>
      <c r="AH457" s="267" t="s">
        <v>8171</v>
      </c>
      <c r="AI457" s="267" t="s">
        <v>8171</v>
      </c>
      <c r="AJ457" s="267" t="s">
        <v>8171</v>
      </c>
      <c r="AK457" s="267" t="s">
        <v>8171</v>
      </c>
      <c r="AL457" s="267" t="s">
        <v>8171</v>
      </c>
      <c r="AM457" s="67" t="s">
        <v>8171</v>
      </c>
      <c r="AN457" s="67" t="s">
        <v>8249</v>
      </c>
      <c r="AO457" s="67" t="s">
        <v>9055</v>
      </c>
      <c r="AP457" s="4"/>
      <c r="AQ457" s="4"/>
      <c r="AR457" s="4"/>
      <c r="AS457" s="4"/>
      <c r="AT457" s="4"/>
      <c r="AU457" s="4"/>
      <c r="AV457" s="4"/>
      <c r="AW457" s="4"/>
      <c r="AX457" s="4"/>
      <c r="AY457" s="4"/>
      <c r="AZ457" s="4"/>
      <c r="BA457" s="4"/>
      <c r="BB457" s="4"/>
      <c r="BC457" s="4"/>
      <c r="BD457" s="4"/>
      <c r="BE457" s="4"/>
      <c r="BF457" s="4"/>
      <c r="BG457" s="4"/>
      <c r="BH457" s="4"/>
      <c r="BI457" s="4"/>
      <c r="BJ457" s="243" t="str">
        <f t="shared" si="31"/>
        <v>TNBT</v>
      </c>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row>
    <row r="458" ht="14.25" customHeight="1">
      <c r="A458" s="1"/>
      <c r="B458" s="103" t="str">
        <f t="shared" si="4"/>
        <v>Thêm</v>
      </c>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243" t="str">
        <f t="shared" si="31"/>
        <v/>
      </c>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row>
    <row r="459" ht="14.25" customHeight="1">
      <c r="A459" s="1" t="str">
        <f t="shared" ref="A459:A460" si="55">SWITCH(B459,"OK",IF(ISBLANK(R459),IF(ISBLANK(P459),"Giữ chỗ nhóm","Giữ chỗ"),"OK"),"Chưa làm",IF(P459&lt;&gt;"","Giữ chỗ",""),0,IF(ISBLANK(R459),"Thêm",""),"")</f>
        <v>OK</v>
      </c>
      <c r="B459" s="103" t="str">
        <f t="shared" si="4"/>
        <v>OK</v>
      </c>
      <c r="C459" s="4" t="s">
        <v>2794</v>
      </c>
      <c r="D459" s="4" t="s">
        <v>2623</v>
      </c>
      <c r="E459" s="4"/>
      <c r="F459" s="4"/>
      <c r="G459" s="4" t="s">
        <v>2795</v>
      </c>
      <c r="H459" s="4"/>
      <c r="I459" s="4"/>
      <c r="J459" s="4"/>
      <c r="K459" s="4"/>
      <c r="L459" s="4"/>
      <c r="M459" s="4" t="s">
        <v>47</v>
      </c>
      <c r="N459" s="4" t="s">
        <v>9</v>
      </c>
      <c r="O459" s="4" t="s">
        <v>404</v>
      </c>
      <c r="P459" s="4" t="s">
        <v>1366</v>
      </c>
      <c r="Q459" s="4"/>
      <c r="R459" s="4" t="s">
        <v>2796</v>
      </c>
      <c r="S459" s="4"/>
      <c r="T459" s="4"/>
      <c r="U459" s="4"/>
      <c r="V459" s="4"/>
      <c r="W459" s="4"/>
      <c r="X459" s="4" t="s">
        <v>2797</v>
      </c>
      <c r="Y459" s="4" t="s">
        <v>2797</v>
      </c>
      <c r="Z459" s="4"/>
      <c r="AA459" s="4">
        <v>549.0</v>
      </c>
      <c r="AB459" s="4" t="s">
        <v>49</v>
      </c>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243" t="str">
        <f t="shared" si="31"/>
        <v>TL</v>
      </c>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row>
    <row r="460" ht="14.25" customHeight="1">
      <c r="A460" s="1" t="str">
        <f t="shared" si="55"/>
        <v>OK</v>
      </c>
      <c r="B460" s="103" t="str">
        <f t="shared" si="4"/>
        <v>OK</v>
      </c>
      <c r="C460" s="4" t="s">
        <v>2794</v>
      </c>
      <c r="D460" s="4" t="s">
        <v>2623</v>
      </c>
      <c r="E460" s="4"/>
      <c r="F460" s="4"/>
      <c r="G460" s="4" t="s">
        <v>2795</v>
      </c>
      <c r="H460" s="4"/>
      <c r="I460" s="4"/>
      <c r="J460" s="4"/>
      <c r="K460" s="4"/>
      <c r="L460" s="4"/>
      <c r="M460" s="4" t="s">
        <v>13</v>
      </c>
      <c r="N460" s="4" t="s">
        <v>8</v>
      </c>
      <c r="O460" s="4" t="s">
        <v>550</v>
      </c>
      <c r="P460" s="4" t="s">
        <v>567</v>
      </c>
      <c r="Q460" s="4"/>
      <c r="R460" s="4" t="s">
        <v>2801</v>
      </c>
      <c r="S460" s="4" t="s">
        <v>2802</v>
      </c>
      <c r="T460" s="4" t="s">
        <v>2803</v>
      </c>
      <c r="U460" s="4" t="s">
        <v>2804</v>
      </c>
      <c r="V460" s="4" t="s">
        <v>2805</v>
      </c>
      <c r="W460" s="4" t="s">
        <v>2806</v>
      </c>
      <c r="X460" s="4" t="s">
        <v>2807</v>
      </c>
      <c r="Y460" s="4" t="s">
        <v>2808</v>
      </c>
      <c r="Z460" s="4"/>
      <c r="AA460" s="4">
        <v>550.0</v>
      </c>
      <c r="AB460" s="4" t="s">
        <v>47</v>
      </c>
      <c r="AC460" s="4"/>
      <c r="AD460" s="20" t="s">
        <v>1250</v>
      </c>
      <c r="AE460" s="67" t="s">
        <v>8171</v>
      </c>
      <c r="AF460" s="67" t="s">
        <v>8</v>
      </c>
      <c r="AG460" s="67" t="s">
        <v>8171</v>
      </c>
      <c r="AH460" s="67" t="s">
        <v>8171</v>
      </c>
      <c r="AI460" s="87" t="s">
        <v>8171</v>
      </c>
      <c r="AJ460" s="67" t="s">
        <v>8171</v>
      </c>
      <c r="AK460" s="67" t="s">
        <v>8171</v>
      </c>
      <c r="AL460" s="67" t="s">
        <v>8171</v>
      </c>
      <c r="AM460" s="67" t="s">
        <v>8598</v>
      </c>
      <c r="AN460" s="67" t="s">
        <v>9308</v>
      </c>
      <c r="AO460" s="67" t="s">
        <v>8257</v>
      </c>
      <c r="AP460" s="4"/>
      <c r="AQ460" s="4"/>
      <c r="AR460" s="4"/>
      <c r="AS460" s="4"/>
      <c r="AT460" s="4"/>
      <c r="AU460" s="4"/>
      <c r="AV460" s="4"/>
      <c r="AW460" s="4"/>
      <c r="AX460" s="4"/>
      <c r="AY460" s="4"/>
      <c r="AZ460" s="4"/>
      <c r="BA460" s="4"/>
      <c r="BB460" s="4"/>
      <c r="BC460" s="4"/>
      <c r="BD460" s="4"/>
      <c r="BE460" s="4"/>
      <c r="BF460" s="4"/>
      <c r="BG460" s="4"/>
      <c r="BH460" s="4"/>
      <c r="BI460" s="4"/>
      <c r="BJ460" s="243" t="str">
        <f t="shared" si="31"/>
        <v>TNBT</v>
      </c>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row>
    <row r="461" ht="14.25" customHeight="1">
      <c r="A461" s="1"/>
      <c r="B461" s="103" t="str">
        <f t="shared" si="4"/>
        <v>Thêm</v>
      </c>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243" t="str">
        <f t="shared" si="31"/>
        <v/>
      </c>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row>
    <row r="462" ht="14.25" customHeight="1">
      <c r="A462" s="1" t="str">
        <f t="shared" ref="A462:A464" si="56">SWITCH(B462,"OK",IF(ISBLANK(R462),IF(ISBLANK(P462),"Giữ chỗ nhóm","Giữ chỗ"),"OK"),"Chưa làm",IF(P462&lt;&gt;"","Giữ chỗ",""),0,IF(ISBLANK(R462),"Thêm",""),"")</f>
        <v/>
      </c>
      <c r="B462" s="103" t="str">
        <f t="shared" si="4"/>
        <v>Có sẵn</v>
      </c>
      <c r="C462" s="4" t="s">
        <v>2809</v>
      </c>
      <c r="D462" s="4" t="s">
        <v>2623</v>
      </c>
      <c r="E462" s="4"/>
      <c r="F462" s="4"/>
      <c r="G462" s="4"/>
      <c r="H462" s="4"/>
      <c r="I462" s="4"/>
      <c r="J462" s="4"/>
      <c r="K462" s="4"/>
      <c r="L462" s="4"/>
      <c r="M462" s="4" t="s">
        <v>47</v>
      </c>
      <c r="N462" s="4" t="s">
        <v>9</v>
      </c>
      <c r="O462" s="4" t="s">
        <v>235</v>
      </c>
      <c r="P462" s="4" t="s">
        <v>595</v>
      </c>
      <c r="Q462" s="4" t="s">
        <v>9</v>
      </c>
      <c r="R462" s="4" t="s">
        <v>2810</v>
      </c>
      <c r="S462" s="4"/>
      <c r="T462" s="4"/>
      <c r="U462" s="4"/>
      <c r="V462" s="4"/>
      <c r="W462" s="4"/>
      <c r="X462" s="4" t="s">
        <v>2811</v>
      </c>
      <c r="Y462" s="4" t="s">
        <v>2812</v>
      </c>
      <c r="Z462" s="4"/>
      <c r="AA462" s="4">
        <v>552.0</v>
      </c>
      <c r="AB462" s="4" t="s">
        <v>49</v>
      </c>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243" t="str">
        <f t="shared" si="31"/>
        <v>TL</v>
      </c>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row>
    <row r="463" ht="14.25" customHeight="1">
      <c r="A463" s="1" t="str">
        <f t="shared" si="56"/>
        <v>OK</v>
      </c>
      <c r="B463" s="103" t="str">
        <f t="shared" si="4"/>
        <v>OK</v>
      </c>
      <c r="C463" s="4" t="s">
        <v>2809</v>
      </c>
      <c r="D463" s="4" t="s">
        <v>2623</v>
      </c>
      <c r="E463" s="4"/>
      <c r="F463" s="4"/>
      <c r="G463" s="4" t="s">
        <v>2813</v>
      </c>
      <c r="H463" s="4"/>
      <c r="I463" s="4"/>
      <c r="J463" s="4"/>
      <c r="K463" s="4"/>
      <c r="L463" s="4"/>
      <c r="M463" s="4" t="s">
        <v>47</v>
      </c>
      <c r="N463" s="4" t="s">
        <v>9</v>
      </c>
      <c r="O463" s="4" t="s">
        <v>404</v>
      </c>
      <c r="P463" s="4" t="s">
        <v>1366</v>
      </c>
      <c r="Q463" s="4"/>
      <c r="R463" s="4" t="s">
        <v>2814</v>
      </c>
      <c r="S463" s="4"/>
      <c r="T463" s="4"/>
      <c r="U463" s="4"/>
      <c r="V463" s="4"/>
      <c r="W463" s="4"/>
      <c r="X463" s="4"/>
      <c r="Y463" s="4" t="s">
        <v>2815</v>
      </c>
      <c r="Z463" s="4"/>
      <c r="AA463" s="4">
        <v>553.0</v>
      </c>
      <c r="AB463" s="4" t="s">
        <v>49</v>
      </c>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243" t="str">
        <f t="shared" si="31"/>
        <v>TL</v>
      </c>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row>
    <row r="464" ht="14.25" customHeight="1">
      <c r="A464" s="1" t="str">
        <f t="shared" si="56"/>
        <v>OK</v>
      </c>
      <c r="B464" s="103" t="str">
        <f t="shared" si="4"/>
        <v>OK</v>
      </c>
      <c r="C464" s="4" t="s">
        <v>2809</v>
      </c>
      <c r="D464" s="4" t="s">
        <v>2623</v>
      </c>
      <c r="E464" s="4"/>
      <c r="F464" s="4"/>
      <c r="G464" s="4" t="s">
        <v>2813</v>
      </c>
      <c r="H464" s="4"/>
      <c r="I464" s="4"/>
      <c r="J464" s="4"/>
      <c r="K464" s="4"/>
      <c r="L464" s="4"/>
      <c r="M464" s="4" t="s">
        <v>13</v>
      </c>
      <c r="N464" s="4" t="s">
        <v>8</v>
      </c>
      <c r="O464" s="4" t="s">
        <v>91</v>
      </c>
      <c r="P464" s="4" t="s">
        <v>92</v>
      </c>
      <c r="Q464" s="4"/>
      <c r="R464" s="4" t="s">
        <v>2818</v>
      </c>
      <c r="S464" s="4" t="s">
        <v>2819</v>
      </c>
      <c r="T464" s="4" t="s">
        <v>2820</v>
      </c>
      <c r="U464" s="4" t="s">
        <v>2821</v>
      </c>
      <c r="V464" s="4" t="s">
        <v>2822</v>
      </c>
      <c r="W464" s="4" t="s">
        <v>2823</v>
      </c>
      <c r="X464" s="4" t="s">
        <v>2824</v>
      </c>
      <c r="Y464" s="4" t="s">
        <v>2825</v>
      </c>
      <c r="Z464" s="4"/>
      <c r="AA464" s="4">
        <v>554.0</v>
      </c>
      <c r="AB464" s="4" t="s">
        <v>47</v>
      </c>
      <c r="AC464" s="4"/>
      <c r="AD464" s="20" t="s">
        <v>846</v>
      </c>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243" t="str">
        <f t="shared" si="31"/>
        <v>TNBT</v>
      </c>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row>
    <row r="465" ht="14.25" customHeight="1">
      <c r="A465" s="1"/>
      <c r="B465" s="103" t="str">
        <f t="shared" si="4"/>
        <v>Thêm</v>
      </c>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243" t="str">
        <f t="shared" si="31"/>
        <v/>
      </c>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row>
    <row r="466" ht="14.25" customHeight="1">
      <c r="A466" s="1" t="str">
        <f t="shared" ref="A466:A475" si="57">SWITCH(B466,"OK",IF(ISBLANK(R466),IF(ISBLANK(P466),"Giữ chỗ nhóm","Giữ chỗ"),"OK"),"Chưa làm",IF(P466&lt;&gt;"","Giữ chỗ",""),0,IF(ISBLANK(R466),"Thêm",""),"")</f>
        <v/>
      </c>
      <c r="B466" s="103" t="str">
        <f t="shared" si="4"/>
        <v>Có sẵn</v>
      </c>
      <c r="C466" s="4" t="s">
        <v>2809</v>
      </c>
      <c r="D466" s="4" t="s">
        <v>2623</v>
      </c>
      <c r="E466" s="4"/>
      <c r="F466" s="4"/>
      <c r="G466" s="4"/>
      <c r="H466" s="4"/>
      <c r="I466" s="4"/>
      <c r="J466" s="4"/>
      <c r="K466" s="4"/>
      <c r="L466" s="4"/>
      <c r="M466" s="4"/>
      <c r="N466" s="4"/>
      <c r="O466" s="4"/>
      <c r="P466" s="4" t="s">
        <v>2827</v>
      </c>
      <c r="Q466" s="4" t="s">
        <v>9</v>
      </c>
      <c r="R466" s="4" t="s">
        <v>2828</v>
      </c>
      <c r="S466" s="4" t="s">
        <v>150</v>
      </c>
      <c r="T466" s="4" t="s">
        <v>150</v>
      </c>
      <c r="U466" s="4" t="s">
        <v>150</v>
      </c>
      <c r="V466" s="4" t="s">
        <v>150</v>
      </c>
      <c r="W466" s="4" t="s">
        <v>150</v>
      </c>
      <c r="X466" s="4" t="s">
        <v>2829</v>
      </c>
      <c r="Y466" s="4"/>
      <c r="Z466" s="4" t="s">
        <v>2830</v>
      </c>
      <c r="AA466" s="4">
        <v>556.0</v>
      </c>
      <c r="AB466" s="4" t="s">
        <v>13</v>
      </c>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243" t="str">
        <f t="shared" si="31"/>
        <v>TL</v>
      </c>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row>
    <row r="467" ht="14.25" customHeight="1">
      <c r="A467" s="1" t="str">
        <f t="shared" si="57"/>
        <v>OK</v>
      </c>
      <c r="B467" s="103" t="str">
        <f t="shared" si="4"/>
        <v>OK</v>
      </c>
      <c r="C467" s="4" t="s">
        <v>2831</v>
      </c>
      <c r="D467" s="4" t="s">
        <v>2623</v>
      </c>
      <c r="E467" s="4"/>
      <c r="F467" s="4"/>
      <c r="G467" s="4" t="s">
        <v>2832</v>
      </c>
      <c r="H467" s="4"/>
      <c r="I467" s="4"/>
      <c r="J467" s="4"/>
      <c r="K467" s="4"/>
      <c r="L467" s="4"/>
      <c r="M467" s="4" t="s">
        <v>47</v>
      </c>
      <c r="N467" s="4" t="s">
        <v>9</v>
      </c>
      <c r="O467" s="4" t="s">
        <v>1027</v>
      </c>
      <c r="P467" s="4" t="s">
        <v>1245</v>
      </c>
      <c r="Q467" s="4"/>
      <c r="R467" s="4" t="s">
        <v>2833</v>
      </c>
      <c r="S467" s="4"/>
      <c r="T467" s="4"/>
      <c r="U467" s="4"/>
      <c r="V467" s="4"/>
      <c r="W467" s="4"/>
      <c r="X467" s="4" t="s">
        <v>2834</v>
      </c>
      <c r="Y467" s="4" t="s">
        <v>2835</v>
      </c>
      <c r="Z467" s="4"/>
      <c r="AA467" s="4">
        <v>557.0</v>
      </c>
      <c r="AB467" s="4" t="s">
        <v>49</v>
      </c>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243" t="str">
        <f t="shared" si="31"/>
        <v>TL</v>
      </c>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row>
    <row r="468" ht="14.25" customHeight="1">
      <c r="A468" s="1" t="str">
        <f t="shared" si="57"/>
        <v>OK</v>
      </c>
      <c r="B468" s="103" t="str">
        <f t="shared" si="4"/>
        <v>OK</v>
      </c>
      <c r="C468" s="4" t="s">
        <v>2831</v>
      </c>
      <c r="D468" s="4" t="s">
        <v>2623</v>
      </c>
      <c r="E468" s="4"/>
      <c r="F468" s="4"/>
      <c r="G468" s="4"/>
      <c r="H468" s="4"/>
      <c r="I468" s="4"/>
      <c r="J468" s="4"/>
      <c r="K468" s="4"/>
      <c r="L468" s="4"/>
      <c r="M468" s="4" t="s">
        <v>47</v>
      </c>
      <c r="N468" s="4" t="s">
        <v>9</v>
      </c>
      <c r="O468" s="4" t="s">
        <v>1027</v>
      </c>
      <c r="P468" s="4" t="s">
        <v>1245</v>
      </c>
      <c r="Q468" s="4"/>
      <c r="R468" s="4" t="s">
        <v>2836</v>
      </c>
      <c r="S468" s="4"/>
      <c r="T468" s="4"/>
      <c r="U468" s="4"/>
      <c r="V468" s="4"/>
      <c r="W468" s="4"/>
      <c r="X468" s="4" t="s">
        <v>2837</v>
      </c>
      <c r="Y468" s="4" t="s">
        <v>2838</v>
      </c>
      <c r="Z468" s="4"/>
      <c r="AA468" s="4">
        <v>558.0</v>
      </c>
      <c r="AB468" s="4" t="s">
        <v>49</v>
      </c>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243" t="str">
        <f t="shared" si="31"/>
        <v>TL</v>
      </c>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row>
    <row r="469" ht="14.25" customHeight="1">
      <c r="A469" s="1" t="str">
        <f t="shared" si="57"/>
        <v/>
      </c>
      <c r="B469" s="103" t="str">
        <f t="shared" si="4"/>
        <v>Tự do chọn</v>
      </c>
      <c r="C469" s="4" t="s">
        <v>2831</v>
      </c>
      <c r="D469" s="4" t="s">
        <v>2623</v>
      </c>
      <c r="E469" s="4"/>
      <c r="F469" s="4"/>
      <c r="G469" s="4"/>
      <c r="H469" s="4"/>
      <c r="I469" s="4"/>
      <c r="J469" s="4"/>
      <c r="K469" s="4"/>
      <c r="L469" s="4"/>
      <c r="M469" s="4" t="s">
        <v>47</v>
      </c>
      <c r="N469" s="4" t="s">
        <v>9</v>
      </c>
      <c r="O469" s="4"/>
      <c r="P469" s="4"/>
      <c r="Q469" s="4"/>
      <c r="R469" s="4"/>
      <c r="S469" s="4"/>
      <c r="T469" s="4"/>
      <c r="U469" s="4"/>
      <c r="V469" s="4"/>
      <c r="W469" s="4"/>
      <c r="X469" s="4"/>
      <c r="Y469" s="4"/>
      <c r="Z469" s="4"/>
      <c r="AA469" s="4">
        <v>559.0</v>
      </c>
      <c r="AB469" s="4" t="s">
        <v>49</v>
      </c>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243" t="str">
        <f t="shared" si="31"/>
        <v>TL</v>
      </c>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row>
    <row r="470" ht="14.25" customHeight="1">
      <c r="A470" s="1" t="str">
        <f t="shared" si="57"/>
        <v/>
      </c>
      <c r="B470" s="103" t="str">
        <f t="shared" si="4"/>
        <v>Có sẵn</v>
      </c>
      <c r="C470" s="4" t="s">
        <v>2831</v>
      </c>
      <c r="D470" s="4" t="s">
        <v>2623</v>
      </c>
      <c r="E470" s="4"/>
      <c r="F470" s="4"/>
      <c r="G470" s="4" t="s">
        <v>2832</v>
      </c>
      <c r="H470" s="4"/>
      <c r="I470" s="4"/>
      <c r="J470" s="4"/>
      <c r="K470" s="4"/>
      <c r="L470" s="4"/>
      <c r="M470" s="4"/>
      <c r="N470" s="4"/>
      <c r="O470" s="4"/>
      <c r="P470" s="4" t="s">
        <v>2839</v>
      </c>
      <c r="Q470" s="4" t="s">
        <v>5</v>
      </c>
      <c r="R470" s="4" t="s">
        <v>2840</v>
      </c>
      <c r="S470" s="4" t="s">
        <v>221</v>
      </c>
      <c r="T470" s="4" t="s">
        <v>256</v>
      </c>
      <c r="U470" s="4" t="s">
        <v>219</v>
      </c>
      <c r="V470" s="4" t="s">
        <v>286</v>
      </c>
      <c r="W470" s="4" t="s">
        <v>2841</v>
      </c>
      <c r="X470" s="4" t="s">
        <v>99</v>
      </c>
      <c r="Y470" s="4"/>
      <c r="Z470" s="4" t="s">
        <v>2842</v>
      </c>
      <c r="AA470" s="4">
        <v>560.0</v>
      </c>
      <c r="AB470" s="4" t="s">
        <v>13</v>
      </c>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243" t="str">
        <f t="shared" si="31"/>
        <v>TNLT</v>
      </c>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row>
    <row r="471" ht="14.25" customHeight="1">
      <c r="A471" s="1" t="str">
        <f t="shared" si="57"/>
        <v/>
      </c>
      <c r="B471" s="103" t="str">
        <f t="shared" si="4"/>
        <v>Có sẵn</v>
      </c>
      <c r="C471" s="4" t="s">
        <v>2831</v>
      </c>
      <c r="D471" s="4" t="s">
        <v>2623</v>
      </c>
      <c r="E471" s="4"/>
      <c r="F471" s="4"/>
      <c r="G471" s="4"/>
      <c r="H471" s="4"/>
      <c r="I471" s="4"/>
      <c r="J471" s="4"/>
      <c r="K471" s="4"/>
      <c r="L471" s="4"/>
      <c r="M471" s="4"/>
      <c r="N471" s="4"/>
      <c r="O471" s="4"/>
      <c r="P471" s="4" t="s">
        <v>2843</v>
      </c>
      <c r="Q471" s="4" t="s">
        <v>9</v>
      </c>
      <c r="R471" s="4" t="s">
        <v>2844</v>
      </c>
      <c r="S471" s="4" t="s">
        <v>150</v>
      </c>
      <c r="T471" s="4" t="s">
        <v>150</v>
      </c>
      <c r="U471" s="4" t="s">
        <v>150</v>
      </c>
      <c r="V471" s="4" t="s">
        <v>150</v>
      </c>
      <c r="W471" s="4" t="s">
        <v>150</v>
      </c>
      <c r="X471" s="4" t="s">
        <v>2845</v>
      </c>
      <c r="Y471" s="4"/>
      <c r="Z471" s="4" t="s">
        <v>2846</v>
      </c>
      <c r="AA471" s="4">
        <v>561.0</v>
      </c>
      <c r="AB471" s="4" t="s">
        <v>13</v>
      </c>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243" t="str">
        <f t="shared" si="31"/>
        <v>TL</v>
      </c>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row>
    <row r="472" ht="14.25" customHeight="1">
      <c r="A472" s="1" t="str">
        <f t="shared" si="57"/>
        <v/>
      </c>
      <c r="B472" s="103" t="str">
        <f t="shared" si="4"/>
        <v>Có sẵn</v>
      </c>
      <c r="C472" s="4" t="s">
        <v>2831</v>
      </c>
      <c r="D472" s="4" t="s">
        <v>2623</v>
      </c>
      <c r="E472" s="4"/>
      <c r="F472" s="4"/>
      <c r="G472" s="4"/>
      <c r="H472" s="4"/>
      <c r="I472" s="4"/>
      <c r="J472" s="4"/>
      <c r="K472" s="4"/>
      <c r="L472" s="4"/>
      <c r="M472" s="4"/>
      <c r="N472" s="4"/>
      <c r="O472" s="4"/>
      <c r="P472" s="4"/>
      <c r="Q472" s="4" t="s">
        <v>5</v>
      </c>
      <c r="R472" s="4" t="s">
        <v>2848</v>
      </c>
      <c r="S472" s="4" t="s">
        <v>227</v>
      </c>
      <c r="T472" s="4" t="s">
        <v>116</v>
      </c>
      <c r="U472" s="4" t="s">
        <v>118</v>
      </c>
      <c r="V472" s="4" t="s">
        <v>2722</v>
      </c>
      <c r="W472" s="4" t="s">
        <v>219</v>
      </c>
      <c r="X472" s="4" t="s">
        <v>150</v>
      </c>
      <c r="Y472" s="4"/>
      <c r="Z472" s="4" t="s">
        <v>2849</v>
      </c>
      <c r="AA472" s="4">
        <v>562.0</v>
      </c>
      <c r="AB472" s="4" t="s">
        <v>49</v>
      </c>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243" t="str">
        <f t="shared" si="31"/>
        <v>TNLT</v>
      </c>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row>
    <row r="473" ht="14.25" customHeight="1">
      <c r="A473" s="1" t="str">
        <f t="shared" si="57"/>
        <v>OK</v>
      </c>
      <c r="B473" s="103" t="str">
        <f t="shared" si="4"/>
        <v>OK</v>
      </c>
      <c r="C473" s="4" t="s">
        <v>2852</v>
      </c>
      <c r="D473" s="4" t="s">
        <v>2623</v>
      </c>
      <c r="E473" s="4"/>
      <c r="F473" s="4"/>
      <c r="G473" s="4" t="s">
        <v>2853</v>
      </c>
      <c r="H473" s="4"/>
      <c r="I473" s="4"/>
      <c r="J473" s="4"/>
      <c r="K473" s="4"/>
      <c r="L473" s="4"/>
      <c r="M473" s="4" t="s">
        <v>47</v>
      </c>
      <c r="N473" s="4" t="s">
        <v>9</v>
      </c>
      <c r="O473" s="4" t="s">
        <v>829</v>
      </c>
      <c r="P473" s="4" t="s">
        <v>2442</v>
      </c>
      <c r="Q473" s="4"/>
      <c r="R473" s="4" t="s">
        <v>2854</v>
      </c>
      <c r="S473" s="4"/>
      <c r="T473" s="4"/>
      <c r="U473" s="4"/>
      <c r="V473" s="4"/>
      <c r="W473" s="4"/>
      <c r="X473" s="4" t="s">
        <v>2855</v>
      </c>
      <c r="Y473" s="4" t="s">
        <v>2856</v>
      </c>
      <c r="Z473" s="4"/>
      <c r="AA473" s="4">
        <v>563.0</v>
      </c>
      <c r="AB473" s="4" t="s">
        <v>49</v>
      </c>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243" t="str">
        <f t="shared" si="31"/>
        <v>TL</v>
      </c>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row>
    <row r="474" ht="14.25" customHeight="1">
      <c r="A474" s="1" t="str">
        <f t="shared" si="57"/>
        <v>OK</v>
      </c>
      <c r="B474" s="103" t="str">
        <f t="shared" si="4"/>
        <v>OK</v>
      </c>
      <c r="C474" s="4" t="s">
        <v>2852</v>
      </c>
      <c r="D474" s="4" t="s">
        <v>2623</v>
      </c>
      <c r="E474" s="4"/>
      <c r="F474" s="4"/>
      <c r="G474" s="4"/>
      <c r="H474" s="4"/>
      <c r="I474" s="4"/>
      <c r="J474" s="4"/>
      <c r="K474" s="4"/>
      <c r="L474" s="4"/>
      <c r="M474" s="4" t="s">
        <v>47</v>
      </c>
      <c r="N474" s="4" t="s">
        <v>9</v>
      </c>
      <c r="O474" s="4" t="s">
        <v>1209</v>
      </c>
      <c r="P474" s="4" t="s">
        <v>629</v>
      </c>
      <c r="Q474" s="4"/>
      <c r="R474" s="4" t="s">
        <v>2857</v>
      </c>
      <c r="S474" s="4"/>
      <c r="T474" s="4"/>
      <c r="U474" s="4"/>
      <c r="V474" s="4"/>
      <c r="W474" s="4"/>
      <c r="X474" s="4" t="s">
        <v>2858</v>
      </c>
      <c r="Y474" s="4" t="s">
        <v>2859</v>
      </c>
      <c r="Z474" s="4"/>
      <c r="AA474" s="4">
        <v>564.0</v>
      </c>
      <c r="AB474" s="4" t="s">
        <v>49</v>
      </c>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243" t="str">
        <f t="shared" si="31"/>
        <v>TL</v>
      </c>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row>
    <row r="475" ht="14.25" customHeight="1">
      <c r="A475" s="1" t="str">
        <f t="shared" si="57"/>
        <v>OK</v>
      </c>
      <c r="B475" s="103" t="str">
        <f t="shared" si="4"/>
        <v>OK</v>
      </c>
      <c r="C475" s="4" t="s">
        <v>2852</v>
      </c>
      <c r="D475" s="4" t="s">
        <v>2623</v>
      </c>
      <c r="E475" s="4"/>
      <c r="F475" s="4"/>
      <c r="G475" s="4" t="s">
        <v>2853</v>
      </c>
      <c r="H475" s="4"/>
      <c r="I475" s="4"/>
      <c r="J475" s="4"/>
      <c r="K475" s="4"/>
      <c r="L475" s="4"/>
      <c r="M475" s="4" t="s">
        <v>13</v>
      </c>
      <c r="N475" s="4" t="s">
        <v>8</v>
      </c>
      <c r="O475" s="4" t="s">
        <v>520</v>
      </c>
      <c r="P475" s="4" t="s">
        <v>745</v>
      </c>
      <c r="Q475" s="4"/>
      <c r="R475" s="4" t="s">
        <v>2860</v>
      </c>
      <c r="S475" s="4" t="s">
        <v>2861</v>
      </c>
      <c r="T475" s="4" t="s">
        <v>2862</v>
      </c>
      <c r="U475" s="4" t="s">
        <v>2863</v>
      </c>
      <c r="V475" s="4" t="s">
        <v>2864</v>
      </c>
      <c r="W475" s="4" t="s">
        <v>1851</v>
      </c>
      <c r="X475" s="4" t="s">
        <v>171</v>
      </c>
      <c r="Y475" s="4" t="s">
        <v>2865</v>
      </c>
      <c r="Z475" s="4"/>
      <c r="AA475" s="4">
        <v>565.0</v>
      </c>
      <c r="AB475" s="4" t="s">
        <v>47</v>
      </c>
      <c r="AC475" s="4"/>
      <c r="AD475" s="20" t="s">
        <v>1453</v>
      </c>
      <c r="AE475" s="4" t="s">
        <v>2860</v>
      </c>
      <c r="AF475" s="67" t="s">
        <v>8</v>
      </c>
      <c r="AG475" s="4" t="s">
        <v>2861</v>
      </c>
      <c r="AH475" s="4" t="s">
        <v>2862</v>
      </c>
      <c r="AI475" s="4" t="s">
        <v>2863</v>
      </c>
      <c r="AJ475" s="4" t="s">
        <v>2864</v>
      </c>
      <c r="AK475" s="4" t="s">
        <v>1851</v>
      </c>
      <c r="AL475" s="67" t="s">
        <v>171</v>
      </c>
      <c r="AM475" s="4" t="s">
        <v>2865</v>
      </c>
      <c r="AN475" s="67" t="s">
        <v>9325</v>
      </c>
      <c r="AO475" s="67" t="s">
        <v>9326</v>
      </c>
      <c r="AP475" s="4"/>
      <c r="AQ475" s="4"/>
      <c r="AR475" s="4"/>
      <c r="AS475" s="4"/>
      <c r="AT475" s="4"/>
      <c r="AU475" s="4"/>
      <c r="AV475" s="4"/>
      <c r="AW475" s="4"/>
      <c r="AX475" s="4"/>
      <c r="AY475" s="4"/>
      <c r="AZ475" s="4"/>
      <c r="BA475" s="4"/>
      <c r="BB475" s="4"/>
      <c r="BC475" s="4"/>
      <c r="BD475" s="4"/>
      <c r="BE475" s="4"/>
      <c r="BF475" s="4"/>
      <c r="BG475" s="4"/>
      <c r="BH475" s="4"/>
      <c r="BI475" s="4"/>
      <c r="BJ475" s="243" t="str">
        <f t="shared" si="31"/>
        <v>TNBT</v>
      </c>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row>
    <row r="476" ht="14.25" customHeight="1">
      <c r="A476" s="1"/>
      <c r="B476" s="103" t="str">
        <f t="shared" si="4"/>
        <v>Thêm</v>
      </c>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243" t="str">
        <f t="shared" si="31"/>
        <v/>
      </c>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row>
    <row r="477" ht="14.25" customHeight="1">
      <c r="A477" s="1" t="str">
        <f t="shared" ref="A477:A480" si="58">SWITCH(B477,"OK",IF(ISBLANK(R477),IF(ISBLANK(P477),"Giữ chỗ nhóm","Giữ chỗ"),"OK"),"Chưa làm",IF(P477&lt;&gt;"","Giữ chỗ",""),0,IF(ISBLANK(R477),"Thêm",""),"")</f>
        <v/>
      </c>
      <c r="B477" s="103" t="str">
        <f t="shared" si="4"/>
        <v>Có sẵn</v>
      </c>
      <c r="C477" s="4" t="s">
        <v>2852</v>
      </c>
      <c r="D477" s="4" t="s">
        <v>2623</v>
      </c>
      <c r="E477" s="4"/>
      <c r="F477" s="4"/>
      <c r="G477" s="4"/>
      <c r="H477" s="4"/>
      <c r="I477" s="4"/>
      <c r="J477" s="4"/>
      <c r="K477" s="4"/>
      <c r="L477" s="4"/>
      <c r="M477" s="4"/>
      <c r="N477" s="4"/>
      <c r="O477" s="4"/>
      <c r="P477" s="4" t="s">
        <v>2866</v>
      </c>
      <c r="Q477" s="4" t="s">
        <v>9</v>
      </c>
      <c r="R477" s="4" t="s">
        <v>2867</v>
      </c>
      <c r="S477" s="4" t="s">
        <v>150</v>
      </c>
      <c r="T477" s="4" t="s">
        <v>150</v>
      </c>
      <c r="U477" s="4" t="s">
        <v>150</v>
      </c>
      <c r="V477" s="4" t="s">
        <v>150</v>
      </c>
      <c r="W477" s="4" t="s">
        <v>150</v>
      </c>
      <c r="X477" s="4" t="s">
        <v>2868</v>
      </c>
      <c r="Y477" s="4"/>
      <c r="Z477" s="4" t="s">
        <v>2869</v>
      </c>
      <c r="AA477" s="4">
        <v>567.0</v>
      </c>
      <c r="AB477" s="4" t="s">
        <v>13</v>
      </c>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243" t="str">
        <f t="shared" si="31"/>
        <v>TL</v>
      </c>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row>
    <row r="478" ht="14.25" customHeight="1">
      <c r="A478" s="1" t="str">
        <f t="shared" si="58"/>
        <v>OK</v>
      </c>
      <c r="B478" s="103" t="str">
        <f t="shared" si="4"/>
        <v>OK</v>
      </c>
      <c r="C478" s="4" t="s">
        <v>2870</v>
      </c>
      <c r="D478" s="4" t="s">
        <v>2623</v>
      </c>
      <c r="E478" s="4"/>
      <c r="F478" s="4" t="s">
        <v>2871</v>
      </c>
      <c r="G478" s="4"/>
      <c r="H478" s="4"/>
      <c r="I478" s="4"/>
      <c r="J478" s="4"/>
      <c r="K478" s="4"/>
      <c r="L478" s="4"/>
      <c r="M478" s="4" t="s">
        <v>13</v>
      </c>
      <c r="N478" s="4" t="s">
        <v>8</v>
      </c>
      <c r="O478" s="4" t="s">
        <v>505</v>
      </c>
      <c r="P478" s="4" t="s">
        <v>545</v>
      </c>
      <c r="Q478" s="4"/>
      <c r="R478" s="4" t="s">
        <v>2872</v>
      </c>
      <c r="S478" s="4" t="s">
        <v>2873</v>
      </c>
      <c r="T478" s="4" t="s">
        <v>2874</v>
      </c>
      <c r="U478" s="4" t="s">
        <v>2875</v>
      </c>
      <c r="V478" s="4" t="s">
        <v>2876</v>
      </c>
      <c r="W478" s="4" t="s">
        <v>2877</v>
      </c>
      <c r="X478" s="4" t="s">
        <v>2750</v>
      </c>
      <c r="Y478" s="4" t="s">
        <v>2879</v>
      </c>
      <c r="Z478" s="4"/>
      <c r="AA478" s="4">
        <v>568.0</v>
      </c>
      <c r="AB478" s="4" t="s">
        <v>47</v>
      </c>
      <c r="AC478" s="4"/>
      <c r="AD478" s="20" t="s">
        <v>1366</v>
      </c>
      <c r="AE478" s="4" t="s">
        <v>2872</v>
      </c>
      <c r="AF478" s="67" t="s">
        <v>8</v>
      </c>
      <c r="AG478" s="4" t="s">
        <v>2873</v>
      </c>
      <c r="AH478" s="4" t="s">
        <v>2874</v>
      </c>
      <c r="AI478" s="4" t="s">
        <v>2875</v>
      </c>
      <c r="AJ478" s="4" t="s">
        <v>2876</v>
      </c>
      <c r="AK478" s="4" t="s">
        <v>2877</v>
      </c>
      <c r="AL478" s="4" t="s">
        <v>2750</v>
      </c>
      <c r="AM478" s="4" t="s">
        <v>2879</v>
      </c>
      <c r="AN478" s="67" t="s">
        <v>8257</v>
      </c>
      <c r="AO478" s="67" t="s">
        <v>8257</v>
      </c>
      <c r="AP478" s="67"/>
      <c r="AQ478" s="4"/>
      <c r="AR478" s="4"/>
      <c r="AS478" s="4"/>
      <c r="AT478" s="4"/>
      <c r="AU478" s="4"/>
      <c r="AV478" s="4"/>
      <c r="AW478" s="4"/>
      <c r="AX478" s="4"/>
      <c r="AY478" s="4"/>
      <c r="AZ478" s="4"/>
      <c r="BA478" s="4"/>
      <c r="BB478" s="4"/>
      <c r="BC478" s="4"/>
      <c r="BD478" s="4"/>
      <c r="BE478" s="4"/>
      <c r="BF478" s="4"/>
      <c r="BG478" s="4"/>
      <c r="BH478" s="4"/>
      <c r="BI478" s="4"/>
      <c r="BJ478" s="243" t="str">
        <f t="shared" si="31"/>
        <v>TNBT</v>
      </c>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row>
    <row r="479" ht="14.25" customHeight="1">
      <c r="A479" s="1" t="str">
        <f t="shared" si="58"/>
        <v/>
      </c>
      <c r="B479" s="103" t="str">
        <f t="shared" si="4"/>
        <v>Tự do chọn</v>
      </c>
      <c r="C479" s="4" t="s">
        <v>2870</v>
      </c>
      <c r="D479" s="4" t="s">
        <v>2623</v>
      </c>
      <c r="E479" s="4"/>
      <c r="F479" s="4"/>
      <c r="G479" s="4"/>
      <c r="H479" s="4"/>
      <c r="I479" s="4"/>
      <c r="J479" s="4"/>
      <c r="K479" s="4"/>
      <c r="L479" s="4"/>
      <c r="M479" s="4" t="s">
        <v>49</v>
      </c>
      <c r="N479" s="4" t="s">
        <v>9</v>
      </c>
      <c r="O479" s="4"/>
      <c r="P479" s="4"/>
      <c r="Q479" s="4"/>
      <c r="R479" s="4"/>
      <c r="S479" s="4"/>
      <c r="T479" s="4"/>
      <c r="U479" s="4"/>
      <c r="V479" s="4"/>
      <c r="W479" s="4"/>
      <c r="X479" s="4"/>
      <c r="Y479" s="4"/>
      <c r="Z479" s="4"/>
      <c r="AA479" s="4">
        <v>569.0</v>
      </c>
      <c r="AB479" s="4" t="s">
        <v>47</v>
      </c>
      <c r="AC479" s="4"/>
      <c r="AD479" s="20" t="s">
        <v>629</v>
      </c>
      <c r="AE479" s="67" t="s">
        <v>8501</v>
      </c>
      <c r="AF479" s="67" t="s">
        <v>9</v>
      </c>
      <c r="AG479" s="67" t="s">
        <v>8501</v>
      </c>
      <c r="AH479" s="67" t="s">
        <v>8501</v>
      </c>
      <c r="AI479" s="67" t="s">
        <v>8501</v>
      </c>
      <c r="AJ479" s="67" t="s">
        <v>8501</v>
      </c>
      <c r="AK479" s="67" t="s">
        <v>8501</v>
      </c>
      <c r="AL479" s="67" t="s">
        <v>8501</v>
      </c>
      <c r="AM479" s="67" t="s">
        <v>8501</v>
      </c>
      <c r="AN479" s="67" t="s">
        <v>9335</v>
      </c>
      <c r="AO479" s="67" t="s">
        <v>9336</v>
      </c>
      <c r="AP479" s="4"/>
      <c r="AQ479" s="4"/>
      <c r="AR479" s="4"/>
      <c r="AS479" s="4"/>
      <c r="AT479" s="4"/>
      <c r="AU479" s="4"/>
      <c r="AV479" s="4"/>
      <c r="AW479" s="4"/>
      <c r="AX479" s="4"/>
      <c r="AY479" s="4"/>
      <c r="AZ479" s="4"/>
      <c r="BA479" s="4"/>
      <c r="BB479" s="4"/>
      <c r="BC479" s="4"/>
      <c r="BD479" s="4"/>
      <c r="BE479" s="4"/>
      <c r="BF479" s="4"/>
      <c r="BG479" s="4"/>
      <c r="BH479" s="4"/>
      <c r="BI479" s="4"/>
      <c r="BJ479" s="243" t="str">
        <f t="shared" si="31"/>
        <v>TL</v>
      </c>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row>
    <row r="480" ht="14.25" customHeight="1">
      <c r="A480" s="1" t="str">
        <f t="shared" si="58"/>
        <v/>
      </c>
      <c r="B480" s="103" t="str">
        <f t="shared" si="4"/>
        <v>Có sẵn</v>
      </c>
      <c r="C480" s="4" t="s">
        <v>2870</v>
      </c>
      <c r="D480" s="4" t="s">
        <v>2623</v>
      </c>
      <c r="E480" s="4"/>
      <c r="F480" s="4" t="s">
        <v>2871</v>
      </c>
      <c r="G480" s="4"/>
      <c r="H480" s="4"/>
      <c r="I480" s="4"/>
      <c r="J480" s="4"/>
      <c r="K480" s="4"/>
      <c r="L480" s="4"/>
      <c r="M480" s="4" t="s">
        <v>49</v>
      </c>
      <c r="N480" s="4" t="s">
        <v>9</v>
      </c>
      <c r="O480" s="4" t="s">
        <v>2817</v>
      </c>
      <c r="P480" s="4" t="s">
        <v>2847</v>
      </c>
      <c r="Q480" s="4" t="s">
        <v>9</v>
      </c>
      <c r="R480" s="4" t="s">
        <v>2882</v>
      </c>
      <c r="S480" s="4"/>
      <c r="T480" s="4"/>
      <c r="U480" s="4"/>
      <c r="V480" s="4"/>
      <c r="W480" s="4"/>
      <c r="X480" s="4"/>
      <c r="Y480" s="4"/>
      <c r="Z480" s="4"/>
      <c r="AA480" s="4">
        <v>570.0</v>
      </c>
      <c r="AB480" s="4" t="s">
        <v>47</v>
      </c>
      <c r="AC480" s="4"/>
      <c r="AD480" s="20" t="s">
        <v>1028</v>
      </c>
      <c r="AE480" s="67" t="s">
        <v>8171</v>
      </c>
      <c r="AF480" s="67" t="s">
        <v>9</v>
      </c>
      <c r="AG480" s="4"/>
      <c r="AH480" s="4"/>
      <c r="AI480" s="4"/>
      <c r="AJ480" s="4"/>
      <c r="AK480" s="67"/>
      <c r="AL480" s="67" t="s">
        <v>8501</v>
      </c>
      <c r="AM480" s="67" t="s">
        <v>9337</v>
      </c>
      <c r="AN480" s="4"/>
      <c r="AO480" s="4"/>
      <c r="AP480" s="4"/>
      <c r="AQ480" s="4"/>
      <c r="AR480" s="4"/>
      <c r="AS480" s="4"/>
      <c r="AT480" s="4"/>
      <c r="AU480" s="4"/>
      <c r="AV480" s="4"/>
      <c r="AW480" s="4"/>
      <c r="AX480" s="4"/>
      <c r="AY480" s="4"/>
      <c r="AZ480" s="4"/>
      <c r="BA480" s="4"/>
      <c r="BB480" s="4"/>
      <c r="BC480" s="4"/>
      <c r="BD480" s="4"/>
      <c r="BE480" s="4"/>
      <c r="BF480" s="4"/>
      <c r="BG480" s="4"/>
      <c r="BH480" s="4"/>
      <c r="BI480" s="4"/>
      <c r="BJ480" s="243" t="str">
        <f t="shared" si="31"/>
        <v>TL</v>
      </c>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row>
    <row r="481" ht="14.25" customHeight="1">
      <c r="A481" s="1"/>
      <c r="B481" s="103" t="str">
        <f t="shared" si="4"/>
        <v>Thêm</v>
      </c>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243" t="str">
        <f t="shared" si="31"/>
        <v/>
      </c>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row>
    <row r="482" ht="14.25" customHeight="1">
      <c r="A482" s="1" t="str">
        <f t="shared" ref="A482:A497" si="59">SWITCH(B482,"OK",IF(ISBLANK(R482),IF(ISBLANK(P482),"Giữ chỗ nhóm","Giữ chỗ"),"OK"),"Chưa làm",IF(P482&lt;&gt;"","Giữ chỗ",""),0,IF(ISBLANK(R482),"Thêm",""),"")</f>
        <v/>
      </c>
      <c r="B482" s="103" t="str">
        <f t="shared" si="4"/>
        <v>Có sẵn</v>
      </c>
      <c r="C482" s="4" t="s">
        <v>2870</v>
      </c>
      <c r="D482" s="4" t="s">
        <v>2623</v>
      </c>
      <c r="E482" s="4"/>
      <c r="F482" s="4"/>
      <c r="G482" s="4"/>
      <c r="H482" s="4"/>
      <c r="I482" s="4"/>
      <c r="J482" s="4"/>
      <c r="K482" s="4"/>
      <c r="L482" s="4"/>
      <c r="M482" s="4"/>
      <c r="N482" s="4"/>
      <c r="O482" s="4"/>
      <c r="P482" s="4"/>
      <c r="Q482" s="4" t="s">
        <v>5</v>
      </c>
      <c r="R482" s="4" t="s">
        <v>2883</v>
      </c>
      <c r="S482" s="4" t="s">
        <v>2884</v>
      </c>
      <c r="T482" s="4" t="s">
        <v>2885</v>
      </c>
      <c r="U482" s="4" t="s">
        <v>2886</v>
      </c>
      <c r="V482" s="4" t="s">
        <v>2887</v>
      </c>
      <c r="W482" s="4" t="s">
        <v>2888</v>
      </c>
      <c r="X482" s="4"/>
      <c r="Y482" s="4"/>
      <c r="Z482" s="4" t="s">
        <v>1080</v>
      </c>
      <c r="AA482" s="4">
        <v>572.0</v>
      </c>
      <c r="AB482" s="4" t="s">
        <v>49</v>
      </c>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243" t="str">
        <f t="shared" si="31"/>
        <v>TNLT</v>
      </c>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row>
    <row r="483" ht="14.25" customHeight="1">
      <c r="A483" s="1" t="str">
        <f t="shared" si="59"/>
        <v/>
      </c>
      <c r="B483" s="103" t="str">
        <f t="shared" si="4"/>
        <v>Tự do chọn</v>
      </c>
      <c r="C483" s="4" t="s">
        <v>2892</v>
      </c>
      <c r="D483" s="4" t="s">
        <v>2623</v>
      </c>
      <c r="E483" s="4"/>
      <c r="F483" s="4"/>
      <c r="G483" s="4"/>
      <c r="H483" s="4"/>
      <c r="I483" s="4"/>
      <c r="J483" s="4"/>
      <c r="K483" s="4"/>
      <c r="L483" s="4"/>
      <c r="M483" s="4" t="s">
        <v>49</v>
      </c>
      <c r="N483" s="4" t="s">
        <v>9</v>
      </c>
      <c r="O483" s="4"/>
      <c r="P483" s="4"/>
      <c r="Q483" s="4"/>
      <c r="R483" s="4"/>
      <c r="S483" s="4"/>
      <c r="T483" s="4"/>
      <c r="U483" s="4"/>
      <c r="V483" s="4"/>
      <c r="W483" s="4"/>
      <c r="X483" s="4"/>
      <c r="Y483" s="4"/>
      <c r="Z483" s="4"/>
      <c r="AA483" s="4">
        <v>573.0</v>
      </c>
      <c r="AB483" s="4" t="s">
        <v>47</v>
      </c>
      <c r="AC483" s="4"/>
      <c r="AD483" s="20" t="s">
        <v>1245</v>
      </c>
      <c r="AE483" s="67" t="s">
        <v>8501</v>
      </c>
      <c r="AF483" s="67" t="s">
        <v>9</v>
      </c>
      <c r="AG483" s="67" t="s">
        <v>8501</v>
      </c>
      <c r="AH483" s="67" t="s">
        <v>8501</v>
      </c>
      <c r="AI483" s="67" t="s">
        <v>8501</v>
      </c>
      <c r="AJ483" s="67" t="s">
        <v>8501</v>
      </c>
      <c r="AK483" s="67" t="s">
        <v>8501</v>
      </c>
      <c r="AL483" s="67" t="s">
        <v>8501</v>
      </c>
      <c r="AM483" s="67" t="s">
        <v>8501</v>
      </c>
      <c r="AN483" s="67" t="s">
        <v>8576</v>
      </c>
      <c r="AO483" s="67" t="s">
        <v>9342</v>
      </c>
      <c r="AP483" s="4"/>
      <c r="AQ483" s="4"/>
      <c r="AR483" s="4"/>
      <c r="AS483" s="4"/>
      <c r="AT483" s="4"/>
      <c r="AU483" s="4"/>
      <c r="AV483" s="4"/>
      <c r="AW483" s="4"/>
      <c r="AX483" s="4"/>
      <c r="AY483" s="4"/>
      <c r="AZ483" s="4"/>
      <c r="BA483" s="4"/>
      <c r="BB483" s="4"/>
      <c r="BC483" s="4"/>
      <c r="BD483" s="4"/>
      <c r="BE483" s="4"/>
      <c r="BF483" s="4"/>
      <c r="BG483" s="4"/>
      <c r="BH483" s="4"/>
      <c r="BI483" s="4"/>
      <c r="BJ483" s="243" t="str">
        <f t="shared" si="31"/>
        <v>TL</v>
      </c>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row>
    <row r="484" ht="14.25" customHeight="1">
      <c r="A484" s="1" t="str">
        <f t="shared" si="59"/>
        <v>OK</v>
      </c>
      <c r="B484" s="103" t="str">
        <f t="shared" si="4"/>
        <v>OK</v>
      </c>
      <c r="C484" s="4" t="s">
        <v>2892</v>
      </c>
      <c r="D484" s="4" t="s">
        <v>2623</v>
      </c>
      <c r="E484" s="4" t="s">
        <v>2894</v>
      </c>
      <c r="F484" s="4" t="s">
        <v>2895</v>
      </c>
      <c r="G484" s="4" t="s">
        <v>2896</v>
      </c>
      <c r="H484" s="4"/>
      <c r="I484" s="4"/>
      <c r="J484" s="4"/>
      <c r="K484" s="4"/>
      <c r="L484" s="4"/>
      <c r="M484" s="4" t="s">
        <v>49</v>
      </c>
      <c r="N484" s="4" t="s">
        <v>9</v>
      </c>
      <c r="O484" s="4" t="s">
        <v>2897</v>
      </c>
      <c r="P484" s="4" t="s">
        <v>2898</v>
      </c>
      <c r="Q484" s="4"/>
      <c r="R484" s="4" t="s">
        <v>2899</v>
      </c>
      <c r="S484" s="4"/>
      <c r="T484" s="4"/>
      <c r="U484" s="4"/>
      <c r="V484" s="4"/>
      <c r="W484" s="4"/>
      <c r="X484" s="4"/>
      <c r="Y484" s="4"/>
      <c r="Z484" s="4"/>
      <c r="AA484" s="4">
        <v>574.0</v>
      </c>
      <c r="AB484" s="4" t="s">
        <v>47</v>
      </c>
      <c r="AC484" s="4"/>
      <c r="AD484" s="20" t="s">
        <v>112</v>
      </c>
      <c r="AE484" s="20" t="s">
        <v>8171</v>
      </c>
      <c r="AF484" s="128"/>
      <c r="AG484" s="128"/>
      <c r="AH484" s="128"/>
      <c r="AI484" s="128"/>
      <c r="AJ484" s="128"/>
      <c r="AK484" s="128"/>
      <c r="AL484" s="20" t="s">
        <v>8171</v>
      </c>
      <c r="AM484" s="20" t="s">
        <v>8171</v>
      </c>
      <c r="AN484" s="20" t="s">
        <v>8257</v>
      </c>
      <c r="AO484" s="20" t="s">
        <v>8234</v>
      </c>
      <c r="AP484" s="20" t="s">
        <v>8234</v>
      </c>
      <c r="AR484" s="4"/>
      <c r="AS484" s="4"/>
      <c r="AT484" s="4"/>
      <c r="AU484" s="4"/>
      <c r="AV484" s="4"/>
      <c r="AW484" s="4"/>
      <c r="AX484" s="4"/>
      <c r="AY484" s="4"/>
      <c r="AZ484" s="4"/>
      <c r="BA484" s="4"/>
      <c r="BB484" s="4"/>
      <c r="BC484" s="4"/>
      <c r="BD484" s="4"/>
      <c r="BE484" s="4"/>
      <c r="BF484" s="4"/>
      <c r="BG484" s="4"/>
      <c r="BH484" s="4"/>
      <c r="BI484" s="4"/>
      <c r="BJ484" s="243" t="str">
        <f t="shared" si="31"/>
        <v>TL</v>
      </c>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row>
    <row r="485" ht="14.25" customHeight="1">
      <c r="A485" s="1" t="str">
        <f t="shared" si="59"/>
        <v>OK</v>
      </c>
      <c r="B485" s="103" t="str">
        <f t="shared" si="4"/>
        <v>OK</v>
      </c>
      <c r="C485" s="4" t="s">
        <v>2892</v>
      </c>
      <c r="D485" s="4" t="s">
        <v>2623</v>
      </c>
      <c r="E485" s="4"/>
      <c r="F485" s="4"/>
      <c r="G485" s="4"/>
      <c r="H485" s="4"/>
      <c r="I485" s="4"/>
      <c r="J485" s="4"/>
      <c r="K485" s="4"/>
      <c r="L485" s="4"/>
      <c r="M485" s="4" t="s">
        <v>49</v>
      </c>
      <c r="N485" s="4" t="s">
        <v>9</v>
      </c>
      <c r="O485" s="4" t="s">
        <v>2625</v>
      </c>
      <c r="P485" s="4" t="s">
        <v>2798</v>
      </c>
      <c r="Q485" s="4"/>
      <c r="R485" s="4" t="s">
        <v>2900</v>
      </c>
      <c r="S485" s="4"/>
      <c r="T485" s="4"/>
      <c r="U485" s="4"/>
      <c r="V485" s="4"/>
      <c r="W485" s="4"/>
      <c r="X485" s="4"/>
      <c r="Y485" s="4"/>
      <c r="Z485" s="4"/>
      <c r="AA485" s="4">
        <v>575.0</v>
      </c>
      <c r="AB485" s="4" t="s">
        <v>47</v>
      </c>
      <c r="AC485" s="4"/>
      <c r="AD485" s="20" t="s">
        <v>1473</v>
      </c>
      <c r="AE485" s="67" t="s">
        <v>9343</v>
      </c>
      <c r="AF485" s="67" t="s">
        <v>9</v>
      </c>
      <c r="AG485" s="4"/>
      <c r="AH485" s="4"/>
      <c r="AI485" s="4"/>
      <c r="AJ485" s="4"/>
      <c r="AK485" s="4"/>
      <c r="AL485" s="67" t="s">
        <v>9344</v>
      </c>
      <c r="AM485" s="67" t="s">
        <v>9345</v>
      </c>
      <c r="AN485" s="67" t="s">
        <v>9346</v>
      </c>
      <c r="AO485" s="67" t="s">
        <v>9347</v>
      </c>
      <c r="AP485" s="4"/>
      <c r="AQ485" s="4"/>
      <c r="AR485" s="4"/>
      <c r="AS485" s="4"/>
      <c r="AT485" s="4"/>
      <c r="AU485" s="4"/>
      <c r="AV485" s="4"/>
      <c r="AW485" s="4"/>
      <c r="AX485" s="4"/>
      <c r="AY485" s="4"/>
      <c r="AZ485" s="4"/>
      <c r="BA485" s="4"/>
      <c r="BB485" s="4"/>
      <c r="BC485" s="4"/>
      <c r="BD485" s="4"/>
      <c r="BE485" s="4"/>
      <c r="BF485" s="4"/>
      <c r="BG485" s="4"/>
      <c r="BH485" s="4"/>
      <c r="BI485" s="4"/>
      <c r="BJ485" s="243" t="str">
        <f t="shared" si="31"/>
        <v>TL</v>
      </c>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row>
    <row r="486" ht="14.25" customHeight="1">
      <c r="A486" s="1" t="str">
        <f t="shared" si="59"/>
        <v>OK</v>
      </c>
      <c r="B486" s="103" t="str">
        <f t="shared" si="4"/>
        <v>OK</v>
      </c>
      <c r="C486" s="4" t="s">
        <v>2892</v>
      </c>
      <c r="D486" s="4" t="s">
        <v>2623</v>
      </c>
      <c r="E486" s="4"/>
      <c r="F486" s="4"/>
      <c r="G486" s="4"/>
      <c r="H486" s="4"/>
      <c r="I486" s="4"/>
      <c r="J486" s="4"/>
      <c r="K486" s="4"/>
      <c r="L486" s="4"/>
      <c r="M486" s="4" t="s">
        <v>49</v>
      </c>
      <c r="N486" s="4" t="s">
        <v>9</v>
      </c>
      <c r="O486" s="4" t="s">
        <v>2631</v>
      </c>
      <c r="P486" s="4" t="s">
        <v>2632</v>
      </c>
      <c r="Q486" s="4"/>
      <c r="R486" s="4" t="s">
        <v>2901</v>
      </c>
      <c r="S486" s="4"/>
      <c r="T486" s="4"/>
      <c r="U486" s="4"/>
      <c r="V486" s="4"/>
      <c r="W486" s="4"/>
      <c r="X486" s="4"/>
      <c r="Y486" s="4"/>
      <c r="Z486" s="4"/>
      <c r="AA486" s="4">
        <v>576.0</v>
      </c>
      <c r="AB486" s="4" t="s">
        <v>47</v>
      </c>
      <c r="AC486" s="4"/>
      <c r="AD486" s="20" t="s">
        <v>421</v>
      </c>
      <c r="AE486" s="67" t="s">
        <v>9349</v>
      </c>
      <c r="AF486" s="67" t="s">
        <v>9</v>
      </c>
      <c r="AG486" s="4"/>
      <c r="AH486" s="4"/>
      <c r="AI486" s="4"/>
      <c r="AJ486" s="4"/>
      <c r="AK486" s="2"/>
      <c r="AL486" s="2" t="s">
        <v>9350</v>
      </c>
      <c r="AM486" s="2" t="s">
        <v>9350</v>
      </c>
      <c r="AN486" s="67" t="s">
        <v>9233</v>
      </c>
      <c r="AO486" s="67" t="s">
        <v>9234</v>
      </c>
      <c r="AP486" s="4"/>
      <c r="AQ486" s="4"/>
      <c r="AR486" s="4"/>
      <c r="AS486" s="4"/>
      <c r="AT486" s="4"/>
      <c r="AU486" s="4"/>
      <c r="AV486" s="4"/>
      <c r="AW486" s="4"/>
      <c r="AX486" s="4"/>
      <c r="AY486" s="4"/>
      <c r="AZ486" s="4"/>
      <c r="BA486" s="4"/>
      <c r="BB486" s="4"/>
      <c r="BC486" s="4"/>
      <c r="BD486" s="4"/>
      <c r="BE486" s="4"/>
      <c r="BF486" s="4"/>
      <c r="BG486" s="4"/>
      <c r="BH486" s="4"/>
      <c r="BI486" s="4"/>
      <c r="BJ486" s="243" t="str">
        <f t="shared" si="31"/>
        <v>TL</v>
      </c>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row>
    <row r="487" ht="14.25" customHeight="1">
      <c r="A487" s="1" t="str">
        <f t="shared" si="59"/>
        <v/>
      </c>
      <c r="B487" s="103" t="str">
        <f t="shared" si="4"/>
        <v>Có sẵn</v>
      </c>
      <c r="C487" s="4" t="s">
        <v>2892</v>
      </c>
      <c r="D487" s="4" t="s">
        <v>2623</v>
      </c>
      <c r="E487" s="4" t="s">
        <v>2894</v>
      </c>
      <c r="F487" s="4" t="s">
        <v>2895</v>
      </c>
      <c r="G487" s="4" t="s">
        <v>2896</v>
      </c>
      <c r="H487" s="4"/>
      <c r="I487" s="4"/>
      <c r="J487" s="4"/>
      <c r="K487" s="4"/>
      <c r="L487" s="4"/>
      <c r="M487" s="4"/>
      <c r="N487" s="4"/>
      <c r="O487" s="4"/>
      <c r="P487" s="4" t="s">
        <v>2902</v>
      </c>
      <c r="Q487" s="4" t="s">
        <v>5</v>
      </c>
      <c r="R487" s="4" t="s">
        <v>2903</v>
      </c>
      <c r="S487" s="4" t="s">
        <v>2904</v>
      </c>
      <c r="T487" s="4" t="s">
        <v>2905</v>
      </c>
      <c r="U487" s="4" t="s">
        <v>2906</v>
      </c>
      <c r="V487" s="4" t="s">
        <v>2907</v>
      </c>
      <c r="W487" s="4" t="s">
        <v>2908</v>
      </c>
      <c r="X487" s="4" t="s">
        <v>242</v>
      </c>
      <c r="Y487" s="4"/>
      <c r="Z487" s="4" t="s">
        <v>2909</v>
      </c>
      <c r="AA487" s="4">
        <v>577.0</v>
      </c>
      <c r="AB487" s="4" t="s">
        <v>13</v>
      </c>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243" t="str">
        <f t="shared" si="31"/>
        <v>TNLT</v>
      </c>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row>
    <row r="488" ht="14.25" customHeight="1">
      <c r="A488" s="1" t="str">
        <f t="shared" si="59"/>
        <v/>
      </c>
      <c r="B488" s="103" t="str">
        <f t="shared" si="4"/>
        <v>Có sẵn</v>
      </c>
      <c r="C488" s="4" t="s">
        <v>2892</v>
      </c>
      <c r="D488" s="4" t="s">
        <v>2623</v>
      </c>
      <c r="E488" s="4"/>
      <c r="F488" s="4"/>
      <c r="G488" s="4"/>
      <c r="H488" s="4"/>
      <c r="I488" s="4"/>
      <c r="J488" s="4"/>
      <c r="K488" s="4"/>
      <c r="L488" s="4"/>
      <c r="M488" s="4"/>
      <c r="N488" s="4"/>
      <c r="O488" s="4"/>
      <c r="P488" s="4"/>
      <c r="Q488" s="4" t="s">
        <v>5</v>
      </c>
      <c r="R488" s="4" t="s">
        <v>2912</v>
      </c>
      <c r="S488" s="4" t="s">
        <v>2913</v>
      </c>
      <c r="T488" s="4" t="s">
        <v>2914</v>
      </c>
      <c r="U488" s="4" t="s">
        <v>2915</v>
      </c>
      <c r="V488" s="4" t="s">
        <v>2916</v>
      </c>
      <c r="W488" s="4" t="s">
        <v>2917</v>
      </c>
      <c r="X488" s="4"/>
      <c r="Y488" s="4"/>
      <c r="Z488" s="4" t="s">
        <v>2918</v>
      </c>
      <c r="AA488" s="4">
        <v>578.0</v>
      </c>
      <c r="AB488" s="4" t="s">
        <v>49</v>
      </c>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243" t="str">
        <f t="shared" si="31"/>
        <v>TNLT</v>
      </c>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row>
    <row r="489" ht="14.25" customHeight="1">
      <c r="A489" s="1" t="str">
        <f t="shared" si="59"/>
        <v/>
      </c>
      <c r="B489" s="103" t="str">
        <f t="shared" si="4"/>
        <v>Có sẵn</v>
      </c>
      <c r="C489" s="4" t="s">
        <v>2892</v>
      </c>
      <c r="D489" s="4" t="s">
        <v>2623</v>
      </c>
      <c r="E489" s="4"/>
      <c r="F489" s="4"/>
      <c r="G489" s="4"/>
      <c r="H489" s="4"/>
      <c r="I489" s="4"/>
      <c r="J489" s="4"/>
      <c r="K489" s="4"/>
      <c r="L489" s="4"/>
      <c r="M489" s="4"/>
      <c r="N489" s="4"/>
      <c r="O489" s="4"/>
      <c r="P489" s="4"/>
      <c r="Q489" s="4" t="s">
        <v>5</v>
      </c>
      <c r="R489" s="4" t="s">
        <v>2922</v>
      </c>
      <c r="S489" s="4" t="s">
        <v>2923</v>
      </c>
      <c r="T489" s="4" t="s">
        <v>2708</v>
      </c>
      <c r="U489" s="4" t="s">
        <v>2709</v>
      </c>
      <c r="V489" s="4" t="s">
        <v>2924</v>
      </c>
      <c r="W489" s="4" t="s">
        <v>2765</v>
      </c>
      <c r="X489" s="4"/>
      <c r="Y489" s="4"/>
      <c r="Z489" s="4" t="s">
        <v>2925</v>
      </c>
      <c r="AA489" s="4">
        <v>579.0</v>
      </c>
      <c r="AB489" s="4" t="s">
        <v>49</v>
      </c>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243" t="str">
        <f t="shared" si="31"/>
        <v>TNLT</v>
      </c>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row>
    <row r="490" ht="14.25" customHeight="1">
      <c r="A490" s="1" t="str">
        <f t="shared" si="59"/>
        <v/>
      </c>
      <c r="B490" s="103" t="str">
        <f t="shared" si="4"/>
        <v>Có sẵn</v>
      </c>
      <c r="C490" s="4" t="s">
        <v>2892</v>
      </c>
      <c r="D490" s="4" t="s">
        <v>2623</v>
      </c>
      <c r="E490" s="4"/>
      <c r="F490" s="4"/>
      <c r="G490" s="4"/>
      <c r="H490" s="4"/>
      <c r="I490" s="4"/>
      <c r="J490" s="4"/>
      <c r="K490" s="4"/>
      <c r="L490" s="4"/>
      <c r="M490" s="4"/>
      <c r="N490" s="4"/>
      <c r="O490" s="4"/>
      <c r="P490" s="4"/>
      <c r="Q490" s="4" t="s">
        <v>5</v>
      </c>
      <c r="R490" s="4" t="s">
        <v>2926</v>
      </c>
      <c r="S490" s="4" t="s">
        <v>2927</v>
      </c>
      <c r="T490" s="4" t="s">
        <v>2928</v>
      </c>
      <c r="U490" s="4" t="s">
        <v>2929</v>
      </c>
      <c r="V490" s="4" t="s">
        <v>2930</v>
      </c>
      <c r="W490" s="4" t="s">
        <v>2931</v>
      </c>
      <c r="X490" s="4"/>
      <c r="Y490" s="4"/>
      <c r="Z490" s="4" t="s">
        <v>2503</v>
      </c>
      <c r="AA490" s="4">
        <v>580.0</v>
      </c>
      <c r="AB490" s="4" t="s">
        <v>49</v>
      </c>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243" t="str">
        <f t="shared" si="31"/>
        <v>TNLT</v>
      </c>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row>
    <row r="491" ht="14.25" customHeight="1">
      <c r="A491" s="1" t="str">
        <f t="shared" si="59"/>
        <v>OK</v>
      </c>
      <c r="B491" s="103" t="str">
        <f t="shared" si="4"/>
        <v>OK</v>
      </c>
      <c r="C491" s="4" t="s">
        <v>2932</v>
      </c>
      <c r="D491" s="4" t="s">
        <v>2623</v>
      </c>
      <c r="E491" s="4"/>
      <c r="F491" s="4" t="s">
        <v>2933</v>
      </c>
      <c r="G491" s="4" t="s">
        <v>2934</v>
      </c>
      <c r="H491" s="4"/>
      <c r="I491" s="4"/>
      <c r="J491" s="4"/>
      <c r="K491" s="4"/>
      <c r="L491" s="4"/>
      <c r="M491" s="4" t="s">
        <v>49</v>
      </c>
      <c r="N491" s="4" t="s">
        <v>8</v>
      </c>
      <c r="O491" s="4" t="s">
        <v>2897</v>
      </c>
      <c r="P491" s="4" t="s">
        <v>2935</v>
      </c>
      <c r="Q491" s="4"/>
      <c r="R491" s="4" t="s">
        <v>2936</v>
      </c>
      <c r="S491" s="4" t="s">
        <v>2628</v>
      </c>
      <c r="T491" s="4" t="s">
        <v>227</v>
      </c>
      <c r="U491" s="4" t="s">
        <v>114</v>
      </c>
      <c r="V491" s="4" t="s">
        <v>115</v>
      </c>
      <c r="W491" s="4" t="s">
        <v>2937</v>
      </c>
      <c r="X491" s="4"/>
      <c r="Y491" s="4"/>
      <c r="Z491" s="4"/>
      <c r="AA491" s="4">
        <v>581.0</v>
      </c>
      <c r="AB491" s="4" t="s">
        <v>47</v>
      </c>
      <c r="AC491" s="4"/>
      <c r="AD491" s="20" t="s">
        <v>1453</v>
      </c>
      <c r="AE491" s="4" t="s">
        <v>2936</v>
      </c>
      <c r="AF491" s="67" t="s">
        <v>8</v>
      </c>
      <c r="AG491" s="67">
        <v>1.0</v>
      </c>
      <c r="AH491" s="67">
        <v>2.0</v>
      </c>
      <c r="AI491" s="67">
        <v>3.0</v>
      </c>
      <c r="AJ491" s="67">
        <v>4.0</v>
      </c>
      <c r="AK491" s="67" t="s">
        <v>2937</v>
      </c>
      <c r="AL491" s="67" t="s">
        <v>171</v>
      </c>
      <c r="AM491" s="67" t="s">
        <v>9352</v>
      </c>
      <c r="AN491" s="67" t="s">
        <v>8800</v>
      </c>
      <c r="AO491" s="67" t="s">
        <v>9353</v>
      </c>
      <c r="AP491" s="4"/>
      <c r="AQ491" s="4"/>
      <c r="AR491" s="4"/>
      <c r="AS491" s="4"/>
      <c r="AT491" s="4"/>
      <c r="AU491" s="4"/>
      <c r="AV491" s="4"/>
      <c r="AW491" s="4"/>
      <c r="AX491" s="4"/>
      <c r="AY491" s="4"/>
      <c r="AZ491" s="4"/>
      <c r="BA491" s="4"/>
      <c r="BB491" s="4"/>
      <c r="BC491" s="4"/>
      <c r="BD491" s="4"/>
      <c r="BE491" s="4"/>
      <c r="BF491" s="4"/>
      <c r="BG491" s="4"/>
      <c r="BH491" s="4"/>
      <c r="BI491" s="4"/>
      <c r="BJ491" s="243" t="str">
        <f t="shared" si="31"/>
        <v>TNBT</v>
      </c>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row>
    <row r="492" ht="14.25" customHeight="1">
      <c r="A492" s="1" t="str">
        <f t="shared" si="59"/>
        <v/>
      </c>
      <c r="B492" s="103" t="str">
        <f t="shared" si="4"/>
        <v>Có sẵn</v>
      </c>
      <c r="C492" s="4" t="s">
        <v>2932</v>
      </c>
      <c r="D492" s="4" t="s">
        <v>2623</v>
      </c>
      <c r="E492" s="4"/>
      <c r="F492" s="4" t="s">
        <v>2933</v>
      </c>
      <c r="G492" s="4" t="s">
        <v>2934</v>
      </c>
      <c r="H492" s="4"/>
      <c r="I492" s="4"/>
      <c r="J492" s="4"/>
      <c r="K492" s="4"/>
      <c r="L492" s="4"/>
      <c r="M492" s="4"/>
      <c r="N492" s="4"/>
      <c r="O492" s="4"/>
      <c r="P492" s="4"/>
      <c r="Q492" s="4" t="s">
        <v>5</v>
      </c>
      <c r="R492" s="4" t="s">
        <v>2912</v>
      </c>
      <c r="S492" s="4" t="s">
        <v>2913</v>
      </c>
      <c r="T492" s="4" t="s">
        <v>2914</v>
      </c>
      <c r="U492" s="4" t="s">
        <v>2938</v>
      </c>
      <c r="V492" s="4" t="s">
        <v>2939</v>
      </c>
      <c r="W492" s="4" t="s">
        <v>2917</v>
      </c>
      <c r="X492" s="4"/>
      <c r="Y492" s="4"/>
      <c r="Z492" s="4" t="s">
        <v>2940</v>
      </c>
      <c r="AA492" s="4">
        <v>582.0</v>
      </c>
      <c r="AB492" s="4" t="s">
        <v>49</v>
      </c>
      <c r="AC492" s="4"/>
      <c r="AD492" s="4"/>
      <c r="AE492" s="4"/>
      <c r="AF492" s="4"/>
      <c r="AG492" s="4"/>
      <c r="AH492" s="4"/>
      <c r="AI492" s="4"/>
      <c r="AJ492" s="4"/>
      <c r="AK492" s="4"/>
      <c r="AL492" s="4"/>
      <c r="AM492" s="4"/>
      <c r="AN492" s="67" t="s">
        <v>9354</v>
      </c>
      <c r="AO492" s="4"/>
      <c r="AP492" s="4"/>
      <c r="AQ492" s="4"/>
      <c r="AR492" s="4"/>
      <c r="AS492" s="4"/>
      <c r="AT492" s="4"/>
      <c r="AU492" s="4"/>
      <c r="AV492" s="4"/>
      <c r="AW492" s="4"/>
      <c r="AX492" s="4"/>
      <c r="AY492" s="4"/>
      <c r="AZ492" s="4"/>
      <c r="BA492" s="4"/>
      <c r="BB492" s="4"/>
      <c r="BC492" s="4"/>
      <c r="BD492" s="4"/>
      <c r="BE492" s="4"/>
      <c r="BF492" s="4"/>
      <c r="BG492" s="4"/>
      <c r="BH492" s="4"/>
      <c r="BI492" s="4"/>
      <c r="BJ492" s="243" t="str">
        <f t="shared" si="31"/>
        <v>TNLT</v>
      </c>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row>
    <row r="493" ht="14.25" customHeight="1">
      <c r="A493" s="1" t="str">
        <f t="shared" si="59"/>
        <v>OK</v>
      </c>
      <c r="B493" s="103" t="str">
        <f t="shared" si="4"/>
        <v>OK</v>
      </c>
      <c r="C493" s="4" t="s">
        <v>2945</v>
      </c>
      <c r="D493" s="4" t="s">
        <v>2623</v>
      </c>
      <c r="E493" s="4"/>
      <c r="F493" s="4"/>
      <c r="G493" s="4" t="s">
        <v>2946</v>
      </c>
      <c r="H493" s="4"/>
      <c r="I493" s="4"/>
      <c r="J493" s="4"/>
      <c r="K493" s="4"/>
      <c r="L493" s="4"/>
      <c r="M493" s="4" t="s">
        <v>49</v>
      </c>
      <c r="N493" s="4" t="s">
        <v>8</v>
      </c>
      <c r="O493" s="4" t="s">
        <v>2625</v>
      </c>
      <c r="P493" s="4" t="s">
        <v>2798</v>
      </c>
      <c r="Q493" s="4"/>
      <c r="R493" s="4" t="s">
        <v>2947</v>
      </c>
      <c r="S493" s="4" t="s">
        <v>2948</v>
      </c>
      <c r="T493" s="4" t="s">
        <v>2949</v>
      </c>
      <c r="U493" s="4" t="s">
        <v>2950</v>
      </c>
      <c r="V493" s="4" t="s">
        <v>2951</v>
      </c>
      <c r="W493" s="4" t="s">
        <v>2952</v>
      </c>
      <c r="X493" s="4"/>
      <c r="Y493" s="4"/>
      <c r="Z493" s="4"/>
      <c r="AA493" s="4">
        <v>583.0</v>
      </c>
      <c r="AB493" s="4" t="s">
        <v>47</v>
      </c>
      <c r="AC493" s="4"/>
      <c r="AD493" s="20" t="s">
        <v>355</v>
      </c>
      <c r="AE493" s="4" t="s">
        <v>2947</v>
      </c>
      <c r="AF493" s="4" t="s">
        <v>8</v>
      </c>
      <c r="AG493" s="4" t="s">
        <v>2948</v>
      </c>
      <c r="AH493" s="4" t="s">
        <v>2949</v>
      </c>
      <c r="AI493" s="4" t="s">
        <v>2950</v>
      </c>
      <c r="AJ493" s="4" t="s">
        <v>2951</v>
      </c>
      <c r="AK493" s="4" t="s">
        <v>2952</v>
      </c>
      <c r="AL493" s="67" t="s">
        <v>99</v>
      </c>
      <c r="AM493" s="67" t="s">
        <v>9355</v>
      </c>
      <c r="AN493" s="67" t="s">
        <v>8636</v>
      </c>
      <c r="AO493" s="67" t="s">
        <v>9356</v>
      </c>
      <c r="AP493" s="4"/>
      <c r="AQ493" s="4"/>
      <c r="AR493" s="4"/>
      <c r="AS493" s="4"/>
      <c r="AT493" s="4"/>
      <c r="AU493" s="4"/>
      <c r="AV493" s="4"/>
      <c r="AW493" s="4"/>
      <c r="AX493" s="4"/>
      <c r="AY493" s="4"/>
      <c r="AZ493" s="4"/>
      <c r="BA493" s="4"/>
      <c r="BB493" s="4"/>
      <c r="BC493" s="4"/>
      <c r="BD493" s="4"/>
      <c r="BE493" s="4"/>
      <c r="BF493" s="4"/>
      <c r="BG493" s="4"/>
      <c r="BH493" s="4"/>
      <c r="BI493" s="4"/>
      <c r="BJ493" s="243" t="str">
        <f t="shared" si="31"/>
        <v>TNBT</v>
      </c>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row>
    <row r="494" ht="14.25" customHeight="1">
      <c r="A494" s="1" t="str">
        <f t="shared" si="59"/>
        <v/>
      </c>
      <c r="B494" s="103" t="str">
        <f t="shared" si="4"/>
        <v>Có sẵn</v>
      </c>
      <c r="C494" s="4" t="s">
        <v>2945</v>
      </c>
      <c r="D494" s="4" t="s">
        <v>2623</v>
      </c>
      <c r="E494" s="4"/>
      <c r="F494" s="4"/>
      <c r="G494" s="4" t="s">
        <v>2946</v>
      </c>
      <c r="H494" s="4"/>
      <c r="I494" s="4"/>
      <c r="J494" s="4"/>
      <c r="K494" s="4"/>
      <c r="L494" s="4"/>
      <c r="M494" s="4"/>
      <c r="N494" s="4"/>
      <c r="O494" s="4"/>
      <c r="P494" s="4" t="s">
        <v>2953</v>
      </c>
      <c r="Q494" s="4" t="s">
        <v>5</v>
      </c>
      <c r="R494" s="4" t="s">
        <v>2954</v>
      </c>
      <c r="S494" s="4" t="s">
        <v>2917</v>
      </c>
      <c r="T494" s="4" t="s">
        <v>2955</v>
      </c>
      <c r="U494" s="4" t="s">
        <v>2956</v>
      </c>
      <c r="V494" s="4" t="s">
        <v>2957</v>
      </c>
      <c r="W494" s="4" t="s">
        <v>1124</v>
      </c>
      <c r="X494" s="4" t="s">
        <v>242</v>
      </c>
      <c r="Y494" s="4"/>
      <c r="Z494" s="4" t="s">
        <v>2958</v>
      </c>
      <c r="AA494" s="4">
        <v>584.0</v>
      </c>
      <c r="AB494" s="4" t="s">
        <v>13</v>
      </c>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243" t="str">
        <f t="shared" si="31"/>
        <v>TNLT</v>
      </c>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row>
    <row r="495" ht="14.25" customHeight="1">
      <c r="A495" s="1" t="str">
        <f t="shared" si="59"/>
        <v>OK</v>
      </c>
      <c r="B495" s="103" t="str">
        <f t="shared" si="4"/>
        <v>OK</v>
      </c>
      <c r="C495" s="4" t="s">
        <v>2959</v>
      </c>
      <c r="D495" s="4" t="s">
        <v>2623</v>
      </c>
      <c r="E495" s="4"/>
      <c r="F495" s="4"/>
      <c r="G495" s="4" t="s">
        <v>2960</v>
      </c>
      <c r="H495" s="4"/>
      <c r="I495" s="4"/>
      <c r="J495" s="4"/>
      <c r="K495" s="4"/>
      <c r="L495" s="4"/>
      <c r="M495" s="4" t="s">
        <v>13</v>
      </c>
      <c r="N495" s="4" t="s">
        <v>8</v>
      </c>
      <c r="O495" s="4" t="s">
        <v>163</v>
      </c>
      <c r="P495" s="4" t="s">
        <v>244</v>
      </c>
      <c r="Q495" s="4"/>
      <c r="R495" s="4" t="s">
        <v>2961</v>
      </c>
      <c r="S495" s="4" t="s">
        <v>2962</v>
      </c>
      <c r="T495" s="4" t="s">
        <v>2963</v>
      </c>
      <c r="U495" s="4" t="s">
        <v>2964</v>
      </c>
      <c r="V495" s="4" t="s">
        <v>2965</v>
      </c>
      <c r="W495" s="4" t="s">
        <v>2966</v>
      </c>
      <c r="X495" s="4" t="s">
        <v>2967</v>
      </c>
      <c r="Y495" s="4" t="s">
        <v>2968</v>
      </c>
      <c r="Z495" s="4"/>
      <c r="AA495" s="4">
        <v>585.0</v>
      </c>
      <c r="AB495" s="4" t="s">
        <v>47</v>
      </c>
      <c r="AC495" s="4"/>
      <c r="AD495" s="20" t="s">
        <v>211</v>
      </c>
      <c r="AE495" s="67" t="s">
        <v>9358</v>
      </c>
      <c r="AF495" s="67" t="s">
        <v>8</v>
      </c>
      <c r="AG495" s="67" t="s">
        <v>9359</v>
      </c>
      <c r="AH495" s="67" t="s">
        <v>9360</v>
      </c>
      <c r="AI495" s="67" t="s">
        <v>9361</v>
      </c>
      <c r="AJ495" s="67" t="s">
        <v>9362</v>
      </c>
      <c r="AK495" s="67" t="s">
        <v>9363</v>
      </c>
      <c r="AL495" s="67" t="s">
        <v>171</v>
      </c>
      <c r="AM495" s="67" t="s">
        <v>9364</v>
      </c>
      <c r="AN495" s="67" t="s">
        <v>8294</v>
      </c>
      <c r="AO495" s="67" t="s">
        <v>8295</v>
      </c>
      <c r="AP495" s="4"/>
      <c r="AQ495" s="4"/>
      <c r="AR495" s="4"/>
      <c r="AS495" s="4"/>
      <c r="AT495" s="4"/>
      <c r="AU495" s="4"/>
      <c r="AV495" s="4"/>
      <c r="AW495" s="4"/>
      <c r="AX495" s="4"/>
      <c r="AY495" s="4"/>
      <c r="AZ495" s="4"/>
      <c r="BA495" s="4"/>
      <c r="BB495" s="4"/>
      <c r="BC495" s="4"/>
      <c r="BD495" s="4"/>
      <c r="BE495" s="4"/>
      <c r="BF495" s="4"/>
      <c r="BG495" s="4"/>
      <c r="BH495" s="4"/>
      <c r="BI495" s="4"/>
      <c r="BJ495" s="243" t="str">
        <f t="shared" si="31"/>
        <v>TNBT</v>
      </c>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row>
    <row r="496" ht="14.25" customHeight="1">
      <c r="A496" s="1" t="str">
        <f t="shared" si="59"/>
        <v>OK</v>
      </c>
      <c r="B496" s="103" t="str">
        <f t="shared" si="4"/>
        <v>OK</v>
      </c>
      <c r="C496" s="4" t="s">
        <v>2959</v>
      </c>
      <c r="D496" s="4" t="s">
        <v>2623</v>
      </c>
      <c r="E496" s="4"/>
      <c r="F496" s="4"/>
      <c r="G496" s="4"/>
      <c r="H496" s="4"/>
      <c r="I496" s="4"/>
      <c r="J496" s="4"/>
      <c r="K496" s="4"/>
      <c r="L496" s="4"/>
      <c r="M496" s="4" t="s">
        <v>49</v>
      </c>
      <c r="N496" s="4" t="s">
        <v>8</v>
      </c>
      <c r="O496" s="4" t="s">
        <v>2969</v>
      </c>
      <c r="P496" s="4" t="s">
        <v>2970</v>
      </c>
      <c r="Q496" s="4"/>
      <c r="R496" s="4" t="s">
        <v>2971</v>
      </c>
      <c r="S496" s="4" t="s">
        <v>2972</v>
      </c>
      <c r="T496" s="4" t="s">
        <v>2973</v>
      </c>
      <c r="U496" s="4" t="s">
        <v>2974</v>
      </c>
      <c r="V496" s="4" t="s">
        <v>2975</v>
      </c>
      <c r="W496" s="4" t="s">
        <v>2976</v>
      </c>
      <c r="X496" s="4"/>
      <c r="Y496" s="4"/>
      <c r="Z496" s="4"/>
      <c r="AA496" s="4">
        <v>586.0</v>
      </c>
      <c r="AB496" s="4" t="s">
        <v>47</v>
      </c>
      <c r="AC496" s="4"/>
      <c r="AD496" s="20" t="s">
        <v>1366</v>
      </c>
      <c r="AE496" s="4" t="s">
        <v>2971</v>
      </c>
      <c r="AF496" s="67" t="s">
        <v>8</v>
      </c>
      <c r="AG496" s="4" t="s">
        <v>2972</v>
      </c>
      <c r="AH496" s="4" t="s">
        <v>2973</v>
      </c>
      <c r="AI496" s="4" t="s">
        <v>2974</v>
      </c>
      <c r="AJ496" s="4" t="s">
        <v>2975</v>
      </c>
      <c r="AK496" s="4" t="s">
        <v>2976</v>
      </c>
      <c r="AL496" s="67" t="s">
        <v>4157</v>
      </c>
      <c r="AM496" s="67" t="s">
        <v>9369</v>
      </c>
      <c r="AN496" s="67" t="s">
        <v>9371</v>
      </c>
      <c r="AO496" s="67" t="s">
        <v>9108</v>
      </c>
      <c r="AP496" s="4"/>
      <c r="AQ496" s="4"/>
      <c r="AR496" s="4"/>
      <c r="AS496" s="4"/>
      <c r="AT496" s="4"/>
      <c r="AU496" s="4"/>
      <c r="AV496" s="4"/>
      <c r="AW496" s="4"/>
      <c r="AX496" s="4"/>
      <c r="AY496" s="4"/>
      <c r="AZ496" s="4"/>
      <c r="BA496" s="4"/>
      <c r="BB496" s="4"/>
      <c r="BC496" s="4"/>
      <c r="BD496" s="4"/>
      <c r="BE496" s="4"/>
      <c r="BF496" s="4"/>
      <c r="BG496" s="4"/>
      <c r="BH496" s="4"/>
      <c r="BI496" s="4"/>
      <c r="BJ496" s="243" t="str">
        <f t="shared" si="31"/>
        <v>TNBT</v>
      </c>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row>
    <row r="497" ht="14.25" customHeight="1">
      <c r="A497" s="1" t="str">
        <f t="shared" si="59"/>
        <v/>
      </c>
      <c r="B497" s="103" t="str">
        <f t="shared" si="4"/>
        <v>Có sẵn</v>
      </c>
      <c r="C497" s="4" t="s">
        <v>2959</v>
      </c>
      <c r="D497" s="4" t="s">
        <v>2623</v>
      </c>
      <c r="E497" s="4"/>
      <c r="F497" s="4"/>
      <c r="G497" s="4" t="s">
        <v>2960</v>
      </c>
      <c r="H497" s="4"/>
      <c r="I497" s="4"/>
      <c r="J497" s="4"/>
      <c r="K497" s="4"/>
      <c r="L497" s="4"/>
      <c r="M497" s="4" t="s">
        <v>49</v>
      </c>
      <c r="N497" s="4" t="s">
        <v>8</v>
      </c>
      <c r="O497" s="4" t="s">
        <v>2817</v>
      </c>
      <c r="P497" s="4" t="s">
        <v>2847</v>
      </c>
      <c r="Q497" s="4" t="s">
        <v>8</v>
      </c>
      <c r="R497" s="4" t="s">
        <v>2979</v>
      </c>
      <c r="S497" s="4" t="s">
        <v>2980</v>
      </c>
      <c r="T497" s="4" t="s">
        <v>2981</v>
      </c>
      <c r="U497" s="4" t="s">
        <v>2982</v>
      </c>
      <c r="V497" s="4" t="s">
        <v>2983</v>
      </c>
      <c r="W497" s="4" t="s">
        <v>2984</v>
      </c>
      <c r="X497" s="4"/>
      <c r="Y497" s="4"/>
      <c r="Z497" s="4"/>
      <c r="AA497" s="4">
        <v>587.0</v>
      </c>
      <c r="AB497" s="4" t="s">
        <v>47</v>
      </c>
      <c r="AC497" s="4"/>
      <c r="AD497" s="20" t="s">
        <v>615</v>
      </c>
      <c r="AE497" s="67" t="s">
        <v>9372</v>
      </c>
      <c r="AF497" s="67" t="s">
        <v>8</v>
      </c>
      <c r="AG497" s="67" t="s">
        <v>9373</v>
      </c>
      <c r="AH497" s="67" t="s">
        <v>9374</v>
      </c>
      <c r="AI497" s="67" t="s">
        <v>9375</v>
      </c>
      <c r="AJ497" s="67" t="s">
        <v>9376</v>
      </c>
      <c r="AK497" s="67" t="s">
        <v>1752</v>
      </c>
      <c r="AL497" s="67" t="s">
        <v>636</v>
      </c>
      <c r="AM497" s="67" t="s">
        <v>9378</v>
      </c>
      <c r="AN497" s="67" t="s">
        <v>9379</v>
      </c>
      <c r="AO497" s="67" t="s">
        <v>9128</v>
      </c>
      <c r="AP497" s="4"/>
      <c r="AQ497" s="4"/>
      <c r="AR497" s="4"/>
      <c r="AS497" s="4"/>
      <c r="AT497" s="4"/>
      <c r="AU497" s="4"/>
      <c r="AV497" s="4"/>
      <c r="AW497" s="4"/>
      <c r="AX497" s="4"/>
      <c r="AY497" s="4"/>
      <c r="AZ497" s="4"/>
      <c r="BA497" s="4"/>
      <c r="BB497" s="4"/>
      <c r="BC497" s="4"/>
      <c r="BD497" s="4"/>
      <c r="BE497" s="4"/>
      <c r="BF497" s="4"/>
      <c r="BG497" s="4"/>
      <c r="BH497" s="4"/>
      <c r="BI497" s="4"/>
      <c r="BJ497" s="243" t="str">
        <f t="shared" si="31"/>
        <v>TNBT</v>
      </c>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row>
    <row r="498" ht="14.25" customHeight="1">
      <c r="A498" s="1"/>
      <c r="B498" s="103" t="str">
        <f t="shared" si="4"/>
        <v>Thêm</v>
      </c>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243" t="str">
        <f t="shared" si="31"/>
        <v/>
      </c>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row>
    <row r="499" ht="14.25" customHeight="1">
      <c r="A499" s="1" t="str">
        <f t="shared" ref="A499:A501" si="60">SWITCH(B499,"OK",IF(ISBLANK(R499),IF(ISBLANK(P499),"Giữ chỗ nhóm","Giữ chỗ"),"OK"),"Chưa làm",IF(P499&lt;&gt;"","Giữ chỗ",""),0,IF(ISBLANK(R499),"Thêm",""),"")</f>
        <v/>
      </c>
      <c r="B499" s="103" t="str">
        <f t="shared" si="4"/>
        <v>Có sẵn</v>
      </c>
      <c r="C499" s="4" t="s">
        <v>2959</v>
      </c>
      <c r="D499" s="4" t="s">
        <v>2623</v>
      </c>
      <c r="E499" s="4"/>
      <c r="F499" s="4"/>
      <c r="G499" s="4"/>
      <c r="H499" s="4"/>
      <c r="I499" s="4"/>
      <c r="J499" s="4"/>
      <c r="K499" s="4"/>
      <c r="L499" s="4"/>
      <c r="M499" s="4"/>
      <c r="N499" s="4"/>
      <c r="O499" s="4"/>
      <c r="P499" s="4" t="s">
        <v>2985</v>
      </c>
      <c r="Q499" s="4" t="s">
        <v>9</v>
      </c>
      <c r="R499" s="4" t="s">
        <v>2986</v>
      </c>
      <c r="S499" s="4"/>
      <c r="T499" s="4"/>
      <c r="U499" s="4"/>
      <c r="V499" s="4"/>
      <c r="W499" s="4"/>
      <c r="X499" s="4"/>
      <c r="Y499" s="4"/>
      <c r="Z499" s="4" t="s">
        <v>2987</v>
      </c>
      <c r="AA499" s="4">
        <v>589.0</v>
      </c>
      <c r="AB499" s="4" t="s">
        <v>49</v>
      </c>
      <c r="AC499" s="4"/>
      <c r="AD499" s="20" t="s">
        <v>1150</v>
      </c>
      <c r="AE499" s="67" t="s">
        <v>9383</v>
      </c>
      <c r="AF499" s="67" t="s">
        <v>9</v>
      </c>
      <c r="AG499" s="67" t="s">
        <v>8249</v>
      </c>
      <c r="AH499" s="67" t="s">
        <v>8249</v>
      </c>
      <c r="AI499" s="67" t="s">
        <v>8249</v>
      </c>
      <c r="AJ499" s="67" t="s">
        <v>8249</v>
      </c>
      <c r="AK499" s="67" t="s">
        <v>8249</v>
      </c>
      <c r="AL499" s="67" t="s">
        <v>9384</v>
      </c>
      <c r="AM499" s="67" t="s">
        <v>9385</v>
      </c>
      <c r="AN499" s="67" t="s">
        <v>9386</v>
      </c>
      <c r="AO499" s="67" t="s">
        <v>9387</v>
      </c>
      <c r="AP499" s="67"/>
      <c r="AQ499" s="67"/>
      <c r="AR499" s="4"/>
      <c r="AS499" s="4"/>
      <c r="AT499" s="4"/>
      <c r="AU499" s="4"/>
      <c r="AV499" s="4"/>
      <c r="AW499" s="4"/>
      <c r="AX499" s="4"/>
      <c r="AY499" s="4"/>
      <c r="AZ499" s="4"/>
      <c r="BA499" s="4"/>
      <c r="BB499" s="4"/>
      <c r="BC499" s="4"/>
      <c r="BD499" s="4"/>
      <c r="BE499" s="4"/>
      <c r="BF499" s="4"/>
      <c r="BG499" s="4"/>
      <c r="BH499" s="4"/>
      <c r="BI499" s="4"/>
      <c r="BJ499" s="243" t="str">
        <f t="shared" si="31"/>
        <v>TL</v>
      </c>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row>
    <row r="500" ht="14.25" customHeight="1">
      <c r="A500" s="1" t="str">
        <f t="shared" si="60"/>
        <v>OK</v>
      </c>
      <c r="B500" s="103" t="str">
        <f t="shared" si="4"/>
        <v>OK</v>
      </c>
      <c r="C500" s="4" t="s">
        <v>2988</v>
      </c>
      <c r="D500" s="4" t="s">
        <v>2623</v>
      </c>
      <c r="E500" s="4"/>
      <c r="F500" s="4"/>
      <c r="G500" s="4" t="s">
        <v>2989</v>
      </c>
      <c r="H500" s="4"/>
      <c r="I500" s="4"/>
      <c r="J500" s="4"/>
      <c r="K500" s="4"/>
      <c r="L500" s="4"/>
      <c r="M500" s="4" t="s">
        <v>13</v>
      </c>
      <c r="N500" s="4" t="s">
        <v>8</v>
      </c>
      <c r="O500" s="4" t="s">
        <v>550</v>
      </c>
      <c r="P500" s="4" t="s">
        <v>551</v>
      </c>
      <c r="Q500" s="4"/>
      <c r="R500" s="4" t="s">
        <v>2990</v>
      </c>
      <c r="S500" s="4" t="s">
        <v>2991</v>
      </c>
      <c r="T500" s="4" t="s">
        <v>2992</v>
      </c>
      <c r="U500" s="4" t="s">
        <v>2993</v>
      </c>
      <c r="V500" s="4" t="s">
        <v>2994</v>
      </c>
      <c r="W500" s="4" t="s">
        <v>2995</v>
      </c>
      <c r="X500" s="4" t="s">
        <v>2967</v>
      </c>
      <c r="Y500" s="4" t="s">
        <v>2996</v>
      </c>
      <c r="Z500" s="4"/>
      <c r="AA500" s="4">
        <v>590.0</v>
      </c>
      <c r="AB500" s="4" t="s">
        <v>47</v>
      </c>
      <c r="AC500" s="4"/>
      <c r="AD500" s="20" t="s">
        <v>2434</v>
      </c>
      <c r="AE500" s="286" t="s">
        <v>2990</v>
      </c>
      <c r="AF500" s="67" t="s">
        <v>8</v>
      </c>
      <c r="AG500" s="286" t="s">
        <v>2991</v>
      </c>
      <c r="AH500" s="286" t="s">
        <v>2992</v>
      </c>
      <c r="AI500" s="286" t="s">
        <v>2993</v>
      </c>
      <c r="AJ500" s="286" t="s">
        <v>2994</v>
      </c>
      <c r="AK500" s="286" t="s">
        <v>2995</v>
      </c>
      <c r="AL500" s="67" t="s">
        <v>636</v>
      </c>
      <c r="AM500" s="286" t="s">
        <v>2996</v>
      </c>
      <c r="AN500" s="67" t="s">
        <v>8257</v>
      </c>
      <c r="AO500" s="67" t="s">
        <v>8257</v>
      </c>
      <c r="AP500" s="4"/>
      <c r="AQ500" s="4"/>
      <c r="AR500" s="4"/>
      <c r="AS500" s="4"/>
      <c r="AT500" s="4"/>
      <c r="AU500" s="4"/>
      <c r="AV500" s="4"/>
      <c r="AW500" s="4"/>
      <c r="AX500" s="4"/>
      <c r="AY500" s="4"/>
      <c r="AZ500" s="4"/>
      <c r="BA500" s="4"/>
      <c r="BB500" s="4"/>
      <c r="BC500" s="4"/>
      <c r="BD500" s="4"/>
      <c r="BE500" s="4"/>
      <c r="BF500" s="4"/>
      <c r="BG500" s="4"/>
      <c r="BH500" s="4"/>
      <c r="BI500" s="4"/>
      <c r="BJ500" s="243" t="str">
        <f t="shared" si="31"/>
        <v>TNBT</v>
      </c>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row>
    <row r="501" ht="14.25" customHeight="1">
      <c r="A501" s="1" t="str">
        <f t="shared" si="60"/>
        <v>OK</v>
      </c>
      <c r="B501" s="103" t="str">
        <f t="shared" si="4"/>
        <v>OK</v>
      </c>
      <c r="C501" s="4" t="s">
        <v>2988</v>
      </c>
      <c r="D501" s="4" t="s">
        <v>2623</v>
      </c>
      <c r="E501" s="4"/>
      <c r="F501" s="4"/>
      <c r="G501" s="4" t="s">
        <v>2989</v>
      </c>
      <c r="H501" s="4"/>
      <c r="I501" s="4"/>
      <c r="J501" s="4"/>
      <c r="K501" s="4"/>
      <c r="L501" s="4"/>
      <c r="M501" s="4" t="s">
        <v>49</v>
      </c>
      <c r="N501" s="4" t="s">
        <v>8</v>
      </c>
      <c r="O501" s="4" t="s">
        <v>2598</v>
      </c>
      <c r="P501" s="4" t="s">
        <v>2668</v>
      </c>
      <c r="Q501" s="4"/>
      <c r="R501" s="4" t="s">
        <v>2997</v>
      </c>
      <c r="S501" s="4" t="s">
        <v>2998</v>
      </c>
      <c r="T501" s="4" t="s">
        <v>2999</v>
      </c>
      <c r="U501" s="4" t="s">
        <v>3000</v>
      </c>
      <c r="V501" s="4" t="s">
        <v>3001</v>
      </c>
      <c r="W501" s="4" t="s">
        <v>3002</v>
      </c>
      <c r="X501" s="4"/>
      <c r="Y501" s="4"/>
      <c r="Z501" s="4"/>
      <c r="AA501" s="4">
        <v>591.0</v>
      </c>
      <c r="AB501" s="4" t="s">
        <v>47</v>
      </c>
      <c r="AC501" s="4"/>
      <c r="AD501" s="4"/>
      <c r="AE501" s="67"/>
      <c r="AF501" s="67"/>
      <c r="AG501" s="289"/>
      <c r="AH501" s="289"/>
      <c r="AI501" s="289"/>
      <c r="AJ501" s="289"/>
      <c r="AK501" s="289"/>
      <c r="AL501" s="289"/>
      <c r="AM501" s="67"/>
      <c r="AN501" s="67"/>
      <c r="AO501" s="67"/>
      <c r="AP501" s="4"/>
      <c r="AQ501" s="4"/>
      <c r="AR501" s="4"/>
      <c r="AS501" s="4"/>
      <c r="AT501" s="4"/>
      <c r="AU501" s="4"/>
      <c r="AV501" s="4"/>
      <c r="AW501" s="4"/>
      <c r="AX501" s="4"/>
      <c r="AY501" s="4"/>
      <c r="AZ501" s="4"/>
      <c r="BA501" s="4"/>
      <c r="BB501" s="4"/>
      <c r="BC501" s="4"/>
      <c r="BD501" s="4"/>
      <c r="BE501" s="4"/>
      <c r="BF501" s="4"/>
      <c r="BG501" s="4"/>
      <c r="BH501" s="4"/>
      <c r="BI501" s="4"/>
      <c r="BJ501" s="243" t="str">
        <f t="shared" si="31"/>
        <v>TNBT</v>
      </c>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row>
    <row r="502" ht="14.25" customHeight="1">
      <c r="A502" s="1"/>
      <c r="B502" s="103" t="str">
        <f t="shared" si="4"/>
        <v>Thêm</v>
      </c>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20" t="s">
        <v>1810</v>
      </c>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243" t="str">
        <f t="shared" si="31"/>
        <v/>
      </c>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row>
    <row r="503" ht="14.25" customHeight="1">
      <c r="A503" s="1" t="str">
        <f t="shared" ref="A503:A506" si="61">SWITCH(B503,"OK",IF(ISBLANK(R503),IF(ISBLANK(P503),"Giữ chỗ nhóm","Giữ chỗ"),"OK"),"Chưa làm",IF(P503&lt;&gt;"","Giữ chỗ",""),0,IF(ISBLANK(R503),"Thêm",""),"")</f>
        <v>OK</v>
      </c>
      <c r="B503" s="103" t="str">
        <f t="shared" si="4"/>
        <v>OK</v>
      </c>
      <c r="C503" s="4" t="s">
        <v>3006</v>
      </c>
      <c r="D503" s="4" t="s">
        <v>2623</v>
      </c>
      <c r="E503" s="4"/>
      <c r="F503" s="4"/>
      <c r="G503" s="4" t="s">
        <v>3007</v>
      </c>
      <c r="H503" s="4"/>
      <c r="I503" s="4"/>
      <c r="J503" s="4"/>
      <c r="K503" s="4"/>
      <c r="L503" s="4"/>
      <c r="M503" s="4" t="s">
        <v>13</v>
      </c>
      <c r="N503" s="4" t="s">
        <v>8</v>
      </c>
      <c r="O503" s="4" t="s">
        <v>91</v>
      </c>
      <c r="P503" s="4" t="s">
        <v>412</v>
      </c>
      <c r="Q503" s="4"/>
      <c r="R503" s="4" t="s">
        <v>3008</v>
      </c>
      <c r="S503" s="4" t="s">
        <v>3009</v>
      </c>
      <c r="T503" s="4" t="s">
        <v>3010</v>
      </c>
      <c r="U503" s="4" t="s">
        <v>3011</v>
      </c>
      <c r="V503" s="4" t="s">
        <v>3012</v>
      </c>
      <c r="W503" s="4" t="s">
        <v>3013</v>
      </c>
      <c r="X503" s="4" t="s">
        <v>3014</v>
      </c>
      <c r="Y503" s="4" t="s">
        <v>3015</v>
      </c>
      <c r="Z503" s="4"/>
      <c r="AA503" s="4">
        <v>593.0</v>
      </c>
      <c r="AB503" s="4" t="s">
        <v>47</v>
      </c>
      <c r="AC503" s="4"/>
      <c r="AD503" s="20" t="s">
        <v>2434</v>
      </c>
      <c r="AE503" s="286" t="s">
        <v>3008</v>
      </c>
      <c r="AF503" s="67" t="s">
        <v>8</v>
      </c>
      <c r="AG503" s="286" t="s">
        <v>3009</v>
      </c>
      <c r="AH503" s="286" t="s">
        <v>3010</v>
      </c>
      <c r="AI503" s="286" t="s">
        <v>3011</v>
      </c>
      <c r="AJ503" s="286" t="s">
        <v>3012</v>
      </c>
      <c r="AK503" s="286" t="s">
        <v>3013</v>
      </c>
      <c r="AL503" s="67" t="s">
        <v>9399</v>
      </c>
      <c r="AM503" s="286" t="s">
        <v>3015</v>
      </c>
      <c r="AN503" s="67" t="s">
        <v>8257</v>
      </c>
      <c r="AO503" s="67" t="s">
        <v>8257</v>
      </c>
      <c r="AP503" s="4"/>
      <c r="AQ503" s="4"/>
      <c r="AR503" s="4"/>
      <c r="AS503" s="4"/>
      <c r="AT503" s="4"/>
      <c r="AU503" s="4"/>
      <c r="AV503" s="4"/>
      <c r="AW503" s="4"/>
      <c r="AX503" s="4"/>
      <c r="AY503" s="4"/>
      <c r="AZ503" s="4"/>
      <c r="BA503" s="4"/>
      <c r="BB503" s="4"/>
      <c r="BC503" s="4"/>
      <c r="BD503" s="4"/>
      <c r="BE503" s="4"/>
      <c r="BF503" s="4"/>
      <c r="BG503" s="4"/>
      <c r="BH503" s="4"/>
      <c r="BI503" s="4"/>
      <c r="BJ503" s="243" t="str">
        <f t="shared" si="31"/>
        <v>TNBT</v>
      </c>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row>
    <row r="504" ht="14.25" customHeight="1">
      <c r="A504" s="1" t="str">
        <f t="shared" si="61"/>
        <v/>
      </c>
      <c r="B504" s="103" t="str">
        <f t="shared" si="4"/>
        <v>Có sẵn</v>
      </c>
      <c r="C504" s="4" t="s">
        <v>3006</v>
      </c>
      <c r="D504" s="4" t="s">
        <v>2623</v>
      </c>
      <c r="E504" s="4"/>
      <c r="F504" s="4"/>
      <c r="G504" s="4" t="s">
        <v>3007</v>
      </c>
      <c r="H504" s="4"/>
      <c r="I504" s="4"/>
      <c r="J504" s="4"/>
      <c r="K504" s="4"/>
      <c r="L504" s="4"/>
      <c r="M504" s="4"/>
      <c r="N504" s="4"/>
      <c r="O504" s="4"/>
      <c r="P504" s="4"/>
      <c r="Q504" s="4" t="s">
        <v>8</v>
      </c>
      <c r="R504" s="4" t="s">
        <v>3016</v>
      </c>
      <c r="S504" s="4" t="s">
        <v>3017</v>
      </c>
      <c r="T504" s="4" t="s">
        <v>3018</v>
      </c>
      <c r="U504" s="4" t="s">
        <v>3019</v>
      </c>
      <c r="V504" s="4" t="s">
        <v>3020</v>
      </c>
      <c r="W504" s="4" t="s">
        <v>3021</v>
      </c>
      <c r="X504" s="4" t="s">
        <v>151</v>
      </c>
      <c r="Y504" s="4" t="s">
        <v>3023</v>
      </c>
      <c r="Z504" s="4"/>
      <c r="AA504" s="4">
        <v>594.0</v>
      </c>
      <c r="AB504" s="4" t="s">
        <v>47</v>
      </c>
      <c r="AC504" s="4"/>
      <c r="AD504" s="20" t="s">
        <v>860</v>
      </c>
      <c r="AE504" s="67"/>
      <c r="AF504" s="67"/>
      <c r="AG504" s="67"/>
      <c r="AH504" s="289"/>
      <c r="AI504" s="289"/>
      <c r="AJ504" s="289"/>
      <c r="AK504" s="289"/>
      <c r="AL504" s="289"/>
      <c r="AM504" s="289"/>
      <c r="AN504" s="67"/>
      <c r="AO504" s="67"/>
      <c r="AP504" s="4"/>
      <c r="AQ504" s="4"/>
      <c r="AR504" s="4"/>
      <c r="AS504" s="4"/>
      <c r="AT504" s="4"/>
      <c r="AU504" s="4"/>
      <c r="AV504" s="4"/>
      <c r="AW504" s="4"/>
      <c r="AX504" s="4"/>
      <c r="AY504" s="4"/>
      <c r="AZ504" s="4"/>
      <c r="BA504" s="4"/>
      <c r="BB504" s="4"/>
      <c r="BC504" s="4"/>
      <c r="BD504" s="4"/>
      <c r="BE504" s="4"/>
      <c r="BF504" s="4"/>
      <c r="BG504" s="4"/>
      <c r="BH504" s="4"/>
      <c r="BI504" s="4"/>
      <c r="BJ504" s="243" t="str">
        <f t="shared" si="31"/>
        <v>TNBT</v>
      </c>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row>
    <row r="505" ht="14.25" customHeight="1">
      <c r="A505" s="1" t="str">
        <f t="shared" si="61"/>
        <v>OK</v>
      </c>
      <c r="B505" s="103" t="str">
        <f t="shared" si="4"/>
        <v>OK</v>
      </c>
      <c r="C505" s="4" t="s">
        <v>3006</v>
      </c>
      <c r="D505" s="4" t="s">
        <v>2623</v>
      </c>
      <c r="E505" s="4"/>
      <c r="F505" s="4"/>
      <c r="G505" s="4" t="s">
        <v>3007</v>
      </c>
      <c r="H505" s="4"/>
      <c r="I505" s="4"/>
      <c r="J505" s="4"/>
      <c r="K505" s="4"/>
      <c r="L505" s="4"/>
      <c r="M505" s="4" t="s">
        <v>49</v>
      </c>
      <c r="N505" s="4" t="s">
        <v>8</v>
      </c>
      <c r="O505" s="4" t="s">
        <v>3028</v>
      </c>
      <c r="P505" s="4" t="s">
        <v>3029</v>
      </c>
      <c r="Q505" s="4"/>
      <c r="R505" s="4" t="s">
        <v>3030</v>
      </c>
      <c r="S505" s="4" t="s">
        <v>2628</v>
      </c>
      <c r="T505" s="4" t="s">
        <v>227</v>
      </c>
      <c r="U505" s="4" t="s">
        <v>114</v>
      </c>
      <c r="V505" s="4" t="s">
        <v>115</v>
      </c>
      <c r="W505" s="4" t="s">
        <v>116</v>
      </c>
      <c r="X505" s="4"/>
      <c r="Y505" s="4"/>
      <c r="Z505" s="4"/>
      <c r="AA505" s="4">
        <v>595.0</v>
      </c>
      <c r="AB505" s="4" t="s">
        <v>47</v>
      </c>
      <c r="AC505" s="4"/>
      <c r="AD505" s="20" t="s">
        <v>534</v>
      </c>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243" t="str">
        <f t="shared" si="31"/>
        <v>TNBT</v>
      </c>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row>
    <row r="506" ht="14.25" customHeight="1">
      <c r="A506" s="1" t="str">
        <f t="shared" si="61"/>
        <v>OK</v>
      </c>
      <c r="B506" s="103" t="str">
        <f t="shared" si="4"/>
        <v>OK</v>
      </c>
      <c r="C506" s="4" t="s">
        <v>3006</v>
      </c>
      <c r="D506" s="4" t="s">
        <v>2623</v>
      </c>
      <c r="E506" s="4"/>
      <c r="F506" s="4"/>
      <c r="G506" s="4" t="s">
        <v>3007</v>
      </c>
      <c r="H506" s="4"/>
      <c r="I506" s="4"/>
      <c r="J506" s="4"/>
      <c r="K506" s="4"/>
      <c r="L506" s="4"/>
      <c r="M506" s="4" t="s">
        <v>49</v>
      </c>
      <c r="N506" s="4" t="s">
        <v>8</v>
      </c>
      <c r="O506" s="4" t="s">
        <v>2911</v>
      </c>
      <c r="P506" s="4" t="s">
        <v>2941</v>
      </c>
      <c r="Q506" s="4"/>
      <c r="R506" s="4" t="s">
        <v>3031</v>
      </c>
      <c r="S506" s="4" t="s">
        <v>3017</v>
      </c>
      <c r="T506" s="4" t="s">
        <v>3018</v>
      </c>
      <c r="U506" s="4" t="s">
        <v>3019</v>
      </c>
      <c r="V506" s="4" t="s">
        <v>3020</v>
      </c>
      <c r="W506" s="4" t="s">
        <v>2137</v>
      </c>
      <c r="X506" s="4"/>
      <c r="Y506" s="4"/>
      <c r="Z506" s="4"/>
      <c r="AA506" s="4">
        <v>596.0</v>
      </c>
      <c r="AB506" s="4" t="s">
        <v>47</v>
      </c>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243" t="str">
        <f t="shared" si="31"/>
        <v>TNBT</v>
      </c>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row>
    <row r="507" ht="14.25" customHeight="1">
      <c r="A507" s="1"/>
      <c r="B507" s="103" t="str">
        <f t="shared" si="4"/>
        <v>Thêm</v>
      </c>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20" t="s">
        <v>490</v>
      </c>
      <c r="AE507" s="67" t="s">
        <v>8232</v>
      </c>
      <c r="AF507" s="67" t="s">
        <v>9</v>
      </c>
      <c r="AG507" s="67" t="s">
        <v>9</v>
      </c>
      <c r="AH507" s="67"/>
      <c r="AI507" s="67"/>
      <c r="AJ507" s="67"/>
      <c r="AK507" s="67"/>
      <c r="AL507" s="67" t="s">
        <v>8232</v>
      </c>
      <c r="AM507" s="67" t="s">
        <v>8232</v>
      </c>
      <c r="AN507" s="67" t="s">
        <v>9401</v>
      </c>
      <c r="AO507" s="67" t="s">
        <v>9402</v>
      </c>
      <c r="AP507" s="4"/>
      <c r="AQ507" s="4"/>
      <c r="AR507" s="4"/>
      <c r="AS507" s="4"/>
      <c r="AT507" s="4"/>
      <c r="AU507" s="4"/>
      <c r="AV507" s="4"/>
      <c r="AW507" s="4"/>
      <c r="AX507" s="4"/>
      <c r="AY507" s="4"/>
      <c r="AZ507" s="4"/>
      <c r="BA507" s="4"/>
      <c r="BB507" s="4"/>
      <c r="BC507" s="4"/>
      <c r="BD507" s="4"/>
      <c r="BE507" s="4"/>
      <c r="BF507" s="4"/>
      <c r="BG507" s="4"/>
      <c r="BH507" s="4"/>
      <c r="BI507" s="4"/>
      <c r="BJ507" s="243" t="str">
        <f t="shared" si="31"/>
        <v>TL</v>
      </c>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row>
    <row r="508" ht="14.25" customHeight="1">
      <c r="A508" s="1" t="str">
        <f t="shared" ref="A508:A509" si="62">SWITCH(B508,"OK",IF(ISBLANK(R508),IF(ISBLANK(P508),"Giữ chỗ nhóm","Giữ chỗ"),"OK"),"Chưa làm",IF(P508&lt;&gt;"","Giữ chỗ",""),0,IF(ISBLANK(R508),"Thêm",""),"")</f>
        <v>OK</v>
      </c>
      <c r="B508" s="103" t="str">
        <f t="shared" si="4"/>
        <v>OK</v>
      </c>
      <c r="C508" s="4" t="s">
        <v>3032</v>
      </c>
      <c r="D508" s="4" t="s">
        <v>2623</v>
      </c>
      <c r="E508" s="4"/>
      <c r="F508" s="4"/>
      <c r="G508" s="4" t="s">
        <v>3033</v>
      </c>
      <c r="H508" s="4"/>
      <c r="I508" s="4"/>
      <c r="J508" s="4"/>
      <c r="K508" s="4"/>
      <c r="L508" s="4"/>
      <c r="M508" s="4" t="s">
        <v>13</v>
      </c>
      <c r="N508" s="4" t="s">
        <v>8</v>
      </c>
      <c r="O508" s="4" t="s">
        <v>42</v>
      </c>
      <c r="P508" s="4" t="s">
        <v>134</v>
      </c>
      <c r="Q508" s="4"/>
      <c r="R508" s="4" t="s">
        <v>3034</v>
      </c>
      <c r="S508" s="4" t="s">
        <v>3035</v>
      </c>
      <c r="T508" s="4" t="s">
        <v>3036</v>
      </c>
      <c r="U508" s="4" t="s">
        <v>3037</v>
      </c>
      <c r="V508" s="4" t="s">
        <v>3038</v>
      </c>
      <c r="W508" s="4" t="s">
        <v>3039</v>
      </c>
      <c r="X508" s="4" t="s">
        <v>3040</v>
      </c>
      <c r="Y508" s="4" t="s">
        <v>3041</v>
      </c>
      <c r="Z508" s="4"/>
      <c r="AA508" s="4">
        <v>598.0</v>
      </c>
      <c r="AB508" s="4" t="s">
        <v>47</v>
      </c>
      <c r="AC508" s="4"/>
      <c r="AD508" s="20" t="s">
        <v>1965</v>
      </c>
      <c r="AE508" s="67" t="s">
        <v>9404</v>
      </c>
      <c r="AF508" s="67" t="s">
        <v>8</v>
      </c>
      <c r="AG508" s="67" t="s">
        <v>9405</v>
      </c>
      <c r="AH508" s="67" t="s">
        <v>9406</v>
      </c>
      <c r="AI508" s="67" t="s">
        <v>9407</v>
      </c>
      <c r="AJ508" s="67" t="s">
        <v>9408</v>
      </c>
      <c r="AK508" s="67" t="s">
        <v>9409</v>
      </c>
      <c r="AL508" s="67" t="s">
        <v>242</v>
      </c>
      <c r="AM508" s="67" t="s">
        <v>9410</v>
      </c>
      <c r="AN508" s="67" t="s">
        <v>9207</v>
      </c>
      <c r="AO508" s="67" t="s">
        <v>9208</v>
      </c>
      <c r="AP508" s="4"/>
      <c r="AQ508" s="4"/>
      <c r="AR508" s="4"/>
      <c r="AS508" s="4"/>
      <c r="AT508" s="4"/>
      <c r="AU508" s="4"/>
      <c r="AV508" s="4"/>
      <c r="AW508" s="4"/>
      <c r="AX508" s="4"/>
      <c r="AY508" s="4"/>
      <c r="AZ508" s="4"/>
      <c r="BA508" s="4"/>
      <c r="BB508" s="4"/>
      <c r="BC508" s="4"/>
      <c r="BD508" s="4"/>
      <c r="BE508" s="4"/>
      <c r="BF508" s="4"/>
      <c r="BG508" s="4"/>
      <c r="BH508" s="4"/>
      <c r="BI508" s="4"/>
      <c r="BJ508" s="243" t="str">
        <f t="shared" si="31"/>
        <v>TNBT</v>
      </c>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row>
    <row r="509" ht="14.25" customHeight="1">
      <c r="A509" s="1" t="str">
        <f t="shared" si="62"/>
        <v>OK</v>
      </c>
      <c r="B509" s="103" t="str">
        <f t="shared" si="4"/>
        <v>OK</v>
      </c>
      <c r="C509" s="4" t="s">
        <v>3032</v>
      </c>
      <c r="D509" s="4" t="s">
        <v>2623</v>
      </c>
      <c r="E509" s="4"/>
      <c r="F509" s="4"/>
      <c r="G509" s="4" t="s">
        <v>3033</v>
      </c>
      <c r="H509" s="4"/>
      <c r="I509" s="4"/>
      <c r="J509" s="4"/>
      <c r="K509" s="4"/>
      <c r="L509" s="4"/>
      <c r="M509" s="4" t="s">
        <v>49</v>
      </c>
      <c r="N509" s="4" t="s">
        <v>8</v>
      </c>
      <c r="O509" s="4" t="s">
        <v>3042</v>
      </c>
      <c r="P509" s="4" t="s">
        <v>3043</v>
      </c>
      <c r="Q509" s="4"/>
      <c r="R509" s="4" t="s">
        <v>3044</v>
      </c>
      <c r="S509" s="4" t="s">
        <v>3045</v>
      </c>
      <c r="T509" s="4" t="s">
        <v>3046</v>
      </c>
      <c r="U509" s="4" t="s">
        <v>3047</v>
      </c>
      <c r="V509" s="4" t="s">
        <v>3048</v>
      </c>
      <c r="W509" s="4" t="s">
        <v>3049</v>
      </c>
      <c r="X509" s="4"/>
      <c r="Y509" s="4"/>
      <c r="Z509" s="4"/>
      <c r="AA509" s="4">
        <v>599.0</v>
      </c>
      <c r="AB509" s="4" t="s">
        <v>47</v>
      </c>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243" t="str">
        <f t="shared" si="31"/>
        <v>TNBT</v>
      </c>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row>
    <row r="510" ht="14.25" customHeight="1">
      <c r="A510" s="1"/>
      <c r="B510" s="103" t="str">
        <f t="shared" si="4"/>
        <v>Thêm</v>
      </c>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20" t="s">
        <v>1106</v>
      </c>
      <c r="AE510" s="67" t="s">
        <v>8249</v>
      </c>
      <c r="AF510" s="67" t="s">
        <v>8249</v>
      </c>
      <c r="AG510" s="67" t="s">
        <v>8171</v>
      </c>
      <c r="AH510" s="67" t="s">
        <v>8171</v>
      </c>
      <c r="AI510" s="67" t="s">
        <v>8171</v>
      </c>
      <c r="AJ510" s="67" t="s">
        <v>8171</v>
      </c>
      <c r="AK510" s="67" t="s">
        <v>8171</v>
      </c>
      <c r="AL510" s="67" t="s">
        <v>8232</v>
      </c>
      <c r="AM510" s="67" t="s">
        <v>8232</v>
      </c>
      <c r="AN510" s="67" t="s">
        <v>8249</v>
      </c>
      <c r="AO510" s="67" t="s">
        <v>8465</v>
      </c>
      <c r="AP510" s="67"/>
      <c r="AQ510" s="4"/>
      <c r="AR510" s="4"/>
      <c r="AS510" s="4"/>
      <c r="AT510" s="4"/>
      <c r="AU510" s="4"/>
      <c r="AV510" s="4"/>
      <c r="AW510" s="4"/>
      <c r="AX510" s="4"/>
      <c r="AY510" s="4"/>
      <c r="AZ510" s="4"/>
      <c r="BA510" s="4"/>
      <c r="BB510" s="4"/>
      <c r="BC510" s="4"/>
      <c r="BD510" s="4"/>
      <c r="BE510" s="4"/>
      <c r="BF510" s="4"/>
      <c r="BG510" s="4"/>
      <c r="BH510" s="4"/>
      <c r="BI510" s="4"/>
      <c r="BJ510" s="243" t="str">
        <f t="shared" si="31"/>
        <v>OK</v>
      </c>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row>
    <row r="511" ht="14.25" customHeight="1">
      <c r="A511" s="1" t="str">
        <f t="shared" ref="A511:A513" si="63">SWITCH(B511,"OK",IF(ISBLANK(R511),IF(ISBLANK(P511),"Giữ chỗ nhóm","Giữ chỗ"),"OK"),"Chưa làm",IF(P511&lt;&gt;"","Giữ chỗ",""),0,IF(ISBLANK(R511),"Thêm",""),"")</f>
        <v>OK</v>
      </c>
      <c r="B511" s="103" t="str">
        <f t="shared" si="4"/>
        <v>OK</v>
      </c>
      <c r="C511" s="4" t="s">
        <v>3054</v>
      </c>
      <c r="D511" s="4" t="s">
        <v>2623</v>
      </c>
      <c r="E511" s="4"/>
      <c r="F511" s="4"/>
      <c r="G511" s="4" t="s">
        <v>3055</v>
      </c>
      <c r="H511" s="4"/>
      <c r="I511" s="4"/>
      <c r="J511" s="4"/>
      <c r="K511" s="4"/>
      <c r="L511" s="4"/>
      <c r="M511" s="4" t="s">
        <v>13</v>
      </c>
      <c r="N511" s="4" t="s">
        <v>8</v>
      </c>
      <c r="O511" s="4" t="s">
        <v>42</v>
      </c>
      <c r="P511" s="4" t="s">
        <v>61</v>
      </c>
      <c r="Q511" s="4"/>
      <c r="R511" s="4" t="s">
        <v>3056</v>
      </c>
      <c r="S511" s="4" t="s">
        <v>3057</v>
      </c>
      <c r="T511" s="4" t="s">
        <v>3058</v>
      </c>
      <c r="U511" s="4" t="s">
        <v>3059</v>
      </c>
      <c r="V511" s="4" t="s">
        <v>3060</v>
      </c>
      <c r="W511" s="4" t="s">
        <v>3061</v>
      </c>
      <c r="X511" s="4" t="s">
        <v>825</v>
      </c>
      <c r="Y511" s="4" t="s">
        <v>3062</v>
      </c>
      <c r="Z511" s="4"/>
      <c r="AA511" s="4">
        <v>601.0</v>
      </c>
      <c r="AB511" s="4" t="s">
        <v>47</v>
      </c>
      <c r="AC511" s="4"/>
      <c r="AD511" s="20" t="s">
        <v>1927</v>
      </c>
      <c r="AE511" s="67" t="s">
        <v>9416</v>
      </c>
      <c r="AF511" s="67" t="s">
        <v>8</v>
      </c>
      <c r="AG511" s="4" t="s">
        <v>3057</v>
      </c>
      <c r="AH511" s="4" t="s">
        <v>3058</v>
      </c>
      <c r="AI511" s="4" t="s">
        <v>3059</v>
      </c>
      <c r="AJ511" s="4" t="s">
        <v>3060</v>
      </c>
      <c r="AK511" s="4" t="s">
        <v>3061</v>
      </c>
      <c r="AL511" s="67" t="s">
        <v>8295</v>
      </c>
      <c r="AM511" s="67" t="s">
        <v>8295</v>
      </c>
      <c r="AN511" s="67" t="s">
        <v>9417</v>
      </c>
      <c r="AO511" s="67" t="s">
        <v>9418</v>
      </c>
      <c r="AP511" s="67"/>
      <c r="AQ511" s="67"/>
      <c r="AR511" s="67"/>
      <c r="AS511" s="4"/>
      <c r="AT511" s="4"/>
      <c r="AU511" s="4"/>
      <c r="AV511" s="67"/>
      <c r="AW511" s="4"/>
      <c r="AX511" s="4"/>
      <c r="AY511" s="4"/>
      <c r="AZ511" s="4"/>
      <c r="BA511" s="4"/>
      <c r="BB511" s="4"/>
      <c r="BC511" s="4"/>
      <c r="BD511" s="4"/>
      <c r="BE511" s="4"/>
      <c r="BF511" s="4"/>
      <c r="BG511" s="4"/>
      <c r="BH511" s="4"/>
      <c r="BI511" s="4"/>
      <c r="BJ511" s="243" t="str">
        <f t="shared" si="31"/>
        <v>TNBT</v>
      </c>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row>
    <row r="512" ht="14.25" customHeight="1">
      <c r="A512" s="1" t="str">
        <f t="shared" si="63"/>
        <v/>
      </c>
      <c r="B512" s="103" t="str">
        <f t="shared" si="4"/>
        <v>Tự do chọn</v>
      </c>
      <c r="C512" s="4" t="s">
        <v>3054</v>
      </c>
      <c r="D512" s="4" t="s">
        <v>2623</v>
      </c>
      <c r="E512" s="4"/>
      <c r="F512" s="4"/>
      <c r="G512" s="4" t="s">
        <v>3055</v>
      </c>
      <c r="H512" s="4"/>
      <c r="I512" s="4"/>
      <c r="J512" s="4"/>
      <c r="K512" s="4"/>
      <c r="L512" s="4"/>
      <c r="M512" s="4" t="s">
        <v>49</v>
      </c>
      <c r="N512" s="4" t="s">
        <v>8</v>
      </c>
      <c r="O512" s="4"/>
      <c r="P512" s="4"/>
      <c r="Q512" s="4"/>
      <c r="R512" s="4"/>
      <c r="S512" s="4"/>
      <c r="T512" s="4"/>
      <c r="U512" s="4"/>
      <c r="V512" s="4"/>
      <c r="W512" s="4"/>
      <c r="X512" s="4"/>
      <c r="Y512" s="4"/>
      <c r="Z512" s="4"/>
      <c r="AA512" s="4">
        <v>602.0</v>
      </c>
      <c r="AB512" s="4" t="s">
        <v>47</v>
      </c>
      <c r="AC512" s="4"/>
      <c r="AD512" s="20" t="s">
        <v>481</v>
      </c>
      <c r="AE512" s="67" t="s">
        <v>9419</v>
      </c>
      <c r="AF512" s="67" t="s">
        <v>8</v>
      </c>
      <c r="AG512" s="67" t="s">
        <v>9420</v>
      </c>
      <c r="AH512" s="67" t="s">
        <v>9421</v>
      </c>
      <c r="AI512" s="67" t="s">
        <v>9422</v>
      </c>
      <c r="AJ512" s="67" t="s">
        <v>9423</v>
      </c>
      <c r="AK512" s="67" t="s">
        <v>9424</v>
      </c>
      <c r="AL512" s="67" t="s">
        <v>410</v>
      </c>
      <c r="AM512" s="67" t="s">
        <v>9425</v>
      </c>
      <c r="AN512" s="67" t="s">
        <v>9426</v>
      </c>
      <c r="AO512" s="67" t="s">
        <v>9426</v>
      </c>
      <c r="AP512" s="4"/>
      <c r="AQ512" s="4"/>
      <c r="AR512" s="4"/>
      <c r="AS512" s="4"/>
      <c r="AT512" s="4"/>
      <c r="AU512" s="4"/>
      <c r="AV512" s="4"/>
      <c r="AW512" s="4"/>
      <c r="AX512" s="4"/>
      <c r="AY512" s="4"/>
      <c r="AZ512" s="4"/>
      <c r="BA512" s="4"/>
      <c r="BB512" s="4"/>
      <c r="BC512" s="4"/>
      <c r="BD512" s="4"/>
      <c r="BE512" s="4"/>
      <c r="BF512" s="4"/>
      <c r="BG512" s="4"/>
      <c r="BH512" s="4"/>
      <c r="BI512" s="4"/>
      <c r="BJ512" s="243" t="str">
        <f t="shared" si="31"/>
        <v>TNBT</v>
      </c>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row>
    <row r="513" ht="14.25" customHeight="1">
      <c r="A513" s="1" t="str">
        <f t="shared" si="63"/>
        <v>OK</v>
      </c>
      <c r="B513" s="103" t="str">
        <f t="shared" si="4"/>
        <v>OK</v>
      </c>
      <c r="C513" s="4" t="s">
        <v>3054</v>
      </c>
      <c r="D513" s="4" t="s">
        <v>2623</v>
      </c>
      <c r="E513" s="4"/>
      <c r="F513" s="4"/>
      <c r="G513" s="4"/>
      <c r="H513" s="4"/>
      <c r="I513" s="4"/>
      <c r="J513" s="4"/>
      <c r="K513" s="4"/>
      <c r="L513" s="4"/>
      <c r="M513" s="4" t="s">
        <v>49</v>
      </c>
      <c r="N513" s="4" t="s">
        <v>8</v>
      </c>
      <c r="O513" s="4" t="s">
        <v>2631</v>
      </c>
      <c r="P513" s="4" t="s">
        <v>3066</v>
      </c>
      <c r="Q513" s="4"/>
      <c r="R513" s="4" t="s">
        <v>3067</v>
      </c>
      <c r="S513" s="4" t="s">
        <v>3068</v>
      </c>
      <c r="T513" s="4" t="s">
        <v>3069</v>
      </c>
      <c r="U513" s="4" t="s">
        <v>3070</v>
      </c>
      <c r="V513" s="4" t="s">
        <v>3071</v>
      </c>
      <c r="W513" s="4" t="s">
        <v>3072</v>
      </c>
      <c r="X513" s="4"/>
      <c r="Y513" s="4"/>
      <c r="Z513" s="4"/>
      <c r="AA513" s="4">
        <v>603.0</v>
      </c>
      <c r="AB513" s="4" t="s">
        <v>47</v>
      </c>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243" t="str">
        <f t="shared" si="31"/>
        <v>TNBT</v>
      </c>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row>
    <row r="514" ht="14.25" customHeight="1">
      <c r="A514" s="1"/>
      <c r="B514" s="103" t="str">
        <f t="shared" si="4"/>
        <v>Thêm</v>
      </c>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243" t="str">
        <f t="shared" si="31"/>
        <v/>
      </c>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row>
    <row r="515" ht="14.25" customHeight="1">
      <c r="A515" s="1" t="str">
        <f t="shared" ref="A515:A517" si="64">SWITCH(B515,"OK",IF(ISBLANK(R515),IF(ISBLANK(P515),"Giữ chỗ nhóm","Giữ chỗ"),"OK"),"Chưa làm",IF(P515&lt;&gt;"","Giữ chỗ",""),0,IF(ISBLANK(R515),"Thêm",""),"")</f>
        <v/>
      </c>
      <c r="B515" s="103" t="str">
        <f t="shared" si="4"/>
        <v>Có sẵn</v>
      </c>
      <c r="C515" s="4" t="s">
        <v>3054</v>
      </c>
      <c r="D515" s="4" t="s">
        <v>2623</v>
      </c>
      <c r="E515" s="4"/>
      <c r="F515" s="4"/>
      <c r="G515" s="4"/>
      <c r="H515" s="4"/>
      <c r="I515" s="4"/>
      <c r="J515" s="4"/>
      <c r="K515" s="4"/>
      <c r="L515" s="4"/>
      <c r="M515" s="4"/>
      <c r="N515" s="4"/>
      <c r="O515" s="4"/>
      <c r="P515" s="4" t="s">
        <v>3075</v>
      </c>
      <c r="Q515" s="67" t="s">
        <v>5</v>
      </c>
      <c r="R515" s="4" t="s">
        <v>3076</v>
      </c>
      <c r="S515" s="4" t="s">
        <v>150</v>
      </c>
      <c r="T515" s="4" t="s">
        <v>150</v>
      </c>
      <c r="U515" s="4" t="s">
        <v>150</v>
      </c>
      <c r="V515" s="4" t="s">
        <v>150</v>
      </c>
      <c r="W515" s="4" t="s">
        <v>150</v>
      </c>
      <c r="X515" s="4" t="s">
        <v>3077</v>
      </c>
      <c r="Y515" s="4"/>
      <c r="Z515" s="4" t="s">
        <v>3078</v>
      </c>
      <c r="AA515" s="4">
        <v>605.0</v>
      </c>
      <c r="AB515" s="4" t="s">
        <v>13</v>
      </c>
      <c r="AC515" s="4"/>
      <c r="AD515" s="20" t="s">
        <v>1150</v>
      </c>
      <c r="AE515" s="67" t="s">
        <v>9432</v>
      </c>
      <c r="AF515" s="67" t="s">
        <v>9</v>
      </c>
      <c r="AG515" s="67" t="s">
        <v>8249</v>
      </c>
      <c r="AH515" s="67" t="s">
        <v>8249</v>
      </c>
      <c r="AI515" s="67" t="s">
        <v>8249</v>
      </c>
      <c r="AJ515" s="67" t="s">
        <v>8249</v>
      </c>
      <c r="AK515" s="67" t="s">
        <v>8249</v>
      </c>
      <c r="AL515" s="67" t="s">
        <v>9433</v>
      </c>
      <c r="AM515" s="67" t="s">
        <v>9434</v>
      </c>
      <c r="AN515" s="67" t="s">
        <v>8257</v>
      </c>
      <c r="AO515" s="67" t="s">
        <v>9435</v>
      </c>
      <c r="AP515" s="67" t="s">
        <v>8465</v>
      </c>
      <c r="AQ515" s="4"/>
      <c r="AR515" s="4"/>
      <c r="AS515" s="4"/>
      <c r="AT515" s="4"/>
      <c r="AU515" s="4"/>
      <c r="AV515" s="4"/>
      <c r="AW515" s="4"/>
      <c r="AX515" s="4"/>
      <c r="AY515" s="4"/>
      <c r="AZ515" s="4"/>
      <c r="BA515" s="4"/>
      <c r="BB515" s="4"/>
      <c r="BC515" s="4"/>
      <c r="BD515" s="4"/>
      <c r="BE515" s="4"/>
      <c r="BF515" s="4"/>
      <c r="BG515" s="4"/>
      <c r="BH515" s="4"/>
      <c r="BI515" s="4"/>
      <c r="BJ515" s="243" t="str">
        <f t="shared" si="31"/>
        <v>TNLT</v>
      </c>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row>
    <row r="516" ht="14.25" customHeight="1">
      <c r="A516" s="1" t="str">
        <f t="shared" si="64"/>
        <v>OK</v>
      </c>
      <c r="B516" s="103" t="str">
        <f t="shared" si="4"/>
        <v>OK</v>
      </c>
      <c r="C516" s="4" t="s">
        <v>3079</v>
      </c>
      <c r="D516" s="4" t="s">
        <v>2623</v>
      </c>
      <c r="E516" s="4"/>
      <c r="F516" s="4"/>
      <c r="G516" s="4" t="s">
        <v>3080</v>
      </c>
      <c r="H516" s="4"/>
      <c r="I516" s="4"/>
      <c r="J516" s="4"/>
      <c r="K516" s="4"/>
      <c r="L516" s="4"/>
      <c r="M516" s="4" t="s">
        <v>13</v>
      </c>
      <c r="N516" s="4" t="s">
        <v>8</v>
      </c>
      <c r="O516" s="4" t="s">
        <v>42</v>
      </c>
      <c r="P516" s="4" t="s">
        <v>61</v>
      </c>
      <c r="Q516" s="4"/>
      <c r="R516" s="4" t="s">
        <v>3081</v>
      </c>
      <c r="S516" s="4" t="s">
        <v>3082</v>
      </c>
      <c r="T516" s="4" t="s">
        <v>3083</v>
      </c>
      <c r="U516" s="4" t="s">
        <v>3084</v>
      </c>
      <c r="V516" s="4" t="s">
        <v>3085</v>
      </c>
      <c r="W516" s="4" t="s">
        <v>3086</v>
      </c>
      <c r="X516" s="4" t="s">
        <v>3087</v>
      </c>
      <c r="Y516" s="4" t="s">
        <v>3088</v>
      </c>
      <c r="Z516" s="4"/>
      <c r="AA516" s="4">
        <v>606.0</v>
      </c>
      <c r="AB516" s="4" t="s">
        <v>47</v>
      </c>
      <c r="AC516" s="4"/>
      <c r="AD516" s="20" t="s">
        <v>2434</v>
      </c>
      <c r="AE516" s="286" t="s">
        <v>3081</v>
      </c>
      <c r="AF516" s="67" t="s">
        <v>8</v>
      </c>
      <c r="AG516" s="67" t="s">
        <v>9438</v>
      </c>
      <c r="AH516" s="67" t="s">
        <v>9439</v>
      </c>
      <c r="AI516" s="67" t="s">
        <v>9440</v>
      </c>
      <c r="AJ516" s="67" t="s">
        <v>9441</v>
      </c>
      <c r="AK516" s="67" t="s">
        <v>9442</v>
      </c>
      <c r="AL516" s="67" t="s">
        <v>2156</v>
      </c>
      <c r="AM516" s="174" t="s">
        <v>9443</v>
      </c>
      <c r="AN516" s="67" t="s">
        <v>8257</v>
      </c>
      <c r="AO516" s="67" t="s">
        <v>8257</v>
      </c>
      <c r="AP516" s="4"/>
      <c r="AQ516" s="4"/>
      <c r="AR516" s="4"/>
      <c r="AS516" s="4"/>
      <c r="AT516" s="4"/>
      <c r="AU516" s="4"/>
      <c r="AV516" s="4"/>
      <c r="AW516" s="4"/>
      <c r="AX516" s="4"/>
      <c r="AY516" s="4"/>
      <c r="AZ516" s="4"/>
      <c r="BA516" s="4"/>
      <c r="BB516" s="4"/>
      <c r="BC516" s="4"/>
      <c r="BD516" s="4"/>
      <c r="BE516" s="4"/>
      <c r="BF516" s="4"/>
      <c r="BG516" s="4"/>
      <c r="BH516" s="4"/>
      <c r="BI516" s="4"/>
      <c r="BJ516" s="243" t="str">
        <f t="shared" si="31"/>
        <v>TNBT</v>
      </c>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row>
    <row r="517" ht="14.25" customHeight="1">
      <c r="A517" s="1" t="str">
        <f t="shared" si="64"/>
        <v>OK</v>
      </c>
      <c r="B517" s="103" t="str">
        <f t="shared" si="4"/>
        <v>OK</v>
      </c>
      <c r="C517" s="4" t="s">
        <v>3079</v>
      </c>
      <c r="D517" s="4" t="s">
        <v>2623</v>
      </c>
      <c r="E517" s="4"/>
      <c r="F517" s="4"/>
      <c r="G517" s="4" t="s">
        <v>3080</v>
      </c>
      <c r="H517" s="4"/>
      <c r="I517" s="4"/>
      <c r="J517" s="4"/>
      <c r="K517" s="4"/>
      <c r="L517" s="4"/>
      <c r="M517" s="4" t="s">
        <v>49</v>
      </c>
      <c r="N517" s="4" t="s">
        <v>8</v>
      </c>
      <c r="O517" s="4" t="s">
        <v>2631</v>
      </c>
      <c r="P517" s="4" t="s">
        <v>3066</v>
      </c>
      <c r="Q517" s="4"/>
      <c r="R517" s="4" t="s">
        <v>3089</v>
      </c>
      <c r="S517" s="4" t="s">
        <v>3090</v>
      </c>
      <c r="T517" s="4" t="s">
        <v>3091</v>
      </c>
      <c r="U517" s="4" t="s">
        <v>3092</v>
      </c>
      <c r="V517" s="4" t="s">
        <v>3093</v>
      </c>
      <c r="W517" s="4" t="s">
        <v>3094</v>
      </c>
      <c r="X517" s="4"/>
      <c r="Y517" s="4"/>
      <c r="Z517" s="4"/>
      <c r="AA517" s="4">
        <v>607.0</v>
      </c>
      <c r="AB517" s="4" t="s">
        <v>47</v>
      </c>
      <c r="AC517" s="4"/>
      <c r="AD517" s="4"/>
      <c r="AE517" s="67"/>
      <c r="AF517" s="289"/>
      <c r="AG517" s="289"/>
      <c r="AH517" s="289"/>
      <c r="AI517" s="289"/>
      <c r="AJ517" s="289"/>
      <c r="AK517" s="289"/>
      <c r="AL517" s="289"/>
      <c r="AM517" s="177"/>
      <c r="AN517" s="67"/>
      <c r="AO517" s="67"/>
      <c r="AP517" s="4"/>
      <c r="AQ517" s="67" t="s">
        <v>224</v>
      </c>
      <c r="AR517" s="2" t="s">
        <v>851</v>
      </c>
      <c r="AS517" s="67" t="s">
        <v>9449</v>
      </c>
      <c r="AT517" s="289" t="s">
        <v>8</v>
      </c>
      <c r="AU517" s="289" t="s">
        <v>9450</v>
      </c>
      <c r="AV517" s="289" t="s">
        <v>9451</v>
      </c>
      <c r="AW517" s="289" t="s">
        <v>9452</v>
      </c>
      <c r="AX517" s="289" t="s">
        <v>3482</v>
      </c>
      <c r="AY517" s="289" t="s">
        <v>9453</v>
      </c>
      <c r="AZ517" s="289" t="s">
        <v>151</v>
      </c>
      <c r="BA517" s="67" t="s">
        <v>9454</v>
      </c>
      <c r="BB517" s="67" t="s">
        <v>9455</v>
      </c>
      <c r="BC517" s="67" t="s">
        <v>9456</v>
      </c>
      <c r="BD517" s="4"/>
      <c r="BE517" s="4"/>
      <c r="BF517" s="4"/>
      <c r="BG517" s="4"/>
      <c r="BH517" s="4"/>
      <c r="BI517" s="4"/>
      <c r="BJ517" s="243" t="str">
        <f t="shared" si="31"/>
        <v>TNBT</v>
      </c>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row>
    <row r="518" ht="14.25" customHeight="1">
      <c r="A518" s="1"/>
      <c r="B518" s="103" t="str">
        <f t="shared" si="4"/>
        <v>Thêm</v>
      </c>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20" t="s">
        <v>860</v>
      </c>
      <c r="AE518" s="4"/>
      <c r="AF518" s="4"/>
      <c r="AG518" s="4"/>
      <c r="AH518" s="4"/>
      <c r="AI518" s="4"/>
      <c r="AJ518" s="4"/>
      <c r="AK518" s="4"/>
      <c r="AL518" s="4"/>
      <c r="AM518" s="174" t="s">
        <v>9458</v>
      </c>
      <c r="AN518" s="4"/>
      <c r="AO518" s="4"/>
      <c r="AP518" s="4"/>
      <c r="AQ518" s="4"/>
      <c r="AR518" s="4"/>
      <c r="AS518" s="4"/>
      <c r="AT518" s="4"/>
      <c r="AU518" s="4"/>
      <c r="AV518" s="4"/>
      <c r="AW518" s="4"/>
      <c r="AX518" s="4"/>
      <c r="AY518" s="4"/>
      <c r="AZ518" s="4"/>
      <c r="BA518" s="4"/>
      <c r="BB518" s="4"/>
      <c r="BC518" s="4"/>
      <c r="BD518" s="4"/>
      <c r="BE518" s="4"/>
      <c r="BF518" s="4"/>
      <c r="BG518" s="4"/>
      <c r="BH518" s="4"/>
      <c r="BI518" s="4"/>
      <c r="BJ518" s="243" t="str">
        <f t="shared" si="31"/>
        <v/>
      </c>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row>
    <row r="519" ht="14.25" customHeight="1">
      <c r="A519" s="1" t="str">
        <f t="shared" ref="A519:A523" si="65">SWITCH(B519,"OK",IF(ISBLANK(R519),IF(ISBLANK(P519),"Giữ chỗ nhóm","Giữ chỗ"),"OK"),"Chưa làm",IF(P519&lt;&gt;"","Giữ chỗ",""),0,IF(ISBLANK(R519),"Thêm",""),"")</f>
        <v>OK</v>
      </c>
      <c r="B519" s="103" t="str">
        <f t="shared" si="4"/>
        <v>OK</v>
      </c>
      <c r="C519" s="4" t="s">
        <v>3095</v>
      </c>
      <c r="D519" s="4" t="s">
        <v>2623</v>
      </c>
      <c r="E519" s="4" t="s">
        <v>3096</v>
      </c>
      <c r="F519" s="4" t="s">
        <v>3097</v>
      </c>
      <c r="G519" s="4" t="s">
        <v>3098</v>
      </c>
      <c r="H519" s="4"/>
      <c r="I519" s="4"/>
      <c r="J519" s="4" t="s">
        <v>3099</v>
      </c>
      <c r="K519" s="4"/>
      <c r="L519" s="4"/>
      <c r="M519" s="4" t="s">
        <v>13</v>
      </c>
      <c r="N519" s="4" t="s">
        <v>8</v>
      </c>
      <c r="O519" s="4" t="s">
        <v>520</v>
      </c>
      <c r="P519" s="4" t="s">
        <v>521</v>
      </c>
      <c r="Q519" s="4"/>
      <c r="R519" s="4" t="s">
        <v>3100</v>
      </c>
      <c r="S519" s="4" t="s">
        <v>3101</v>
      </c>
      <c r="T519" s="4" t="s">
        <v>3102</v>
      </c>
      <c r="U519" s="4" t="s">
        <v>3103</v>
      </c>
      <c r="V519" s="4" t="s">
        <v>3104</v>
      </c>
      <c r="W519" s="4" t="s">
        <v>3105</v>
      </c>
      <c r="X519" s="4" t="s">
        <v>917</v>
      </c>
      <c r="Y519" s="4" t="s">
        <v>3106</v>
      </c>
      <c r="Z519" s="4"/>
      <c r="AA519" s="4">
        <v>609.0</v>
      </c>
      <c r="AB519" s="4" t="s">
        <v>47</v>
      </c>
      <c r="AC519" s="4"/>
      <c r="AD519" s="20" t="s">
        <v>1191</v>
      </c>
      <c r="AE519" s="67" t="s">
        <v>3100</v>
      </c>
      <c r="AF519" s="67" t="s">
        <v>8</v>
      </c>
      <c r="AG519" s="67" t="s">
        <v>3156</v>
      </c>
      <c r="AH519" s="67" t="s">
        <v>9463</v>
      </c>
      <c r="AI519" s="67" t="s">
        <v>9464</v>
      </c>
      <c r="AJ519" s="67" t="s">
        <v>9465</v>
      </c>
      <c r="AK519" s="67" t="s">
        <v>2156</v>
      </c>
      <c r="AL519" s="67" t="s">
        <v>242</v>
      </c>
      <c r="AM519" s="275" t="s">
        <v>9466</v>
      </c>
      <c r="AN519" s="67" t="s">
        <v>9467</v>
      </c>
      <c r="AO519" s="67" t="s">
        <v>9468</v>
      </c>
      <c r="AP519" s="4"/>
      <c r="AQ519" s="4"/>
      <c r="AR519" s="4"/>
      <c r="AS519" s="4"/>
      <c r="AT519" s="4"/>
      <c r="AU519" s="4"/>
      <c r="AV519" s="4"/>
      <c r="AW519" s="4"/>
      <c r="AX519" s="4"/>
      <c r="AY519" s="4"/>
      <c r="AZ519" s="4"/>
      <c r="BA519" s="4"/>
      <c r="BB519" s="4"/>
      <c r="BC519" s="4"/>
      <c r="BD519" s="4"/>
      <c r="BE519" s="4"/>
      <c r="BF519" s="4"/>
      <c r="BG519" s="4"/>
      <c r="BH519" s="4"/>
      <c r="BI519" s="4"/>
      <c r="BJ519" s="243" t="str">
        <f t="shared" si="31"/>
        <v>TNBT</v>
      </c>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row>
    <row r="520" ht="14.25" customHeight="1">
      <c r="A520" s="1" t="str">
        <f t="shared" si="65"/>
        <v>OK</v>
      </c>
      <c r="B520" s="103" t="str">
        <f t="shared" si="4"/>
        <v>OK</v>
      </c>
      <c r="C520" s="4" t="s">
        <v>3095</v>
      </c>
      <c r="D520" s="4" t="s">
        <v>2623</v>
      </c>
      <c r="E520" s="4" t="s">
        <v>3096</v>
      </c>
      <c r="F520" s="4" t="s">
        <v>3097</v>
      </c>
      <c r="G520" s="4" t="s">
        <v>3098</v>
      </c>
      <c r="H520" s="4"/>
      <c r="I520" s="4"/>
      <c r="J520" s="4" t="s">
        <v>3099</v>
      </c>
      <c r="K520" s="4"/>
      <c r="L520" s="4"/>
      <c r="M520" s="4" t="s">
        <v>49</v>
      </c>
      <c r="N520" s="4" t="s">
        <v>8</v>
      </c>
      <c r="O520" s="4" t="s">
        <v>3108</v>
      </c>
      <c r="P520" s="4" t="s">
        <v>3109</v>
      </c>
      <c r="Q520" s="4"/>
      <c r="R520" s="4" t="s">
        <v>3110</v>
      </c>
      <c r="S520" s="4" t="s">
        <v>3111</v>
      </c>
      <c r="T520" s="4" t="s">
        <v>3112</v>
      </c>
      <c r="U520" s="4" t="s">
        <v>3113</v>
      </c>
      <c r="V520" s="4" t="s">
        <v>3114</v>
      </c>
      <c r="W520" s="4" t="s">
        <v>3115</v>
      </c>
      <c r="X520" s="4"/>
      <c r="Y520" s="4"/>
      <c r="Z520" s="4"/>
      <c r="AA520" s="4">
        <v>610.0</v>
      </c>
      <c r="AB520" s="4" t="s">
        <v>47</v>
      </c>
      <c r="AC520" s="4"/>
      <c r="AD520" s="20" t="s">
        <v>490</v>
      </c>
      <c r="AE520" s="67" t="s">
        <v>9470</v>
      </c>
      <c r="AF520" s="67" t="s">
        <v>8</v>
      </c>
      <c r="AG520" s="67" t="s">
        <v>9471</v>
      </c>
      <c r="AH520" s="286" t="s">
        <v>3112</v>
      </c>
      <c r="AI520" s="286" t="s">
        <v>3113</v>
      </c>
      <c r="AJ520" s="286" t="s">
        <v>3114</v>
      </c>
      <c r="AK520" s="286" t="s">
        <v>3115</v>
      </c>
      <c r="AL520" s="67" t="s">
        <v>8232</v>
      </c>
      <c r="AM520" s="174" t="s">
        <v>9472</v>
      </c>
      <c r="AN520" s="67" t="s">
        <v>9473</v>
      </c>
      <c r="AO520" s="67" t="s">
        <v>9474</v>
      </c>
      <c r="AP520" s="4"/>
      <c r="AQ520" s="4"/>
      <c r="AR520" s="4"/>
      <c r="AS520" s="4"/>
      <c r="AT520" s="4"/>
      <c r="AU520" s="4"/>
      <c r="AV520" s="4"/>
      <c r="AW520" s="4"/>
      <c r="AX520" s="4"/>
      <c r="AY520" s="4"/>
      <c r="AZ520" s="4"/>
      <c r="BA520" s="4"/>
      <c r="BB520" s="4"/>
      <c r="BC520" s="4"/>
      <c r="BD520" s="4"/>
      <c r="BE520" s="4"/>
      <c r="BF520" s="4"/>
      <c r="BG520" s="4"/>
      <c r="BH520" s="4"/>
      <c r="BI520" s="4"/>
      <c r="BJ520" s="243" t="str">
        <f t="shared" si="31"/>
        <v>TNBT</v>
      </c>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row>
    <row r="521" ht="14.25" customHeight="1">
      <c r="A521" s="1" t="str">
        <f t="shared" si="65"/>
        <v>OK</v>
      </c>
      <c r="B521" s="103" t="str">
        <f t="shared" si="4"/>
        <v>OK</v>
      </c>
      <c r="C521" s="4" t="s">
        <v>3095</v>
      </c>
      <c r="D521" s="4" t="s">
        <v>2623</v>
      </c>
      <c r="E521" s="4"/>
      <c r="F521" s="4"/>
      <c r="G521" s="4"/>
      <c r="H521" s="4"/>
      <c r="I521" s="4"/>
      <c r="J521" s="4"/>
      <c r="K521" s="4"/>
      <c r="L521" s="4"/>
      <c r="M521" s="4" t="s">
        <v>49</v>
      </c>
      <c r="N521" s="4" t="s">
        <v>8</v>
      </c>
      <c r="O521" s="4" t="s">
        <v>2625</v>
      </c>
      <c r="P521" s="4" t="s">
        <v>2626</v>
      </c>
      <c r="Q521" s="4"/>
      <c r="R521" s="4" t="s">
        <v>3116</v>
      </c>
      <c r="S521" s="4" t="s">
        <v>3117</v>
      </c>
      <c r="T521" s="4" t="s">
        <v>3118</v>
      </c>
      <c r="U521" s="4" t="s">
        <v>3119</v>
      </c>
      <c r="V521" s="4" t="s">
        <v>3120</v>
      </c>
      <c r="W521" s="4" t="s">
        <v>3121</v>
      </c>
      <c r="X521" s="4"/>
      <c r="Y521" s="4"/>
      <c r="Z521" s="4"/>
      <c r="AA521" s="4">
        <v>611.0</v>
      </c>
      <c r="AB521" s="4" t="s">
        <v>47</v>
      </c>
      <c r="AC521" s="4"/>
      <c r="AD521" s="20" t="s">
        <v>1810</v>
      </c>
      <c r="AE521" s="67" t="s">
        <v>9475</v>
      </c>
      <c r="AF521" s="67" t="s">
        <v>8</v>
      </c>
      <c r="AG521" s="67" t="s">
        <v>9476</v>
      </c>
      <c r="AH521" s="267" t="s">
        <v>9477</v>
      </c>
      <c r="AI521" s="267" t="s">
        <v>9478</v>
      </c>
      <c r="AJ521" s="267" t="s">
        <v>9479</v>
      </c>
      <c r="AK521" s="67" t="s">
        <v>9480</v>
      </c>
      <c r="AL521" s="67" t="s">
        <v>9481</v>
      </c>
      <c r="AM521" s="67"/>
      <c r="AN521" s="67" t="s">
        <v>9482</v>
      </c>
      <c r="AO521" s="67" t="s">
        <v>9483</v>
      </c>
      <c r="AP521" s="4"/>
      <c r="AQ521" s="4"/>
      <c r="AR521" s="4"/>
      <c r="AS521" s="4"/>
      <c r="AT521" s="4"/>
      <c r="AU521" s="4"/>
      <c r="AV521" s="4"/>
      <c r="AW521" s="4"/>
      <c r="AX521" s="4"/>
      <c r="AY521" s="4"/>
      <c r="AZ521" s="4"/>
      <c r="BA521" s="4"/>
      <c r="BB521" s="4"/>
      <c r="BC521" s="4"/>
      <c r="BD521" s="4"/>
      <c r="BE521" s="4"/>
      <c r="BF521" s="4"/>
      <c r="BG521" s="4"/>
      <c r="BH521" s="4"/>
      <c r="BI521" s="4"/>
      <c r="BJ521" s="243" t="str">
        <f t="shared" si="31"/>
        <v>TNBT</v>
      </c>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row>
    <row r="522" ht="14.25" customHeight="1">
      <c r="A522" s="1" t="str">
        <f t="shared" si="65"/>
        <v>OK</v>
      </c>
      <c r="B522" s="103" t="str">
        <f t="shared" si="4"/>
        <v>OK</v>
      </c>
      <c r="C522" s="4" t="s">
        <v>3095</v>
      </c>
      <c r="D522" s="4" t="s">
        <v>2623</v>
      </c>
      <c r="E522" s="4" t="s">
        <v>3096</v>
      </c>
      <c r="F522" s="4" t="s">
        <v>3097</v>
      </c>
      <c r="G522" s="4" t="s">
        <v>3098</v>
      </c>
      <c r="H522" s="4"/>
      <c r="I522" s="4"/>
      <c r="J522" s="4" t="s">
        <v>3099</v>
      </c>
      <c r="K522" s="4"/>
      <c r="L522" s="4"/>
      <c r="M522" s="4" t="s">
        <v>49</v>
      </c>
      <c r="N522" s="4" t="s">
        <v>8</v>
      </c>
      <c r="O522" s="4" t="s">
        <v>3122</v>
      </c>
      <c r="P522" s="4" t="s">
        <v>3123</v>
      </c>
      <c r="Q522" s="4"/>
      <c r="R522" s="4" t="s">
        <v>3124</v>
      </c>
      <c r="S522" s="4" t="s">
        <v>3125</v>
      </c>
      <c r="T522" s="4" t="s">
        <v>3126</v>
      </c>
      <c r="U522" s="4" t="s">
        <v>3127</v>
      </c>
      <c r="V522" s="4" t="s">
        <v>3128</v>
      </c>
      <c r="W522" s="4" t="s">
        <v>3129</v>
      </c>
      <c r="X522" s="4"/>
      <c r="Y522" s="4"/>
      <c r="Z522" s="4"/>
      <c r="AA522" s="4">
        <v>612.0</v>
      </c>
      <c r="AB522" s="4" t="s">
        <v>47</v>
      </c>
      <c r="AC522" s="4"/>
      <c r="AD522" s="20" t="s">
        <v>1965</v>
      </c>
      <c r="AE522" s="67" t="s">
        <v>9485</v>
      </c>
      <c r="AF522" s="67" t="s">
        <v>8</v>
      </c>
      <c r="AG522" s="67" t="s">
        <v>9486</v>
      </c>
      <c r="AH522" s="67" t="s">
        <v>3126</v>
      </c>
      <c r="AI522" s="67" t="s">
        <v>3127</v>
      </c>
      <c r="AJ522" s="67" t="s">
        <v>9487</v>
      </c>
      <c r="AK522" s="67" t="s">
        <v>9488</v>
      </c>
      <c r="AL522" s="67" t="s">
        <v>410</v>
      </c>
      <c r="AM522" s="67" t="s">
        <v>9489</v>
      </c>
      <c r="AN522" s="67" t="s">
        <v>8525</v>
      </c>
      <c r="AO522" s="67" t="s">
        <v>9234</v>
      </c>
      <c r="AP522" s="4"/>
      <c r="AQ522" s="4"/>
      <c r="AR522" s="4"/>
      <c r="AS522" s="4"/>
      <c r="AT522" s="4"/>
      <c r="AU522" s="4"/>
      <c r="AV522" s="4"/>
      <c r="AW522" s="4"/>
      <c r="AX522" s="4"/>
      <c r="AY522" s="4"/>
      <c r="AZ522" s="4"/>
      <c r="BA522" s="4"/>
      <c r="BB522" s="4"/>
      <c r="BC522" s="4"/>
      <c r="BD522" s="4"/>
      <c r="BE522" s="4"/>
      <c r="BF522" s="4"/>
      <c r="BG522" s="4"/>
      <c r="BH522" s="4"/>
      <c r="BI522" s="4"/>
      <c r="BJ522" s="243" t="str">
        <f t="shared" si="31"/>
        <v>TNBT</v>
      </c>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row>
    <row r="523" ht="14.25" customHeight="1">
      <c r="A523" s="1" t="str">
        <f t="shared" si="65"/>
        <v/>
      </c>
      <c r="B523" s="103" t="str">
        <f t="shared" si="4"/>
        <v>Tự do chọn</v>
      </c>
      <c r="C523" s="4" t="s">
        <v>3095</v>
      </c>
      <c r="D523" s="4" t="s">
        <v>2623</v>
      </c>
      <c r="E523" s="4"/>
      <c r="F523" s="4"/>
      <c r="G523" s="4"/>
      <c r="H523" s="4"/>
      <c r="I523" s="4"/>
      <c r="J523" s="4"/>
      <c r="K523" s="4"/>
      <c r="L523" s="4"/>
      <c r="M523" s="4" t="s">
        <v>49</v>
      </c>
      <c r="N523" s="4" t="s">
        <v>8</v>
      </c>
      <c r="O523" s="4"/>
      <c r="P523" s="4"/>
      <c r="Q523" s="4"/>
      <c r="R523" s="4"/>
      <c r="S523" s="4"/>
      <c r="T523" s="4"/>
      <c r="U523" s="4"/>
      <c r="V523" s="4"/>
      <c r="W523" s="4"/>
      <c r="X523" s="4"/>
      <c r="Y523" s="4"/>
      <c r="Z523" s="4"/>
      <c r="AA523" s="4">
        <v>613.0</v>
      </c>
      <c r="AB523" s="4" t="s">
        <v>47</v>
      </c>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243" t="str">
        <f t="shared" si="31"/>
        <v>TNBT</v>
      </c>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row>
    <row r="524" ht="14.25" customHeight="1">
      <c r="A524" s="1"/>
      <c r="B524" s="103" t="str">
        <f t="shared" si="4"/>
        <v>Thêm</v>
      </c>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243" t="str">
        <f t="shared" si="31"/>
        <v/>
      </c>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row>
    <row r="525" ht="14.25" customHeight="1">
      <c r="A525" s="1" t="str">
        <f t="shared" ref="A525:A538" si="66">SWITCH(B525,"OK",IF(ISBLANK(R525),IF(ISBLANK(P525),"Giữ chỗ nhóm","Giữ chỗ"),"OK"),"Chưa làm",IF(P525&lt;&gt;"","Giữ chỗ",""),0,IF(ISBLANK(R525),"Thêm",""),"")</f>
        <v/>
      </c>
      <c r="B525" s="103" t="str">
        <f t="shared" si="4"/>
        <v>Có sẵn</v>
      </c>
      <c r="C525" s="4" t="s">
        <v>3095</v>
      </c>
      <c r="D525" s="4" t="s">
        <v>2623</v>
      </c>
      <c r="E525" s="4"/>
      <c r="F525" s="4"/>
      <c r="G525" s="4"/>
      <c r="H525" s="4"/>
      <c r="I525" s="4"/>
      <c r="J525" s="4"/>
      <c r="K525" s="4"/>
      <c r="L525" s="4"/>
      <c r="M525" s="4"/>
      <c r="N525" s="4"/>
      <c r="O525" s="4"/>
      <c r="P525" s="4" t="s">
        <v>3130</v>
      </c>
      <c r="Q525" s="67" t="s">
        <v>5</v>
      </c>
      <c r="R525" s="4" t="s">
        <v>3131</v>
      </c>
      <c r="S525" s="4" t="s">
        <v>150</v>
      </c>
      <c r="T525" s="4" t="s">
        <v>150</v>
      </c>
      <c r="U525" s="4" t="s">
        <v>150</v>
      </c>
      <c r="V525" s="4" t="s">
        <v>150</v>
      </c>
      <c r="W525" s="4" t="s">
        <v>150</v>
      </c>
      <c r="X525" s="4" t="s">
        <v>3132</v>
      </c>
      <c r="Y525" s="4"/>
      <c r="Z525" s="4" t="s">
        <v>3133</v>
      </c>
      <c r="AA525" s="4">
        <v>615.0</v>
      </c>
      <c r="AB525" s="4" t="s">
        <v>13</v>
      </c>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243" t="str">
        <f t="shared" si="31"/>
        <v>TNLT</v>
      </c>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row>
    <row r="526" ht="14.25" customHeight="1">
      <c r="A526" s="1" t="str">
        <f t="shared" si="66"/>
        <v/>
      </c>
      <c r="B526" s="103" t="str">
        <f t="shared" si="4"/>
        <v>Có sẵn</v>
      </c>
      <c r="C526" s="4" t="s">
        <v>3095</v>
      </c>
      <c r="D526" s="4" t="s">
        <v>2623</v>
      </c>
      <c r="E526" s="4"/>
      <c r="F526" s="4"/>
      <c r="G526" s="4"/>
      <c r="H526" s="4"/>
      <c r="I526" s="4"/>
      <c r="J526" s="4"/>
      <c r="K526" s="4"/>
      <c r="L526" s="4"/>
      <c r="M526" s="4"/>
      <c r="N526" s="4"/>
      <c r="O526" s="4"/>
      <c r="P526" s="4" t="s">
        <v>2985</v>
      </c>
      <c r="Q526" s="4" t="s">
        <v>9</v>
      </c>
      <c r="R526" s="4" t="s">
        <v>3136</v>
      </c>
      <c r="S526" s="4"/>
      <c r="T526" s="4"/>
      <c r="U526" s="4"/>
      <c r="V526" s="4"/>
      <c r="W526" s="4"/>
      <c r="X526" s="4"/>
      <c r="Y526" s="4"/>
      <c r="Z526" s="4" t="s">
        <v>3137</v>
      </c>
      <c r="AA526" s="4">
        <v>616.0</v>
      </c>
      <c r="AB526" s="4" t="s">
        <v>49</v>
      </c>
      <c r="AC526" s="4"/>
      <c r="AD526" s="20" t="s">
        <v>254</v>
      </c>
      <c r="AE526" s="67" t="s">
        <v>3136</v>
      </c>
      <c r="AF526" s="67" t="s">
        <v>9</v>
      </c>
      <c r="AG526" s="67"/>
      <c r="AH526" s="67"/>
      <c r="AI526" s="67"/>
      <c r="AJ526" s="67"/>
      <c r="AK526" s="67"/>
      <c r="AL526" s="67" t="s">
        <v>9490</v>
      </c>
      <c r="AM526" s="67" t="s">
        <v>9491</v>
      </c>
      <c r="AN526" s="67" t="s">
        <v>9492</v>
      </c>
      <c r="AO526" s="67" t="s">
        <v>9493</v>
      </c>
      <c r="AP526" s="4"/>
      <c r="AQ526" s="4"/>
      <c r="AR526" s="4"/>
      <c r="AS526" s="4"/>
      <c r="AT526" s="4"/>
      <c r="AU526" s="4"/>
      <c r="AV526" s="4"/>
      <c r="AW526" s="4"/>
      <c r="AX526" s="4"/>
      <c r="AY526" s="4"/>
      <c r="AZ526" s="4"/>
      <c r="BA526" s="4"/>
      <c r="BB526" s="4"/>
      <c r="BC526" s="4"/>
      <c r="BD526" s="4"/>
      <c r="BE526" s="4"/>
      <c r="BF526" s="4"/>
      <c r="BG526" s="4"/>
      <c r="BH526" s="4"/>
      <c r="BI526" s="4"/>
      <c r="BJ526" s="243" t="str">
        <f t="shared" si="31"/>
        <v>TL</v>
      </c>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row>
    <row r="527" ht="14.25" customHeight="1">
      <c r="A527" s="1" t="str">
        <f t="shared" si="66"/>
        <v>OK</v>
      </c>
      <c r="B527" s="103" t="str">
        <f t="shared" si="4"/>
        <v>OK</v>
      </c>
      <c r="C527" s="4" t="s">
        <v>3138</v>
      </c>
      <c r="D527" s="4" t="s">
        <v>2623</v>
      </c>
      <c r="E527" s="4"/>
      <c r="F527" s="4"/>
      <c r="G527" s="4" t="s">
        <v>3139</v>
      </c>
      <c r="H527" s="4" t="s">
        <v>3140</v>
      </c>
      <c r="I527" s="4"/>
      <c r="J527" s="4" t="s">
        <v>3099</v>
      </c>
      <c r="K527" s="4"/>
      <c r="L527" s="4"/>
      <c r="M527" s="4" t="s">
        <v>49</v>
      </c>
      <c r="N527" s="4" t="s">
        <v>8</v>
      </c>
      <c r="O527" s="4" t="s">
        <v>2817</v>
      </c>
      <c r="P527" s="4" t="s">
        <v>2910</v>
      </c>
      <c r="Q527" s="4"/>
      <c r="R527" s="4" t="s">
        <v>3141</v>
      </c>
      <c r="S527" s="4" t="s">
        <v>3142</v>
      </c>
      <c r="T527" s="4" t="s">
        <v>3143</v>
      </c>
      <c r="U527" s="4" t="s">
        <v>3144</v>
      </c>
      <c r="V527" s="4" t="s">
        <v>3145</v>
      </c>
      <c r="W527" s="4" t="s">
        <v>3146</v>
      </c>
      <c r="X527" s="4"/>
      <c r="Y527" s="4"/>
      <c r="Z527" s="4"/>
      <c r="AA527" s="4">
        <v>617.0</v>
      </c>
      <c r="AB527" s="4" t="s">
        <v>47</v>
      </c>
      <c r="AC527" s="4"/>
      <c r="AD527" s="20" t="s">
        <v>1927</v>
      </c>
      <c r="AE527" s="4" t="s">
        <v>3141</v>
      </c>
      <c r="AF527" s="67" t="s">
        <v>8</v>
      </c>
      <c r="AG527" s="4" t="s">
        <v>3142</v>
      </c>
      <c r="AH527" s="4" t="s">
        <v>3143</v>
      </c>
      <c r="AI527" s="4" t="s">
        <v>3144</v>
      </c>
      <c r="AJ527" s="267" t="s">
        <v>9495</v>
      </c>
      <c r="AK527" s="4" t="s">
        <v>3146</v>
      </c>
      <c r="AL527" s="67" t="s">
        <v>1553</v>
      </c>
      <c r="AM527" s="267" t="s">
        <v>9496</v>
      </c>
      <c r="AN527" s="67" t="s">
        <v>9497</v>
      </c>
      <c r="AO527" s="67" t="s">
        <v>9498</v>
      </c>
      <c r="AP527" s="4"/>
      <c r="AQ527" s="4"/>
      <c r="AR527" s="4"/>
      <c r="AS527" s="4"/>
      <c r="AT527" s="4"/>
      <c r="AU527" s="4"/>
      <c r="AV527" s="4"/>
      <c r="AW527" s="4"/>
      <c r="AX527" s="4"/>
      <c r="AY527" s="4"/>
      <c r="AZ527" s="4"/>
      <c r="BA527" s="4"/>
      <c r="BB527" s="4"/>
      <c r="BC527" s="4"/>
      <c r="BD527" s="4"/>
      <c r="BE527" s="4"/>
      <c r="BF527" s="4"/>
      <c r="BG527" s="4"/>
      <c r="BH527" s="4"/>
      <c r="BI527" s="4"/>
      <c r="BJ527" s="243" t="str">
        <f t="shared" si="31"/>
        <v>TNBT</v>
      </c>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row>
    <row r="528" ht="14.25" customHeight="1">
      <c r="A528" s="1" t="str">
        <f t="shared" si="66"/>
        <v/>
      </c>
      <c r="B528" s="103" t="str">
        <f t="shared" si="4"/>
        <v>Có sẵn</v>
      </c>
      <c r="C528" s="4" t="s">
        <v>3138</v>
      </c>
      <c r="D528" s="4" t="s">
        <v>2623</v>
      </c>
      <c r="E528" s="4"/>
      <c r="F528" s="4"/>
      <c r="G528" s="4"/>
      <c r="H528" s="4"/>
      <c r="I528" s="4"/>
      <c r="J528" s="4"/>
      <c r="K528" s="4"/>
      <c r="L528" s="4"/>
      <c r="M528" s="4" t="s">
        <v>49</v>
      </c>
      <c r="N528" s="4" t="s">
        <v>8</v>
      </c>
      <c r="O528" s="4" t="s">
        <v>3024</v>
      </c>
      <c r="P528" s="4" t="s">
        <v>3063</v>
      </c>
      <c r="Q528" s="4" t="s">
        <v>8</v>
      </c>
      <c r="R528" s="4" t="s">
        <v>3147</v>
      </c>
      <c r="S528" s="4" t="s">
        <v>3148</v>
      </c>
      <c r="T528" s="4" t="s">
        <v>3149</v>
      </c>
      <c r="U528" s="4" t="s">
        <v>3150</v>
      </c>
      <c r="V528" s="4" t="s">
        <v>3151</v>
      </c>
      <c r="W528" s="4" t="s">
        <v>3152</v>
      </c>
      <c r="X528" s="4"/>
      <c r="Y528" s="4"/>
      <c r="Z528" s="4"/>
      <c r="AA528" s="4">
        <v>618.0</v>
      </c>
      <c r="AB528" s="4" t="s">
        <v>47</v>
      </c>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243" t="str">
        <f t="shared" si="31"/>
        <v>TNBT</v>
      </c>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row>
    <row r="529" ht="14.25" customHeight="1">
      <c r="A529" s="1" t="str">
        <f t="shared" si="66"/>
        <v/>
      </c>
      <c r="B529" s="103" t="str">
        <f t="shared" si="4"/>
        <v>Có sẵn</v>
      </c>
      <c r="C529" s="4" t="s">
        <v>3138</v>
      </c>
      <c r="D529" s="4" t="s">
        <v>2623</v>
      </c>
      <c r="E529" s="4"/>
      <c r="F529" s="4"/>
      <c r="G529" s="4" t="s">
        <v>3139</v>
      </c>
      <c r="H529" s="4" t="s">
        <v>3140</v>
      </c>
      <c r="I529" s="4"/>
      <c r="J529" s="4" t="s">
        <v>3099</v>
      </c>
      <c r="K529" s="4"/>
      <c r="L529" s="4"/>
      <c r="M529" s="4"/>
      <c r="N529" s="4"/>
      <c r="O529" s="4"/>
      <c r="P529" s="4" t="s">
        <v>3153</v>
      </c>
      <c r="Q529" s="4" t="s">
        <v>5</v>
      </c>
      <c r="R529" s="4" t="s">
        <v>3147</v>
      </c>
      <c r="S529" s="4" t="s">
        <v>3154</v>
      </c>
      <c r="T529" s="4" t="s">
        <v>3156</v>
      </c>
      <c r="U529" s="4" t="s">
        <v>3157</v>
      </c>
      <c r="V529" s="4" t="s">
        <v>3158</v>
      </c>
      <c r="W529" s="4" t="s">
        <v>3159</v>
      </c>
      <c r="X529" s="4" t="s">
        <v>2156</v>
      </c>
      <c r="Y529" s="4"/>
      <c r="Z529" s="4" t="s">
        <v>3160</v>
      </c>
      <c r="AA529" s="4">
        <v>619.0</v>
      </c>
      <c r="AB529" s="4" t="s">
        <v>13</v>
      </c>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243" t="str">
        <f t="shared" si="31"/>
        <v>TNLT</v>
      </c>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row>
    <row r="530" ht="14.25" customHeight="1">
      <c r="A530" s="1" t="str">
        <f t="shared" si="66"/>
        <v/>
      </c>
      <c r="B530" s="103" t="str">
        <f t="shared" si="4"/>
        <v>Có sẵn</v>
      </c>
      <c r="C530" s="4" t="s">
        <v>3138</v>
      </c>
      <c r="D530" s="4" t="s">
        <v>2623</v>
      </c>
      <c r="E530" s="4"/>
      <c r="F530" s="4"/>
      <c r="G530" s="4"/>
      <c r="H530" s="4"/>
      <c r="I530" s="4"/>
      <c r="J530" s="4"/>
      <c r="K530" s="4"/>
      <c r="L530" s="4"/>
      <c r="M530" s="4"/>
      <c r="N530" s="4"/>
      <c r="O530" s="4"/>
      <c r="P530" s="4" t="s">
        <v>3162</v>
      </c>
      <c r="Q530" s="67" t="s">
        <v>5</v>
      </c>
      <c r="R530" s="4" t="s">
        <v>3163</v>
      </c>
      <c r="S530" s="4" t="s">
        <v>150</v>
      </c>
      <c r="T530" s="4" t="s">
        <v>150</v>
      </c>
      <c r="U530" s="4" t="s">
        <v>150</v>
      </c>
      <c r="V530" s="4" t="s">
        <v>150</v>
      </c>
      <c r="W530" s="4" t="s">
        <v>150</v>
      </c>
      <c r="X530" s="4" t="s">
        <v>3164</v>
      </c>
      <c r="Y530" s="4"/>
      <c r="Z530" s="4" t="s">
        <v>3165</v>
      </c>
      <c r="AA530" s="4">
        <v>620.0</v>
      </c>
      <c r="AB530" s="4" t="s">
        <v>13</v>
      </c>
      <c r="AC530" s="4"/>
      <c r="AD530" s="20" t="s">
        <v>395</v>
      </c>
      <c r="AE530" s="4" t="s">
        <v>3163</v>
      </c>
      <c r="AF530" s="67" t="s">
        <v>9</v>
      </c>
      <c r="AG530" s="67" t="s">
        <v>171</v>
      </c>
      <c r="AH530" s="67" t="s">
        <v>410</v>
      </c>
      <c r="AI530" s="67" t="s">
        <v>99</v>
      </c>
      <c r="AJ530" s="67" t="s">
        <v>151</v>
      </c>
      <c r="AK530" s="67" t="s">
        <v>242</v>
      </c>
      <c r="AL530" s="4" t="s">
        <v>3164</v>
      </c>
      <c r="AM530" s="67" t="s">
        <v>9500</v>
      </c>
      <c r="AN530" s="67" t="s">
        <v>9501</v>
      </c>
      <c r="AO530" s="67" t="s">
        <v>8609</v>
      </c>
      <c r="AP530" s="4"/>
      <c r="AQ530" s="4"/>
      <c r="AR530" s="4"/>
      <c r="AS530" s="4"/>
      <c r="AT530" s="4"/>
      <c r="AU530" s="4"/>
      <c r="AV530" s="4"/>
      <c r="AW530" s="4"/>
      <c r="AX530" s="4"/>
      <c r="AY530" s="4"/>
      <c r="AZ530" s="4"/>
      <c r="BA530" s="4"/>
      <c r="BB530" s="4"/>
      <c r="BC530" s="4"/>
      <c r="BD530" s="4"/>
      <c r="BE530" s="4"/>
      <c r="BF530" s="4"/>
      <c r="BG530" s="4"/>
      <c r="BH530" s="4"/>
      <c r="BI530" s="4"/>
      <c r="BJ530" s="268" t="s">
        <v>9</v>
      </c>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row>
    <row r="531" ht="14.25" customHeight="1">
      <c r="A531" s="1" t="str">
        <f t="shared" si="66"/>
        <v/>
      </c>
      <c r="B531" s="103" t="str">
        <f t="shared" si="4"/>
        <v>Có sẵn</v>
      </c>
      <c r="C531" s="4" t="s">
        <v>3166</v>
      </c>
      <c r="D531" s="4" t="s">
        <v>2623</v>
      </c>
      <c r="E531" s="4"/>
      <c r="F531" s="4"/>
      <c r="G531" s="4"/>
      <c r="H531" s="4" t="s">
        <v>3167</v>
      </c>
      <c r="I531" s="4"/>
      <c r="J531" s="4"/>
      <c r="K531" s="4"/>
      <c r="L531" s="4"/>
      <c r="M531" s="4" t="s">
        <v>49</v>
      </c>
      <c r="N531" s="4" t="s">
        <v>8</v>
      </c>
      <c r="O531" s="4" t="s">
        <v>2969</v>
      </c>
      <c r="P531" s="4" t="s">
        <v>3168</v>
      </c>
      <c r="Q531" s="4" t="s">
        <v>8</v>
      </c>
      <c r="R531" s="4" t="s">
        <v>3169</v>
      </c>
      <c r="S531" s="4" t="s">
        <v>3170</v>
      </c>
      <c r="T531" s="4" t="s">
        <v>3171</v>
      </c>
      <c r="U531" s="4" t="s">
        <v>3172</v>
      </c>
      <c r="V531" s="4" t="s">
        <v>3173</v>
      </c>
      <c r="W531" s="4" t="s">
        <v>3174</v>
      </c>
      <c r="X531" s="4"/>
      <c r="Y531" s="4"/>
      <c r="Z531" s="4"/>
      <c r="AA531" s="4">
        <v>621.0</v>
      </c>
      <c r="AB531" s="4" t="s">
        <v>47</v>
      </c>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243" t="str">
        <f t="shared" ref="BJ531:BJ553" si="67">if(N531="", if(Q531 ="",if(AG531 ="",AU531,AG531),Q531), N531)</f>
        <v>TNBT</v>
      </c>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row>
    <row r="532" ht="14.25" customHeight="1">
      <c r="A532" s="1" t="str">
        <f t="shared" si="66"/>
        <v/>
      </c>
      <c r="B532" s="103" t="str">
        <f t="shared" si="4"/>
        <v>Có sẵn</v>
      </c>
      <c r="C532" s="4" t="s">
        <v>3166</v>
      </c>
      <c r="D532" s="4" t="s">
        <v>2623</v>
      </c>
      <c r="E532" s="4"/>
      <c r="F532" s="4"/>
      <c r="G532" s="4"/>
      <c r="H532" s="4" t="s">
        <v>3167</v>
      </c>
      <c r="I532" s="4"/>
      <c r="J532" s="4"/>
      <c r="K532" s="4"/>
      <c r="L532" s="4"/>
      <c r="M532" s="4"/>
      <c r="N532" s="4"/>
      <c r="O532" s="4"/>
      <c r="P532" s="4"/>
      <c r="Q532" s="4" t="s">
        <v>5</v>
      </c>
      <c r="R532" s="4" t="s">
        <v>3175</v>
      </c>
      <c r="S532" s="4" t="s">
        <v>3176</v>
      </c>
      <c r="T532" s="4" t="s">
        <v>3177</v>
      </c>
      <c r="U532" s="4" t="s">
        <v>3178</v>
      </c>
      <c r="V532" s="4" t="s">
        <v>3179</v>
      </c>
      <c r="W532" s="4" t="s">
        <v>3180</v>
      </c>
      <c r="X532" s="4"/>
      <c r="Y532" s="4"/>
      <c r="Z532" s="4" t="s">
        <v>3181</v>
      </c>
      <c r="AA532" s="4">
        <v>622.0</v>
      </c>
      <c r="AB532" s="4" t="s">
        <v>49</v>
      </c>
      <c r="AC532" s="4"/>
      <c r="AD532" s="20" t="s">
        <v>1037</v>
      </c>
      <c r="AE532" s="4" t="s">
        <v>3175</v>
      </c>
      <c r="AF532" s="4" t="s">
        <v>5</v>
      </c>
      <c r="AG532" s="67" t="s">
        <v>9510</v>
      </c>
      <c r="AH532" s="67" t="s">
        <v>9511</v>
      </c>
      <c r="AI532" s="67" t="s">
        <v>9512</v>
      </c>
      <c r="AJ532" s="67" t="s">
        <v>9513</v>
      </c>
      <c r="AK532" s="67" t="s">
        <v>9514</v>
      </c>
      <c r="AL532" s="67" t="s">
        <v>9515</v>
      </c>
      <c r="AM532" s="67" t="s">
        <v>9516</v>
      </c>
      <c r="AN532" s="67" t="s">
        <v>9170</v>
      </c>
      <c r="AO532" s="67" t="s">
        <v>9517</v>
      </c>
      <c r="AP532" s="4"/>
      <c r="AQ532" s="4"/>
      <c r="AR532" s="4"/>
      <c r="AS532" s="4"/>
      <c r="AT532" s="4"/>
      <c r="AU532" s="4"/>
      <c r="AV532" s="4"/>
      <c r="AW532" s="4"/>
      <c r="AX532" s="4"/>
      <c r="AY532" s="4"/>
      <c r="AZ532" s="4"/>
      <c r="BA532" s="4"/>
      <c r="BB532" s="4"/>
      <c r="BC532" s="4"/>
      <c r="BD532" s="4"/>
      <c r="BE532" s="4"/>
      <c r="BF532" s="4"/>
      <c r="BG532" s="4"/>
      <c r="BH532" s="4"/>
      <c r="BI532" s="4"/>
      <c r="BJ532" s="243" t="str">
        <f t="shared" si="67"/>
        <v>TNLT</v>
      </c>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row>
    <row r="533" ht="14.25" customHeight="1">
      <c r="A533" s="1" t="str">
        <f t="shared" si="66"/>
        <v>OK</v>
      </c>
      <c r="B533" s="103" t="str">
        <f t="shared" si="4"/>
        <v>OK</v>
      </c>
      <c r="C533" s="4" t="s">
        <v>3182</v>
      </c>
      <c r="D533" s="4" t="s">
        <v>2623</v>
      </c>
      <c r="E533" s="4"/>
      <c r="F533" s="4"/>
      <c r="G533" s="4"/>
      <c r="H533" s="4" t="s">
        <v>3183</v>
      </c>
      <c r="I533" s="4"/>
      <c r="J533" s="4"/>
      <c r="K533" s="4"/>
      <c r="L533" s="4"/>
      <c r="M533" s="4" t="s">
        <v>49</v>
      </c>
      <c r="N533" s="4" t="s">
        <v>8</v>
      </c>
      <c r="O533" s="4" t="s">
        <v>2598</v>
      </c>
      <c r="P533" s="4" t="s">
        <v>2668</v>
      </c>
      <c r="Q533" s="4"/>
      <c r="R533" s="4" t="s">
        <v>3184</v>
      </c>
      <c r="S533" s="4" t="s">
        <v>3185</v>
      </c>
      <c r="T533" s="4" t="s">
        <v>3186</v>
      </c>
      <c r="U533" s="4" t="s">
        <v>3187</v>
      </c>
      <c r="V533" s="4" t="s">
        <v>3188</v>
      </c>
      <c r="W533" s="4" t="s">
        <v>3189</v>
      </c>
      <c r="X533" s="4"/>
      <c r="Y533" s="4"/>
      <c r="Z533" s="4"/>
      <c r="AA533" s="4">
        <v>623.0</v>
      </c>
      <c r="AB533" s="4" t="s">
        <v>47</v>
      </c>
      <c r="AC533" s="4"/>
      <c r="AD533" s="20" t="s">
        <v>250</v>
      </c>
      <c r="AE533" s="67" t="s">
        <v>9518</v>
      </c>
      <c r="AF533" s="67" t="s">
        <v>9519</v>
      </c>
      <c r="AG533" s="67" t="s">
        <v>9520</v>
      </c>
      <c r="AH533" s="67" t="s">
        <v>9521</v>
      </c>
      <c r="AI533" s="67" t="s">
        <v>9522</v>
      </c>
      <c r="AJ533" s="67" t="s">
        <v>2678</v>
      </c>
      <c r="AK533" s="87" t="s">
        <v>9523</v>
      </c>
      <c r="AL533" s="67" t="s">
        <v>151</v>
      </c>
      <c r="AM533" s="67" t="s">
        <v>9524</v>
      </c>
      <c r="AN533" s="67" t="s">
        <v>9525</v>
      </c>
      <c r="AO533" s="67" t="s">
        <v>9526</v>
      </c>
      <c r="AP533" s="4"/>
      <c r="AQ533" s="4"/>
      <c r="AR533" s="4"/>
      <c r="AS533" s="4"/>
      <c r="AT533" s="4"/>
      <c r="AU533" s="4"/>
      <c r="AV533" s="4"/>
      <c r="AW533" s="4"/>
      <c r="AX533" s="4"/>
      <c r="AY533" s="4"/>
      <c r="AZ533" s="4"/>
      <c r="BA533" s="4"/>
      <c r="BB533" s="4"/>
      <c r="BC533" s="4"/>
      <c r="BD533" s="4"/>
      <c r="BE533" s="4"/>
      <c r="BF533" s="4"/>
      <c r="BG533" s="4"/>
      <c r="BH533" s="4"/>
      <c r="BI533" s="4"/>
      <c r="BJ533" s="243" t="str">
        <f t="shared" si="67"/>
        <v>TNBT</v>
      </c>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row>
    <row r="534" ht="14.25" customHeight="1">
      <c r="A534" s="1" t="str">
        <f t="shared" si="66"/>
        <v>OK</v>
      </c>
      <c r="B534" s="103" t="str">
        <f t="shared" si="4"/>
        <v>OK</v>
      </c>
      <c r="C534" s="4" t="s">
        <v>3182</v>
      </c>
      <c r="D534" s="4" t="s">
        <v>2623</v>
      </c>
      <c r="E534" s="4"/>
      <c r="F534" s="4"/>
      <c r="G534" s="4"/>
      <c r="H534" s="4"/>
      <c r="I534" s="4"/>
      <c r="J534" s="4"/>
      <c r="K534" s="4"/>
      <c r="L534" s="4"/>
      <c r="M534" s="4" t="s">
        <v>49</v>
      </c>
      <c r="N534" s="4" t="s">
        <v>8</v>
      </c>
      <c r="O534" s="4" t="s">
        <v>2639</v>
      </c>
      <c r="P534" s="4" t="s">
        <v>3190</v>
      </c>
      <c r="Q534" s="4"/>
      <c r="R534" s="4" t="s">
        <v>3191</v>
      </c>
      <c r="S534" s="4" t="s">
        <v>3192</v>
      </c>
      <c r="T534" s="4" t="s">
        <v>3193</v>
      </c>
      <c r="U534" s="4" t="s">
        <v>3194</v>
      </c>
      <c r="V534" s="4" t="s">
        <v>3195</v>
      </c>
      <c r="W534" s="4" t="s">
        <v>3196</v>
      </c>
      <c r="X534" s="4"/>
      <c r="Y534" s="4"/>
      <c r="Z534" s="4"/>
      <c r="AA534" s="4">
        <v>624.0</v>
      </c>
      <c r="AB534" s="4" t="s">
        <v>47</v>
      </c>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243" t="str">
        <f t="shared" si="67"/>
        <v>TNBT</v>
      </c>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row>
    <row r="535" ht="14.25" customHeight="1">
      <c r="A535" s="1" t="str">
        <f t="shared" si="66"/>
        <v/>
      </c>
      <c r="B535" s="103" t="str">
        <f t="shared" si="4"/>
        <v>Có sẵn</v>
      </c>
      <c r="C535" s="4" t="s">
        <v>3182</v>
      </c>
      <c r="D535" s="4" t="s">
        <v>2623</v>
      </c>
      <c r="E535" s="4"/>
      <c r="F535" s="4"/>
      <c r="G535" s="4"/>
      <c r="H535" s="4" t="s">
        <v>3183</v>
      </c>
      <c r="I535" s="4"/>
      <c r="J535" s="4"/>
      <c r="K535" s="4"/>
      <c r="L535" s="4"/>
      <c r="M535" s="4"/>
      <c r="N535" s="4"/>
      <c r="O535" s="4"/>
      <c r="P535" s="4" t="s">
        <v>3198</v>
      </c>
      <c r="Q535" s="4" t="s">
        <v>5</v>
      </c>
      <c r="R535" s="4" t="s">
        <v>3199</v>
      </c>
      <c r="S535" s="4" t="s">
        <v>3200</v>
      </c>
      <c r="T535" s="4" t="s">
        <v>3201</v>
      </c>
      <c r="U535" s="4" t="s">
        <v>3202</v>
      </c>
      <c r="V535" s="4" t="s">
        <v>3203</v>
      </c>
      <c r="W535" s="4" t="s">
        <v>3204</v>
      </c>
      <c r="X535" s="4" t="s">
        <v>151</v>
      </c>
      <c r="Y535" s="4"/>
      <c r="Z535" s="4" t="s">
        <v>3205</v>
      </c>
      <c r="AA535" s="4">
        <v>625.0</v>
      </c>
      <c r="AB535" s="4" t="s">
        <v>13</v>
      </c>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243" t="str">
        <f t="shared" si="67"/>
        <v>TNLT</v>
      </c>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row>
    <row r="536" ht="14.25" customHeight="1">
      <c r="A536" s="1" t="str">
        <f t="shared" si="66"/>
        <v/>
      </c>
      <c r="B536" s="103" t="str">
        <f t="shared" si="4"/>
        <v>Có sẵn</v>
      </c>
      <c r="C536" s="4" t="s">
        <v>3182</v>
      </c>
      <c r="D536" s="4" t="s">
        <v>2623</v>
      </c>
      <c r="E536" s="4"/>
      <c r="F536" s="4"/>
      <c r="G536" s="4"/>
      <c r="H536" s="4"/>
      <c r="I536" s="4"/>
      <c r="J536" s="4"/>
      <c r="K536" s="4"/>
      <c r="L536" s="4"/>
      <c r="M536" s="4"/>
      <c r="N536" s="4"/>
      <c r="O536" s="4"/>
      <c r="P536" s="4" t="s">
        <v>3207</v>
      </c>
      <c r="Q536" s="4" t="s">
        <v>9</v>
      </c>
      <c r="R536" s="4" t="s">
        <v>3208</v>
      </c>
      <c r="S536" s="4" t="s">
        <v>150</v>
      </c>
      <c r="T536" s="4" t="s">
        <v>150</v>
      </c>
      <c r="U536" s="4" t="s">
        <v>150</v>
      </c>
      <c r="V536" s="4" t="s">
        <v>150</v>
      </c>
      <c r="W536" s="4" t="s">
        <v>150</v>
      </c>
      <c r="X536" s="4" t="s">
        <v>3209</v>
      </c>
      <c r="Y536" s="4"/>
      <c r="Z536" s="4" t="s">
        <v>3210</v>
      </c>
      <c r="AA536" s="4">
        <v>626.0</v>
      </c>
      <c r="AB536" s="4" t="s">
        <v>13</v>
      </c>
      <c r="AC536" s="4"/>
      <c r="AD536" s="20" t="s">
        <v>1105</v>
      </c>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243" t="str">
        <f t="shared" si="67"/>
        <v>TL</v>
      </c>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row>
    <row r="537" ht="14.25" customHeight="1">
      <c r="A537" s="1" t="str">
        <f t="shared" si="66"/>
        <v>OK</v>
      </c>
      <c r="B537" s="103" t="str">
        <f t="shared" si="4"/>
        <v>OK</v>
      </c>
      <c r="C537" s="4" t="s">
        <v>3211</v>
      </c>
      <c r="D537" s="4" t="s">
        <v>2623</v>
      </c>
      <c r="E537" s="4"/>
      <c r="F537" s="4"/>
      <c r="G537" s="4"/>
      <c r="H537" s="4" t="s">
        <v>3212</v>
      </c>
      <c r="I537" s="4"/>
      <c r="J537" s="4"/>
      <c r="K537" s="4"/>
      <c r="L537" s="4"/>
      <c r="M537" s="4" t="s">
        <v>13</v>
      </c>
      <c r="N537" s="4" t="s">
        <v>8</v>
      </c>
      <c r="O537" s="4" t="s">
        <v>550</v>
      </c>
      <c r="P537" s="4" t="s">
        <v>672</v>
      </c>
      <c r="Q537" s="4"/>
      <c r="R537" s="4" t="s">
        <v>3213</v>
      </c>
      <c r="S537" s="4" t="s">
        <v>3214</v>
      </c>
      <c r="T537" s="4" t="s">
        <v>3215</v>
      </c>
      <c r="U537" s="4" t="s">
        <v>3216</v>
      </c>
      <c r="V537" s="4" t="s">
        <v>3217</v>
      </c>
      <c r="W537" s="4" t="s">
        <v>3218</v>
      </c>
      <c r="X537" s="4" t="s">
        <v>3219</v>
      </c>
      <c r="Y537" s="4" t="s">
        <v>3220</v>
      </c>
      <c r="Z537" s="4"/>
      <c r="AA537" s="4">
        <v>627.0</v>
      </c>
      <c r="AB537" s="4" t="s">
        <v>47</v>
      </c>
      <c r="AC537" s="4"/>
      <c r="AD537" s="20" t="s">
        <v>2243</v>
      </c>
      <c r="AE537" s="67" t="s">
        <v>8171</v>
      </c>
      <c r="AF537" s="67" t="s">
        <v>8171</v>
      </c>
      <c r="AG537" s="67" t="s">
        <v>8171</v>
      </c>
      <c r="AH537" s="67" t="s">
        <v>8171</v>
      </c>
      <c r="AI537" s="67" t="s">
        <v>8171</v>
      </c>
      <c r="AJ537" s="67" t="s">
        <v>8171</v>
      </c>
      <c r="AK537" s="67" t="s">
        <v>8171</v>
      </c>
      <c r="AL537" s="67" t="s">
        <v>8171</v>
      </c>
      <c r="AM537" s="67" t="s">
        <v>8171</v>
      </c>
      <c r="AN537" s="67" t="s">
        <v>8257</v>
      </c>
      <c r="AO537" s="67" t="s">
        <v>8257</v>
      </c>
      <c r="AP537" s="4"/>
      <c r="AQ537" s="4"/>
      <c r="AR537" s="4"/>
      <c r="AS537" s="4"/>
      <c r="AT537" s="4"/>
      <c r="AU537" s="4"/>
      <c r="AV537" s="4"/>
      <c r="AW537" s="4"/>
      <c r="AX537" s="4"/>
      <c r="AY537" s="4"/>
      <c r="AZ537" s="4"/>
      <c r="BA537" s="4"/>
      <c r="BB537" s="4"/>
      <c r="BC537" s="4"/>
      <c r="BD537" s="4"/>
      <c r="BE537" s="4"/>
      <c r="BF537" s="4"/>
      <c r="BG537" s="4"/>
      <c r="BH537" s="4"/>
      <c r="BI537" s="4"/>
      <c r="BJ537" s="243" t="str">
        <f t="shared" si="67"/>
        <v>TNBT</v>
      </c>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row>
    <row r="538" ht="14.25" customHeight="1">
      <c r="A538" s="1" t="str">
        <f t="shared" si="66"/>
        <v>OK</v>
      </c>
      <c r="B538" s="103" t="str">
        <f t="shared" si="4"/>
        <v>OK</v>
      </c>
      <c r="C538" s="4" t="s">
        <v>3211</v>
      </c>
      <c r="D538" s="4" t="s">
        <v>2623</v>
      </c>
      <c r="E538" s="4"/>
      <c r="F538" s="4"/>
      <c r="G538" s="4"/>
      <c r="H538" s="4" t="s">
        <v>3212</v>
      </c>
      <c r="I538" s="4"/>
      <c r="J538" s="4"/>
      <c r="K538" s="4"/>
      <c r="L538" s="4"/>
      <c r="M538" s="4" t="s">
        <v>49</v>
      </c>
      <c r="N538" s="4" t="s">
        <v>8</v>
      </c>
      <c r="O538" s="4" t="s">
        <v>2911</v>
      </c>
      <c r="P538" s="4" t="s">
        <v>3003</v>
      </c>
      <c r="Q538" s="4"/>
      <c r="R538" s="4" t="s">
        <v>3221</v>
      </c>
      <c r="S538" s="4" t="s">
        <v>3222</v>
      </c>
      <c r="T538" s="4" t="s">
        <v>3223</v>
      </c>
      <c r="U538" s="4" t="s">
        <v>3224</v>
      </c>
      <c r="V538" s="4" t="s">
        <v>3225</v>
      </c>
      <c r="W538" s="4" t="s">
        <v>3226</v>
      </c>
      <c r="X538" s="4"/>
      <c r="Y538" s="4"/>
      <c r="Z538" s="4"/>
      <c r="AA538" s="4">
        <v>628.0</v>
      </c>
      <c r="AB538" s="4" t="s">
        <v>47</v>
      </c>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243" t="str">
        <f t="shared" si="67"/>
        <v>TNBT</v>
      </c>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row>
    <row r="539" ht="14.25" customHeight="1">
      <c r="A539" s="1"/>
      <c r="B539" s="103" t="str">
        <f t="shared" si="4"/>
        <v>Thêm</v>
      </c>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20" t="s">
        <v>355</v>
      </c>
      <c r="AE539" s="67" t="s">
        <v>9537</v>
      </c>
      <c r="AF539" s="67" t="s">
        <v>9</v>
      </c>
      <c r="AG539" s="67" t="s">
        <v>9</v>
      </c>
      <c r="AH539" s="67"/>
      <c r="AI539" s="67"/>
      <c r="AJ539" s="67"/>
      <c r="AK539" s="67"/>
      <c r="AL539" s="67" t="s">
        <v>9538</v>
      </c>
      <c r="AM539" s="67" t="s">
        <v>9539</v>
      </c>
      <c r="AN539" s="67" t="s">
        <v>9540</v>
      </c>
      <c r="AO539" s="67" t="s">
        <v>9541</v>
      </c>
      <c r="AP539" s="4"/>
      <c r="AQ539" s="4"/>
      <c r="AR539" s="4"/>
      <c r="AS539" s="4"/>
      <c r="AT539" s="4"/>
      <c r="AU539" s="67"/>
      <c r="AV539" s="4"/>
      <c r="AW539" s="4"/>
      <c r="AX539" s="4"/>
      <c r="AY539" s="4"/>
      <c r="AZ539" s="4"/>
      <c r="BA539" s="4"/>
      <c r="BB539" s="4"/>
      <c r="BC539" s="4"/>
      <c r="BD539" s="4"/>
      <c r="BE539" s="4"/>
      <c r="BF539" s="4"/>
      <c r="BG539" s="4"/>
      <c r="BH539" s="4"/>
      <c r="BI539" s="4"/>
      <c r="BJ539" s="243" t="str">
        <f t="shared" si="67"/>
        <v>TL</v>
      </c>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row>
    <row r="540" ht="14.25" customHeight="1">
      <c r="A540" s="1" t="str">
        <f t="shared" ref="A540:A558" si="68">SWITCH(B540,"OK",IF(ISBLANK(R540),IF(ISBLANK(P540),"Giữ chỗ nhóm","Giữ chỗ"),"OK"),"Chưa làm",IF(P540&lt;&gt;"","Giữ chỗ",""),0,IF(ISBLANK(R540),"Thêm",""),"")</f>
        <v/>
      </c>
      <c r="B540" s="103" t="str">
        <f t="shared" si="4"/>
        <v>Có sẵn</v>
      </c>
      <c r="C540" s="4" t="s">
        <v>3227</v>
      </c>
      <c r="D540" s="4" t="s">
        <v>2623</v>
      </c>
      <c r="E540" s="4"/>
      <c r="F540" s="4" t="s">
        <v>3228</v>
      </c>
      <c r="G540" s="4"/>
      <c r="H540" s="4"/>
      <c r="I540" s="4"/>
      <c r="J540" s="4"/>
      <c r="K540" s="4"/>
      <c r="L540" s="4"/>
      <c r="M540" s="4" t="s">
        <v>49</v>
      </c>
      <c r="N540" s="4" t="s">
        <v>9</v>
      </c>
      <c r="O540" s="4" t="s">
        <v>3229</v>
      </c>
      <c r="P540" s="4" t="s">
        <v>3230</v>
      </c>
      <c r="Q540" s="4" t="s">
        <v>9</v>
      </c>
      <c r="R540" s="4" t="s">
        <v>3231</v>
      </c>
      <c r="S540" s="4"/>
      <c r="T540" s="4"/>
      <c r="U540" s="4"/>
      <c r="V540" s="4"/>
      <c r="W540" s="4"/>
      <c r="X540" s="4"/>
      <c r="Y540" s="4"/>
      <c r="Z540" s="4"/>
      <c r="AA540" s="4">
        <v>630.0</v>
      </c>
      <c r="AB540" s="4" t="s">
        <v>47</v>
      </c>
      <c r="AC540" s="4"/>
      <c r="AD540" s="20" t="s">
        <v>1473</v>
      </c>
      <c r="AE540" s="67" t="s">
        <v>9543</v>
      </c>
      <c r="AF540" s="67" t="s">
        <v>9</v>
      </c>
      <c r="AG540" s="4"/>
      <c r="AH540" s="4"/>
      <c r="AI540" s="4"/>
      <c r="AJ540" s="4"/>
      <c r="AK540" s="4"/>
      <c r="AL540" s="67" t="s">
        <v>9544</v>
      </c>
      <c r="AM540" s="67" t="s">
        <v>9545</v>
      </c>
      <c r="AN540" s="67" t="s">
        <v>9546</v>
      </c>
      <c r="AO540" s="67" t="s">
        <v>9547</v>
      </c>
      <c r="AP540" s="4"/>
      <c r="AQ540" s="4"/>
      <c r="AR540" s="4"/>
      <c r="AS540" s="4"/>
      <c r="AT540" s="4"/>
      <c r="AU540" s="4"/>
      <c r="AV540" s="4"/>
      <c r="AW540" s="4"/>
      <c r="AX540" s="4"/>
      <c r="AY540" s="4"/>
      <c r="AZ540" s="4"/>
      <c r="BA540" s="4"/>
      <c r="BB540" s="4"/>
      <c r="BC540" s="4"/>
      <c r="BD540" s="4"/>
      <c r="BE540" s="4"/>
      <c r="BF540" s="4"/>
      <c r="BG540" s="4"/>
      <c r="BH540" s="4"/>
      <c r="BI540" s="4"/>
      <c r="BJ540" s="243" t="str">
        <f t="shared" si="67"/>
        <v>TL</v>
      </c>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row>
    <row r="541" ht="14.25" customHeight="1">
      <c r="A541" s="1" t="str">
        <f t="shared" si="68"/>
        <v/>
      </c>
      <c r="B541" s="103" t="str">
        <f t="shared" si="4"/>
        <v>Có sẵn</v>
      </c>
      <c r="C541" s="4" t="s">
        <v>3227</v>
      </c>
      <c r="D541" s="4" t="s">
        <v>2623</v>
      </c>
      <c r="E541" s="4"/>
      <c r="F541" s="4"/>
      <c r="G541" s="4"/>
      <c r="H541" s="4"/>
      <c r="I541" s="4"/>
      <c r="J541" s="4"/>
      <c r="K541" s="4"/>
      <c r="L541" s="4"/>
      <c r="M541" s="4" t="s">
        <v>49</v>
      </c>
      <c r="N541" s="4" t="s">
        <v>9</v>
      </c>
      <c r="O541" s="4" t="s">
        <v>3229</v>
      </c>
      <c r="P541" s="4" t="s">
        <v>3230</v>
      </c>
      <c r="Q541" s="4" t="s">
        <v>9</v>
      </c>
      <c r="R541" s="4" t="s">
        <v>3232</v>
      </c>
      <c r="S541" s="4"/>
      <c r="T541" s="4"/>
      <c r="U541" s="4"/>
      <c r="V541" s="4"/>
      <c r="W541" s="4"/>
      <c r="X541" s="4"/>
      <c r="Y541" s="4"/>
      <c r="Z541" s="4"/>
      <c r="AA541" s="4">
        <v>631.0</v>
      </c>
      <c r="AB541" s="4" t="s">
        <v>47</v>
      </c>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243" t="str">
        <f t="shared" si="67"/>
        <v>TL</v>
      </c>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row>
    <row r="542" ht="14.25" customHeight="1">
      <c r="A542" s="1" t="str">
        <f t="shared" si="68"/>
        <v/>
      </c>
      <c r="B542" s="103" t="str">
        <f t="shared" si="4"/>
        <v>Có sẵn</v>
      </c>
      <c r="C542" s="4" t="s">
        <v>3227</v>
      </c>
      <c r="D542" s="4" t="s">
        <v>2623</v>
      </c>
      <c r="E542" s="4"/>
      <c r="F542" s="4" t="s">
        <v>3228</v>
      </c>
      <c r="G542" s="4"/>
      <c r="H542" s="4"/>
      <c r="I542" s="4"/>
      <c r="J542" s="4"/>
      <c r="K542" s="4"/>
      <c r="L542" s="4"/>
      <c r="M542" s="4"/>
      <c r="N542" s="4"/>
      <c r="O542" s="4"/>
      <c r="P542" s="4"/>
      <c r="Q542" s="4" t="s">
        <v>5</v>
      </c>
      <c r="R542" s="4" t="s">
        <v>3233</v>
      </c>
      <c r="S542" s="4" t="s">
        <v>3234</v>
      </c>
      <c r="T542" s="4" t="s">
        <v>3235</v>
      </c>
      <c r="U542" s="4" t="s">
        <v>3236</v>
      </c>
      <c r="V542" s="4" t="s">
        <v>3237</v>
      </c>
      <c r="W542" s="4" t="s">
        <v>3238</v>
      </c>
      <c r="X542" s="4"/>
      <c r="Y542" s="4"/>
      <c r="Z542" s="4" t="s">
        <v>3239</v>
      </c>
      <c r="AA542" s="4">
        <v>632.0</v>
      </c>
      <c r="AB542" s="4" t="s">
        <v>49</v>
      </c>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243" t="str">
        <f t="shared" si="67"/>
        <v>TNLT</v>
      </c>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row>
    <row r="543" ht="14.25" customHeight="1">
      <c r="A543" s="1" t="str">
        <f t="shared" si="68"/>
        <v/>
      </c>
      <c r="B543" s="103" t="str">
        <f t="shared" si="4"/>
        <v>Có sẵn</v>
      </c>
      <c r="C543" s="4" t="s">
        <v>3227</v>
      </c>
      <c r="D543" s="4" t="s">
        <v>2623</v>
      </c>
      <c r="E543" s="4"/>
      <c r="F543" s="4"/>
      <c r="G543" s="4"/>
      <c r="H543" s="4"/>
      <c r="I543" s="4"/>
      <c r="J543" s="4"/>
      <c r="K543" s="4"/>
      <c r="L543" s="4"/>
      <c r="M543" s="4"/>
      <c r="N543" s="4"/>
      <c r="O543" s="4"/>
      <c r="P543" s="4" t="s">
        <v>3240</v>
      </c>
      <c r="Q543" s="4" t="s">
        <v>9</v>
      </c>
      <c r="R543" s="4" t="s">
        <v>3241</v>
      </c>
      <c r="S543" s="4" t="s">
        <v>150</v>
      </c>
      <c r="T543" s="4" t="s">
        <v>150</v>
      </c>
      <c r="U543" s="4" t="s">
        <v>150</v>
      </c>
      <c r="V543" s="4" t="s">
        <v>150</v>
      </c>
      <c r="W543" s="4" t="s">
        <v>150</v>
      </c>
      <c r="X543" s="4" t="s">
        <v>3242</v>
      </c>
      <c r="Y543" s="4"/>
      <c r="Z543" s="4" t="s">
        <v>3243</v>
      </c>
      <c r="AA543" s="4">
        <v>633.0</v>
      </c>
      <c r="AB543" s="4" t="s">
        <v>13</v>
      </c>
      <c r="AC543" s="4"/>
      <c r="AD543" s="20" t="s">
        <v>1028</v>
      </c>
      <c r="AE543" s="67" t="s">
        <v>8171</v>
      </c>
      <c r="AF543" s="67" t="s">
        <v>9</v>
      </c>
      <c r="AG543" s="4"/>
      <c r="AH543" s="4"/>
      <c r="AI543" s="4"/>
      <c r="AJ543" s="4"/>
      <c r="AK543" s="67" t="s">
        <v>8171</v>
      </c>
      <c r="AL543" s="67" t="s">
        <v>8171</v>
      </c>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243" t="str">
        <f t="shared" si="67"/>
        <v>TL</v>
      </c>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row>
    <row r="544" ht="14.25" customHeight="1">
      <c r="A544" s="1" t="str">
        <f t="shared" si="68"/>
        <v>OK</v>
      </c>
      <c r="B544" s="103" t="str">
        <f t="shared" si="4"/>
        <v>OK</v>
      </c>
      <c r="C544" s="4" t="s">
        <v>3245</v>
      </c>
      <c r="D544" s="4" t="s">
        <v>2623</v>
      </c>
      <c r="E544" s="4"/>
      <c r="F544" s="4" t="s">
        <v>3247</v>
      </c>
      <c r="G544" s="4" t="s">
        <v>3248</v>
      </c>
      <c r="H544" s="4"/>
      <c r="I544" s="4"/>
      <c r="J544" s="4" t="s">
        <v>3099</v>
      </c>
      <c r="K544" s="4"/>
      <c r="L544" s="4"/>
      <c r="M544" s="4" t="s">
        <v>49</v>
      </c>
      <c r="N544" s="4" t="s">
        <v>9</v>
      </c>
      <c r="O544" s="4" t="s">
        <v>2631</v>
      </c>
      <c r="P544" s="4" t="s">
        <v>2632</v>
      </c>
      <c r="Q544" s="4"/>
      <c r="R544" s="4" t="s">
        <v>3250</v>
      </c>
      <c r="S544" s="4"/>
      <c r="T544" s="4"/>
      <c r="U544" s="4"/>
      <c r="V544" s="4"/>
      <c r="W544" s="4"/>
      <c r="X544" s="4"/>
      <c r="Y544" s="4"/>
      <c r="Z544" s="4"/>
      <c r="AA544" s="4">
        <v>634.0</v>
      </c>
      <c r="AB544" s="4" t="s">
        <v>47</v>
      </c>
      <c r="AC544" s="4"/>
      <c r="AD544" s="20" t="s">
        <v>1165</v>
      </c>
      <c r="AE544" s="272" t="s">
        <v>3250</v>
      </c>
      <c r="AF544" s="67" t="s">
        <v>9</v>
      </c>
      <c r="AG544" s="4"/>
      <c r="AH544" s="4"/>
      <c r="AI544" s="4"/>
      <c r="AJ544" s="4"/>
      <c r="AK544" s="4"/>
      <c r="AL544" s="290" t="s">
        <v>9549</v>
      </c>
      <c r="AM544" s="290" t="s">
        <v>9549</v>
      </c>
      <c r="AN544" s="67" t="s">
        <v>9550</v>
      </c>
      <c r="AO544" s="67" t="s">
        <v>9551</v>
      </c>
      <c r="AP544" s="4"/>
      <c r="AQ544" s="4"/>
      <c r="AR544" s="4"/>
      <c r="AS544" s="4"/>
      <c r="AT544" s="4"/>
      <c r="AU544" s="4"/>
      <c r="AV544" s="4"/>
      <c r="AW544" s="4"/>
      <c r="AX544" s="4"/>
      <c r="AY544" s="4"/>
      <c r="AZ544" s="4"/>
      <c r="BA544" s="4"/>
      <c r="BB544" s="4"/>
      <c r="BC544" s="4"/>
      <c r="BD544" s="4"/>
      <c r="BE544" s="4"/>
      <c r="BF544" s="4"/>
      <c r="BG544" s="4"/>
      <c r="BH544" s="4"/>
      <c r="BI544" s="4"/>
      <c r="BJ544" s="243" t="str">
        <f t="shared" si="67"/>
        <v>TL</v>
      </c>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row>
    <row r="545" ht="14.25" customHeight="1">
      <c r="A545" s="1" t="str">
        <f t="shared" si="68"/>
        <v/>
      </c>
      <c r="B545" s="103" t="str">
        <f t="shared" si="4"/>
        <v>Có sẵn</v>
      </c>
      <c r="C545" s="4" t="s">
        <v>3245</v>
      </c>
      <c r="D545" s="4" t="s">
        <v>2623</v>
      </c>
      <c r="E545" s="4"/>
      <c r="F545" s="4"/>
      <c r="G545" s="4"/>
      <c r="H545" s="4"/>
      <c r="I545" s="4"/>
      <c r="J545" s="4"/>
      <c r="K545" s="4"/>
      <c r="L545" s="4"/>
      <c r="M545" s="4" t="s">
        <v>49</v>
      </c>
      <c r="N545" s="4" t="s">
        <v>9</v>
      </c>
      <c r="O545" s="4" t="s">
        <v>2625</v>
      </c>
      <c r="P545" s="4" t="s">
        <v>2816</v>
      </c>
      <c r="Q545" s="4" t="s">
        <v>9</v>
      </c>
      <c r="R545" s="4"/>
      <c r="S545" s="4"/>
      <c r="T545" s="4"/>
      <c r="U545" s="4"/>
      <c r="V545" s="4"/>
      <c r="W545" s="4"/>
      <c r="X545" s="4"/>
      <c r="Y545" s="4"/>
      <c r="Z545" s="4"/>
      <c r="AA545" s="4">
        <v>635.0</v>
      </c>
      <c r="AB545" s="4" t="s">
        <v>47</v>
      </c>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243" t="str">
        <f t="shared" si="67"/>
        <v>TL</v>
      </c>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row>
    <row r="546" ht="14.25" customHeight="1">
      <c r="A546" s="1" t="str">
        <f t="shared" si="68"/>
        <v/>
      </c>
      <c r="B546" s="103" t="str">
        <f t="shared" si="4"/>
        <v>Có sẵn</v>
      </c>
      <c r="C546" s="4" t="s">
        <v>3245</v>
      </c>
      <c r="D546" s="4" t="s">
        <v>2623</v>
      </c>
      <c r="E546" s="4"/>
      <c r="F546" s="4" t="s">
        <v>3247</v>
      </c>
      <c r="G546" s="4" t="s">
        <v>3248</v>
      </c>
      <c r="H546" s="4"/>
      <c r="I546" s="4"/>
      <c r="J546" s="4" t="s">
        <v>3099</v>
      </c>
      <c r="K546" s="4"/>
      <c r="L546" s="4"/>
      <c r="M546" s="4"/>
      <c r="N546" s="4"/>
      <c r="O546" s="4"/>
      <c r="P546" s="4" t="s">
        <v>2589</v>
      </c>
      <c r="Q546" s="4" t="s">
        <v>5</v>
      </c>
      <c r="R546" s="4" t="s">
        <v>3251</v>
      </c>
      <c r="S546" s="4" t="s">
        <v>3252</v>
      </c>
      <c r="T546" s="4" t="s">
        <v>3253</v>
      </c>
      <c r="U546" s="4" t="s">
        <v>3254</v>
      </c>
      <c r="V546" s="4" t="s">
        <v>3255</v>
      </c>
      <c r="W546" s="4" t="s">
        <v>3256</v>
      </c>
      <c r="X546" s="4" t="s">
        <v>3257</v>
      </c>
      <c r="Y546" s="4"/>
      <c r="Z546" s="4" t="s">
        <v>3258</v>
      </c>
      <c r="AA546" s="4">
        <v>636.0</v>
      </c>
      <c r="AB546" s="4" t="s">
        <v>13</v>
      </c>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243" t="str">
        <f t="shared" si="67"/>
        <v>TNLT</v>
      </c>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row>
    <row r="547" ht="14.25" customHeight="1">
      <c r="A547" s="1" t="str">
        <f t="shared" si="68"/>
        <v/>
      </c>
      <c r="B547" s="103" t="str">
        <f t="shared" si="4"/>
        <v>Có sẵn</v>
      </c>
      <c r="C547" s="4" t="s">
        <v>3245</v>
      </c>
      <c r="D547" s="4" t="s">
        <v>2623</v>
      </c>
      <c r="E547" s="4"/>
      <c r="F547" s="4"/>
      <c r="G547" s="4"/>
      <c r="H547" s="4"/>
      <c r="I547" s="4"/>
      <c r="J547" s="4"/>
      <c r="K547" s="4"/>
      <c r="L547" s="4"/>
      <c r="M547" s="4"/>
      <c r="N547" s="4"/>
      <c r="O547" s="4"/>
      <c r="P547" s="4"/>
      <c r="Q547" s="4" t="s">
        <v>5</v>
      </c>
      <c r="R547" s="4" t="s">
        <v>3259</v>
      </c>
      <c r="S547" s="4" t="s">
        <v>3260</v>
      </c>
      <c r="T547" s="4" t="s">
        <v>3261</v>
      </c>
      <c r="U547" s="4" t="s">
        <v>3262</v>
      </c>
      <c r="V547" s="4" t="s">
        <v>3263</v>
      </c>
      <c r="W547" s="4" t="s">
        <v>3264</v>
      </c>
      <c r="X547" s="4"/>
      <c r="Y547" s="4"/>
      <c r="Z547" s="4" t="s">
        <v>3265</v>
      </c>
      <c r="AA547" s="4">
        <v>637.0</v>
      </c>
      <c r="AB547" s="4" t="s">
        <v>49</v>
      </c>
      <c r="AC547" s="4"/>
      <c r="AD547" s="20" t="s">
        <v>1106</v>
      </c>
      <c r="AE547" s="67" t="s">
        <v>9553</v>
      </c>
      <c r="AF547" s="67" t="s">
        <v>8501</v>
      </c>
      <c r="AG547" s="67" t="s">
        <v>8501</v>
      </c>
      <c r="AH547" s="67" t="s">
        <v>8501</v>
      </c>
      <c r="AI547" s="67" t="s">
        <v>8501</v>
      </c>
      <c r="AJ547" s="67" t="s">
        <v>8501</v>
      </c>
      <c r="AK547" s="67" t="s">
        <v>8501</v>
      </c>
      <c r="AL547" s="67" t="s">
        <v>8249</v>
      </c>
      <c r="AM547" s="67" t="s">
        <v>9554</v>
      </c>
      <c r="AN547" s="67" t="s">
        <v>9555</v>
      </c>
      <c r="AO547" s="4"/>
      <c r="AP547" s="4"/>
      <c r="AQ547" s="4"/>
      <c r="AR547" s="4"/>
      <c r="AS547" s="4"/>
      <c r="AT547" s="4"/>
      <c r="AU547" s="4"/>
      <c r="AV547" s="4"/>
      <c r="AW547" s="4"/>
      <c r="AX547" s="4"/>
      <c r="AY547" s="4"/>
      <c r="AZ547" s="4"/>
      <c r="BA547" s="4"/>
      <c r="BB547" s="4"/>
      <c r="BC547" s="4"/>
      <c r="BD547" s="4"/>
      <c r="BE547" s="4"/>
      <c r="BF547" s="4"/>
      <c r="BG547" s="4"/>
      <c r="BH547" s="4"/>
      <c r="BI547" s="4"/>
      <c r="BJ547" s="243" t="str">
        <f t="shared" si="67"/>
        <v>TNLT</v>
      </c>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row>
    <row r="548" ht="14.25" customHeight="1">
      <c r="A548" s="1" t="str">
        <f t="shared" si="68"/>
        <v>OK</v>
      </c>
      <c r="B548" s="103" t="str">
        <f t="shared" si="4"/>
        <v>OK</v>
      </c>
      <c r="C548" s="4" t="s">
        <v>3266</v>
      </c>
      <c r="D548" s="4" t="s">
        <v>2623</v>
      </c>
      <c r="E548" s="4"/>
      <c r="F548" s="4"/>
      <c r="G548" s="4" t="s">
        <v>3267</v>
      </c>
      <c r="H548" s="4"/>
      <c r="I548" s="4"/>
      <c r="J548" s="4" t="s">
        <v>3099</v>
      </c>
      <c r="K548" s="4"/>
      <c r="L548" s="4"/>
      <c r="M548" s="4" t="s">
        <v>13</v>
      </c>
      <c r="N548" s="4" t="s">
        <v>8</v>
      </c>
      <c r="O548" s="4" t="s">
        <v>520</v>
      </c>
      <c r="P548" s="4" t="s">
        <v>769</v>
      </c>
      <c r="Q548" s="4"/>
      <c r="R548" s="4" t="s">
        <v>3268</v>
      </c>
      <c r="S548" s="4" t="s">
        <v>3269</v>
      </c>
      <c r="T548" s="4" t="s">
        <v>3270</v>
      </c>
      <c r="U548" s="4" t="s">
        <v>3271</v>
      </c>
      <c r="V548" s="4" t="s">
        <v>3272</v>
      </c>
      <c r="W548" s="4" t="s">
        <v>3273</v>
      </c>
      <c r="X548" s="4" t="s">
        <v>917</v>
      </c>
      <c r="Y548" s="4" t="s">
        <v>3274</v>
      </c>
      <c r="Z548" s="4"/>
      <c r="AA548" s="4">
        <v>638.0</v>
      </c>
      <c r="AB548" s="4" t="s">
        <v>47</v>
      </c>
      <c r="AC548" s="4"/>
      <c r="AD548" s="20" t="s">
        <v>416</v>
      </c>
      <c r="AE548" s="67" t="s">
        <v>8171</v>
      </c>
      <c r="AF548" s="67" t="s">
        <v>8171</v>
      </c>
      <c r="AG548" s="87" t="s">
        <v>8171</v>
      </c>
      <c r="AH548" s="87" t="s">
        <v>8171</v>
      </c>
      <c r="AI548" s="87" t="s">
        <v>8171</v>
      </c>
      <c r="AJ548" s="87" t="s">
        <v>8171</v>
      </c>
      <c r="AK548" s="87" t="s">
        <v>8171</v>
      </c>
      <c r="AL548" s="87" t="s">
        <v>8171</v>
      </c>
      <c r="AM548" s="87" t="s">
        <v>8171</v>
      </c>
      <c r="AN548" s="67" t="s">
        <v>8249</v>
      </c>
      <c r="AO548" s="67" t="s">
        <v>9556</v>
      </c>
      <c r="AP548" s="4"/>
      <c r="AQ548" s="4"/>
      <c r="AR548" s="4"/>
      <c r="AS548" s="4"/>
      <c r="AT548" s="4"/>
      <c r="AU548" s="4"/>
      <c r="AV548" s="4"/>
      <c r="AW548" s="4"/>
      <c r="AX548" s="4"/>
      <c r="AY548" s="4"/>
      <c r="AZ548" s="4"/>
      <c r="BA548" s="4"/>
      <c r="BB548" s="4"/>
      <c r="BC548" s="4"/>
      <c r="BD548" s="4"/>
      <c r="BE548" s="4"/>
      <c r="BF548" s="4"/>
      <c r="BG548" s="4"/>
      <c r="BH548" s="4"/>
      <c r="BI548" s="4"/>
      <c r="BJ548" s="243" t="str">
        <f t="shared" si="67"/>
        <v>TNBT</v>
      </c>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row>
    <row r="549" ht="14.25" customHeight="1">
      <c r="A549" s="1" t="str">
        <f t="shared" si="68"/>
        <v>Giữ chỗ</v>
      </c>
      <c r="B549" s="103" t="str">
        <f t="shared" si="4"/>
        <v>OK</v>
      </c>
      <c r="C549" s="4" t="s">
        <v>3266</v>
      </c>
      <c r="D549" s="4" t="s">
        <v>2623</v>
      </c>
      <c r="E549" s="4"/>
      <c r="F549" s="4"/>
      <c r="G549" s="4" t="s">
        <v>3267</v>
      </c>
      <c r="H549" s="4"/>
      <c r="I549" s="4"/>
      <c r="J549" s="4" t="s">
        <v>3099</v>
      </c>
      <c r="K549" s="4"/>
      <c r="L549" s="4"/>
      <c r="M549" s="4" t="s">
        <v>49</v>
      </c>
      <c r="N549" s="4" t="s">
        <v>9</v>
      </c>
      <c r="O549" s="4" t="s">
        <v>3275</v>
      </c>
      <c r="P549" s="4" t="s">
        <v>3276</v>
      </c>
      <c r="Q549" s="4"/>
      <c r="R549" s="4"/>
      <c r="S549" s="4"/>
      <c r="T549" s="4"/>
      <c r="U549" s="4"/>
      <c r="V549" s="4"/>
      <c r="W549" s="4"/>
      <c r="X549" s="4"/>
      <c r="Y549" s="4"/>
      <c r="Z549" s="4"/>
      <c r="AA549" s="4">
        <v>639.0</v>
      </c>
      <c r="AB549" s="4" t="s">
        <v>47</v>
      </c>
      <c r="AC549" s="4"/>
      <c r="AD549" s="20" t="s">
        <v>416</v>
      </c>
      <c r="AE549" s="67" t="s">
        <v>8232</v>
      </c>
      <c r="AF549" s="67" t="s">
        <v>8232</v>
      </c>
      <c r="AG549" s="67" t="s">
        <v>9</v>
      </c>
      <c r="AH549" s="67" t="s">
        <v>8232</v>
      </c>
      <c r="AI549" s="67" t="s">
        <v>8232</v>
      </c>
      <c r="AJ549" s="67" t="s">
        <v>8232</v>
      </c>
      <c r="AK549" s="67" t="s">
        <v>8232</v>
      </c>
      <c r="AL549" s="67" t="s">
        <v>8232</v>
      </c>
      <c r="AM549" s="67" t="s">
        <v>8232</v>
      </c>
      <c r="AN549" s="67" t="s">
        <v>9565</v>
      </c>
      <c r="AO549" s="67" t="s">
        <v>9566</v>
      </c>
      <c r="AP549" s="4"/>
      <c r="AQ549" s="4"/>
      <c r="AR549" s="4"/>
      <c r="AS549" s="4"/>
      <c r="AT549" s="4"/>
      <c r="AU549" s="4"/>
      <c r="AV549" s="4"/>
      <c r="AW549" s="4"/>
      <c r="AX549" s="4"/>
      <c r="AY549" s="4"/>
      <c r="AZ549" s="4"/>
      <c r="BA549" s="4"/>
      <c r="BB549" s="4"/>
      <c r="BC549" s="4"/>
      <c r="BD549" s="4"/>
      <c r="BE549" s="4"/>
      <c r="BF549" s="4"/>
      <c r="BG549" s="4"/>
      <c r="BH549" s="4"/>
      <c r="BI549" s="4"/>
      <c r="BJ549" s="243" t="str">
        <f t="shared" si="67"/>
        <v>TL</v>
      </c>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row>
    <row r="550" ht="14.25" customHeight="1">
      <c r="A550" s="1" t="str">
        <f t="shared" si="68"/>
        <v>OK</v>
      </c>
      <c r="B550" s="103" t="str">
        <f t="shared" si="4"/>
        <v>OK</v>
      </c>
      <c r="C550" s="4" t="s">
        <v>3266</v>
      </c>
      <c r="D550" s="4" t="s">
        <v>2623</v>
      </c>
      <c r="E550" s="4"/>
      <c r="F550" s="4"/>
      <c r="G550" s="4" t="s">
        <v>3267</v>
      </c>
      <c r="H550" s="4"/>
      <c r="I550" s="4"/>
      <c r="J550" s="4" t="s">
        <v>3099</v>
      </c>
      <c r="K550" s="4"/>
      <c r="L550" s="4"/>
      <c r="M550" s="4" t="s">
        <v>49</v>
      </c>
      <c r="N550" s="4" t="s">
        <v>5</v>
      </c>
      <c r="O550" s="4" t="s">
        <v>2911</v>
      </c>
      <c r="P550" s="4" t="s">
        <v>2977</v>
      </c>
      <c r="Q550" s="4"/>
      <c r="R550" s="4" t="s">
        <v>3281</v>
      </c>
      <c r="S550" s="4" t="s">
        <v>3282</v>
      </c>
      <c r="T550" s="4" t="s">
        <v>3283</v>
      </c>
      <c r="U550" s="4" t="s">
        <v>3284</v>
      </c>
      <c r="V550" s="4" t="s">
        <v>3285</v>
      </c>
      <c r="W550" s="4" t="s">
        <v>3286</v>
      </c>
      <c r="X550" s="4"/>
      <c r="Y550" s="4"/>
      <c r="Z550" s="4"/>
      <c r="AA550" s="4">
        <v>640.0</v>
      </c>
      <c r="AB550" s="4" t="s">
        <v>47</v>
      </c>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243" t="str">
        <f t="shared" si="67"/>
        <v>TNLT</v>
      </c>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row>
    <row r="551" ht="14.25" customHeight="1">
      <c r="A551" s="1" t="str">
        <f t="shared" si="68"/>
        <v/>
      </c>
      <c r="B551" s="103" t="str">
        <f t="shared" si="4"/>
        <v>Có sẵn</v>
      </c>
      <c r="C551" s="4" t="s">
        <v>3266</v>
      </c>
      <c r="D551" s="4" t="s">
        <v>2623</v>
      </c>
      <c r="E551" s="4"/>
      <c r="F551" s="4"/>
      <c r="G551" s="4" t="s">
        <v>3267</v>
      </c>
      <c r="H551" s="4"/>
      <c r="I551" s="4"/>
      <c r="J551" s="4" t="s">
        <v>3099</v>
      </c>
      <c r="K551" s="4"/>
      <c r="L551" s="4"/>
      <c r="M551" s="4" t="s">
        <v>47</v>
      </c>
      <c r="N551" s="4" t="s">
        <v>9</v>
      </c>
      <c r="O551" s="4" t="s">
        <v>404</v>
      </c>
      <c r="P551" s="4" t="s">
        <v>816</v>
      </c>
      <c r="Q551" s="4" t="s">
        <v>9</v>
      </c>
      <c r="R551" s="4" t="s">
        <v>3287</v>
      </c>
      <c r="S551" s="4"/>
      <c r="T551" s="4"/>
      <c r="U551" s="4"/>
      <c r="V551" s="4"/>
      <c r="W551" s="4"/>
      <c r="X551" s="4" t="s">
        <v>3288</v>
      </c>
      <c r="Y551" s="4" t="s">
        <v>3288</v>
      </c>
      <c r="Z551" s="4"/>
      <c r="AA551" s="4">
        <v>641.0</v>
      </c>
      <c r="AB551" s="4" t="s">
        <v>49</v>
      </c>
      <c r="AC551" s="4"/>
      <c r="AD551" s="20" t="s">
        <v>1940</v>
      </c>
      <c r="AE551" s="67" t="s">
        <v>9567</v>
      </c>
      <c r="AF551" s="67" t="s">
        <v>9</v>
      </c>
      <c r="AG551" s="4"/>
      <c r="AH551" s="4"/>
      <c r="AI551" s="4"/>
      <c r="AJ551" s="4"/>
      <c r="AK551" s="4"/>
      <c r="AL551" s="67" t="s">
        <v>9568</v>
      </c>
      <c r="AM551" s="67" t="s">
        <v>9569</v>
      </c>
      <c r="AN551" s="67" t="s">
        <v>9570</v>
      </c>
      <c r="AO551" s="67" t="s">
        <v>9571</v>
      </c>
      <c r="AP551" s="4"/>
      <c r="AQ551" s="4"/>
      <c r="AR551" s="4"/>
      <c r="AS551" s="4"/>
      <c r="AT551" s="4"/>
      <c r="AU551" s="4"/>
      <c r="AV551" s="4"/>
      <c r="AW551" s="4"/>
      <c r="AX551" s="4"/>
      <c r="AY551" s="4"/>
      <c r="AZ551" s="4"/>
      <c r="BA551" s="4"/>
      <c r="BB551" s="4"/>
      <c r="BC551" s="4"/>
      <c r="BD551" s="4"/>
      <c r="BE551" s="4"/>
      <c r="BF551" s="4"/>
      <c r="BG551" s="4"/>
      <c r="BH551" s="4"/>
      <c r="BI551" s="4"/>
      <c r="BJ551" s="243" t="str">
        <f t="shared" si="67"/>
        <v>TL</v>
      </c>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row>
    <row r="552" ht="14.25" customHeight="1">
      <c r="A552" s="1" t="str">
        <f t="shared" si="68"/>
        <v>OK</v>
      </c>
      <c r="B552" s="103" t="str">
        <f t="shared" si="4"/>
        <v>OK</v>
      </c>
      <c r="C552" s="4" t="s">
        <v>3289</v>
      </c>
      <c r="D552" s="4" t="s">
        <v>2623</v>
      </c>
      <c r="E552" s="4"/>
      <c r="F552" s="4"/>
      <c r="G552" s="4" t="s">
        <v>3290</v>
      </c>
      <c r="H552" s="4"/>
      <c r="I552" s="4"/>
      <c r="J552" s="4" t="s">
        <v>3099</v>
      </c>
      <c r="K552" s="4"/>
      <c r="L552" s="4"/>
      <c r="M552" s="4" t="s">
        <v>13</v>
      </c>
      <c r="N552" s="4" t="s">
        <v>8</v>
      </c>
      <c r="O552" s="4" t="s">
        <v>520</v>
      </c>
      <c r="P552" s="4" t="s">
        <v>769</v>
      </c>
      <c r="Q552" s="4"/>
      <c r="R552" s="4" t="s">
        <v>3291</v>
      </c>
      <c r="S552" s="4" t="s">
        <v>3292</v>
      </c>
      <c r="T552" s="4" t="s">
        <v>3293</v>
      </c>
      <c r="U552" s="4" t="s">
        <v>3294</v>
      </c>
      <c r="V552" s="4" t="s">
        <v>3295</v>
      </c>
      <c r="W552" s="4" t="s">
        <v>3296</v>
      </c>
      <c r="X552" s="4" t="s">
        <v>1553</v>
      </c>
      <c r="Y552" s="4" t="s">
        <v>3297</v>
      </c>
      <c r="Z552" s="4"/>
      <c r="AA552" s="4">
        <v>642.0</v>
      </c>
      <c r="AB552" s="4" t="s">
        <v>47</v>
      </c>
      <c r="AC552" s="4"/>
      <c r="AD552" s="20" t="s">
        <v>1250</v>
      </c>
      <c r="AE552" s="67" t="s">
        <v>8171</v>
      </c>
      <c r="AF552" s="67" t="s">
        <v>8</v>
      </c>
      <c r="AG552" s="67" t="s">
        <v>8171</v>
      </c>
      <c r="AH552" s="67" t="s">
        <v>8171</v>
      </c>
      <c r="AI552" s="67" t="s">
        <v>8171</v>
      </c>
      <c r="AJ552" s="67" t="s">
        <v>8171</v>
      </c>
      <c r="AK552" s="67" t="s">
        <v>8171</v>
      </c>
      <c r="AL552" s="67" t="s">
        <v>8171</v>
      </c>
      <c r="AM552" s="67" t="s">
        <v>8171</v>
      </c>
      <c r="AN552" s="67" t="s">
        <v>8257</v>
      </c>
      <c r="AO552" s="67" t="s">
        <v>8257</v>
      </c>
      <c r="AP552" s="4"/>
      <c r="AQ552" s="4"/>
      <c r="AR552" s="4"/>
      <c r="AS552" s="4"/>
      <c r="AT552" s="4"/>
      <c r="AU552" s="4"/>
      <c r="AV552" s="4"/>
      <c r="AW552" s="4"/>
      <c r="AX552" s="4"/>
      <c r="AY552" s="4"/>
      <c r="AZ552" s="4"/>
      <c r="BA552" s="4"/>
      <c r="BB552" s="4"/>
      <c r="BC552" s="4"/>
      <c r="BD552" s="4"/>
      <c r="BE552" s="4"/>
      <c r="BF552" s="4"/>
      <c r="BG552" s="4"/>
      <c r="BH552" s="4"/>
      <c r="BI552" s="4"/>
      <c r="BJ552" s="243" t="str">
        <f t="shared" si="67"/>
        <v>TNBT</v>
      </c>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row>
    <row r="553" ht="14.25" customHeight="1">
      <c r="A553" s="1" t="str">
        <f t="shared" si="68"/>
        <v>OK</v>
      </c>
      <c r="B553" s="103" t="str">
        <f t="shared" si="4"/>
        <v>OK</v>
      </c>
      <c r="C553" s="4" t="s">
        <v>3289</v>
      </c>
      <c r="D553" s="4" t="s">
        <v>2623</v>
      </c>
      <c r="E553" s="4"/>
      <c r="F553" s="4"/>
      <c r="G553" s="4"/>
      <c r="H553" s="4"/>
      <c r="I553" s="4"/>
      <c r="J553" s="4"/>
      <c r="K553" s="4"/>
      <c r="L553" s="4"/>
      <c r="M553" s="4" t="s">
        <v>49</v>
      </c>
      <c r="N553" s="4" t="s">
        <v>9</v>
      </c>
      <c r="O553" s="4" t="s">
        <v>3302</v>
      </c>
      <c r="P553" s="4" t="s">
        <v>3303</v>
      </c>
      <c r="Q553" s="4"/>
      <c r="R553" s="4" t="s">
        <v>3304</v>
      </c>
      <c r="S553" s="4"/>
      <c r="T553" s="4"/>
      <c r="U553" s="4"/>
      <c r="V553" s="4"/>
      <c r="W553" s="4"/>
      <c r="X553" s="4"/>
      <c r="Y553" s="4"/>
      <c r="Z553" s="4"/>
      <c r="AA553" s="4">
        <v>643.0</v>
      </c>
      <c r="AB553" s="4" t="s">
        <v>47</v>
      </c>
      <c r="AC553" s="4"/>
      <c r="AD553" s="20" t="s">
        <v>860</v>
      </c>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243" t="str">
        <f t="shared" si="67"/>
        <v>TL</v>
      </c>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row>
    <row r="554" ht="14.25" customHeight="1">
      <c r="A554" s="1" t="str">
        <f t="shared" si="68"/>
        <v/>
      </c>
      <c r="B554" s="103" t="str">
        <f t="shared" si="4"/>
        <v>Thêm</v>
      </c>
      <c r="C554" s="4" t="s">
        <v>3289</v>
      </c>
      <c r="D554" s="4" t="s">
        <v>2623</v>
      </c>
      <c r="E554" s="4"/>
      <c r="F554" s="4"/>
      <c r="G554" s="4" t="s">
        <v>3290</v>
      </c>
      <c r="H554" s="4"/>
      <c r="I554" s="4"/>
      <c r="J554" s="4" t="s">
        <v>3099</v>
      </c>
      <c r="K554" s="4"/>
      <c r="L554" s="4"/>
      <c r="M554" s="4" t="s">
        <v>49</v>
      </c>
      <c r="N554" s="4"/>
      <c r="O554" s="4"/>
      <c r="P554" s="4"/>
      <c r="Q554" s="4"/>
      <c r="R554" s="4" t="s">
        <v>3305</v>
      </c>
      <c r="S554" s="4" t="s">
        <v>3306</v>
      </c>
      <c r="T554" s="4"/>
      <c r="U554" s="4"/>
      <c r="V554" s="4"/>
      <c r="W554" s="4"/>
      <c r="X554" s="4"/>
      <c r="Y554" s="4"/>
      <c r="Z554" s="4"/>
      <c r="AA554" s="4">
        <v>644.0</v>
      </c>
      <c r="AB554" s="4" t="s">
        <v>47</v>
      </c>
      <c r="AC554" s="4"/>
      <c r="AD554" s="20" t="s">
        <v>1191</v>
      </c>
      <c r="AE554" s="67" t="s">
        <v>9573</v>
      </c>
      <c r="AF554" s="67" t="s">
        <v>8</v>
      </c>
      <c r="AG554" s="275" t="s">
        <v>3306</v>
      </c>
      <c r="AH554" s="67" t="s">
        <v>9574</v>
      </c>
      <c r="AI554" s="67" t="s">
        <v>9575</v>
      </c>
      <c r="AJ554" s="67" t="s">
        <v>9576</v>
      </c>
      <c r="AK554" s="67" t="s">
        <v>9577</v>
      </c>
      <c r="AL554" s="67" t="s">
        <v>2249</v>
      </c>
      <c r="AM554" s="67" t="s">
        <v>9578</v>
      </c>
      <c r="AN554" s="67" t="s">
        <v>9579</v>
      </c>
      <c r="AO554" s="274" t="s">
        <v>9580</v>
      </c>
      <c r="AP554" s="67"/>
      <c r="AQ554" s="4"/>
      <c r="AR554" s="4"/>
      <c r="AS554" s="4"/>
      <c r="AT554" s="4"/>
      <c r="AU554" s="67" t="s">
        <v>8</v>
      </c>
      <c r="AV554" s="4"/>
      <c r="AW554" s="4"/>
      <c r="AX554" s="4"/>
      <c r="AY554" s="4"/>
      <c r="AZ554" s="4"/>
      <c r="BA554" s="4"/>
      <c r="BB554" s="4"/>
      <c r="BC554" s="4"/>
      <c r="BD554" s="4"/>
      <c r="BE554" s="4"/>
      <c r="BF554" s="4"/>
      <c r="BG554" s="4"/>
      <c r="BH554" s="4"/>
      <c r="BI554" s="4"/>
      <c r="BJ554" s="243" t="str">
        <f>if(N554="", if(Q554 ="",if(AU554 ="",AU554,AU554),Q554), N554)</f>
        <v>TNBT</v>
      </c>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row>
    <row r="555" ht="14.25" customHeight="1">
      <c r="A555" s="1" t="str">
        <f t="shared" si="68"/>
        <v/>
      </c>
      <c r="B555" s="103" t="str">
        <f t="shared" si="4"/>
        <v>Có sẵn</v>
      </c>
      <c r="C555" s="4" t="s">
        <v>3289</v>
      </c>
      <c r="D555" s="4" t="s">
        <v>2623</v>
      </c>
      <c r="E555" s="4"/>
      <c r="F555" s="4"/>
      <c r="G555" s="4" t="s">
        <v>3290</v>
      </c>
      <c r="H555" s="4"/>
      <c r="I555" s="4"/>
      <c r="J555" s="4" t="s">
        <v>3099</v>
      </c>
      <c r="K555" s="4"/>
      <c r="L555" s="4"/>
      <c r="M555" s="4" t="s">
        <v>49</v>
      </c>
      <c r="N555" s="4"/>
      <c r="O555" s="4"/>
      <c r="P555" s="4"/>
      <c r="Q555" s="4" t="s">
        <v>8</v>
      </c>
      <c r="R555" s="4" t="s">
        <v>3305</v>
      </c>
      <c r="S555" s="4" t="s">
        <v>3306</v>
      </c>
      <c r="T555" s="4"/>
      <c r="U555" s="4"/>
      <c r="V555" s="4"/>
      <c r="W555" s="4"/>
      <c r="X555" s="4"/>
      <c r="Y555" s="4"/>
      <c r="Z555" s="4"/>
      <c r="AA555" s="4">
        <v>644.0</v>
      </c>
      <c r="AB555" s="4" t="s">
        <v>47</v>
      </c>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243" t="str">
        <f t="shared" ref="BJ555:BJ638" si="69">if(N555="", if(Q555 ="",if(AG555 ="",AU555,AG555),Q555), N555)</f>
        <v>TNBT</v>
      </c>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row>
    <row r="556" ht="14.25" customHeight="1">
      <c r="A556" s="1" t="str">
        <f t="shared" si="68"/>
        <v>OK</v>
      </c>
      <c r="B556" s="103" t="str">
        <f t="shared" si="4"/>
        <v>OK</v>
      </c>
      <c r="C556" s="4" t="s">
        <v>3289</v>
      </c>
      <c r="D556" s="4" t="s">
        <v>2623</v>
      </c>
      <c r="E556" s="4"/>
      <c r="F556" s="4"/>
      <c r="G556" s="4" t="s">
        <v>3290</v>
      </c>
      <c r="H556" s="4"/>
      <c r="I556" s="4"/>
      <c r="J556" s="4" t="s">
        <v>3099</v>
      </c>
      <c r="K556" s="4"/>
      <c r="L556" s="4"/>
      <c r="M556" s="4" t="s">
        <v>47</v>
      </c>
      <c r="N556" s="4" t="s">
        <v>5</v>
      </c>
      <c r="O556" s="4" t="s">
        <v>414</v>
      </c>
      <c r="P556" s="4" t="s">
        <v>615</v>
      </c>
      <c r="Q556" s="4"/>
      <c r="R556" s="4" t="s">
        <v>3307</v>
      </c>
      <c r="S556" s="4" t="s">
        <v>3308</v>
      </c>
      <c r="T556" s="4" t="s">
        <v>3309</v>
      </c>
      <c r="U556" s="4" t="s">
        <v>3310</v>
      </c>
      <c r="V556" s="4" t="s">
        <v>3311</v>
      </c>
      <c r="W556" s="4" t="s">
        <v>3312</v>
      </c>
      <c r="X556" s="4" t="s">
        <v>242</v>
      </c>
      <c r="Y556" s="4" t="s">
        <v>3313</v>
      </c>
      <c r="Z556" s="4"/>
      <c r="AA556" s="4">
        <v>645.0</v>
      </c>
      <c r="AB556" s="4" t="e">
        <v>#NAME?</v>
      </c>
      <c r="AC556" s="4"/>
      <c r="AD556" s="20" t="s">
        <v>846</v>
      </c>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243" t="str">
        <f t="shared" si="69"/>
        <v>TNLT</v>
      </c>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row>
    <row r="557" ht="14.25" customHeight="1">
      <c r="A557" s="1" t="str">
        <f t="shared" si="68"/>
        <v>OK</v>
      </c>
      <c r="B557" s="103" t="str">
        <f t="shared" si="4"/>
        <v>OK</v>
      </c>
      <c r="C557" s="4" t="s">
        <v>3289</v>
      </c>
      <c r="D557" s="4" t="s">
        <v>2623</v>
      </c>
      <c r="E557" s="4"/>
      <c r="F557" s="4"/>
      <c r="G557" s="4" t="s">
        <v>3290</v>
      </c>
      <c r="H557" s="4"/>
      <c r="I557" s="4"/>
      <c r="J557" s="4" t="s">
        <v>3099</v>
      </c>
      <c r="K557" s="4"/>
      <c r="L557" s="4"/>
      <c r="M557" s="4" t="s">
        <v>49</v>
      </c>
      <c r="N557" s="4" t="s">
        <v>9</v>
      </c>
      <c r="O557" s="4" t="s">
        <v>3108</v>
      </c>
      <c r="P557" s="4" t="s">
        <v>3298</v>
      </c>
      <c r="Q557" s="4"/>
      <c r="R557" s="4" t="s">
        <v>3314</v>
      </c>
      <c r="S557" s="4"/>
      <c r="T557" s="4"/>
      <c r="U557" s="4"/>
      <c r="V557" s="4"/>
      <c r="W557" s="4"/>
      <c r="X557" s="4"/>
      <c r="Y557" s="4"/>
      <c r="Z557" s="4"/>
      <c r="AA557" s="4">
        <v>646.0</v>
      </c>
      <c r="AB557" s="4" t="s">
        <v>47</v>
      </c>
      <c r="AC557" s="4"/>
      <c r="AD557" s="20" t="s">
        <v>395</v>
      </c>
      <c r="AE557" s="4" t="s">
        <v>3314</v>
      </c>
      <c r="AF557" s="67" t="s">
        <v>9</v>
      </c>
      <c r="AG557" s="67" t="s">
        <v>171</v>
      </c>
      <c r="AH557" s="67" t="s">
        <v>410</v>
      </c>
      <c r="AI557" s="67" t="s">
        <v>99</v>
      </c>
      <c r="AJ557" s="67" t="s">
        <v>151</v>
      </c>
      <c r="AK557" s="67" t="s">
        <v>242</v>
      </c>
      <c r="AL557" s="67" t="s">
        <v>8232</v>
      </c>
      <c r="AM557" s="67" t="s">
        <v>8232</v>
      </c>
      <c r="AN557" s="267" t="s">
        <v>9582</v>
      </c>
      <c r="AO557" s="67" t="s">
        <v>9584</v>
      </c>
      <c r="AP557" s="4"/>
      <c r="AQ557" s="4"/>
      <c r="AR557" s="4"/>
      <c r="AS557" s="4"/>
      <c r="AT557" s="4"/>
      <c r="AU557" s="4"/>
      <c r="AV557" s="4"/>
      <c r="AW557" s="4"/>
      <c r="AX557" s="4"/>
      <c r="AY557" s="4"/>
      <c r="AZ557" s="4"/>
      <c r="BA557" s="4"/>
      <c r="BB557" s="4"/>
      <c r="BC557" s="4"/>
      <c r="BD557" s="4"/>
      <c r="BE557" s="4"/>
      <c r="BF557" s="4"/>
      <c r="BG557" s="4"/>
      <c r="BH557" s="4"/>
      <c r="BI557" s="4"/>
      <c r="BJ557" s="243" t="str">
        <f t="shared" si="69"/>
        <v>TL</v>
      </c>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row>
    <row r="558" ht="14.25" customHeight="1">
      <c r="A558" s="1" t="str">
        <f t="shared" si="68"/>
        <v>OK</v>
      </c>
      <c r="B558" s="103" t="str">
        <f t="shared" si="4"/>
        <v>OK</v>
      </c>
      <c r="C558" s="4" t="s">
        <v>3289</v>
      </c>
      <c r="D558" s="4" t="s">
        <v>2623</v>
      </c>
      <c r="E558" s="4"/>
      <c r="F558" s="4"/>
      <c r="G558" s="4" t="s">
        <v>3290</v>
      </c>
      <c r="H558" s="4"/>
      <c r="I558" s="4"/>
      <c r="J558" s="4" t="s">
        <v>3099</v>
      </c>
      <c r="K558" s="4"/>
      <c r="L558" s="4"/>
      <c r="M558" s="4" t="s">
        <v>49</v>
      </c>
      <c r="N558" s="4" t="s">
        <v>8</v>
      </c>
      <c r="O558" s="4" t="s">
        <v>2911</v>
      </c>
      <c r="P558" s="4" t="s">
        <v>2941</v>
      </c>
      <c r="Q558" s="4"/>
      <c r="R558" s="4" t="s">
        <v>3305</v>
      </c>
      <c r="S558" s="4" t="s">
        <v>3306</v>
      </c>
      <c r="T558" s="4" t="s">
        <v>3315</v>
      </c>
      <c r="U558" s="4" t="s">
        <v>3316</v>
      </c>
      <c r="V558" s="4" t="s">
        <v>3317</v>
      </c>
      <c r="W558" s="4" t="s">
        <v>3318</v>
      </c>
      <c r="X558" s="4"/>
      <c r="Y558" s="4"/>
      <c r="Z558" s="4"/>
      <c r="AA558" s="4">
        <v>647.0</v>
      </c>
      <c r="AB558" s="4" t="s">
        <v>47</v>
      </c>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243" t="str">
        <f t="shared" si="69"/>
        <v>TNBT</v>
      </c>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row>
    <row r="559" ht="14.25" customHeight="1">
      <c r="A559" s="1"/>
      <c r="B559" s="103" t="str">
        <f t="shared" si="4"/>
        <v>Thêm</v>
      </c>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243" t="str">
        <f t="shared" si="69"/>
        <v/>
      </c>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row>
    <row r="560" ht="14.25" customHeight="1">
      <c r="A560" s="1" t="str">
        <f t="shared" ref="A560:A565" si="70">SWITCH(B560,"OK",IF(ISBLANK(R560),IF(ISBLANK(P560),"Giữ chỗ nhóm","Giữ chỗ"),"OK"),"Chưa làm",IF(P560&lt;&gt;"","Giữ chỗ",""),0,IF(ISBLANK(R560),"Thêm",""),"")</f>
        <v/>
      </c>
      <c r="B560" s="103" t="str">
        <f t="shared" si="4"/>
        <v>Có sẵn</v>
      </c>
      <c r="C560" s="4" t="s">
        <v>3289</v>
      </c>
      <c r="D560" s="4" t="s">
        <v>2623</v>
      </c>
      <c r="E560" s="4"/>
      <c r="F560" s="4"/>
      <c r="G560" s="4"/>
      <c r="H560" s="4"/>
      <c r="I560" s="4"/>
      <c r="J560" s="4"/>
      <c r="K560" s="4"/>
      <c r="L560" s="4"/>
      <c r="M560" s="4"/>
      <c r="N560" s="4"/>
      <c r="O560" s="4"/>
      <c r="P560" s="4"/>
      <c r="Q560" s="4" t="s">
        <v>9</v>
      </c>
      <c r="R560" s="4" t="s">
        <v>3320</v>
      </c>
      <c r="S560" s="4"/>
      <c r="T560" s="4"/>
      <c r="U560" s="4"/>
      <c r="V560" s="4"/>
      <c r="W560" s="4"/>
      <c r="X560" s="4"/>
      <c r="Y560" s="4"/>
      <c r="Z560" s="4" t="s">
        <v>3321</v>
      </c>
      <c r="AA560" s="4">
        <v>649.0</v>
      </c>
      <c r="AB560" s="4" t="s">
        <v>49</v>
      </c>
      <c r="AC560" s="4"/>
      <c r="AD560" s="20" t="s">
        <v>1453</v>
      </c>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243" t="str">
        <f t="shared" si="69"/>
        <v>TL</v>
      </c>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row>
    <row r="561" ht="14.25" customHeight="1">
      <c r="A561" s="1" t="str">
        <f t="shared" si="70"/>
        <v/>
      </c>
      <c r="B561" s="103" t="str">
        <f t="shared" si="4"/>
        <v>Tự do chọn</v>
      </c>
      <c r="C561" s="4" t="s">
        <v>3322</v>
      </c>
      <c r="D561" s="4" t="s">
        <v>2623</v>
      </c>
      <c r="E561" s="4"/>
      <c r="F561" s="4"/>
      <c r="G561" s="4" t="s">
        <v>3323</v>
      </c>
      <c r="H561" s="4"/>
      <c r="I561" s="4"/>
      <c r="J561" s="4" t="s">
        <v>3099</v>
      </c>
      <c r="K561" s="4"/>
      <c r="L561" s="4"/>
      <c r="M561" s="4" t="s">
        <v>49</v>
      </c>
      <c r="N561" s="4" t="s">
        <v>9</v>
      </c>
      <c r="O561" s="4"/>
      <c r="P561" s="4"/>
      <c r="Q561" s="4"/>
      <c r="R561" s="4"/>
      <c r="S561" s="4"/>
      <c r="T561" s="4"/>
      <c r="U561" s="4"/>
      <c r="V561" s="4"/>
      <c r="W561" s="4"/>
      <c r="X561" s="4"/>
      <c r="Y561" s="4"/>
      <c r="Z561" s="4"/>
      <c r="AA561" s="4">
        <v>650.0</v>
      </c>
      <c r="AB561" s="4" t="s">
        <v>47</v>
      </c>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243" t="str">
        <f t="shared" si="69"/>
        <v>TL</v>
      </c>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row>
    <row r="562" ht="14.25" customHeight="1">
      <c r="A562" s="1" t="str">
        <f t="shared" si="70"/>
        <v/>
      </c>
      <c r="B562" s="103" t="str">
        <f t="shared" si="4"/>
        <v>Có sẵn</v>
      </c>
      <c r="C562" s="4" t="s">
        <v>3322</v>
      </c>
      <c r="D562" s="4" t="s">
        <v>2623</v>
      </c>
      <c r="E562" s="4"/>
      <c r="F562" s="4"/>
      <c r="G562" s="4" t="s">
        <v>3323</v>
      </c>
      <c r="H562" s="4"/>
      <c r="I562" s="4"/>
      <c r="J562" s="4" t="s">
        <v>3099</v>
      </c>
      <c r="K562" s="4"/>
      <c r="L562" s="4"/>
      <c r="M562" s="4"/>
      <c r="N562" s="4"/>
      <c r="O562" s="4"/>
      <c r="P562" s="4" t="s">
        <v>2604</v>
      </c>
      <c r="Q562" s="4" t="s">
        <v>5</v>
      </c>
      <c r="R562" s="4" t="s">
        <v>3324</v>
      </c>
      <c r="S562" s="4" t="s">
        <v>3260</v>
      </c>
      <c r="T562" s="4" t="s">
        <v>3325</v>
      </c>
      <c r="U562" s="4" t="s">
        <v>3326</v>
      </c>
      <c r="V562" s="4" t="s">
        <v>3327</v>
      </c>
      <c r="W562" s="4" t="s">
        <v>3264</v>
      </c>
      <c r="X562" s="4" t="s">
        <v>150</v>
      </c>
      <c r="Y562" s="4"/>
      <c r="Z562" s="4" t="s">
        <v>3328</v>
      </c>
      <c r="AA562" s="4">
        <v>651.0</v>
      </c>
      <c r="AB562" s="4" t="s">
        <v>13</v>
      </c>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243" t="str">
        <f t="shared" si="69"/>
        <v>TNLT</v>
      </c>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row>
    <row r="563" ht="14.25" customHeight="1">
      <c r="A563" s="1" t="str">
        <f t="shared" si="70"/>
        <v>OK</v>
      </c>
      <c r="B563" s="103" t="str">
        <f t="shared" si="4"/>
        <v>OK</v>
      </c>
      <c r="C563" s="4" t="s">
        <v>3329</v>
      </c>
      <c r="D563" s="4" t="s">
        <v>2623</v>
      </c>
      <c r="E563" s="4"/>
      <c r="F563" s="4"/>
      <c r="G563" s="4" t="s">
        <v>3330</v>
      </c>
      <c r="H563" s="4"/>
      <c r="I563" s="4"/>
      <c r="J563" s="4" t="s">
        <v>3099</v>
      </c>
      <c r="K563" s="4"/>
      <c r="L563" s="4"/>
      <c r="M563" s="4" t="s">
        <v>47</v>
      </c>
      <c r="N563" s="4" t="s">
        <v>5</v>
      </c>
      <c r="O563" s="4" t="s">
        <v>1104</v>
      </c>
      <c r="P563" s="4" t="s">
        <v>215</v>
      </c>
      <c r="Q563" s="4"/>
      <c r="R563" s="4" t="s">
        <v>3331</v>
      </c>
      <c r="S563" s="4" t="s">
        <v>3332</v>
      </c>
      <c r="T563" s="4" t="s">
        <v>3333</v>
      </c>
      <c r="U563" s="4" t="s">
        <v>3334</v>
      </c>
      <c r="V563" s="4" t="s">
        <v>3335</v>
      </c>
      <c r="W563" s="4" t="s">
        <v>3336</v>
      </c>
      <c r="X563" s="4" t="s">
        <v>242</v>
      </c>
      <c r="Y563" s="4" t="s">
        <v>3337</v>
      </c>
      <c r="Z563" s="4"/>
      <c r="AA563" s="4">
        <v>652.0</v>
      </c>
      <c r="AB563" s="4" t="s">
        <v>49</v>
      </c>
      <c r="AC563" s="4"/>
      <c r="AD563" s="20" t="s">
        <v>884</v>
      </c>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243" t="str">
        <f t="shared" si="69"/>
        <v>TNLT</v>
      </c>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row>
    <row r="564" ht="14.25" customHeight="1">
      <c r="A564" s="1" t="str">
        <f t="shared" si="70"/>
        <v>OK</v>
      </c>
      <c r="B564" s="103" t="str">
        <f t="shared" si="4"/>
        <v>OK</v>
      </c>
      <c r="C564" s="4" t="s">
        <v>3329</v>
      </c>
      <c r="D564" s="4" t="s">
        <v>2623</v>
      </c>
      <c r="E564" s="4"/>
      <c r="F564" s="4"/>
      <c r="G564" s="4" t="s">
        <v>3330</v>
      </c>
      <c r="H564" s="4"/>
      <c r="I564" s="4"/>
      <c r="J564" s="4" t="s">
        <v>3099</v>
      </c>
      <c r="K564" s="4"/>
      <c r="L564" s="4"/>
      <c r="M564" s="4" t="s">
        <v>13</v>
      </c>
      <c r="N564" s="4" t="s">
        <v>8</v>
      </c>
      <c r="O564" s="4" t="s">
        <v>520</v>
      </c>
      <c r="P564" s="4" t="s">
        <v>521</v>
      </c>
      <c r="Q564" s="4"/>
      <c r="R564" s="4" t="s">
        <v>3338</v>
      </c>
      <c r="S564" s="4" t="s">
        <v>3339</v>
      </c>
      <c r="T564" s="4" t="s">
        <v>3340</v>
      </c>
      <c r="U564" s="4" t="s">
        <v>3341</v>
      </c>
      <c r="V564" s="4" t="s">
        <v>3342</v>
      </c>
      <c r="W564" s="4" t="s">
        <v>3343</v>
      </c>
      <c r="X564" s="4" t="s">
        <v>917</v>
      </c>
      <c r="Y564" s="4" t="s">
        <v>3344</v>
      </c>
      <c r="Z564" s="4"/>
      <c r="AA564" s="4">
        <v>653.0</v>
      </c>
      <c r="AB564" s="4" t="s">
        <v>47</v>
      </c>
      <c r="AC564" s="4"/>
      <c r="AD564" s="20" t="s">
        <v>2243</v>
      </c>
      <c r="AE564" s="67" t="s">
        <v>8171</v>
      </c>
      <c r="AF564" s="67" t="s">
        <v>8171</v>
      </c>
      <c r="AG564" s="67" t="s">
        <v>8171</v>
      </c>
      <c r="AH564" s="67" t="s">
        <v>8171</v>
      </c>
      <c r="AI564" s="67" t="s">
        <v>8464</v>
      </c>
      <c r="AJ564" s="67" t="s">
        <v>8464</v>
      </c>
      <c r="AK564" s="67" t="s">
        <v>8171</v>
      </c>
      <c r="AL564" s="67" t="s">
        <v>8171</v>
      </c>
      <c r="AM564" s="67" t="s">
        <v>8171</v>
      </c>
      <c r="AN564" s="67" t="s">
        <v>8257</v>
      </c>
      <c r="AO564" s="67" t="s">
        <v>8257</v>
      </c>
      <c r="AP564" s="4"/>
      <c r="AQ564" s="4"/>
      <c r="AR564" s="4"/>
      <c r="AS564" s="4"/>
      <c r="AT564" s="4"/>
      <c r="AU564" s="4"/>
      <c r="AV564" s="4"/>
      <c r="AW564" s="4"/>
      <c r="AX564" s="4"/>
      <c r="AY564" s="4"/>
      <c r="AZ564" s="4"/>
      <c r="BA564" s="4"/>
      <c r="BB564" s="4"/>
      <c r="BC564" s="4"/>
      <c r="BD564" s="4"/>
      <c r="BE564" s="4"/>
      <c r="BF564" s="4"/>
      <c r="BG564" s="4"/>
      <c r="BH564" s="4"/>
      <c r="BI564" s="4"/>
      <c r="BJ564" s="243" t="str">
        <f t="shared" si="69"/>
        <v>TNBT</v>
      </c>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row>
    <row r="565" ht="14.25" customHeight="1">
      <c r="A565" s="1" t="str">
        <f t="shared" si="70"/>
        <v>OK</v>
      </c>
      <c r="B565" s="103" t="str">
        <f t="shared" si="4"/>
        <v>OK</v>
      </c>
      <c r="C565" s="4" t="s">
        <v>3329</v>
      </c>
      <c r="D565" s="4" t="s">
        <v>2623</v>
      </c>
      <c r="E565" s="4"/>
      <c r="F565" s="4"/>
      <c r="G565" s="4" t="s">
        <v>3330</v>
      </c>
      <c r="H565" s="4"/>
      <c r="I565" s="4"/>
      <c r="J565" s="4" t="s">
        <v>3099</v>
      </c>
      <c r="K565" s="4"/>
      <c r="L565" s="4"/>
      <c r="M565" s="4" t="s">
        <v>49</v>
      </c>
      <c r="N565" s="4" t="s">
        <v>8</v>
      </c>
      <c r="O565" s="4" t="s">
        <v>3122</v>
      </c>
      <c r="P565" s="4" t="s">
        <v>3123</v>
      </c>
      <c r="Q565" s="4"/>
      <c r="R565" s="4" t="s">
        <v>3345</v>
      </c>
      <c r="S565" s="4" t="s">
        <v>3346</v>
      </c>
      <c r="T565" s="4" t="s">
        <v>3347</v>
      </c>
      <c r="U565" s="4" t="s">
        <v>3348</v>
      </c>
      <c r="V565" s="4" t="s">
        <v>3349</v>
      </c>
      <c r="W565" s="4" t="s">
        <v>3129</v>
      </c>
      <c r="X565" s="4"/>
      <c r="Y565" s="4"/>
      <c r="Z565" s="4"/>
      <c r="AA565" s="4">
        <v>654.0</v>
      </c>
      <c r="AB565" s="4" t="s">
        <v>47</v>
      </c>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243" t="str">
        <f t="shared" si="69"/>
        <v>TNBT</v>
      </c>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row>
    <row r="566" ht="14.25" customHeight="1">
      <c r="A566" s="1"/>
      <c r="B566" s="103" t="str">
        <f t="shared" si="4"/>
        <v>Thêm</v>
      </c>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243" t="str">
        <f t="shared" si="69"/>
        <v/>
      </c>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row>
    <row r="567" ht="14.25" customHeight="1">
      <c r="A567" s="1" t="str">
        <f t="shared" ref="A567:A619" si="71">SWITCH(B567,"OK",IF(ISBLANK(R567),IF(ISBLANK(P567),"Giữ chỗ nhóm","Giữ chỗ"),"OK"),"Chưa làm",IF(P567&lt;&gt;"","Giữ chỗ",""),0,IF(ISBLANK(R567),"Thêm",""),"")</f>
        <v>OK</v>
      </c>
      <c r="B567" s="103" t="str">
        <f t="shared" si="4"/>
        <v>OK</v>
      </c>
      <c r="C567" s="4" t="s">
        <v>3351</v>
      </c>
      <c r="D567" s="4" t="s">
        <v>3352</v>
      </c>
      <c r="E567" s="4"/>
      <c r="F567" s="4"/>
      <c r="G567" s="4"/>
      <c r="H567" s="4"/>
      <c r="I567" s="4"/>
      <c r="J567" s="4"/>
      <c r="K567" s="4"/>
      <c r="L567" s="4"/>
      <c r="M567" s="4" t="s">
        <v>101</v>
      </c>
      <c r="N567" s="4" t="s">
        <v>9</v>
      </c>
      <c r="O567" s="4" t="s">
        <v>102</v>
      </c>
      <c r="P567" s="4" t="s">
        <v>103</v>
      </c>
      <c r="Q567" s="4"/>
      <c r="R567" s="4" t="s">
        <v>3353</v>
      </c>
      <c r="S567" s="4"/>
      <c r="T567" s="4"/>
      <c r="U567" s="4"/>
      <c r="V567" s="4"/>
      <c r="W567" s="4"/>
      <c r="X567" s="4" t="s">
        <v>3354</v>
      </c>
      <c r="Y567" s="4" t="s">
        <v>3355</v>
      </c>
      <c r="Z567" s="4"/>
      <c r="AA567" s="4">
        <v>656.0</v>
      </c>
      <c r="AB567" s="4" t="s">
        <v>48</v>
      </c>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243" t="str">
        <f t="shared" si="69"/>
        <v>TL</v>
      </c>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row>
    <row r="568" ht="14.25" customHeight="1">
      <c r="A568" s="1" t="str">
        <f t="shared" si="71"/>
        <v>OK</v>
      </c>
      <c r="B568" s="103" t="str">
        <f t="shared" si="4"/>
        <v>OK</v>
      </c>
      <c r="C568" s="4" t="s">
        <v>3351</v>
      </c>
      <c r="D568" s="4" t="s">
        <v>3352</v>
      </c>
      <c r="E568" s="4"/>
      <c r="F568" s="4"/>
      <c r="G568" s="4"/>
      <c r="H568" s="4"/>
      <c r="I568" s="4"/>
      <c r="J568" s="4"/>
      <c r="K568" s="4"/>
      <c r="L568" s="4"/>
      <c r="M568" s="4" t="s">
        <v>101</v>
      </c>
      <c r="N568" s="4" t="s">
        <v>9</v>
      </c>
      <c r="O568" s="4" t="s">
        <v>102</v>
      </c>
      <c r="P568" s="4" t="s">
        <v>103</v>
      </c>
      <c r="Q568" s="4"/>
      <c r="R568" s="4" t="s">
        <v>3356</v>
      </c>
      <c r="S568" s="4"/>
      <c r="T568" s="4"/>
      <c r="U568" s="4"/>
      <c r="V568" s="4"/>
      <c r="W568" s="4"/>
      <c r="X568" s="4" t="s">
        <v>3357</v>
      </c>
      <c r="Y568" s="4" t="s">
        <v>3358</v>
      </c>
      <c r="Z568" s="4"/>
      <c r="AA568" s="4">
        <v>657.0</v>
      </c>
      <c r="AB568" s="4" t="s">
        <v>48</v>
      </c>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243" t="str">
        <f t="shared" si="69"/>
        <v>TL</v>
      </c>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row>
    <row r="569" ht="14.25" customHeight="1">
      <c r="A569" s="1" t="str">
        <f t="shared" si="71"/>
        <v>OK</v>
      </c>
      <c r="B569" s="103" t="str">
        <f t="shared" si="4"/>
        <v>OK</v>
      </c>
      <c r="C569" s="4" t="s">
        <v>3351</v>
      </c>
      <c r="D569" s="4" t="s">
        <v>3352</v>
      </c>
      <c r="E569" s="4" t="s">
        <v>3359</v>
      </c>
      <c r="F569" s="4" t="s">
        <v>3360</v>
      </c>
      <c r="G569" s="4"/>
      <c r="H569" s="4"/>
      <c r="I569" s="4"/>
      <c r="J569" s="4" t="s">
        <v>123</v>
      </c>
      <c r="K569" s="4"/>
      <c r="L569" s="4" t="s">
        <v>3361</v>
      </c>
      <c r="M569" s="4" t="s">
        <v>101</v>
      </c>
      <c r="N569" s="4" t="s">
        <v>9</v>
      </c>
      <c r="O569" s="4" t="s">
        <v>135</v>
      </c>
      <c r="P569" s="4" t="s">
        <v>136</v>
      </c>
      <c r="Q569" s="4"/>
      <c r="R569" s="4" t="s">
        <v>3362</v>
      </c>
      <c r="S569" s="4"/>
      <c r="T569" s="4"/>
      <c r="U569" s="4"/>
      <c r="V569" s="4"/>
      <c r="W569" s="4"/>
      <c r="X569" s="4" t="s">
        <v>3363</v>
      </c>
      <c r="Y569" s="4" t="s">
        <v>3364</v>
      </c>
      <c r="Z569" s="4"/>
      <c r="AA569" s="4">
        <v>658.0</v>
      </c>
      <c r="AB569" s="4" t="s">
        <v>13</v>
      </c>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243" t="str">
        <f t="shared" si="69"/>
        <v>TL</v>
      </c>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row>
    <row r="570" ht="14.25" customHeight="1">
      <c r="A570" s="1" t="str">
        <f t="shared" si="71"/>
        <v>OK</v>
      </c>
      <c r="B570" s="103" t="str">
        <f t="shared" si="4"/>
        <v>OK</v>
      </c>
      <c r="C570" s="4" t="s">
        <v>3351</v>
      </c>
      <c r="D570" s="4" t="s">
        <v>3352</v>
      </c>
      <c r="E570" s="4"/>
      <c r="F570" s="4"/>
      <c r="G570" s="4"/>
      <c r="H570" s="4"/>
      <c r="I570" s="4"/>
      <c r="J570" s="4"/>
      <c r="K570" s="4"/>
      <c r="L570" s="4"/>
      <c r="M570" s="4" t="s">
        <v>101</v>
      </c>
      <c r="N570" s="4" t="s">
        <v>9</v>
      </c>
      <c r="O570" s="4" t="s">
        <v>695</v>
      </c>
      <c r="P570" s="4" t="s">
        <v>1602</v>
      </c>
      <c r="Q570" s="4"/>
      <c r="R570" s="4" t="s">
        <v>3367</v>
      </c>
      <c r="S570" s="4"/>
      <c r="T570" s="4"/>
      <c r="U570" s="4"/>
      <c r="V570" s="4"/>
      <c r="W570" s="4"/>
      <c r="X570" s="4" t="s">
        <v>3368</v>
      </c>
      <c r="Y570" s="4" t="s">
        <v>3369</v>
      </c>
      <c r="Z570" s="4"/>
      <c r="AA570" s="4">
        <v>659.0</v>
      </c>
      <c r="AB570" s="4" t="s">
        <v>48</v>
      </c>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243" t="str">
        <f t="shared" si="69"/>
        <v>TL</v>
      </c>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row>
    <row r="571" ht="14.25" customHeight="1">
      <c r="A571" s="1" t="str">
        <f t="shared" si="71"/>
        <v/>
      </c>
      <c r="B571" s="103" t="str">
        <f t="shared" si="4"/>
        <v>Có sẵn</v>
      </c>
      <c r="C571" s="4" t="s">
        <v>3351</v>
      </c>
      <c r="D571" s="4" t="s">
        <v>3352</v>
      </c>
      <c r="E571" s="4" t="s">
        <v>3359</v>
      </c>
      <c r="F571" s="4" t="s">
        <v>3360</v>
      </c>
      <c r="G571" s="4"/>
      <c r="H571" s="4"/>
      <c r="I571" s="4"/>
      <c r="J571" s="4" t="s">
        <v>123</v>
      </c>
      <c r="K571" s="4"/>
      <c r="L571" s="4" t="s">
        <v>3361</v>
      </c>
      <c r="M571" s="4"/>
      <c r="N571" s="4"/>
      <c r="O571" s="4"/>
      <c r="P571" s="4" t="s">
        <v>204</v>
      </c>
      <c r="Q571" s="4" t="s">
        <v>5</v>
      </c>
      <c r="R571" s="4" t="s">
        <v>3370</v>
      </c>
      <c r="S571" s="4" t="s">
        <v>3371</v>
      </c>
      <c r="T571" s="4" t="s">
        <v>3372</v>
      </c>
      <c r="U571" s="4" t="s">
        <v>3373</v>
      </c>
      <c r="V571" s="4" t="s">
        <v>3374</v>
      </c>
      <c r="W571" s="4" t="s">
        <v>3375</v>
      </c>
      <c r="X571" s="4" t="s">
        <v>242</v>
      </c>
      <c r="Y571" s="4"/>
      <c r="Z571" s="4" t="s">
        <v>3376</v>
      </c>
      <c r="AA571" s="4">
        <v>660.0</v>
      </c>
      <c r="AB571" s="4" t="s">
        <v>13</v>
      </c>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243" t="str">
        <f t="shared" si="69"/>
        <v>TNLT</v>
      </c>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row>
    <row r="572" ht="14.25" customHeight="1">
      <c r="A572" s="1" t="str">
        <f t="shared" si="71"/>
        <v/>
      </c>
      <c r="B572" s="103" t="str">
        <f t="shared" si="4"/>
        <v>Có sẵn</v>
      </c>
      <c r="C572" s="4" t="s">
        <v>3351</v>
      </c>
      <c r="D572" s="4" t="s">
        <v>3352</v>
      </c>
      <c r="E572" s="4"/>
      <c r="F572" s="4"/>
      <c r="G572" s="4"/>
      <c r="H572" s="4"/>
      <c r="I572" s="4"/>
      <c r="J572" s="4"/>
      <c r="K572" s="4"/>
      <c r="L572" s="4"/>
      <c r="M572" s="4"/>
      <c r="N572" s="4"/>
      <c r="O572" s="4"/>
      <c r="P572" s="4" t="s">
        <v>204</v>
      </c>
      <c r="Q572" s="4" t="s">
        <v>9</v>
      </c>
      <c r="R572" s="4" t="s">
        <v>3377</v>
      </c>
      <c r="S572" s="4" t="s">
        <v>150</v>
      </c>
      <c r="T572" s="4" t="s">
        <v>150</v>
      </c>
      <c r="U572" s="4" t="s">
        <v>150</v>
      </c>
      <c r="V572" s="4" t="s">
        <v>150</v>
      </c>
      <c r="W572" s="4" t="s">
        <v>150</v>
      </c>
      <c r="X572" s="4" t="s">
        <v>3378</v>
      </c>
      <c r="Y572" s="4"/>
      <c r="Z572" s="4" t="s">
        <v>3379</v>
      </c>
      <c r="AA572" s="4">
        <v>661.0</v>
      </c>
      <c r="AB572" s="4" t="s">
        <v>13</v>
      </c>
      <c r="AC572" s="4"/>
      <c r="AD572" s="20" t="s">
        <v>490</v>
      </c>
      <c r="AE572" s="286" t="s">
        <v>3377</v>
      </c>
      <c r="AF572" s="67" t="s">
        <v>9</v>
      </c>
      <c r="AG572" s="4"/>
      <c r="AH572" s="4"/>
      <c r="AI572" s="4"/>
      <c r="AJ572" s="4"/>
      <c r="AK572" s="4"/>
      <c r="AL572" s="286" t="s">
        <v>3378</v>
      </c>
      <c r="AM572" s="67" t="s">
        <v>8232</v>
      </c>
      <c r="AN572" s="67" t="s">
        <v>9616</v>
      </c>
      <c r="AO572" s="67" t="s">
        <v>9617</v>
      </c>
      <c r="AP572" s="4"/>
      <c r="AQ572" s="4"/>
      <c r="AR572" s="4"/>
      <c r="AS572" s="4"/>
      <c r="AT572" s="4"/>
      <c r="AU572" s="4"/>
      <c r="AV572" s="4"/>
      <c r="AW572" s="4"/>
      <c r="AX572" s="4"/>
      <c r="AY572" s="4"/>
      <c r="AZ572" s="4"/>
      <c r="BA572" s="4"/>
      <c r="BB572" s="4"/>
      <c r="BC572" s="4"/>
      <c r="BD572" s="4"/>
      <c r="BE572" s="4"/>
      <c r="BF572" s="4"/>
      <c r="BG572" s="4"/>
      <c r="BH572" s="4"/>
      <c r="BI572" s="4"/>
      <c r="BJ572" s="243" t="str">
        <f t="shared" si="69"/>
        <v>TL</v>
      </c>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row>
    <row r="573" ht="14.25" customHeight="1">
      <c r="A573" s="1" t="str">
        <f t="shared" si="71"/>
        <v/>
      </c>
      <c r="B573" s="103" t="str">
        <f t="shared" si="4"/>
        <v>Có sẵn</v>
      </c>
      <c r="C573" s="4" t="s">
        <v>3351</v>
      </c>
      <c r="D573" s="4" t="s">
        <v>3352</v>
      </c>
      <c r="E573" s="4"/>
      <c r="F573" s="4"/>
      <c r="G573" s="4"/>
      <c r="H573" s="4"/>
      <c r="I573" s="4"/>
      <c r="J573" s="4"/>
      <c r="K573" s="4"/>
      <c r="L573" s="4"/>
      <c r="M573" s="4"/>
      <c r="N573" s="4"/>
      <c r="O573" s="4"/>
      <c r="P573" s="4"/>
      <c r="Q573" s="4" t="s">
        <v>5</v>
      </c>
      <c r="R573" s="4" t="s">
        <v>3380</v>
      </c>
      <c r="S573" s="4" t="s">
        <v>3381</v>
      </c>
      <c r="T573" s="4" t="s">
        <v>3375</v>
      </c>
      <c r="U573" s="4" t="s">
        <v>3382</v>
      </c>
      <c r="V573" s="4" t="s">
        <v>3373</v>
      </c>
      <c r="W573" s="4" t="s">
        <v>3374</v>
      </c>
      <c r="X573" s="4"/>
      <c r="Y573" s="4"/>
      <c r="Z573" s="4" t="s">
        <v>3383</v>
      </c>
      <c r="AA573" s="4">
        <v>662.0</v>
      </c>
      <c r="AB573" s="4" t="s">
        <v>47</v>
      </c>
      <c r="AC573" s="4"/>
      <c r="AD573" s="20" t="s">
        <v>1810</v>
      </c>
      <c r="AE573" s="67" t="s">
        <v>9619</v>
      </c>
      <c r="AF573" s="67" t="s">
        <v>5</v>
      </c>
      <c r="AG573" s="67" t="s">
        <v>9620</v>
      </c>
      <c r="AH573" s="67" t="s">
        <v>232</v>
      </c>
      <c r="AI573" s="67" t="s">
        <v>9621</v>
      </c>
      <c r="AJ573" s="67" t="s">
        <v>9622</v>
      </c>
      <c r="AK573" s="67" t="s">
        <v>9623</v>
      </c>
      <c r="AL573" s="67" t="s">
        <v>99</v>
      </c>
      <c r="AM573" s="67" t="s">
        <v>9624</v>
      </c>
      <c r="AN573" s="67" t="s">
        <v>9625</v>
      </c>
      <c r="AO573" s="67" t="s">
        <v>9626</v>
      </c>
      <c r="AP573" s="4"/>
      <c r="AQ573" s="4"/>
      <c r="AR573" s="4"/>
      <c r="AS573" s="4"/>
      <c r="AT573" s="4"/>
      <c r="AU573" s="4"/>
      <c r="AV573" s="4"/>
      <c r="AW573" s="4"/>
      <c r="AX573" s="4"/>
      <c r="AY573" s="4"/>
      <c r="AZ573" s="4"/>
      <c r="BA573" s="4"/>
      <c r="BB573" s="4"/>
      <c r="BC573" s="4"/>
      <c r="BD573" s="4"/>
      <c r="BE573" s="4"/>
      <c r="BF573" s="4"/>
      <c r="BG573" s="4"/>
      <c r="BH573" s="4"/>
      <c r="BI573" s="4"/>
      <c r="BJ573" s="243" t="str">
        <f t="shared" si="69"/>
        <v>TNLT</v>
      </c>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row>
    <row r="574" ht="14.25" customHeight="1">
      <c r="A574" s="1" t="str">
        <f t="shared" si="71"/>
        <v/>
      </c>
      <c r="B574" s="103" t="str">
        <f t="shared" si="4"/>
        <v>Có sẵn</v>
      </c>
      <c r="C574" s="4" t="s">
        <v>3351</v>
      </c>
      <c r="D574" s="4" t="s">
        <v>3352</v>
      </c>
      <c r="E574" s="4"/>
      <c r="F574" s="4"/>
      <c r="G574" s="4"/>
      <c r="H574" s="4"/>
      <c r="I574" s="4"/>
      <c r="J574" s="4"/>
      <c r="K574" s="4"/>
      <c r="L574" s="4"/>
      <c r="M574" s="4"/>
      <c r="N574" s="4"/>
      <c r="O574" s="4"/>
      <c r="P574" s="4"/>
      <c r="Q574" s="4" t="s">
        <v>5</v>
      </c>
      <c r="R574" s="4" t="s">
        <v>3384</v>
      </c>
      <c r="S574" s="4" t="s">
        <v>3385</v>
      </c>
      <c r="T574" s="4" t="s">
        <v>3386</v>
      </c>
      <c r="U574" s="4" t="s">
        <v>3387</v>
      </c>
      <c r="V574" s="4" t="s">
        <v>3388</v>
      </c>
      <c r="W574" s="4" t="s">
        <v>3389</v>
      </c>
      <c r="X574" s="4"/>
      <c r="Y574" s="4"/>
      <c r="Z574" s="4" t="s">
        <v>3390</v>
      </c>
      <c r="AA574" s="4">
        <v>663.0</v>
      </c>
      <c r="AB574" s="4" t="s">
        <v>47</v>
      </c>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243" t="str">
        <f t="shared" si="69"/>
        <v>TNLT</v>
      </c>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row>
    <row r="575" ht="14.25" customHeight="1">
      <c r="A575" s="1" t="str">
        <f t="shared" si="71"/>
        <v>OK</v>
      </c>
      <c r="B575" s="103" t="str">
        <f t="shared" si="4"/>
        <v>OK</v>
      </c>
      <c r="C575" s="4" t="s">
        <v>3392</v>
      </c>
      <c r="D575" s="4" t="s">
        <v>3352</v>
      </c>
      <c r="E575" s="4"/>
      <c r="F575" s="4"/>
      <c r="G575" s="4"/>
      <c r="H575" s="4"/>
      <c r="I575" s="4"/>
      <c r="J575" s="4"/>
      <c r="K575" s="4"/>
      <c r="L575" s="4"/>
      <c r="M575" s="4" t="s">
        <v>49</v>
      </c>
      <c r="N575" s="4" t="s">
        <v>9</v>
      </c>
      <c r="O575" s="4" t="s">
        <v>2911</v>
      </c>
      <c r="P575" s="4" t="s">
        <v>3022</v>
      </c>
      <c r="Q575" s="4"/>
      <c r="R575" s="4" t="s">
        <v>3393</v>
      </c>
      <c r="S575" s="4"/>
      <c r="T575" s="4"/>
      <c r="U575" s="4"/>
      <c r="V575" s="4"/>
      <c r="W575" s="4"/>
      <c r="X575" s="4"/>
      <c r="Y575" s="4"/>
      <c r="Z575" s="4"/>
      <c r="AA575" s="4">
        <v>664.0</v>
      </c>
      <c r="AB575" s="4" t="s">
        <v>13</v>
      </c>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243" t="str">
        <f t="shared" si="69"/>
        <v>TL</v>
      </c>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row>
    <row r="576" ht="14.25" customHeight="1">
      <c r="A576" s="1" t="str">
        <f t="shared" si="71"/>
        <v>OK</v>
      </c>
      <c r="B576" s="103" t="str">
        <f t="shared" si="4"/>
        <v>OK</v>
      </c>
      <c r="C576" s="4" t="s">
        <v>3392</v>
      </c>
      <c r="D576" s="4" t="s">
        <v>3352</v>
      </c>
      <c r="E576" s="4"/>
      <c r="F576" s="4"/>
      <c r="G576" s="4"/>
      <c r="H576" s="4"/>
      <c r="I576" s="4"/>
      <c r="J576" s="4"/>
      <c r="K576" s="4"/>
      <c r="L576" s="4"/>
      <c r="M576" s="4" t="s">
        <v>101</v>
      </c>
      <c r="N576" s="4" t="s">
        <v>9</v>
      </c>
      <c r="O576" s="4" t="s">
        <v>102</v>
      </c>
      <c r="P576" s="4" t="s">
        <v>3396</v>
      </c>
      <c r="Q576" s="4"/>
      <c r="R576" s="4" t="s">
        <v>3397</v>
      </c>
      <c r="S576" s="4"/>
      <c r="T576" s="4"/>
      <c r="U576" s="4"/>
      <c r="V576" s="4"/>
      <c r="W576" s="4"/>
      <c r="X576" s="4" t="s">
        <v>3398</v>
      </c>
      <c r="Y576" s="4" t="s">
        <v>3369</v>
      </c>
      <c r="Z576" s="4"/>
      <c r="AA576" s="4">
        <v>665.0</v>
      </c>
      <c r="AB576" s="4" t="s">
        <v>48</v>
      </c>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243" t="str">
        <f t="shared" si="69"/>
        <v>TL</v>
      </c>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row>
    <row r="577" ht="14.25" customHeight="1">
      <c r="A577" s="1" t="str">
        <f t="shared" si="71"/>
        <v>OK</v>
      </c>
      <c r="B577" s="103" t="str">
        <f t="shared" si="4"/>
        <v>OK</v>
      </c>
      <c r="C577" s="4" t="s">
        <v>3392</v>
      </c>
      <c r="D577" s="4" t="s">
        <v>3352</v>
      </c>
      <c r="E577" s="4"/>
      <c r="F577" s="4" t="s">
        <v>3399</v>
      </c>
      <c r="G577" s="4" t="s">
        <v>3400</v>
      </c>
      <c r="H577" s="4"/>
      <c r="I577" s="4"/>
      <c r="J577" s="4" t="s">
        <v>123</v>
      </c>
      <c r="K577" s="4"/>
      <c r="L577" s="4" t="s">
        <v>3401</v>
      </c>
      <c r="M577" s="4" t="s">
        <v>101</v>
      </c>
      <c r="N577" s="4" t="s">
        <v>9</v>
      </c>
      <c r="O577" s="4" t="s">
        <v>1400</v>
      </c>
      <c r="P577" s="4" t="s">
        <v>2120</v>
      </c>
      <c r="Q577" s="4"/>
      <c r="R577" s="4" t="s">
        <v>3402</v>
      </c>
      <c r="S577" s="4"/>
      <c r="T577" s="4"/>
      <c r="U577" s="4"/>
      <c r="V577" s="4"/>
      <c r="W577" s="4"/>
      <c r="X577" s="4" t="s">
        <v>3403</v>
      </c>
      <c r="Y577" s="4" t="s">
        <v>3404</v>
      </c>
      <c r="Z577" s="4"/>
      <c r="AA577" s="4">
        <v>666.0</v>
      </c>
      <c r="AB577" s="4" t="s">
        <v>13</v>
      </c>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243" t="str">
        <f t="shared" si="69"/>
        <v>TL</v>
      </c>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row>
    <row r="578" ht="14.25" customHeight="1">
      <c r="A578" s="1" t="str">
        <f t="shared" si="71"/>
        <v/>
      </c>
      <c r="B578" s="103" t="str">
        <f t="shared" si="4"/>
        <v>Có sẵn</v>
      </c>
      <c r="C578" s="4" t="s">
        <v>3392</v>
      </c>
      <c r="D578" s="4" t="s">
        <v>3352</v>
      </c>
      <c r="E578" s="4"/>
      <c r="F578" s="4" t="s">
        <v>3399</v>
      </c>
      <c r="G578" s="4" t="s">
        <v>3400</v>
      </c>
      <c r="H578" s="4"/>
      <c r="I578" s="4"/>
      <c r="J578" s="4" t="s">
        <v>123</v>
      </c>
      <c r="K578" s="4"/>
      <c r="L578" s="4" t="s">
        <v>3401</v>
      </c>
      <c r="M578" s="4"/>
      <c r="N578" s="4"/>
      <c r="O578" s="4"/>
      <c r="P578" s="4" t="s">
        <v>204</v>
      </c>
      <c r="Q578" s="4" t="s">
        <v>5</v>
      </c>
      <c r="R578" s="4" t="s">
        <v>3405</v>
      </c>
      <c r="S578" s="4" t="s">
        <v>3406</v>
      </c>
      <c r="T578" s="4" t="s">
        <v>3407</v>
      </c>
      <c r="U578" s="4" t="s">
        <v>3408</v>
      </c>
      <c r="V578" s="4" t="s">
        <v>3409</v>
      </c>
      <c r="W578" s="4" t="s">
        <v>3410</v>
      </c>
      <c r="X578" s="4" t="s">
        <v>151</v>
      </c>
      <c r="Y578" s="4"/>
      <c r="Z578" s="4" t="s">
        <v>3411</v>
      </c>
      <c r="AA578" s="4">
        <v>667.0</v>
      </c>
      <c r="AB578" s="4" t="s">
        <v>13</v>
      </c>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243" t="str">
        <f t="shared" si="69"/>
        <v>TNLT</v>
      </c>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row>
    <row r="579" ht="14.25" customHeight="1">
      <c r="A579" s="1" t="str">
        <f t="shared" si="71"/>
        <v/>
      </c>
      <c r="B579" s="103" t="str">
        <f t="shared" si="4"/>
        <v>Có sẵn</v>
      </c>
      <c r="C579" s="4" t="s">
        <v>3392</v>
      </c>
      <c r="D579" s="4" t="s">
        <v>3352</v>
      </c>
      <c r="E579" s="4"/>
      <c r="F579" s="4"/>
      <c r="G579" s="4"/>
      <c r="H579" s="4"/>
      <c r="I579" s="4"/>
      <c r="J579" s="4"/>
      <c r="K579" s="4"/>
      <c r="L579" s="4"/>
      <c r="M579" s="4"/>
      <c r="N579" s="4"/>
      <c r="O579" s="4"/>
      <c r="P579" s="4" t="s">
        <v>204</v>
      </c>
      <c r="Q579" s="4" t="s">
        <v>9</v>
      </c>
      <c r="R579" s="4" t="s">
        <v>3412</v>
      </c>
      <c r="S579" s="4" t="s">
        <v>150</v>
      </c>
      <c r="T579" s="4" t="s">
        <v>150</v>
      </c>
      <c r="U579" s="4" t="s">
        <v>150</v>
      </c>
      <c r="V579" s="4" t="s">
        <v>150</v>
      </c>
      <c r="W579" s="4" t="s">
        <v>150</v>
      </c>
      <c r="X579" s="4" t="s">
        <v>3414</v>
      </c>
      <c r="Y579" s="4"/>
      <c r="Z579" s="4" t="s">
        <v>3415</v>
      </c>
      <c r="AA579" s="4">
        <v>668.0</v>
      </c>
      <c r="AB579" s="4" t="s">
        <v>13</v>
      </c>
      <c r="AC579" s="4"/>
      <c r="AD579" s="20" t="s">
        <v>1965</v>
      </c>
      <c r="AE579" s="67" t="s">
        <v>9640</v>
      </c>
      <c r="AF579" s="67" t="s">
        <v>9</v>
      </c>
      <c r="AG579" s="4"/>
      <c r="AH579" s="4"/>
      <c r="AI579" s="4"/>
      <c r="AJ579" s="4"/>
      <c r="AK579" s="4"/>
      <c r="AL579" s="291" t="s">
        <v>9641</v>
      </c>
      <c r="AM579" s="291" t="s">
        <v>9641</v>
      </c>
      <c r="AN579" s="291" t="s">
        <v>9642</v>
      </c>
      <c r="AO579" s="291" t="s">
        <v>9208</v>
      </c>
      <c r="AP579" s="4"/>
      <c r="AQ579" s="4"/>
      <c r="AR579" s="4"/>
      <c r="AS579" s="4"/>
      <c r="AT579" s="4"/>
      <c r="AU579" s="4"/>
      <c r="AV579" s="4"/>
      <c r="AW579" s="4"/>
      <c r="AX579" s="4"/>
      <c r="AY579" s="4"/>
      <c r="AZ579" s="4"/>
      <c r="BA579" s="4"/>
      <c r="BB579" s="4"/>
      <c r="BC579" s="4"/>
      <c r="BD579" s="4"/>
      <c r="BE579" s="4"/>
      <c r="BF579" s="4"/>
      <c r="BG579" s="4"/>
      <c r="BH579" s="4"/>
      <c r="BI579" s="4"/>
      <c r="BJ579" s="243" t="str">
        <f t="shared" si="69"/>
        <v>TL</v>
      </c>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row>
    <row r="580" ht="14.25" customHeight="1">
      <c r="A580" s="1" t="str">
        <f t="shared" si="71"/>
        <v/>
      </c>
      <c r="B580" s="103" t="str">
        <f t="shared" si="4"/>
        <v>Có sẵn</v>
      </c>
      <c r="C580" s="4" t="s">
        <v>3392</v>
      </c>
      <c r="D580" s="4" t="s">
        <v>3352</v>
      </c>
      <c r="E580" s="4"/>
      <c r="F580" s="4"/>
      <c r="G580" s="4"/>
      <c r="H580" s="4"/>
      <c r="I580" s="4"/>
      <c r="J580" s="4"/>
      <c r="K580" s="4"/>
      <c r="L580" s="4"/>
      <c r="M580" s="4"/>
      <c r="N580" s="4"/>
      <c r="O580" s="4"/>
      <c r="P580" s="4"/>
      <c r="Q580" s="4" t="s">
        <v>5</v>
      </c>
      <c r="R580" s="4" t="s">
        <v>3418</v>
      </c>
      <c r="S580" s="4" t="s">
        <v>3419</v>
      </c>
      <c r="T580" s="4" t="s">
        <v>3420</v>
      </c>
      <c r="U580" s="4" t="s">
        <v>3421</v>
      </c>
      <c r="V580" s="4" t="s">
        <v>3422</v>
      </c>
      <c r="W580" s="4" t="s">
        <v>3423</v>
      </c>
      <c r="X580" s="4"/>
      <c r="Y580" s="4"/>
      <c r="Z580" s="4" t="s">
        <v>3424</v>
      </c>
      <c r="AA580" s="4">
        <v>669.0</v>
      </c>
      <c r="AB580" s="4" t="s">
        <v>47</v>
      </c>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243" t="str">
        <f t="shared" si="69"/>
        <v>TNLT</v>
      </c>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row>
    <row r="581" ht="14.25" customHeight="1">
      <c r="A581" s="1" t="str">
        <f t="shared" si="71"/>
        <v/>
      </c>
      <c r="B581" s="103" t="str">
        <f t="shared" si="4"/>
        <v>Có sẵn</v>
      </c>
      <c r="C581" s="4" t="s">
        <v>3425</v>
      </c>
      <c r="D581" s="4" t="s">
        <v>3352</v>
      </c>
      <c r="E581" s="4"/>
      <c r="F581" s="4"/>
      <c r="G581" s="4"/>
      <c r="H581" s="4"/>
      <c r="I581" s="4"/>
      <c r="J581" s="4"/>
      <c r="K581" s="4"/>
      <c r="L581" s="4"/>
      <c r="M581" s="4" t="s">
        <v>49</v>
      </c>
      <c r="N581" s="4" t="s">
        <v>9</v>
      </c>
      <c r="O581" s="4" t="s">
        <v>2969</v>
      </c>
      <c r="P581" s="4" t="s">
        <v>2970</v>
      </c>
      <c r="Q581" s="4" t="s">
        <v>9</v>
      </c>
      <c r="R581" s="4" t="s">
        <v>3426</v>
      </c>
      <c r="S581" s="4"/>
      <c r="T581" s="4"/>
      <c r="U581" s="4"/>
      <c r="V581" s="4"/>
      <c r="W581" s="4"/>
      <c r="X581" s="4"/>
      <c r="Y581" s="4"/>
      <c r="Z581" s="4"/>
      <c r="AA581" s="4">
        <v>670.0</v>
      </c>
      <c r="AB581" s="4" t="s">
        <v>13</v>
      </c>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243" t="str">
        <f t="shared" si="69"/>
        <v>TL</v>
      </c>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row>
    <row r="582" ht="14.25" customHeight="1">
      <c r="A582" s="1" t="str">
        <f t="shared" si="71"/>
        <v>OK</v>
      </c>
      <c r="B582" s="103" t="str">
        <f t="shared" si="4"/>
        <v>OK</v>
      </c>
      <c r="C582" s="4" t="s">
        <v>3425</v>
      </c>
      <c r="D582" s="4" t="s">
        <v>3352</v>
      </c>
      <c r="E582" s="4"/>
      <c r="F582" s="4"/>
      <c r="G582" s="4" t="s">
        <v>3427</v>
      </c>
      <c r="H582" s="4"/>
      <c r="I582" s="4"/>
      <c r="J582" s="4"/>
      <c r="K582" s="4"/>
      <c r="L582" s="4"/>
      <c r="M582" s="4" t="s">
        <v>49</v>
      </c>
      <c r="N582" s="4" t="s">
        <v>9</v>
      </c>
      <c r="O582" s="4" t="s">
        <v>2598</v>
      </c>
      <c r="P582" s="4" t="s">
        <v>2668</v>
      </c>
      <c r="Q582" s="4"/>
      <c r="R582" s="4" t="s">
        <v>3428</v>
      </c>
      <c r="S582" s="4"/>
      <c r="T582" s="4"/>
      <c r="U582" s="4"/>
      <c r="V582" s="4"/>
      <c r="W582" s="4"/>
      <c r="X582" s="4"/>
      <c r="Y582" s="4"/>
      <c r="Z582" s="4"/>
      <c r="AA582" s="4">
        <v>671.0</v>
      </c>
      <c r="AB582" s="4" t="s">
        <v>13</v>
      </c>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243" t="str">
        <f t="shared" si="69"/>
        <v>TL</v>
      </c>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row>
    <row r="583" ht="14.25" customHeight="1">
      <c r="A583" s="1" t="str">
        <f t="shared" si="71"/>
        <v/>
      </c>
      <c r="B583" s="103" t="str">
        <f t="shared" si="4"/>
        <v>Có sẵn</v>
      </c>
      <c r="C583" s="4" t="s">
        <v>3425</v>
      </c>
      <c r="D583" s="4" t="s">
        <v>3352</v>
      </c>
      <c r="E583" s="4"/>
      <c r="F583" s="4"/>
      <c r="G583" s="4"/>
      <c r="H583" s="4"/>
      <c r="I583" s="4"/>
      <c r="J583" s="4"/>
      <c r="K583" s="4"/>
      <c r="L583" s="4"/>
      <c r="M583" s="4" t="s">
        <v>49</v>
      </c>
      <c r="N583" s="4" t="s">
        <v>9</v>
      </c>
      <c r="O583" s="4" t="s">
        <v>2465</v>
      </c>
      <c r="P583" s="4" t="s">
        <v>2562</v>
      </c>
      <c r="Q583" s="4" t="s">
        <v>9</v>
      </c>
      <c r="R583" s="4" t="s">
        <v>3429</v>
      </c>
      <c r="S583" s="4"/>
      <c r="T583" s="4"/>
      <c r="U583" s="4"/>
      <c r="V583" s="4"/>
      <c r="W583" s="4"/>
      <c r="X583" s="4"/>
      <c r="Y583" s="4"/>
      <c r="Z583" s="4"/>
      <c r="AA583" s="4">
        <v>672.0</v>
      </c>
      <c r="AB583" s="4" t="s">
        <v>13</v>
      </c>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243" t="str">
        <f t="shared" si="69"/>
        <v>TL</v>
      </c>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row>
    <row r="584" ht="14.25" customHeight="1">
      <c r="A584" s="1" t="str">
        <f t="shared" si="71"/>
        <v/>
      </c>
      <c r="B584" s="103" t="str">
        <f t="shared" si="4"/>
        <v>Có sẵn</v>
      </c>
      <c r="C584" s="4" t="s">
        <v>3425</v>
      </c>
      <c r="D584" s="4" t="s">
        <v>3352</v>
      </c>
      <c r="E584" s="4"/>
      <c r="F584" s="4"/>
      <c r="G584" s="4" t="s">
        <v>3427</v>
      </c>
      <c r="H584" s="4"/>
      <c r="I584" s="4"/>
      <c r="J584" s="4"/>
      <c r="K584" s="4"/>
      <c r="L584" s="4"/>
      <c r="M584" s="4"/>
      <c r="N584" s="4"/>
      <c r="O584" s="4"/>
      <c r="P584" s="4" t="s">
        <v>204</v>
      </c>
      <c r="Q584" s="4" t="s">
        <v>5</v>
      </c>
      <c r="R584" s="4" t="s">
        <v>3430</v>
      </c>
      <c r="S584" s="4" t="s">
        <v>2628</v>
      </c>
      <c r="T584" s="4" t="s">
        <v>227</v>
      </c>
      <c r="U584" s="4" t="s">
        <v>114</v>
      </c>
      <c r="V584" s="4" t="s">
        <v>115</v>
      </c>
      <c r="W584" s="4" t="s">
        <v>116</v>
      </c>
      <c r="X584" s="4" t="s">
        <v>410</v>
      </c>
      <c r="Y584" s="4"/>
      <c r="Z584" s="4" t="s">
        <v>3431</v>
      </c>
      <c r="AA584" s="4">
        <v>673.0</v>
      </c>
      <c r="AB584" s="4" t="s">
        <v>13</v>
      </c>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243" t="str">
        <f t="shared" si="69"/>
        <v>TNLT</v>
      </c>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row>
    <row r="585" ht="14.25" customHeight="1">
      <c r="A585" s="1" t="str">
        <f t="shared" si="71"/>
        <v/>
      </c>
      <c r="B585" s="103" t="str">
        <f t="shared" si="4"/>
        <v>Có sẵn</v>
      </c>
      <c r="C585" s="4" t="s">
        <v>3425</v>
      </c>
      <c r="D585" s="4" t="s">
        <v>3352</v>
      </c>
      <c r="E585" s="4"/>
      <c r="F585" s="4"/>
      <c r="G585" s="4"/>
      <c r="H585" s="4"/>
      <c r="I585" s="4"/>
      <c r="J585" s="4"/>
      <c r="K585" s="4"/>
      <c r="L585" s="4"/>
      <c r="M585" s="4"/>
      <c r="N585" s="4"/>
      <c r="O585" s="4"/>
      <c r="P585" s="4" t="s">
        <v>204</v>
      </c>
      <c r="Q585" s="4" t="s">
        <v>9</v>
      </c>
      <c r="R585" s="4" t="s">
        <v>3432</v>
      </c>
      <c r="S585" s="4" t="s">
        <v>150</v>
      </c>
      <c r="T585" s="4" t="s">
        <v>150</v>
      </c>
      <c r="U585" s="4" t="s">
        <v>150</v>
      </c>
      <c r="V585" s="4" t="s">
        <v>150</v>
      </c>
      <c r="W585" s="4" t="s">
        <v>150</v>
      </c>
      <c r="X585" s="4" t="s">
        <v>3433</v>
      </c>
      <c r="Y585" s="4"/>
      <c r="Z585" s="4" t="s">
        <v>3434</v>
      </c>
      <c r="AA585" s="4">
        <v>674.0</v>
      </c>
      <c r="AB585" s="4" t="s">
        <v>13</v>
      </c>
      <c r="AC585" s="4"/>
      <c r="AD585" s="20" t="s">
        <v>254</v>
      </c>
      <c r="AE585" s="67" t="s">
        <v>9643</v>
      </c>
      <c r="AF585" s="67" t="s">
        <v>9</v>
      </c>
      <c r="AG585" s="67"/>
      <c r="AH585" s="67"/>
      <c r="AI585" s="67"/>
      <c r="AJ585" s="67"/>
      <c r="AK585" s="67"/>
      <c r="AL585" s="4" t="s">
        <v>3433</v>
      </c>
      <c r="AM585" s="67" t="s">
        <v>9644</v>
      </c>
      <c r="AN585" s="67" t="s">
        <v>8270</v>
      </c>
      <c r="AO585" s="67" t="s">
        <v>9645</v>
      </c>
      <c r="AP585" s="4"/>
      <c r="AQ585" s="4"/>
      <c r="AR585" s="4"/>
      <c r="AS585" s="4"/>
      <c r="AT585" s="4"/>
      <c r="AU585" s="4"/>
      <c r="AV585" s="4"/>
      <c r="AW585" s="4"/>
      <c r="AX585" s="4"/>
      <c r="AY585" s="4"/>
      <c r="AZ585" s="4"/>
      <c r="BA585" s="4"/>
      <c r="BB585" s="4"/>
      <c r="BC585" s="4"/>
      <c r="BD585" s="4"/>
      <c r="BE585" s="4"/>
      <c r="BF585" s="4"/>
      <c r="BG585" s="4"/>
      <c r="BH585" s="4"/>
      <c r="BI585" s="4"/>
      <c r="BJ585" s="243" t="str">
        <f t="shared" si="69"/>
        <v>TL</v>
      </c>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row>
    <row r="586" ht="14.25" customHeight="1">
      <c r="A586" s="1" t="str">
        <f t="shared" si="71"/>
        <v/>
      </c>
      <c r="B586" s="103" t="str">
        <f t="shared" si="4"/>
        <v>Có sẵn</v>
      </c>
      <c r="C586" s="4" t="s">
        <v>3425</v>
      </c>
      <c r="D586" s="4" t="s">
        <v>3352</v>
      </c>
      <c r="E586" s="4"/>
      <c r="F586" s="4"/>
      <c r="G586" s="4"/>
      <c r="H586" s="4"/>
      <c r="I586" s="4"/>
      <c r="J586" s="4"/>
      <c r="K586" s="4"/>
      <c r="L586" s="4"/>
      <c r="M586" s="4"/>
      <c r="N586" s="4"/>
      <c r="O586" s="4"/>
      <c r="P586" s="4"/>
      <c r="Q586" s="4" t="s">
        <v>5</v>
      </c>
      <c r="R586" s="4" t="s">
        <v>3436</v>
      </c>
      <c r="S586" s="4" t="s">
        <v>3437</v>
      </c>
      <c r="T586" s="4" t="s">
        <v>3439</v>
      </c>
      <c r="U586" s="4" t="s">
        <v>3440</v>
      </c>
      <c r="V586" s="4" t="s">
        <v>3441</v>
      </c>
      <c r="W586" s="4" t="s">
        <v>3442</v>
      </c>
      <c r="X586" s="4" t="s">
        <v>150</v>
      </c>
      <c r="Y586" s="4"/>
      <c r="Z586" s="4" t="s">
        <v>715</v>
      </c>
      <c r="AA586" s="4">
        <v>675.0</v>
      </c>
      <c r="AB586" s="4" t="s">
        <v>47</v>
      </c>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243" t="str">
        <f t="shared" si="69"/>
        <v>TNLT</v>
      </c>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row>
    <row r="587" ht="14.25" customHeight="1">
      <c r="A587" s="1" t="str">
        <f t="shared" si="71"/>
        <v>OK</v>
      </c>
      <c r="B587" s="103" t="str">
        <f t="shared" si="4"/>
        <v>OK</v>
      </c>
      <c r="C587" s="4" t="s">
        <v>3444</v>
      </c>
      <c r="D587" s="4" t="s">
        <v>3352</v>
      </c>
      <c r="E587" s="4"/>
      <c r="F587" s="4"/>
      <c r="G587" s="4"/>
      <c r="H587" s="4"/>
      <c r="I587" s="4"/>
      <c r="J587" s="4"/>
      <c r="K587" s="4"/>
      <c r="L587" s="4"/>
      <c r="M587" s="4" t="s">
        <v>49</v>
      </c>
      <c r="N587" s="4" t="s">
        <v>9</v>
      </c>
      <c r="O587" s="4" t="s">
        <v>3028</v>
      </c>
      <c r="P587" s="4" t="s">
        <v>3391</v>
      </c>
      <c r="Q587" s="4"/>
      <c r="R587" s="4" t="s">
        <v>3445</v>
      </c>
      <c r="S587" s="4"/>
      <c r="T587" s="4"/>
      <c r="U587" s="4"/>
      <c r="V587" s="4"/>
      <c r="W587" s="4"/>
      <c r="X587" s="4"/>
      <c r="Y587" s="4"/>
      <c r="Z587" s="4"/>
      <c r="AA587" s="4">
        <v>676.0</v>
      </c>
      <c r="AB587" s="4" t="s">
        <v>13</v>
      </c>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243" t="str">
        <f t="shared" si="69"/>
        <v>TL</v>
      </c>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row>
    <row r="588" ht="14.25" customHeight="1">
      <c r="A588" s="1" t="str">
        <f t="shared" si="71"/>
        <v>OK</v>
      </c>
      <c r="B588" s="103" t="str">
        <f t="shared" si="4"/>
        <v>OK</v>
      </c>
      <c r="C588" s="4" t="s">
        <v>3444</v>
      </c>
      <c r="D588" s="4" t="s">
        <v>3352</v>
      </c>
      <c r="E588" s="4"/>
      <c r="F588" s="4"/>
      <c r="G588" s="4" t="s">
        <v>3446</v>
      </c>
      <c r="H588" s="4"/>
      <c r="I588" s="4"/>
      <c r="J588" s="4"/>
      <c r="K588" s="4"/>
      <c r="L588" s="4"/>
      <c r="M588" s="4" t="s">
        <v>49</v>
      </c>
      <c r="N588" s="4" t="s">
        <v>9</v>
      </c>
      <c r="O588" s="4" t="s">
        <v>3108</v>
      </c>
      <c r="P588" s="4" t="s">
        <v>3244</v>
      </c>
      <c r="Q588" s="4"/>
      <c r="R588" s="4" t="s">
        <v>3447</v>
      </c>
      <c r="S588" s="4"/>
      <c r="T588" s="4"/>
      <c r="U588" s="4"/>
      <c r="V588" s="4"/>
      <c r="W588" s="4"/>
      <c r="X588" s="4"/>
      <c r="Y588" s="4"/>
      <c r="Z588" s="4"/>
      <c r="AA588" s="4">
        <v>677.0</v>
      </c>
      <c r="AB588" s="4" t="s">
        <v>13</v>
      </c>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243" t="str">
        <f t="shared" si="69"/>
        <v>TL</v>
      </c>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row>
    <row r="589" ht="14.25" customHeight="1">
      <c r="A589" s="1" t="str">
        <f t="shared" si="71"/>
        <v>OK</v>
      </c>
      <c r="B589" s="103" t="str">
        <f t="shared" si="4"/>
        <v>OK</v>
      </c>
      <c r="C589" s="4" t="s">
        <v>3444</v>
      </c>
      <c r="D589" s="4" t="s">
        <v>3352</v>
      </c>
      <c r="E589" s="4"/>
      <c r="F589" s="4"/>
      <c r="G589" s="4"/>
      <c r="H589" s="4"/>
      <c r="I589" s="4"/>
      <c r="J589" s="4"/>
      <c r="K589" s="4"/>
      <c r="L589" s="4"/>
      <c r="M589" s="4" t="s">
        <v>49</v>
      </c>
      <c r="N589" s="4" t="s">
        <v>9</v>
      </c>
      <c r="O589" s="4" t="s">
        <v>2639</v>
      </c>
      <c r="P589" s="4" t="s">
        <v>3190</v>
      </c>
      <c r="Q589" s="4"/>
      <c r="R589" s="4" t="s">
        <v>3448</v>
      </c>
      <c r="S589" s="4"/>
      <c r="T589" s="4"/>
      <c r="U589" s="4"/>
      <c r="V589" s="4"/>
      <c r="W589" s="4"/>
      <c r="X589" s="4"/>
      <c r="Y589" s="4"/>
      <c r="Z589" s="4"/>
      <c r="AA589" s="4">
        <v>678.0</v>
      </c>
      <c r="AB589" s="4" t="s">
        <v>13</v>
      </c>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243" t="str">
        <f t="shared" si="69"/>
        <v>TL</v>
      </c>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row>
    <row r="590" ht="14.25" customHeight="1">
      <c r="A590" s="1" t="str">
        <f t="shared" si="71"/>
        <v>OK</v>
      </c>
      <c r="B590" s="103" t="str">
        <f t="shared" si="4"/>
        <v>OK</v>
      </c>
      <c r="C590" s="4" t="s">
        <v>3444</v>
      </c>
      <c r="D590" s="4" t="s">
        <v>3352</v>
      </c>
      <c r="E590" s="4"/>
      <c r="F590" s="4"/>
      <c r="G590" s="4"/>
      <c r="H590" s="4"/>
      <c r="I590" s="4"/>
      <c r="J590" s="4"/>
      <c r="K590" s="4"/>
      <c r="L590" s="4"/>
      <c r="M590" s="4" t="s">
        <v>49</v>
      </c>
      <c r="N590" s="4" t="s">
        <v>9</v>
      </c>
      <c r="O590" s="4" t="s">
        <v>2639</v>
      </c>
      <c r="P590" s="4" t="s">
        <v>2640</v>
      </c>
      <c r="Q590" s="4"/>
      <c r="R590" s="4" t="s">
        <v>3451</v>
      </c>
      <c r="S590" s="4"/>
      <c r="T590" s="4"/>
      <c r="U590" s="4"/>
      <c r="V590" s="4"/>
      <c r="W590" s="4"/>
      <c r="X590" s="4"/>
      <c r="Y590" s="4"/>
      <c r="Z590" s="4"/>
      <c r="AA590" s="4">
        <v>679.0</v>
      </c>
      <c r="AB590" s="4" t="s">
        <v>13</v>
      </c>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243" t="str">
        <f t="shared" si="69"/>
        <v>TL</v>
      </c>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row>
    <row r="591" ht="14.25" customHeight="1">
      <c r="A591" s="1" t="str">
        <f t="shared" si="71"/>
        <v/>
      </c>
      <c r="B591" s="103" t="str">
        <f t="shared" si="4"/>
        <v>Có sẵn</v>
      </c>
      <c r="C591" s="4" t="s">
        <v>3444</v>
      </c>
      <c r="D591" s="4" t="s">
        <v>3352</v>
      </c>
      <c r="E591" s="4"/>
      <c r="F591" s="4"/>
      <c r="G591" s="4" t="s">
        <v>3446</v>
      </c>
      <c r="H591" s="4"/>
      <c r="I591" s="4"/>
      <c r="J591" s="4"/>
      <c r="K591" s="4"/>
      <c r="L591" s="4"/>
      <c r="M591" s="4"/>
      <c r="N591" s="4"/>
      <c r="O591" s="4"/>
      <c r="P591" s="4" t="s">
        <v>204</v>
      </c>
      <c r="Q591" s="4" t="s">
        <v>5</v>
      </c>
      <c r="R591" s="4" t="s">
        <v>3452</v>
      </c>
      <c r="S591" s="4" t="s">
        <v>3453</v>
      </c>
      <c r="T591" s="4" t="s">
        <v>3454</v>
      </c>
      <c r="U591" s="4" t="s">
        <v>3455</v>
      </c>
      <c r="V591" s="4" t="s">
        <v>3456</v>
      </c>
      <c r="W591" s="4" t="s">
        <v>3457</v>
      </c>
      <c r="X591" s="4" t="s">
        <v>99</v>
      </c>
      <c r="Y591" s="4"/>
      <c r="Z591" s="4" t="s">
        <v>3458</v>
      </c>
      <c r="AA591" s="4">
        <v>680.0</v>
      </c>
      <c r="AB591" s="4" t="s">
        <v>13</v>
      </c>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243" t="str">
        <f t="shared" si="69"/>
        <v>TNLT</v>
      </c>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row>
    <row r="592" ht="14.25" customHeight="1">
      <c r="A592" s="1" t="str">
        <f t="shared" si="71"/>
        <v/>
      </c>
      <c r="B592" s="103" t="str">
        <f t="shared" si="4"/>
        <v>Có sẵn</v>
      </c>
      <c r="C592" s="4" t="s">
        <v>3444</v>
      </c>
      <c r="D592" s="4" t="s">
        <v>3352</v>
      </c>
      <c r="E592" s="4"/>
      <c r="F592" s="4"/>
      <c r="G592" s="4"/>
      <c r="H592" s="4"/>
      <c r="I592" s="4"/>
      <c r="J592" s="4"/>
      <c r="K592" s="4"/>
      <c r="L592" s="4"/>
      <c r="M592" s="4"/>
      <c r="N592" s="4"/>
      <c r="O592" s="4"/>
      <c r="P592" s="4" t="s">
        <v>204</v>
      </c>
      <c r="Q592" s="4" t="s">
        <v>9</v>
      </c>
      <c r="R592" s="4" t="s">
        <v>3459</v>
      </c>
      <c r="S592" s="4" t="s">
        <v>150</v>
      </c>
      <c r="T592" s="4" t="s">
        <v>150</v>
      </c>
      <c r="U592" s="4" t="s">
        <v>150</v>
      </c>
      <c r="V592" s="4" t="s">
        <v>150</v>
      </c>
      <c r="W592" s="4" t="s">
        <v>150</v>
      </c>
      <c r="X592" s="4" t="s">
        <v>3460</v>
      </c>
      <c r="Y592" s="4"/>
      <c r="Z592" s="4" t="s">
        <v>3461</v>
      </c>
      <c r="AA592" s="4">
        <v>681.0</v>
      </c>
      <c r="AB592" s="4" t="s">
        <v>13</v>
      </c>
      <c r="AC592" s="4"/>
      <c r="AD592" s="20" t="s">
        <v>1927</v>
      </c>
      <c r="AE592" s="4" t="s">
        <v>3459</v>
      </c>
      <c r="AF592" s="67" t="s">
        <v>9</v>
      </c>
      <c r="AG592" s="67" t="s">
        <v>8171</v>
      </c>
      <c r="AH592" s="67" t="s">
        <v>8171</v>
      </c>
      <c r="AI592" s="67" t="s">
        <v>8171</v>
      </c>
      <c r="AJ592" s="67" t="s">
        <v>8171</v>
      </c>
      <c r="AK592" s="67" t="s">
        <v>8171</v>
      </c>
      <c r="AL592" s="4" t="s">
        <v>3460</v>
      </c>
      <c r="AM592" s="4" t="s">
        <v>3460</v>
      </c>
      <c r="AN592" s="67" t="s">
        <v>8654</v>
      </c>
      <c r="AO592" s="67" t="s">
        <v>9646</v>
      </c>
      <c r="AP592" s="4"/>
      <c r="AQ592" s="4"/>
      <c r="AR592" s="4"/>
      <c r="AS592" s="4"/>
      <c r="AT592" s="4"/>
      <c r="AU592" s="4"/>
      <c r="AV592" s="4"/>
      <c r="AW592" s="4"/>
      <c r="AX592" s="4"/>
      <c r="AY592" s="4"/>
      <c r="AZ592" s="4"/>
      <c r="BA592" s="4"/>
      <c r="BB592" s="4"/>
      <c r="BC592" s="4"/>
      <c r="BD592" s="4"/>
      <c r="BE592" s="4"/>
      <c r="BF592" s="4"/>
      <c r="BG592" s="4"/>
      <c r="BH592" s="4"/>
      <c r="BI592" s="4"/>
      <c r="BJ592" s="243" t="str">
        <f t="shared" si="69"/>
        <v>TL</v>
      </c>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row>
    <row r="593" ht="14.25" customHeight="1">
      <c r="A593" s="1" t="str">
        <f t="shared" si="71"/>
        <v/>
      </c>
      <c r="B593" s="103" t="str">
        <f t="shared" si="4"/>
        <v>Có sẵn</v>
      </c>
      <c r="C593" s="4" t="s">
        <v>3444</v>
      </c>
      <c r="D593" s="4" t="s">
        <v>3352</v>
      </c>
      <c r="E593" s="4"/>
      <c r="F593" s="4"/>
      <c r="G593" s="4"/>
      <c r="H593" s="4"/>
      <c r="I593" s="4"/>
      <c r="J593" s="4"/>
      <c r="K593" s="4"/>
      <c r="L593" s="4"/>
      <c r="M593" s="4"/>
      <c r="N593" s="4"/>
      <c r="O593" s="4"/>
      <c r="P593" s="4"/>
      <c r="Q593" s="4" t="s">
        <v>5</v>
      </c>
      <c r="R593" s="4" t="s">
        <v>3462</v>
      </c>
      <c r="S593" s="4" t="s">
        <v>3453</v>
      </c>
      <c r="T593" s="4" t="s">
        <v>3454</v>
      </c>
      <c r="U593" s="4" t="s">
        <v>3455</v>
      </c>
      <c r="V593" s="4" t="s">
        <v>3456</v>
      </c>
      <c r="W593" s="4" t="s">
        <v>3464</v>
      </c>
      <c r="X593" s="4"/>
      <c r="Y593" s="4"/>
      <c r="Z593" s="4" t="s">
        <v>3465</v>
      </c>
      <c r="AA593" s="4">
        <v>682.0</v>
      </c>
      <c r="AB593" s="4" t="s">
        <v>47</v>
      </c>
      <c r="AC593" s="4"/>
      <c r="AD593" s="20" t="s">
        <v>395</v>
      </c>
      <c r="AE593" s="4" t="s">
        <v>3462</v>
      </c>
      <c r="AF593" s="67" t="s">
        <v>5</v>
      </c>
      <c r="AG593" s="4" t="s">
        <v>3453</v>
      </c>
      <c r="AH593" s="4" t="s">
        <v>3454</v>
      </c>
      <c r="AI593" s="4" t="s">
        <v>3455</v>
      </c>
      <c r="AJ593" s="4" t="s">
        <v>3456</v>
      </c>
      <c r="AK593" s="4" t="s">
        <v>3464</v>
      </c>
      <c r="AL593" s="67" t="s">
        <v>8232</v>
      </c>
      <c r="AM593" s="67" t="s">
        <v>8232</v>
      </c>
      <c r="AN593" s="67" t="s">
        <v>9582</v>
      </c>
      <c r="AO593" s="67" t="s">
        <v>9647</v>
      </c>
      <c r="AP593" s="4"/>
      <c r="AQ593" s="4"/>
      <c r="AR593" s="4"/>
      <c r="AS593" s="4"/>
      <c r="AT593" s="4"/>
      <c r="AU593" s="4"/>
      <c r="AV593" s="4"/>
      <c r="AW593" s="4"/>
      <c r="AX593" s="4"/>
      <c r="AY593" s="4"/>
      <c r="AZ593" s="4"/>
      <c r="BA593" s="4"/>
      <c r="BB593" s="4"/>
      <c r="BC593" s="4"/>
      <c r="BD593" s="4"/>
      <c r="BE593" s="4"/>
      <c r="BF593" s="4"/>
      <c r="BG593" s="4"/>
      <c r="BH593" s="4"/>
      <c r="BI593" s="4"/>
      <c r="BJ593" s="243" t="str">
        <f t="shared" si="69"/>
        <v>TNLT</v>
      </c>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row>
    <row r="594" ht="14.25" customHeight="1">
      <c r="A594" s="1" t="str">
        <f t="shared" si="71"/>
        <v/>
      </c>
      <c r="B594" s="103" t="str">
        <f t="shared" si="4"/>
        <v>Có sẵn</v>
      </c>
      <c r="C594" s="4" t="s">
        <v>3444</v>
      </c>
      <c r="D594" s="4" t="s">
        <v>3352</v>
      </c>
      <c r="E594" s="4"/>
      <c r="F594" s="4"/>
      <c r="G594" s="4"/>
      <c r="H594" s="4"/>
      <c r="I594" s="4"/>
      <c r="J594" s="4"/>
      <c r="K594" s="4"/>
      <c r="L594" s="4"/>
      <c r="M594" s="4"/>
      <c r="N594" s="4"/>
      <c r="O594" s="4"/>
      <c r="P594" s="4"/>
      <c r="Q594" s="4" t="s">
        <v>5</v>
      </c>
      <c r="R594" s="4" t="s">
        <v>3468</v>
      </c>
      <c r="S594" s="4" t="s">
        <v>3469</v>
      </c>
      <c r="T594" s="4" t="s">
        <v>3470</v>
      </c>
      <c r="U594" s="4" t="s">
        <v>3471</v>
      </c>
      <c r="V594" s="4" t="s">
        <v>3472</v>
      </c>
      <c r="W594" s="4" t="s">
        <v>3473</v>
      </c>
      <c r="X594" s="4"/>
      <c r="Y594" s="4"/>
      <c r="Z594" s="4" t="s">
        <v>3474</v>
      </c>
      <c r="AA594" s="4">
        <v>683.0</v>
      </c>
      <c r="AB594" s="4" t="s">
        <v>47</v>
      </c>
      <c r="AC594" s="4"/>
      <c r="AD594" s="20" t="s">
        <v>1366</v>
      </c>
      <c r="AE594" s="4" t="s">
        <v>3468</v>
      </c>
      <c r="AF594" s="67" t="s">
        <v>5</v>
      </c>
      <c r="AG594" s="4" t="s">
        <v>3469</v>
      </c>
      <c r="AH594" s="4" t="s">
        <v>3470</v>
      </c>
      <c r="AI594" s="4" t="s">
        <v>3471</v>
      </c>
      <c r="AJ594" s="4" t="s">
        <v>3472</v>
      </c>
      <c r="AK594" s="4" t="s">
        <v>3473</v>
      </c>
      <c r="AL594" s="67" t="s">
        <v>171</v>
      </c>
      <c r="AM594" s="292" t="s">
        <v>9648</v>
      </c>
      <c r="AN594" s="67" t="s">
        <v>9649</v>
      </c>
      <c r="AO594" s="67" t="s">
        <v>9650</v>
      </c>
      <c r="AP594" s="4"/>
      <c r="AQ594" s="4"/>
      <c r="AR594" s="4"/>
      <c r="AS594" s="4"/>
      <c r="AT594" s="4"/>
      <c r="AU594" s="4"/>
      <c r="AV594" s="4"/>
      <c r="AW594" s="4"/>
      <c r="AX594" s="4"/>
      <c r="AY594" s="4"/>
      <c r="AZ594" s="4"/>
      <c r="BA594" s="4"/>
      <c r="BB594" s="4"/>
      <c r="BC594" s="4"/>
      <c r="BD594" s="4"/>
      <c r="BE594" s="4"/>
      <c r="BF594" s="4"/>
      <c r="BG594" s="4"/>
      <c r="BH594" s="4"/>
      <c r="BI594" s="4"/>
      <c r="BJ594" s="243" t="str">
        <f t="shared" si="69"/>
        <v>TNLT</v>
      </c>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row>
    <row r="595" ht="14.25" customHeight="1">
      <c r="A595" s="1" t="str">
        <f t="shared" si="71"/>
        <v>OK</v>
      </c>
      <c r="B595" s="103" t="str">
        <f t="shared" si="4"/>
        <v>OK</v>
      </c>
      <c r="C595" s="4" t="s">
        <v>3475</v>
      </c>
      <c r="D595" s="4" t="s">
        <v>3352</v>
      </c>
      <c r="E595" s="4"/>
      <c r="F595" s="4"/>
      <c r="G595" s="4" t="s">
        <v>3476</v>
      </c>
      <c r="H595" s="4"/>
      <c r="I595" s="4"/>
      <c r="J595" s="4"/>
      <c r="K595" s="4"/>
      <c r="L595" s="4"/>
      <c r="M595" s="4" t="s">
        <v>49</v>
      </c>
      <c r="N595" s="4" t="s">
        <v>9</v>
      </c>
      <c r="O595" s="4" t="s">
        <v>2598</v>
      </c>
      <c r="P595" s="4" t="s">
        <v>2668</v>
      </c>
      <c r="Q595" s="4"/>
      <c r="R595" s="4" t="s">
        <v>3477</v>
      </c>
      <c r="S595" s="4"/>
      <c r="T595" s="4"/>
      <c r="U595" s="4"/>
      <c r="V595" s="4"/>
      <c r="W595" s="4"/>
      <c r="X595" s="4"/>
      <c r="Y595" s="4"/>
      <c r="Z595" s="4"/>
      <c r="AA595" s="4">
        <v>684.0</v>
      </c>
      <c r="AB595" s="4" t="s">
        <v>47</v>
      </c>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243" t="str">
        <f t="shared" si="69"/>
        <v>TL</v>
      </c>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row>
    <row r="596" ht="14.25" customHeight="1">
      <c r="A596" s="1" t="str">
        <f t="shared" si="71"/>
        <v/>
      </c>
      <c r="B596" s="103" t="str">
        <f t="shared" si="4"/>
        <v>Có sẵn</v>
      </c>
      <c r="C596" s="4" t="s">
        <v>3475</v>
      </c>
      <c r="D596" s="4" t="s">
        <v>3352</v>
      </c>
      <c r="E596" s="4"/>
      <c r="F596" s="4"/>
      <c r="G596" s="4" t="s">
        <v>3476</v>
      </c>
      <c r="H596" s="4"/>
      <c r="I596" s="4"/>
      <c r="J596" s="4"/>
      <c r="K596" s="4"/>
      <c r="L596" s="4"/>
      <c r="M596" s="4"/>
      <c r="N596" s="4"/>
      <c r="O596" s="4"/>
      <c r="P596" s="4" t="s">
        <v>204</v>
      </c>
      <c r="Q596" s="4" t="s">
        <v>5</v>
      </c>
      <c r="R596" s="4" t="s">
        <v>3478</v>
      </c>
      <c r="S596" s="4" t="s">
        <v>3479</v>
      </c>
      <c r="T596" s="4" t="s">
        <v>3480</v>
      </c>
      <c r="U596" s="4" t="s">
        <v>3481</v>
      </c>
      <c r="V596" s="4" t="s">
        <v>3482</v>
      </c>
      <c r="W596" s="4" t="s">
        <v>150</v>
      </c>
      <c r="X596" s="4" t="s">
        <v>150</v>
      </c>
      <c r="Y596" s="4"/>
      <c r="Z596" s="4" t="s">
        <v>1753</v>
      </c>
      <c r="AA596" s="4">
        <v>685.0</v>
      </c>
      <c r="AB596" s="4" t="s">
        <v>13</v>
      </c>
      <c r="AC596" s="4"/>
      <c r="AD596" s="20" t="s">
        <v>1453</v>
      </c>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243" t="str">
        <f t="shared" si="69"/>
        <v>TNLT</v>
      </c>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row>
    <row r="597" ht="14.25" customHeight="1">
      <c r="A597" s="1" t="str">
        <f t="shared" si="71"/>
        <v>OK</v>
      </c>
      <c r="B597" s="103" t="str">
        <f t="shared" si="4"/>
        <v>OK</v>
      </c>
      <c r="C597" s="4" t="s">
        <v>3484</v>
      </c>
      <c r="D597" s="4" t="s">
        <v>3352</v>
      </c>
      <c r="E597" s="4"/>
      <c r="F597" s="4"/>
      <c r="G597" s="4"/>
      <c r="H597" s="4"/>
      <c r="I597" s="4"/>
      <c r="J597" s="4"/>
      <c r="K597" s="4"/>
      <c r="L597" s="4"/>
      <c r="M597" s="4" t="s">
        <v>49</v>
      </c>
      <c r="N597" s="4" t="s">
        <v>9</v>
      </c>
      <c r="O597" s="4" t="s">
        <v>3485</v>
      </c>
      <c r="P597" s="4" t="s">
        <v>3486</v>
      </c>
      <c r="Q597" s="4"/>
      <c r="R597" s="4" t="s">
        <v>3487</v>
      </c>
      <c r="S597" s="4"/>
      <c r="T597" s="4"/>
      <c r="U597" s="4"/>
      <c r="V597" s="4"/>
      <c r="W597" s="4"/>
      <c r="X597" s="4"/>
      <c r="Y597" s="4"/>
      <c r="Z597" s="4"/>
      <c r="AA597" s="4">
        <v>686.0</v>
      </c>
      <c r="AB597" s="4" t="s">
        <v>47</v>
      </c>
      <c r="AC597" s="4"/>
      <c r="AD597" s="20" t="s">
        <v>355</v>
      </c>
      <c r="AE597" s="4" t="s">
        <v>3487</v>
      </c>
      <c r="AF597" s="67" t="s">
        <v>9</v>
      </c>
      <c r="AG597" s="67"/>
      <c r="AH597" s="67"/>
      <c r="AI597" s="67"/>
      <c r="AJ597" s="67"/>
      <c r="AK597" s="67"/>
      <c r="AL597" s="67" t="s">
        <v>9651</v>
      </c>
      <c r="AM597" s="67" t="s">
        <v>9652</v>
      </c>
      <c r="AN597" s="67" t="s">
        <v>1485</v>
      </c>
      <c r="AO597" s="67" t="s">
        <v>9234</v>
      </c>
      <c r="AP597" s="4"/>
      <c r="AQ597" s="4"/>
      <c r="AR597" s="4"/>
      <c r="AS597" s="4"/>
      <c r="AT597" s="4"/>
      <c r="AU597" s="4"/>
      <c r="AV597" s="4"/>
      <c r="AW597" s="4"/>
      <c r="AX597" s="4"/>
      <c r="AY597" s="4"/>
      <c r="AZ597" s="4"/>
      <c r="BA597" s="4"/>
      <c r="BB597" s="4"/>
      <c r="BC597" s="4"/>
      <c r="BD597" s="4"/>
      <c r="BE597" s="4"/>
      <c r="BF597" s="4"/>
      <c r="BG597" s="4"/>
      <c r="BH597" s="4"/>
      <c r="BI597" s="4"/>
      <c r="BJ597" s="243" t="str">
        <f t="shared" si="69"/>
        <v>TL</v>
      </c>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row>
    <row r="598" ht="14.25" customHeight="1">
      <c r="A598" s="1" t="str">
        <f t="shared" si="71"/>
        <v>OK</v>
      </c>
      <c r="B598" s="103" t="str">
        <f t="shared" si="4"/>
        <v>OK</v>
      </c>
      <c r="C598" s="4" t="s">
        <v>3484</v>
      </c>
      <c r="D598" s="4" t="s">
        <v>3352</v>
      </c>
      <c r="E598" s="4"/>
      <c r="F598" s="4" t="s">
        <v>3490</v>
      </c>
      <c r="G598" s="4" t="s">
        <v>3491</v>
      </c>
      <c r="H598" s="4"/>
      <c r="I598" s="4"/>
      <c r="J598" s="4"/>
      <c r="K598" s="4"/>
      <c r="L598" s="4"/>
      <c r="M598" s="4" t="s">
        <v>49</v>
      </c>
      <c r="N598" s="4" t="s">
        <v>9</v>
      </c>
      <c r="O598" s="4" t="s">
        <v>2897</v>
      </c>
      <c r="P598" s="4" t="s">
        <v>3492</v>
      </c>
      <c r="Q598" s="4"/>
      <c r="R598" s="4" t="s">
        <v>3493</v>
      </c>
      <c r="S598" s="4"/>
      <c r="T598" s="4"/>
      <c r="U598" s="4"/>
      <c r="V598" s="4"/>
      <c r="W598" s="4"/>
      <c r="X598" s="4"/>
      <c r="Y598" s="4"/>
      <c r="Z598" s="4"/>
      <c r="AA598" s="4">
        <v>687.0</v>
      </c>
      <c r="AB598" s="4" t="s">
        <v>47</v>
      </c>
      <c r="AC598" s="4"/>
      <c r="AD598" s="20" t="s">
        <v>211</v>
      </c>
      <c r="AE598" s="67" t="s">
        <v>9653</v>
      </c>
      <c r="AF598" s="67" t="s">
        <v>9</v>
      </c>
      <c r="AG598" s="4"/>
      <c r="AH598" s="4"/>
      <c r="AI598" s="4"/>
      <c r="AJ598" s="4"/>
      <c r="AK598" s="4"/>
      <c r="AL598" s="67" t="s">
        <v>9654</v>
      </c>
      <c r="AM598" s="67" t="s">
        <v>9655</v>
      </c>
      <c r="AN598" s="67" t="s">
        <v>9656</v>
      </c>
      <c r="AO598" s="67" t="s">
        <v>9657</v>
      </c>
      <c r="AP598" s="4"/>
      <c r="AQ598" s="4"/>
      <c r="AR598" s="4"/>
      <c r="AS598" s="4"/>
      <c r="AT598" s="4"/>
      <c r="AU598" s="4"/>
      <c r="AV598" s="4"/>
      <c r="AW598" s="4"/>
      <c r="AX598" s="4"/>
      <c r="AY598" s="4"/>
      <c r="AZ598" s="4"/>
      <c r="BA598" s="4"/>
      <c r="BB598" s="4"/>
      <c r="BC598" s="4"/>
      <c r="BD598" s="4"/>
      <c r="BE598" s="4"/>
      <c r="BF598" s="4"/>
      <c r="BG598" s="4"/>
      <c r="BH598" s="4"/>
      <c r="BI598" s="4"/>
      <c r="BJ598" s="243" t="str">
        <f t="shared" si="69"/>
        <v>TL</v>
      </c>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row>
    <row r="599" ht="14.25" customHeight="1">
      <c r="A599" s="1" t="str">
        <f t="shared" si="71"/>
        <v>OK</v>
      </c>
      <c r="B599" s="103" t="str">
        <f t="shared" si="4"/>
        <v>OK</v>
      </c>
      <c r="C599" s="4" t="s">
        <v>3484</v>
      </c>
      <c r="D599" s="4" t="s">
        <v>3352</v>
      </c>
      <c r="E599" s="4"/>
      <c r="F599" s="4"/>
      <c r="G599" s="4"/>
      <c r="H599" s="4"/>
      <c r="I599" s="4"/>
      <c r="J599" s="4"/>
      <c r="K599" s="4"/>
      <c r="L599" s="4"/>
      <c r="M599" s="4" t="s">
        <v>49</v>
      </c>
      <c r="N599" s="4" t="s">
        <v>9</v>
      </c>
      <c r="O599" s="4" t="s">
        <v>3108</v>
      </c>
      <c r="P599" s="4" t="s">
        <v>3298</v>
      </c>
      <c r="Q599" s="4"/>
      <c r="R599" s="4" t="s">
        <v>3494</v>
      </c>
      <c r="S599" s="4"/>
      <c r="T599" s="4"/>
      <c r="U599" s="4"/>
      <c r="V599" s="4"/>
      <c r="W599" s="4"/>
      <c r="X599" s="4"/>
      <c r="Y599" s="4"/>
      <c r="Z599" s="4"/>
      <c r="AA599" s="4">
        <v>688.0</v>
      </c>
      <c r="AB599" s="4" t="s">
        <v>47</v>
      </c>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243" t="str">
        <f t="shared" si="69"/>
        <v>TL</v>
      </c>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row>
    <row r="600" ht="14.25" customHeight="1">
      <c r="A600" s="1" t="str">
        <f t="shared" si="71"/>
        <v/>
      </c>
      <c r="B600" s="103" t="str">
        <f t="shared" si="4"/>
        <v>Có sẵn</v>
      </c>
      <c r="C600" s="4" t="s">
        <v>3484</v>
      </c>
      <c r="D600" s="4" t="s">
        <v>3352</v>
      </c>
      <c r="E600" s="4"/>
      <c r="F600" s="4" t="s">
        <v>3490</v>
      </c>
      <c r="G600" s="4" t="s">
        <v>3491</v>
      </c>
      <c r="H600" s="4"/>
      <c r="I600" s="4"/>
      <c r="J600" s="4"/>
      <c r="K600" s="4"/>
      <c r="L600" s="4"/>
      <c r="M600" s="4"/>
      <c r="N600" s="4"/>
      <c r="O600" s="4"/>
      <c r="P600" s="4" t="s">
        <v>204</v>
      </c>
      <c r="Q600" s="4" t="s">
        <v>5</v>
      </c>
      <c r="R600" s="4" t="s">
        <v>319</v>
      </c>
      <c r="S600" s="4" t="s">
        <v>320</v>
      </c>
      <c r="T600" s="4" t="s">
        <v>321</v>
      </c>
      <c r="U600" s="4" t="s">
        <v>322</v>
      </c>
      <c r="V600" s="4" t="s">
        <v>3495</v>
      </c>
      <c r="W600" s="4" t="s">
        <v>324</v>
      </c>
      <c r="X600" s="4" t="s">
        <v>99</v>
      </c>
      <c r="Y600" s="4"/>
      <c r="Z600" s="4" t="s">
        <v>3496</v>
      </c>
      <c r="AA600" s="4">
        <v>689.0</v>
      </c>
      <c r="AB600" s="4" t="s">
        <v>13</v>
      </c>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243" t="str">
        <f t="shared" si="69"/>
        <v>TNLT</v>
      </c>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row>
    <row r="601" ht="14.25" customHeight="1">
      <c r="A601" s="1" t="str">
        <f t="shared" si="71"/>
        <v/>
      </c>
      <c r="B601" s="103" t="str">
        <f t="shared" si="4"/>
        <v>Có sẵn</v>
      </c>
      <c r="C601" s="4" t="s">
        <v>3484</v>
      </c>
      <c r="D601" s="4" t="s">
        <v>3352</v>
      </c>
      <c r="E601" s="4"/>
      <c r="F601" s="4"/>
      <c r="G601" s="4"/>
      <c r="H601" s="4"/>
      <c r="I601" s="4"/>
      <c r="J601" s="4"/>
      <c r="K601" s="4"/>
      <c r="L601" s="4"/>
      <c r="M601" s="4"/>
      <c r="N601" s="4"/>
      <c r="O601" s="4"/>
      <c r="P601" s="4" t="s">
        <v>204</v>
      </c>
      <c r="Q601" s="4" t="s">
        <v>9</v>
      </c>
      <c r="R601" s="4" t="s">
        <v>3497</v>
      </c>
      <c r="S601" s="4" t="s">
        <v>150</v>
      </c>
      <c r="T601" s="4" t="s">
        <v>150</v>
      </c>
      <c r="U601" s="4" t="s">
        <v>150</v>
      </c>
      <c r="V601" s="4" t="s">
        <v>150</v>
      </c>
      <c r="W601" s="4" t="s">
        <v>150</v>
      </c>
      <c r="X601" s="4" t="s">
        <v>3498</v>
      </c>
      <c r="Y601" s="4"/>
      <c r="Z601" s="4" t="s">
        <v>3499</v>
      </c>
      <c r="AA601" s="4">
        <v>690.0</v>
      </c>
      <c r="AB601" s="4" t="s">
        <v>13</v>
      </c>
      <c r="AC601" s="4"/>
      <c r="AD601" s="20" t="s">
        <v>1037</v>
      </c>
      <c r="AE601" s="4" t="s">
        <v>3497</v>
      </c>
      <c r="AF601" s="67" t="s">
        <v>9</v>
      </c>
      <c r="AG601" s="67" t="s">
        <v>8362</v>
      </c>
      <c r="AH601" s="67" t="s">
        <v>8362</v>
      </c>
      <c r="AI601" s="67" t="s">
        <v>8362</v>
      </c>
      <c r="AJ601" s="67" t="s">
        <v>8362</v>
      </c>
      <c r="AK601" s="67" t="s">
        <v>8362</v>
      </c>
      <c r="AL601" s="4" t="s">
        <v>3498</v>
      </c>
      <c r="AM601" s="4" t="s">
        <v>3498</v>
      </c>
      <c r="AN601" s="67" t="s">
        <v>9658</v>
      </c>
      <c r="AO601" s="67" t="s">
        <v>9659</v>
      </c>
      <c r="AP601" s="4"/>
      <c r="AQ601" s="4"/>
      <c r="AR601" s="4"/>
      <c r="AS601" s="4"/>
      <c r="AT601" s="4"/>
      <c r="AU601" s="4"/>
      <c r="AV601" s="4"/>
      <c r="AW601" s="4"/>
      <c r="AX601" s="4"/>
      <c r="AY601" s="4"/>
      <c r="AZ601" s="4"/>
      <c r="BA601" s="4"/>
      <c r="BB601" s="4"/>
      <c r="BC601" s="4"/>
      <c r="BD601" s="4"/>
      <c r="BE601" s="4"/>
      <c r="BF601" s="4"/>
      <c r="BG601" s="4"/>
      <c r="BH601" s="4"/>
      <c r="BI601" s="4"/>
      <c r="BJ601" s="243" t="str">
        <f t="shared" si="69"/>
        <v>TL</v>
      </c>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row>
    <row r="602" ht="14.25" customHeight="1">
      <c r="A602" s="1" t="str">
        <f t="shared" si="71"/>
        <v/>
      </c>
      <c r="B602" s="103" t="str">
        <f t="shared" si="4"/>
        <v>Có sẵn</v>
      </c>
      <c r="C602" s="4" t="s">
        <v>3484</v>
      </c>
      <c r="D602" s="4" t="s">
        <v>3352</v>
      </c>
      <c r="E602" s="4"/>
      <c r="F602" s="4"/>
      <c r="G602" s="4"/>
      <c r="H602" s="4"/>
      <c r="I602" s="4"/>
      <c r="J602" s="4"/>
      <c r="K602" s="4"/>
      <c r="L602" s="4"/>
      <c r="M602" s="4"/>
      <c r="N602" s="4"/>
      <c r="O602" s="4"/>
      <c r="P602" s="4"/>
      <c r="Q602" s="4" t="s">
        <v>5</v>
      </c>
      <c r="R602" s="4" t="s">
        <v>3500</v>
      </c>
      <c r="S602" s="4" t="s">
        <v>3501</v>
      </c>
      <c r="T602" s="4" t="s">
        <v>3502</v>
      </c>
      <c r="U602" s="4" t="s">
        <v>3503</v>
      </c>
      <c r="V602" s="4" t="s">
        <v>3504</v>
      </c>
      <c r="W602" s="4" t="s">
        <v>3505</v>
      </c>
      <c r="X602" s="4"/>
      <c r="Y602" s="4"/>
      <c r="Z602" s="4" t="s">
        <v>3506</v>
      </c>
      <c r="AA602" s="4">
        <v>691.0</v>
      </c>
      <c r="AB602" s="4" t="s">
        <v>47</v>
      </c>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243" t="str">
        <f t="shared" si="69"/>
        <v>TNLT</v>
      </c>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row>
    <row r="603" ht="14.25" customHeight="1">
      <c r="A603" s="1" t="str">
        <f t="shared" si="71"/>
        <v>OK</v>
      </c>
      <c r="B603" s="103" t="str">
        <f t="shared" si="4"/>
        <v>OK</v>
      </c>
      <c r="C603" s="4" t="s">
        <v>3507</v>
      </c>
      <c r="D603" s="4" t="s">
        <v>3352</v>
      </c>
      <c r="E603" s="4"/>
      <c r="F603" s="4"/>
      <c r="G603" s="4" t="s">
        <v>3508</v>
      </c>
      <c r="H603" s="4"/>
      <c r="I603" s="4"/>
      <c r="J603" s="4"/>
      <c r="K603" s="4"/>
      <c r="L603" s="4"/>
      <c r="M603" s="4" t="s">
        <v>47</v>
      </c>
      <c r="N603" s="4" t="s">
        <v>9</v>
      </c>
      <c r="O603" s="4" t="s">
        <v>1027</v>
      </c>
      <c r="P603" s="4" t="s">
        <v>1473</v>
      </c>
      <c r="Q603" s="4"/>
      <c r="R603" s="4" t="s">
        <v>3509</v>
      </c>
      <c r="S603" s="4"/>
      <c r="T603" s="4"/>
      <c r="U603" s="4"/>
      <c r="V603" s="4"/>
      <c r="W603" s="4"/>
      <c r="X603" s="4" t="s">
        <v>3510</v>
      </c>
      <c r="Y603" s="4" t="s">
        <v>3511</v>
      </c>
      <c r="Z603" s="4"/>
      <c r="AA603" s="4">
        <v>692.0</v>
      </c>
      <c r="AB603" s="4" t="s">
        <v>49</v>
      </c>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243" t="str">
        <f t="shared" si="69"/>
        <v>TL</v>
      </c>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row>
    <row r="604" ht="14.25" customHeight="1">
      <c r="A604" s="1" t="str">
        <f t="shared" si="71"/>
        <v>OK</v>
      </c>
      <c r="B604" s="103" t="str">
        <f t="shared" si="4"/>
        <v>OK</v>
      </c>
      <c r="C604" s="4" t="s">
        <v>3507</v>
      </c>
      <c r="D604" s="4" t="s">
        <v>3352</v>
      </c>
      <c r="E604" s="4"/>
      <c r="F604" s="4"/>
      <c r="G604" s="4"/>
      <c r="H604" s="4"/>
      <c r="I604" s="4"/>
      <c r="J604" s="4"/>
      <c r="K604" s="4"/>
      <c r="L604" s="4"/>
      <c r="M604" s="4" t="s">
        <v>47</v>
      </c>
      <c r="N604" s="4" t="s">
        <v>9</v>
      </c>
      <c r="O604" s="4" t="s">
        <v>354</v>
      </c>
      <c r="P604" s="4" t="s">
        <v>1150</v>
      </c>
      <c r="Q604" s="4"/>
      <c r="R604" s="4" t="s">
        <v>3514</v>
      </c>
      <c r="S604" s="4"/>
      <c r="T604" s="4"/>
      <c r="U604" s="4"/>
      <c r="V604" s="4"/>
      <c r="W604" s="4"/>
      <c r="X604" s="4" t="s">
        <v>3516</v>
      </c>
      <c r="Y604" s="4" t="s">
        <v>3516</v>
      </c>
      <c r="Z604" s="4"/>
      <c r="AA604" s="4">
        <v>693.0</v>
      </c>
      <c r="AB604" s="4" t="s">
        <v>49</v>
      </c>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243" t="str">
        <f t="shared" si="69"/>
        <v>TL</v>
      </c>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row>
    <row r="605" ht="14.25" customHeight="1">
      <c r="A605" s="1" t="str">
        <f t="shared" si="71"/>
        <v/>
      </c>
      <c r="B605" s="103" t="str">
        <f t="shared" si="4"/>
        <v>Có sẵn</v>
      </c>
      <c r="C605" s="4" t="s">
        <v>3507</v>
      </c>
      <c r="D605" s="4" t="s">
        <v>3352</v>
      </c>
      <c r="E605" s="4"/>
      <c r="F605" s="4"/>
      <c r="G605" s="4" t="s">
        <v>3508</v>
      </c>
      <c r="H605" s="4"/>
      <c r="I605" s="4"/>
      <c r="J605" s="4"/>
      <c r="K605" s="4"/>
      <c r="L605" s="4"/>
      <c r="M605" s="4"/>
      <c r="N605" s="4"/>
      <c r="O605" s="4"/>
      <c r="P605" s="4" t="s">
        <v>204</v>
      </c>
      <c r="Q605" s="4" t="s">
        <v>5</v>
      </c>
      <c r="R605" s="4" t="s">
        <v>3517</v>
      </c>
      <c r="S605" s="4" t="s">
        <v>3518</v>
      </c>
      <c r="T605" s="4" t="s">
        <v>3386</v>
      </c>
      <c r="U605" s="4" t="s">
        <v>3387</v>
      </c>
      <c r="V605" s="4" t="s">
        <v>3388</v>
      </c>
      <c r="W605" s="4" t="s">
        <v>3389</v>
      </c>
      <c r="X605" s="4" t="s">
        <v>151</v>
      </c>
      <c r="Y605" s="4"/>
      <c r="Z605" s="4" t="s">
        <v>3519</v>
      </c>
      <c r="AA605" s="4">
        <v>694.0</v>
      </c>
      <c r="AB605" s="4" t="s">
        <v>13</v>
      </c>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243" t="str">
        <f t="shared" si="69"/>
        <v>TNLT</v>
      </c>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row>
    <row r="606" ht="14.25" customHeight="1">
      <c r="A606" s="1" t="str">
        <f t="shared" si="71"/>
        <v/>
      </c>
      <c r="B606" s="103" t="str">
        <f t="shared" si="4"/>
        <v>Có sẵn</v>
      </c>
      <c r="C606" s="4" t="s">
        <v>3507</v>
      </c>
      <c r="D606" s="4" t="s">
        <v>3352</v>
      </c>
      <c r="E606" s="4"/>
      <c r="F606" s="4"/>
      <c r="G606" s="4"/>
      <c r="H606" s="4"/>
      <c r="I606" s="4"/>
      <c r="J606" s="4"/>
      <c r="K606" s="4"/>
      <c r="L606" s="4"/>
      <c r="M606" s="4"/>
      <c r="N606" s="4"/>
      <c r="O606" s="4"/>
      <c r="P606" s="4" t="s">
        <v>204</v>
      </c>
      <c r="Q606" s="4" t="s">
        <v>9</v>
      </c>
      <c r="R606" s="4" t="s">
        <v>3520</v>
      </c>
      <c r="S606" s="4" t="s">
        <v>150</v>
      </c>
      <c r="T606" s="4" t="s">
        <v>150</v>
      </c>
      <c r="U606" s="4" t="s">
        <v>150</v>
      </c>
      <c r="V606" s="4" t="s">
        <v>150</v>
      </c>
      <c r="W606" s="4" t="s">
        <v>150</v>
      </c>
      <c r="X606" s="4" t="s">
        <v>3521</v>
      </c>
      <c r="Y606" s="4"/>
      <c r="Z606" s="4" t="s">
        <v>3522</v>
      </c>
      <c r="AA606" s="4">
        <v>695.0</v>
      </c>
      <c r="AB606" s="4" t="s">
        <v>13</v>
      </c>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243" t="str">
        <f t="shared" si="69"/>
        <v>TL</v>
      </c>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row>
    <row r="607" ht="14.25" customHeight="1">
      <c r="A607" s="1" t="str">
        <f t="shared" si="71"/>
        <v>Giữ chỗ</v>
      </c>
      <c r="B607" s="103" t="str">
        <f t="shared" si="4"/>
        <v>OK</v>
      </c>
      <c r="C607" s="4" t="s">
        <v>3523</v>
      </c>
      <c r="D607" s="4" t="s">
        <v>3352</v>
      </c>
      <c r="E607" s="4"/>
      <c r="F607" s="4"/>
      <c r="G607" s="4" t="s">
        <v>3524</v>
      </c>
      <c r="H607" s="4"/>
      <c r="I607" s="4"/>
      <c r="J607" s="4"/>
      <c r="K607" s="4"/>
      <c r="L607" s="4"/>
      <c r="M607" s="4" t="s">
        <v>47</v>
      </c>
      <c r="N607" s="4" t="s">
        <v>9</v>
      </c>
      <c r="O607" s="4" t="s">
        <v>1027</v>
      </c>
      <c r="P607" s="4" t="s">
        <v>1028</v>
      </c>
      <c r="Q607" s="4"/>
      <c r="R607" s="4"/>
      <c r="S607" s="4"/>
      <c r="T607" s="4"/>
      <c r="U607" s="4"/>
      <c r="V607" s="4"/>
      <c r="W607" s="4"/>
      <c r="X607" s="4"/>
      <c r="Y607" s="4"/>
      <c r="Z607" s="4"/>
      <c r="AA607" s="4">
        <v>696.0</v>
      </c>
      <c r="AB607" s="4" t="s">
        <v>49</v>
      </c>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243" t="str">
        <f t="shared" si="69"/>
        <v>TL</v>
      </c>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row>
    <row r="608" ht="14.25" customHeight="1">
      <c r="A608" s="1" t="str">
        <f t="shared" si="71"/>
        <v/>
      </c>
      <c r="B608" s="103" t="str">
        <f t="shared" si="4"/>
        <v>Có sẵn</v>
      </c>
      <c r="C608" s="4" t="s">
        <v>3523</v>
      </c>
      <c r="D608" s="4" t="s">
        <v>3352</v>
      </c>
      <c r="E608" s="4"/>
      <c r="F608" s="4"/>
      <c r="G608" s="4" t="s">
        <v>3524</v>
      </c>
      <c r="H608" s="4"/>
      <c r="I608" s="4"/>
      <c r="J608" s="4"/>
      <c r="K608" s="4"/>
      <c r="L608" s="4"/>
      <c r="M608" s="4"/>
      <c r="N608" s="4"/>
      <c r="O608" s="4"/>
      <c r="P608" s="4" t="s">
        <v>204</v>
      </c>
      <c r="Q608" s="4" t="s">
        <v>5</v>
      </c>
      <c r="R608" s="4" t="s">
        <v>3528</v>
      </c>
      <c r="S608" s="4" t="s">
        <v>3529</v>
      </c>
      <c r="T608" s="4" t="s">
        <v>3530</v>
      </c>
      <c r="U608" s="4" t="s">
        <v>3531</v>
      </c>
      <c r="V608" s="4" t="s">
        <v>3532</v>
      </c>
      <c r="W608" s="4" t="s">
        <v>3533</v>
      </c>
      <c r="X608" s="4" t="s">
        <v>151</v>
      </c>
      <c r="Y608" s="4"/>
      <c r="Z608" s="4" t="s">
        <v>3534</v>
      </c>
      <c r="AA608" s="4">
        <v>697.0</v>
      </c>
      <c r="AB608" s="4" t="s">
        <v>13</v>
      </c>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243" t="str">
        <f t="shared" si="69"/>
        <v>TNLT</v>
      </c>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row>
    <row r="609" ht="14.25" customHeight="1">
      <c r="A609" s="1" t="str">
        <f t="shared" si="71"/>
        <v>OK</v>
      </c>
      <c r="B609" s="103" t="str">
        <f t="shared" si="4"/>
        <v>OK</v>
      </c>
      <c r="C609" s="4" t="s">
        <v>3535</v>
      </c>
      <c r="D609" s="4" t="s">
        <v>3352</v>
      </c>
      <c r="E609" s="4" t="s">
        <v>3536</v>
      </c>
      <c r="F609" s="4"/>
      <c r="G609" s="4"/>
      <c r="H609" s="4"/>
      <c r="I609" s="4"/>
      <c r="J609" s="4"/>
      <c r="K609" s="4"/>
      <c r="L609" s="4"/>
      <c r="M609" s="4" t="s">
        <v>47</v>
      </c>
      <c r="N609" s="4" t="s">
        <v>9</v>
      </c>
      <c r="O609" s="4" t="s">
        <v>354</v>
      </c>
      <c r="P609" s="4" t="s">
        <v>1165</v>
      </c>
      <c r="Q609" s="4"/>
      <c r="R609" s="4" t="s">
        <v>3537</v>
      </c>
      <c r="S609" s="4"/>
      <c r="T609" s="4"/>
      <c r="U609" s="4"/>
      <c r="V609" s="4"/>
      <c r="W609" s="4"/>
      <c r="X609" s="4" t="s">
        <v>3538</v>
      </c>
      <c r="Y609" s="4" t="s">
        <v>3539</v>
      </c>
      <c r="Z609" s="4"/>
      <c r="AA609" s="4">
        <v>698.0</v>
      </c>
      <c r="AB609" s="4" t="s">
        <v>49</v>
      </c>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243" t="str">
        <f t="shared" si="69"/>
        <v>TL</v>
      </c>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row>
    <row r="610" ht="14.25" customHeight="1">
      <c r="A610" s="1" t="str">
        <f t="shared" si="71"/>
        <v/>
      </c>
      <c r="B610" s="103" t="str">
        <f t="shared" si="4"/>
        <v>Có sẵn</v>
      </c>
      <c r="C610" s="4" t="s">
        <v>3535</v>
      </c>
      <c r="D610" s="4" t="s">
        <v>3352</v>
      </c>
      <c r="E610" s="4"/>
      <c r="F610" s="4"/>
      <c r="G610" s="4"/>
      <c r="H610" s="4"/>
      <c r="I610" s="4"/>
      <c r="J610" s="4"/>
      <c r="K610" s="4"/>
      <c r="L610" s="4"/>
      <c r="M610" s="4" t="s">
        <v>47</v>
      </c>
      <c r="N610" s="4" t="s">
        <v>9</v>
      </c>
      <c r="O610" s="4" t="s">
        <v>1905</v>
      </c>
      <c r="P610" s="4" t="s">
        <v>646</v>
      </c>
      <c r="Q610" s="4" t="s">
        <v>9</v>
      </c>
      <c r="R610" s="4" t="s">
        <v>3540</v>
      </c>
      <c r="S610" s="4"/>
      <c r="T610" s="4"/>
      <c r="U610" s="4"/>
      <c r="V610" s="4"/>
      <c r="W610" s="4"/>
      <c r="X610" s="4" t="s">
        <v>3541</v>
      </c>
      <c r="Y610" s="4" t="s">
        <v>3542</v>
      </c>
      <c r="Z610" s="4"/>
      <c r="AA610" s="4">
        <v>699.0</v>
      </c>
      <c r="AB610" s="4" t="s">
        <v>49</v>
      </c>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243" t="str">
        <f t="shared" si="69"/>
        <v>TL</v>
      </c>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row>
    <row r="611" ht="14.25" customHeight="1">
      <c r="A611" s="1" t="str">
        <f t="shared" si="71"/>
        <v>OK</v>
      </c>
      <c r="B611" s="103" t="str">
        <f t="shared" si="4"/>
        <v>OK</v>
      </c>
      <c r="C611" s="4" t="s">
        <v>3535</v>
      </c>
      <c r="D611" s="4" t="s">
        <v>3352</v>
      </c>
      <c r="E611" s="4"/>
      <c r="F611" s="4"/>
      <c r="G611" s="4"/>
      <c r="H611" s="4"/>
      <c r="I611" s="4"/>
      <c r="J611" s="4"/>
      <c r="K611" s="4"/>
      <c r="L611" s="4"/>
      <c r="M611" s="4" t="s">
        <v>47</v>
      </c>
      <c r="N611" s="4" t="s">
        <v>9</v>
      </c>
      <c r="O611" s="4" t="s">
        <v>1027</v>
      </c>
      <c r="P611" s="4" t="s">
        <v>1473</v>
      </c>
      <c r="Q611" s="4"/>
      <c r="R611" s="4" t="s">
        <v>3543</v>
      </c>
      <c r="S611" s="4"/>
      <c r="T611" s="4"/>
      <c r="U611" s="4"/>
      <c r="V611" s="4"/>
      <c r="W611" s="4"/>
      <c r="X611" s="4" t="s">
        <v>3544</v>
      </c>
      <c r="Y611" s="4" t="s">
        <v>3545</v>
      </c>
      <c r="Z611" s="4"/>
      <c r="AA611" s="4">
        <v>700.0</v>
      </c>
      <c r="AB611" s="4" t="s">
        <v>49</v>
      </c>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243" t="str">
        <f t="shared" si="69"/>
        <v>TL</v>
      </c>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row>
    <row r="612" ht="14.25" customHeight="1">
      <c r="A612" s="1" t="str">
        <f t="shared" si="71"/>
        <v>OK</v>
      </c>
      <c r="B612" s="103" t="str">
        <f t="shared" si="4"/>
        <v>OK</v>
      </c>
      <c r="C612" s="4" t="s">
        <v>3535</v>
      </c>
      <c r="D612" s="4" t="s">
        <v>3352</v>
      </c>
      <c r="E612" s="4"/>
      <c r="F612" s="4"/>
      <c r="G612" s="4"/>
      <c r="H612" s="4"/>
      <c r="I612" s="4"/>
      <c r="J612" s="4"/>
      <c r="K612" s="4"/>
      <c r="L612" s="4"/>
      <c r="M612" s="4" t="s">
        <v>47</v>
      </c>
      <c r="N612" s="4" t="s">
        <v>9</v>
      </c>
      <c r="O612" s="4" t="s">
        <v>354</v>
      </c>
      <c r="P612" s="4" t="s">
        <v>355</v>
      </c>
      <c r="Q612" s="4"/>
      <c r="R612" s="4" t="s">
        <v>3549</v>
      </c>
      <c r="S612" s="4"/>
      <c r="T612" s="4"/>
      <c r="U612" s="4"/>
      <c r="V612" s="4"/>
      <c r="W612" s="4"/>
      <c r="X612" s="4" t="s">
        <v>3550</v>
      </c>
      <c r="Y612" s="4" t="s">
        <v>3551</v>
      </c>
      <c r="Z612" s="4"/>
      <c r="AA612" s="4">
        <v>701.0</v>
      </c>
      <c r="AB612" s="4" t="s">
        <v>49</v>
      </c>
      <c r="AC612" s="4"/>
      <c r="AD612" s="20" t="s">
        <v>250</v>
      </c>
      <c r="AE612" s="67" t="s">
        <v>3549</v>
      </c>
      <c r="AF612" s="67" t="s">
        <v>9</v>
      </c>
      <c r="AG612" s="4"/>
      <c r="AH612" s="67"/>
      <c r="AI612" s="4"/>
      <c r="AJ612" s="4"/>
      <c r="AK612" s="67"/>
      <c r="AL612" s="67" t="s">
        <v>9660</v>
      </c>
      <c r="AM612" s="67" t="s">
        <v>9661</v>
      </c>
      <c r="AN612" s="67" t="s">
        <v>9662</v>
      </c>
      <c r="AO612" s="67" t="s">
        <v>9663</v>
      </c>
      <c r="AP612" s="4"/>
      <c r="AQ612" s="4"/>
      <c r="AR612" s="4"/>
      <c r="AS612" s="4"/>
      <c r="AT612" s="4"/>
      <c r="AU612" s="4"/>
      <c r="AV612" s="4"/>
      <c r="AW612" s="4"/>
      <c r="AX612" s="4"/>
      <c r="AY612" s="4"/>
      <c r="AZ612" s="4"/>
      <c r="BA612" s="4"/>
      <c r="BB612" s="4"/>
      <c r="BC612" s="4"/>
      <c r="BD612" s="4"/>
      <c r="BE612" s="4"/>
      <c r="BF612" s="4"/>
      <c r="BG612" s="4"/>
      <c r="BH612" s="4"/>
      <c r="BI612" s="4"/>
      <c r="BJ612" s="243" t="str">
        <f t="shared" si="69"/>
        <v>TL</v>
      </c>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row>
    <row r="613" ht="14.25" customHeight="1">
      <c r="A613" s="1" t="str">
        <f t="shared" si="71"/>
        <v/>
      </c>
      <c r="B613" s="103" t="str">
        <f t="shared" si="4"/>
        <v>Có sẵn</v>
      </c>
      <c r="C613" s="4" t="s">
        <v>3535</v>
      </c>
      <c r="D613" s="4" t="s">
        <v>3352</v>
      </c>
      <c r="E613" s="4" t="s">
        <v>3536</v>
      </c>
      <c r="F613" s="4"/>
      <c r="G613" s="4"/>
      <c r="H613" s="4"/>
      <c r="I613" s="4"/>
      <c r="J613" s="4"/>
      <c r="K613" s="4"/>
      <c r="L613" s="4"/>
      <c r="M613" s="4"/>
      <c r="N613" s="4"/>
      <c r="O613" s="4"/>
      <c r="P613" s="4"/>
      <c r="Q613" s="4" t="s">
        <v>5</v>
      </c>
      <c r="R613" s="4" t="s">
        <v>3552</v>
      </c>
      <c r="S613" s="4" t="s">
        <v>3553</v>
      </c>
      <c r="T613" s="4" t="s">
        <v>3554</v>
      </c>
      <c r="U613" s="4" t="s">
        <v>3555</v>
      </c>
      <c r="V613" s="4" t="s">
        <v>3556</v>
      </c>
      <c r="W613" s="4" t="s">
        <v>3557</v>
      </c>
      <c r="X613" s="4" t="s">
        <v>150</v>
      </c>
      <c r="Y613" s="4"/>
      <c r="Z613" s="4" t="s">
        <v>3558</v>
      </c>
      <c r="AA613" s="4">
        <v>702.0</v>
      </c>
      <c r="AB613" s="4" t="s">
        <v>47</v>
      </c>
      <c r="AC613" s="4"/>
      <c r="AD613" s="20" t="s">
        <v>1105</v>
      </c>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243" t="str">
        <f t="shared" si="69"/>
        <v>TNLT</v>
      </c>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row>
    <row r="614" ht="14.25" customHeight="1">
      <c r="A614" s="1" t="str">
        <f t="shared" si="71"/>
        <v/>
      </c>
      <c r="B614" s="103" t="str">
        <f t="shared" si="4"/>
        <v>Có sẵn</v>
      </c>
      <c r="C614" s="4" t="s">
        <v>3535</v>
      </c>
      <c r="D614" s="4" t="s">
        <v>3352</v>
      </c>
      <c r="E614" s="4"/>
      <c r="F614" s="4"/>
      <c r="G614" s="4"/>
      <c r="H614" s="4"/>
      <c r="I614" s="4"/>
      <c r="J614" s="4"/>
      <c r="K614" s="4"/>
      <c r="L614" s="4"/>
      <c r="M614" s="4"/>
      <c r="N614" s="4"/>
      <c r="O614" s="4"/>
      <c r="P614" s="4"/>
      <c r="Q614" s="4" t="s">
        <v>5</v>
      </c>
      <c r="R614" s="4" t="s">
        <v>3559</v>
      </c>
      <c r="S614" s="4" t="s">
        <v>313</v>
      </c>
      <c r="T614" s="4" t="s">
        <v>3560</v>
      </c>
      <c r="U614" s="4" t="s">
        <v>3561</v>
      </c>
      <c r="V614" s="4" t="s">
        <v>3562</v>
      </c>
      <c r="W614" s="4" t="s">
        <v>3563</v>
      </c>
      <c r="X614" s="4" t="s">
        <v>150</v>
      </c>
      <c r="Y614" s="4"/>
      <c r="Z614" s="4" t="s">
        <v>798</v>
      </c>
      <c r="AA614" s="4">
        <v>703.0</v>
      </c>
      <c r="AB614" s="4" t="s">
        <v>47</v>
      </c>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243" t="str">
        <f t="shared" si="69"/>
        <v>TNLT</v>
      </c>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row>
    <row r="615" ht="14.25" customHeight="1">
      <c r="A615" s="1" t="str">
        <f t="shared" si="71"/>
        <v/>
      </c>
      <c r="B615" s="103" t="str">
        <f t="shared" si="4"/>
        <v>Có sẵn</v>
      </c>
      <c r="C615" s="4" t="s">
        <v>3535</v>
      </c>
      <c r="D615" s="4" t="s">
        <v>3352</v>
      </c>
      <c r="E615" s="4"/>
      <c r="F615" s="4"/>
      <c r="G615" s="4"/>
      <c r="H615" s="4"/>
      <c r="I615" s="4"/>
      <c r="J615" s="4"/>
      <c r="K615" s="4"/>
      <c r="L615" s="4"/>
      <c r="M615" s="4"/>
      <c r="N615" s="4"/>
      <c r="O615" s="4"/>
      <c r="P615" s="4"/>
      <c r="Q615" s="4" t="s">
        <v>5</v>
      </c>
      <c r="R615" s="4" t="s">
        <v>3565</v>
      </c>
      <c r="S615" s="4" t="s">
        <v>3553</v>
      </c>
      <c r="T615" s="4" t="s">
        <v>3554</v>
      </c>
      <c r="U615" s="4" t="s">
        <v>3555</v>
      </c>
      <c r="V615" s="4" t="s">
        <v>3556</v>
      </c>
      <c r="W615" s="4" t="s">
        <v>3567</v>
      </c>
      <c r="X615" s="4" t="s">
        <v>150</v>
      </c>
      <c r="Y615" s="4"/>
      <c r="Z615" s="4" t="s">
        <v>803</v>
      </c>
      <c r="AA615" s="4">
        <v>704.0</v>
      </c>
      <c r="AB615" s="4" t="s">
        <v>13</v>
      </c>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243" t="str">
        <f t="shared" si="69"/>
        <v>TNLT</v>
      </c>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row>
    <row r="616" ht="14.25" customHeight="1">
      <c r="A616" s="1" t="str">
        <f t="shared" si="71"/>
        <v/>
      </c>
      <c r="B616" s="103" t="str">
        <f t="shared" si="4"/>
        <v>Có sẵn</v>
      </c>
      <c r="C616" s="4" t="s">
        <v>3535</v>
      </c>
      <c r="D616" s="4" t="s">
        <v>3352</v>
      </c>
      <c r="E616" s="4"/>
      <c r="F616" s="4"/>
      <c r="G616" s="4"/>
      <c r="H616" s="4"/>
      <c r="I616" s="4"/>
      <c r="J616" s="4"/>
      <c r="K616" s="4"/>
      <c r="L616" s="4"/>
      <c r="M616" s="4"/>
      <c r="N616" s="4"/>
      <c r="O616" s="4"/>
      <c r="P616" s="4"/>
      <c r="Q616" s="4" t="s">
        <v>5</v>
      </c>
      <c r="R616" s="4" t="s">
        <v>3570</v>
      </c>
      <c r="S616" s="4" t="s">
        <v>3571</v>
      </c>
      <c r="T616" s="4" t="s">
        <v>3572</v>
      </c>
      <c r="U616" s="4" t="s">
        <v>3573</v>
      </c>
      <c r="V616" s="4" t="s">
        <v>3574</v>
      </c>
      <c r="W616" s="4" t="s">
        <v>3575</v>
      </c>
      <c r="X616" s="4"/>
      <c r="Y616" s="4"/>
      <c r="Z616" s="4" t="s">
        <v>117</v>
      </c>
      <c r="AA616" s="4">
        <v>705.0</v>
      </c>
      <c r="AB616" s="4" t="s">
        <v>13</v>
      </c>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243" t="str">
        <f t="shared" si="69"/>
        <v>TNLT</v>
      </c>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row>
    <row r="617" ht="14.25" customHeight="1">
      <c r="A617" s="1" t="str">
        <f t="shared" si="71"/>
        <v/>
      </c>
      <c r="B617" s="103" t="str">
        <f t="shared" si="4"/>
        <v>Có sẵn</v>
      </c>
      <c r="C617" s="4" t="s">
        <v>3576</v>
      </c>
      <c r="D617" s="4" t="s">
        <v>3352</v>
      </c>
      <c r="E617" s="4"/>
      <c r="F617" s="4" t="s">
        <v>3577</v>
      </c>
      <c r="G617" s="4" t="s">
        <v>3578</v>
      </c>
      <c r="H617" s="4" t="s">
        <v>3579</v>
      </c>
      <c r="I617" s="4" t="s">
        <v>3580</v>
      </c>
      <c r="J617" s="4" t="s">
        <v>123</v>
      </c>
      <c r="K617" s="4"/>
      <c r="L617" s="4" t="s">
        <v>3581</v>
      </c>
      <c r="M617" s="4" t="s">
        <v>47</v>
      </c>
      <c r="N617" s="4" t="s">
        <v>9</v>
      </c>
      <c r="O617" s="4" t="s">
        <v>1905</v>
      </c>
      <c r="P617" s="4" t="s">
        <v>646</v>
      </c>
      <c r="Q617" s="4" t="s">
        <v>9</v>
      </c>
      <c r="R617" s="4" t="s">
        <v>3582</v>
      </c>
      <c r="S617" s="4"/>
      <c r="T617" s="4"/>
      <c r="U617" s="4"/>
      <c r="V617" s="4"/>
      <c r="W617" s="4"/>
      <c r="X617" s="4" t="s">
        <v>3583</v>
      </c>
      <c r="Y617" s="4" t="s">
        <v>3584</v>
      </c>
      <c r="Z617" s="4"/>
      <c r="AA617" s="4">
        <v>706.0</v>
      </c>
      <c r="AB617" s="4" t="s">
        <v>49</v>
      </c>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243" t="str">
        <f t="shared" si="69"/>
        <v>TL</v>
      </c>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row>
    <row r="618" ht="14.25" customHeight="1">
      <c r="A618" s="1" t="str">
        <f t="shared" si="71"/>
        <v>OK</v>
      </c>
      <c r="B618" s="103" t="str">
        <f t="shared" si="4"/>
        <v>OK</v>
      </c>
      <c r="C618" s="4" t="s">
        <v>3576</v>
      </c>
      <c r="D618" s="4" t="s">
        <v>3352</v>
      </c>
      <c r="E618" s="4"/>
      <c r="F618" s="4" t="s">
        <v>3577</v>
      </c>
      <c r="G618" s="4" t="s">
        <v>3578</v>
      </c>
      <c r="H618" s="4" t="s">
        <v>3579</v>
      </c>
      <c r="I618" s="4" t="s">
        <v>3580</v>
      </c>
      <c r="J618" s="4" t="s">
        <v>123</v>
      </c>
      <c r="K618" s="4"/>
      <c r="L618" s="4" t="s">
        <v>3581</v>
      </c>
      <c r="M618" s="4" t="s">
        <v>13</v>
      </c>
      <c r="N618" s="4" t="s">
        <v>8</v>
      </c>
      <c r="O618" s="4" t="s">
        <v>42</v>
      </c>
      <c r="P618" s="4" t="s">
        <v>188</v>
      </c>
      <c r="Q618" s="4"/>
      <c r="R618" s="4" t="s">
        <v>3585</v>
      </c>
      <c r="S618" s="4" t="s">
        <v>3586</v>
      </c>
      <c r="T618" s="4" t="s">
        <v>3587</v>
      </c>
      <c r="U618" s="4" t="s">
        <v>3588</v>
      </c>
      <c r="V618" s="4" t="s">
        <v>3589</v>
      </c>
      <c r="W618" s="4" t="s">
        <v>3590</v>
      </c>
      <c r="X618" s="4" t="s">
        <v>1219</v>
      </c>
      <c r="Y618" s="4" t="s">
        <v>3591</v>
      </c>
      <c r="Z618" s="4"/>
      <c r="AA618" s="4">
        <v>707.0</v>
      </c>
      <c r="AB618" s="4" t="e">
        <v>#NAME?</v>
      </c>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243" t="str">
        <f t="shared" si="69"/>
        <v>TNBT</v>
      </c>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row>
    <row r="619" ht="14.25" customHeight="1">
      <c r="A619" s="1" t="str">
        <f t="shared" si="71"/>
        <v/>
      </c>
      <c r="B619" s="103" t="str">
        <f t="shared" si="4"/>
        <v>Có sẵn</v>
      </c>
      <c r="C619" s="4" t="s">
        <v>3576</v>
      </c>
      <c r="D619" s="4" t="s">
        <v>3352</v>
      </c>
      <c r="E619" s="4"/>
      <c r="F619" s="4" t="s">
        <v>3577</v>
      </c>
      <c r="G619" s="4" t="s">
        <v>3578</v>
      </c>
      <c r="H619" s="4" t="s">
        <v>3579</v>
      </c>
      <c r="I619" s="4" t="s">
        <v>3580</v>
      </c>
      <c r="J619" s="4" t="s">
        <v>123</v>
      </c>
      <c r="K619" s="4"/>
      <c r="L619" s="4" t="s">
        <v>3581</v>
      </c>
      <c r="M619" s="4"/>
      <c r="N619" s="4"/>
      <c r="O619" s="4"/>
      <c r="P619" s="4"/>
      <c r="Q619" s="4" t="s">
        <v>8</v>
      </c>
      <c r="R619" s="4" t="s">
        <v>3592</v>
      </c>
      <c r="S619" s="4" t="s">
        <v>3593</v>
      </c>
      <c r="T619" s="4" t="s">
        <v>3594</v>
      </c>
      <c r="U619" s="4" t="s">
        <v>3595</v>
      </c>
      <c r="V619" s="4" t="s">
        <v>3596</v>
      </c>
      <c r="W619" s="4" t="s">
        <v>1752</v>
      </c>
      <c r="X619" s="4" t="s">
        <v>1766</v>
      </c>
      <c r="Y619" s="4" t="s">
        <v>3597</v>
      </c>
      <c r="Z619" s="4" t="s">
        <v>3598</v>
      </c>
      <c r="AA619" s="4">
        <v>708.0</v>
      </c>
      <c r="AB619" s="4" t="s">
        <v>49</v>
      </c>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243" t="str">
        <f t="shared" si="69"/>
        <v>TNBT</v>
      </c>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row>
    <row r="620" ht="14.25" customHeight="1">
      <c r="A620" s="1"/>
      <c r="B620" s="103" t="str">
        <f t="shared" si="4"/>
        <v>Thêm</v>
      </c>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243" t="str">
        <f t="shared" si="69"/>
        <v/>
      </c>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row>
    <row r="621" ht="14.25" customHeight="1">
      <c r="A621" s="1" t="str">
        <f t="shared" ref="A621:A622" si="72">SWITCH(B621,"OK",IF(ISBLANK(R621),IF(ISBLANK(P621),"Giữ chỗ nhóm","Giữ chỗ"),"OK"),"Chưa làm",IF(P621&lt;&gt;"","Giữ chỗ",""),0,IF(ISBLANK(R621),"Thêm",""),"")</f>
        <v/>
      </c>
      <c r="B621" s="103" t="str">
        <f t="shared" si="4"/>
        <v>Có sẵn</v>
      </c>
      <c r="C621" s="4" t="s">
        <v>3599</v>
      </c>
      <c r="D621" s="4" t="s">
        <v>3352</v>
      </c>
      <c r="E621" s="4"/>
      <c r="F621" s="4"/>
      <c r="G621" s="4"/>
      <c r="H621" s="4" t="s">
        <v>3600</v>
      </c>
      <c r="I621" s="4"/>
      <c r="J621" s="4"/>
      <c r="K621" s="4"/>
      <c r="L621" s="4"/>
      <c r="M621" s="4" t="s">
        <v>47</v>
      </c>
      <c r="N621" s="4" t="s">
        <v>8</v>
      </c>
      <c r="O621" s="4" t="s">
        <v>1905</v>
      </c>
      <c r="P621" s="4" t="s">
        <v>646</v>
      </c>
      <c r="Q621" s="4" t="s">
        <v>8</v>
      </c>
      <c r="R621" s="4" t="s">
        <v>3601</v>
      </c>
      <c r="S621" s="4" t="s">
        <v>3602</v>
      </c>
      <c r="T621" s="4" t="s">
        <v>3603</v>
      </c>
      <c r="U621" s="4" t="s">
        <v>3604</v>
      </c>
      <c r="V621" s="4" t="s">
        <v>3605</v>
      </c>
      <c r="W621" s="4" t="s">
        <v>3606</v>
      </c>
      <c r="X621" s="4" t="s">
        <v>1057</v>
      </c>
      <c r="Y621" s="4" t="s">
        <v>3607</v>
      </c>
      <c r="Z621" s="4"/>
      <c r="AA621" s="4">
        <v>710.0</v>
      </c>
      <c r="AB621" s="4" t="s">
        <v>49</v>
      </c>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243" t="str">
        <f t="shared" si="69"/>
        <v>TNBT</v>
      </c>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row>
    <row r="622" ht="14.25" customHeight="1">
      <c r="A622" s="1" t="str">
        <f t="shared" si="72"/>
        <v>OK</v>
      </c>
      <c r="B622" s="103" t="str">
        <f t="shared" si="4"/>
        <v>OK</v>
      </c>
      <c r="C622" s="4" t="s">
        <v>3599</v>
      </c>
      <c r="D622" s="4" t="s">
        <v>3352</v>
      </c>
      <c r="E622" s="4"/>
      <c r="F622" s="4"/>
      <c r="G622" s="4"/>
      <c r="H622" s="4" t="s">
        <v>3600</v>
      </c>
      <c r="I622" s="4"/>
      <c r="J622" s="4"/>
      <c r="K622" s="4"/>
      <c r="L622" s="4"/>
      <c r="M622" s="4" t="s">
        <v>13</v>
      </c>
      <c r="N622" s="4" t="s">
        <v>8</v>
      </c>
      <c r="O622" s="4" t="s">
        <v>413</v>
      </c>
      <c r="P622" s="4" t="s">
        <v>457</v>
      </c>
      <c r="Q622" s="4"/>
      <c r="R622" s="4" t="s">
        <v>3610</v>
      </c>
      <c r="S622" s="4" t="s">
        <v>3611</v>
      </c>
      <c r="T622" s="4" t="s">
        <v>3612</v>
      </c>
      <c r="U622" s="4" t="s">
        <v>3613</v>
      </c>
      <c r="V622" s="4" t="s">
        <v>3614</v>
      </c>
      <c r="W622" s="4" t="s">
        <v>3615</v>
      </c>
      <c r="X622" s="4" t="s">
        <v>2204</v>
      </c>
      <c r="Y622" s="4" t="s">
        <v>3616</v>
      </c>
      <c r="Z622" s="4"/>
      <c r="AA622" s="4">
        <v>711.0</v>
      </c>
      <c r="AB622" s="4" t="s">
        <v>49</v>
      </c>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243" t="str">
        <f t="shared" si="69"/>
        <v>TNBT</v>
      </c>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row>
    <row r="623" ht="14.25" customHeight="1">
      <c r="A623" s="1"/>
      <c r="B623" s="103" t="str">
        <f t="shared" si="4"/>
        <v>Thêm</v>
      </c>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243" t="str">
        <f t="shared" si="69"/>
        <v/>
      </c>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row>
    <row r="624" ht="14.25" customHeight="1">
      <c r="A624" s="1" t="str">
        <f t="shared" ref="A624:A626" si="73">SWITCH(B624,"OK",IF(ISBLANK(R624),IF(ISBLANK(P624),"Giữ chỗ nhóm","Giữ chỗ"),"OK"),"Chưa làm",IF(P624&lt;&gt;"","Giữ chỗ",""),0,IF(ISBLANK(R624),"Thêm",""),"")</f>
        <v>OK</v>
      </c>
      <c r="B624" s="103" t="str">
        <f t="shared" si="4"/>
        <v>OK</v>
      </c>
      <c r="C624" s="4" t="s">
        <v>3617</v>
      </c>
      <c r="D624" s="4" t="s">
        <v>3352</v>
      </c>
      <c r="E624" s="4"/>
      <c r="F624" s="4"/>
      <c r="G624" s="4"/>
      <c r="H624" s="4" t="s">
        <v>3618</v>
      </c>
      <c r="I624" s="4"/>
      <c r="J624" s="4"/>
      <c r="K624" s="4"/>
      <c r="L624" s="4"/>
      <c r="M624" s="4" t="s">
        <v>47</v>
      </c>
      <c r="N624" s="4" t="s">
        <v>8</v>
      </c>
      <c r="O624" s="4" t="s">
        <v>414</v>
      </c>
      <c r="P624" s="4" t="s">
        <v>490</v>
      </c>
      <c r="Q624" s="4"/>
      <c r="R624" s="4" t="s">
        <v>3619</v>
      </c>
      <c r="S624" s="4" t="s">
        <v>3620</v>
      </c>
      <c r="T624" s="4" t="s">
        <v>3621</v>
      </c>
      <c r="U624" s="4" t="s">
        <v>3622</v>
      </c>
      <c r="V624" s="4" t="s">
        <v>367</v>
      </c>
      <c r="W624" s="4" t="s">
        <v>3623</v>
      </c>
      <c r="X624" s="4" t="s">
        <v>242</v>
      </c>
      <c r="Y624" s="4" t="s">
        <v>3624</v>
      </c>
      <c r="Z624" s="4"/>
      <c r="AA624" s="4">
        <v>713.0</v>
      </c>
      <c r="AB624" s="4" t="s">
        <v>49</v>
      </c>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243" t="str">
        <f t="shared" si="69"/>
        <v>TNBT</v>
      </c>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row>
    <row r="625" ht="14.25" customHeight="1">
      <c r="A625" s="1" t="str">
        <f t="shared" si="73"/>
        <v>OK</v>
      </c>
      <c r="B625" s="103" t="str">
        <f t="shared" si="4"/>
        <v>OK</v>
      </c>
      <c r="C625" s="4" t="s">
        <v>3617</v>
      </c>
      <c r="D625" s="4" t="s">
        <v>3352</v>
      </c>
      <c r="E625" s="4"/>
      <c r="F625" s="4"/>
      <c r="G625" s="4"/>
      <c r="H625" s="4" t="s">
        <v>3618</v>
      </c>
      <c r="I625" s="4"/>
      <c r="J625" s="4"/>
      <c r="K625" s="4"/>
      <c r="L625" s="4"/>
      <c r="M625" s="4" t="s">
        <v>13</v>
      </c>
      <c r="N625" s="4" t="s">
        <v>8</v>
      </c>
      <c r="O625" s="4" t="s">
        <v>42</v>
      </c>
      <c r="P625" s="4" t="s">
        <v>134</v>
      </c>
      <c r="Q625" s="4"/>
      <c r="R625" s="4" t="s">
        <v>3627</v>
      </c>
      <c r="S625" s="4" t="s">
        <v>3628</v>
      </c>
      <c r="T625" s="4" t="s">
        <v>3629</v>
      </c>
      <c r="U625" s="4" t="s">
        <v>3630</v>
      </c>
      <c r="V625" s="4" t="s">
        <v>3631</v>
      </c>
      <c r="W625" s="4" t="s">
        <v>3632</v>
      </c>
      <c r="X625" s="4" t="s">
        <v>242</v>
      </c>
      <c r="Y625" s="4" t="s">
        <v>3633</v>
      </c>
      <c r="Z625" s="4"/>
      <c r="AA625" s="4">
        <v>714.0</v>
      </c>
      <c r="AB625" s="4" t="e">
        <v>#NAME?</v>
      </c>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243" t="str">
        <f t="shared" si="69"/>
        <v>TNBT</v>
      </c>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row>
    <row r="626" ht="14.25" customHeight="1">
      <c r="A626" s="1" t="str">
        <f t="shared" si="73"/>
        <v/>
      </c>
      <c r="B626" s="103" t="str">
        <f t="shared" si="4"/>
        <v>Có sẵn</v>
      </c>
      <c r="C626" s="4" t="s">
        <v>3617</v>
      </c>
      <c r="D626" s="4" t="s">
        <v>3352</v>
      </c>
      <c r="E626" s="4"/>
      <c r="F626" s="4"/>
      <c r="G626" s="4"/>
      <c r="H626" s="4" t="s">
        <v>3618</v>
      </c>
      <c r="I626" s="4"/>
      <c r="J626" s="4"/>
      <c r="K626" s="4"/>
      <c r="L626" s="4"/>
      <c r="M626" s="4"/>
      <c r="N626" s="4"/>
      <c r="O626" s="4"/>
      <c r="P626" s="4"/>
      <c r="Q626" s="4" t="s">
        <v>8</v>
      </c>
      <c r="R626" s="4" t="s">
        <v>3634</v>
      </c>
      <c r="S626" s="4" t="s">
        <v>3635</v>
      </c>
      <c r="T626" s="4" t="s">
        <v>3636</v>
      </c>
      <c r="U626" s="4" t="s">
        <v>3637</v>
      </c>
      <c r="V626" s="4" t="s">
        <v>3638</v>
      </c>
      <c r="W626" s="4" t="s">
        <v>1752</v>
      </c>
      <c r="X626" s="4" t="s">
        <v>99</v>
      </c>
      <c r="Y626" s="4" t="s">
        <v>3639</v>
      </c>
      <c r="Z626" s="4" t="s">
        <v>3640</v>
      </c>
      <c r="AA626" s="4">
        <v>715.0</v>
      </c>
      <c r="AB626" s="4" t="s">
        <v>49</v>
      </c>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243" t="str">
        <f t="shared" si="69"/>
        <v>TNBT</v>
      </c>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row>
    <row r="627" ht="14.25" customHeight="1">
      <c r="A627" s="1"/>
      <c r="B627" s="103" t="str">
        <f t="shared" si="4"/>
        <v>Thêm</v>
      </c>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243" t="str">
        <f t="shared" si="69"/>
        <v/>
      </c>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row>
    <row r="628" ht="14.25" customHeight="1">
      <c r="A628" s="1" t="str">
        <f t="shared" ref="A628:A635" si="74">SWITCH(B628,"OK",IF(ISBLANK(R628),IF(ISBLANK(P628),"Giữ chỗ nhóm","Giữ chỗ"),"OK"),"Chưa làm",IF(P628&lt;&gt;"","Giữ chỗ",""),0,IF(ISBLANK(R628),"Thêm",""),"")</f>
        <v>OK</v>
      </c>
      <c r="B628" s="103" t="str">
        <f t="shared" si="4"/>
        <v>OK</v>
      </c>
      <c r="C628" s="4" t="s">
        <v>3642</v>
      </c>
      <c r="D628" s="4" t="s">
        <v>3352</v>
      </c>
      <c r="E628" s="4"/>
      <c r="F628" s="4"/>
      <c r="G628" s="4" t="s">
        <v>3643</v>
      </c>
      <c r="H628" s="4"/>
      <c r="I628" s="4"/>
      <c r="J628" s="4" t="s">
        <v>3099</v>
      </c>
      <c r="K628" s="4"/>
      <c r="L628" s="4"/>
      <c r="M628" s="4" t="s">
        <v>47</v>
      </c>
      <c r="N628" s="4" t="s">
        <v>8</v>
      </c>
      <c r="O628" s="4" t="s">
        <v>414</v>
      </c>
      <c r="P628" s="4" t="s">
        <v>490</v>
      </c>
      <c r="Q628" s="4"/>
      <c r="R628" s="4" t="s">
        <v>3644</v>
      </c>
      <c r="S628" s="4" t="s">
        <v>3645</v>
      </c>
      <c r="T628" s="4" t="s">
        <v>3646</v>
      </c>
      <c r="U628" s="4" t="s">
        <v>3647</v>
      </c>
      <c r="V628" s="4" t="s">
        <v>3648</v>
      </c>
      <c r="W628" s="4" t="s">
        <v>3649</v>
      </c>
      <c r="X628" s="4" t="s">
        <v>410</v>
      </c>
      <c r="Y628" s="4" t="s">
        <v>3650</v>
      </c>
      <c r="Z628" s="4"/>
      <c r="AA628" s="4">
        <v>717.0</v>
      </c>
      <c r="AB628" s="4" t="s">
        <v>49</v>
      </c>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243" t="str">
        <f t="shared" si="69"/>
        <v>TNBT</v>
      </c>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row>
    <row r="629" ht="14.25" customHeight="1">
      <c r="A629" s="1" t="str">
        <f t="shared" si="74"/>
        <v>OK</v>
      </c>
      <c r="B629" s="103" t="str">
        <f t="shared" si="4"/>
        <v>OK</v>
      </c>
      <c r="C629" s="4" t="s">
        <v>3642</v>
      </c>
      <c r="D629" s="4" t="s">
        <v>3352</v>
      </c>
      <c r="E629" s="4"/>
      <c r="F629" s="4"/>
      <c r="G629" s="4"/>
      <c r="H629" s="4"/>
      <c r="I629" s="4"/>
      <c r="J629" s="4"/>
      <c r="K629" s="4"/>
      <c r="L629" s="4"/>
      <c r="M629" s="4" t="s">
        <v>47</v>
      </c>
      <c r="N629" s="4" t="s">
        <v>8</v>
      </c>
      <c r="O629" s="4" t="s">
        <v>235</v>
      </c>
      <c r="P629" s="4" t="s">
        <v>236</v>
      </c>
      <c r="Q629" s="4"/>
      <c r="R629" s="4" t="s">
        <v>3653</v>
      </c>
      <c r="S629" s="4" t="s">
        <v>3654</v>
      </c>
      <c r="T629" s="4" t="s">
        <v>3655</v>
      </c>
      <c r="U629" s="4" t="s">
        <v>3656</v>
      </c>
      <c r="V629" s="4" t="s">
        <v>3657</v>
      </c>
      <c r="W629" s="4" t="s">
        <v>3658</v>
      </c>
      <c r="X629" s="4" t="s">
        <v>242</v>
      </c>
      <c r="Y629" s="4" t="s">
        <v>3659</v>
      </c>
      <c r="Z629" s="4"/>
      <c r="AA629" s="4">
        <v>718.0</v>
      </c>
      <c r="AB629" s="4" t="s">
        <v>49</v>
      </c>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243" t="str">
        <f t="shared" si="69"/>
        <v>TNBT</v>
      </c>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row>
    <row r="630" ht="14.25" customHeight="1">
      <c r="A630" s="1" t="str">
        <f t="shared" si="74"/>
        <v>OK</v>
      </c>
      <c r="B630" s="103" t="str">
        <f t="shared" si="4"/>
        <v>OK</v>
      </c>
      <c r="C630" s="4" t="s">
        <v>3642</v>
      </c>
      <c r="D630" s="4" t="s">
        <v>3352</v>
      </c>
      <c r="E630" s="4"/>
      <c r="F630" s="4"/>
      <c r="G630" s="4"/>
      <c r="H630" s="4"/>
      <c r="I630" s="4"/>
      <c r="J630" s="4"/>
      <c r="K630" s="4"/>
      <c r="L630" s="4"/>
      <c r="M630" s="4" t="s">
        <v>47</v>
      </c>
      <c r="N630" s="4" t="s">
        <v>8</v>
      </c>
      <c r="O630" s="4" t="s">
        <v>1027</v>
      </c>
      <c r="P630" s="4" t="s">
        <v>1453</v>
      </c>
      <c r="Q630" s="4"/>
      <c r="R630" s="4" t="s">
        <v>3660</v>
      </c>
      <c r="S630" s="4" t="s">
        <v>3661</v>
      </c>
      <c r="T630" s="4" t="s">
        <v>3662</v>
      </c>
      <c r="U630" s="4" t="s">
        <v>3663</v>
      </c>
      <c r="V630" s="4" t="s">
        <v>3664</v>
      </c>
      <c r="W630" s="4" t="s">
        <v>3665</v>
      </c>
      <c r="X630" s="4" t="s">
        <v>2204</v>
      </c>
      <c r="Y630" s="4" t="s">
        <v>3666</v>
      </c>
      <c r="Z630" s="4"/>
      <c r="AA630" s="4">
        <v>719.0</v>
      </c>
      <c r="AB630" s="4" t="s">
        <v>49</v>
      </c>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243" t="str">
        <f t="shared" si="69"/>
        <v>TNBT</v>
      </c>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row>
    <row r="631" ht="14.25" customHeight="1">
      <c r="A631" s="1" t="str">
        <f t="shared" si="74"/>
        <v/>
      </c>
      <c r="B631" s="103" t="str">
        <f t="shared" si="4"/>
        <v>Có sẵn</v>
      </c>
      <c r="C631" s="4" t="s">
        <v>3642</v>
      </c>
      <c r="D631" s="4" t="s">
        <v>3352</v>
      </c>
      <c r="E631" s="4"/>
      <c r="F631" s="4"/>
      <c r="G631" s="4" t="s">
        <v>3643</v>
      </c>
      <c r="H631" s="4"/>
      <c r="I631" s="4"/>
      <c r="J631" s="4" t="s">
        <v>3099</v>
      </c>
      <c r="K631" s="4"/>
      <c r="L631" s="4"/>
      <c r="M631" s="4"/>
      <c r="N631" s="4"/>
      <c r="O631" s="4"/>
      <c r="P631" s="4" t="s">
        <v>204</v>
      </c>
      <c r="Q631" s="4" t="s">
        <v>5</v>
      </c>
      <c r="R631" s="4" t="s">
        <v>3667</v>
      </c>
      <c r="S631" s="4" t="s">
        <v>3668</v>
      </c>
      <c r="T631" s="4" t="s">
        <v>3669</v>
      </c>
      <c r="U631" s="4" t="s">
        <v>3670</v>
      </c>
      <c r="V631" s="4" t="s">
        <v>3671</v>
      </c>
      <c r="W631" s="4" t="s">
        <v>3672</v>
      </c>
      <c r="X631" s="4" t="s">
        <v>301</v>
      </c>
      <c r="Y631" s="4"/>
      <c r="Z631" s="4" t="s">
        <v>3673</v>
      </c>
      <c r="AA631" s="4">
        <v>720.0</v>
      </c>
      <c r="AB631" s="4" t="s">
        <v>49</v>
      </c>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243" t="str">
        <f t="shared" si="69"/>
        <v>TNLT</v>
      </c>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row>
    <row r="632" ht="14.25" customHeight="1">
      <c r="A632" s="1" t="str">
        <f t="shared" si="74"/>
        <v/>
      </c>
      <c r="B632" s="103" t="str">
        <f t="shared" si="4"/>
        <v>Có sẵn</v>
      </c>
      <c r="C632" s="4" t="s">
        <v>3642</v>
      </c>
      <c r="D632" s="4" t="s">
        <v>3352</v>
      </c>
      <c r="E632" s="4"/>
      <c r="F632" s="4"/>
      <c r="G632" s="4"/>
      <c r="H632" s="4"/>
      <c r="I632" s="4"/>
      <c r="J632" s="4"/>
      <c r="K632" s="4"/>
      <c r="L632" s="4"/>
      <c r="M632" s="4"/>
      <c r="N632" s="4"/>
      <c r="O632" s="4"/>
      <c r="P632" s="4" t="s">
        <v>204</v>
      </c>
      <c r="Q632" s="4" t="s">
        <v>9</v>
      </c>
      <c r="R632" s="4" t="s">
        <v>3677</v>
      </c>
      <c r="S632" s="4" t="s">
        <v>150</v>
      </c>
      <c r="T632" s="4" t="s">
        <v>150</v>
      </c>
      <c r="U632" s="4" t="s">
        <v>150</v>
      </c>
      <c r="V632" s="4" t="s">
        <v>150</v>
      </c>
      <c r="W632" s="4" t="s">
        <v>150</v>
      </c>
      <c r="X632" s="4" t="s">
        <v>3678</v>
      </c>
      <c r="Y632" s="4"/>
      <c r="Z632" s="4" t="s">
        <v>3679</v>
      </c>
      <c r="AA632" s="4">
        <v>721.0</v>
      </c>
      <c r="AB632" s="4" t="s">
        <v>49</v>
      </c>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243" t="str">
        <f t="shared" si="69"/>
        <v>TL</v>
      </c>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row>
    <row r="633" ht="14.25" customHeight="1">
      <c r="A633" s="1" t="str">
        <f t="shared" si="74"/>
        <v/>
      </c>
      <c r="B633" s="103" t="str">
        <f t="shared" si="4"/>
        <v>Có sẵn</v>
      </c>
      <c r="C633" s="4" t="s">
        <v>3642</v>
      </c>
      <c r="D633" s="4" t="s">
        <v>3352</v>
      </c>
      <c r="E633" s="4"/>
      <c r="F633" s="4"/>
      <c r="G633" s="4"/>
      <c r="H633" s="4"/>
      <c r="I633" s="4"/>
      <c r="J633" s="4"/>
      <c r="K633" s="4"/>
      <c r="L633" s="4"/>
      <c r="M633" s="4"/>
      <c r="N633" s="4"/>
      <c r="O633" s="4"/>
      <c r="P633" s="4"/>
      <c r="Q633" s="4" t="s">
        <v>5</v>
      </c>
      <c r="R633" s="4" t="s">
        <v>3680</v>
      </c>
      <c r="S633" s="4" t="s">
        <v>3668</v>
      </c>
      <c r="T633" s="4" t="s">
        <v>3681</v>
      </c>
      <c r="U633" s="4" t="s">
        <v>3682</v>
      </c>
      <c r="V633" s="4" t="s">
        <v>3671</v>
      </c>
      <c r="W633" s="4" t="s">
        <v>3683</v>
      </c>
      <c r="X633" s="4" t="s">
        <v>150</v>
      </c>
      <c r="Y633" s="4"/>
      <c r="Z633" s="4" t="s">
        <v>3684</v>
      </c>
      <c r="AA633" s="4">
        <v>722.0</v>
      </c>
      <c r="AB633" s="4" t="s">
        <v>13</v>
      </c>
      <c r="AC633" s="4"/>
      <c r="AD633" s="20" t="s">
        <v>1190</v>
      </c>
      <c r="AE633" s="271" t="s">
        <v>3680</v>
      </c>
      <c r="AF633" s="270" t="s">
        <v>5</v>
      </c>
      <c r="AG633" s="271" t="s">
        <v>3668</v>
      </c>
      <c r="AH633" s="271" t="s">
        <v>3681</v>
      </c>
      <c r="AI633" s="271" t="s">
        <v>3682</v>
      </c>
      <c r="AJ633" s="271" t="s">
        <v>9664</v>
      </c>
      <c r="AK633" s="271" t="s">
        <v>9665</v>
      </c>
      <c r="AL633" s="270" t="s">
        <v>242</v>
      </c>
      <c r="AM633" s="270" t="s">
        <v>9666</v>
      </c>
      <c r="AN633" s="270" t="s">
        <v>9667</v>
      </c>
      <c r="AO633" s="270" t="s">
        <v>9668</v>
      </c>
      <c r="AP633" s="4"/>
      <c r="AQ633" s="4"/>
      <c r="AR633" s="4"/>
      <c r="AS633" s="4"/>
      <c r="AT633" s="4"/>
      <c r="AU633" s="4"/>
      <c r="AV633" s="4"/>
      <c r="AW633" s="4"/>
      <c r="AX633" s="4"/>
      <c r="AY633" s="4"/>
      <c r="AZ633" s="4"/>
      <c r="BA633" s="4"/>
      <c r="BB633" s="4"/>
      <c r="BC633" s="4"/>
      <c r="BD633" s="4"/>
      <c r="BE633" s="4"/>
      <c r="BF633" s="4"/>
      <c r="BG633" s="4"/>
      <c r="BH633" s="4"/>
      <c r="BI633" s="4"/>
      <c r="BJ633" s="243" t="str">
        <f t="shared" si="69"/>
        <v>TNLT</v>
      </c>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row>
    <row r="634" ht="14.25" customHeight="1">
      <c r="A634" s="1" t="str">
        <f t="shared" si="74"/>
        <v>OK</v>
      </c>
      <c r="B634" s="103" t="str">
        <f t="shared" si="4"/>
        <v>OK</v>
      </c>
      <c r="C634" s="4" t="s">
        <v>3685</v>
      </c>
      <c r="D634" s="4" t="s">
        <v>3352</v>
      </c>
      <c r="E634" s="4"/>
      <c r="F634" s="4"/>
      <c r="G634" s="4" t="s">
        <v>3686</v>
      </c>
      <c r="H634" s="4" t="s">
        <v>3687</v>
      </c>
      <c r="I634" s="4"/>
      <c r="J634" s="4"/>
      <c r="K634" s="4"/>
      <c r="L634" s="4"/>
      <c r="M634" s="4" t="s">
        <v>47</v>
      </c>
      <c r="N634" s="4" t="s">
        <v>8</v>
      </c>
      <c r="O634" s="4" t="s">
        <v>1209</v>
      </c>
      <c r="P634" s="4" t="s">
        <v>629</v>
      </c>
      <c r="Q634" s="4"/>
      <c r="R634" s="4" t="s">
        <v>3688</v>
      </c>
      <c r="S634" s="4" t="s">
        <v>3689</v>
      </c>
      <c r="T634" s="4" t="s">
        <v>3690</v>
      </c>
      <c r="U634" s="4" t="s">
        <v>3691</v>
      </c>
      <c r="V634" s="4" t="s">
        <v>3692</v>
      </c>
      <c r="W634" s="4" t="s">
        <v>3693</v>
      </c>
      <c r="X634" s="4" t="s">
        <v>242</v>
      </c>
      <c r="Y634" s="4" t="s">
        <v>3694</v>
      </c>
      <c r="Z634" s="4"/>
      <c r="AA634" s="4">
        <v>723.0</v>
      </c>
      <c r="AB634" s="4" t="s">
        <v>47</v>
      </c>
      <c r="AC634" s="4"/>
      <c r="AD634" s="20" t="s">
        <v>1037</v>
      </c>
      <c r="AE634" s="4" t="s">
        <v>3688</v>
      </c>
      <c r="AF634" s="4" t="s">
        <v>8</v>
      </c>
      <c r="AG634" s="67" t="s">
        <v>8362</v>
      </c>
      <c r="AH634" s="67" t="s">
        <v>8362</v>
      </c>
      <c r="AI634" s="67" t="s">
        <v>8362</v>
      </c>
      <c r="AJ634" s="67" t="s">
        <v>8362</v>
      </c>
      <c r="AK634" s="67" t="s">
        <v>8362</v>
      </c>
      <c r="AL634" s="67" t="s">
        <v>8362</v>
      </c>
      <c r="AM634" s="67" t="s">
        <v>8362</v>
      </c>
      <c r="AN634" s="67" t="s">
        <v>9669</v>
      </c>
      <c r="AO634" s="67" t="s">
        <v>9670</v>
      </c>
      <c r="AP634" s="4"/>
      <c r="AQ634" s="4"/>
      <c r="AR634" s="4"/>
      <c r="AS634" s="4"/>
      <c r="AT634" s="4"/>
      <c r="AU634" s="4"/>
      <c r="AV634" s="4"/>
      <c r="AW634" s="4"/>
      <c r="AX634" s="4"/>
      <c r="AY634" s="4"/>
      <c r="AZ634" s="4"/>
      <c r="BA634" s="4"/>
      <c r="BB634" s="4"/>
      <c r="BC634" s="4"/>
      <c r="BD634" s="4"/>
      <c r="BE634" s="4"/>
      <c r="BF634" s="4"/>
      <c r="BG634" s="4"/>
      <c r="BH634" s="4"/>
      <c r="BI634" s="4"/>
      <c r="BJ634" s="243" t="str">
        <f t="shared" si="69"/>
        <v>TNBT</v>
      </c>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row>
    <row r="635" ht="14.25" customHeight="1">
      <c r="A635" s="1" t="str">
        <f t="shared" si="74"/>
        <v>OK</v>
      </c>
      <c r="B635" s="103" t="str">
        <f t="shared" si="4"/>
        <v>OK</v>
      </c>
      <c r="C635" s="4" t="s">
        <v>3685</v>
      </c>
      <c r="D635" s="4" t="s">
        <v>3352</v>
      </c>
      <c r="E635" s="4"/>
      <c r="F635" s="4"/>
      <c r="G635" s="4" t="s">
        <v>3686</v>
      </c>
      <c r="H635" s="4" t="s">
        <v>3687</v>
      </c>
      <c r="I635" s="4"/>
      <c r="J635" s="4"/>
      <c r="K635" s="4"/>
      <c r="L635" s="4"/>
      <c r="M635" s="4" t="s">
        <v>13</v>
      </c>
      <c r="N635" s="4" t="s">
        <v>8</v>
      </c>
      <c r="O635" s="4" t="s">
        <v>505</v>
      </c>
      <c r="P635" s="4" t="s">
        <v>578</v>
      </c>
      <c r="Q635" s="4"/>
      <c r="R635" s="4" t="s">
        <v>3695</v>
      </c>
      <c r="S635" s="4" t="s">
        <v>3696</v>
      </c>
      <c r="T635" s="4" t="s">
        <v>3697</v>
      </c>
      <c r="U635" s="4" t="s">
        <v>3698</v>
      </c>
      <c r="V635" s="4" t="s">
        <v>3699</v>
      </c>
      <c r="W635" s="4" t="s">
        <v>3700</v>
      </c>
      <c r="X635" s="4" t="s">
        <v>2750</v>
      </c>
      <c r="Y635" s="4" t="s">
        <v>3701</v>
      </c>
      <c r="Z635" s="4"/>
      <c r="AA635" s="4">
        <v>724.0</v>
      </c>
      <c r="AB635" s="4" t="s">
        <v>47</v>
      </c>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243" t="str">
        <f t="shared" si="69"/>
        <v>TNBT</v>
      </c>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row>
    <row r="636" ht="14.25" customHeight="1">
      <c r="A636" s="1"/>
      <c r="B636" s="103" t="str">
        <f t="shared" si="4"/>
        <v>Thêm</v>
      </c>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20" t="s">
        <v>1940</v>
      </c>
      <c r="AE636" s="67" t="s">
        <v>9671</v>
      </c>
      <c r="AF636" s="67" t="s">
        <v>5</v>
      </c>
      <c r="AG636" s="67" t="s">
        <v>5</v>
      </c>
      <c r="AH636" s="67" t="s">
        <v>9672</v>
      </c>
      <c r="AI636" s="67" t="s">
        <v>9673</v>
      </c>
      <c r="AJ636" s="67" t="s">
        <v>9674</v>
      </c>
      <c r="AK636" s="67" t="s">
        <v>9675</v>
      </c>
      <c r="AL636" s="67" t="s">
        <v>1766</v>
      </c>
      <c r="AM636" s="67" t="s">
        <v>9676</v>
      </c>
      <c r="AN636" s="67" t="s">
        <v>9677</v>
      </c>
      <c r="AO636" s="67" t="s">
        <v>9678</v>
      </c>
      <c r="AP636" s="4"/>
      <c r="AQ636" s="4"/>
      <c r="AR636" s="4"/>
      <c r="AS636" s="4"/>
      <c r="AT636" s="4"/>
      <c r="AU636" s="4"/>
      <c r="AV636" s="4"/>
      <c r="AW636" s="4"/>
      <c r="AX636" s="4"/>
      <c r="AY636" s="4"/>
      <c r="AZ636" s="4"/>
      <c r="BA636" s="4"/>
      <c r="BB636" s="4"/>
      <c r="BC636" s="4"/>
      <c r="BD636" s="4"/>
      <c r="BE636" s="4"/>
      <c r="BF636" s="4"/>
      <c r="BG636" s="4"/>
      <c r="BH636" s="4"/>
      <c r="BI636" s="4"/>
      <c r="BJ636" s="243" t="str">
        <f t="shared" si="69"/>
        <v>TNLT</v>
      </c>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row>
    <row r="637" ht="14.25" customHeight="1">
      <c r="A637" s="1" t="str">
        <f t="shared" ref="A637:A638" si="75">SWITCH(B637,"OK",IF(ISBLANK(R637),IF(ISBLANK(P637),"Giữ chỗ nhóm","Giữ chỗ"),"OK"),"Chưa làm",IF(P637&lt;&gt;"","Giữ chỗ",""),0,IF(ISBLANK(R637),"Thêm",""),"")</f>
        <v>OK</v>
      </c>
      <c r="B637" s="103" t="str">
        <f t="shared" si="4"/>
        <v>OK</v>
      </c>
      <c r="C637" s="4" t="s">
        <v>3703</v>
      </c>
      <c r="D637" s="4" t="s">
        <v>3352</v>
      </c>
      <c r="E637" s="4"/>
      <c r="F637" s="4"/>
      <c r="G637" s="4"/>
      <c r="H637" s="4" t="s">
        <v>3704</v>
      </c>
      <c r="I637" s="4"/>
      <c r="J637" s="4"/>
      <c r="K637" s="4"/>
      <c r="L637" s="4"/>
      <c r="M637" s="4" t="s">
        <v>47</v>
      </c>
      <c r="N637" s="4" t="s">
        <v>8</v>
      </c>
      <c r="O637" s="4" t="s">
        <v>1209</v>
      </c>
      <c r="P637" s="4" t="s">
        <v>629</v>
      </c>
      <c r="Q637" s="4"/>
      <c r="R637" s="4" t="s">
        <v>3705</v>
      </c>
      <c r="S637" s="4" t="s">
        <v>3706</v>
      </c>
      <c r="T637" s="4" t="s">
        <v>3707</v>
      </c>
      <c r="U637" s="4" t="s">
        <v>3708</v>
      </c>
      <c r="V637" s="4" t="s">
        <v>3709</v>
      </c>
      <c r="W637" s="4" t="s">
        <v>3711</v>
      </c>
      <c r="X637" s="4" t="s">
        <v>171</v>
      </c>
      <c r="Y637" s="4" t="s">
        <v>3712</v>
      </c>
      <c r="Z637" s="4"/>
      <c r="AA637" s="4">
        <v>726.0</v>
      </c>
      <c r="AB637" s="4" t="s">
        <v>47</v>
      </c>
      <c r="AC637" s="4"/>
      <c r="AD637" s="20" t="s">
        <v>236</v>
      </c>
      <c r="AE637" s="67" t="s">
        <v>9679</v>
      </c>
      <c r="AF637" s="67" t="s">
        <v>8</v>
      </c>
      <c r="AG637" s="67" t="s">
        <v>9680</v>
      </c>
      <c r="AH637" s="67" t="s">
        <v>9681</v>
      </c>
      <c r="AI637" s="67" t="s">
        <v>9682</v>
      </c>
      <c r="AJ637" s="67" t="s">
        <v>9683</v>
      </c>
      <c r="AK637" s="67" t="s">
        <v>9684</v>
      </c>
      <c r="AL637" s="67" t="s">
        <v>171</v>
      </c>
      <c r="AM637" s="67" t="s">
        <v>9685</v>
      </c>
      <c r="AN637" s="67" t="s">
        <v>9686</v>
      </c>
      <c r="AO637" s="67" t="s">
        <v>8234</v>
      </c>
      <c r="AP637" s="4"/>
      <c r="AQ637" s="4"/>
      <c r="AR637" s="4"/>
      <c r="AS637" s="4"/>
      <c r="AT637" s="4"/>
      <c r="AU637" s="4"/>
      <c r="AV637" s="4"/>
      <c r="AW637" s="4"/>
      <c r="AX637" s="4"/>
      <c r="AY637" s="4"/>
      <c r="AZ637" s="4"/>
      <c r="BA637" s="4"/>
      <c r="BB637" s="4"/>
      <c r="BC637" s="4"/>
      <c r="BD637" s="4"/>
      <c r="BE637" s="4"/>
      <c r="BF637" s="4"/>
      <c r="BG637" s="4"/>
      <c r="BH637" s="4"/>
      <c r="BI637" s="4"/>
      <c r="BJ637" s="243" t="str">
        <f t="shared" si="69"/>
        <v>TNBT</v>
      </c>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row>
    <row r="638" ht="14.25" customHeight="1">
      <c r="A638" s="1" t="str">
        <f t="shared" si="75"/>
        <v>OK</v>
      </c>
      <c r="B638" s="103" t="str">
        <f t="shared" si="4"/>
        <v>OK</v>
      </c>
      <c r="C638" s="4" t="s">
        <v>3703</v>
      </c>
      <c r="D638" s="4" t="s">
        <v>3352</v>
      </c>
      <c r="E638" s="4"/>
      <c r="F638" s="4"/>
      <c r="G638" s="4"/>
      <c r="H638" s="4" t="s">
        <v>3704</v>
      </c>
      <c r="I638" s="4"/>
      <c r="J638" s="4"/>
      <c r="K638" s="4"/>
      <c r="L638" s="4"/>
      <c r="M638" s="4" t="s">
        <v>13</v>
      </c>
      <c r="N638" s="4" t="s">
        <v>8</v>
      </c>
      <c r="O638" s="4" t="s">
        <v>91</v>
      </c>
      <c r="P638" s="4" t="s">
        <v>412</v>
      </c>
      <c r="Q638" s="4"/>
      <c r="R638" s="4" t="s">
        <v>3713</v>
      </c>
      <c r="S638" s="4" t="s">
        <v>3714</v>
      </c>
      <c r="T638" s="4" t="s">
        <v>3715</v>
      </c>
      <c r="U638" s="4" t="s">
        <v>3716</v>
      </c>
      <c r="V638" s="4" t="s">
        <v>3717</v>
      </c>
      <c r="W638" s="4" t="s">
        <v>3718</v>
      </c>
      <c r="X638" s="4" t="s">
        <v>3719</v>
      </c>
      <c r="Y638" s="4" t="s">
        <v>3720</v>
      </c>
      <c r="Z638" s="4"/>
      <c r="AA638" s="4">
        <v>727.0</v>
      </c>
      <c r="AB638" s="4" t="s">
        <v>47</v>
      </c>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243" t="str">
        <f t="shared" si="69"/>
        <v>TNBT</v>
      </c>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row>
    <row r="639" ht="14.25" customHeight="1">
      <c r="A639" s="1"/>
      <c r="B639" s="103" t="str">
        <f t="shared" si="4"/>
        <v>Thêm</v>
      </c>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20" t="s">
        <v>927</v>
      </c>
      <c r="AE639" s="67" t="s">
        <v>9687</v>
      </c>
      <c r="AF639" s="2" t="s">
        <v>5</v>
      </c>
      <c r="AG639" s="67" t="s">
        <v>9688</v>
      </c>
      <c r="AH639" s="67" t="s">
        <v>9689</v>
      </c>
      <c r="AI639" s="67" t="s">
        <v>9690</v>
      </c>
      <c r="AJ639" s="67" t="s">
        <v>9691</v>
      </c>
      <c r="AK639" s="67" t="s">
        <v>9692</v>
      </c>
      <c r="AL639" s="67" t="s">
        <v>410</v>
      </c>
      <c r="AM639" s="67" t="s">
        <v>9693</v>
      </c>
      <c r="AN639" s="67" t="s">
        <v>9694</v>
      </c>
      <c r="AO639" s="67" t="s">
        <v>9694</v>
      </c>
      <c r="AP639" s="4"/>
      <c r="AQ639" s="4"/>
      <c r="AR639" s="4"/>
      <c r="AS639" s="4"/>
      <c r="AT639" s="4"/>
      <c r="AU639" s="4"/>
      <c r="AV639" s="4"/>
      <c r="AW639" s="4"/>
      <c r="AX639" s="4"/>
      <c r="AY639" s="4"/>
      <c r="AZ639" s="4"/>
      <c r="BA639" s="4"/>
      <c r="BB639" s="4"/>
      <c r="BC639" s="4"/>
      <c r="BD639" s="4"/>
      <c r="BE639" s="4"/>
      <c r="BF639" s="4"/>
      <c r="BG639" s="4"/>
      <c r="BH639" s="4"/>
      <c r="BI639" s="4"/>
      <c r="BJ639" s="243" t="str">
        <f>if(N639="", if(Q639 ="",if(#REF! ="",AU639,#REF!),Q639), N639)</f>
        <v>#REF!</v>
      </c>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row>
    <row r="640" ht="14.25" customHeight="1">
      <c r="A640" s="1" t="str">
        <f t="shared" ref="A640:A641" si="76">SWITCH(B640,"OK",IF(ISBLANK(R640),IF(ISBLANK(P640),"Giữ chỗ nhóm","Giữ chỗ"),"OK"),"Chưa làm",IF(P640&lt;&gt;"","Giữ chỗ",""),0,IF(ISBLANK(R640),"Thêm",""),"")</f>
        <v>OK</v>
      </c>
      <c r="B640" s="103" t="str">
        <f t="shared" si="4"/>
        <v>OK</v>
      </c>
      <c r="C640" s="4" t="s">
        <v>3721</v>
      </c>
      <c r="D640" s="4" t="s">
        <v>3352</v>
      </c>
      <c r="E640" s="4"/>
      <c r="F640" s="4"/>
      <c r="G640" s="4"/>
      <c r="H640" s="4" t="s">
        <v>3722</v>
      </c>
      <c r="I640" s="4"/>
      <c r="J640" s="4"/>
      <c r="K640" s="4"/>
      <c r="L640" s="4"/>
      <c r="M640" s="4" t="s">
        <v>47</v>
      </c>
      <c r="N640" s="4" t="s">
        <v>8</v>
      </c>
      <c r="O640" s="4" t="s">
        <v>1209</v>
      </c>
      <c r="P640" s="4" t="s">
        <v>1250</v>
      </c>
      <c r="Q640" s="4"/>
      <c r="R640" s="4" t="s">
        <v>3723</v>
      </c>
      <c r="S640" s="4" t="s">
        <v>3724</v>
      </c>
      <c r="T640" s="4" t="s">
        <v>3725</v>
      </c>
      <c r="U640" s="4" t="s">
        <v>3726</v>
      </c>
      <c r="V640" s="4" t="s">
        <v>3727</v>
      </c>
      <c r="W640" s="4" t="s">
        <v>3728</v>
      </c>
      <c r="X640" s="4" t="s">
        <v>3729</v>
      </c>
      <c r="Y640" s="4" t="s">
        <v>3730</v>
      </c>
      <c r="Z640" s="4"/>
      <c r="AA640" s="4">
        <v>729.0</v>
      </c>
      <c r="AB640" s="4" t="s">
        <v>47</v>
      </c>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243" t="str">
        <f t="shared" ref="BJ640:BJ988" si="77">if(N640="", if(Q640 ="",if(AG640 ="",AU640,AG640),Q640), N640)</f>
        <v>TNBT</v>
      </c>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row>
    <row r="641" ht="14.25" customHeight="1">
      <c r="A641" s="1" t="str">
        <f t="shared" si="76"/>
        <v>OK</v>
      </c>
      <c r="B641" s="103" t="str">
        <f t="shared" si="4"/>
        <v>OK</v>
      </c>
      <c r="C641" s="4" t="s">
        <v>3721</v>
      </c>
      <c r="D641" s="4" t="s">
        <v>3352</v>
      </c>
      <c r="E641" s="4"/>
      <c r="F641" s="4"/>
      <c r="G641" s="4"/>
      <c r="H641" s="4" t="s">
        <v>3722</v>
      </c>
      <c r="I641" s="4"/>
      <c r="J641" s="4"/>
      <c r="K641" s="4"/>
      <c r="L641" s="4"/>
      <c r="M641" s="4" t="s">
        <v>13</v>
      </c>
      <c r="N641" s="4" t="s">
        <v>8</v>
      </c>
      <c r="O641" s="4" t="s">
        <v>550</v>
      </c>
      <c r="P641" s="4" t="s">
        <v>672</v>
      </c>
      <c r="Q641" s="4"/>
      <c r="R641" s="4" t="s">
        <v>3734</v>
      </c>
      <c r="S641" s="4" t="s">
        <v>3735</v>
      </c>
      <c r="T641" s="4" t="s">
        <v>3736</v>
      </c>
      <c r="U641" s="4" t="s">
        <v>3737</v>
      </c>
      <c r="V641" s="4" t="s">
        <v>3738</v>
      </c>
      <c r="W641" s="4" t="s">
        <v>3739</v>
      </c>
      <c r="X641" s="4" t="s">
        <v>2967</v>
      </c>
      <c r="Y641" s="4" t="s">
        <v>3740</v>
      </c>
      <c r="Z641" s="4"/>
      <c r="AA641" s="4">
        <v>730.0</v>
      </c>
      <c r="AB641" s="4" t="s">
        <v>13</v>
      </c>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243" t="str">
        <f t="shared" si="77"/>
        <v>TNBT</v>
      </c>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row>
    <row r="642" ht="14.25" customHeight="1">
      <c r="A642" s="1"/>
      <c r="B642" s="103" t="str">
        <f t="shared" si="4"/>
        <v>Thêm</v>
      </c>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20" t="s">
        <v>1262</v>
      </c>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243" t="str">
        <f t="shared" si="77"/>
        <v/>
      </c>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row>
    <row r="643" ht="14.25" customHeight="1">
      <c r="A643" s="1" t="str">
        <f t="shared" ref="A643:A663" si="78">SWITCH(B643,"OK",IF(ISBLANK(R643),IF(ISBLANK(P643),"Giữ chỗ nhóm","Giữ chỗ"),"OK"),"Chưa làm",IF(P643&lt;&gt;"","Giữ chỗ",""),0,IF(ISBLANK(R643),"Thêm",""),"")</f>
        <v>OK</v>
      </c>
      <c r="B643" s="103" t="str">
        <f t="shared" si="4"/>
        <v>OK</v>
      </c>
      <c r="C643" s="4" t="s">
        <v>3741</v>
      </c>
      <c r="D643" s="4" t="s">
        <v>3352</v>
      </c>
      <c r="E643" s="4"/>
      <c r="F643" s="4"/>
      <c r="G643" s="4" t="s">
        <v>3742</v>
      </c>
      <c r="H643" s="4"/>
      <c r="I643" s="4"/>
      <c r="J643" s="4"/>
      <c r="K643" s="4"/>
      <c r="L643" s="4"/>
      <c r="M643" s="4" t="s">
        <v>47</v>
      </c>
      <c r="N643" s="4" t="s">
        <v>8</v>
      </c>
      <c r="O643" s="4" t="s">
        <v>354</v>
      </c>
      <c r="P643" s="4" t="s">
        <v>1165</v>
      </c>
      <c r="Q643" s="4"/>
      <c r="R643" s="4" t="s">
        <v>3743</v>
      </c>
      <c r="S643" s="4" t="s">
        <v>3744</v>
      </c>
      <c r="T643" s="4" t="s">
        <v>3745</v>
      </c>
      <c r="U643" s="4" t="s">
        <v>3746</v>
      </c>
      <c r="V643" s="4" t="s">
        <v>2654</v>
      </c>
      <c r="W643" s="4" t="s">
        <v>3638</v>
      </c>
      <c r="X643" s="4" t="s">
        <v>151</v>
      </c>
      <c r="Y643" s="4" t="s">
        <v>3747</v>
      </c>
      <c r="Z643" s="4"/>
      <c r="AA643" s="4">
        <v>732.0</v>
      </c>
      <c r="AB643" s="4" t="s">
        <v>47</v>
      </c>
      <c r="AC643" s="4"/>
      <c r="AD643" s="20" t="s">
        <v>3759</v>
      </c>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243" t="str">
        <f t="shared" si="77"/>
        <v>TNBT</v>
      </c>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row>
    <row r="644" ht="14.25" customHeight="1">
      <c r="A644" s="1" t="str">
        <f t="shared" si="78"/>
        <v/>
      </c>
      <c r="B644" s="103" t="str">
        <f t="shared" si="4"/>
        <v>Có sẵn</v>
      </c>
      <c r="C644" s="4" t="s">
        <v>3741</v>
      </c>
      <c r="D644" s="4" t="s">
        <v>3352</v>
      </c>
      <c r="E644" s="4"/>
      <c r="F644" s="4"/>
      <c r="G644" s="4"/>
      <c r="H644" s="4"/>
      <c r="I644" s="4"/>
      <c r="J644" s="4"/>
      <c r="K644" s="4"/>
      <c r="L644" s="4"/>
      <c r="M644" s="4" t="s">
        <v>47</v>
      </c>
      <c r="N644" s="4" t="s">
        <v>8</v>
      </c>
      <c r="O644" s="4" t="s">
        <v>1905</v>
      </c>
      <c r="P644" s="4" t="s">
        <v>646</v>
      </c>
      <c r="Q644" s="4" t="s">
        <v>8</v>
      </c>
      <c r="R644" s="4" t="s">
        <v>3752</v>
      </c>
      <c r="S644" s="4" t="s">
        <v>3753</v>
      </c>
      <c r="T644" s="4" t="s">
        <v>3754</v>
      </c>
      <c r="U644" s="4" t="s">
        <v>3755</v>
      </c>
      <c r="V644" s="4" t="s">
        <v>3756</v>
      </c>
      <c r="W644" s="4" t="s">
        <v>3757</v>
      </c>
      <c r="X644" s="4" t="s">
        <v>925</v>
      </c>
      <c r="Y644" s="4" t="s">
        <v>3758</v>
      </c>
      <c r="Z644" s="4"/>
      <c r="AA644" s="4">
        <v>733.0</v>
      </c>
      <c r="AB644" s="4" t="s">
        <v>47</v>
      </c>
      <c r="AC644" s="4"/>
      <c r="AD644" s="20" t="s">
        <v>540</v>
      </c>
      <c r="AE644" s="67" t="s">
        <v>8171</v>
      </c>
      <c r="AF644" s="67" t="s">
        <v>8171</v>
      </c>
      <c r="AG644" s="67" t="s">
        <v>8171</v>
      </c>
      <c r="AH644" s="67" t="s">
        <v>8171</v>
      </c>
      <c r="AI644" s="67" t="s">
        <v>8171</v>
      </c>
      <c r="AJ644" s="67" t="s">
        <v>8171</v>
      </c>
      <c r="AK644" s="67" t="s">
        <v>8171</v>
      </c>
      <c r="AL644" s="67" t="s">
        <v>8171</v>
      </c>
      <c r="AM644" s="67" t="s">
        <v>8171</v>
      </c>
      <c r="AN644" s="67" t="s">
        <v>9695</v>
      </c>
      <c r="AO644" s="67" t="s">
        <v>9696</v>
      </c>
      <c r="AP644" s="4"/>
      <c r="AQ644" s="4"/>
      <c r="AR644" s="4"/>
      <c r="AS644" s="4"/>
      <c r="AT644" s="4"/>
      <c r="AU644" s="4"/>
      <c r="AV644" s="4"/>
      <c r="AW644" s="4"/>
      <c r="AX644" s="4"/>
      <c r="AY644" s="4"/>
      <c r="AZ644" s="4"/>
      <c r="BA644" s="4"/>
      <c r="BB644" s="4"/>
      <c r="BC644" s="4"/>
      <c r="BD644" s="4"/>
      <c r="BE644" s="4"/>
      <c r="BF644" s="4"/>
      <c r="BG644" s="4"/>
      <c r="BH644" s="4"/>
      <c r="BI644" s="4"/>
      <c r="BJ644" s="243" t="str">
        <f t="shared" si="77"/>
        <v>TNBT</v>
      </c>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row>
    <row r="645" ht="14.25" customHeight="1">
      <c r="A645" s="1" t="str">
        <f t="shared" si="78"/>
        <v>Giữ chỗ nhóm</v>
      </c>
      <c r="B645" s="103" t="str">
        <f t="shared" si="4"/>
        <v>OK</v>
      </c>
      <c r="C645" s="4" t="s">
        <v>3741</v>
      </c>
      <c r="D645" s="4" t="s">
        <v>3352</v>
      </c>
      <c r="E645" s="4"/>
      <c r="F645" s="4"/>
      <c r="G645" s="4"/>
      <c r="H645" s="4"/>
      <c r="I645" s="4"/>
      <c r="J645" s="4"/>
      <c r="K645" s="4"/>
      <c r="L645" s="4"/>
      <c r="M645" s="4" t="s">
        <v>47</v>
      </c>
      <c r="N645" s="4" t="s">
        <v>8</v>
      </c>
      <c r="O645" s="4" t="s">
        <v>1027</v>
      </c>
      <c r="P645" s="4"/>
      <c r="Q645" s="4"/>
      <c r="R645" s="4"/>
      <c r="S645" s="4"/>
      <c r="T645" s="4"/>
      <c r="U645" s="4"/>
      <c r="V645" s="4"/>
      <c r="W645" s="4"/>
      <c r="X645" s="4"/>
      <c r="Y645" s="4"/>
      <c r="Z645" s="4"/>
      <c r="AA645" s="4">
        <v>734.0</v>
      </c>
      <c r="AB645" s="4" t="s">
        <v>47</v>
      </c>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243" t="str">
        <f t="shared" si="77"/>
        <v>TNBT</v>
      </c>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row>
    <row r="646" ht="14.25" customHeight="1">
      <c r="A646" s="1" t="str">
        <f t="shared" si="78"/>
        <v/>
      </c>
      <c r="B646" s="103" t="str">
        <f t="shared" si="4"/>
        <v>Có sẵn</v>
      </c>
      <c r="C646" s="4" t="s">
        <v>3741</v>
      </c>
      <c r="D646" s="4" t="s">
        <v>3352</v>
      </c>
      <c r="E646" s="4"/>
      <c r="F646" s="4"/>
      <c r="G646" s="4" t="s">
        <v>3742</v>
      </c>
      <c r="H646" s="4"/>
      <c r="I646" s="4"/>
      <c r="J646" s="4"/>
      <c r="K646" s="4"/>
      <c r="L646" s="4"/>
      <c r="M646" s="4"/>
      <c r="N646" s="4"/>
      <c r="O646" s="4"/>
      <c r="P646" s="4" t="s">
        <v>204</v>
      </c>
      <c r="Q646" s="4" t="s">
        <v>5</v>
      </c>
      <c r="R646" s="4" t="s">
        <v>3760</v>
      </c>
      <c r="S646" s="4" t="s">
        <v>3761</v>
      </c>
      <c r="T646" s="4" t="s">
        <v>3762</v>
      </c>
      <c r="U646" s="4" t="s">
        <v>3763</v>
      </c>
      <c r="V646" s="4" t="s">
        <v>3764</v>
      </c>
      <c r="W646" s="4" t="s">
        <v>179</v>
      </c>
      <c r="X646" s="4" t="s">
        <v>242</v>
      </c>
      <c r="Y646" s="4"/>
      <c r="Z646" s="4" t="s">
        <v>3765</v>
      </c>
      <c r="AA646" s="4">
        <v>735.0</v>
      </c>
      <c r="AB646" s="4" t="s">
        <v>49</v>
      </c>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243" t="str">
        <f t="shared" si="77"/>
        <v>TNLT</v>
      </c>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row>
    <row r="647" ht="14.25" customHeight="1">
      <c r="A647" s="1" t="str">
        <f t="shared" si="78"/>
        <v/>
      </c>
      <c r="B647" s="103" t="str">
        <f t="shared" si="4"/>
        <v>Có sẵn</v>
      </c>
      <c r="C647" s="4" t="s">
        <v>3741</v>
      </c>
      <c r="D647" s="4" t="s">
        <v>3352</v>
      </c>
      <c r="E647" s="4"/>
      <c r="F647" s="4"/>
      <c r="G647" s="4"/>
      <c r="H647" s="4"/>
      <c r="I647" s="4"/>
      <c r="J647" s="4"/>
      <c r="K647" s="4"/>
      <c r="L647" s="4"/>
      <c r="M647" s="4"/>
      <c r="N647" s="4"/>
      <c r="O647" s="4"/>
      <c r="P647" s="4" t="s">
        <v>204</v>
      </c>
      <c r="Q647" s="4" t="s">
        <v>9</v>
      </c>
      <c r="R647" s="4" t="s">
        <v>3770</v>
      </c>
      <c r="S647" s="4" t="s">
        <v>150</v>
      </c>
      <c r="T647" s="4" t="s">
        <v>150</v>
      </c>
      <c r="U647" s="4" t="s">
        <v>150</v>
      </c>
      <c r="V647" s="4" t="s">
        <v>150</v>
      </c>
      <c r="W647" s="4" t="s">
        <v>150</v>
      </c>
      <c r="X647" s="4" t="s">
        <v>3771</v>
      </c>
      <c r="Y647" s="4"/>
      <c r="Z647" s="4" t="s">
        <v>3772</v>
      </c>
      <c r="AA647" s="4">
        <v>736.0</v>
      </c>
      <c r="AB647" s="4" t="s">
        <v>49</v>
      </c>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243" t="str">
        <f t="shared" si="77"/>
        <v>TL</v>
      </c>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row>
    <row r="648" ht="14.25" customHeight="1">
      <c r="A648" s="1" t="str">
        <f t="shared" si="78"/>
        <v/>
      </c>
      <c r="B648" s="103" t="str">
        <f t="shared" si="4"/>
        <v>Có sẵn</v>
      </c>
      <c r="C648" s="4" t="s">
        <v>3741</v>
      </c>
      <c r="D648" s="4" t="s">
        <v>3352</v>
      </c>
      <c r="E648" s="4"/>
      <c r="F648" s="4"/>
      <c r="G648" s="4"/>
      <c r="H648" s="4"/>
      <c r="I648" s="4"/>
      <c r="J648" s="4"/>
      <c r="K648" s="4"/>
      <c r="L648" s="4"/>
      <c r="M648" s="4"/>
      <c r="N648" s="4"/>
      <c r="O648" s="4"/>
      <c r="P648" s="4"/>
      <c r="Q648" s="4" t="s">
        <v>5</v>
      </c>
      <c r="R648" s="4" t="s">
        <v>3760</v>
      </c>
      <c r="S648" s="4" t="s">
        <v>3773</v>
      </c>
      <c r="T648" s="4" t="s">
        <v>3669</v>
      </c>
      <c r="U648" s="4" t="s">
        <v>3774</v>
      </c>
      <c r="V648" s="4" t="s">
        <v>3672</v>
      </c>
      <c r="W648" s="4" t="s">
        <v>179</v>
      </c>
      <c r="X648" s="4" t="s">
        <v>150</v>
      </c>
      <c r="Y648" s="4"/>
      <c r="Z648" s="4" t="s">
        <v>3775</v>
      </c>
      <c r="AA648" s="4">
        <v>737.0</v>
      </c>
      <c r="AB648" s="4" t="s">
        <v>13</v>
      </c>
      <c r="AC648" s="4"/>
      <c r="AD648" s="20" t="s">
        <v>2147</v>
      </c>
      <c r="AE648" s="67" t="s">
        <v>8171</v>
      </c>
      <c r="AF648" s="67" t="s">
        <v>8171</v>
      </c>
      <c r="AG648" s="67" t="s">
        <v>8171</v>
      </c>
      <c r="AH648" s="67" t="s">
        <v>8171</v>
      </c>
      <c r="AI648" s="67" t="s">
        <v>8171</v>
      </c>
      <c r="AJ648" s="67" t="s">
        <v>8171</v>
      </c>
      <c r="AK648" s="67" t="s">
        <v>8598</v>
      </c>
      <c r="AL648" s="67" t="s">
        <v>8232</v>
      </c>
      <c r="AM648" s="67" t="s">
        <v>8232</v>
      </c>
      <c r="AN648" s="67" t="s">
        <v>9582</v>
      </c>
      <c r="AO648" s="67" t="s">
        <v>9697</v>
      </c>
      <c r="AP648" s="4"/>
      <c r="AQ648" s="4"/>
      <c r="AR648" s="4"/>
      <c r="AS648" s="4"/>
      <c r="AT648" s="4"/>
      <c r="AU648" s="4"/>
      <c r="AV648" s="4"/>
      <c r="AW648" s="4"/>
      <c r="AX648" s="4"/>
      <c r="AY648" s="4"/>
      <c r="AZ648" s="4"/>
      <c r="BA648" s="4"/>
      <c r="BB648" s="4"/>
      <c r="BC648" s="4"/>
      <c r="BD648" s="4"/>
      <c r="BE648" s="4"/>
      <c r="BF648" s="4"/>
      <c r="BG648" s="4"/>
      <c r="BH648" s="4"/>
      <c r="BI648" s="4"/>
      <c r="BJ648" s="243" t="str">
        <f t="shared" si="77"/>
        <v>TNLT</v>
      </c>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row>
    <row r="649" ht="14.25" customHeight="1">
      <c r="A649" s="1" t="str">
        <f t="shared" si="78"/>
        <v>OK</v>
      </c>
      <c r="B649" s="103" t="str">
        <f t="shared" si="4"/>
        <v>OK</v>
      </c>
      <c r="C649" s="4" t="s">
        <v>3776</v>
      </c>
      <c r="D649" s="4" t="s">
        <v>3352</v>
      </c>
      <c r="E649" s="4"/>
      <c r="F649" s="4"/>
      <c r="G649" s="4" t="s">
        <v>3777</v>
      </c>
      <c r="H649" s="4"/>
      <c r="I649" s="4"/>
      <c r="J649" s="4" t="s">
        <v>3099</v>
      </c>
      <c r="K649" s="4"/>
      <c r="L649" s="4"/>
      <c r="M649" s="4" t="s">
        <v>47</v>
      </c>
      <c r="N649" s="4" t="s">
        <v>8</v>
      </c>
      <c r="O649" s="4" t="s">
        <v>414</v>
      </c>
      <c r="P649" s="4" t="s">
        <v>615</v>
      </c>
      <c r="Q649" s="4"/>
      <c r="R649" s="4" t="s">
        <v>3778</v>
      </c>
      <c r="S649" s="4" t="s">
        <v>3779</v>
      </c>
      <c r="T649" s="4" t="s">
        <v>3780</v>
      </c>
      <c r="U649" s="4" t="s">
        <v>3781</v>
      </c>
      <c r="V649" s="4" t="s">
        <v>3782</v>
      </c>
      <c r="W649" s="4" t="s">
        <v>3783</v>
      </c>
      <c r="X649" s="4" t="s">
        <v>3784</v>
      </c>
      <c r="Y649" s="4" t="s">
        <v>3785</v>
      </c>
      <c r="Z649" s="4"/>
      <c r="AA649" s="4">
        <v>738.0</v>
      </c>
      <c r="AB649" s="4" t="s">
        <v>47</v>
      </c>
      <c r="AC649" s="4"/>
      <c r="AD649" s="20" t="s">
        <v>1105</v>
      </c>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243" t="str">
        <f t="shared" si="77"/>
        <v>TNBT</v>
      </c>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row>
    <row r="650" ht="14.25" customHeight="1">
      <c r="A650" s="1" t="str">
        <f t="shared" si="78"/>
        <v>OK</v>
      </c>
      <c r="B650" s="103" t="str">
        <f t="shared" si="4"/>
        <v>OK</v>
      </c>
      <c r="C650" s="4" t="s">
        <v>3776</v>
      </c>
      <c r="D650" s="4" t="s">
        <v>3352</v>
      </c>
      <c r="E650" s="4"/>
      <c r="F650" s="4"/>
      <c r="G650" s="4"/>
      <c r="H650" s="4"/>
      <c r="I650" s="4"/>
      <c r="J650" s="4"/>
      <c r="K650" s="4"/>
      <c r="L650" s="4"/>
      <c r="M650" s="4" t="s">
        <v>47</v>
      </c>
      <c r="N650" s="4" t="s">
        <v>8</v>
      </c>
      <c r="O650" s="4" t="s">
        <v>1209</v>
      </c>
      <c r="P650" s="4" t="s">
        <v>1250</v>
      </c>
      <c r="Q650" s="4"/>
      <c r="R650" s="4" t="s">
        <v>3786</v>
      </c>
      <c r="S650" s="4" t="s">
        <v>3787</v>
      </c>
      <c r="T650" s="4" t="s">
        <v>3788</v>
      </c>
      <c r="U650" s="4" t="s">
        <v>3789</v>
      </c>
      <c r="V650" s="4" t="s">
        <v>3790</v>
      </c>
      <c r="W650" s="4" t="s">
        <v>3791</v>
      </c>
      <c r="X650" s="4" t="s">
        <v>242</v>
      </c>
      <c r="Y650" s="4" t="s">
        <v>3792</v>
      </c>
      <c r="Z650" s="4"/>
      <c r="AA650" s="4">
        <v>739.0</v>
      </c>
      <c r="AB650" s="4" t="s">
        <v>47</v>
      </c>
      <c r="AC650" s="4"/>
      <c r="AD650" s="20" t="s">
        <v>884</v>
      </c>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243" t="str">
        <f t="shared" si="77"/>
        <v>TNBT</v>
      </c>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row>
    <row r="651" ht="14.25" customHeight="1">
      <c r="A651" s="1" t="str">
        <f t="shared" si="78"/>
        <v>OK</v>
      </c>
      <c r="B651" s="103" t="str">
        <f t="shared" si="4"/>
        <v>OK</v>
      </c>
      <c r="C651" s="4" t="s">
        <v>3776</v>
      </c>
      <c r="D651" s="4" t="s">
        <v>3352</v>
      </c>
      <c r="E651" s="4"/>
      <c r="F651" s="4"/>
      <c r="G651" s="4"/>
      <c r="H651" s="4"/>
      <c r="I651" s="4"/>
      <c r="J651" s="4"/>
      <c r="K651" s="4"/>
      <c r="L651" s="4"/>
      <c r="M651" s="4" t="s">
        <v>47</v>
      </c>
      <c r="N651" s="4" t="s">
        <v>8</v>
      </c>
      <c r="O651" s="4" t="s">
        <v>1905</v>
      </c>
      <c r="P651" s="4" t="s">
        <v>1965</v>
      </c>
      <c r="Q651" s="4"/>
      <c r="R651" s="4" t="s">
        <v>3793</v>
      </c>
      <c r="S651" s="4" t="s">
        <v>3672</v>
      </c>
      <c r="T651" s="4" t="s">
        <v>3794</v>
      </c>
      <c r="U651" s="4" t="s">
        <v>3669</v>
      </c>
      <c r="V651" s="4" t="s">
        <v>3683</v>
      </c>
      <c r="W651" s="4" t="s">
        <v>3795</v>
      </c>
      <c r="X651" s="4" t="s">
        <v>99</v>
      </c>
      <c r="Y651" s="4" t="s">
        <v>3796</v>
      </c>
      <c r="Z651" s="4"/>
      <c r="AA651" s="4">
        <v>740.0</v>
      </c>
      <c r="AB651" s="4" t="s">
        <v>47</v>
      </c>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243" t="str">
        <f t="shared" si="77"/>
        <v>TNBT</v>
      </c>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row>
    <row r="652" ht="14.25" customHeight="1">
      <c r="A652" s="1" t="str">
        <f t="shared" si="78"/>
        <v/>
      </c>
      <c r="B652" s="103" t="str">
        <f t="shared" si="4"/>
        <v>Có sẵn</v>
      </c>
      <c r="C652" s="4" t="s">
        <v>3776</v>
      </c>
      <c r="D652" s="4" t="s">
        <v>3352</v>
      </c>
      <c r="E652" s="4"/>
      <c r="F652" s="4"/>
      <c r="G652" s="4" t="s">
        <v>3777</v>
      </c>
      <c r="H652" s="4"/>
      <c r="I652" s="4"/>
      <c r="J652" s="4" t="s">
        <v>3099</v>
      </c>
      <c r="K652" s="4"/>
      <c r="L652" s="4"/>
      <c r="M652" s="4"/>
      <c r="N652" s="4"/>
      <c r="O652" s="4"/>
      <c r="P652" s="4" t="s">
        <v>204</v>
      </c>
      <c r="Q652" s="4" t="s">
        <v>5</v>
      </c>
      <c r="R652" s="4" t="s">
        <v>3797</v>
      </c>
      <c r="S652" s="4" t="s">
        <v>3798</v>
      </c>
      <c r="T652" s="4" t="s">
        <v>3799</v>
      </c>
      <c r="U652" s="4" t="s">
        <v>3800</v>
      </c>
      <c r="V652" s="4" t="s">
        <v>3801</v>
      </c>
      <c r="W652" s="4" t="s">
        <v>3802</v>
      </c>
      <c r="X652" s="4" t="s">
        <v>171</v>
      </c>
      <c r="Y652" s="4"/>
      <c r="Z652" s="4" t="s">
        <v>3803</v>
      </c>
      <c r="AA652" s="4">
        <v>741.0</v>
      </c>
      <c r="AB652" s="4" t="s">
        <v>49</v>
      </c>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243" t="str">
        <f t="shared" si="77"/>
        <v>TNLT</v>
      </c>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row>
    <row r="653" ht="14.25" customHeight="1">
      <c r="A653" s="1" t="str">
        <f t="shared" si="78"/>
        <v/>
      </c>
      <c r="B653" s="103" t="str">
        <f t="shared" si="4"/>
        <v>Có sẵn</v>
      </c>
      <c r="C653" s="4" t="s">
        <v>3776</v>
      </c>
      <c r="D653" s="4" t="s">
        <v>3352</v>
      </c>
      <c r="E653" s="4"/>
      <c r="F653" s="4"/>
      <c r="G653" s="4"/>
      <c r="H653" s="4"/>
      <c r="I653" s="4"/>
      <c r="J653" s="4"/>
      <c r="K653" s="4"/>
      <c r="L653" s="4"/>
      <c r="M653" s="4"/>
      <c r="N653" s="4"/>
      <c r="O653" s="4"/>
      <c r="P653" s="4" t="s">
        <v>204</v>
      </c>
      <c r="Q653" s="4" t="s">
        <v>9</v>
      </c>
      <c r="R653" s="4" t="s">
        <v>3804</v>
      </c>
      <c r="S653" s="4" t="s">
        <v>150</v>
      </c>
      <c r="T653" s="4" t="s">
        <v>150</v>
      </c>
      <c r="U653" s="4" t="s">
        <v>150</v>
      </c>
      <c r="V653" s="4" t="s">
        <v>150</v>
      </c>
      <c r="W653" s="4" t="s">
        <v>150</v>
      </c>
      <c r="X653" s="4" t="s">
        <v>3805</v>
      </c>
      <c r="Y653" s="4"/>
      <c r="Z653" s="4" t="s">
        <v>3806</v>
      </c>
      <c r="AA653" s="4">
        <v>742.0</v>
      </c>
      <c r="AB653" s="4" t="s">
        <v>49</v>
      </c>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243" t="str">
        <f t="shared" si="77"/>
        <v>TL</v>
      </c>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row>
    <row r="654" ht="14.25" customHeight="1">
      <c r="A654" s="1" t="str">
        <f t="shared" si="78"/>
        <v/>
      </c>
      <c r="B654" s="103" t="str">
        <f t="shared" si="4"/>
        <v>Có sẵn</v>
      </c>
      <c r="C654" s="4" t="s">
        <v>3776</v>
      </c>
      <c r="D654" s="4" t="s">
        <v>3352</v>
      </c>
      <c r="E654" s="4"/>
      <c r="F654" s="4"/>
      <c r="G654" s="4"/>
      <c r="H654" s="4"/>
      <c r="I654" s="4"/>
      <c r="J654" s="4"/>
      <c r="K654" s="4"/>
      <c r="L654" s="4"/>
      <c r="M654" s="4"/>
      <c r="N654" s="4"/>
      <c r="O654" s="4"/>
      <c r="P654" s="4"/>
      <c r="Q654" s="4" t="s">
        <v>5</v>
      </c>
      <c r="R654" s="4" t="s">
        <v>3810</v>
      </c>
      <c r="S654" s="4" t="s">
        <v>3811</v>
      </c>
      <c r="T654" s="4" t="s">
        <v>3812</v>
      </c>
      <c r="U654" s="4" t="s">
        <v>3813</v>
      </c>
      <c r="V654" s="4" t="s">
        <v>3814</v>
      </c>
      <c r="W654" s="4" t="s">
        <v>3815</v>
      </c>
      <c r="X654" s="4"/>
      <c r="Y654" s="4"/>
      <c r="Z654" s="4" t="s">
        <v>3816</v>
      </c>
      <c r="AA654" s="4">
        <v>743.0</v>
      </c>
      <c r="AB654" s="4" t="s">
        <v>13</v>
      </c>
      <c r="AC654" s="4"/>
      <c r="AD654" s="20" t="s">
        <v>3759</v>
      </c>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243" t="str">
        <f t="shared" si="77"/>
        <v>TNLT</v>
      </c>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row>
    <row r="655" ht="14.25" customHeight="1">
      <c r="A655" s="1" t="str">
        <f t="shared" si="78"/>
        <v>OK</v>
      </c>
      <c r="B655" s="103" t="str">
        <f t="shared" si="4"/>
        <v>OK</v>
      </c>
      <c r="C655" s="4" t="s">
        <v>3817</v>
      </c>
      <c r="D655" s="4" t="s">
        <v>3352</v>
      </c>
      <c r="E655" s="4"/>
      <c r="F655" s="4" t="s">
        <v>3818</v>
      </c>
      <c r="G655" s="4"/>
      <c r="H655" s="4"/>
      <c r="I655" s="4"/>
      <c r="J655" s="4"/>
      <c r="K655" s="4"/>
      <c r="L655" s="4"/>
      <c r="M655" s="4" t="s">
        <v>47</v>
      </c>
      <c r="N655" s="4" t="s">
        <v>8</v>
      </c>
      <c r="O655" s="4" t="s">
        <v>354</v>
      </c>
      <c r="P655" s="4" t="s">
        <v>1165</v>
      </c>
      <c r="Q655" s="4"/>
      <c r="R655" s="4" t="s">
        <v>3819</v>
      </c>
      <c r="S655" s="4" t="s">
        <v>3820</v>
      </c>
      <c r="T655" s="4" t="s">
        <v>3821</v>
      </c>
      <c r="U655" s="4" t="s">
        <v>3822</v>
      </c>
      <c r="V655" s="4" t="s">
        <v>2424</v>
      </c>
      <c r="W655" s="4" t="s">
        <v>3823</v>
      </c>
      <c r="X655" s="4" t="s">
        <v>242</v>
      </c>
      <c r="Y655" s="4" t="s">
        <v>3824</v>
      </c>
      <c r="Z655" s="4"/>
      <c r="AA655" s="4">
        <v>744.0</v>
      </c>
      <c r="AB655" s="4" t="s">
        <v>47</v>
      </c>
      <c r="AC655" s="4"/>
      <c r="AD655" s="20" t="s">
        <v>1190</v>
      </c>
      <c r="AE655" s="271" t="s">
        <v>3819</v>
      </c>
      <c r="AF655" s="271" t="s">
        <v>8</v>
      </c>
      <c r="AG655" s="271" t="s">
        <v>3820</v>
      </c>
      <c r="AH655" s="271" t="s">
        <v>3821</v>
      </c>
      <c r="AI655" s="271" t="s">
        <v>3822</v>
      </c>
      <c r="AJ655" s="271" t="s">
        <v>2424</v>
      </c>
      <c r="AK655" s="271" t="s">
        <v>3823</v>
      </c>
      <c r="AL655" s="271" t="s">
        <v>242</v>
      </c>
      <c r="AM655" s="271" t="s">
        <v>3824</v>
      </c>
      <c r="AN655" s="270" t="s">
        <v>9554</v>
      </c>
      <c r="AO655" s="270" t="s">
        <v>9554</v>
      </c>
      <c r="AP655" s="4"/>
      <c r="AQ655" s="4"/>
      <c r="AR655" s="4"/>
      <c r="AS655" s="4"/>
      <c r="AT655" s="4"/>
      <c r="AU655" s="4"/>
      <c r="AV655" s="4"/>
      <c r="AW655" s="4"/>
      <c r="AX655" s="4"/>
      <c r="AY655" s="4"/>
      <c r="AZ655" s="4"/>
      <c r="BA655" s="4"/>
      <c r="BB655" s="4"/>
      <c r="BC655" s="4"/>
      <c r="BD655" s="4"/>
      <c r="BE655" s="4"/>
      <c r="BF655" s="4"/>
      <c r="BG655" s="4"/>
      <c r="BH655" s="4"/>
      <c r="BI655" s="4"/>
      <c r="BJ655" s="243" t="str">
        <f t="shared" si="77"/>
        <v>TNBT</v>
      </c>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row>
    <row r="656" ht="14.25" customHeight="1">
      <c r="A656" s="1" t="str">
        <f t="shared" si="78"/>
        <v>OK</v>
      </c>
      <c r="B656" s="103" t="str">
        <f t="shared" si="4"/>
        <v>OK</v>
      </c>
      <c r="C656" s="4" t="s">
        <v>3817</v>
      </c>
      <c r="D656" s="4" t="s">
        <v>3352</v>
      </c>
      <c r="E656" s="4"/>
      <c r="F656" s="4"/>
      <c r="G656" s="4"/>
      <c r="H656" s="4"/>
      <c r="I656" s="4"/>
      <c r="J656" s="4"/>
      <c r="K656" s="4"/>
      <c r="L656" s="4"/>
      <c r="M656" s="4" t="s">
        <v>47</v>
      </c>
      <c r="N656" s="4" t="s">
        <v>8</v>
      </c>
      <c r="O656" s="4" t="s">
        <v>1027</v>
      </c>
      <c r="P656" s="4" t="s">
        <v>1473</v>
      </c>
      <c r="Q656" s="4"/>
      <c r="R656" s="4" t="s">
        <v>3825</v>
      </c>
      <c r="S656" s="4" t="s">
        <v>3826</v>
      </c>
      <c r="T656" s="4" t="s">
        <v>3827</v>
      </c>
      <c r="U656" s="4" t="s">
        <v>3828</v>
      </c>
      <c r="V656" s="4" t="s">
        <v>3829</v>
      </c>
      <c r="W656" s="4" t="s">
        <v>3830</v>
      </c>
      <c r="X656" s="4" t="s">
        <v>1057</v>
      </c>
      <c r="Y656" s="4" t="s">
        <v>3831</v>
      </c>
      <c r="Z656" s="4"/>
      <c r="AA656" s="4">
        <v>745.0</v>
      </c>
      <c r="AB656" s="4" t="s">
        <v>47</v>
      </c>
      <c r="AC656" s="4"/>
      <c r="AD656" s="20" t="s">
        <v>421</v>
      </c>
      <c r="AE656" s="67" t="s">
        <v>9698</v>
      </c>
      <c r="AF656" s="67" t="s">
        <v>8</v>
      </c>
      <c r="AG656" s="67" t="s">
        <v>9699</v>
      </c>
      <c r="AH656" s="67" t="s">
        <v>9700</v>
      </c>
      <c r="AI656" s="67" t="s">
        <v>9701</v>
      </c>
      <c r="AJ656" s="67" t="s">
        <v>9702</v>
      </c>
      <c r="AK656" s="67" t="s">
        <v>9703</v>
      </c>
      <c r="AL656" s="67" t="s">
        <v>3784</v>
      </c>
      <c r="AM656" s="67" t="s">
        <v>9704</v>
      </c>
      <c r="AN656" s="67" t="s">
        <v>9705</v>
      </c>
      <c r="AO656" s="67" t="s">
        <v>8295</v>
      </c>
      <c r="AP656" s="4"/>
      <c r="AQ656" s="4"/>
      <c r="AR656" s="4"/>
      <c r="AS656" s="4"/>
      <c r="AT656" s="4"/>
      <c r="AU656" s="4"/>
      <c r="AV656" s="4"/>
      <c r="AW656" s="4"/>
      <c r="AX656" s="4"/>
      <c r="AY656" s="4"/>
      <c r="AZ656" s="4"/>
      <c r="BA656" s="4"/>
      <c r="BB656" s="4"/>
      <c r="BC656" s="4"/>
      <c r="BD656" s="4"/>
      <c r="BE656" s="4"/>
      <c r="BF656" s="4"/>
      <c r="BG656" s="4"/>
      <c r="BH656" s="4"/>
      <c r="BI656" s="4"/>
      <c r="BJ656" s="243" t="str">
        <f t="shared" si="77"/>
        <v>TNBT</v>
      </c>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row>
    <row r="657" ht="14.25" customHeight="1">
      <c r="A657" s="1" t="str">
        <f t="shared" si="78"/>
        <v>OK</v>
      </c>
      <c r="B657" s="103" t="str">
        <f t="shared" si="4"/>
        <v>OK</v>
      </c>
      <c r="C657" s="4" t="s">
        <v>3817</v>
      </c>
      <c r="D657" s="4" t="s">
        <v>3352</v>
      </c>
      <c r="E657" s="4"/>
      <c r="F657" s="4"/>
      <c r="G657" s="4"/>
      <c r="H657" s="4"/>
      <c r="I657" s="4"/>
      <c r="J657" s="4"/>
      <c r="K657" s="4"/>
      <c r="L657" s="4"/>
      <c r="M657" s="4" t="s">
        <v>47</v>
      </c>
      <c r="N657" s="4" t="s">
        <v>5</v>
      </c>
      <c r="O657" s="4" t="s">
        <v>235</v>
      </c>
      <c r="P657" s="4" t="s">
        <v>481</v>
      </c>
      <c r="Q657" s="4"/>
      <c r="R657" s="4" t="s">
        <v>3833</v>
      </c>
      <c r="S657" s="4" t="s">
        <v>3835</v>
      </c>
      <c r="T657" s="4" t="s">
        <v>3836</v>
      </c>
      <c r="U657" s="4" t="s">
        <v>3838</v>
      </c>
      <c r="V657" s="4" t="s">
        <v>3839</v>
      </c>
      <c r="W657" s="4" t="s">
        <v>3840</v>
      </c>
      <c r="X657" s="4" t="s">
        <v>171</v>
      </c>
      <c r="Y657" s="4" t="s">
        <v>3841</v>
      </c>
      <c r="Z657" s="4"/>
      <c r="AA657" s="4">
        <v>746.0</v>
      </c>
      <c r="AB657" s="4" t="s">
        <v>47</v>
      </c>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243" t="str">
        <f t="shared" si="77"/>
        <v>TNLT</v>
      </c>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row>
    <row r="658" ht="14.25" customHeight="1">
      <c r="A658" s="1" t="str">
        <f t="shared" si="78"/>
        <v/>
      </c>
      <c r="B658" s="103" t="str">
        <f t="shared" si="4"/>
        <v>Có sẵn</v>
      </c>
      <c r="C658" s="4" t="s">
        <v>3817</v>
      </c>
      <c r="D658" s="4" t="s">
        <v>3352</v>
      </c>
      <c r="E658" s="4"/>
      <c r="F658" s="4" t="s">
        <v>3818</v>
      </c>
      <c r="G658" s="4"/>
      <c r="H658" s="4"/>
      <c r="I658" s="4"/>
      <c r="J658" s="4"/>
      <c r="K658" s="4"/>
      <c r="L658" s="4"/>
      <c r="M658" s="4"/>
      <c r="N658" s="4"/>
      <c r="O658" s="4"/>
      <c r="P658" s="4" t="s">
        <v>204</v>
      </c>
      <c r="Q658" s="4" t="s">
        <v>5</v>
      </c>
      <c r="R658" s="4" t="s">
        <v>3842</v>
      </c>
      <c r="S658" s="4" t="s">
        <v>3843</v>
      </c>
      <c r="T658" s="4" t="s">
        <v>3844</v>
      </c>
      <c r="U658" s="4" t="s">
        <v>3845</v>
      </c>
      <c r="V658" s="4" t="s">
        <v>3846</v>
      </c>
      <c r="W658" s="4" t="s">
        <v>3847</v>
      </c>
      <c r="X658" s="4" t="s">
        <v>171</v>
      </c>
      <c r="Y658" s="4"/>
      <c r="Z658" s="4" t="s">
        <v>3848</v>
      </c>
      <c r="AA658" s="4">
        <v>747.0</v>
      </c>
      <c r="AB658" s="4" t="s">
        <v>49</v>
      </c>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243" t="str">
        <f t="shared" si="77"/>
        <v>TNLT</v>
      </c>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row>
    <row r="659" ht="14.25" customHeight="1">
      <c r="A659" s="1" t="str">
        <f t="shared" si="78"/>
        <v/>
      </c>
      <c r="B659" s="103" t="str">
        <f t="shared" si="4"/>
        <v>Có sẵn</v>
      </c>
      <c r="C659" s="4" t="s">
        <v>3817</v>
      </c>
      <c r="D659" s="4" t="s">
        <v>3352</v>
      </c>
      <c r="E659" s="4"/>
      <c r="F659" s="4"/>
      <c r="G659" s="4"/>
      <c r="H659" s="4"/>
      <c r="I659" s="4"/>
      <c r="J659" s="4"/>
      <c r="K659" s="4"/>
      <c r="L659" s="4"/>
      <c r="M659" s="4"/>
      <c r="N659" s="4"/>
      <c r="O659" s="4"/>
      <c r="P659" s="4"/>
      <c r="Q659" s="4" t="s">
        <v>5</v>
      </c>
      <c r="R659" s="4" t="s">
        <v>3849</v>
      </c>
      <c r="S659" s="4" t="s">
        <v>3850</v>
      </c>
      <c r="T659" s="4" t="s">
        <v>3851</v>
      </c>
      <c r="U659" s="4" t="s">
        <v>3852</v>
      </c>
      <c r="V659" s="4" t="s">
        <v>3853</v>
      </c>
      <c r="W659" s="4" t="s">
        <v>3854</v>
      </c>
      <c r="X659" s="4" t="s">
        <v>150</v>
      </c>
      <c r="Y659" s="4"/>
      <c r="Z659" s="4" t="s">
        <v>3855</v>
      </c>
      <c r="AA659" s="4">
        <v>748.0</v>
      </c>
      <c r="AB659" s="4" t="s">
        <v>13</v>
      </c>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243" t="str">
        <f t="shared" si="77"/>
        <v>TNLT</v>
      </c>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row>
    <row r="660" ht="14.25" customHeight="1">
      <c r="A660" s="1" t="str">
        <f t="shared" si="78"/>
        <v/>
      </c>
      <c r="B660" s="103" t="str">
        <f t="shared" si="4"/>
        <v>Có sẵn</v>
      </c>
      <c r="C660" s="4" t="s">
        <v>3817</v>
      </c>
      <c r="D660" s="4" t="s">
        <v>3352</v>
      </c>
      <c r="E660" s="4"/>
      <c r="F660" s="4"/>
      <c r="G660" s="4"/>
      <c r="H660" s="4"/>
      <c r="I660" s="4"/>
      <c r="J660" s="4"/>
      <c r="K660" s="4"/>
      <c r="L660" s="4"/>
      <c r="M660" s="4"/>
      <c r="N660" s="4"/>
      <c r="O660" s="4"/>
      <c r="P660" s="4"/>
      <c r="Q660" s="4" t="s">
        <v>5</v>
      </c>
      <c r="R660" s="4" t="s">
        <v>3856</v>
      </c>
      <c r="S660" s="4" t="s">
        <v>3857</v>
      </c>
      <c r="T660" s="4" t="s">
        <v>3858</v>
      </c>
      <c r="U660" s="4" t="s">
        <v>3845</v>
      </c>
      <c r="V660" s="4" t="s">
        <v>3846</v>
      </c>
      <c r="W660" s="4" t="s">
        <v>3859</v>
      </c>
      <c r="X660" s="4"/>
      <c r="Y660" s="4"/>
      <c r="Z660" s="4" t="s">
        <v>3860</v>
      </c>
      <c r="AA660" s="4">
        <v>749.0</v>
      </c>
      <c r="AB660" s="4" t="s">
        <v>13</v>
      </c>
      <c r="AC660" s="4"/>
      <c r="AD660" s="20" t="s">
        <v>1245</v>
      </c>
      <c r="AE660" s="67" t="s">
        <v>8171</v>
      </c>
      <c r="AF660" s="67" t="s">
        <v>8171</v>
      </c>
      <c r="AG660" s="67" t="s">
        <v>8171</v>
      </c>
      <c r="AH660" s="67" t="s">
        <v>8171</v>
      </c>
      <c r="AI660" s="67" t="s">
        <v>8232</v>
      </c>
      <c r="AJ660" s="67" t="s">
        <v>8171</v>
      </c>
      <c r="AK660" s="67" t="s">
        <v>8501</v>
      </c>
      <c r="AL660" s="67" t="s">
        <v>8501</v>
      </c>
      <c r="AM660" s="67" t="s">
        <v>9706</v>
      </c>
      <c r="AN660" s="4"/>
      <c r="AO660" s="4"/>
      <c r="AP660" s="4"/>
      <c r="AQ660" s="4"/>
      <c r="AR660" s="4"/>
      <c r="AS660" s="4"/>
      <c r="AT660" s="4"/>
      <c r="AU660" s="4"/>
      <c r="AV660" s="4"/>
      <c r="AW660" s="4"/>
      <c r="AX660" s="4"/>
      <c r="AY660" s="4"/>
      <c r="AZ660" s="4"/>
      <c r="BA660" s="4"/>
      <c r="BB660" s="4"/>
      <c r="BC660" s="4"/>
      <c r="BD660" s="4"/>
      <c r="BE660" s="4"/>
      <c r="BF660" s="4"/>
      <c r="BG660" s="4"/>
      <c r="BH660" s="4"/>
      <c r="BI660" s="4"/>
      <c r="BJ660" s="243" t="str">
        <f t="shared" si="77"/>
        <v>TNLT</v>
      </c>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row>
    <row r="661" ht="14.25" customHeight="1">
      <c r="A661" s="1" t="str">
        <f t="shared" si="78"/>
        <v>OK</v>
      </c>
      <c r="B661" s="103" t="str">
        <f t="shared" si="4"/>
        <v>OK</v>
      </c>
      <c r="C661" s="4" t="s">
        <v>3862</v>
      </c>
      <c r="D661" s="4" t="s">
        <v>3352</v>
      </c>
      <c r="E661" s="4"/>
      <c r="F661" s="4" t="s">
        <v>3863</v>
      </c>
      <c r="G661" s="4" t="s">
        <v>3864</v>
      </c>
      <c r="H661" s="4"/>
      <c r="I661" s="4"/>
      <c r="J661" s="4"/>
      <c r="K661" s="4"/>
      <c r="L661" s="4"/>
      <c r="M661" s="4" t="s">
        <v>47</v>
      </c>
      <c r="N661" s="4" t="s">
        <v>5</v>
      </c>
      <c r="O661" s="4" t="s">
        <v>235</v>
      </c>
      <c r="P661" s="4" t="s">
        <v>395</v>
      </c>
      <c r="Q661" s="4"/>
      <c r="R661" s="4" t="s">
        <v>3866</v>
      </c>
      <c r="S661" s="4" t="s">
        <v>3867</v>
      </c>
      <c r="T661" s="4" t="s">
        <v>3868</v>
      </c>
      <c r="U661" s="4" t="s">
        <v>3869</v>
      </c>
      <c r="V661" s="4" t="s">
        <v>3870</v>
      </c>
      <c r="W661" s="4" t="s">
        <v>3871</v>
      </c>
      <c r="X661" s="4" t="s">
        <v>3872</v>
      </c>
      <c r="Y661" s="4" t="s">
        <v>3873</v>
      </c>
      <c r="Z661" s="4"/>
      <c r="AA661" s="4">
        <v>750.0</v>
      </c>
      <c r="AB661" s="4" t="s">
        <v>47</v>
      </c>
      <c r="AC661" s="4"/>
      <c r="AD661" s="20" t="s">
        <v>1250</v>
      </c>
      <c r="AE661" s="67" t="s">
        <v>8598</v>
      </c>
      <c r="AF661" s="67" t="s">
        <v>8171</v>
      </c>
      <c r="AG661" s="67" t="s">
        <v>8171</v>
      </c>
      <c r="AH661" s="67" t="s">
        <v>8171</v>
      </c>
      <c r="AI661" s="67" t="s">
        <v>8171</v>
      </c>
      <c r="AJ661" s="67" t="s">
        <v>8171</v>
      </c>
      <c r="AK661" s="67" t="s">
        <v>8171</v>
      </c>
      <c r="AL661" s="67" t="s">
        <v>8171</v>
      </c>
      <c r="AM661" s="67" t="s">
        <v>8171</v>
      </c>
      <c r="AN661" s="67" t="s">
        <v>8257</v>
      </c>
      <c r="AO661" s="67" t="s">
        <v>8257</v>
      </c>
      <c r="AP661" s="4"/>
      <c r="AQ661" s="4"/>
      <c r="AR661" s="4"/>
      <c r="AS661" s="4"/>
      <c r="AT661" s="4"/>
      <c r="AU661" s="4"/>
      <c r="AV661" s="4"/>
      <c r="AW661" s="4"/>
      <c r="AX661" s="4"/>
      <c r="AY661" s="4"/>
      <c r="AZ661" s="4"/>
      <c r="BA661" s="4"/>
      <c r="BB661" s="4"/>
      <c r="BC661" s="4"/>
      <c r="BD661" s="4"/>
      <c r="BE661" s="4"/>
      <c r="BF661" s="4"/>
      <c r="BG661" s="4"/>
      <c r="BH661" s="4"/>
      <c r="BI661" s="4"/>
      <c r="BJ661" s="243" t="str">
        <f t="shared" si="77"/>
        <v>TNLT</v>
      </c>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row>
    <row r="662" ht="14.25" customHeight="1">
      <c r="A662" s="1" t="str">
        <f t="shared" si="78"/>
        <v>OK</v>
      </c>
      <c r="B662" s="103" t="str">
        <f t="shared" si="4"/>
        <v>OK</v>
      </c>
      <c r="C662" s="4" t="s">
        <v>3862</v>
      </c>
      <c r="D662" s="4" t="s">
        <v>3352</v>
      </c>
      <c r="E662" s="4"/>
      <c r="F662" s="4" t="s">
        <v>3863</v>
      </c>
      <c r="G662" s="4" t="s">
        <v>3864</v>
      </c>
      <c r="H662" s="4"/>
      <c r="I662" s="4"/>
      <c r="J662" s="4"/>
      <c r="K662" s="4"/>
      <c r="L662" s="4"/>
      <c r="M662" s="4" t="s">
        <v>13</v>
      </c>
      <c r="N662" s="4" t="s">
        <v>5</v>
      </c>
      <c r="O662" s="4" t="s">
        <v>505</v>
      </c>
      <c r="P662" s="4" t="s">
        <v>584</v>
      </c>
      <c r="Q662" s="4"/>
      <c r="R662" s="4" t="s">
        <v>3875</v>
      </c>
      <c r="S662" s="4" t="s">
        <v>3876</v>
      </c>
      <c r="T662" s="4" t="s">
        <v>3877</v>
      </c>
      <c r="U662" s="4" t="s">
        <v>3878</v>
      </c>
      <c r="V662" s="4" t="s">
        <v>3879</v>
      </c>
      <c r="W662" s="4" t="s">
        <v>3880</v>
      </c>
      <c r="X662" s="4" t="s">
        <v>3881</v>
      </c>
      <c r="Y662" s="4" t="s">
        <v>3882</v>
      </c>
      <c r="Z662" s="4"/>
      <c r="AA662" s="4">
        <v>751.0</v>
      </c>
      <c r="AB662" s="4" t="s">
        <v>47</v>
      </c>
      <c r="AC662" s="4"/>
      <c r="AD662" s="20" t="s">
        <v>1366</v>
      </c>
      <c r="AE662" s="4" t="s">
        <v>3875</v>
      </c>
      <c r="AF662" s="67" t="s">
        <v>5</v>
      </c>
      <c r="AG662" s="4" t="s">
        <v>3876</v>
      </c>
      <c r="AH662" s="4" t="s">
        <v>3877</v>
      </c>
      <c r="AI662" s="4" t="s">
        <v>3878</v>
      </c>
      <c r="AJ662" s="4" t="s">
        <v>3879</v>
      </c>
      <c r="AK662" s="4" t="s">
        <v>3880</v>
      </c>
      <c r="AL662" s="4" t="s">
        <v>3881</v>
      </c>
      <c r="AM662" s="4" t="s">
        <v>3882</v>
      </c>
      <c r="AN662" s="67" t="s">
        <v>9435</v>
      </c>
      <c r="AO662" s="67" t="s">
        <v>8257</v>
      </c>
      <c r="AP662" s="4"/>
      <c r="AQ662" s="4"/>
      <c r="AR662" s="4"/>
      <c r="AS662" s="4"/>
      <c r="AT662" s="4"/>
      <c r="AU662" s="4"/>
      <c r="AV662" s="4"/>
      <c r="AW662" s="4"/>
      <c r="AX662" s="4"/>
      <c r="AY662" s="4"/>
      <c r="AZ662" s="4"/>
      <c r="BA662" s="4"/>
      <c r="BB662" s="4"/>
      <c r="BC662" s="4"/>
      <c r="BD662" s="4"/>
      <c r="BE662" s="4"/>
      <c r="BF662" s="4"/>
      <c r="BG662" s="4"/>
      <c r="BH662" s="4"/>
      <c r="BI662" s="4"/>
      <c r="BJ662" s="243" t="str">
        <f t="shared" si="77"/>
        <v>TNLT</v>
      </c>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row>
    <row r="663" ht="14.25" customHeight="1">
      <c r="A663" s="1" t="str">
        <f t="shared" si="78"/>
        <v>OK</v>
      </c>
      <c r="B663" s="103" t="str">
        <f t="shared" si="4"/>
        <v>OK</v>
      </c>
      <c r="C663" s="4" t="s">
        <v>3862</v>
      </c>
      <c r="D663" s="4" t="s">
        <v>3352</v>
      </c>
      <c r="E663" s="4"/>
      <c r="F663" s="4" t="s">
        <v>3863</v>
      </c>
      <c r="G663" s="4" t="s">
        <v>3864</v>
      </c>
      <c r="H663" s="4"/>
      <c r="I663" s="4"/>
      <c r="J663" s="4"/>
      <c r="K663" s="4"/>
      <c r="L663" s="4"/>
      <c r="M663" s="4" t="s">
        <v>49</v>
      </c>
      <c r="N663" s="4" t="s">
        <v>9</v>
      </c>
      <c r="O663" s="4" t="s">
        <v>2625</v>
      </c>
      <c r="P663" s="4" t="s">
        <v>2767</v>
      </c>
      <c r="Q663" s="4"/>
      <c r="R663" s="4" t="s">
        <v>3883</v>
      </c>
      <c r="S663" s="4"/>
      <c r="T663" s="4"/>
      <c r="U663" s="4"/>
      <c r="V663" s="4"/>
      <c r="W663" s="4"/>
      <c r="X663" s="4"/>
      <c r="Y663" s="4"/>
      <c r="Z663" s="4"/>
      <c r="AA663" s="4">
        <v>752.0</v>
      </c>
      <c r="AB663" s="4" t="s">
        <v>47</v>
      </c>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243" t="str">
        <f t="shared" si="77"/>
        <v>TL</v>
      </c>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row>
    <row r="664" ht="14.25" customHeight="1">
      <c r="A664" s="1"/>
      <c r="B664" s="103" t="str">
        <f t="shared" si="4"/>
        <v>Thêm</v>
      </c>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20" t="s">
        <v>1239</v>
      </c>
      <c r="AE664" s="67" t="s">
        <v>9707</v>
      </c>
      <c r="AF664" s="67" t="s">
        <v>8</v>
      </c>
      <c r="AG664" s="67" t="s">
        <v>9708</v>
      </c>
      <c r="AH664" s="67" t="s">
        <v>9709</v>
      </c>
      <c r="AI664" s="67" t="s">
        <v>9710</v>
      </c>
      <c r="AJ664" s="67" t="s">
        <v>9711</v>
      </c>
      <c r="AK664" s="67" t="s">
        <v>9712</v>
      </c>
      <c r="AL664" s="2" t="s">
        <v>151</v>
      </c>
      <c r="AM664" s="67" t="s">
        <v>9713</v>
      </c>
      <c r="AN664" s="67" t="s">
        <v>9714</v>
      </c>
      <c r="AO664" s="67" t="s">
        <v>9715</v>
      </c>
      <c r="AP664" s="4"/>
      <c r="AQ664" s="4"/>
      <c r="AR664" s="4"/>
      <c r="AS664" s="4"/>
      <c r="AT664" s="4"/>
      <c r="AU664" s="4"/>
      <c r="AV664" s="4"/>
      <c r="AW664" s="4"/>
      <c r="AX664" s="4"/>
      <c r="AY664" s="4"/>
      <c r="AZ664" s="4"/>
      <c r="BA664" s="4"/>
      <c r="BB664" s="4"/>
      <c r="BC664" s="4"/>
      <c r="BD664" s="4"/>
      <c r="BE664" s="4"/>
      <c r="BF664" s="4"/>
      <c r="BG664" s="4"/>
      <c r="BH664" s="4"/>
      <c r="BI664" s="4"/>
      <c r="BJ664" s="243" t="str">
        <f t="shared" si="77"/>
        <v>Cảm nhận về nhiệt</v>
      </c>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row>
    <row r="665" ht="14.25" customHeight="1">
      <c r="A665" s="1" t="str">
        <f t="shared" ref="A665:A667" si="79">SWITCH(B665,"OK",IF(ISBLANK(R665),IF(ISBLANK(P665),"Giữ chỗ nhóm","Giữ chỗ"),"OK"),"Chưa làm",IF(P665&lt;&gt;"","Giữ chỗ",""),0,IF(ISBLANK(R665),"Thêm",""),"")</f>
        <v>OK</v>
      </c>
      <c r="B665" s="103" t="str">
        <f t="shared" si="4"/>
        <v>OK</v>
      </c>
      <c r="C665" s="4" t="s">
        <v>3886</v>
      </c>
      <c r="D665" s="4" t="s">
        <v>3352</v>
      </c>
      <c r="E665" s="4"/>
      <c r="F665" s="4"/>
      <c r="G665" s="4" t="s">
        <v>3887</v>
      </c>
      <c r="H665" s="4"/>
      <c r="I665" s="4"/>
      <c r="J665" s="4"/>
      <c r="K665" s="4"/>
      <c r="L665" s="4"/>
      <c r="M665" s="4" t="s">
        <v>47</v>
      </c>
      <c r="N665" s="4" t="s">
        <v>5</v>
      </c>
      <c r="O665" s="4" t="s">
        <v>235</v>
      </c>
      <c r="P665" s="4" t="s">
        <v>395</v>
      </c>
      <c r="Q665" s="4"/>
      <c r="R665" s="4" t="s">
        <v>3888</v>
      </c>
      <c r="S665" s="4" t="s">
        <v>3889</v>
      </c>
      <c r="T665" s="4" t="s">
        <v>3890</v>
      </c>
      <c r="U665" s="4" t="s">
        <v>3891</v>
      </c>
      <c r="V665" s="4" t="s">
        <v>3870</v>
      </c>
      <c r="W665" s="4" t="s">
        <v>3892</v>
      </c>
      <c r="X665" s="4" t="s">
        <v>3893</v>
      </c>
      <c r="Y665" s="4" t="s">
        <v>3894</v>
      </c>
      <c r="Z665" s="4"/>
      <c r="AA665" s="4">
        <v>754.0</v>
      </c>
      <c r="AB665" s="4" t="s">
        <v>47</v>
      </c>
      <c r="AC665" s="4"/>
      <c r="AD665" s="20" t="s">
        <v>481</v>
      </c>
      <c r="AE665" s="4" t="s">
        <v>3888</v>
      </c>
      <c r="AF665" s="67" t="s">
        <v>5</v>
      </c>
      <c r="AG665" s="4" t="s">
        <v>3889</v>
      </c>
      <c r="AH665" s="4" t="s">
        <v>3890</v>
      </c>
      <c r="AI665" s="4" t="s">
        <v>3891</v>
      </c>
      <c r="AJ665" s="4" t="s">
        <v>3870</v>
      </c>
      <c r="AK665" s="4" t="s">
        <v>3892</v>
      </c>
      <c r="AL665" s="4" t="s">
        <v>3893</v>
      </c>
      <c r="AM665" s="4" t="s">
        <v>3894</v>
      </c>
      <c r="AN665" s="67" t="s">
        <v>8294</v>
      </c>
      <c r="AO665" s="67" t="s">
        <v>8295</v>
      </c>
      <c r="AP665" s="4"/>
      <c r="AQ665" s="4"/>
      <c r="AR665" s="4"/>
      <c r="AS665" s="4"/>
      <c r="AT665" s="4"/>
      <c r="AU665" s="4"/>
      <c r="AV665" s="4"/>
      <c r="AW665" s="4"/>
      <c r="AX665" s="4"/>
      <c r="AY665" s="4"/>
      <c r="AZ665" s="4"/>
      <c r="BA665" s="4"/>
      <c r="BB665" s="4"/>
      <c r="BC665" s="4"/>
      <c r="BD665" s="4"/>
      <c r="BE665" s="4"/>
      <c r="BF665" s="4"/>
      <c r="BG665" s="4"/>
      <c r="BH665" s="4"/>
      <c r="BI665" s="4"/>
      <c r="BJ665" s="243" t="str">
        <f t="shared" si="77"/>
        <v>TNLT</v>
      </c>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row>
    <row r="666" ht="14.25" customHeight="1">
      <c r="A666" s="1" t="str">
        <f t="shared" si="79"/>
        <v>OK</v>
      </c>
      <c r="B666" s="103" t="str">
        <f t="shared" si="4"/>
        <v>OK</v>
      </c>
      <c r="C666" s="4" t="s">
        <v>3886</v>
      </c>
      <c r="D666" s="4" t="s">
        <v>3352</v>
      </c>
      <c r="E666" s="4"/>
      <c r="F666" s="4"/>
      <c r="G666" s="4" t="s">
        <v>3887</v>
      </c>
      <c r="H666" s="4"/>
      <c r="I666" s="4"/>
      <c r="J666" s="4"/>
      <c r="K666" s="4"/>
      <c r="L666" s="4"/>
      <c r="M666" s="4" t="s">
        <v>13</v>
      </c>
      <c r="N666" s="4" t="s">
        <v>5</v>
      </c>
      <c r="O666" s="4" t="s">
        <v>91</v>
      </c>
      <c r="P666" s="4" t="s">
        <v>342</v>
      </c>
      <c r="Q666" s="4"/>
      <c r="R666" s="4" t="s">
        <v>3895</v>
      </c>
      <c r="S666" s="4" t="s">
        <v>3896</v>
      </c>
      <c r="T666" s="4" t="s">
        <v>3897</v>
      </c>
      <c r="U666" s="4" t="s">
        <v>3898</v>
      </c>
      <c r="V666" s="4" t="s">
        <v>3899</v>
      </c>
      <c r="W666" s="4" t="s">
        <v>3900</v>
      </c>
      <c r="X666" s="4" t="s">
        <v>3901</v>
      </c>
      <c r="Y666" s="4" t="s">
        <v>3902</v>
      </c>
      <c r="Z666" s="4"/>
      <c r="AA666" s="4">
        <v>755.0</v>
      </c>
      <c r="AB666" s="4" t="s">
        <v>47</v>
      </c>
      <c r="AC666" s="4"/>
      <c r="AD666" s="20" t="s">
        <v>615</v>
      </c>
      <c r="AE666" s="67" t="s">
        <v>3895</v>
      </c>
      <c r="AF666" s="67" t="s">
        <v>5</v>
      </c>
      <c r="AG666" s="67" t="s">
        <v>9716</v>
      </c>
      <c r="AH666" s="67" t="s">
        <v>3897</v>
      </c>
      <c r="AI666" s="67" t="s">
        <v>9717</v>
      </c>
      <c r="AJ666" s="67" t="s">
        <v>3899</v>
      </c>
      <c r="AK666" s="67" t="s">
        <v>3900</v>
      </c>
      <c r="AL666" s="67" t="s">
        <v>3901</v>
      </c>
      <c r="AM666" s="67" t="s">
        <v>9718</v>
      </c>
      <c r="AN666" s="67" t="s">
        <v>8257</v>
      </c>
      <c r="AO666" s="67" t="s">
        <v>8295</v>
      </c>
      <c r="AP666" s="4"/>
      <c r="AQ666" s="4"/>
      <c r="AR666" s="4"/>
      <c r="AS666" s="4"/>
      <c r="AT666" s="4"/>
      <c r="AU666" s="4"/>
      <c r="AV666" s="4"/>
      <c r="AW666" s="4"/>
      <c r="AX666" s="4"/>
      <c r="AY666" s="4"/>
      <c r="AZ666" s="4"/>
      <c r="BA666" s="4"/>
      <c r="BB666" s="4"/>
      <c r="BC666" s="4"/>
      <c r="BD666" s="4"/>
      <c r="BE666" s="4"/>
      <c r="BF666" s="4"/>
      <c r="BG666" s="4"/>
      <c r="BH666" s="4"/>
      <c r="BI666" s="4"/>
      <c r="BJ666" s="243" t="str">
        <f t="shared" si="77"/>
        <v>TNLT</v>
      </c>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row>
    <row r="667" ht="14.25" customHeight="1">
      <c r="A667" s="1" t="str">
        <f t="shared" si="79"/>
        <v>OK</v>
      </c>
      <c r="B667" s="103" t="str">
        <f t="shared" si="4"/>
        <v>OK</v>
      </c>
      <c r="C667" s="4" t="s">
        <v>3886</v>
      </c>
      <c r="D667" s="4" t="s">
        <v>3352</v>
      </c>
      <c r="E667" s="4"/>
      <c r="F667" s="4"/>
      <c r="G667" s="4" t="s">
        <v>3887</v>
      </c>
      <c r="H667" s="4"/>
      <c r="I667" s="4"/>
      <c r="J667" s="4"/>
      <c r="K667" s="4"/>
      <c r="L667" s="4"/>
      <c r="M667" s="4" t="s">
        <v>49</v>
      </c>
      <c r="N667" s="4" t="s">
        <v>9</v>
      </c>
      <c r="O667" s="4" t="s">
        <v>3485</v>
      </c>
      <c r="P667" s="4" t="s">
        <v>3512</v>
      </c>
      <c r="Q667" s="4"/>
      <c r="R667" s="4" t="s">
        <v>3903</v>
      </c>
      <c r="S667" s="4"/>
      <c r="T667" s="4"/>
      <c r="U667" s="4"/>
      <c r="V667" s="4"/>
      <c r="W667" s="4"/>
      <c r="X667" s="4"/>
      <c r="Y667" s="4"/>
      <c r="Z667" s="4"/>
      <c r="AA667" s="4">
        <v>756.0</v>
      </c>
      <c r="AB667" s="4" t="s">
        <v>47</v>
      </c>
      <c r="AC667" s="4"/>
      <c r="AD667" s="4"/>
      <c r="AE667" s="4"/>
      <c r="AF667" s="4"/>
      <c r="AG667" s="4"/>
      <c r="AH667" s="4"/>
      <c r="AI667" s="4"/>
      <c r="AJ667" s="4"/>
      <c r="AK667" s="4"/>
      <c r="AL667" s="4"/>
      <c r="AM667" s="4"/>
      <c r="AN667" s="67"/>
      <c r="AO667" s="4"/>
      <c r="AP667" s="4"/>
      <c r="AQ667" s="4"/>
      <c r="AR667" s="4"/>
      <c r="AS667" s="4"/>
      <c r="AT667" s="4"/>
      <c r="AU667" s="4"/>
      <c r="AV667" s="4"/>
      <c r="AW667" s="4"/>
      <c r="AX667" s="4"/>
      <c r="AY667" s="4"/>
      <c r="AZ667" s="4"/>
      <c r="BA667" s="4"/>
      <c r="BB667" s="4"/>
      <c r="BC667" s="4"/>
      <c r="BD667" s="4"/>
      <c r="BE667" s="4"/>
      <c r="BF667" s="4"/>
      <c r="BG667" s="4"/>
      <c r="BH667" s="4"/>
      <c r="BI667" s="4"/>
      <c r="BJ667" s="243" t="str">
        <f t="shared" si="77"/>
        <v>TL</v>
      </c>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row>
    <row r="668" ht="14.25" customHeight="1">
      <c r="A668" s="1"/>
      <c r="B668" s="103" t="str">
        <f t="shared" si="4"/>
        <v>Thêm</v>
      </c>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20" t="s">
        <v>846</v>
      </c>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243" t="str">
        <f t="shared" si="77"/>
        <v/>
      </c>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row>
    <row r="669" ht="14.25" customHeight="1">
      <c r="A669" s="1" t="str">
        <f t="shared" ref="A669:A671" si="80">SWITCH(B669,"OK",IF(ISBLANK(R669),IF(ISBLANK(P669),"Giữ chỗ nhóm","Giữ chỗ"),"OK"),"Chưa làm",IF(P669&lt;&gt;"","Giữ chỗ",""),0,IF(ISBLANK(R669),"Thêm",""),"")</f>
        <v>OK</v>
      </c>
      <c r="B669" s="103" t="str">
        <f t="shared" si="4"/>
        <v>OK</v>
      </c>
      <c r="C669" s="4" t="s">
        <v>3904</v>
      </c>
      <c r="D669" s="4" t="s">
        <v>3352</v>
      </c>
      <c r="E669" s="4"/>
      <c r="F669" s="4"/>
      <c r="G669" s="4" t="s">
        <v>3905</v>
      </c>
      <c r="H669" s="4"/>
      <c r="I669" s="4"/>
      <c r="J669" s="4"/>
      <c r="K669" s="4"/>
      <c r="L669" s="4"/>
      <c r="M669" s="4" t="s">
        <v>47</v>
      </c>
      <c r="N669" s="4" t="s">
        <v>5</v>
      </c>
      <c r="O669" s="4" t="s">
        <v>354</v>
      </c>
      <c r="P669" s="4" t="s">
        <v>1165</v>
      </c>
      <c r="Q669" s="4"/>
      <c r="R669" s="4" t="s">
        <v>3906</v>
      </c>
      <c r="S669" s="4" t="s">
        <v>3907</v>
      </c>
      <c r="T669" s="4" t="s">
        <v>3908</v>
      </c>
      <c r="U669" s="4" t="s">
        <v>3909</v>
      </c>
      <c r="V669" s="4" t="s">
        <v>3910</v>
      </c>
      <c r="W669" s="4" t="s">
        <v>3911</v>
      </c>
      <c r="X669" s="4" t="s">
        <v>410</v>
      </c>
      <c r="Y669" s="4" t="s">
        <v>3912</v>
      </c>
      <c r="Z669" s="4"/>
      <c r="AA669" s="4">
        <v>758.0</v>
      </c>
      <c r="AB669" s="4" t="s">
        <v>47</v>
      </c>
      <c r="AC669" s="4"/>
      <c r="AD669" s="20" t="s">
        <v>646</v>
      </c>
      <c r="AE669" s="67" t="s">
        <v>3906</v>
      </c>
      <c r="AF669" s="67" t="s">
        <v>5</v>
      </c>
      <c r="AG669" s="67" t="s">
        <v>3907</v>
      </c>
      <c r="AH669" s="67" t="s">
        <v>3908</v>
      </c>
      <c r="AI669" s="67" t="s">
        <v>3909</v>
      </c>
      <c r="AJ669" s="67" t="s">
        <v>3910</v>
      </c>
      <c r="AK669" s="67" t="s">
        <v>3911</v>
      </c>
      <c r="AL669" s="67" t="s">
        <v>410</v>
      </c>
      <c r="AM669" s="67" t="s">
        <v>3912</v>
      </c>
      <c r="AN669" s="67" t="s">
        <v>8257</v>
      </c>
      <c r="AO669" s="67" t="s">
        <v>8609</v>
      </c>
      <c r="AP669" s="4"/>
      <c r="AQ669" s="4"/>
      <c r="AR669" s="4"/>
      <c r="AS669" s="4"/>
      <c r="AT669" s="4"/>
      <c r="AU669" s="4"/>
      <c r="AV669" s="4"/>
      <c r="AW669" s="4"/>
      <c r="AX669" s="4"/>
      <c r="AY669" s="4"/>
      <c r="AZ669" s="4"/>
      <c r="BA669" s="4"/>
      <c r="BB669" s="4"/>
      <c r="BC669" s="4"/>
      <c r="BD669" s="4"/>
      <c r="BE669" s="4"/>
      <c r="BF669" s="4"/>
      <c r="BG669" s="4"/>
      <c r="BH669" s="4"/>
      <c r="BI669" s="4"/>
      <c r="BJ669" s="243" t="str">
        <f t="shared" si="77"/>
        <v>TNLT</v>
      </c>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row>
    <row r="670" ht="14.25" customHeight="1">
      <c r="A670" s="1" t="str">
        <f t="shared" si="80"/>
        <v>OK</v>
      </c>
      <c r="B670" s="103" t="str">
        <f t="shared" si="4"/>
        <v>OK</v>
      </c>
      <c r="C670" s="4" t="s">
        <v>3904</v>
      </c>
      <c r="D670" s="4" t="s">
        <v>3352</v>
      </c>
      <c r="E670" s="4"/>
      <c r="F670" s="4"/>
      <c r="G670" s="4" t="s">
        <v>3905</v>
      </c>
      <c r="H670" s="4"/>
      <c r="I670" s="4"/>
      <c r="J670" s="4"/>
      <c r="K670" s="4"/>
      <c r="L670" s="4"/>
      <c r="M670" s="4" t="s">
        <v>13</v>
      </c>
      <c r="N670" s="4" t="s">
        <v>5</v>
      </c>
      <c r="O670" s="4" t="s">
        <v>413</v>
      </c>
      <c r="P670" s="4" t="s">
        <v>457</v>
      </c>
      <c r="Q670" s="4"/>
      <c r="R670" s="4" t="s">
        <v>3914</v>
      </c>
      <c r="S670" s="4" t="s">
        <v>3915</v>
      </c>
      <c r="T670" s="4" t="s">
        <v>3916</v>
      </c>
      <c r="U670" s="4" t="s">
        <v>3762</v>
      </c>
      <c r="V670" s="4" t="s">
        <v>3917</v>
      </c>
      <c r="W670" s="4" t="s">
        <v>3918</v>
      </c>
      <c r="X670" s="4" t="s">
        <v>925</v>
      </c>
      <c r="Y670" s="4" t="s">
        <v>3919</v>
      </c>
      <c r="Z670" s="4"/>
      <c r="AA670" s="4">
        <v>759.0</v>
      </c>
      <c r="AB670" s="4" t="s">
        <v>47</v>
      </c>
      <c r="AC670" s="4"/>
      <c r="AD670" s="20" t="s">
        <v>1150</v>
      </c>
      <c r="AE670" s="67" t="s">
        <v>9719</v>
      </c>
      <c r="AF670" s="67" t="s">
        <v>5</v>
      </c>
      <c r="AG670" s="67" t="s">
        <v>9720</v>
      </c>
      <c r="AH670" s="67" t="s">
        <v>9721</v>
      </c>
      <c r="AI670" s="67" t="s">
        <v>9722</v>
      </c>
      <c r="AJ670" s="67" t="s">
        <v>9723</v>
      </c>
      <c r="AK670" s="67" t="s">
        <v>9724</v>
      </c>
      <c r="AL670" s="67" t="s">
        <v>4119</v>
      </c>
      <c r="AM670" s="67" t="s">
        <v>9725</v>
      </c>
      <c r="AN670" s="67" t="s">
        <v>8257</v>
      </c>
      <c r="AO670" s="67" t="s">
        <v>8366</v>
      </c>
      <c r="AP670" s="67"/>
      <c r="AQ670" s="67"/>
      <c r="AR670" s="4"/>
      <c r="AS670" s="4"/>
      <c r="AT670" s="4"/>
      <c r="AU670" s="4"/>
      <c r="AV670" s="4"/>
      <c r="AW670" s="4"/>
      <c r="AX670" s="4"/>
      <c r="AY670" s="4"/>
      <c r="AZ670" s="4"/>
      <c r="BA670" s="4"/>
      <c r="BB670" s="4"/>
      <c r="BC670" s="4"/>
      <c r="BD670" s="4"/>
      <c r="BE670" s="4"/>
      <c r="BF670" s="4"/>
      <c r="BG670" s="4"/>
      <c r="BH670" s="4"/>
      <c r="BI670" s="4"/>
      <c r="BJ670" s="243" t="str">
        <f t="shared" si="77"/>
        <v>TNLT</v>
      </c>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row>
    <row r="671" ht="14.25" customHeight="1">
      <c r="A671" s="1" t="str">
        <f t="shared" si="80"/>
        <v/>
      </c>
      <c r="B671" s="103" t="str">
        <f t="shared" si="4"/>
        <v>Có sẵn</v>
      </c>
      <c r="C671" s="4" t="s">
        <v>3904</v>
      </c>
      <c r="D671" s="4" t="s">
        <v>3352</v>
      </c>
      <c r="E671" s="4"/>
      <c r="F671" s="4"/>
      <c r="G671" s="4" t="s">
        <v>3905</v>
      </c>
      <c r="H671" s="4"/>
      <c r="I671" s="4"/>
      <c r="J671" s="4"/>
      <c r="K671" s="4"/>
      <c r="L671" s="4"/>
      <c r="M671" s="4" t="s">
        <v>49</v>
      </c>
      <c r="N671" s="4" t="s">
        <v>9</v>
      </c>
      <c r="O671" s="4" t="s">
        <v>2465</v>
      </c>
      <c r="P671" s="4" t="s">
        <v>2562</v>
      </c>
      <c r="Q671" s="4" t="s">
        <v>9</v>
      </c>
      <c r="R671" s="4" t="s">
        <v>3920</v>
      </c>
      <c r="S671" s="4"/>
      <c r="T671" s="4"/>
      <c r="U671" s="4"/>
      <c r="V671" s="4"/>
      <c r="W671" s="4"/>
      <c r="X671" s="4"/>
      <c r="Y671" s="4"/>
      <c r="Z671" s="4"/>
      <c r="AA671" s="4">
        <v>760.0</v>
      </c>
      <c r="AB671" s="4" t="s">
        <v>47</v>
      </c>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243" t="str">
        <f t="shared" si="77"/>
        <v>TL</v>
      </c>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row>
    <row r="672" ht="14.25" customHeight="1">
      <c r="A672" s="1"/>
      <c r="B672" s="103" t="str">
        <f t="shared" si="4"/>
        <v>Thêm</v>
      </c>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20" t="s">
        <v>629</v>
      </c>
      <c r="AE672" s="67" t="s">
        <v>8501</v>
      </c>
      <c r="AF672" s="67" t="s">
        <v>8501</v>
      </c>
      <c r="AG672" s="67" t="s">
        <v>8501</v>
      </c>
      <c r="AH672" s="67" t="s">
        <v>8501</v>
      </c>
      <c r="AI672" s="67" t="s">
        <v>8501</v>
      </c>
      <c r="AJ672" s="67" t="s">
        <v>8501</v>
      </c>
      <c r="AK672" s="67" t="s">
        <v>8501</v>
      </c>
      <c r="AL672" s="67" t="s">
        <v>8501</v>
      </c>
      <c r="AM672" s="67" t="s">
        <v>8501</v>
      </c>
      <c r="AN672" s="67" t="s">
        <v>8983</v>
      </c>
      <c r="AO672" s="67" t="s">
        <v>9726</v>
      </c>
      <c r="AP672" s="4"/>
      <c r="AQ672" s="4"/>
      <c r="AR672" s="4"/>
      <c r="AS672" s="4"/>
      <c r="AT672" s="4"/>
      <c r="AU672" s="4"/>
      <c r="AV672" s="4"/>
      <c r="AW672" s="4"/>
      <c r="AX672" s="4"/>
      <c r="AY672" s="4"/>
      <c r="AZ672" s="4"/>
      <c r="BA672" s="4"/>
      <c r="BB672" s="4"/>
      <c r="BC672" s="4"/>
      <c r="BD672" s="4"/>
      <c r="BE672" s="4"/>
      <c r="BF672" s="4"/>
      <c r="BG672" s="4"/>
      <c r="BH672" s="4"/>
      <c r="BI672" s="4"/>
      <c r="BJ672" s="243" t="str">
        <f t="shared" si="77"/>
        <v>x</v>
      </c>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row>
    <row r="673" ht="14.25" customHeight="1">
      <c r="A673" s="1" t="str">
        <f t="shared" ref="A673:A734" si="81">SWITCH(B673,"OK",IF(ISBLANK(R673),IF(ISBLANK(P673),"Giữ chỗ nhóm","Giữ chỗ"),"OK"),"Chưa làm",IF(P673&lt;&gt;"","Giữ chỗ",""),0,IF(ISBLANK(R673),"Thêm",""),"")</f>
        <v/>
      </c>
      <c r="B673" s="103" t="str">
        <f t="shared" si="4"/>
        <v>Tự do chọn</v>
      </c>
      <c r="C673" s="4" t="s">
        <v>3923</v>
      </c>
      <c r="D673" s="4" t="s">
        <v>3352</v>
      </c>
      <c r="E673" s="4"/>
      <c r="F673" s="4"/>
      <c r="G673" s="4"/>
      <c r="H673" s="4"/>
      <c r="I673" s="4"/>
      <c r="J673" s="4"/>
      <c r="K673" s="4"/>
      <c r="L673" s="4"/>
      <c r="M673" s="4" t="s">
        <v>47</v>
      </c>
      <c r="N673" s="4" t="s">
        <v>5</v>
      </c>
      <c r="O673" s="4"/>
      <c r="P673" s="4"/>
      <c r="Q673" s="4"/>
      <c r="R673" s="4"/>
      <c r="S673" s="4"/>
      <c r="T673" s="4"/>
      <c r="U673" s="4"/>
      <c r="V673" s="4"/>
      <c r="W673" s="4"/>
      <c r="X673" s="4"/>
      <c r="Y673" s="4"/>
      <c r="Z673" s="4"/>
      <c r="AA673" s="4">
        <v>762.0</v>
      </c>
      <c r="AB673" s="4" t="s">
        <v>47</v>
      </c>
      <c r="AC673" s="4"/>
      <c r="AD673" s="20" t="s">
        <v>1028</v>
      </c>
      <c r="AE673" s="4"/>
      <c r="AF673" s="67" t="s">
        <v>8501</v>
      </c>
      <c r="AG673" s="67" t="s">
        <v>8501</v>
      </c>
      <c r="AH673" s="67" t="s">
        <v>8501</v>
      </c>
      <c r="AI673" s="67" t="s">
        <v>8501</v>
      </c>
      <c r="AJ673" s="67" t="s">
        <v>8501</v>
      </c>
      <c r="AK673" s="67" t="s">
        <v>8501</v>
      </c>
      <c r="AL673" s="67" t="s">
        <v>8501</v>
      </c>
      <c r="AM673" s="67" t="s">
        <v>8501</v>
      </c>
      <c r="AN673" s="67" t="s">
        <v>8501</v>
      </c>
      <c r="AO673" s="67" t="s">
        <v>8983</v>
      </c>
      <c r="AP673" s="4"/>
      <c r="AQ673" s="4"/>
      <c r="AR673" s="4"/>
      <c r="AS673" s="4"/>
      <c r="AT673" s="4"/>
      <c r="AU673" s="4"/>
      <c r="AV673" s="4"/>
      <c r="AW673" s="4"/>
      <c r="AX673" s="4"/>
      <c r="AY673" s="4"/>
      <c r="AZ673" s="4"/>
      <c r="BA673" s="4"/>
      <c r="BB673" s="4"/>
      <c r="BC673" s="4"/>
      <c r="BD673" s="4"/>
      <c r="BE673" s="4"/>
      <c r="BF673" s="4"/>
      <c r="BG673" s="4"/>
      <c r="BH673" s="4"/>
      <c r="BI673" s="4"/>
      <c r="BJ673" s="243" t="str">
        <f t="shared" si="77"/>
        <v>TNLT</v>
      </c>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row>
    <row r="674" ht="14.25" customHeight="1">
      <c r="A674" s="1" t="str">
        <f t="shared" si="81"/>
        <v/>
      </c>
      <c r="B674" s="103" t="str">
        <f t="shared" si="4"/>
        <v>Có sẵn</v>
      </c>
      <c r="C674" s="4" t="s">
        <v>3923</v>
      </c>
      <c r="D674" s="4" t="s">
        <v>3352</v>
      </c>
      <c r="E674" s="4"/>
      <c r="F674" s="4" t="s">
        <v>3931</v>
      </c>
      <c r="G674" s="4"/>
      <c r="H674" s="4"/>
      <c r="I674" s="4"/>
      <c r="J674" s="4"/>
      <c r="K674" s="4"/>
      <c r="L674" s="4"/>
      <c r="M674" s="4" t="s">
        <v>47</v>
      </c>
      <c r="N674" s="4" t="s">
        <v>5</v>
      </c>
      <c r="O674" s="4" t="s">
        <v>1905</v>
      </c>
      <c r="P674" s="4" t="s">
        <v>646</v>
      </c>
      <c r="Q674" s="4" t="s">
        <v>5</v>
      </c>
      <c r="R674" s="4" t="s">
        <v>3932</v>
      </c>
      <c r="S674" s="4" t="s">
        <v>3439</v>
      </c>
      <c r="T674" s="4" t="s">
        <v>3437</v>
      </c>
      <c r="U674" s="4" t="s">
        <v>3440</v>
      </c>
      <c r="V674" s="4" t="s">
        <v>3933</v>
      </c>
      <c r="W674" s="4" t="s">
        <v>3441</v>
      </c>
      <c r="X674" s="4" t="s">
        <v>2204</v>
      </c>
      <c r="Y674" s="4" t="s">
        <v>3934</v>
      </c>
      <c r="Z674" s="4"/>
      <c r="AA674" s="4">
        <v>763.0</v>
      </c>
      <c r="AB674" s="4" t="s">
        <v>47</v>
      </c>
      <c r="AC674" s="4"/>
      <c r="AD674" s="20" t="s">
        <v>1245</v>
      </c>
      <c r="AE674" s="67" t="s">
        <v>8171</v>
      </c>
      <c r="AF674" s="67" t="s">
        <v>8171</v>
      </c>
      <c r="AG674" s="67" t="s">
        <v>8171</v>
      </c>
      <c r="AH674" s="67" t="s">
        <v>8171</v>
      </c>
      <c r="AI674" s="67" t="s">
        <v>8171</v>
      </c>
      <c r="AJ674" s="67" t="s">
        <v>8171</v>
      </c>
      <c r="AK674" s="67" t="s">
        <v>8171</v>
      </c>
      <c r="AL674" s="67" t="s">
        <v>8171</v>
      </c>
      <c r="AM674" s="67" t="s">
        <v>8171</v>
      </c>
      <c r="AN674" s="67" t="s">
        <v>8171</v>
      </c>
      <c r="AO674" s="67" t="s">
        <v>9727</v>
      </c>
      <c r="AP674" s="4"/>
      <c r="AQ674" s="4"/>
      <c r="AR674" s="4"/>
      <c r="AS674" s="4"/>
      <c r="AT674" s="4"/>
      <c r="AU674" s="4"/>
      <c r="AV674" s="4"/>
      <c r="AW674" s="4"/>
      <c r="AX674" s="4"/>
      <c r="AY674" s="4"/>
      <c r="AZ674" s="4"/>
      <c r="BA674" s="4"/>
      <c r="BB674" s="4"/>
      <c r="BC674" s="4"/>
      <c r="BD674" s="4"/>
      <c r="BE674" s="4"/>
      <c r="BF674" s="4"/>
      <c r="BG674" s="4"/>
      <c r="BH674" s="4"/>
      <c r="BI674" s="4"/>
      <c r="BJ674" s="243" t="str">
        <f t="shared" si="77"/>
        <v>TNLT</v>
      </c>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row>
    <row r="675" ht="14.25" customHeight="1">
      <c r="A675" s="1" t="str">
        <f t="shared" si="81"/>
        <v>OK</v>
      </c>
      <c r="B675" s="103" t="str">
        <f t="shared" si="4"/>
        <v>OK</v>
      </c>
      <c r="C675" s="4" t="s">
        <v>3923</v>
      </c>
      <c r="D675" s="4" t="s">
        <v>3352</v>
      </c>
      <c r="E675" s="4"/>
      <c r="F675" s="4"/>
      <c r="G675" s="4"/>
      <c r="H675" s="4"/>
      <c r="I675" s="4"/>
      <c r="J675" s="4"/>
      <c r="K675" s="4"/>
      <c r="L675" s="4"/>
      <c r="M675" s="4" t="s">
        <v>47</v>
      </c>
      <c r="N675" s="4" t="s">
        <v>5</v>
      </c>
      <c r="O675" s="4" t="s">
        <v>354</v>
      </c>
      <c r="P675" s="4" t="s">
        <v>1150</v>
      </c>
      <c r="Q675" s="4"/>
      <c r="R675" s="4" t="s">
        <v>3935</v>
      </c>
      <c r="S675" s="4" t="s">
        <v>3936</v>
      </c>
      <c r="T675" s="4" t="s">
        <v>3937</v>
      </c>
      <c r="U675" s="4" t="s">
        <v>3938</v>
      </c>
      <c r="V675" s="4" t="s">
        <v>3939</v>
      </c>
      <c r="W675" s="4" t="s">
        <v>3940</v>
      </c>
      <c r="X675" s="4" t="s">
        <v>171</v>
      </c>
      <c r="Y675" s="4" t="s">
        <v>3942</v>
      </c>
      <c r="Z675" s="4"/>
      <c r="AA675" s="4">
        <v>764.0</v>
      </c>
      <c r="AB675" s="4" t="s">
        <v>47</v>
      </c>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243" t="str">
        <f t="shared" si="77"/>
        <v>TNLT</v>
      </c>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row>
    <row r="676" ht="14.25" customHeight="1">
      <c r="A676" s="1" t="str">
        <f t="shared" si="81"/>
        <v/>
      </c>
      <c r="B676" s="103" t="str">
        <f t="shared" si="4"/>
        <v>Có sẵn</v>
      </c>
      <c r="C676" s="4" t="s">
        <v>3923</v>
      </c>
      <c r="D676" s="4" t="s">
        <v>3352</v>
      </c>
      <c r="E676" s="4"/>
      <c r="F676" s="4" t="s">
        <v>3931</v>
      </c>
      <c r="G676" s="4"/>
      <c r="H676" s="4"/>
      <c r="I676" s="4"/>
      <c r="J676" s="4"/>
      <c r="K676" s="4"/>
      <c r="L676" s="4"/>
      <c r="M676" s="4"/>
      <c r="N676" s="4"/>
      <c r="O676" s="4"/>
      <c r="P676" s="4" t="s">
        <v>204</v>
      </c>
      <c r="Q676" s="4" t="s">
        <v>5</v>
      </c>
      <c r="R676" s="4" t="s">
        <v>3436</v>
      </c>
      <c r="S676" s="4" t="s">
        <v>3437</v>
      </c>
      <c r="T676" s="4" t="s">
        <v>3439</v>
      </c>
      <c r="U676" s="4" t="s">
        <v>3440</v>
      </c>
      <c r="V676" s="4" t="s">
        <v>3441</v>
      </c>
      <c r="W676" s="4" t="s">
        <v>3442</v>
      </c>
      <c r="X676" s="4" t="s">
        <v>2339</v>
      </c>
      <c r="Y676" s="4"/>
      <c r="Z676" s="4" t="s">
        <v>3945</v>
      </c>
      <c r="AA676" s="4">
        <v>765.0</v>
      </c>
      <c r="AB676" s="4" t="s">
        <v>49</v>
      </c>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243" t="str">
        <f t="shared" si="77"/>
        <v>TNLT</v>
      </c>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row>
    <row r="677" ht="14.25" customHeight="1">
      <c r="A677" s="1" t="str">
        <f t="shared" si="81"/>
        <v/>
      </c>
      <c r="B677" s="103" t="str">
        <f t="shared" si="4"/>
        <v>Có sẵn</v>
      </c>
      <c r="C677" s="4" t="s">
        <v>3923</v>
      </c>
      <c r="D677" s="4" t="s">
        <v>3352</v>
      </c>
      <c r="E677" s="4"/>
      <c r="F677" s="4"/>
      <c r="G677" s="4"/>
      <c r="H677" s="4"/>
      <c r="I677" s="4"/>
      <c r="J677" s="4"/>
      <c r="K677" s="4"/>
      <c r="L677" s="4"/>
      <c r="M677" s="4"/>
      <c r="N677" s="4"/>
      <c r="O677" s="4"/>
      <c r="P677" s="4" t="s">
        <v>204</v>
      </c>
      <c r="Q677" s="4" t="s">
        <v>9</v>
      </c>
      <c r="R677" s="4" t="s">
        <v>3946</v>
      </c>
      <c r="S677" s="4" t="s">
        <v>150</v>
      </c>
      <c r="T677" s="4" t="s">
        <v>150</v>
      </c>
      <c r="U677" s="4" t="s">
        <v>150</v>
      </c>
      <c r="V677" s="4" t="s">
        <v>150</v>
      </c>
      <c r="W677" s="4" t="s">
        <v>150</v>
      </c>
      <c r="X677" s="4" t="s">
        <v>3947</v>
      </c>
      <c r="Y677" s="4"/>
      <c r="Z677" s="4" t="s">
        <v>3948</v>
      </c>
      <c r="AA677" s="4">
        <v>766.0</v>
      </c>
      <c r="AB677" s="4" t="s">
        <v>49</v>
      </c>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243" t="str">
        <f t="shared" si="77"/>
        <v>TL</v>
      </c>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row>
    <row r="678" ht="14.25" customHeight="1">
      <c r="A678" s="1" t="str">
        <f t="shared" si="81"/>
        <v/>
      </c>
      <c r="B678" s="103" t="str">
        <f t="shared" si="4"/>
        <v>Có sẵn</v>
      </c>
      <c r="C678" s="4" t="s">
        <v>3923</v>
      </c>
      <c r="D678" s="4" t="s">
        <v>3352</v>
      </c>
      <c r="E678" s="4"/>
      <c r="F678" s="4"/>
      <c r="G678" s="4"/>
      <c r="H678" s="4"/>
      <c r="I678" s="4"/>
      <c r="J678" s="4"/>
      <c r="K678" s="4"/>
      <c r="L678" s="4"/>
      <c r="M678" s="4"/>
      <c r="N678" s="4"/>
      <c r="O678" s="4"/>
      <c r="P678" s="4"/>
      <c r="Q678" s="4" t="s">
        <v>9</v>
      </c>
      <c r="R678" s="4" t="s">
        <v>3953</v>
      </c>
      <c r="S678" s="4"/>
      <c r="T678" s="4"/>
      <c r="U678" s="4"/>
      <c r="V678" s="4"/>
      <c r="W678" s="4"/>
      <c r="X678" s="4"/>
      <c r="Y678" s="4"/>
      <c r="Z678" s="4" t="s">
        <v>3954</v>
      </c>
      <c r="AA678" s="4">
        <v>767.0</v>
      </c>
      <c r="AB678" s="4" t="s">
        <v>13</v>
      </c>
      <c r="AC678" s="4"/>
      <c r="AD678" s="20" t="s">
        <v>112</v>
      </c>
      <c r="AE678" s="20" t="s">
        <v>8171</v>
      </c>
      <c r="AF678" s="128"/>
      <c r="AG678" s="128"/>
      <c r="AH678" s="128"/>
      <c r="AI678" s="128"/>
      <c r="AJ678" s="128"/>
      <c r="AK678" s="128"/>
      <c r="AL678" s="20" t="s">
        <v>8171</v>
      </c>
      <c r="AM678" s="20" t="s">
        <v>8171</v>
      </c>
      <c r="AN678" s="20" t="s">
        <v>8257</v>
      </c>
      <c r="AO678" s="20" t="s">
        <v>8234</v>
      </c>
      <c r="AP678" s="20" t="s">
        <v>8234</v>
      </c>
      <c r="AR678" s="4"/>
      <c r="AS678" s="4"/>
      <c r="AT678" s="4"/>
      <c r="AU678" s="4"/>
      <c r="AV678" s="4"/>
      <c r="AW678" s="4"/>
      <c r="AX678" s="4"/>
      <c r="AY678" s="4"/>
      <c r="AZ678" s="4"/>
      <c r="BA678" s="4"/>
      <c r="BB678" s="4"/>
      <c r="BC678" s="4"/>
      <c r="BD678" s="4"/>
      <c r="BE678" s="4"/>
      <c r="BF678" s="4"/>
      <c r="BG678" s="4"/>
      <c r="BH678" s="4"/>
      <c r="BI678" s="4"/>
      <c r="BJ678" s="243" t="str">
        <f t="shared" si="77"/>
        <v>TL</v>
      </c>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row>
    <row r="679" ht="14.25" customHeight="1">
      <c r="A679" s="1" t="str">
        <f t="shared" si="81"/>
        <v>OK</v>
      </c>
      <c r="B679" s="103" t="str">
        <f t="shared" si="4"/>
        <v>OK</v>
      </c>
      <c r="C679" s="4" t="s">
        <v>3955</v>
      </c>
      <c r="D679" s="4" t="s">
        <v>3352</v>
      </c>
      <c r="E679" s="4" t="s">
        <v>3956</v>
      </c>
      <c r="F679" s="4" t="s">
        <v>3957</v>
      </c>
      <c r="G679" s="4"/>
      <c r="H679" s="4"/>
      <c r="I679" s="4"/>
      <c r="J679" s="4"/>
      <c r="K679" s="4"/>
      <c r="L679" s="4"/>
      <c r="M679" s="4" t="s">
        <v>47</v>
      </c>
      <c r="N679" s="4" t="s">
        <v>5</v>
      </c>
      <c r="O679" s="4" t="s">
        <v>354</v>
      </c>
      <c r="P679" s="4" t="s">
        <v>1165</v>
      </c>
      <c r="Q679" s="4"/>
      <c r="R679" s="4" t="s">
        <v>3958</v>
      </c>
      <c r="S679" s="4" t="s">
        <v>3959</v>
      </c>
      <c r="T679" s="4" t="s">
        <v>3960</v>
      </c>
      <c r="U679" s="4" t="s">
        <v>3961</v>
      </c>
      <c r="V679" s="4" t="s">
        <v>3962</v>
      </c>
      <c r="W679" s="4" t="s">
        <v>3963</v>
      </c>
      <c r="X679" s="4" t="s">
        <v>1938</v>
      </c>
      <c r="Y679" s="4" t="s">
        <v>3964</v>
      </c>
      <c r="Z679" s="4"/>
      <c r="AA679" s="4">
        <v>768.0</v>
      </c>
      <c r="AB679" s="4" t="s">
        <v>47</v>
      </c>
      <c r="AC679" s="4"/>
      <c r="AD679" s="20" t="s">
        <v>1473</v>
      </c>
      <c r="AE679" s="67" t="s">
        <v>9728</v>
      </c>
      <c r="AF679" s="67" t="s">
        <v>5</v>
      </c>
      <c r="AG679" s="67" t="s">
        <v>9729</v>
      </c>
      <c r="AH679" s="67" t="s">
        <v>9730</v>
      </c>
      <c r="AI679" s="67" t="s">
        <v>3961</v>
      </c>
      <c r="AJ679" s="67" t="s">
        <v>3962</v>
      </c>
      <c r="AK679" s="67" t="s">
        <v>3963</v>
      </c>
      <c r="AL679" s="67" t="s">
        <v>110</v>
      </c>
      <c r="AM679" s="67" t="s">
        <v>9731</v>
      </c>
      <c r="AN679" s="67" t="s">
        <v>8257</v>
      </c>
      <c r="AO679" s="67" t="s">
        <v>9727</v>
      </c>
      <c r="AP679" s="4"/>
      <c r="AQ679" s="4"/>
      <c r="AR679" s="4"/>
      <c r="AS679" s="4"/>
      <c r="AT679" s="4"/>
      <c r="AU679" s="4"/>
      <c r="AV679" s="4"/>
      <c r="AW679" s="4"/>
      <c r="AX679" s="4"/>
      <c r="AY679" s="4"/>
      <c r="AZ679" s="4"/>
      <c r="BA679" s="4"/>
      <c r="BB679" s="4"/>
      <c r="BC679" s="4"/>
      <c r="BD679" s="4"/>
      <c r="BE679" s="4"/>
      <c r="BF679" s="4"/>
      <c r="BG679" s="4"/>
      <c r="BH679" s="4"/>
      <c r="BI679" s="4"/>
      <c r="BJ679" s="243" t="str">
        <f t="shared" si="77"/>
        <v>TNLT</v>
      </c>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row>
    <row r="680" ht="14.25" customHeight="1">
      <c r="A680" s="1" t="str">
        <f t="shared" si="81"/>
        <v>OK</v>
      </c>
      <c r="B680" s="103" t="str">
        <f t="shared" si="4"/>
        <v>OK</v>
      </c>
      <c r="C680" s="4" t="s">
        <v>3955</v>
      </c>
      <c r="D680" s="4" t="s">
        <v>3352</v>
      </c>
      <c r="E680" s="4"/>
      <c r="F680" s="4"/>
      <c r="G680" s="4"/>
      <c r="H680" s="4"/>
      <c r="I680" s="4"/>
      <c r="J680" s="4"/>
      <c r="K680" s="4"/>
      <c r="L680" s="4"/>
      <c r="M680" s="4" t="s">
        <v>47</v>
      </c>
      <c r="N680" s="4" t="s">
        <v>5</v>
      </c>
      <c r="O680" s="4" t="s">
        <v>354</v>
      </c>
      <c r="P680" s="4" t="s">
        <v>355</v>
      </c>
      <c r="Q680" s="4"/>
      <c r="R680" s="4" t="s">
        <v>3965</v>
      </c>
      <c r="S680" s="4" t="s">
        <v>3966</v>
      </c>
      <c r="T680" s="4" t="s">
        <v>3967</v>
      </c>
      <c r="U680" s="4" t="s">
        <v>3968</v>
      </c>
      <c r="V680" s="4" t="s">
        <v>3969</v>
      </c>
      <c r="W680" s="4" t="s">
        <v>3970</v>
      </c>
      <c r="X680" s="4" t="s">
        <v>3784</v>
      </c>
      <c r="Y680" s="4" t="s">
        <v>3971</v>
      </c>
      <c r="Z680" s="4"/>
      <c r="AA680" s="4">
        <v>769.0</v>
      </c>
      <c r="AB680" s="4" t="s">
        <v>47</v>
      </c>
      <c r="AC680" s="4"/>
      <c r="AD680" s="20" t="s">
        <v>421</v>
      </c>
      <c r="AE680" s="67" t="s">
        <v>9732</v>
      </c>
      <c r="AF680" s="67" t="s">
        <v>5</v>
      </c>
      <c r="AG680" s="67" t="s">
        <v>9733</v>
      </c>
      <c r="AH680" s="67" t="s">
        <v>9734</v>
      </c>
      <c r="AI680" s="67" t="s">
        <v>9735</v>
      </c>
      <c r="AJ680" s="67" t="s">
        <v>9736</v>
      </c>
      <c r="AK680" s="67" t="s">
        <v>9737</v>
      </c>
      <c r="AL680" s="67" t="s">
        <v>3784</v>
      </c>
      <c r="AM680" s="67" t="s">
        <v>9738</v>
      </c>
      <c r="AN680" s="67" t="s">
        <v>9554</v>
      </c>
      <c r="AO680" s="67" t="s">
        <v>8465</v>
      </c>
      <c r="AP680" s="4"/>
      <c r="AQ680" s="4"/>
      <c r="AR680" s="4"/>
      <c r="AS680" s="4"/>
      <c r="AT680" s="4"/>
      <c r="AU680" s="4"/>
      <c r="AV680" s="4"/>
      <c r="AW680" s="4"/>
      <c r="AX680" s="4"/>
      <c r="AY680" s="4"/>
      <c r="AZ680" s="4"/>
      <c r="BA680" s="4"/>
      <c r="BB680" s="4"/>
      <c r="BC680" s="4"/>
      <c r="BD680" s="4"/>
      <c r="BE680" s="4"/>
      <c r="BF680" s="4"/>
      <c r="BG680" s="4"/>
      <c r="BH680" s="4"/>
      <c r="BI680" s="4"/>
      <c r="BJ680" s="243" t="str">
        <f t="shared" si="77"/>
        <v>TNLT</v>
      </c>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row>
    <row r="681" ht="14.25" customHeight="1">
      <c r="A681" s="1" t="str">
        <f t="shared" si="81"/>
        <v/>
      </c>
      <c r="B681" s="103" t="str">
        <f t="shared" si="4"/>
        <v>Có sẵn</v>
      </c>
      <c r="C681" s="4" t="s">
        <v>3955</v>
      </c>
      <c r="D681" s="4" t="s">
        <v>3352</v>
      </c>
      <c r="E681" s="4"/>
      <c r="F681" s="4"/>
      <c r="G681" s="4"/>
      <c r="H681" s="4"/>
      <c r="I681" s="4"/>
      <c r="J681" s="4"/>
      <c r="K681" s="4"/>
      <c r="L681" s="4"/>
      <c r="M681" s="4" t="s">
        <v>47</v>
      </c>
      <c r="N681" s="4" t="s">
        <v>5</v>
      </c>
      <c r="O681" s="4" t="s">
        <v>1905</v>
      </c>
      <c r="P681" s="4" t="s">
        <v>646</v>
      </c>
      <c r="Q681" s="4" t="s">
        <v>5</v>
      </c>
      <c r="R681" s="4" t="s">
        <v>3972</v>
      </c>
      <c r="S681" s="4" t="s">
        <v>3907</v>
      </c>
      <c r="T681" s="4" t="s">
        <v>3911</v>
      </c>
      <c r="U681" s="4" t="s">
        <v>3908</v>
      </c>
      <c r="V681" s="4" t="s">
        <v>3909</v>
      </c>
      <c r="W681" s="4" t="s">
        <v>3910</v>
      </c>
      <c r="X681" s="4" t="s">
        <v>3973</v>
      </c>
      <c r="Y681" s="4" t="s">
        <v>3974</v>
      </c>
      <c r="Z681" s="4"/>
      <c r="AA681" s="4">
        <v>770.0</v>
      </c>
      <c r="AB681" s="4" t="s">
        <v>47</v>
      </c>
      <c r="AC681" s="4"/>
      <c r="AD681" s="20" t="s">
        <v>355</v>
      </c>
      <c r="AE681" s="4" t="s">
        <v>3972</v>
      </c>
      <c r="AF681" s="4" t="s">
        <v>5</v>
      </c>
      <c r="AG681" s="4" t="s">
        <v>3907</v>
      </c>
      <c r="AH681" s="4" t="s">
        <v>3911</v>
      </c>
      <c r="AI681" s="4" t="s">
        <v>3908</v>
      </c>
      <c r="AJ681" s="4" t="s">
        <v>3909</v>
      </c>
      <c r="AK681" s="4" t="s">
        <v>3910</v>
      </c>
      <c r="AL681" s="4" t="s">
        <v>3973</v>
      </c>
      <c r="AM681" s="4" t="s">
        <v>3974</v>
      </c>
      <c r="AN681" s="67" t="s">
        <v>8257</v>
      </c>
      <c r="AO681" s="67" t="s">
        <v>8257</v>
      </c>
      <c r="AP681" s="4"/>
      <c r="AQ681" s="4"/>
      <c r="AR681" s="4"/>
      <c r="AS681" s="4"/>
      <c r="AT681" s="4"/>
      <c r="AU681" s="4"/>
      <c r="AV681" s="4"/>
      <c r="AW681" s="4"/>
      <c r="AX681" s="4"/>
      <c r="AY681" s="4"/>
      <c r="AZ681" s="4"/>
      <c r="BA681" s="4"/>
      <c r="BB681" s="4"/>
      <c r="BC681" s="4"/>
      <c r="BD681" s="4"/>
      <c r="BE681" s="4"/>
      <c r="BF681" s="4"/>
      <c r="BG681" s="4"/>
      <c r="BH681" s="4"/>
      <c r="BI681" s="4"/>
      <c r="BJ681" s="243" t="str">
        <f t="shared" si="77"/>
        <v>TNLT</v>
      </c>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row>
    <row r="682" ht="14.25" customHeight="1">
      <c r="A682" s="1" t="str">
        <f t="shared" si="81"/>
        <v>OK</v>
      </c>
      <c r="B682" s="103" t="str">
        <f t="shared" si="4"/>
        <v>OK</v>
      </c>
      <c r="C682" s="4" t="s">
        <v>3955</v>
      </c>
      <c r="D682" s="4" t="s">
        <v>3352</v>
      </c>
      <c r="E682" s="4"/>
      <c r="F682" s="4"/>
      <c r="G682" s="4"/>
      <c r="H682" s="4"/>
      <c r="I682" s="4"/>
      <c r="J682" s="4"/>
      <c r="K682" s="4"/>
      <c r="L682" s="4"/>
      <c r="M682" s="4" t="s">
        <v>47</v>
      </c>
      <c r="N682" s="4" t="s">
        <v>5</v>
      </c>
      <c r="O682" s="4" t="s">
        <v>1027</v>
      </c>
      <c r="P682" s="4" t="s">
        <v>1473</v>
      </c>
      <c r="Q682" s="4"/>
      <c r="R682" s="4" t="s">
        <v>3975</v>
      </c>
      <c r="S682" s="4" t="s">
        <v>3976</v>
      </c>
      <c r="T682" s="4" t="s">
        <v>3977</v>
      </c>
      <c r="U682" s="4" t="s">
        <v>3978</v>
      </c>
      <c r="V682" s="4" t="s">
        <v>3979</v>
      </c>
      <c r="W682" s="4" t="s">
        <v>3980</v>
      </c>
      <c r="X682" s="4" t="s">
        <v>301</v>
      </c>
      <c r="Y682" s="4" t="s">
        <v>3981</v>
      </c>
      <c r="Z682" s="4"/>
      <c r="AA682" s="4">
        <v>771.0</v>
      </c>
      <c r="AB682" s="4" t="s">
        <v>47</v>
      </c>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243" t="str">
        <f t="shared" si="77"/>
        <v>TNLT</v>
      </c>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row>
    <row r="683" ht="14.25" customHeight="1">
      <c r="A683" s="1" t="str">
        <f t="shared" si="81"/>
        <v/>
      </c>
      <c r="B683" s="103" t="str">
        <f t="shared" si="4"/>
        <v>Có sẵn</v>
      </c>
      <c r="C683" s="4" t="s">
        <v>3955</v>
      </c>
      <c r="D683" s="4" t="s">
        <v>3352</v>
      </c>
      <c r="E683" s="4" t="s">
        <v>3956</v>
      </c>
      <c r="F683" s="4" t="s">
        <v>3957</v>
      </c>
      <c r="G683" s="4"/>
      <c r="H683" s="4"/>
      <c r="I683" s="4"/>
      <c r="J683" s="4"/>
      <c r="K683" s="4"/>
      <c r="L683" s="4"/>
      <c r="M683" s="4"/>
      <c r="N683" s="4"/>
      <c r="O683" s="4"/>
      <c r="P683" s="4" t="s">
        <v>204</v>
      </c>
      <c r="Q683" s="4" t="s">
        <v>5</v>
      </c>
      <c r="R683" s="4" t="s">
        <v>3984</v>
      </c>
      <c r="S683" s="4" t="s">
        <v>908</v>
      </c>
      <c r="T683" s="4" t="s">
        <v>3985</v>
      </c>
      <c r="U683" s="4" t="s">
        <v>3986</v>
      </c>
      <c r="V683" s="4" t="s">
        <v>3987</v>
      </c>
      <c r="W683" s="4" t="s">
        <v>3988</v>
      </c>
      <c r="X683" s="4" t="s">
        <v>171</v>
      </c>
      <c r="Y683" s="4"/>
      <c r="Z683" s="4" t="s">
        <v>3989</v>
      </c>
      <c r="AA683" s="4">
        <v>772.0</v>
      </c>
      <c r="AB683" s="4" t="s">
        <v>49</v>
      </c>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243" t="str">
        <f t="shared" si="77"/>
        <v>TNLT</v>
      </c>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row>
    <row r="684" ht="14.25" customHeight="1">
      <c r="A684" s="1" t="str">
        <f t="shared" si="81"/>
        <v/>
      </c>
      <c r="B684" s="103" t="str">
        <f t="shared" si="4"/>
        <v>Có sẵn</v>
      </c>
      <c r="C684" s="4" t="s">
        <v>3955</v>
      </c>
      <c r="D684" s="4" t="s">
        <v>3352</v>
      </c>
      <c r="E684" s="4"/>
      <c r="F684" s="4"/>
      <c r="G684" s="4"/>
      <c r="H684" s="4"/>
      <c r="I684" s="4"/>
      <c r="J684" s="4"/>
      <c r="K684" s="4"/>
      <c r="L684" s="4"/>
      <c r="M684" s="4"/>
      <c r="N684" s="4"/>
      <c r="O684" s="4"/>
      <c r="P684" s="4" t="s">
        <v>204</v>
      </c>
      <c r="Q684" s="4" t="s">
        <v>9</v>
      </c>
      <c r="R684" s="4" t="s">
        <v>3990</v>
      </c>
      <c r="S684" s="4" t="s">
        <v>150</v>
      </c>
      <c r="T684" s="4" t="s">
        <v>150</v>
      </c>
      <c r="U684" s="4" t="s">
        <v>150</v>
      </c>
      <c r="V684" s="4" t="s">
        <v>150</v>
      </c>
      <c r="W684" s="4" t="s">
        <v>150</v>
      </c>
      <c r="X684" s="4" t="s">
        <v>3991</v>
      </c>
      <c r="Y684" s="4"/>
      <c r="Z684" s="4" t="s">
        <v>3992</v>
      </c>
      <c r="AA684" s="4">
        <v>773.0</v>
      </c>
      <c r="AB684" s="4" t="s">
        <v>49</v>
      </c>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243" t="str">
        <f t="shared" si="77"/>
        <v>TL</v>
      </c>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row>
    <row r="685" ht="14.25" customHeight="1">
      <c r="A685" s="1" t="str">
        <f t="shared" si="81"/>
        <v/>
      </c>
      <c r="B685" s="103" t="str">
        <f t="shared" si="4"/>
        <v>Có sẵn</v>
      </c>
      <c r="C685" s="4" t="s">
        <v>3955</v>
      </c>
      <c r="D685" s="4" t="s">
        <v>3352</v>
      </c>
      <c r="E685" s="4"/>
      <c r="F685" s="4"/>
      <c r="G685" s="4"/>
      <c r="H685" s="4"/>
      <c r="I685" s="4"/>
      <c r="J685" s="4"/>
      <c r="K685" s="4"/>
      <c r="L685" s="4"/>
      <c r="M685" s="4"/>
      <c r="N685" s="4"/>
      <c r="O685" s="4"/>
      <c r="P685" s="4"/>
      <c r="Q685" s="4" t="s">
        <v>5</v>
      </c>
      <c r="R685" s="4" t="s">
        <v>3993</v>
      </c>
      <c r="S685" s="4" t="s">
        <v>908</v>
      </c>
      <c r="T685" s="4" t="s">
        <v>3985</v>
      </c>
      <c r="U685" s="4" t="s">
        <v>3986</v>
      </c>
      <c r="V685" s="4" t="s">
        <v>3987</v>
      </c>
      <c r="W685" s="4" t="s">
        <v>3988</v>
      </c>
      <c r="X685" s="4" t="s">
        <v>150</v>
      </c>
      <c r="Y685" s="4"/>
      <c r="Z685" s="4" t="s">
        <v>777</v>
      </c>
      <c r="AA685" s="4">
        <v>774.0</v>
      </c>
      <c r="AB685" s="4" t="s">
        <v>13</v>
      </c>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243" t="str">
        <f t="shared" si="77"/>
        <v>TNLT</v>
      </c>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row>
    <row r="686" ht="14.25" customHeight="1">
      <c r="A686" s="1" t="str">
        <f t="shared" si="81"/>
        <v/>
      </c>
      <c r="B686" s="103" t="str">
        <f t="shared" si="4"/>
        <v>Có sẵn</v>
      </c>
      <c r="C686" s="4" t="s">
        <v>3955</v>
      </c>
      <c r="D686" s="4" t="s">
        <v>3352</v>
      </c>
      <c r="E686" s="4"/>
      <c r="F686" s="4"/>
      <c r="G686" s="4"/>
      <c r="H686" s="4"/>
      <c r="I686" s="4"/>
      <c r="J686" s="4"/>
      <c r="K686" s="4"/>
      <c r="L686" s="4"/>
      <c r="M686" s="4"/>
      <c r="N686" s="4"/>
      <c r="O686" s="4"/>
      <c r="P686" s="4"/>
      <c r="Q686" s="4" t="s">
        <v>5</v>
      </c>
      <c r="R686" s="4" t="s">
        <v>3998</v>
      </c>
      <c r="S686" s="4" t="s">
        <v>908</v>
      </c>
      <c r="T686" s="4" t="s">
        <v>3985</v>
      </c>
      <c r="U686" s="4" t="s">
        <v>3986</v>
      </c>
      <c r="V686" s="4" t="s">
        <v>3987</v>
      </c>
      <c r="W686" s="4" t="s">
        <v>3988</v>
      </c>
      <c r="X686" s="4" t="s">
        <v>150</v>
      </c>
      <c r="Y686" s="4"/>
      <c r="Z686" s="4" t="s">
        <v>979</v>
      </c>
      <c r="AA686" s="4">
        <v>775.0</v>
      </c>
      <c r="AB686" s="4" t="s">
        <v>13</v>
      </c>
      <c r="AC686" s="4"/>
      <c r="AD686" s="20" t="s">
        <v>1473</v>
      </c>
      <c r="AE686" s="67" t="s">
        <v>9739</v>
      </c>
      <c r="AF686" s="67" t="s">
        <v>5</v>
      </c>
      <c r="AG686" s="67" t="s">
        <v>908</v>
      </c>
      <c r="AH686" s="67" t="s">
        <v>3985</v>
      </c>
      <c r="AI686" s="67" t="s">
        <v>3986</v>
      </c>
      <c r="AJ686" s="67" t="s">
        <v>3987</v>
      </c>
      <c r="AK686" s="67" t="s">
        <v>3988</v>
      </c>
      <c r="AL686" s="67" t="s">
        <v>242</v>
      </c>
      <c r="AM686" s="67" t="s">
        <v>9740</v>
      </c>
      <c r="AN686" s="67" t="s">
        <v>9741</v>
      </c>
      <c r="AO686" s="67" t="s">
        <v>9742</v>
      </c>
      <c r="AP686" s="4"/>
      <c r="AQ686" s="4"/>
      <c r="AR686" s="4"/>
      <c r="AS686" s="4"/>
      <c r="AT686" s="4"/>
      <c r="AU686" s="4"/>
      <c r="AV686" s="4"/>
      <c r="AW686" s="4"/>
      <c r="AX686" s="4"/>
      <c r="AY686" s="4"/>
      <c r="AZ686" s="4"/>
      <c r="BA686" s="4"/>
      <c r="BB686" s="4"/>
      <c r="BC686" s="4"/>
      <c r="BD686" s="4"/>
      <c r="BE686" s="4"/>
      <c r="BF686" s="4"/>
      <c r="BG686" s="4"/>
      <c r="BH686" s="4"/>
      <c r="BI686" s="4"/>
      <c r="BJ686" s="243" t="str">
        <f t="shared" si="77"/>
        <v>TNLT</v>
      </c>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row>
    <row r="687" ht="14.25" customHeight="1">
      <c r="A687" s="1" t="str">
        <f t="shared" si="81"/>
        <v>OK</v>
      </c>
      <c r="B687" s="103" t="str">
        <f t="shared" si="4"/>
        <v>OK</v>
      </c>
      <c r="C687" s="4" t="s">
        <v>3999</v>
      </c>
      <c r="D687" s="4" t="s">
        <v>3352</v>
      </c>
      <c r="E687" s="4"/>
      <c r="F687" s="4" t="s">
        <v>4000</v>
      </c>
      <c r="G687" s="4"/>
      <c r="H687" s="4"/>
      <c r="I687" s="4"/>
      <c r="J687" s="4"/>
      <c r="K687" s="4"/>
      <c r="L687" s="4"/>
      <c r="M687" s="4" t="s">
        <v>47</v>
      </c>
      <c r="N687" s="4" t="s">
        <v>5</v>
      </c>
      <c r="O687" s="4" t="s">
        <v>414</v>
      </c>
      <c r="P687" s="4" t="s">
        <v>490</v>
      </c>
      <c r="Q687" s="4"/>
      <c r="R687" s="4" t="s">
        <v>4001</v>
      </c>
      <c r="S687" s="4" t="s">
        <v>4002</v>
      </c>
      <c r="T687" s="4" t="s">
        <v>4003</v>
      </c>
      <c r="U687" s="4" t="s">
        <v>3455</v>
      </c>
      <c r="V687" s="4" t="s">
        <v>4004</v>
      </c>
      <c r="W687" s="4" t="s">
        <v>4005</v>
      </c>
      <c r="X687" s="4" t="s">
        <v>410</v>
      </c>
      <c r="Y687" s="4" t="s">
        <v>4006</v>
      </c>
      <c r="Z687" s="4"/>
      <c r="AA687" s="4">
        <v>776.0</v>
      </c>
      <c r="AB687" s="4" t="s">
        <v>47</v>
      </c>
      <c r="AC687" s="4"/>
      <c r="AD687" s="20" t="s">
        <v>1028</v>
      </c>
      <c r="AE687" s="4"/>
      <c r="AF687" s="67" t="s">
        <v>5</v>
      </c>
      <c r="AG687" s="67" t="s">
        <v>8171</v>
      </c>
      <c r="AH687" s="67" t="s">
        <v>8171</v>
      </c>
      <c r="AI687" s="67" t="s">
        <v>8171</v>
      </c>
      <c r="AJ687" s="67" t="s">
        <v>8171</v>
      </c>
      <c r="AK687" s="67" t="s">
        <v>8171</v>
      </c>
      <c r="AL687" s="67" t="s">
        <v>8171</v>
      </c>
      <c r="AM687" s="67" t="s">
        <v>8171</v>
      </c>
      <c r="AN687" s="67" t="s">
        <v>8171</v>
      </c>
      <c r="AO687" s="67" t="s">
        <v>8171</v>
      </c>
      <c r="AP687" s="4"/>
      <c r="AQ687" s="4"/>
      <c r="AR687" s="4"/>
      <c r="AS687" s="4"/>
      <c r="AT687" s="4"/>
      <c r="AU687" s="4"/>
      <c r="AV687" s="4"/>
      <c r="AW687" s="4"/>
      <c r="AX687" s="4"/>
      <c r="AY687" s="4"/>
      <c r="AZ687" s="4"/>
      <c r="BA687" s="4"/>
      <c r="BB687" s="4"/>
      <c r="BC687" s="4"/>
      <c r="BD687" s="4"/>
      <c r="BE687" s="4"/>
      <c r="BF687" s="4"/>
      <c r="BG687" s="4"/>
      <c r="BH687" s="4"/>
      <c r="BI687" s="4"/>
      <c r="BJ687" s="243" t="str">
        <f t="shared" si="77"/>
        <v>TNLT</v>
      </c>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row>
    <row r="688" ht="14.25" customHeight="1">
      <c r="A688" s="1" t="str">
        <f t="shared" si="81"/>
        <v/>
      </c>
      <c r="B688" s="103" t="str">
        <f t="shared" si="4"/>
        <v>Tự do chọn</v>
      </c>
      <c r="C688" s="4" t="s">
        <v>3999</v>
      </c>
      <c r="D688" s="4" t="s">
        <v>3352</v>
      </c>
      <c r="E688" s="4"/>
      <c r="F688" s="4"/>
      <c r="G688" s="4"/>
      <c r="H688" s="4"/>
      <c r="I688" s="4"/>
      <c r="J688" s="4"/>
      <c r="K688" s="4"/>
      <c r="L688" s="4"/>
      <c r="M688" s="4" t="s">
        <v>47</v>
      </c>
      <c r="N688" s="4" t="s">
        <v>5</v>
      </c>
      <c r="O688" s="4"/>
      <c r="P688" s="4"/>
      <c r="Q688" s="4"/>
      <c r="R688" s="4"/>
      <c r="S688" s="4"/>
      <c r="T688" s="4"/>
      <c r="U688" s="4"/>
      <c r="V688" s="4"/>
      <c r="W688" s="4"/>
      <c r="X688" s="4"/>
      <c r="Y688" s="4"/>
      <c r="Z688" s="4"/>
      <c r="AA688" s="4">
        <v>777.0</v>
      </c>
      <c r="AB688" s="4" t="s">
        <v>47</v>
      </c>
      <c r="AC688" s="4"/>
      <c r="AD688" s="20" t="s">
        <v>1165</v>
      </c>
      <c r="AE688" s="290" t="s">
        <v>9743</v>
      </c>
      <c r="AF688" s="67" t="s">
        <v>5</v>
      </c>
      <c r="AG688" s="290" t="s">
        <v>9744</v>
      </c>
      <c r="AH688" s="290" t="s">
        <v>9745</v>
      </c>
      <c r="AI688" s="290" t="s">
        <v>9746</v>
      </c>
      <c r="AJ688" s="290" t="s">
        <v>9747</v>
      </c>
      <c r="AK688" s="290" t="s">
        <v>9748</v>
      </c>
      <c r="AL688" s="67" t="s">
        <v>99</v>
      </c>
      <c r="AM688" s="290" t="s">
        <v>9749</v>
      </c>
      <c r="AN688" s="67" t="s">
        <v>9750</v>
      </c>
      <c r="AO688" s="67" t="s">
        <v>9751</v>
      </c>
      <c r="AP688" s="4"/>
      <c r="AQ688" s="4"/>
      <c r="AR688" s="4"/>
      <c r="AS688" s="4"/>
      <c r="AT688" s="4"/>
      <c r="AU688" s="4"/>
      <c r="AV688" s="4"/>
      <c r="AW688" s="4"/>
      <c r="AX688" s="4"/>
      <c r="AY688" s="4"/>
      <c r="AZ688" s="4"/>
      <c r="BA688" s="4"/>
      <c r="BB688" s="4"/>
      <c r="BC688" s="4"/>
      <c r="BD688" s="4"/>
      <c r="BE688" s="4"/>
      <c r="BF688" s="4"/>
      <c r="BG688" s="4"/>
      <c r="BH688" s="4"/>
      <c r="BI688" s="4"/>
      <c r="BJ688" s="243" t="str">
        <f t="shared" si="77"/>
        <v>TNLT</v>
      </c>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row>
    <row r="689" ht="14.25" customHeight="1">
      <c r="A689" s="1" t="str">
        <f t="shared" si="81"/>
        <v/>
      </c>
      <c r="B689" s="103" t="str">
        <f t="shared" si="4"/>
        <v>Tự do chọn</v>
      </c>
      <c r="C689" s="4" t="s">
        <v>3999</v>
      </c>
      <c r="D689" s="4" t="s">
        <v>3352</v>
      </c>
      <c r="E689" s="4"/>
      <c r="F689" s="4"/>
      <c r="G689" s="4"/>
      <c r="H689" s="4"/>
      <c r="I689" s="4"/>
      <c r="J689" s="4"/>
      <c r="K689" s="4"/>
      <c r="L689" s="4"/>
      <c r="M689" s="4" t="s">
        <v>47</v>
      </c>
      <c r="N689" s="4" t="s">
        <v>5</v>
      </c>
      <c r="O689" s="4"/>
      <c r="P689" s="4"/>
      <c r="Q689" s="4"/>
      <c r="R689" s="4"/>
      <c r="S689" s="4"/>
      <c r="T689" s="4"/>
      <c r="U689" s="4"/>
      <c r="V689" s="4"/>
      <c r="W689" s="4"/>
      <c r="X689" s="4"/>
      <c r="Y689" s="4"/>
      <c r="Z689" s="4"/>
      <c r="AA689" s="4">
        <v>778.0</v>
      </c>
      <c r="AB689" s="4" t="s">
        <v>47</v>
      </c>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243" t="str">
        <f t="shared" si="77"/>
        <v>TNLT</v>
      </c>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row>
    <row r="690" ht="14.25" customHeight="1">
      <c r="A690" s="1" t="str">
        <f t="shared" si="81"/>
        <v/>
      </c>
      <c r="B690" s="103" t="str">
        <f t="shared" si="4"/>
        <v>Có sẵn</v>
      </c>
      <c r="C690" s="4" t="s">
        <v>3999</v>
      </c>
      <c r="D690" s="4" t="s">
        <v>3352</v>
      </c>
      <c r="E690" s="4"/>
      <c r="F690" s="4" t="s">
        <v>4000</v>
      </c>
      <c r="G690" s="4"/>
      <c r="H690" s="4"/>
      <c r="I690" s="4"/>
      <c r="J690" s="4"/>
      <c r="K690" s="4"/>
      <c r="L690" s="4"/>
      <c r="M690" s="4"/>
      <c r="N690" s="4"/>
      <c r="O690" s="4"/>
      <c r="P690" s="4" t="s">
        <v>204</v>
      </c>
      <c r="Q690" s="4" t="s">
        <v>5</v>
      </c>
      <c r="R690" s="4" t="s">
        <v>4022</v>
      </c>
      <c r="S690" s="4" t="s">
        <v>4023</v>
      </c>
      <c r="T690" s="4" t="s">
        <v>4024</v>
      </c>
      <c r="U690" s="4" t="s">
        <v>4025</v>
      </c>
      <c r="V690" s="4" t="s">
        <v>4026</v>
      </c>
      <c r="W690" s="4" t="s">
        <v>4027</v>
      </c>
      <c r="X690" s="4" t="s">
        <v>317</v>
      </c>
      <c r="Y690" s="4"/>
      <c r="Z690" s="4" t="s">
        <v>4028</v>
      </c>
      <c r="AA690" s="4">
        <v>779.0</v>
      </c>
      <c r="AB690" s="4" t="s">
        <v>49</v>
      </c>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243" t="str">
        <f t="shared" si="77"/>
        <v>TNLT</v>
      </c>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row>
    <row r="691" ht="14.25" customHeight="1">
      <c r="A691" s="1" t="str">
        <f t="shared" si="81"/>
        <v/>
      </c>
      <c r="B691" s="103" t="str">
        <f t="shared" si="4"/>
        <v>Có sẵn</v>
      </c>
      <c r="C691" s="4" t="s">
        <v>3999</v>
      </c>
      <c r="D691" s="4" t="s">
        <v>3352</v>
      </c>
      <c r="E691" s="4"/>
      <c r="F691" s="4"/>
      <c r="G691" s="4"/>
      <c r="H691" s="4"/>
      <c r="I691" s="4"/>
      <c r="J691" s="4"/>
      <c r="K691" s="4"/>
      <c r="L691" s="4"/>
      <c r="M691" s="4"/>
      <c r="N691" s="4"/>
      <c r="O691" s="4"/>
      <c r="P691" s="4" t="s">
        <v>204</v>
      </c>
      <c r="Q691" s="4" t="s">
        <v>9</v>
      </c>
      <c r="R691" s="4" t="s">
        <v>4029</v>
      </c>
      <c r="S691" s="4" t="s">
        <v>150</v>
      </c>
      <c r="T691" s="4" t="s">
        <v>150</v>
      </c>
      <c r="U691" s="4" t="s">
        <v>150</v>
      </c>
      <c r="V691" s="4" t="s">
        <v>150</v>
      </c>
      <c r="W691" s="4" t="s">
        <v>150</v>
      </c>
      <c r="X691" s="4" t="s">
        <v>4030</v>
      </c>
      <c r="Y691" s="4"/>
      <c r="Z691" s="4" t="s">
        <v>4031</v>
      </c>
      <c r="AA691" s="4">
        <v>780.0</v>
      </c>
      <c r="AB691" s="4" t="s">
        <v>49</v>
      </c>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243" t="str">
        <f t="shared" si="77"/>
        <v>TL</v>
      </c>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row>
    <row r="692" ht="14.25" customHeight="1">
      <c r="A692" s="1" t="str">
        <f t="shared" si="81"/>
        <v/>
      </c>
      <c r="B692" s="103" t="str">
        <f t="shared" si="4"/>
        <v>Có sẵn</v>
      </c>
      <c r="C692" s="4" t="s">
        <v>3999</v>
      </c>
      <c r="D692" s="4" t="s">
        <v>3352</v>
      </c>
      <c r="E692" s="4"/>
      <c r="F692" s="4"/>
      <c r="G692" s="4"/>
      <c r="H692" s="4"/>
      <c r="I692" s="4"/>
      <c r="J692" s="4"/>
      <c r="K692" s="4"/>
      <c r="L692" s="4"/>
      <c r="M692" s="4"/>
      <c r="N692" s="4"/>
      <c r="O692" s="4"/>
      <c r="P692" s="4"/>
      <c r="Q692" s="4" t="s">
        <v>5</v>
      </c>
      <c r="R692" s="4" t="s">
        <v>4032</v>
      </c>
      <c r="S692" s="4" t="s">
        <v>4033</v>
      </c>
      <c r="T692" s="4" t="s">
        <v>4034</v>
      </c>
      <c r="U692" s="4" t="s">
        <v>4003</v>
      </c>
      <c r="V692" s="4" t="s">
        <v>4035</v>
      </c>
      <c r="W692" s="4" t="s">
        <v>4036</v>
      </c>
      <c r="X692" s="4"/>
      <c r="Y692" s="4"/>
      <c r="Z692" s="4" t="s">
        <v>4037</v>
      </c>
      <c r="AA692" s="4">
        <v>781.0</v>
      </c>
      <c r="AB692" s="4" t="s">
        <v>13</v>
      </c>
      <c r="AC692" s="4"/>
      <c r="AD692" s="20" t="s">
        <v>416</v>
      </c>
      <c r="AE692" s="67" t="s">
        <v>8171</v>
      </c>
      <c r="AF692" s="87" t="s">
        <v>8171</v>
      </c>
      <c r="AG692" s="87" t="s">
        <v>8171</v>
      </c>
      <c r="AH692" s="87" t="s">
        <v>8171</v>
      </c>
      <c r="AI692" s="87" t="s">
        <v>8171</v>
      </c>
      <c r="AJ692" s="87" t="s">
        <v>8171</v>
      </c>
      <c r="AK692" s="87" t="s">
        <v>8171</v>
      </c>
      <c r="AL692" s="67" t="s">
        <v>8232</v>
      </c>
      <c r="AM692" s="67" t="s">
        <v>8232</v>
      </c>
      <c r="AN692" s="67" t="s">
        <v>9752</v>
      </c>
      <c r="AO692" s="67" t="s">
        <v>9753</v>
      </c>
      <c r="AP692" s="4"/>
      <c r="AQ692" s="4"/>
      <c r="AR692" s="4"/>
      <c r="AS692" s="4"/>
      <c r="AT692" s="4"/>
      <c r="AU692" s="4"/>
      <c r="AV692" s="4"/>
      <c r="AW692" s="4"/>
      <c r="AX692" s="4"/>
      <c r="AY692" s="4"/>
      <c r="AZ692" s="4"/>
      <c r="BA692" s="4"/>
      <c r="BB692" s="4"/>
      <c r="BC692" s="4"/>
      <c r="BD692" s="4"/>
      <c r="BE692" s="4"/>
      <c r="BF692" s="4"/>
      <c r="BG692" s="4"/>
      <c r="BH692" s="4"/>
      <c r="BI692" s="4"/>
      <c r="BJ692" s="243" t="str">
        <f t="shared" si="77"/>
        <v>TNLT</v>
      </c>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row>
    <row r="693" ht="14.25" customHeight="1">
      <c r="A693" s="1" t="str">
        <f t="shared" si="81"/>
        <v>OK</v>
      </c>
      <c r="B693" s="103" t="str">
        <f t="shared" si="4"/>
        <v>OK</v>
      </c>
      <c r="C693" s="4" t="s">
        <v>4038</v>
      </c>
      <c r="D693" s="4" t="s">
        <v>3352</v>
      </c>
      <c r="E693" s="4"/>
      <c r="F693" s="4" t="s">
        <v>4039</v>
      </c>
      <c r="G693" s="4" t="s">
        <v>4040</v>
      </c>
      <c r="H693" s="4"/>
      <c r="I693" s="4"/>
      <c r="J693" s="4"/>
      <c r="K693" s="4"/>
      <c r="L693" s="4"/>
      <c r="M693" s="4" t="s">
        <v>47</v>
      </c>
      <c r="N693" s="4" t="s">
        <v>5</v>
      </c>
      <c r="O693" s="4" t="s">
        <v>414</v>
      </c>
      <c r="P693" s="4" t="s">
        <v>490</v>
      </c>
      <c r="Q693" s="4"/>
      <c r="R693" s="4" t="s">
        <v>4041</v>
      </c>
      <c r="S693" s="4" t="s">
        <v>4033</v>
      </c>
      <c r="T693" s="4" t="s">
        <v>4002</v>
      </c>
      <c r="U693" s="4" t="s">
        <v>4042</v>
      </c>
      <c r="V693" s="4" t="s">
        <v>3802</v>
      </c>
      <c r="W693" s="4" t="s">
        <v>368</v>
      </c>
      <c r="X693" s="4" t="s">
        <v>368</v>
      </c>
      <c r="Y693" s="4" t="s">
        <v>4043</v>
      </c>
      <c r="Z693" s="4"/>
      <c r="AA693" s="4">
        <v>782.0</v>
      </c>
      <c r="AB693" s="4" t="s">
        <v>47</v>
      </c>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243" t="str">
        <f t="shared" si="77"/>
        <v>TNLT</v>
      </c>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row>
    <row r="694" ht="14.25" customHeight="1">
      <c r="A694" s="1" t="str">
        <f t="shared" si="81"/>
        <v/>
      </c>
      <c r="B694" s="103" t="str">
        <f t="shared" si="4"/>
        <v>Có sẵn</v>
      </c>
      <c r="C694" s="4" t="s">
        <v>4038</v>
      </c>
      <c r="D694" s="4" t="s">
        <v>3352</v>
      </c>
      <c r="E694" s="4"/>
      <c r="F694" s="4" t="s">
        <v>4039</v>
      </c>
      <c r="G694" s="4" t="s">
        <v>4040</v>
      </c>
      <c r="H694" s="4"/>
      <c r="I694" s="4"/>
      <c r="J694" s="4"/>
      <c r="K694" s="4"/>
      <c r="L694" s="4"/>
      <c r="M694" s="4"/>
      <c r="N694" s="4"/>
      <c r="O694" s="4"/>
      <c r="P694" s="4"/>
      <c r="Q694" s="4" t="s">
        <v>5</v>
      </c>
      <c r="R694" s="4" t="s">
        <v>4044</v>
      </c>
      <c r="S694" s="4" t="s">
        <v>4045</v>
      </c>
      <c r="T694" s="4" t="s">
        <v>4046</v>
      </c>
      <c r="U694" s="4" t="s">
        <v>4047</v>
      </c>
      <c r="V694" s="4" t="s">
        <v>4048</v>
      </c>
      <c r="W694" s="4" t="s">
        <v>4049</v>
      </c>
      <c r="X694" s="4"/>
      <c r="Y694" s="4"/>
      <c r="Z694" s="4" t="s">
        <v>4050</v>
      </c>
      <c r="AA694" s="4">
        <v>783.0</v>
      </c>
      <c r="AB694" s="4" t="s">
        <v>13</v>
      </c>
      <c r="AC694" s="4"/>
      <c r="AD694" s="20" t="s">
        <v>1250</v>
      </c>
      <c r="AE694" s="67" t="s">
        <v>8171</v>
      </c>
      <c r="AF694" s="67" t="s">
        <v>8171</v>
      </c>
      <c r="AG694" s="67" t="s">
        <v>8171</v>
      </c>
      <c r="AH694" s="67" t="s">
        <v>8171</v>
      </c>
      <c r="AI694" s="67" t="s">
        <v>8171</v>
      </c>
      <c r="AJ694" s="67" t="s">
        <v>8171</v>
      </c>
      <c r="AK694" s="67" t="s">
        <v>8171</v>
      </c>
      <c r="AL694" s="67" t="s">
        <v>8232</v>
      </c>
      <c r="AM694" s="67" t="s">
        <v>8232</v>
      </c>
      <c r="AN694" s="67" t="s">
        <v>9754</v>
      </c>
      <c r="AO694" s="67" t="s">
        <v>9755</v>
      </c>
      <c r="AP694" s="4"/>
      <c r="AQ694" s="4"/>
      <c r="AR694" s="4"/>
      <c r="AS694" s="4"/>
      <c r="AT694" s="4"/>
      <c r="AU694" s="4"/>
      <c r="AV694" s="4"/>
      <c r="AW694" s="4"/>
      <c r="AX694" s="4"/>
      <c r="AY694" s="4"/>
      <c r="AZ694" s="4"/>
      <c r="BA694" s="4"/>
      <c r="BB694" s="4"/>
      <c r="BC694" s="4"/>
      <c r="BD694" s="4"/>
      <c r="BE694" s="4"/>
      <c r="BF694" s="4"/>
      <c r="BG694" s="4"/>
      <c r="BH694" s="4"/>
      <c r="BI694" s="4"/>
      <c r="BJ694" s="243" t="str">
        <f t="shared" si="77"/>
        <v>TNLT</v>
      </c>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row>
    <row r="695" ht="14.25" customHeight="1">
      <c r="A695" s="1" t="str">
        <f t="shared" si="81"/>
        <v>OK</v>
      </c>
      <c r="B695" s="103" t="str">
        <f t="shared" si="4"/>
        <v>OK</v>
      </c>
      <c r="C695" s="4" t="s">
        <v>4051</v>
      </c>
      <c r="D695" s="4" t="s">
        <v>3352</v>
      </c>
      <c r="E695" s="4"/>
      <c r="F695" s="4"/>
      <c r="G695" s="4" t="s">
        <v>4052</v>
      </c>
      <c r="H695" s="4"/>
      <c r="I695" s="4"/>
      <c r="J695" s="4"/>
      <c r="K695" s="4"/>
      <c r="L695" s="4"/>
      <c r="M695" s="4" t="s">
        <v>47</v>
      </c>
      <c r="N695" s="4" t="s">
        <v>5</v>
      </c>
      <c r="O695" s="4" t="s">
        <v>414</v>
      </c>
      <c r="P695" s="4" t="s">
        <v>615</v>
      </c>
      <c r="Q695" s="4"/>
      <c r="R695" s="4" t="s">
        <v>4053</v>
      </c>
      <c r="S695" s="4" t="s">
        <v>4054</v>
      </c>
      <c r="T695" s="4" t="s">
        <v>4055</v>
      </c>
      <c r="U695" s="4" t="s">
        <v>4056</v>
      </c>
      <c r="V695" s="4" t="s">
        <v>4057</v>
      </c>
      <c r="W695" s="4" t="s">
        <v>4058</v>
      </c>
      <c r="X695" s="4" t="s">
        <v>4059</v>
      </c>
      <c r="Y695" s="4" t="s">
        <v>4060</v>
      </c>
      <c r="Z695" s="4"/>
      <c r="AA695" s="4">
        <v>784.0</v>
      </c>
      <c r="AB695" s="4" t="s">
        <v>47</v>
      </c>
      <c r="AC695" s="4"/>
      <c r="AD695" s="20" t="s">
        <v>846</v>
      </c>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243" t="str">
        <f t="shared" si="77"/>
        <v>TNLT</v>
      </c>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row>
    <row r="696" ht="14.25" customHeight="1">
      <c r="A696" s="1" t="str">
        <f t="shared" si="81"/>
        <v>OK</v>
      </c>
      <c r="B696" s="103" t="str">
        <f t="shared" si="4"/>
        <v>OK</v>
      </c>
      <c r="C696" s="4" t="s">
        <v>4051</v>
      </c>
      <c r="D696" s="4" t="s">
        <v>3352</v>
      </c>
      <c r="E696" s="4"/>
      <c r="F696" s="4"/>
      <c r="G696" s="4" t="s">
        <v>4052</v>
      </c>
      <c r="H696" s="4"/>
      <c r="I696" s="4"/>
      <c r="J696" s="4"/>
      <c r="K696" s="4"/>
      <c r="L696" s="4"/>
      <c r="M696" s="4" t="s">
        <v>13</v>
      </c>
      <c r="N696" s="4" t="s">
        <v>5</v>
      </c>
      <c r="O696" s="4" t="s">
        <v>91</v>
      </c>
      <c r="P696" s="4" t="s">
        <v>342</v>
      </c>
      <c r="Q696" s="4"/>
      <c r="R696" s="4" t="s">
        <v>4063</v>
      </c>
      <c r="S696" s="4" t="s">
        <v>4064</v>
      </c>
      <c r="T696" s="4" t="s">
        <v>4065</v>
      </c>
      <c r="U696" s="4" t="s">
        <v>4066</v>
      </c>
      <c r="V696" s="4" t="s">
        <v>3897</v>
      </c>
      <c r="W696" s="4" t="s">
        <v>4067</v>
      </c>
      <c r="X696" s="4" t="s">
        <v>3901</v>
      </c>
      <c r="Y696" s="4" t="s">
        <v>4068</v>
      </c>
      <c r="Z696" s="4"/>
      <c r="AA696" s="4">
        <v>785.0</v>
      </c>
      <c r="AB696" s="4" t="s">
        <v>47</v>
      </c>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243" t="str">
        <f t="shared" si="77"/>
        <v>TNLT</v>
      </c>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row>
    <row r="697" ht="14.25" customHeight="1">
      <c r="A697" s="1" t="str">
        <f t="shared" si="81"/>
        <v/>
      </c>
      <c r="B697" s="103" t="str">
        <f t="shared" si="4"/>
        <v>Có sẵn</v>
      </c>
      <c r="C697" s="4" t="s">
        <v>4051</v>
      </c>
      <c r="D697" s="4" t="s">
        <v>3352</v>
      </c>
      <c r="E697" s="4"/>
      <c r="F697" s="4"/>
      <c r="G697" s="4" t="s">
        <v>4052</v>
      </c>
      <c r="H697" s="4"/>
      <c r="I697" s="4"/>
      <c r="J697" s="4"/>
      <c r="K697" s="4"/>
      <c r="L697" s="4"/>
      <c r="M697" s="4" t="s">
        <v>49</v>
      </c>
      <c r="N697" s="4" t="s">
        <v>9</v>
      </c>
      <c r="O697" s="4" t="s">
        <v>2631</v>
      </c>
      <c r="P697" s="4" t="s">
        <v>3155</v>
      </c>
      <c r="Q697" s="4" t="s">
        <v>9</v>
      </c>
      <c r="R697" s="4" t="s">
        <v>4069</v>
      </c>
      <c r="S697" s="4"/>
      <c r="T697" s="4"/>
      <c r="U697" s="4"/>
      <c r="V697" s="4"/>
      <c r="W697" s="4"/>
      <c r="X697" s="4"/>
      <c r="Y697" s="4"/>
      <c r="Z697" s="4"/>
      <c r="AA697" s="4">
        <v>786.0</v>
      </c>
      <c r="AB697" s="4" t="s">
        <v>13</v>
      </c>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243" t="str">
        <f t="shared" si="77"/>
        <v>TL</v>
      </c>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row>
    <row r="698" ht="14.25" customHeight="1">
      <c r="A698" s="1" t="str">
        <f t="shared" si="81"/>
        <v>OK</v>
      </c>
      <c r="B698" s="103" t="str">
        <f t="shared" si="4"/>
        <v>OK</v>
      </c>
      <c r="C698" s="4" t="s">
        <v>4070</v>
      </c>
      <c r="D698" s="4" t="s">
        <v>4071</v>
      </c>
      <c r="E698" s="4" t="s">
        <v>4072</v>
      </c>
      <c r="F698" s="4"/>
      <c r="G698" s="4"/>
      <c r="H698" s="4"/>
      <c r="I698" s="4"/>
      <c r="J698" s="4"/>
      <c r="K698" s="4"/>
      <c r="L698" s="4"/>
      <c r="M698" s="4" t="s">
        <v>49</v>
      </c>
      <c r="N698" s="4" t="s">
        <v>5</v>
      </c>
      <c r="O698" s="4" t="s">
        <v>3108</v>
      </c>
      <c r="P698" s="4" t="s">
        <v>3109</v>
      </c>
      <c r="Q698" s="4"/>
      <c r="R698" s="4" t="s">
        <v>4073</v>
      </c>
      <c r="S698" s="4" t="s">
        <v>4074</v>
      </c>
      <c r="T698" s="4" t="s">
        <v>4075</v>
      </c>
      <c r="U698" s="4" t="s">
        <v>916</v>
      </c>
      <c r="V698" s="4" t="s">
        <v>4076</v>
      </c>
      <c r="W698" s="4" t="s">
        <v>4077</v>
      </c>
      <c r="X698" s="4"/>
      <c r="Y698" s="4"/>
      <c r="Z698" s="4"/>
      <c r="AA698" s="4">
        <v>787.0</v>
      </c>
      <c r="AB698" s="4" t="s">
        <v>13</v>
      </c>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243" t="str">
        <f t="shared" si="77"/>
        <v>TNLT</v>
      </c>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row>
    <row r="699" ht="14.25" customHeight="1">
      <c r="A699" s="1" t="str">
        <f t="shared" si="81"/>
        <v>OK</v>
      </c>
      <c r="B699" s="103" t="str">
        <f t="shared" si="4"/>
        <v>OK</v>
      </c>
      <c r="C699" s="4" t="s">
        <v>4070</v>
      </c>
      <c r="D699" s="4" t="s">
        <v>4071</v>
      </c>
      <c r="E699" s="4"/>
      <c r="F699" s="4"/>
      <c r="G699" s="4"/>
      <c r="H699" s="4"/>
      <c r="I699" s="4"/>
      <c r="J699" s="4"/>
      <c r="K699" s="4"/>
      <c r="L699" s="4"/>
      <c r="M699" s="4" t="s">
        <v>49</v>
      </c>
      <c r="N699" s="4" t="s">
        <v>5</v>
      </c>
      <c r="O699" s="4" t="s">
        <v>4078</v>
      </c>
      <c r="P699" s="4" t="s">
        <v>4079</v>
      </c>
      <c r="Q699" s="4"/>
      <c r="R699" s="4" t="s">
        <v>4080</v>
      </c>
      <c r="S699" s="4" t="s">
        <v>4081</v>
      </c>
      <c r="T699" s="4" t="s">
        <v>4082</v>
      </c>
      <c r="U699" s="4" t="s">
        <v>4083</v>
      </c>
      <c r="V699" s="4" t="s">
        <v>4084</v>
      </c>
      <c r="W699" s="4" t="s">
        <v>4085</v>
      </c>
      <c r="X699" s="4"/>
      <c r="Y699" s="4"/>
      <c r="Z699" s="4"/>
      <c r="AA699" s="4">
        <v>788.0</v>
      </c>
      <c r="AB699" s="4" t="s">
        <v>13</v>
      </c>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243" t="str">
        <f t="shared" si="77"/>
        <v>TNLT</v>
      </c>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row>
    <row r="700" ht="14.25" customHeight="1">
      <c r="A700" s="1" t="str">
        <f t="shared" si="81"/>
        <v/>
      </c>
      <c r="B700" s="103" t="str">
        <f t="shared" si="4"/>
        <v>Có sẵn</v>
      </c>
      <c r="C700" s="4" t="s">
        <v>4070</v>
      </c>
      <c r="D700" s="4" t="s">
        <v>4071</v>
      </c>
      <c r="E700" s="4"/>
      <c r="F700" s="4"/>
      <c r="G700" s="4"/>
      <c r="H700" s="4"/>
      <c r="I700" s="4"/>
      <c r="J700" s="4"/>
      <c r="K700" s="4"/>
      <c r="L700" s="4"/>
      <c r="M700" s="4"/>
      <c r="N700" s="4"/>
      <c r="O700" s="4"/>
      <c r="P700" s="4"/>
      <c r="Q700" s="4" t="s">
        <v>5</v>
      </c>
      <c r="R700" s="4" t="s">
        <v>4088</v>
      </c>
      <c r="S700" s="4" t="s">
        <v>4089</v>
      </c>
      <c r="T700" s="4" t="s">
        <v>4090</v>
      </c>
      <c r="U700" s="4" t="s">
        <v>4092</v>
      </c>
      <c r="V700" s="4" t="s">
        <v>3773</v>
      </c>
      <c r="W700" s="4" t="s">
        <v>4093</v>
      </c>
      <c r="X700" s="4" t="s">
        <v>150</v>
      </c>
      <c r="Y700" s="4"/>
      <c r="Z700" s="4" t="s">
        <v>989</v>
      </c>
      <c r="AA700" s="4">
        <v>789.0</v>
      </c>
      <c r="AB700" s="4" t="s">
        <v>13</v>
      </c>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243" t="str">
        <f t="shared" si="77"/>
        <v>TNLT</v>
      </c>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row>
    <row r="701" ht="14.25" customHeight="1">
      <c r="A701" s="1" t="str">
        <f t="shared" si="81"/>
        <v/>
      </c>
      <c r="B701" s="103" t="str">
        <f t="shared" si="4"/>
        <v>Có sẵn</v>
      </c>
      <c r="C701" s="4" t="s">
        <v>4070</v>
      </c>
      <c r="D701" s="4" t="s">
        <v>4071</v>
      </c>
      <c r="E701" s="4" t="s">
        <v>4072</v>
      </c>
      <c r="F701" s="4"/>
      <c r="G701" s="4"/>
      <c r="H701" s="4"/>
      <c r="I701" s="4"/>
      <c r="J701" s="4"/>
      <c r="K701" s="4"/>
      <c r="L701" s="4"/>
      <c r="M701" s="4"/>
      <c r="N701" s="4"/>
      <c r="O701" s="4"/>
      <c r="P701" s="4"/>
      <c r="Q701" s="4" t="s">
        <v>5</v>
      </c>
      <c r="R701" s="4" t="s">
        <v>4094</v>
      </c>
      <c r="S701" s="4" t="s">
        <v>312</v>
      </c>
      <c r="T701" s="4" t="s">
        <v>313</v>
      </c>
      <c r="U701" s="4" t="s">
        <v>314</v>
      </c>
      <c r="V701" s="4" t="s">
        <v>315</v>
      </c>
      <c r="W701" s="4" t="s">
        <v>316</v>
      </c>
      <c r="X701" s="4" t="s">
        <v>150</v>
      </c>
      <c r="Y701" s="4"/>
      <c r="Z701" s="4" t="s">
        <v>2841</v>
      </c>
      <c r="AA701" s="4">
        <v>790.0</v>
      </c>
      <c r="AB701" s="4" t="s">
        <v>13</v>
      </c>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243" t="str">
        <f t="shared" si="77"/>
        <v>TNLT</v>
      </c>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row>
    <row r="702" ht="14.25" customHeight="1">
      <c r="A702" s="1" t="str">
        <f t="shared" si="81"/>
        <v>OK</v>
      </c>
      <c r="B702" s="103" t="str">
        <f t="shared" si="4"/>
        <v>OK</v>
      </c>
      <c r="C702" s="4" t="s">
        <v>4095</v>
      </c>
      <c r="D702" s="4" t="s">
        <v>4071</v>
      </c>
      <c r="E702" s="4"/>
      <c r="F702" s="4" t="s">
        <v>4096</v>
      </c>
      <c r="G702" s="4" t="s">
        <v>4097</v>
      </c>
      <c r="H702" s="4"/>
      <c r="I702" s="4"/>
      <c r="J702" s="4"/>
      <c r="K702" s="4"/>
      <c r="L702" s="4"/>
      <c r="M702" s="4" t="s">
        <v>49</v>
      </c>
      <c r="N702" s="4" t="s">
        <v>5</v>
      </c>
      <c r="O702" s="4" t="s">
        <v>2817</v>
      </c>
      <c r="P702" s="4" t="s">
        <v>2890</v>
      </c>
      <c r="Q702" s="4"/>
      <c r="R702" s="4" t="s">
        <v>4098</v>
      </c>
      <c r="S702" s="4" t="s">
        <v>4099</v>
      </c>
      <c r="T702" s="4" t="s">
        <v>4100</v>
      </c>
      <c r="U702" s="4" t="s">
        <v>4101</v>
      </c>
      <c r="V702" s="4" t="s">
        <v>4102</v>
      </c>
      <c r="W702" s="4" t="s">
        <v>1124</v>
      </c>
      <c r="X702" s="4"/>
      <c r="Y702" s="4"/>
      <c r="Z702" s="4"/>
      <c r="AA702" s="4">
        <v>791.0</v>
      </c>
      <c r="AB702" s="4" t="s">
        <v>13</v>
      </c>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243" t="str">
        <f t="shared" si="77"/>
        <v>TNLT</v>
      </c>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row>
    <row r="703" ht="14.25" customHeight="1">
      <c r="A703" s="1" t="str">
        <f t="shared" si="81"/>
        <v>OK</v>
      </c>
      <c r="B703" s="103" t="str">
        <f t="shared" si="4"/>
        <v>OK</v>
      </c>
      <c r="C703" s="4" t="s">
        <v>4095</v>
      </c>
      <c r="D703" s="4" t="s">
        <v>4071</v>
      </c>
      <c r="E703" s="4"/>
      <c r="F703" s="4"/>
      <c r="G703" s="4"/>
      <c r="H703" s="4"/>
      <c r="I703" s="4"/>
      <c r="J703" s="4"/>
      <c r="K703" s="4"/>
      <c r="L703" s="4"/>
      <c r="M703" s="4" t="s">
        <v>49</v>
      </c>
      <c r="N703" s="4" t="s">
        <v>5</v>
      </c>
      <c r="O703" s="4" t="s">
        <v>2897</v>
      </c>
      <c r="P703" s="4" t="s">
        <v>3492</v>
      </c>
      <c r="Q703" s="4"/>
      <c r="R703" s="4" t="s">
        <v>4103</v>
      </c>
      <c r="S703" s="4" t="s">
        <v>4104</v>
      </c>
      <c r="T703" s="4" t="s">
        <v>4105</v>
      </c>
      <c r="U703" s="4" t="s">
        <v>4106</v>
      </c>
      <c r="V703" s="4" t="s">
        <v>4107</v>
      </c>
      <c r="W703" s="4" t="s">
        <v>4108</v>
      </c>
      <c r="X703" s="4"/>
      <c r="Y703" s="4"/>
      <c r="Z703" s="4"/>
      <c r="AA703" s="4">
        <v>792.0</v>
      </c>
      <c r="AB703" s="4" t="s">
        <v>13</v>
      </c>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243" t="str">
        <f t="shared" si="77"/>
        <v>TNLT</v>
      </c>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row>
    <row r="704" ht="14.25" customHeight="1">
      <c r="A704" s="1" t="str">
        <f t="shared" si="81"/>
        <v/>
      </c>
      <c r="B704" s="103" t="str">
        <f t="shared" si="4"/>
        <v>Có sẵn</v>
      </c>
      <c r="C704" s="4" t="s">
        <v>4095</v>
      </c>
      <c r="D704" s="4" t="s">
        <v>4071</v>
      </c>
      <c r="E704" s="4"/>
      <c r="F704" s="4" t="s">
        <v>4096</v>
      </c>
      <c r="G704" s="4" t="s">
        <v>4097</v>
      </c>
      <c r="H704" s="4"/>
      <c r="I704" s="4"/>
      <c r="J704" s="4"/>
      <c r="K704" s="4"/>
      <c r="L704" s="4"/>
      <c r="M704" s="4"/>
      <c r="N704" s="4"/>
      <c r="O704" s="4"/>
      <c r="P704" s="4" t="s">
        <v>4109</v>
      </c>
      <c r="Q704" s="4" t="s">
        <v>5</v>
      </c>
      <c r="R704" s="4" t="s">
        <v>4110</v>
      </c>
      <c r="S704" s="4" t="s">
        <v>4113</v>
      </c>
      <c r="T704" s="4" t="s">
        <v>4115</v>
      </c>
      <c r="U704" s="4" t="s">
        <v>4116</v>
      </c>
      <c r="V704" s="4" t="s">
        <v>4117</v>
      </c>
      <c r="W704" s="4" t="s">
        <v>4118</v>
      </c>
      <c r="X704" s="4" t="s">
        <v>4119</v>
      </c>
      <c r="Y704" s="4"/>
      <c r="Z704" s="4" t="s">
        <v>4120</v>
      </c>
      <c r="AA704" s="4">
        <v>793.0</v>
      </c>
      <c r="AB704" s="4" t="s">
        <v>49</v>
      </c>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243" t="str">
        <f t="shared" si="77"/>
        <v>TNLT</v>
      </c>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row>
    <row r="705" ht="14.25" customHeight="1">
      <c r="A705" s="1" t="str">
        <f t="shared" si="81"/>
        <v/>
      </c>
      <c r="B705" s="103" t="str">
        <f t="shared" si="4"/>
        <v>Có sẵn</v>
      </c>
      <c r="C705" s="4" t="s">
        <v>4095</v>
      </c>
      <c r="D705" s="4" t="s">
        <v>4071</v>
      </c>
      <c r="E705" s="4"/>
      <c r="F705" s="4"/>
      <c r="G705" s="4"/>
      <c r="H705" s="4"/>
      <c r="I705" s="4"/>
      <c r="J705" s="4"/>
      <c r="K705" s="4"/>
      <c r="L705" s="4"/>
      <c r="M705" s="4"/>
      <c r="N705" s="4"/>
      <c r="O705" s="4"/>
      <c r="P705" s="4" t="s">
        <v>4109</v>
      </c>
      <c r="Q705" s="4" t="s">
        <v>9</v>
      </c>
      <c r="R705" s="4" t="s">
        <v>4121</v>
      </c>
      <c r="S705" s="4" t="s">
        <v>150</v>
      </c>
      <c r="T705" s="4" t="s">
        <v>150</v>
      </c>
      <c r="U705" s="4" t="s">
        <v>150</v>
      </c>
      <c r="V705" s="4" t="s">
        <v>150</v>
      </c>
      <c r="W705" s="4" t="s">
        <v>150</v>
      </c>
      <c r="X705" s="4" t="s">
        <v>4122</v>
      </c>
      <c r="Y705" s="4"/>
      <c r="Z705" s="4" t="s">
        <v>4123</v>
      </c>
      <c r="AA705" s="4">
        <v>794.0</v>
      </c>
      <c r="AB705" s="4" t="s">
        <v>49</v>
      </c>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243" t="str">
        <f t="shared" si="77"/>
        <v>TL</v>
      </c>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row>
    <row r="706" ht="14.25" customHeight="1">
      <c r="A706" s="1" t="str">
        <f t="shared" si="81"/>
        <v>OK</v>
      </c>
      <c r="B706" s="103" t="str">
        <f t="shared" si="4"/>
        <v>OK</v>
      </c>
      <c r="C706" s="4" t="s">
        <v>4124</v>
      </c>
      <c r="D706" s="4" t="s">
        <v>4071</v>
      </c>
      <c r="E706" s="4"/>
      <c r="F706" s="4"/>
      <c r="G706" s="4" t="s">
        <v>4125</v>
      </c>
      <c r="H706" s="4"/>
      <c r="I706" s="4"/>
      <c r="J706" s="4"/>
      <c r="K706" s="4"/>
      <c r="L706" s="4"/>
      <c r="M706" s="4" t="s">
        <v>49</v>
      </c>
      <c r="N706" s="4" t="s">
        <v>5</v>
      </c>
      <c r="O706" s="4" t="s">
        <v>2625</v>
      </c>
      <c r="P706" s="4" t="s">
        <v>2798</v>
      </c>
      <c r="Q706" s="4"/>
      <c r="R706" s="4" t="s">
        <v>4126</v>
      </c>
      <c r="S706" s="4" t="s">
        <v>4127</v>
      </c>
      <c r="T706" s="4" t="s">
        <v>4128</v>
      </c>
      <c r="U706" s="4" t="s">
        <v>4129</v>
      </c>
      <c r="V706" s="4" t="s">
        <v>4130</v>
      </c>
      <c r="W706" s="4" t="s">
        <v>3929</v>
      </c>
      <c r="X706" s="4"/>
      <c r="Y706" s="4"/>
      <c r="Z706" s="4"/>
      <c r="AA706" s="4">
        <v>795.0</v>
      </c>
      <c r="AB706" s="4" t="s">
        <v>13</v>
      </c>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243" t="str">
        <f t="shared" si="77"/>
        <v>TNLT</v>
      </c>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row>
    <row r="707" ht="14.25" customHeight="1">
      <c r="A707" s="1" t="str">
        <f t="shared" si="81"/>
        <v>OK</v>
      </c>
      <c r="B707" s="103" t="str">
        <f t="shared" si="4"/>
        <v>OK</v>
      </c>
      <c r="C707" s="4" t="s">
        <v>4124</v>
      </c>
      <c r="D707" s="4" t="s">
        <v>4071</v>
      </c>
      <c r="E707" s="4"/>
      <c r="F707" s="4"/>
      <c r="G707" s="4"/>
      <c r="H707" s="4"/>
      <c r="I707" s="4"/>
      <c r="J707" s="4"/>
      <c r="K707" s="4"/>
      <c r="L707" s="4"/>
      <c r="M707" s="4" t="s">
        <v>49</v>
      </c>
      <c r="N707" s="4" t="s">
        <v>5</v>
      </c>
      <c r="O707" s="4" t="s">
        <v>4078</v>
      </c>
      <c r="P707" s="4" t="s">
        <v>4131</v>
      </c>
      <c r="Q707" s="4"/>
      <c r="R707" s="4" t="s">
        <v>4132</v>
      </c>
      <c r="S707" s="4" t="s">
        <v>4133</v>
      </c>
      <c r="T707" s="4" t="s">
        <v>4134</v>
      </c>
      <c r="U707" s="4" t="s">
        <v>4135</v>
      </c>
      <c r="V707" s="4" t="s">
        <v>4136</v>
      </c>
      <c r="W707" s="4" t="s">
        <v>1752</v>
      </c>
      <c r="X707" s="4"/>
      <c r="Y707" s="4"/>
      <c r="Z707" s="4"/>
      <c r="AA707" s="4">
        <v>796.0</v>
      </c>
      <c r="AB707" s="4" t="s">
        <v>13</v>
      </c>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243" t="str">
        <f t="shared" si="77"/>
        <v>TNLT</v>
      </c>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row>
    <row r="708" ht="14.25" customHeight="1">
      <c r="A708" s="1" t="str">
        <f t="shared" si="81"/>
        <v/>
      </c>
      <c r="B708" s="103" t="str">
        <f t="shared" si="4"/>
        <v>Có sẵn</v>
      </c>
      <c r="C708" s="4" t="s">
        <v>4124</v>
      </c>
      <c r="D708" s="4" t="s">
        <v>4071</v>
      </c>
      <c r="E708" s="4"/>
      <c r="F708" s="4"/>
      <c r="G708" s="4" t="s">
        <v>4125</v>
      </c>
      <c r="H708" s="4"/>
      <c r="I708" s="4"/>
      <c r="J708" s="4"/>
      <c r="K708" s="4"/>
      <c r="L708" s="4"/>
      <c r="M708" s="4"/>
      <c r="N708" s="4"/>
      <c r="O708" s="4"/>
      <c r="P708" s="4" t="s">
        <v>4138</v>
      </c>
      <c r="Q708" s="4" t="s">
        <v>5</v>
      </c>
      <c r="R708" s="4" t="s">
        <v>4140</v>
      </c>
      <c r="S708" s="4" t="s">
        <v>4141</v>
      </c>
      <c r="T708" s="4" t="s">
        <v>4142</v>
      </c>
      <c r="U708" s="4" t="s">
        <v>4143</v>
      </c>
      <c r="V708" s="4" t="s">
        <v>4144</v>
      </c>
      <c r="W708" s="4" t="s">
        <v>1752</v>
      </c>
      <c r="X708" s="4" t="s">
        <v>410</v>
      </c>
      <c r="Y708" s="4"/>
      <c r="Z708" s="4" t="s">
        <v>4145</v>
      </c>
      <c r="AA708" s="4">
        <v>797.0</v>
      </c>
      <c r="AB708" s="4" t="s">
        <v>49</v>
      </c>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243" t="str">
        <f t="shared" si="77"/>
        <v>TNLT</v>
      </c>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row>
    <row r="709" ht="14.25" customHeight="1">
      <c r="A709" s="1" t="str">
        <f t="shared" si="81"/>
        <v/>
      </c>
      <c r="B709" s="103" t="str">
        <f t="shared" si="4"/>
        <v>Có sẵn</v>
      </c>
      <c r="C709" s="4" t="s">
        <v>4124</v>
      </c>
      <c r="D709" s="4" t="s">
        <v>4071</v>
      </c>
      <c r="E709" s="4"/>
      <c r="F709" s="4"/>
      <c r="G709" s="4"/>
      <c r="H709" s="4"/>
      <c r="I709" s="4"/>
      <c r="J709" s="4"/>
      <c r="K709" s="4"/>
      <c r="L709" s="4"/>
      <c r="M709" s="4"/>
      <c r="N709" s="4"/>
      <c r="O709" s="4"/>
      <c r="P709" s="4" t="s">
        <v>4146</v>
      </c>
      <c r="Q709" s="4" t="s">
        <v>9</v>
      </c>
      <c r="R709" s="4" t="s">
        <v>4147</v>
      </c>
      <c r="S709" s="4" t="s">
        <v>150</v>
      </c>
      <c r="T709" s="4" t="s">
        <v>150</v>
      </c>
      <c r="U709" s="4" t="s">
        <v>150</v>
      </c>
      <c r="V709" s="4" t="s">
        <v>150</v>
      </c>
      <c r="W709" s="4" t="s">
        <v>150</v>
      </c>
      <c r="X709" s="4" t="s">
        <v>4148</v>
      </c>
      <c r="Y709" s="4"/>
      <c r="Z709" s="4" t="s">
        <v>4149</v>
      </c>
      <c r="AA709" s="4">
        <v>798.0</v>
      </c>
      <c r="AB709" s="4" t="s">
        <v>49</v>
      </c>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243" t="str">
        <f t="shared" si="77"/>
        <v>TL</v>
      </c>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row>
    <row r="710" ht="14.25" customHeight="1">
      <c r="A710" s="1" t="str">
        <f t="shared" si="81"/>
        <v>OK</v>
      </c>
      <c r="B710" s="103" t="str">
        <f t="shared" si="4"/>
        <v>OK</v>
      </c>
      <c r="C710" s="4" t="s">
        <v>4150</v>
      </c>
      <c r="D710" s="4" t="s">
        <v>4071</v>
      </c>
      <c r="E710" s="4"/>
      <c r="F710" s="4"/>
      <c r="G710" s="4"/>
      <c r="H710" s="4"/>
      <c r="I710" s="4"/>
      <c r="J710" s="4"/>
      <c r="K710" s="4"/>
      <c r="L710" s="4"/>
      <c r="M710" s="4" t="s">
        <v>47</v>
      </c>
      <c r="N710" s="4" t="s">
        <v>8</v>
      </c>
      <c r="O710" s="4" t="s">
        <v>354</v>
      </c>
      <c r="P710" s="4" t="s">
        <v>355</v>
      </c>
      <c r="Q710" s="4"/>
      <c r="R710" s="4" t="s">
        <v>4151</v>
      </c>
      <c r="S710" s="4" t="s">
        <v>4152</v>
      </c>
      <c r="T710" s="4" t="s">
        <v>4153</v>
      </c>
      <c r="U710" s="4" t="s">
        <v>4154</v>
      </c>
      <c r="V710" s="4" t="s">
        <v>4155</v>
      </c>
      <c r="W710" s="4" t="s">
        <v>4156</v>
      </c>
      <c r="X710" s="4" t="s">
        <v>4157</v>
      </c>
      <c r="Y710" s="4" t="s">
        <v>4158</v>
      </c>
      <c r="Z710" s="4"/>
      <c r="AA710" s="4">
        <v>799.0</v>
      </c>
      <c r="AB710" s="4" t="s">
        <v>49</v>
      </c>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243" t="str">
        <f t="shared" si="77"/>
        <v>TNBT</v>
      </c>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row>
    <row r="711" ht="14.25" customHeight="1">
      <c r="A711" s="1" t="str">
        <f t="shared" si="81"/>
        <v>OK</v>
      </c>
      <c r="B711" s="103" t="str">
        <f t="shared" si="4"/>
        <v>OK</v>
      </c>
      <c r="C711" s="4" t="s">
        <v>4150</v>
      </c>
      <c r="D711" s="4" t="s">
        <v>4071</v>
      </c>
      <c r="E711" s="4"/>
      <c r="F711" s="4"/>
      <c r="G711" s="4" t="s">
        <v>4159</v>
      </c>
      <c r="H711" s="4"/>
      <c r="I711" s="4"/>
      <c r="J711" s="4"/>
      <c r="K711" s="4"/>
      <c r="L711" s="4"/>
      <c r="M711" s="4" t="s">
        <v>49</v>
      </c>
      <c r="N711" s="4" t="s">
        <v>5</v>
      </c>
      <c r="O711" s="4" t="s">
        <v>2625</v>
      </c>
      <c r="P711" s="4" t="s">
        <v>2767</v>
      </c>
      <c r="Q711" s="4"/>
      <c r="R711" s="4" t="s">
        <v>4160</v>
      </c>
      <c r="S711" s="4" t="s">
        <v>4161</v>
      </c>
      <c r="T711" s="4" t="s">
        <v>4162</v>
      </c>
      <c r="U711" s="4" t="s">
        <v>4163</v>
      </c>
      <c r="V711" s="4" t="s">
        <v>1752</v>
      </c>
      <c r="W711" s="4" t="s">
        <v>149</v>
      </c>
      <c r="X711" s="4"/>
      <c r="Y711" s="4"/>
      <c r="Z711" s="4"/>
      <c r="AA711" s="4">
        <v>800.0</v>
      </c>
      <c r="AB711" s="4" t="s">
        <v>13</v>
      </c>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243" t="str">
        <f t="shared" si="77"/>
        <v>TNLT</v>
      </c>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row>
    <row r="712" ht="14.25" customHeight="1">
      <c r="A712" s="1" t="str">
        <f t="shared" si="81"/>
        <v>OK</v>
      </c>
      <c r="B712" s="103" t="str">
        <f t="shared" si="4"/>
        <v>OK</v>
      </c>
      <c r="C712" s="4" t="s">
        <v>4150</v>
      </c>
      <c r="D712" s="4" t="s">
        <v>4071</v>
      </c>
      <c r="E712" s="4"/>
      <c r="F712" s="4"/>
      <c r="G712" s="4"/>
      <c r="H712" s="4"/>
      <c r="I712" s="4"/>
      <c r="J712" s="4"/>
      <c r="K712" s="4"/>
      <c r="L712" s="4"/>
      <c r="M712" s="4" t="s">
        <v>49</v>
      </c>
      <c r="N712" s="4" t="s">
        <v>5</v>
      </c>
      <c r="O712" s="4" t="s">
        <v>3275</v>
      </c>
      <c r="P712" s="4" t="s">
        <v>4164</v>
      </c>
      <c r="Q712" s="4"/>
      <c r="R712" s="4" t="s">
        <v>4165</v>
      </c>
      <c r="S712" s="4" t="s">
        <v>4166</v>
      </c>
      <c r="T712" s="4" t="s">
        <v>4167</v>
      </c>
      <c r="U712" s="4" t="s">
        <v>4168</v>
      </c>
      <c r="V712" s="4" t="s">
        <v>4169</v>
      </c>
      <c r="W712" s="4" t="s">
        <v>4170</v>
      </c>
      <c r="X712" s="4"/>
      <c r="Y712" s="4"/>
      <c r="Z712" s="4"/>
      <c r="AA712" s="4">
        <v>801.0</v>
      </c>
      <c r="AB712" s="4" t="s">
        <v>13</v>
      </c>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243" t="str">
        <f t="shared" si="77"/>
        <v>TNLT</v>
      </c>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row>
    <row r="713" ht="14.25" customHeight="1">
      <c r="A713" s="1" t="str">
        <f t="shared" si="81"/>
        <v/>
      </c>
      <c r="B713" s="103" t="str">
        <f t="shared" si="4"/>
        <v>Có sẵn</v>
      </c>
      <c r="C713" s="4" t="s">
        <v>4150</v>
      </c>
      <c r="D713" s="4" t="s">
        <v>4071</v>
      </c>
      <c r="E713" s="4"/>
      <c r="F713" s="4"/>
      <c r="G713" s="4" t="s">
        <v>4159</v>
      </c>
      <c r="H713" s="4"/>
      <c r="I713" s="4"/>
      <c r="J713" s="4"/>
      <c r="K713" s="4"/>
      <c r="L713" s="4"/>
      <c r="M713" s="4"/>
      <c r="N713" s="4"/>
      <c r="O713" s="4"/>
      <c r="P713" s="4" t="s">
        <v>4171</v>
      </c>
      <c r="Q713" s="4" t="s">
        <v>5</v>
      </c>
      <c r="R713" s="4" t="s">
        <v>4172</v>
      </c>
      <c r="S713" s="4" t="s">
        <v>4173</v>
      </c>
      <c r="T713" s="4" t="s">
        <v>4174</v>
      </c>
      <c r="U713" s="4" t="s">
        <v>4175</v>
      </c>
      <c r="V713" s="4" t="s">
        <v>4176</v>
      </c>
      <c r="W713" s="4" t="s">
        <v>4177</v>
      </c>
      <c r="X713" s="4" t="s">
        <v>151</v>
      </c>
      <c r="Y713" s="4"/>
      <c r="Z713" s="4" t="s">
        <v>4178</v>
      </c>
      <c r="AA713" s="4">
        <v>802.0</v>
      </c>
      <c r="AB713" s="4" t="s">
        <v>49</v>
      </c>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243" t="str">
        <f t="shared" si="77"/>
        <v>TNLT</v>
      </c>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row>
    <row r="714" ht="14.25" customHeight="1">
      <c r="A714" s="1" t="str">
        <f t="shared" si="81"/>
        <v/>
      </c>
      <c r="B714" s="103" t="str">
        <f t="shared" si="4"/>
        <v>Có sẵn</v>
      </c>
      <c r="C714" s="4" t="s">
        <v>4150</v>
      </c>
      <c r="D714" s="4" t="s">
        <v>4071</v>
      </c>
      <c r="E714" s="4"/>
      <c r="F714" s="4"/>
      <c r="G714" s="4"/>
      <c r="H714" s="4"/>
      <c r="I714" s="4"/>
      <c r="J714" s="4"/>
      <c r="K714" s="4"/>
      <c r="L714" s="4"/>
      <c r="M714" s="4"/>
      <c r="N714" s="4"/>
      <c r="O714" s="4"/>
      <c r="P714" s="4" t="s">
        <v>4180</v>
      </c>
      <c r="Q714" s="4" t="s">
        <v>9</v>
      </c>
      <c r="R714" s="4" t="s">
        <v>4182</v>
      </c>
      <c r="S714" s="4" t="s">
        <v>150</v>
      </c>
      <c r="T714" s="4" t="s">
        <v>150</v>
      </c>
      <c r="U714" s="4" t="s">
        <v>150</v>
      </c>
      <c r="V714" s="4" t="s">
        <v>150</v>
      </c>
      <c r="W714" s="4" t="s">
        <v>150</v>
      </c>
      <c r="X714" s="4" t="s">
        <v>4183</v>
      </c>
      <c r="Y714" s="4"/>
      <c r="Z714" s="4" t="s">
        <v>4184</v>
      </c>
      <c r="AA714" s="4">
        <v>803.0</v>
      </c>
      <c r="AB714" s="4" t="s">
        <v>49</v>
      </c>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243" t="str">
        <f t="shared" si="77"/>
        <v>TL</v>
      </c>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row>
    <row r="715" ht="14.25" customHeight="1">
      <c r="A715" s="1" t="str">
        <f t="shared" si="81"/>
        <v/>
      </c>
      <c r="B715" s="103" t="str">
        <f t="shared" si="4"/>
        <v>Có sẵn</v>
      </c>
      <c r="C715" s="4" t="s">
        <v>4150</v>
      </c>
      <c r="D715" s="4" t="s">
        <v>4071</v>
      </c>
      <c r="E715" s="4"/>
      <c r="F715" s="4"/>
      <c r="G715" s="4"/>
      <c r="H715" s="4"/>
      <c r="I715" s="4"/>
      <c r="J715" s="4"/>
      <c r="K715" s="4"/>
      <c r="L715" s="4"/>
      <c r="M715" s="4"/>
      <c r="N715" s="4"/>
      <c r="O715" s="4"/>
      <c r="P715" s="4"/>
      <c r="Q715" s="4" t="s">
        <v>5</v>
      </c>
      <c r="R715" s="4" t="s">
        <v>4185</v>
      </c>
      <c r="S715" s="4" t="s">
        <v>4186</v>
      </c>
      <c r="T715" s="4" t="s">
        <v>4187</v>
      </c>
      <c r="U715" s="4" t="s">
        <v>4175</v>
      </c>
      <c r="V715" s="4" t="s">
        <v>4176</v>
      </c>
      <c r="W715" s="4" t="s">
        <v>4177</v>
      </c>
      <c r="X715" s="4"/>
      <c r="Y715" s="4"/>
      <c r="Z715" s="4" t="s">
        <v>4188</v>
      </c>
      <c r="AA715" s="4">
        <v>804.0</v>
      </c>
      <c r="AB715" s="4" t="s">
        <v>13</v>
      </c>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243" t="str">
        <f t="shared" si="77"/>
        <v>TNLT</v>
      </c>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row>
    <row r="716" ht="14.25" customHeight="1">
      <c r="A716" s="1" t="str">
        <f t="shared" si="81"/>
        <v>OK</v>
      </c>
      <c r="B716" s="103" t="str">
        <f t="shared" si="4"/>
        <v>OK</v>
      </c>
      <c r="C716" s="4" t="s">
        <v>4189</v>
      </c>
      <c r="D716" s="4" t="s">
        <v>4071</v>
      </c>
      <c r="E716" s="4"/>
      <c r="F716" s="4" t="s">
        <v>4190</v>
      </c>
      <c r="G716" s="4" t="s">
        <v>4191</v>
      </c>
      <c r="H716" s="4" t="s">
        <v>4192</v>
      </c>
      <c r="I716" s="4"/>
      <c r="J716" s="4"/>
      <c r="K716" s="4"/>
      <c r="L716" s="4"/>
      <c r="M716" s="4" t="s">
        <v>47</v>
      </c>
      <c r="N716" s="4" t="s">
        <v>8</v>
      </c>
      <c r="O716" s="4" t="s">
        <v>354</v>
      </c>
      <c r="P716" s="4" t="s">
        <v>1150</v>
      </c>
      <c r="Q716" s="4"/>
      <c r="R716" s="4" t="s">
        <v>4193</v>
      </c>
      <c r="S716" s="4" t="s">
        <v>4194</v>
      </c>
      <c r="T716" s="4" t="s">
        <v>4195</v>
      </c>
      <c r="U716" s="4" t="s">
        <v>4196</v>
      </c>
      <c r="V716" s="4" t="s">
        <v>4197</v>
      </c>
      <c r="W716" s="4" t="s">
        <v>4198</v>
      </c>
      <c r="X716" s="4" t="s">
        <v>410</v>
      </c>
      <c r="Y716" s="4" t="s">
        <v>4199</v>
      </c>
      <c r="Z716" s="4"/>
      <c r="AA716" s="4">
        <v>805.0</v>
      </c>
      <c r="AB716" s="4" t="s">
        <v>49</v>
      </c>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243" t="str">
        <f t="shared" si="77"/>
        <v>TNBT</v>
      </c>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row>
    <row r="717" ht="14.25" customHeight="1">
      <c r="A717" s="1" t="str">
        <f t="shared" si="81"/>
        <v>OK</v>
      </c>
      <c r="B717" s="103" t="str">
        <f t="shared" si="4"/>
        <v>OK</v>
      </c>
      <c r="C717" s="4" t="s">
        <v>4189</v>
      </c>
      <c r="D717" s="4" t="s">
        <v>4071</v>
      </c>
      <c r="E717" s="4"/>
      <c r="F717" s="4"/>
      <c r="G717" s="4"/>
      <c r="H717" s="4"/>
      <c r="I717" s="4"/>
      <c r="J717" s="4"/>
      <c r="K717" s="4"/>
      <c r="L717" s="4"/>
      <c r="M717" s="4" t="s">
        <v>49</v>
      </c>
      <c r="N717" s="4" t="s">
        <v>9</v>
      </c>
      <c r="O717" s="4" t="s">
        <v>2631</v>
      </c>
      <c r="P717" s="4" t="s">
        <v>3066</v>
      </c>
      <c r="Q717" s="4"/>
      <c r="R717" s="4" t="s">
        <v>4200</v>
      </c>
      <c r="S717" s="4"/>
      <c r="T717" s="4"/>
      <c r="U717" s="4"/>
      <c r="V717" s="4"/>
      <c r="W717" s="4"/>
      <c r="X717" s="4"/>
      <c r="Y717" s="4"/>
      <c r="Z717" s="4"/>
      <c r="AA717" s="4">
        <v>806.0</v>
      </c>
      <c r="AB717" s="4" t="s">
        <v>49</v>
      </c>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243" t="str">
        <f t="shared" si="77"/>
        <v>TL</v>
      </c>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row>
    <row r="718" ht="14.25" customHeight="1">
      <c r="A718" s="1" t="str">
        <f t="shared" si="81"/>
        <v/>
      </c>
      <c r="B718" s="103" t="str">
        <f t="shared" si="4"/>
        <v>Có sẵn</v>
      </c>
      <c r="C718" s="4" t="s">
        <v>4189</v>
      </c>
      <c r="D718" s="4" t="s">
        <v>4071</v>
      </c>
      <c r="E718" s="4"/>
      <c r="F718" s="4"/>
      <c r="G718" s="4"/>
      <c r="H718" s="4"/>
      <c r="I718" s="4"/>
      <c r="J718" s="4"/>
      <c r="K718" s="4"/>
      <c r="L718" s="4"/>
      <c r="M718" s="4" t="s">
        <v>49</v>
      </c>
      <c r="N718" s="4" t="s">
        <v>9</v>
      </c>
      <c r="O718" s="4" t="s">
        <v>2465</v>
      </c>
      <c r="P718" s="4" t="s">
        <v>2541</v>
      </c>
      <c r="Q718" s="4" t="s">
        <v>9</v>
      </c>
      <c r="R718" s="4" t="s">
        <v>4205</v>
      </c>
      <c r="S718" s="4"/>
      <c r="T718" s="4"/>
      <c r="U718" s="4"/>
      <c r="V718" s="4"/>
      <c r="W718" s="4"/>
      <c r="X718" s="4"/>
      <c r="Y718" s="4"/>
      <c r="Z718" s="4"/>
      <c r="AA718" s="4">
        <v>807.0</v>
      </c>
      <c r="AB718" s="4" t="s">
        <v>49</v>
      </c>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243" t="str">
        <f t="shared" si="77"/>
        <v>TL</v>
      </c>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row>
    <row r="719" ht="14.25" customHeight="1">
      <c r="A719" s="1" t="str">
        <f t="shared" si="81"/>
        <v/>
      </c>
      <c r="B719" s="103" t="str">
        <f t="shared" si="4"/>
        <v>Có sẵn</v>
      </c>
      <c r="C719" s="4" t="s">
        <v>4189</v>
      </c>
      <c r="D719" s="4" t="s">
        <v>4071</v>
      </c>
      <c r="E719" s="4"/>
      <c r="F719" s="4"/>
      <c r="G719" s="4"/>
      <c r="H719" s="4"/>
      <c r="I719" s="4"/>
      <c r="J719" s="4"/>
      <c r="K719" s="4"/>
      <c r="L719" s="4"/>
      <c r="M719" s="4" t="s">
        <v>49</v>
      </c>
      <c r="N719" s="4" t="s">
        <v>9</v>
      </c>
      <c r="O719" s="4" t="s">
        <v>2465</v>
      </c>
      <c r="P719" s="4" t="s">
        <v>2541</v>
      </c>
      <c r="Q719" s="4" t="s">
        <v>9</v>
      </c>
      <c r="R719" s="4" t="s">
        <v>4206</v>
      </c>
      <c r="S719" s="4"/>
      <c r="T719" s="4"/>
      <c r="U719" s="4"/>
      <c r="V719" s="4"/>
      <c r="W719" s="4"/>
      <c r="X719" s="4"/>
      <c r="Y719" s="4"/>
      <c r="Z719" s="4"/>
      <c r="AA719" s="4">
        <v>808.0</v>
      </c>
      <c r="AB719" s="4" t="s">
        <v>49</v>
      </c>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243" t="str">
        <f t="shared" si="77"/>
        <v>TL</v>
      </c>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row>
    <row r="720" ht="14.25" customHeight="1">
      <c r="A720" s="1" t="str">
        <f t="shared" si="81"/>
        <v/>
      </c>
      <c r="B720" s="103" t="str">
        <f t="shared" si="4"/>
        <v>Có sẵn</v>
      </c>
      <c r="C720" s="4" t="s">
        <v>4189</v>
      </c>
      <c r="D720" s="4" t="s">
        <v>4071</v>
      </c>
      <c r="E720" s="4"/>
      <c r="F720" s="4" t="s">
        <v>4190</v>
      </c>
      <c r="G720" s="4" t="s">
        <v>4191</v>
      </c>
      <c r="H720" s="4" t="s">
        <v>4192</v>
      </c>
      <c r="I720" s="4"/>
      <c r="J720" s="4"/>
      <c r="K720" s="4"/>
      <c r="L720" s="4"/>
      <c r="M720" s="4"/>
      <c r="N720" s="4"/>
      <c r="O720" s="4"/>
      <c r="P720" s="4" t="s">
        <v>4207</v>
      </c>
      <c r="Q720" s="4" t="s">
        <v>5</v>
      </c>
      <c r="R720" s="4" t="s">
        <v>4208</v>
      </c>
      <c r="S720" s="4" t="s">
        <v>4209</v>
      </c>
      <c r="T720" s="4" t="s">
        <v>4210</v>
      </c>
      <c r="U720" s="4" t="s">
        <v>4211</v>
      </c>
      <c r="V720" s="4" t="s">
        <v>4212</v>
      </c>
      <c r="W720" s="4" t="s">
        <v>4213</v>
      </c>
      <c r="X720" s="4" t="s">
        <v>171</v>
      </c>
      <c r="Y720" s="4"/>
      <c r="Z720" s="4" t="s">
        <v>4214</v>
      </c>
      <c r="AA720" s="4">
        <v>809.0</v>
      </c>
      <c r="AB720" s="4" t="s">
        <v>49</v>
      </c>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243" t="str">
        <f t="shared" si="77"/>
        <v>TNLT</v>
      </c>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row>
    <row r="721" ht="14.25" customHeight="1">
      <c r="A721" s="1" t="str">
        <f t="shared" si="81"/>
        <v/>
      </c>
      <c r="B721" s="103" t="str">
        <f t="shared" si="4"/>
        <v>Có sẵn</v>
      </c>
      <c r="C721" s="4" t="s">
        <v>4189</v>
      </c>
      <c r="D721" s="4" t="s">
        <v>4071</v>
      </c>
      <c r="E721" s="4"/>
      <c r="F721" s="4"/>
      <c r="G721" s="4"/>
      <c r="H721" s="4"/>
      <c r="I721" s="4"/>
      <c r="J721" s="4"/>
      <c r="K721" s="4"/>
      <c r="L721" s="4"/>
      <c r="M721" s="4"/>
      <c r="N721" s="4"/>
      <c r="O721" s="4"/>
      <c r="P721" s="4" t="s">
        <v>4215</v>
      </c>
      <c r="Q721" s="4" t="s">
        <v>9</v>
      </c>
      <c r="R721" s="4" t="s">
        <v>4216</v>
      </c>
      <c r="S721" s="4" t="s">
        <v>150</v>
      </c>
      <c r="T721" s="4" t="s">
        <v>150</v>
      </c>
      <c r="U721" s="4" t="s">
        <v>150</v>
      </c>
      <c r="V721" s="4" t="s">
        <v>150</v>
      </c>
      <c r="W721" s="4" t="s">
        <v>150</v>
      </c>
      <c r="X721" s="4" t="s">
        <v>4217</v>
      </c>
      <c r="Y721" s="4"/>
      <c r="Z721" s="4" t="s">
        <v>4218</v>
      </c>
      <c r="AA721" s="4">
        <v>810.0</v>
      </c>
      <c r="AB721" s="4" t="s">
        <v>49</v>
      </c>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243" t="str">
        <f t="shared" si="77"/>
        <v>TL</v>
      </c>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row>
    <row r="722" ht="14.25" customHeight="1">
      <c r="A722" s="1" t="str">
        <f t="shared" si="81"/>
        <v/>
      </c>
      <c r="B722" s="103" t="str">
        <f t="shared" si="4"/>
        <v>Có sẵn</v>
      </c>
      <c r="C722" s="4" t="s">
        <v>4189</v>
      </c>
      <c r="D722" s="4" t="s">
        <v>4071</v>
      </c>
      <c r="E722" s="4"/>
      <c r="F722" s="4"/>
      <c r="G722" s="4"/>
      <c r="H722" s="4"/>
      <c r="I722" s="4"/>
      <c r="J722" s="4"/>
      <c r="K722" s="4"/>
      <c r="L722" s="4"/>
      <c r="M722" s="4"/>
      <c r="N722" s="4"/>
      <c r="O722" s="4"/>
      <c r="P722" s="4"/>
      <c r="Q722" s="4" t="s">
        <v>5</v>
      </c>
      <c r="R722" s="4" t="s">
        <v>4208</v>
      </c>
      <c r="S722" s="4" t="s">
        <v>4221</v>
      </c>
      <c r="T722" s="4" t="s">
        <v>4210</v>
      </c>
      <c r="U722" s="4" t="s">
        <v>4211</v>
      </c>
      <c r="V722" s="4" t="s">
        <v>4212</v>
      </c>
      <c r="W722" s="4" t="s">
        <v>4222</v>
      </c>
      <c r="X722" s="4"/>
      <c r="Y722" s="4"/>
      <c r="Z722" s="4" t="s">
        <v>4223</v>
      </c>
      <c r="AA722" s="4">
        <v>811.0</v>
      </c>
      <c r="AB722" s="4" t="s">
        <v>13</v>
      </c>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243" t="str">
        <f t="shared" si="77"/>
        <v>TNLT</v>
      </c>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row>
    <row r="723" ht="14.25" customHeight="1">
      <c r="A723" s="1" t="str">
        <f t="shared" si="81"/>
        <v/>
      </c>
      <c r="B723" s="103" t="str">
        <f t="shared" si="4"/>
        <v>Có sẵn</v>
      </c>
      <c r="C723" s="4" t="s">
        <v>4189</v>
      </c>
      <c r="D723" s="4" t="s">
        <v>4071</v>
      </c>
      <c r="E723" s="4"/>
      <c r="F723" s="4"/>
      <c r="G723" s="4"/>
      <c r="H723" s="4"/>
      <c r="I723" s="4"/>
      <c r="J723" s="4"/>
      <c r="K723" s="4"/>
      <c r="L723" s="4"/>
      <c r="M723" s="4"/>
      <c r="N723" s="4"/>
      <c r="O723" s="4"/>
      <c r="P723" s="4"/>
      <c r="Q723" s="4" t="s">
        <v>9</v>
      </c>
      <c r="R723" s="4" t="s">
        <v>4224</v>
      </c>
      <c r="S723" s="4"/>
      <c r="T723" s="4"/>
      <c r="U723" s="4"/>
      <c r="V723" s="4"/>
      <c r="W723" s="4"/>
      <c r="X723" s="4"/>
      <c r="Y723" s="4"/>
      <c r="Z723" s="4" t="s">
        <v>4225</v>
      </c>
      <c r="AA723" s="4">
        <v>812.0</v>
      </c>
      <c r="AB723" s="4" t="s">
        <v>13</v>
      </c>
      <c r="AC723" s="4"/>
      <c r="AD723" s="20" t="s">
        <v>1453</v>
      </c>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243" t="str">
        <f t="shared" si="77"/>
        <v>TL</v>
      </c>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row>
    <row r="724" ht="14.25" customHeight="1">
      <c r="A724" s="1" t="str">
        <f t="shared" si="81"/>
        <v>OK</v>
      </c>
      <c r="B724" s="103" t="str">
        <f t="shared" si="4"/>
        <v>OK</v>
      </c>
      <c r="C724" s="4" t="s">
        <v>4226</v>
      </c>
      <c r="D724" s="4" t="s">
        <v>4071</v>
      </c>
      <c r="E724" s="4"/>
      <c r="F724" s="4"/>
      <c r="G724" s="4"/>
      <c r="H724" s="4" t="s">
        <v>4227</v>
      </c>
      <c r="I724" s="4"/>
      <c r="J724" s="4"/>
      <c r="K724" s="4"/>
      <c r="L724" s="4"/>
      <c r="M724" s="4" t="s">
        <v>13</v>
      </c>
      <c r="N724" s="4" t="s">
        <v>5</v>
      </c>
      <c r="O724" s="4" t="s">
        <v>42</v>
      </c>
      <c r="P724" s="4" t="s">
        <v>134</v>
      </c>
      <c r="Q724" s="4"/>
      <c r="R724" s="4" t="s">
        <v>4228</v>
      </c>
      <c r="S724" s="4" t="s">
        <v>4229</v>
      </c>
      <c r="T724" s="4" t="s">
        <v>4230</v>
      </c>
      <c r="U724" s="4" t="s">
        <v>4231</v>
      </c>
      <c r="V724" s="4" t="s">
        <v>4232</v>
      </c>
      <c r="W724" s="4" t="s">
        <v>4233</v>
      </c>
      <c r="X724" s="4" t="s">
        <v>4234</v>
      </c>
      <c r="Y724" s="4" t="s">
        <v>4235</v>
      </c>
      <c r="Z724" s="4"/>
      <c r="AA724" s="4">
        <v>813.0</v>
      </c>
      <c r="AB724" s="4" t="s">
        <v>47</v>
      </c>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243" t="str">
        <f t="shared" si="77"/>
        <v>TNLT</v>
      </c>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row>
    <row r="725" ht="14.25" customHeight="1">
      <c r="A725" s="1" t="str">
        <f t="shared" si="81"/>
        <v/>
      </c>
      <c r="B725" s="103" t="str">
        <f t="shared" si="4"/>
        <v>Có sẵn</v>
      </c>
      <c r="C725" s="4" t="s">
        <v>4226</v>
      </c>
      <c r="D725" s="4" t="s">
        <v>4071</v>
      </c>
      <c r="E725" s="4"/>
      <c r="F725" s="4"/>
      <c r="G725" s="4"/>
      <c r="H725" s="4" t="s">
        <v>4227</v>
      </c>
      <c r="I725" s="4"/>
      <c r="J725" s="4"/>
      <c r="K725" s="4"/>
      <c r="L725" s="4"/>
      <c r="M725" s="4" t="s">
        <v>49</v>
      </c>
      <c r="N725" s="4" t="s">
        <v>9</v>
      </c>
      <c r="O725" s="4" t="s">
        <v>2897</v>
      </c>
      <c r="P725" s="4" t="s">
        <v>2935</v>
      </c>
      <c r="Q725" s="4" t="s">
        <v>9</v>
      </c>
      <c r="R725" s="4" t="s">
        <v>4236</v>
      </c>
      <c r="S725" s="4"/>
      <c r="T725" s="4"/>
      <c r="U725" s="4"/>
      <c r="V725" s="4"/>
      <c r="W725" s="4"/>
      <c r="X725" s="4"/>
      <c r="Y725" s="4"/>
      <c r="Z725" s="4"/>
      <c r="AA725" s="4">
        <v>814.0</v>
      </c>
      <c r="AB725" s="4" t="s">
        <v>49</v>
      </c>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243" t="str">
        <f t="shared" si="77"/>
        <v>TL</v>
      </c>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row>
    <row r="726" ht="14.25" customHeight="1">
      <c r="A726" s="1" t="str">
        <f t="shared" si="81"/>
        <v>OK</v>
      </c>
      <c r="B726" s="103" t="str">
        <f t="shared" si="4"/>
        <v>OK</v>
      </c>
      <c r="C726" s="4" t="s">
        <v>4226</v>
      </c>
      <c r="D726" s="4" t="s">
        <v>4071</v>
      </c>
      <c r="E726" s="4"/>
      <c r="F726" s="4"/>
      <c r="G726" s="4"/>
      <c r="H726" s="4" t="s">
        <v>4227</v>
      </c>
      <c r="I726" s="4"/>
      <c r="J726" s="4"/>
      <c r="K726" s="4"/>
      <c r="L726" s="4"/>
      <c r="M726" s="4" t="s">
        <v>49</v>
      </c>
      <c r="N726" s="4" t="s">
        <v>9</v>
      </c>
      <c r="O726" s="4" t="s">
        <v>2631</v>
      </c>
      <c r="P726" s="4" t="s">
        <v>3066</v>
      </c>
      <c r="Q726" s="4"/>
      <c r="R726" s="4" t="s">
        <v>4240</v>
      </c>
      <c r="S726" s="4"/>
      <c r="T726" s="4"/>
      <c r="U726" s="4"/>
      <c r="V726" s="4"/>
      <c r="W726" s="4"/>
      <c r="X726" s="4"/>
      <c r="Y726" s="4"/>
      <c r="Z726" s="4"/>
      <c r="AA726" s="4">
        <v>815.0</v>
      </c>
      <c r="AB726" s="4" t="s">
        <v>49</v>
      </c>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243" t="str">
        <f t="shared" si="77"/>
        <v>TL</v>
      </c>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row>
    <row r="727" ht="14.25" customHeight="1">
      <c r="A727" s="1" t="str">
        <f t="shared" si="81"/>
        <v/>
      </c>
      <c r="B727" s="103" t="str">
        <f t="shared" si="4"/>
        <v>Có sẵn</v>
      </c>
      <c r="C727" s="4" t="s">
        <v>4226</v>
      </c>
      <c r="D727" s="4" t="s">
        <v>4071</v>
      </c>
      <c r="E727" s="4"/>
      <c r="F727" s="4"/>
      <c r="G727" s="4"/>
      <c r="H727" s="4" t="s">
        <v>4227</v>
      </c>
      <c r="I727" s="4"/>
      <c r="J727" s="4"/>
      <c r="K727" s="4"/>
      <c r="L727" s="4"/>
      <c r="M727" s="4"/>
      <c r="N727" s="4"/>
      <c r="O727" s="4"/>
      <c r="P727" s="4"/>
      <c r="Q727" s="4" t="s">
        <v>5</v>
      </c>
      <c r="R727" s="4" t="s">
        <v>4241</v>
      </c>
      <c r="S727" s="4" t="s">
        <v>4242</v>
      </c>
      <c r="T727" s="4" t="s">
        <v>4243</v>
      </c>
      <c r="U727" s="4" t="s">
        <v>4244</v>
      </c>
      <c r="V727" s="4" t="s">
        <v>4245</v>
      </c>
      <c r="W727" s="4" t="s">
        <v>4246</v>
      </c>
      <c r="X727" s="4" t="s">
        <v>171</v>
      </c>
      <c r="Y727" s="4" t="s">
        <v>4247</v>
      </c>
      <c r="Z727" s="4"/>
      <c r="AA727" s="4">
        <v>816.0</v>
      </c>
      <c r="AB727" s="4" t="s">
        <v>13</v>
      </c>
      <c r="AC727" s="4"/>
      <c r="AD727" s="20" t="s">
        <v>1366</v>
      </c>
      <c r="AE727" s="4" t="s">
        <v>4241</v>
      </c>
      <c r="AF727" s="67" t="s">
        <v>5</v>
      </c>
      <c r="AG727" s="4" t="s">
        <v>4242</v>
      </c>
      <c r="AH727" s="4" t="s">
        <v>4243</v>
      </c>
      <c r="AI727" s="4" t="s">
        <v>4244</v>
      </c>
      <c r="AJ727" s="4" t="s">
        <v>4245</v>
      </c>
      <c r="AK727" s="4" t="s">
        <v>4246</v>
      </c>
      <c r="AL727" s="4" t="s">
        <v>171</v>
      </c>
      <c r="AM727" s="4" t="s">
        <v>4247</v>
      </c>
      <c r="AN727" s="67" t="s">
        <v>8257</v>
      </c>
      <c r="AO727" s="67" t="s">
        <v>8257</v>
      </c>
      <c r="AP727" s="4"/>
      <c r="AQ727" s="4"/>
      <c r="AR727" s="4"/>
      <c r="AS727" s="4"/>
      <c r="AT727" s="4"/>
      <c r="AU727" s="4"/>
      <c r="AV727" s="4"/>
      <c r="AW727" s="4"/>
      <c r="AX727" s="4"/>
      <c r="AY727" s="4"/>
      <c r="AZ727" s="4"/>
      <c r="BA727" s="4"/>
      <c r="BB727" s="4"/>
      <c r="BC727" s="4"/>
      <c r="BD727" s="4"/>
      <c r="BE727" s="4"/>
      <c r="BF727" s="4"/>
      <c r="BG727" s="4"/>
      <c r="BH727" s="4"/>
      <c r="BI727" s="4"/>
      <c r="BJ727" s="243" t="str">
        <f t="shared" si="77"/>
        <v>TNLT</v>
      </c>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row>
    <row r="728" ht="14.25" customHeight="1">
      <c r="A728" s="1" t="str">
        <f t="shared" si="81"/>
        <v>OK</v>
      </c>
      <c r="B728" s="103" t="str">
        <f t="shared" si="4"/>
        <v>OK</v>
      </c>
      <c r="C728" s="4" t="s">
        <v>4248</v>
      </c>
      <c r="D728" s="4" t="s">
        <v>4071</v>
      </c>
      <c r="E728" s="4"/>
      <c r="F728" s="4"/>
      <c r="G728" s="4"/>
      <c r="H728" s="4" t="s">
        <v>4249</v>
      </c>
      <c r="I728" s="4"/>
      <c r="J728" s="4"/>
      <c r="K728" s="4"/>
      <c r="L728" s="4"/>
      <c r="M728" s="4" t="s">
        <v>13</v>
      </c>
      <c r="N728" s="4" t="s">
        <v>5</v>
      </c>
      <c r="O728" s="4" t="s">
        <v>42</v>
      </c>
      <c r="P728" s="4" t="s">
        <v>188</v>
      </c>
      <c r="Q728" s="4"/>
      <c r="R728" s="4" t="s">
        <v>4250</v>
      </c>
      <c r="S728" s="4" t="s">
        <v>4251</v>
      </c>
      <c r="T728" s="4" t="s">
        <v>4252</v>
      </c>
      <c r="U728" s="4" t="s">
        <v>4253</v>
      </c>
      <c r="V728" s="4" t="s">
        <v>4254</v>
      </c>
      <c r="W728" s="4" t="s">
        <v>4255</v>
      </c>
      <c r="X728" s="4" t="s">
        <v>410</v>
      </c>
      <c r="Y728" s="4" t="s">
        <v>4256</v>
      </c>
      <c r="Z728" s="4"/>
      <c r="AA728" s="4">
        <v>817.0</v>
      </c>
      <c r="AB728" s="4" t="s">
        <v>47</v>
      </c>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243" t="str">
        <f t="shared" si="77"/>
        <v>TNLT</v>
      </c>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row>
    <row r="729" ht="14.25" customHeight="1">
      <c r="A729" s="1" t="str">
        <f t="shared" si="81"/>
        <v/>
      </c>
      <c r="B729" s="103" t="str">
        <f t="shared" si="4"/>
        <v>Có sẵn</v>
      </c>
      <c r="C729" s="4" t="s">
        <v>4248</v>
      </c>
      <c r="D729" s="4" t="s">
        <v>4071</v>
      </c>
      <c r="E729" s="4"/>
      <c r="F729" s="4"/>
      <c r="G729" s="4"/>
      <c r="H729" s="4" t="s">
        <v>4249</v>
      </c>
      <c r="I729" s="4"/>
      <c r="J729" s="4"/>
      <c r="K729" s="4"/>
      <c r="L729" s="4"/>
      <c r="M729" s="4" t="s">
        <v>49</v>
      </c>
      <c r="N729" s="4" t="s">
        <v>9</v>
      </c>
      <c r="O729" s="4" t="s">
        <v>3275</v>
      </c>
      <c r="P729" s="4" t="s">
        <v>2985</v>
      </c>
      <c r="Q729" s="4" t="s">
        <v>9</v>
      </c>
      <c r="R729" s="4" t="s">
        <v>4257</v>
      </c>
      <c r="S729" s="4"/>
      <c r="T729" s="4"/>
      <c r="U729" s="4"/>
      <c r="V729" s="4"/>
      <c r="W729" s="4"/>
      <c r="X729" s="4"/>
      <c r="Y729" s="4"/>
      <c r="Z729" s="4"/>
      <c r="AA729" s="4">
        <v>818.0</v>
      </c>
      <c r="AB729" s="4" t="s">
        <v>49</v>
      </c>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243" t="str">
        <f t="shared" si="77"/>
        <v>TL</v>
      </c>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row>
    <row r="730" ht="14.25" customHeight="1">
      <c r="A730" s="1" t="str">
        <f t="shared" si="81"/>
        <v/>
      </c>
      <c r="B730" s="103" t="str">
        <f t="shared" si="4"/>
        <v>Có sẵn</v>
      </c>
      <c r="C730" s="4" t="s">
        <v>4248</v>
      </c>
      <c r="D730" s="4" t="s">
        <v>4071</v>
      </c>
      <c r="E730" s="4"/>
      <c r="F730" s="4"/>
      <c r="G730" s="4"/>
      <c r="H730" s="4" t="s">
        <v>4249</v>
      </c>
      <c r="I730" s="4"/>
      <c r="J730" s="4"/>
      <c r="K730" s="4"/>
      <c r="L730" s="4"/>
      <c r="M730" s="4" t="s">
        <v>49</v>
      </c>
      <c r="N730" s="4" t="s">
        <v>9</v>
      </c>
      <c r="O730" s="4" t="s">
        <v>3024</v>
      </c>
      <c r="P730" s="4" t="s">
        <v>3063</v>
      </c>
      <c r="Q730" s="4" t="s">
        <v>9</v>
      </c>
      <c r="R730" s="4" t="s">
        <v>4258</v>
      </c>
      <c r="S730" s="4"/>
      <c r="T730" s="4"/>
      <c r="U730" s="4"/>
      <c r="V730" s="4"/>
      <c r="W730" s="4"/>
      <c r="X730" s="4"/>
      <c r="Y730" s="4"/>
      <c r="Z730" s="4"/>
      <c r="AA730" s="4">
        <v>819.0</v>
      </c>
      <c r="AB730" s="4" t="s">
        <v>49</v>
      </c>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243" t="str">
        <f t="shared" si="77"/>
        <v>TL</v>
      </c>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row>
    <row r="731" ht="14.25" customHeight="1">
      <c r="A731" s="1" t="str">
        <f t="shared" si="81"/>
        <v>OK</v>
      </c>
      <c r="B731" s="103" t="str">
        <f t="shared" si="4"/>
        <v>OK</v>
      </c>
      <c r="C731" s="4" t="s">
        <v>4248</v>
      </c>
      <c r="D731" s="4" t="s">
        <v>4071</v>
      </c>
      <c r="E731" s="4"/>
      <c r="F731" s="4"/>
      <c r="G731" s="4"/>
      <c r="H731" s="4" t="s">
        <v>4249</v>
      </c>
      <c r="I731" s="4"/>
      <c r="J731" s="4"/>
      <c r="K731" s="4"/>
      <c r="L731" s="4"/>
      <c r="M731" s="4" t="s">
        <v>47</v>
      </c>
      <c r="N731" s="4" t="s">
        <v>5</v>
      </c>
      <c r="O731" s="4" t="s">
        <v>1104</v>
      </c>
      <c r="P731" s="4" t="s">
        <v>1105</v>
      </c>
      <c r="Q731" s="4"/>
      <c r="R731" s="4" t="s">
        <v>4259</v>
      </c>
      <c r="S731" s="4" t="s">
        <v>4260</v>
      </c>
      <c r="T731" s="4" t="s">
        <v>4261</v>
      </c>
      <c r="U731" s="4" t="s">
        <v>4262</v>
      </c>
      <c r="V731" s="4" t="s">
        <v>4263</v>
      </c>
      <c r="W731" s="4" t="s">
        <v>4264</v>
      </c>
      <c r="X731" s="4" t="s">
        <v>171</v>
      </c>
      <c r="Y731" s="4" t="s">
        <v>4265</v>
      </c>
      <c r="Z731" s="4"/>
      <c r="AA731" s="4">
        <v>820.0</v>
      </c>
      <c r="AB731" s="4" t="e">
        <v>#NAME?</v>
      </c>
      <c r="AC731" s="4"/>
      <c r="AD731" s="20" t="s">
        <v>2434</v>
      </c>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243" t="str">
        <f t="shared" si="77"/>
        <v>TNLT</v>
      </c>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row>
    <row r="732" ht="14.25" customHeight="1">
      <c r="A732" s="1" t="str">
        <f t="shared" si="81"/>
        <v>OK</v>
      </c>
      <c r="B732" s="103" t="str">
        <f t="shared" si="4"/>
        <v>OK</v>
      </c>
      <c r="C732" s="4" t="s">
        <v>4266</v>
      </c>
      <c r="D732" s="4" t="s">
        <v>4071</v>
      </c>
      <c r="E732" s="4"/>
      <c r="F732" s="4"/>
      <c r="G732" s="4"/>
      <c r="H732" s="4" t="s">
        <v>4267</v>
      </c>
      <c r="I732" s="4"/>
      <c r="J732" s="4"/>
      <c r="K732" s="4"/>
      <c r="L732" s="4"/>
      <c r="M732" s="4" t="s">
        <v>13</v>
      </c>
      <c r="N732" s="4" t="s">
        <v>9</v>
      </c>
      <c r="O732" s="4" t="s">
        <v>505</v>
      </c>
      <c r="P732" s="4" t="s">
        <v>545</v>
      </c>
      <c r="Q732" s="4"/>
      <c r="R732" s="4" t="s">
        <v>4268</v>
      </c>
      <c r="S732" s="4"/>
      <c r="T732" s="4"/>
      <c r="U732" s="4"/>
      <c r="V732" s="4"/>
      <c r="W732" s="4"/>
      <c r="X732" s="4" t="s">
        <v>4269</v>
      </c>
      <c r="Y732" s="4" t="s">
        <v>4270</v>
      </c>
      <c r="Z732" s="4"/>
      <c r="AA732" s="4">
        <v>821.0</v>
      </c>
      <c r="AB732" s="4" t="s">
        <v>47</v>
      </c>
      <c r="AC732" s="4"/>
      <c r="AD732" s="4"/>
      <c r="AE732" s="67"/>
      <c r="AF732" s="289"/>
      <c r="AG732" s="289"/>
      <c r="AH732" s="289"/>
      <c r="AI732" s="289"/>
      <c r="AJ732" s="289"/>
      <c r="AK732" s="289"/>
      <c r="AL732" s="289"/>
      <c r="AM732" s="289"/>
      <c r="AN732" s="67"/>
      <c r="AO732" s="67"/>
      <c r="AP732" s="4"/>
      <c r="AQ732" s="67" t="s">
        <v>224</v>
      </c>
      <c r="AR732" s="2" t="s">
        <v>2434</v>
      </c>
      <c r="AS732" s="4" t="s">
        <v>4268</v>
      </c>
      <c r="AT732" s="289" t="s">
        <v>9</v>
      </c>
      <c r="AU732" s="4"/>
      <c r="AV732" s="4"/>
      <c r="AW732" s="4"/>
      <c r="AX732" s="4"/>
      <c r="AY732" s="4"/>
      <c r="AZ732" s="4" t="s">
        <v>4269</v>
      </c>
      <c r="BA732" s="4" t="s">
        <v>4270</v>
      </c>
      <c r="BB732" s="67" t="s">
        <v>8257</v>
      </c>
      <c r="BC732" s="67" t="s">
        <v>8257</v>
      </c>
      <c r="BD732" s="4"/>
      <c r="BE732" s="4"/>
      <c r="BF732" s="4"/>
      <c r="BG732" s="4"/>
      <c r="BH732" s="4"/>
      <c r="BI732" s="4"/>
      <c r="BJ732" s="243" t="str">
        <f t="shared" si="77"/>
        <v>TL</v>
      </c>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row>
    <row r="733" ht="14.25" customHeight="1">
      <c r="A733" s="1" t="str">
        <f t="shared" si="81"/>
        <v>OK</v>
      </c>
      <c r="B733" s="103" t="str">
        <f t="shared" si="4"/>
        <v>OK</v>
      </c>
      <c r="C733" s="4" t="s">
        <v>4266</v>
      </c>
      <c r="D733" s="4" t="s">
        <v>4071</v>
      </c>
      <c r="E733" s="4"/>
      <c r="F733" s="4"/>
      <c r="G733" s="4"/>
      <c r="H733" s="4" t="s">
        <v>4267</v>
      </c>
      <c r="I733" s="4"/>
      <c r="J733" s="4"/>
      <c r="K733" s="4"/>
      <c r="L733" s="4"/>
      <c r="M733" s="4" t="s">
        <v>49</v>
      </c>
      <c r="N733" s="4" t="s">
        <v>9</v>
      </c>
      <c r="O733" s="4" t="s">
        <v>3485</v>
      </c>
      <c r="P733" s="4" t="s">
        <v>3564</v>
      </c>
      <c r="Q733" s="4"/>
      <c r="R733" s="4" t="s">
        <v>4271</v>
      </c>
      <c r="S733" s="4"/>
      <c r="T733" s="4"/>
      <c r="U733" s="4"/>
      <c r="V733" s="4"/>
      <c r="W733" s="4"/>
      <c r="X733" s="4"/>
      <c r="Y733" s="4"/>
      <c r="Z733" s="4"/>
      <c r="AA733" s="4">
        <v>822.0</v>
      </c>
      <c r="AB733" s="4" t="s">
        <v>49</v>
      </c>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243" t="str">
        <f t="shared" si="77"/>
        <v>TL</v>
      </c>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row>
    <row r="734" ht="14.25" customHeight="1">
      <c r="A734" s="1" t="str">
        <f t="shared" si="81"/>
        <v/>
      </c>
      <c r="B734" s="103" t="str">
        <f t="shared" si="4"/>
        <v>Có sẵn</v>
      </c>
      <c r="C734" s="4" t="s">
        <v>4266</v>
      </c>
      <c r="D734" s="4" t="s">
        <v>4071</v>
      </c>
      <c r="E734" s="4"/>
      <c r="F734" s="4"/>
      <c r="G734" s="4"/>
      <c r="H734" s="4" t="s">
        <v>4267</v>
      </c>
      <c r="I734" s="4"/>
      <c r="J734" s="4"/>
      <c r="K734" s="4"/>
      <c r="L734" s="4"/>
      <c r="M734" s="4" t="s">
        <v>49</v>
      </c>
      <c r="N734" s="4" t="s">
        <v>9</v>
      </c>
      <c r="O734" s="4" t="s">
        <v>3275</v>
      </c>
      <c r="P734" s="4" t="s">
        <v>2985</v>
      </c>
      <c r="Q734" s="4" t="s">
        <v>9</v>
      </c>
      <c r="R734" s="4" t="s">
        <v>4273</v>
      </c>
      <c r="S734" s="4"/>
      <c r="T734" s="4"/>
      <c r="U734" s="4"/>
      <c r="V734" s="4"/>
      <c r="W734" s="4"/>
      <c r="X734" s="4"/>
      <c r="Y734" s="4"/>
      <c r="Z734" s="4"/>
      <c r="AA734" s="4">
        <v>823.0</v>
      </c>
      <c r="AB734" s="4" t="s">
        <v>49</v>
      </c>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243" t="str">
        <f t="shared" si="77"/>
        <v>TL</v>
      </c>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row>
    <row r="735" ht="14.25" customHeight="1">
      <c r="A735" s="1"/>
      <c r="B735" s="103" t="str">
        <f t="shared" si="4"/>
        <v>Thêm</v>
      </c>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243" t="str">
        <f t="shared" si="77"/>
        <v/>
      </c>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row>
    <row r="736" ht="14.25" customHeight="1">
      <c r="A736" s="1" t="str">
        <f t="shared" ref="A736:A738" si="82">SWITCH(B736,"OK",IF(ISBLANK(R736),IF(ISBLANK(P736),"Giữ chỗ nhóm","Giữ chỗ"),"OK"),"Chưa làm",IF(P736&lt;&gt;"","Giữ chỗ",""),0,IF(ISBLANK(R736),"Thêm",""),"")</f>
        <v>OK</v>
      </c>
      <c r="B736" s="103" t="str">
        <f t="shared" si="4"/>
        <v>OK</v>
      </c>
      <c r="C736" s="4" t="s">
        <v>4274</v>
      </c>
      <c r="D736" s="4" t="s">
        <v>4071</v>
      </c>
      <c r="E736" s="4"/>
      <c r="F736" s="4"/>
      <c r="G736" s="4"/>
      <c r="H736" s="4" t="s">
        <v>4275</v>
      </c>
      <c r="I736" s="4"/>
      <c r="J736" s="4"/>
      <c r="K736" s="4"/>
      <c r="L736" s="4"/>
      <c r="M736" s="4" t="s">
        <v>47</v>
      </c>
      <c r="N736" s="4" t="s">
        <v>9</v>
      </c>
      <c r="O736" s="4" t="s">
        <v>1246</v>
      </c>
      <c r="P736" s="4" t="s">
        <v>2243</v>
      </c>
      <c r="Q736" s="4"/>
      <c r="R736" s="4" t="s">
        <v>4276</v>
      </c>
      <c r="S736" s="4"/>
      <c r="T736" s="4"/>
      <c r="U736" s="4"/>
      <c r="V736" s="4"/>
      <c r="W736" s="4"/>
      <c r="X736" s="4" t="s">
        <v>4277</v>
      </c>
      <c r="Y736" s="4" t="s">
        <v>4278</v>
      </c>
      <c r="Z736" s="4"/>
      <c r="AA736" s="4">
        <v>825.0</v>
      </c>
      <c r="AB736" s="4" t="s">
        <v>49</v>
      </c>
      <c r="AC736" s="4"/>
      <c r="AD736" s="20" t="s">
        <v>1810</v>
      </c>
      <c r="AE736" s="67" t="s">
        <v>4276</v>
      </c>
      <c r="AF736" s="4"/>
      <c r="AG736" s="4"/>
      <c r="AH736" s="4"/>
      <c r="AI736" s="4"/>
      <c r="AJ736" s="4"/>
      <c r="AK736" s="4"/>
      <c r="AL736" s="67" t="s">
        <v>4277</v>
      </c>
      <c r="AM736" s="4"/>
      <c r="AN736" s="67" t="s">
        <v>8249</v>
      </c>
      <c r="AO736" s="67" t="s">
        <v>8295</v>
      </c>
      <c r="AP736" s="4"/>
      <c r="AQ736" s="4"/>
      <c r="AR736" s="4"/>
      <c r="AS736" s="4"/>
      <c r="AT736" s="4"/>
      <c r="AU736" s="4"/>
      <c r="AV736" s="4"/>
      <c r="AW736" s="4"/>
      <c r="AX736" s="4"/>
      <c r="AY736" s="4"/>
      <c r="AZ736" s="4"/>
      <c r="BA736" s="4"/>
      <c r="BB736" s="4"/>
      <c r="BC736" s="4"/>
      <c r="BD736" s="4"/>
      <c r="BE736" s="4"/>
      <c r="BF736" s="4"/>
      <c r="BG736" s="4"/>
      <c r="BH736" s="4"/>
      <c r="BI736" s="4"/>
      <c r="BJ736" s="243" t="str">
        <f t="shared" si="77"/>
        <v>TL</v>
      </c>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row>
    <row r="737" ht="14.25" customHeight="1">
      <c r="A737" s="1" t="str">
        <f t="shared" si="82"/>
        <v>OK</v>
      </c>
      <c r="B737" s="103" t="str">
        <f t="shared" si="4"/>
        <v>OK</v>
      </c>
      <c r="C737" s="4" t="s">
        <v>4274</v>
      </c>
      <c r="D737" s="4" t="s">
        <v>4071</v>
      </c>
      <c r="E737" s="4"/>
      <c r="F737" s="4"/>
      <c r="G737" s="4"/>
      <c r="H737" s="4" t="s">
        <v>4275</v>
      </c>
      <c r="I737" s="4"/>
      <c r="J737" s="4"/>
      <c r="K737" s="4"/>
      <c r="L737" s="4"/>
      <c r="M737" s="4" t="s">
        <v>13</v>
      </c>
      <c r="N737" s="4" t="s">
        <v>9</v>
      </c>
      <c r="O737" s="4" t="s">
        <v>163</v>
      </c>
      <c r="P737" s="4" t="s">
        <v>164</v>
      </c>
      <c r="Q737" s="4"/>
      <c r="R737" s="4" t="s">
        <v>4282</v>
      </c>
      <c r="S737" s="4"/>
      <c r="T737" s="4"/>
      <c r="U737" s="4"/>
      <c r="V737" s="4"/>
      <c r="W737" s="4"/>
      <c r="X737" s="4" t="s">
        <v>4283</v>
      </c>
      <c r="Y737" s="4" t="s">
        <v>4284</v>
      </c>
      <c r="Z737" s="4"/>
      <c r="AA737" s="4">
        <v>826.0</v>
      </c>
      <c r="AB737" s="4" t="s">
        <v>47</v>
      </c>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243" t="str">
        <f t="shared" si="77"/>
        <v>TL</v>
      </c>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row>
    <row r="738" ht="14.25" customHeight="1">
      <c r="A738" s="1" t="str">
        <f t="shared" si="82"/>
        <v/>
      </c>
      <c r="B738" s="103" t="str">
        <f t="shared" si="4"/>
        <v>Tự do chọn</v>
      </c>
      <c r="C738" s="4" t="s">
        <v>4274</v>
      </c>
      <c r="D738" s="4" t="s">
        <v>4071</v>
      </c>
      <c r="E738" s="4"/>
      <c r="F738" s="4"/>
      <c r="G738" s="4"/>
      <c r="H738" s="4" t="s">
        <v>4275</v>
      </c>
      <c r="I738" s="4"/>
      <c r="J738" s="4"/>
      <c r="K738" s="4"/>
      <c r="L738" s="4"/>
      <c r="M738" s="4" t="s">
        <v>49</v>
      </c>
      <c r="N738" s="4" t="s">
        <v>9</v>
      </c>
      <c r="O738" s="4"/>
      <c r="P738" s="4"/>
      <c r="Q738" s="4"/>
      <c r="R738" s="4"/>
      <c r="S738" s="4"/>
      <c r="T738" s="4"/>
      <c r="U738" s="4"/>
      <c r="V738" s="4"/>
      <c r="W738" s="4"/>
      <c r="X738" s="4"/>
      <c r="Y738" s="4"/>
      <c r="Z738" s="4"/>
      <c r="AA738" s="4">
        <v>827.0</v>
      </c>
      <c r="AB738" s="4" t="s">
        <v>49</v>
      </c>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243" t="str">
        <f t="shared" si="77"/>
        <v>TL</v>
      </c>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row>
    <row r="739" ht="14.25" customHeight="1">
      <c r="A739" s="1"/>
      <c r="B739" s="103" t="str">
        <f t="shared" si="4"/>
        <v>Thêm</v>
      </c>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243" t="str">
        <f t="shared" si="77"/>
        <v/>
      </c>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row>
    <row r="740" ht="14.25" customHeight="1">
      <c r="A740" s="1" t="str">
        <f t="shared" ref="A740:A744" si="83">SWITCH(B740,"OK",IF(ISBLANK(R740),IF(ISBLANK(P740),"Giữ chỗ nhóm","Giữ chỗ"),"OK"),"Chưa làm",IF(P740&lt;&gt;"","Giữ chỗ",""),0,IF(ISBLANK(R740),"Thêm",""),"")</f>
        <v>OK</v>
      </c>
      <c r="B740" s="103" t="str">
        <f t="shared" si="4"/>
        <v>OK</v>
      </c>
      <c r="C740" s="4" t="s">
        <v>4286</v>
      </c>
      <c r="D740" s="4" t="s">
        <v>4071</v>
      </c>
      <c r="E740" s="4"/>
      <c r="F740" s="4"/>
      <c r="G740" s="4" t="s">
        <v>4287</v>
      </c>
      <c r="H740" s="4"/>
      <c r="I740" s="4"/>
      <c r="J740" s="4"/>
      <c r="K740" s="4"/>
      <c r="L740" s="4"/>
      <c r="M740" s="4" t="s">
        <v>47</v>
      </c>
      <c r="N740" s="4" t="s">
        <v>8</v>
      </c>
      <c r="O740" s="4" t="s">
        <v>1009</v>
      </c>
      <c r="P740" s="4" t="s">
        <v>1060</v>
      </c>
      <c r="Q740" s="4"/>
      <c r="R740" s="4" t="s">
        <v>4288</v>
      </c>
      <c r="S740" s="4" t="s">
        <v>2628</v>
      </c>
      <c r="T740" s="4" t="s">
        <v>227</v>
      </c>
      <c r="U740" s="4" t="s">
        <v>114</v>
      </c>
      <c r="V740" s="4" t="s">
        <v>115</v>
      </c>
      <c r="W740" s="4" t="s">
        <v>116</v>
      </c>
      <c r="X740" s="4" t="s">
        <v>151</v>
      </c>
      <c r="Y740" s="4" t="s">
        <v>4290</v>
      </c>
      <c r="Z740" s="4"/>
      <c r="AA740" s="4">
        <v>829.0</v>
      </c>
      <c r="AB740" s="4" t="s">
        <v>49</v>
      </c>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243" t="str">
        <f t="shared" si="77"/>
        <v>TNBT</v>
      </c>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row>
    <row r="741" ht="14.25" customHeight="1">
      <c r="A741" s="1" t="str">
        <f t="shared" si="83"/>
        <v>OK</v>
      </c>
      <c r="B741" s="103" t="str">
        <f t="shared" si="4"/>
        <v>OK</v>
      </c>
      <c r="C741" s="4" t="s">
        <v>4286</v>
      </c>
      <c r="D741" s="4" t="s">
        <v>4071</v>
      </c>
      <c r="E741" s="4"/>
      <c r="F741" s="4"/>
      <c r="G741" s="4"/>
      <c r="H741" s="4"/>
      <c r="I741" s="4"/>
      <c r="J741" s="4"/>
      <c r="K741" s="4"/>
      <c r="L741" s="4"/>
      <c r="M741" s="4" t="s">
        <v>47</v>
      </c>
      <c r="N741" s="4" t="s">
        <v>8</v>
      </c>
      <c r="O741" s="4" t="s">
        <v>1009</v>
      </c>
      <c r="P741" s="4" t="s">
        <v>1091</v>
      </c>
      <c r="Q741" s="4"/>
      <c r="R741" s="4" t="s">
        <v>4208</v>
      </c>
      <c r="S741" s="4" t="s">
        <v>4209</v>
      </c>
      <c r="T741" s="4" t="s">
        <v>4210</v>
      </c>
      <c r="U741" s="4" t="s">
        <v>4211</v>
      </c>
      <c r="V741" s="4" t="s">
        <v>4212</v>
      </c>
      <c r="W741" s="4" t="s">
        <v>4213</v>
      </c>
      <c r="X741" s="4" t="s">
        <v>171</v>
      </c>
      <c r="Y741" s="4" t="s">
        <v>4291</v>
      </c>
      <c r="Z741" s="4"/>
      <c r="AA741" s="4">
        <v>830.0</v>
      </c>
      <c r="AB741" s="4" t="s">
        <v>49</v>
      </c>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243" t="str">
        <f t="shared" si="77"/>
        <v>TNBT</v>
      </c>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row>
    <row r="742" ht="14.25" customHeight="1">
      <c r="A742" s="1" t="str">
        <f t="shared" si="83"/>
        <v>OK</v>
      </c>
      <c r="B742" s="103" t="str">
        <f t="shared" si="4"/>
        <v>OK</v>
      </c>
      <c r="C742" s="4" t="s">
        <v>4286</v>
      </c>
      <c r="D742" s="4" t="s">
        <v>4071</v>
      </c>
      <c r="E742" s="4"/>
      <c r="F742" s="4"/>
      <c r="G742" s="4" t="s">
        <v>4287</v>
      </c>
      <c r="H742" s="4"/>
      <c r="I742" s="4"/>
      <c r="J742" s="4"/>
      <c r="K742" s="4"/>
      <c r="L742" s="4"/>
      <c r="M742" s="4" t="s">
        <v>47</v>
      </c>
      <c r="N742" s="4" t="s">
        <v>9</v>
      </c>
      <c r="O742" s="4" t="s">
        <v>1209</v>
      </c>
      <c r="P742" s="4" t="s">
        <v>1250</v>
      </c>
      <c r="Q742" s="4"/>
      <c r="R742" s="4" t="s">
        <v>4292</v>
      </c>
      <c r="S742" s="4"/>
      <c r="T742" s="4"/>
      <c r="U742" s="4"/>
      <c r="V742" s="4"/>
      <c r="W742" s="4"/>
      <c r="X742" s="4" t="s">
        <v>4293</v>
      </c>
      <c r="Y742" s="4" t="s">
        <v>4294</v>
      </c>
      <c r="Z742" s="4"/>
      <c r="AA742" s="4">
        <v>831.0</v>
      </c>
      <c r="AB742" s="4" t="s">
        <v>49</v>
      </c>
      <c r="AC742" s="4"/>
      <c r="AD742" s="20" t="s">
        <v>860</v>
      </c>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243" t="str">
        <f t="shared" si="77"/>
        <v>TL</v>
      </c>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row>
    <row r="743" ht="14.25" customHeight="1">
      <c r="A743" s="1" t="str">
        <f t="shared" si="83"/>
        <v>OK</v>
      </c>
      <c r="B743" s="103" t="str">
        <f t="shared" si="4"/>
        <v>OK</v>
      </c>
      <c r="C743" s="4" t="s">
        <v>4286</v>
      </c>
      <c r="D743" s="4" t="s">
        <v>4071</v>
      </c>
      <c r="E743" s="4"/>
      <c r="F743" s="4"/>
      <c r="G743" s="4" t="s">
        <v>4287</v>
      </c>
      <c r="H743" s="4"/>
      <c r="I743" s="4"/>
      <c r="J743" s="4"/>
      <c r="K743" s="4"/>
      <c r="L743" s="4"/>
      <c r="M743" s="4" t="s">
        <v>13</v>
      </c>
      <c r="N743" s="4" t="s">
        <v>9</v>
      </c>
      <c r="O743" s="4" t="s">
        <v>163</v>
      </c>
      <c r="P743" s="4" t="s">
        <v>164</v>
      </c>
      <c r="Q743" s="4"/>
      <c r="R743" s="4" t="s">
        <v>4295</v>
      </c>
      <c r="S743" s="4"/>
      <c r="T743" s="4"/>
      <c r="U743" s="4"/>
      <c r="V743" s="4"/>
      <c r="W743" s="4"/>
      <c r="X743" s="4" t="s">
        <v>4296</v>
      </c>
      <c r="Y743" s="4" t="s">
        <v>4297</v>
      </c>
      <c r="Z743" s="4"/>
      <c r="AA743" s="4">
        <v>832.0</v>
      </c>
      <c r="AB743" s="4" t="s">
        <v>47</v>
      </c>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243" t="str">
        <f t="shared" si="77"/>
        <v>TL</v>
      </c>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row>
    <row r="744" ht="14.25" customHeight="1">
      <c r="A744" s="1" t="str">
        <f t="shared" si="83"/>
        <v/>
      </c>
      <c r="B744" s="103" t="str">
        <f t="shared" si="4"/>
        <v>Có sẵn</v>
      </c>
      <c r="C744" s="4" t="s">
        <v>4286</v>
      </c>
      <c r="D744" s="4" t="s">
        <v>4071</v>
      </c>
      <c r="E744" s="4"/>
      <c r="F744" s="4"/>
      <c r="G744" s="4"/>
      <c r="H744" s="4"/>
      <c r="I744" s="4"/>
      <c r="J744" s="4"/>
      <c r="K744" s="4"/>
      <c r="L744" s="4"/>
      <c r="M744" s="4"/>
      <c r="N744" s="4"/>
      <c r="O744" s="4"/>
      <c r="P744" s="4" t="s">
        <v>4298</v>
      </c>
      <c r="Q744" s="4" t="s">
        <v>9</v>
      </c>
      <c r="R744" s="4" t="s">
        <v>4299</v>
      </c>
      <c r="S744" s="4" t="s">
        <v>150</v>
      </c>
      <c r="T744" s="4" t="s">
        <v>150</v>
      </c>
      <c r="U744" s="4" t="s">
        <v>150</v>
      </c>
      <c r="V744" s="4" t="s">
        <v>150</v>
      </c>
      <c r="W744" s="4" t="s">
        <v>150</v>
      </c>
      <c r="X744" s="4" t="s">
        <v>4300</v>
      </c>
      <c r="Y744" s="4"/>
      <c r="Z744" s="4" t="s">
        <v>4301</v>
      </c>
      <c r="AA744" s="4">
        <v>833.0</v>
      </c>
      <c r="AB744" s="4" t="s">
        <v>49</v>
      </c>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243" t="str">
        <f t="shared" si="77"/>
        <v>TL</v>
      </c>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row>
    <row r="745" ht="14.25" customHeight="1">
      <c r="A745" s="1"/>
      <c r="B745" s="103" t="str">
        <f t="shared" si="4"/>
        <v>Thêm</v>
      </c>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243" t="str">
        <f t="shared" si="77"/>
        <v/>
      </c>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row>
    <row r="746" ht="14.25" customHeight="1">
      <c r="A746" s="1" t="str">
        <f t="shared" ref="A746:A748" si="84">SWITCH(B746,"OK",IF(ISBLANK(R746),IF(ISBLANK(P746),"Giữ chỗ nhóm","Giữ chỗ"),"OK"),"Chưa làm",IF(P746&lt;&gt;"","Giữ chỗ",""),0,IF(ISBLANK(R746),"Thêm",""),"")</f>
        <v>OK</v>
      </c>
      <c r="B746" s="103" t="str">
        <f t="shared" si="4"/>
        <v>OK</v>
      </c>
      <c r="C746" s="4" t="s">
        <v>4304</v>
      </c>
      <c r="D746" s="4" t="s">
        <v>4071</v>
      </c>
      <c r="E746" s="4"/>
      <c r="F746" s="4" t="s">
        <v>4305</v>
      </c>
      <c r="G746" s="4"/>
      <c r="H746" s="4"/>
      <c r="I746" s="4"/>
      <c r="J746" s="4"/>
      <c r="K746" s="4"/>
      <c r="L746" s="4"/>
      <c r="M746" s="4" t="s">
        <v>47</v>
      </c>
      <c r="N746" s="4" t="s">
        <v>8</v>
      </c>
      <c r="O746" s="4" t="s">
        <v>1246</v>
      </c>
      <c r="P746" s="4" t="s">
        <v>2243</v>
      </c>
      <c r="Q746" s="4"/>
      <c r="R746" s="4" t="s">
        <v>4306</v>
      </c>
      <c r="S746" s="4" t="s">
        <v>4307</v>
      </c>
      <c r="T746" s="4" t="s">
        <v>4308</v>
      </c>
      <c r="U746" s="4" t="s">
        <v>4309</v>
      </c>
      <c r="V746" s="4" t="s">
        <v>4310</v>
      </c>
      <c r="W746" s="4" t="s">
        <v>4198</v>
      </c>
      <c r="X746" s="4" t="s">
        <v>301</v>
      </c>
      <c r="Y746" s="4" t="s">
        <v>4311</v>
      </c>
      <c r="Z746" s="4"/>
      <c r="AA746" s="4">
        <v>835.0</v>
      </c>
      <c r="AB746" s="4" t="s">
        <v>49</v>
      </c>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243" t="str">
        <f t="shared" si="77"/>
        <v>TNBT</v>
      </c>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row>
    <row r="747" ht="14.25" customHeight="1">
      <c r="A747" s="1" t="str">
        <f t="shared" si="84"/>
        <v>OK</v>
      </c>
      <c r="B747" s="103" t="str">
        <f t="shared" si="4"/>
        <v>OK</v>
      </c>
      <c r="C747" s="4" t="s">
        <v>4304</v>
      </c>
      <c r="D747" s="4" t="s">
        <v>4071</v>
      </c>
      <c r="E747" s="4"/>
      <c r="F747" s="4" t="s">
        <v>4305</v>
      </c>
      <c r="G747" s="4"/>
      <c r="H747" s="4"/>
      <c r="I747" s="4"/>
      <c r="J747" s="4"/>
      <c r="K747" s="4"/>
      <c r="L747" s="4"/>
      <c r="M747" s="4" t="s">
        <v>47</v>
      </c>
      <c r="N747" s="4" t="s">
        <v>9</v>
      </c>
      <c r="O747" s="4" t="s">
        <v>1246</v>
      </c>
      <c r="P747" s="4" t="s">
        <v>2243</v>
      </c>
      <c r="Q747" s="4"/>
      <c r="R747" s="4" t="s">
        <v>4312</v>
      </c>
      <c r="S747" s="4"/>
      <c r="T747" s="4"/>
      <c r="U747" s="4"/>
      <c r="V747" s="4"/>
      <c r="W747" s="4"/>
      <c r="X747" s="4" t="s">
        <v>4313</v>
      </c>
      <c r="Y747" s="4" t="s">
        <v>4314</v>
      </c>
      <c r="Z747" s="4"/>
      <c r="AA747" s="4">
        <v>836.0</v>
      </c>
      <c r="AB747" s="4" t="s">
        <v>49</v>
      </c>
      <c r="AC747" s="4"/>
      <c r="AD747" s="20" t="s">
        <v>534</v>
      </c>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243" t="str">
        <f t="shared" si="77"/>
        <v>TL</v>
      </c>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row>
    <row r="748" ht="14.25" customHeight="1">
      <c r="A748" s="1" t="str">
        <f t="shared" si="84"/>
        <v>OK</v>
      </c>
      <c r="B748" s="103" t="str">
        <f t="shared" si="4"/>
        <v>OK</v>
      </c>
      <c r="C748" s="4" t="s">
        <v>4304</v>
      </c>
      <c r="D748" s="4" t="s">
        <v>4071</v>
      </c>
      <c r="E748" s="4"/>
      <c r="F748" s="4" t="s">
        <v>4305</v>
      </c>
      <c r="G748" s="4"/>
      <c r="H748" s="4"/>
      <c r="I748" s="4"/>
      <c r="J748" s="4"/>
      <c r="K748" s="4"/>
      <c r="L748" s="4"/>
      <c r="M748" s="4" t="s">
        <v>13</v>
      </c>
      <c r="N748" s="4" t="s">
        <v>9</v>
      </c>
      <c r="O748" s="4" t="s">
        <v>413</v>
      </c>
      <c r="P748" s="4" t="s">
        <v>502</v>
      </c>
      <c r="Q748" s="4"/>
      <c r="R748" s="4" t="s">
        <v>4315</v>
      </c>
      <c r="S748" s="4"/>
      <c r="T748" s="4"/>
      <c r="U748" s="4"/>
      <c r="V748" s="4"/>
      <c r="W748" s="4"/>
      <c r="X748" s="4" t="s">
        <v>4316</v>
      </c>
      <c r="Y748" s="4" t="s">
        <v>4317</v>
      </c>
      <c r="Z748" s="4"/>
      <c r="AA748" s="4">
        <v>837.0</v>
      </c>
      <c r="AB748" s="4" t="s">
        <v>47</v>
      </c>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243" t="str">
        <f t="shared" si="77"/>
        <v>TL</v>
      </c>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row>
    <row r="749" ht="14.25" customHeight="1">
      <c r="A749" s="1"/>
      <c r="B749" s="103" t="str">
        <f t="shared" si="4"/>
        <v>Thêm</v>
      </c>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243" t="str">
        <f t="shared" si="77"/>
        <v/>
      </c>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row>
    <row r="750" ht="14.25" customHeight="1">
      <c r="A750" s="1" t="str">
        <f t="shared" ref="A750:A777" si="85">SWITCH(B750,"OK",IF(ISBLANK(R750),IF(ISBLANK(P750),"Giữ chỗ nhóm","Giữ chỗ"),"OK"),"Chưa làm",IF(P750&lt;&gt;"","Giữ chỗ",""),0,IF(ISBLANK(R750),"Thêm",""),"")</f>
        <v/>
      </c>
      <c r="B750" s="103" t="str">
        <f t="shared" si="4"/>
        <v>Có sẵn</v>
      </c>
      <c r="C750" s="4" t="s">
        <v>4318</v>
      </c>
      <c r="D750" s="4" t="s">
        <v>4071</v>
      </c>
      <c r="E750" s="4"/>
      <c r="F750" s="4"/>
      <c r="G750" s="4"/>
      <c r="H750" s="4"/>
      <c r="I750" s="4"/>
      <c r="J750" s="4"/>
      <c r="K750" s="4"/>
      <c r="L750" s="4"/>
      <c r="M750" s="4" t="s">
        <v>47</v>
      </c>
      <c r="N750" s="4" t="s">
        <v>8</v>
      </c>
      <c r="O750" s="4" t="s">
        <v>1027</v>
      </c>
      <c r="P750" s="4" t="s">
        <v>1245</v>
      </c>
      <c r="Q750" s="4" t="s">
        <v>8</v>
      </c>
      <c r="R750" s="4" t="s">
        <v>4319</v>
      </c>
      <c r="S750" s="4" t="s">
        <v>4320</v>
      </c>
      <c r="T750" s="4" t="s">
        <v>4321</v>
      </c>
      <c r="U750" s="4" t="s">
        <v>4322</v>
      </c>
      <c r="V750" s="4" t="s">
        <v>4323</v>
      </c>
      <c r="W750" s="4" t="s">
        <v>4324</v>
      </c>
      <c r="X750" s="4" t="s">
        <v>4325</v>
      </c>
      <c r="Y750" s="4" t="s">
        <v>4326</v>
      </c>
      <c r="Z750" s="4"/>
      <c r="AA750" s="4">
        <v>839.0</v>
      </c>
      <c r="AB750" s="4" t="s">
        <v>49</v>
      </c>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243" t="str">
        <f t="shared" si="77"/>
        <v>TNBT</v>
      </c>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row>
    <row r="751" ht="14.25" customHeight="1">
      <c r="A751" s="1" t="str">
        <f t="shared" si="85"/>
        <v>OK</v>
      </c>
      <c r="B751" s="103" t="str">
        <f t="shared" si="4"/>
        <v>OK</v>
      </c>
      <c r="C751" s="4" t="s">
        <v>4318</v>
      </c>
      <c r="D751" s="4" t="s">
        <v>4071</v>
      </c>
      <c r="E751" s="4"/>
      <c r="F751" s="4" t="s">
        <v>4330</v>
      </c>
      <c r="G751" s="4" t="s">
        <v>4331</v>
      </c>
      <c r="H751" s="4"/>
      <c r="I751" s="4"/>
      <c r="J751" s="4"/>
      <c r="K751" s="4"/>
      <c r="L751" s="4"/>
      <c r="M751" s="4" t="s">
        <v>47</v>
      </c>
      <c r="N751" s="4" t="s">
        <v>8</v>
      </c>
      <c r="O751" s="4" t="s">
        <v>354</v>
      </c>
      <c r="P751" s="4" t="s">
        <v>1150</v>
      </c>
      <c r="Q751" s="4"/>
      <c r="R751" s="4" t="s">
        <v>4332</v>
      </c>
      <c r="S751" s="4" t="s">
        <v>4333</v>
      </c>
      <c r="T751" s="4" t="s">
        <v>4334</v>
      </c>
      <c r="U751" s="4" t="s">
        <v>4335</v>
      </c>
      <c r="V751" s="4" t="s">
        <v>4336</v>
      </c>
      <c r="W751" s="4" t="s">
        <v>4337</v>
      </c>
      <c r="X751" s="4" t="s">
        <v>171</v>
      </c>
      <c r="Y751" s="4" t="s">
        <v>4338</v>
      </c>
      <c r="Z751" s="4"/>
      <c r="AA751" s="4">
        <v>840.0</v>
      </c>
      <c r="AB751" s="4" t="s">
        <v>49</v>
      </c>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243" t="str">
        <f t="shared" si="77"/>
        <v>TNBT</v>
      </c>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row>
    <row r="752" ht="14.25" customHeight="1">
      <c r="A752" s="1" t="str">
        <f t="shared" si="85"/>
        <v>OK</v>
      </c>
      <c r="B752" s="103" t="str">
        <f t="shared" si="4"/>
        <v>OK</v>
      </c>
      <c r="C752" s="4" t="s">
        <v>4318</v>
      </c>
      <c r="D752" s="4" t="s">
        <v>4071</v>
      </c>
      <c r="E752" s="4"/>
      <c r="F752" s="4"/>
      <c r="G752" s="4"/>
      <c r="H752" s="4"/>
      <c r="I752" s="4"/>
      <c r="J752" s="4"/>
      <c r="K752" s="4"/>
      <c r="L752" s="4"/>
      <c r="M752" s="4" t="s">
        <v>47</v>
      </c>
      <c r="N752" s="4" t="s">
        <v>8</v>
      </c>
      <c r="O752" s="4" t="s">
        <v>1104</v>
      </c>
      <c r="P752" s="4" t="s">
        <v>215</v>
      </c>
      <c r="Q752" s="4"/>
      <c r="R752" s="4" t="s">
        <v>4339</v>
      </c>
      <c r="S752" s="4" t="s">
        <v>4340</v>
      </c>
      <c r="T752" s="4" t="s">
        <v>4341</v>
      </c>
      <c r="U752" s="4" t="s">
        <v>4342</v>
      </c>
      <c r="V752" s="4" t="s">
        <v>4343</v>
      </c>
      <c r="W752" s="4" t="s">
        <v>4344</v>
      </c>
      <c r="X752" s="4" t="s">
        <v>4345</v>
      </c>
      <c r="Y752" s="4" t="s">
        <v>4346</v>
      </c>
      <c r="Z752" s="4"/>
      <c r="AA752" s="4">
        <v>841.0</v>
      </c>
      <c r="AB752" s="4" t="s">
        <v>49</v>
      </c>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243" t="str">
        <f t="shared" si="77"/>
        <v>TNBT</v>
      </c>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row>
    <row r="753" ht="14.25" customHeight="1">
      <c r="A753" s="1" t="str">
        <f t="shared" si="85"/>
        <v>OK</v>
      </c>
      <c r="B753" s="103" t="str">
        <f t="shared" si="4"/>
        <v>OK</v>
      </c>
      <c r="C753" s="4" t="s">
        <v>4318</v>
      </c>
      <c r="D753" s="4" t="s">
        <v>4071</v>
      </c>
      <c r="E753" s="4"/>
      <c r="F753" s="4"/>
      <c r="G753" s="4"/>
      <c r="H753" s="4"/>
      <c r="I753" s="4"/>
      <c r="J753" s="4"/>
      <c r="K753" s="4"/>
      <c r="L753" s="4"/>
      <c r="M753" s="4" t="s">
        <v>47</v>
      </c>
      <c r="N753" s="4" t="s">
        <v>8</v>
      </c>
      <c r="O753" s="4" t="s">
        <v>1104</v>
      </c>
      <c r="P753" s="4" t="s">
        <v>1147</v>
      </c>
      <c r="Q753" s="4"/>
      <c r="R753" s="4" t="s">
        <v>4347</v>
      </c>
      <c r="S753" s="4" t="s">
        <v>4348</v>
      </c>
      <c r="T753" s="4" t="s">
        <v>4349</v>
      </c>
      <c r="U753" s="4" t="s">
        <v>4350</v>
      </c>
      <c r="V753" s="4" t="s">
        <v>4351</v>
      </c>
      <c r="W753" s="4" t="s">
        <v>4352</v>
      </c>
      <c r="X753" s="4" t="s">
        <v>4353</v>
      </c>
      <c r="Y753" s="4" t="s">
        <v>4354</v>
      </c>
      <c r="Z753" s="4"/>
      <c r="AA753" s="4">
        <v>842.0</v>
      </c>
      <c r="AB753" s="4" t="s">
        <v>49</v>
      </c>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243" t="str">
        <f t="shared" si="77"/>
        <v>TNBT</v>
      </c>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row>
    <row r="754" ht="14.25" customHeight="1">
      <c r="A754" s="1" t="str">
        <f t="shared" si="85"/>
        <v/>
      </c>
      <c r="B754" s="103" t="str">
        <f t="shared" si="4"/>
        <v>Có sẵn</v>
      </c>
      <c r="C754" s="4" t="s">
        <v>4318</v>
      </c>
      <c r="D754" s="4" t="s">
        <v>4071</v>
      </c>
      <c r="E754" s="4"/>
      <c r="F754" s="4" t="s">
        <v>4330</v>
      </c>
      <c r="G754" s="4" t="s">
        <v>4331</v>
      </c>
      <c r="H754" s="4"/>
      <c r="I754" s="4"/>
      <c r="J754" s="4"/>
      <c r="K754" s="4"/>
      <c r="L754" s="4"/>
      <c r="M754" s="4"/>
      <c r="N754" s="4"/>
      <c r="O754" s="4"/>
      <c r="P754" s="4" t="s">
        <v>4355</v>
      </c>
      <c r="Q754" s="4" t="s">
        <v>5</v>
      </c>
      <c r="R754" s="4" t="s">
        <v>4356</v>
      </c>
      <c r="S754" s="4" t="s">
        <v>4357</v>
      </c>
      <c r="T754" s="4" t="s">
        <v>4358</v>
      </c>
      <c r="U754" s="4" t="s">
        <v>4359</v>
      </c>
      <c r="V754" s="4" t="s">
        <v>4360</v>
      </c>
      <c r="W754" s="4" t="s">
        <v>4361</v>
      </c>
      <c r="X754" s="4" t="s">
        <v>410</v>
      </c>
      <c r="Y754" s="4"/>
      <c r="Z754" s="4" t="s">
        <v>4362</v>
      </c>
      <c r="AA754" s="4">
        <v>843.0</v>
      </c>
      <c r="AB754" s="4" t="s">
        <v>49</v>
      </c>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243" t="str">
        <f t="shared" si="77"/>
        <v>TNLT</v>
      </c>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row>
    <row r="755" ht="14.25" customHeight="1">
      <c r="A755" s="1" t="str">
        <f t="shared" si="85"/>
        <v/>
      </c>
      <c r="B755" s="103" t="str">
        <f t="shared" si="4"/>
        <v>Có sẵn</v>
      </c>
      <c r="C755" s="4" t="s">
        <v>4318</v>
      </c>
      <c r="D755" s="4" t="s">
        <v>4071</v>
      </c>
      <c r="E755" s="4"/>
      <c r="F755" s="4"/>
      <c r="G755" s="4"/>
      <c r="H755" s="4"/>
      <c r="I755" s="4"/>
      <c r="J755" s="4"/>
      <c r="K755" s="4"/>
      <c r="L755" s="4"/>
      <c r="M755" s="4"/>
      <c r="N755" s="4"/>
      <c r="O755" s="4"/>
      <c r="P755" s="4" t="s">
        <v>4365</v>
      </c>
      <c r="Q755" s="4" t="s">
        <v>9</v>
      </c>
      <c r="R755" s="4" t="s">
        <v>4366</v>
      </c>
      <c r="S755" s="4" t="s">
        <v>150</v>
      </c>
      <c r="T755" s="4" t="s">
        <v>150</v>
      </c>
      <c r="U755" s="4" t="s">
        <v>150</v>
      </c>
      <c r="V755" s="4" t="s">
        <v>150</v>
      </c>
      <c r="W755" s="4" t="s">
        <v>150</v>
      </c>
      <c r="X755" s="4" t="s">
        <v>4367</v>
      </c>
      <c r="Y755" s="4"/>
      <c r="Z755" s="4" t="s">
        <v>4368</v>
      </c>
      <c r="AA755" s="4">
        <v>844.0</v>
      </c>
      <c r="AB755" s="4" t="s">
        <v>49</v>
      </c>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243" t="str">
        <f t="shared" si="77"/>
        <v>TL</v>
      </c>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row>
    <row r="756" ht="14.25" customHeight="1">
      <c r="A756" s="1" t="str">
        <f t="shared" si="85"/>
        <v/>
      </c>
      <c r="B756" s="103" t="str">
        <f t="shared" si="4"/>
        <v>Có sẵn</v>
      </c>
      <c r="C756" s="4" t="s">
        <v>4318</v>
      </c>
      <c r="D756" s="4" t="s">
        <v>4071</v>
      </c>
      <c r="E756" s="4"/>
      <c r="F756" s="4"/>
      <c r="G756" s="4"/>
      <c r="H756" s="4"/>
      <c r="I756" s="4"/>
      <c r="J756" s="4"/>
      <c r="K756" s="4"/>
      <c r="L756" s="4"/>
      <c r="M756" s="4"/>
      <c r="N756" s="4"/>
      <c r="O756" s="4"/>
      <c r="P756" s="4"/>
      <c r="Q756" s="4" t="s">
        <v>5</v>
      </c>
      <c r="R756" s="4" t="s">
        <v>4369</v>
      </c>
      <c r="S756" s="4" t="s">
        <v>4370</v>
      </c>
      <c r="T756" s="4" t="s">
        <v>4371</v>
      </c>
      <c r="U756" s="4" t="s">
        <v>4372</v>
      </c>
      <c r="V756" s="4" t="s">
        <v>4373</v>
      </c>
      <c r="W756" s="4" t="s">
        <v>4374</v>
      </c>
      <c r="X756" s="4"/>
      <c r="Y756" s="4"/>
      <c r="Z756" s="4" t="s">
        <v>4375</v>
      </c>
      <c r="AA756" s="4">
        <v>845.0</v>
      </c>
      <c r="AB756" s="4" t="s">
        <v>13</v>
      </c>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243" t="str">
        <f t="shared" si="77"/>
        <v>TNLT</v>
      </c>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row>
    <row r="757" ht="14.25" customHeight="1">
      <c r="A757" s="1" t="str">
        <f t="shared" si="85"/>
        <v/>
      </c>
      <c r="B757" s="103" t="str">
        <f t="shared" si="4"/>
        <v>Có sẵn</v>
      </c>
      <c r="C757" s="4" t="s">
        <v>4318</v>
      </c>
      <c r="D757" s="4" t="s">
        <v>4071</v>
      </c>
      <c r="E757" s="4"/>
      <c r="F757" s="4"/>
      <c r="G757" s="4"/>
      <c r="H757" s="4"/>
      <c r="I757" s="4"/>
      <c r="J757" s="4"/>
      <c r="K757" s="4"/>
      <c r="L757" s="4"/>
      <c r="M757" s="4"/>
      <c r="N757" s="4"/>
      <c r="O757" s="4"/>
      <c r="P757" s="4"/>
      <c r="Q757" s="4" t="s">
        <v>9</v>
      </c>
      <c r="R757" s="4" t="s">
        <v>4376</v>
      </c>
      <c r="S757" s="4"/>
      <c r="T757" s="4"/>
      <c r="U757" s="4"/>
      <c r="V757" s="4"/>
      <c r="W757" s="4"/>
      <c r="X757" s="4"/>
      <c r="Y757" s="4"/>
      <c r="Z757" s="4" t="s">
        <v>4377</v>
      </c>
      <c r="AA757" s="4">
        <v>846.0</v>
      </c>
      <c r="AB757" s="4" t="s">
        <v>13</v>
      </c>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243" t="str">
        <f t="shared" si="77"/>
        <v>TL</v>
      </c>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row>
    <row r="758" ht="14.25" customHeight="1">
      <c r="A758" s="1" t="str">
        <f t="shared" si="85"/>
        <v>OK</v>
      </c>
      <c r="B758" s="103" t="str">
        <f t="shared" si="4"/>
        <v>OK</v>
      </c>
      <c r="C758" s="4" t="s">
        <v>4378</v>
      </c>
      <c r="D758" s="4" t="s">
        <v>4071</v>
      </c>
      <c r="E758" s="4"/>
      <c r="F758" s="4"/>
      <c r="G758" s="4" t="s">
        <v>4379</v>
      </c>
      <c r="H758" s="4"/>
      <c r="I758" s="4"/>
      <c r="J758" s="4"/>
      <c r="K758" s="4"/>
      <c r="L758" s="4"/>
      <c r="M758" s="4" t="s">
        <v>47</v>
      </c>
      <c r="N758" s="4" t="s">
        <v>8</v>
      </c>
      <c r="O758" s="4" t="s">
        <v>1009</v>
      </c>
      <c r="P758" s="4" t="s">
        <v>1060</v>
      </c>
      <c r="Q758" s="4"/>
      <c r="R758" s="4" t="s">
        <v>4380</v>
      </c>
      <c r="S758" s="4" t="s">
        <v>4374</v>
      </c>
      <c r="T758" s="4" t="s">
        <v>4381</v>
      </c>
      <c r="U758" s="4" t="s">
        <v>4382</v>
      </c>
      <c r="V758" s="4" t="s">
        <v>4383</v>
      </c>
      <c r="W758" s="4" t="s">
        <v>4384</v>
      </c>
      <c r="X758" s="4" t="s">
        <v>4385</v>
      </c>
      <c r="Y758" s="4" t="s">
        <v>4381</v>
      </c>
      <c r="Z758" s="4"/>
      <c r="AA758" s="4">
        <v>847.0</v>
      </c>
      <c r="AB758" s="4" t="s">
        <v>49</v>
      </c>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243" t="str">
        <f t="shared" si="77"/>
        <v>TNBT</v>
      </c>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row>
    <row r="759" ht="14.25" customHeight="1">
      <c r="A759" s="1" t="str">
        <f t="shared" si="85"/>
        <v>OK</v>
      </c>
      <c r="B759" s="103" t="str">
        <f t="shared" si="4"/>
        <v>OK</v>
      </c>
      <c r="C759" s="4" t="s">
        <v>4378</v>
      </c>
      <c r="D759" s="4" t="s">
        <v>4071</v>
      </c>
      <c r="E759" s="4"/>
      <c r="F759" s="4"/>
      <c r="G759" s="4"/>
      <c r="H759" s="4"/>
      <c r="I759" s="4"/>
      <c r="J759" s="4"/>
      <c r="K759" s="4"/>
      <c r="L759" s="4"/>
      <c r="M759" s="4" t="s">
        <v>47</v>
      </c>
      <c r="N759" s="4" t="s">
        <v>8</v>
      </c>
      <c r="O759" s="4" t="s">
        <v>1009</v>
      </c>
      <c r="P759" s="4" t="s">
        <v>1091</v>
      </c>
      <c r="Q759" s="4"/>
      <c r="R759" s="4" t="s">
        <v>4386</v>
      </c>
      <c r="S759" s="4" t="s">
        <v>4387</v>
      </c>
      <c r="T759" s="4" t="s">
        <v>4389</v>
      </c>
      <c r="U759" s="4" t="s">
        <v>4390</v>
      </c>
      <c r="V759" s="4" t="s">
        <v>4391</v>
      </c>
      <c r="W759" s="4" t="s">
        <v>4392</v>
      </c>
      <c r="X759" s="4" t="s">
        <v>242</v>
      </c>
      <c r="Y759" s="4" t="s">
        <v>4393</v>
      </c>
      <c r="Z759" s="4"/>
      <c r="AA759" s="4">
        <v>848.0</v>
      </c>
      <c r="AB759" s="4" t="s">
        <v>49</v>
      </c>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243" t="str">
        <f t="shared" si="77"/>
        <v>TNBT</v>
      </c>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row>
    <row r="760" ht="14.25" customHeight="1">
      <c r="A760" s="1" t="str">
        <f t="shared" si="85"/>
        <v>OK</v>
      </c>
      <c r="B760" s="103" t="str">
        <f t="shared" si="4"/>
        <v>OK</v>
      </c>
      <c r="C760" s="4" t="s">
        <v>4378</v>
      </c>
      <c r="D760" s="4" t="s">
        <v>4071</v>
      </c>
      <c r="E760" s="4"/>
      <c r="F760" s="4"/>
      <c r="G760" s="4"/>
      <c r="H760" s="4"/>
      <c r="I760" s="4"/>
      <c r="J760" s="4"/>
      <c r="K760" s="4"/>
      <c r="L760" s="4"/>
      <c r="M760" s="4" t="s">
        <v>47</v>
      </c>
      <c r="N760" s="4" t="s">
        <v>8</v>
      </c>
      <c r="O760" s="4" t="s">
        <v>1246</v>
      </c>
      <c r="P760" s="4" t="s">
        <v>2243</v>
      </c>
      <c r="Q760" s="4"/>
      <c r="R760" s="4" t="s">
        <v>4395</v>
      </c>
      <c r="S760" s="4" t="s">
        <v>4396</v>
      </c>
      <c r="T760" s="4" t="s">
        <v>4397</v>
      </c>
      <c r="U760" s="4" t="s">
        <v>4398</v>
      </c>
      <c r="V760" s="4" t="s">
        <v>4399</v>
      </c>
      <c r="W760" s="4" t="s">
        <v>4400</v>
      </c>
      <c r="X760" s="4" t="s">
        <v>2750</v>
      </c>
      <c r="Y760" s="4" t="s">
        <v>4401</v>
      </c>
      <c r="Z760" s="4"/>
      <c r="AA760" s="4">
        <v>849.0</v>
      </c>
      <c r="AB760" s="4" t="s">
        <v>49</v>
      </c>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243" t="str">
        <f t="shared" si="77"/>
        <v>TNBT</v>
      </c>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row>
    <row r="761" ht="14.25" customHeight="1">
      <c r="A761" s="1" t="str">
        <f t="shared" si="85"/>
        <v>OK</v>
      </c>
      <c r="B761" s="103" t="str">
        <f t="shared" si="4"/>
        <v>OK</v>
      </c>
      <c r="C761" s="4" t="s">
        <v>4378</v>
      </c>
      <c r="D761" s="4" t="s">
        <v>4071</v>
      </c>
      <c r="E761" s="4"/>
      <c r="F761" s="4"/>
      <c r="G761" s="4"/>
      <c r="H761" s="4"/>
      <c r="I761" s="4"/>
      <c r="J761" s="4"/>
      <c r="K761" s="4"/>
      <c r="L761" s="4"/>
      <c r="M761" s="4" t="s">
        <v>47</v>
      </c>
      <c r="N761" s="4" t="s">
        <v>8</v>
      </c>
      <c r="O761" s="4" t="s">
        <v>1104</v>
      </c>
      <c r="P761" s="4" t="s">
        <v>215</v>
      </c>
      <c r="Q761" s="4"/>
      <c r="R761" s="4" t="s">
        <v>4402</v>
      </c>
      <c r="S761" s="4" t="s">
        <v>4403</v>
      </c>
      <c r="T761" s="4" t="s">
        <v>4341</v>
      </c>
      <c r="U761" s="4" t="s">
        <v>4342</v>
      </c>
      <c r="V761" s="4" t="s">
        <v>4404</v>
      </c>
      <c r="W761" s="4" t="s">
        <v>4344</v>
      </c>
      <c r="X761" s="4" t="s">
        <v>4405</v>
      </c>
      <c r="Y761" s="4" t="s">
        <v>4406</v>
      </c>
      <c r="Z761" s="4"/>
      <c r="AA761" s="4">
        <v>850.0</v>
      </c>
      <c r="AB761" s="4" t="s">
        <v>49</v>
      </c>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243" t="str">
        <f t="shared" si="77"/>
        <v>TNBT</v>
      </c>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row>
    <row r="762" ht="14.25" customHeight="1">
      <c r="A762" s="1" t="str">
        <f t="shared" si="85"/>
        <v/>
      </c>
      <c r="B762" s="103" t="str">
        <f t="shared" si="4"/>
        <v>Có sẵn</v>
      </c>
      <c r="C762" s="4" t="s">
        <v>4378</v>
      </c>
      <c r="D762" s="4" t="s">
        <v>4071</v>
      </c>
      <c r="E762" s="4"/>
      <c r="F762" s="4"/>
      <c r="G762" s="4" t="s">
        <v>4379</v>
      </c>
      <c r="H762" s="4"/>
      <c r="I762" s="4"/>
      <c r="J762" s="4"/>
      <c r="K762" s="4"/>
      <c r="L762" s="4"/>
      <c r="M762" s="4"/>
      <c r="N762" s="4"/>
      <c r="O762" s="4"/>
      <c r="P762" s="4" t="s">
        <v>4407</v>
      </c>
      <c r="Q762" s="4" t="s">
        <v>5</v>
      </c>
      <c r="R762" s="4" t="s">
        <v>4380</v>
      </c>
      <c r="S762" s="4" t="s">
        <v>4374</v>
      </c>
      <c r="T762" s="4" t="s">
        <v>4381</v>
      </c>
      <c r="U762" s="4" t="s">
        <v>4382</v>
      </c>
      <c r="V762" s="4" t="s">
        <v>4383</v>
      </c>
      <c r="W762" s="4" t="s">
        <v>4384</v>
      </c>
      <c r="X762" s="4" t="s">
        <v>410</v>
      </c>
      <c r="Y762" s="4"/>
      <c r="Z762" s="4" t="s">
        <v>4408</v>
      </c>
      <c r="AA762" s="4">
        <v>851.0</v>
      </c>
      <c r="AB762" s="4" t="s">
        <v>49</v>
      </c>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243" t="str">
        <f t="shared" si="77"/>
        <v>TNLT</v>
      </c>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row>
    <row r="763" ht="14.25" customHeight="1">
      <c r="A763" s="1" t="str">
        <f t="shared" si="85"/>
        <v/>
      </c>
      <c r="B763" s="103" t="str">
        <f t="shared" si="4"/>
        <v>Có sẵn</v>
      </c>
      <c r="C763" s="4" t="s">
        <v>4378</v>
      </c>
      <c r="D763" s="4" t="s">
        <v>4071</v>
      </c>
      <c r="E763" s="4"/>
      <c r="F763" s="4"/>
      <c r="G763" s="4"/>
      <c r="H763" s="4"/>
      <c r="I763" s="4"/>
      <c r="J763" s="4"/>
      <c r="K763" s="4"/>
      <c r="L763" s="4"/>
      <c r="M763" s="4"/>
      <c r="N763" s="4"/>
      <c r="O763" s="4"/>
      <c r="P763" s="4" t="s">
        <v>4409</v>
      </c>
      <c r="Q763" s="4" t="s">
        <v>9</v>
      </c>
      <c r="R763" s="4" t="s">
        <v>4410</v>
      </c>
      <c r="S763" s="4" t="s">
        <v>150</v>
      </c>
      <c r="T763" s="4" t="s">
        <v>150</v>
      </c>
      <c r="U763" s="4" t="s">
        <v>150</v>
      </c>
      <c r="V763" s="4" t="s">
        <v>150</v>
      </c>
      <c r="W763" s="4" t="s">
        <v>150</v>
      </c>
      <c r="X763" s="4" t="s">
        <v>4411</v>
      </c>
      <c r="Y763" s="4"/>
      <c r="Z763" s="4" t="s">
        <v>4412</v>
      </c>
      <c r="AA763" s="4">
        <v>852.0</v>
      </c>
      <c r="AB763" s="4" t="s">
        <v>49</v>
      </c>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243" t="str">
        <f t="shared" si="77"/>
        <v>TL</v>
      </c>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row>
    <row r="764" ht="14.25" customHeight="1">
      <c r="A764" s="1" t="str">
        <f t="shared" si="85"/>
        <v/>
      </c>
      <c r="B764" s="103" t="str">
        <f t="shared" si="4"/>
        <v>Có sẵn</v>
      </c>
      <c r="C764" s="4" t="s">
        <v>4378</v>
      </c>
      <c r="D764" s="4" t="s">
        <v>4071</v>
      </c>
      <c r="E764" s="4"/>
      <c r="F764" s="4"/>
      <c r="G764" s="4"/>
      <c r="H764" s="4"/>
      <c r="I764" s="4"/>
      <c r="J764" s="4"/>
      <c r="K764" s="4"/>
      <c r="L764" s="4"/>
      <c r="M764" s="4"/>
      <c r="N764" s="4"/>
      <c r="O764" s="4"/>
      <c r="P764" s="4"/>
      <c r="Q764" s="4" t="s">
        <v>5</v>
      </c>
      <c r="R764" s="4" t="s">
        <v>4417</v>
      </c>
      <c r="S764" s="4" t="s">
        <v>4370</v>
      </c>
      <c r="T764" s="4" t="s">
        <v>4382</v>
      </c>
      <c r="U764" s="4" t="s">
        <v>4372</v>
      </c>
      <c r="V764" s="4" t="s">
        <v>4373</v>
      </c>
      <c r="W764" s="4" t="s">
        <v>4381</v>
      </c>
      <c r="X764" s="4"/>
      <c r="Y764" s="4"/>
      <c r="Z764" s="4" t="s">
        <v>4418</v>
      </c>
      <c r="AA764" s="4">
        <v>853.0</v>
      </c>
      <c r="AB764" s="4" t="s">
        <v>13</v>
      </c>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243" t="str">
        <f t="shared" si="77"/>
        <v>TNLT</v>
      </c>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row>
    <row r="765" ht="14.25" customHeight="1">
      <c r="A765" s="1" t="str">
        <f t="shared" si="85"/>
        <v/>
      </c>
      <c r="B765" s="103" t="str">
        <f t="shared" si="4"/>
        <v>Có sẵn</v>
      </c>
      <c r="C765" s="4" t="s">
        <v>4378</v>
      </c>
      <c r="D765" s="4" t="s">
        <v>4071</v>
      </c>
      <c r="E765" s="4"/>
      <c r="F765" s="4"/>
      <c r="G765" s="4"/>
      <c r="H765" s="4"/>
      <c r="I765" s="4"/>
      <c r="J765" s="4"/>
      <c r="K765" s="4"/>
      <c r="L765" s="4"/>
      <c r="M765" s="4"/>
      <c r="N765" s="4"/>
      <c r="O765" s="4"/>
      <c r="P765" s="4"/>
      <c r="Q765" s="4" t="s">
        <v>9</v>
      </c>
      <c r="R765" s="4" t="s">
        <v>4419</v>
      </c>
      <c r="S765" s="4"/>
      <c r="T765" s="4"/>
      <c r="U765" s="4"/>
      <c r="V765" s="4"/>
      <c r="W765" s="4"/>
      <c r="X765" s="4"/>
      <c r="Y765" s="4"/>
      <c r="Z765" s="4" t="s">
        <v>4420</v>
      </c>
      <c r="AA765" s="4">
        <v>854.0</v>
      </c>
      <c r="AB765" s="4" t="s">
        <v>13</v>
      </c>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243" t="str">
        <f t="shared" si="77"/>
        <v>TL</v>
      </c>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row>
    <row r="766" ht="14.25" customHeight="1">
      <c r="A766" s="1" t="str">
        <f t="shared" si="85"/>
        <v>OK</v>
      </c>
      <c r="B766" s="103" t="str">
        <f t="shared" si="4"/>
        <v>OK</v>
      </c>
      <c r="C766" s="4" t="s">
        <v>4421</v>
      </c>
      <c r="D766" s="4" t="s">
        <v>4071</v>
      </c>
      <c r="E766" s="4"/>
      <c r="F766" s="4" t="s">
        <v>4422</v>
      </c>
      <c r="G766" s="4" t="s">
        <v>4423</v>
      </c>
      <c r="H766" s="4"/>
      <c r="I766" s="4"/>
      <c r="J766" s="4"/>
      <c r="K766" s="4"/>
      <c r="L766" s="4"/>
      <c r="M766" s="4" t="s">
        <v>47</v>
      </c>
      <c r="N766" s="4" t="s">
        <v>8</v>
      </c>
      <c r="O766" s="4" t="s">
        <v>414</v>
      </c>
      <c r="P766" s="4" t="s">
        <v>615</v>
      </c>
      <c r="Q766" s="4"/>
      <c r="R766" s="4" t="s">
        <v>4424</v>
      </c>
      <c r="S766" s="4" t="s">
        <v>4425</v>
      </c>
      <c r="T766" s="4" t="s">
        <v>4426</v>
      </c>
      <c r="U766" s="4" t="s">
        <v>4427</v>
      </c>
      <c r="V766" s="4" t="s">
        <v>4428</v>
      </c>
      <c r="W766" s="4" t="s">
        <v>4429</v>
      </c>
      <c r="X766" s="4" t="s">
        <v>242</v>
      </c>
      <c r="Y766" s="4" t="s">
        <v>4430</v>
      </c>
      <c r="Z766" s="4"/>
      <c r="AA766" s="4">
        <v>855.0</v>
      </c>
      <c r="AB766" s="4" t="s">
        <v>49</v>
      </c>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243" t="str">
        <f t="shared" si="77"/>
        <v>TNBT</v>
      </c>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row>
    <row r="767" ht="14.25" customHeight="1">
      <c r="A767" s="1" t="str">
        <f t="shared" si="85"/>
        <v/>
      </c>
      <c r="B767" s="103" t="str">
        <f t="shared" si="4"/>
        <v>Có sẵn</v>
      </c>
      <c r="C767" s="4" t="s">
        <v>4421</v>
      </c>
      <c r="D767" s="4" t="s">
        <v>4071</v>
      </c>
      <c r="E767" s="4"/>
      <c r="F767" s="4" t="s">
        <v>4422</v>
      </c>
      <c r="G767" s="4" t="s">
        <v>4423</v>
      </c>
      <c r="H767" s="4"/>
      <c r="I767" s="4"/>
      <c r="J767" s="4"/>
      <c r="K767" s="4"/>
      <c r="L767" s="4"/>
      <c r="M767" s="4"/>
      <c r="N767" s="4"/>
      <c r="O767" s="4"/>
      <c r="P767" s="4" t="s">
        <v>4431</v>
      </c>
      <c r="Q767" s="4" t="s">
        <v>5</v>
      </c>
      <c r="R767" s="4" t="s">
        <v>4432</v>
      </c>
      <c r="S767" s="4" t="s">
        <v>3773</v>
      </c>
      <c r="T767" s="4" t="s">
        <v>4433</v>
      </c>
      <c r="U767" s="4" t="s">
        <v>4093</v>
      </c>
      <c r="V767" s="4" t="s">
        <v>2656</v>
      </c>
      <c r="W767" s="4" t="s">
        <v>4434</v>
      </c>
      <c r="X767" s="4" t="s">
        <v>242</v>
      </c>
      <c r="Y767" s="4"/>
      <c r="Z767" s="4" t="s">
        <v>4435</v>
      </c>
      <c r="AA767" s="4">
        <v>856.0</v>
      </c>
      <c r="AB767" s="4" t="s">
        <v>49</v>
      </c>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243" t="str">
        <f t="shared" si="77"/>
        <v>TNLT</v>
      </c>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row>
    <row r="768" ht="14.25" customHeight="1">
      <c r="A768" s="1" t="str">
        <f t="shared" si="85"/>
        <v>OK</v>
      </c>
      <c r="B768" s="103" t="str">
        <f t="shared" si="4"/>
        <v>OK</v>
      </c>
      <c r="C768" s="4" t="s">
        <v>4436</v>
      </c>
      <c r="D768" s="4" t="s">
        <v>4071</v>
      </c>
      <c r="E768" s="4"/>
      <c r="F768" s="4"/>
      <c r="G768" s="4" t="s">
        <v>4437</v>
      </c>
      <c r="H768" s="4"/>
      <c r="I768" s="4"/>
      <c r="J768" s="4"/>
      <c r="K768" s="4"/>
      <c r="L768" s="4"/>
      <c r="M768" s="4" t="s">
        <v>47</v>
      </c>
      <c r="N768" s="4" t="s">
        <v>8</v>
      </c>
      <c r="O768" s="4" t="s">
        <v>1104</v>
      </c>
      <c r="P768" s="4" t="s">
        <v>1147</v>
      </c>
      <c r="Q768" s="4"/>
      <c r="R768" s="4" t="s">
        <v>4438</v>
      </c>
      <c r="S768" s="4" t="s">
        <v>4439</v>
      </c>
      <c r="T768" s="4" t="s">
        <v>4440</v>
      </c>
      <c r="U768" s="4" t="s">
        <v>4441</v>
      </c>
      <c r="V768" s="4" t="s">
        <v>4442</v>
      </c>
      <c r="W768" s="4" t="s">
        <v>4443</v>
      </c>
      <c r="X768" s="4" t="s">
        <v>4353</v>
      </c>
      <c r="Y768" s="4" t="s">
        <v>4444</v>
      </c>
      <c r="Z768" s="4"/>
      <c r="AA768" s="4">
        <v>857.0</v>
      </c>
      <c r="AB768" s="4" t="s">
        <v>49</v>
      </c>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243" t="str">
        <f t="shared" si="77"/>
        <v>TNBT</v>
      </c>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row>
    <row r="769" ht="14.25" customHeight="1">
      <c r="A769" s="1" t="str">
        <f t="shared" si="85"/>
        <v>Giữ chỗ</v>
      </c>
      <c r="B769" s="103" t="str">
        <f t="shared" si="4"/>
        <v>OK</v>
      </c>
      <c r="C769" s="4" t="s">
        <v>4436</v>
      </c>
      <c r="D769" s="4" t="s">
        <v>4071</v>
      </c>
      <c r="E769" s="4"/>
      <c r="F769" s="4"/>
      <c r="G769" s="4"/>
      <c r="H769" s="4"/>
      <c r="I769" s="4"/>
      <c r="J769" s="4"/>
      <c r="K769" s="4"/>
      <c r="L769" s="4"/>
      <c r="M769" s="4" t="s">
        <v>47</v>
      </c>
      <c r="N769" s="4" t="s">
        <v>8</v>
      </c>
      <c r="O769" s="4" t="s">
        <v>804</v>
      </c>
      <c r="P769" s="4" t="s">
        <v>846</v>
      </c>
      <c r="Q769" s="4"/>
      <c r="R769" s="4"/>
      <c r="S769" s="4"/>
      <c r="T769" s="4"/>
      <c r="U769" s="4"/>
      <c r="V769" s="4"/>
      <c r="W769" s="4"/>
      <c r="X769" s="4"/>
      <c r="Y769" s="4"/>
      <c r="Z769" s="4"/>
      <c r="AA769" s="4">
        <v>858.0</v>
      </c>
      <c r="AB769" s="4" t="s">
        <v>49</v>
      </c>
      <c r="AC769" s="4"/>
      <c r="AD769" s="20" t="s">
        <v>2147</v>
      </c>
      <c r="AE769" s="67" t="s">
        <v>8232</v>
      </c>
      <c r="AF769" s="67" t="s">
        <v>8232</v>
      </c>
      <c r="AG769" s="67" t="s">
        <v>8232</v>
      </c>
      <c r="AH769" s="67" t="s">
        <v>8232</v>
      </c>
      <c r="AI769" s="67" t="s">
        <v>8232</v>
      </c>
      <c r="AJ769" s="67" t="s">
        <v>8232</v>
      </c>
      <c r="AK769" s="67" t="s">
        <v>8232</v>
      </c>
      <c r="AL769" s="67" t="s">
        <v>8232</v>
      </c>
      <c r="AM769" s="67" t="s">
        <v>8232</v>
      </c>
      <c r="AN769" s="67" t="s">
        <v>9756</v>
      </c>
      <c r="AO769" s="67" t="s">
        <v>9757</v>
      </c>
      <c r="AP769" s="4"/>
      <c r="AQ769" s="4"/>
      <c r="AR769" s="4"/>
      <c r="AS769" s="4"/>
      <c r="AT769" s="4"/>
      <c r="AU769" s="4"/>
      <c r="AV769" s="4"/>
      <c r="AW769" s="4"/>
      <c r="AX769" s="4"/>
      <c r="AY769" s="4"/>
      <c r="AZ769" s="4"/>
      <c r="BA769" s="4"/>
      <c r="BB769" s="4"/>
      <c r="BC769" s="4"/>
      <c r="BD769" s="4"/>
      <c r="BE769" s="4"/>
      <c r="BF769" s="4"/>
      <c r="BG769" s="4"/>
      <c r="BH769" s="4"/>
      <c r="BI769" s="4"/>
      <c r="BJ769" s="243" t="str">
        <f t="shared" si="77"/>
        <v>TNBT</v>
      </c>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row>
    <row r="770" ht="14.25" customHeight="1">
      <c r="A770" s="1" t="str">
        <f t="shared" si="85"/>
        <v>Giữ chỗ</v>
      </c>
      <c r="B770" s="103" t="str">
        <f t="shared" si="4"/>
        <v>OK</v>
      </c>
      <c r="C770" s="4" t="s">
        <v>4436</v>
      </c>
      <c r="D770" s="4" t="s">
        <v>4071</v>
      </c>
      <c r="E770" s="4"/>
      <c r="F770" s="4"/>
      <c r="G770" s="4"/>
      <c r="H770" s="4"/>
      <c r="I770" s="4"/>
      <c r="J770" s="4"/>
      <c r="K770" s="4"/>
      <c r="L770" s="4"/>
      <c r="M770" s="4" t="s">
        <v>47</v>
      </c>
      <c r="N770" s="4" t="s">
        <v>8</v>
      </c>
      <c r="O770" s="4" t="s">
        <v>804</v>
      </c>
      <c r="P770" s="4" t="s">
        <v>846</v>
      </c>
      <c r="Q770" s="4"/>
      <c r="R770" s="4"/>
      <c r="S770" s="4"/>
      <c r="T770" s="4"/>
      <c r="U770" s="4"/>
      <c r="V770" s="4"/>
      <c r="W770" s="4"/>
      <c r="X770" s="4"/>
      <c r="Y770" s="4"/>
      <c r="Z770" s="4"/>
      <c r="AA770" s="4">
        <v>859.0</v>
      </c>
      <c r="AB770" s="4" t="s">
        <v>47</v>
      </c>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243" t="str">
        <f t="shared" si="77"/>
        <v>TNBT</v>
      </c>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row>
    <row r="771" ht="14.25" customHeight="1">
      <c r="A771" s="1" t="str">
        <f t="shared" si="85"/>
        <v/>
      </c>
      <c r="B771" s="103" t="str">
        <f t="shared" si="4"/>
        <v>Có sẵn</v>
      </c>
      <c r="C771" s="4" t="s">
        <v>4436</v>
      </c>
      <c r="D771" s="4" t="s">
        <v>4071</v>
      </c>
      <c r="E771" s="4"/>
      <c r="F771" s="4"/>
      <c r="G771" s="4" t="s">
        <v>4437</v>
      </c>
      <c r="H771" s="4"/>
      <c r="I771" s="4"/>
      <c r="J771" s="4"/>
      <c r="K771" s="4"/>
      <c r="L771" s="4"/>
      <c r="M771" s="4"/>
      <c r="N771" s="4"/>
      <c r="O771" s="4"/>
      <c r="P771" s="4" t="s">
        <v>4445</v>
      </c>
      <c r="Q771" s="4" t="s">
        <v>5</v>
      </c>
      <c r="R771" s="4" t="s">
        <v>4446</v>
      </c>
      <c r="S771" s="4" t="s">
        <v>4447</v>
      </c>
      <c r="T771" s="4" t="s">
        <v>4448</v>
      </c>
      <c r="U771" s="4" t="s">
        <v>4449</v>
      </c>
      <c r="V771" s="4" t="s">
        <v>4450</v>
      </c>
      <c r="W771" s="4" t="s">
        <v>4451</v>
      </c>
      <c r="X771" s="4" t="s">
        <v>410</v>
      </c>
      <c r="Y771" s="4"/>
      <c r="Z771" s="4" t="s">
        <v>4452</v>
      </c>
      <c r="AA771" s="4">
        <v>860.0</v>
      </c>
      <c r="AB771" s="4" t="s">
        <v>49</v>
      </c>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243" t="str">
        <f t="shared" si="77"/>
        <v>TNLT</v>
      </c>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row>
    <row r="772" ht="14.25" customHeight="1">
      <c r="A772" s="1" t="str">
        <f t="shared" si="85"/>
        <v/>
      </c>
      <c r="B772" s="103" t="str">
        <f t="shared" si="4"/>
        <v>Có sẵn</v>
      </c>
      <c r="C772" s="4" t="s">
        <v>4436</v>
      </c>
      <c r="D772" s="4" t="s">
        <v>4071</v>
      </c>
      <c r="E772" s="4"/>
      <c r="F772" s="4"/>
      <c r="G772" s="4"/>
      <c r="H772" s="4"/>
      <c r="I772" s="4"/>
      <c r="J772" s="4"/>
      <c r="K772" s="4"/>
      <c r="L772" s="4"/>
      <c r="M772" s="4"/>
      <c r="N772" s="4"/>
      <c r="O772" s="4"/>
      <c r="P772" s="4" t="s">
        <v>4453</v>
      </c>
      <c r="Q772" s="4" t="s">
        <v>9</v>
      </c>
      <c r="R772" s="4" t="s">
        <v>4454</v>
      </c>
      <c r="S772" s="4" t="s">
        <v>150</v>
      </c>
      <c r="T772" s="4" t="s">
        <v>150</v>
      </c>
      <c r="U772" s="4" t="s">
        <v>150</v>
      </c>
      <c r="V772" s="4" t="s">
        <v>150</v>
      </c>
      <c r="W772" s="4" t="s">
        <v>150</v>
      </c>
      <c r="X772" s="4" t="s">
        <v>4455</v>
      </c>
      <c r="Y772" s="4"/>
      <c r="Z772" s="4" t="s">
        <v>4456</v>
      </c>
      <c r="AA772" s="4">
        <v>861.0</v>
      </c>
      <c r="AB772" s="4" t="s">
        <v>49</v>
      </c>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243" t="str">
        <f t="shared" si="77"/>
        <v>TL</v>
      </c>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row>
    <row r="773" ht="14.25" customHeight="1">
      <c r="A773" s="1" t="str">
        <f t="shared" si="85"/>
        <v/>
      </c>
      <c r="B773" s="103" t="str">
        <f t="shared" si="4"/>
        <v>Có sẵn</v>
      </c>
      <c r="C773" s="4" t="s">
        <v>4436</v>
      </c>
      <c r="D773" s="4" t="s">
        <v>4071</v>
      </c>
      <c r="E773" s="4"/>
      <c r="F773" s="4"/>
      <c r="G773" s="4"/>
      <c r="H773" s="4"/>
      <c r="I773" s="4"/>
      <c r="J773" s="4"/>
      <c r="K773" s="4"/>
      <c r="L773" s="4"/>
      <c r="M773" s="4"/>
      <c r="N773" s="4"/>
      <c r="O773" s="4"/>
      <c r="P773" s="4"/>
      <c r="Q773" s="4" t="s">
        <v>9</v>
      </c>
      <c r="R773" s="4" t="s">
        <v>4457</v>
      </c>
      <c r="S773" s="4"/>
      <c r="T773" s="4"/>
      <c r="U773" s="4"/>
      <c r="V773" s="4"/>
      <c r="W773" s="4"/>
      <c r="X773" s="4"/>
      <c r="Y773" s="4"/>
      <c r="Z773" s="4" t="s">
        <v>4458</v>
      </c>
      <c r="AA773" s="4">
        <v>862.0</v>
      </c>
      <c r="AB773" s="4" t="s">
        <v>49</v>
      </c>
      <c r="AC773" s="4"/>
      <c r="AD773" s="20" t="s">
        <v>1091</v>
      </c>
      <c r="AE773" s="4" t="s">
        <v>4457</v>
      </c>
      <c r="AF773" s="4" t="s">
        <v>9</v>
      </c>
      <c r="AG773" s="67" t="s">
        <v>8249</v>
      </c>
      <c r="AH773" s="87" t="s">
        <v>8249</v>
      </c>
      <c r="AI773" s="87" t="s">
        <v>8249</v>
      </c>
      <c r="AJ773" s="87" t="s">
        <v>8249</v>
      </c>
      <c r="AK773" s="87" t="s">
        <v>8249</v>
      </c>
      <c r="AL773" s="87" t="s">
        <v>8249</v>
      </c>
      <c r="AM773" s="87" t="s">
        <v>8249</v>
      </c>
      <c r="AN773" s="67" t="s">
        <v>9758</v>
      </c>
      <c r="AO773" s="67" t="s">
        <v>9759</v>
      </c>
      <c r="AP773" s="4"/>
      <c r="AQ773" s="4"/>
      <c r="AR773" s="4"/>
      <c r="AS773" s="4"/>
      <c r="AT773" s="4"/>
      <c r="AU773" s="4"/>
      <c r="AV773" s="4"/>
      <c r="AW773" s="4"/>
      <c r="AX773" s="4"/>
      <c r="AY773" s="4"/>
      <c r="AZ773" s="4"/>
      <c r="BA773" s="4"/>
      <c r="BB773" s="4"/>
      <c r="BC773" s="4"/>
      <c r="BD773" s="4"/>
      <c r="BE773" s="4"/>
      <c r="BF773" s="4"/>
      <c r="BG773" s="4"/>
      <c r="BH773" s="4"/>
      <c r="BI773" s="4"/>
      <c r="BJ773" s="243" t="str">
        <f t="shared" si="77"/>
        <v>TL</v>
      </c>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row>
    <row r="774" ht="14.25" customHeight="1">
      <c r="A774" s="1" t="str">
        <f t="shared" si="85"/>
        <v>OK</v>
      </c>
      <c r="B774" s="103" t="str">
        <f t="shared" si="4"/>
        <v>OK</v>
      </c>
      <c r="C774" s="4" t="s">
        <v>4459</v>
      </c>
      <c r="D774" s="4" t="s">
        <v>4071</v>
      </c>
      <c r="E774" s="4"/>
      <c r="F774" s="4"/>
      <c r="G774" s="4" t="s">
        <v>4460</v>
      </c>
      <c r="H774" s="4"/>
      <c r="I774" s="4"/>
      <c r="J774" s="4"/>
      <c r="K774" s="4"/>
      <c r="L774" s="4"/>
      <c r="M774" s="4" t="s">
        <v>47</v>
      </c>
      <c r="N774" s="4" t="s">
        <v>8</v>
      </c>
      <c r="O774" s="4" t="s">
        <v>1905</v>
      </c>
      <c r="P774" s="4" t="s">
        <v>1965</v>
      </c>
      <c r="Q774" s="4"/>
      <c r="R774" s="4" t="s">
        <v>4461</v>
      </c>
      <c r="S774" s="4" t="s">
        <v>4462</v>
      </c>
      <c r="T774" s="4" t="s">
        <v>4463</v>
      </c>
      <c r="U774" s="4" t="s">
        <v>4464</v>
      </c>
      <c r="V774" s="4" t="s">
        <v>4465</v>
      </c>
      <c r="W774" s="4" t="s">
        <v>4466</v>
      </c>
      <c r="X774" s="4" t="s">
        <v>2339</v>
      </c>
      <c r="Y774" s="4" t="s">
        <v>4467</v>
      </c>
      <c r="Z774" s="4"/>
      <c r="AA774" s="4">
        <v>863.0</v>
      </c>
      <c r="AB774" s="4" t="s">
        <v>47</v>
      </c>
      <c r="AC774" s="4"/>
      <c r="AD774" s="20" t="s">
        <v>490</v>
      </c>
      <c r="AE774" s="286" t="s">
        <v>4461</v>
      </c>
      <c r="AF774" s="67" t="s">
        <v>8</v>
      </c>
      <c r="AG774" s="286" t="s">
        <v>4462</v>
      </c>
      <c r="AH774" s="286" t="s">
        <v>4463</v>
      </c>
      <c r="AI774" s="286" t="s">
        <v>4464</v>
      </c>
      <c r="AJ774" s="286" t="s">
        <v>4465</v>
      </c>
      <c r="AK774" s="286" t="s">
        <v>4466</v>
      </c>
      <c r="AL774" s="286" t="s">
        <v>2339</v>
      </c>
      <c r="AM774" s="286" t="s">
        <v>4467</v>
      </c>
      <c r="AN774" s="67" t="s">
        <v>8294</v>
      </c>
      <c r="AO774" s="67" t="s">
        <v>8295</v>
      </c>
      <c r="AP774" s="4"/>
      <c r="AQ774" s="4"/>
      <c r="AR774" s="4"/>
      <c r="AS774" s="4"/>
      <c r="AT774" s="4"/>
      <c r="AU774" s="4"/>
      <c r="AV774" s="4"/>
      <c r="AW774" s="4"/>
      <c r="AX774" s="4"/>
      <c r="AY774" s="4"/>
      <c r="AZ774" s="4"/>
      <c r="BA774" s="4"/>
      <c r="BB774" s="4"/>
      <c r="BC774" s="4"/>
      <c r="BD774" s="4"/>
      <c r="BE774" s="4"/>
      <c r="BF774" s="4"/>
      <c r="BG774" s="4"/>
      <c r="BH774" s="4"/>
      <c r="BI774" s="4"/>
      <c r="BJ774" s="243" t="str">
        <f t="shared" si="77"/>
        <v>TNBT</v>
      </c>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row>
    <row r="775" ht="14.25" customHeight="1">
      <c r="A775" s="1" t="str">
        <f t="shared" si="85"/>
        <v>OK</v>
      </c>
      <c r="B775" s="103" t="str">
        <f t="shared" si="4"/>
        <v>OK</v>
      </c>
      <c r="C775" s="4" t="s">
        <v>4459</v>
      </c>
      <c r="D775" s="4" t="s">
        <v>4071</v>
      </c>
      <c r="E775" s="4"/>
      <c r="F775" s="4"/>
      <c r="G775" s="4" t="s">
        <v>4460</v>
      </c>
      <c r="H775" s="4"/>
      <c r="I775" s="4"/>
      <c r="J775" s="4"/>
      <c r="K775" s="4"/>
      <c r="L775" s="4"/>
      <c r="M775" s="4" t="s">
        <v>47</v>
      </c>
      <c r="N775" s="4" t="s">
        <v>9</v>
      </c>
      <c r="O775" s="4" t="s">
        <v>1009</v>
      </c>
      <c r="P775" s="4" t="s">
        <v>1091</v>
      </c>
      <c r="Q775" s="4"/>
      <c r="R775" s="4" t="s">
        <v>4472</v>
      </c>
      <c r="S775" s="4"/>
      <c r="T775" s="4"/>
      <c r="U775" s="4"/>
      <c r="V775" s="4"/>
      <c r="W775" s="4"/>
      <c r="X775" s="4" t="s">
        <v>4473</v>
      </c>
      <c r="Y775" s="4" t="s">
        <v>4473</v>
      </c>
      <c r="Z775" s="4"/>
      <c r="AA775" s="4">
        <v>864.0</v>
      </c>
      <c r="AB775" s="4" t="s">
        <v>47</v>
      </c>
      <c r="AC775" s="4"/>
      <c r="AD775" s="20" t="s">
        <v>1965</v>
      </c>
      <c r="AE775" s="67" t="s">
        <v>9760</v>
      </c>
      <c r="AF775" s="67" t="s">
        <v>9</v>
      </c>
      <c r="AG775" s="4"/>
      <c r="AH775" s="4"/>
      <c r="AI775" s="4"/>
      <c r="AJ775" s="4"/>
      <c r="AK775" s="4"/>
      <c r="AL775" s="67" t="s">
        <v>9761</v>
      </c>
      <c r="AM775" s="87" t="s">
        <v>9761</v>
      </c>
      <c r="AN775" s="67" t="s">
        <v>9207</v>
      </c>
      <c r="AO775" s="67" t="s">
        <v>9762</v>
      </c>
      <c r="AP775" s="4"/>
      <c r="AQ775" s="4"/>
      <c r="AR775" s="4"/>
      <c r="AS775" s="4"/>
      <c r="AT775" s="4"/>
      <c r="AU775" s="4"/>
      <c r="AV775" s="4"/>
      <c r="AW775" s="4"/>
      <c r="AX775" s="4"/>
      <c r="AY775" s="4"/>
      <c r="AZ775" s="4"/>
      <c r="BA775" s="4"/>
      <c r="BB775" s="4"/>
      <c r="BC775" s="4"/>
      <c r="BD775" s="4"/>
      <c r="BE775" s="4"/>
      <c r="BF775" s="4"/>
      <c r="BG775" s="4"/>
      <c r="BH775" s="4"/>
      <c r="BI775" s="4"/>
      <c r="BJ775" s="243" t="str">
        <f t="shared" si="77"/>
        <v>TL</v>
      </c>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row>
    <row r="776" ht="14.25" customHeight="1">
      <c r="A776" s="1" t="str">
        <f t="shared" si="85"/>
        <v>OK</v>
      </c>
      <c r="B776" s="103" t="str">
        <f t="shared" si="4"/>
        <v>OK</v>
      </c>
      <c r="C776" s="4" t="s">
        <v>4459</v>
      </c>
      <c r="D776" s="4" t="s">
        <v>4071</v>
      </c>
      <c r="E776" s="4"/>
      <c r="F776" s="4"/>
      <c r="G776" s="4" t="s">
        <v>4460</v>
      </c>
      <c r="H776" s="4"/>
      <c r="I776" s="4"/>
      <c r="J776" s="4"/>
      <c r="K776" s="4"/>
      <c r="L776" s="4"/>
      <c r="M776" s="4" t="s">
        <v>13</v>
      </c>
      <c r="N776" s="4" t="s">
        <v>9</v>
      </c>
      <c r="O776" s="4" t="s">
        <v>42</v>
      </c>
      <c r="P776" s="4" t="s">
        <v>61</v>
      </c>
      <c r="Q776" s="4"/>
      <c r="R776" s="4" t="s">
        <v>4474</v>
      </c>
      <c r="S776" s="4"/>
      <c r="T776" s="4"/>
      <c r="U776" s="4"/>
      <c r="V776" s="4"/>
      <c r="W776" s="4"/>
      <c r="X776" s="4" t="s">
        <v>4475</v>
      </c>
      <c r="Y776" s="4" t="s">
        <v>4476</v>
      </c>
      <c r="Z776" s="4"/>
      <c r="AA776" s="4">
        <v>865.0</v>
      </c>
      <c r="AB776" s="4" t="s">
        <v>47</v>
      </c>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243" t="str">
        <f t="shared" si="77"/>
        <v>TL</v>
      </c>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row>
    <row r="777" ht="14.25" customHeight="1">
      <c r="A777" s="1" t="str">
        <f t="shared" si="85"/>
        <v/>
      </c>
      <c r="B777" s="103" t="str">
        <f t="shared" si="4"/>
        <v>Có sẵn</v>
      </c>
      <c r="C777" s="4" t="s">
        <v>4459</v>
      </c>
      <c r="D777" s="4" t="s">
        <v>4071</v>
      </c>
      <c r="E777" s="4"/>
      <c r="F777" s="4"/>
      <c r="G777" s="4" t="s">
        <v>4460</v>
      </c>
      <c r="H777" s="4"/>
      <c r="I777" s="4"/>
      <c r="J777" s="4"/>
      <c r="K777" s="4"/>
      <c r="L777" s="4"/>
      <c r="M777" s="4" t="s">
        <v>49</v>
      </c>
      <c r="N777" s="4" t="s">
        <v>8</v>
      </c>
      <c r="O777" s="4" t="s">
        <v>2465</v>
      </c>
      <c r="P777" s="4" t="s">
        <v>2541</v>
      </c>
      <c r="Q777" s="4" t="s">
        <v>8</v>
      </c>
      <c r="R777" s="4" t="s">
        <v>4477</v>
      </c>
      <c r="S777" s="4" t="s">
        <v>115</v>
      </c>
      <c r="T777" s="4" t="s">
        <v>116</v>
      </c>
      <c r="U777" s="4" t="s">
        <v>117</v>
      </c>
      <c r="V777" s="4" t="s">
        <v>118</v>
      </c>
      <c r="W777" s="4" t="s">
        <v>2722</v>
      </c>
      <c r="X777" s="4"/>
      <c r="Y777" s="4"/>
      <c r="Z777" s="4"/>
      <c r="AA777" s="4">
        <v>866.0</v>
      </c>
      <c r="AB777" s="4" t="s">
        <v>13</v>
      </c>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243" t="str">
        <f t="shared" si="77"/>
        <v>TNBT</v>
      </c>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row>
    <row r="778" ht="14.25" customHeight="1">
      <c r="A778" s="1"/>
      <c r="B778" s="103" t="str">
        <f t="shared" si="4"/>
        <v>Thêm</v>
      </c>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20" t="s">
        <v>1875</v>
      </c>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243" t="str">
        <f t="shared" si="77"/>
        <v/>
      </c>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row>
    <row r="779" ht="14.25" customHeight="1">
      <c r="A779" s="1" t="str">
        <f t="shared" ref="A779:A832" si="86">SWITCH(B779,"OK",IF(ISBLANK(R779),IF(ISBLANK(P779),"Giữ chỗ nhóm","Giữ chỗ"),"OK"),"Chưa làm",IF(P779&lt;&gt;"","Giữ chỗ",""),0,IF(ISBLANK(R779),"Thêm",""),"")</f>
        <v>OK</v>
      </c>
      <c r="B779" s="103" t="str">
        <f t="shared" si="4"/>
        <v>OK</v>
      </c>
      <c r="C779" s="4" t="s">
        <v>4480</v>
      </c>
      <c r="D779" s="4" t="s">
        <v>4071</v>
      </c>
      <c r="E779" s="4" t="s">
        <v>4481</v>
      </c>
      <c r="F779" s="4" t="s">
        <v>4482</v>
      </c>
      <c r="G779" s="4" t="s">
        <v>4483</v>
      </c>
      <c r="H779" s="4"/>
      <c r="I779" s="4"/>
      <c r="J779" s="4"/>
      <c r="K779" s="4"/>
      <c r="L779" s="4"/>
      <c r="M779" s="4" t="s">
        <v>47</v>
      </c>
      <c r="N779" s="4" t="s">
        <v>8</v>
      </c>
      <c r="O779" s="4" t="s">
        <v>1027</v>
      </c>
      <c r="P779" s="4" t="s">
        <v>1453</v>
      </c>
      <c r="Q779" s="4"/>
      <c r="R779" s="4" t="s">
        <v>4484</v>
      </c>
      <c r="S779" s="4" t="s">
        <v>4485</v>
      </c>
      <c r="T779" s="4" t="s">
        <v>4486</v>
      </c>
      <c r="U779" s="4" t="s">
        <v>4487</v>
      </c>
      <c r="V779" s="4" t="s">
        <v>4488</v>
      </c>
      <c r="W779" s="4" t="s">
        <v>4489</v>
      </c>
      <c r="X779" s="4" t="s">
        <v>2750</v>
      </c>
      <c r="Y779" s="4" t="s">
        <v>4490</v>
      </c>
      <c r="Z779" s="4"/>
      <c r="AA779" s="4">
        <v>868.0</v>
      </c>
      <c r="AB779" s="4" t="s">
        <v>47</v>
      </c>
      <c r="AC779" s="4"/>
      <c r="AD779" s="20" t="s">
        <v>1453</v>
      </c>
      <c r="AE779" s="4" t="s">
        <v>4484</v>
      </c>
      <c r="AF779" s="67" t="s">
        <v>8</v>
      </c>
      <c r="AG779" s="4" t="s">
        <v>4485</v>
      </c>
      <c r="AH779" s="4" t="s">
        <v>4486</v>
      </c>
      <c r="AI779" s="4" t="s">
        <v>4487</v>
      </c>
      <c r="AJ779" s="4" t="s">
        <v>4488</v>
      </c>
      <c r="AK779" s="4" t="s">
        <v>4489</v>
      </c>
      <c r="AL779" s="4" t="s">
        <v>2750</v>
      </c>
      <c r="AM779" s="4" t="s">
        <v>4490</v>
      </c>
      <c r="AN779" s="67" t="s">
        <v>8257</v>
      </c>
      <c r="AO779" s="67" t="s">
        <v>8295</v>
      </c>
      <c r="AP779" s="4"/>
      <c r="AQ779" s="4"/>
      <c r="AR779" s="4"/>
      <c r="AS779" s="4"/>
      <c r="AT779" s="4"/>
      <c r="AU779" s="4"/>
      <c r="AV779" s="4"/>
      <c r="AW779" s="4"/>
      <c r="AX779" s="4"/>
      <c r="AY779" s="4"/>
      <c r="AZ779" s="4"/>
      <c r="BA779" s="4"/>
      <c r="BB779" s="4"/>
      <c r="BC779" s="4"/>
      <c r="BD779" s="4"/>
      <c r="BE779" s="4"/>
      <c r="BF779" s="4"/>
      <c r="BG779" s="4"/>
      <c r="BH779" s="4"/>
      <c r="BI779" s="4"/>
      <c r="BJ779" s="243" t="str">
        <f t="shared" si="77"/>
        <v>TNBT</v>
      </c>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row>
    <row r="780" ht="14.25" customHeight="1">
      <c r="A780" s="1" t="str">
        <f t="shared" si="86"/>
        <v>OK</v>
      </c>
      <c r="B780" s="103" t="str">
        <f t="shared" si="4"/>
        <v>OK</v>
      </c>
      <c r="C780" s="4" t="s">
        <v>4480</v>
      </c>
      <c r="D780" s="4" t="s">
        <v>4071</v>
      </c>
      <c r="E780" s="4"/>
      <c r="F780" s="4"/>
      <c r="G780" s="4"/>
      <c r="H780" s="4"/>
      <c r="I780" s="4"/>
      <c r="J780" s="4"/>
      <c r="K780" s="4"/>
      <c r="L780" s="4"/>
      <c r="M780" s="4" t="s">
        <v>47</v>
      </c>
      <c r="N780" s="4" t="s">
        <v>5</v>
      </c>
      <c r="O780" s="4" t="s">
        <v>354</v>
      </c>
      <c r="P780" s="4" t="s">
        <v>1150</v>
      </c>
      <c r="Q780" s="4"/>
      <c r="R780" s="4" t="s">
        <v>4491</v>
      </c>
      <c r="S780" s="4" t="s">
        <v>4492</v>
      </c>
      <c r="T780" s="4" t="s">
        <v>4493</v>
      </c>
      <c r="U780" s="4" t="s">
        <v>4494</v>
      </c>
      <c r="V780" s="4" t="s">
        <v>4495</v>
      </c>
      <c r="W780" s="4" t="s">
        <v>4496</v>
      </c>
      <c r="X780" s="4" t="s">
        <v>410</v>
      </c>
      <c r="Y780" s="4" t="s">
        <v>4497</v>
      </c>
      <c r="Z780" s="4"/>
      <c r="AA780" s="4">
        <v>869.0</v>
      </c>
      <c r="AB780" s="4" t="s">
        <v>47</v>
      </c>
      <c r="AC780" s="4"/>
      <c r="AD780" s="20" t="s">
        <v>355</v>
      </c>
      <c r="AE780" s="67" t="s">
        <v>4491</v>
      </c>
      <c r="AF780" s="67" t="s">
        <v>5</v>
      </c>
      <c r="AG780" s="67" t="s">
        <v>4492</v>
      </c>
      <c r="AH780" s="67" t="s">
        <v>4493</v>
      </c>
      <c r="AI780" s="67" t="s">
        <v>4494</v>
      </c>
      <c r="AJ780" s="67" t="s">
        <v>9763</v>
      </c>
      <c r="AK780" s="67" t="s">
        <v>4496</v>
      </c>
      <c r="AL780" s="67" t="s">
        <v>410</v>
      </c>
      <c r="AM780" s="67" t="s">
        <v>9764</v>
      </c>
      <c r="AN780" s="67" t="s">
        <v>8249</v>
      </c>
      <c r="AO780" s="67" t="s">
        <v>8249</v>
      </c>
      <c r="AP780" s="4"/>
      <c r="AQ780" s="4"/>
      <c r="AR780" s="4"/>
      <c r="AS780" s="4"/>
      <c r="AT780" s="4"/>
      <c r="AU780" s="4"/>
      <c r="AV780" s="4"/>
      <c r="AW780" s="4"/>
      <c r="AX780" s="4"/>
      <c r="AY780" s="4"/>
      <c r="AZ780" s="4"/>
      <c r="BA780" s="4"/>
      <c r="BB780" s="4"/>
      <c r="BC780" s="4"/>
      <c r="BD780" s="4"/>
      <c r="BE780" s="4"/>
      <c r="BF780" s="4"/>
      <c r="BG780" s="4"/>
      <c r="BH780" s="4"/>
      <c r="BI780" s="4"/>
      <c r="BJ780" s="243" t="str">
        <f t="shared" si="77"/>
        <v>TNLT</v>
      </c>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row>
    <row r="781" ht="14.25" customHeight="1">
      <c r="A781" s="1" t="str">
        <f t="shared" si="86"/>
        <v>Giữ chỗ</v>
      </c>
      <c r="B781" s="103" t="str">
        <f t="shared" si="4"/>
        <v>OK</v>
      </c>
      <c r="C781" s="4" t="s">
        <v>4480</v>
      </c>
      <c r="D781" s="4" t="s">
        <v>4071</v>
      </c>
      <c r="E781" s="4"/>
      <c r="F781" s="4"/>
      <c r="G781" s="4"/>
      <c r="H781" s="4"/>
      <c r="I781" s="4"/>
      <c r="J781" s="4"/>
      <c r="K781" s="4"/>
      <c r="L781" s="4"/>
      <c r="M781" s="4" t="s">
        <v>47</v>
      </c>
      <c r="N781" s="4" t="s">
        <v>5</v>
      </c>
      <c r="O781" s="4" t="s">
        <v>1027</v>
      </c>
      <c r="P781" s="4" t="s">
        <v>1028</v>
      </c>
      <c r="Q781" s="4"/>
      <c r="R781" s="4"/>
      <c r="S781" s="4"/>
      <c r="T781" s="4"/>
      <c r="U781" s="4"/>
      <c r="V781" s="4"/>
      <c r="W781" s="4"/>
      <c r="X781" s="4"/>
      <c r="Y781" s="4"/>
      <c r="Z781" s="4"/>
      <c r="AA781" s="4">
        <v>870.0</v>
      </c>
      <c r="AB781" s="4" t="s">
        <v>47</v>
      </c>
      <c r="AC781" s="4"/>
      <c r="AD781" s="20" t="s">
        <v>211</v>
      </c>
      <c r="AE781" s="267" t="s">
        <v>9765</v>
      </c>
      <c r="AF781" s="67" t="s">
        <v>5</v>
      </c>
      <c r="AG781" s="67" t="s">
        <v>9766</v>
      </c>
      <c r="AH781" s="67" t="s">
        <v>9767</v>
      </c>
      <c r="AI781" s="67" t="s">
        <v>9768</v>
      </c>
      <c r="AJ781" s="67" t="s">
        <v>9769</v>
      </c>
      <c r="AK781" s="67" t="s">
        <v>9770</v>
      </c>
      <c r="AL781" s="67" t="s">
        <v>151</v>
      </c>
      <c r="AM781" s="67" t="s">
        <v>9771</v>
      </c>
      <c r="AN781" s="67" t="s">
        <v>9540</v>
      </c>
      <c r="AO781" s="67" t="s">
        <v>9772</v>
      </c>
      <c r="AP781" s="4"/>
      <c r="AQ781" s="4"/>
      <c r="AR781" s="4"/>
      <c r="AS781" s="4"/>
      <c r="AT781" s="4"/>
      <c r="AU781" s="4"/>
      <c r="AV781" s="4"/>
      <c r="AW781" s="4"/>
      <c r="AX781" s="4"/>
      <c r="AY781" s="4"/>
      <c r="AZ781" s="4"/>
      <c r="BA781" s="4"/>
      <c r="BB781" s="4"/>
      <c r="BC781" s="4"/>
      <c r="BD781" s="4"/>
      <c r="BE781" s="4"/>
      <c r="BF781" s="4"/>
      <c r="BG781" s="4"/>
      <c r="BH781" s="4"/>
      <c r="BI781" s="4"/>
      <c r="BJ781" s="243" t="str">
        <f t="shared" si="77"/>
        <v>TNLT</v>
      </c>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row>
    <row r="782" ht="14.25" customHeight="1">
      <c r="A782" s="1" t="str">
        <f t="shared" si="86"/>
        <v>OK</v>
      </c>
      <c r="B782" s="103" t="str">
        <f t="shared" si="4"/>
        <v>OK</v>
      </c>
      <c r="C782" s="4" t="s">
        <v>4480</v>
      </c>
      <c r="D782" s="4" t="s">
        <v>4071</v>
      </c>
      <c r="E782" s="4"/>
      <c r="F782" s="4"/>
      <c r="G782" s="4"/>
      <c r="H782" s="4"/>
      <c r="I782" s="4"/>
      <c r="J782" s="4"/>
      <c r="K782" s="4"/>
      <c r="L782" s="4"/>
      <c r="M782" s="4" t="s">
        <v>47</v>
      </c>
      <c r="N782" s="4" t="s">
        <v>5</v>
      </c>
      <c r="O782" s="4" t="s">
        <v>1009</v>
      </c>
      <c r="P782" s="4" t="s">
        <v>1060</v>
      </c>
      <c r="Q782" s="4"/>
      <c r="R782" s="4" t="s">
        <v>4044</v>
      </c>
      <c r="S782" s="4" t="s">
        <v>4045</v>
      </c>
      <c r="T782" s="4" t="s">
        <v>4046</v>
      </c>
      <c r="U782" s="4" t="s">
        <v>4500</v>
      </c>
      <c r="V782" s="4" t="s">
        <v>4048</v>
      </c>
      <c r="W782" s="4" t="s">
        <v>4501</v>
      </c>
      <c r="X782" s="4" t="s">
        <v>151</v>
      </c>
      <c r="Y782" s="4" t="s">
        <v>4048</v>
      </c>
      <c r="Z782" s="4"/>
      <c r="AA782" s="4">
        <v>871.0</v>
      </c>
      <c r="AB782" s="4" t="s">
        <v>47</v>
      </c>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243" t="str">
        <f t="shared" si="77"/>
        <v>TNLT</v>
      </c>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row>
    <row r="783" ht="14.25" customHeight="1">
      <c r="A783" s="1" t="str">
        <f t="shared" si="86"/>
        <v/>
      </c>
      <c r="B783" s="103" t="str">
        <f t="shared" si="4"/>
        <v>Có sẵn</v>
      </c>
      <c r="C783" s="4" t="s">
        <v>4480</v>
      </c>
      <c r="D783" s="4" t="s">
        <v>4071</v>
      </c>
      <c r="E783" s="4" t="s">
        <v>4502</v>
      </c>
      <c r="F783" s="4" t="s">
        <v>4482</v>
      </c>
      <c r="G783" s="4" t="s">
        <v>4483</v>
      </c>
      <c r="H783" s="4"/>
      <c r="I783" s="4"/>
      <c r="J783" s="4"/>
      <c r="K783" s="4"/>
      <c r="L783" s="4"/>
      <c r="M783" s="4"/>
      <c r="N783" s="4"/>
      <c r="O783" s="4"/>
      <c r="P783" s="4" t="s">
        <v>4503</v>
      </c>
      <c r="Q783" s="4" t="s">
        <v>5</v>
      </c>
      <c r="R783" s="4" t="s">
        <v>4504</v>
      </c>
      <c r="S783" s="4" t="s">
        <v>4505</v>
      </c>
      <c r="T783" s="4" t="s">
        <v>4506</v>
      </c>
      <c r="U783" s="4" t="s">
        <v>4507</v>
      </c>
      <c r="V783" s="4" t="s">
        <v>313</v>
      </c>
      <c r="W783" s="4" t="s">
        <v>4508</v>
      </c>
      <c r="X783" s="4" t="s">
        <v>242</v>
      </c>
      <c r="Y783" s="4"/>
      <c r="Z783" s="4" t="s">
        <v>4509</v>
      </c>
      <c r="AA783" s="4">
        <v>872.0</v>
      </c>
      <c r="AB783" s="4" t="s">
        <v>49</v>
      </c>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243" t="str">
        <f t="shared" si="77"/>
        <v>TNLT</v>
      </c>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row>
    <row r="784" ht="14.25" customHeight="1">
      <c r="A784" s="1" t="str">
        <f t="shared" si="86"/>
        <v/>
      </c>
      <c r="B784" s="103" t="str">
        <f t="shared" si="4"/>
        <v>Có sẵn</v>
      </c>
      <c r="C784" s="4" t="s">
        <v>4480</v>
      </c>
      <c r="D784" s="4" t="s">
        <v>4071</v>
      </c>
      <c r="E784" s="4"/>
      <c r="F784" s="4"/>
      <c r="G784" s="4"/>
      <c r="H784" s="4"/>
      <c r="I784" s="4"/>
      <c r="J784" s="4"/>
      <c r="K784" s="4"/>
      <c r="L784" s="4"/>
      <c r="M784" s="4"/>
      <c r="N784" s="4"/>
      <c r="O784" s="4"/>
      <c r="P784" s="4" t="s">
        <v>4510</v>
      </c>
      <c r="Q784" s="4" t="s">
        <v>9</v>
      </c>
      <c r="R784" s="4" t="s">
        <v>4511</v>
      </c>
      <c r="S784" s="4" t="s">
        <v>150</v>
      </c>
      <c r="T784" s="4" t="s">
        <v>150</v>
      </c>
      <c r="U784" s="4" t="s">
        <v>150</v>
      </c>
      <c r="V784" s="4" t="s">
        <v>150</v>
      </c>
      <c r="W784" s="4" t="s">
        <v>150</v>
      </c>
      <c r="X784" s="4" t="s">
        <v>4512</v>
      </c>
      <c r="Y784" s="4"/>
      <c r="Z784" s="4" t="s">
        <v>4513</v>
      </c>
      <c r="AA784" s="4">
        <v>873.0</v>
      </c>
      <c r="AB784" s="4" t="s">
        <v>49</v>
      </c>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243" t="str">
        <f t="shared" si="77"/>
        <v>TL</v>
      </c>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row>
    <row r="785" ht="14.25" customHeight="1">
      <c r="A785" s="1" t="str">
        <f t="shared" si="86"/>
        <v/>
      </c>
      <c r="B785" s="103" t="str">
        <f t="shared" si="4"/>
        <v>Có sẵn</v>
      </c>
      <c r="C785" s="4" t="s">
        <v>4480</v>
      </c>
      <c r="D785" s="4" t="s">
        <v>4071</v>
      </c>
      <c r="E785" s="4"/>
      <c r="F785" s="4"/>
      <c r="G785" s="4"/>
      <c r="H785" s="4"/>
      <c r="I785" s="4"/>
      <c r="J785" s="4"/>
      <c r="K785" s="4"/>
      <c r="L785" s="4"/>
      <c r="M785" s="4"/>
      <c r="N785" s="4"/>
      <c r="O785" s="4"/>
      <c r="P785" s="4"/>
      <c r="Q785" s="4" t="s">
        <v>5</v>
      </c>
      <c r="R785" s="4" t="s">
        <v>4515</v>
      </c>
      <c r="S785" s="4" t="s">
        <v>336</v>
      </c>
      <c r="T785" s="4" t="s">
        <v>337</v>
      </c>
      <c r="U785" s="4" t="s">
        <v>338</v>
      </c>
      <c r="V785" s="4" t="s">
        <v>339</v>
      </c>
      <c r="W785" s="4" t="s">
        <v>340</v>
      </c>
      <c r="X785" s="4"/>
      <c r="Y785" s="4"/>
      <c r="Z785" s="4" t="s">
        <v>4516</v>
      </c>
      <c r="AA785" s="4">
        <v>874.0</v>
      </c>
      <c r="AB785" s="4" t="s">
        <v>49</v>
      </c>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243" t="str">
        <f t="shared" si="77"/>
        <v>TNLT</v>
      </c>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row>
    <row r="786" ht="14.25" customHeight="1">
      <c r="A786" s="1" t="str">
        <f t="shared" si="86"/>
        <v/>
      </c>
      <c r="B786" s="103" t="str">
        <f t="shared" si="4"/>
        <v>Có sẵn</v>
      </c>
      <c r="C786" s="4" t="s">
        <v>4480</v>
      </c>
      <c r="D786" s="4" t="s">
        <v>4071</v>
      </c>
      <c r="E786" s="4"/>
      <c r="F786" s="4"/>
      <c r="G786" s="4"/>
      <c r="H786" s="4"/>
      <c r="I786" s="4"/>
      <c r="J786" s="4"/>
      <c r="K786" s="4"/>
      <c r="L786" s="4"/>
      <c r="M786" s="4"/>
      <c r="N786" s="4"/>
      <c r="O786" s="4"/>
      <c r="P786" s="4"/>
      <c r="Q786" s="4" t="s">
        <v>5</v>
      </c>
      <c r="R786" s="4" t="s">
        <v>4517</v>
      </c>
      <c r="S786" s="4" t="s">
        <v>336</v>
      </c>
      <c r="T786" s="4" t="s">
        <v>337</v>
      </c>
      <c r="U786" s="4" t="s">
        <v>338</v>
      </c>
      <c r="V786" s="4" t="s">
        <v>339</v>
      </c>
      <c r="W786" s="4" t="s">
        <v>340</v>
      </c>
      <c r="X786" s="4"/>
      <c r="Y786" s="4"/>
      <c r="Z786" s="4" t="s">
        <v>4518</v>
      </c>
      <c r="AA786" s="4">
        <v>875.0</v>
      </c>
      <c r="AB786" s="4" t="s">
        <v>49</v>
      </c>
      <c r="AC786" s="4"/>
      <c r="AD786" s="20" t="s">
        <v>1366</v>
      </c>
      <c r="AE786" s="4" t="s">
        <v>4517</v>
      </c>
      <c r="AF786" s="67" t="s">
        <v>5</v>
      </c>
      <c r="AG786" s="4" t="s">
        <v>336</v>
      </c>
      <c r="AH786" s="4" t="s">
        <v>337</v>
      </c>
      <c r="AI786" s="4" t="s">
        <v>338</v>
      </c>
      <c r="AJ786" s="4" t="s">
        <v>339</v>
      </c>
      <c r="AK786" s="4" t="s">
        <v>340</v>
      </c>
      <c r="AL786" s="67" t="s">
        <v>171</v>
      </c>
      <c r="AM786" s="67" t="s">
        <v>9773</v>
      </c>
      <c r="AN786" s="67" t="s">
        <v>9774</v>
      </c>
      <c r="AO786" s="67" t="s">
        <v>9775</v>
      </c>
      <c r="AP786" s="4"/>
      <c r="AQ786" s="4"/>
      <c r="AR786" s="4"/>
      <c r="AS786" s="4"/>
      <c r="AT786" s="4"/>
      <c r="AU786" s="4"/>
      <c r="AV786" s="4"/>
      <c r="AW786" s="4"/>
      <c r="AX786" s="4"/>
      <c r="AY786" s="4"/>
      <c r="AZ786" s="4"/>
      <c r="BA786" s="4"/>
      <c r="BB786" s="4"/>
      <c r="BC786" s="4"/>
      <c r="BD786" s="4"/>
      <c r="BE786" s="4"/>
      <c r="BF786" s="4"/>
      <c r="BG786" s="4"/>
      <c r="BH786" s="4"/>
      <c r="BI786" s="4"/>
      <c r="BJ786" s="243" t="str">
        <f t="shared" si="77"/>
        <v>TNLT</v>
      </c>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row>
    <row r="787" ht="14.25" customHeight="1">
      <c r="A787" s="1" t="str">
        <f t="shared" si="86"/>
        <v>OK</v>
      </c>
      <c r="B787" s="103" t="str">
        <f t="shared" si="4"/>
        <v>OK</v>
      </c>
      <c r="C787" s="4" t="s">
        <v>4519</v>
      </c>
      <c r="D787" s="4" t="s">
        <v>4071</v>
      </c>
      <c r="E787" s="4"/>
      <c r="F787" s="4"/>
      <c r="G787" s="4" t="s">
        <v>4520</v>
      </c>
      <c r="H787" s="4"/>
      <c r="I787" s="4"/>
      <c r="J787" s="4"/>
      <c r="K787" s="4"/>
      <c r="L787" s="4"/>
      <c r="M787" s="4" t="s">
        <v>47</v>
      </c>
      <c r="N787" s="4" t="s">
        <v>5</v>
      </c>
      <c r="O787" s="4" t="s">
        <v>1905</v>
      </c>
      <c r="P787" s="4" t="s">
        <v>1965</v>
      </c>
      <c r="Q787" s="4"/>
      <c r="R787" s="4" t="s">
        <v>4521</v>
      </c>
      <c r="S787" s="4" t="s">
        <v>4522</v>
      </c>
      <c r="T787" s="4" t="s">
        <v>4523</v>
      </c>
      <c r="U787" s="4" t="s">
        <v>4524</v>
      </c>
      <c r="V787" s="4" t="s">
        <v>4525</v>
      </c>
      <c r="W787" s="4" t="s">
        <v>4526</v>
      </c>
      <c r="X787" s="4" t="s">
        <v>4345</v>
      </c>
      <c r="Y787" s="4" t="s">
        <v>4527</v>
      </c>
      <c r="Z787" s="4"/>
      <c r="AA787" s="4">
        <v>876.0</v>
      </c>
      <c r="AB787" s="4" t="s">
        <v>47</v>
      </c>
      <c r="AC787" s="4"/>
      <c r="AD787" s="20" t="s">
        <v>615</v>
      </c>
      <c r="AE787" s="67" t="s">
        <v>9776</v>
      </c>
      <c r="AF787" s="67" t="s">
        <v>5</v>
      </c>
      <c r="AG787" s="67" t="s">
        <v>4522</v>
      </c>
      <c r="AH787" s="67" t="s">
        <v>4523</v>
      </c>
      <c r="AI787" s="67" t="s">
        <v>4524</v>
      </c>
      <c r="AJ787" s="67" t="s">
        <v>9777</v>
      </c>
      <c r="AK787" s="67" t="s">
        <v>4526</v>
      </c>
      <c r="AL787" s="67" t="s">
        <v>9027</v>
      </c>
      <c r="AM787" s="67" t="s">
        <v>9778</v>
      </c>
      <c r="AN787" s="67" t="s">
        <v>9779</v>
      </c>
      <c r="AO787" s="67" t="s">
        <v>9780</v>
      </c>
      <c r="AP787" s="4"/>
      <c r="AQ787" s="4"/>
      <c r="AR787" s="4"/>
      <c r="AS787" s="4"/>
      <c r="AT787" s="4"/>
      <c r="AU787" s="4"/>
      <c r="AV787" s="4"/>
      <c r="AW787" s="4"/>
      <c r="AX787" s="4"/>
      <c r="AY787" s="4"/>
      <c r="AZ787" s="4"/>
      <c r="BA787" s="4"/>
      <c r="BB787" s="4"/>
      <c r="BC787" s="4"/>
      <c r="BD787" s="4"/>
      <c r="BE787" s="4"/>
      <c r="BF787" s="4"/>
      <c r="BG787" s="4"/>
      <c r="BH787" s="4"/>
      <c r="BI787" s="4"/>
      <c r="BJ787" s="243" t="str">
        <f t="shared" si="77"/>
        <v>TNLT</v>
      </c>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row>
    <row r="788" ht="14.25" customHeight="1">
      <c r="A788" s="1" t="str">
        <f t="shared" si="86"/>
        <v>OK</v>
      </c>
      <c r="B788" s="103" t="str">
        <f t="shared" si="4"/>
        <v>OK</v>
      </c>
      <c r="C788" s="4" t="s">
        <v>4519</v>
      </c>
      <c r="D788" s="4" t="s">
        <v>4071</v>
      </c>
      <c r="E788" s="4"/>
      <c r="F788" s="4"/>
      <c r="G788" s="4"/>
      <c r="H788" s="4"/>
      <c r="I788" s="4"/>
      <c r="J788" s="4"/>
      <c r="K788" s="4"/>
      <c r="L788" s="4"/>
      <c r="M788" s="4" t="s">
        <v>47</v>
      </c>
      <c r="N788" s="4" t="s">
        <v>5</v>
      </c>
      <c r="O788" s="4" t="s">
        <v>1009</v>
      </c>
      <c r="P788" s="4" t="s">
        <v>1091</v>
      </c>
      <c r="Q788" s="4"/>
      <c r="R788" s="4" t="s">
        <v>4528</v>
      </c>
      <c r="S788" s="4" t="s">
        <v>4529</v>
      </c>
      <c r="T788" s="4" t="s">
        <v>4530</v>
      </c>
      <c r="U788" s="4" t="s">
        <v>4531</v>
      </c>
      <c r="V788" s="4" t="s">
        <v>4532</v>
      </c>
      <c r="W788" s="4" t="s">
        <v>4533</v>
      </c>
      <c r="X788" s="4" t="s">
        <v>410</v>
      </c>
      <c r="Y788" s="4" t="s">
        <v>4534</v>
      </c>
      <c r="Z788" s="4"/>
      <c r="AA788" s="4">
        <v>877.0</v>
      </c>
      <c r="AB788" s="4" t="s">
        <v>47</v>
      </c>
      <c r="AC788" s="4"/>
      <c r="AD788" s="20" t="s">
        <v>1150</v>
      </c>
      <c r="AE788" s="67" t="s">
        <v>9781</v>
      </c>
      <c r="AF788" s="67" t="s">
        <v>5</v>
      </c>
      <c r="AG788" s="67" t="s">
        <v>4529</v>
      </c>
      <c r="AH788" s="67" t="s">
        <v>4530</v>
      </c>
      <c r="AI788" s="67" t="s">
        <v>4531</v>
      </c>
      <c r="AJ788" s="67" t="s">
        <v>4532</v>
      </c>
      <c r="AK788" s="67" t="s">
        <v>4533</v>
      </c>
      <c r="AL788" s="67" t="s">
        <v>9736</v>
      </c>
      <c r="AM788" s="67" t="s">
        <v>9736</v>
      </c>
      <c r="AN788" s="67" t="s">
        <v>8249</v>
      </c>
      <c r="AO788" s="67" t="s">
        <v>8249</v>
      </c>
      <c r="AP788" s="67" t="s">
        <v>9554</v>
      </c>
      <c r="AQ788" s="4"/>
      <c r="AR788" s="4"/>
      <c r="AS788" s="4"/>
      <c r="AT788" s="4"/>
      <c r="AU788" s="4"/>
      <c r="AV788" s="4"/>
      <c r="AW788" s="4"/>
      <c r="AX788" s="4"/>
      <c r="AY788" s="4"/>
      <c r="AZ788" s="4"/>
      <c r="BA788" s="4"/>
      <c r="BB788" s="4"/>
      <c r="BC788" s="4"/>
      <c r="BD788" s="4"/>
      <c r="BE788" s="4"/>
      <c r="BF788" s="4"/>
      <c r="BG788" s="4"/>
      <c r="BH788" s="4"/>
      <c r="BI788" s="4"/>
      <c r="BJ788" s="243" t="str">
        <f t="shared" si="77"/>
        <v>TNLT</v>
      </c>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row>
    <row r="789" ht="14.25" customHeight="1">
      <c r="A789" s="1" t="str">
        <f t="shared" si="86"/>
        <v>OK</v>
      </c>
      <c r="B789" s="103" t="str">
        <f t="shared" si="4"/>
        <v>OK</v>
      </c>
      <c r="C789" s="4" t="s">
        <v>4519</v>
      </c>
      <c r="D789" s="4" t="s">
        <v>4071</v>
      </c>
      <c r="E789" s="4"/>
      <c r="F789" s="4"/>
      <c r="G789" s="4"/>
      <c r="H789" s="4"/>
      <c r="I789" s="4"/>
      <c r="J789" s="4"/>
      <c r="K789" s="4"/>
      <c r="L789" s="4"/>
      <c r="M789" s="4" t="s">
        <v>47</v>
      </c>
      <c r="N789" s="4" t="s">
        <v>5</v>
      </c>
      <c r="O789" s="4" t="s">
        <v>1009</v>
      </c>
      <c r="P789" s="4" t="s">
        <v>1060</v>
      </c>
      <c r="Q789" s="4"/>
      <c r="R789" s="4" t="s">
        <v>4535</v>
      </c>
      <c r="S789" s="4" t="s">
        <v>4033</v>
      </c>
      <c r="T789" s="4" t="s">
        <v>4034</v>
      </c>
      <c r="U789" s="4" t="s">
        <v>4003</v>
      </c>
      <c r="V789" s="4" t="s">
        <v>4035</v>
      </c>
      <c r="W789" s="4" t="s">
        <v>4036</v>
      </c>
      <c r="X789" s="4" t="s">
        <v>151</v>
      </c>
      <c r="Y789" s="4" t="s">
        <v>4035</v>
      </c>
      <c r="Z789" s="4"/>
      <c r="AA789" s="4">
        <v>878.0</v>
      </c>
      <c r="AB789" s="4" t="s">
        <v>47</v>
      </c>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243" t="str">
        <f t="shared" si="77"/>
        <v>TNLT</v>
      </c>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row>
    <row r="790" ht="14.25" customHeight="1">
      <c r="A790" s="1" t="str">
        <f t="shared" si="86"/>
        <v/>
      </c>
      <c r="B790" s="103" t="str">
        <f t="shared" si="4"/>
        <v>Có sẵn</v>
      </c>
      <c r="C790" s="4" t="s">
        <v>4519</v>
      </c>
      <c r="D790" s="4" t="s">
        <v>4071</v>
      </c>
      <c r="E790" s="4"/>
      <c r="F790" s="4"/>
      <c r="G790" s="4" t="s">
        <v>4536</v>
      </c>
      <c r="H790" s="4"/>
      <c r="I790" s="4"/>
      <c r="J790" s="4"/>
      <c r="K790" s="4"/>
      <c r="L790" s="4"/>
      <c r="M790" s="4"/>
      <c r="N790" s="4"/>
      <c r="O790" s="4"/>
      <c r="P790" s="4" t="s">
        <v>4537</v>
      </c>
      <c r="Q790" s="4" t="s">
        <v>5</v>
      </c>
      <c r="R790" s="4" t="s">
        <v>4538</v>
      </c>
      <c r="S790" s="4" t="s">
        <v>4539</v>
      </c>
      <c r="T790" s="4" t="s">
        <v>166</v>
      </c>
      <c r="U790" s="4" t="s">
        <v>4540</v>
      </c>
      <c r="V790" s="4" t="s">
        <v>4541</v>
      </c>
      <c r="W790" s="4" t="s">
        <v>150</v>
      </c>
      <c r="X790" s="4" t="s">
        <v>99</v>
      </c>
      <c r="Y790" s="4"/>
      <c r="Z790" s="4" t="s">
        <v>4542</v>
      </c>
      <c r="AA790" s="4">
        <v>879.0</v>
      </c>
      <c r="AB790" s="4" t="s">
        <v>49</v>
      </c>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243" t="str">
        <f t="shared" si="77"/>
        <v>TNLT</v>
      </c>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row>
    <row r="791" ht="14.25" customHeight="1">
      <c r="A791" s="1" t="str">
        <f t="shared" si="86"/>
        <v/>
      </c>
      <c r="B791" s="103" t="str">
        <f t="shared" si="4"/>
        <v>Có sẵn</v>
      </c>
      <c r="C791" s="4" t="s">
        <v>4519</v>
      </c>
      <c r="D791" s="4" t="s">
        <v>4071</v>
      </c>
      <c r="E791" s="4"/>
      <c r="F791" s="4"/>
      <c r="G791" s="4"/>
      <c r="H791" s="4"/>
      <c r="I791" s="4"/>
      <c r="J791" s="4"/>
      <c r="K791" s="4"/>
      <c r="L791" s="4"/>
      <c r="M791" s="4"/>
      <c r="N791" s="4"/>
      <c r="O791" s="4"/>
      <c r="P791" s="4" t="s">
        <v>4543</v>
      </c>
      <c r="Q791" s="4" t="s">
        <v>9</v>
      </c>
      <c r="R791" s="4" t="s">
        <v>4544</v>
      </c>
      <c r="S791" s="4" t="s">
        <v>150</v>
      </c>
      <c r="T791" s="4" t="s">
        <v>150</v>
      </c>
      <c r="U791" s="4" t="s">
        <v>150</v>
      </c>
      <c r="V791" s="4" t="s">
        <v>150</v>
      </c>
      <c r="W791" s="4" t="s">
        <v>150</v>
      </c>
      <c r="X791" s="4" t="s">
        <v>4545</v>
      </c>
      <c r="Y791" s="4"/>
      <c r="Z791" s="4" t="s">
        <v>4546</v>
      </c>
      <c r="AA791" s="4">
        <v>880.0</v>
      </c>
      <c r="AB791" s="4" t="s">
        <v>49</v>
      </c>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243" t="str">
        <f t="shared" si="77"/>
        <v>TL</v>
      </c>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row>
    <row r="792" ht="14.25" customHeight="1">
      <c r="A792" s="1" t="str">
        <f t="shared" si="86"/>
        <v/>
      </c>
      <c r="B792" s="103" t="str">
        <f t="shared" si="4"/>
        <v>Có sẵn</v>
      </c>
      <c r="C792" s="4" t="s">
        <v>4519</v>
      </c>
      <c r="D792" s="4" t="s">
        <v>4071</v>
      </c>
      <c r="E792" s="4"/>
      <c r="F792" s="4"/>
      <c r="G792" s="4"/>
      <c r="H792" s="4"/>
      <c r="I792" s="4"/>
      <c r="J792" s="4"/>
      <c r="K792" s="4"/>
      <c r="L792" s="4"/>
      <c r="M792" s="4"/>
      <c r="N792" s="4"/>
      <c r="O792" s="4"/>
      <c r="P792" s="4"/>
      <c r="Q792" s="4" t="s">
        <v>5</v>
      </c>
      <c r="R792" s="4" t="s">
        <v>4547</v>
      </c>
      <c r="S792" s="4" t="s">
        <v>2184</v>
      </c>
      <c r="T792" s="4" t="s">
        <v>4548</v>
      </c>
      <c r="U792" s="4" t="s">
        <v>4549</v>
      </c>
      <c r="V792" s="4" t="s">
        <v>2185</v>
      </c>
      <c r="W792" s="4" t="s">
        <v>4550</v>
      </c>
      <c r="X792" s="4" t="s">
        <v>150</v>
      </c>
      <c r="Y792" s="4"/>
      <c r="Z792" s="4" t="s">
        <v>4551</v>
      </c>
      <c r="AA792" s="4">
        <v>881.0</v>
      </c>
      <c r="AB792" s="4" t="s">
        <v>49</v>
      </c>
      <c r="AC792" s="4"/>
      <c r="AD792" s="20" t="s">
        <v>2434</v>
      </c>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243" t="str">
        <f t="shared" si="77"/>
        <v>TNLT</v>
      </c>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row>
    <row r="793" ht="14.25" customHeight="1">
      <c r="A793" s="1" t="str">
        <f t="shared" si="86"/>
        <v>OK</v>
      </c>
      <c r="B793" s="103" t="str">
        <f t="shared" si="4"/>
        <v>OK</v>
      </c>
      <c r="C793" s="4" t="s">
        <v>4554</v>
      </c>
      <c r="D793" s="4" t="s">
        <v>4071</v>
      </c>
      <c r="E793" s="4"/>
      <c r="F793" s="4"/>
      <c r="G793" s="4" t="s">
        <v>4555</v>
      </c>
      <c r="H793" s="4"/>
      <c r="I793" s="4"/>
      <c r="J793" s="4"/>
      <c r="K793" s="4"/>
      <c r="L793" s="4"/>
      <c r="M793" s="4" t="s">
        <v>47</v>
      </c>
      <c r="N793" s="4" t="s">
        <v>5</v>
      </c>
      <c r="O793" s="4" t="s">
        <v>1905</v>
      </c>
      <c r="P793" s="4" t="s">
        <v>1965</v>
      </c>
      <c r="Q793" s="4"/>
      <c r="R793" s="4" t="s">
        <v>4556</v>
      </c>
      <c r="S793" s="4" t="s">
        <v>4557</v>
      </c>
      <c r="T793" s="4" t="s">
        <v>4558</v>
      </c>
      <c r="U793" s="4" t="s">
        <v>4559</v>
      </c>
      <c r="V793" s="4" t="s">
        <v>4560</v>
      </c>
      <c r="W793" s="4" t="s">
        <v>4561</v>
      </c>
      <c r="X793" s="4" t="s">
        <v>4562</v>
      </c>
      <c r="Y793" s="4" t="s">
        <v>4563</v>
      </c>
      <c r="Z793" s="4"/>
      <c r="AA793" s="4">
        <v>882.0</v>
      </c>
      <c r="AB793" s="4" t="s">
        <v>47</v>
      </c>
      <c r="AC793" s="4"/>
      <c r="AD793" s="20" t="s">
        <v>1810</v>
      </c>
      <c r="AE793" s="289" t="s">
        <v>9782</v>
      </c>
      <c r="AF793" s="289" t="s">
        <v>9783</v>
      </c>
      <c r="AG793" s="289" t="s">
        <v>9784</v>
      </c>
      <c r="AH793" s="289"/>
      <c r="AI793" s="289" t="s">
        <v>9785</v>
      </c>
      <c r="AJ793" s="289" t="s">
        <v>9786</v>
      </c>
      <c r="AK793" s="289" t="s">
        <v>9787</v>
      </c>
      <c r="AL793" s="289" t="s">
        <v>9788</v>
      </c>
      <c r="AM793" s="289" t="s">
        <v>9778</v>
      </c>
      <c r="AN793" s="67" t="s">
        <v>9789</v>
      </c>
      <c r="AO793" s="67" t="s">
        <v>9789</v>
      </c>
      <c r="AP793" s="4"/>
      <c r="AQ793" s="4"/>
      <c r="AR793" s="4"/>
      <c r="AS793" s="4"/>
      <c r="AT793" s="4"/>
      <c r="AU793" s="4"/>
      <c r="AV793" s="4"/>
      <c r="AW793" s="4"/>
      <c r="AX793" s="4"/>
      <c r="AY793" s="4"/>
      <c r="AZ793" s="4"/>
      <c r="BA793" s="4"/>
      <c r="BB793" s="4"/>
      <c r="BC793" s="4"/>
      <c r="BD793" s="4"/>
      <c r="BE793" s="4"/>
      <c r="BF793" s="4"/>
      <c r="BG793" s="4"/>
      <c r="BH793" s="4"/>
      <c r="BI793" s="4"/>
      <c r="BJ793" s="243" t="str">
        <f t="shared" si="77"/>
        <v>TNLT</v>
      </c>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row>
    <row r="794" ht="14.25" customHeight="1">
      <c r="A794" s="1" t="str">
        <f t="shared" si="86"/>
        <v>OK</v>
      </c>
      <c r="B794" s="103" t="str">
        <f t="shared" si="4"/>
        <v>OK</v>
      </c>
      <c r="C794" s="4" t="s">
        <v>4554</v>
      </c>
      <c r="D794" s="4" t="s">
        <v>4071</v>
      </c>
      <c r="E794" s="4"/>
      <c r="F794" s="4"/>
      <c r="G794" s="4"/>
      <c r="H794" s="4"/>
      <c r="I794" s="4"/>
      <c r="J794" s="4"/>
      <c r="K794" s="4"/>
      <c r="L794" s="4"/>
      <c r="M794" s="4" t="s">
        <v>47</v>
      </c>
      <c r="N794" s="4" t="s">
        <v>5</v>
      </c>
      <c r="O794" s="4" t="s">
        <v>235</v>
      </c>
      <c r="P794" s="4" t="s">
        <v>481</v>
      </c>
      <c r="Q794" s="4"/>
      <c r="R794" s="4" t="s">
        <v>4564</v>
      </c>
      <c r="S794" s="4" t="s">
        <v>4565</v>
      </c>
      <c r="T794" s="4" t="s">
        <v>4566</v>
      </c>
      <c r="U794" s="4" t="s">
        <v>4567</v>
      </c>
      <c r="V794" s="4" t="s">
        <v>4568</v>
      </c>
      <c r="W794" s="4" t="s">
        <v>4569</v>
      </c>
      <c r="X794" s="4" t="s">
        <v>171</v>
      </c>
      <c r="Y794" s="4" t="s">
        <v>4570</v>
      </c>
      <c r="Z794" s="4"/>
      <c r="AA794" s="4">
        <v>883.0</v>
      </c>
      <c r="AB794" s="4" t="s">
        <v>47</v>
      </c>
      <c r="AC794" s="4"/>
      <c r="AD794" s="20" t="s">
        <v>1106</v>
      </c>
      <c r="AE794" s="67" t="s">
        <v>8171</v>
      </c>
      <c r="AF794" s="67" t="s">
        <v>8171</v>
      </c>
      <c r="AG794" s="67" t="s">
        <v>8171</v>
      </c>
      <c r="AH794" s="67" t="s">
        <v>8171</v>
      </c>
      <c r="AI794" s="67" t="s">
        <v>8171</v>
      </c>
      <c r="AJ794" s="67" t="s">
        <v>8171</v>
      </c>
      <c r="AK794" s="67" t="s">
        <v>8171</v>
      </c>
      <c r="AL794" s="67" t="s">
        <v>8232</v>
      </c>
      <c r="AM794" s="67" t="s">
        <v>8232</v>
      </c>
      <c r="AN794" s="67" t="s">
        <v>8249</v>
      </c>
      <c r="AO794" s="67" t="s">
        <v>8465</v>
      </c>
      <c r="AP794" s="67"/>
      <c r="AQ794" s="4"/>
      <c r="AR794" s="4"/>
      <c r="AS794" s="4"/>
      <c r="AT794" s="4"/>
      <c r="AU794" s="4"/>
      <c r="AV794" s="4"/>
      <c r="AW794" s="4"/>
      <c r="AX794" s="4"/>
      <c r="AY794" s="4"/>
      <c r="AZ794" s="4"/>
      <c r="BA794" s="4"/>
      <c r="BB794" s="4"/>
      <c r="BC794" s="4"/>
      <c r="BD794" s="4"/>
      <c r="BE794" s="4"/>
      <c r="BF794" s="4"/>
      <c r="BG794" s="4"/>
      <c r="BH794" s="4"/>
      <c r="BI794" s="4"/>
      <c r="BJ794" s="243" t="str">
        <f t="shared" si="77"/>
        <v>TNLT</v>
      </c>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row>
    <row r="795" ht="14.25" customHeight="1">
      <c r="A795" s="1" t="str">
        <f t="shared" si="86"/>
        <v>OK</v>
      </c>
      <c r="B795" s="103" t="str">
        <f t="shared" si="4"/>
        <v>OK</v>
      </c>
      <c r="C795" s="4" t="s">
        <v>4554</v>
      </c>
      <c r="D795" s="4" t="s">
        <v>4071</v>
      </c>
      <c r="E795" s="4"/>
      <c r="F795" s="4"/>
      <c r="G795" s="4"/>
      <c r="H795" s="4"/>
      <c r="I795" s="4"/>
      <c r="J795" s="4"/>
      <c r="K795" s="4"/>
      <c r="L795" s="4"/>
      <c r="M795" s="4" t="s">
        <v>47</v>
      </c>
      <c r="N795" s="4" t="s">
        <v>9</v>
      </c>
      <c r="O795" s="4" t="s">
        <v>235</v>
      </c>
      <c r="P795" s="4" t="s">
        <v>481</v>
      </c>
      <c r="Q795" s="4"/>
      <c r="R795" s="4" t="s">
        <v>4571</v>
      </c>
      <c r="S795" s="4"/>
      <c r="T795" s="4"/>
      <c r="U795" s="4"/>
      <c r="V795" s="4"/>
      <c r="W795" s="4"/>
      <c r="X795" s="4" t="s">
        <v>4572</v>
      </c>
      <c r="Y795" s="4" t="s">
        <v>4573</v>
      </c>
      <c r="Z795" s="4"/>
      <c r="AA795" s="4">
        <v>884.0</v>
      </c>
      <c r="AB795" s="4" t="s">
        <v>47</v>
      </c>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243" t="str">
        <f t="shared" si="77"/>
        <v>TL</v>
      </c>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row>
    <row r="796" ht="14.25" customHeight="1">
      <c r="A796" s="1" t="str">
        <f t="shared" si="86"/>
        <v/>
      </c>
      <c r="B796" s="103" t="str">
        <f t="shared" si="4"/>
        <v>Có sẵn</v>
      </c>
      <c r="C796" s="4" t="s">
        <v>4554</v>
      </c>
      <c r="D796" s="4" t="s">
        <v>4071</v>
      </c>
      <c r="E796" s="4"/>
      <c r="F796" s="4"/>
      <c r="G796" s="4" t="s">
        <v>4555</v>
      </c>
      <c r="H796" s="4"/>
      <c r="I796" s="4"/>
      <c r="J796" s="4"/>
      <c r="K796" s="4"/>
      <c r="L796" s="4"/>
      <c r="M796" s="4"/>
      <c r="N796" s="4"/>
      <c r="O796" s="4"/>
      <c r="P796" s="4" t="s">
        <v>4445</v>
      </c>
      <c r="Q796" s="4" t="s">
        <v>5</v>
      </c>
      <c r="R796" s="4" t="s">
        <v>4574</v>
      </c>
      <c r="S796" s="4" t="s">
        <v>2184</v>
      </c>
      <c r="T796" s="4" t="s">
        <v>4548</v>
      </c>
      <c r="U796" s="4" t="s">
        <v>4549</v>
      </c>
      <c r="V796" s="4" t="s">
        <v>2185</v>
      </c>
      <c r="W796" s="4" t="s">
        <v>4550</v>
      </c>
      <c r="X796" s="4" t="s">
        <v>2750</v>
      </c>
      <c r="Y796" s="4"/>
      <c r="Z796" s="4" t="s">
        <v>4575</v>
      </c>
      <c r="AA796" s="4">
        <v>885.0</v>
      </c>
      <c r="AB796" s="4" t="s">
        <v>49</v>
      </c>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243" t="str">
        <f t="shared" si="77"/>
        <v>TNLT</v>
      </c>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row>
    <row r="797" ht="14.25" customHeight="1">
      <c r="A797" s="1" t="str">
        <f t="shared" si="86"/>
        <v/>
      </c>
      <c r="B797" s="103" t="str">
        <f t="shared" si="4"/>
        <v>Có sẵn</v>
      </c>
      <c r="C797" s="4" t="s">
        <v>4554</v>
      </c>
      <c r="D797" s="4" t="s">
        <v>4071</v>
      </c>
      <c r="E797" s="4"/>
      <c r="F797" s="4"/>
      <c r="G797" s="4"/>
      <c r="H797" s="4"/>
      <c r="I797" s="4"/>
      <c r="J797" s="4"/>
      <c r="K797" s="4"/>
      <c r="L797" s="4"/>
      <c r="M797" s="4"/>
      <c r="N797" s="4"/>
      <c r="O797" s="4"/>
      <c r="P797" s="4" t="s">
        <v>4445</v>
      </c>
      <c r="Q797" s="4" t="s">
        <v>9</v>
      </c>
      <c r="R797" s="4" t="s">
        <v>4576</v>
      </c>
      <c r="S797" s="4" t="s">
        <v>150</v>
      </c>
      <c r="T797" s="4" t="s">
        <v>150</v>
      </c>
      <c r="U797" s="4" t="s">
        <v>150</v>
      </c>
      <c r="V797" s="4" t="s">
        <v>150</v>
      </c>
      <c r="W797" s="4" t="s">
        <v>150</v>
      </c>
      <c r="X797" s="4" t="s">
        <v>4577</v>
      </c>
      <c r="Y797" s="4"/>
      <c r="Z797" s="4" t="s">
        <v>4578</v>
      </c>
      <c r="AA797" s="4">
        <v>886.0</v>
      </c>
      <c r="AB797" s="4" t="s">
        <v>49</v>
      </c>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243" t="str">
        <f t="shared" si="77"/>
        <v>TL</v>
      </c>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row>
    <row r="798" ht="14.25" customHeight="1">
      <c r="A798" s="1" t="str">
        <f t="shared" si="86"/>
        <v/>
      </c>
      <c r="B798" s="103" t="str">
        <f t="shared" si="4"/>
        <v>Có sẵn</v>
      </c>
      <c r="C798" s="4" t="s">
        <v>4554</v>
      </c>
      <c r="D798" s="4" t="s">
        <v>4071</v>
      </c>
      <c r="E798" s="4"/>
      <c r="F798" s="4"/>
      <c r="G798" s="4"/>
      <c r="H798" s="4"/>
      <c r="I798" s="4"/>
      <c r="J798" s="4"/>
      <c r="K798" s="4"/>
      <c r="L798" s="4"/>
      <c r="M798" s="4"/>
      <c r="N798" s="4"/>
      <c r="O798" s="4"/>
      <c r="P798" s="4"/>
      <c r="Q798" s="4" t="s">
        <v>5</v>
      </c>
      <c r="R798" s="4" t="s">
        <v>4579</v>
      </c>
      <c r="S798" s="4" t="s">
        <v>2184</v>
      </c>
      <c r="T798" s="4" t="s">
        <v>4548</v>
      </c>
      <c r="U798" s="4" t="s">
        <v>4549</v>
      </c>
      <c r="V798" s="4" t="s">
        <v>2185</v>
      </c>
      <c r="W798" s="4" t="s">
        <v>4550</v>
      </c>
      <c r="X798" s="4" t="s">
        <v>150</v>
      </c>
      <c r="Y798" s="4"/>
      <c r="Z798" s="4" t="s">
        <v>4580</v>
      </c>
      <c r="AA798" s="4">
        <v>887.0</v>
      </c>
      <c r="AB798" s="4" t="s">
        <v>49</v>
      </c>
      <c r="AC798" s="4"/>
      <c r="AD798" s="20" t="s">
        <v>1927</v>
      </c>
      <c r="AE798" s="67" t="s">
        <v>9790</v>
      </c>
      <c r="AF798" s="67" t="s">
        <v>5</v>
      </c>
      <c r="AG798" s="4" t="s">
        <v>2184</v>
      </c>
      <c r="AH798" s="4" t="s">
        <v>4548</v>
      </c>
      <c r="AI798" s="4" t="s">
        <v>4549</v>
      </c>
      <c r="AJ798" s="4" t="s">
        <v>2185</v>
      </c>
      <c r="AK798" s="4" t="s">
        <v>4550</v>
      </c>
      <c r="AL798" s="67" t="s">
        <v>9791</v>
      </c>
      <c r="AM798" s="267" t="s">
        <v>9792</v>
      </c>
      <c r="AN798" s="67" t="s">
        <v>9793</v>
      </c>
      <c r="AO798" s="67" t="s">
        <v>9794</v>
      </c>
      <c r="AP798" s="4"/>
      <c r="AQ798" s="4"/>
      <c r="AR798" s="4"/>
      <c r="AS798" s="4"/>
      <c r="AT798" s="4"/>
      <c r="AU798" s="4"/>
      <c r="AV798" s="4"/>
      <c r="AW798" s="4"/>
      <c r="AX798" s="4"/>
      <c r="AY798" s="4"/>
      <c r="AZ798" s="4"/>
      <c r="BA798" s="4"/>
      <c r="BB798" s="4"/>
      <c r="BC798" s="4"/>
      <c r="BD798" s="4"/>
      <c r="BE798" s="4"/>
      <c r="BF798" s="4"/>
      <c r="BG798" s="4"/>
      <c r="BH798" s="4"/>
      <c r="BI798" s="4"/>
      <c r="BJ798" s="243" t="str">
        <f t="shared" si="77"/>
        <v>TNLT</v>
      </c>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row>
    <row r="799" ht="14.25" customHeight="1">
      <c r="A799" s="1" t="str">
        <f t="shared" si="86"/>
        <v>OK</v>
      </c>
      <c r="B799" s="103" t="str">
        <f t="shared" si="4"/>
        <v>OK</v>
      </c>
      <c r="C799" s="4" t="s">
        <v>4583</v>
      </c>
      <c r="D799" s="4" t="s">
        <v>4071</v>
      </c>
      <c r="E799" s="4"/>
      <c r="F799" s="4" t="s">
        <v>4584</v>
      </c>
      <c r="G799" s="4" t="s">
        <v>4585</v>
      </c>
      <c r="H799" s="4"/>
      <c r="I799" s="4"/>
      <c r="J799" s="4"/>
      <c r="K799" s="4"/>
      <c r="L799" s="4"/>
      <c r="M799" s="4" t="s">
        <v>47</v>
      </c>
      <c r="N799" s="4" t="s">
        <v>9</v>
      </c>
      <c r="O799" s="4" t="s">
        <v>354</v>
      </c>
      <c r="P799" s="4" t="s">
        <v>1165</v>
      </c>
      <c r="Q799" s="4"/>
      <c r="R799" s="4" t="s">
        <v>4586</v>
      </c>
      <c r="S799" s="4"/>
      <c r="T799" s="4"/>
      <c r="U799" s="4"/>
      <c r="V799" s="4"/>
      <c r="W799" s="4"/>
      <c r="X799" s="4" t="s">
        <v>4587</v>
      </c>
      <c r="Y799" s="4" t="s">
        <v>4588</v>
      </c>
      <c r="Z799" s="4"/>
      <c r="AA799" s="4">
        <v>888.0</v>
      </c>
      <c r="AB799" s="4" t="s">
        <v>47</v>
      </c>
      <c r="AC799" s="4"/>
      <c r="AD799" s="20" t="s">
        <v>481</v>
      </c>
      <c r="AE799" s="4" t="s">
        <v>4586</v>
      </c>
      <c r="AF799" s="67" t="s">
        <v>9</v>
      </c>
      <c r="AG799" s="4"/>
      <c r="AH799" s="4"/>
      <c r="AI799" s="4"/>
      <c r="AJ799" s="4"/>
      <c r="AK799" s="4"/>
      <c r="AL799" s="4" t="s">
        <v>4587</v>
      </c>
      <c r="AM799" s="4" t="s">
        <v>4588</v>
      </c>
      <c r="AN799" s="67" t="s">
        <v>8294</v>
      </c>
      <c r="AO799" s="67" t="s">
        <v>8702</v>
      </c>
      <c r="AP799" s="4"/>
      <c r="AQ799" s="4"/>
      <c r="AR799" s="4"/>
      <c r="AS799" s="4"/>
      <c r="AT799" s="4"/>
      <c r="AU799" s="4"/>
      <c r="AV799" s="4"/>
      <c r="AW799" s="4"/>
      <c r="AX799" s="4"/>
      <c r="AY799" s="4"/>
      <c r="AZ799" s="4"/>
      <c r="BA799" s="4"/>
      <c r="BB799" s="4"/>
      <c r="BC799" s="4"/>
      <c r="BD799" s="4"/>
      <c r="BE799" s="4"/>
      <c r="BF799" s="4"/>
      <c r="BG799" s="4"/>
      <c r="BH799" s="4"/>
      <c r="BI799" s="4"/>
      <c r="BJ799" s="243" t="str">
        <f t="shared" si="77"/>
        <v>TL</v>
      </c>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row>
    <row r="800" ht="14.25" customHeight="1">
      <c r="A800" s="1" t="str">
        <f t="shared" si="86"/>
        <v>OK</v>
      </c>
      <c r="B800" s="103" t="str">
        <f t="shared" si="4"/>
        <v>OK</v>
      </c>
      <c r="C800" s="4" t="s">
        <v>4583</v>
      </c>
      <c r="D800" s="4" t="s">
        <v>4071</v>
      </c>
      <c r="E800" s="4"/>
      <c r="F800" s="4"/>
      <c r="G800" s="4"/>
      <c r="H800" s="4"/>
      <c r="I800" s="4"/>
      <c r="J800" s="4"/>
      <c r="K800" s="4"/>
      <c r="L800" s="4"/>
      <c r="M800" s="4" t="s">
        <v>47</v>
      </c>
      <c r="N800" s="4" t="s">
        <v>9</v>
      </c>
      <c r="O800" s="4" t="s">
        <v>1009</v>
      </c>
      <c r="P800" s="4" t="s">
        <v>1060</v>
      </c>
      <c r="Q800" s="4"/>
      <c r="R800" s="4" t="s">
        <v>4589</v>
      </c>
      <c r="S800" s="4"/>
      <c r="T800" s="4"/>
      <c r="U800" s="4"/>
      <c r="V800" s="4"/>
      <c r="W800" s="4"/>
      <c r="X800" s="4" t="s">
        <v>4590</v>
      </c>
      <c r="Y800" s="4" t="s">
        <v>4590</v>
      </c>
      <c r="Z800" s="4"/>
      <c r="AA800" s="4">
        <v>889.0</v>
      </c>
      <c r="AB800" s="4" t="s">
        <v>47</v>
      </c>
      <c r="AC800" s="4"/>
      <c r="AD800" s="20" t="s">
        <v>1150</v>
      </c>
      <c r="AE800" s="67" t="s">
        <v>9795</v>
      </c>
      <c r="AF800" s="67" t="s">
        <v>9</v>
      </c>
      <c r="AG800" s="67" t="s">
        <v>8465</v>
      </c>
      <c r="AH800" s="67" t="s">
        <v>8465</v>
      </c>
      <c r="AI800" s="67" t="s">
        <v>8465</v>
      </c>
      <c r="AJ800" s="67" t="s">
        <v>8465</v>
      </c>
      <c r="AK800" s="67" t="s">
        <v>8465</v>
      </c>
      <c r="AL800" s="67" t="s">
        <v>9796</v>
      </c>
      <c r="AM800" s="67" t="s">
        <v>9796</v>
      </c>
      <c r="AN800" s="67" t="s">
        <v>9797</v>
      </c>
      <c r="AO800" s="67" t="s">
        <v>9798</v>
      </c>
      <c r="AP800" s="4"/>
      <c r="AQ800" s="4"/>
      <c r="AR800" s="4"/>
      <c r="AS800" s="4"/>
      <c r="AT800" s="4"/>
      <c r="AU800" s="4"/>
      <c r="AV800" s="4"/>
      <c r="AW800" s="4"/>
      <c r="AX800" s="4"/>
      <c r="AY800" s="4"/>
      <c r="AZ800" s="4"/>
      <c r="BA800" s="4"/>
      <c r="BB800" s="4"/>
      <c r="BC800" s="4"/>
      <c r="BD800" s="4"/>
      <c r="BE800" s="4"/>
      <c r="BF800" s="4"/>
      <c r="BG800" s="4"/>
      <c r="BH800" s="4"/>
      <c r="BI800" s="4"/>
      <c r="BJ800" s="243" t="str">
        <f t="shared" si="77"/>
        <v>TL</v>
      </c>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row>
    <row r="801" ht="14.25" customHeight="1">
      <c r="A801" s="1" t="str">
        <f t="shared" si="86"/>
        <v>OK</v>
      </c>
      <c r="B801" s="103" t="str">
        <f t="shared" si="4"/>
        <v>OK</v>
      </c>
      <c r="C801" s="4" t="s">
        <v>4583</v>
      </c>
      <c r="D801" s="4" t="s">
        <v>4071</v>
      </c>
      <c r="E801" s="4"/>
      <c r="F801" s="4"/>
      <c r="G801" s="4"/>
      <c r="H801" s="4"/>
      <c r="I801" s="4"/>
      <c r="J801" s="4"/>
      <c r="K801" s="4"/>
      <c r="L801" s="4"/>
      <c r="M801" s="4" t="s">
        <v>47</v>
      </c>
      <c r="N801" s="4" t="s">
        <v>9</v>
      </c>
      <c r="O801" s="4" t="s">
        <v>829</v>
      </c>
      <c r="P801" s="4" t="s">
        <v>830</v>
      </c>
      <c r="Q801" s="4"/>
      <c r="R801" s="4" t="s">
        <v>4591</v>
      </c>
      <c r="S801" s="4"/>
      <c r="T801" s="4"/>
      <c r="U801" s="4"/>
      <c r="V801" s="4"/>
      <c r="W801" s="4"/>
      <c r="X801" s="4" t="s">
        <v>4592</v>
      </c>
      <c r="Y801" s="4" t="s">
        <v>4593</v>
      </c>
      <c r="Z801" s="4"/>
      <c r="AA801" s="4">
        <v>890.0</v>
      </c>
      <c r="AB801" s="4" t="s">
        <v>47</v>
      </c>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243" t="str">
        <f t="shared" si="77"/>
        <v>TL</v>
      </c>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row>
    <row r="802" ht="14.25" customHeight="1">
      <c r="A802" s="1" t="str">
        <f t="shared" si="86"/>
        <v/>
      </c>
      <c r="B802" s="103" t="str">
        <f t="shared" si="4"/>
        <v>Có sẵn</v>
      </c>
      <c r="C802" s="4" t="s">
        <v>4583</v>
      </c>
      <c r="D802" s="4" t="s">
        <v>4071</v>
      </c>
      <c r="E802" s="4"/>
      <c r="F802" s="4" t="s">
        <v>4584</v>
      </c>
      <c r="G802" s="4" t="s">
        <v>4585</v>
      </c>
      <c r="H802" s="4"/>
      <c r="I802" s="4"/>
      <c r="J802" s="4"/>
      <c r="K802" s="4"/>
      <c r="L802" s="4"/>
      <c r="M802" s="4"/>
      <c r="N802" s="4"/>
      <c r="O802" s="4"/>
      <c r="P802" s="4" t="s">
        <v>4445</v>
      </c>
      <c r="Q802" s="4" t="s">
        <v>5</v>
      </c>
      <c r="R802" s="4" t="s">
        <v>4528</v>
      </c>
      <c r="S802" s="4" t="s">
        <v>4529</v>
      </c>
      <c r="T802" s="4" t="s">
        <v>4530</v>
      </c>
      <c r="U802" s="4" t="s">
        <v>4531</v>
      </c>
      <c r="V802" s="4" t="s">
        <v>4532</v>
      </c>
      <c r="W802" s="4" t="s">
        <v>4533</v>
      </c>
      <c r="X802" s="4" t="s">
        <v>410</v>
      </c>
      <c r="Y802" s="4"/>
      <c r="Z802" s="4" t="s">
        <v>4594</v>
      </c>
      <c r="AA802" s="4">
        <v>891.0</v>
      </c>
      <c r="AB802" s="4" t="s">
        <v>13</v>
      </c>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243" t="str">
        <f t="shared" si="77"/>
        <v>TNLT</v>
      </c>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row>
    <row r="803" ht="14.25" customHeight="1">
      <c r="A803" s="1" t="str">
        <f t="shared" si="86"/>
        <v/>
      </c>
      <c r="B803" s="103" t="str">
        <f t="shared" si="4"/>
        <v>Có sẵn</v>
      </c>
      <c r="C803" s="4" t="s">
        <v>4583</v>
      </c>
      <c r="D803" s="4" t="s">
        <v>4071</v>
      </c>
      <c r="E803" s="4"/>
      <c r="F803" s="4"/>
      <c r="G803" s="4"/>
      <c r="H803" s="4"/>
      <c r="I803" s="4"/>
      <c r="J803" s="4"/>
      <c r="K803" s="4"/>
      <c r="L803" s="4"/>
      <c r="M803" s="4"/>
      <c r="N803" s="4"/>
      <c r="O803" s="4"/>
      <c r="P803" s="4" t="s">
        <v>4445</v>
      </c>
      <c r="Q803" s="4" t="s">
        <v>9</v>
      </c>
      <c r="R803" s="4" t="s">
        <v>4595</v>
      </c>
      <c r="S803" s="4" t="s">
        <v>150</v>
      </c>
      <c r="T803" s="4" t="s">
        <v>150</v>
      </c>
      <c r="U803" s="4" t="s">
        <v>150</v>
      </c>
      <c r="V803" s="4" t="s">
        <v>150</v>
      </c>
      <c r="W803" s="4" t="s">
        <v>150</v>
      </c>
      <c r="X803" s="4" t="s">
        <v>4597</v>
      </c>
      <c r="Y803" s="4"/>
      <c r="Z803" s="4" t="s">
        <v>4598</v>
      </c>
      <c r="AA803" s="4">
        <v>892.0</v>
      </c>
      <c r="AB803" s="4" t="s">
        <v>13</v>
      </c>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243" t="str">
        <f t="shared" si="77"/>
        <v>TL</v>
      </c>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row>
    <row r="804" ht="14.25" customHeight="1">
      <c r="A804" s="1" t="str">
        <f t="shared" si="86"/>
        <v/>
      </c>
      <c r="B804" s="103" t="str">
        <f t="shared" si="4"/>
        <v>Có sẵn</v>
      </c>
      <c r="C804" s="4" t="s">
        <v>4583</v>
      </c>
      <c r="D804" s="4" t="s">
        <v>4071</v>
      </c>
      <c r="E804" s="4"/>
      <c r="F804" s="4"/>
      <c r="G804" s="4"/>
      <c r="H804" s="4"/>
      <c r="I804" s="4"/>
      <c r="J804" s="4"/>
      <c r="K804" s="4"/>
      <c r="L804" s="4"/>
      <c r="M804" s="4"/>
      <c r="N804" s="4"/>
      <c r="O804" s="4"/>
      <c r="P804" s="4"/>
      <c r="Q804" s="4" t="s">
        <v>5</v>
      </c>
      <c r="R804" s="4" t="s">
        <v>4600</v>
      </c>
      <c r="S804" s="4" t="s">
        <v>3571</v>
      </c>
      <c r="T804" s="4" t="s">
        <v>3572</v>
      </c>
      <c r="U804" s="4" t="s">
        <v>3573</v>
      </c>
      <c r="V804" s="4" t="s">
        <v>3574</v>
      </c>
      <c r="W804" s="4" t="s">
        <v>3575</v>
      </c>
      <c r="X804" s="4"/>
      <c r="Y804" s="4"/>
      <c r="Z804" s="4" t="s">
        <v>2628</v>
      </c>
      <c r="AA804" s="4">
        <v>893.0</v>
      </c>
      <c r="AB804" s="4" t="s">
        <v>49</v>
      </c>
      <c r="AC804" s="4"/>
      <c r="AD804" s="20" t="s">
        <v>2434</v>
      </c>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243" t="str">
        <f t="shared" si="77"/>
        <v>TNLT</v>
      </c>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row>
    <row r="805" ht="14.25" customHeight="1">
      <c r="A805" s="1" t="str">
        <f t="shared" si="86"/>
        <v>OK</v>
      </c>
      <c r="B805" s="103" t="str">
        <f t="shared" si="4"/>
        <v>OK</v>
      </c>
      <c r="C805" s="4" t="s">
        <v>4601</v>
      </c>
      <c r="D805" s="4" t="s">
        <v>4071</v>
      </c>
      <c r="E805" s="4"/>
      <c r="F805" s="4"/>
      <c r="G805" s="4" t="s">
        <v>4602</v>
      </c>
      <c r="H805" s="4"/>
      <c r="I805" s="4"/>
      <c r="J805" s="4"/>
      <c r="K805" s="4"/>
      <c r="L805" s="4"/>
      <c r="M805" s="4" t="s">
        <v>47</v>
      </c>
      <c r="N805" s="4" t="s">
        <v>9</v>
      </c>
      <c r="O805" s="4" t="s">
        <v>1009</v>
      </c>
      <c r="P805" s="4" t="s">
        <v>1091</v>
      </c>
      <c r="Q805" s="4"/>
      <c r="R805" s="4" t="s">
        <v>4603</v>
      </c>
      <c r="S805" s="4"/>
      <c r="T805" s="4"/>
      <c r="U805" s="4"/>
      <c r="V805" s="4"/>
      <c r="W805" s="4"/>
      <c r="X805" s="4" t="s">
        <v>4604</v>
      </c>
      <c r="Y805" s="4" t="s">
        <v>4604</v>
      </c>
      <c r="Z805" s="4"/>
      <c r="AA805" s="4">
        <v>894.0</v>
      </c>
      <c r="AB805" s="4" t="s">
        <v>47</v>
      </c>
      <c r="AC805" s="4"/>
      <c r="AD805" s="20" t="s">
        <v>860</v>
      </c>
      <c r="AE805" s="289" t="s">
        <v>9799</v>
      </c>
      <c r="AF805" s="289" t="s">
        <v>8171</v>
      </c>
      <c r="AG805" s="289" t="s">
        <v>8171</v>
      </c>
      <c r="AH805" s="289" t="s">
        <v>8171</v>
      </c>
      <c r="AI805" s="289" t="s">
        <v>8171</v>
      </c>
      <c r="AJ805" s="289" t="s">
        <v>8171</v>
      </c>
      <c r="AK805" s="289" t="s">
        <v>8171</v>
      </c>
      <c r="AL805" s="289" t="s">
        <v>9800</v>
      </c>
      <c r="AM805" s="67" t="s">
        <v>9801</v>
      </c>
      <c r="AN805" s="67" t="s">
        <v>9802</v>
      </c>
      <c r="AO805" s="67" t="s">
        <v>9803</v>
      </c>
      <c r="AP805" s="4"/>
      <c r="AQ805" s="4"/>
      <c r="AR805" s="4"/>
      <c r="AS805" s="4"/>
      <c r="AT805" s="4"/>
      <c r="AU805" s="4"/>
      <c r="AV805" s="4"/>
      <c r="AW805" s="4"/>
      <c r="AX805" s="4"/>
      <c r="AY805" s="4"/>
      <c r="AZ805" s="4"/>
      <c r="BA805" s="4"/>
      <c r="BB805" s="4"/>
      <c r="BC805" s="4"/>
      <c r="BD805" s="4"/>
      <c r="BE805" s="4"/>
      <c r="BF805" s="4"/>
      <c r="BG805" s="4"/>
      <c r="BH805" s="4"/>
      <c r="BI805" s="4"/>
      <c r="BJ805" s="243" t="str">
        <f t="shared" si="77"/>
        <v>TL</v>
      </c>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row>
    <row r="806" ht="14.25" customHeight="1">
      <c r="A806" s="1" t="str">
        <f t="shared" si="86"/>
        <v>OK</v>
      </c>
      <c r="B806" s="103" t="str">
        <f t="shared" si="4"/>
        <v>OK</v>
      </c>
      <c r="C806" s="4" t="s">
        <v>4601</v>
      </c>
      <c r="D806" s="4" t="s">
        <v>4071</v>
      </c>
      <c r="E806" s="4"/>
      <c r="F806" s="4"/>
      <c r="G806" s="4"/>
      <c r="H806" s="4"/>
      <c r="I806" s="4"/>
      <c r="J806" s="4"/>
      <c r="K806" s="4"/>
      <c r="L806" s="4"/>
      <c r="M806" s="4" t="s">
        <v>47</v>
      </c>
      <c r="N806" s="4" t="s">
        <v>9</v>
      </c>
      <c r="O806" s="4" t="s">
        <v>1009</v>
      </c>
      <c r="P806" s="4" t="s">
        <v>1060</v>
      </c>
      <c r="Q806" s="4"/>
      <c r="R806" s="4" t="s">
        <v>4605</v>
      </c>
      <c r="S806" s="4"/>
      <c r="T806" s="4"/>
      <c r="U806" s="4"/>
      <c r="V806" s="4"/>
      <c r="W806" s="4"/>
      <c r="X806" s="4" t="s">
        <v>4606</v>
      </c>
      <c r="Y806" s="4" t="s">
        <v>4606</v>
      </c>
      <c r="Z806" s="4"/>
      <c r="AA806" s="4">
        <v>895.0</v>
      </c>
      <c r="AB806" s="4" t="s">
        <v>47</v>
      </c>
      <c r="AC806" s="4"/>
      <c r="AD806" s="20" t="s">
        <v>1191</v>
      </c>
      <c r="AE806" s="67" t="s">
        <v>4605</v>
      </c>
      <c r="AF806" s="67" t="s">
        <v>9</v>
      </c>
      <c r="AG806" s="67"/>
      <c r="AH806" s="67"/>
      <c r="AI806" s="67"/>
      <c r="AJ806" s="67"/>
      <c r="AK806" s="67"/>
      <c r="AL806" s="275" t="s">
        <v>4606</v>
      </c>
      <c r="AM806" s="275" t="s">
        <v>4606</v>
      </c>
      <c r="AN806" s="67" t="s">
        <v>8294</v>
      </c>
      <c r="AO806" s="67" t="s">
        <v>8294</v>
      </c>
      <c r="AP806" s="4"/>
      <c r="AQ806" s="4"/>
      <c r="AR806" s="4"/>
      <c r="AS806" s="4"/>
      <c r="AT806" s="4"/>
      <c r="AU806" s="4"/>
      <c r="AV806" s="4"/>
      <c r="AW806" s="4"/>
      <c r="AX806" s="4"/>
      <c r="AY806" s="4"/>
      <c r="AZ806" s="4"/>
      <c r="BA806" s="4"/>
      <c r="BB806" s="4"/>
      <c r="BC806" s="4"/>
      <c r="BD806" s="4"/>
      <c r="BE806" s="4"/>
      <c r="BF806" s="4"/>
      <c r="BG806" s="4"/>
      <c r="BH806" s="4"/>
      <c r="BI806" s="4"/>
      <c r="BJ806" s="243" t="str">
        <f t="shared" si="77"/>
        <v>TL</v>
      </c>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row>
    <row r="807" ht="14.25" customHeight="1">
      <c r="A807" s="1" t="str">
        <f t="shared" si="86"/>
        <v>OK</v>
      </c>
      <c r="B807" s="103" t="str">
        <f t="shared" si="4"/>
        <v>OK</v>
      </c>
      <c r="C807" s="4" t="s">
        <v>4601</v>
      </c>
      <c r="D807" s="4" t="s">
        <v>4071</v>
      </c>
      <c r="E807" s="4"/>
      <c r="F807" s="4"/>
      <c r="G807" s="4"/>
      <c r="H807" s="4"/>
      <c r="I807" s="4"/>
      <c r="J807" s="4"/>
      <c r="K807" s="4"/>
      <c r="L807" s="4"/>
      <c r="M807" s="4" t="s">
        <v>47</v>
      </c>
      <c r="N807" s="4" t="s">
        <v>9</v>
      </c>
      <c r="O807" s="4" t="s">
        <v>1905</v>
      </c>
      <c r="P807" s="4" t="s">
        <v>1965</v>
      </c>
      <c r="Q807" s="4"/>
      <c r="R807" s="4" t="s">
        <v>4607</v>
      </c>
      <c r="S807" s="4"/>
      <c r="T807" s="4"/>
      <c r="U807" s="4"/>
      <c r="V807" s="4"/>
      <c r="W807" s="4"/>
      <c r="X807" s="4" t="s">
        <v>4608</v>
      </c>
      <c r="Y807" s="4" t="s">
        <v>4608</v>
      </c>
      <c r="Z807" s="4"/>
      <c r="AA807" s="4">
        <v>896.0</v>
      </c>
      <c r="AB807" s="4" t="s">
        <v>47</v>
      </c>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243" t="str">
        <f t="shared" si="77"/>
        <v>TL</v>
      </c>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row>
    <row r="808" ht="14.25" customHeight="1">
      <c r="A808" s="1" t="str">
        <f t="shared" si="86"/>
        <v/>
      </c>
      <c r="B808" s="103" t="str">
        <f t="shared" si="4"/>
        <v>Có sẵn</v>
      </c>
      <c r="C808" s="4" t="s">
        <v>4601</v>
      </c>
      <c r="D808" s="4" t="s">
        <v>4071</v>
      </c>
      <c r="E808" s="4"/>
      <c r="F808" s="4"/>
      <c r="G808" s="4" t="s">
        <v>4602</v>
      </c>
      <c r="H808" s="4"/>
      <c r="I808" s="4"/>
      <c r="J808" s="4"/>
      <c r="K808" s="4"/>
      <c r="L808" s="4"/>
      <c r="M808" s="4"/>
      <c r="N808" s="4"/>
      <c r="O808" s="4"/>
      <c r="P808" s="4" t="s">
        <v>4445</v>
      </c>
      <c r="Q808" s="4" t="s">
        <v>5</v>
      </c>
      <c r="R808" s="4" t="s">
        <v>4535</v>
      </c>
      <c r="S808" s="4" t="s">
        <v>4033</v>
      </c>
      <c r="T808" s="4" t="s">
        <v>4034</v>
      </c>
      <c r="U808" s="4" t="s">
        <v>4003</v>
      </c>
      <c r="V808" s="4" t="s">
        <v>4035</v>
      </c>
      <c r="W808" s="4" t="s">
        <v>4036</v>
      </c>
      <c r="X808" s="4" t="s">
        <v>151</v>
      </c>
      <c r="Y808" s="4"/>
      <c r="Z808" s="4" t="s">
        <v>4609</v>
      </c>
      <c r="AA808" s="4">
        <v>897.0</v>
      </c>
      <c r="AB808" s="4" t="s">
        <v>13</v>
      </c>
      <c r="AC808" s="4"/>
      <c r="AD808" s="20" t="s">
        <v>2243</v>
      </c>
      <c r="AE808" s="67" t="s">
        <v>8171</v>
      </c>
      <c r="AF808" s="67" t="s">
        <v>8171</v>
      </c>
      <c r="AG808" s="67" t="s">
        <v>8171</v>
      </c>
      <c r="AH808" s="67" t="s">
        <v>8171</v>
      </c>
      <c r="AI808" s="67" t="s">
        <v>8171</v>
      </c>
      <c r="AJ808" s="67" t="s">
        <v>8171</v>
      </c>
      <c r="AK808" s="67" t="s">
        <v>8171</v>
      </c>
      <c r="AL808" s="67" t="s">
        <v>8171</v>
      </c>
      <c r="AM808" s="67" t="s">
        <v>8345</v>
      </c>
      <c r="AN808" s="67" t="s">
        <v>8345</v>
      </c>
      <c r="AO808" s="67" t="s">
        <v>9804</v>
      </c>
      <c r="AP808" s="4"/>
      <c r="AQ808" s="4"/>
      <c r="AR808" s="4"/>
      <c r="AS808" s="4"/>
      <c r="AT808" s="4"/>
      <c r="AU808" s="4"/>
      <c r="AV808" s="4"/>
      <c r="AW808" s="4"/>
      <c r="AX808" s="4"/>
      <c r="AY808" s="4"/>
      <c r="AZ808" s="4"/>
      <c r="BA808" s="4"/>
      <c r="BB808" s="4"/>
      <c r="BC808" s="4"/>
      <c r="BD808" s="4"/>
      <c r="BE808" s="4"/>
      <c r="BF808" s="4"/>
      <c r="BG808" s="4"/>
      <c r="BH808" s="4"/>
      <c r="BI808" s="4"/>
      <c r="BJ808" s="243" t="str">
        <f t="shared" si="77"/>
        <v>TNLT</v>
      </c>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row>
    <row r="809" ht="14.25" customHeight="1">
      <c r="A809" s="1" t="str">
        <f t="shared" si="86"/>
        <v/>
      </c>
      <c r="B809" s="103" t="str">
        <f t="shared" si="4"/>
        <v>Có sẵn</v>
      </c>
      <c r="C809" s="4" t="s">
        <v>4601</v>
      </c>
      <c r="D809" s="4" t="s">
        <v>4071</v>
      </c>
      <c r="E809" s="4"/>
      <c r="F809" s="4"/>
      <c r="G809" s="4"/>
      <c r="H809" s="4"/>
      <c r="I809" s="4"/>
      <c r="J809" s="4"/>
      <c r="K809" s="4"/>
      <c r="L809" s="4"/>
      <c r="M809" s="4"/>
      <c r="N809" s="4"/>
      <c r="O809" s="4"/>
      <c r="P809" s="4"/>
      <c r="Q809" s="4" t="s">
        <v>9</v>
      </c>
      <c r="R809" s="4" t="s">
        <v>4611</v>
      </c>
      <c r="S809" s="4" t="s">
        <v>150</v>
      </c>
      <c r="T809" s="4" t="s">
        <v>150</v>
      </c>
      <c r="U809" s="4" t="s">
        <v>150</v>
      </c>
      <c r="V809" s="4" t="s">
        <v>150</v>
      </c>
      <c r="W809" s="4" t="s">
        <v>150</v>
      </c>
      <c r="X809" s="4" t="s">
        <v>4612</v>
      </c>
      <c r="Y809" s="4"/>
      <c r="Z809" s="4" t="s">
        <v>4613</v>
      </c>
      <c r="AA809" s="4">
        <v>898.0</v>
      </c>
      <c r="AB809" s="4" t="s">
        <v>47</v>
      </c>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243" t="str">
        <f t="shared" si="77"/>
        <v>TL</v>
      </c>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row>
    <row r="810" ht="14.25" customHeight="1">
      <c r="A810" s="1" t="str">
        <f t="shared" si="86"/>
        <v/>
      </c>
      <c r="B810" s="103" t="str">
        <f t="shared" si="4"/>
        <v>Có sẵn</v>
      </c>
      <c r="C810" s="4" t="s">
        <v>4601</v>
      </c>
      <c r="D810" s="4" t="s">
        <v>4071</v>
      </c>
      <c r="E810" s="4"/>
      <c r="F810" s="4"/>
      <c r="G810" s="4"/>
      <c r="H810" s="4"/>
      <c r="I810" s="4"/>
      <c r="J810" s="4"/>
      <c r="K810" s="4"/>
      <c r="L810" s="4"/>
      <c r="M810" s="4"/>
      <c r="N810" s="4"/>
      <c r="O810" s="4"/>
      <c r="P810" s="4"/>
      <c r="Q810" s="4" t="s">
        <v>9</v>
      </c>
      <c r="R810" s="4" t="s">
        <v>4614</v>
      </c>
      <c r="S810" s="4"/>
      <c r="T810" s="4"/>
      <c r="U810" s="4"/>
      <c r="V810" s="4"/>
      <c r="W810" s="4"/>
      <c r="X810" s="4"/>
      <c r="Y810" s="4"/>
      <c r="Z810" s="4" t="s">
        <v>4615</v>
      </c>
      <c r="AA810" s="4">
        <v>899.0</v>
      </c>
      <c r="AB810" s="4" t="s">
        <v>49</v>
      </c>
      <c r="AC810" s="4"/>
      <c r="AD810" s="20" t="s">
        <v>490</v>
      </c>
      <c r="AE810" s="286" t="s">
        <v>4614</v>
      </c>
      <c r="AF810" s="67" t="s">
        <v>9</v>
      </c>
      <c r="AG810" s="4"/>
      <c r="AH810" s="4"/>
      <c r="AI810" s="4"/>
      <c r="AJ810" s="4"/>
      <c r="AK810" s="4"/>
      <c r="AL810" s="67" t="s">
        <v>8232</v>
      </c>
      <c r="AM810" s="67" t="s">
        <v>8232</v>
      </c>
      <c r="AN810" s="67" t="s">
        <v>8782</v>
      </c>
      <c r="AO810" s="67" t="s">
        <v>9805</v>
      </c>
      <c r="AP810" s="4"/>
      <c r="AQ810" s="4"/>
      <c r="AR810" s="4"/>
      <c r="AS810" s="4"/>
      <c r="AT810" s="4"/>
      <c r="AU810" s="4"/>
      <c r="AV810" s="4"/>
      <c r="AW810" s="4"/>
      <c r="AX810" s="4"/>
      <c r="AY810" s="4"/>
      <c r="AZ810" s="4"/>
      <c r="BA810" s="4"/>
      <c r="BB810" s="4"/>
      <c r="BC810" s="4"/>
      <c r="BD810" s="4"/>
      <c r="BE810" s="4"/>
      <c r="BF810" s="4"/>
      <c r="BG810" s="4"/>
      <c r="BH810" s="4"/>
      <c r="BI810" s="4"/>
      <c r="BJ810" s="243" t="str">
        <f t="shared" si="77"/>
        <v>TL</v>
      </c>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row>
    <row r="811" ht="14.25" customHeight="1">
      <c r="A811" s="1" t="str">
        <f t="shared" si="86"/>
        <v>Giữ chỗ</v>
      </c>
      <c r="B811" s="103" t="str">
        <f t="shared" si="4"/>
        <v>OK</v>
      </c>
      <c r="C811" s="4" t="s">
        <v>4616</v>
      </c>
      <c r="D811" s="4" t="s">
        <v>4071</v>
      </c>
      <c r="E811" s="4"/>
      <c r="F811" s="4"/>
      <c r="G811" s="4" t="s">
        <v>4617</v>
      </c>
      <c r="H811" s="4"/>
      <c r="I811" s="4"/>
      <c r="J811" s="4"/>
      <c r="K811" s="4"/>
      <c r="L811" s="4"/>
      <c r="M811" s="4" t="s">
        <v>47</v>
      </c>
      <c r="N811" s="4" t="s">
        <v>9</v>
      </c>
      <c r="O811" s="4" t="s">
        <v>414</v>
      </c>
      <c r="P811" s="4" t="s">
        <v>1810</v>
      </c>
      <c r="Q811" s="4"/>
      <c r="R811" s="4"/>
      <c r="S811" s="4"/>
      <c r="T811" s="4"/>
      <c r="U811" s="4"/>
      <c r="V811" s="4"/>
      <c r="W811" s="4"/>
      <c r="X811" s="4"/>
      <c r="Y811" s="4"/>
      <c r="Z811" s="4"/>
      <c r="AA811" s="4">
        <v>900.0</v>
      </c>
      <c r="AB811" s="4" t="s">
        <v>47</v>
      </c>
      <c r="AC811" s="4"/>
      <c r="AD811" s="20" t="s">
        <v>1810</v>
      </c>
      <c r="AE811" s="67" t="s">
        <v>8232</v>
      </c>
      <c r="AF811" s="67" t="s">
        <v>8232</v>
      </c>
      <c r="AG811" s="67"/>
      <c r="AH811" s="67"/>
      <c r="AI811" s="67"/>
      <c r="AJ811" s="67"/>
      <c r="AK811" s="4"/>
      <c r="AL811" s="67" t="s">
        <v>8232</v>
      </c>
      <c r="AM811" s="67" t="s">
        <v>8232</v>
      </c>
      <c r="AN811" s="67" t="s">
        <v>9540</v>
      </c>
      <c r="AO811" s="67" t="s">
        <v>9806</v>
      </c>
      <c r="AP811" s="4"/>
      <c r="AQ811" s="4"/>
      <c r="AR811" s="4"/>
      <c r="AS811" s="4"/>
      <c r="AT811" s="4"/>
      <c r="AU811" s="4"/>
      <c r="AV811" s="4"/>
      <c r="AW811" s="4"/>
      <c r="AX811" s="4"/>
      <c r="AY811" s="4"/>
      <c r="AZ811" s="4"/>
      <c r="BA811" s="4"/>
      <c r="BB811" s="4"/>
      <c r="BC811" s="4"/>
      <c r="BD811" s="4"/>
      <c r="BE811" s="4"/>
      <c r="BF811" s="4"/>
      <c r="BG811" s="4"/>
      <c r="BH811" s="4"/>
      <c r="BI811" s="4"/>
      <c r="BJ811" s="243" t="str">
        <f t="shared" si="77"/>
        <v>TL</v>
      </c>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row>
    <row r="812" ht="14.25" customHeight="1">
      <c r="A812" s="1" t="str">
        <f t="shared" si="86"/>
        <v>OK</v>
      </c>
      <c r="B812" s="103" t="str">
        <f t="shared" si="4"/>
        <v>OK</v>
      </c>
      <c r="C812" s="4" t="s">
        <v>4616</v>
      </c>
      <c r="D812" s="4" t="s">
        <v>4071</v>
      </c>
      <c r="E812" s="4"/>
      <c r="F812" s="4"/>
      <c r="G812" s="4"/>
      <c r="H812" s="4"/>
      <c r="I812" s="4"/>
      <c r="J812" s="4"/>
      <c r="K812" s="4"/>
      <c r="L812" s="4"/>
      <c r="M812" s="4" t="s">
        <v>47</v>
      </c>
      <c r="N812" s="4" t="s">
        <v>9</v>
      </c>
      <c r="O812" s="4" t="s">
        <v>1905</v>
      </c>
      <c r="P812" s="4" t="s">
        <v>1965</v>
      </c>
      <c r="Q812" s="4"/>
      <c r="R812" s="4" t="s">
        <v>4618</v>
      </c>
      <c r="S812" s="4"/>
      <c r="T812" s="4"/>
      <c r="U812" s="4"/>
      <c r="V812" s="4"/>
      <c r="W812" s="4"/>
      <c r="X812" s="4" t="s">
        <v>4619</v>
      </c>
      <c r="Y812" s="4" t="s">
        <v>4619</v>
      </c>
      <c r="Z812" s="4"/>
      <c r="AA812" s="4">
        <v>901.0</v>
      </c>
      <c r="AB812" s="4" t="s">
        <v>47</v>
      </c>
      <c r="AC812" s="4"/>
      <c r="AD812" s="20" t="s">
        <v>1106</v>
      </c>
      <c r="AE812" s="67" t="s">
        <v>8171</v>
      </c>
      <c r="AF812" s="67" t="s">
        <v>8171</v>
      </c>
      <c r="AG812" s="67" t="s">
        <v>8171</v>
      </c>
      <c r="AH812" s="67" t="s">
        <v>8171</v>
      </c>
      <c r="AI812" s="67" t="s">
        <v>8171</v>
      </c>
      <c r="AJ812" s="67" t="s">
        <v>8171</v>
      </c>
      <c r="AK812" s="67" t="s">
        <v>8171</v>
      </c>
      <c r="AL812" s="67" t="s">
        <v>8232</v>
      </c>
      <c r="AM812" s="67" t="s">
        <v>8232</v>
      </c>
      <c r="AN812" s="67" t="s">
        <v>8249</v>
      </c>
      <c r="AO812" s="67" t="s">
        <v>8465</v>
      </c>
      <c r="AP812" s="67"/>
      <c r="AQ812" s="4"/>
      <c r="AR812" s="4"/>
      <c r="AS812" s="4"/>
      <c r="AT812" s="4"/>
      <c r="AU812" s="4"/>
      <c r="AV812" s="4"/>
      <c r="AW812" s="4"/>
      <c r="AX812" s="4"/>
      <c r="AY812" s="4"/>
      <c r="AZ812" s="4"/>
      <c r="BA812" s="4"/>
      <c r="BB812" s="4"/>
      <c r="BC812" s="4"/>
      <c r="BD812" s="4"/>
      <c r="BE812" s="4"/>
      <c r="BF812" s="4"/>
      <c r="BG812" s="4"/>
      <c r="BH812" s="4"/>
      <c r="BI812" s="4"/>
      <c r="BJ812" s="243" t="str">
        <f t="shared" si="77"/>
        <v>TL</v>
      </c>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row>
    <row r="813" ht="14.25" customHeight="1">
      <c r="A813" s="1" t="str">
        <f t="shared" si="86"/>
        <v/>
      </c>
      <c r="B813" s="103" t="str">
        <f t="shared" si="4"/>
        <v>Có sẵn</v>
      </c>
      <c r="C813" s="4" t="s">
        <v>4616</v>
      </c>
      <c r="D813" s="4" t="s">
        <v>4071</v>
      </c>
      <c r="E813" s="4"/>
      <c r="F813" s="4"/>
      <c r="G813" s="4" t="s">
        <v>4617</v>
      </c>
      <c r="H813" s="4"/>
      <c r="I813" s="4"/>
      <c r="J813" s="4"/>
      <c r="K813" s="4"/>
      <c r="L813" s="4"/>
      <c r="M813" s="4"/>
      <c r="N813" s="4"/>
      <c r="O813" s="4"/>
      <c r="P813" s="4" t="s">
        <v>4445</v>
      </c>
      <c r="Q813" s="4" t="s">
        <v>5</v>
      </c>
      <c r="R813" s="4" t="s">
        <v>4620</v>
      </c>
      <c r="S813" s="4" t="s">
        <v>3455</v>
      </c>
      <c r="T813" s="4" t="s">
        <v>4621</v>
      </c>
      <c r="U813" s="4" t="s">
        <v>4003</v>
      </c>
      <c r="V813" s="4" t="s">
        <v>4004</v>
      </c>
      <c r="W813" s="4" t="s">
        <v>4622</v>
      </c>
      <c r="X813" s="4" t="s">
        <v>99</v>
      </c>
      <c r="Y813" s="4"/>
      <c r="Z813" s="4" t="s">
        <v>4623</v>
      </c>
      <c r="AA813" s="4">
        <v>902.0</v>
      </c>
      <c r="AB813" s="4" t="s">
        <v>47</v>
      </c>
      <c r="AC813" s="4"/>
      <c r="AD813" s="20" t="s">
        <v>1940</v>
      </c>
      <c r="AE813" s="67" t="s">
        <v>9807</v>
      </c>
      <c r="AF813" s="67" t="s">
        <v>5</v>
      </c>
      <c r="AG813" s="67" t="s">
        <v>3455</v>
      </c>
      <c r="AH813" s="67" t="s">
        <v>4621</v>
      </c>
      <c r="AI813" s="67" t="s">
        <v>4003</v>
      </c>
      <c r="AJ813" s="67" t="s">
        <v>4004</v>
      </c>
      <c r="AK813" s="67" t="s">
        <v>9808</v>
      </c>
      <c r="AL813" s="67" t="s">
        <v>99</v>
      </c>
      <c r="AM813" s="67" t="s">
        <v>9809</v>
      </c>
      <c r="AN813" s="67" t="s">
        <v>8255</v>
      </c>
      <c r="AO813" s="67" t="s">
        <v>9810</v>
      </c>
      <c r="AP813" s="4"/>
      <c r="AQ813" s="4"/>
      <c r="AR813" s="4"/>
      <c r="AS813" s="4"/>
      <c r="AT813" s="4"/>
      <c r="AU813" s="4"/>
      <c r="AV813" s="4"/>
      <c r="AW813" s="4"/>
      <c r="AX813" s="4"/>
      <c r="AY813" s="4"/>
      <c r="AZ813" s="4"/>
      <c r="BA813" s="4"/>
      <c r="BB813" s="4"/>
      <c r="BC813" s="4"/>
      <c r="BD813" s="4"/>
      <c r="BE813" s="4"/>
      <c r="BF813" s="4"/>
      <c r="BG813" s="4"/>
      <c r="BH813" s="4"/>
      <c r="BI813" s="4"/>
      <c r="BJ813" s="243" t="str">
        <f t="shared" si="77"/>
        <v>TNLT</v>
      </c>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row>
    <row r="814" ht="14.25" customHeight="1">
      <c r="A814" s="1" t="str">
        <f t="shared" si="86"/>
        <v/>
      </c>
      <c r="B814" s="103" t="str">
        <f t="shared" si="4"/>
        <v>Có sẵn</v>
      </c>
      <c r="C814" s="4" t="s">
        <v>4616</v>
      </c>
      <c r="D814" s="4" t="s">
        <v>4071</v>
      </c>
      <c r="E814" s="4"/>
      <c r="F814" s="4"/>
      <c r="G814" s="4"/>
      <c r="H814" s="4"/>
      <c r="I814" s="4"/>
      <c r="J814" s="4"/>
      <c r="K814" s="4"/>
      <c r="L814" s="4"/>
      <c r="M814" s="4"/>
      <c r="N814" s="4"/>
      <c r="O814" s="4"/>
      <c r="P814" s="4" t="s">
        <v>4445</v>
      </c>
      <c r="Q814" s="4" t="s">
        <v>9</v>
      </c>
      <c r="R814" s="4" t="s">
        <v>4624</v>
      </c>
      <c r="S814" s="4" t="s">
        <v>150</v>
      </c>
      <c r="T814" s="4" t="s">
        <v>150</v>
      </c>
      <c r="U814" s="4" t="s">
        <v>150</v>
      </c>
      <c r="V814" s="4" t="s">
        <v>150</v>
      </c>
      <c r="W814" s="4" t="s">
        <v>150</v>
      </c>
      <c r="X814" s="4" t="s">
        <v>4625</v>
      </c>
      <c r="Y814" s="4"/>
      <c r="Z814" s="4" t="s">
        <v>4626</v>
      </c>
      <c r="AA814" s="4">
        <v>903.0</v>
      </c>
      <c r="AB814" s="4" t="s">
        <v>47</v>
      </c>
      <c r="AC814" s="4"/>
      <c r="AD814" s="20" t="s">
        <v>1965</v>
      </c>
      <c r="AE814" s="67" t="s">
        <v>9811</v>
      </c>
      <c r="AF814" s="67" t="s">
        <v>9</v>
      </c>
      <c r="AG814" s="4"/>
      <c r="AH814" s="4"/>
      <c r="AI814" s="4"/>
      <c r="AJ814" s="4"/>
      <c r="AK814" s="4"/>
      <c r="AL814" s="67" t="s">
        <v>9812</v>
      </c>
      <c r="AM814" s="67" t="s">
        <v>9812</v>
      </c>
      <c r="AN814" s="67" t="s">
        <v>8257</v>
      </c>
      <c r="AO814" s="67" t="s">
        <v>8609</v>
      </c>
      <c r="AP814" s="4"/>
      <c r="AQ814" s="4"/>
      <c r="AR814" s="4"/>
      <c r="AS814" s="4"/>
      <c r="AT814" s="4"/>
      <c r="AU814" s="4"/>
      <c r="AV814" s="4"/>
      <c r="AW814" s="4"/>
      <c r="AX814" s="4"/>
      <c r="AY814" s="4"/>
      <c r="AZ814" s="4"/>
      <c r="BA814" s="4"/>
      <c r="BB814" s="4"/>
      <c r="BC814" s="4"/>
      <c r="BD814" s="4"/>
      <c r="BE814" s="4"/>
      <c r="BF814" s="4"/>
      <c r="BG814" s="4"/>
      <c r="BH814" s="4"/>
      <c r="BI814" s="4"/>
      <c r="BJ814" s="243" t="str">
        <f t="shared" si="77"/>
        <v>TL</v>
      </c>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row>
    <row r="815" ht="14.25" customHeight="1">
      <c r="A815" s="1" t="str">
        <f t="shared" si="86"/>
        <v>OK</v>
      </c>
      <c r="B815" s="103" t="str">
        <f t="shared" si="4"/>
        <v>OK</v>
      </c>
      <c r="C815" s="4" t="s">
        <v>4627</v>
      </c>
      <c r="D815" s="4" t="s">
        <v>4071</v>
      </c>
      <c r="E815" s="4"/>
      <c r="F815" s="4" t="s">
        <v>4628</v>
      </c>
      <c r="G815" s="4"/>
      <c r="H815" s="4"/>
      <c r="I815" s="4"/>
      <c r="J815" s="4"/>
      <c r="K815" s="4"/>
      <c r="L815" s="4"/>
      <c r="M815" s="4" t="s">
        <v>47</v>
      </c>
      <c r="N815" s="4" t="s">
        <v>9</v>
      </c>
      <c r="O815" s="4" t="s">
        <v>1104</v>
      </c>
      <c r="P815" s="4" t="s">
        <v>1147</v>
      </c>
      <c r="Q815" s="4"/>
      <c r="R815" s="4" t="s">
        <v>4629</v>
      </c>
      <c r="S815" s="4"/>
      <c r="T815" s="4"/>
      <c r="U815" s="4"/>
      <c r="V815" s="4"/>
      <c r="W815" s="4"/>
      <c r="X815" s="4" t="s">
        <v>4630</v>
      </c>
      <c r="Y815" s="4"/>
      <c r="Z815" s="4"/>
      <c r="AA815" s="4">
        <v>904.0</v>
      </c>
      <c r="AB815" s="4" t="s">
        <v>47</v>
      </c>
      <c r="AC815" s="4"/>
      <c r="AD815" s="20" t="s">
        <v>254</v>
      </c>
      <c r="AE815" s="67" t="s">
        <v>4629</v>
      </c>
      <c r="AF815" s="67" t="s">
        <v>9</v>
      </c>
      <c r="AG815" s="67"/>
      <c r="AH815" s="67"/>
      <c r="AI815" s="67"/>
      <c r="AJ815" s="67"/>
      <c r="AK815" s="67"/>
      <c r="AL815" s="67" t="s">
        <v>4630</v>
      </c>
      <c r="AM815" s="67" t="s">
        <v>9813</v>
      </c>
      <c r="AN815" s="67" t="s">
        <v>8255</v>
      </c>
      <c r="AO815" s="2" t="s">
        <v>9814</v>
      </c>
      <c r="AP815" s="67"/>
      <c r="AQ815" s="4"/>
      <c r="AR815" s="4"/>
      <c r="AS815" s="4"/>
      <c r="AT815" s="4"/>
      <c r="AU815" s="4"/>
      <c r="AV815" s="4"/>
      <c r="AW815" s="4"/>
      <c r="AX815" s="4"/>
      <c r="AY815" s="4"/>
      <c r="AZ815" s="4"/>
      <c r="BA815" s="4"/>
      <c r="BB815" s="4"/>
      <c r="BC815" s="4"/>
      <c r="BD815" s="4"/>
      <c r="BE815" s="4"/>
      <c r="BF815" s="4"/>
      <c r="BG815" s="4"/>
      <c r="BH815" s="4"/>
      <c r="BI815" s="4"/>
      <c r="BJ815" s="243" t="str">
        <f t="shared" si="77"/>
        <v>TL</v>
      </c>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row>
    <row r="816" ht="14.25" customHeight="1">
      <c r="A816" s="1" t="str">
        <f t="shared" si="86"/>
        <v>OK</v>
      </c>
      <c r="B816" s="103" t="str">
        <f t="shared" si="4"/>
        <v>OK</v>
      </c>
      <c r="C816" s="4" t="s">
        <v>4627</v>
      </c>
      <c r="D816" s="4" t="s">
        <v>4071</v>
      </c>
      <c r="E816" s="4"/>
      <c r="F816" s="4"/>
      <c r="G816" s="4"/>
      <c r="H816" s="4"/>
      <c r="I816" s="4"/>
      <c r="J816" s="4"/>
      <c r="K816" s="4"/>
      <c r="L816" s="4"/>
      <c r="M816" s="4" t="s">
        <v>47</v>
      </c>
      <c r="N816" s="4" t="s">
        <v>9</v>
      </c>
      <c r="O816" s="4" t="s">
        <v>1209</v>
      </c>
      <c r="P816" s="4" t="s">
        <v>1250</v>
      </c>
      <c r="Q816" s="4"/>
      <c r="R816" s="4" t="s">
        <v>4631</v>
      </c>
      <c r="S816" s="4"/>
      <c r="T816" s="4"/>
      <c r="U816" s="4"/>
      <c r="V816" s="4"/>
      <c r="W816" s="4"/>
      <c r="X816" s="4" t="s">
        <v>4632</v>
      </c>
      <c r="Y816" s="4" t="s">
        <v>4633</v>
      </c>
      <c r="Z816" s="4"/>
      <c r="AA816" s="4">
        <v>905.0</v>
      </c>
      <c r="AB816" s="4" t="s">
        <v>47</v>
      </c>
      <c r="AC816" s="4"/>
      <c r="AD816" s="20" t="s">
        <v>395</v>
      </c>
      <c r="AE816" s="4" t="s">
        <v>4631</v>
      </c>
      <c r="AF816" s="67" t="s">
        <v>9</v>
      </c>
      <c r="AG816" s="67" t="s">
        <v>171</v>
      </c>
      <c r="AH816" s="67" t="s">
        <v>410</v>
      </c>
      <c r="AI816" s="67" t="s">
        <v>99</v>
      </c>
      <c r="AJ816" s="67" t="s">
        <v>151</v>
      </c>
      <c r="AK816" s="67" t="s">
        <v>242</v>
      </c>
      <c r="AL816" s="4" t="s">
        <v>4632</v>
      </c>
      <c r="AM816" s="4" t="s">
        <v>4633</v>
      </c>
      <c r="AN816" s="67" t="s">
        <v>9501</v>
      </c>
      <c r="AO816" s="2" t="s">
        <v>8609</v>
      </c>
      <c r="AP816" s="4"/>
      <c r="AQ816" s="4"/>
      <c r="AR816" s="4"/>
      <c r="AS816" s="4"/>
      <c r="AT816" s="4"/>
      <c r="AU816" s="4"/>
      <c r="AV816" s="4"/>
      <c r="AW816" s="4"/>
      <c r="AX816" s="4"/>
      <c r="AY816" s="4"/>
      <c r="AZ816" s="4"/>
      <c r="BA816" s="4"/>
      <c r="BB816" s="4"/>
      <c r="BC816" s="4"/>
      <c r="BD816" s="4"/>
      <c r="BE816" s="4"/>
      <c r="BF816" s="4"/>
      <c r="BG816" s="4"/>
      <c r="BH816" s="4"/>
      <c r="BI816" s="4"/>
      <c r="BJ816" s="243" t="str">
        <f t="shared" si="77"/>
        <v>TL</v>
      </c>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row>
    <row r="817" ht="14.25" customHeight="1">
      <c r="A817" s="1" t="str">
        <f t="shared" si="86"/>
        <v/>
      </c>
      <c r="B817" s="103" t="str">
        <f t="shared" si="4"/>
        <v>Có sẵn</v>
      </c>
      <c r="C817" s="4" t="s">
        <v>4627</v>
      </c>
      <c r="D817" s="4" t="s">
        <v>4071</v>
      </c>
      <c r="E817" s="4"/>
      <c r="F817" s="4" t="s">
        <v>4628</v>
      </c>
      <c r="G817" s="4"/>
      <c r="H817" s="4"/>
      <c r="I817" s="4"/>
      <c r="J817" s="4"/>
      <c r="K817" s="4"/>
      <c r="L817" s="4"/>
      <c r="M817" s="4"/>
      <c r="N817" s="4"/>
      <c r="O817" s="4"/>
      <c r="P817" s="4" t="s">
        <v>4445</v>
      </c>
      <c r="Q817" s="4" t="s">
        <v>9</v>
      </c>
      <c r="R817" s="4" t="s">
        <v>4634</v>
      </c>
      <c r="S817" s="4" t="s">
        <v>150</v>
      </c>
      <c r="T817" s="4" t="s">
        <v>150</v>
      </c>
      <c r="U817" s="4" t="s">
        <v>150</v>
      </c>
      <c r="V817" s="4" t="s">
        <v>150</v>
      </c>
      <c r="W817" s="4" t="s">
        <v>150</v>
      </c>
      <c r="X817" s="4" t="s">
        <v>4635</v>
      </c>
      <c r="Y817" s="4"/>
      <c r="Z817" s="4" t="s">
        <v>4636</v>
      </c>
      <c r="AA817" s="4">
        <v>906.0</v>
      </c>
      <c r="AB817" s="4" t="s">
        <v>47</v>
      </c>
      <c r="AC817" s="4"/>
      <c r="AD817" s="20" t="s">
        <v>884</v>
      </c>
      <c r="AE817" s="4"/>
      <c r="AF817" s="4"/>
      <c r="AG817" s="4"/>
      <c r="AH817" s="4"/>
      <c r="AI817" s="4"/>
      <c r="AJ817" s="4"/>
      <c r="AK817" s="4"/>
      <c r="AL817" s="4"/>
      <c r="AM817" s="4"/>
      <c r="AN817" s="4"/>
      <c r="AO817" s="293" t="str">
        <f>+ Thêm nguồn tài liệu lấy lý thuyết: slide và các tài liệu tham khảo từ bên ngoài về lĩnh vực tương tác người máy</f>
        <v>#ERROR!</v>
      </c>
      <c r="AP817" s="4"/>
      <c r="AQ817" s="4"/>
      <c r="AR817" s="4"/>
      <c r="AS817" s="4"/>
      <c r="AT817" s="4"/>
      <c r="AU817" s="4"/>
      <c r="AV817" s="4"/>
      <c r="AW817" s="4"/>
      <c r="AX817" s="4"/>
      <c r="AY817" s="4"/>
      <c r="AZ817" s="4"/>
      <c r="BA817" s="4"/>
      <c r="BB817" s="4"/>
      <c r="BC817" s="4"/>
      <c r="BD817" s="4"/>
      <c r="BE817" s="4"/>
      <c r="BF817" s="4"/>
      <c r="BG817" s="4"/>
      <c r="BH817" s="4"/>
      <c r="BI817" s="4"/>
      <c r="BJ817" s="243" t="str">
        <f t="shared" si="77"/>
        <v>TL</v>
      </c>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row>
    <row r="818" ht="14.25" customHeight="1">
      <c r="A818" s="1" t="str">
        <f t="shared" si="86"/>
        <v/>
      </c>
      <c r="B818" s="103" t="str">
        <f t="shared" si="4"/>
        <v>Có sẵn</v>
      </c>
      <c r="C818" s="4" t="s">
        <v>4627</v>
      </c>
      <c r="D818" s="4" t="s">
        <v>4071</v>
      </c>
      <c r="E818" s="4"/>
      <c r="F818" s="4"/>
      <c r="G818" s="4"/>
      <c r="H818" s="4"/>
      <c r="I818" s="4"/>
      <c r="J818" s="4"/>
      <c r="K818" s="4"/>
      <c r="L818" s="4"/>
      <c r="M818" s="4"/>
      <c r="N818" s="4"/>
      <c r="O818" s="4"/>
      <c r="P818" s="4"/>
      <c r="Q818" s="4" t="s">
        <v>9</v>
      </c>
      <c r="R818" s="4" t="s">
        <v>4638</v>
      </c>
      <c r="S818" s="4" t="s">
        <v>150</v>
      </c>
      <c r="T818" s="4" t="s">
        <v>150</v>
      </c>
      <c r="U818" s="4" t="s">
        <v>150</v>
      </c>
      <c r="V818" s="4" t="s">
        <v>150</v>
      </c>
      <c r="W818" s="4" t="s">
        <v>150</v>
      </c>
      <c r="X818" s="4" t="s">
        <v>4639</v>
      </c>
      <c r="Y818" s="4"/>
      <c r="Z818" s="4" t="s">
        <v>4640</v>
      </c>
      <c r="AA818" s="4">
        <v>907.0</v>
      </c>
      <c r="AB818" s="4" t="s">
        <v>47</v>
      </c>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243" t="str">
        <f t="shared" si="77"/>
        <v>TL</v>
      </c>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row>
    <row r="819" ht="14.25" customHeight="1">
      <c r="A819" s="1" t="str">
        <f t="shared" si="86"/>
        <v/>
      </c>
      <c r="B819" s="103" t="str">
        <f t="shared" si="4"/>
        <v>Có sẵn</v>
      </c>
      <c r="C819" s="4" t="s">
        <v>4641</v>
      </c>
      <c r="D819" s="4" t="s">
        <v>4642</v>
      </c>
      <c r="E819" s="4" t="s">
        <v>4643</v>
      </c>
      <c r="F819" s="4" t="s">
        <v>4644</v>
      </c>
      <c r="G819" s="4" t="s">
        <v>4645</v>
      </c>
      <c r="H819" s="4"/>
      <c r="I819" s="4"/>
      <c r="J819" s="4"/>
      <c r="K819" s="4"/>
      <c r="L819" s="4"/>
      <c r="M819" s="4" t="s">
        <v>49</v>
      </c>
      <c r="N819" s="4" t="s">
        <v>8</v>
      </c>
      <c r="O819" s="4" t="s">
        <v>2465</v>
      </c>
      <c r="P819" s="4" t="s">
        <v>2541</v>
      </c>
      <c r="Q819" s="4" t="s">
        <v>8</v>
      </c>
      <c r="R819" s="4" t="s">
        <v>4646</v>
      </c>
      <c r="S819" s="4" t="s">
        <v>4647</v>
      </c>
      <c r="T819" s="4" t="s">
        <v>4648</v>
      </c>
      <c r="U819" s="4" t="s">
        <v>4649</v>
      </c>
      <c r="V819" s="4" t="s">
        <v>4650</v>
      </c>
      <c r="W819" s="4" t="s">
        <v>4651</v>
      </c>
      <c r="X819" s="4"/>
      <c r="Y819" s="4"/>
      <c r="Z819" s="4"/>
      <c r="AA819" s="4">
        <v>908.0</v>
      </c>
      <c r="AB819" s="4" t="s">
        <v>49</v>
      </c>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243" t="str">
        <f t="shared" si="77"/>
        <v>TNBT</v>
      </c>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row>
    <row r="820" ht="14.25" customHeight="1">
      <c r="A820" s="1" t="str">
        <f t="shared" si="86"/>
        <v/>
      </c>
      <c r="B820" s="103" t="str">
        <f t="shared" si="4"/>
        <v>Có sẵn</v>
      </c>
      <c r="C820" s="4" t="s">
        <v>4641</v>
      </c>
      <c r="D820" s="4" t="s">
        <v>4642</v>
      </c>
      <c r="E820" s="4"/>
      <c r="F820" s="4"/>
      <c r="G820" s="4"/>
      <c r="H820" s="4"/>
      <c r="I820" s="4"/>
      <c r="J820" s="4"/>
      <c r="K820" s="4"/>
      <c r="L820" s="4"/>
      <c r="M820" s="4" t="s">
        <v>49</v>
      </c>
      <c r="N820" s="4" t="s">
        <v>8</v>
      </c>
      <c r="O820" s="4" t="s">
        <v>2465</v>
      </c>
      <c r="P820" s="4" t="s">
        <v>2516</v>
      </c>
      <c r="Q820" s="4" t="s">
        <v>8</v>
      </c>
      <c r="R820" s="4" t="s">
        <v>4652</v>
      </c>
      <c r="S820" s="4" t="s">
        <v>4653</v>
      </c>
      <c r="T820" s="4" t="s">
        <v>4654</v>
      </c>
      <c r="U820" s="4" t="s">
        <v>4655</v>
      </c>
      <c r="V820" s="4" t="s">
        <v>3802</v>
      </c>
      <c r="W820" s="4" t="s">
        <v>4656</v>
      </c>
      <c r="X820" s="4"/>
      <c r="Y820" s="4"/>
      <c r="Z820" s="4"/>
      <c r="AA820" s="4">
        <v>909.0</v>
      </c>
      <c r="AB820" s="4" t="s">
        <v>49</v>
      </c>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243" t="str">
        <f t="shared" si="77"/>
        <v>TNBT</v>
      </c>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row>
    <row r="821" ht="14.25" customHeight="1">
      <c r="A821" s="1" t="str">
        <f t="shared" si="86"/>
        <v/>
      </c>
      <c r="B821" s="103" t="str">
        <f t="shared" si="4"/>
        <v>Có sẵn</v>
      </c>
      <c r="C821" s="4" t="s">
        <v>4641</v>
      </c>
      <c r="D821" s="4" t="s">
        <v>4642</v>
      </c>
      <c r="E821" s="4"/>
      <c r="F821" s="4"/>
      <c r="G821" s="4"/>
      <c r="H821" s="4"/>
      <c r="I821" s="4"/>
      <c r="J821" s="4"/>
      <c r="K821" s="4"/>
      <c r="L821" s="4"/>
      <c r="M821" s="4" t="s">
        <v>49</v>
      </c>
      <c r="N821" s="4" t="s">
        <v>8</v>
      </c>
      <c r="O821" s="4" t="s">
        <v>2465</v>
      </c>
      <c r="P821" s="4" t="s">
        <v>2516</v>
      </c>
      <c r="Q821" s="4" t="s">
        <v>8</v>
      </c>
      <c r="R821" s="4" t="s">
        <v>4657</v>
      </c>
      <c r="S821" s="4" t="s">
        <v>4658</v>
      </c>
      <c r="T821" s="4" t="s">
        <v>4659</v>
      </c>
      <c r="U821" s="4" t="s">
        <v>4660</v>
      </c>
      <c r="V821" s="4" t="s">
        <v>4661</v>
      </c>
      <c r="W821" s="4" t="s">
        <v>4662</v>
      </c>
      <c r="X821" s="4"/>
      <c r="Y821" s="4"/>
      <c r="Z821" s="4"/>
      <c r="AA821" s="4">
        <v>910.0</v>
      </c>
      <c r="AB821" s="4" t="s">
        <v>49</v>
      </c>
      <c r="AC821" s="4"/>
      <c r="AD821" s="20" t="s">
        <v>2243</v>
      </c>
      <c r="AE821" s="67" t="s">
        <v>8464</v>
      </c>
      <c r="AF821" s="67" t="s">
        <v>8171</v>
      </c>
      <c r="AG821" s="67" t="s">
        <v>8171</v>
      </c>
      <c r="AH821" s="67" t="s">
        <v>8171</v>
      </c>
      <c r="AI821" s="67" t="s">
        <v>8171</v>
      </c>
      <c r="AJ821" s="67" t="s">
        <v>8171</v>
      </c>
      <c r="AK821" s="67" t="s">
        <v>8171</v>
      </c>
      <c r="AL821" s="67" t="s">
        <v>9815</v>
      </c>
      <c r="AM821" s="67" t="s">
        <v>8345</v>
      </c>
      <c r="AN821" s="67" t="s">
        <v>9816</v>
      </c>
      <c r="AO821" s="67" t="s">
        <v>9817</v>
      </c>
      <c r="AP821" s="4"/>
      <c r="AQ821" s="4"/>
      <c r="AR821" s="4"/>
      <c r="AS821" s="4"/>
      <c r="AT821" s="4"/>
      <c r="AU821" s="4"/>
      <c r="AV821" s="4"/>
      <c r="AW821" s="4"/>
      <c r="AX821" s="4"/>
      <c r="AY821" s="4"/>
      <c r="AZ821" s="4"/>
      <c r="BA821" s="4"/>
      <c r="BB821" s="4"/>
      <c r="BC821" s="4"/>
      <c r="BD821" s="4"/>
      <c r="BE821" s="4"/>
      <c r="BF821" s="4"/>
      <c r="BG821" s="4"/>
      <c r="BH821" s="4"/>
      <c r="BI821" s="4"/>
      <c r="BJ821" s="243" t="str">
        <f t="shared" si="77"/>
        <v>TNBT</v>
      </c>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row>
    <row r="822" ht="14.25" customHeight="1">
      <c r="A822" s="1" t="str">
        <f t="shared" si="86"/>
        <v/>
      </c>
      <c r="B822" s="103" t="str">
        <f t="shared" si="4"/>
        <v>Có sẵn</v>
      </c>
      <c r="C822" s="4" t="s">
        <v>4641</v>
      </c>
      <c r="D822" s="4" t="s">
        <v>4663</v>
      </c>
      <c r="E822" s="4" t="s">
        <v>4643</v>
      </c>
      <c r="F822" s="4" t="s">
        <v>4664</v>
      </c>
      <c r="G822" s="4" t="s">
        <v>4645</v>
      </c>
      <c r="H822" s="4"/>
      <c r="I822" s="4"/>
      <c r="J822" s="4"/>
      <c r="K822" s="4"/>
      <c r="L822" s="4"/>
      <c r="M822" s="4"/>
      <c r="N822" s="4"/>
      <c r="O822" s="4"/>
      <c r="P822" s="4" t="s">
        <v>204</v>
      </c>
      <c r="Q822" s="4" t="s">
        <v>5</v>
      </c>
      <c r="R822" s="4" t="s">
        <v>4666</v>
      </c>
      <c r="S822" s="4" t="s">
        <v>4667</v>
      </c>
      <c r="T822" s="4" t="s">
        <v>4669</v>
      </c>
      <c r="U822" s="4" t="s">
        <v>4670</v>
      </c>
      <c r="V822" s="4" t="s">
        <v>4671</v>
      </c>
      <c r="W822" s="4" t="s">
        <v>4672</v>
      </c>
      <c r="X822" s="4" t="s">
        <v>171</v>
      </c>
      <c r="Y822" s="4"/>
      <c r="Z822" s="4" t="s">
        <v>4673</v>
      </c>
      <c r="AA822" s="4">
        <v>911.0</v>
      </c>
      <c r="AB822" s="4" t="s">
        <v>47</v>
      </c>
      <c r="AC822" s="4"/>
      <c r="AD822" s="20" t="s">
        <v>1190</v>
      </c>
      <c r="AE822" s="271" t="s">
        <v>4666</v>
      </c>
      <c r="AF822" s="270" t="s">
        <v>5</v>
      </c>
      <c r="AG822" s="271" t="s">
        <v>4667</v>
      </c>
      <c r="AH822" s="271" t="s">
        <v>4669</v>
      </c>
      <c r="AI822" s="271" t="s">
        <v>4670</v>
      </c>
      <c r="AJ822" s="271" t="s">
        <v>4671</v>
      </c>
      <c r="AK822" s="271" t="s">
        <v>4672</v>
      </c>
      <c r="AL822" s="271" t="s">
        <v>9818</v>
      </c>
      <c r="AM822" s="270" t="s">
        <v>9819</v>
      </c>
      <c r="AN822" s="271" t="s">
        <v>9820</v>
      </c>
      <c r="AO822" s="271" t="s">
        <v>9821</v>
      </c>
      <c r="AP822" s="294"/>
      <c r="AQ822" s="294"/>
      <c r="AR822" s="294"/>
      <c r="AS822" s="294"/>
      <c r="AT822" s="294"/>
      <c r="AU822" s="294"/>
      <c r="AV822" s="294"/>
      <c r="AW822" s="294"/>
      <c r="AX822" s="294"/>
      <c r="AY822" s="294"/>
      <c r="AZ822" s="294"/>
      <c r="BA822" s="294"/>
      <c r="BB822" s="294"/>
      <c r="BC822" s="4"/>
      <c r="BD822" s="4"/>
      <c r="BE822" s="4"/>
      <c r="BF822" s="4"/>
      <c r="BG822" s="4"/>
      <c r="BH822" s="4"/>
      <c r="BI822" s="4"/>
      <c r="BJ822" s="243" t="str">
        <f t="shared" si="77"/>
        <v>TNLT</v>
      </c>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row>
    <row r="823" ht="14.25" customHeight="1">
      <c r="A823" s="1" t="str">
        <f t="shared" si="86"/>
        <v/>
      </c>
      <c r="B823" s="103" t="str">
        <f t="shared" si="4"/>
        <v>Có sẵn</v>
      </c>
      <c r="C823" s="4" t="s">
        <v>4641</v>
      </c>
      <c r="D823" s="4" t="s">
        <v>4663</v>
      </c>
      <c r="E823" s="4"/>
      <c r="F823" s="4"/>
      <c r="G823" s="4"/>
      <c r="H823" s="4"/>
      <c r="I823" s="4"/>
      <c r="J823" s="4"/>
      <c r="K823" s="4"/>
      <c r="L823" s="4"/>
      <c r="M823" s="4"/>
      <c r="N823" s="4"/>
      <c r="O823" s="4"/>
      <c r="P823" s="4" t="s">
        <v>204</v>
      </c>
      <c r="Q823" s="4" t="s">
        <v>9</v>
      </c>
      <c r="R823" s="4" t="s">
        <v>4638</v>
      </c>
      <c r="S823" s="4" t="s">
        <v>150</v>
      </c>
      <c r="T823" s="4" t="s">
        <v>150</v>
      </c>
      <c r="U823" s="4" t="s">
        <v>150</v>
      </c>
      <c r="V823" s="4" t="s">
        <v>150</v>
      </c>
      <c r="W823" s="4" t="s">
        <v>150</v>
      </c>
      <c r="X823" s="4" t="s">
        <v>4639</v>
      </c>
      <c r="Y823" s="4"/>
      <c r="Z823" s="4" t="s">
        <v>4674</v>
      </c>
      <c r="AA823" s="4">
        <v>912.0</v>
      </c>
      <c r="AB823" s="4" t="s">
        <v>47</v>
      </c>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243" t="str">
        <f t="shared" si="77"/>
        <v>TL</v>
      </c>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row>
    <row r="824" ht="14.25" customHeight="1">
      <c r="A824" s="1" t="str">
        <f t="shared" si="86"/>
        <v/>
      </c>
      <c r="B824" s="103" t="str">
        <f t="shared" si="4"/>
        <v>Có sẵn</v>
      </c>
      <c r="C824" s="4" t="s">
        <v>4641</v>
      </c>
      <c r="D824" s="4" t="s">
        <v>4663</v>
      </c>
      <c r="E824" s="4"/>
      <c r="F824" s="4"/>
      <c r="G824" s="4"/>
      <c r="H824" s="4"/>
      <c r="I824" s="4"/>
      <c r="J824" s="4"/>
      <c r="K824" s="4"/>
      <c r="L824" s="4"/>
      <c r="M824" s="4"/>
      <c r="N824" s="4"/>
      <c r="O824" s="4"/>
      <c r="P824" s="4"/>
      <c r="Q824" s="4" t="s">
        <v>5</v>
      </c>
      <c r="R824" s="4" t="s">
        <v>4666</v>
      </c>
      <c r="S824" s="4" t="s">
        <v>4675</v>
      </c>
      <c r="T824" s="4" t="s">
        <v>4676</v>
      </c>
      <c r="U824" s="4" t="s">
        <v>4677</v>
      </c>
      <c r="V824" s="4" t="s">
        <v>4678</v>
      </c>
      <c r="W824" s="4" t="s">
        <v>4679</v>
      </c>
      <c r="X824" s="4"/>
      <c r="Y824" s="4"/>
      <c r="Z824" s="4" t="s">
        <v>4680</v>
      </c>
      <c r="AA824" s="4">
        <v>913.0</v>
      </c>
      <c r="AB824" s="4" t="s">
        <v>49</v>
      </c>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243" t="str">
        <f t="shared" si="77"/>
        <v>TNLT</v>
      </c>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row>
    <row r="825" ht="14.25" customHeight="1">
      <c r="A825" s="1" t="str">
        <f t="shared" si="86"/>
        <v>OK</v>
      </c>
      <c r="B825" s="103" t="str">
        <f t="shared" si="4"/>
        <v>OK</v>
      </c>
      <c r="C825" s="4" t="s">
        <v>4681</v>
      </c>
      <c r="D825" s="4" t="s">
        <v>4642</v>
      </c>
      <c r="E825" s="4"/>
      <c r="F825" s="4"/>
      <c r="G825" s="4" t="s">
        <v>4682</v>
      </c>
      <c r="H825" s="4"/>
      <c r="I825" s="4"/>
      <c r="J825" s="4"/>
      <c r="K825" s="4"/>
      <c r="L825" s="4"/>
      <c r="M825" s="4" t="s">
        <v>49</v>
      </c>
      <c r="N825" s="4" t="s">
        <v>8</v>
      </c>
      <c r="O825" s="4" t="s">
        <v>2598</v>
      </c>
      <c r="P825" s="4" t="s">
        <v>2647</v>
      </c>
      <c r="Q825" s="4"/>
      <c r="R825" s="4" t="s">
        <v>4683</v>
      </c>
      <c r="S825" s="4" t="s">
        <v>4684</v>
      </c>
      <c r="T825" s="4" t="s">
        <v>4685</v>
      </c>
      <c r="U825" s="4" t="s">
        <v>4686</v>
      </c>
      <c r="V825" s="4" t="s">
        <v>4687</v>
      </c>
      <c r="W825" s="4" t="s">
        <v>4688</v>
      </c>
      <c r="X825" s="4"/>
      <c r="Y825" s="4"/>
      <c r="Z825" s="4"/>
      <c r="AA825" s="4">
        <v>914.0</v>
      </c>
      <c r="AB825" s="4" t="s">
        <v>49</v>
      </c>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243" t="str">
        <f t="shared" si="77"/>
        <v>TNBT</v>
      </c>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row>
    <row r="826" ht="14.25" customHeight="1">
      <c r="A826" s="1" t="str">
        <f t="shared" si="86"/>
        <v/>
      </c>
      <c r="B826" s="103" t="str">
        <f t="shared" si="4"/>
        <v>Có sẵn</v>
      </c>
      <c r="C826" s="4" t="s">
        <v>4681</v>
      </c>
      <c r="D826" s="4" t="s">
        <v>4642</v>
      </c>
      <c r="E826" s="4"/>
      <c r="F826" s="4"/>
      <c r="G826" s="4"/>
      <c r="H826" s="4"/>
      <c r="I826" s="4"/>
      <c r="J826" s="4"/>
      <c r="K826" s="4"/>
      <c r="L826" s="4"/>
      <c r="M826" s="4" t="s">
        <v>49</v>
      </c>
      <c r="N826" s="4" t="s">
        <v>8</v>
      </c>
      <c r="O826" s="4" t="s">
        <v>3024</v>
      </c>
      <c r="P826" s="4" t="s">
        <v>3063</v>
      </c>
      <c r="Q826" s="4" t="s">
        <v>8</v>
      </c>
      <c r="R826" s="4" t="s">
        <v>4689</v>
      </c>
      <c r="S826" s="4" t="s">
        <v>4690</v>
      </c>
      <c r="T826" s="4" t="s">
        <v>4691</v>
      </c>
      <c r="U826" s="4" t="s">
        <v>4692</v>
      </c>
      <c r="V826" s="4"/>
      <c r="W826" s="4"/>
      <c r="X826" s="4"/>
      <c r="Y826" s="4"/>
      <c r="Z826" s="4"/>
      <c r="AA826" s="4">
        <v>915.0</v>
      </c>
      <c r="AB826" s="4" t="s">
        <v>49</v>
      </c>
      <c r="AC826" s="4"/>
      <c r="AD826" s="20" t="s">
        <v>1037</v>
      </c>
      <c r="AE826" s="4" t="s">
        <v>4689</v>
      </c>
      <c r="AF826" s="4" t="s">
        <v>8</v>
      </c>
      <c r="AG826" s="4" t="s">
        <v>4690</v>
      </c>
      <c r="AH826" s="4" t="s">
        <v>4691</v>
      </c>
      <c r="AI826" s="4" t="s">
        <v>4692</v>
      </c>
      <c r="AJ826" s="67" t="s">
        <v>9822</v>
      </c>
      <c r="AK826" s="67" t="s">
        <v>9823</v>
      </c>
      <c r="AL826" s="67" t="s">
        <v>9824</v>
      </c>
      <c r="AM826" s="67" t="s">
        <v>9825</v>
      </c>
      <c r="AN826" s="67" t="s">
        <v>9170</v>
      </c>
      <c r="AO826" s="67" t="s">
        <v>9171</v>
      </c>
      <c r="AP826" s="4"/>
      <c r="AQ826" s="4"/>
      <c r="AR826" s="4"/>
      <c r="AS826" s="4"/>
      <c r="AT826" s="4"/>
      <c r="AU826" s="4"/>
      <c r="AV826" s="4"/>
      <c r="AW826" s="4"/>
      <c r="AX826" s="4"/>
      <c r="AY826" s="4"/>
      <c r="AZ826" s="4"/>
      <c r="BA826" s="4"/>
      <c r="BB826" s="4"/>
      <c r="BC826" s="4"/>
      <c r="BD826" s="4"/>
      <c r="BE826" s="4"/>
      <c r="BF826" s="4"/>
      <c r="BG826" s="4"/>
      <c r="BH826" s="4"/>
      <c r="BI826" s="4"/>
      <c r="BJ826" s="243" t="str">
        <f t="shared" si="77"/>
        <v>TNBT</v>
      </c>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row>
    <row r="827" ht="14.25" customHeight="1">
      <c r="A827" s="1" t="str">
        <f t="shared" si="86"/>
        <v/>
      </c>
      <c r="B827" s="103" t="str">
        <f t="shared" si="4"/>
        <v>Có sẵn</v>
      </c>
      <c r="C827" s="4" t="s">
        <v>4681</v>
      </c>
      <c r="D827" s="4" t="s">
        <v>4663</v>
      </c>
      <c r="E827" s="4"/>
      <c r="F827" s="4"/>
      <c r="G827" s="4" t="s">
        <v>4682</v>
      </c>
      <c r="H827" s="4"/>
      <c r="I827" s="4"/>
      <c r="J827" s="4"/>
      <c r="K827" s="4"/>
      <c r="L827" s="4"/>
      <c r="M827" s="4"/>
      <c r="N827" s="4"/>
      <c r="O827" s="4"/>
      <c r="P827" s="4" t="s">
        <v>204</v>
      </c>
      <c r="Q827" s="4" t="s">
        <v>5</v>
      </c>
      <c r="R827" s="4" t="s">
        <v>4695</v>
      </c>
      <c r="S827" s="4" t="s">
        <v>4696</v>
      </c>
      <c r="T827" s="4" t="s">
        <v>4697</v>
      </c>
      <c r="U827" s="4" t="s">
        <v>4698</v>
      </c>
      <c r="V827" s="4" t="s">
        <v>4699</v>
      </c>
      <c r="W827" s="4" t="s">
        <v>4700</v>
      </c>
      <c r="X827" s="4" t="s">
        <v>171</v>
      </c>
      <c r="Y827" s="4"/>
      <c r="Z827" s="4" t="s">
        <v>4701</v>
      </c>
      <c r="AA827" s="4">
        <v>916.0</v>
      </c>
      <c r="AB827" s="4" t="s">
        <v>47</v>
      </c>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243" t="str">
        <f t="shared" si="77"/>
        <v>TNLT</v>
      </c>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row>
    <row r="828" ht="14.25" customHeight="1">
      <c r="A828" s="1" t="str">
        <f t="shared" si="86"/>
        <v/>
      </c>
      <c r="B828" s="103" t="str">
        <f t="shared" si="4"/>
        <v>Có sẵn</v>
      </c>
      <c r="C828" s="4" t="s">
        <v>4681</v>
      </c>
      <c r="D828" s="4" t="s">
        <v>4663</v>
      </c>
      <c r="E828" s="4"/>
      <c r="F828" s="4"/>
      <c r="G828" s="4"/>
      <c r="H828" s="4"/>
      <c r="I828" s="4"/>
      <c r="J828" s="4"/>
      <c r="K828" s="4"/>
      <c r="L828" s="4"/>
      <c r="M828" s="4"/>
      <c r="N828" s="4"/>
      <c r="O828" s="4"/>
      <c r="P828" s="4"/>
      <c r="Q828" s="4" t="s">
        <v>5</v>
      </c>
      <c r="R828" s="4" t="s">
        <v>4702</v>
      </c>
      <c r="S828" s="4" t="s">
        <v>4703</v>
      </c>
      <c r="T828" s="4" t="s">
        <v>4704</v>
      </c>
      <c r="U828" s="4" t="s">
        <v>4705</v>
      </c>
      <c r="V828" s="4" t="s">
        <v>4706</v>
      </c>
      <c r="W828" s="4" t="s">
        <v>4707</v>
      </c>
      <c r="X828" s="4"/>
      <c r="Y828" s="4"/>
      <c r="Z828" s="4" t="s">
        <v>4708</v>
      </c>
      <c r="AA828" s="4">
        <v>917.0</v>
      </c>
      <c r="AB828" s="4" t="s">
        <v>49</v>
      </c>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243" t="str">
        <f t="shared" si="77"/>
        <v>TNLT</v>
      </c>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row>
    <row r="829" ht="14.25" customHeight="1">
      <c r="A829" s="1" t="str">
        <f t="shared" si="86"/>
        <v>OK</v>
      </c>
      <c r="B829" s="103" t="str">
        <f t="shared" si="4"/>
        <v>OK</v>
      </c>
      <c r="C829" s="4" t="s">
        <v>4709</v>
      </c>
      <c r="D829" s="4" t="s">
        <v>4642</v>
      </c>
      <c r="E829" s="4"/>
      <c r="F829" s="4" t="s">
        <v>4710</v>
      </c>
      <c r="G829" s="4" t="s">
        <v>4711</v>
      </c>
      <c r="H829" s="4" t="s">
        <v>4712</v>
      </c>
      <c r="I829" s="4" t="s">
        <v>3580</v>
      </c>
      <c r="J829" s="4" t="s">
        <v>123</v>
      </c>
      <c r="K829" s="4"/>
      <c r="L829" s="4" t="s">
        <v>4713</v>
      </c>
      <c r="M829" s="4" t="s">
        <v>13</v>
      </c>
      <c r="N829" s="4" t="s">
        <v>9</v>
      </c>
      <c r="O829" s="4" t="s">
        <v>550</v>
      </c>
      <c r="P829" s="4" t="s">
        <v>551</v>
      </c>
      <c r="Q829" s="4"/>
      <c r="R829" s="4" t="s">
        <v>4714</v>
      </c>
      <c r="S829" s="4"/>
      <c r="T829" s="4"/>
      <c r="U829" s="4"/>
      <c r="V829" s="4"/>
      <c r="W829" s="4"/>
      <c r="X829" s="4" t="s">
        <v>4715</v>
      </c>
      <c r="Y829" s="4" t="s">
        <v>4716</v>
      </c>
      <c r="Z829" s="4"/>
      <c r="AA829" s="4">
        <v>918.0</v>
      </c>
      <c r="AB829" s="4" t="s">
        <v>49</v>
      </c>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243" t="str">
        <f t="shared" si="77"/>
        <v>TL</v>
      </c>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row>
    <row r="830" ht="14.25" customHeight="1">
      <c r="A830" s="1" t="str">
        <f t="shared" si="86"/>
        <v/>
      </c>
      <c r="B830" s="103" t="str">
        <f t="shared" si="4"/>
        <v>Có sẵn</v>
      </c>
      <c r="C830" s="4" t="s">
        <v>4709</v>
      </c>
      <c r="D830" s="4" t="s">
        <v>4642</v>
      </c>
      <c r="E830" s="4"/>
      <c r="F830" s="4" t="s">
        <v>4710</v>
      </c>
      <c r="G830" s="4" t="s">
        <v>4711</v>
      </c>
      <c r="H830" s="4" t="s">
        <v>4712</v>
      </c>
      <c r="I830" s="4" t="s">
        <v>3580</v>
      </c>
      <c r="J830" s="4" t="s">
        <v>123</v>
      </c>
      <c r="K830" s="4"/>
      <c r="L830" s="4" t="s">
        <v>4713</v>
      </c>
      <c r="M830" s="4" t="s">
        <v>49</v>
      </c>
      <c r="N830" s="4" t="s">
        <v>8</v>
      </c>
      <c r="O830" s="4" t="s">
        <v>2817</v>
      </c>
      <c r="P830" s="4" t="s">
        <v>2847</v>
      </c>
      <c r="Q830" s="4" t="s">
        <v>8</v>
      </c>
      <c r="R830" s="4" t="s">
        <v>4717</v>
      </c>
      <c r="S830" s="4" t="s">
        <v>4718</v>
      </c>
      <c r="T830" s="4" t="s">
        <v>4719</v>
      </c>
      <c r="U830" s="4" t="s">
        <v>4720</v>
      </c>
      <c r="V830" s="4" t="s">
        <v>4721</v>
      </c>
      <c r="W830" s="4" t="s">
        <v>4722</v>
      </c>
      <c r="X830" s="4"/>
      <c r="Y830" s="4"/>
      <c r="Z830" s="4"/>
      <c r="AA830" s="4">
        <v>919.0</v>
      </c>
      <c r="AB830" s="4" t="s">
        <v>49</v>
      </c>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243" t="str">
        <f t="shared" si="77"/>
        <v>TNBT</v>
      </c>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row>
    <row r="831" ht="14.25" customHeight="1">
      <c r="A831" s="1" t="str">
        <f t="shared" si="86"/>
        <v>OK</v>
      </c>
      <c r="B831" s="103" t="str">
        <f t="shared" si="4"/>
        <v>OK</v>
      </c>
      <c r="C831" s="4" t="s">
        <v>4709</v>
      </c>
      <c r="D831" s="4" t="s">
        <v>4642</v>
      </c>
      <c r="E831" s="4"/>
      <c r="F831" s="4"/>
      <c r="G831" s="4"/>
      <c r="H831" s="4"/>
      <c r="I831" s="4"/>
      <c r="J831" s="4"/>
      <c r="K831" s="4"/>
      <c r="L831" s="4"/>
      <c r="M831" s="4" t="s">
        <v>49</v>
      </c>
      <c r="N831" s="4" t="s">
        <v>8</v>
      </c>
      <c r="O831" s="4" t="s">
        <v>3024</v>
      </c>
      <c r="P831" s="4" t="s">
        <v>3063</v>
      </c>
      <c r="Q831" s="4"/>
      <c r="R831" s="4" t="s">
        <v>4726</v>
      </c>
      <c r="S831" s="4" t="s">
        <v>4728</v>
      </c>
      <c r="T831" s="4" t="s">
        <v>4729</v>
      </c>
      <c r="U831" s="4" t="s">
        <v>4730</v>
      </c>
      <c r="V831" s="4"/>
      <c r="W831" s="4" t="s">
        <v>4731</v>
      </c>
      <c r="X831" s="4"/>
      <c r="Y831" s="4"/>
      <c r="Z831" s="4"/>
      <c r="AA831" s="4">
        <v>920.0</v>
      </c>
      <c r="AB831" s="4" t="s">
        <v>49</v>
      </c>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243" t="str">
        <f t="shared" si="77"/>
        <v>TNBT</v>
      </c>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row>
    <row r="832" ht="14.25" customHeight="1">
      <c r="A832" s="1" t="str">
        <f t="shared" si="86"/>
        <v>OK</v>
      </c>
      <c r="B832" s="103" t="str">
        <f t="shared" si="4"/>
        <v>OK</v>
      </c>
      <c r="C832" s="4" t="s">
        <v>4709</v>
      </c>
      <c r="D832" s="4" t="s">
        <v>4642</v>
      </c>
      <c r="E832" s="4"/>
      <c r="F832" s="4" t="s">
        <v>4710</v>
      </c>
      <c r="G832" s="4" t="s">
        <v>4711</v>
      </c>
      <c r="H832" s="4" t="s">
        <v>4712</v>
      </c>
      <c r="I832" s="4" t="s">
        <v>3580</v>
      </c>
      <c r="J832" s="4" t="s">
        <v>123</v>
      </c>
      <c r="K832" s="4"/>
      <c r="L832" s="4" t="s">
        <v>4713</v>
      </c>
      <c r="M832" s="4" t="s">
        <v>49</v>
      </c>
      <c r="N832" s="4" t="s">
        <v>8</v>
      </c>
      <c r="O832" s="4" t="s">
        <v>3024</v>
      </c>
      <c r="P832" s="4" t="s">
        <v>3050</v>
      </c>
      <c r="Q832" s="4"/>
      <c r="R832" s="4" t="s">
        <v>4732</v>
      </c>
      <c r="S832" s="4" t="s">
        <v>4733</v>
      </c>
      <c r="T832" s="4" t="s">
        <v>4734</v>
      </c>
      <c r="U832" s="4" t="s">
        <v>4735</v>
      </c>
      <c r="V832" s="4" t="s">
        <v>4736</v>
      </c>
      <c r="W832" s="4"/>
      <c r="X832" s="4"/>
      <c r="Y832" s="4"/>
      <c r="Z832" s="4"/>
      <c r="AA832" s="4">
        <v>921.0</v>
      </c>
      <c r="AB832" s="4" t="s">
        <v>49</v>
      </c>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243" t="str">
        <f t="shared" si="77"/>
        <v>TNBT</v>
      </c>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row>
    <row r="833" ht="14.25" customHeight="1">
      <c r="A833" s="1"/>
      <c r="B833" s="103" t="str">
        <f t="shared" si="4"/>
        <v>Thêm</v>
      </c>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243" t="str">
        <f t="shared" si="77"/>
        <v/>
      </c>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row>
    <row r="834" ht="14.25" customHeight="1">
      <c r="A834" s="1" t="str">
        <f t="shared" ref="A834:A841" si="87">SWITCH(B834,"OK",IF(ISBLANK(R834),IF(ISBLANK(P834),"Giữ chỗ nhóm","Giữ chỗ"),"OK"),"Chưa làm",IF(P834&lt;&gt;"","Giữ chỗ",""),0,IF(ISBLANK(R834),"Thêm",""),"")</f>
        <v/>
      </c>
      <c r="B834" s="103" t="str">
        <f t="shared" si="4"/>
        <v>Có sẵn</v>
      </c>
      <c r="C834" s="4" t="s">
        <v>4709</v>
      </c>
      <c r="D834" s="4" t="s">
        <v>4663</v>
      </c>
      <c r="E834" s="4"/>
      <c r="F834" s="4"/>
      <c r="G834" s="4"/>
      <c r="H834" s="4"/>
      <c r="I834" s="4"/>
      <c r="J834" s="4"/>
      <c r="K834" s="4"/>
      <c r="L834" s="4"/>
      <c r="M834" s="4"/>
      <c r="N834" s="4"/>
      <c r="O834" s="4"/>
      <c r="P834" s="4"/>
      <c r="Q834" s="4" t="s">
        <v>9</v>
      </c>
      <c r="R834" s="4" t="s">
        <v>4737</v>
      </c>
      <c r="S834" s="4"/>
      <c r="T834" s="4"/>
      <c r="U834" s="4"/>
      <c r="V834" s="4"/>
      <c r="W834" s="4"/>
      <c r="X834" s="4"/>
      <c r="Y834" s="4"/>
      <c r="Z834" s="4" t="s">
        <v>4738</v>
      </c>
      <c r="AA834" s="4">
        <v>923.0</v>
      </c>
      <c r="AB834" s="4" t="s">
        <v>49</v>
      </c>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243" t="str">
        <f t="shared" si="77"/>
        <v>TL</v>
      </c>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row>
    <row r="835" ht="14.25" customHeight="1">
      <c r="A835" s="1" t="str">
        <f t="shared" si="87"/>
        <v>OK</v>
      </c>
      <c r="B835" s="103" t="str">
        <f t="shared" si="4"/>
        <v>OK</v>
      </c>
      <c r="C835" s="4" t="s">
        <v>4739</v>
      </c>
      <c r="D835" s="4" t="s">
        <v>4642</v>
      </c>
      <c r="E835" s="4"/>
      <c r="F835" s="4"/>
      <c r="G835" s="4"/>
      <c r="H835" s="4" t="s">
        <v>4740</v>
      </c>
      <c r="I835" s="4" t="s">
        <v>3580</v>
      </c>
      <c r="J835" s="4" t="s">
        <v>123</v>
      </c>
      <c r="K835" s="4"/>
      <c r="L835" s="4" t="s">
        <v>4713</v>
      </c>
      <c r="M835" s="4" t="s">
        <v>13</v>
      </c>
      <c r="N835" s="4" t="s">
        <v>9</v>
      </c>
      <c r="O835" s="4" t="s">
        <v>505</v>
      </c>
      <c r="P835" s="4" t="s">
        <v>545</v>
      </c>
      <c r="Q835" s="4"/>
      <c r="R835" s="4" t="s">
        <v>4741</v>
      </c>
      <c r="S835" s="4"/>
      <c r="T835" s="4"/>
      <c r="U835" s="4"/>
      <c r="V835" s="4"/>
      <c r="W835" s="4"/>
      <c r="X835" s="4" t="s">
        <v>4742</v>
      </c>
      <c r="Y835" s="4" t="s">
        <v>4743</v>
      </c>
      <c r="Z835" s="4"/>
      <c r="AA835" s="4">
        <v>924.0</v>
      </c>
      <c r="AB835" s="4" t="s">
        <v>49</v>
      </c>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243" t="str">
        <f t="shared" si="77"/>
        <v>TL</v>
      </c>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row>
    <row r="836" ht="14.25" customHeight="1">
      <c r="A836" s="1" t="str">
        <f t="shared" si="87"/>
        <v>OK</v>
      </c>
      <c r="B836" s="103" t="str">
        <f t="shared" si="4"/>
        <v>OK</v>
      </c>
      <c r="C836" s="4" t="s">
        <v>4739</v>
      </c>
      <c r="D836" s="4" t="s">
        <v>4642</v>
      </c>
      <c r="E836" s="4"/>
      <c r="F836" s="4"/>
      <c r="G836" s="4"/>
      <c r="H836" s="4" t="s">
        <v>4740</v>
      </c>
      <c r="I836" s="4" t="s">
        <v>3580</v>
      </c>
      <c r="J836" s="4" t="s">
        <v>123</v>
      </c>
      <c r="K836" s="4"/>
      <c r="L836" s="4" t="s">
        <v>4713</v>
      </c>
      <c r="M836" s="4" t="s">
        <v>49</v>
      </c>
      <c r="N836" s="4" t="s">
        <v>8</v>
      </c>
      <c r="O836" s="4" t="s">
        <v>3485</v>
      </c>
      <c r="P836" s="4" t="s">
        <v>3512</v>
      </c>
      <c r="Q836" s="4"/>
      <c r="R836" s="4" t="s">
        <v>4744</v>
      </c>
      <c r="S836" s="4" t="s">
        <v>4745</v>
      </c>
      <c r="T836" s="4" t="s">
        <v>4746</v>
      </c>
      <c r="U836" s="4" t="s">
        <v>4747</v>
      </c>
      <c r="V836" s="4" t="s">
        <v>4748</v>
      </c>
      <c r="W836" s="4" t="s">
        <v>4749</v>
      </c>
      <c r="X836" s="4"/>
      <c r="Y836" s="4"/>
      <c r="Z836" s="4"/>
      <c r="AA836" s="4">
        <v>925.0</v>
      </c>
      <c r="AB836" s="4" t="s">
        <v>49</v>
      </c>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243" t="str">
        <f t="shared" si="77"/>
        <v>TNBT</v>
      </c>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row>
    <row r="837" ht="14.25" customHeight="1">
      <c r="A837" s="1" t="str">
        <f t="shared" si="87"/>
        <v/>
      </c>
      <c r="B837" s="103" t="str">
        <f t="shared" si="4"/>
        <v>Có sẵn</v>
      </c>
      <c r="C837" s="4" t="s">
        <v>4739</v>
      </c>
      <c r="D837" s="4" t="s">
        <v>4642</v>
      </c>
      <c r="E837" s="4"/>
      <c r="F837" s="4"/>
      <c r="G837" s="4"/>
      <c r="H837" s="4" t="s">
        <v>4740</v>
      </c>
      <c r="I837" s="4" t="s">
        <v>3580</v>
      </c>
      <c r="J837" s="4" t="s">
        <v>123</v>
      </c>
      <c r="K837" s="4"/>
      <c r="L837" s="4" t="s">
        <v>4713</v>
      </c>
      <c r="M837" s="4" t="s">
        <v>49</v>
      </c>
      <c r="N837" s="4" t="s">
        <v>8</v>
      </c>
      <c r="O837" s="4" t="s">
        <v>3275</v>
      </c>
      <c r="P837" s="4" t="s">
        <v>2985</v>
      </c>
      <c r="Q837" s="4" t="s">
        <v>5</v>
      </c>
      <c r="R837" s="4" t="s">
        <v>4752</v>
      </c>
      <c r="S837" s="4" t="s">
        <v>4753</v>
      </c>
      <c r="T837" s="4" t="s">
        <v>4754</v>
      </c>
      <c r="U837" s="4" t="s">
        <v>4755</v>
      </c>
      <c r="V837" s="4" t="s">
        <v>4756</v>
      </c>
      <c r="W837" s="4" t="s">
        <v>4749</v>
      </c>
      <c r="X837" s="4"/>
      <c r="Y837" s="4"/>
      <c r="Z837" s="4"/>
      <c r="AA837" s="4">
        <v>926.0</v>
      </c>
      <c r="AB837" s="4" t="s">
        <v>49</v>
      </c>
      <c r="AC837" s="4"/>
      <c r="AD837" s="20" t="s">
        <v>1940</v>
      </c>
      <c r="AE837" s="67" t="s">
        <v>8171</v>
      </c>
      <c r="AF837" s="67" t="s">
        <v>8171</v>
      </c>
      <c r="AG837" s="67" t="s">
        <v>8171</v>
      </c>
      <c r="AH837" s="67" t="s">
        <v>8171</v>
      </c>
      <c r="AI837" s="67" t="s">
        <v>8171</v>
      </c>
      <c r="AJ837" s="67" t="s">
        <v>8171</v>
      </c>
      <c r="AK837" s="67" t="s">
        <v>8171</v>
      </c>
      <c r="AL837" s="67" t="s">
        <v>8232</v>
      </c>
      <c r="AM837" s="67" t="s">
        <v>8232</v>
      </c>
      <c r="AN837" s="67" t="s">
        <v>9826</v>
      </c>
      <c r="AO837" s="67" t="s">
        <v>9827</v>
      </c>
      <c r="AP837" s="4"/>
      <c r="AQ837" s="4"/>
      <c r="AR837" s="4"/>
      <c r="AS837" s="4"/>
      <c r="AT837" s="4"/>
      <c r="AU837" s="4"/>
      <c r="AV837" s="4"/>
      <c r="AW837" s="4"/>
      <c r="AX837" s="4"/>
      <c r="AY837" s="4"/>
      <c r="AZ837" s="4"/>
      <c r="BA837" s="4"/>
      <c r="BB837" s="4"/>
      <c r="BC837" s="4"/>
      <c r="BD837" s="4"/>
      <c r="BE837" s="4"/>
      <c r="BF837" s="4"/>
      <c r="BG837" s="4"/>
      <c r="BH837" s="4"/>
      <c r="BI837" s="4"/>
      <c r="BJ837" s="243" t="str">
        <f t="shared" si="77"/>
        <v>TNBT</v>
      </c>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row>
    <row r="838" ht="14.25" customHeight="1">
      <c r="A838" s="1" t="str">
        <f t="shared" si="87"/>
        <v/>
      </c>
      <c r="B838" s="103" t="str">
        <f t="shared" si="4"/>
        <v>Có sẵn</v>
      </c>
      <c r="C838" s="4" t="s">
        <v>4739</v>
      </c>
      <c r="D838" s="4" t="s">
        <v>4663</v>
      </c>
      <c r="E838" s="4"/>
      <c r="F838" s="4"/>
      <c r="G838" s="4"/>
      <c r="H838" s="4" t="s">
        <v>4740</v>
      </c>
      <c r="I838" s="4" t="s">
        <v>3580</v>
      </c>
      <c r="J838" s="4" t="s">
        <v>123</v>
      </c>
      <c r="K838" s="4"/>
      <c r="L838" s="4" t="s">
        <v>4713</v>
      </c>
      <c r="M838" s="4"/>
      <c r="N838" s="4"/>
      <c r="O838" s="4"/>
      <c r="P838" s="4"/>
      <c r="Q838" s="4" t="s">
        <v>9</v>
      </c>
      <c r="R838" s="4" t="s">
        <v>4757</v>
      </c>
      <c r="S838" s="4" t="s">
        <v>150</v>
      </c>
      <c r="T838" s="4" t="s">
        <v>150</v>
      </c>
      <c r="U838" s="4" t="s">
        <v>150</v>
      </c>
      <c r="V838" s="4" t="s">
        <v>150</v>
      </c>
      <c r="W838" s="4" t="s">
        <v>150</v>
      </c>
      <c r="X838" s="4" t="s">
        <v>4758</v>
      </c>
      <c r="Y838" s="4" t="s">
        <v>4759</v>
      </c>
      <c r="Z838" s="4" t="s">
        <v>9</v>
      </c>
      <c r="AA838" s="4">
        <v>927.0</v>
      </c>
      <c r="AB838" s="4" t="s">
        <v>47</v>
      </c>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243" t="str">
        <f t="shared" si="77"/>
        <v>TL</v>
      </c>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row>
    <row r="839" ht="14.25" customHeight="1">
      <c r="A839" s="1" t="str">
        <f t="shared" si="87"/>
        <v>OK</v>
      </c>
      <c r="B839" s="103" t="str">
        <f t="shared" si="4"/>
        <v>OK</v>
      </c>
      <c r="C839" s="4" t="s">
        <v>4760</v>
      </c>
      <c r="D839" s="4" t="s">
        <v>4642</v>
      </c>
      <c r="E839" s="4"/>
      <c r="F839" s="4"/>
      <c r="G839" s="4"/>
      <c r="H839" s="4" t="s">
        <v>4761</v>
      </c>
      <c r="I839" s="4" t="s">
        <v>3580</v>
      </c>
      <c r="J839" s="4" t="s">
        <v>123</v>
      </c>
      <c r="K839" s="4"/>
      <c r="L839" s="4" t="s">
        <v>4713</v>
      </c>
      <c r="M839" s="4" t="s">
        <v>13</v>
      </c>
      <c r="N839" s="4" t="s">
        <v>9</v>
      </c>
      <c r="O839" s="4" t="s">
        <v>42</v>
      </c>
      <c r="P839" s="4" t="s">
        <v>188</v>
      </c>
      <c r="Q839" s="4"/>
      <c r="R839" s="4" t="s">
        <v>4762</v>
      </c>
      <c r="S839" s="4"/>
      <c r="T839" s="4"/>
      <c r="U839" s="4"/>
      <c r="V839" s="4"/>
      <c r="W839" s="4"/>
      <c r="X839" s="4" t="s">
        <v>4763</v>
      </c>
      <c r="Y839" s="4" t="s">
        <v>4764</v>
      </c>
      <c r="Z839" s="4"/>
      <c r="AA839" s="4">
        <v>928.0</v>
      </c>
      <c r="AB839" s="4" t="s">
        <v>49</v>
      </c>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243" t="str">
        <f t="shared" si="77"/>
        <v>TL</v>
      </c>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row>
    <row r="840" ht="14.25" customHeight="1">
      <c r="A840" s="1" t="str">
        <f t="shared" si="87"/>
        <v>OK</v>
      </c>
      <c r="B840" s="103" t="str">
        <f t="shared" si="4"/>
        <v>OK</v>
      </c>
      <c r="C840" s="4" t="s">
        <v>4760</v>
      </c>
      <c r="D840" s="4" t="s">
        <v>4642</v>
      </c>
      <c r="E840" s="4"/>
      <c r="F840" s="4"/>
      <c r="G840" s="4"/>
      <c r="H840" s="4" t="s">
        <v>4761</v>
      </c>
      <c r="I840" s="4" t="s">
        <v>3580</v>
      </c>
      <c r="J840" s="4" t="s">
        <v>123</v>
      </c>
      <c r="K840" s="4"/>
      <c r="L840" s="4" t="s">
        <v>4713</v>
      </c>
      <c r="M840" s="4" t="s">
        <v>49</v>
      </c>
      <c r="N840" s="4" t="s">
        <v>8</v>
      </c>
      <c r="O840" s="4" t="s">
        <v>3302</v>
      </c>
      <c r="P840" s="4" t="s">
        <v>4201</v>
      </c>
      <c r="Q840" s="4"/>
      <c r="R840" s="4" t="s">
        <v>4768</v>
      </c>
      <c r="S840" s="4" t="s">
        <v>4769</v>
      </c>
      <c r="T840" s="4" t="s">
        <v>4770</v>
      </c>
      <c r="U840" s="4" t="s">
        <v>4771</v>
      </c>
      <c r="V840" s="4" t="s">
        <v>4772</v>
      </c>
      <c r="W840" s="4" t="s">
        <v>4773</v>
      </c>
      <c r="X840" s="4"/>
      <c r="Y840" s="4"/>
      <c r="Z840" s="4"/>
      <c r="AA840" s="4">
        <v>929.0</v>
      </c>
      <c r="AB840" s="4" t="s">
        <v>49</v>
      </c>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243" t="str">
        <f t="shared" si="77"/>
        <v>TNBT</v>
      </c>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row>
    <row r="841" ht="14.25" customHeight="1">
      <c r="A841" s="1" t="str">
        <f t="shared" si="87"/>
        <v>OK</v>
      </c>
      <c r="B841" s="103" t="str">
        <f t="shared" si="4"/>
        <v>OK</v>
      </c>
      <c r="C841" s="4" t="s">
        <v>4760</v>
      </c>
      <c r="D841" s="4" t="s">
        <v>4642</v>
      </c>
      <c r="E841" s="4"/>
      <c r="F841" s="4"/>
      <c r="G841" s="4"/>
      <c r="H841" s="4" t="s">
        <v>4761</v>
      </c>
      <c r="I841" s="4" t="s">
        <v>3580</v>
      </c>
      <c r="J841" s="4" t="s">
        <v>123</v>
      </c>
      <c r="K841" s="4"/>
      <c r="L841" s="4" t="s">
        <v>4713</v>
      </c>
      <c r="M841" s="4" t="s">
        <v>49</v>
      </c>
      <c r="N841" s="4" t="s">
        <v>8</v>
      </c>
      <c r="O841" s="4" t="s">
        <v>3024</v>
      </c>
      <c r="P841" s="4" t="s">
        <v>3050</v>
      </c>
      <c r="Q841" s="4"/>
      <c r="R841" s="4" t="s">
        <v>4774</v>
      </c>
      <c r="S841" s="4" t="s">
        <v>4775</v>
      </c>
      <c r="T841" s="4" t="s">
        <v>4776</v>
      </c>
      <c r="U841" s="4" t="s">
        <v>4777</v>
      </c>
      <c r="V841" s="4" t="s">
        <v>4778</v>
      </c>
      <c r="W841" s="4"/>
      <c r="X841" s="4"/>
      <c r="Y841" s="4"/>
      <c r="Z841" s="4"/>
      <c r="AA841" s="4">
        <v>930.0</v>
      </c>
      <c r="AB841" s="4" t="s">
        <v>49</v>
      </c>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243" t="str">
        <f t="shared" si="77"/>
        <v>TNBT</v>
      </c>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row>
    <row r="842" ht="14.25" customHeight="1">
      <c r="A842" s="1"/>
      <c r="B842" s="103" t="str">
        <f t="shared" si="4"/>
        <v>Thêm</v>
      </c>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243" t="str">
        <f t="shared" si="77"/>
        <v/>
      </c>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row>
    <row r="843" ht="14.25" customHeight="1">
      <c r="A843" s="1" t="str">
        <f t="shared" ref="A843:A845" si="88">SWITCH(B843,"OK",IF(ISBLANK(R843),IF(ISBLANK(P843),"Giữ chỗ nhóm","Giữ chỗ"),"OK"),"Chưa làm",IF(P843&lt;&gt;"","Giữ chỗ",""),0,IF(ISBLANK(R843),"Thêm",""),"")</f>
        <v>OK</v>
      </c>
      <c r="B843" s="103" t="str">
        <f t="shared" si="4"/>
        <v>OK</v>
      </c>
      <c r="C843" s="4" t="s">
        <v>4781</v>
      </c>
      <c r="D843" s="4" t="s">
        <v>4642</v>
      </c>
      <c r="E843" s="4"/>
      <c r="F843" s="4"/>
      <c r="G843" s="4"/>
      <c r="H843" s="4" t="s">
        <v>4783</v>
      </c>
      <c r="I843" s="4" t="s">
        <v>3580</v>
      </c>
      <c r="J843" s="4" t="s">
        <v>123</v>
      </c>
      <c r="K843" s="4"/>
      <c r="L843" s="4" t="s">
        <v>4713</v>
      </c>
      <c r="M843" s="4" t="s">
        <v>13</v>
      </c>
      <c r="N843" s="4" t="s">
        <v>9</v>
      </c>
      <c r="O843" s="4" t="s">
        <v>520</v>
      </c>
      <c r="P843" s="4" t="s">
        <v>521</v>
      </c>
      <c r="Q843" s="4"/>
      <c r="R843" s="4" t="s">
        <v>4784</v>
      </c>
      <c r="S843" s="4"/>
      <c r="T843" s="4"/>
      <c r="U843" s="4"/>
      <c r="V843" s="4"/>
      <c r="W843" s="4"/>
      <c r="X843" s="4" t="s">
        <v>4785</v>
      </c>
      <c r="Y843" s="4" t="s">
        <v>4786</v>
      </c>
      <c r="Z843" s="4"/>
      <c r="AA843" s="4">
        <v>932.0</v>
      </c>
      <c r="AB843" s="4" t="s">
        <v>49</v>
      </c>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243" t="str">
        <f t="shared" si="77"/>
        <v>TL</v>
      </c>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row>
    <row r="844" ht="14.25" customHeight="1">
      <c r="A844" s="1" t="str">
        <f t="shared" si="88"/>
        <v>OK</v>
      </c>
      <c r="B844" s="103" t="str">
        <f t="shared" si="4"/>
        <v>OK</v>
      </c>
      <c r="C844" s="4" t="s">
        <v>4781</v>
      </c>
      <c r="D844" s="4" t="s">
        <v>4642</v>
      </c>
      <c r="E844" s="4"/>
      <c r="F844" s="4"/>
      <c r="G844" s="4"/>
      <c r="H844" s="4" t="s">
        <v>4783</v>
      </c>
      <c r="I844" s="4" t="s">
        <v>3580</v>
      </c>
      <c r="J844" s="4" t="s">
        <v>123</v>
      </c>
      <c r="K844" s="4"/>
      <c r="L844" s="4" t="s">
        <v>4713</v>
      </c>
      <c r="M844" s="4" t="s">
        <v>49</v>
      </c>
      <c r="N844" s="4" t="s">
        <v>8</v>
      </c>
      <c r="O844" s="4" t="s">
        <v>3108</v>
      </c>
      <c r="P844" s="4" t="s">
        <v>3298</v>
      </c>
      <c r="Q844" s="4"/>
      <c r="R844" s="4" t="s">
        <v>4787</v>
      </c>
      <c r="S844" s="4" t="s">
        <v>4788</v>
      </c>
      <c r="T844" s="4" t="s">
        <v>4789</v>
      </c>
      <c r="U844" s="4" t="s">
        <v>4790</v>
      </c>
      <c r="V844" s="4" t="s">
        <v>4791</v>
      </c>
      <c r="W844" s="4" t="s">
        <v>4792</v>
      </c>
      <c r="X844" s="4"/>
      <c r="Y844" s="4"/>
      <c r="Z844" s="4"/>
      <c r="AA844" s="4">
        <v>933.0</v>
      </c>
      <c r="AB844" s="4" t="s">
        <v>49</v>
      </c>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243" t="str">
        <f t="shared" si="77"/>
        <v>TNBT</v>
      </c>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row>
    <row r="845" ht="14.25" customHeight="1">
      <c r="A845" s="1" t="str">
        <f t="shared" si="88"/>
        <v/>
      </c>
      <c r="B845" s="103" t="str">
        <f t="shared" si="4"/>
        <v>Có sẵn</v>
      </c>
      <c r="C845" s="4" t="s">
        <v>4781</v>
      </c>
      <c r="D845" s="4" t="s">
        <v>4642</v>
      </c>
      <c r="E845" s="4"/>
      <c r="F845" s="4"/>
      <c r="G845" s="4"/>
      <c r="H845" s="4" t="s">
        <v>4783</v>
      </c>
      <c r="I845" s="4" t="s">
        <v>3580</v>
      </c>
      <c r="J845" s="4" t="s">
        <v>123</v>
      </c>
      <c r="K845" s="4"/>
      <c r="L845" s="4" t="s">
        <v>4713</v>
      </c>
      <c r="M845" s="4" t="s">
        <v>49</v>
      </c>
      <c r="N845" s="4" t="s">
        <v>8</v>
      </c>
      <c r="O845" s="4" t="s">
        <v>2897</v>
      </c>
      <c r="P845" s="4" t="s">
        <v>3492</v>
      </c>
      <c r="Q845" s="4" t="s">
        <v>8</v>
      </c>
      <c r="R845" s="4" t="s">
        <v>4793</v>
      </c>
      <c r="S845" s="4" t="s">
        <v>4794</v>
      </c>
      <c r="T845" s="4" t="s">
        <v>4795</v>
      </c>
      <c r="U845" s="4" t="s">
        <v>4796</v>
      </c>
      <c r="V845" s="4" t="s">
        <v>4797</v>
      </c>
      <c r="W845" s="4" t="s">
        <v>4798</v>
      </c>
      <c r="X845" s="4"/>
      <c r="Y845" s="4"/>
      <c r="Z845" s="4"/>
      <c r="AA845" s="4">
        <v>934.0</v>
      </c>
      <c r="AB845" s="4" t="s">
        <v>49</v>
      </c>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243" t="str">
        <f t="shared" si="77"/>
        <v>TNBT</v>
      </c>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row>
    <row r="846" ht="14.25" customHeight="1">
      <c r="A846" s="1"/>
      <c r="B846" s="103" t="str">
        <f t="shared" si="4"/>
        <v>Thêm</v>
      </c>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243" t="str">
        <f t="shared" si="77"/>
        <v/>
      </c>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row>
    <row r="847" ht="14.25" customHeight="1">
      <c r="A847" s="1" t="str">
        <f t="shared" ref="A847:A849" si="89">SWITCH(B847,"OK",IF(ISBLANK(R847),IF(ISBLANK(P847),"Giữ chỗ nhóm","Giữ chỗ"),"OK"),"Chưa làm",IF(P847&lt;&gt;"","Giữ chỗ",""),0,IF(ISBLANK(R847),"Thêm",""),"")</f>
        <v>OK</v>
      </c>
      <c r="B847" s="103" t="str">
        <f t="shared" si="4"/>
        <v>OK</v>
      </c>
      <c r="C847" s="4" t="s">
        <v>4802</v>
      </c>
      <c r="D847" s="4" t="s">
        <v>4642</v>
      </c>
      <c r="E847" s="4"/>
      <c r="F847" s="4"/>
      <c r="G847" s="4"/>
      <c r="H847" s="4" t="s">
        <v>4803</v>
      </c>
      <c r="I847" s="4" t="s">
        <v>3580</v>
      </c>
      <c r="J847" s="4" t="s">
        <v>123</v>
      </c>
      <c r="K847" s="4"/>
      <c r="L847" s="4" t="s">
        <v>4713</v>
      </c>
      <c r="M847" s="4" t="s">
        <v>13</v>
      </c>
      <c r="N847" s="4" t="s">
        <v>9</v>
      </c>
      <c r="O847" s="4" t="s">
        <v>163</v>
      </c>
      <c r="P847" s="4" t="s">
        <v>295</v>
      </c>
      <c r="Q847" s="4"/>
      <c r="R847" s="4" t="s">
        <v>4804</v>
      </c>
      <c r="S847" s="4"/>
      <c r="T847" s="4"/>
      <c r="U847" s="4"/>
      <c r="V847" s="4"/>
      <c r="W847" s="4"/>
      <c r="X847" s="4" t="s">
        <v>4805</v>
      </c>
      <c r="Y847" s="4" t="s">
        <v>4806</v>
      </c>
      <c r="Z847" s="4"/>
      <c r="AA847" s="4">
        <v>936.0</v>
      </c>
      <c r="AB847" s="4" t="s">
        <v>49</v>
      </c>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243" t="str">
        <f t="shared" si="77"/>
        <v>TL</v>
      </c>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row>
    <row r="848" ht="14.25" customHeight="1">
      <c r="A848" s="1" t="str">
        <f t="shared" si="89"/>
        <v>OK</v>
      </c>
      <c r="B848" s="103" t="str">
        <f t="shared" si="4"/>
        <v>OK</v>
      </c>
      <c r="C848" s="4" t="s">
        <v>4802</v>
      </c>
      <c r="D848" s="4" t="s">
        <v>4642</v>
      </c>
      <c r="E848" s="4"/>
      <c r="F848" s="4"/>
      <c r="G848" s="4"/>
      <c r="H848" s="4" t="s">
        <v>4803</v>
      </c>
      <c r="I848" s="4" t="s">
        <v>3580</v>
      </c>
      <c r="J848" s="4" t="s">
        <v>123</v>
      </c>
      <c r="K848" s="4"/>
      <c r="L848" s="4" t="s">
        <v>4713</v>
      </c>
      <c r="M848" s="4" t="s">
        <v>49</v>
      </c>
      <c r="N848" s="4" t="s">
        <v>8</v>
      </c>
      <c r="O848" s="4" t="s">
        <v>3229</v>
      </c>
      <c r="P848" s="4" t="s">
        <v>3766</v>
      </c>
      <c r="Q848" s="4"/>
      <c r="R848" s="4" t="s">
        <v>4807</v>
      </c>
      <c r="S848" s="4" t="s">
        <v>4808</v>
      </c>
      <c r="T848" s="4" t="s">
        <v>4809</v>
      </c>
      <c r="U848" s="4" t="s">
        <v>4810</v>
      </c>
      <c r="V848" s="4" t="s">
        <v>4811</v>
      </c>
      <c r="W848" s="4" t="s">
        <v>4812</v>
      </c>
      <c r="X848" s="4"/>
      <c r="Y848" s="4"/>
      <c r="Z848" s="4"/>
      <c r="AA848" s="4">
        <v>937.0</v>
      </c>
      <c r="AB848" s="4" t="s">
        <v>49</v>
      </c>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243" t="str">
        <f t="shared" si="77"/>
        <v>TNBT</v>
      </c>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row>
    <row r="849" ht="14.25" customHeight="1">
      <c r="A849" s="1" t="str">
        <f t="shared" si="89"/>
        <v>OK</v>
      </c>
      <c r="B849" s="103" t="str">
        <f t="shared" si="4"/>
        <v>OK</v>
      </c>
      <c r="C849" s="4" t="s">
        <v>4802</v>
      </c>
      <c r="D849" s="4" t="s">
        <v>4642</v>
      </c>
      <c r="E849" s="4"/>
      <c r="F849" s="4"/>
      <c r="G849" s="4"/>
      <c r="H849" s="4" t="s">
        <v>4803</v>
      </c>
      <c r="I849" s="4" t="s">
        <v>3580</v>
      </c>
      <c r="J849" s="4" t="s">
        <v>123</v>
      </c>
      <c r="K849" s="4"/>
      <c r="L849" s="4" t="s">
        <v>4713</v>
      </c>
      <c r="M849" s="4" t="s">
        <v>49</v>
      </c>
      <c r="N849" s="4" t="s">
        <v>8</v>
      </c>
      <c r="O849" s="4" t="s">
        <v>3229</v>
      </c>
      <c r="P849" s="4" t="s">
        <v>3766</v>
      </c>
      <c r="Q849" s="4"/>
      <c r="R849" s="4" t="s">
        <v>4813</v>
      </c>
      <c r="S849" s="4" t="s">
        <v>4808</v>
      </c>
      <c r="T849" s="4" t="s">
        <v>4809</v>
      </c>
      <c r="U849" s="4" t="s">
        <v>4810</v>
      </c>
      <c r="V849" s="4" t="s">
        <v>4811</v>
      </c>
      <c r="W849" s="4" t="s">
        <v>4812</v>
      </c>
      <c r="X849" s="4"/>
      <c r="Y849" s="4"/>
      <c r="Z849" s="4"/>
      <c r="AA849" s="4">
        <v>938.0</v>
      </c>
      <c r="AB849" s="4" t="s">
        <v>49</v>
      </c>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243" t="str">
        <f t="shared" si="77"/>
        <v>TNBT</v>
      </c>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row>
    <row r="850" ht="14.25" customHeight="1">
      <c r="A850" s="1"/>
      <c r="B850" s="103" t="str">
        <f t="shared" si="4"/>
        <v>Thêm</v>
      </c>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243" t="str">
        <f t="shared" si="77"/>
        <v/>
      </c>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row>
    <row r="851" ht="14.25" customHeight="1">
      <c r="A851" s="1" t="str">
        <f t="shared" ref="A851:A853" si="90">SWITCH(B851,"OK",IF(ISBLANK(R851),IF(ISBLANK(P851),"Giữ chỗ nhóm","Giữ chỗ"),"OK"),"Chưa làm",IF(P851&lt;&gt;"","Giữ chỗ",""),0,IF(ISBLANK(R851),"Thêm",""),"")</f>
        <v>OK</v>
      </c>
      <c r="B851" s="103" t="str">
        <f t="shared" si="4"/>
        <v>OK</v>
      </c>
      <c r="C851" s="4" t="s">
        <v>4817</v>
      </c>
      <c r="D851" s="4" t="s">
        <v>4642</v>
      </c>
      <c r="E851" s="4"/>
      <c r="F851" s="4"/>
      <c r="G851" s="4"/>
      <c r="H851" s="4" t="s">
        <v>4818</v>
      </c>
      <c r="I851" s="4" t="s">
        <v>3580</v>
      </c>
      <c r="J851" s="4" t="s">
        <v>123</v>
      </c>
      <c r="K851" s="4"/>
      <c r="L851" s="4" t="s">
        <v>4713</v>
      </c>
      <c r="M851" s="4" t="s">
        <v>13</v>
      </c>
      <c r="N851" s="4" t="s">
        <v>9</v>
      </c>
      <c r="O851" s="4" t="s">
        <v>163</v>
      </c>
      <c r="P851" s="4" t="s">
        <v>295</v>
      </c>
      <c r="Q851" s="4"/>
      <c r="R851" s="4" t="s">
        <v>4819</v>
      </c>
      <c r="S851" s="4"/>
      <c r="T851" s="4"/>
      <c r="U851" s="4"/>
      <c r="V851" s="4"/>
      <c r="W851" s="4"/>
      <c r="X851" s="4" t="s">
        <v>4820</v>
      </c>
      <c r="Y851" s="4" t="s">
        <v>4821</v>
      </c>
      <c r="Z851" s="4"/>
      <c r="AA851" s="4">
        <v>940.0</v>
      </c>
      <c r="AB851" s="4" t="s">
        <v>49</v>
      </c>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243" t="str">
        <f t="shared" si="77"/>
        <v>TL</v>
      </c>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row>
    <row r="852" ht="14.25" customHeight="1">
      <c r="A852" s="1" t="str">
        <f t="shared" si="90"/>
        <v>OK</v>
      </c>
      <c r="B852" s="103" t="str">
        <f t="shared" si="4"/>
        <v>OK</v>
      </c>
      <c r="C852" s="4" t="s">
        <v>4817</v>
      </c>
      <c r="D852" s="4" t="s">
        <v>4642</v>
      </c>
      <c r="E852" s="4"/>
      <c r="F852" s="4"/>
      <c r="G852" s="4"/>
      <c r="H852" s="4" t="s">
        <v>4818</v>
      </c>
      <c r="I852" s="4" t="s">
        <v>3580</v>
      </c>
      <c r="J852" s="4" t="s">
        <v>123</v>
      </c>
      <c r="K852" s="4"/>
      <c r="L852" s="4" t="s">
        <v>4713</v>
      </c>
      <c r="M852" s="4" t="s">
        <v>49</v>
      </c>
      <c r="N852" s="4" t="s">
        <v>8</v>
      </c>
      <c r="O852" s="4" t="s">
        <v>3024</v>
      </c>
      <c r="P852" s="4" t="s">
        <v>3050</v>
      </c>
      <c r="Q852" s="4"/>
      <c r="R852" s="4" t="s">
        <v>4822</v>
      </c>
      <c r="S852" s="4" t="s">
        <v>4823</v>
      </c>
      <c r="T852" s="4" t="s">
        <v>4824</v>
      </c>
      <c r="U852" s="4" t="s">
        <v>4825</v>
      </c>
      <c r="V852" s="4" t="s">
        <v>4826</v>
      </c>
      <c r="W852" s="4"/>
      <c r="X852" s="4"/>
      <c r="Y852" s="4"/>
      <c r="Z852" s="4"/>
      <c r="AA852" s="4">
        <v>941.0</v>
      </c>
      <c r="AB852" s="4" t="s">
        <v>49</v>
      </c>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243" t="str">
        <f t="shared" si="77"/>
        <v>TNBT</v>
      </c>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row>
    <row r="853" ht="14.25" customHeight="1">
      <c r="A853" s="1" t="str">
        <f t="shared" si="90"/>
        <v>OK</v>
      </c>
      <c r="B853" s="103" t="str">
        <f t="shared" si="4"/>
        <v>OK</v>
      </c>
      <c r="C853" s="4" t="s">
        <v>4817</v>
      </c>
      <c r="D853" s="4" t="s">
        <v>4642</v>
      </c>
      <c r="E853" s="4"/>
      <c r="F853" s="4"/>
      <c r="G853" s="4"/>
      <c r="H853" s="4" t="s">
        <v>4818</v>
      </c>
      <c r="I853" s="4" t="s">
        <v>3580</v>
      </c>
      <c r="J853" s="4" t="s">
        <v>123</v>
      </c>
      <c r="K853" s="4"/>
      <c r="L853" s="4" t="s">
        <v>4713</v>
      </c>
      <c r="M853" s="4" t="s">
        <v>49</v>
      </c>
      <c r="N853" s="4" t="s">
        <v>8</v>
      </c>
      <c r="O853" s="4" t="s">
        <v>3024</v>
      </c>
      <c r="P853" s="4" t="s">
        <v>3050</v>
      </c>
      <c r="Q853" s="4"/>
      <c r="R853" s="4" t="s">
        <v>4830</v>
      </c>
      <c r="S853" s="4" t="s">
        <v>2948</v>
      </c>
      <c r="T853" s="4" t="s">
        <v>2949</v>
      </c>
      <c r="U853" s="4" t="s">
        <v>2950</v>
      </c>
      <c r="V853" s="4" t="s">
        <v>2951</v>
      </c>
      <c r="W853" s="4"/>
      <c r="X853" s="4"/>
      <c r="Y853" s="4"/>
      <c r="Z853" s="4"/>
      <c r="AA853" s="4">
        <v>942.0</v>
      </c>
      <c r="AB853" s="4" t="s">
        <v>49</v>
      </c>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243" t="str">
        <f t="shared" si="77"/>
        <v>TNBT</v>
      </c>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row>
    <row r="854" ht="14.25" customHeight="1">
      <c r="A854" s="1"/>
      <c r="B854" s="103" t="str">
        <f t="shared" si="4"/>
        <v>Thêm</v>
      </c>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243" t="str">
        <f t="shared" si="77"/>
        <v/>
      </c>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row>
    <row r="855" ht="14.25" customHeight="1">
      <c r="A855" s="1" t="str">
        <f t="shared" ref="A855:A857" si="91">SWITCH(B855,"OK",IF(ISBLANK(R855),IF(ISBLANK(P855),"Giữ chỗ nhóm","Giữ chỗ"),"OK"),"Chưa làm",IF(P855&lt;&gt;"","Giữ chỗ",""),0,IF(ISBLANK(R855),"Thêm",""),"")</f>
        <v>OK</v>
      </c>
      <c r="B855" s="103" t="str">
        <f t="shared" si="4"/>
        <v>OK</v>
      </c>
      <c r="C855" s="4" t="s">
        <v>4833</v>
      </c>
      <c r="D855" s="4" t="s">
        <v>4642</v>
      </c>
      <c r="E855" s="4"/>
      <c r="F855" s="4"/>
      <c r="G855" s="4"/>
      <c r="H855" s="4" t="s">
        <v>4835</v>
      </c>
      <c r="I855" s="4" t="s">
        <v>3580</v>
      </c>
      <c r="J855" s="4" t="s">
        <v>123</v>
      </c>
      <c r="K855" s="4"/>
      <c r="L855" s="4" t="s">
        <v>4713</v>
      </c>
      <c r="M855" s="4" t="s">
        <v>13</v>
      </c>
      <c r="N855" s="4" t="s">
        <v>9</v>
      </c>
      <c r="O855" s="4" t="s">
        <v>91</v>
      </c>
      <c r="P855" s="4" t="s">
        <v>412</v>
      </c>
      <c r="Q855" s="4"/>
      <c r="R855" s="4" t="s">
        <v>4836</v>
      </c>
      <c r="S855" s="4"/>
      <c r="T855" s="4"/>
      <c r="U855" s="4"/>
      <c r="V855" s="4"/>
      <c r="W855" s="4"/>
      <c r="X855" s="4" t="s">
        <v>4837</v>
      </c>
      <c r="Y855" s="4" t="s">
        <v>4838</v>
      </c>
      <c r="Z855" s="4"/>
      <c r="AA855" s="4">
        <v>944.0</v>
      </c>
      <c r="AB855" s="4" t="s">
        <v>49</v>
      </c>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243" t="str">
        <f t="shared" si="77"/>
        <v>TL</v>
      </c>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row>
    <row r="856" ht="14.25" customHeight="1">
      <c r="A856" s="1" t="str">
        <f t="shared" si="91"/>
        <v/>
      </c>
      <c r="B856" s="103" t="str">
        <f t="shared" si="4"/>
        <v>Tự do chọn</v>
      </c>
      <c r="C856" s="4" t="s">
        <v>4833</v>
      </c>
      <c r="D856" s="4" t="s">
        <v>4642</v>
      </c>
      <c r="E856" s="4"/>
      <c r="F856" s="4"/>
      <c r="G856" s="4"/>
      <c r="H856" s="4" t="s">
        <v>4835</v>
      </c>
      <c r="I856" s="4" t="s">
        <v>3580</v>
      </c>
      <c r="J856" s="4" t="s">
        <v>123</v>
      </c>
      <c r="K856" s="4"/>
      <c r="L856" s="4" t="s">
        <v>4713</v>
      </c>
      <c r="M856" s="4" t="s">
        <v>49</v>
      </c>
      <c r="N856" s="4" t="s">
        <v>8</v>
      </c>
      <c r="O856" s="4"/>
      <c r="P856" s="4"/>
      <c r="Q856" s="4"/>
      <c r="R856" s="4"/>
      <c r="S856" s="4"/>
      <c r="T856" s="4"/>
      <c r="U856" s="4"/>
      <c r="V856" s="4"/>
      <c r="W856" s="4"/>
      <c r="X856" s="4"/>
      <c r="Y856" s="4"/>
      <c r="Z856" s="4"/>
      <c r="AA856" s="4">
        <v>945.0</v>
      </c>
      <c r="AB856" s="4" t="s">
        <v>49</v>
      </c>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243" t="str">
        <f t="shared" si="77"/>
        <v>TNBT</v>
      </c>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row>
    <row r="857" ht="14.25" customHeight="1">
      <c r="A857" s="1" t="str">
        <f t="shared" si="91"/>
        <v/>
      </c>
      <c r="B857" s="103" t="str">
        <f t="shared" si="4"/>
        <v>Có sẵn</v>
      </c>
      <c r="C857" s="4" t="s">
        <v>4833</v>
      </c>
      <c r="D857" s="4" t="s">
        <v>4642</v>
      </c>
      <c r="E857" s="4"/>
      <c r="F857" s="4"/>
      <c r="G857" s="4"/>
      <c r="H857" s="4" t="s">
        <v>4835</v>
      </c>
      <c r="I857" s="4" t="s">
        <v>3580</v>
      </c>
      <c r="J857" s="4" t="s">
        <v>123</v>
      </c>
      <c r="K857" s="4"/>
      <c r="L857" s="4" t="s">
        <v>4713</v>
      </c>
      <c r="M857" s="4" t="s">
        <v>49</v>
      </c>
      <c r="N857" s="4" t="s">
        <v>8</v>
      </c>
      <c r="O857" s="4" t="s">
        <v>2969</v>
      </c>
      <c r="P857" s="4" t="s">
        <v>3168</v>
      </c>
      <c r="Q857" s="4" t="s">
        <v>8</v>
      </c>
      <c r="R857" s="4" t="s">
        <v>4839</v>
      </c>
      <c r="S857" s="4" t="s">
        <v>4840</v>
      </c>
      <c r="T857" s="4" t="s">
        <v>4841</v>
      </c>
      <c r="U857" s="4" t="s">
        <v>4755</v>
      </c>
      <c r="V857" s="4" t="s">
        <v>4842</v>
      </c>
      <c r="W857" s="4" t="s">
        <v>4843</v>
      </c>
      <c r="X857" s="4"/>
      <c r="Y857" s="4"/>
      <c r="Z857" s="4"/>
      <c r="AA857" s="4">
        <v>946.0</v>
      </c>
      <c r="AB857" s="4" t="s">
        <v>49</v>
      </c>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243" t="str">
        <f t="shared" si="77"/>
        <v>TNBT</v>
      </c>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row>
    <row r="858" ht="14.25" customHeight="1">
      <c r="A858" s="1"/>
      <c r="B858" s="103" t="str">
        <f t="shared" si="4"/>
        <v>Thêm</v>
      </c>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243" t="str">
        <f t="shared" si="77"/>
        <v/>
      </c>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row>
    <row r="859" ht="14.25" customHeight="1">
      <c r="A859" s="1" t="str">
        <f t="shared" ref="A859:A867" si="92">SWITCH(B859,"OK",IF(ISBLANK(R859),IF(ISBLANK(P859),"Giữ chỗ nhóm","Giữ chỗ"),"OK"),"Chưa làm",IF(P859&lt;&gt;"","Giữ chỗ",""),0,IF(ISBLANK(R859),"Thêm",""),"")</f>
        <v/>
      </c>
      <c r="B859" s="103" t="str">
        <f t="shared" si="4"/>
        <v>Tự do chọn</v>
      </c>
      <c r="C859" s="4" t="s">
        <v>4845</v>
      </c>
      <c r="D859" s="4" t="s">
        <v>4642</v>
      </c>
      <c r="E859" s="4"/>
      <c r="F859" s="4"/>
      <c r="G859" s="4" t="s">
        <v>4846</v>
      </c>
      <c r="H859" s="4"/>
      <c r="I859" s="4" t="s">
        <v>3580</v>
      </c>
      <c r="J859" s="4" t="s">
        <v>123</v>
      </c>
      <c r="K859" s="4"/>
      <c r="L859" s="4" t="s">
        <v>4847</v>
      </c>
      <c r="M859" s="4" t="s">
        <v>49</v>
      </c>
      <c r="N859" s="4" t="s">
        <v>8</v>
      </c>
      <c r="O859" s="4"/>
      <c r="P859" s="4"/>
      <c r="Q859" s="4"/>
      <c r="R859" s="4"/>
      <c r="S859" s="4"/>
      <c r="T859" s="4"/>
      <c r="U859" s="4"/>
      <c r="V859" s="4"/>
      <c r="W859" s="4"/>
      <c r="X859" s="4"/>
      <c r="Y859" s="4"/>
      <c r="Z859" s="4"/>
      <c r="AA859" s="4">
        <v>948.0</v>
      </c>
      <c r="AB859" s="4" t="s">
        <v>49</v>
      </c>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243" t="str">
        <f t="shared" si="77"/>
        <v>TNBT</v>
      </c>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row>
    <row r="860" ht="14.25" customHeight="1">
      <c r="A860" s="1" t="str">
        <f t="shared" si="92"/>
        <v>OK</v>
      </c>
      <c r="B860" s="103" t="str">
        <f t="shared" si="4"/>
        <v>OK</v>
      </c>
      <c r="C860" s="4" t="s">
        <v>4845</v>
      </c>
      <c r="D860" s="4" t="s">
        <v>4642</v>
      </c>
      <c r="E860" s="4"/>
      <c r="F860" s="4"/>
      <c r="G860" s="4"/>
      <c r="H860" s="4"/>
      <c r="I860" s="4"/>
      <c r="J860" s="4"/>
      <c r="K860" s="4"/>
      <c r="L860" s="4" t="s">
        <v>4847</v>
      </c>
      <c r="M860" s="4" t="s">
        <v>49</v>
      </c>
      <c r="N860" s="4" t="s">
        <v>8</v>
      </c>
      <c r="O860" s="4" t="s">
        <v>3485</v>
      </c>
      <c r="P860" s="4" t="s">
        <v>3486</v>
      </c>
      <c r="Q860" s="4"/>
      <c r="R860" s="4" t="s">
        <v>4848</v>
      </c>
      <c r="S860" s="4" t="s">
        <v>4849</v>
      </c>
      <c r="T860" s="4" t="s">
        <v>4850</v>
      </c>
      <c r="U860" s="4" t="s">
        <v>4851</v>
      </c>
      <c r="V860" s="4" t="s">
        <v>4852</v>
      </c>
      <c r="W860" s="4" t="s">
        <v>4749</v>
      </c>
      <c r="X860" s="4"/>
      <c r="Y860" s="4"/>
      <c r="Z860" s="4"/>
      <c r="AA860" s="4">
        <v>949.0</v>
      </c>
      <c r="AB860" s="4" t="s">
        <v>49</v>
      </c>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243" t="str">
        <f t="shared" si="77"/>
        <v>TNBT</v>
      </c>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row>
    <row r="861" ht="14.25" customHeight="1">
      <c r="A861" s="1" t="str">
        <f t="shared" si="92"/>
        <v>OK</v>
      </c>
      <c r="B861" s="103" t="str">
        <f t="shared" si="4"/>
        <v>OK</v>
      </c>
      <c r="C861" s="4" t="s">
        <v>4845</v>
      </c>
      <c r="D861" s="4" t="s">
        <v>4642</v>
      </c>
      <c r="E861" s="4"/>
      <c r="F861" s="4"/>
      <c r="G861" s="4"/>
      <c r="H861" s="4"/>
      <c r="I861" s="4"/>
      <c r="J861" s="4"/>
      <c r="K861" s="4"/>
      <c r="L861" s="4"/>
      <c r="M861" s="4" t="s">
        <v>49</v>
      </c>
      <c r="N861" s="4" t="s">
        <v>8</v>
      </c>
      <c r="O861" s="4" t="s">
        <v>3485</v>
      </c>
      <c r="P861" s="4" t="s">
        <v>3486</v>
      </c>
      <c r="Q861" s="4"/>
      <c r="R861" s="4" t="s">
        <v>4853</v>
      </c>
      <c r="S861" s="4" t="s">
        <v>4854</v>
      </c>
      <c r="T861" s="4" t="s">
        <v>4855</v>
      </c>
      <c r="U861" s="4" t="s">
        <v>4856</v>
      </c>
      <c r="V861" s="4" t="s">
        <v>4857</v>
      </c>
      <c r="W861" s="4" t="s">
        <v>4858</v>
      </c>
      <c r="X861" s="4"/>
      <c r="Y861" s="4"/>
      <c r="Z861" s="4"/>
      <c r="AA861" s="4">
        <v>950.0</v>
      </c>
      <c r="AB861" s="4" t="s">
        <v>49</v>
      </c>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243" t="str">
        <f t="shared" si="77"/>
        <v>TNBT</v>
      </c>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row>
    <row r="862" ht="14.25" customHeight="1">
      <c r="A862" s="1" t="str">
        <f t="shared" si="92"/>
        <v/>
      </c>
      <c r="B862" s="103" t="str">
        <f t="shared" si="4"/>
        <v>Có sẵn</v>
      </c>
      <c r="C862" s="4" t="s">
        <v>4845</v>
      </c>
      <c r="D862" s="4" t="s">
        <v>4663</v>
      </c>
      <c r="E862" s="4"/>
      <c r="F862" s="4"/>
      <c r="G862" s="4" t="s">
        <v>4846</v>
      </c>
      <c r="H862" s="4"/>
      <c r="I862" s="4" t="s">
        <v>3580</v>
      </c>
      <c r="J862" s="4" t="s">
        <v>123</v>
      </c>
      <c r="K862" s="4"/>
      <c r="L862" s="4" t="s">
        <v>4847</v>
      </c>
      <c r="M862" s="4"/>
      <c r="N862" s="4"/>
      <c r="O862" s="4"/>
      <c r="P862" s="4"/>
      <c r="Q862" s="4" t="s">
        <v>144</v>
      </c>
      <c r="R862" s="4" t="s">
        <v>4859</v>
      </c>
      <c r="S862" s="4" t="s">
        <v>4860</v>
      </c>
      <c r="T862" s="4" t="s">
        <v>4861</v>
      </c>
      <c r="U862" s="4" t="s">
        <v>4862</v>
      </c>
      <c r="V862" s="4" t="s">
        <v>4863</v>
      </c>
      <c r="W862" s="4" t="s">
        <v>4864</v>
      </c>
      <c r="X862" s="4" t="s">
        <v>151</v>
      </c>
      <c r="Y862" s="4"/>
      <c r="Z862" s="4" t="s">
        <v>4865</v>
      </c>
      <c r="AA862" s="4">
        <v>951.0</v>
      </c>
      <c r="AB862" s="4" t="s">
        <v>101</v>
      </c>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243" t="str">
        <f t="shared" si="77"/>
        <v>ICT_TNLT</v>
      </c>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row>
    <row r="863" ht="14.25" customHeight="1">
      <c r="A863" s="1" t="str">
        <f t="shared" si="92"/>
        <v/>
      </c>
      <c r="B863" s="103" t="str">
        <f t="shared" si="4"/>
        <v>Có sẵn</v>
      </c>
      <c r="C863" s="4" t="s">
        <v>4845</v>
      </c>
      <c r="D863" s="4" t="s">
        <v>4663</v>
      </c>
      <c r="E863" s="4"/>
      <c r="F863" s="4"/>
      <c r="G863" s="4"/>
      <c r="H863" s="4"/>
      <c r="I863" s="4"/>
      <c r="J863" s="4"/>
      <c r="K863" s="4"/>
      <c r="L863" s="4" t="s">
        <v>4847</v>
      </c>
      <c r="M863" s="4"/>
      <c r="N863" s="4"/>
      <c r="O863" s="4"/>
      <c r="P863" s="4"/>
      <c r="Q863" s="4" t="s">
        <v>144</v>
      </c>
      <c r="R863" s="4" t="s">
        <v>4866</v>
      </c>
      <c r="S863" s="4" t="s">
        <v>4867</v>
      </c>
      <c r="T863" s="4" t="s">
        <v>4868</v>
      </c>
      <c r="U863" s="4" t="s">
        <v>4869</v>
      </c>
      <c r="V863" s="4" t="s">
        <v>4870</v>
      </c>
      <c r="W863" s="4" t="s">
        <v>4871</v>
      </c>
      <c r="X863" s="4" t="s">
        <v>242</v>
      </c>
      <c r="Y863" s="4"/>
      <c r="Z863" s="4" t="s">
        <v>4872</v>
      </c>
      <c r="AA863" s="4">
        <v>952.0</v>
      </c>
      <c r="AB863" s="4" t="s">
        <v>101</v>
      </c>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243" t="str">
        <f t="shared" si="77"/>
        <v>ICT_TNLT</v>
      </c>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row>
    <row r="864" ht="14.25" customHeight="1">
      <c r="A864" s="1" t="str">
        <f t="shared" si="92"/>
        <v/>
      </c>
      <c r="B864" s="103" t="str">
        <f t="shared" si="4"/>
        <v>Có sẵn</v>
      </c>
      <c r="C864" s="4" t="s">
        <v>4845</v>
      </c>
      <c r="D864" s="4" t="s">
        <v>4663</v>
      </c>
      <c r="E864" s="4"/>
      <c r="F864" s="4"/>
      <c r="G864" s="4"/>
      <c r="H864" s="4"/>
      <c r="I864" s="4"/>
      <c r="J864" s="4"/>
      <c r="K864" s="4"/>
      <c r="L864" s="4"/>
      <c r="M864" s="4"/>
      <c r="N864" s="4"/>
      <c r="O864" s="4"/>
      <c r="P864" s="4"/>
      <c r="Q864" s="4" t="s">
        <v>5</v>
      </c>
      <c r="R864" s="4" t="s">
        <v>4874</v>
      </c>
      <c r="S864" s="4" t="s">
        <v>4875</v>
      </c>
      <c r="T864" s="4" t="s">
        <v>4876</v>
      </c>
      <c r="U864" s="4" t="s">
        <v>4877</v>
      </c>
      <c r="V864" s="4" t="s">
        <v>4879</v>
      </c>
      <c r="W864" s="4" t="s">
        <v>4880</v>
      </c>
      <c r="X864" s="4" t="s">
        <v>150</v>
      </c>
      <c r="Y864" s="4"/>
      <c r="Z864" s="4" t="s">
        <v>792</v>
      </c>
      <c r="AA864" s="4">
        <v>953.0</v>
      </c>
      <c r="AB864" s="4" t="s">
        <v>49</v>
      </c>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243" t="str">
        <f t="shared" si="77"/>
        <v>TNLT</v>
      </c>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row>
    <row r="865" ht="14.25" customHeight="1">
      <c r="A865" s="1" t="str">
        <f t="shared" si="92"/>
        <v>OK</v>
      </c>
      <c r="B865" s="103" t="str">
        <f t="shared" si="4"/>
        <v>OK</v>
      </c>
      <c r="C865" s="4" t="s">
        <v>4881</v>
      </c>
      <c r="D865" s="4" t="s">
        <v>4642</v>
      </c>
      <c r="E865" s="4"/>
      <c r="F865" s="4"/>
      <c r="G865" s="4" t="s">
        <v>4882</v>
      </c>
      <c r="H865" s="4" t="s">
        <v>4883</v>
      </c>
      <c r="I865" s="4" t="s">
        <v>3580</v>
      </c>
      <c r="J865" s="4" t="s">
        <v>123</v>
      </c>
      <c r="K865" s="4"/>
      <c r="L865" s="4" t="s">
        <v>4884</v>
      </c>
      <c r="M865" s="4" t="s">
        <v>13</v>
      </c>
      <c r="N865" s="4" t="s">
        <v>9</v>
      </c>
      <c r="O865" s="4" t="s">
        <v>91</v>
      </c>
      <c r="P865" s="4" t="s">
        <v>342</v>
      </c>
      <c r="Q865" s="4"/>
      <c r="R865" s="4" t="s">
        <v>4885</v>
      </c>
      <c r="S865" s="4"/>
      <c r="T865" s="4"/>
      <c r="U865" s="4"/>
      <c r="V865" s="4"/>
      <c r="W865" s="4"/>
      <c r="X865" s="4" t="s">
        <v>4886</v>
      </c>
      <c r="Y865" s="4" t="s">
        <v>4887</v>
      </c>
      <c r="Z865" s="4"/>
      <c r="AA865" s="4">
        <v>954.0</v>
      </c>
      <c r="AB865" s="4" t="s">
        <v>49</v>
      </c>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243" t="str">
        <f t="shared" si="77"/>
        <v>TL</v>
      </c>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row>
    <row r="866" ht="14.25" customHeight="1">
      <c r="A866" s="1" t="str">
        <f t="shared" si="92"/>
        <v/>
      </c>
      <c r="B866" s="103" t="str">
        <f t="shared" si="4"/>
        <v>Có sẵn</v>
      </c>
      <c r="C866" s="4" t="s">
        <v>4881</v>
      </c>
      <c r="D866" s="4" t="s">
        <v>4642</v>
      </c>
      <c r="E866" s="4"/>
      <c r="F866" s="4"/>
      <c r="G866" s="4" t="s">
        <v>4882</v>
      </c>
      <c r="H866" s="4" t="s">
        <v>4883</v>
      </c>
      <c r="I866" s="4" t="s">
        <v>3580</v>
      </c>
      <c r="J866" s="4" t="s">
        <v>123</v>
      </c>
      <c r="K866" s="4"/>
      <c r="L866" s="4" t="s">
        <v>4884</v>
      </c>
      <c r="M866" s="4" t="s">
        <v>49</v>
      </c>
      <c r="N866" s="4" t="s">
        <v>8</v>
      </c>
      <c r="O866" s="4" t="s">
        <v>3229</v>
      </c>
      <c r="P866" s="4" t="s">
        <v>3230</v>
      </c>
      <c r="Q866" s="4" t="s">
        <v>8</v>
      </c>
      <c r="R866" s="4" t="s">
        <v>4888</v>
      </c>
      <c r="S866" s="4" t="s">
        <v>4889</v>
      </c>
      <c r="T866" s="4" t="s">
        <v>4890</v>
      </c>
      <c r="U866" s="4" t="s">
        <v>4891</v>
      </c>
      <c r="V866" s="4" t="s">
        <v>4892</v>
      </c>
      <c r="W866" s="4" t="s">
        <v>4749</v>
      </c>
      <c r="X866" s="4"/>
      <c r="Y866" s="4"/>
      <c r="Z866" s="4"/>
      <c r="AA866" s="4">
        <v>955.0</v>
      </c>
      <c r="AB866" s="4" t="s">
        <v>49</v>
      </c>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243" t="str">
        <f t="shared" si="77"/>
        <v>TNBT</v>
      </c>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row>
    <row r="867" ht="14.25" customHeight="1">
      <c r="A867" s="1" t="str">
        <f t="shared" si="92"/>
        <v/>
      </c>
      <c r="B867" s="103" t="str">
        <f t="shared" si="4"/>
        <v>Có sẵn</v>
      </c>
      <c r="C867" s="4" t="s">
        <v>4881</v>
      </c>
      <c r="D867" s="4" t="s">
        <v>4642</v>
      </c>
      <c r="E867" s="4"/>
      <c r="F867" s="4"/>
      <c r="G867" s="4" t="s">
        <v>4882</v>
      </c>
      <c r="H867" s="4" t="s">
        <v>4883</v>
      </c>
      <c r="I867" s="4" t="s">
        <v>3580</v>
      </c>
      <c r="J867" s="4" t="s">
        <v>123</v>
      </c>
      <c r="K867" s="4"/>
      <c r="L867" s="4" t="s">
        <v>4884</v>
      </c>
      <c r="M867" s="4" t="s">
        <v>49</v>
      </c>
      <c r="N867" s="4" t="s">
        <v>8</v>
      </c>
      <c r="O867" s="4" t="s">
        <v>3229</v>
      </c>
      <c r="P867" s="4" t="s">
        <v>3230</v>
      </c>
      <c r="Q867" s="4" t="s">
        <v>8</v>
      </c>
      <c r="R867" s="4" t="s">
        <v>4893</v>
      </c>
      <c r="S867" s="4" t="s">
        <v>4894</v>
      </c>
      <c r="T867" s="4" t="s">
        <v>4895</v>
      </c>
      <c r="U867" s="4" t="s">
        <v>4896</v>
      </c>
      <c r="V867" s="4" t="s">
        <v>4897</v>
      </c>
      <c r="W867" s="4" t="s">
        <v>4898</v>
      </c>
      <c r="X867" s="4"/>
      <c r="Y867" s="4"/>
      <c r="Z867" s="4"/>
      <c r="AA867" s="4">
        <v>956.0</v>
      </c>
      <c r="AB867" s="4" t="s">
        <v>49</v>
      </c>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243" t="str">
        <f t="shared" si="77"/>
        <v>TNBT</v>
      </c>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row>
    <row r="868" ht="14.25" customHeight="1">
      <c r="A868" s="1"/>
      <c r="B868" s="103" t="str">
        <f t="shared" si="4"/>
        <v>Thêm</v>
      </c>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243" t="str">
        <f t="shared" si="77"/>
        <v/>
      </c>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row>
    <row r="869" ht="14.25" customHeight="1">
      <c r="A869" s="1" t="str">
        <f t="shared" ref="A869:A871" si="93">SWITCH(B869,"OK",IF(ISBLANK(R869),IF(ISBLANK(P869),"Giữ chỗ nhóm","Giữ chỗ"),"OK"),"Chưa làm",IF(P869&lt;&gt;"","Giữ chỗ",""),0,IF(ISBLANK(R869),"Thêm",""),"")</f>
        <v>OK</v>
      </c>
      <c r="B869" s="103" t="str">
        <f t="shared" si="4"/>
        <v>OK</v>
      </c>
      <c r="C869" s="4" t="s">
        <v>4901</v>
      </c>
      <c r="D869" s="4" t="s">
        <v>4642</v>
      </c>
      <c r="E869" s="4"/>
      <c r="F869" s="4"/>
      <c r="G869" s="4"/>
      <c r="H869" s="4" t="s">
        <v>4902</v>
      </c>
      <c r="I869" s="4" t="s">
        <v>3580</v>
      </c>
      <c r="J869" s="4" t="s">
        <v>123</v>
      </c>
      <c r="K869" s="4"/>
      <c r="L869" s="4" t="s">
        <v>4847</v>
      </c>
      <c r="M869" s="4" t="s">
        <v>13</v>
      </c>
      <c r="N869" s="4" t="s">
        <v>9</v>
      </c>
      <c r="O869" s="4" t="s">
        <v>520</v>
      </c>
      <c r="P869" s="4" t="s">
        <v>769</v>
      </c>
      <c r="Q869" s="4"/>
      <c r="R869" s="4" t="s">
        <v>4903</v>
      </c>
      <c r="S869" s="4"/>
      <c r="T869" s="4"/>
      <c r="U869" s="4"/>
      <c r="V869" s="4"/>
      <c r="W869" s="4"/>
      <c r="X869" s="4" t="s">
        <v>4904</v>
      </c>
      <c r="Y869" s="4" t="s">
        <v>4887</v>
      </c>
      <c r="Z869" s="4"/>
      <c r="AA869" s="4">
        <v>958.0</v>
      </c>
      <c r="AB869" s="4" t="s">
        <v>49</v>
      </c>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243" t="str">
        <f t="shared" si="77"/>
        <v>TL</v>
      </c>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row>
    <row r="870" ht="14.25" customHeight="1">
      <c r="A870" s="1" t="str">
        <f t="shared" si="93"/>
        <v>Giữ chỗ</v>
      </c>
      <c r="B870" s="103" t="str">
        <f t="shared" si="4"/>
        <v>OK</v>
      </c>
      <c r="C870" s="4" t="s">
        <v>4901</v>
      </c>
      <c r="D870" s="4" t="s">
        <v>4642</v>
      </c>
      <c r="E870" s="4"/>
      <c r="F870" s="4"/>
      <c r="G870" s="4"/>
      <c r="H870" s="4" t="s">
        <v>4902</v>
      </c>
      <c r="I870" s="4" t="s">
        <v>3580</v>
      </c>
      <c r="J870" s="4" t="s">
        <v>123</v>
      </c>
      <c r="K870" s="4"/>
      <c r="L870" s="4" t="s">
        <v>4847</v>
      </c>
      <c r="M870" s="4" t="s">
        <v>49</v>
      </c>
      <c r="N870" s="4" t="s">
        <v>8</v>
      </c>
      <c r="O870" s="4" t="s">
        <v>3275</v>
      </c>
      <c r="P870" s="4" t="s">
        <v>3276</v>
      </c>
      <c r="Q870" s="4"/>
      <c r="R870" s="4"/>
      <c r="S870" s="4"/>
      <c r="T870" s="4"/>
      <c r="U870" s="4"/>
      <c r="V870" s="4"/>
      <c r="W870" s="4"/>
      <c r="X870" s="4"/>
      <c r="Y870" s="4"/>
      <c r="Z870" s="4"/>
      <c r="AA870" s="4">
        <v>959.0</v>
      </c>
      <c r="AB870" s="4" t="s">
        <v>49</v>
      </c>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243" t="str">
        <f t="shared" si="77"/>
        <v>TNBT</v>
      </c>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row>
    <row r="871" ht="14.25" customHeight="1">
      <c r="A871" s="1" t="str">
        <f t="shared" si="93"/>
        <v>OK</v>
      </c>
      <c r="B871" s="103" t="str">
        <f t="shared" si="4"/>
        <v>OK</v>
      </c>
      <c r="C871" s="4" t="s">
        <v>4901</v>
      </c>
      <c r="D871" s="4" t="s">
        <v>4642</v>
      </c>
      <c r="E871" s="4"/>
      <c r="F871" s="4"/>
      <c r="G871" s="4"/>
      <c r="H871" s="4" t="s">
        <v>4902</v>
      </c>
      <c r="I871" s="4" t="s">
        <v>3580</v>
      </c>
      <c r="J871" s="4" t="s">
        <v>123</v>
      </c>
      <c r="K871" s="4"/>
      <c r="L871" s="4" t="s">
        <v>4847</v>
      </c>
      <c r="M871" s="4" t="s">
        <v>49</v>
      </c>
      <c r="N871" s="4" t="s">
        <v>8</v>
      </c>
      <c r="O871" s="4" t="s">
        <v>3108</v>
      </c>
      <c r="P871" s="4" t="s">
        <v>3109</v>
      </c>
      <c r="Q871" s="4"/>
      <c r="R871" s="4" t="s">
        <v>4905</v>
      </c>
      <c r="S871" s="4" t="s">
        <v>4906</v>
      </c>
      <c r="T871" s="4" t="s">
        <v>4907</v>
      </c>
      <c r="U871" s="4" t="s">
        <v>4908</v>
      </c>
      <c r="V871" s="4" t="s">
        <v>4909</v>
      </c>
      <c r="W871" s="4" t="s">
        <v>4910</v>
      </c>
      <c r="X871" s="4"/>
      <c r="Y871" s="4"/>
      <c r="Z871" s="4"/>
      <c r="AA871" s="4">
        <v>960.0</v>
      </c>
      <c r="AB871" s="4" t="s">
        <v>49</v>
      </c>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243" t="str">
        <f t="shared" si="77"/>
        <v>TNBT</v>
      </c>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row>
    <row r="872" ht="14.25" customHeight="1">
      <c r="A872" s="1"/>
      <c r="B872" s="103" t="str">
        <f t="shared" si="4"/>
        <v>Thêm</v>
      </c>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243" t="str">
        <f t="shared" si="77"/>
        <v/>
      </c>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row>
    <row r="873" ht="14.25" customHeight="1">
      <c r="A873" s="1" t="str">
        <f t="shared" ref="A873:A875" si="94">SWITCH(B873,"OK",IF(ISBLANK(R873),IF(ISBLANK(P873),"Giữ chỗ nhóm","Giữ chỗ"),"OK"),"Chưa làm",IF(P873&lt;&gt;"","Giữ chỗ",""),0,IF(ISBLANK(R873),"Thêm",""),"")</f>
        <v>OK</v>
      </c>
      <c r="B873" s="103" t="str">
        <f t="shared" si="4"/>
        <v>OK</v>
      </c>
      <c r="C873" s="4" t="s">
        <v>4911</v>
      </c>
      <c r="D873" s="4" t="s">
        <v>4642</v>
      </c>
      <c r="E873" s="4"/>
      <c r="F873" s="4"/>
      <c r="G873" s="4"/>
      <c r="H873" s="4" t="s">
        <v>4912</v>
      </c>
      <c r="I873" s="4" t="s">
        <v>3580</v>
      </c>
      <c r="J873" s="4" t="s">
        <v>123</v>
      </c>
      <c r="K873" s="4"/>
      <c r="L873" s="4" t="s">
        <v>4847</v>
      </c>
      <c r="M873" s="4" t="s">
        <v>13</v>
      </c>
      <c r="N873" s="4" t="s">
        <v>9</v>
      </c>
      <c r="O873" s="4" t="s">
        <v>42</v>
      </c>
      <c r="P873" s="4" t="s">
        <v>188</v>
      </c>
      <c r="Q873" s="4"/>
      <c r="R873" s="4" t="s">
        <v>4913</v>
      </c>
      <c r="S873" s="4"/>
      <c r="T873" s="4"/>
      <c r="U873" s="4"/>
      <c r="V873" s="4"/>
      <c r="W873" s="4"/>
      <c r="X873" s="4" t="s">
        <v>4914</v>
      </c>
      <c r="Y873" s="4" t="s">
        <v>4916</v>
      </c>
      <c r="Z873" s="4"/>
      <c r="AA873" s="4">
        <v>962.0</v>
      </c>
      <c r="AB873" s="4" t="s">
        <v>49</v>
      </c>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243" t="str">
        <f t="shared" si="77"/>
        <v>TL</v>
      </c>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row>
    <row r="874" ht="14.25" customHeight="1">
      <c r="A874" s="1" t="str">
        <f t="shared" si="94"/>
        <v/>
      </c>
      <c r="B874" s="103" t="str">
        <f t="shared" si="4"/>
        <v>Tự do chọn</v>
      </c>
      <c r="C874" s="4" t="s">
        <v>4911</v>
      </c>
      <c r="D874" s="4" t="s">
        <v>4642</v>
      </c>
      <c r="E874" s="4"/>
      <c r="F874" s="4"/>
      <c r="G874" s="4"/>
      <c r="H874" s="4" t="s">
        <v>4912</v>
      </c>
      <c r="I874" s="4" t="s">
        <v>3580</v>
      </c>
      <c r="J874" s="4" t="s">
        <v>123</v>
      </c>
      <c r="K874" s="4"/>
      <c r="L874" s="4" t="s">
        <v>4847</v>
      </c>
      <c r="M874" s="4" t="s">
        <v>49</v>
      </c>
      <c r="N874" s="4" t="s">
        <v>8</v>
      </c>
      <c r="O874" s="4"/>
      <c r="P874" s="4"/>
      <c r="Q874" s="4"/>
      <c r="R874" s="4"/>
      <c r="S874" s="4"/>
      <c r="T874" s="4"/>
      <c r="U874" s="4"/>
      <c r="V874" s="4"/>
      <c r="W874" s="4"/>
      <c r="X874" s="4"/>
      <c r="Y874" s="4"/>
      <c r="Z874" s="4"/>
      <c r="AA874" s="4">
        <v>963.0</v>
      </c>
      <c r="AB874" s="4" t="s">
        <v>49</v>
      </c>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243" t="str">
        <f t="shared" si="77"/>
        <v>TNBT</v>
      </c>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row>
    <row r="875" ht="14.25" customHeight="1">
      <c r="A875" s="1" t="str">
        <f t="shared" si="94"/>
        <v>OK</v>
      </c>
      <c r="B875" s="103" t="str">
        <f t="shared" si="4"/>
        <v>OK</v>
      </c>
      <c r="C875" s="4" t="s">
        <v>4911</v>
      </c>
      <c r="D875" s="4" t="s">
        <v>4642</v>
      </c>
      <c r="E875" s="4"/>
      <c r="F875" s="4"/>
      <c r="G875" s="4"/>
      <c r="H875" s="4" t="s">
        <v>4912</v>
      </c>
      <c r="I875" s="4" t="s">
        <v>3580</v>
      </c>
      <c r="J875" s="4" t="s">
        <v>123</v>
      </c>
      <c r="K875" s="4"/>
      <c r="L875" s="4" t="s">
        <v>4847</v>
      </c>
      <c r="M875" s="4" t="s">
        <v>49</v>
      </c>
      <c r="N875" s="4" t="s">
        <v>8</v>
      </c>
      <c r="O875" s="4" t="s">
        <v>3302</v>
      </c>
      <c r="P875" s="4" t="s">
        <v>3303</v>
      </c>
      <c r="Q875" s="4"/>
      <c r="R875" s="4" t="s">
        <v>4920</v>
      </c>
      <c r="S875" s="4" t="s">
        <v>4921</v>
      </c>
      <c r="T875" s="4" t="s">
        <v>4922</v>
      </c>
      <c r="U875" s="4" t="s">
        <v>4923</v>
      </c>
      <c r="V875" s="4" t="s">
        <v>4924</v>
      </c>
      <c r="W875" s="4"/>
      <c r="X875" s="4"/>
      <c r="Y875" s="4"/>
      <c r="Z875" s="4"/>
      <c r="AA875" s="4">
        <v>964.0</v>
      </c>
      <c r="AB875" s="4" t="s">
        <v>49</v>
      </c>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243" t="str">
        <f t="shared" si="77"/>
        <v>TNBT</v>
      </c>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row>
    <row r="876" ht="14.25" customHeight="1">
      <c r="A876" s="1"/>
      <c r="B876" s="103" t="str">
        <f t="shared" si="4"/>
        <v>Thêm</v>
      </c>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243" t="str">
        <f t="shared" si="77"/>
        <v/>
      </c>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row>
    <row r="877" ht="14.25" customHeight="1">
      <c r="A877" s="1" t="str">
        <f t="shared" ref="A877:A879" si="95">SWITCH(B877,"OK",IF(ISBLANK(R877),IF(ISBLANK(P877),"Giữ chỗ nhóm","Giữ chỗ"),"OK"),"Chưa làm",IF(P877&lt;&gt;"","Giữ chỗ",""),0,IF(ISBLANK(R877),"Thêm",""),"")</f>
        <v>OK</v>
      </c>
      <c r="B877" s="103" t="str">
        <f t="shared" si="4"/>
        <v>OK</v>
      </c>
      <c r="C877" s="4" t="s">
        <v>4925</v>
      </c>
      <c r="D877" s="4" t="s">
        <v>4642</v>
      </c>
      <c r="E877" s="4"/>
      <c r="F877" s="4"/>
      <c r="G877" s="4"/>
      <c r="H877" s="4" t="s">
        <v>4926</v>
      </c>
      <c r="I877" s="4" t="s">
        <v>3580</v>
      </c>
      <c r="J877" s="4" t="s">
        <v>123</v>
      </c>
      <c r="K877" s="4"/>
      <c r="L877" s="4" t="s">
        <v>4847</v>
      </c>
      <c r="M877" s="4" t="s">
        <v>13</v>
      </c>
      <c r="N877" s="4" t="s">
        <v>9</v>
      </c>
      <c r="O877" s="4" t="s">
        <v>520</v>
      </c>
      <c r="P877" s="4" t="s">
        <v>745</v>
      </c>
      <c r="Q877" s="4"/>
      <c r="R877" s="4" t="s">
        <v>4927</v>
      </c>
      <c r="S877" s="4"/>
      <c r="T877" s="4"/>
      <c r="U877" s="4"/>
      <c r="V877" s="4"/>
      <c r="W877" s="4"/>
      <c r="X877" s="4" t="s">
        <v>4928</v>
      </c>
      <c r="Y877" s="4" t="s">
        <v>4838</v>
      </c>
      <c r="Z877" s="4"/>
      <c r="AA877" s="4">
        <v>966.0</v>
      </c>
      <c r="AB877" s="4" t="s">
        <v>49</v>
      </c>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243" t="str">
        <f t="shared" si="77"/>
        <v>TL</v>
      </c>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row>
    <row r="878" ht="14.25" customHeight="1">
      <c r="A878" s="1" t="str">
        <f t="shared" si="95"/>
        <v/>
      </c>
      <c r="B878" s="103" t="str">
        <f t="shared" si="4"/>
        <v>Tự do chọn</v>
      </c>
      <c r="C878" s="4" t="s">
        <v>4925</v>
      </c>
      <c r="D878" s="4" t="s">
        <v>4642</v>
      </c>
      <c r="E878" s="4"/>
      <c r="F878" s="4"/>
      <c r="G878" s="4"/>
      <c r="H878" s="4" t="s">
        <v>4926</v>
      </c>
      <c r="I878" s="4" t="s">
        <v>3580</v>
      </c>
      <c r="J878" s="4" t="s">
        <v>123</v>
      </c>
      <c r="K878" s="4"/>
      <c r="L878" s="4" t="s">
        <v>4847</v>
      </c>
      <c r="M878" s="4" t="s">
        <v>49</v>
      </c>
      <c r="N878" s="4" t="s">
        <v>8</v>
      </c>
      <c r="O878" s="4"/>
      <c r="P878" s="4"/>
      <c r="Q878" s="4"/>
      <c r="R878" s="4"/>
      <c r="S878" s="4"/>
      <c r="T878" s="4"/>
      <c r="U878" s="4"/>
      <c r="V878" s="4"/>
      <c r="W878" s="4"/>
      <c r="X878" s="4"/>
      <c r="Y878" s="4"/>
      <c r="Z878" s="4"/>
      <c r="AA878" s="4">
        <v>967.0</v>
      </c>
      <c r="AB878" s="4" t="s">
        <v>49</v>
      </c>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243" t="str">
        <f t="shared" si="77"/>
        <v>TNBT</v>
      </c>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row>
    <row r="879" ht="14.25" customHeight="1">
      <c r="A879" s="1" t="str">
        <f t="shared" si="95"/>
        <v>OK</v>
      </c>
      <c r="B879" s="103" t="str">
        <f t="shared" si="4"/>
        <v>OK</v>
      </c>
      <c r="C879" s="4" t="s">
        <v>4925</v>
      </c>
      <c r="D879" s="4" t="s">
        <v>4642</v>
      </c>
      <c r="E879" s="4"/>
      <c r="F879" s="4"/>
      <c r="G879" s="4"/>
      <c r="H879" s="4" t="s">
        <v>4926</v>
      </c>
      <c r="I879" s="4" t="s">
        <v>3580</v>
      </c>
      <c r="J879" s="4" t="s">
        <v>123</v>
      </c>
      <c r="K879" s="4"/>
      <c r="L879" s="4" t="s">
        <v>4847</v>
      </c>
      <c r="M879" s="4" t="s">
        <v>49</v>
      </c>
      <c r="N879" s="4" t="s">
        <v>5</v>
      </c>
      <c r="O879" s="4" t="s">
        <v>2817</v>
      </c>
      <c r="P879" s="4" t="s">
        <v>2890</v>
      </c>
      <c r="Q879" s="4"/>
      <c r="R879" s="4" t="s">
        <v>4929</v>
      </c>
      <c r="S879" s="4" t="s">
        <v>4930</v>
      </c>
      <c r="T879" s="4" t="s">
        <v>4931</v>
      </c>
      <c r="U879" s="4" t="s">
        <v>4932</v>
      </c>
      <c r="V879" s="4" t="s">
        <v>4933</v>
      </c>
      <c r="W879" s="4" t="s">
        <v>1124</v>
      </c>
      <c r="X879" s="4"/>
      <c r="Y879" s="4"/>
      <c r="Z879" s="4"/>
      <c r="AA879" s="4">
        <v>968.0</v>
      </c>
      <c r="AB879" s="4" t="s">
        <v>49</v>
      </c>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243" t="str">
        <f t="shared" si="77"/>
        <v>TNLT</v>
      </c>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row>
    <row r="880" ht="14.25" customHeight="1">
      <c r="A880" s="1"/>
      <c r="B880" s="103" t="str">
        <f t="shared" si="4"/>
        <v>Thêm</v>
      </c>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243" t="str">
        <f t="shared" si="77"/>
        <v/>
      </c>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row>
    <row r="881" ht="14.25" customHeight="1">
      <c r="A881" s="1" t="str">
        <f t="shared" ref="A881:A889" si="96">SWITCH(B881,"OK",IF(ISBLANK(R881),IF(ISBLANK(P881),"Giữ chỗ nhóm","Giữ chỗ"),"OK"),"Chưa làm",IF(P881&lt;&gt;"","Giữ chỗ",""),0,IF(ISBLANK(R881),"Thêm",""),"")</f>
        <v>OK</v>
      </c>
      <c r="B881" s="103" t="str">
        <f t="shared" si="4"/>
        <v>OK</v>
      </c>
      <c r="C881" s="4" t="s">
        <v>4937</v>
      </c>
      <c r="D881" s="4" t="s">
        <v>4642</v>
      </c>
      <c r="E881" s="4"/>
      <c r="F881" s="4"/>
      <c r="G881" s="4" t="s">
        <v>4938</v>
      </c>
      <c r="H881" s="4" t="s">
        <v>4939</v>
      </c>
      <c r="I881" s="4" t="s">
        <v>3580</v>
      </c>
      <c r="J881" s="4" t="s">
        <v>3099</v>
      </c>
      <c r="K881" s="4"/>
      <c r="L881" s="4"/>
      <c r="M881" s="4" t="s">
        <v>13</v>
      </c>
      <c r="N881" s="4" t="s">
        <v>9</v>
      </c>
      <c r="O881" s="4" t="s">
        <v>42</v>
      </c>
      <c r="P881" s="4" t="s">
        <v>61</v>
      </c>
      <c r="Q881" s="4"/>
      <c r="R881" s="4" t="s">
        <v>4940</v>
      </c>
      <c r="S881" s="4"/>
      <c r="T881" s="4"/>
      <c r="U881" s="4"/>
      <c r="V881" s="4"/>
      <c r="W881" s="4"/>
      <c r="X881" s="4" t="s">
        <v>4941</v>
      </c>
      <c r="Y881" s="4" t="s">
        <v>4942</v>
      </c>
      <c r="Z881" s="4"/>
      <c r="AA881" s="4">
        <v>970.0</v>
      </c>
      <c r="AB881" s="4" t="s">
        <v>49</v>
      </c>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243" t="str">
        <f t="shared" si="77"/>
        <v>TL</v>
      </c>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row>
    <row r="882" ht="14.25" customHeight="1">
      <c r="A882" s="1" t="str">
        <f t="shared" si="96"/>
        <v>OK</v>
      </c>
      <c r="B882" s="103" t="str">
        <f t="shared" si="4"/>
        <v>OK</v>
      </c>
      <c r="C882" s="4" t="s">
        <v>4937</v>
      </c>
      <c r="D882" s="4" t="s">
        <v>4642</v>
      </c>
      <c r="E882" s="4"/>
      <c r="F882" s="4"/>
      <c r="G882" s="4" t="s">
        <v>4938</v>
      </c>
      <c r="H882" s="4" t="s">
        <v>4939</v>
      </c>
      <c r="I882" s="4" t="s">
        <v>3580</v>
      </c>
      <c r="J882" s="4" t="s">
        <v>3099</v>
      </c>
      <c r="K882" s="4"/>
      <c r="L882" s="4"/>
      <c r="M882" s="4" t="s">
        <v>49</v>
      </c>
      <c r="N882" s="4" t="s">
        <v>8</v>
      </c>
      <c r="O882" s="4" t="s">
        <v>3302</v>
      </c>
      <c r="P882" s="4" t="s">
        <v>4201</v>
      </c>
      <c r="Q882" s="4"/>
      <c r="R882" s="4" t="s">
        <v>4943</v>
      </c>
      <c r="S882" s="4" t="s">
        <v>4944</v>
      </c>
      <c r="T882" s="4" t="s">
        <v>4945</v>
      </c>
      <c r="U882" s="4" t="s">
        <v>4946</v>
      </c>
      <c r="V882" s="4" t="s">
        <v>4947</v>
      </c>
      <c r="W882" s="4" t="s">
        <v>4948</v>
      </c>
      <c r="X882" s="4"/>
      <c r="Y882" s="4"/>
      <c r="Z882" s="4"/>
      <c r="AA882" s="4">
        <v>971.0</v>
      </c>
      <c r="AB882" s="4" t="s">
        <v>49</v>
      </c>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243" t="str">
        <f t="shared" si="77"/>
        <v>TNBT</v>
      </c>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row>
    <row r="883" ht="14.25" customHeight="1">
      <c r="A883" s="1" t="str">
        <f t="shared" si="96"/>
        <v>OK</v>
      </c>
      <c r="B883" s="103" t="str">
        <f t="shared" si="4"/>
        <v>OK</v>
      </c>
      <c r="C883" s="4" t="s">
        <v>4937</v>
      </c>
      <c r="D883" s="4" t="s">
        <v>4642</v>
      </c>
      <c r="E883" s="4"/>
      <c r="F883" s="4"/>
      <c r="G883" s="4" t="s">
        <v>4938</v>
      </c>
      <c r="H883" s="4" t="s">
        <v>4939</v>
      </c>
      <c r="I883" s="4" t="s">
        <v>3580</v>
      </c>
      <c r="J883" s="4" t="s">
        <v>3099</v>
      </c>
      <c r="K883" s="4"/>
      <c r="L883" s="4"/>
      <c r="M883" s="4" t="s">
        <v>49</v>
      </c>
      <c r="N883" s="4" t="s">
        <v>5</v>
      </c>
      <c r="O883" s="4" t="s">
        <v>2598</v>
      </c>
      <c r="P883" s="4" t="s">
        <v>2696</v>
      </c>
      <c r="Q883" s="4"/>
      <c r="R883" s="4" t="s">
        <v>4949</v>
      </c>
      <c r="S883" s="4" t="s">
        <v>4950</v>
      </c>
      <c r="T883" s="4" t="s">
        <v>4951</v>
      </c>
      <c r="U883" s="4" t="s">
        <v>4952</v>
      </c>
      <c r="V883" s="4" t="s">
        <v>4953</v>
      </c>
      <c r="W883" s="4" t="s">
        <v>4954</v>
      </c>
      <c r="X883" s="4"/>
      <c r="Y883" s="4"/>
      <c r="Z883" s="4"/>
      <c r="AA883" s="4">
        <v>972.0</v>
      </c>
      <c r="AB883" s="4" t="s">
        <v>49</v>
      </c>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243" t="str">
        <f t="shared" si="77"/>
        <v>TNLT</v>
      </c>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row>
    <row r="884" ht="14.25" customHeight="1">
      <c r="A884" s="1" t="str">
        <f t="shared" si="96"/>
        <v/>
      </c>
      <c r="B884" s="103" t="str">
        <f t="shared" si="4"/>
        <v>Có sẵn</v>
      </c>
      <c r="C884" s="4" t="s">
        <v>4937</v>
      </c>
      <c r="D884" s="4" t="s">
        <v>4642</v>
      </c>
      <c r="E884" s="4"/>
      <c r="F884" s="4"/>
      <c r="G884" s="4" t="s">
        <v>4938</v>
      </c>
      <c r="H884" s="4" t="s">
        <v>4939</v>
      </c>
      <c r="I884" s="4" t="s">
        <v>3580</v>
      </c>
      <c r="J884" s="4" t="s">
        <v>3099</v>
      </c>
      <c r="K884" s="4"/>
      <c r="L884" s="4"/>
      <c r="M884" s="4" t="s">
        <v>49</v>
      </c>
      <c r="N884" s="4" t="s">
        <v>8</v>
      </c>
      <c r="O884" s="4" t="s">
        <v>2598</v>
      </c>
      <c r="P884" s="4" t="s">
        <v>2713</v>
      </c>
      <c r="Q884" s="4" t="s">
        <v>8</v>
      </c>
      <c r="R884" s="4" t="s">
        <v>4955</v>
      </c>
      <c r="S884" s="4" t="s">
        <v>4956</v>
      </c>
      <c r="T884" s="4" t="s">
        <v>4957</v>
      </c>
      <c r="U884" s="4" t="s">
        <v>4958</v>
      </c>
      <c r="V884" s="4" t="s">
        <v>4959</v>
      </c>
      <c r="W884" s="4" t="s">
        <v>4960</v>
      </c>
      <c r="X884" s="4"/>
      <c r="Y884" s="4"/>
      <c r="Z884" s="4"/>
      <c r="AA884" s="4">
        <v>973.0</v>
      </c>
      <c r="AB884" s="4" t="s">
        <v>49</v>
      </c>
      <c r="AC884" s="4"/>
      <c r="AD884" s="20" t="s">
        <v>236</v>
      </c>
      <c r="AE884" s="67" t="s">
        <v>9828</v>
      </c>
      <c r="AF884" s="67" t="s">
        <v>8</v>
      </c>
      <c r="AG884" s="67" t="s">
        <v>9829</v>
      </c>
      <c r="AH884" s="67" t="s">
        <v>9830</v>
      </c>
      <c r="AI884" s="67" t="s">
        <v>9831</v>
      </c>
      <c r="AJ884" s="67" t="s">
        <v>9832</v>
      </c>
      <c r="AK884" s="67" t="s">
        <v>9833</v>
      </c>
      <c r="AL884" s="67" t="s">
        <v>9834</v>
      </c>
      <c r="AM884" s="67" t="s">
        <v>9835</v>
      </c>
      <c r="AN884" s="67" t="s">
        <v>9836</v>
      </c>
      <c r="AO884" s="67" t="s">
        <v>9837</v>
      </c>
      <c r="AP884" s="4"/>
      <c r="AQ884" s="4"/>
      <c r="AR884" s="4"/>
      <c r="AS884" s="4"/>
      <c r="AT884" s="4"/>
      <c r="AU884" s="4"/>
      <c r="AV884" s="4"/>
      <c r="AW884" s="4"/>
      <c r="AX884" s="4"/>
      <c r="AY884" s="4"/>
      <c r="AZ884" s="4"/>
      <c r="BA884" s="4"/>
      <c r="BB884" s="4"/>
      <c r="BC884" s="4"/>
      <c r="BD884" s="4"/>
      <c r="BE884" s="4"/>
      <c r="BF884" s="4"/>
      <c r="BG884" s="4"/>
      <c r="BH884" s="4"/>
      <c r="BI884" s="4"/>
      <c r="BJ884" s="243" t="str">
        <f t="shared" si="77"/>
        <v>TNBT</v>
      </c>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row>
    <row r="885" ht="14.25" customHeight="1">
      <c r="A885" s="1" t="str">
        <f t="shared" si="96"/>
        <v/>
      </c>
      <c r="B885" s="103" t="str">
        <f t="shared" si="4"/>
        <v>Có sẵn</v>
      </c>
      <c r="C885" s="4" t="s">
        <v>4937</v>
      </c>
      <c r="D885" s="4" t="s">
        <v>4663</v>
      </c>
      <c r="E885" s="4"/>
      <c r="F885" s="4"/>
      <c r="G885" s="4" t="s">
        <v>4938</v>
      </c>
      <c r="H885" s="4" t="s">
        <v>4939</v>
      </c>
      <c r="I885" s="4" t="s">
        <v>3580</v>
      </c>
      <c r="J885" s="4" t="s">
        <v>3099</v>
      </c>
      <c r="K885" s="4"/>
      <c r="L885" s="4"/>
      <c r="M885" s="4"/>
      <c r="N885" s="4"/>
      <c r="O885" s="4"/>
      <c r="P885" s="4"/>
      <c r="Q885" s="4" t="s">
        <v>9</v>
      </c>
      <c r="R885" s="4" t="s">
        <v>4962</v>
      </c>
      <c r="S885" s="4" t="s">
        <v>150</v>
      </c>
      <c r="T885" s="4" t="s">
        <v>150</v>
      </c>
      <c r="U885" s="4" t="s">
        <v>150</v>
      </c>
      <c r="V885" s="4" t="s">
        <v>150</v>
      </c>
      <c r="W885" s="4" t="s">
        <v>150</v>
      </c>
      <c r="X885" s="4" t="s">
        <v>4963</v>
      </c>
      <c r="Y885" s="4" t="s">
        <v>4964</v>
      </c>
      <c r="Z885" s="4" t="s">
        <v>9</v>
      </c>
      <c r="AA885" s="4">
        <v>974.0</v>
      </c>
      <c r="AB885" s="4" t="s">
        <v>47</v>
      </c>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243" t="str">
        <f t="shared" si="77"/>
        <v>TL</v>
      </c>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row>
    <row r="886" ht="14.25" customHeight="1">
      <c r="A886" s="1" t="str">
        <f t="shared" si="96"/>
        <v>OK</v>
      </c>
      <c r="B886" s="103" t="str">
        <f t="shared" si="4"/>
        <v>OK</v>
      </c>
      <c r="C886" s="4" t="s">
        <v>4969</v>
      </c>
      <c r="D886" s="4" t="s">
        <v>4642</v>
      </c>
      <c r="E886" s="4"/>
      <c r="F886" s="4"/>
      <c r="G886" s="4"/>
      <c r="H886" s="4" t="s">
        <v>4970</v>
      </c>
      <c r="I886" s="4" t="s">
        <v>3580</v>
      </c>
      <c r="J886" s="4" t="s">
        <v>3099</v>
      </c>
      <c r="K886" s="4"/>
      <c r="L886" s="4"/>
      <c r="M886" s="4" t="s">
        <v>13</v>
      </c>
      <c r="N886" s="4" t="s">
        <v>9</v>
      </c>
      <c r="O886" s="4" t="s">
        <v>550</v>
      </c>
      <c r="P886" s="4" t="s">
        <v>567</v>
      </c>
      <c r="Q886" s="4"/>
      <c r="R886" s="4" t="s">
        <v>4971</v>
      </c>
      <c r="S886" s="4"/>
      <c r="T886" s="4"/>
      <c r="U886" s="4"/>
      <c r="V886" s="4"/>
      <c r="W886" s="4"/>
      <c r="X886" s="4" t="s">
        <v>4972</v>
      </c>
      <c r="Y886" s="4" t="s">
        <v>4973</v>
      </c>
      <c r="Z886" s="4"/>
      <c r="AA886" s="4">
        <v>975.0</v>
      </c>
      <c r="AB886" s="4" t="s">
        <v>49</v>
      </c>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243" t="str">
        <f t="shared" si="77"/>
        <v>TL</v>
      </c>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row>
    <row r="887" ht="14.25" customHeight="1">
      <c r="A887" s="1" t="str">
        <f t="shared" si="96"/>
        <v>OK</v>
      </c>
      <c r="B887" s="103" t="str">
        <f t="shared" si="4"/>
        <v>OK</v>
      </c>
      <c r="C887" s="4" t="s">
        <v>4969</v>
      </c>
      <c r="D887" s="4" t="s">
        <v>4642</v>
      </c>
      <c r="E887" s="4"/>
      <c r="F887" s="4"/>
      <c r="G887" s="4"/>
      <c r="H887" s="4" t="s">
        <v>4970</v>
      </c>
      <c r="I887" s="4" t="s">
        <v>3580</v>
      </c>
      <c r="J887" s="4" t="s">
        <v>3099</v>
      </c>
      <c r="K887" s="4"/>
      <c r="L887" s="4"/>
      <c r="M887" s="4" t="s">
        <v>49</v>
      </c>
      <c r="N887" s="4" t="s">
        <v>9</v>
      </c>
      <c r="O887" s="4" t="s">
        <v>3767</v>
      </c>
      <c r="P887" s="4" t="s">
        <v>3861</v>
      </c>
      <c r="Q887" s="4"/>
      <c r="R887" s="4" t="s">
        <v>4974</v>
      </c>
      <c r="S887" s="4"/>
      <c r="T887" s="4"/>
      <c r="U887" s="4"/>
      <c r="V887" s="4"/>
      <c r="W887" s="4"/>
      <c r="X887" s="4"/>
      <c r="Y887" s="4"/>
      <c r="Z887" s="4"/>
      <c r="AA887" s="4">
        <v>976.0</v>
      </c>
      <c r="AB887" s="4" t="s">
        <v>49</v>
      </c>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243" t="str">
        <f t="shared" si="77"/>
        <v>TL</v>
      </c>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row>
    <row r="888" ht="14.25" customHeight="1">
      <c r="A888" s="1" t="str">
        <f t="shared" si="96"/>
        <v/>
      </c>
      <c r="B888" s="103" t="str">
        <f t="shared" si="4"/>
        <v>Tự do chọn</v>
      </c>
      <c r="C888" s="4" t="s">
        <v>4969</v>
      </c>
      <c r="D888" s="4" t="s">
        <v>4642</v>
      </c>
      <c r="E888" s="4"/>
      <c r="F888" s="4"/>
      <c r="G888" s="4"/>
      <c r="H888" s="4" t="s">
        <v>4970</v>
      </c>
      <c r="I888" s="4" t="s">
        <v>3580</v>
      </c>
      <c r="J888" s="4" t="s">
        <v>3099</v>
      </c>
      <c r="K888" s="4"/>
      <c r="L888" s="4"/>
      <c r="M888" s="4" t="s">
        <v>49</v>
      </c>
      <c r="N888" s="4" t="s">
        <v>8</v>
      </c>
      <c r="O888" s="4"/>
      <c r="P888" s="4"/>
      <c r="Q888" s="4"/>
      <c r="R888" s="4"/>
      <c r="S888" s="4"/>
      <c r="T888" s="4"/>
      <c r="U888" s="4"/>
      <c r="V888" s="4"/>
      <c r="W888" s="4"/>
      <c r="X888" s="4"/>
      <c r="Y888" s="4"/>
      <c r="Z888" s="4"/>
      <c r="AA888" s="4">
        <v>977.0</v>
      </c>
      <c r="AB888" s="4" t="s">
        <v>49</v>
      </c>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243" t="str">
        <f t="shared" si="77"/>
        <v>TNBT</v>
      </c>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row>
    <row r="889" ht="14.25" customHeight="1">
      <c r="A889" s="1" t="str">
        <f t="shared" si="96"/>
        <v>OK</v>
      </c>
      <c r="B889" s="103" t="str">
        <f t="shared" si="4"/>
        <v>OK</v>
      </c>
      <c r="C889" s="4" t="s">
        <v>4969</v>
      </c>
      <c r="D889" s="4" t="s">
        <v>4642</v>
      </c>
      <c r="E889" s="4"/>
      <c r="F889" s="4"/>
      <c r="G889" s="4"/>
      <c r="H889" s="4" t="s">
        <v>4970</v>
      </c>
      <c r="I889" s="4" t="s">
        <v>3580</v>
      </c>
      <c r="J889" s="4" t="s">
        <v>3099</v>
      </c>
      <c r="K889" s="4"/>
      <c r="L889" s="4"/>
      <c r="M889" s="4" t="s">
        <v>49</v>
      </c>
      <c r="N889" s="4" t="s">
        <v>5</v>
      </c>
      <c r="O889" s="4" t="s">
        <v>2897</v>
      </c>
      <c r="P889" s="4" t="s">
        <v>2898</v>
      </c>
      <c r="Q889" s="4"/>
      <c r="R889" s="4" t="s">
        <v>4975</v>
      </c>
      <c r="S889" s="4" t="s">
        <v>4976</v>
      </c>
      <c r="T889" s="4" t="s">
        <v>4977</v>
      </c>
      <c r="U889" s="4" t="s">
        <v>4978</v>
      </c>
      <c r="V889" s="4" t="s">
        <v>4979</v>
      </c>
      <c r="W889" s="4" t="s">
        <v>4980</v>
      </c>
      <c r="X889" s="4"/>
      <c r="Y889" s="4"/>
      <c r="Z889" s="4"/>
      <c r="AA889" s="4">
        <v>978.0</v>
      </c>
      <c r="AB889" s="4" t="s">
        <v>49</v>
      </c>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243" t="str">
        <f t="shared" si="77"/>
        <v>TNLT</v>
      </c>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row>
    <row r="890" ht="14.25" customHeight="1">
      <c r="A890" s="1"/>
      <c r="B890" s="103" t="str">
        <f t="shared" si="4"/>
        <v>Thêm</v>
      </c>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243" t="str">
        <f t="shared" si="77"/>
        <v/>
      </c>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row>
    <row r="891" ht="14.25" customHeight="1">
      <c r="A891" s="1" t="str">
        <f t="shared" ref="A891:A895" si="97">SWITCH(B891,"OK",IF(ISBLANK(R891),IF(ISBLANK(P891),"Giữ chỗ nhóm","Giữ chỗ"),"OK"),"Chưa làm",IF(P891&lt;&gt;"","Giữ chỗ",""),0,IF(ISBLANK(R891),"Thêm",""),"")</f>
        <v/>
      </c>
      <c r="B891" s="103" t="str">
        <f t="shared" si="4"/>
        <v>Có sẵn</v>
      </c>
      <c r="C891" s="4" t="s">
        <v>4985</v>
      </c>
      <c r="D891" s="4" t="s">
        <v>4642</v>
      </c>
      <c r="E891" s="4"/>
      <c r="F891" s="4" t="s">
        <v>4986</v>
      </c>
      <c r="G891" s="4" t="s">
        <v>4987</v>
      </c>
      <c r="H891" s="4" t="s">
        <v>4988</v>
      </c>
      <c r="I891" s="4" t="s">
        <v>3580</v>
      </c>
      <c r="J891" s="4" t="s">
        <v>123</v>
      </c>
      <c r="K891" s="4"/>
      <c r="L891" s="4" t="s">
        <v>4989</v>
      </c>
      <c r="M891" s="4" t="s">
        <v>49</v>
      </c>
      <c r="N891" s="4" t="s">
        <v>5</v>
      </c>
      <c r="O891" s="4" t="s">
        <v>4078</v>
      </c>
      <c r="P891" s="4" t="s">
        <v>4131</v>
      </c>
      <c r="Q891" s="4" t="s">
        <v>5</v>
      </c>
      <c r="R891" s="4" t="s">
        <v>4990</v>
      </c>
      <c r="S891" s="4" t="s">
        <v>4991</v>
      </c>
      <c r="T891" s="4" t="s">
        <v>4992</v>
      </c>
      <c r="U891" s="4" t="s">
        <v>4993</v>
      </c>
      <c r="V891" s="4" t="s">
        <v>4994</v>
      </c>
      <c r="W891" s="4" t="s">
        <v>4995</v>
      </c>
      <c r="X891" s="4"/>
      <c r="Y891" s="4"/>
      <c r="Z891" s="4"/>
      <c r="AA891" s="4">
        <v>980.0</v>
      </c>
      <c r="AB891" s="4" t="s">
        <v>49</v>
      </c>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243" t="str">
        <f t="shared" si="77"/>
        <v>TNLT</v>
      </c>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row>
    <row r="892" ht="14.25" customHeight="1">
      <c r="A892" s="1" t="str">
        <f t="shared" si="97"/>
        <v/>
      </c>
      <c r="B892" s="103" t="str">
        <f t="shared" si="4"/>
        <v>Có sẵn</v>
      </c>
      <c r="C892" s="4" t="s">
        <v>4985</v>
      </c>
      <c r="D892" s="4" t="s">
        <v>4663</v>
      </c>
      <c r="E892" s="4"/>
      <c r="F892" s="4" t="s">
        <v>4986</v>
      </c>
      <c r="G892" s="4" t="s">
        <v>4996</v>
      </c>
      <c r="H892" s="4" t="s">
        <v>4988</v>
      </c>
      <c r="I892" s="4" t="s">
        <v>3580</v>
      </c>
      <c r="J892" s="4" t="s">
        <v>123</v>
      </c>
      <c r="K892" s="4"/>
      <c r="L892" s="4" t="s">
        <v>4989</v>
      </c>
      <c r="M892" s="4"/>
      <c r="N892" s="4"/>
      <c r="O892" s="4"/>
      <c r="P892" s="4"/>
      <c r="Q892" s="4" t="s">
        <v>5</v>
      </c>
      <c r="R892" s="4" t="s">
        <v>4997</v>
      </c>
      <c r="S892" s="4" t="s">
        <v>276</v>
      </c>
      <c r="T892" s="4" t="s">
        <v>277</v>
      </c>
      <c r="U892" s="4" t="s">
        <v>278</v>
      </c>
      <c r="V892" s="4" t="s">
        <v>279</v>
      </c>
      <c r="W892" s="4" t="s">
        <v>280</v>
      </c>
      <c r="X892" s="4" t="s">
        <v>150</v>
      </c>
      <c r="Y892" s="4"/>
      <c r="Z892" s="4" t="s">
        <v>227</v>
      </c>
      <c r="AA892" s="4">
        <v>981.0</v>
      </c>
      <c r="AB892" s="4" t="s">
        <v>49</v>
      </c>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243" t="str">
        <f t="shared" si="77"/>
        <v>TNLT</v>
      </c>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row>
    <row r="893" ht="14.25" customHeight="1">
      <c r="A893" s="1" t="str">
        <f t="shared" si="97"/>
        <v>OK</v>
      </c>
      <c r="B893" s="103" t="str">
        <f t="shared" si="4"/>
        <v>OK</v>
      </c>
      <c r="C893" s="4" t="s">
        <v>5002</v>
      </c>
      <c r="D893" s="4" t="s">
        <v>4642</v>
      </c>
      <c r="E893" s="4"/>
      <c r="F893" s="4"/>
      <c r="G893" s="4"/>
      <c r="H893" s="4" t="s">
        <v>5003</v>
      </c>
      <c r="I893" s="4" t="s">
        <v>3580</v>
      </c>
      <c r="J893" s="4" t="s">
        <v>123</v>
      </c>
      <c r="K893" s="4"/>
      <c r="L893" s="4" t="s">
        <v>4989</v>
      </c>
      <c r="M893" s="4" t="s">
        <v>13</v>
      </c>
      <c r="N893" s="4" t="s">
        <v>9</v>
      </c>
      <c r="O893" s="4" t="s">
        <v>42</v>
      </c>
      <c r="P893" s="4" t="s">
        <v>134</v>
      </c>
      <c r="Q893" s="4"/>
      <c r="R893" s="4" t="s">
        <v>5004</v>
      </c>
      <c r="S893" s="4"/>
      <c r="T893" s="4"/>
      <c r="U893" s="4"/>
      <c r="V893" s="4"/>
      <c r="W893" s="4"/>
      <c r="X893" s="4" t="s">
        <v>5005</v>
      </c>
      <c r="Y893" s="4" t="s">
        <v>5006</v>
      </c>
      <c r="Z893" s="4" t="s">
        <v>5007</v>
      </c>
      <c r="AA893" s="4">
        <v>982.0</v>
      </c>
      <c r="AB893" s="4" t="s">
        <v>49</v>
      </c>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243" t="str">
        <f t="shared" si="77"/>
        <v>TL</v>
      </c>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row>
    <row r="894" ht="14.25" customHeight="1">
      <c r="A894" s="1" t="str">
        <f t="shared" si="97"/>
        <v/>
      </c>
      <c r="B894" s="103" t="str">
        <f t="shared" si="4"/>
        <v>Có sẵn</v>
      </c>
      <c r="C894" s="4" t="s">
        <v>5002</v>
      </c>
      <c r="D894" s="4" t="s">
        <v>4642</v>
      </c>
      <c r="E894" s="4"/>
      <c r="F894" s="4"/>
      <c r="G894" s="4"/>
      <c r="H894" s="4" t="s">
        <v>5003</v>
      </c>
      <c r="I894" s="4" t="s">
        <v>3580</v>
      </c>
      <c r="J894" s="4" t="s">
        <v>123</v>
      </c>
      <c r="K894" s="4"/>
      <c r="L894" s="4" t="s">
        <v>4989</v>
      </c>
      <c r="M894" s="4" t="s">
        <v>49</v>
      </c>
      <c r="N894" s="4" t="s">
        <v>5</v>
      </c>
      <c r="O894" s="4" t="s">
        <v>3108</v>
      </c>
      <c r="P894" s="4" t="s">
        <v>3298</v>
      </c>
      <c r="Q894" s="4" t="s">
        <v>5</v>
      </c>
      <c r="R894" s="4" t="s">
        <v>5008</v>
      </c>
      <c r="S894" s="4" t="s">
        <v>5009</v>
      </c>
      <c r="T894" s="4" t="s">
        <v>5010</v>
      </c>
      <c r="U894" s="4" t="s">
        <v>5011</v>
      </c>
      <c r="V894" s="4" t="s">
        <v>5012</v>
      </c>
      <c r="W894" s="4" t="s">
        <v>5013</v>
      </c>
      <c r="X894" s="4" t="s">
        <v>5014</v>
      </c>
      <c r="Y894" s="4" t="s">
        <v>5015</v>
      </c>
      <c r="Z894" s="4"/>
      <c r="AA894" s="4">
        <v>983.0</v>
      </c>
      <c r="AB894" s="4" t="s">
        <v>49</v>
      </c>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243" t="str">
        <f t="shared" si="77"/>
        <v>TNLT</v>
      </c>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row>
    <row r="895" ht="14.25" customHeight="1">
      <c r="A895" s="1" t="str">
        <f t="shared" si="97"/>
        <v/>
      </c>
      <c r="B895" s="103" t="str">
        <f t="shared" si="4"/>
        <v>Tự do chọn</v>
      </c>
      <c r="C895" s="4" t="s">
        <v>5002</v>
      </c>
      <c r="D895" s="4" t="s">
        <v>4642</v>
      </c>
      <c r="E895" s="4"/>
      <c r="F895" s="4"/>
      <c r="G895" s="4"/>
      <c r="H895" s="4" t="s">
        <v>5003</v>
      </c>
      <c r="I895" s="4" t="s">
        <v>3580</v>
      </c>
      <c r="J895" s="4" t="s">
        <v>123</v>
      </c>
      <c r="K895" s="4"/>
      <c r="L895" s="4" t="s">
        <v>4989</v>
      </c>
      <c r="M895" s="4" t="s">
        <v>49</v>
      </c>
      <c r="N895" s="4" t="s">
        <v>9</v>
      </c>
      <c r="O895" s="4"/>
      <c r="P895" s="4"/>
      <c r="Q895" s="4"/>
      <c r="R895" s="4"/>
      <c r="S895" s="4"/>
      <c r="T895" s="4"/>
      <c r="U895" s="4"/>
      <c r="V895" s="4"/>
      <c r="W895" s="4"/>
      <c r="X895" s="4"/>
      <c r="Y895" s="4"/>
      <c r="Z895" s="4"/>
      <c r="AA895" s="4">
        <v>984.0</v>
      </c>
      <c r="AB895" s="4" t="s">
        <v>49</v>
      </c>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243" t="str">
        <f t="shared" si="77"/>
        <v>TL</v>
      </c>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row>
    <row r="896" ht="14.25" customHeight="1">
      <c r="A896" s="1"/>
      <c r="B896" s="103" t="str">
        <f t="shared" si="4"/>
        <v>Thêm</v>
      </c>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243" t="str">
        <f t="shared" si="77"/>
        <v/>
      </c>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row>
    <row r="897" ht="14.25" customHeight="1">
      <c r="A897" s="1" t="str">
        <f t="shared" ref="A897:A899" si="98">SWITCH(B897,"OK",IF(ISBLANK(R897),IF(ISBLANK(P897),"Giữ chỗ nhóm","Giữ chỗ"),"OK"),"Chưa làm",IF(P897&lt;&gt;"","Giữ chỗ",""),0,IF(ISBLANK(R897),"Thêm",""),"")</f>
        <v>OK</v>
      </c>
      <c r="B897" s="103" t="str">
        <f t="shared" si="4"/>
        <v>OK</v>
      </c>
      <c r="C897" s="4" t="s">
        <v>5016</v>
      </c>
      <c r="D897" s="4" t="s">
        <v>4642</v>
      </c>
      <c r="E897" s="4"/>
      <c r="F897" s="4"/>
      <c r="G897" s="4"/>
      <c r="H897" s="4" t="s">
        <v>5017</v>
      </c>
      <c r="I897" s="4" t="s">
        <v>3580</v>
      </c>
      <c r="J897" s="4" t="s">
        <v>123</v>
      </c>
      <c r="K897" s="4"/>
      <c r="L897" s="4" t="s">
        <v>4989</v>
      </c>
      <c r="M897" s="4" t="s">
        <v>13</v>
      </c>
      <c r="N897" s="4" t="s">
        <v>9</v>
      </c>
      <c r="O897" s="4" t="s">
        <v>42</v>
      </c>
      <c r="P897" s="4" t="s">
        <v>134</v>
      </c>
      <c r="Q897" s="4"/>
      <c r="R897" s="4" t="s">
        <v>5018</v>
      </c>
      <c r="S897" s="4"/>
      <c r="T897" s="4"/>
      <c r="U897" s="4"/>
      <c r="V897" s="4"/>
      <c r="W897" s="4"/>
      <c r="X897" s="4" t="s">
        <v>5019</v>
      </c>
      <c r="Y897" s="4" t="s">
        <v>5020</v>
      </c>
      <c r="Z897" s="4"/>
      <c r="AA897" s="4">
        <v>986.0</v>
      </c>
      <c r="AB897" s="4" t="s">
        <v>49</v>
      </c>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243" t="str">
        <f t="shared" si="77"/>
        <v>TL</v>
      </c>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row>
    <row r="898" ht="14.25" customHeight="1">
      <c r="A898" s="1" t="str">
        <f t="shared" si="98"/>
        <v>OK</v>
      </c>
      <c r="B898" s="103" t="str">
        <f t="shared" si="4"/>
        <v>OK</v>
      </c>
      <c r="C898" s="4" t="s">
        <v>5016</v>
      </c>
      <c r="D898" s="4" t="s">
        <v>4642</v>
      </c>
      <c r="E898" s="4"/>
      <c r="F898" s="4"/>
      <c r="G898" s="4"/>
      <c r="H898" s="4" t="s">
        <v>5017</v>
      </c>
      <c r="I898" s="4" t="s">
        <v>3580</v>
      </c>
      <c r="J898" s="4" t="s">
        <v>123</v>
      </c>
      <c r="K898" s="4"/>
      <c r="L898" s="4" t="s">
        <v>4989</v>
      </c>
      <c r="M898" s="4" t="s">
        <v>49</v>
      </c>
      <c r="N898" s="4" t="s">
        <v>5</v>
      </c>
      <c r="O898" s="4" t="s">
        <v>2911</v>
      </c>
      <c r="P898" s="4" t="s">
        <v>2977</v>
      </c>
      <c r="Q898" s="4"/>
      <c r="R898" s="4" t="s">
        <v>5024</v>
      </c>
      <c r="S898" s="4" t="s">
        <v>5025</v>
      </c>
      <c r="T898" s="4" t="s">
        <v>5026</v>
      </c>
      <c r="U898" s="4" t="s">
        <v>5027</v>
      </c>
      <c r="V898" s="4" t="s">
        <v>5028</v>
      </c>
      <c r="W898" s="4" t="s">
        <v>5029</v>
      </c>
      <c r="X898" s="4"/>
      <c r="Y898" s="4"/>
      <c r="Z898" s="4"/>
      <c r="AA898" s="4">
        <v>987.0</v>
      </c>
      <c r="AB898" s="4" t="s">
        <v>49</v>
      </c>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243" t="str">
        <f t="shared" si="77"/>
        <v>TNLT</v>
      </c>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row>
    <row r="899" ht="14.25" customHeight="1">
      <c r="A899" s="1" t="str">
        <f t="shared" si="98"/>
        <v>OK</v>
      </c>
      <c r="B899" s="103" t="str">
        <f t="shared" si="4"/>
        <v>OK</v>
      </c>
      <c r="C899" s="4" t="s">
        <v>5016</v>
      </c>
      <c r="D899" s="4" t="s">
        <v>4642</v>
      </c>
      <c r="E899" s="4"/>
      <c r="F899" s="4"/>
      <c r="G899" s="4"/>
      <c r="H899" s="4" t="s">
        <v>5017</v>
      </c>
      <c r="I899" s="4" t="s">
        <v>3580</v>
      </c>
      <c r="J899" s="4" t="s">
        <v>123</v>
      </c>
      <c r="K899" s="4"/>
      <c r="L899" s="4" t="s">
        <v>4989</v>
      </c>
      <c r="M899" s="4" t="s">
        <v>49</v>
      </c>
      <c r="N899" s="4" t="s">
        <v>9</v>
      </c>
      <c r="O899" s="4" t="s">
        <v>3767</v>
      </c>
      <c r="P899" s="4" t="s">
        <v>3861</v>
      </c>
      <c r="Q899" s="4"/>
      <c r="R899" s="4" t="s">
        <v>5030</v>
      </c>
      <c r="S899" s="4"/>
      <c r="T899" s="4"/>
      <c r="U899" s="4"/>
      <c r="V899" s="4"/>
      <c r="W899" s="4"/>
      <c r="X899" s="4"/>
      <c r="Y899" s="4"/>
      <c r="Z899" s="4"/>
      <c r="AA899" s="4">
        <v>988.0</v>
      </c>
      <c r="AB899" s="4" t="s">
        <v>49</v>
      </c>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243" t="str">
        <f t="shared" si="77"/>
        <v>TL</v>
      </c>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row>
    <row r="900" ht="14.25" customHeight="1">
      <c r="A900" s="1"/>
      <c r="B900" s="103" t="str">
        <f t="shared" si="4"/>
        <v>Thêm</v>
      </c>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243" t="str">
        <f t="shared" si="77"/>
        <v/>
      </c>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row>
    <row r="901" ht="14.25" customHeight="1">
      <c r="A901" s="1" t="str">
        <f t="shared" ref="A901:A903" si="99">SWITCH(B901,"OK",IF(ISBLANK(R901),IF(ISBLANK(P901),"Giữ chỗ nhóm","Giữ chỗ"),"OK"),"Chưa làm",IF(P901&lt;&gt;"","Giữ chỗ",""),0,IF(ISBLANK(R901),"Thêm",""),"")</f>
        <v>OK</v>
      </c>
      <c r="B901" s="103" t="str">
        <f t="shared" si="4"/>
        <v>OK</v>
      </c>
      <c r="C901" s="4" t="s">
        <v>5034</v>
      </c>
      <c r="D901" s="4" t="s">
        <v>4642</v>
      </c>
      <c r="E901" s="4"/>
      <c r="F901" s="4"/>
      <c r="G901" s="4"/>
      <c r="H901" s="4" t="s">
        <v>5035</v>
      </c>
      <c r="I901" s="4" t="s">
        <v>3580</v>
      </c>
      <c r="J901" s="4" t="s">
        <v>123</v>
      </c>
      <c r="K901" s="4"/>
      <c r="L901" s="4" t="s">
        <v>4989</v>
      </c>
      <c r="M901" s="4" t="s">
        <v>13</v>
      </c>
      <c r="N901" s="4" t="s">
        <v>9</v>
      </c>
      <c r="O901" s="4" t="s">
        <v>163</v>
      </c>
      <c r="P901" s="4" t="s">
        <v>244</v>
      </c>
      <c r="Q901" s="4"/>
      <c r="R901" s="4" t="s">
        <v>5036</v>
      </c>
      <c r="S901" s="4"/>
      <c r="T901" s="4"/>
      <c r="U901" s="4"/>
      <c r="V901" s="4"/>
      <c r="W901" s="4"/>
      <c r="X901" s="4" t="s">
        <v>5037</v>
      </c>
      <c r="Y901" s="4" t="s">
        <v>5038</v>
      </c>
      <c r="Z901" s="4"/>
      <c r="AA901" s="4">
        <v>990.0</v>
      </c>
      <c r="AB901" s="4" t="s">
        <v>49</v>
      </c>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243" t="str">
        <f t="shared" si="77"/>
        <v>TL</v>
      </c>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row>
    <row r="902" ht="14.25" customHeight="1">
      <c r="A902" s="1" t="str">
        <f t="shared" si="99"/>
        <v>OK</v>
      </c>
      <c r="B902" s="103" t="str">
        <f t="shared" si="4"/>
        <v>OK</v>
      </c>
      <c r="C902" s="4" t="s">
        <v>5034</v>
      </c>
      <c r="D902" s="4" t="s">
        <v>4642</v>
      </c>
      <c r="E902" s="4"/>
      <c r="F902" s="4"/>
      <c r="G902" s="4"/>
      <c r="H902" s="4" t="s">
        <v>5035</v>
      </c>
      <c r="I902" s="4" t="s">
        <v>3580</v>
      </c>
      <c r="J902" s="4" t="s">
        <v>123</v>
      </c>
      <c r="K902" s="4"/>
      <c r="L902" s="4" t="s">
        <v>4989</v>
      </c>
      <c r="M902" s="4" t="s">
        <v>49</v>
      </c>
      <c r="N902" s="4" t="s">
        <v>5</v>
      </c>
      <c r="O902" s="4" t="s">
        <v>2625</v>
      </c>
      <c r="P902" s="4" t="s">
        <v>2798</v>
      </c>
      <c r="Q902" s="4"/>
      <c r="R902" s="4" t="s">
        <v>5039</v>
      </c>
      <c r="S902" s="4" t="s">
        <v>1548</v>
      </c>
      <c r="T902" s="4" t="s">
        <v>2949</v>
      </c>
      <c r="U902" s="4" t="s">
        <v>2950</v>
      </c>
      <c r="V902" s="4" t="s">
        <v>2951</v>
      </c>
      <c r="W902" s="4" t="s">
        <v>2952</v>
      </c>
      <c r="X902" s="4"/>
      <c r="Y902" s="4"/>
      <c r="Z902" s="4"/>
      <c r="AA902" s="4">
        <v>991.0</v>
      </c>
      <c r="AB902" s="4" t="s">
        <v>49</v>
      </c>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243" t="str">
        <f t="shared" si="77"/>
        <v>TNLT</v>
      </c>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row>
    <row r="903" ht="14.25" customHeight="1">
      <c r="A903" s="1" t="str">
        <f t="shared" si="99"/>
        <v/>
      </c>
      <c r="B903" s="103" t="str">
        <f t="shared" si="4"/>
        <v>Có sẵn</v>
      </c>
      <c r="C903" s="4" t="s">
        <v>5034</v>
      </c>
      <c r="D903" s="4" t="s">
        <v>4642</v>
      </c>
      <c r="E903" s="4"/>
      <c r="F903" s="4"/>
      <c r="G903" s="4"/>
      <c r="H903" s="4" t="s">
        <v>5035</v>
      </c>
      <c r="I903" s="4" t="s">
        <v>3580</v>
      </c>
      <c r="J903" s="4" t="s">
        <v>123</v>
      </c>
      <c r="K903" s="4"/>
      <c r="L903" s="4" t="s">
        <v>4989</v>
      </c>
      <c r="M903" s="4" t="s">
        <v>49</v>
      </c>
      <c r="N903" s="4" t="s">
        <v>9</v>
      </c>
      <c r="O903" s="4" t="s">
        <v>2598</v>
      </c>
      <c r="P903" s="4" t="s">
        <v>2713</v>
      </c>
      <c r="Q903" s="4" t="s">
        <v>9</v>
      </c>
      <c r="R903" s="4" t="s">
        <v>5042</v>
      </c>
      <c r="S903" s="4"/>
      <c r="T903" s="4"/>
      <c r="U903" s="4"/>
      <c r="V903" s="4"/>
      <c r="W903" s="4"/>
      <c r="X903" s="4"/>
      <c r="Y903" s="4"/>
      <c r="Z903" s="4"/>
      <c r="AA903" s="4">
        <v>992.0</v>
      </c>
      <c r="AB903" s="4" t="s">
        <v>49</v>
      </c>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243" t="str">
        <f t="shared" si="77"/>
        <v>TL</v>
      </c>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row>
    <row r="904" ht="14.25" customHeight="1">
      <c r="A904" s="1"/>
      <c r="B904" s="103" t="str">
        <f t="shared" si="4"/>
        <v>Thêm</v>
      </c>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243" t="str">
        <f t="shared" si="77"/>
        <v/>
      </c>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row>
    <row r="905" ht="14.25" customHeight="1">
      <c r="A905" s="1" t="str">
        <f t="shared" ref="A905:A908" si="100">SWITCH(B905,"OK",IF(ISBLANK(R905),IF(ISBLANK(P905),"Giữ chỗ nhóm","Giữ chỗ"),"OK"),"Chưa làm",IF(P905&lt;&gt;"","Giữ chỗ",""),0,IF(ISBLANK(R905),"Thêm",""),"")</f>
        <v>OK</v>
      </c>
      <c r="B905" s="103" t="str">
        <f t="shared" si="4"/>
        <v>OK</v>
      </c>
      <c r="C905" s="4" t="s">
        <v>5047</v>
      </c>
      <c r="D905" s="4" t="s">
        <v>4642</v>
      </c>
      <c r="E905" s="4"/>
      <c r="F905" s="4"/>
      <c r="G905" s="4" t="s">
        <v>5048</v>
      </c>
      <c r="H905" s="4" t="s">
        <v>5049</v>
      </c>
      <c r="I905" s="4" t="s">
        <v>3580</v>
      </c>
      <c r="J905" s="4" t="s">
        <v>3099</v>
      </c>
      <c r="K905" s="4"/>
      <c r="L905" s="4"/>
      <c r="M905" s="4" t="s">
        <v>13</v>
      </c>
      <c r="N905" s="4" t="s">
        <v>9</v>
      </c>
      <c r="O905" s="4" t="s">
        <v>550</v>
      </c>
      <c r="P905" s="4" t="s">
        <v>551</v>
      </c>
      <c r="Q905" s="4"/>
      <c r="R905" s="4" t="s">
        <v>5050</v>
      </c>
      <c r="S905" s="4"/>
      <c r="T905" s="4"/>
      <c r="U905" s="4"/>
      <c r="V905" s="4"/>
      <c r="W905" s="4"/>
      <c r="X905" s="4" t="s">
        <v>5051</v>
      </c>
      <c r="Y905" s="4" t="s">
        <v>5052</v>
      </c>
      <c r="Z905" s="4"/>
      <c r="AA905" s="4">
        <v>994.0</v>
      </c>
      <c r="AB905" s="4" t="s">
        <v>49</v>
      </c>
      <c r="AC905" s="4"/>
      <c r="AD905" s="20" t="s">
        <v>1927</v>
      </c>
      <c r="AE905" s="4" t="s">
        <v>5050</v>
      </c>
      <c r="AF905" s="67" t="s">
        <v>9</v>
      </c>
      <c r="AG905" s="67" t="s">
        <v>8171</v>
      </c>
      <c r="AH905" s="67" t="s">
        <v>8171</v>
      </c>
      <c r="AI905" s="67" t="s">
        <v>8171</v>
      </c>
      <c r="AJ905" s="67" t="s">
        <v>8171</v>
      </c>
      <c r="AK905" s="67" t="s">
        <v>8171</v>
      </c>
      <c r="AL905" s="4" t="s">
        <v>5051</v>
      </c>
      <c r="AM905" s="4" t="s">
        <v>5052</v>
      </c>
      <c r="AN905" s="67" t="s">
        <v>8294</v>
      </c>
      <c r="AO905" s="67" t="s">
        <v>8295</v>
      </c>
      <c r="AP905" s="4"/>
      <c r="AQ905" s="4"/>
      <c r="AR905" s="4"/>
      <c r="AS905" s="4"/>
      <c r="AT905" s="4"/>
      <c r="AU905" s="4"/>
      <c r="AV905" s="4"/>
      <c r="AW905" s="4"/>
      <c r="AX905" s="4"/>
      <c r="AY905" s="4"/>
      <c r="AZ905" s="4"/>
      <c r="BA905" s="4"/>
      <c r="BB905" s="4"/>
      <c r="BC905" s="4"/>
      <c r="BD905" s="4"/>
      <c r="BE905" s="4"/>
      <c r="BF905" s="4"/>
      <c r="BG905" s="4"/>
      <c r="BH905" s="4"/>
      <c r="BI905" s="4"/>
      <c r="BJ905" s="243" t="str">
        <f t="shared" si="77"/>
        <v>TL</v>
      </c>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row>
    <row r="906" ht="14.25" customHeight="1">
      <c r="A906" s="1" t="str">
        <f t="shared" si="100"/>
        <v>OK</v>
      </c>
      <c r="B906" s="103" t="str">
        <f t="shared" si="4"/>
        <v>OK</v>
      </c>
      <c r="C906" s="4" t="s">
        <v>5047</v>
      </c>
      <c r="D906" s="4" t="s">
        <v>4642</v>
      </c>
      <c r="E906" s="4"/>
      <c r="F906" s="4"/>
      <c r="G906" s="4" t="s">
        <v>5048</v>
      </c>
      <c r="H906" s="4" t="s">
        <v>5049</v>
      </c>
      <c r="I906" s="4" t="s">
        <v>3580</v>
      </c>
      <c r="J906" s="4" t="s">
        <v>3099</v>
      </c>
      <c r="K906" s="4"/>
      <c r="L906" s="4"/>
      <c r="M906" s="4" t="s">
        <v>49</v>
      </c>
      <c r="N906" s="4" t="s">
        <v>9</v>
      </c>
      <c r="O906" s="4" t="s">
        <v>3302</v>
      </c>
      <c r="P906" s="4" t="s">
        <v>4201</v>
      </c>
      <c r="Q906" s="4"/>
      <c r="R906" s="4" t="s">
        <v>5053</v>
      </c>
      <c r="S906" s="4"/>
      <c r="T906" s="4"/>
      <c r="U906" s="4"/>
      <c r="V906" s="4"/>
      <c r="W906" s="4"/>
      <c r="X906" s="4"/>
      <c r="Y906" s="4"/>
      <c r="Z906" s="4"/>
      <c r="AA906" s="4">
        <v>995.0</v>
      </c>
      <c r="AB906" s="4" t="s">
        <v>47</v>
      </c>
      <c r="AC906" s="4"/>
      <c r="AD906" s="20" t="s">
        <v>860</v>
      </c>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243" t="str">
        <f t="shared" si="77"/>
        <v>TL</v>
      </c>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row>
    <row r="907" ht="14.25" customHeight="1">
      <c r="A907" s="1" t="str">
        <f t="shared" si="100"/>
        <v>OK</v>
      </c>
      <c r="B907" s="103" t="str">
        <f t="shared" si="4"/>
        <v>OK</v>
      </c>
      <c r="C907" s="4" t="s">
        <v>5047</v>
      </c>
      <c r="D907" s="4" t="s">
        <v>4642</v>
      </c>
      <c r="E907" s="4"/>
      <c r="F907" s="4"/>
      <c r="G907" s="4" t="s">
        <v>5048</v>
      </c>
      <c r="H907" s="4" t="s">
        <v>5049</v>
      </c>
      <c r="I907" s="4" t="s">
        <v>3580</v>
      </c>
      <c r="J907" s="4" t="s">
        <v>3099</v>
      </c>
      <c r="K907" s="4"/>
      <c r="L907" s="4"/>
      <c r="M907" s="4" t="s">
        <v>49</v>
      </c>
      <c r="N907" s="4" t="s">
        <v>5</v>
      </c>
      <c r="O907" s="4" t="s">
        <v>2897</v>
      </c>
      <c r="P907" s="4" t="s">
        <v>2898</v>
      </c>
      <c r="Q907" s="4"/>
      <c r="R907" s="4" t="s">
        <v>5054</v>
      </c>
      <c r="S907" s="4" t="s">
        <v>5055</v>
      </c>
      <c r="T907" s="4" t="s">
        <v>5056</v>
      </c>
      <c r="U907" s="4" t="s">
        <v>5057</v>
      </c>
      <c r="V907" s="4" t="s">
        <v>5058</v>
      </c>
      <c r="W907" s="4" t="s">
        <v>5059</v>
      </c>
      <c r="X907" s="4"/>
      <c r="Y907" s="4"/>
      <c r="Z907" s="4"/>
      <c r="AA907" s="4">
        <v>996.0</v>
      </c>
      <c r="AB907" s="4" t="s">
        <v>47</v>
      </c>
      <c r="AC907" s="4"/>
      <c r="AD907" s="20" t="s">
        <v>294</v>
      </c>
      <c r="AE907" s="67" t="s">
        <v>9838</v>
      </c>
      <c r="AF907" s="67" t="s">
        <v>5</v>
      </c>
      <c r="AG907" s="67" t="s">
        <v>9839</v>
      </c>
      <c r="AH907" s="67" t="s">
        <v>9840</v>
      </c>
      <c r="AI907" s="67" t="s">
        <v>9841</v>
      </c>
      <c r="AJ907" s="67" t="s">
        <v>9842</v>
      </c>
      <c r="AK907" s="67" t="s">
        <v>1124</v>
      </c>
      <c r="AL907" s="67" t="s">
        <v>242</v>
      </c>
      <c r="AM907" s="67" t="s">
        <v>9843</v>
      </c>
      <c r="AN907" s="67" t="s">
        <v>9207</v>
      </c>
      <c r="AO907" s="67" t="s">
        <v>9844</v>
      </c>
      <c r="AP907" s="4"/>
      <c r="AQ907" s="4"/>
      <c r="AR907" s="4"/>
      <c r="AS907" s="4"/>
      <c r="AT907" s="4"/>
      <c r="AU907" s="4"/>
      <c r="AV907" s="4"/>
      <c r="AW907" s="4"/>
      <c r="AX907" s="4"/>
      <c r="AY907" s="4"/>
      <c r="AZ907" s="4"/>
      <c r="BA907" s="4"/>
      <c r="BB907" s="4"/>
      <c r="BC907" s="4"/>
      <c r="BD907" s="4"/>
      <c r="BE907" s="4"/>
      <c r="BF907" s="4"/>
      <c r="BG907" s="4"/>
      <c r="BH907" s="4"/>
      <c r="BI907" s="4"/>
      <c r="BJ907" s="243" t="str">
        <f t="shared" si="77"/>
        <v>TNLT</v>
      </c>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row>
    <row r="908" ht="14.25" customHeight="1">
      <c r="A908" s="1" t="str">
        <f t="shared" si="100"/>
        <v/>
      </c>
      <c r="B908" s="103" t="str">
        <f t="shared" si="4"/>
        <v>Có sẵn</v>
      </c>
      <c r="C908" s="4" t="s">
        <v>5047</v>
      </c>
      <c r="D908" s="4" t="s">
        <v>4642</v>
      </c>
      <c r="E908" s="4"/>
      <c r="F908" s="4"/>
      <c r="G908" s="4" t="s">
        <v>5048</v>
      </c>
      <c r="H908" s="4" t="s">
        <v>5049</v>
      </c>
      <c r="I908" s="4" t="s">
        <v>3580</v>
      </c>
      <c r="J908" s="4" t="s">
        <v>3099</v>
      </c>
      <c r="K908" s="4"/>
      <c r="L908" s="4"/>
      <c r="M908" s="4" t="s">
        <v>49</v>
      </c>
      <c r="N908" s="4" t="s">
        <v>8</v>
      </c>
      <c r="O908" s="4" t="s">
        <v>2598</v>
      </c>
      <c r="P908" s="4" t="s">
        <v>2713</v>
      </c>
      <c r="Q908" s="4" t="s">
        <v>8</v>
      </c>
      <c r="R908" s="4" t="s">
        <v>5060</v>
      </c>
      <c r="S908" s="4" t="s">
        <v>5061</v>
      </c>
      <c r="T908" s="4" t="s">
        <v>5062</v>
      </c>
      <c r="U908" s="4" t="s">
        <v>5063</v>
      </c>
      <c r="V908" s="4" t="s">
        <v>5064</v>
      </c>
      <c r="W908" s="4" t="s">
        <v>5065</v>
      </c>
      <c r="X908" s="4"/>
      <c r="Y908" s="4"/>
      <c r="Z908" s="4"/>
      <c r="AA908" s="4">
        <v>997.0</v>
      </c>
      <c r="AB908" s="4" t="s">
        <v>47</v>
      </c>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243" t="str">
        <f t="shared" si="77"/>
        <v>TNBT</v>
      </c>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row>
    <row r="909" ht="14.25" customHeight="1">
      <c r="A909" s="1"/>
      <c r="B909" s="103" t="str">
        <f t="shared" si="4"/>
        <v>Thêm</v>
      </c>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243" t="str">
        <f t="shared" si="77"/>
        <v/>
      </c>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row>
    <row r="910" ht="14.25" customHeight="1">
      <c r="A910" s="1" t="str">
        <f t="shared" ref="A910:A916" si="101">SWITCH(B910,"OK",IF(ISBLANK(R910),IF(ISBLANK(P910),"Giữ chỗ nhóm","Giữ chỗ"),"OK"),"Chưa làm",IF(P910&lt;&gt;"","Giữ chỗ",""),0,IF(ISBLANK(R910),"Thêm",""),"")</f>
        <v>OK</v>
      </c>
      <c r="B910" s="103" t="str">
        <f t="shared" si="4"/>
        <v>OK</v>
      </c>
      <c r="C910" s="4" t="s">
        <v>5069</v>
      </c>
      <c r="D910" s="4" t="s">
        <v>4642</v>
      </c>
      <c r="E910" s="4"/>
      <c r="F910" s="4"/>
      <c r="G910" s="4"/>
      <c r="H910" s="4" t="s">
        <v>5070</v>
      </c>
      <c r="I910" s="4" t="s">
        <v>3580</v>
      </c>
      <c r="J910" s="4" t="s">
        <v>3099</v>
      </c>
      <c r="K910" s="4"/>
      <c r="L910" s="4"/>
      <c r="M910" s="4" t="s">
        <v>13</v>
      </c>
      <c r="N910" s="4" t="s">
        <v>9</v>
      </c>
      <c r="O910" s="4" t="s">
        <v>91</v>
      </c>
      <c r="P910" s="4" t="s">
        <v>412</v>
      </c>
      <c r="Q910" s="4"/>
      <c r="R910" s="4" t="s">
        <v>5071</v>
      </c>
      <c r="S910" s="4"/>
      <c r="T910" s="4"/>
      <c r="U910" s="4"/>
      <c r="V910" s="4"/>
      <c r="W910" s="4"/>
      <c r="X910" s="4" t="s">
        <v>5072</v>
      </c>
      <c r="Y910" s="4" t="s">
        <v>5073</v>
      </c>
      <c r="Z910" s="4"/>
      <c r="AA910" s="4">
        <v>999.0</v>
      </c>
      <c r="AB910" s="4" t="s">
        <v>49</v>
      </c>
      <c r="AC910" s="4"/>
      <c r="AD910" s="20" t="s">
        <v>927</v>
      </c>
      <c r="AE910" s="67" t="s">
        <v>8171</v>
      </c>
      <c r="AF910" s="67" t="s">
        <v>5</v>
      </c>
      <c r="AG910" s="67" t="s">
        <v>8171</v>
      </c>
      <c r="AH910" s="67" t="s">
        <v>8171</v>
      </c>
      <c r="AI910" s="67" t="s">
        <v>8171</v>
      </c>
      <c r="AJ910" s="67" t="s">
        <v>8171</v>
      </c>
      <c r="AK910" s="67" t="s">
        <v>8171</v>
      </c>
      <c r="AL910" s="67" t="s">
        <v>8171</v>
      </c>
      <c r="AM910" s="67" t="s">
        <v>8171</v>
      </c>
      <c r="AN910" s="67" t="s">
        <v>8171</v>
      </c>
      <c r="AO910" s="67" t="s">
        <v>8171</v>
      </c>
      <c r="AP910" s="4"/>
      <c r="AQ910" s="4"/>
      <c r="AR910" s="4"/>
      <c r="AS910" s="4"/>
      <c r="AT910" s="4"/>
      <c r="AU910" s="4"/>
      <c r="AV910" s="4"/>
      <c r="AW910" s="4"/>
      <c r="AX910" s="4"/>
      <c r="AY910" s="4"/>
      <c r="AZ910" s="4"/>
      <c r="BA910" s="4"/>
      <c r="BB910" s="4"/>
      <c r="BC910" s="4"/>
      <c r="BD910" s="4"/>
      <c r="BE910" s="4"/>
      <c r="BF910" s="4"/>
      <c r="BG910" s="4"/>
      <c r="BH910" s="4"/>
      <c r="BI910" s="4"/>
      <c r="BJ910" s="243" t="str">
        <f t="shared" si="77"/>
        <v>TL</v>
      </c>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row>
    <row r="911" ht="14.25" customHeight="1">
      <c r="A911" s="1" t="str">
        <f t="shared" si="101"/>
        <v/>
      </c>
      <c r="B911" s="103" t="str">
        <f t="shared" si="4"/>
        <v>Có sẵn</v>
      </c>
      <c r="C911" s="4" t="s">
        <v>5069</v>
      </c>
      <c r="D911" s="4" t="s">
        <v>4663</v>
      </c>
      <c r="E911" s="4"/>
      <c r="F911" s="4"/>
      <c r="G911" s="4"/>
      <c r="H911" s="4" t="s">
        <v>5070</v>
      </c>
      <c r="I911" s="4" t="s">
        <v>3580</v>
      </c>
      <c r="J911" s="4" t="s">
        <v>3099</v>
      </c>
      <c r="K911" s="4"/>
      <c r="L911" s="4"/>
      <c r="M911" s="4"/>
      <c r="N911" s="4"/>
      <c r="O911" s="4"/>
      <c r="P911" s="4"/>
      <c r="Q911" s="4" t="s">
        <v>5</v>
      </c>
      <c r="R911" s="4" t="s">
        <v>5074</v>
      </c>
      <c r="S911" s="4" t="s">
        <v>5075</v>
      </c>
      <c r="T911" s="4" t="s">
        <v>5076</v>
      </c>
      <c r="U911" s="4" t="s">
        <v>5077</v>
      </c>
      <c r="V911" s="4" t="s">
        <v>5078</v>
      </c>
      <c r="W911" s="4" t="s">
        <v>5079</v>
      </c>
      <c r="X911" s="4" t="s">
        <v>2156</v>
      </c>
      <c r="Y911" s="4" t="s">
        <v>5080</v>
      </c>
      <c r="Z911" s="4"/>
      <c r="AA911" s="4">
        <v>1000.0</v>
      </c>
      <c r="AB911" s="4" t="s">
        <v>47</v>
      </c>
      <c r="AC911" s="4"/>
      <c r="AD911" s="20" t="s">
        <v>395</v>
      </c>
      <c r="AE911" s="4" t="s">
        <v>5074</v>
      </c>
      <c r="AF911" s="67" t="s">
        <v>5</v>
      </c>
      <c r="AG911" s="4" t="s">
        <v>5075</v>
      </c>
      <c r="AH911" s="4" t="s">
        <v>5076</v>
      </c>
      <c r="AI911" s="4" t="s">
        <v>5077</v>
      </c>
      <c r="AJ911" s="4" t="s">
        <v>5078</v>
      </c>
      <c r="AK911" s="4" t="s">
        <v>5079</v>
      </c>
      <c r="AL911" s="4" t="s">
        <v>2156</v>
      </c>
      <c r="AM911" s="4" t="s">
        <v>5080</v>
      </c>
      <c r="AN911" s="67" t="s">
        <v>8294</v>
      </c>
      <c r="AO911" s="67" t="s">
        <v>9727</v>
      </c>
      <c r="AP911" s="4"/>
      <c r="AQ911" s="4"/>
      <c r="AR911" s="4"/>
      <c r="AS911" s="4"/>
      <c r="AT911" s="4"/>
      <c r="AU911" s="4"/>
      <c r="AV911" s="4"/>
      <c r="AW911" s="4"/>
      <c r="AX911" s="4"/>
      <c r="AY911" s="4"/>
      <c r="AZ911" s="4"/>
      <c r="BA911" s="4"/>
      <c r="BB911" s="4"/>
      <c r="BC911" s="4"/>
      <c r="BD911" s="4"/>
      <c r="BE911" s="4"/>
      <c r="BF911" s="4"/>
      <c r="BG911" s="4"/>
      <c r="BH911" s="4"/>
      <c r="BI911" s="4"/>
      <c r="BJ911" s="243" t="str">
        <f t="shared" si="77"/>
        <v>TNLT</v>
      </c>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row>
    <row r="912" ht="14.25" customHeight="1">
      <c r="A912" s="1" t="str">
        <f t="shared" si="101"/>
        <v/>
      </c>
      <c r="B912" s="103" t="str">
        <f t="shared" si="4"/>
        <v>Tự do chọn</v>
      </c>
      <c r="C912" s="4" t="s">
        <v>5069</v>
      </c>
      <c r="D912" s="4" t="s">
        <v>4642</v>
      </c>
      <c r="E912" s="4"/>
      <c r="F912" s="4"/>
      <c r="G912" s="4"/>
      <c r="H912" s="4" t="s">
        <v>5070</v>
      </c>
      <c r="I912" s="4" t="s">
        <v>3580</v>
      </c>
      <c r="J912" s="4" t="s">
        <v>3099</v>
      </c>
      <c r="K912" s="4"/>
      <c r="L912" s="4"/>
      <c r="M912" s="4" t="s">
        <v>49</v>
      </c>
      <c r="N912" s="4" t="s">
        <v>9</v>
      </c>
      <c r="O912" s="4"/>
      <c r="P912" s="4"/>
      <c r="Q912" s="4"/>
      <c r="R912" s="4"/>
      <c r="S912" s="4"/>
      <c r="T912" s="4"/>
      <c r="U912" s="4"/>
      <c r="V912" s="4"/>
      <c r="W912" s="4"/>
      <c r="X912" s="4"/>
      <c r="Y912" s="4"/>
      <c r="Z912" s="4"/>
      <c r="AA912" s="4">
        <v>1001.0</v>
      </c>
      <c r="AB912" s="4" t="s">
        <v>47</v>
      </c>
      <c r="AC912" s="4"/>
      <c r="AD912" s="20" t="s">
        <v>1262</v>
      </c>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243" t="str">
        <f t="shared" si="77"/>
        <v>TL</v>
      </c>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row>
    <row r="913" ht="14.25" customHeight="1">
      <c r="A913" s="1" t="str">
        <f t="shared" si="101"/>
        <v/>
      </c>
      <c r="B913" s="103" t="str">
        <f t="shared" si="4"/>
        <v>Có sẵn</v>
      </c>
      <c r="C913" s="4" t="s">
        <v>5069</v>
      </c>
      <c r="D913" s="4" t="s">
        <v>4642</v>
      </c>
      <c r="E913" s="4"/>
      <c r="F913" s="4"/>
      <c r="G913" s="4"/>
      <c r="H913" s="4" t="s">
        <v>5070</v>
      </c>
      <c r="I913" s="4" t="s">
        <v>3580</v>
      </c>
      <c r="J913" s="4" t="s">
        <v>3099</v>
      </c>
      <c r="K913" s="4"/>
      <c r="L913" s="4"/>
      <c r="M913" s="4" t="s">
        <v>49</v>
      </c>
      <c r="N913" s="4"/>
      <c r="O913" s="4"/>
      <c r="P913" s="4"/>
      <c r="Q913" s="4" t="s">
        <v>5</v>
      </c>
      <c r="R913" s="4" t="s">
        <v>5074</v>
      </c>
      <c r="S913" s="4" t="s">
        <v>5075</v>
      </c>
      <c r="T913" s="4" t="s">
        <v>5076</v>
      </c>
      <c r="U913" s="4" t="s">
        <v>5077</v>
      </c>
      <c r="V913" s="4" t="s">
        <v>5078</v>
      </c>
      <c r="W913" s="4" t="s">
        <v>5079</v>
      </c>
      <c r="X913" s="4"/>
      <c r="Y913" s="4"/>
      <c r="Z913" s="4"/>
      <c r="AA913" s="4">
        <v>1002.0</v>
      </c>
      <c r="AB913" s="4" t="s">
        <v>47</v>
      </c>
      <c r="AC913" s="4"/>
      <c r="AD913" s="20" t="s">
        <v>3759</v>
      </c>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243" t="str">
        <f t="shared" si="77"/>
        <v>TNLT</v>
      </c>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row>
    <row r="914" ht="14.25" customHeight="1">
      <c r="A914" s="1" t="str">
        <f t="shared" si="101"/>
        <v/>
      </c>
      <c r="B914" s="103" t="str">
        <f t="shared" si="4"/>
        <v>Có sẵn</v>
      </c>
      <c r="C914" s="4" t="s">
        <v>5069</v>
      </c>
      <c r="D914" s="4" t="s">
        <v>4663</v>
      </c>
      <c r="E914" s="4"/>
      <c r="F914" s="4"/>
      <c r="G914" s="4"/>
      <c r="H914" s="4" t="s">
        <v>5070</v>
      </c>
      <c r="I914" s="4" t="s">
        <v>3580</v>
      </c>
      <c r="J914" s="4" t="s">
        <v>3099</v>
      </c>
      <c r="K914" s="4"/>
      <c r="L914" s="4"/>
      <c r="M914" s="4" t="s">
        <v>49</v>
      </c>
      <c r="N914" s="4"/>
      <c r="O914" s="4"/>
      <c r="P914" s="4"/>
      <c r="Q914" s="4" t="s">
        <v>5</v>
      </c>
      <c r="R914" s="4" t="s">
        <v>5074</v>
      </c>
      <c r="S914" s="4" t="s">
        <v>5075</v>
      </c>
      <c r="T914" s="4" t="s">
        <v>5076</v>
      </c>
      <c r="U914" s="4" t="s">
        <v>5077</v>
      </c>
      <c r="V914" s="4" t="s">
        <v>5078</v>
      </c>
      <c r="W914" s="4" t="s">
        <v>5079</v>
      </c>
      <c r="X914" s="4" t="s">
        <v>2156</v>
      </c>
      <c r="Y914" s="4" t="s">
        <v>5080</v>
      </c>
      <c r="Z914" s="4"/>
      <c r="AA914" s="4">
        <v>1002.0</v>
      </c>
      <c r="AB914" s="4" t="s">
        <v>47</v>
      </c>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243" t="str">
        <f t="shared" si="77"/>
        <v>TNLT</v>
      </c>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row>
    <row r="915" ht="14.25" customHeight="1">
      <c r="A915" s="1" t="str">
        <f t="shared" si="101"/>
        <v>OK</v>
      </c>
      <c r="B915" s="103" t="str">
        <f t="shared" si="4"/>
        <v>OK</v>
      </c>
      <c r="C915" s="4" t="s">
        <v>5069</v>
      </c>
      <c r="D915" s="4" t="s">
        <v>4642</v>
      </c>
      <c r="E915" s="4"/>
      <c r="F915" s="4"/>
      <c r="G915" s="4"/>
      <c r="H915" s="4" t="s">
        <v>5070</v>
      </c>
      <c r="I915" s="4" t="s">
        <v>3580</v>
      </c>
      <c r="J915" s="4" t="s">
        <v>3099</v>
      </c>
      <c r="K915" s="4"/>
      <c r="L915" s="4"/>
      <c r="M915" s="4" t="s">
        <v>49</v>
      </c>
      <c r="N915" s="4" t="s">
        <v>5</v>
      </c>
      <c r="O915" s="4" t="s">
        <v>2911</v>
      </c>
      <c r="P915" s="4" t="s">
        <v>3022</v>
      </c>
      <c r="Q915" s="4"/>
      <c r="R915" s="4" t="s">
        <v>5085</v>
      </c>
      <c r="S915" s="4" t="s">
        <v>5086</v>
      </c>
      <c r="T915" s="4" t="s">
        <v>5087</v>
      </c>
      <c r="U915" s="4" t="s">
        <v>5088</v>
      </c>
      <c r="V915" s="4" t="s">
        <v>5089</v>
      </c>
      <c r="W915" s="4" t="s">
        <v>5090</v>
      </c>
      <c r="X915" s="4"/>
      <c r="Y915" s="4"/>
      <c r="Z915" s="4"/>
      <c r="AA915" s="4">
        <v>1003.0</v>
      </c>
      <c r="AB915" s="4" t="e">
        <v>#NAME?</v>
      </c>
      <c r="AC915" s="4"/>
      <c r="AD915" s="20" t="s">
        <v>980</v>
      </c>
      <c r="AE915" s="4" t="s">
        <v>5085</v>
      </c>
      <c r="AF915" s="67" t="s">
        <v>5</v>
      </c>
      <c r="AG915" s="4" t="s">
        <v>5086</v>
      </c>
      <c r="AH915" s="4" t="s">
        <v>5087</v>
      </c>
      <c r="AI915" s="4" t="s">
        <v>5088</v>
      </c>
      <c r="AJ915" s="4" t="s">
        <v>5089</v>
      </c>
      <c r="AK915" s="4" t="s">
        <v>5090</v>
      </c>
      <c r="AL915" s="67" t="s">
        <v>99</v>
      </c>
      <c r="AM915" s="67" t="s">
        <v>9845</v>
      </c>
      <c r="AN915" s="67" t="s">
        <v>9846</v>
      </c>
      <c r="AO915" s="67" t="s">
        <v>9847</v>
      </c>
      <c r="AP915" s="4"/>
      <c r="AQ915" s="4"/>
      <c r="AR915" s="4"/>
      <c r="AS915" s="4"/>
      <c r="AT915" s="4"/>
      <c r="AU915" s="4"/>
      <c r="AV915" s="4"/>
      <c r="AW915" s="4"/>
      <c r="AX915" s="4"/>
      <c r="AY915" s="4"/>
      <c r="AZ915" s="4"/>
      <c r="BA915" s="4"/>
      <c r="BB915" s="4"/>
      <c r="BC915" s="4"/>
      <c r="BD915" s="4"/>
      <c r="BE915" s="4"/>
      <c r="BF915" s="4"/>
      <c r="BG915" s="4"/>
      <c r="BH915" s="4"/>
      <c r="BI915" s="4"/>
      <c r="BJ915" s="243" t="str">
        <f t="shared" si="77"/>
        <v>TNLT</v>
      </c>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row>
    <row r="916" ht="14.25" customHeight="1">
      <c r="A916" s="1" t="str">
        <f t="shared" si="101"/>
        <v/>
      </c>
      <c r="B916" s="103" t="str">
        <f t="shared" si="4"/>
        <v>Có sẵn</v>
      </c>
      <c r="C916" s="4" t="s">
        <v>5069</v>
      </c>
      <c r="D916" s="4" t="s">
        <v>4642</v>
      </c>
      <c r="E916" s="4"/>
      <c r="F916" s="4"/>
      <c r="G916" s="4"/>
      <c r="H916" s="4" t="s">
        <v>5070</v>
      </c>
      <c r="I916" s="4" t="s">
        <v>3580</v>
      </c>
      <c r="J916" s="4" t="s">
        <v>3099</v>
      </c>
      <c r="K916" s="4"/>
      <c r="L916" s="4"/>
      <c r="M916" s="4" t="s">
        <v>49</v>
      </c>
      <c r="N916" s="4" t="s">
        <v>8</v>
      </c>
      <c r="O916" s="4" t="s">
        <v>2897</v>
      </c>
      <c r="P916" s="4" t="s">
        <v>3492</v>
      </c>
      <c r="Q916" s="4" t="s">
        <v>8</v>
      </c>
      <c r="R916" s="4" t="s">
        <v>5091</v>
      </c>
      <c r="S916" s="4" t="s">
        <v>5092</v>
      </c>
      <c r="T916" s="4" t="s">
        <v>5093</v>
      </c>
      <c r="U916" s="4" t="s">
        <v>5094</v>
      </c>
      <c r="V916" s="4" t="s">
        <v>5095</v>
      </c>
      <c r="W916" s="4" t="s">
        <v>5096</v>
      </c>
      <c r="X916" s="4"/>
      <c r="Y916" s="4"/>
      <c r="Z916" s="4"/>
      <c r="AA916" s="4">
        <v>1004.0</v>
      </c>
      <c r="AB916" s="4" t="s">
        <v>47</v>
      </c>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243" t="str">
        <f t="shared" si="77"/>
        <v>TNBT</v>
      </c>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row>
    <row r="917" ht="14.25" customHeight="1">
      <c r="A917" s="1"/>
      <c r="B917" s="103" t="str">
        <f t="shared" si="4"/>
        <v>Thêm</v>
      </c>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243" t="str">
        <f t="shared" si="77"/>
        <v/>
      </c>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row>
    <row r="918" ht="14.25" customHeight="1">
      <c r="A918" s="1" t="str">
        <f t="shared" ref="A918:A944" si="102">SWITCH(B918,"OK",IF(ISBLANK(R918),IF(ISBLANK(P918),"Giữ chỗ nhóm","Giữ chỗ"),"OK"),"Chưa làm",IF(P918&lt;&gt;"","Giữ chỗ",""),0,IF(ISBLANK(R918),"Thêm",""),"")</f>
        <v>OK</v>
      </c>
      <c r="B918" s="103" t="str">
        <f t="shared" si="4"/>
        <v>OK</v>
      </c>
      <c r="C918" s="4" t="s">
        <v>5100</v>
      </c>
      <c r="D918" s="4" t="s">
        <v>4642</v>
      </c>
      <c r="E918" s="4" t="s">
        <v>5101</v>
      </c>
      <c r="F918" s="4" t="s">
        <v>5102</v>
      </c>
      <c r="G918" s="4"/>
      <c r="H918" s="4"/>
      <c r="I918" s="4"/>
      <c r="J918" s="4"/>
      <c r="K918" s="4"/>
      <c r="L918" s="4"/>
      <c r="M918" s="4" t="s">
        <v>13</v>
      </c>
      <c r="N918" s="4" t="s">
        <v>9</v>
      </c>
      <c r="O918" s="4" t="s">
        <v>163</v>
      </c>
      <c r="P918" s="4" t="s">
        <v>244</v>
      </c>
      <c r="Q918" s="4"/>
      <c r="R918" s="4" t="s">
        <v>5103</v>
      </c>
      <c r="S918" s="4"/>
      <c r="T918" s="4"/>
      <c r="U918" s="4"/>
      <c r="V918" s="4"/>
      <c r="W918" s="4"/>
      <c r="X918" s="4" t="s">
        <v>5104</v>
      </c>
      <c r="Y918" s="4" t="s">
        <v>5105</v>
      </c>
      <c r="Z918" s="4"/>
      <c r="AA918" s="4">
        <v>1006.0</v>
      </c>
      <c r="AB918" s="4" t="s">
        <v>49</v>
      </c>
      <c r="AC918" s="4"/>
      <c r="AD918" s="20" t="s">
        <v>534</v>
      </c>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243" t="str">
        <f t="shared" si="77"/>
        <v>TL</v>
      </c>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row>
    <row r="919" ht="14.25" customHeight="1">
      <c r="A919" s="1" t="str">
        <f t="shared" si="102"/>
        <v>OK</v>
      </c>
      <c r="B919" s="103" t="str">
        <f t="shared" si="4"/>
        <v>OK</v>
      </c>
      <c r="C919" s="4" t="s">
        <v>5100</v>
      </c>
      <c r="D919" s="4" t="s">
        <v>4642</v>
      </c>
      <c r="E919" s="4" t="s">
        <v>5101</v>
      </c>
      <c r="F919" s="4" t="s">
        <v>5102</v>
      </c>
      <c r="G919" s="4"/>
      <c r="H919" s="4"/>
      <c r="I919" s="4"/>
      <c r="J919" s="4"/>
      <c r="K919" s="4"/>
      <c r="L919" s="4"/>
      <c r="M919" s="4" t="s">
        <v>49</v>
      </c>
      <c r="N919" s="4" t="s">
        <v>5</v>
      </c>
      <c r="O919" s="4" t="s">
        <v>2817</v>
      </c>
      <c r="P919" s="4" t="s">
        <v>2878</v>
      </c>
      <c r="Q919" s="4"/>
      <c r="R919" s="4" t="s">
        <v>5106</v>
      </c>
      <c r="S919" s="4" t="s">
        <v>5107</v>
      </c>
      <c r="T919" s="4" t="s">
        <v>5108</v>
      </c>
      <c r="U919" s="4" t="s">
        <v>5109</v>
      </c>
      <c r="V919" s="4" t="s">
        <v>5110</v>
      </c>
      <c r="W919" s="4" t="s">
        <v>5111</v>
      </c>
      <c r="X919" s="4"/>
      <c r="Y919" s="4"/>
      <c r="Z919" s="4"/>
      <c r="AA919" s="4">
        <v>1007.0</v>
      </c>
      <c r="AB919" s="4" t="s">
        <v>47</v>
      </c>
      <c r="AC919" s="4"/>
      <c r="AD919" s="20" t="s">
        <v>1037</v>
      </c>
      <c r="AE919" s="67" t="s">
        <v>8362</v>
      </c>
      <c r="AF919" s="67" t="s">
        <v>8362</v>
      </c>
      <c r="AG919" s="67" t="s">
        <v>8362</v>
      </c>
      <c r="AH919" s="67" t="s">
        <v>8362</v>
      </c>
      <c r="AI919" s="67" t="s">
        <v>8362</v>
      </c>
      <c r="AJ919" s="67" t="s">
        <v>8362</v>
      </c>
      <c r="AK919" s="67" t="s">
        <v>8362</v>
      </c>
      <c r="AL919" s="67" t="s">
        <v>8362</v>
      </c>
      <c r="AM919" s="67" t="s">
        <v>9848</v>
      </c>
      <c r="AN919" s="67" t="s">
        <v>9849</v>
      </c>
      <c r="AO919" s="67" t="s">
        <v>9850</v>
      </c>
      <c r="AP919" s="4"/>
      <c r="AQ919" s="4"/>
      <c r="AR919" s="4"/>
      <c r="AS919" s="4"/>
      <c r="AT919" s="4"/>
      <c r="AU919" s="4"/>
      <c r="AV919" s="4"/>
      <c r="AW919" s="4"/>
      <c r="AX919" s="4"/>
      <c r="AY919" s="4"/>
      <c r="AZ919" s="4"/>
      <c r="BA919" s="4"/>
      <c r="BB919" s="4"/>
      <c r="BC919" s="4"/>
      <c r="BD919" s="4"/>
      <c r="BE919" s="4"/>
      <c r="BF919" s="4"/>
      <c r="BG919" s="4"/>
      <c r="BH919" s="4"/>
      <c r="BI919" s="4"/>
      <c r="BJ919" s="243" t="str">
        <f t="shared" si="77"/>
        <v>TNLT</v>
      </c>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row>
    <row r="920" ht="14.25" customHeight="1">
      <c r="A920" s="1" t="str">
        <f t="shared" si="102"/>
        <v/>
      </c>
      <c r="B920" s="103" t="str">
        <f t="shared" si="4"/>
        <v>Có sẵn</v>
      </c>
      <c r="C920" s="4" t="s">
        <v>5100</v>
      </c>
      <c r="D920" s="4" t="s">
        <v>4642</v>
      </c>
      <c r="E920" s="4" t="s">
        <v>5101</v>
      </c>
      <c r="F920" s="4" t="s">
        <v>5102</v>
      </c>
      <c r="G920" s="4"/>
      <c r="H920" s="4"/>
      <c r="I920" s="4"/>
      <c r="J920" s="4"/>
      <c r="K920" s="4"/>
      <c r="L920" s="4"/>
      <c r="M920" s="4" t="s">
        <v>49</v>
      </c>
      <c r="N920" s="4" t="s">
        <v>9</v>
      </c>
      <c r="O920" s="4" t="s">
        <v>2598</v>
      </c>
      <c r="P920" s="4" t="s">
        <v>2713</v>
      </c>
      <c r="Q920" s="4" t="s">
        <v>9</v>
      </c>
      <c r="R920" s="4" t="s">
        <v>5115</v>
      </c>
      <c r="S920" s="4"/>
      <c r="T920" s="4"/>
      <c r="U920" s="4"/>
      <c r="V920" s="4"/>
      <c r="W920" s="4"/>
      <c r="X920" s="4"/>
      <c r="Y920" s="4"/>
      <c r="Z920" s="4"/>
      <c r="AA920" s="4">
        <v>1008.0</v>
      </c>
      <c r="AB920" s="4" t="s">
        <v>47</v>
      </c>
      <c r="AC920" s="4"/>
      <c r="AD920" s="20" t="s">
        <v>490</v>
      </c>
      <c r="AE920" s="286" t="s">
        <v>5115</v>
      </c>
      <c r="AF920" s="67" t="s">
        <v>9</v>
      </c>
      <c r="AG920" s="4"/>
      <c r="AH920" s="4"/>
      <c r="AI920" s="4"/>
      <c r="AJ920" s="4"/>
      <c r="AK920" s="4"/>
      <c r="AL920" s="67" t="s">
        <v>8232</v>
      </c>
      <c r="AM920" s="67" t="s">
        <v>8232</v>
      </c>
      <c r="AN920" s="67" t="s">
        <v>9851</v>
      </c>
      <c r="AO920" s="67" t="s">
        <v>9852</v>
      </c>
      <c r="AP920" s="4"/>
      <c r="AQ920" s="4"/>
      <c r="AR920" s="4"/>
      <c r="AS920" s="4"/>
      <c r="AT920" s="4"/>
      <c r="AU920" s="4"/>
      <c r="AV920" s="4"/>
      <c r="AW920" s="4"/>
      <c r="AX920" s="4"/>
      <c r="AY920" s="4"/>
      <c r="AZ920" s="4"/>
      <c r="BA920" s="4"/>
      <c r="BB920" s="4"/>
      <c r="BC920" s="4"/>
      <c r="BD920" s="4"/>
      <c r="BE920" s="4"/>
      <c r="BF920" s="4"/>
      <c r="BG920" s="4"/>
      <c r="BH920" s="4"/>
      <c r="BI920" s="4"/>
      <c r="BJ920" s="243" t="str">
        <f t="shared" si="77"/>
        <v>TL</v>
      </c>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row>
    <row r="921" ht="14.25" customHeight="1">
      <c r="A921" s="1" t="str">
        <f t="shared" si="102"/>
        <v>OK</v>
      </c>
      <c r="B921" s="103" t="str">
        <f t="shared" si="4"/>
        <v>OK</v>
      </c>
      <c r="C921" s="4" t="s">
        <v>5116</v>
      </c>
      <c r="D921" s="4" t="s">
        <v>4642</v>
      </c>
      <c r="E921" s="4"/>
      <c r="F921" s="4" t="s">
        <v>5117</v>
      </c>
      <c r="G921" s="4"/>
      <c r="H921" s="4"/>
      <c r="I921" s="4"/>
      <c r="J921" s="4"/>
      <c r="K921" s="4"/>
      <c r="L921" s="4"/>
      <c r="M921" s="4" t="s">
        <v>49</v>
      </c>
      <c r="N921" s="4" t="s">
        <v>5</v>
      </c>
      <c r="O921" s="4" t="s">
        <v>2631</v>
      </c>
      <c r="P921" s="4" t="s">
        <v>2632</v>
      </c>
      <c r="Q921" s="4"/>
      <c r="R921" s="4" t="s">
        <v>5118</v>
      </c>
      <c r="S921" s="4" t="s">
        <v>5119</v>
      </c>
      <c r="T921" s="4" t="s">
        <v>5120</v>
      </c>
      <c r="U921" s="4" t="s">
        <v>5121</v>
      </c>
      <c r="V921" s="4" t="s">
        <v>5122</v>
      </c>
      <c r="W921" s="4" t="s">
        <v>2711</v>
      </c>
      <c r="X921" s="4"/>
      <c r="Y921" s="4"/>
      <c r="Z921" s="4"/>
      <c r="AA921" s="4">
        <v>1009.0</v>
      </c>
      <c r="AB921" s="4" t="s">
        <v>47</v>
      </c>
      <c r="AC921" s="4"/>
      <c r="AD921" s="20" t="s">
        <v>540</v>
      </c>
      <c r="AE921" s="67" t="s">
        <v>8171</v>
      </c>
      <c r="AF921" s="67" t="s">
        <v>8171</v>
      </c>
      <c r="AG921" s="67" t="s">
        <v>8171</v>
      </c>
      <c r="AH921" s="67" t="s">
        <v>8171</v>
      </c>
      <c r="AI921" s="67" t="s">
        <v>8171</v>
      </c>
      <c r="AJ921" s="67" t="s">
        <v>8171</v>
      </c>
      <c r="AK921" s="67" t="s">
        <v>8171</v>
      </c>
      <c r="AL921" s="67" t="s">
        <v>8232</v>
      </c>
      <c r="AM921" s="67" t="s">
        <v>8232</v>
      </c>
      <c r="AN921" s="67" t="s">
        <v>9853</v>
      </c>
      <c r="AO921" s="67" t="s">
        <v>9854</v>
      </c>
      <c r="AP921" s="4"/>
      <c r="AQ921" s="4"/>
      <c r="AR921" s="4"/>
      <c r="AS921" s="4"/>
      <c r="AT921" s="4"/>
      <c r="AU921" s="4"/>
      <c r="AV921" s="4"/>
      <c r="AW921" s="4"/>
      <c r="AX921" s="4"/>
      <c r="AY921" s="4"/>
      <c r="AZ921" s="4"/>
      <c r="BA921" s="4"/>
      <c r="BB921" s="4"/>
      <c r="BC921" s="4"/>
      <c r="BD921" s="4"/>
      <c r="BE921" s="4"/>
      <c r="BF921" s="4"/>
      <c r="BG921" s="4"/>
      <c r="BH921" s="4"/>
      <c r="BI921" s="4"/>
      <c r="BJ921" s="243" t="str">
        <f t="shared" si="77"/>
        <v>TNLT</v>
      </c>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row>
    <row r="922" ht="14.25" customHeight="1">
      <c r="A922" s="1" t="str">
        <f t="shared" si="102"/>
        <v/>
      </c>
      <c r="B922" s="103" t="str">
        <f t="shared" si="4"/>
        <v>Có sẵn</v>
      </c>
      <c r="C922" s="4" t="s">
        <v>5116</v>
      </c>
      <c r="D922" s="4" t="s">
        <v>4663</v>
      </c>
      <c r="E922" s="4"/>
      <c r="F922" s="4" t="s">
        <v>5117</v>
      </c>
      <c r="G922" s="4"/>
      <c r="H922" s="4"/>
      <c r="I922" s="4"/>
      <c r="J922" s="4"/>
      <c r="K922" s="4"/>
      <c r="L922" s="4"/>
      <c r="M922" s="4"/>
      <c r="N922" s="4"/>
      <c r="O922" s="4"/>
      <c r="P922" s="4" t="s">
        <v>204</v>
      </c>
      <c r="Q922" s="4" t="s">
        <v>5</v>
      </c>
      <c r="R922" s="4" t="s">
        <v>5123</v>
      </c>
      <c r="S922" s="4" t="s">
        <v>5124</v>
      </c>
      <c r="T922" s="4" t="s">
        <v>5121</v>
      </c>
      <c r="U922" s="4" t="s">
        <v>5122</v>
      </c>
      <c r="V922" s="4" t="s">
        <v>315</v>
      </c>
      <c r="W922" s="4" t="s">
        <v>709</v>
      </c>
      <c r="X922" s="4" t="s">
        <v>242</v>
      </c>
      <c r="Y922" s="4"/>
      <c r="Z922" s="4" t="s">
        <v>5125</v>
      </c>
      <c r="AA922" s="4">
        <v>1010.0</v>
      </c>
      <c r="AB922" s="4" t="s">
        <v>47</v>
      </c>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243" t="str">
        <f t="shared" si="77"/>
        <v>TNLT</v>
      </c>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row>
    <row r="923" ht="14.25" customHeight="1">
      <c r="A923" s="1" t="str">
        <f t="shared" si="102"/>
        <v>OK</v>
      </c>
      <c r="B923" s="103" t="str">
        <f t="shared" si="4"/>
        <v>OK</v>
      </c>
      <c r="C923" s="4" t="s">
        <v>5126</v>
      </c>
      <c r="D923" s="4" t="s">
        <v>4642</v>
      </c>
      <c r="E923" s="4"/>
      <c r="F923" s="4" t="s">
        <v>5127</v>
      </c>
      <c r="G923" s="4" t="s">
        <v>5128</v>
      </c>
      <c r="H923" s="4"/>
      <c r="I923" s="4"/>
      <c r="J923" s="4"/>
      <c r="K923" s="4"/>
      <c r="L923" s="4"/>
      <c r="M923" s="4" t="s">
        <v>13</v>
      </c>
      <c r="N923" s="4" t="s">
        <v>9</v>
      </c>
      <c r="O923" s="4" t="s">
        <v>520</v>
      </c>
      <c r="P923" s="4" t="s">
        <v>521</v>
      </c>
      <c r="Q923" s="4"/>
      <c r="R923" s="4" t="s">
        <v>5129</v>
      </c>
      <c r="S923" s="4"/>
      <c r="T923" s="4"/>
      <c r="U923" s="4"/>
      <c r="V923" s="4"/>
      <c r="W923" s="4"/>
      <c r="X923" s="4" t="s">
        <v>5130</v>
      </c>
      <c r="Y923" s="4" t="s">
        <v>5131</v>
      </c>
      <c r="Z923" s="4"/>
      <c r="AA923" s="4">
        <v>1011.0</v>
      </c>
      <c r="AB923" s="4" t="s">
        <v>49</v>
      </c>
      <c r="AC923" s="4"/>
      <c r="AD923" s="20" t="s">
        <v>1965</v>
      </c>
      <c r="AE923" s="67" t="s">
        <v>9855</v>
      </c>
      <c r="AF923" s="67" t="s">
        <v>9</v>
      </c>
      <c r="AG923" s="4"/>
      <c r="AH923" s="4"/>
      <c r="AI923" s="4"/>
      <c r="AJ923" s="4"/>
      <c r="AK923" s="4"/>
      <c r="AL923" s="67" t="s">
        <v>9856</v>
      </c>
      <c r="AM923" s="4" t="s">
        <v>5131</v>
      </c>
      <c r="AN923" s="67" t="s">
        <v>8257</v>
      </c>
      <c r="AO923" s="67" t="s">
        <v>9857</v>
      </c>
      <c r="AP923" s="4"/>
      <c r="AQ923" s="4"/>
      <c r="AR923" s="4"/>
      <c r="AS923" s="4"/>
      <c r="AT923" s="4"/>
      <c r="AU923" s="4"/>
      <c r="AV923" s="4"/>
      <c r="AW923" s="4"/>
      <c r="AX923" s="4"/>
      <c r="AY923" s="4"/>
      <c r="AZ923" s="4"/>
      <c r="BA923" s="4"/>
      <c r="BB923" s="4"/>
      <c r="BC923" s="4"/>
      <c r="BD923" s="4"/>
      <c r="BE923" s="4"/>
      <c r="BF923" s="4"/>
      <c r="BG923" s="4"/>
      <c r="BH923" s="4"/>
      <c r="BI923" s="4"/>
      <c r="BJ923" s="243" t="str">
        <f t="shared" si="77"/>
        <v>TL</v>
      </c>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row>
    <row r="924" ht="14.25" customHeight="1">
      <c r="A924" s="1" t="str">
        <f t="shared" si="102"/>
        <v>OK</v>
      </c>
      <c r="B924" s="103" t="str">
        <f t="shared" si="4"/>
        <v>OK</v>
      </c>
      <c r="C924" s="4" t="s">
        <v>5126</v>
      </c>
      <c r="D924" s="4" t="s">
        <v>4642</v>
      </c>
      <c r="E924" s="4"/>
      <c r="F924" s="4" t="s">
        <v>5127</v>
      </c>
      <c r="G924" s="4" t="s">
        <v>5128</v>
      </c>
      <c r="H924" s="4"/>
      <c r="I924" s="4"/>
      <c r="J924" s="4"/>
      <c r="K924" s="4"/>
      <c r="L924" s="4"/>
      <c r="M924" s="4" t="s">
        <v>49</v>
      </c>
      <c r="N924" s="4" t="s">
        <v>5</v>
      </c>
      <c r="O924" s="4" t="s">
        <v>2631</v>
      </c>
      <c r="P924" s="4" t="s">
        <v>2632</v>
      </c>
      <c r="Q924" s="4"/>
      <c r="R924" s="4" t="s">
        <v>5132</v>
      </c>
      <c r="S924" s="4" t="s">
        <v>5133</v>
      </c>
      <c r="T924" s="4" t="s">
        <v>5134</v>
      </c>
      <c r="U924" s="4" t="s">
        <v>5135</v>
      </c>
      <c r="V924" s="4" t="s">
        <v>5136</v>
      </c>
      <c r="W924" s="4" t="s">
        <v>5137</v>
      </c>
      <c r="X924" s="4"/>
      <c r="Y924" s="4"/>
      <c r="Z924" s="4"/>
      <c r="AA924" s="4">
        <v>1012.0</v>
      </c>
      <c r="AB924" s="4" t="s">
        <v>47</v>
      </c>
      <c r="AC924" s="4"/>
      <c r="AD924" s="20" t="s">
        <v>250</v>
      </c>
      <c r="AE924" s="67" t="s">
        <v>9858</v>
      </c>
      <c r="AF924" s="67" t="s">
        <v>5</v>
      </c>
      <c r="AG924" s="67" t="s">
        <v>5133</v>
      </c>
      <c r="AH924" s="67" t="s">
        <v>5134</v>
      </c>
      <c r="AI924" s="67" t="s">
        <v>5135</v>
      </c>
      <c r="AJ924" s="67" t="s">
        <v>5136</v>
      </c>
      <c r="AK924" s="67" t="s">
        <v>5137</v>
      </c>
      <c r="AL924" s="67" t="s">
        <v>171</v>
      </c>
      <c r="AM924" s="67" t="s">
        <v>9859</v>
      </c>
      <c r="AN924" s="67" t="s">
        <v>9525</v>
      </c>
      <c r="AO924" s="67" t="s">
        <v>9526</v>
      </c>
      <c r="AP924" s="4"/>
      <c r="AQ924" s="4"/>
      <c r="AR924" s="4"/>
      <c r="AS924" s="4"/>
      <c r="AT924" s="4"/>
      <c r="AU924" s="4"/>
      <c r="AV924" s="4"/>
      <c r="AW924" s="4"/>
      <c r="AX924" s="4"/>
      <c r="AY924" s="4"/>
      <c r="AZ924" s="4"/>
      <c r="BA924" s="4"/>
      <c r="BB924" s="4"/>
      <c r="BC924" s="4"/>
      <c r="BD924" s="4"/>
      <c r="BE924" s="4"/>
      <c r="BF924" s="4"/>
      <c r="BG924" s="4"/>
      <c r="BH924" s="4"/>
      <c r="BI924" s="4"/>
      <c r="BJ924" s="243" t="str">
        <f t="shared" si="77"/>
        <v>TNLT</v>
      </c>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row>
    <row r="925" ht="14.25" customHeight="1">
      <c r="A925" s="1" t="str">
        <f t="shared" si="102"/>
        <v>OK</v>
      </c>
      <c r="B925" s="103" t="str">
        <f t="shared" si="4"/>
        <v>OK</v>
      </c>
      <c r="C925" s="4" t="s">
        <v>5126</v>
      </c>
      <c r="D925" s="4" t="s">
        <v>4642</v>
      </c>
      <c r="E925" s="4"/>
      <c r="F925" s="4" t="s">
        <v>5127</v>
      </c>
      <c r="G925" s="4" t="s">
        <v>5128</v>
      </c>
      <c r="H925" s="4"/>
      <c r="I925" s="4"/>
      <c r="J925" s="4"/>
      <c r="K925" s="4"/>
      <c r="L925" s="4"/>
      <c r="M925" s="4" t="s">
        <v>49</v>
      </c>
      <c r="N925" s="4" t="s">
        <v>9</v>
      </c>
      <c r="O925" s="4" t="s">
        <v>2897</v>
      </c>
      <c r="P925" s="4" t="s">
        <v>2935</v>
      </c>
      <c r="Q925" s="4"/>
      <c r="R925" s="4" t="s">
        <v>5138</v>
      </c>
      <c r="S925" s="4"/>
      <c r="T925" s="4"/>
      <c r="U925" s="4"/>
      <c r="V925" s="4"/>
      <c r="W925" s="4"/>
      <c r="X925" s="4"/>
      <c r="Y925" s="4"/>
      <c r="Z925" s="4"/>
      <c r="AA925" s="4">
        <v>1013.0</v>
      </c>
      <c r="AB925" s="4" t="s">
        <v>47</v>
      </c>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243" t="str">
        <f t="shared" si="77"/>
        <v>TL</v>
      </c>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row>
    <row r="926" ht="14.25" customHeight="1">
      <c r="A926" s="1" t="str">
        <f t="shared" si="102"/>
        <v>OK</v>
      </c>
      <c r="B926" s="103" t="str">
        <f t="shared" si="4"/>
        <v>OK</v>
      </c>
      <c r="C926" s="4" t="s">
        <v>5139</v>
      </c>
      <c r="D926" s="4" t="s">
        <v>4642</v>
      </c>
      <c r="E926" s="4"/>
      <c r="F926" s="4"/>
      <c r="G926" s="4" t="s">
        <v>5140</v>
      </c>
      <c r="H926" s="4"/>
      <c r="I926" s="4"/>
      <c r="J926" s="4"/>
      <c r="K926" s="4"/>
      <c r="L926" s="4"/>
      <c r="M926" s="4" t="s">
        <v>13</v>
      </c>
      <c r="N926" s="4" t="s">
        <v>9</v>
      </c>
      <c r="O926" s="4" t="s">
        <v>91</v>
      </c>
      <c r="P926" s="4" t="s">
        <v>92</v>
      </c>
      <c r="Q926" s="4"/>
      <c r="R926" s="4" t="s">
        <v>5141</v>
      </c>
      <c r="S926" s="4"/>
      <c r="T926" s="4"/>
      <c r="U926" s="4"/>
      <c r="V926" s="4"/>
      <c r="W926" s="4"/>
      <c r="X926" s="4" t="s">
        <v>5142</v>
      </c>
      <c r="Y926" s="4" t="s">
        <v>5143</v>
      </c>
      <c r="Z926" s="4"/>
      <c r="AA926" s="4">
        <v>1014.0</v>
      </c>
      <c r="AB926" s="4" t="s">
        <v>49</v>
      </c>
      <c r="AC926" s="4"/>
      <c r="AD926" s="20" t="s">
        <v>1106</v>
      </c>
      <c r="AE926" s="67" t="s">
        <v>8362</v>
      </c>
      <c r="AF926" s="67" t="s">
        <v>8362</v>
      </c>
      <c r="AG926" s="4"/>
      <c r="AH926" s="4"/>
      <c r="AI926" s="4"/>
      <c r="AJ926" s="4"/>
      <c r="AK926" s="4"/>
      <c r="AL926" s="67" t="s">
        <v>8232</v>
      </c>
      <c r="AM926" s="67" t="s">
        <v>8232</v>
      </c>
      <c r="AN926" s="67" t="s">
        <v>9860</v>
      </c>
      <c r="AO926" s="67" t="s">
        <v>8465</v>
      </c>
      <c r="AP926" s="4"/>
      <c r="AQ926" s="4"/>
      <c r="AR926" s="4"/>
      <c r="AS926" s="4"/>
      <c r="AT926" s="4"/>
      <c r="AU926" s="4"/>
      <c r="AV926" s="4"/>
      <c r="AW926" s="4"/>
      <c r="AX926" s="4"/>
      <c r="AY926" s="4"/>
      <c r="AZ926" s="4"/>
      <c r="BA926" s="4"/>
      <c r="BB926" s="4"/>
      <c r="BC926" s="4"/>
      <c r="BD926" s="4"/>
      <c r="BE926" s="4"/>
      <c r="BF926" s="4"/>
      <c r="BG926" s="4"/>
      <c r="BH926" s="4"/>
      <c r="BI926" s="4"/>
      <c r="BJ926" s="243" t="str">
        <f t="shared" si="77"/>
        <v>TL</v>
      </c>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row>
    <row r="927" ht="14.25" customHeight="1">
      <c r="A927" s="1" t="str">
        <f t="shared" si="102"/>
        <v>OK</v>
      </c>
      <c r="B927" s="103" t="str">
        <f t="shared" si="4"/>
        <v>OK</v>
      </c>
      <c r="C927" s="4" t="s">
        <v>5139</v>
      </c>
      <c r="D927" s="4" t="s">
        <v>4642</v>
      </c>
      <c r="E927" s="4"/>
      <c r="F927" s="4"/>
      <c r="G927" s="4" t="s">
        <v>5140</v>
      </c>
      <c r="H927" s="4"/>
      <c r="I927" s="4"/>
      <c r="J927" s="4"/>
      <c r="K927" s="4"/>
      <c r="L927" s="4"/>
      <c r="M927" s="4" t="s">
        <v>49</v>
      </c>
      <c r="N927" s="4" t="s">
        <v>5</v>
      </c>
      <c r="O927" s="4" t="s">
        <v>2897</v>
      </c>
      <c r="P927" s="4" t="s">
        <v>4086</v>
      </c>
      <c r="Q927" s="4"/>
      <c r="R927" s="4" t="s">
        <v>5144</v>
      </c>
      <c r="S927" s="4" t="s">
        <v>5145</v>
      </c>
      <c r="T927" s="4" t="s">
        <v>4924</v>
      </c>
      <c r="U927" s="4" t="s">
        <v>4922</v>
      </c>
      <c r="V927" s="4" t="s">
        <v>4921</v>
      </c>
      <c r="W927" s="4" t="s">
        <v>5147</v>
      </c>
      <c r="X927" s="4"/>
      <c r="Y927" s="4"/>
      <c r="Z927" s="4"/>
      <c r="AA927" s="4">
        <v>1015.0</v>
      </c>
      <c r="AB927" s="4" t="s">
        <v>47</v>
      </c>
      <c r="AC927" s="4"/>
      <c r="AD927" s="20" t="s">
        <v>1927</v>
      </c>
      <c r="AE927" s="4" t="s">
        <v>5144</v>
      </c>
      <c r="AF927" s="67" t="s">
        <v>5</v>
      </c>
      <c r="AG927" s="4" t="s">
        <v>5145</v>
      </c>
      <c r="AH927" s="4" t="s">
        <v>4924</v>
      </c>
      <c r="AI927" s="4" t="s">
        <v>4922</v>
      </c>
      <c r="AJ927" s="4" t="s">
        <v>4921</v>
      </c>
      <c r="AK927" s="4" t="s">
        <v>5147</v>
      </c>
      <c r="AL927" s="67" t="s">
        <v>900</v>
      </c>
      <c r="AM927" s="267" t="s">
        <v>9861</v>
      </c>
      <c r="AN927" s="67" t="s">
        <v>9851</v>
      </c>
      <c r="AO927" s="67" t="s">
        <v>9862</v>
      </c>
      <c r="AP927" s="4"/>
      <c r="AQ927" s="4"/>
      <c r="AR927" s="4"/>
      <c r="AS927" s="4"/>
      <c r="AT927" s="4"/>
      <c r="AU927" s="4"/>
      <c r="AV927" s="4"/>
      <c r="AW927" s="4"/>
      <c r="AX927" s="4"/>
      <c r="AY927" s="4"/>
      <c r="AZ927" s="4"/>
      <c r="BA927" s="4"/>
      <c r="BB927" s="4"/>
      <c r="BC927" s="4"/>
      <c r="BD927" s="4"/>
      <c r="BE927" s="4"/>
      <c r="BF927" s="4"/>
      <c r="BG927" s="4"/>
      <c r="BH927" s="4"/>
      <c r="BI927" s="4"/>
      <c r="BJ927" s="243" t="str">
        <f t="shared" si="77"/>
        <v>TNLT</v>
      </c>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row>
    <row r="928" ht="14.25" customHeight="1">
      <c r="A928" s="1" t="str">
        <f t="shared" si="102"/>
        <v>OK</v>
      </c>
      <c r="B928" s="103" t="str">
        <f t="shared" si="4"/>
        <v>OK</v>
      </c>
      <c r="C928" s="4" t="s">
        <v>5149</v>
      </c>
      <c r="D928" s="4" t="s">
        <v>4642</v>
      </c>
      <c r="E928" s="4" t="s">
        <v>5150</v>
      </c>
      <c r="F928" s="4" t="s">
        <v>5151</v>
      </c>
      <c r="G928" s="4"/>
      <c r="H928" s="4"/>
      <c r="I928" s="4"/>
      <c r="J928" s="4"/>
      <c r="K928" s="4"/>
      <c r="L928" s="4"/>
      <c r="M928" s="4" t="s">
        <v>49</v>
      </c>
      <c r="N928" s="4" t="s">
        <v>5</v>
      </c>
      <c r="O928" s="4" t="s">
        <v>3275</v>
      </c>
      <c r="P928" s="4" t="s">
        <v>4164</v>
      </c>
      <c r="Q928" s="4"/>
      <c r="R928" s="4" t="s">
        <v>3468</v>
      </c>
      <c r="S928" s="4" t="s">
        <v>5152</v>
      </c>
      <c r="T928" s="4" t="s">
        <v>5153</v>
      </c>
      <c r="U928" s="4" t="s">
        <v>5154</v>
      </c>
      <c r="V928" s="4" t="s">
        <v>5155</v>
      </c>
      <c r="W928" s="4" t="s">
        <v>5156</v>
      </c>
      <c r="X928" s="4"/>
      <c r="Y928" s="4"/>
      <c r="Z928" s="4"/>
      <c r="AA928" s="4">
        <v>1016.0</v>
      </c>
      <c r="AB928" s="4" t="s">
        <v>47</v>
      </c>
      <c r="AC928" s="4"/>
      <c r="AD928" s="20" t="s">
        <v>2147</v>
      </c>
      <c r="AE928" s="67" t="s">
        <v>8171</v>
      </c>
      <c r="AF928" s="67" t="s">
        <v>8171</v>
      </c>
      <c r="AG928" s="67" t="s">
        <v>8171</v>
      </c>
      <c r="AH928" s="67" t="s">
        <v>8171</v>
      </c>
      <c r="AI928" s="67" t="s">
        <v>8171</v>
      </c>
      <c r="AJ928" s="67" t="s">
        <v>8171</v>
      </c>
      <c r="AK928" s="67" t="s">
        <v>8171</v>
      </c>
      <c r="AL928" s="67" t="s">
        <v>8501</v>
      </c>
      <c r="AM928" s="67" t="s">
        <v>8501</v>
      </c>
      <c r="AN928" s="67" t="s">
        <v>9851</v>
      </c>
      <c r="AO928" s="67" t="s">
        <v>9863</v>
      </c>
      <c r="AP928" s="4"/>
      <c r="AQ928" s="4"/>
      <c r="AR928" s="4"/>
      <c r="AS928" s="4"/>
      <c r="AT928" s="4"/>
      <c r="AU928" s="4"/>
      <c r="AV928" s="4"/>
      <c r="AW928" s="4"/>
      <c r="AX928" s="4"/>
      <c r="AY928" s="4"/>
      <c r="AZ928" s="4"/>
      <c r="BA928" s="4"/>
      <c r="BB928" s="4"/>
      <c r="BC928" s="4"/>
      <c r="BD928" s="4"/>
      <c r="BE928" s="4"/>
      <c r="BF928" s="4"/>
      <c r="BG928" s="4"/>
      <c r="BH928" s="4"/>
      <c r="BI928" s="4"/>
      <c r="BJ928" s="243" t="str">
        <f t="shared" si="77"/>
        <v>TNLT</v>
      </c>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row>
    <row r="929" ht="14.25" customHeight="1">
      <c r="A929" s="1" t="str">
        <f t="shared" si="102"/>
        <v/>
      </c>
      <c r="B929" s="103" t="str">
        <f t="shared" si="4"/>
        <v>Có sẵn</v>
      </c>
      <c r="C929" s="4" t="s">
        <v>5149</v>
      </c>
      <c r="D929" s="4" t="s">
        <v>4663</v>
      </c>
      <c r="E929" s="4" t="s">
        <v>5150</v>
      </c>
      <c r="F929" s="4" t="s">
        <v>5151</v>
      </c>
      <c r="G929" s="4"/>
      <c r="H929" s="4"/>
      <c r="I929" s="4"/>
      <c r="J929" s="4"/>
      <c r="K929" s="4"/>
      <c r="L929" s="4"/>
      <c r="M929" s="4"/>
      <c r="N929" s="4"/>
      <c r="O929" s="4"/>
      <c r="P929" s="4" t="s">
        <v>204</v>
      </c>
      <c r="Q929" s="4" t="s">
        <v>5</v>
      </c>
      <c r="R929" s="4" t="s">
        <v>5157</v>
      </c>
      <c r="S929" s="4" t="s">
        <v>5158</v>
      </c>
      <c r="T929" s="4" t="s">
        <v>105</v>
      </c>
      <c r="U929" s="4" t="s">
        <v>5159</v>
      </c>
      <c r="V929" s="4" t="s">
        <v>5160</v>
      </c>
      <c r="W929" s="4" t="s">
        <v>5161</v>
      </c>
      <c r="X929" s="4" t="s">
        <v>5162</v>
      </c>
      <c r="Y929" s="4"/>
      <c r="Z929" s="4" t="s">
        <v>5163</v>
      </c>
      <c r="AA929" s="4">
        <v>1017.0</v>
      </c>
      <c r="AB929" s="4" t="s">
        <v>47</v>
      </c>
      <c r="AC929" s="4"/>
      <c r="AD929" s="20" t="s">
        <v>481</v>
      </c>
      <c r="AE929" s="4" t="s">
        <v>5157</v>
      </c>
      <c r="AF929" s="67" t="s">
        <v>5</v>
      </c>
      <c r="AG929" s="4" t="s">
        <v>5158</v>
      </c>
      <c r="AH929" s="4" t="s">
        <v>105</v>
      </c>
      <c r="AI929" s="4" t="s">
        <v>5159</v>
      </c>
      <c r="AJ929" s="4" t="s">
        <v>5160</v>
      </c>
      <c r="AK929" s="4" t="s">
        <v>5161</v>
      </c>
      <c r="AL929" s="4" t="s">
        <v>5162</v>
      </c>
      <c r="AM929" s="67" t="s">
        <v>8777</v>
      </c>
      <c r="AN929" s="67" t="s">
        <v>8345</v>
      </c>
      <c r="AO929" s="67" t="s">
        <v>9864</v>
      </c>
      <c r="AP929" s="4"/>
      <c r="AQ929" s="4"/>
      <c r="AR929" s="4"/>
      <c r="AS929" s="4"/>
      <c r="AT929" s="4"/>
      <c r="AU929" s="4"/>
      <c r="AV929" s="4"/>
      <c r="AW929" s="4"/>
      <c r="AX929" s="4"/>
      <c r="AY929" s="4"/>
      <c r="AZ929" s="4"/>
      <c r="BA929" s="4"/>
      <c r="BB929" s="4"/>
      <c r="BC929" s="4"/>
      <c r="BD929" s="4"/>
      <c r="BE929" s="4"/>
      <c r="BF929" s="4"/>
      <c r="BG929" s="4"/>
      <c r="BH929" s="4"/>
      <c r="BI929" s="4"/>
      <c r="BJ929" s="243" t="str">
        <f t="shared" si="77"/>
        <v>TNLT</v>
      </c>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row>
    <row r="930" ht="14.25" customHeight="1">
      <c r="A930" s="1" t="str">
        <f t="shared" si="102"/>
        <v>OK</v>
      </c>
      <c r="B930" s="103" t="str">
        <f t="shared" si="4"/>
        <v>OK</v>
      </c>
      <c r="C930" s="4" t="s">
        <v>5164</v>
      </c>
      <c r="D930" s="4" t="s">
        <v>4642</v>
      </c>
      <c r="E930" s="4"/>
      <c r="F930" s="4" t="s">
        <v>5165</v>
      </c>
      <c r="G930" s="4" t="s">
        <v>5166</v>
      </c>
      <c r="H930" s="4"/>
      <c r="I930" s="4"/>
      <c r="J930" s="4"/>
      <c r="K930" s="4"/>
      <c r="L930" s="4"/>
      <c r="M930" s="4" t="s">
        <v>49</v>
      </c>
      <c r="N930" s="4" t="s">
        <v>5</v>
      </c>
      <c r="O930" s="4" t="s">
        <v>2631</v>
      </c>
      <c r="P930" s="4" t="s">
        <v>3066</v>
      </c>
      <c r="Q930" s="4"/>
      <c r="R930" s="4" t="s">
        <v>5167</v>
      </c>
      <c r="S930" s="4" t="s">
        <v>5168</v>
      </c>
      <c r="T930" s="4" t="s">
        <v>5169</v>
      </c>
      <c r="U930" s="4" t="s">
        <v>5170</v>
      </c>
      <c r="V930" s="4" t="s">
        <v>5171</v>
      </c>
      <c r="W930" s="4" t="s">
        <v>5172</v>
      </c>
      <c r="X930" s="4"/>
      <c r="Y930" s="4"/>
      <c r="Z930" s="4"/>
      <c r="AA930" s="4">
        <v>1018.0</v>
      </c>
      <c r="AB930" s="4" t="s">
        <v>47</v>
      </c>
      <c r="AC930" s="4"/>
      <c r="AD930" s="20" t="s">
        <v>1150</v>
      </c>
      <c r="AE930" s="67" t="s">
        <v>9865</v>
      </c>
      <c r="AF930" s="67" t="s">
        <v>5</v>
      </c>
      <c r="AG930" s="67" t="s">
        <v>9866</v>
      </c>
      <c r="AH930" s="67" t="s">
        <v>9867</v>
      </c>
      <c r="AI930" s="67" t="s">
        <v>9868</v>
      </c>
      <c r="AJ930" s="67" t="s">
        <v>9869</v>
      </c>
      <c r="AK930" s="67" t="s">
        <v>9870</v>
      </c>
      <c r="AL930" s="67" t="s">
        <v>951</v>
      </c>
      <c r="AM930" s="67" t="s">
        <v>9871</v>
      </c>
      <c r="AN930" s="67" t="s">
        <v>9871</v>
      </c>
      <c r="AO930" s="67" t="s">
        <v>9872</v>
      </c>
      <c r="AP930" s="67" t="s">
        <v>9873</v>
      </c>
      <c r="AQ930" s="67" t="s">
        <v>8249</v>
      </c>
      <c r="AR930" s="67" t="s">
        <v>8249</v>
      </c>
      <c r="AS930" s="4"/>
      <c r="AT930" s="4"/>
      <c r="AU930" s="4"/>
      <c r="AV930" s="4"/>
      <c r="AW930" s="4"/>
      <c r="AX930" s="4"/>
      <c r="AY930" s="4"/>
      <c r="AZ930" s="4"/>
      <c r="BA930" s="4"/>
      <c r="BB930" s="4"/>
      <c r="BC930" s="4"/>
      <c r="BD930" s="4"/>
      <c r="BE930" s="4"/>
      <c r="BF930" s="4"/>
      <c r="BG930" s="4"/>
      <c r="BH930" s="4"/>
      <c r="BI930" s="4"/>
      <c r="BJ930" s="243" t="str">
        <f t="shared" si="77"/>
        <v>TNLT</v>
      </c>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row>
    <row r="931" ht="14.25" customHeight="1">
      <c r="A931" s="1" t="str">
        <f t="shared" si="102"/>
        <v>OK</v>
      </c>
      <c r="B931" s="103" t="str">
        <f t="shared" si="4"/>
        <v>OK</v>
      </c>
      <c r="C931" s="4" t="s">
        <v>5164</v>
      </c>
      <c r="D931" s="4" t="s">
        <v>4642</v>
      </c>
      <c r="E931" s="4"/>
      <c r="F931" s="4"/>
      <c r="G931" s="4"/>
      <c r="H931" s="4"/>
      <c r="I931" s="4"/>
      <c r="J931" s="4"/>
      <c r="K931" s="4"/>
      <c r="L931" s="4"/>
      <c r="M931" s="4" t="s">
        <v>49</v>
      </c>
      <c r="N931" s="4" t="s">
        <v>5</v>
      </c>
      <c r="O931" s="4" t="s">
        <v>2897</v>
      </c>
      <c r="P931" s="4" t="s">
        <v>4086</v>
      </c>
      <c r="Q931" s="4"/>
      <c r="R931" s="4" t="s">
        <v>5173</v>
      </c>
      <c r="S931" s="4" t="s">
        <v>5174</v>
      </c>
      <c r="T931" s="4" t="s">
        <v>5175</v>
      </c>
      <c r="U931" s="4" t="s">
        <v>5176</v>
      </c>
      <c r="V931" s="4" t="s">
        <v>5177</v>
      </c>
      <c r="W931" s="4" t="s">
        <v>5178</v>
      </c>
      <c r="X931" s="4"/>
      <c r="Y931" s="4"/>
      <c r="Z931" s="4"/>
      <c r="AA931" s="4">
        <v>1019.0</v>
      </c>
      <c r="AB931" s="4" t="s">
        <v>47</v>
      </c>
      <c r="AC931" s="4"/>
      <c r="AD931" s="20" t="s">
        <v>1105</v>
      </c>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243" t="str">
        <f t="shared" si="77"/>
        <v>TNLT</v>
      </c>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row>
    <row r="932" ht="14.25" customHeight="1">
      <c r="A932" s="1" t="str">
        <f t="shared" si="102"/>
        <v/>
      </c>
      <c r="B932" s="103" t="str">
        <f t="shared" si="4"/>
        <v>Có sẵn</v>
      </c>
      <c r="C932" s="4" t="s">
        <v>5164</v>
      </c>
      <c r="D932" s="4" t="s">
        <v>4663</v>
      </c>
      <c r="E932" s="4"/>
      <c r="F932" s="4" t="s">
        <v>5165</v>
      </c>
      <c r="G932" s="4" t="s">
        <v>5166</v>
      </c>
      <c r="H932" s="4"/>
      <c r="I932" s="4"/>
      <c r="J932" s="4"/>
      <c r="K932" s="4"/>
      <c r="L932" s="4"/>
      <c r="M932" s="4"/>
      <c r="N932" s="4"/>
      <c r="O932" s="4"/>
      <c r="P932" s="4" t="s">
        <v>204</v>
      </c>
      <c r="Q932" s="4" t="s">
        <v>5</v>
      </c>
      <c r="R932" s="4" t="s">
        <v>5179</v>
      </c>
      <c r="S932" s="4" t="s">
        <v>5180</v>
      </c>
      <c r="T932" s="4" t="s">
        <v>5181</v>
      </c>
      <c r="U932" s="4" t="s">
        <v>5182</v>
      </c>
      <c r="V932" s="4" t="s">
        <v>5183</v>
      </c>
      <c r="W932" s="4" t="s">
        <v>3114</v>
      </c>
      <c r="X932" s="4" t="s">
        <v>410</v>
      </c>
      <c r="Y932" s="4"/>
      <c r="Z932" s="4" t="s">
        <v>5184</v>
      </c>
      <c r="AA932" s="4">
        <v>1020.0</v>
      </c>
      <c r="AB932" s="4" t="s">
        <v>47</v>
      </c>
      <c r="AC932" s="4"/>
      <c r="AD932" s="20" t="s">
        <v>884</v>
      </c>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243" t="str">
        <f t="shared" si="77"/>
        <v>TNLT</v>
      </c>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row>
    <row r="933" ht="14.25" customHeight="1">
      <c r="A933" s="1" t="str">
        <f t="shared" si="102"/>
        <v/>
      </c>
      <c r="B933" s="103" t="str">
        <f t="shared" si="4"/>
        <v>Có sẵn</v>
      </c>
      <c r="C933" s="4" t="s">
        <v>5164</v>
      </c>
      <c r="D933" s="4" t="s">
        <v>4663</v>
      </c>
      <c r="E933" s="4"/>
      <c r="F933" s="4"/>
      <c r="G933" s="4"/>
      <c r="H933" s="4"/>
      <c r="I933" s="4"/>
      <c r="J933" s="4"/>
      <c r="K933" s="4"/>
      <c r="L933" s="4"/>
      <c r="M933" s="4"/>
      <c r="N933" s="4"/>
      <c r="O933" s="4"/>
      <c r="P933" s="4" t="s">
        <v>204</v>
      </c>
      <c r="Q933" s="4" t="s">
        <v>9</v>
      </c>
      <c r="R933" s="4" t="s">
        <v>5187</v>
      </c>
      <c r="S933" s="4" t="s">
        <v>150</v>
      </c>
      <c r="T933" s="4" t="s">
        <v>150</v>
      </c>
      <c r="U933" s="4" t="s">
        <v>150</v>
      </c>
      <c r="V933" s="4" t="s">
        <v>150</v>
      </c>
      <c r="W933" s="4" t="s">
        <v>150</v>
      </c>
      <c r="X933" s="4" t="s">
        <v>5188</v>
      </c>
      <c r="Y933" s="4"/>
      <c r="Z933" s="4" t="s">
        <v>5189</v>
      </c>
      <c r="AA933" s="4">
        <v>1021.0</v>
      </c>
      <c r="AB933" s="4" t="s">
        <v>47</v>
      </c>
      <c r="AC933" s="4"/>
      <c r="AD933" s="20" t="s">
        <v>2434</v>
      </c>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243" t="str">
        <f t="shared" si="77"/>
        <v>TL</v>
      </c>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row>
    <row r="934" ht="14.25" customHeight="1">
      <c r="A934" s="1" t="str">
        <f t="shared" si="102"/>
        <v>OK</v>
      </c>
      <c r="B934" s="103" t="str">
        <f t="shared" si="4"/>
        <v>OK</v>
      </c>
      <c r="C934" s="4" t="s">
        <v>5190</v>
      </c>
      <c r="D934" s="4" t="s">
        <v>4642</v>
      </c>
      <c r="E934" s="4"/>
      <c r="F934" s="4"/>
      <c r="G934" s="4"/>
      <c r="H934" s="4"/>
      <c r="I934" s="4"/>
      <c r="J934" s="4"/>
      <c r="K934" s="4"/>
      <c r="L934" s="4"/>
      <c r="M934" s="4" t="s">
        <v>49</v>
      </c>
      <c r="N934" s="4" t="s">
        <v>5</v>
      </c>
      <c r="O934" s="4" t="s">
        <v>3485</v>
      </c>
      <c r="P934" s="4" t="s">
        <v>3512</v>
      </c>
      <c r="Q934" s="4"/>
      <c r="R934" s="4" t="s">
        <v>5191</v>
      </c>
      <c r="S934" s="4" t="s">
        <v>5192</v>
      </c>
      <c r="T934" s="4" t="s">
        <v>5193</v>
      </c>
      <c r="U934" s="4" t="s">
        <v>5194</v>
      </c>
      <c r="V934" s="4" t="s">
        <v>5195</v>
      </c>
      <c r="W934" s="4" t="s">
        <v>5196</v>
      </c>
      <c r="X934" s="4"/>
      <c r="Y934" s="4"/>
      <c r="Z934" s="4"/>
      <c r="AA934" s="4">
        <v>1022.0</v>
      </c>
      <c r="AB934" s="4" t="s">
        <v>47</v>
      </c>
      <c r="AC934" s="4"/>
      <c r="AD934" s="20" t="s">
        <v>860</v>
      </c>
      <c r="AE934" s="67" t="s">
        <v>8171</v>
      </c>
      <c r="AF934" s="67" t="s">
        <v>8171</v>
      </c>
      <c r="AG934" s="67" t="s">
        <v>8171</v>
      </c>
      <c r="AH934" s="67" t="s">
        <v>8171</v>
      </c>
      <c r="AI934" s="67" t="s">
        <v>8171</v>
      </c>
      <c r="AJ934" s="67" t="s">
        <v>8171</v>
      </c>
      <c r="AK934" s="67" t="s">
        <v>8171</v>
      </c>
      <c r="AL934" s="67" t="s">
        <v>8501</v>
      </c>
      <c r="AM934" s="67" t="s">
        <v>8501</v>
      </c>
      <c r="AN934" s="67" t="s">
        <v>9874</v>
      </c>
      <c r="AO934" s="67" t="s">
        <v>9875</v>
      </c>
      <c r="AP934" s="4"/>
      <c r="AQ934" s="4"/>
      <c r="AR934" s="4"/>
      <c r="AS934" s="4"/>
      <c r="AT934" s="4"/>
      <c r="AU934" s="4"/>
      <c r="AV934" s="4"/>
      <c r="AW934" s="4"/>
      <c r="AX934" s="4"/>
      <c r="AY934" s="4"/>
      <c r="AZ934" s="4"/>
      <c r="BA934" s="4"/>
      <c r="BB934" s="4"/>
      <c r="BC934" s="4"/>
      <c r="BD934" s="4"/>
      <c r="BE934" s="4"/>
      <c r="BF934" s="4"/>
      <c r="BG934" s="4"/>
      <c r="BH934" s="4"/>
      <c r="BI934" s="4"/>
      <c r="BJ934" s="243" t="str">
        <f t="shared" si="77"/>
        <v>TNLT</v>
      </c>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row>
    <row r="935" ht="14.25" customHeight="1">
      <c r="A935" s="1" t="str">
        <f t="shared" si="102"/>
        <v>OK</v>
      </c>
      <c r="B935" s="103" t="str">
        <f t="shared" si="4"/>
        <v>OK</v>
      </c>
      <c r="C935" s="4" t="s">
        <v>5190</v>
      </c>
      <c r="D935" s="4" t="s">
        <v>4642</v>
      </c>
      <c r="E935" s="4"/>
      <c r="F935" s="4"/>
      <c r="G935" s="4" t="s">
        <v>5197</v>
      </c>
      <c r="H935" s="4"/>
      <c r="I935" s="4"/>
      <c r="J935" s="4"/>
      <c r="K935" s="4"/>
      <c r="L935" s="4"/>
      <c r="M935" s="4" t="s">
        <v>49</v>
      </c>
      <c r="N935" s="4" t="s">
        <v>5</v>
      </c>
      <c r="O935" s="4" t="s">
        <v>2911</v>
      </c>
      <c r="P935" s="4" t="s">
        <v>3022</v>
      </c>
      <c r="Q935" s="4"/>
      <c r="R935" s="4" t="s">
        <v>5198</v>
      </c>
      <c r="S935" s="4" t="s">
        <v>5199</v>
      </c>
      <c r="T935" s="4" t="s">
        <v>5200</v>
      </c>
      <c r="U935" s="4" t="s">
        <v>5201</v>
      </c>
      <c r="V935" s="4" t="s">
        <v>3093</v>
      </c>
      <c r="W935" s="4" t="s">
        <v>5202</v>
      </c>
      <c r="X935" s="4"/>
      <c r="Y935" s="4"/>
      <c r="Z935" s="4"/>
      <c r="AA935" s="4">
        <v>1023.0</v>
      </c>
      <c r="AB935" s="4" t="s">
        <v>47</v>
      </c>
      <c r="AC935" s="4"/>
      <c r="AD935" s="20" t="s">
        <v>3759</v>
      </c>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243" t="str">
        <f t="shared" si="77"/>
        <v>TNLT</v>
      </c>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row>
    <row r="936" ht="14.25" customHeight="1">
      <c r="A936" s="1" t="str">
        <f t="shared" si="102"/>
        <v/>
      </c>
      <c r="B936" s="103" t="str">
        <f t="shared" si="4"/>
        <v>Có sẵn</v>
      </c>
      <c r="C936" s="4" t="s">
        <v>5190</v>
      </c>
      <c r="D936" s="4" t="s">
        <v>4663</v>
      </c>
      <c r="E936" s="4"/>
      <c r="F936" s="4"/>
      <c r="G936" s="4" t="s">
        <v>5197</v>
      </c>
      <c r="H936" s="4"/>
      <c r="I936" s="4"/>
      <c r="J936" s="4"/>
      <c r="K936" s="4"/>
      <c r="L936" s="4"/>
      <c r="M936" s="4"/>
      <c r="N936" s="4"/>
      <c r="O936" s="4"/>
      <c r="P936" s="4" t="s">
        <v>204</v>
      </c>
      <c r="Q936" s="4" t="s">
        <v>5</v>
      </c>
      <c r="R936" s="4" t="s">
        <v>5203</v>
      </c>
      <c r="S936" s="4" t="s">
        <v>5204</v>
      </c>
      <c r="T936" s="4" t="s">
        <v>5205</v>
      </c>
      <c r="U936" s="4" t="s">
        <v>5206</v>
      </c>
      <c r="V936" s="4" t="s">
        <v>5207</v>
      </c>
      <c r="W936" s="4" t="s">
        <v>150</v>
      </c>
      <c r="X936" s="4" t="s">
        <v>99</v>
      </c>
      <c r="Y936" s="4"/>
      <c r="Z936" s="4" t="s">
        <v>5208</v>
      </c>
      <c r="AA936" s="4">
        <v>1024.0</v>
      </c>
      <c r="AB936" s="4" t="s">
        <v>47</v>
      </c>
      <c r="AC936" s="4"/>
      <c r="AD936" s="20" t="s">
        <v>1190</v>
      </c>
      <c r="AE936" s="271" t="s">
        <v>5203</v>
      </c>
      <c r="AF936" s="271" t="s">
        <v>5</v>
      </c>
      <c r="AG936" s="271" t="s">
        <v>5204</v>
      </c>
      <c r="AH936" s="271" t="s">
        <v>5205</v>
      </c>
      <c r="AI936" s="271" t="s">
        <v>5206</v>
      </c>
      <c r="AJ936" s="271" t="s">
        <v>9876</v>
      </c>
      <c r="AK936" s="271" t="s">
        <v>5814</v>
      </c>
      <c r="AL936" s="271" t="s">
        <v>151</v>
      </c>
      <c r="AM936" s="270" t="s">
        <v>9877</v>
      </c>
      <c r="AN936" s="271" t="s">
        <v>9878</v>
      </c>
      <c r="AO936" s="271" t="s">
        <v>9879</v>
      </c>
      <c r="AP936" s="294"/>
      <c r="AQ936" s="294"/>
      <c r="AR936" s="294"/>
      <c r="AS936" s="294"/>
      <c r="AT936" s="294"/>
      <c r="AU936" s="294"/>
      <c r="AV936" s="294"/>
      <c r="AW936" s="294"/>
      <c r="AX936" s="294"/>
      <c r="AY936" s="294"/>
      <c r="AZ936" s="294"/>
      <c r="BA936" s="294"/>
      <c r="BB936" s="294"/>
      <c r="BC936" s="4"/>
      <c r="BD936" s="4"/>
      <c r="BE936" s="4"/>
      <c r="BF936" s="4"/>
      <c r="BG936" s="4"/>
      <c r="BH936" s="4"/>
      <c r="BI936" s="4"/>
      <c r="BJ936" s="243" t="str">
        <f t="shared" si="77"/>
        <v>TNLT</v>
      </c>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row>
    <row r="937" ht="14.25" customHeight="1">
      <c r="A937" s="1" t="str">
        <f t="shared" si="102"/>
        <v/>
      </c>
      <c r="B937" s="103" t="str">
        <f t="shared" si="4"/>
        <v>Có sẵn</v>
      </c>
      <c r="C937" s="4" t="s">
        <v>5190</v>
      </c>
      <c r="D937" s="4" t="s">
        <v>4663</v>
      </c>
      <c r="E937" s="4"/>
      <c r="F937" s="4"/>
      <c r="G937" s="4"/>
      <c r="H937" s="4"/>
      <c r="I937" s="4"/>
      <c r="J937" s="4"/>
      <c r="K937" s="4"/>
      <c r="L937" s="4"/>
      <c r="M937" s="4"/>
      <c r="N937" s="4"/>
      <c r="O937" s="4"/>
      <c r="P937" s="4" t="s">
        <v>204</v>
      </c>
      <c r="Q937" s="4" t="s">
        <v>9</v>
      </c>
      <c r="R937" s="4" t="s">
        <v>5209</v>
      </c>
      <c r="S937" s="4" t="s">
        <v>150</v>
      </c>
      <c r="T937" s="4" t="s">
        <v>150</v>
      </c>
      <c r="U937" s="4" t="s">
        <v>150</v>
      </c>
      <c r="V937" s="4" t="s">
        <v>150</v>
      </c>
      <c r="W937" s="4" t="s">
        <v>150</v>
      </c>
      <c r="X937" s="4" t="s">
        <v>5210</v>
      </c>
      <c r="Y937" s="4"/>
      <c r="Z937" s="4" t="s">
        <v>5211</v>
      </c>
      <c r="AA937" s="4">
        <v>1025.0</v>
      </c>
      <c r="AB937" s="4" t="s">
        <v>47</v>
      </c>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243" t="str">
        <f t="shared" si="77"/>
        <v>TL</v>
      </c>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row>
    <row r="938" ht="14.25" customHeight="1">
      <c r="A938" s="1" t="str">
        <f t="shared" si="102"/>
        <v>OK</v>
      </c>
      <c r="B938" s="103" t="str">
        <f t="shared" si="4"/>
        <v>OK</v>
      </c>
      <c r="C938" s="4" t="s">
        <v>5213</v>
      </c>
      <c r="D938" s="4" t="s">
        <v>4642</v>
      </c>
      <c r="E938" s="4"/>
      <c r="F938" s="4"/>
      <c r="G938" s="4" t="s">
        <v>5214</v>
      </c>
      <c r="H938" s="4"/>
      <c r="I938" s="4"/>
      <c r="J938" s="4"/>
      <c r="K938" s="4"/>
      <c r="L938" s="4"/>
      <c r="M938" s="4" t="s">
        <v>13</v>
      </c>
      <c r="N938" s="4" t="s">
        <v>9</v>
      </c>
      <c r="O938" s="4" t="s">
        <v>520</v>
      </c>
      <c r="P938" s="4" t="s">
        <v>659</v>
      </c>
      <c r="Q938" s="4"/>
      <c r="R938" s="4" t="s">
        <v>5215</v>
      </c>
      <c r="S938" s="4"/>
      <c r="T938" s="4"/>
      <c r="U938" s="4"/>
      <c r="V938" s="4"/>
      <c r="W938" s="4"/>
      <c r="X938" s="4" t="s">
        <v>5216</v>
      </c>
      <c r="Y938" s="4" t="s">
        <v>5217</v>
      </c>
      <c r="Z938" s="4"/>
      <c r="AA938" s="4">
        <v>1026.0</v>
      </c>
      <c r="AB938" s="4" t="s">
        <v>49</v>
      </c>
      <c r="AC938" s="4"/>
      <c r="AD938" s="20" t="s">
        <v>1191</v>
      </c>
      <c r="AE938" s="67" t="s">
        <v>5215</v>
      </c>
      <c r="AF938" s="67" t="s">
        <v>9</v>
      </c>
      <c r="AG938" s="67"/>
      <c r="AH938" s="67"/>
      <c r="AI938" s="67"/>
      <c r="AJ938" s="67"/>
      <c r="AK938" s="67"/>
      <c r="AL938" s="298" t="s">
        <v>5216</v>
      </c>
      <c r="AM938" s="67" t="s">
        <v>9880</v>
      </c>
      <c r="AN938" s="67" t="s">
        <v>9881</v>
      </c>
      <c r="AO938" s="67" t="s">
        <v>9882</v>
      </c>
      <c r="AP938" s="4"/>
      <c r="AQ938" s="4"/>
      <c r="AR938" s="4"/>
      <c r="AS938" s="4"/>
      <c r="AT938" s="4"/>
      <c r="AU938" s="4"/>
      <c r="AV938" s="4"/>
      <c r="AW938" s="4"/>
      <c r="AX938" s="4"/>
      <c r="AY938" s="4"/>
      <c r="AZ938" s="4"/>
      <c r="BA938" s="4"/>
      <c r="BB938" s="4"/>
      <c r="BC938" s="4"/>
      <c r="BD938" s="4"/>
      <c r="BE938" s="4"/>
      <c r="BF938" s="4"/>
      <c r="BG938" s="4"/>
      <c r="BH938" s="4"/>
      <c r="BI938" s="4"/>
      <c r="BJ938" s="243" t="str">
        <f t="shared" si="77"/>
        <v>TL</v>
      </c>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row>
    <row r="939" ht="14.25" customHeight="1">
      <c r="A939" s="1" t="str">
        <f t="shared" si="102"/>
        <v>OK</v>
      </c>
      <c r="B939" s="103" t="str">
        <f t="shared" si="4"/>
        <v>OK</v>
      </c>
      <c r="C939" s="4" t="s">
        <v>5213</v>
      </c>
      <c r="D939" s="4" t="s">
        <v>4642</v>
      </c>
      <c r="E939" s="4"/>
      <c r="F939" s="4"/>
      <c r="G939" s="4" t="s">
        <v>5214</v>
      </c>
      <c r="H939" s="4"/>
      <c r="I939" s="4"/>
      <c r="J939" s="4"/>
      <c r="K939" s="4"/>
      <c r="L939" s="4"/>
      <c r="M939" s="4" t="s">
        <v>49</v>
      </c>
      <c r="N939" s="4" t="s">
        <v>5</v>
      </c>
      <c r="O939" s="4" t="s">
        <v>2631</v>
      </c>
      <c r="P939" s="4" t="s">
        <v>3066</v>
      </c>
      <c r="Q939" s="4"/>
      <c r="R939" s="4" t="s">
        <v>5220</v>
      </c>
      <c r="S939" s="4" t="s">
        <v>5221</v>
      </c>
      <c r="T939" s="4" t="s">
        <v>5222</v>
      </c>
      <c r="U939" s="4" t="s">
        <v>5201</v>
      </c>
      <c r="V939" s="4" t="s">
        <v>5223</v>
      </c>
      <c r="W939" s="4" t="s">
        <v>5224</v>
      </c>
      <c r="X939" s="4"/>
      <c r="Y939" s="4"/>
      <c r="Z939" s="4"/>
      <c r="AA939" s="4">
        <v>1027.0</v>
      </c>
      <c r="AB939" s="4" t="s">
        <v>47</v>
      </c>
      <c r="AC939" s="4"/>
      <c r="AD939" s="20" t="s">
        <v>490</v>
      </c>
      <c r="AE939" s="286" t="s">
        <v>5220</v>
      </c>
      <c r="AF939" s="67" t="s">
        <v>5</v>
      </c>
      <c r="AG939" s="286" t="s">
        <v>5221</v>
      </c>
      <c r="AH939" s="286" t="s">
        <v>5222</v>
      </c>
      <c r="AI939" s="286" t="s">
        <v>5201</v>
      </c>
      <c r="AJ939" s="286" t="s">
        <v>5223</v>
      </c>
      <c r="AK939" s="286" t="s">
        <v>5224</v>
      </c>
      <c r="AL939" s="67" t="s">
        <v>9883</v>
      </c>
      <c r="AM939" s="67" t="s">
        <v>9883</v>
      </c>
      <c r="AN939" s="67" t="s">
        <v>9884</v>
      </c>
      <c r="AO939" s="67" t="s">
        <v>9885</v>
      </c>
      <c r="AP939" s="4"/>
      <c r="AQ939" s="4"/>
      <c r="AR939" s="4"/>
      <c r="AS939" s="4"/>
      <c r="AT939" s="4"/>
      <c r="AU939" s="4"/>
      <c r="AV939" s="4"/>
      <c r="AW939" s="4"/>
      <c r="AX939" s="4"/>
      <c r="AY939" s="4"/>
      <c r="AZ939" s="4"/>
      <c r="BA939" s="4"/>
      <c r="BB939" s="4"/>
      <c r="BC939" s="4"/>
      <c r="BD939" s="4"/>
      <c r="BE939" s="4"/>
      <c r="BF939" s="4"/>
      <c r="BG939" s="4"/>
      <c r="BH939" s="4"/>
      <c r="BI939" s="4"/>
      <c r="BJ939" s="243" t="str">
        <f t="shared" si="77"/>
        <v>TNLT</v>
      </c>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row>
    <row r="940" ht="14.25" customHeight="1">
      <c r="A940" s="1" t="str">
        <f t="shared" si="102"/>
        <v/>
      </c>
      <c r="B940" s="103" t="str">
        <f t="shared" si="4"/>
        <v>Có sẵn</v>
      </c>
      <c r="C940" s="4" t="s">
        <v>5213</v>
      </c>
      <c r="D940" s="4" t="s">
        <v>4642</v>
      </c>
      <c r="E940" s="4"/>
      <c r="F940" s="4"/>
      <c r="G940" s="4"/>
      <c r="H940" s="4"/>
      <c r="I940" s="4"/>
      <c r="J940" s="4"/>
      <c r="K940" s="4"/>
      <c r="L940" s="4"/>
      <c r="M940" s="4" t="s">
        <v>49</v>
      </c>
      <c r="N940" s="4" t="s">
        <v>5</v>
      </c>
      <c r="O940" s="4" t="s">
        <v>2598</v>
      </c>
      <c r="P940" s="4" t="s">
        <v>2713</v>
      </c>
      <c r="Q940" s="4" t="s">
        <v>5</v>
      </c>
      <c r="R940" s="4" t="s">
        <v>5225</v>
      </c>
      <c r="S940" s="4" t="s">
        <v>5226</v>
      </c>
      <c r="T940" s="4" t="s">
        <v>5227</v>
      </c>
      <c r="U940" s="4" t="s">
        <v>5228</v>
      </c>
      <c r="V940" s="4" t="s">
        <v>5229</v>
      </c>
      <c r="W940" s="4" t="s">
        <v>5230</v>
      </c>
      <c r="X940" s="4"/>
      <c r="Y940" s="4"/>
      <c r="Z940" s="4"/>
      <c r="AA940" s="4">
        <v>1028.0</v>
      </c>
      <c r="AB940" s="4" t="s">
        <v>47</v>
      </c>
      <c r="AC940" s="4"/>
      <c r="AD940" s="20" t="s">
        <v>2147</v>
      </c>
      <c r="AE940" s="67" t="s">
        <v>8464</v>
      </c>
      <c r="AF940" s="67" t="s">
        <v>8464</v>
      </c>
      <c r="AG940" s="67" t="s">
        <v>8171</v>
      </c>
      <c r="AH940" s="67" t="s">
        <v>8464</v>
      </c>
      <c r="AI940" s="67" t="s">
        <v>8464</v>
      </c>
      <c r="AJ940" s="67" t="s">
        <v>8464</v>
      </c>
      <c r="AK940" s="67" t="s">
        <v>8464</v>
      </c>
      <c r="AL940" s="67" t="s">
        <v>9883</v>
      </c>
      <c r="AM940" s="67" t="s">
        <v>9883</v>
      </c>
      <c r="AN940" s="67" t="s">
        <v>9884</v>
      </c>
      <c r="AO940" s="67" t="s">
        <v>9886</v>
      </c>
      <c r="AP940" s="4"/>
      <c r="AQ940" s="4"/>
      <c r="AR940" s="4"/>
      <c r="AS940" s="4"/>
      <c r="AT940" s="4"/>
      <c r="AU940" s="4"/>
      <c r="AV940" s="4"/>
      <c r="AW940" s="4"/>
      <c r="AX940" s="4"/>
      <c r="AY940" s="4"/>
      <c r="AZ940" s="4"/>
      <c r="BA940" s="4"/>
      <c r="BB940" s="4"/>
      <c r="BC940" s="4"/>
      <c r="BD940" s="4"/>
      <c r="BE940" s="4"/>
      <c r="BF940" s="4"/>
      <c r="BG940" s="4"/>
      <c r="BH940" s="4"/>
      <c r="BI940" s="4"/>
      <c r="BJ940" s="243" t="str">
        <f t="shared" si="77"/>
        <v>TNLT</v>
      </c>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row>
    <row r="941" ht="14.25" customHeight="1">
      <c r="A941" s="1" t="str">
        <f t="shared" si="102"/>
        <v/>
      </c>
      <c r="B941" s="103" t="str">
        <f t="shared" si="4"/>
        <v>Thêm</v>
      </c>
      <c r="C941" s="4" t="s">
        <v>5213</v>
      </c>
      <c r="D941" s="4" t="s">
        <v>4663</v>
      </c>
      <c r="E941" s="4"/>
      <c r="F941" s="4"/>
      <c r="G941" s="4" t="s">
        <v>5214</v>
      </c>
      <c r="H941" s="4"/>
      <c r="I941" s="4"/>
      <c r="J941" s="4"/>
      <c r="K941" s="4"/>
      <c r="L941" s="4"/>
      <c r="M941" s="4"/>
      <c r="N941" s="4"/>
      <c r="O941" s="4"/>
      <c r="P941" s="4"/>
      <c r="Q941" s="4"/>
      <c r="R941" s="4" t="s">
        <v>150</v>
      </c>
      <c r="S941" s="4" t="s">
        <v>150</v>
      </c>
      <c r="T941" s="4" t="s">
        <v>150</v>
      </c>
      <c r="U941" s="4" t="s">
        <v>150</v>
      </c>
      <c r="V941" s="4" t="s">
        <v>150</v>
      </c>
      <c r="W941" s="4" t="s">
        <v>150</v>
      </c>
      <c r="X941" s="4" t="s">
        <v>150</v>
      </c>
      <c r="Y941" s="4"/>
      <c r="Z941" s="4"/>
      <c r="AA941" s="4">
        <v>1029.0</v>
      </c>
      <c r="AB941" s="4" t="s">
        <v>47</v>
      </c>
      <c r="AC941" s="4"/>
      <c r="AD941" s="20" t="s">
        <v>1091</v>
      </c>
      <c r="AE941" s="20" t="s">
        <v>5574</v>
      </c>
      <c r="AF941" s="20" t="s">
        <v>144</v>
      </c>
      <c r="AG941" s="67" t="s">
        <v>9887</v>
      </c>
      <c r="AH941" s="67" t="s">
        <v>9887</v>
      </c>
      <c r="AI941" s="67" t="s">
        <v>9887</v>
      </c>
      <c r="AJ941" s="67" t="s">
        <v>9887</v>
      </c>
      <c r="AK941" s="67" t="s">
        <v>9887</v>
      </c>
      <c r="AL941" s="20" t="s">
        <v>5575</v>
      </c>
      <c r="AM941" s="20" t="s">
        <v>5575</v>
      </c>
      <c r="AN941" s="67" t="s">
        <v>6484</v>
      </c>
      <c r="AO941" s="20" t="s">
        <v>5575</v>
      </c>
      <c r="AP941" s="4"/>
      <c r="AQ941" s="4"/>
      <c r="AR941" s="4"/>
      <c r="AS941" s="4"/>
      <c r="AT941" s="4"/>
      <c r="AU941" s="4"/>
      <c r="AV941" s="4"/>
      <c r="AW941" s="4"/>
      <c r="AX941" s="4"/>
      <c r="AY941" s="4"/>
      <c r="AZ941" s="4"/>
      <c r="BA941" s="4"/>
      <c r="BB941" s="4"/>
      <c r="BC941" s="4"/>
      <c r="BD941" s="4"/>
      <c r="BE941" s="4"/>
      <c r="BF941" s="4"/>
      <c r="BG941" s="4"/>
      <c r="BH941" s="4"/>
      <c r="BI941" s="4"/>
      <c r="BJ941" s="243" t="str">
        <f t="shared" si="77"/>
        <v>Tự Luận</v>
      </c>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row>
    <row r="942" ht="14.25" customHeight="1">
      <c r="A942" s="1" t="str">
        <f t="shared" si="102"/>
        <v/>
      </c>
      <c r="B942" s="103" t="str">
        <f t="shared" si="4"/>
        <v>Có sẵn</v>
      </c>
      <c r="C942" s="4" t="s">
        <v>5213</v>
      </c>
      <c r="D942" s="4" t="s">
        <v>4663</v>
      </c>
      <c r="E942" s="4"/>
      <c r="F942" s="4"/>
      <c r="G942" s="4"/>
      <c r="H942" s="4"/>
      <c r="I942" s="4"/>
      <c r="J942" s="4"/>
      <c r="K942" s="4"/>
      <c r="L942" s="4"/>
      <c r="M942" s="4"/>
      <c r="N942" s="4"/>
      <c r="O942" s="4"/>
      <c r="P942" s="4" t="s">
        <v>204</v>
      </c>
      <c r="Q942" s="4" t="s">
        <v>9</v>
      </c>
      <c r="R942" s="4" t="s">
        <v>5231</v>
      </c>
      <c r="S942" s="4" t="s">
        <v>150</v>
      </c>
      <c r="T942" s="4" t="s">
        <v>150</v>
      </c>
      <c r="U942" s="4" t="s">
        <v>150</v>
      </c>
      <c r="V942" s="4" t="s">
        <v>150</v>
      </c>
      <c r="W942" s="4" t="s">
        <v>150</v>
      </c>
      <c r="X942" s="4" t="s">
        <v>5232</v>
      </c>
      <c r="Y942" s="4"/>
      <c r="Z942" s="4" t="s">
        <v>5233</v>
      </c>
      <c r="AA942" s="4">
        <v>1030.0</v>
      </c>
      <c r="AB942" s="4" t="s">
        <v>47</v>
      </c>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243" t="str">
        <f t="shared" si="77"/>
        <v>TL</v>
      </c>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row>
    <row r="943" ht="14.25" customHeight="1">
      <c r="A943" s="1" t="str">
        <f t="shared" si="102"/>
        <v>OK</v>
      </c>
      <c r="B943" s="103" t="str">
        <f t="shared" si="4"/>
        <v>OK</v>
      </c>
      <c r="C943" s="4" t="s">
        <v>5234</v>
      </c>
      <c r="D943" s="4" t="s">
        <v>4642</v>
      </c>
      <c r="E943" s="4"/>
      <c r="F943" s="4"/>
      <c r="G943" s="4" t="s">
        <v>5235</v>
      </c>
      <c r="H943" s="4"/>
      <c r="I943" s="4"/>
      <c r="J943" s="4"/>
      <c r="K943" s="4"/>
      <c r="L943" s="4"/>
      <c r="M943" s="4" t="s">
        <v>13</v>
      </c>
      <c r="N943" s="4" t="s">
        <v>9</v>
      </c>
      <c r="O943" s="4" t="s">
        <v>413</v>
      </c>
      <c r="P943" s="4" t="s">
        <v>502</v>
      </c>
      <c r="Q943" s="4"/>
      <c r="R943" s="4" t="s">
        <v>5236</v>
      </c>
      <c r="S943" s="4"/>
      <c r="T943" s="4"/>
      <c r="U943" s="4"/>
      <c r="V943" s="4"/>
      <c r="W943" s="4"/>
      <c r="X943" s="4" t="s">
        <v>5237</v>
      </c>
      <c r="Y943" s="4" t="s">
        <v>5238</v>
      </c>
      <c r="Z943" s="4"/>
      <c r="AA943" s="4">
        <v>1031.0</v>
      </c>
      <c r="AB943" s="4" t="s">
        <v>49</v>
      </c>
      <c r="AC943" s="4"/>
      <c r="AD943" s="20" t="s">
        <v>1810</v>
      </c>
      <c r="AE943" s="67" t="s">
        <v>9888</v>
      </c>
      <c r="AF943" s="67" t="s">
        <v>9</v>
      </c>
      <c r="AG943" s="4"/>
      <c r="AH943" s="4"/>
      <c r="AI943" s="4"/>
      <c r="AJ943" s="4"/>
      <c r="AK943" s="4"/>
      <c r="AL943" s="67" t="s">
        <v>5237</v>
      </c>
      <c r="AM943" s="67" t="s">
        <v>5238</v>
      </c>
      <c r="AN943" s="67" t="s">
        <v>8295</v>
      </c>
      <c r="AO943" s="67" t="s">
        <v>8295</v>
      </c>
      <c r="AP943" s="4"/>
      <c r="AQ943" s="4"/>
      <c r="AR943" s="4"/>
      <c r="AS943" s="4"/>
      <c r="AT943" s="4"/>
      <c r="AU943" s="4"/>
      <c r="AV943" s="4"/>
      <c r="AW943" s="4"/>
      <c r="AX943" s="4"/>
      <c r="AY943" s="4"/>
      <c r="AZ943" s="4"/>
      <c r="BA943" s="4"/>
      <c r="BB943" s="4"/>
      <c r="BC943" s="4"/>
      <c r="BD943" s="4"/>
      <c r="BE943" s="4"/>
      <c r="BF943" s="4"/>
      <c r="BG943" s="4"/>
      <c r="BH943" s="4"/>
      <c r="BI943" s="4"/>
      <c r="BJ943" s="243" t="str">
        <f t="shared" si="77"/>
        <v>TL</v>
      </c>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row>
    <row r="944" ht="14.25" customHeight="1">
      <c r="A944" s="1" t="str">
        <f t="shared" si="102"/>
        <v>OK</v>
      </c>
      <c r="B944" s="103" t="str">
        <f t="shared" si="4"/>
        <v>OK</v>
      </c>
      <c r="C944" s="4" t="s">
        <v>5234</v>
      </c>
      <c r="D944" s="4" t="s">
        <v>4642</v>
      </c>
      <c r="E944" s="4"/>
      <c r="F944" s="4"/>
      <c r="G944" s="4" t="s">
        <v>5235</v>
      </c>
      <c r="H944" s="4"/>
      <c r="I944" s="4"/>
      <c r="J944" s="4"/>
      <c r="K944" s="4"/>
      <c r="L944" s="4"/>
      <c r="M944" s="4" t="s">
        <v>49</v>
      </c>
      <c r="N944" s="4" t="s">
        <v>5</v>
      </c>
      <c r="O944" s="4" t="s">
        <v>3024</v>
      </c>
      <c r="P944" s="4" t="s">
        <v>3063</v>
      </c>
      <c r="Q944" s="4"/>
      <c r="R944" s="4" t="s">
        <v>5239</v>
      </c>
      <c r="S944" s="4" t="s">
        <v>5240</v>
      </c>
      <c r="T944" s="4" t="s">
        <v>5241</v>
      </c>
      <c r="U944" s="4" t="s">
        <v>5242</v>
      </c>
      <c r="V944" s="4" t="s">
        <v>5243</v>
      </c>
      <c r="W944" s="4"/>
      <c r="X944" s="4"/>
      <c r="Y944" s="4"/>
      <c r="Z944" s="4"/>
      <c r="AA944" s="4">
        <v>1032.0</v>
      </c>
      <c r="AB944" s="4" t="s">
        <v>47</v>
      </c>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243" t="str">
        <f t="shared" si="77"/>
        <v>TNLT</v>
      </c>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row>
    <row r="945" ht="14.25" customHeight="1">
      <c r="A945" s="1"/>
      <c r="B945" s="103" t="str">
        <f t="shared" si="4"/>
        <v>Thêm</v>
      </c>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20" t="s">
        <v>1965</v>
      </c>
      <c r="AE945" s="67" t="s">
        <v>9889</v>
      </c>
      <c r="AF945" s="67" t="s">
        <v>5</v>
      </c>
      <c r="AG945" s="67" t="s">
        <v>5</v>
      </c>
      <c r="AH945" s="67" t="s">
        <v>9890</v>
      </c>
      <c r="AI945" s="67" t="s">
        <v>9891</v>
      </c>
      <c r="AJ945" s="67" t="s">
        <v>9892</v>
      </c>
      <c r="AK945" s="67" t="s">
        <v>9893</v>
      </c>
      <c r="AL945" s="67" t="s">
        <v>9027</v>
      </c>
      <c r="AM945" s="67" t="s">
        <v>9894</v>
      </c>
      <c r="AN945" s="67" t="s">
        <v>9895</v>
      </c>
      <c r="AO945" s="67" t="s">
        <v>9896</v>
      </c>
      <c r="AP945" s="4"/>
      <c r="AQ945" s="4"/>
      <c r="AR945" s="4"/>
      <c r="AS945" s="4"/>
      <c r="AT945" s="4"/>
      <c r="AU945" s="4"/>
      <c r="AV945" s="4"/>
      <c r="AW945" s="4"/>
      <c r="AX945" s="4"/>
      <c r="AY945" s="4"/>
      <c r="AZ945" s="4"/>
      <c r="BA945" s="4"/>
      <c r="BB945" s="4"/>
      <c r="BC945" s="4"/>
      <c r="BD945" s="4"/>
      <c r="BE945" s="4"/>
      <c r="BF945" s="4"/>
      <c r="BG945" s="4"/>
      <c r="BH945" s="4"/>
      <c r="BI945" s="4"/>
      <c r="BJ945" s="243" t="str">
        <f t="shared" si="77"/>
        <v>TNLT</v>
      </c>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row>
    <row r="946" ht="14.25" customHeight="1">
      <c r="A946" s="1" t="str">
        <f t="shared" ref="A946:A956" si="103">SWITCH(B946,"OK",IF(ISBLANK(R946),IF(ISBLANK(P946),"Giữ chỗ nhóm","Giữ chỗ"),"OK"),"Chưa làm",IF(P946&lt;&gt;"","Giữ chỗ",""),0,IF(ISBLANK(R946),"Thêm",""),"")</f>
        <v/>
      </c>
      <c r="B946" s="103" t="str">
        <f t="shared" si="4"/>
        <v>Có sẵn</v>
      </c>
      <c r="C946" s="4" t="s">
        <v>5248</v>
      </c>
      <c r="D946" s="4" t="s">
        <v>4642</v>
      </c>
      <c r="E946" s="4"/>
      <c r="F946" s="4"/>
      <c r="G946" s="4" t="s">
        <v>5249</v>
      </c>
      <c r="H946" s="4"/>
      <c r="I946" s="4"/>
      <c r="J946" s="4"/>
      <c r="K946" s="4"/>
      <c r="L946" s="4"/>
      <c r="M946" s="4" t="s">
        <v>49</v>
      </c>
      <c r="N946" s="4" t="s">
        <v>5</v>
      </c>
      <c r="O946" s="4" t="s">
        <v>3042</v>
      </c>
      <c r="P946" s="4" t="s">
        <v>3043</v>
      </c>
      <c r="Q946" s="4" t="s">
        <v>5</v>
      </c>
      <c r="R946" s="4" t="s">
        <v>5250</v>
      </c>
      <c r="S946" s="4" t="s">
        <v>5251</v>
      </c>
      <c r="T946" s="4" t="s">
        <v>5252</v>
      </c>
      <c r="U946" s="4" t="s">
        <v>5253</v>
      </c>
      <c r="V946" s="4" t="s">
        <v>5254</v>
      </c>
      <c r="W946" s="4" t="s">
        <v>5255</v>
      </c>
      <c r="X946" s="4"/>
      <c r="Y946" s="4"/>
      <c r="Z946" s="4"/>
      <c r="AA946" s="4">
        <v>1034.0</v>
      </c>
      <c r="AB946" s="4" t="s">
        <v>47</v>
      </c>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243" t="str">
        <f t="shared" si="77"/>
        <v>TNLT</v>
      </c>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row>
    <row r="947" ht="14.25" customHeight="1">
      <c r="A947" s="1" t="str">
        <f t="shared" si="103"/>
        <v/>
      </c>
      <c r="B947" s="103" t="str">
        <f t="shared" si="4"/>
        <v>Có sẵn</v>
      </c>
      <c r="C947" s="4" t="s">
        <v>5248</v>
      </c>
      <c r="D947" s="4" t="s">
        <v>4663</v>
      </c>
      <c r="E947" s="4"/>
      <c r="F947" s="4"/>
      <c r="G947" s="4" t="s">
        <v>5249</v>
      </c>
      <c r="H947" s="4"/>
      <c r="I947" s="4"/>
      <c r="J947" s="4"/>
      <c r="K947" s="4"/>
      <c r="L947" s="4"/>
      <c r="M947" s="4"/>
      <c r="N947" s="4"/>
      <c r="O947" s="4"/>
      <c r="P947" s="4"/>
      <c r="Q947" s="4" t="s">
        <v>5</v>
      </c>
      <c r="R947" s="4" t="s">
        <v>5256</v>
      </c>
      <c r="S947" s="4" t="s">
        <v>5257</v>
      </c>
      <c r="T947" s="4" t="s">
        <v>5258</v>
      </c>
      <c r="U947" s="4" t="s">
        <v>5259</v>
      </c>
      <c r="V947" s="4" t="s">
        <v>5260</v>
      </c>
      <c r="W947" s="4" t="s">
        <v>5261</v>
      </c>
      <c r="X947" s="4" t="s">
        <v>150</v>
      </c>
      <c r="Y947" s="4"/>
      <c r="Z947" s="4" t="s">
        <v>5262</v>
      </c>
      <c r="AA947" s="4">
        <v>1035.0</v>
      </c>
      <c r="AB947" s="4" t="s">
        <v>49</v>
      </c>
      <c r="AC947" s="4"/>
      <c r="AD947" s="20" t="s">
        <v>254</v>
      </c>
      <c r="AE947" s="67" t="s">
        <v>5256</v>
      </c>
      <c r="AF947" s="67" t="s">
        <v>5</v>
      </c>
      <c r="AG947" s="67" t="s">
        <v>5257</v>
      </c>
      <c r="AH947" s="67" t="s">
        <v>5258</v>
      </c>
      <c r="AI947" s="67" t="s">
        <v>5259</v>
      </c>
      <c r="AJ947" s="67" t="s">
        <v>5260</v>
      </c>
      <c r="AK947" s="67" t="s">
        <v>5261</v>
      </c>
      <c r="AL947" s="67" t="s">
        <v>171</v>
      </c>
      <c r="AM947" s="67" t="s">
        <v>9897</v>
      </c>
      <c r="AN947" s="67" t="s">
        <v>8233</v>
      </c>
      <c r="AO947" s="67" t="s">
        <v>9898</v>
      </c>
      <c r="AP947" s="4"/>
      <c r="AQ947" s="4"/>
      <c r="AR947" s="4"/>
      <c r="AS947" s="4"/>
      <c r="AT947" s="4"/>
      <c r="AU947" s="4"/>
      <c r="AV947" s="4"/>
      <c r="AW947" s="4"/>
      <c r="AX947" s="4"/>
      <c r="AY947" s="4"/>
      <c r="AZ947" s="4"/>
      <c r="BA947" s="4"/>
      <c r="BB947" s="4"/>
      <c r="BC947" s="4"/>
      <c r="BD947" s="4"/>
      <c r="BE947" s="4"/>
      <c r="BF947" s="4"/>
      <c r="BG947" s="4"/>
      <c r="BH947" s="4"/>
      <c r="BI947" s="4"/>
      <c r="BJ947" s="243" t="str">
        <f t="shared" si="77"/>
        <v>TNLT</v>
      </c>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row>
    <row r="948" ht="14.25" customHeight="1">
      <c r="A948" s="1" t="str">
        <f t="shared" si="103"/>
        <v>OK</v>
      </c>
      <c r="B948" s="103" t="str">
        <f t="shared" si="4"/>
        <v>OK</v>
      </c>
      <c r="C948" s="4" t="s">
        <v>5263</v>
      </c>
      <c r="D948" s="4" t="s">
        <v>4642</v>
      </c>
      <c r="E948" s="4"/>
      <c r="F948" s="4"/>
      <c r="G948" s="4" t="s">
        <v>5264</v>
      </c>
      <c r="H948" s="4"/>
      <c r="I948" s="4"/>
      <c r="J948" s="4"/>
      <c r="K948" s="4"/>
      <c r="L948" s="4"/>
      <c r="M948" s="4" t="s">
        <v>49</v>
      </c>
      <c r="N948" s="4" t="s">
        <v>5</v>
      </c>
      <c r="O948" s="4" t="s">
        <v>2639</v>
      </c>
      <c r="P948" s="4" t="s">
        <v>2640</v>
      </c>
      <c r="Q948" s="4"/>
      <c r="R948" s="4" t="s">
        <v>5265</v>
      </c>
      <c r="S948" s="4" t="s">
        <v>5266</v>
      </c>
      <c r="T948" s="4" t="s">
        <v>5267</v>
      </c>
      <c r="U948" s="4" t="s">
        <v>5182</v>
      </c>
      <c r="V948" s="4" t="s">
        <v>5268</v>
      </c>
      <c r="W948" s="4" t="s">
        <v>3114</v>
      </c>
      <c r="X948" s="4"/>
      <c r="Y948" s="4"/>
      <c r="Z948" s="4"/>
      <c r="AA948" s="4">
        <v>1036.0</v>
      </c>
      <c r="AB948" s="4" t="s">
        <v>47</v>
      </c>
      <c r="AC948" s="4"/>
      <c r="AD948" s="20" t="s">
        <v>1875</v>
      </c>
      <c r="AE948" s="4" t="s">
        <v>5265</v>
      </c>
      <c r="AF948" s="4" t="s">
        <v>5</v>
      </c>
      <c r="AG948" s="4" t="s">
        <v>5266</v>
      </c>
      <c r="AH948" s="4" t="s">
        <v>5267</v>
      </c>
      <c r="AI948" s="4" t="s">
        <v>5182</v>
      </c>
      <c r="AJ948" s="4" t="s">
        <v>5268</v>
      </c>
      <c r="AK948" s="4" t="s">
        <v>3114</v>
      </c>
      <c r="AL948" s="4"/>
      <c r="AM948" s="67"/>
      <c r="AN948" s="67" t="s">
        <v>8800</v>
      </c>
      <c r="AO948" s="4"/>
      <c r="AP948" s="4"/>
      <c r="AQ948" s="4"/>
      <c r="AR948" s="4"/>
      <c r="AS948" s="4"/>
      <c r="AT948" s="4"/>
      <c r="AU948" s="4"/>
      <c r="AV948" s="4"/>
      <c r="AW948" s="4"/>
      <c r="AX948" s="4"/>
      <c r="AY948" s="4"/>
      <c r="AZ948" s="4"/>
      <c r="BA948" s="4"/>
      <c r="BB948" s="4"/>
      <c r="BC948" s="4"/>
      <c r="BD948" s="4"/>
      <c r="BE948" s="4"/>
      <c r="BF948" s="4"/>
      <c r="BG948" s="4"/>
      <c r="BH948" s="4"/>
      <c r="BI948" s="4"/>
      <c r="BJ948" s="243" t="str">
        <f t="shared" si="77"/>
        <v>TNLT</v>
      </c>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row>
    <row r="949" ht="14.25" customHeight="1">
      <c r="A949" s="1" t="str">
        <f t="shared" si="103"/>
        <v/>
      </c>
      <c r="B949" s="103" t="str">
        <f t="shared" si="4"/>
        <v>Có sẵn</v>
      </c>
      <c r="C949" s="4" t="s">
        <v>5263</v>
      </c>
      <c r="D949" s="4" t="s">
        <v>4663</v>
      </c>
      <c r="E949" s="4"/>
      <c r="F949" s="4"/>
      <c r="G949" s="4" t="s">
        <v>5264</v>
      </c>
      <c r="H949" s="4"/>
      <c r="I949" s="4"/>
      <c r="J949" s="4"/>
      <c r="K949" s="4"/>
      <c r="L949" s="4"/>
      <c r="M949" s="4"/>
      <c r="N949" s="4"/>
      <c r="O949" s="4"/>
      <c r="P949" s="4" t="s">
        <v>204</v>
      </c>
      <c r="Q949" s="4" t="s">
        <v>5</v>
      </c>
      <c r="R949" s="4" t="s">
        <v>5269</v>
      </c>
      <c r="S949" s="4" t="s">
        <v>5270</v>
      </c>
      <c r="T949" s="4" t="s">
        <v>5271</v>
      </c>
      <c r="U949" s="4" t="s">
        <v>5272</v>
      </c>
      <c r="V949" s="4" t="s">
        <v>5273</v>
      </c>
      <c r="W949" s="4" t="s">
        <v>5274</v>
      </c>
      <c r="X949" s="4" t="s">
        <v>151</v>
      </c>
      <c r="Y949" s="4"/>
      <c r="Z949" s="4" t="s">
        <v>5275</v>
      </c>
      <c r="AA949" s="4">
        <v>1037.0</v>
      </c>
      <c r="AB949" s="4" t="s">
        <v>47</v>
      </c>
      <c r="AC949" s="4"/>
      <c r="AD949" s="20" t="s">
        <v>1927</v>
      </c>
      <c r="AE949" s="4" t="s">
        <v>5269</v>
      </c>
      <c r="AF949" s="67" t="s">
        <v>5</v>
      </c>
      <c r="AG949" s="4" t="s">
        <v>5270</v>
      </c>
      <c r="AH949" s="4" t="s">
        <v>5271</v>
      </c>
      <c r="AI949" s="4" t="s">
        <v>5272</v>
      </c>
      <c r="AJ949" s="4" t="s">
        <v>5273</v>
      </c>
      <c r="AK949" s="4" t="s">
        <v>5274</v>
      </c>
      <c r="AL949" s="67" t="s">
        <v>1553</v>
      </c>
      <c r="AM949" s="67" t="s">
        <v>9899</v>
      </c>
      <c r="AN949" s="67" t="s">
        <v>8491</v>
      </c>
      <c r="AO949" s="67" t="s">
        <v>9900</v>
      </c>
      <c r="AP949" s="4"/>
      <c r="AQ949" s="4"/>
      <c r="AR949" s="4"/>
      <c r="AS949" s="4"/>
      <c r="AT949" s="4"/>
      <c r="AU949" s="4"/>
      <c r="AV949" s="4"/>
      <c r="AW949" s="4"/>
      <c r="AX949" s="4"/>
      <c r="AY949" s="4"/>
      <c r="AZ949" s="4"/>
      <c r="BA949" s="4"/>
      <c r="BB949" s="4"/>
      <c r="BC949" s="4"/>
      <c r="BD949" s="4"/>
      <c r="BE949" s="4"/>
      <c r="BF949" s="4"/>
      <c r="BG949" s="4"/>
      <c r="BH949" s="4"/>
      <c r="BI949" s="4"/>
      <c r="BJ949" s="243" t="str">
        <f t="shared" si="77"/>
        <v>TNLT</v>
      </c>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row>
    <row r="950" ht="14.25" customHeight="1">
      <c r="A950" s="1" t="str">
        <f t="shared" si="103"/>
        <v>Giữ chỗ nhóm</v>
      </c>
      <c r="B950" s="103" t="str">
        <f t="shared" si="4"/>
        <v>OK</v>
      </c>
      <c r="C950" s="4" t="s">
        <v>5276</v>
      </c>
      <c r="D950" s="4" t="s">
        <v>4642</v>
      </c>
      <c r="E950" s="4"/>
      <c r="F950" s="4"/>
      <c r="G950" s="4" t="s">
        <v>5277</v>
      </c>
      <c r="H950" s="4"/>
      <c r="I950" s="4"/>
      <c r="J950" s="4"/>
      <c r="K950" s="4"/>
      <c r="L950" s="4"/>
      <c r="M950" s="4" t="s">
        <v>49</v>
      </c>
      <c r="N950" s="4" t="s">
        <v>5</v>
      </c>
      <c r="O950" s="4" t="s">
        <v>3024</v>
      </c>
      <c r="P950" s="4"/>
      <c r="Q950" s="4"/>
      <c r="R950" s="4"/>
      <c r="S950" s="4"/>
      <c r="T950" s="4"/>
      <c r="U950" s="4"/>
      <c r="V950" s="4"/>
      <c r="W950" s="4"/>
      <c r="X950" s="4"/>
      <c r="Y950" s="4"/>
      <c r="Z950" s="4"/>
      <c r="AA950" s="4">
        <v>1038.0</v>
      </c>
      <c r="AB950" s="4" t="s">
        <v>47</v>
      </c>
      <c r="AC950" s="4"/>
      <c r="AD950" s="20" t="s">
        <v>294</v>
      </c>
      <c r="AE950" s="67" t="s">
        <v>9901</v>
      </c>
      <c r="AF950" s="67" t="s">
        <v>5</v>
      </c>
      <c r="AG950" s="67" t="s">
        <v>9902</v>
      </c>
      <c r="AH950" s="67" t="s">
        <v>9903</v>
      </c>
      <c r="AI950" s="67" t="s">
        <v>9904</v>
      </c>
      <c r="AJ950" s="67" t="s">
        <v>9905</v>
      </c>
      <c r="AK950" s="67" t="s">
        <v>9906</v>
      </c>
      <c r="AL950" s="67" t="s">
        <v>171</v>
      </c>
      <c r="AM950" s="67" t="s">
        <v>9907</v>
      </c>
      <c r="AN950" s="67" t="s">
        <v>9908</v>
      </c>
      <c r="AO950" s="67" t="s">
        <v>9909</v>
      </c>
      <c r="AP950" s="4"/>
      <c r="AQ950" s="4"/>
      <c r="AR950" s="4"/>
      <c r="AS950" s="4"/>
      <c r="AT950" s="4"/>
      <c r="AU950" s="4"/>
      <c r="AV950" s="4"/>
      <c r="AW950" s="4"/>
      <c r="AX950" s="4"/>
      <c r="AY950" s="4"/>
      <c r="AZ950" s="4"/>
      <c r="BA950" s="4"/>
      <c r="BB950" s="4"/>
      <c r="BC950" s="4"/>
      <c r="BD950" s="4"/>
      <c r="BE950" s="4"/>
      <c r="BF950" s="4"/>
      <c r="BG950" s="4"/>
      <c r="BH950" s="4"/>
      <c r="BI950" s="4"/>
      <c r="BJ950" s="243" t="str">
        <f t="shared" si="77"/>
        <v>TNLT</v>
      </c>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row>
    <row r="951" ht="14.25" customHeight="1">
      <c r="A951" s="1" t="str">
        <f t="shared" si="103"/>
        <v/>
      </c>
      <c r="B951" s="103" t="str">
        <f t="shared" si="4"/>
        <v>Có sẵn</v>
      </c>
      <c r="C951" s="4" t="s">
        <v>5276</v>
      </c>
      <c r="D951" s="4" t="s">
        <v>4663</v>
      </c>
      <c r="E951" s="4"/>
      <c r="F951" s="4"/>
      <c r="G951" s="4" t="s">
        <v>5277</v>
      </c>
      <c r="H951" s="4"/>
      <c r="I951" s="4"/>
      <c r="J951" s="4"/>
      <c r="K951" s="4"/>
      <c r="L951" s="4"/>
      <c r="M951" s="4"/>
      <c r="N951" s="4"/>
      <c r="O951" s="4"/>
      <c r="P951" s="4" t="s">
        <v>204</v>
      </c>
      <c r="Q951" s="4" t="s">
        <v>5</v>
      </c>
      <c r="R951" s="4" t="s">
        <v>5278</v>
      </c>
      <c r="S951" s="4" t="s">
        <v>5257</v>
      </c>
      <c r="T951" s="4" t="s">
        <v>5258</v>
      </c>
      <c r="U951" s="4" t="s">
        <v>5259</v>
      </c>
      <c r="V951" s="4" t="s">
        <v>5260</v>
      </c>
      <c r="W951" s="4" t="s">
        <v>150</v>
      </c>
      <c r="X951" s="4" t="s">
        <v>99</v>
      </c>
      <c r="Y951" s="4"/>
      <c r="Z951" s="4" t="s">
        <v>5279</v>
      </c>
      <c r="AA951" s="4">
        <v>1039.0</v>
      </c>
      <c r="AB951" s="4" t="s">
        <v>47</v>
      </c>
      <c r="AC951" s="4"/>
      <c r="AD951" s="20" t="s">
        <v>1105</v>
      </c>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243" t="str">
        <f t="shared" si="77"/>
        <v>TNLT</v>
      </c>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row>
    <row r="952" ht="14.25" customHeight="1">
      <c r="A952" s="1" t="str">
        <f t="shared" si="103"/>
        <v>OK</v>
      </c>
      <c r="B952" s="103" t="str">
        <f t="shared" si="4"/>
        <v>OK</v>
      </c>
      <c r="C952" s="4" t="s">
        <v>5280</v>
      </c>
      <c r="D952" s="4" t="s">
        <v>5281</v>
      </c>
      <c r="E952" s="4" t="s">
        <v>5282</v>
      </c>
      <c r="F952" s="4" t="s">
        <v>5283</v>
      </c>
      <c r="G952" s="4" t="s">
        <v>5284</v>
      </c>
      <c r="H952" s="4"/>
      <c r="I952" s="4" t="s">
        <v>3580</v>
      </c>
      <c r="J952" s="4" t="s">
        <v>123</v>
      </c>
      <c r="K952" s="4"/>
      <c r="L952" s="4" t="s">
        <v>5285</v>
      </c>
      <c r="M952" s="4" t="s">
        <v>13</v>
      </c>
      <c r="N952" s="4" t="s">
        <v>9</v>
      </c>
      <c r="O952" s="4" t="s">
        <v>91</v>
      </c>
      <c r="P952" s="4" t="s">
        <v>342</v>
      </c>
      <c r="Q952" s="4"/>
      <c r="R952" s="4" t="s">
        <v>5286</v>
      </c>
      <c r="S952" s="4"/>
      <c r="T952" s="4"/>
      <c r="U952" s="4"/>
      <c r="V952" s="4"/>
      <c r="W952" s="4"/>
      <c r="X952" s="4" t="s">
        <v>5287</v>
      </c>
      <c r="Y952" s="4" t="s">
        <v>5288</v>
      </c>
      <c r="Z952" s="4"/>
      <c r="AA952" s="4">
        <v>1040.0</v>
      </c>
      <c r="AB952" s="4" t="s">
        <v>47</v>
      </c>
      <c r="AC952" s="4"/>
      <c r="AD952" s="20" t="s">
        <v>395</v>
      </c>
      <c r="AE952" s="4" t="s">
        <v>5286</v>
      </c>
      <c r="AF952" s="67" t="s">
        <v>9</v>
      </c>
      <c r="AG952" s="299" t="s">
        <v>171</v>
      </c>
      <c r="AH952" s="67" t="s">
        <v>410</v>
      </c>
      <c r="AI952" s="67" t="s">
        <v>99</v>
      </c>
      <c r="AJ952" s="67" t="s">
        <v>151</v>
      </c>
      <c r="AK952" s="67" t="s">
        <v>242</v>
      </c>
      <c r="AL952" s="4" t="s">
        <v>5287</v>
      </c>
      <c r="AM952" s="4" t="s">
        <v>5288</v>
      </c>
      <c r="AN952" s="67" t="s">
        <v>8294</v>
      </c>
      <c r="AO952" s="67" t="s">
        <v>8609</v>
      </c>
      <c r="AP952" s="4"/>
      <c r="AQ952" s="4"/>
      <c r="AR952" s="4"/>
      <c r="AS952" s="4"/>
      <c r="AT952" s="4"/>
      <c r="AU952" s="4"/>
      <c r="AV952" s="4"/>
      <c r="AW952" s="4"/>
      <c r="AX952" s="4"/>
      <c r="AY952" s="4"/>
      <c r="AZ952" s="4"/>
      <c r="BA952" s="4"/>
      <c r="BB952" s="4"/>
      <c r="BC952" s="4"/>
      <c r="BD952" s="4"/>
      <c r="BE952" s="4"/>
      <c r="BF952" s="4"/>
      <c r="BG952" s="4"/>
      <c r="BH952" s="4"/>
      <c r="BI952" s="4"/>
      <c r="BJ952" s="243" t="str">
        <f t="shared" si="77"/>
        <v>TL</v>
      </c>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row>
    <row r="953" ht="14.25" customHeight="1">
      <c r="A953" s="1" t="str">
        <f t="shared" si="103"/>
        <v>Giữ chỗ nhóm</v>
      </c>
      <c r="B953" s="103" t="str">
        <f t="shared" si="4"/>
        <v>OK</v>
      </c>
      <c r="C953" s="4" t="s">
        <v>5280</v>
      </c>
      <c r="D953" s="4" t="s">
        <v>5281</v>
      </c>
      <c r="E953" s="4" t="s">
        <v>5282</v>
      </c>
      <c r="F953" s="4" t="s">
        <v>5283</v>
      </c>
      <c r="G953" s="4" t="s">
        <v>5284</v>
      </c>
      <c r="H953" s="4"/>
      <c r="I953" s="4" t="s">
        <v>3580</v>
      </c>
      <c r="J953" s="4" t="s">
        <v>123</v>
      </c>
      <c r="K953" s="4"/>
      <c r="L953" s="4" t="s">
        <v>5285</v>
      </c>
      <c r="M953" s="4" t="s">
        <v>49</v>
      </c>
      <c r="N953" s="4" t="s">
        <v>5</v>
      </c>
      <c r="O953" s="4" t="s">
        <v>3275</v>
      </c>
      <c r="P953" s="4"/>
      <c r="Q953" s="4"/>
      <c r="R953" s="4"/>
      <c r="S953" s="4"/>
      <c r="T953" s="4"/>
      <c r="U953" s="4"/>
      <c r="V953" s="4"/>
      <c r="W953" s="4"/>
      <c r="X953" s="4"/>
      <c r="Y953" s="4"/>
      <c r="Z953" s="4"/>
      <c r="AA953" s="4">
        <v>1041.0</v>
      </c>
      <c r="AB953" s="4" t="s">
        <v>47</v>
      </c>
      <c r="AC953" s="4"/>
      <c r="AD953" s="20" t="s">
        <v>1037</v>
      </c>
      <c r="AE953" s="67" t="s">
        <v>9910</v>
      </c>
      <c r="AF953" s="67" t="s">
        <v>5</v>
      </c>
      <c r="AG953" s="300" t="s">
        <v>9911</v>
      </c>
      <c r="AH953" s="67" t="s">
        <v>9912</v>
      </c>
      <c r="AI953" s="67" t="s">
        <v>9913</v>
      </c>
      <c r="AJ953" s="67" t="s">
        <v>9914</v>
      </c>
      <c r="AK953" s="67" t="s">
        <v>9915</v>
      </c>
      <c r="AL953" s="67" t="s">
        <v>9916</v>
      </c>
      <c r="AM953" s="67" t="s">
        <v>9917</v>
      </c>
      <c r="AN953" s="67" t="s">
        <v>9918</v>
      </c>
      <c r="AO953" s="67" t="s">
        <v>9919</v>
      </c>
      <c r="AP953" s="4"/>
      <c r="AQ953" s="4"/>
      <c r="AR953" s="4"/>
      <c r="AS953" s="4"/>
      <c r="AT953" s="4"/>
      <c r="AU953" s="4"/>
      <c r="AV953" s="4"/>
      <c r="AW953" s="4"/>
      <c r="AX953" s="4"/>
      <c r="AY953" s="4"/>
      <c r="AZ953" s="4"/>
      <c r="BA953" s="4"/>
      <c r="BB953" s="4"/>
      <c r="BC953" s="4"/>
      <c r="BD953" s="4"/>
      <c r="BE953" s="4"/>
      <c r="BF953" s="4"/>
      <c r="BG953" s="4"/>
      <c r="BH953" s="4"/>
      <c r="BI953" s="4"/>
      <c r="BJ953" s="243" t="str">
        <f t="shared" si="77"/>
        <v>TNLT</v>
      </c>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row>
    <row r="954" ht="14.25" customHeight="1">
      <c r="A954" s="1" t="str">
        <f t="shared" si="103"/>
        <v>OK</v>
      </c>
      <c r="B954" s="103" t="str">
        <f t="shared" si="4"/>
        <v>OK</v>
      </c>
      <c r="C954" s="4" t="s">
        <v>5280</v>
      </c>
      <c r="D954" s="4" t="s">
        <v>5281</v>
      </c>
      <c r="E954" s="4"/>
      <c r="F954" s="4"/>
      <c r="G954" s="4"/>
      <c r="H954" s="4"/>
      <c r="I954" s="4"/>
      <c r="J954" s="4"/>
      <c r="K954" s="4"/>
      <c r="L954" s="4"/>
      <c r="M954" s="4" t="s">
        <v>49</v>
      </c>
      <c r="N954" s="4" t="s">
        <v>5</v>
      </c>
      <c r="O954" s="4" t="s">
        <v>2639</v>
      </c>
      <c r="P954" s="4" t="s">
        <v>2640</v>
      </c>
      <c r="Q954" s="4"/>
      <c r="R954" s="4" t="s">
        <v>5292</v>
      </c>
      <c r="S954" s="4" t="s">
        <v>5293</v>
      </c>
      <c r="T954" s="4" t="s">
        <v>5294</v>
      </c>
      <c r="U954" s="4" t="s">
        <v>5295</v>
      </c>
      <c r="V954" s="4" t="s">
        <v>5296</v>
      </c>
      <c r="W954" s="4" t="s">
        <v>5297</v>
      </c>
      <c r="X954" s="4"/>
      <c r="Y954" s="4"/>
      <c r="Z954" s="4"/>
      <c r="AA954" s="4">
        <v>1042.0</v>
      </c>
      <c r="AB954" s="4" t="s">
        <v>47</v>
      </c>
      <c r="AC954" s="4"/>
      <c r="AD954" s="20" t="s">
        <v>250</v>
      </c>
      <c r="AE954" s="67" t="s">
        <v>9920</v>
      </c>
      <c r="AF954" s="67" t="s">
        <v>5</v>
      </c>
      <c r="AG954" s="67" t="s">
        <v>5293</v>
      </c>
      <c r="AH954" s="67" t="s">
        <v>5294</v>
      </c>
      <c r="AI954" s="67" t="s">
        <v>5295</v>
      </c>
      <c r="AJ954" s="67" t="s">
        <v>9921</v>
      </c>
      <c r="AK954" s="67" t="s">
        <v>5297</v>
      </c>
      <c r="AL954" s="67" t="s">
        <v>171</v>
      </c>
      <c r="AM954" s="67" t="s">
        <v>9922</v>
      </c>
      <c r="AN954" s="67" t="s">
        <v>9525</v>
      </c>
      <c r="AO954" s="67" t="s">
        <v>9526</v>
      </c>
      <c r="AP954" s="4"/>
      <c r="AQ954" s="4"/>
      <c r="AR954" s="4"/>
      <c r="AS954" s="4"/>
      <c r="AT954" s="4"/>
      <c r="AU954" s="4"/>
      <c r="AV954" s="4"/>
      <c r="AW954" s="4"/>
      <c r="AX954" s="4"/>
      <c r="AY954" s="4"/>
      <c r="AZ954" s="4"/>
      <c r="BA954" s="4"/>
      <c r="BB954" s="4"/>
      <c r="BC954" s="4"/>
      <c r="BD954" s="4"/>
      <c r="BE954" s="4"/>
      <c r="BF954" s="4"/>
      <c r="BG954" s="4"/>
      <c r="BH954" s="4"/>
      <c r="BI954" s="4"/>
      <c r="BJ954" s="243" t="str">
        <f t="shared" si="77"/>
        <v>TNLT</v>
      </c>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row>
    <row r="955" ht="14.25" customHeight="1">
      <c r="A955" s="1" t="str">
        <f t="shared" si="103"/>
        <v/>
      </c>
      <c r="B955" s="103" t="str">
        <f t="shared" si="4"/>
        <v>Có sẵn</v>
      </c>
      <c r="C955" s="4" t="s">
        <v>5280</v>
      </c>
      <c r="D955" s="4" t="s">
        <v>5281</v>
      </c>
      <c r="E955" s="4"/>
      <c r="F955" s="4"/>
      <c r="G955" s="4"/>
      <c r="H955" s="4"/>
      <c r="I955" s="4"/>
      <c r="J955" s="4"/>
      <c r="K955" s="4"/>
      <c r="L955" s="4"/>
      <c r="M955" s="4" t="s">
        <v>49</v>
      </c>
      <c r="N955" s="4" t="s">
        <v>5</v>
      </c>
      <c r="O955" s="4" t="s">
        <v>2631</v>
      </c>
      <c r="P955" s="4" t="s">
        <v>3155</v>
      </c>
      <c r="Q955" s="4" t="s">
        <v>5</v>
      </c>
      <c r="R955" s="4" t="s">
        <v>5298</v>
      </c>
      <c r="S955" s="4" t="s">
        <v>5299</v>
      </c>
      <c r="T955" s="4" t="s">
        <v>5300</v>
      </c>
      <c r="U955" s="4" t="s">
        <v>5301</v>
      </c>
      <c r="V955" s="4" t="s">
        <v>5302</v>
      </c>
      <c r="W955" s="4" t="s">
        <v>5303</v>
      </c>
      <c r="X955" s="4"/>
      <c r="Y955" s="4"/>
      <c r="Z955" s="4"/>
      <c r="AA955" s="4">
        <v>1043.0</v>
      </c>
      <c r="AB955" s="4" t="s">
        <v>47</v>
      </c>
      <c r="AC955" s="4"/>
      <c r="AD955" s="20" t="s">
        <v>1105</v>
      </c>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243" t="str">
        <f t="shared" si="77"/>
        <v>TNLT</v>
      </c>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row>
    <row r="956" ht="14.25" customHeight="1">
      <c r="A956" s="1" t="str">
        <f t="shared" si="103"/>
        <v>Giữ chỗ</v>
      </c>
      <c r="B956" s="103" t="str">
        <f t="shared" si="4"/>
        <v>OK</v>
      </c>
      <c r="C956" s="4" t="s">
        <v>5280</v>
      </c>
      <c r="D956" s="4" t="s">
        <v>5281</v>
      </c>
      <c r="E956" s="4"/>
      <c r="F956" s="4"/>
      <c r="G956" s="4"/>
      <c r="H956" s="4"/>
      <c r="I956" s="4"/>
      <c r="J956" s="4"/>
      <c r="K956" s="4"/>
      <c r="L956" s="4"/>
      <c r="M956" s="4" t="s">
        <v>49</v>
      </c>
      <c r="N956" s="4" t="s">
        <v>5</v>
      </c>
      <c r="O956" s="4" t="s">
        <v>2625</v>
      </c>
      <c r="P956" s="4" t="s">
        <v>2816</v>
      </c>
      <c r="Q956" s="4"/>
      <c r="R956" s="4"/>
      <c r="S956" s="4"/>
      <c r="T956" s="4"/>
      <c r="U956" s="4"/>
      <c r="V956" s="4"/>
      <c r="W956" s="4"/>
      <c r="X956" s="4"/>
      <c r="Y956" s="4"/>
      <c r="Z956" s="4"/>
      <c r="AA956" s="4">
        <v>1044.0</v>
      </c>
      <c r="AB956" s="4" t="s">
        <v>47</v>
      </c>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243" t="str">
        <f t="shared" si="77"/>
        <v>TNLT</v>
      </c>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row>
    <row r="957" ht="14.25" customHeight="1">
      <c r="A957" s="1"/>
      <c r="B957" s="103" t="str">
        <f t="shared" si="4"/>
        <v>Thêm</v>
      </c>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20" t="s">
        <v>980</v>
      </c>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243" t="str">
        <f t="shared" si="77"/>
        <v/>
      </c>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row>
    <row r="958" ht="14.25" customHeight="1">
      <c r="A958" s="1" t="str">
        <f t="shared" ref="A958:A972" si="104">SWITCH(B958,"OK",IF(ISBLANK(R958),IF(ISBLANK(P958),"Giữ chỗ nhóm","Giữ chỗ"),"OK"),"Chưa làm",IF(P958&lt;&gt;"","Giữ chỗ",""),0,IF(ISBLANK(R958),"Thêm",""),"")</f>
        <v/>
      </c>
      <c r="B958" s="103" t="str">
        <f t="shared" si="4"/>
        <v>Có sẵn</v>
      </c>
      <c r="C958" s="4" t="s">
        <v>5280</v>
      </c>
      <c r="D958" s="4" t="s">
        <v>5281</v>
      </c>
      <c r="E958" s="4"/>
      <c r="F958" s="4"/>
      <c r="G958" s="4"/>
      <c r="H958" s="4"/>
      <c r="I958" s="4"/>
      <c r="J958" s="4"/>
      <c r="K958" s="4"/>
      <c r="L958" s="4"/>
      <c r="M958" s="4"/>
      <c r="N958" s="4"/>
      <c r="O958" s="4"/>
      <c r="P958" s="4" t="s">
        <v>4445</v>
      </c>
      <c r="Q958" s="4" t="s">
        <v>9</v>
      </c>
      <c r="R958" s="4" t="s">
        <v>5307</v>
      </c>
      <c r="S958" s="4" t="s">
        <v>150</v>
      </c>
      <c r="T958" s="4" t="s">
        <v>150</v>
      </c>
      <c r="U958" s="4" t="s">
        <v>150</v>
      </c>
      <c r="V958" s="4" t="s">
        <v>150</v>
      </c>
      <c r="W958" s="4" t="s">
        <v>150</v>
      </c>
      <c r="X958" s="4" t="s">
        <v>5308</v>
      </c>
      <c r="Y958" s="4"/>
      <c r="Z958" s="4" t="s">
        <v>5309</v>
      </c>
      <c r="AA958" s="4">
        <v>1046.0</v>
      </c>
      <c r="AB958" s="4" t="s">
        <v>47</v>
      </c>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243" t="str">
        <f t="shared" si="77"/>
        <v>TL</v>
      </c>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row>
    <row r="959" ht="14.25" customHeight="1">
      <c r="A959" s="1" t="str">
        <f t="shared" si="104"/>
        <v/>
      </c>
      <c r="B959" s="103" t="str">
        <f t="shared" si="4"/>
        <v>Có sẵn</v>
      </c>
      <c r="C959" s="4" t="s">
        <v>5280</v>
      </c>
      <c r="D959" s="4" t="s">
        <v>5281</v>
      </c>
      <c r="E959" s="4"/>
      <c r="F959" s="4"/>
      <c r="G959" s="4"/>
      <c r="H959" s="4"/>
      <c r="I959" s="4"/>
      <c r="J959" s="4"/>
      <c r="K959" s="4"/>
      <c r="L959" s="4"/>
      <c r="M959" s="4"/>
      <c r="N959" s="4"/>
      <c r="O959" s="4"/>
      <c r="P959" s="4"/>
      <c r="Q959" s="4" t="s">
        <v>5</v>
      </c>
      <c r="R959" s="4" t="s">
        <v>5310</v>
      </c>
      <c r="S959" s="4" t="s">
        <v>5311</v>
      </c>
      <c r="T959" s="4" t="s">
        <v>5312</v>
      </c>
      <c r="U959" s="4" t="s">
        <v>5313</v>
      </c>
      <c r="V959" s="4" t="s">
        <v>5314</v>
      </c>
      <c r="W959" s="4" t="s">
        <v>5315</v>
      </c>
      <c r="X959" s="4" t="s">
        <v>150</v>
      </c>
      <c r="Y959" s="4"/>
      <c r="Z959" s="4" t="s">
        <v>5316</v>
      </c>
      <c r="AA959" s="4">
        <v>1047.0</v>
      </c>
      <c r="AB959" s="4" t="s">
        <v>49</v>
      </c>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243" t="str">
        <f t="shared" si="77"/>
        <v>TNLT</v>
      </c>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row>
    <row r="960" ht="14.25" customHeight="1">
      <c r="A960" s="1" t="str">
        <f t="shared" si="104"/>
        <v/>
      </c>
      <c r="B960" s="103" t="str">
        <f t="shared" si="4"/>
        <v>Có sẵn</v>
      </c>
      <c r="C960" s="4" t="s">
        <v>5280</v>
      </c>
      <c r="D960" s="4" t="s">
        <v>5281</v>
      </c>
      <c r="E960" s="4"/>
      <c r="F960" s="4"/>
      <c r="G960" s="4"/>
      <c r="H960" s="4"/>
      <c r="I960" s="4"/>
      <c r="J960" s="4"/>
      <c r="K960" s="4"/>
      <c r="L960" s="4"/>
      <c r="M960" s="4"/>
      <c r="N960" s="4"/>
      <c r="O960" s="4"/>
      <c r="P960" s="4"/>
      <c r="Q960" s="4" t="s">
        <v>5</v>
      </c>
      <c r="R960" s="4" t="s">
        <v>5317</v>
      </c>
      <c r="S960" s="4" t="s">
        <v>5311</v>
      </c>
      <c r="T960" s="4" t="s">
        <v>5318</v>
      </c>
      <c r="U960" s="4" t="s">
        <v>5313</v>
      </c>
      <c r="V960" s="4" t="s">
        <v>5314</v>
      </c>
      <c r="W960" s="4" t="s">
        <v>5315</v>
      </c>
      <c r="X960" s="4" t="s">
        <v>150</v>
      </c>
      <c r="Y960" s="4"/>
      <c r="Z960" s="4" t="s">
        <v>5319</v>
      </c>
      <c r="AA960" s="4">
        <v>1048.0</v>
      </c>
      <c r="AB960" s="4" t="s">
        <v>49</v>
      </c>
      <c r="AC960" s="4"/>
      <c r="AD960" s="20" t="s">
        <v>2243</v>
      </c>
      <c r="AE960" s="67" t="s">
        <v>8171</v>
      </c>
      <c r="AF960" s="67" t="s">
        <v>8171</v>
      </c>
      <c r="AG960" s="67" t="s">
        <v>8171</v>
      </c>
      <c r="AH960" s="67" t="s">
        <v>8171</v>
      </c>
      <c r="AI960" s="67" t="s">
        <v>8171</v>
      </c>
      <c r="AJ960" s="67" t="s">
        <v>8171</v>
      </c>
      <c r="AK960" s="67" t="s">
        <v>8171</v>
      </c>
      <c r="AL960" s="67" t="s">
        <v>8837</v>
      </c>
      <c r="AM960" s="67" t="s">
        <v>8837</v>
      </c>
      <c r="AN960" s="67" t="s">
        <v>9923</v>
      </c>
      <c r="AO960" s="67" t="s">
        <v>9924</v>
      </c>
      <c r="AP960" s="4"/>
      <c r="AQ960" s="4"/>
      <c r="AR960" s="4"/>
      <c r="AS960" s="4"/>
      <c r="AT960" s="4"/>
      <c r="AU960" s="4"/>
      <c r="AV960" s="4"/>
      <c r="AW960" s="4"/>
      <c r="AX960" s="4"/>
      <c r="AY960" s="4"/>
      <c r="AZ960" s="4"/>
      <c r="BA960" s="4"/>
      <c r="BB960" s="4"/>
      <c r="BC960" s="4"/>
      <c r="BD960" s="4"/>
      <c r="BE960" s="4"/>
      <c r="BF960" s="4"/>
      <c r="BG960" s="4"/>
      <c r="BH960" s="4"/>
      <c r="BI960" s="4"/>
      <c r="BJ960" s="243" t="str">
        <f t="shared" si="77"/>
        <v>TNLT</v>
      </c>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row>
    <row r="961" ht="14.25" customHeight="1">
      <c r="A961" s="1" t="str">
        <f t="shared" si="104"/>
        <v/>
      </c>
      <c r="B961" s="103" t="str">
        <f t="shared" si="4"/>
        <v>Có sẵn</v>
      </c>
      <c r="C961" s="4" t="s">
        <v>5320</v>
      </c>
      <c r="D961" s="4" t="s">
        <v>5281</v>
      </c>
      <c r="E961" s="4"/>
      <c r="F961" s="4"/>
      <c r="G961" s="4"/>
      <c r="H961" s="4"/>
      <c r="I961" s="4"/>
      <c r="J961" s="4"/>
      <c r="K961" s="4"/>
      <c r="L961" s="4"/>
      <c r="M961" s="4" t="s">
        <v>49</v>
      </c>
      <c r="N961" s="4" t="s">
        <v>5</v>
      </c>
      <c r="O961" s="4" t="s">
        <v>2631</v>
      </c>
      <c r="P961" s="4" t="s">
        <v>3155</v>
      </c>
      <c r="Q961" s="4" t="s">
        <v>5</v>
      </c>
      <c r="R961" s="4" t="s">
        <v>5321</v>
      </c>
      <c r="S961" s="4" t="s">
        <v>5322</v>
      </c>
      <c r="T961" s="4" t="s">
        <v>5323</v>
      </c>
      <c r="U961" s="4" t="s">
        <v>5324</v>
      </c>
      <c r="V961" s="4" t="s">
        <v>5325</v>
      </c>
      <c r="W961" s="4" t="s">
        <v>5326</v>
      </c>
      <c r="X961" s="4"/>
      <c r="Y961" s="4"/>
      <c r="Z961" s="4"/>
      <c r="AA961" s="4">
        <v>1049.0</v>
      </c>
      <c r="AB961" s="4" t="s">
        <v>47</v>
      </c>
      <c r="AC961" s="4"/>
      <c r="AD961" s="20" t="s">
        <v>1106</v>
      </c>
      <c r="AE961" s="67" t="s">
        <v>8171</v>
      </c>
      <c r="AF961" s="67" t="s">
        <v>8171</v>
      </c>
      <c r="AG961" s="67" t="s">
        <v>8171</v>
      </c>
      <c r="AH961" s="67" t="s">
        <v>8171</v>
      </c>
      <c r="AI961" s="67" t="s">
        <v>8171</v>
      </c>
      <c r="AJ961" s="67" t="s">
        <v>8171</v>
      </c>
      <c r="AK961" s="67" t="s">
        <v>8171</v>
      </c>
      <c r="AL961" s="67" t="s">
        <v>410</v>
      </c>
      <c r="AM961" s="67" t="s">
        <v>8232</v>
      </c>
      <c r="AN961" s="67" t="s">
        <v>9923</v>
      </c>
      <c r="AO961" s="67" t="s">
        <v>9234</v>
      </c>
      <c r="AP961" s="67"/>
      <c r="AQ961" s="4"/>
      <c r="AR961" s="4"/>
      <c r="AS961" s="4"/>
      <c r="AT961" s="4"/>
      <c r="AU961" s="4"/>
      <c r="AV961" s="4"/>
      <c r="AW961" s="4"/>
      <c r="AX961" s="4"/>
      <c r="AY961" s="4"/>
      <c r="AZ961" s="4"/>
      <c r="BA961" s="4"/>
      <c r="BB961" s="4"/>
      <c r="BC961" s="4"/>
      <c r="BD961" s="4"/>
      <c r="BE961" s="4"/>
      <c r="BF961" s="4"/>
      <c r="BG961" s="4"/>
      <c r="BH961" s="4"/>
      <c r="BI961" s="4"/>
      <c r="BJ961" s="243" t="str">
        <f t="shared" si="77"/>
        <v>TNLT</v>
      </c>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row>
    <row r="962" ht="14.25" customHeight="1">
      <c r="A962" s="1" t="str">
        <f t="shared" si="104"/>
        <v>Giữ chỗ</v>
      </c>
      <c r="B962" s="103" t="str">
        <f t="shared" si="4"/>
        <v>OK</v>
      </c>
      <c r="C962" s="4" t="s">
        <v>5320</v>
      </c>
      <c r="D962" s="4" t="s">
        <v>5281</v>
      </c>
      <c r="E962" s="4"/>
      <c r="F962" s="4"/>
      <c r="G962" s="4"/>
      <c r="H962" s="4"/>
      <c r="I962" s="4"/>
      <c r="J962" s="4"/>
      <c r="K962" s="4"/>
      <c r="L962" s="4"/>
      <c r="M962" s="4" t="s">
        <v>49</v>
      </c>
      <c r="N962" s="4" t="s">
        <v>5</v>
      </c>
      <c r="O962" s="4" t="s">
        <v>2625</v>
      </c>
      <c r="P962" s="4" t="s">
        <v>2816</v>
      </c>
      <c r="Q962" s="4"/>
      <c r="R962" s="4"/>
      <c r="S962" s="4"/>
      <c r="T962" s="4"/>
      <c r="U962" s="4"/>
      <c r="V962" s="4"/>
      <c r="W962" s="4"/>
      <c r="X962" s="4"/>
      <c r="Y962" s="4"/>
      <c r="Z962" s="4"/>
      <c r="AA962" s="4">
        <v>1050.0</v>
      </c>
      <c r="AB962" s="4" t="s">
        <v>47</v>
      </c>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243" t="str">
        <f t="shared" si="77"/>
        <v>TNLT</v>
      </c>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row>
    <row r="963" ht="14.25" customHeight="1">
      <c r="A963" s="1" t="str">
        <f t="shared" si="104"/>
        <v/>
      </c>
      <c r="B963" s="103" t="str">
        <f t="shared" si="4"/>
        <v>Có sẵn</v>
      </c>
      <c r="C963" s="4" t="s">
        <v>5320</v>
      </c>
      <c r="D963" s="4" t="s">
        <v>5281</v>
      </c>
      <c r="E963" s="4"/>
      <c r="F963" s="4"/>
      <c r="G963" s="4" t="s">
        <v>5329</v>
      </c>
      <c r="H963" s="4"/>
      <c r="I963" s="4"/>
      <c r="J963" s="4"/>
      <c r="K963" s="4"/>
      <c r="L963" s="4"/>
      <c r="M963" s="4" t="s">
        <v>49</v>
      </c>
      <c r="N963" s="4" t="s">
        <v>5</v>
      </c>
      <c r="O963" s="4" t="s">
        <v>2465</v>
      </c>
      <c r="P963" s="4" t="s">
        <v>2541</v>
      </c>
      <c r="Q963" s="4" t="s">
        <v>5</v>
      </c>
      <c r="R963" s="4" t="s">
        <v>5330</v>
      </c>
      <c r="S963" s="4" t="s">
        <v>5331</v>
      </c>
      <c r="T963" s="4" t="s">
        <v>5332</v>
      </c>
      <c r="U963" s="4" t="s">
        <v>5333</v>
      </c>
      <c r="V963" s="4" t="s">
        <v>5334</v>
      </c>
      <c r="W963" s="4" t="s">
        <v>5335</v>
      </c>
      <c r="X963" s="4"/>
      <c r="Y963" s="4"/>
      <c r="Z963" s="4"/>
      <c r="AA963" s="4">
        <v>1051.0</v>
      </c>
      <c r="AB963" s="4" t="e">
        <v>#NAME?</v>
      </c>
      <c r="AC963" s="4"/>
      <c r="AD963" s="20" t="s">
        <v>236</v>
      </c>
      <c r="AE963" s="67" t="s">
        <v>5330</v>
      </c>
      <c r="AF963" s="67" t="s">
        <v>5</v>
      </c>
      <c r="AG963" s="67" t="s">
        <v>9925</v>
      </c>
      <c r="AH963" s="67" t="s">
        <v>9926</v>
      </c>
      <c r="AI963" s="67" t="s">
        <v>9927</v>
      </c>
      <c r="AJ963" s="67" t="s">
        <v>9928</v>
      </c>
      <c r="AK963" s="67" t="s">
        <v>9929</v>
      </c>
      <c r="AL963" s="67" t="s">
        <v>8777</v>
      </c>
      <c r="AM963" s="67" t="s">
        <v>8777</v>
      </c>
      <c r="AN963" s="67" t="s">
        <v>9930</v>
      </c>
      <c r="AO963" s="67" t="s">
        <v>9931</v>
      </c>
      <c r="AP963" s="4"/>
      <c r="AQ963" s="4"/>
      <c r="AR963" s="4"/>
      <c r="AS963" s="4"/>
      <c r="AT963" s="4"/>
      <c r="AU963" s="4"/>
      <c r="AV963" s="4"/>
      <c r="AW963" s="4"/>
      <c r="AX963" s="4"/>
      <c r="AY963" s="4"/>
      <c r="AZ963" s="4"/>
      <c r="BA963" s="4"/>
      <c r="BB963" s="4"/>
      <c r="BC963" s="4"/>
      <c r="BD963" s="4"/>
      <c r="BE963" s="4"/>
      <c r="BF963" s="4"/>
      <c r="BG963" s="4"/>
      <c r="BH963" s="4"/>
      <c r="BI963" s="4"/>
      <c r="BJ963" s="243" t="str">
        <f t="shared" si="77"/>
        <v>TNLT</v>
      </c>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row>
    <row r="964" ht="14.25" customHeight="1">
      <c r="A964" s="1" t="str">
        <f t="shared" si="104"/>
        <v/>
      </c>
      <c r="B964" s="103" t="str">
        <f t="shared" si="4"/>
        <v>Có sẵn</v>
      </c>
      <c r="C964" s="4" t="s">
        <v>5320</v>
      </c>
      <c r="D964" s="4" t="s">
        <v>5281</v>
      </c>
      <c r="E964" s="4"/>
      <c r="F964" s="4"/>
      <c r="G964" s="4" t="s">
        <v>5329</v>
      </c>
      <c r="H964" s="4"/>
      <c r="I964" s="4"/>
      <c r="J964" s="4"/>
      <c r="K964" s="4"/>
      <c r="L964" s="4"/>
      <c r="M964" s="4"/>
      <c r="N964" s="4"/>
      <c r="O964" s="4"/>
      <c r="P964" s="4"/>
      <c r="Q964" s="4" t="s">
        <v>5</v>
      </c>
      <c r="R964" s="4" t="s">
        <v>5336</v>
      </c>
      <c r="S964" s="4" t="s">
        <v>5337</v>
      </c>
      <c r="T964" s="4" t="s">
        <v>5338</v>
      </c>
      <c r="U964" s="4" t="s">
        <v>5339</v>
      </c>
      <c r="V964" s="4" t="s">
        <v>5340</v>
      </c>
      <c r="W964" s="4" t="s">
        <v>5341</v>
      </c>
      <c r="X964" s="4" t="s">
        <v>2339</v>
      </c>
      <c r="Y964" s="4" t="s">
        <v>5342</v>
      </c>
      <c r="Z964" s="4"/>
      <c r="AA964" s="4">
        <v>1052.0</v>
      </c>
      <c r="AB964" s="4" t="s">
        <v>47</v>
      </c>
      <c r="AC964" s="4"/>
      <c r="AD964" s="20" t="s">
        <v>595</v>
      </c>
      <c r="AE964" s="4" t="s">
        <v>5336</v>
      </c>
      <c r="AF964" s="67" t="s">
        <v>5</v>
      </c>
      <c r="AG964" s="4" t="s">
        <v>5337</v>
      </c>
      <c r="AH964" s="4" t="s">
        <v>5338</v>
      </c>
      <c r="AI964" s="4" t="s">
        <v>5339</v>
      </c>
      <c r="AJ964" s="4" t="s">
        <v>5340</v>
      </c>
      <c r="AK964" s="4" t="s">
        <v>5341</v>
      </c>
      <c r="AL964" s="4" t="s">
        <v>2339</v>
      </c>
      <c r="AM964" s="4" t="s">
        <v>5342</v>
      </c>
      <c r="AN964" s="67" t="s">
        <v>9932</v>
      </c>
      <c r="AO964" s="67" t="s">
        <v>8366</v>
      </c>
      <c r="AP964" s="67"/>
      <c r="AQ964" s="4"/>
      <c r="AR964" s="4"/>
      <c r="AS964" s="4"/>
      <c r="AT964" s="4"/>
      <c r="AU964" s="4"/>
      <c r="AV964" s="4"/>
      <c r="AW964" s="4"/>
      <c r="AX964" s="4"/>
      <c r="AY964" s="4"/>
      <c r="AZ964" s="4"/>
      <c r="BA964" s="4"/>
      <c r="BB964" s="4"/>
      <c r="BC964" s="4"/>
      <c r="BD964" s="4"/>
      <c r="BE964" s="4"/>
      <c r="BF964" s="4"/>
      <c r="BG964" s="4"/>
      <c r="BH964" s="4"/>
      <c r="BI964" s="4"/>
      <c r="BJ964" s="243" t="str">
        <f t="shared" si="77"/>
        <v>TNLT</v>
      </c>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row>
    <row r="965" ht="14.25" customHeight="1">
      <c r="A965" s="1" t="str">
        <f t="shared" si="104"/>
        <v/>
      </c>
      <c r="B965" s="103" t="str">
        <f t="shared" si="4"/>
        <v>Có sẵn</v>
      </c>
      <c r="C965" s="4" t="s">
        <v>5320</v>
      </c>
      <c r="D965" s="4" t="s">
        <v>5281</v>
      </c>
      <c r="E965" s="4"/>
      <c r="F965" s="4"/>
      <c r="G965" s="4" t="s">
        <v>5329</v>
      </c>
      <c r="H965" s="4"/>
      <c r="I965" s="4"/>
      <c r="J965" s="4"/>
      <c r="K965" s="4"/>
      <c r="L965" s="4"/>
      <c r="M965" s="4"/>
      <c r="N965" s="4"/>
      <c r="O965" s="4"/>
      <c r="P965" s="4" t="s">
        <v>4445</v>
      </c>
      <c r="Q965" s="4" t="s">
        <v>5</v>
      </c>
      <c r="R965" s="4" t="s">
        <v>5343</v>
      </c>
      <c r="S965" s="4" t="s">
        <v>5311</v>
      </c>
      <c r="T965" s="4" t="s">
        <v>5344</v>
      </c>
      <c r="U965" s="4" t="s">
        <v>5313</v>
      </c>
      <c r="V965" s="4" t="s">
        <v>5314</v>
      </c>
      <c r="W965" s="4" t="s">
        <v>5315</v>
      </c>
      <c r="X965" s="4" t="s">
        <v>5345</v>
      </c>
      <c r="Y965" s="4"/>
      <c r="Z965" s="4" t="s">
        <v>5346</v>
      </c>
      <c r="AA965" s="4">
        <v>1053.0</v>
      </c>
      <c r="AB965" s="4" t="s">
        <v>47</v>
      </c>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243" t="str">
        <f t="shared" si="77"/>
        <v>TNLT</v>
      </c>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row>
    <row r="966" ht="14.25" customHeight="1">
      <c r="A966" s="1" t="str">
        <f t="shared" si="104"/>
        <v/>
      </c>
      <c r="B966" s="103" t="str">
        <f t="shared" si="4"/>
        <v>Có sẵn</v>
      </c>
      <c r="C966" s="4" t="s">
        <v>5320</v>
      </c>
      <c r="D966" s="4" t="s">
        <v>5281</v>
      </c>
      <c r="E966" s="4"/>
      <c r="F966" s="4"/>
      <c r="G966" s="4"/>
      <c r="H966" s="4"/>
      <c r="I966" s="4"/>
      <c r="J966" s="4"/>
      <c r="K966" s="4"/>
      <c r="L966" s="4"/>
      <c r="M966" s="4"/>
      <c r="N966" s="4"/>
      <c r="O966" s="4"/>
      <c r="P966" s="4"/>
      <c r="Q966" s="4" t="s">
        <v>5</v>
      </c>
      <c r="R966" s="4" t="s">
        <v>5347</v>
      </c>
      <c r="S966" s="4" t="s">
        <v>2184</v>
      </c>
      <c r="T966" s="4" t="s">
        <v>5348</v>
      </c>
      <c r="U966" s="4" t="s">
        <v>2186</v>
      </c>
      <c r="V966" s="4" t="s">
        <v>2185</v>
      </c>
      <c r="W966" s="4" t="s">
        <v>5349</v>
      </c>
      <c r="X966" s="4"/>
      <c r="Y966" s="4"/>
      <c r="Z966" s="4" t="s">
        <v>5350</v>
      </c>
      <c r="AA966" s="4">
        <v>1054.0</v>
      </c>
      <c r="AB966" s="4" t="s">
        <v>49</v>
      </c>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243" t="str">
        <f t="shared" si="77"/>
        <v>TNLT</v>
      </c>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row>
    <row r="967" ht="14.25" customHeight="1">
      <c r="A967" s="1" t="str">
        <f t="shared" si="104"/>
        <v/>
      </c>
      <c r="B967" s="103" t="str">
        <f t="shared" si="4"/>
        <v>Có sẵn</v>
      </c>
      <c r="C967" s="4" t="s">
        <v>5320</v>
      </c>
      <c r="D967" s="4" t="s">
        <v>5281</v>
      </c>
      <c r="E967" s="4"/>
      <c r="F967" s="4"/>
      <c r="G967" s="4"/>
      <c r="H967" s="4"/>
      <c r="I967" s="4"/>
      <c r="J967" s="4"/>
      <c r="K967" s="4"/>
      <c r="L967" s="4"/>
      <c r="M967" s="4"/>
      <c r="N967" s="4"/>
      <c r="O967" s="4"/>
      <c r="P967" s="4"/>
      <c r="Q967" s="4" t="s">
        <v>5</v>
      </c>
      <c r="R967" s="4" t="s">
        <v>5352</v>
      </c>
      <c r="S967" s="4" t="s">
        <v>5353</v>
      </c>
      <c r="T967" s="4" t="s">
        <v>5354</v>
      </c>
      <c r="U967" s="4" t="s">
        <v>5356</v>
      </c>
      <c r="V967" s="4" t="s">
        <v>5359</v>
      </c>
      <c r="W967" s="4" t="s">
        <v>5360</v>
      </c>
      <c r="X967" s="4"/>
      <c r="Y967" s="4"/>
      <c r="Z967" s="4" t="s">
        <v>5361</v>
      </c>
      <c r="AA967" s="4">
        <v>1055.0</v>
      </c>
      <c r="AB967" s="4" t="s">
        <v>49</v>
      </c>
      <c r="AC967" s="4"/>
      <c r="AD967" s="20" t="s">
        <v>2243</v>
      </c>
      <c r="AE967" s="67" t="s">
        <v>8464</v>
      </c>
      <c r="AF967" s="67" t="s">
        <v>8171</v>
      </c>
      <c r="AG967" s="67" t="s">
        <v>8171</v>
      </c>
      <c r="AH967" s="67" t="s">
        <v>8171</v>
      </c>
      <c r="AI967" s="67" t="s">
        <v>8171</v>
      </c>
      <c r="AJ967" s="67" t="s">
        <v>8171</v>
      </c>
      <c r="AK967" s="67" t="s">
        <v>8171</v>
      </c>
      <c r="AL967" s="67" t="s">
        <v>8837</v>
      </c>
      <c r="AM967" s="67" t="s">
        <v>8837</v>
      </c>
      <c r="AN967" s="267" t="s">
        <v>9933</v>
      </c>
      <c r="AO967" s="67" t="s">
        <v>9934</v>
      </c>
      <c r="AP967" s="4"/>
      <c r="AQ967" s="4"/>
      <c r="AR967" s="4"/>
      <c r="AS967" s="4"/>
      <c r="AT967" s="4"/>
      <c r="AU967" s="4"/>
      <c r="AV967" s="4"/>
      <c r="AW967" s="4"/>
      <c r="AX967" s="4"/>
      <c r="AY967" s="4"/>
      <c r="AZ967" s="4"/>
      <c r="BA967" s="4"/>
      <c r="BB967" s="4"/>
      <c r="BC967" s="4"/>
      <c r="BD967" s="4"/>
      <c r="BE967" s="4"/>
      <c r="BF967" s="4"/>
      <c r="BG967" s="4"/>
      <c r="BH967" s="4"/>
      <c r="BI967" s="4"/>
      <c r="BJ967" s="243" t="str">
        <f t="shared" si="77"/>
        <v>TNLT</v>
      </c>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row>
    <row r="968" ht="14.25" customHeight="1">
      <c r="A968" s="1" t="str">
        <f t="shared" si="104"/>
        <v>OK</v>
      </c>
      <c r="B968" s="103" t="str">
        <f t="shared" si="4"/>
        <v>OK</v>
      </c>
      <c r="C968" s="4" t="s">
        <v>5363</v>
      </c>
      <c r="D968" s="4" t="s">
        <v>5281</v>
      </c>
      <c r="E968" s="4"/>
      <c r="F968" s="4" t="s">
        <v>5364</v>
      </c>
      <c r="G968" s="4" t="s">
        <v>5365</v>
      </c>
      <c r="H968" s="4"/>
      <c r="I968" s="4" t="s">
        <v>3580</v>
      </c>
      <c r="J968" s="4" t="s">
        <v>123</v>
      </c>
      <c r="K968" s="4"/>
      <c r="L968" s="4" t="s">
        <v>5366</v>
      </c>
      <c r="M968" s="4" t="s">
        <v>13</v>
      </c>
      <c r="N968" s="4" t="s">
        <v>9</v>
      </c>
      <c r="O968" s="4" t="s">
        <v>413</v>
      </c>
      <c r="P968" s="4" t="s">
        <v>475</v>
      </c>
      <c r="Q968" s="4"/>
      <c r="R968" s="4" t="s">
        <v>5367</v>
      </c>
      <c r="S968" s="4"/>
      <c r="T968" s="4"/>
      <c r="U968" s="4"/>
      <c r="V968" s="4"/>
      <c r="W968" s="4"/>
      <c r="X968" s="4" t="s">
        <v>5368</v>
      </c>
      <c r="Y968" s="4" t="s">
        <v>5369</v>
      </c>
      <c r="Z968" s="4"/>
      <c r="AA968" s="4">
        <v>1056.0</v>
      </c>
      <c r="AB968" s="4" t="s">
        <v>47</v>
      </c>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243" t="str">
        <f t="shared" si="77"/>
        <v>TL</v>
      </c>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row>
    <row r="969" ht="14.25" customHeight="1">
      <c r="A969" s="1" t="str">
        <f t="shared" si="104"/>
        <v>OK</v>
      </c>
      <c r="B969" s="103" t="str">
        <f t="shared" si="4"/>
        <v>OK</v>
      </c>
      <c r="C969" s="4" t="s">
        <v>5363</v>
      </c>
      <c r="D969" s="4" t="s">
        <v>5281</v>
      </c>
      <c r="E969" s="4"/>
      <c r="F969" s="4" t="s">
        <v>5364</v>
      </c>
      <c r="G969" s="4" t="s">
        <v>5365</v>
      </c>
      <c r="H969" s="4"/>
      <c r="I969" s="4" t="s">
        <v>3580</v>
      </c>
      <c r="J969" s="4" t="s">
        <v>123</v>
      </c>
      <c r="K969" s="4"/>
      <c r="L969" s="4" t="s">
        <v>5366</v>
      </c>
      <c r="M969" s="4" t="s">
        <v>101</v>
      </c>
      <c r="N969" s="4" t="s">
        <v>9</v>
      </c>
      <c r="O969" s="4" t="s">
        <v>135</v>
      </c>
      <c r="P969" s="4" t="s">
        <v>1422</v>
      </c>
      <c r="Q969" s="4"/>
      <c r="R969" s="4" t="s">
        <v>5370</v>
      </c>
      <c r="S969" s="4"/>
      <c r="T969" s="4"/>
      <c r="U969" s="4"/>
      <c r="V969" s="4"/>
      <c r="W969" s="4"/>
      <c r="X969" s="4" t="s">
        <v>5371</v>
      </c>
      <c r="Y969" s="4" t="s">
        <v>5372</v>
      </c>
      <c r="Z969" s="4"/>
      <c r="AA969" s="4">
        <v>1057.0</v>
      </c>
      <c r="AB969" s="4" t="s">
        <v>13</v>
      </c>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243" t="str">
        <f t="shared" si="77"/>
        <v>TL</v>
      </c>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row>
    <row r="970" ht="14.25" customHeight="1">
      <c r="A970" s="1" t="str">
        <f t="shared" si="104"/>
        <v/>
      </c>
      <c r="B970" s="103" t="str">
        <f t="shared" si="4"/>
        <v>Có sẵn</v>
      </c>
      <c r="C970" s="4" t="s">
        <v>5363</v>
      </c>
      <c r="D970" s="4" t="s">
        <v>5281</v>
      </c>
      <c r="E970" s="4"/>
      <c r="F970" s="4" t="s">
        <v>5364</v>
      </c>
      <c r="G970" s="4" t="s">
        <v>5365</v>
      </c>
      <c r="H970" s="4"/>
      <c r="I970" s="4" t="s">
        <v>3580</v>
      </c>
      <c r="J970" s="4" t="s">
        <v>123</v>
      </c>
      <c r="K970" s="4"/>
      <c r="L970" s="4" t="s">
        <v>5366</v>
      </c>
      <c r="M970" s="4"/>
      <c r="N970" s="4"/>
      <c r="O970" s="4"/>
      <c r="P970" s="4"/>
      <c r="Q970" s="4" t="s">
        <v>5</v>
      </c>
      <c r="R970" s="4" t="s">
        <v>5373</v>
      </c>
      <c r="S970" s="4" t="s">
        <v>5374</v>
      </c>
      <c r="T970" s="4" t="s">
        <v>5375</v>
      </c>
      <c r="U970" s="4" t="s">
        <v>5376</v>
      </c>
      <c r="V970" s="4" t="s">
        <v>5377</v>
      </c>
      <c r="W970" s="4" t="s">
        <v>5378</v>
      </c>
      <c r="X970" s="4" t="s">
        <v>5379</v>
      </c>
      <c r="Y970" s="4" t="s">
        <v>5380</v>
      </c>
      <c r="Z970" s="4"/>
      <c r="AA970" s="4">
        <v>1058.0</v>
      </c>
      <c r="AB970" s="4" t="s">
        <v>49</v>
      </c>
      <c r="AC970" s="4"/>
      <c r="AD970" s="20" t="s">
        <v>1106</v>
      </c>
      <c r="AE970" s="67" t="s">
        <v>8171</v>
      </c>
      <c r="AF970" s="67" t="s">
        <v>8171</v>
      </c>
      <c r="AG970" s="67" t="s">
        <v>8171</v>
      </c>
      <c r="AH970" s="67" t="s">
        <v>8171</v>
      </c>
      <c r="AI970" s="67" t="s">
        <v>8171</v>
      </c>
      <c r="AJ970" s="67" t="s">
        <v>8171</v>
      </c>
      <c r="AK970" s="67" t="s">
        <v>8171</v>
      </c>
      <c r="AL970" s="67" t="s">
        <v>8232</v>
      </c>
      <c r="AM970" s="67" t="s">
        <v>8232</v>
      </c>
      <c r="AN970" s="67" t="s">
        <v>8249</v>
      </c>
      <c r="AO970" s="67" t="s">
        <v>8465</v>
      </c>
      <c r="AP970" s="4"/>
      <c r="AQ970" s="4"/>
      <c r="AR970" s="4"/>
      <c r="AS970" s="4"/>
      <c r="AT970" s="4"/>
      <c r="AU970" s="4"/>
      <c r="AV970" s="4"/>
      <c r="AW970" s="4"/>
      <c r="AX970" s="4"/>
      <c r="AY970" s="4"/>
      <c r="AZ970" s="4"/>
      <c r="BA970" s="4"/>
      <c r="BB970" s="4"/>
      <c r="BC970" s="4"/>
      <c r="BD970" s="4"/>
      <c r="BE970" s="4"/>
      <c r="BF970" s="4"/>
      <c r="BG970" s="4"/>
      <c r="BH970" s="4"/>
      <c r="BI970" s="4"/>
      <c r="BJ970" s="243" t="str">
        <f t="shared" si="77"/>
        <v>TNLT</v>
      </c>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row>
    <row r="971" ht="14.25" customHeight="1">
      <c r="A971" s="1" t="str">
        <f t="shared" si="104"/>
        <v>OK</v>
      </c>
      <c r="B971" s="103" t="str">
        <f t="shared" si="4"/>
        <v>OK</v>
      </c>
      <c r="C971" s="4" t="s">
        <v>5381</v>
      </c>
      <c r="D971" s="4" t="s">
        <v>5281</v>
      </c>
      <c r="E971" s="4" t="s">
        <v>5382</v>
      </c>
      <c r="F971" s="4" t="s">
        <v>5383</v>
      </c>
      <c r="G971" s="4" t="s">
        <v>5384</v>
      </c>
      <c r="H971" s="4"/>
      <c r="I971" s="4"/>
      <c r="J971" s="4" t="s">
        <v>123</v>
      </c>
      <c r="K971" s="4"/>
      <c r="L971" s="4" t="s">
        <v>5385</v>
      </c>
      <c r="M971" s="4" t="s">
        <v>13</v>
      </c>
      <c r="N971" s="4" t="s">
        <v>9</v>
      </c>
      <c r="O971" s="4" t="s">
        <v>505</v>
      </c>
      <c r="P971" s="4" t="s">
        <v>578</v>
      </c>
      <c r="Q971" s="4"/>
      <c r="R971" s="4" t="s">
        <v>5386</v>
      </c>
      <c r="S971" s="4"/>
      <c r="T971" s="4"/>
      <c r="U971" s="4"/>
      <c r="V971" s="4"/>
      <c r="W971" s="4"/>
      <c r="X971" s="4" t="s">
        <v>5387</v>
      </c>
      <c r="Y971" s="4" t="s">
        <v>5388</v>
      </c>
      <c r="Z971" s="4"/>
      <c r="AA971" s="4">
        <v>1059.0</v>
      </c>
      <c r="AB971" s="4" t="s">
        <v>47</v>
      </c>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243" t="str">
        <f t="shared" si="77"/>
        <v>TL</v>
      </c>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row>
    <row r="972" ht="14.25" customHeight="1">
      <c r="A972" s="1" t="str">
        <f t="shared" si="104"/>
        <v>OK</v>
      </c>
      <c r="B972" s="103" t="str">
        <f t="shared" si="4"/>
        <v>OK</v>
      </c>
      <c r="C972" s="4" t="s">
        <v>5381</v>
      </c>
      <c r="D972" s="4" t="s">
        <v>5281</v>
      </c>
      <c r="E972" s="4" t="s">
        <v>5382</v>
      </c>
      <c r="F972" s="4" t="s">
        <v>5383</v>
      </c>
      <c r="G972" s="4" t="s">
        <v>5384</v>
      </c>
      <c r="H972" s="4"/>
      <c r="I972" s="4"/>
      <c r="J972" s="4" t="s">
        <v>123</v>
      </c>
      <c r="K972" s="4"/>
      <c r="L972" s="4" t="s">
        <v>5385</v>
      </c>
      <c r="M972" s="4" t="s">
        <v>101</v>
      </c>
      <c r="N972" s="4" t="s">
        <v>9</v>
      </c>
      <c r="O972" s="4" t="s">
        <v>1400</v>
      </c>
      <c r="P972" s="4" t="s">
        <v>2082</v>
      </c>
      <c r="Q972" s="4"/>
      <c r="R972" s="4" t="s">
        <v>5389</v>
      </c>
      <c r="S972" s="4"/>
      <c r="T972" s="4"/>
      <c r="U972" s="4"/>
      <c r="V972" s="4"/>
      <c r="W972" s="4"/>
      <c r="X972" s="4" t="s">
        <v>5390</v>
      </c>
      <c r="Y972" s="4" t="s">
        <v>5391</v>
      </c>
      <c r="Z972" s="4"/>
      <c r="AA972" s="4">
        <v>1060.0</v>
      </c>
      <c r="AB972" s="4" t="s">
        <v>13</v>
      </c>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243" t="str">
        <f t="shared" si="77"/>
        <v>TL</v>
      </c>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row>
    <row r="973" ht="14.25" customHeight="1">
      <c r="A973" s="1"/>
      <c r="B973" s="103" t="str">
        <f t="shared" si="4"/>
        <v>Thêm</v>
      </c>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20" t="s">
        <v>1940</v>
      </c>
      <c r="AE973" s="67" t="s">
        <v>9935</v>
      </c>
      <c r="AF973" s="67" t="s">
        <v>5</v>
      </c>
      <c r="AG973" s="67" t="s">
        <v>5</v>
      </c>
      <c r="AH973" s="67" t="s">
        <v>9936</v>
      </c>
      <c r="AI973" s="67" t="s">
        <v>9937</v>
      </c>
      <c r="AJ973" s="67" t="s">
        <v>9938</v>
      </c>
      <c r="AK973" s="67" t="s">
        <v>9939</v>
      </c>
      <c r="AL973" s="67" t="s">
        <v>151</v>
      </c>
      <c r="AM973" s="67" t="s">
        <v>9940</v>
      </c>
      <c r="AN973" s="67" t="s">
        <v>9541</v>
      </c>
      <c r="AO973" s="67" t="s">
        <v>9941</v>
      </c>
      <c r="AP973" s="4"/>
      <c r="AQ973" s="4"/>
      <c r="AR973" s="4"/>
      <c r="AS973" s="4"/>
      <c r="AT973" s="4"/>
      <c r="AU973" s="4"/>
      <c r="AV973" s="4"/>
      <c r="AW973" s="4"/>
      <c r="AX973" s="4"/>
      <c r="AY973" s="4"/>
      <c r="AZ973" s="4"/>
      <c r="BA973" s="4"/>
      <c r="BB973" s="4"/>
      <c r="BC973" s="4"/>
      <c r="BD973" s="4"/>
      <c r="BE973" s="4"/>
      <c r="BF973" s="4"/>
      <c r="BG973" s="4"/>
      <c r="BH973" s="4"/>
      <c r="BI973" s="4"/>
      <c r="BJ973" s="243" t="str">
        <f t="shared" si="77"/>
        <v>TNLT</v>
      </c>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row>
    <row r="974" ht="14.25" customHeight="1">
      <c r="A974" s="1" t="str">
        <f t="shared" ref="A974:A981" si="105">SWITCH(B974,"OK",IF(ISBLANK(R974),IF(ISBLANK(P974),"Giữ chỗ nhóm","Giữ chỗ"),"OK"),"Chưa làm",IF(P974&lt;&gt;"","Giữ chỗ",""),0,IF(ISBLANK(R974),"Thêm",""),"")</f>
        <v>OK</v>
      </c>
      <c r="B974" s="103" t="str">
        <f t="shared" si="4"/>
        <v>OK</v>
      </c>
      <c r="C974" s="4" t="s">
        <v>5392</v>
      </c>
      <c r="D974" s="4" t="s">
        <v>5281</v>
      </c>
      <c r="E974" s="4"/>
      <c r="F974" s="4"/>
      <c r="G974" s="4"/>
      <c r="H974" s="4"/>
      <c r="I974" s="4"/>
      <c r="J974" s="4"/>
      <c r="K974" s="4"/>
      <c r="L974" s="4"/>
      <c r="M974" s="4" t="s">
        <v>47</v>
      </c>
      <c r="N974" s="4" t="s">
        <v>9</v>
      </c>
      <c r="O974" s="4" t="s">
        <v>1104</v>
      </c>
      <c r="P974" s="4" t="s">
        <v>1147</v>
      </c>
      <c r="Q974" s="4"/>
      <c r="R974" s="4" t="s">
        <v>5393</v>
      </c>
      <c r="S974" s="4"/>
      <c r="T974" s="4"/>
      <c r="U974" s="4"/>
      <c r="V974" s="4"/>
      <c r="W974" s="4"/>
      <c r="X974" s="4" t="s">
        <v>5394</v>
      </c>
      <c r="Y974" s="4" t="s">
        <v>5395</v>
      </c>
      <c r="Z974" s="4"/>
      <c r="AA974" s="4">
        <v>1062.0</v>
      </c>
      <c r="AB974" s="4" t="s">
        <v>47</v>
      </c>
      <c r="AC974" s="4"/>
      <c r="AD974" s="20" t="s">
        <v>395</v>
      </c>
      <c r="AE974" s="4" t="s">
        <v>5393</v>
      </c>
      <c r="AF974" s="67" t="s">
        <v>9</v>
      </c>
      <c r="AG974" s="67" t="s">
        <v>171</v>
      </c>
      <c r="AH974" s="67" t="s">
        <v>410</v>
      </c>
      <c r="AI974" s="67" t="s">
        <v>99</v>
      </c>
      <c r="AJ974" s="67" t="s">
        <v>151</v>
      </c>
      <c r="AK974" s="67" t="s">
        <v>242</v>
      </c>
      <c r="AL974" s="4" t="s">
        <v>5394</v>
      </c>
      <c r="AM974" s="4" t="s">
        <v>5395</v>
      </c>
      <c r="AN974" s="67" t="s">
        <v>8294</v>
      </c>
      <c r="AO974" s="67" t="s">
        <v>8609</v>
      </c>
      <c r="AP974" s="4"/>
      <c r="AQ974" s="4"/>
      <c r="AR974" s="4"/>
      <c r="AS974" s="4"/>
      <c r="AT974" s="4"/>
      <c r="AU974" s="4"/>
      <c r="AV974" s="4"/>
      <c r="AW974" s="4"/>
      <c r="AX974" s="4"/>
      <c r="AY974" s="4"/>
      <c r="AZ974" s="4"/>
      <c r="BA974" s="4"/>
      <c r="BB974" s="4"/>
      <c r="BC974" s="4"/>
      <c r="BD974" s="4"/>
      <c r="BE974" s="4"/>
      <c r="BF974" s="4"/>
      <c r="BG974" s="4"/>
      <c r="BH974" s="4"/>
      <c r="BI974" s="4"/>
      <c r="BJ974" s="243" t="str">
        <f t="shared" si="77"/>
        <v>TL</v>
      </c>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row>
    <row r="975" ht="14.25" customHeight="1">
      <c r="A975" s="1" t="str">
        <f t="shared" si="105"/>
        <v>OK</v>
      </c>
      <c r="B975" s="103" t="str">
        <f t="shared" si="4"/>
        <v>OK</v>
      </c>
      <c r="C975" s="4" t="s">
        <v>5392</v>
      </c>
      <c r="D975" s="4" t="s">
        <v>5281</v>
      </c>
      <c r="E975" s="4"/>
      <c r="F975" s="4"/>
      <c r="G975" s="4"/>
      <c r="H975" s="4"/>
      <c r="I975" s="4"/>
      <c r="J975" s="4"/>
      <c r="K975" s="4"/>
      <c r="L975" s="4"/>
      <c r="M975" s="4" t="s">
        <v>47</v>
      </c>
      <c r="N975" s="4" t="s">
        <v>9</v>
      </c>
      <c r="O975" s="4" t="s">
        <v>404</v>
      </c>
      <c r="P975" s="4" t="s">
        <v>211</v>
      </c>
      <c r="Q975" s="4"/>
      <c r="R975" s="4" t="s">
        <v>5399</v>
      </c>
      <c r="S975" s="4"/>
      <c r="T975" s="4"/>
      <c r="U975" s="4"/>
      <c r="V975" s="4"/>
      <c r="W975" s="4"/>
      <c r="X975" s="4" t="s">
        <v>5400</v>
      </c>
      <c r="Y975" s="4" t="s">
        <v>5400</v>
      </c>
      <c r="Z975" s="4"/>
      <c r="AA975" s="4">
        <v>1063.0</v>
      </c>
      <c r="AB975" s="4" t="s">
        <v>47</v>
      </c>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243" t="str">
        <f t="shared" si="77"/>
        <v>TL</v>
      </c>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row>
    <row r="976" ht="14.25" customHeight="1">
      <c r="A976" s="1" t="str">
        <f t="shared" si="105"/>
        <v>OK</v>
      </c>
      <c r="B976" s="103" t="str">
        <f t="shared" si="4"/>
        <v>OK</v>
      </c>
      <c r="C976" s="4" t="s">
        <v>5392</v>
      </c>
      <c r="D976" s="4" t="s">
        <v>5281</v>
      </c>
      <c r="E976" s="4"/>
      <c r="F976" s="4"/>
      <c r="G976" s="4"/>
      <c r="H976" s="4"/>
      <c r="I976" s="4"/>
      <c r="J976" s="4"/>
      <c r="K976" s="4"/>
      <c r="L976" s="4"/>
      <c r="M976" s="4" t="s">
        <v>101</v>
      </c>
      <c r="N976" s="4" t="s">
        <v>9</v>
      </c>
      <c r="O976" s="4" t="s">
        <v>1400</v>
      </c>
      <c r="P976" s="4" t="s">
        <v>1401</v>
      </c>
      <c r="Q976" s="4"/>
      <c r="R976" s="4" t="s">
        <v>5401</v>
      </c>
      <c r="S976" s="4"/>
      <c r="T976" s="4"/>
      <c r="U976" s="4"/>
      <c r="V976" s="4"/>
      <c r="W976" s="4"/>
      <c r="X976" s="4" t="s">
        <v>5402</v>
      </c>
      <c r="Y976" s="4" t="s">
        <v>5403</v>
      </c>
      <c r="Z976" s="4"/>
      <c r="AA976" s="4">
        <v>1064.0</v>
      </c>
      <c r="AB976" s="4" t="s">
        <v>48</v>
      </c>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243" t="str">
        <f t="shared" si="77"/>
        <v>TL</v>
      </c>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row>
    <row r="977" ht="14.25" customHeight="1">
      <c r="A977" s="1" t="str">
        <f t="shared" si="105"/>
        <v>OK</v>
      </c>
      <c r="B977" s="103" t="str">
        <f t="shared" si="4"/>
        <v>OK</v>
      </c>
      <c r="C977" s="4" t="s">
        <v>5392</v>
      </c>
      <c r="D977" s="4" t="s">
        <v>5281</v>
      </c>
      <c r="E977" s="4"/>
      <c r="F977" s="4"/>
      <c r="G977" s="4"/>
      <c r="H977" s="4"/>
      <c r="I977" s="4"/>
      <c r="J977" s="4"/>
      <c r="K977" s="4"/>
      <c r="L977" s="4"/>
      <c r="M977" s="4" t="s">
        <v>101</v>
      </c>
      <c r="N977" s="4" t="s">
        <v>9</v>
      </c>
      <c r="O977" s="4" t="s">
        <v>681</v>
      </c>
      <c r="P977" s="4" t="s">
        <v>4468</v>
      </c>
      <c r="Q977" s="4"/>
      <c r="R977" s="4" t="s">
        <v>5404</v>
      </c>
      <c r="S977" s="4"/>
      <c r="T977" s="4"/>
      <c r="U977" s="4"/>
      <c r="V977" s="4"/>
      <c r="W977" s="4"/>
      <c r="X977" s="4" t="s">
        <v>5405</v>
      </c>
      <c r="Y977" s="4" t="s">
        <v>3369</v>
      </c>
      <c r="Z977" s="4"/>
      <c r="AA977" s="4">
        <v>1065.0</v>
      </c>
      <c r="AB977" s="4" t="s">
        <v>48</v>
      </c>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243" t="str">
        <f t="shared" si="77"/>
        <v>TL</v>
      </c>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row>
    <row r="978" ht="14.25" customHeight="1">
      <c r="A978" s="1" t="str">
        <f t="shared" si="105"/>
        <v>OK</v>
      </c>
      <c r="B978" s="103" t="str">
        <f t="shared" si="4"/>
        <v>OK</v>
      </c>
      <c r="C978" s="4" t="s">
        <v>5392</v>
      </c>
      <c r="D978" s="4" t="s">
        <v>5281</v>
      </c>
      <c r="E978" s="4"/>
      <c r="F978" s="4"/>
      <c r="G978" s="4"/>
      <c r="H978" s="4"/>
      <c r="I978" s="4"/>
      <c r="J978" s="4"/>
      <c r="K978" s="4"/>
      <c r="L978" s="4"/>
      <c r="M978" s="4" t="s">
        <v>101</v>
      </c>
      <c r="N978" s="4" t="s">
        <v>9</v>
      </c>
      <c r="O978" s="4" t="s">
        <v>681</v>
      </c>
      <c r="P978" s="4" t="s">
        <v>682</v>
      </c>
      <c r="Q978" s="4"/>
      <c r="R978" s="4" t="s">
        <v>5406</v>
      </c>
      <c r="S978" s="4"/>
      <c r="T978" s="4"/>
      <c r="U978" s="4"/>
      <c r="V978" s="4"/>
      <c r="W978" s="4"/>
      <c r="X978" s="4" t="s">
        <v>5407</v>
      </c>
      <c r="Y978" s="4" t="s">
        <v>3369</v>
      </c>
      <c r="Z978" s="4"/>
      <c r="AA978" s="4">
        <v>1066.0</v>
      </c>
      <c r="AB978" s="4" t="s">
        <v>48</v>
      </c>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243" t="str">
        <f t="shared" si="77"/>
        <v>TL</v>
      </c>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row>
    <row r="979" ht="14.25" customHeight="1">
      <c r="A979" s="1" t="str">
        <f t="shared" si="105"/>
        <v>OK</v>
      </c>
      <c r="B979" s="103" t="str">
        <f t="shared" si="4"/>
        <v>OK</v>
      </c>
      <c r="C979" s="4" t="s">
        <v>5392</v>
      </c>
      <c r="D979" s="4" t="s">
        <v>5281</v>
      </c>
      <c r="E979" s="4"/>
      <c r="F979" s="4"/>
      <c r="G979" s="4" t="s">
        <v>5408</v>
      </c>
      <c r="H979" s="4"/>
      <c r="I979" s="4"/>
      <c r="J979" s="4" t="s">
        <v>123</v>
      </c>
      <c r="K979" s="4"/>
      <c r="L979" s="4" t="s">
        <v>5409</v>
      </c>
      <c r="M979" s="4" t="s">
        <v>101</v>
      </c>
      <c r="N979" s="4" t="s">
        <v>9</v>
      </c>
      <c r="O979" s="4" t="s">
        <v>1400</v>
      </c>
      <c r="P979" s="4" t="s">
        <v>1401</v>
      </c>
      <c r="Q979" s="4"/>
      <c r="R979" s="4" t="s">
        <v>5410</v>
      </c>
      <c r="S979" s="4"/>
      <c r="T979" s="4"/>
      <c r="U979" s="4"/>
      <c r="V979" s="4"/>
      <c r="W979" s="4"/>
      <c r="X979" s="4" t="s">
        <v>5411</v>
      </c>
      <c r="Y979" s="4" t="s">
        <v>5412</v>
      </c>
      <c r="Z979" s="4"/>
      <c r="AA979" s="4">
        <v>1067.0</v>
      </c>
      <c r="AB979" s="4" t="s">
        <v>13</v>
      </c>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243" t="str">
        <f t="shared" si="77"/>
        <v>TL</v>
      </c>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row>
    <row r="980" ht="14.25" customHeight="1">
      <c r="A980" s="1" t="str">
        <f t="shared" si="105"/>
        <v>OK</v>
      </c>
      <c r="B980" s="103" t="str">
        <f t="shared" si="4"/>
        <v>OK</v>
      </c>
      <c r="C980" s="4" t="s">
        <v>5392</v>
      </c>
      <c r="D980" s="4" t="s">
        <v>5281</v>
      </c>
      <c r="E980" s="4"/>
      <c r="F980" s="4"/>
      <c r="G980" s="4"/>
      <c r="H980" s="4"/>
      <c r="I980" s="4"/>
      <c r="J980" s="4"/>
      <c r="K980" s="4"/>
      <c r="L980" s="4"/>
      <c r="M980" s="4" t="s">
        <v>101</v>
      </c>
      <c r="N980" s="4" t="s">
        <v>9</v>
      </c>
      <c r="O980" s="4" t="s">
        <v>135</v>
      </c>
      <c r="P980" s="4" t="s">
        <v>194</v>
      </c>
      <c r="Q980" s="4"/>
      <c r="R980" s="4" t="s">
        <v>5413</v>
      </c>
      <c r="S980" s="4"/>
      <c r="T980" s="4"/>
      <c r="U980" s="4"/>
      <c r="V980" s="4"/>
      <c r="W980" s="4"/>
      <c r="X980" s="4" t="s">
        <v>5414</v>
      </c>
      <c r="Y980" s="4" t="s">
        <v>5415</v>
      </c>
      <c r="Z980" s="4"/>
      <c r="AA980" s="4">
        <v>1068.0</v>
      </c>
      <c r="AB980" s="4" t="s">
        <v>48</v>
      </c>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243" t="str">
        <f t="shared" si="77"/>
        <v>TL</v>
      </c>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row>
    <row r="981" ht="14.25" customHeight="1">
      <c r="A981" s="1" t="str">
        <f t="shared" si="105"/>
        <v/>
      </c>
      <c r="B981" s="103" t="str">
        <f t="shared" si="4"/>
        <v>Có sẵn</v>
      </c>
      <c r="C981" s="4" t="s">
        <v>5392</v>
      </c>
      <c r="D981" s="4" t="s">
        <v>5281</v>
      </c>
      <c r="E981" s="4"/>
      <c r="F981" s="4"/>
      <c r="G981" s="4" t="s">
        <v>5408</v>
      </c>
      <c r="H981" s="4"/>
      <c r="I981" s="4"/>
      <c r="J981" s="4" t="s">
        <v>123</v>
      </c>
      <c r="K981" s="4"/>
      <c r="L981" s="4" t="s">
        <v>5409</v>
      </c>
      <c r="M981" s="4"/>
      <c r="N981" s="4"/>
      <c r="O981" s="4"/>
      <c r="P981" s="4"/>
      <c r="Q981" s="4" t="s">
        <v>144</v>
      </c>
      <c r="R981" s="4" t="s">
        <v>5416</v>
      </c>
      <c r="S981" s="4" t="s">
        <v>116</v>
      </c>
      <c r="T981" s="4" t="s">
        <v>115</v>
      </c>
      <c r="U981" s="4" t="s">
        <v>117</v>
      </c>
      <c r="V981" s="4" t="s">
        <v>114</v>
      </c>
      <c r="W981" s="4" t="s">
        <v>150</v>
      </c>
      <c r="X981" s="4" t="s">
        <v>99</v>
      </c>
      <c r="Y981" s="4"/>
      <c r="Z981" s="4" t="s">
        <v>5262</v>
      </c>
      <c r="AA981" s="4">
        <v>1069.0</v>
      </c>
      <c r="AB981" s="4" t="s">
        <v>101</v>
      </c>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243" t="str">
        <f t="shared" si="77"/>
        <v>ICT_TNLT</v>
      </c>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row>
    <row r="982" ht="14.25" customHeight="1">
      <c r="A982" s="1"/>
      <c r="B982" s="103" t="str">
        <f t="shared" si="4"/>
        <v>Thêm</v>
      </c>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243" t="str">
        <f t="shared" si="77"/>
        <v/>
      </c>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row>
    <row r="983" ht="14.25" customHeight="1">
      <c r="A983" s="1"/>
      <c r="B983" s="103" t="str">
        <f t="shared" si="4"/>
        <v>Thêm</v>
      </c>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243" t="str">
        <f t="shared" si="77"/>
        <v/>
      </c>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row>
    <row r="984" ht="14.25" customHeight="1">
      <c r="A984" s="1" t="str">
        <f t="shared" ref="A984:A1006" si="106">SWITCH(B984,"OK",IF(ISBLANK(R984),IF(ISBLANK(P984),"Giữ chỗ nhóm","Giữ chỗ"),"OK"),"Chưa làm",IF(P984&lt;&gt;"","Giữ chỗ",""),0,IF(ISBLANK(R984),"Thêm",""),"")</f>
        <v>OK</v>
      </c>
      <c r="B984" s="103" t="str">
        <f t="shared" si="4"/>
        <v>OK</v>
      </c>
      <c r="C984" s="4" t="s">
        <v>5420</v>
      </c>
      <c r="D984" s="4" t="s">
        <v>5281</v>
      </c>
      <c r="E984" s="4"/>
      <c r="F984" s="4"/>
      <c r="G984" s="4"/>
      <c r="H984" s="4" t="s">
        <v>5421</v>
      </c>
      <c r="I984" s="4"/>
      <c r="J984" s="4"/>
      <c r="K984" s="4"/>
      <c r="L984" s="4"/>
      <c r="M984" s="4" t="s">
        <v>101</v>
      </c>
      <c r="N984" s="4" t="s">
        <v>9</v>
      </c>
      <c r="O984" s="4" t="s">
        <v>135</v>
      </c>
      <c r="P984" s="4" t="s">
        <v>194</v>
      </c>
      <c r="Q984" s="4"/>
      <c r="R984" s="4" t="s">
        <v>5422</v>
      </c>
      <c r="S984" s="4"/>
      <c r="T984" s="4"/>
      <c r="U984" s="4"/>
      <c r="V984" s="4"/>
      <c r="W984" s="4"/>
      <c r="X984" s="4" t="s">
        <v>5423</v>
      </c>
      <c r="Y984" s="4" t="s">
        <v>5424</v>
      </c>
      <c r="Z984" s="4"/>
      <c r="AA984" s="4">
        <v>1072.0</v>
      </c>
      <c r="AB984" s="4" t="s">
        <v>48</v>
      </c>
      <c r="AC984" s="4"/>
      <c r="AD984" s="20" t="s">
        <v>211</v>
      </c>
      <c r="AE984" s="67" t="s">
        <v>9942</v>
      </c>
      <c r="AF984" s="67" t="s">
        <v>9</v>
      </c>
      <c r="AG984" s="4"/>
      <c r="AH984" s="4"/>
      <c r="AI984" s="4"/>
      <c r="AJ984" s="4"/>
      <c r="AK984" s="4"/>
      <c r="AL984" s="67" t="s">
        <v>9943</v>
      </c>
      <c r="AM984" s="67" t="s">
        <v>9944</v>
      </c>
      <c r="AN984" s="67" t="s">
        <v>8294</v>
      </c>
      <c r="AO984" s="67" t="s">
        <v>8295</v>
      </c>
      <c r="AP984" s="4"/>
      <c r="AQ984" s="4"/>
      <c r="AR984" s="4"/>
      <c r="AS984" s="4"/>
      <c r="AT984" s="4"/>
      <c r="AU984" s="4"/>
      <c r="AV984" s="4"/>
      <c r="AW984" s="4"/>
      <c r="AX984" s="4"/>
      <c r="AY984" s="4"/>
      <c r="AZ984" s="4"/>
      <c r="BA984" s="4"/>
      <c r="BB984" s="4"/>
      <c r="BC984" s="4"/>
      <c r="BD984" s="4"/>
      <c r="BE984" s="4"/>
      <c r="BF984" s="4"/>
      <c r="BG984" s="4"/>
      <c r="BH984" s="4"/>
      <c r="BI984" s="4"/>
      <c r="BJ984" s="243" t="str">
        <f t="shared" si="77"/>
        <v>TL</v>
      </c>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row>
    <row r="985" ht="14.25" customHeight="1">
      <c r="A985" s="1" t="str">
        <f t="shared" si="106"/>
        <v/>
      </c>
      <c r="B985" s="103" t="str">
        <f t="shared" si="4"/>
        <v>Có sẵn</v>
      </c>
      <c r="C985" s="4" t="s">
        <v>5420</v>
      </c>
      <c r="D985" s="4" t="s">
        <v>5281</v>
      </c>
      <c r="E985" s="4"/>
      <c r="F985" s="4"/>
      <c r="G985" s="4"/>
      <c r="H985" s="4" t="s">
        <v>5421</v>
      </c>
      <c r="I985" s="4"/>
      <c r="J985" s="4"/>
      <c r="K985" s="4"/>
      <c r="L985" s="4"/>
      <c r="M985" s="4"/>
      <c r="N985" s="4"/>
      <c r="O985" s="4"/>
      <c r="P985" s="4" t="s">
        <v>4445</v>
      </c>
      <c r="Q985" s="4" t="s">
        <v>8</v>
      </c>
      <c r="R985" s="4" t="s">
        <v>5292</v>
      </c>
      <c r="S985" s="4" t="s">
        <v>5293</v>
      </c>
      <c r="T985" s="4" t="s">
        <v>5294</v>
      </c>
      <c r="U985" s="4" t="s">
        <v>5295</v>
      </c>
      <c r="V985" s="4" t="s">
        <v>5296</v>
      </c>
      <c r="W985" s="4" t="s">
        <v>5297</v>
      </c>
      <c r="X985" s="4" t="s">
        <v>171</v>
      </c>
      <c r="Y985" s="4"/>
      <c r="Z985" s="4" t="s">
        <v>5425</v>
      </c>
      <c r="AA985" s="4">
        <v>1073.0</v>
      </c>
      <c r="AB985" s="4" t="s">
        <v>47</v>
      </c>
      <c r="AC985" s="4"/>
      <c r="AD985" s="20" t="s">
        <v>884</v>
      </c>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243" t="str">
        <f t="shared" si="77"/>
        <v>TNBT</v>
      </c>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row>
    <row r="986" ht="14.25" customHeight="1">
      <c r="A986" s="1" t="str">
        <f t="shared" si="106"/>
        <v>Giữ chỗ</v>
      </c>
      <c r="B986" s="103" t="str">
        <f t="shared" si="4"/>
        <v>OK</v>
      </c>
      <c r="C986" s="4" t="s">
        <v>5426</v>
      </c>
      <c r="D986" s="4" t="s">
        <v>5281</v>
      </c>
      <c r="E986" s="4"/>
      <c r="F986" s="4"/>
      <c r="G986" s="4"/>
      <c r="H986" s="4" t="s">
        <v>5427</v>
      </c>
      <c r="I986" s="4"/>
      <c r="J986" s="4"/>
      <c r="K986" s="4"/>
      <c r="L986" s="4"/>
      <c r="M986" s="4" t="s">
        <v>47</v>
      </c>
      <c r="N986" s="4" t="s">
        <v>9</v>
      </c>
      <c r="O986" s="4" t="s">
        <v>1189</v>
      </c>
      <c r="P986" s="4" t="s">
        <v>1875</v>
      </c>
      <c r="Q986" s="4"/>
      <c r="R986" s="4"/>
      <c r="S986" s="4"/>
      <c r="T986" s="4"/>
      <c r="U986" s="4"/>
      <c r="V986" s="4"/>
      <c r="W986" s="4"/>
      <c r="X986" s="4"/>
      <c r="Y986" s="4"/>
      <c r="Z986" s="4"/>
      <c r="AA986" s="4">
        <v>1074.0</v>
      </c>
      <c r="AB986" s="4" t="s">
        <v>47</v>
      </c>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243" t="str">
        <f t="shared" si="77"/>
        <v>TL</v>
      </c>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row>
    <row r="987" ht="14.25" customHeight="1">
      <c r="A987" s="1" t="str">
        <f t="shared" si="106"/>
        <v>OK</v>
      </c>
      <c r="B987" s="103" t="str">
        <f t="shared" si="4"/>
        <v>OK</v>
      </c>
      <c r="C987" s="4" t="s">
        <v>5426</v>
      </c>
      <c r="D987" s="4" t="s">
        <v>5281</v>
      </c>
      <c r="E987" s="4"/>
      <c r="F987" s="4"/>
      <c r="G987" s="4"/>
      <c r="H987" s="4" t="s">
        <v>5431</v>
      </c>
      <c r="I987" s="4"/>
      <c r="J987" s="4"/>
      <c r="K987" s="4"/>
      <c r="L987" s="4"/>
      <c r="M987" s="4" t="s">
        <v>101</v>
      </c>
      <c r="N987" s="4" t="s">
        <v>9</v>
      </c>
      <c r="O987" s="4" t="s">
        <v>681</v>
      </c>
      <c r="P987" s="4" t="s">
        <v>4468</v>
      </c>
      <c r="Q987" s="4"/>
      <c r="R987" s="4" t="s">
        <v>5432</v>
      </c>
      <c r="S987" s="4"/>
      <c r="T987" s="4"/>
      <c r="U987" s="4"/>
      <c r="V987" s="4"/>
      <c r="W987" s="4"/>
      <c r="X987" s="4" t="s">
        <v>5433</v>
      </c>
      <c r="Y987" s="4" t="s">
        <v>3369</v>
      </c>
      <c r="Z987" s="4"/>
      <c r="AA987" s="4">
        <v>1075.0</v>
      </c>
      <c r="AB987" s="4" t="s">
        <v>48</v>
      </c>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243" t="str">
        <f t="shared" si="77"/>
        <v>TL</v>
      </c>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row>
    <row r="988" ht="14.25" customHeight="1">
      <c r="A988" s="1" t="str">
        <f t="shared" si="106"/>
        <v>OK</v>
      </c>
      <c r="B988" s="103" t="str">
        <f t="shared" si="4"/>
        <v>OK</v>
      </c>
      <c r="C988" s="4" t="s">
        <v>5426</v>
      </c>
      <c r="D988" s="4" t="s">
        <v>5281</v>
      </c>
      <c r="E988" s="4"/>
      <c r="F988" s="4"/>
      <c r="G988" s="4"/>
      <c r="H988" s="4" t="s">
        <v>5431</v>
      </c>
      <c r="I988" s="4"/>
      <c r="J988" s="4"/>
      <c r="K988" s="4"/>
      <c r="L988" s="4"/>
      <c r="M988" s="4" t="s">
        <v>101</v>
      </c>
      <c r="N988" s="4" t="s">
        <v>9</v>
      </c>
      <c r="O988" s="4" t="s">
        <v>1400</v>
      </c>
      <c r="P988" s="4" t="s">
        <v>2082</v>
      </c>
      <c r="Q988" s="4"/>
      <c r="R988" s="4" t="s">
        <v>5435</v>
      </c>
      <c r="S988" s="4"/>
      <c r="T988" s="4"/>
      <c r="U988" s="4"/>
      <c r="V988" s="4"/>
      <c r="W988" s="4"/>
      <c r="X988" s="4" t="s">
        <v>5437</v>
      </c>
      <c r="Y988" s="4" t="s">
        <v>5438</v>
      </c>
      <c r="Z988" s="4"/>
      <c r="AA988" s="4">
        <v>1076.0</v>
      </c>
      <c r="AB988" s="4" t="s">
        <v>48</v>
      </c>
      <c r="AC988" s="4"/>
      <c r="AD988" s="20" t="s">
        <v>215</v>
      </c>
      <c r="AE988" s="136" t="s">
        <v>9945</v>
      </c>
      <c r="AF988" s="136" t="s">
        <v>9</v>
      </c>
      <c r="AG988" s="67"/>
      <c r="AH988" s="67"/>
      <c r="AI988" s="67"/>
      <c r="AJ988" s="67"/>
      <c r="AK988" s="67"/>
      <c r="AL988" s="266" t="s">
        <v>9946</v>
      </c>
      <c r="AM988" s="136" t="s">
        <v>9947</v>
      </c>
      <c r="AN988" s="266" t="s">
        <v>9948</v>
      </c>
      <c r="AO988" s="266" t="s">
        <v>9949</v>
      </c>
      <c r="AP988" s="4"/>
      <c r="AQ988" s="4"/>
      <c r="AR988" s="4"/>
      <c r="AS988" s="4"/>
      <c r="AT988" s="4"/>
      <c r="AU988" s="4"/>
      <c r="AV988" s="4"/>
      <c r="AW988" s="4"/>
      <c r="AX988" s="4"/>
      <c r="AY988" s="4"/>
      <c r="AZ988" s="4"/>
      <c r="BA988" s="4"/>
      <c r="BB988" s="4"/>
      <c r="BC988" s="4"/>
      <c r="BD988" s="4"/>
      <c r="BE988" s="4"/>
      <c r="BF988" s="4"/>
      <c r="BG988" s="4"/>
      <c r="BH988" s="4"/>
      <c r="BI988" s="4"/>
      <c r="BJ988" s="243" t="str">
        <f t="shared" si="77"/>
        <v>TL</v>
      </c>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row>
    <row r="989" ht="14.25" customHeight="1">
      <c r="A989" s="1" t="str">
        <f t="shared" si="106"/>
        <v/>
      </c>
      <c r="B989" s="103" t="str">
        <f t="shared" si="4"/>
        <v>Thêm</v>
      </c>
      <c r="C989" s="4" t="s">
        <v>5426</v>
      </c>
      <c r="D989" s="4" t="s">
        <v>5281</v>
      </c>
      <c r="E989" s="4"/>
      <c r="F989" s="4"/>
      <c r="G989" s="4"/>
      <c r="H989" s="4" t="s">
        <v>5431</v>
      </c>
      <c r="I989" s="4"/>
      <c r="J989" s="4"/>
      <c r="K989" s="4"/>
      <c r="L989" s="4"/>
      <c r="M989" s="4"/>
      <c r="N989" s="4"/>
      <c r="O989" s="4"/>
      <c r="P989" s="4"/>
      <c r="Q989" s="4"/>
      <c r="R989" s="4"/>
      <c r="S989" s="4"/>
      <c r="T989" s="4"/>
      <c r="U989" s="4"/>
      <c r="V989" s="4"/>
      <c r="W989" s="4"/>
      <c r="X989" s="4"/>
      <c r="Y989" s="4"/>
      <c r="Z989" s="4"/>
      <c r="AA989" s="4">
        <v>1077.0</v>
      </c>
      <c r="AB989" s="4" t="s">
        <v>47</v>
      </c>
      <c r="AC989" s="4"/>
      <c r="AD989" s="20" t="s">
        <v>236</v>
      </c>
      <c r="AE989" s="67" t="s">
        <v>8777</v>
      </c>
      <c r="AF989" s="67" t="s">
        <v>9</v>
      </c>
      <c r="AG989" s="67" t="s">
        <v>8361</v>
      </c>
      <c r="AH989" s="67" t="s">
        <v>8361</v>
      </c>
      <c r="AI989" s="67" t="s">
        <v>8361</v>
      </c>
      <c r="AJ989" s="67" t="s">
        <v>8361</v>
      </c>
      <c r="AK989" s="67" t="s">
        <v>8361</v>
      </c>
      <c r="AL989" s="67" t="s">
        <v>8361</v>
      </c>
      <c r="AM989" s="67" t="s">
        <v>8361</v>
      </c>
      <c r="AN989" s="67" t="s">
        <v>9950</v>
      </c>
      <c r="AO989" s="67" t="s">
        <v>9951</v>
      </c>
      <c r="AP989" s="4"/>
      <c r="AQ989" s="4"/>
      <c r="AR989" s="4"/>
      <c r="AS989" s="4"/>
      <c r="AT989" s="4"/>
      <c r="AU989" s="4"/>
      <c r="AV989" s="4"/>
      <c r="AW989" s="4"/>
      <c r="AX989" s="4"/>
      <c r="AY989" s="4"/>
      <c r="AZ989" s="4"/>
      <c r="BA989" s="4"/>
      <c r="BB989" s="4"/>
      <c r="BC989" s="4"/>
      <c r="BD989" s="4"/>
      <c r="BE989" s="4"/>
      <c r="BF989" s="4"/>
      <c r="BG989" s="4"/>
      <c r="BH989" s="4"/>
      <c r="BI989" s="4"/>
      <c r="BJ989" s="268" t="s">
        <v>9</v>
      </c>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row>
    <row r="990" ht="14.25" customHeight="1">
      <c r="A990" s="1" t="str">
        <f t="shared" si="106"/>
        <v/>
      </c>
      <c r="B990" s="103" t="str">
        <f t="shared" si="4"/>
        <v>Có sẵn</v>
      </c>
      <c r="C990" s="4" t="s">
        <v>5441</v>
      </c>
      <c r="D990" s="4" t="s">
        <v>5281</v>
      </c>
      <c r="E990" s="4"/>
      <c r="F990" s="4"/>
      <c r="G990" s="4"/>
      <c r="H990" s="4" t="s">
        <v>5442</v>
      </c>
      <c r="I990" s="4"/>
      <c r="J990" s="4"/>
      <c r="K990" s="4"/>
      <c r="L990" s="4"/>
      <c r="M990" s="4" t="s">
        <v>49</v>
      </c>
      <c r="N990" s="4" t="s">
        <v>8</v>
      </c>
      <c r="O990" s="4" t="s">
        <v>2631</v>
      </c>
      <c r="P990" s="4" t="s">
        <v>3155</v>
      </c>
      <c r="Q990" s="4" t="s">
        <v>8</v>
      </c>
      <c r="R990" s="4" t="s">
        <v>5443</v>
      </c>
      <c r="S990" s="4" t="s">
        <v>5444</v>
      </c>
      <c r="T990" s="4" t="s">
        <v>5445</v>
      </c>
      <c r="U990" s="4" t="s">
        <v>5446</v>
      </c>
      <c r="V990" s="4" t="s">
        <v>5447</v>
      </c>
      <c r="W990" s="4" t="s">
        <v>5448</v>
      </c>
      <c r="X990" s="4"/>
      <c r="Y990" s="4"/>
      <c r="Z990" s="4"/>
      <c r="AA990" s="4">
        <v>1078.0</v>
      </c>
      <c r="AB990" s="4" t="s">
        <v>47</v>
      </c>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243" t="str">
        <f t="shared" ref="BJ990:BJ1020" si="107">if(N990="", if(Q990 ="",if(AG990 ="",AU990,AG990),Q990), N990)</f>
        <v>TNBT</v>
      </c>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row>
    <row r="991" ht="14.25" customHeight="1">
      <c r="A991" s="1" t="str">
        <f t="shared" si="106"/>
        <v/>
      </c>
      <c r="B991" s="103" t="str">
        <f t="shared" si="4"/>
        <v>Có sẵn</v>
      </c>
      <c r="C991" s="4" t="s">
        <v>5441</v>
      </c>
      <c r="D991" s="4" t="s">
        <v>5281</v>
      </c>
      <c r="E991" s="4"/>
      <c r="F991" s="4"/>
      <c r="G991" s="4"/>
      <c r="H991" s="4" t="s">
        <v>5442</v>
      </c>
      <c r="I991" s="4"/>
      <c r="J991" s="4"/>
      <c r="K991" s="4"/>
      <c r="L991" s="4"/>
      <c r="M991" s="4"/>
      <c r="N991" s="4"/>
      <c r="O991" s="4"/>
      <c r="P991" s="4"/>
      <c r="Q991" s="4" t="s">
        <v>5</v>
      </c>
      <c r="R991" s="4" t="s">
        <v>5449</v>
      </c>
      <c r="S991" s="4" t="s">
        <v>5450</v>
      </c>
      <c r="T991" s="4" t="s">
        <v>5451</v>
      </c>
      <c r="U991" s="4" t="s">
        <v>5452</v>
      </c>
      <c r="V991" s="4" t="s">
        <v>5453</v>
      </c>
      <c r="W991" s="4" t="s">
        <v>5454</v>
      </c>
      <c r="X991" s="4"/>
      <c r="Y991" s="4"/>
      <c r="Z991" s="4" t="s">
        <v>1450</v>
      </c>
      <c r="AA991" s="4">
        <v>1079.0</v>
      </c>
      <c r="AB991" s="4" t="s">
        <v>49</v>
      </c>
      <c r="AC991" s="4"/>
      <c r="AD991" s="20" t="s">
        <v>2243</v>
      </c>
      <c r="AE991" s="67" t="s">
        <v>8171</v>
      </c>
      <c r="AF991" s="67" t="s">
        <v>8171</v>
      </c>
      <c r="AG991" s="67" t="s">
        <v>8171</v>
      </c>
      <c r="AH991" s="67" t="s">
        <v>8171</v>
      </c>
      <c r="AI991" s="67" t="s">
        <v>8171</v>
      </c>
      <c r="AJ991" s="67" t="s">
        <v>8171</v>
      </c>
      <c r="AK991" s="67" t="s">
        <v>8171</v>
      </c>
      <c r="AL991" s="67" t="s">
        <v>8837</v>
      </c>
      <c r="AM991" s="67" t="s">
        <v>8837</v>
      </c>
      <c r="AN991" s="67" t="s">
        <v>8812</v>
      </c>
      <c r="AO991" s="67" t="s">
        <v>9952</v>
      </c>
      <c r="AP991" s="4"/>
      <c r="AQ991" s="4"/>
      <c r="AR991" s="4"/>
      <c r="AS991" s="4"/>
      <c r="AT991" s="4"/>
      <c r="AU991" s="4"/>
      <c r="AV991" s="4"/>
      <c r="AW991" s="4"/>
      <c r="AX991" s="4"/>
      <c r="AY991" s="4"/>
      <c r="AZ991" s="4"/>
      <c r="BA991" s="4"/>
      <c r="BB991" s="4"/>
      <c r="BC991" s="4"/>
      <c r="BD991" s="4"/>
      <c r="BE991" s="4"/>
      <c r="BF991" s="4"/>
      <c r="BG991" s="4"/>
      <c r="BH991" s="4"/>
      <c r="BI991" s="4"/>
      <c r="BJ991" s="243" t="str">
        <f t="shared" si="107"/>
        <v>TNLT</v>
      </c>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row>
    <row r="992" ht="14.25" customHeight="1">
      <c r="A992" s="1" t="str">
        <f t="shared" si="106"/>
        <v>OK</v>
      </c>
      <c r="B992" s="103" t="str">
        <f t="shared" si="4"/>
        <v>OK</v>
      </c>
      <c r="C992" s="4" t="s">
        <v>5455</v>
      </c>
      <c r="D992" s="4" t="s">
        <v>5281</v>
      </c>
      <c r="E992" s="4"/>
      <c r="F992" s="4"/>
      <c r="G992" s="4"/>
      <c r="H992" s="4" t="s">
        <v>5456</v>
      </c>
      <c r="I992" s="4"/>
      <c r="J992" s="4"/>
      <c r="K992" s="4"/>
      <c r="L992" s="4"/>
      <c r="M992" s="4" t="s">
        <v>47</v>
      </c>
      <c r="N992" s="4" t="s">
        <v>9</v>
      </c>
      <c r="O992" s="4" t="s">
        <v>1209</v>
      </c>
      <c r="P992" s="4" t="s">
        <v>1177</v>
      </c>
      <c r="Q992" s="4"/>
      <c r="R992" s="4" t="s">
        <v>5457</v>
      </c>
      <c r="S992" s="4"/>
      <c r="T992" s="4"/>
      <c r="U992" s="4"/>
      <c r="V992" s="4"/>
      <c r="W992" s="4"/>
      <c r="X992" s="4" t="s">
        <v>5458</v>
      </c>
      <c r="Y992" s="4" t="s">
        <v>5458</v>
      </c>
      <c r="Z992" s="4"/>
      <c r="AA992" s="4">
        <v>1080.0</v>
      </c>
      <c r="AB992" s="4" t="s">
        <v>47</v>
      </c>
      <c r="AC992" s="4"/>
      <c r="AD992" s="20" t="s">
        <v>595</v>
      </c>
      <c r="AE992" s="4" t="s">
        <v>5457</v>
      </c>
      <c r="AF992" s="67" t="s">
        <v>9</v>
      </c>
      <c r="AG992" s="67" t="s">
        <v>8361</v>
      </c>
      <c r="AH992" s="67" t="s">
        <v>8361</v>
      </c>
      <c r="AI992" s="87" t="s">
        <v>8361</v>
      </c>
      <c r="AJ992" s="87" t="s">
        <v>8361</v>
      </c>
      <c r="AK992" s="87" t="s">
        <v>8361</v>
      </c>
      <c r="AL992" s="67" t="s">
        <v>9953</v>
      </c>
      <c r="AM992" s="67" t="s">
        <v>9953</v>
      </c>
      <c r="AN992" s="67" t="s">
        <v>9435</v>
      </c>
      <c r="AO992" s="67" t="s">
        <v>8366</v>
      </c>
      <c r="AP992" s="67"/>
      <c r="AQ992" s="4"/>
      <c r="AR992" s="4"/>
      <c r="AS992" s="4"/>
      <c r="AT992" s="4"/>
      <c r="AU992" s="4"/>
      <c r="AV992" s="4"/>
      <c r="AW992" s="4"/>
      <c r="AX992" s="4"/>
      <c r="AY992" s="4"/>
      <c r="AZ992" s="4"/>
      <c r="BA992" s="4"/>
      <c r="BB992" s="4"/>
      <c r="BC992" s="4"/>
      <c r="BD992" s="4"/>
      <c r="BE992" s="4"/>
      <c r="BF992" s="4"/>
      <c r="BG992" s="4"/>
      <c r="BH992" s="4"/>
      <c r="BI992" s="4"/>
      <c r="BJ992" s="243" t="str">
        <f t="shared" si="107"/>
        <v>TL</v>
      </c>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row>
    <row r="993" ht="14.25" customHeight="1">
      <c r="A993" s="1" t="str">
        <f t="shared" si="106"/>
        <v/>
      </c>
      <c r="B993" s="103" t="str">
        <f t="shared" si="4"/>
        <v>Có sẵn</v>
      </c>
      <c r="C993" s="4" t="s">
        <v>5455</v>
      </c>
      <c r="D993" s="4" t="s">
        <v>5281</v>
      </c>
      <c r="E993" s="4"/>
      <c r="F993" s="4"/>
      <c r="G993" s="4"/>
      <c r="H993" s="4" t="s">
        <v>5456</v>
      </c>
      <c r="I993" s="4"/>
      <c r="J993" s="4"/>
      <c r="K993" s="4"/>
      <c r="L993" s="4"/>
      <c r="M993" s="4" t="s">
        <v>49</v>
      </c>
      <c r="N993" s="4" t="s">
        <v>8</v>
      </c>
      <c r="O993" s="4" t="s">
        <v>2631</v>
      </c>
      <c r="P993" s="4" t="s">
        <v>3155</v>
      </c>
      <c r="Q993" s="4" t="s">
        <v>8</v>
      </c>
      <c r="R993" s="4" t="s">
        <v>5459</v>
      </c>
      <c r="S993" s="4" t="s">
        <v>5460</v>
      </c>
      <c r="T993" s="4" t="s">
        <v>5461</v>
      </c>
      <c r="U993" s="4" t="s">
        <v>5462</v>
      </c>
      <c r="V993" s="4" t="s">
        <v>5463</v>
      </c>
      <c r="W993" s="4" t="s">
        <v>5448</v>
      </c>
      <c r="X993" s="4"/>
      <c r="Y993" s="4"/>
      <c r="Z993" s="4"/>
      <c r="AA993" s="4">
        <v>1081.0</v>
      </c>
      <c r="AB993" s="4" t="s">
        <v>47</v>
      </c>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243" t="str">
        <f t="shared" si="107"/>
        <v>TNBT</v>
      </c>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row>
    <row r="994" ht="14.25" customHeight="1">
      <c r="A994" s="1" t="str">
        <f t="shared" si="106"/>
        <v>OK</v>
      </c>
      <c r="B994" s="103" t="str">
        <f t="shared" si="4"/>
        <v>OK</v>
      </c>
      <c r="C994" s="4" t="s">
        <v>5455</v>
      </c>
      <c r="D994" s="4" t="s">
        <v>5281</v>
      </c>
      <c r="E994" s="4"/>
      <c r="F994" s="4"/>
      <c r="G994" s="4"/>
      <c r="H994" s="4" t="s">
        <v>5456</v>
      </c>
      <c r="I994" s="4"/>
      <c r="J994" s="4"/>
      <c r="K994" s="4"/>
      <c r="L994" s="4"/>
      <c r="M994" s="4" t="s">
        <v>101</v>
      </c>
      <c r="N994" s="4" t="s">
        <v>9</v>
      </c>
      <c r="O994" s="4" t="s">
        <v>695</v>
      </c>
      <c r="P994" s="4" t="s">
        <v>1602</v>
      </c>
      <c r="Q994" s="4"/>
      <c r="R994" s="4" t="s">
        <v>5464</v>
      </c>
      <c r="S994" s="4"/>
      <c r="T994" s="4"/>
      <c r="U994" s="4"/>
      <c r="V994" s="4"/>
      <c r="W994" s="4"/>
      <c r="X994" s="4" t="s">
        <v>5465</v>
      </c>
      <c r="Y994" s="4" t="s">
        <v>3369</v>
      </c>
      <c r="Z994" s="4"/>
      <c r="AA994" s="4">
        <v>1082.0</v>
      </c>
      <c r="AB994" s="4" t="s">
        <v>48</v>
      </c>
      <c r="AC994" s="4"/>
      <c r="AD994" s="20" t="s">
        <v>250</v>
      </c>
      <c r="AE994" s="67" t="s">
        <v>9954</v>
      </c>
      <c r="AF994" s="67" t="s">
        <v>9</v>
      </c>
      <c r="AG994" s="4"/>
      <c r="AH994" s="67"/>
      <c r="AI994" s="4"/>
      <c r="AJ994" s="4"/>
      <c r="AK994" s="4"/>
      <c r="AL994" s="67" t="s">
        <v>9955</v>
      </c>
      <c r="AM994" s="67" t="s">
        <v>9956</v>
      </c>
      <c r="AN994" s="67" t="s">
        <v>9957</v>
      </c>
      <c r="AO994" s="67" t="s">
        <v>9958</v>
      </c>
      <c r="AP994" s="4"/>
      <c r="AQ994" s="4"/>
      <c r="AR994" s="4"/>
      <c r="AS994" s="4"/>
      <c r="AT994" s="4"/>
      <c r="AU994" s="4"/>
      <c r="AV994" s="4"/>
      <c r="AW994" s="4"/>
      <c r="AX994" s="4"/>
      <c r="AY994" s="4"/>
      <c r="AZ994" s="4"/>
      <c r="BA994" s="4"/>
      <c r="BB994" s="4"/>
      <c r="BC994" s="4"/>
      <c r="BD994" s="4"/>
      <c r="BE994" s="4"/>
      <c r="BF994" s="4"/>
      <c r="BG994" s="4"/>
      <c r="BH994" s="4"/>
      <c r="BI994" s="4"/>
      <c r="BJ994" s="243" t="str">
        <f t="shared" si="107"/>
        <v>TL</v>
      </c>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row>
    <row r="995" ht="14.25" customHeight="1">
      <c r="A995" s="1" t="str">
        <f t="shared" si="106"/>
        <v/>
      </c>
      <c r="B995" s="103" t="str">
        <f t="shared" si="4"/>
        <v>Thêm</v>
      </c>
      <c r="C995" s="4" t="s">
        <v>5455</v>
      </c>
      <c r="D995" s="4" t="s">
        <v>5281</v>
      </c>
      <c r="E995" s="4"/>
      <c r="F995" s="4"/>
      <c r="G995" s="4"/>
      <c r="H995" s="4" t="s">
        <v>5456</v>
      </c>
      <c r="I995" s="4"/>
      <c r="J995" s="4"/>
      <c r="K995" s="4"/>
      <c r="L995" s="4"/>
      <c r="M995" s="4"/>
      <c r="N995" s="4"/>
      <c r="O995" s="4"/>
      <c r="P995" s="4"/>
      <c r="Q995" s="4"/>
      <c r="R995" s="4"/>
      <c r="S995" s="4"/>
      <c r="T995" s="4"/>
      <c r="U995" s="4"/>
      <c r="V995" s="4"/>
      <c r="W995" s="4"/>
      <c r="X995" s="4"/>
      <c r="Y995" s="4"/>
      <c r="Z995" s="4"/>
      <c r="AA995" s="4">
        <v>1083.0</v>
      </c>
      <c r="AB995" s="4" t="s">
        <v>47</v>
      </c>
      <c r="AC995" s="4"/>
      <c r="AD995" s="20" t="s">
        <v>1190</v>
      </c>
      <c r="AE995" s="271" t="s">
        <v>9959</v>
      </c>
      <c r="AF995" s="270" t="s">
        <v>9</v>
      </c>
      <c r="AG995" s="270" t="s">
        <v>9</v>
      </c>
      <c r="AH995" s="270" t="s">
        <v>8361</v>
      </c>
      <c r="AI995" s="270" t="s">
        <v>8361</v>
      </c>
      <c r="AJ995" s="270" t="s">
        <v>8361</v>
      </c>
      <c r="AK995" s="270" t="s">
        <v>8361</v>
      </c>
      <c r="AL995" s="271" t="s">
        <v>9960</v>
      </c>
      <c r="AM995" s="270" t="s">
        <v>8361</v>
      </c>
      <c r="AN995" s="271" t="s">
        <v>9961</v>
      </c>
      <c r="AO995" s="271" t="s">
        <v>9962</v>
      </c>
      <c r="AP995" s="4"/>
      <c r="AQ995" s="67"/>
      <c r="AR995" s="20"/>
      <c r="AS995" s="271"/>
      <c r="AT995" s="270"/>
      <c r="AU995" s="271"/>
      <c r="AV995" s="271"/>
      <c r="AW995" s="271"/>
      <c r="AX995" s="271"/>
      <c r="AY995" s="271"/>
      <c r="AZ995" s="271"/>
      <c r="BA995" s="271"/>
      <c r="BB995" s="271"/>
      <c r="BC995" s="301"/>
      <c r="BD995" s="4"/>
      <c r="BE995" s="4"/>
      <c r="BF995" s="4"/>
      <c r="BG995" s="4"/>
      <c r="BH995" s="4"/>
      <c r="BI995" s="4"/>
      <c r="BJ995" s="243" t="str">
        <f t="shared" si="107"/>
        <v>TL</v>
      </c>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row>
    <row r="996" ht="14.25" customHeight="1">
      <c r="A996" s="1" t="str">
        <f t="shared" si="106"/>
        <v>OK</v>
      </c>
      <c r="B996" s="103" t="str">
        <f t="shared" si="4"/>
        <v>OK</v>
      </c>
      <c r="C996" s="4" t="s">
        <v>5466</v>
      </c>
      <c r="D996" s="4" t="s">
        <v>5281</v>
      </c>
      <c r="E996" s="4"/>
      <c r="F996" s="4"/>
      <c r="G996" s="4"/>
      <c r="H996" s="4" t="s">
        <v>5467</v>
      </c>
      <c r="I996" s="4"/>
      <c r="J996" s="4"/>
      <c r="K996" s="4"/>
      <c r="L996" s="4"/>
      <c r="M996" s="4" t="s">
        <v>47</v>
      </c>
      <c r="N996" s="4" t="s">
        <v>9</v>
      </c>
      <c r="O996" s="4" t="s">
        <v>1209</v>
      </c>
      <c r="P996" s="4" t="s">
        <v>1177</v>
      </c>
      <c r="Q996" s="4"/>
      <c r="R996" s="4" t="s">
        <v>5468</v>
      </c>
      <c r="S996" s="4"/>
      <c r="T996" s="4"/>
      <c r="U996" s="4"/>
      <c r="V996" s="4"/>
      <c r="W996" s="4"/>
      <c r="X996" s="4" t="s">
        <v>5469</v>
      </c>
      <c r="Y996" s="4" t="s">
        <v>5469</v>
      </c>
      <c r="Z996" s="4" t="s">
        <v>5470</v>
      </c>
      <c r="AA996" s="4">
        <v>1084.0</v>
      </c>
      <c r="AB996" s="4" t="s">
        <v>47</v>
      </c>
      <c r="AC996" s="4"/>
      <c r="AD996" s="20" t="s">
        <v>211</v>
      </c>
      <c r="AE996" s="67" t="s">
        <v>9963</v>
      </c>
      <c r="AF996" s="67" t="s">
        <v>9</v>
      </c>
      <c r="AG996" s="4"/>
      <c r="AH996" s="4"/>
      <c r="AI996" s="4"/>
      <c r="AJ996" s="4"/>
      <c r="AK996" s="4"/>
      <c r="AL996" s="67" t="s">
        <v>9964</v>
      </c>
      <c r="AM996" s="67" t="s">
        <v>9965</v>
      </c>
      <c r="AN996" s="67" t="s">
        <v>8294</v>
      </c>
      <c r="AO996" s="67" t="s">
        <v>8295</v>
      </c>
      <c r="AP996" s="4"/>
      <c r="AQ996" s="4"/>
      <c r="AR996" s="4"/>
      <c r="AS996" s="4"/>
      <c r="AT996" s="4"/>
      <c r="AU996" s="4"/>
      <c r="AV996" s="4"/>
      <c r="AW996" s="4"/>
      <c r="AX996" s="4"/>
      <c r="AY996" s="4"/>
      <c r="AZ996" s="4"/>
      <c r="BA996" s="4"/>
      <c r="BB996" s="4"/>
      <c r="BC996" s="4"/>
      <c r="BD996" s="4"/>
      <c r="BE996" s="4"/>
      <c r="BF996" s="4"/>
      <c r="BG996" s="4"/>
      <c r="BH996" s="4"/>
      <c r="BI996" s="4"/>
      <c r="BJ996" s="243" t="str">
        <f t="shared" si="107"/>
        <v>TL</v>
      </c>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row>
    <row r="997" ht="14.25" customHeight="1">
      <c r="A997" s="1" t="str">
        <f t="shared" si="106"/>
        <v>Giữ chỗ</v>
      </c>
      <c r="B997" s="103" t="str">
        <f t="shared" si="4"/>
        <v>OK</v>
      </c>
      <c r="C997" s="4" t="s">
        <v>5466</v>
      </c>
      <c r="D997" s="4" t="s">
        <v>5281</v>
      </c>
      <c r="E997" s="4"/>
      <c r="F997" s="4"/>
      <c r="G997" s="4"/>
      <c r="H997" s="4" t="s">
        <v>5467</v>
      </c>
      <c r="I997" s="4"/>
      <c r="J997" s="4"/>
      <c r="K997" s="4"/>
      <c r="L997" s="4"/>
      <c r="M997" s="4" t="s">
        <v>49</v>
      </c>
      <c r="N997" s="4" t="s">
        <v>8</v>
      </c>
      <c r="O997" s="4" t="s">
        <v>3108</v>
      </c>
      <c r="P997" s="4" t="s">
        <v>3244</v>
      </c>
      <c r="Q997" s="4"/>
      <c r="R997" s="4"/>
      <c r="S997" s="4" t="s">
        <v>5474</v>
      </c>
      <c r="T997" s="4" t="s">
        <v>5475</v>
      </c>
      <c r="U997" s="4" t="s">
        <v>5476</v>
      </c>
      <c r="V997" s="4" t="s">
        <v>5477</v>
      </c>
      <c r="W997" s="4" t="s">
        <v>5478</v>
      </c>
      <c r="X997" s="4"/>
      <c r="Y997" s="4"/>
      <c r="Z997" s="4"/>
      <c r="AA997" s="4">
        <v>1085.0</v>
      </c>
      <c r="AB997" s="4" t="s">
        <v>47</v>
      </c>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243" t="str">
        <f t="shared" si="107"/>
        <v>TNBT</v>
      </c>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row>
    <row r="998" ht="14.25" customHeight="1">
      <c r="A998" s="1" t="str">
        <f t="shared" si="106"/>
        <v>OK</v>
      </c>
      <c r="B998" s="103" t="str">
        <f t="shared" si="4"/>
        <v>OK</v>
      </c>
      <c r="C998" s="4" t="s">
        <v>5466</v>
      </c>
      <c r="D998" s="4" t="s">
        <v>5281</v>
      </c>
      <c r="E998" s="4"/>
      <c r="F998" s="4"/>
      <c r="G998" s="4"/>
      <c r="H998" s="4" t="s">
        <v>5467</v>
      </c>
      <c r="I998" s="4"/>
      <c r="J998" s="4"/>
      <c r="K998" s="4"/>
      <c r="L998" s="4"/>
      <c r="M998" s="4" t="s">
        <v>101</v>
      </c>
      <c r="N998" s="4" t="s">
        <v>9</v>
      </c>
      <c r="O998" s="4" t="s">
        <v>5436</v>
      </c>
      <c r="P998" s="4" t="s">
        <v>5479</v>
      </c>
      <c r="Q998" s="4"/>
      <c r="R998" s="4" t="s">
        <v>5480</v>
      </c>
      <c r="S998" s="4"/>
      <c r="T998" s="4"/>
      <c r="U998" s="4"/>
      <c r="V998" s="4"/>
      <c r="W998" s="4"/>
      <c r="X998" s="4" t="s">
        <v>5481</v>
      </c>
      <c r="Y998" s="4" t="s">
        <v>3369</v>
      </c>
      <c r="Z998" s="4"/>
      <c r="AA998" s="4">
        <v>1086.0</v>
      </c>
      <c r="AB998" s="4" t="s">
        <v>48</v>
      </c>
      <c r="AC998" s="4"/>
      <c r="AD998" s="20" t="s">
        <v>254</v>
      </c>
      <c r="AE998" s="67" t="s">
        <v>5480</v>
      </c>
      <c r="AF998" s="67" t="s">
        <v>9</v>
      </c>
      <c r="AG998" s="67"/>
      <c r="AH998" s="67"/>
      <c r="AI998" s="67"/>
      <c r="AJ998" s="67"/>
      <c r="AK998" s="67"/>
      <c r="AL998" s="67" t="s">
        <v>5481</v>
      </c>
      <c r="AM998" s="67" t="s">
        <v>9966</v>
      </c>
      <c r="AN998" s="67" t="s">
        <v>9967</v>
      </c>
      <c r="AO998" s="67" t="s">
        <v>8271</v>
      </c>
      <c r="AP998" s="67"/>
      <c r="AQ998" s="4"/>
      <c r="AR998" s="4"/>
      <c r="AS998" s="4"/>
      <c r="AT998" s="4"/>
      <c r="AU998" s="4"/>
      <c r="AV998" s="4"/>
      <c r="AW998" s="4"/>
      <c r="AX998" s="4"/>
      <c r="AY998" s="4"/>
      <c r="AZ998" s="4"/>
      <c r="BA998" s="4"/>
      <c r="BB998" s="4"/>
      <c r="BC998" s="4"/>
      <c r="BD998" s="4"/>
      <c r="BE998" s="4"/>
      <c r="BF998" s="4"/>
      <c r="BG998" s="4"/>
      <c r="BH998" s="4"/>
      <c r="BI998" s="4"/>
      <c r="BJ998" s="243" t="str">
        <f t="shared" si="107"/>
        <v>TL</v>
      </c>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row>
    <row r="999" ht="14.25" customHeight="1">
      <c r="A999" s="1" t="str">
        <f t="shared" si="106"/>
        <v/>
      </c>
      <c r="B999" s="103" t="str">
        <f t="shared" si="4"/>
        <v>Thêm</v>
      </c>
      <c r="C999" s="4" t="s">
        <v>5466</v>
      </c>
      <c r="D999" s="4" t="s">
        <v>5281</v>
      </c>
      <c r="E999" s="4"/>
      <c r="F999" s="4"/>
      <c r="G999" s="4"/>
      <c r="H999" s="4" t="s">
        <v>5467</v>
      </c>
      <c r="I999" s="4"/>
      <c r="J999" s="4"/>
      <c r="K999" s="4"/>
      <c r="L999" s="4"/>
      <c r="M999" s="4"/>
      <c r="N999" s="4"/>
      <c r="O999" s="4"/>
      <c r="P999" s="4"/>
      <c r="Q999" s="4"/>
      <c r="R999" s="4"/>
      <c r="S999" s="4"/>
      <c r="T999" s="4"/>
      <c r="U999" s="4"/>
      <c r="V999" s="4"/>
      <c r="W999" s="4"/>
      <c r="X999" s="4"/>
      <c r="Y999" s="4"/>
      <c r="Z999" s="4"/>
      <c r="AA999" s="4">
        <v>1087.0</v>
      </c>
      <c r="AB999" s="4" t="s">
        <v>47</v>
      </c>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243" t="str">
        <f t="shared" si="107"/>
        <v/>
      </c>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row>
    <row r="1000" ht="14.25" customHeight="1">
      <c r="A1000" s="1" t="str">
        <f t="shared" si="106"/>
        <v>OK</v>
      </c>
      <c r="B1000" s="103" t="str">
        <f t="shared" si="4"/>
        <v>OK</v>
      </c>
      <c r="C1000" s="4" t="s">
        <v>5482</v>
      </c>
      <c r="D1000" s="4" t="s">
        <v>5281</v>
      </c>
      <c r="E1000" s="4"/>
      <c r="F1000" s="4"/>
      <c r="G1000" s="4"/>
      <c r="H1000" s="4" t="s">
        <v>5483</v>
      </c>
      <c r="I1000" s="4"/>
      <c r="J1000" s="4"/>
      <c r="K1000" s="4"/>
      <c r="L1000" s="4"/>
      <c r="M1000" s="4" t="s">
        <v>47</v>
      </c>
      <c r="N1000" s="4" t="s">
        <v>9</v>
      </c>
      <c r="O1000" s="4" t="s">
        <v>224</v>
      </c>
      <c r="P1000" s="4" t="s">
        <v>225</v>
      </c>
      <c r="Q1000" s="4"/>
      <c r="R1000" s="4" t="s">
        <v>5484</v>
      </c>
      <c r="S1000" s="4"/>
      <c r="T1000" s="4"/>
      <c r="U1000" s="4"/>
      <c r="V1000" s="4"/>
      <c r="W1000" s="4"/>
      <c r="X1000" s="4" t="s">
        <v>5485</v>
      </c>
      <c r="Y1000" s="4" t="s">
        <v>5486</v>
      </c>
      <c r="Z1000" s="4"/>
      <c r="AA1000" s="4">
        <v>1088.0</v>
      </c>
      <c r="AB1000" s="4" t="s">
        <v>49</v>
      </c>
      <c r="AC1000" s="4"/>
      <c r="AD1000" s="20" t="s">
        <v>215</v>
      </c>
      <c r="AE1000" s="266" t="s">
        <v>5484</v>
      </c>
      <c r="AF1000" s="266" t="s">
        <v>9</v>
      </c>
      <c r="AG1000" s="67"/>
      <c r="AH1000" s="67"/>
      <c r="AI1000" s="67"/>
      <c r="AJ1000" s="67"/>
      <c r="AK1000" s="67"/>
      <c r="AL1000" s="266" t="s">
        <v>9968</v>
      </c>
      <c r="AM1000" s="266" t="s">
        <v>9969</v>
      </c>
      <c r="AN1000" s="266" t="s">
        <v>9970</v>
      </c>
      <c r="AO1000" s="266" t="s">
        <v>9971</v>
      </c>
      <c r="AP1000" s="4"/>
      <c r="AQ1000" s="4"/>
      <c r="AR1000" s="4"/>
      <c r="AS1000" s="4"/>
      <c r="AT1000" s="4"/>
      <c r="AU1000" s="4"/>
      <c r="AV1000" s="4"/>
      <c r="AW1000" s="4"/>
      <c r="AX1000" s="4"/>
      <c r="AY1000" s="4"/>
      <c r="AZ1000" s="4"/>
      <c r="BA1000" s="4"/>
      <c r="BB1000" s="4"/>
      <c r="BC1000" s="4"/>
      <c r="BD1000" s="4"/>
      <c r="BE1000" s="4"/>
      <c r="BF1000" s="4"/>
      <c r="BG1000" s="4"/>
      <c r="BH1000" s="4"/>
      <c r="BI1000" s="4"/>
      <c r="BJ1000" s="243" t="str">
        <f t="shared" si="107"/>
        <v>TL</v>
      </c>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row>
    <row r="1001" ht="14.25" customHeight="1">
      <c r="A1001" s="1" t="str">
        <f t="shared" si="106"/>
        <v/>
      </c>
      <c r="B1001" s="103" t="str">
        <f t="shared" si="4"/>
        <v>Tự do chọn</v>
      </c>
      <c r="C1001" s="4" t="s">
        <v>5482</v>
      </c>
      <c r="D1001" s="4" t="s">
        <v>5281</v>
      </c>
      <c r="E1001" s="4"/>
      <c r="F1001" s="4"/>
      <c r="G1001" s="4"/>
      <c r="H1001" s="4" t="s">
        <v>5483</v>
      </c>
      <c r="I1001" s="4"/>
      <c r="J1001" s="4"/>
      <c r="K1001" s="4"/>
      <c r="L1001" s="4"/>
      <c r="M1001" s="4" t="s">
        <v>49</v>
      </c>
      <c r="N1001" s="4" t="s">
        <v>8</v>
      </c>
      <c r="O1001" s="4"/>
      <c r="P1001" s="4"/>
      <c r="Q1001" s="4"/>
      <c r="R1001" s="4"/>
      <c r="S1001" s="4"/>
      <c r="T1001" s="4"/>
      <c r="U1001" s="4"/>
      <c r="V1001" s="4"/>
      <c r="W1001" s="4"/>
      <c r="X1001" s="4"/>
      <c r="Y1001" s="4"/>
      <c r="Z1001" s="4"/>
      <c r="AA1001" s="4">
        <v>1089.0</v>
      </c>
      <c r="AB1001" s="4" t="s">
        <v>47</v>
      </c>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243" t="str">
        <f t="shared" si="107"/>
        <v>TNBT</v>
      </c>
      <c r="BK1001" s="4"/>
      <c r="BL1001" s="4"/>
      <c r="BM1001" s="4"/>
      <c r="BN1001" s="4"/>
      <c r="BO1001" s="4"/>
      <c r="BP1001" s="4"/>
      <c r="BQ1001" s="4"/>
      <c r="BR1001" s="4"/>
      <c r="BS1001" s="4"/>
      <c r="BT1001" s="4"/>
      <c r="BU1001" s="4"/>
      <c r="BV1001" s="4"/>
      <c r="BW1001" s="4"/>
      <c r="BX1001" s="4"/>
      <c r="BY1001" s="4"/>
      <c r="BZ1001" s="4"/>
      <c r="CA1001" s="4"/>
      <c r="CB1001" s="4"/>
      <c r="CC1001" s="4"/>
      <c r="CD1001" s="4"/>
      <c r="CE1001" s="4"/>
      <c r="CF1001" s="4"/>
      <c r="CG1001" s="4"/>
      <c r="CH1001" s="4"/>
      <c r="CI1001" s="4"/>
      <c r="CJ1001" s="4"/>
      <c r="CK1001" s="4"/>
      <c r="CL1001" s="4"/>
      <c r="CM1001" s="4"/>
    </row>
    <row r="1002" ht="14.25" customHeight="1">
      <c r="A1002" s="1" t="str">
        <f t="shared" si="106"/>
        <v>OK</v>
      </c>
      <c r="B1002" s="103" t="str">
        <f t="shared" si="4"/>
        <v>OK</v>
      </c>
      <c r="C1002" s="4" t="s">
        <v>5482</v>
      </c>
      <c r="D1002" s="4" t="s">
        <v>5281</v>
      </c>
      <c r="E1002" s="4"/>
      <c r="F1002" s="4"/>
      <c r="G1002" s="4"/>
      <c r="H1002" s="4" t="s">
        <v>5483</v>
      </c>
      <c r="I1002" s="4"/>
      <c r="J1002" s="4"/>
      <c r="K1002" s="4"/>
      <c r="L1002" s="4"/>
      <c r="M1002" s="4" t="s">
        <v>101</v>
      </c>
      <c r="N1002" s="4" t="s">
        <v>9</v>
      </c>
      <c r="O1002" s="4" t="s">
        <v>5436</v>
      </c>
      <c r="P1002" s="4" t="s">
        <v>5479</v>
      </c>
      <c r="Q1002" s="4"/>
      <c r="R1002" s="4" t="s">
        <v>5487</v>
      </c>
      <c r="S1002" s="4"/>
      <c r="T1002" s="4"/>
      <c r="U1002" s="4"/>
      <c r="V1002" s="4"/>
      <c r="W1002" s="4"/>
      <c r="X1002" s="4" t="s">
        <v>5488</v>
      </c>
      <c r="Y1002" s="4" t="s">
        <v>3369</v>
      </c>
      <c r="Z1002" s="4"/>
      <c r="AA1002" s="4">
        <v>1090.0</v>
      </c>
      <c r="AB1002" s="4" t="s">
        <v>48</v>
      </c>
      <c r="AC1002" s="4"/>
      <c r="AD1002" s="20" t="s">
        <v>265</v>
      </c>
      <c r="AE1002" s="67" t="s">
        <v>8171</v>
      </c>
      <c r="AF1002" s="67" t="s">
        <v>8171</v>
      </c>
      <c r="AG1002" s="67" t="s">
        <v>7933</v>
      </c>
      <c r="AH1002" s="67" t="s">
        <v>7933</v>
      </c>
      <c r="AI1002" s="67" t="s">
        <v>7933</v>
      </c>
      <c r="AJ1002" s="67" t="s">
        <v>7933</v>
      </c>
      <c r="AK1002" s="67" t="s">
        <v>7933</v>
      </c>
      <c r="AL1002" s="67" t="s">
        <v>8171</v>
      </c>
      <c r="AM1002" s="67" t="s">
        <v>8171</v>
      </c>
      <c r="AN1002" s="67" t="s">
        <v>8257</v>
      </c>
      <c r="AO1002" s="67" t="s">
        <v>9972</v>
      </c>
      <c r="AP1002" s="4"/>
      <c r="AQ1002" s="4"/>
      <c r="AR1002" s="4"/>
      <c r="AS1002" s="4"/>
      <c r="AT1002" s="4"/>
      <c r="AU1002" s="4"/>
      <c r="AV1002" s="4"/>
      <c r="AW1002" s="4"/>
      <c r="AX1002" s="4"/>
      <c r="AY1002" s="4"/>
      <c r="AZ1002" s="4"/>
      <c r="BA1002" s="4"/>
      <c r="BB1002" s="4"/>
      <c r="BC1002" s="4"/>
      <c r="BD1002" s="4"/>
      <c r="BE1002" s="4"/>
      <c r="BF1002" s="4"/>
      <c r="BG1002" s="4"/>
      <c r="BH1002" s="4"/>
      <c r="BI1002" s="4"/>
      <c r="BJ1002" s="243" t="str">
        <f t="shared" si="107"/>
        <v>TL</v>
      </c>
      <c r="BK1002" s="4"/>
      <c r="BL1002" s="4"/>
      <c r="BM1002" s="4"/>
      <c r="BN1002" s="4"/>
      <c r="BO1002" s="4"/>
      <c r="BP1002" s="4"/>
      <c r="BQ1002" s="4"/>
      <c r="BR1002" s="4"/>
      <c r="BS1002" s="4"/>
      <c r="BT1002" s="4"/>
      <c r="BU1002" s="4"/>
      <c r="BV1002" s="4"/>
      <c r="BW1002" s="4"/>
      <c r="BX1002" s="4"/>
      <c r="BY1002" s="4"/>
      <c r="BZ1002" s="4"/>
      <c r="CA1002" s="4"/>
      <c r="CB1002" s="4"/>
      <c r="CC1002" s="4"/>
      <c r="CD1002" s="4"/>
      <c r="CE1002" s="4"/>
      <c r="CF1002" s="4"/>
      <c r="CG1002" s="4"/>
      <c r="CH1002" s="4"/>
      <c r="CI1002" s="4"/>
      <c r="CJ1002" s="4"/>
      <c r="CK1002" s="4"/>
      <c r="CL1002" s="4"/>
      <c r="CM1002" s="4"/>
    </row>
    <row r="1003" ht="14.25" customHeight="1">
      <c r="A1003" s="1" t="str">
        <f t="shared" si="106"/>
        <v/>
      </c>
      <c r="B1003" s="103" t="str">
        <f t="shared" si="4"/>
        <v>Thêm</v>
      </c>
      <c r="C1003" s="4" t="s">
        <v>5482</v>
      </c>
      <c r="D1003" s="4" t="s">
        <v>5281</v>
      </c>
      <c r="E1003" s="4"/>
      <c r="F1003" s="4"/>
      <c r="G1003" s="4"/>
      <c r="H1003" s="4" t="s">
        <v>5483</v>
      </c>
      <c r="I1003" s="4"/>
      <c r="J1003" s="4"/>
      <c r="K1003" s="4"/>
      <c r="L1003" s="4"/>
      <c r="M1003" s="4"/>
      <c r="N1003" s="4"/>
      <c r="O1003" s="4"/>
      <c r="P1003" s="4"/>
      <c r="Q1003" s="4"/>
      <c r="R1003" s="4"/>
      <c r="S1003" s="4"/>
      <c r="T1003" s="4"/>
      <c r="U1003" s="4"/>
      <c r="V1003" s="4"/>
      <c r="W1003" s="4"/>
      <c r="X1003" s="4"/>
      <c r="Y1003" s="4"/>
      <c r="Z1003" s="4"/>
      <c r="AA1003" s="4">
        <v>1091.0</v>
      </c>
      <c r="AB1003" s="4" t="s">
        <v>47</v>
      </c>
      <c r="AC1003" s="4"/>
      <c r="AD1003" s="20" t="s">
        <v>250</v>
      </c>
      <c r="AE1003" s="67" t="s">
        <v>9973</v>
      </c>
      <c r="AF1003" s="67" t="s">
        <v>8</v>
      </c>
      <c r="AG1003" s="67" t="s">
        <v>9974</v>
      </c>
      <c r="AH1003" s="67" t="s">
        <v>9975</v>
      </c>
      <c r="AI1003" s="67" t="s">
        <v>9976</v>
      </c>
      <c r="AJ1003" s="67" t="s">
        <v>9977</v>
      </c>
      <c r="AK1003" s="67" t="s">
        <v>9978</v>
      </c>
      <c r="AL1003" s="67" t="s">
        <v>99</v>
      </c>
      <c r="AM1003" s="67" t="s">
        <v>9979</v>
      </c>
      <c r="AN1003" s="67" t="s">
        <v>9980</v>
      </c>
      <c r="AO1003" s="67" t="s">
        <v>9981</v>
      </c>
      <c r="AP1003" s="4"/>
      <c r="AQ1003" s="4"/>
      <c r="AR1003" s="4"/>
      <c r="AS1003" s="4"/>
      <c r="AT1003" s="4"/>
      <c r="AU1003" s="4"/>
      <c r="AV1003" s="4"/>
      <c r="AW1003" s="4"/>
      <c r="AX1003" s="4"/>
      <c r="AY1003" s="4"/>
      <c r="AZ1003" s="4"/>
      <c r="BA1003" s="4"/>
      <c r="BB1003" s="4"/>
      <c r="BC1003" s="4"/>
      <c r="BD1003" s="4"/>
      <c r="BE1003" s="4"/>
      <c r="BF1003" s="4"/>
      <c r="BG1003" s="4"/>
      <c r="BH1003" s="4"/>
      <c r="BI1003" s="4"/>
      <c r="BJ1003" s="243" t="str">
        <f t="shared" si="107"/>
        <v>Bảng chọn chứa các đối tượng cho phép người dùng truy cập đến một bảng chọn đơn hoặc một bảng chọn tương tự khác</v>
      </c>
      <c r="BK1003" s="4"/>
      <c r="BL1003" s="4"/>
      <c r="BM1003" s="4"/>
      <c r="BN1003" s="4"/>
      <c r="BO1003" s="4"/>
      <c r="BP1003" s="4"/>
      <c r="BQ1003" s="4"/>
      <c r="BR1003" s="4"/>
      <c r="BS1003" s="4"/>
      <c r="BT1003" s="4"/>
      <c r="BU1003" s="4"/>
      <c r="BV1003" s="4"/>
      <c r="BW1003" s="4"/>
      <c r="BX1003" s="4"/>
      <c r="BY1003" s="4"/>
      <c r="BZ1003" s="4"/>
      <c r="CA1003" s="4"/>
      <c r="CB1003" s="4"/>
      <c r="CC1003" s="4"/>
      <c r="CD1003" s="4"/>
      <c r="CE1003" s="4"/>
      <c r="CF1003" s="4"/>
      <c r="CG1003" s="4"/>
      <c r="CH1003" s="4"/>
      <c r="CI1003" s="4"/>
      <c r="CJ1003" s="4"/>
      <c r="CK1003" s="4"/>
      <c r="CL1003" s="4"/>
      <c r="CM1003" s="4"/>
    </row>
    <row r="1004" ht="14.25" customHeight="1">
      <c r="A1004" s="1" t="str">
        <f t="shared" si="106"/>
        <v/>
      </c>
      <c r="B1004" s="103" t="str">
        <f t="shared" si="4"/>
        <v>Có sẵn</v>
      </c>
      <c r="C1004" s="4" t="s">
        <v>5492</v>
      </c>
      <c r="D1004" s="4" t="s">
        <v>5281</v>
      </c>
      <c r="E1004" s="4"/>
      <c r="F1004" s="4"/>
      <c r="G1004" s="4" t="s">
        <v>5493</v>
      </c>
      <c r="H1004" s="4"/>
      <c r="I1004" s="4"/>
      <c r="J1004" s="4"/>
      <c r="K1004" s="4"/>
      <c r="L1004" s="4"/>
      <c r="M1004" s="4" t="s">
        <v>49</v>
      </c>
      <c r="N1004" s="4" t="s">
        <v>8</v>
      </c>
      <c r="O1004" s="4" t="s">
        <v>3275</v>
      </c>
      <c r="P1004" s="4" t="s">
        <v>2985</v>
      </c>
      <c r="Q1004" s="4" t="s">
        <v>8</v>
      </c>
      <c r="R1004" s="4" t="s">
        <v>5494</v>
      </c>
      <c r="S1004" s="4" t="s">
        <v>5495</v>
      </c>
      <c r="T1004" s="4" t="s">
        <v>5496</v>
      </c>
      <c r="U1004" s="4" t="s">
        <v>5497</v>
      </c>
      <c r="V1004" s="4" t="s">
        <v>5498</v>
      </c>
      <c r="W1004" s="4" t="s">
        <v>4749</v>
      </c>
      <c r="X1004" s="4"/>
      <c r="Y1004" s="4"/>
      <c r="Z1004" s="4"/>
      <c r="AA1004" s="4">
        <v>1092.0</v>
      </c>
      <c r="AB1004" s="4" t="s">
        <v>47</v>
      </c>
      <c r="AC1004" s="4"/>
      <c r="AD1004" s="20" t="s">
        <v>254</v>
      </c>
      <c r="AE1004" s="67" t="s">
        <v>9982</v>
      </c>
      <c r="AF1004" s="67" t="s">
        <v>8</v>
      </c>
      <c r="AG1004" s="67" t="s">
        <v>5495</v>
      </c>
      <c r="AH1004" s="67" t="s">
        <v>5496</v>
      </c>
      <c r="AI1004" s="67" t="s">
        <v>5497</v>
      </c>
      <c r="AJ1004" s="67" t="s">
        <v>5498</v>
      </c>
      <c r="AK1004" s="67" t="s">
        <v>4749</v>
      </c>
      <c r="AL1004" s="67" t="s">
        <v>242</v>
      </c>
      <c r="AM1004" s="67" t="s">
        <v>9983</v>
      </c>
      <c r="AN1004" s="67" t="s">
        <v>8717</v>
      </c>
      <c r="AO1004" s="67" t="s">
        <v>9984</v>
      </c>
      <c r="AP1004" s="4"/>
      <c r="AQ1004" s="4"/>
      <c r="AR1004" s="4"/>
      <c r="AS1004" s="4"/>
      <c r="AT1004" s="4"/>
      <c r="AU1004" s="4"/>
      <c r="AV1004" s="4"/>
      <c r="AW1004" s="4"/>
      <c r="AX1004" s="4"/>
      <c r="AY1004" s="4"/>
      <c r="AZ1004" s="4"/>
      <c r="BA1004" s="4"/>
      <c r="BB1004" s="4"/>
      <c r="BC1004" s="4"/>
      <c r="BD1004" s="4"/>
      <c r="BE1004" s="4"/>
      <c r="BF1004" s="4"/>
      <c r="BG1004" s="4"/>
      <c r="BH1004" s="4"/>
      <c r="BI1004" s="4"/>
      <c r="BJ1004" s="243" t="str">
        <f t="shared" si="107"/>
        <v>TNBT</v>
      </c>
      <c r="BK1004" s="4"/>
      <c r="BL1004" s="4"/>
      <c r="BM1004" s="4"/>
      <c r="BN1004" s="4"/>
      <c r="BO1004" s="4"/>
      <c r="BP1004" s="4"/>
      <c r="BQ1004" s="4"/>
      <c r="BR1004" s="4"/>
      <c r="BS1004" s="4"/>
      <c r="BT1004" s="4"/>
      <c r="BU1004" s="4"/>
      <c r="BV1004" s="4"/>
      <c r="BW1004" s="4"/>
      <c r="BX1004" s="4"/>
      <c r="BY1004" s="4"/>
      <c r="BZ1004" s="4"/>
      <c r="CA1004" s="4"/>
      <c r="CB1004" s="4"/>
      <c r="CC1004" s="4"/>
      <c r="CD1004" s="4"/>
      <c r="CE1004" s="4"/>
      <c r="CF1004" s="4"/>
      <c r="CG1004" s="4"/>
      <c r="CH1004" s="4"/>
      <c r="CI1004" s="4"/>
      <c r="CJ1004" s="4"/>
      <c r="CK1004" s="4"/>
      <c r="CL1004" s="4"/>
      <c r="CM1004" s="4"/>
    </row>
    <row r="1005" ht="14.25" customHeight="1">
      <c r="A1005" s="1" t="str">
        <f t="shared" si="106"/>
        <v/>
      </c>
      <c r="B1005" s="103" t="str">
        <f t="shared" si="4"/>
        <v>Tự do chọn</v>
      </c>
      <c r="C1005" s="4" t="s">
        <v>5492</v>
      </c>
      <c r="D1005" s="4" t="s">
        <v>5281</v>
      </c>
      <c r="E1005" s="4"/>
      <c r="F1005" s="4"/>
      <c r="G1005" s="4"/>
      <c r="H1005" s="4"/>
      <c r="I1005" s="4"/>
      <c r="J1005" s="4"/>
      <c r="K1005" s="4"/>
      <c r="L1005" s="4"/>
      <c r="M1005" s="4" t="s">
        <v>49</v>
      </c>
      <c r="N1005" s="4" t="s">
        <v>8</v>
      </c>
      <c r="O1005" s="4"/>
      <c r="P1005" s="4"/>
      <c r="Q1005" s="4"/>
      <c r="R1005" s="4"/>
      <c r="S1005" s="4"/>
      <c r="T1005" s="4"/>
      <c r="U1005" s="4"/>
      <c r="V1005" s="4"/>
      <c r="W1005" s="4"/>
      <c r="X1005" s="4"/>
      <c r="Y1005" s="4"/>
      <c r="Z1005" s="4"/>
      <c r="AA1005" s="4">
        <v>1093.0</v>
      </c>
      <c r="AB1005" s="4" t="s">
        <v>47</v>
      </c>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243" t="str">
        <f t="shared" si="107"/>
        <v>TNBT</v>
      </c>
      <c r="BK1005" s="4"/>
      <c r="BL1005" s="4"/>
      <c r="BM1005" s="4"/>
      <c r="BN1005" s="4"/>
      <c r="BO1005" s="4"/>
      <c r="BP1005" s="4"/>
      <c r="BQ1005" s="4"/>
      <c r="BR1005" s="4"/>
      <c r="BS1005" s="4"/>
      <c r="BT1005" s="4"/>
      <c r="BU1005" s="4"/>
      <c r="BV1005" s="4"/>
      <c r="BW1005" s="4"/>
      <c r="BX1005" s="4"/>
      <c r="BY1005" s="4"/>
      <c r="BZ1005" s="4"/>
      <c r="CA1005" s="4"/>
      <c r="CB1005" s="4"/>
      <c r="CC1005" s="4"/>
      <c r="CD1005" s="4"/>
      <c r="CE1005" s="4"/>
      <c r="CF1005" s="4"/>
      <c r="CG1005" s="4"/>
      <c r="CH1005" s="4"/>
      <c r="CI1005" s="4"/>
      <c r="CJ1005" s="4"/>
      <c r="CK1005" s="4"/>
      <c r="CL1005" s="4"/>
      <c r="CM1005" s="4"/>
    </row>
    <row r="1006" ht="14.25" customHeight="1">
      <c r="A1006" s="1" t="str">
        <f t="shared" si="106"/>
        <v>OK</v>
      </c>
      <c r="B1006" s="103" t="str">
        <f t="shared" si="4"/>
        <v>OK</v>
      </c>
      <c r="C1006" s="4" t="s">
        <v>5492</v>
      </c>
      <c r="D1006" s="4" t="s">
        <v>5281</v>
      </c>
      <c r="E1006" s="4"/>
      <c r="F1006" s="4"/>
      <c r="G1006" s="4" t="s">
        <v>5493</v>
      </c>
      <c r="H1006" s="4"/>
      <c r="I1006" s="4"/>
      <c r="J1006" s="4"/>
      <c r="K1006" s="4"/>
      <c r="L1006" s="4"/>
      <c r="M1006" s="4" t="s">
        <v>101</v>
      </c>
      <c r="N1006" s="4" t="s">
        <v>9</v>
      </c>
      <c r="O1006" s="4" t="s">
        <v>681</v>
      </c>
      <c r="P1006" s="4" t="s">
        <v>682</v>
      </c>
      <c r="Q1006" s="4"/>
      <c r="R1006" s="4" t="s">
        <v>5499</v>
      </c>
      <c r="S1006" s="4"/>
      <c r="T1006" s="4"/>
      <c r="U1006" s="4"/>
      <c r="V1006" s="4"/>
      <c r="W1006" s="4"/>
      <c r="X1006" s="4" t="s">
        <v>5500</v>
      </c>
      <c r="Y1006" s="4" t="s">
        <v>3369</v>
      </c>
      <c r="Z1006" s="4"/>
      <c r="AA1006" s="4">
        <v>1094.0</v>
      </c>
      <c r="AB1006" s="4" t="s">
        <v>48</v>
      </c>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243" t="str">
        <f t="shared" si="107"/>
        <v>TL</v>
      </c>
      <c r="BK1006" s="4"/>
      <c r="BL1006" s="4"/>
      <c r="BM1006" s="4"/>
      <c r="BN1006" s="4"/>
      <c r="BO1006" s="4"/>
      <c r="BP1006" s="4"/>
      <c r="BQ1006" s="4"/>
      <c r="BR1006" s="4"/>
      <c r="BS1006" s="4"/>
      <c r="BT1006" s="4"/>
      <c r="BU1006" s="4"/>
      <c r="BV1006" s="4"/>
      <c r="BW1006" s="4"/>
      <c r="BX1006" s="4"/>
      <c r="BY1006" s="4"/>
      <c r="BZ1006" s="4"/>
      <c r="CA1006" s="4"/>
      <c r="CB1006" s="4"/>
      <c r="CC1006" s="4"/>
      <c r="CD1006" s="4"/>
      <c r="CE1006" s="4"/>
      <c r="CF1006" s="4"/>
      <c r="CG1006" s="4"/>
      <c r="CH1006" s="4"/>
      <c r="CI1006" s="4"/>
      <c r="CJ1006" s="4"/>
      <c r="CK1006" s="4"/>
      <c r="CL1006" s="4"/>
      <c r="CM1006" s="4"/>
    </row>
    <row r="1007" ht="14.25" customHeight="1">
      <c r="A1007" s="1"/>
      <c r="B1007" s="103" t="str">
        <f t="shared" si="4"/>
        <v>Thêm</v>
      </c>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20" t="s">
        <v>270</v>
      </c>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243" t="str">
        <f t="shared" si="107"/>
        <v/>
      </c>
      <c r="BK1007" s="4"/>
      <c r="BL1007" s="4"/>
      <c r="BM1007" s="4"/>
      <c r="BN1007" s="4"/>
      <c r="BO1007" s="4"/>
      <c r="BP1007" s="4"/>
      <c r="BQ1007" s="4"/>
      <c r="BR1007" s="4"/>
      <c r="BS1007" s="4"/>
      <c r="BT1007" s="4"/>
      <c r="BU1007" s="4"/>
      <c r="BV1007" s="4"/>
      <c r="BW1007" s="4"/>
      <c r="BX1007" s="4"/>
      <c r="BY1007" s="4"/>
      <c r="BZ1007" s="4"/>
      <c r="CA1007" s="4"/>
      <c r="CB1007" s="4"/>
      <c r="CC1007" s="4"/>
      <c r="CD1007" s="4"/>
      <c r="CE1007" s="4"/>
      <c r="CF1007" s="4"/>
      <c r="CG1007" s="4"/>
      <c r="CH1007" s="4"/>
      <c r="CI1007" s="4"/>
      <c r="CJ1007" s="4"/>
      <c r="CK1007" s="4"/>
      <c r="CL1007" s="4"/>
      <c r="CM1007" s="4"/>
    </row>
    <row r="1008" ht="14.25" customHeight="1">
      <c r="A1008" s="1" t="str">
        <f t="shared" ref="A1008:A1012" si="108">SWITCH(B1008,"OK",IF(ISBLANK(R1008),IF(ISBLANK(P1008),"Giữ chỗ nhóm","Giữ chỗ"),"OK"),"Chưa làm",IF(P1008&lt;&gt;"","Giữ chỗ",""),0,IF(ISBLANK(R1008),"Thêm",""),"")</f>
        <v/>
      </c>
      <c r="B1008" s="103" t="str">
        <f t="shared" si="4"/>
        <v>Có sẵn</v>
      </c>
      <c r="C1008" s="4" t="s">
        <v>5492</v>
      </c>
      <c r="D1008" s="4" t="s">
        <v>5281</v>
      </c>
      <c r="E1008" s="4"/>
      <c r="F1008" s="4"/>
      <c r="G1008" s="4"/>
      <c r="H1008" s="4"/>
      <c r="I1008" s="4"/>
      <c r="J1008" s="4"/>
      <c r="K1008" s="4"/>
      <c r="L1008" s="4"/>
      <c r="M1008" s="4"/>
      <c r="N1008" s="4"/>
      <c r="O1008" s="4"/>
      <c r="P1008" s="4" t="s">
        <v>4445</v>
      </c>
      <c r="Q1008" s="4" t="s">
        <v>9</v>
      </c>
      <c r="R1008" s="4" t="s">
        <v>5501</v>
      </c>
      <c r="S1008" s="4" t="s">
        <v>150</v>
      </c>
      <c r="T1008" s="4" t="s">
        <v>150</v>
      </c>
      <c r="U1008" s="4" t="s">
        <v>150</v>
      </c>
      <c r="V1008" s="4" t="s">
        <v>150</v>
      </c>
      <c r="W1008" s="4" t="s">
        <v>150</v>
      </c>
      <c r="X1008" s="4" t="s">
        <v>5502</v>
      </c>
      <c r="Y1008" s="4"/>
      <c r="Z1008" s="4" t="s">
        <v>5503</v>
      </c>
      <c r="AA1008" s="4">
        <v>1096.0</v>
      </c>
      <c r="AB1008" s="4" t="s">
        <v>47</v>
      </c>
      <c r="AC1008" s="4"/>
      <c r="AD1008" s="20" t="s">
        <v>265</v>
      </c>
      <c r="AE1008" s="67" t="s">
        <v>8171</v>
      </c>
      <c r="AF1008" s="67" t="s">
        <v>8171</v>
      </c>
      <c r="AG1008" s="4"/>
      <c r="AH1008" s="4"/>
      <c r="AI1008" s="4"/>
      <c r="AJ1008" s="4"/>
      <c r="AK1008" s="4"/>
      <c r="AL1008" s="67" t="s">
        <v>8171</v>
      </c>
      <c r="AM1008" s="67" t="s">
        <v>9985</v>
      </c>
      <c r="AN1008" s="67" t="s">
        <v>8270</v>
      </c>
      <c r="AO1008" s="67" t="s">
        <v>9986</v>
      </c>
      <c r="AP1008" s="4"/>
      <c r="AQ1008" s="4"/>
      <c r="AR1008" s="4"/>
      <c r="AS1008" s="4"/>
      <c r="AT1008" s="4"/>
      <c r="AU1008" s="4"/>
      <c r="AV1008" s="4"/>
      <c r="AW1008" s="4"/>
      <c r="AX1008" s="4"/>
      <c r="AY1008" s="4"/>
      <c r="AZ1008" s="4"/>
      <c r="BA1008" s="4"/>
      <c r="BB1008" s="4"/>
      <c r="BC1008" s="4"/>
      <c r="BD1008" s="4"/>
      <c r="BE1008" s="4"/>
      <c r="BF1008" s="4"/>
      <c r="BG1008" s="4"/>
      <c r="BH1008" s="4"/>
      <c r="BI1008" s="4"/>
      <c r="BJ1008" s="243" t="str">
        <f t="shared" si="107"/>
        <v>TL</v>
      </c>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c r="CL1008" s="4"/>
      <c r="CM1008" s="4"/>
    </row>
    <row r="1009" ht="14.25" customHeight="1">
      <c r="A1009" s="1" t="str">
        <f t="shared" si="108"/>
        <v/>
      </c>
      <c r="B1009" s="103" t="str">
        <f t="shared" si="4"/>
        <v>Tự do chọn</v>
      </c>
      <c r="C1009" s="4" t="s">
        <v>5504</v>
      </c>
      <c r="D1009" s="4" t="s">
        <v>5281</v>
      </c>
      <c r="E1009" s="4"/>
      <c r="F1009" s="4"/>
      <c r="G1009" s="4" t="s">
        <v>5505</v>
      </c>
      <c r="H1009" s="4" t="s">
        <v>5506</v>
      </c>
      <c r="I1009" s="4"/>
      <c r="J1009" s="4"/>
      <c r="K1009" s="4"/>
      <c r="L1009" s="4" t="s">
        <v>5507</v>
      </c>
      <c r="M1009" s="4" t="s">
        <v>49</v>
      </c>
      <c r="N1009" s="4" t="s">
        <v>8</v>
      </c>
      <c r="O1009" s="4"/>
      <c r="P1009" s="4"/>
      <c r="Q1009" s="4"/>
      <c r="R1009" s="4"/>
      <c r="S1009" s="4"/>
      <c r="T1009" s="4"/>
      <c r="U1009" s="4"/>
      <c r="V1009" s="4"/>
      <c r="W1009" s="4"/>
      <c r="X1009" s="4"/>
      <c r="Y1009" s="4"/>
      <c r="Z1009" s="4"/>
      <c r="AA1009" s="4">
        <v>1097.0</v>
      </c>
      <c r="AB1009" s="4" t="s">
        <v>47</v>
      </c>
      <c r="AC1009" s="4"/>
      <c r="AD1009" s="20" t="s">
        <v>294</v>
      </c>
      <c r="AE1009" s="67" t="s">
        <v>9987</v>
      </c>
      <c r="AF1009" s="67" t="s">
        <v>8</v>
      </c>
      <c r="AG1009" s="67" t="s">
        <v>9988</v>
      </c>
      <c r="AH1009" s="67" t="s">
        <v>9989</v>
      </c>
      <c r="AI1009" s="67" t="s">
        <v>9990</v>
      </c>
      <c r="AJ1009" s="67" t="s">
        <v>9905</v>
      </c>
      <c r="AK1009" s="67" t="s">
        <v>9906</v>
      </c>
      <c r="AL1009" s="67" t="s">
        <v>99</v>
      </c>
      <c r="AM1009" s="67" t="s">
        <v>9991</v>
      </c>
      <c r="AN1009" s="67" t="s">
        <v>9992</v>
      </c>
      <c r="AO1009" s="67" t="s">
        <v>9993</v>
      </c>
      <c r="AP1009" s="4"/>
      <c r="AQ1009" s="4"/>
      <c r="AR1009" s="4"/>
      <c r="AS1009" s="4"/>
      <c r="AT1009" s="4"/>
      <c r="AU1009" s="4"/>
      <c r="AV1009" s="4"/>
      <c r="AW1009" s="4"/>
      <c r="AX1009" s="4"/>
      <c r="AY1009" s="4"/>
      <c r="AZ1009" s="4"/>
      <c r="BA1009" s="4"/>
      <c r="BB1009" s="4"/>
      <c r="BC1009" s="4"/>
      <c r="BD1009" s="4"/>
      <c r="BE1009" s="4"/>
      <c r="BF1009" s="4"/>
      <c r="BG1009" s="4"/>
      <c r="BH1009" s="4"/>
      <c r="BI1009" s="4"/>
      <c r="BJ1009" s="243" t="str">
        <f t="shared" si="107"/>
        <v>TNBT</v>
      </c>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c r="CJ1009" s="4"/>
      <c r="CK1009" s="4"/>
      <c r="CL1009" s="4"/>
      <c r="CM1009" s="4"/>
    </row>
    <row r="1010" ht="14.25" customHeight="1">
      <c r="A1010" s="1" t="str">
        <f t="shared" si="108"/>
        <v/>
      </c>
      <c r="B1010" s="103" t="str">
        <f t="shared" si="4"/>
        <v>Có sẵn</v>
      </c>
      <c r="C1010" s="4" t="s">
        <v>5504</v>
      </c>
      <c r="D1010" s="4" t="s">
        <v>5281</v>
      </c>
      <c r="E1010" s="4"/>
      <c r="F1010" s="4"/>
      <c r="G1010" s="4" t="s">
        <v>5505</v>
      </c>
      <c r="H1010" s="4" t="s">
        <v>5506</v>
      </c>
      <c r="I1010" s="4"/>
      <c r="J1010" s="4"/>
      <c r="K1010" s="4"/>
      <c r="L1010" s="4" t="s">
        <v>5507</v>
      </c>
      <c r="M1010" s="4"/>
      <c r="N1010" s="4"/>
      <c r="O1010" s="4"/>
      <c r="P1010" s="4" t="s">
        <v>4453</v>
      </c>
      <c r="Q1010" s="4" t="s">
        <v>5</v>
      </c>
      <c r="R1010" s="4" t="s">
        <v>5508</v>
      </c>
      <c r="S1010" s="4" t="s">
        <v>5294</v>
      </c>
      <c r="T1010" s="4" t="s">
        <v>5293</v>
      </c>
      <c r="U1010" s="4" t="s">
        <v>5509</v>
      </c>
      <c r="V1010" s="4" t="s">
        <v>5510</v>
      </c>
      <c r="W1010" s="4" t="s">
        <v>150</v>
      </c>
      <c r="X1010" s="4" t="s">
        <v>99</v>
      </c>
      <c r="Y1010" s="4"/>
      <c r="Z1010" s="4" t="s">
        <v>5511</v>
      </c>
      <c r="AA1010" s="4">
        <v>1098.0</v>
      </c>
      <c r="AB1010" s="4" t="s">
        <v>47</v>
      </c>
      <c r="AC1010" s="4"/>
      <c r="AD1010" s="20" t="s">
        <v>270</v>
      </c>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243" t="str">
        <f t="shared" si="107"/>
        <v>TNLT</v>
      </c>
      <c r="BK1010" s="4"/>
      <c r="BL1010" s="4"/>
      <c r="BM1010" s="4"/>
      <c r="BN1010" s="4"/>
      <c r="BO1010" s="4"/>
      <c r="BP1010" s="4"/>
      <c r="BQ1010" s="4"/>
      <c r="BR1010" s="4"/>
      <c r="BS1010" s="4"/>
      <c r="BT1010" s="4"/>
      <c r="BU1010" s="4"/>
      <c r="BV1010" s="4"/>
      <c r="BW1010" s="4"/>
      <c r="BX1010" s="4"/>
      <c r="BY1010" s="4"/>
      <c r="BZ1010" s="4"/>
      <c r="CA1010" s="4"/>
      <c r="CB1010" s="4"/>
      <c r="CC1010" s="4"/>
      <c r="CD1010" s="4"/>
      <c r="CE1010" s="4"/>
      <c r="CF1010" s="4"/>
      <c r="CG1010" s="4"/>
      <c r="CH1010" s="4"/>
      <c r="CI1010" s="4"/>
      <c r="CJ1010" s="4"/>
      <c r="CK1010" s="4"/>
      <c r="CL1010" s="4"/>
      <c r="CM1010" s="4"/>
    </row>
    <row r="1011" ht="14.25" customHeight="1">
      <c r="A1011" s="1" t="str">
        <f t="shared" si="108"/>
        <v>OK</v>
      </c>
      <c r="B1011" s="103" t="str">
        <f t="shared" si="4"/>
        <v>OK</v>
      </c>
      <c r="C1011" s="4" t="s">
        <v>5512</v>
      </c>
      <c r="D1011" s="4" t="s">
        <v>5281</v>
      </c>
      <c r="E1011" s="4"/>
      <c r="F1011" s="4"/>
      <c r="G1011" s="4"/>
      <c r="H1011" s="4" t="s">
        <v>5513</v>
      </c>
      <c r="I1011" s="4"/>
      <c r="J1011" s="4"/>
      <c r="K1011" s="4"/>
      <c r="L1011" s="4"/>
      <c r="M1011" s="4" t="s">
        <v>49</v>
      </c>
      <c r="N1011" s="4" t="s">
        <v>8</v>
      </c>
      <c r="O1011" s="4" t="s">
        <v>3108</v>
      </c>
      <c r="P1011" s="4" t="s">
        <v>3244</v>
      </c>
      <c r="Q1011" s="4"/>
      <c r="R1011" s="4" t="s">
        <v>5514</v>
      </c>
      <c r="S1011" s="4" t="s">
        <v>5295</v>
      </c>
      <c r="T1011" s="4" t="s">
        <v>5515</v>
      </c>
      <c r="U1011" s="4" t="s">
        <v>5296</v>
      </c>
      <c r="V1011" s="4" t="s">
        <v>5294</v>
      </c>
      <c r="W1011" s="4" t="s">
        <v>5516</v>
      </c>
      <c r="X1011" s="4"/>
      <c r="Y1011" s="4"/>
      <c r="Z1011" s="4"/>
      <c r="AA1011" s="4">
        <v>1099.0</v>
      </c>
      <c r="AB1011" s="4" t="s">
        <v>47</v>
      </c>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243" t="str">
        <f t="shared" si="107"/>
        <v>TNBT</v>
      </c>
      <c r="BK1011" s="4"/>
      <c r="BL1011" s="4"/>
      <c r="BM1011" s="4"/>
      <c r="BN1011" s="4"/>
      <c r="BO1011" s="4"/>
      <c r="BP1011" s="4"/>
      <c r="BQ1011" s="4"/>
      <c r="BR1011" s="4"/>
      <c r="BS1011" s="4"/>
      <c r="BT1011" s="4"/>
      <c r="BU1011" s="4"/>
      <c r="BV1011" s="4"/>
      <c r="BW1011" s="4"/>
      <c r="BX1011" s="4"/>
      <c r="BY1011" s="4"/>
      <c r="BZ1011" s="4"/>
      <c r="CA1011" s="4"/>
      <c r="CB1011" s="4"/>
      <c r="CC1011" s="4"/>
      <c r="CD1011" s="4"/>
      <c r="CE1011" s="4"/>
      <c r="CF1011" s="4"/>
      <c r="CG1011" s="4"/>
      <c r="CH1011" s="4"/>
      <c r="CI1011" s="4"/>
      <c r="CJ1011" s="4"/>
      <c r="CK1011" s="4"/>
      <c r="CL1011" s="4"/>
      <c r="CM1011" s="4"/>
    </row>
    <row r="1012" ht="14.25" customHeight="1">
      <c r="A1012" s="1" t="str">
        <f t="shared" si="108"/>
        <v/>
      </c>
      <c r="B1012" s="103" t="str">
        <f t="shared" si="4"/>
        <v>Tự do chọn</v>
      </c>
      <c r="C1012" s="4" t="s">
        <v>5512</v>
      </c>
      <c r="D1012" s="4" t="s">
        <v>5281</v>
      </c>
      <c r="E1012" s="4"/>
      <c r="F1012" s="4"/>
      <c r="G1012" s="4"/>
      <c r="H1012" s="4" t="s">
        <v>5513</v>
      </c>
      <c r="I1012" s="4"/>
      <c r="J1012" s="4"/>
      <c r="K1012" s="4"/>
      <c r="L1012" s="4"/>
      <c r="M1012" s="4" t="s">
        <v>101</v>
      </c>
      <c r="N1012" s="4" t="s">
        <v>9</v>
      </c>
      <c r="O1012" s="4"/>
      <c r="P1012" s="4"/>
      <c r="Q1012" s="4"/>
      <c r="R1012" s="4"/>
      <c r="S1012" s="4"/>
      <c r="T1012" s="4"/>
      <c r="U1012" s="4"/>
      <c r="V1012" s="4"/>
      <c r="W1012" s="4"/>
      <c r="X1012" s="4"/>
      <c r="Y1012" s="4"/>
      <c r="Z1012" s="4"/>
      <c r="AA1012" s="4">
        <v>1100.0</v>
      </c>
      <c r="AB1012" s="4" t="s">
        <v>48</v>
      </c>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243" t="str">
        <f t="shared" si="107"/>
        <v>TL</v>
      </c>
      <c r="BK1012" s="4"/>
      <c r="BL1012" s="4"/>
      <c r="BM1012" s="4"/>
      <c r="BN1012" s="4"/>
      <c r="BO1012" s="4"/>
      <c r="BP1012" s="4"/>
      <c r="BQ1012" s="4"/>
      <c r="BR1012" s="4"/>
      <c r="BS1012" s="4"/>
      <c r="BT1012" s="4"/>
      <c r="BU1012" s="4"/>
      <c r="BV1012" s="4"/>
      <c r="BW1012" s="4"/>
      <c r="BX1012" s="4"/>
      <c r="BY1012" s="4"/>
      <c r="BZ1012" s="4"/>
      <c r="CA1012" s="4"/>
      <c r="CB1012" s="4"/>
      <c r="CC1012" s="4"/>
      <c r="CD1012" s="4"/>
      <c r="CE1012" s="4"/>
      <c r="CF1012" s="4"/>
      <c r="CG1012" s="4"/>
      <c r="CH1012" s="4"/>
      <c r="CI1012" s="4"/>
      <c r="CJ1012" s="4"/>
      <c r="CK1012" s="4"/>
      <c r="CL1012" s="4"/>
      <c r="CM1012" s="4"/>
    </row>
    <row r="1013" ht="14.25" customHeight="1">
      <c r="A1013" s="1"/>
      <c r="B1013" s="103" t="str">
        <f t="shared" si="4"/>
        <v>Thêm</v>
      </c>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20" t="s">
        <v>294</v>
      </c>
      <c r="AE1013" s="67" t="s">
        <v>9994</v>
      </c>
      <c r="AF1013" s="67" t="s">
        <v>8</v>
      </c>
      <c r="AG1013" s="2" t="s">
        <v>9995</v>
      </c>
      <c r="AH1013" s="2" t="s">
        <v>9996</v>
      </c>
      <c r="AI1013" s="2" t="s">
        <v>9997</v>
      </c>
      <c r="AJ1013" s="67" t="s">
        <v>9998</v>
      </c>
      <c r="AK1013" s="67" t="s">
        <v>1124</v>
      </c>
      <c r="AL1013" s="67" t="s">
        <v>242</v>
      </c>
      <c r="AM1013" s="67" t="s">
        <v>9999</v>
      </c>
      <c r="AN1013" s="67" t="s">
        <v>9992</v>
      </c>
      <c r="AO1013" s="67" t="s">
        <v>9993</v>
      </c>
      <c r="AP1013" s="4"/>
      <c r="AQ1013" s="4"/>
      <c r="AR1013" s="4"/>
      <c r="AS1013" s="4"/>
      <c r="AT1013" s="4"/>
      <c r="AU1013" s="4"/>
      <c r="AV1013" s="4"/>
      <c r="AW1013" s="4"/>
      <c r="AX1013" s="4"/>
      <c r="AY1013" s="4"/>
      <c r="AZ1013" s="4"/>
      <c r="BA1013" s="4"/>
      <c r="BB1013" s="4"/>
      <c r="BC1013" s="4"/>
      <c r="BD1013" s="4"/>
      <c r="BE1013" s="4"/>
      <c r="BF1013" s="4"/>
      <c r="BG1013" s="4"/>
      <c r="BH1013" s="4"/>
      <c r="BI1013" s="4"/>
      <c r="BJ1013" s="243" t="str">
        <f t="shared" si="107"/>
        <v>Cần sử dụng cấu trúc bảng chọn nào</v>
      </c>
      <c r="BK1013" s="4"/>
      <c r="BL1013" s="4"/>
      <c r="BM1013" s="4"/>
      <c r="BN1013" s="4"/>
      <c r="BO1013" s="4"/>
      <c r="BP1013" s="4"/>
      <c r="BQ1013" s="4"/>
      <c r="BR1013" s="4"/>
      <c r="BS1013" s="4"/>
      <c r="BT1013" s="4"/>
      <c r="BU1013" s="4"/>
      <c r="BV1013" s="4"/>
      <c r="BW1013" s="4"/>
      <c r="BX1013" s="4"/>
      <c r="BY1013" s="4"/>
      <c r="BZ1013" s="4"/>
      <c r="CA1013" s="4"/>
      <c r="CB1013" s="4"/>
      <c r="CC1013" s="4"/>
      <c r="CD1013" s="4"/>
      <c r="CE1013" s="4"/>
      <c r="CF1013" s="4"/>
      <c r="CG1013" s="4"/>
      <c r="CH1013" s="4"/>
      <c r="CI1013" s="4"/>
      <c r="CJ1013" s="4"/>
      <c r="CK1013" s="4"/>
      <c r="CL1013" s="4"/>
      <c r="CM1013" s="4"/>
    </row>
    <row r="1014" ht="14.25" customHeight="1">
      <c r="A1014" s="1" t="str">
        <f t="shared" ref="A1014:A1015" si="109">SWITCH(B1014,"OK",IF(ISBLANK(R1014),IF(ISBLANK(P1014),"Giữ chỗ nhóm","Giữ chỗ"),"OK"),"Chưa làm",IF(P1014&lt;&gt;"","Giữ chỗ",""),0,IF(ISBLANK(R1014),"Thêm",""),"")</f>
        <v/>
      </c>
      <c r="B1014" s="103" t="str">
        <f t="shared" si="4"/>
        <v>Tự do chọn</v>
      </c>
      <c r="C1014" s="4" t="s">
        <v>5517</v>
      </c>
      <c r="D1014" s="4" t="s">
        <v>5281</v>
      </c>
      <c r="E1014" s="4"/>
      <c r="F1014" s="4"/>
      <c r="G1014" s="4"/>
      <c r="H1014" s="4" t="s">
        <v>5518</v>
      </c>
      <c r="I1014" s="4"/>
      <c r="J1014" s="4" t="s">
        <v>123</v>
      </c>
      <c r="K1014" s="4"/>
      <c r="L1014" s="4" t="s">
        <v>5519</v>
      </c>
      <c r="M1014" s="4" t="s">
        <v>49</v>
      </c>
      <c r="N1014" s="4" t="s">
        <v>8</v>
      </c>
      <c r="O1014" s="4"/>
      <c r="P1014" s="4"/>
      <c r="Q1014" s="4"/>
      <c r="R1014" s="4"/>
      <c r="S1014" s="4"/>
      <c r="T1014" s="4"/>
      <c r="U1014" s="4"/>
      <c r="V1014" s="4"/>
      <c r="W1014" s="4"/>
      <c r="X1014" s="4"/>
      <c r="Y1014" s="4"/>
      <c r="Z1014" s="4"/>
      <c r="AA1014" s="4">
        <v>1102.0</v>
      </c>
      <c r="AB1014" s="4" t="s">
        <v>47</v>
      </c>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243" t="str">
        <f t="shared" si="107"/>
        <v>TNBT</v>
      </c>
      <c r="BK1014" s="4"/>
      <c r="BL1014" s="4"/>
      <c r="BM1014" s="4"/>
      <c r="BN1014" s="4"/>
      <c r="BO1014" s="4"/>
      <c r="BP1014" s="4"/>
      <c r="BQ1014" s="4"/>
      <c r="BR1014" s="4"/>
      <c r="BS1014" s="4"/>
      <c r="BT1014" s="4"/>
      <c r="BU1014" s="4"/>
      <c r="BV1014" s="4"/>
      <c r="BW1014" s="4"/>
      <c r="BX1014" s="4"/>
      <c r="BY1014" s="4"/>
      <c r="BZ1014" s="4"/>
      <c r="CA1014" s="4"/>
      <c r="CB1014" s="4"/>
      <c r="CC1014" s="4"/>
      <c r="CD1014" s="4"/>
      <c r="CE1014" s="4"/>
      <c r="CF1014" s="4"/>
      <c r="CG1014" s="4"/>
      <c r="CH1014" s="4"/>
      <c r="CI1014" s="4"/>
      <c r="CJ1014" s="4"/>
      <c r="CK1014" s="4"/>
      <c r="CL1014" s="4"/>
      <c r="CM1014" s="4"/>
    </row>
    <row r="1015" ht="14.25" customHeight="1">
      <c r="A1015" s="1" t="str">
        <f t="shared" si="109"/>
        <v>OK</v>
      </c>
      <c r="B1015" s="103" t="str">
        <f t="shared" si="4"/>
        <v>OK</v>
      </c>
      <c r="C1015" s="4" t="s">
        <v>5517</v>
      </c>
      <c r="D1015" s="4" t="s">
        <v>5281</v>
      </c>
      <c r="E1015" s="4"/>
      <c r="F1015" s="4"/>
      <c r="G1015" s="4"/>
      <c r="H1015" s="4" t="s">
        <v>5518</v>
      </c>
      <c r="I1015" s="4"/>
      <c r="J1015" s="4" t="s">
        <v>123</v>
      </c>
      <c r="K1015" s="4"/>
      <c r="L1015" s="4" t="s">
        <v>5519</v>
      </c>
      <c r="M1015" s="4" t="s">
        <v>101</v>
      </c>
      <c r="N1015" s="4" t="s">
        <v>8</v>
      </c>
      <c r="O1015" s="4" t="s">
        <v>695</v>
      </c>
      <c r="P1015" s="4" t="s">
        <v>696</v>
      </c>
      <c r="Q1015" s="4"/>
      <c r="R1015" s="4" t="s">
        <v>5520</v>
      </c>
      <c r="S1015" s="4" t="s">
        <v>5521</v>
      </c>
      <c r="T1015" s="4" t="s">
        <v>5522</v>
      </c>
      <c r="U1015" s="4" t="s">
        <v>5523</v>
      </c>
      <c r="V1015" s="4" t="s">
        <v>5524</v>
      </c>
      <c r="W1015" s="4" t="s">
        <v>5525</v>
      </c>
      <c r="X1015" s="4" t="s">
        <v>5526</v>
      </c>
      <c r="Y1015" s="4" t="s">
        <v>5527</v>
      </c>
      <c r="Z1015" s="4"/>
      <c r="AA1015" s="4">
        <v>1103.0</v>
      </c>
      <c r="AB1015" s="4" t="s">
        <v>13</v>
      </c>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243" t="str">
        <f t="shared" si="107"/>
        <v>TNBT</v>
      </c>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4"/>
      <c r="CL1015" s="4"/>
      <c r="CM1015" s="4"/>
    </row>
    <row r="1016" ht="14.25" customHeight="1">
      <c r="A1016" s="1"/>
      <c r="B1016" s="103" t="str">
        <f t="shared" si="4"/>
        <v>Thêm</v>
      </c>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20" t="s">
        <v>540</v>
      </c>
      <c r="AE1016" s="67" t="s">
        <v>10000</v>
      </c>
      <c r="AF1016" s="67" t="s">
        <v>2428</v>
      </c>
      <c r="AG1016" s="67" t="s">
        <v>8232</v>
      </c>
      <c r="AH1016" s="67" t="s">
        <v>8232</v>
      </c>
      <c r="AI1016" s="67" t="s">
        <v>8232</v>
      </c>
      <c r="AJ1016" s="67" t="s">
        <v>8232</v>
      </c>
      <c r="AK1016" s="67" t="s">
        <v>8232</v>
      </c>
      <c r="AL1016" s="67" t="s">
        <v>10001</v>
      </c>
      <c r="AM1016" s="67" t="s">
        <v>10002</v>
      </c>
      <c r="AN1016" s="67" t="s">
        <v>10003</v>
      </c>
      <c r="AO1016" s="67" t="s">
        <v>10004</v>
      </c>
      <c r="AP1016" s="4"/>
      <c r="AQ1016" s="4"/>
      <c r="AR1016" s="4"/>
      <c r="AS1016" s="4"/>
      <c r="AT1016" s="4"/>
      <c r="AU1016" s="4"/>
      <c r="AV1016" s="4"/>
      <c r="AW1016" s="4"/>
      <c r="AX1016" s="4"/>
      <c r="AY1016" s="4"/>
      <c r="AZ1016" s="4"/>
      <c r="BA1016" s="4"/>
      <c r="BB1016" s="4"/>
      <c r="BC1016" s="4"/>
      <c r="BD1016" s="4"/>
      <c r="BE1016" s="4"/>
      <c r="BF1016" s="4"/>
      <c r="BG1016" s="4"/>
      <c r="BH1016" s="4"/>
      <c r="BI1016" s="4"/>
      <c r="BJ1016" s="243" t="str">
        <f t="shared" si="107"/>
        <v>X</v>
      </c>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c r="CL1016" s="4"/>
      <c r="CM1016" s="4"/>
    </row>
    <row r="1017" ht="14.25" customHeight="1">
      <c r="A1017" s="1" t="str">
        <f t="shared" ref="A1017:A1020" si="110">SWITCH(B1017,"OK",IF(ISBLANK(R1017),IF(ISBLANK(P1017),"Giữ chỗ nhóm","Giữ chỗ"),"OK"),"Chưa làm",IF(P1017&lt;&gt;"","Giữ chỗ",""),0,IF(ISBLANK(R1017),"Thêm",""),"")</f>
        <v/>
      </c>
      <c r="B1017" s="103" t="str">
        <f t="shared" si="4"/>
        <v>Tự do chọn</v>
      </c>
      <c r="C1017" s="4" t="s">
        <v>5528</v>
      </c>
      <c r="D1017" s="4" t="s">
        <v>5281</v>
      </c>
      <c r="E1017" s="4"/>
      <c r="F1017" s="4"/>
      <c r="G1017" s="4" t="s">
        <v>5529</v>
      </c>
      <c r="H1017" s="4"/>
      <c r="I1017" s="4"/>
      <c r="J1017" s="4" t="s">
        <v>123</v>
      </c>
      <c r="K1017" s="4"/>
      <c r="L1017" s="4" t="s">
        <v>5530</v>
      </c>
      <c r="M1017" s="4" t="s">
        <v>49</v>
      </c>
      <c r="N1017" s="4" t="s">
        <v>8</v>
      </c>
      <c r="O1017" s="4"/>
      <c r="P1017" s="4"/>
      <c r="Q1017" s="4"/>
      <c r="R1017" s="4"/>
      <c r="S1017" s="4"/>
      <c r="T1017" s="4"/>
      <c r="U1017" s="4"/>
      <c r="V1017" s="4"/>
      <c r="W1017" s="4"/>
      <c r="X1017" s="4"/>
      <c r="Y1017" s="4"/>
      <c r="Z1017" s="4"/>
      <c r="AA1017" s="4">
        <v>1105.0</v>
      </c>
      <c r="AB1017" s="4" t="s">
        <v>47</v>
      </c>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c r="BI1017" s="4"/>
      <c r="BJ1017" s="243" t="str">
        <f t="shared" si="107"/>
        <v>TNBT</v>
      </c>
      <c r="BK1017" s="4"/>
      <c r="BL1017" s="4"/>
      <c r="BM1017" s="4"/>
      <c r="BN1017" s="4"/>
      <c r="BO1017" s="4"/>
      <c r="BP1017" s="4"/>
      <c r="BQ1017" s="4"/>
      <c r="BR1017" s="4"/>
      <c r="BS1017" s="4"/>
      <c r="BT1017" s="4"/>
      <c r="BU1017" s="4"/>
      <c r="BV1017" s="4"/>
      <c r="BW1017" s="4"/>
      <c r="BX1017" s="4"/>
      <c r="BY1017" s="4"/>
      <c r="BZ1017" s="4"/>
      <c r="CA1017" s="4"/>
      <c r="CB1017" s="4"/>
      <c r="CC1017" s="4"/>
      <c r="CD1017" s="4"/>
      <c r="CE1017" s="4"/>
      <c r="CF1017" s="4"/>
      <c r="CG1017" s="4"/>
      <c r="CH1017" s="4"/>
      <c r="CI1017" s="4"/>
      <c r="CJ1017" s="4"/>
      <c r="CK1017" s="4"/>
      <c r="CL1017" s="4"/>
      <c r="CM1017" s="4"/>
    </row>
    <row r="1018" ht="14.25" customHeight="1">
      <c r="A1018" s="1" t="str">
        <f t="shared" si="110"/>
        <v/>
      </c>
      <c r="B1018" s="103" t="str">
        <f t="shared" si="4"/>
        <v>Có sẵn</v>
      </c>
      <c r="C1018" s="4" t="s">
        <v>5528</v>
      </c>
      <c r="D1018" s="4" t="s">
        <v>5281</v>
      </c>
      <c r="E1018" s="4"/>
      <c r="F1018" s="4"/>
      <c r="G1018" s="4" t="s">
        <v>5529</v>
      </c>
      <c r="H1018" s="4"/>
      <c r="I1018" s="4"/>
      <c r="J1018" s="4" t="s">
        <v>123</v>
      </c>
      <c r="K1018" s="4"/>
      <c r="L1018" s="4" t="s">
        <v>5530</v>
      </c>
      <c r="M1018" s="4"/>
      <c r="N1018" s="4"/>
      <c r="O1018" s="4"/>
      <c r="P1018" s="4"/>
      <c r="Q1018" s="4" t="s">
        <v>144</v>
      </c>
      <c r="R1018" s="4" t="s">
        <v>5531</v>
      </c>
      <c r="S1018" s="4" t="s">
        <v>5532</v>
      </c>
      <c r="T1018" s="4" t="s">
        <v>5533</v>
      </c>
      <c r="U1018" s="4" t="s">
        <v>5534</v>
      </c>
      <c r="V1018" s="4" t="s">
        <v>5535</v>
      </c>
      <c r="W1018" s="4" t="s">
        <v>150</v>
      </c>
      <c r="X1018" s="4" t="s">
        <v>151</v>
      </c>
      <c r="Y1018" s="4"/>
      <c r="Z1018" s="4" t="s">
        <v>5536</v>
      </c>
      <c r="AA1018" s="4">
        <v>1106.0</v>
      </c>
      <c r="AB1018" s="4" t="s">
        <v>101</v>
      </c>
      <c r="AC1018" s="4"/>
      <c r="AD1018" s="20" t="s">
        <v>544</v>
      </c>
      <c r="AE1018" s="67" t="s">
        <v>5531</v>
      </c>
      <c r="AF1018" s="67" t="s">
        <v>5</v>
      </c>
      <c r="AG1018" s="67" t="s">
        <v>10005</v>
      </c>
      <c r="AH1018" s="67" t="s">
        <v>10006</v>
      </c>
      <c r="AI1018" s="67" t="s">
        <v>10007</v>
      </c>
      <c r="AJ1018" s="67" t="s">
        <v>5535</v>
      </c>
      <c r="AK1018" s="67" t="s">
        <v>149</v>
      </c>
      <c r="AL1018" s="67" t="s">
        <v>151</v>
      </c>
      <c r="AM1018" s="67" t="s">
        <v>10008</v>
      </c>
      <c r="AN1018" s="67" t="s">
        <v>10009</v>
      </c>
      <c r="AO1018" s="67" t="s">
        <v>10010</v>
      </c>
      <c r="AP1018" s="4"/>
      <c r="AQ1018" s="4"/>
      <c r="AR1018" s="4"/>
      <c r="AS1018" s="4"/>
      <c r="AT1018" s="4"/>
      <c r="AU1018" s="4"/>
      <c r="AV1018" s="4"/>
      <c r="AW1018" s="4"/>
      <c r="AX1018" s="4"/>
      <c r="AY1018" s="4"/>
      <c r="AZ1018" s="4"/>
      <c r="BA1018" s="4"/>
      <c r="BB1018" s="4"/>
      <c r="BC1018" s="4"/>
      <c r="BD1018" s="4"/>
      <c r="BE1018" s="4"/>
      <c r="BF1018" s="4"/>
      <c r="BG1018" s="4"/>
      <c r="BH1018" s="4"/>
      <c r="BI1018" s="4"/>
      <c r="BJ1018" s="243" t="str">
        <f t="shared" si="107"/>
        <v>ICT_TNLT</v>
      </c>
      <c r="BK1018" s="4"/>
      <c r="BL1018" s="4"/>
      <c r="BM1018" s="4"/>
      <c r="BN1018" s="4"/>
      <c r="BO1018" s="4"/>
      <c r="BP1018" s="4"/>
      <c r="BQ1018" s="4"/>
      <c r="BR1018" s="4"/>
      <c r="BS1018" s="4"/>
      <c r="BT1018" s="4"/>
      <c r="BU1018" s="4"/>
      <c r="BV1018" s="4"/>
      <c r="BW1018" s="4"/>
      <c r="BX1018" s="4"/>
      <c r="BY1018" s="4"/>
      <c r="BZ1018" s="4"/>
      <c r="CA1018" s="4"/>
      <c r="CB1018" s="4"/>
      <c r="CC1018" s="4"/>
      <c r="CD1018" s="4"/>
      <c r="CE1018" s="4"/>
      <c r="CF1018" s="4"/>
      <c r="CG1018" s="4"/>
      <c r="CH1018" s="4"/>
      <c r="CI1018" s="4"/>
      <c r="CJ1018" s="4"/>
      <c r="CK1018" s="4"/>
      <c r="CL1018" s="4"/>
      <c r="CM1018" s="4"/>
    </row>
    <row r="1019" ht="14.25" customHeight="1">
      <c r="A1019" s="1" t="str">
        <f t="shared" si="110"/>
        <v/>
      </c>
      <c r="B1019" s="103" t="str">
        <f t="shared" si="4"/>
        <v>Tự do chọn</v>
      </c>
      <c r="C1019" s="4" t="s">
        <v>5537</v>
      </c>
      <c r="D1019" s="4" t="s">
        <v>5281</v>
      </c>
      <c r="E1019" s="4"/>
      <c r="F1019" s="4" t="s">
        <v>5538</v>
      </c>
      <c r="G1019" s="4" t="s">
        <v>5539</v>
      </c>
      <c r="H1019" s="4"/>
      <c r="I1019" s="4"/>
      <c r="J1019" s="4"/>
      <c r="K1019" s="4"/>
      <c r="L1019" s="4"/>
      <c r="M1019" s="4" t="s">
        <v>49</v>
      </c>
      <c r="N1019" s="4" t="s">
        <v>8</v>
      </c>
      <c r="O1019" s="4"/>
      <c r="P1019" s="4"/>
      <c r="Q1019" s="4"/>
      <c r="R1019" s="4"/>
      <c r="S1019" s="4"/>
      <c r="T1019" s="4"/>
      <c r="U1019" s="4"/>
      <c r="V1019" s="4"/>
      <c r="W1019" s="4"/>
      <c r="X1019" s="4"/>
      <c r="Y1019" s="4"/>
      <c r="Z1019" s="4"/>
      <c r="AA1019" s="4">
        <v>1107.0</v>
      </c>
      <c r="AB1019" s="4" t="s">
        <v>47</v>
      </c>
      <c r="AC1019" s="4"/>
      <c r="AD1019" s="4"/>
      <c r="AE1019" s="67" t="s">
        <v>8232</v>
      </c>
      <c r="AF1019" s="67" t="s">
        <v>8</v>
      </c>
      <c r="AG1019" s="67" t="s">
        <v>8232</v>
      </c>
      <c r="AH1019" s="67" t="s">
        <v>8232</v>
      </c>
      <c r="AI1019" s="67" t="s">
        <v>8232</v>
      </c>
      <c r="AJ1019" s="67" t="s">
        <v>8232</v>
      </c>
      <c r="AK1019" s="67" t="s">
        <v>8232</v>
      </c>
      <c r="AL1019" s="67" t="s">
        <v>8232</v>
      </c>
      <c r="AM1019" s="67" t="s">
        <v>8232</v>
      </c>
      <c r="AN1019" s="67" t="s">
        <v>10011</v>
      </c>
      <c r="AO1019" s="67" t="s">
        <v>10011</v>
      </c>
      <c r="AP1019" s="4"/>
      <c r="AQ1019" s="4"/>
      <c r="AR1019" s="4"/>
      <c r="AS1019" s="4"/>
      <c r="AT1019" s="4"/>
      <c r="AU1019" s="4"/>
      <c r="AV1019" s="4"/>
      <c r="AW1019" s="4"/>
      <c r="AX1019" s="4"/>
      <c r="AY1019" s="4"/>
      <c r="AZ1019" s="4"/>
      <c r="BA1019" s="4"/>
      <c r="BB1019" s="4"/>
      <c r="BC1019" s="4"/>
      <c r="BD1019" s="4"/>
      <c r="BE1019" s="4"/>
      <c r="BF1019" s="4"/>
      <c r="BG1019" s="4"/>
      <c r="BH1019" s="4"/>
      <c r="BI1019" s="4"/>
      <c r="BJ1019" s="243" t="str">
        <f t="shared" si="107"/>
        <v>TNBT</v>
      </c>
      <c r="BK1019" s="4"/>
      <c r="BL1019" s="4"/>
      <c r="BM1019" s="4"/>
      <c r="BN1019" s="4"/>
      <c r="BO1019" s="4"/>
      <c r="BP1019" s="4"/>
      <c r="BQ1019" s="4"/>
      <c r="BR1019" s="4"/>
      <c r="BS1019" s="4"/>
      <c r="BT1019" s="4"/>
      <c r="BU1019" s="4"/>
      <c r="BV1019" s="4"/>
      <c r="BW1019" s="4"/>
      <c r="BX1019" s="4"/>
      <c r="BY1019" s="4"/>
      <c r="BZ1019" s="4"/>
      <c r="CA1019" s="4"/>
      <c r="CB1019" s="4"/>
      <c r="CC1019" s="4"/>
      <c r="CD1019" s="4"/>
      <c r="CE1019" s="4"/>
      <c r="CF1019" s="4"/>
      <c r="CG1019" s="4"/>
      <c r="CH1019" s="4"/>
      <c r="CI1019" s="4"/>
      <c r="CJ1019" s="4"/>
      <c r="CK1019" s="4"/>
      <c r="CL1019" s="4"/>
      <c r="CM1019" s="4"/>
    </row>
    <row r="1020" ht="14.25" customHeight="1">
      <c r="A1020" s="1" t="str">
        <f t="shared" si="110"/>
        <v>OK</v>
      </c>
      <c r="B1020" s="103" t="str">
        <f t="shared" si="4"/>
        <v>OK</v>
      </c>
      <c r="C1020" s="4" t="s">
        <v>5537</v>
      </c>
      <c r="D1020" s="4" t="s">
        <v>5281</v>
      </c>
      <c r="E1020" s="4"/>
      <c r="F1020" s="4" t="s">
        <v>5538</v>
      </c>
      <c r="G1020" s="4" t="s">
        <v>5539</v>
      </c>
      <c r="H1020" s="4"/>
      <c r="I1020" s="4"/>
      <c r="J1020" s="4"/>
      <c r="K1020" s="4"/>
      <c r="L1020" s="4"/>
      <c r="M1020" s="4" t="s">
        <v>101</v>
      </c>
      <c r="N1020" s="4" t="s">
        <v>9</v>
      </c>
      <c r="O1020" s="4" t="s">
        <v>695</v>
      </c>
      <c r="P1020" s="4" t="s">
        <v>696</v>
      </c>
      <c r="Q1020" s="4"/>
      <c r="R1020" s="4" t="s">
        <v>5540</v>
      </c>
      <c r="S1020" s="4"/>
      <c r="T1020" s="4"/>
      <c r="U1020" s="4"/>
      <c r="V1020" s="4"/>
      <c r="W1020" s="4"/>
      <c r="X1020" s="4" t="s">
        <v>5541</v>
      </c>
      <c r="Y1020" s="4" t="s">
        <v>5541</v>
      </c>
      <c r="Z1020" s="4"/>
      <c r="AA1020" s="4">
        <v>1108.0</v>
      </c>
      <c r="AB1020" s="4" t="s">
        <v>48</v>
      </c>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243" t="str">
        <f t="shared" si="107"/>
        <v>TL</v>
      </c>
      <c r="BK1020" s="4"/>
      <c r="BL1020" s="4"/>
      <c r="BM1020" s="4"/>
      <c r="BN1020" s="4"/>
      <c r="BO1020" s="4"/>
      <c r="BP1020" s="4"/>
      <c r="BQ1020" s="4"/>
      <c r="BR1020" s="4"/>
      <c r="BS1020" s="4"/>
      <c r="BT1020" s="4"/>
      <c r="BU1020" s="4"/>
      <c r="BV1020" s="4"/>
      <c r="BW1020" s="4"/>
      <c r="BX1020" s="4"/>
      <c r="BY1020" s="4"/>
      <c r="BZ1020" s="4"/>
      <c r="CA1020" s="4"/>
      <c r="CB1020" s="4"/>
      <c r="CC1020" s="4"/>
      <c r="CD1020" s="4"/>
      <c r="CE1020" s="4"/>
      <c r="CF1020" s="4"/>
      <c r="CG1020" s="4"/>
      <c r="CH1020" s="4"/>
      <c r="CI1020" s="4"/>
      <c r="CJ1020" s="4"/>
      <c r="CK1020" s="4"/>
      <c r="CL1020" s="4"/>
      <c r="CM1020" s="4"/>
    </row>
    <row r="1021" ht="14.25" customHeight="1">
      <c r="A1021" s="1"/>
      <c r="B1021" s="103" t="str">
        <f t="shared" si="4"/>
        <v>Thêm</v>
      </c>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20" t="s">
        <v>595</v>
      </c>
      <c r="AE1021" s="67" t="s">
        <v>8232</v>
      </c>
      <c r="AF1021" s="67" t="s">
        <v>9</v>
      </c>
      <c r="AG1021" s="67" t="s">
        <v>8232</v>
      </c>
      <c r="AH1021" s="67" t="s">
        <v>8232</v>
      </c>
      <c r="AI1021" s="67" t="s">
        <v>8232</v>
      </c>
      <c r="AJ1021" s="67" t="s">
        <v>8232</v>
      </c>
      <c r="AK1021" s="67" t="s">
        <v>8232</v>
      </c>
      <c r="AL1021" s="67" t="s">
        <v>8232</v>
      </c>
      <c r="AM1021" s="67" t="s">
        <v>8232</v>
      </c>
      <c r="AN1021" s="67" t="s">
        <v>8232</v>
      </c>
      <c r="AO1021" s="67" t="s">
        <v>8232</v>
      </c>
      <c r="AP1021" s="67"/>
      <c r="AQ1021" s="67"/>
      <c r="AR1021" s="67"/>
      <c r="AS1021" s="4"/>
      <c r="AT1021" s="4"/>
      <c r="AU1021" s="4"/>
      <c r="AV1021" s="4"/>
      <c r="AW1021" s="4"/>
      <c r="AX1021" s="4"/>
      <c r="AY1021" s="4"/>
      <c r="AZ1021" s="4"/>
      <c r="BA1021" s="4"/>
      <c r="BB1021" s="4"/>
      <c r="BC1021" s="4"/>
      <c r="BD1021" s="4"/>
      <c r="BE1021" s="4"/>
      <c r="BF1021" s="4"/>
      <c r="BG1021" s="4"/>
      <c r="BH1021" s="4"/>
      <c r="BI1021" s="4"/>
      <c r="BJ1021" s="268" t="s">
        <v>9</v>
      </c>
      <c r="BK1021" s="4"/>
      <c r="BL1021" s="4"/>
      <c r="BM1021" s="4"/>
      <c r="BN1021" s="4"/>
      <c r="BO1021" s="4"/>
      <c r="BP1021" s="4"/>
      <c r="BQ1021" s="4"/>
      <c r="BR1021" s="4"/>
      <c r="BS1021" s="4"/>
      <c r="BT1021" s="4"/>
      <c r="BU1021" s="4"/>
      <c r="BV1021" s="4"/>
      <c r="BW1021" s="4"/>
      <c r="BX1021" s="4"/>
      <c r="BY1021" s="4"/>
      <c r="BZ1021" s="4"/>
      <c r="CA1021" s="4"/>
      <c r="CB1021" s="4"/>
      <c r="CC1021" s="4"/>
      <c r="CD1021" s="4"/>
      <c r="CE1021" s="4"/>
      <c r="CF1021" s="4"/>
      <c r="CG1021" s="4"/>
      <c r="CH1021" s="4"/>
      <c r="CI1021" s="4"/>
      <c r="CJ1021" s="4"/>
      <c r="CK1021" s="4"/>
      <c r="CL1021" s="4"/>
      <c r="CM1021" s="4"/>
    </row>
    <row r="1022" ht="14.25" customHeight="1">
      <c r="A1022" s="1" t="str">
        <f t="shared" ref="A1022:A1031" si="111">SWITCH(B1022,"OK",IF(ISBLANK(R1022),IF(ISBLANK(P1022),"Giữ chỗ nhóm","Giữ chỗ"),"OK"),"Chưa làm",IF(P1022&lt;&gt;"","Giữ chỗ",""),0,IF(ISBLANK(R1022),"Thêm",""),"")</f>
        <v>OK</v>
      </c>
      <c r="B1022" s="103" t="str">
        <f t="shared" si="4"/>
        <v>OK</v>
      </c>
      <c r="C1022" s="4" t="s">
        <v>5542</v>
      </c>
      <c r="D1022" s="4" t="s">
        <v>5281</v>
      </c>
      <c r="E1022" s="4"/>
      <c r="F1022" s="4"/>
      <c r="G1022" s="4"/>
      <c r="H1022" s="4"/>
      <c r="I1022" s="4"/>
      <c r="J1022" s="4"/>
      <c r="K1022" s="4"/>
      <c r="L1022" s="4"/>
      <c r="M1022" s="4" t="s">
        <v>49</v>
      </c>
      <c r="N1022" s="4" t="s">
        <v>8</v>
      </c>
      <c r="O1022" s="4" t="s">
        <v>3028</v>
      </c>
      <c r="P1022" s="4" t="s">
        <v>3391</v>
      </c>
      <c r="Q1022" s="4"/>
      <c r="R1022" s="4" t="s">
        <v>5543</v>
      </c>
      <c r="S1022" s="4" t="s">
        <v>5544</v>
      </c>
      <c r="T1022" s="4" t="s">
        <v>5545</v>
      </c>
      <c r="U1022" s="4" t="s">
        <v>5546</v>
      </c>
      <c r="V1022" s="4" t="s">
        <v>5547</v>
      </c>
      <c r="W1022" s="4" t="s">
        <v>5548</v>
      </c>
      <c r="X1022" s="4"/>
      <c r="Y1022" s="4"/>
      <c r="Z1022" s="4"/>
      <c r="AA1022" s="4">
        <v>1110.0</v>
      </c>
      <c r="AB1022" s="4" t="s">
        <v>47</v>
      </c>
      <c r="AC1022" s="4"/>
      <c r="AD1022" s="20" t="s">
        <v>671</v>
      </c>
      <c r="AE1022" s="67" t="s">
        <v>10012</v>
      </c>
      <c r="AF1022" s="67" t="s">
        <v>8</v>
      </c>
      <c r="AG1022" s="67" t="s">
        <v>10013</v>
      </c>
      <c r="AH1022" s="67" t="s">
        <v>10014</v>
      </c>
      <c r="AI1022" s="67" t="s">
        <v>10015</v>
      </c>
      <c r="AJ1022" s="67" t="s">
        <v>10016</v>
      </c>
      <c r="AK1022" s="67" t="s">
        <v>10017</v>
      </c>
      <c r="AL1022" s="67" t="s">
        <v>8249</v>
      </c>
      <c r="AM1022" s="67" t="s">
        <v>8249</v>
      </c>
      <c r="AN1022" s="67" t="s">
        <v>9582</v>
      </c>
      <c r="AO1022" s="67" t="s">
        <v>10018</v>
      </c>
      <c r="AP1022" s="4"/>
      <c r="AQ1022" s="4"/>
      <c r="AR1022" s="4"/>
      <c r="AS1022" s="4"/>
      <c r="AT1022" s="4"/>
      <c r="AU1022" s="4"/>
      <c r="AV1022" s="4"/>
      <c r="AW1022" s="4"/>
      <c r="AX1022" s="4"/>
      <c r="AY1022" s="4"/>
      <c r="AZ1022" s="4"/>
      <c r="BA1022" s="4"/>
      <c r="BB1022" s="4"/>
      <c r="BC1022" s="4"/>
      <c r="BD1022" s="4"/>
      <c r="BE1022" s="4"/>
      <c r="BF1022" s="4"/>
      <c r="BG1022" s="4"/>
      <c r="BH1022" s="4"/>
      <c r="BI1022" s="4"/>
      <c r="BJ1022" s="243" t="str">
        <f t="shared" ref="BJ1022:BJ1135" si="112">if(N1022="", if(Q1022 ="",if(AG1022 ="",AU1022,AG1022),Q1022), N1022)</f>
        <v>TNBT</v>
      </c>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c r="CL1022" s="4"/>
      <c r="CM1022" s="4"/>
    </row>
    <row r="1023" ht="14.25" customHeight="1">
      <c r="A1023" s="1" t="str">
        <f t="shared" si="111"/>
        <v/>
      </c>
      <c r="B1023" s="103" t="str">
        <f t="shared" si="4"/>
        <v>Tự do chọn</v>
      </c>
      <c r="C1023" s="4" t="s">
        <v>5542</v>
      </c>
      <c r="D1023" s="4" t="s">
        <v>5281</v>
      </c>
      <c r="E1023" s="4"/>
      <c r="F1023" s="4"/>
      <c r="G1023" s="4"/>
      <c r="H1023" s="4"/>
      <c r="I1023" s="4"/>
      <c r="J1023" s="4"/>
      <c r="K1023" s="4"/>
      <c r="L1023" s="4"/>
      <c r="M1023" s="4" t="s">
        <v>49</v>
      </c>
      <c r="N1023" s="4" t="s">
        <v>8</v>
      </c>
      <c r="O1023" s="4"/>
      <c r="P1023" s="4"/>
      <c r="Q1023" s="4"/>
      <c r="R1023" s="4"/>
      <c r="S1023" s="4"/>
      <c r="T1023" s="4"/>
      <c r="U1023" s="4"/>
      <c r="V1023" s="4"/>
      <c r="W1023" s="4"/>
      <c r="X1023" s="4"/>
      <c r="Y1023" s="4"/>
      <c r="Z1023" s="4"/>
      <c r="AA1023" s="4">
        <v>1111.0</v>
      </c>
      <c r="AB1023" s="4" t="s">
        <v>47</v>
      </c>
      <c r="AC1023" s="4"/>
      <c r="AD1023" s="20" t="s">
        <v>953</v>
      </c>
      <c r="AE1023" s="67" t="s">
        <v>10019</v>
      </c>
      <c r="AF1023" s="67" t="s">
        <v>8</v>
      </c>
      <c r="AG1023" s="67" t="s">
        <v>10020</v>
      </c>
      <c r="AH1023" s="67" t="s">
        <v>10021</v>
      </c>
      <c r="AI1023" s="67" t="s">
        <v>6980</v>
      </c>
      <c r="AJ1023" s="67" t="s">
        <v>6981</v>
      </c>
      <c r="AK1023" s="67" t="s">
        <v>10022</v>
      </c>
      <c r="AL1023" s="67" t="s">
        <v>151</v>
      </c>
      <c r="AM1023" s="67" t="s">
        <v>10023</v>
      </c>
      <c r="AN1023" s="67" t="s">
        <v>10024</v>
      </c>
      <c r="AO1023" s="67" t="s">
        <v>10025</v>
      </c>
      <c r="AP1023" s="4"/>
      <c r="AQ1023" s="4"/>
      <c r="AR1023" s="4"/>
      <c r="AS1023" s="4"/>
      <c r="AT1023" s="4"/>
      <c r="AU1023" s="4"/>
      <c r="AV1023" s="4"/>
      <c r="AW1023" s="4"/>
      <c r="AX1023" s="4"/>
      <c r="AY1023" s="4"/>
      <c r="AZ1023" s="4"/>
      <c r="BA1023" s="4"/>
      <c r="BB1023" s="4"/>
      <c r="BC1023" s="4"/>
      <c r="BD1023" s="4"/>
      <c r="BE1023" s="4"/>
      <c r="BF1023" s="4"/>
      <c r="BG1023" s="4"/>
      <c r="BH1023" s="4"/>
      <c r="BI1023" s="4"/>
      <c r="BJ1023" s="243" t="str">
        <f t="shared" si="112"/>
        <v>TNBT</v>
      </c>
      <c r="BK1023" s="4"/>
      <c r="BL1023" s="4"/>
      <c r="BM1023" s="4"/>
      <c r="BN1023" s="4"/>
      <c r="BO1023" s="4"/>
      <c r="BP1023" s="4"/>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c r="CM1023" s="4"/>
    </row>
    <row r="1024" ht="14.25" customHeight="1">
      <c r="A1024" s="1" t="str">
        <f t="shared" si="111"/>
        <v>OK</v>
      </c>
      <c r="B1024" s="103" t="str">
        <f t="shared" si="4"/>
        <v>OK</v>
      </c>
      <c r="C1024" s="4" t="s">
        <v>5542</v>
      </c>
      <c r="D1024" s="4" t="s">
        <v>5281</v>
      </c>
      <c r="E1024" s="4"/>
      <c r="F1024" s="4"/>
      <c r="G1024" s="4" t="s">
        <v>5549</v>
      </c>
      <c r="H1024" s="4"/>
      <c r="I1024" s="4"/>
      <c r="J1024" s="4" t="s">
        <v>123</v>
      </c>
      <c r="K1024" s="4"/>
      <c r="L1024" s="4" t="s">
        <v>5550</v>
      </c>
      <c r="M1024" s="4" t="s">
        <v>49</v>
      </c>
      <c r="N1024" s="4" t="s">
        <v>8</v>
      </c>
      <c r="O1024" s="4" t="s">
        <v>3275</v>
      </c>
      <c r="P1024" s="4" t="s">
        <v>4285</v>
      </c>
      <c r="Q1024" s="4"/>
      <c r="R1024" s="4" t="s">
        <v>5551</v>
      </c>
      <c r="S1024" s="4" t="s">
        <v>5552</v>
      </c>
      <c r="T1024" s="4" t="s">
        <v>5553</v>
      </c>
      <c r="U1024" s="4" t="s">
        <v>5554</v>
      </c>
      <c r="V1024" s="4" t="s">
        <v>5555</v>
      </c>
      <c r="W1024" s="4" t="s">
        <v>5556</v>
      </c>
      <c r="X1024" s="4"/>
      <c r="Y1024" s="4"/>
      <c r="Z1024" s="4"/>
      <c r="AA1024" s="4">
        <v>1112.0</v>
      </c>
      <c r="AB1024" s="4" t="s">
        <v>47</v>
      </c>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c r="BI1024" s="4"/>
      <c r="BJ1024" s="243" t="str">
        <f t="shared" si="112"/>
        <v>TNBT</v>
      </c>
      <c r="BK1024" s="4"/>
      <c r="BL1024" s="4"/>
      <c r="BM1024" s="4"/>
      <c r="BN1024" s="4"/>
      <c r="BO1024" s="4"/>
      <c r="BP1024" s="4"/>
      <c r="BQ1024" s="4"/>
      <c r="BR1024" s="4"/>
      <c r="BS1024" s="4"/>
      <c r="BT1024" s="4"/>
      <c r="BU1024" s="4"/>
      <c r="BV1024" s="4"/>
      <c r="BW1024" s="4"/>
      <c r="BX1024" s="4"/>
      <c r="BY1024" s="4"/>
      <c r="BZ1024" s="4"/>
      <c r="CA1024" s="4"/>
      <c r="CB1024" s="4"/>
      <c r="CC1024" s="4"/>
      <c r="CD1024" s="4"/>
      <c r="CE1024" s="4"/>
      <c r="CF1024" s="4"/>
      <c r="CG1024" s="4"/>
      <c r="CH1024" s="4"/>
      <c r="CI1024" s="4"/>
      <c r="CJ1024" s="4"/>
      <c r="CK1024" s="4"/>
      <c r="CL1024" s="4"/>
      <c r="CM1024" s="4"/>
    </row>
    <row r="1025" ht="14.25" customHeight="1">
      <c r="A1025" s="1" t="str">
        <f t="shared" si="111"/>
        <v/>
      </c>
      <c r="B1025" s="103" t="str">
        <f t="shared" si="4"/>
        <v>Có sẵn</v>
      </c>
      <c r="C1025" s="4" t="s">
        <v>5542</v>
      </c>
      <c r="D1025" s="4" t="s">
        <v>5281</v>
      </c>
      <c r="E1025" s="4"/>
      <c r="F1025" s="4"/>
      <c r="G1025" s="4" t="s">
        <v>5549</v>
      </c>
      <c r="H1025" s="4"/>
      <c r="I1025" s="4"/>
      <c r="J1025" s="4" t="s">
        <v>123</v>
      </c>
      <c r="K1025" s="4"/>
      <c r="L1025" s="4" t="s">
        <v>5550</v>
      </c>
      <c r="M1025" s="4"/>
      <c r="N1025" s="4"/>
      <c r="O1025" s="4"/>
      <c r="P1025" s="4" t="s">
        <v>4503</v>
      </c>
      <c r="Q1025" s="4" t="s">
        <v>5</v>
      </c>
      <c r="R1025" s="4" t="s">
        <v>5557</v>
      </c>
      <c r="S1025" s="4" t="s">
        <v>5450</v>
      </c>
      <c r="T1025" s="4" t="s">
        <v>5558</v>
      </c>
      <c r="U1025" s="4" t="s">
        <v>5452</v>
      </c>
      <c r="V1025" s="4" t="s">
        <v>5559</v>
      </c>
      <c r="W1025" s="4" t="s">
        <v>5560</v>
      </c>
      <c r="X1025" s="4" t="s">
        <v>242</v>
      </c>
      <c r="Y1025" s="4"/>
      <c r="Z1025" s="4" t="s">
        <v>5561</v>
      </c>
      <c r="AA1025" s="4">
        <v>1113.0</v>
      </c>
      <c r="AB1025" s="4" t="s">
        <v>13</v>
      </c>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c r="BI1025" s="4"/>
      <c r="BJ1025" s="243" t="str">
        <f t="shared" si="112"/>
        <v>TNLT</v>
      </c>
      <c r="BK1025" s="4"/>
      <c r="BL1025" s="4"/>
      <c r="BM1025" s="4"/>
      <c r="BN1025" s="4"/>
      <c r="BO1025" s="4"/>
      <c r="BP1025" s="4"/>
      <c r="BQ1025" s="4"/>
      <c r="BR1025" s="4"/>
      <c r="BS1025" s="4"/>
      <c r="BT1025" s="4"/>
      <c r="BU1025" s="4"/>
      <c r="BV1025" s="4"/>
      <c r="BW1025" s="4"/>
      <c r="BX1025" s="4"/>
      <c r="BY1025" s="4"/>
      <c r="BZ1025" s="4"/>
      <c r="CA1025" s="4"/>
      <c r="CB1025" s="4"/>
      <c r="CC1025" s="4"/>
      <c r="CD1025" s="4"/>
      <c r="CE1025" s="4"/>
      <c r="CF1025" s="4"/>
      <c r="CG1025" s="4"/>
      <c r="CH1025" s="4"/>
      <c r="CI1025" s="4"/>
      <c r="CJ1025" s="4"/>
      <c r="CK1025" s="4"/>
      <c r="CL1025" s="4"/>
      <c r="CM1025" s="4"/>
    </row>
    <row r="1026" ht="14.25" customHeight="1">
      <c r="A1026" s="1" t="str">
        <f t="shared" si="111"/>
        <v/>
      </c>
      <c r="B1026" s="103" t="str">
        <f t="shared" si="4"/>
        <v>Có sẵn</v>
      </c>
      <c r="C1026" s="4" t="s">
        <v>5542</v>
      </c>
      <c r="D1026" s="4" t="s">
        <v>5281</v>
      </c>
      <c r="E1026" s="4"/>
      <c r="F1026" s="4"/>
      <c r="G1026" s="4"/>
      <c r="H1026" s="4"/>
      <c r="I1026" s="4"/>
      <c r="J1026" s="4"/>
      <c r="K1026" s="4"/>
      <c r="L1026" s="4"/>
      <c r="M1026" s="4"/>
      <c r="N1026" s="4"/>
      <c r="O1026" s="4"/>
      <c r="P1026" s="4" t="s">
        <v>4445</v>
      </c>
      <c r="Q1026" s="4" t="s">
        <v>9</v>
      </c>
      <c r="R1026" s="4" t="s">
        <v>5562</v>
      </c>
      <c r="S1026" s="4" t="s">
        <v>150</v>
      </c>
      <c r="T1026" s="4" t="s">
        <v>150</v>
      </c>
      <c r="U1026" s="4" t="s">
        <v>150</v>
      </c>
      <c r="V1026" s="4" t="s">
        <v>150</v>
      </c>
      <c r="W1026" s="4" t="s">
        <v>150</v>
      </c>
      <c r="X1026" s="4" t="s">
        <v>5563</v>
      </c>
      <c r="Y1026" s="4"/>
      <c r="Z1026" s="4" t="s">
        <v>5564</v>
      </c>
      <c r="AA1026" s="4">
        <v>1114.0</v>
      </c>
      <c r="AB1026" s="4" t="s">
        <v>13</v>
      </c>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s="243" t="str">
        <f t="shared" si="112"/>
        <v>TL</v>
      </c>
      <c r="BK1026" s="4"/>
      <c r="BL1026" s="4"/>
      <c r="BM1026" s="4"/>
      <c r="BN1026" s="4"/>
      <c r="BO1026" s="4"/>
      <c r="BP1026" s="4"/>
      <c r="BQ1026" s="4"/>
      <c r="BR1026" s="4"/>
      <c r="BS1026" s="4"/>
      <c r="BT1026" s="4"/>
      <c r="BU1026" s="4"/>
      <c r="BV1026" s="4"/>
      <c r="BW1026" s="4"/>
      <c r="BX1026" s="4"/>
      <c r="BY1026" s="4"/>
      <c r="BZ1026" s="4"/>
      <c r="CA1026" s="4"/>
      <c r="CB1026" s="4"/>
      <c r="CC1026" s="4"/>
      <c r="CD1026" s="4"/>
      <c r="CE1026" s="4"/>
      <c r="CF1026" s="4"/>
      <c r="CG1026" s="4"/>
      <c r="CH1026" s="4"/>
      <c r="CI1026" s="4"/>
      <c r="CJ1026" s="4"/>
      <c r="CK1026" s="4"/>
      <c r="CL1026" s="4"/>
      <c r="CM1026" s="4"/>
    </row>
    <row r="1027" ht="14.25" customHeight="1">
      <c r="A1027" s="1" t="str">
        <f t="shared" si="111"/>
        <v/>
      </c>
      <c r="B1027" s="103" t="str">
        <f t="shared" si="4"/>
        <v>Có sẵn</v>
      </c>
      <c r="C1027" s="4" t="s">
        <v>5542</v>
      </c>
      <c r="D1027" s="4" t="s">
        <v>5281</v>
      </c>
      <c r="E1027" s="4"/>
      <c r="F1027" s="4"/>
      <c r="G1027" s="4"/>
      <c r="H1027" s="4"/>
      <c r="I1027" s="4"/>
      <c r="J1027" s="4"/>
      <c r="K1027" s="4"/>
      <c r="L1027" s="4"/>
      <c r="M1027" s="4"/>
      <c r="N1027" s="4"/>
      <c r="O1027" s="4"/>
      <c r="P1027" s="4"/>
      <c r="Q1027" s="4" t="s">
        <v>144</v>
      </c>
      <c r="R1027" s="4" t="s">
        <v>5565</v>
      </c>
      <c r="S1027" s="4" t="s">
        <v>5566</v>
      </c>
      <c r="T1027" s="4" t="s">
        <v>5567</v>
      </c>
      <c r="U1027" s="4" t="s">
        <v>5568</v>
      </c>
      <c r="V1027" s="4" t="s">
        <v>5569</v>
      </c>
      <c r="W1027" s="4" t="s">
        <v>3115</v>
      </c>
      <c r="X1027" s="4" t="s">
        <v>242</v>
      </c>
      <c r="Y1027" s="4"/>
      <c r="Z1027" s="4" t="s">
        <v>3855</v>
      </c>
      <c r="AA1027" s="4">
        <v>1115.0</v>
      </c>
      <c r="AB1027" s="4" t="s">
        <v>101</v>
      </c>
      <c r="AC1027" s="4"/>
      <c r="AD1027" s="20" t="s">
        <v>1011</v>
      </c>
      <c r="AE1027" s="67" t="s">
        <v>5565</v>
      </c>
      <c r="AF1027" s="67" t="s">
        <v>5</v>
      </c>
      <c r="AG1027" s="67" t="s">
        <v>5566</v>
      </c>
      <c r="AH1027" s="67" t="s">
        <v>5567</v>
      </c>
      <c r="AI1027" s="67" t="s">
        <v>5568</v>
      </c>
      <c r="AJ1027" s="67" t="s">
        <v>5569</v>
      </c>
      <c r="AK1027" s="67" t="s">
        <v>3115</v>
      </c>
      <c r="AL1027" s="67" t="s">
        <v>242</v>
      </c>
      <c r="AM1027" s="67" t="s">
        <v>8232</v>
      </c>
      <c r="AN1027" s="67" t="s">
        <v>8345</v>
      </c>
      <c r="AO1027" s="67" t="s">
        <v>10026</v>
      </c>
      <c r="AP1027" s="4"/>
      <c r="AQ1027" s="4"/>
      <c r="AR1027" s="4"/>
      <c r="AS1027" s="4"/>
      <c r="AT1027" s="4"/>
      <c r="AU1027" s="4"/>
      <c r="AV1027" s="4"/>
      <c r="AW1027" s="4"/>
      <c r="AX1027" s="4"/>
      <c r="AY1027" s="4"/>
      <c r="AZ1027" s="4"/>
      <c r="BA1027" s="4"/>
      <c r="BB1027" s="4"/>
      <c r="BC1027" s="4"/>
      <c r="BD1027" s="4"/>
      <c r="BE1027" s="4"/>
      <c r="BF1027" s="4"/>
      <c r="BG1027" s="4"/>
      <c r="BH1027" s="4"/>
      <c r="BI1027" s="4"/>
      <c r="BJ1027" s="243" t="str">
        <f t="shared" si="112"/>
        <v>ICT_TNLT</v>
      </c>
      <c r="BK1027" s="4"/>
      <c r="BL1027" s="4"/>
      <c r="BM1027" s="4"/>
      <c r="BN1027" s="4"/>
      <c r="BO1027" s="4"/>
      <c r="BP1027" s="4"/>
      <c r="BQ1027" s="4"/>
      <c r="BR1027" s="4"/>
      <c r="BS1027" s="4"/>
      <c r="BT1027" s="4"/>
      <c r="BU1027" s="4"/>
      <c r="BV1027" s="4"/>
      <c r="BW1027" s="4"/>
      <c r="BX1027" s="4"/>
      <c r="BY1027" s="4"/>
      <c r="BZ1027" s="4"/>
      <c r="CA1027" s="4"/>
      <c r="CB1027" s="4"/>
      <c r="CC1027" s="4"/>
      <c r="CD1027" s="4"/>
      <c r="CE1027" s="4"/>
      <c r="CF1027" s="4"/>
      <c r="CG1027" s="4"/>
      <c r="CH1027" s="4"/>
      <c r="CI1027" s="4"/>
      <c r="CJ1027" s="4"/>
      <c r="CK1027" s="4"/>
      <c r="CL1027" s="4"/>
      <c r="CM1027" s="4"/>
    </row>
    <row r="1028" ht="14.25" customHeight="1">
      <c r="A1028" s="1" t="str">
        <f t="shared" si="111"/>
        <v/>
      </c>
      <c r="B1028" s="103" t="str">
        <f t="shared" si="4"/>
        <v>Tự do chọn</v>
      </c>
      <c r="C1028" s="4" t="s">
        <v>5570</v>
      </c>
      <c r="D1028" s="4" t="s">
        <v>5281</v>
      </c>
      <c r="E1028" s="4"/>
      <c r="F1028" s="4"/>
      <c r="G1028" s="4" t="s">
        <v>5571</v>
      </c>
      <c r="H1028" s="4" t="s">
        <v>5572</v>
      </c>
      <c r="I1028" s="4"/>
      <c r="J1028" s="4" t="s">
        <v>123</v>
      </c>
      <c r="K1028" s="4"/>
      <c r="L1028" s="4" t="s">
        <v>5573</v>
      </c>
      <c r="M1028" s="4" t="s">
        <v>49</v>
      </c>
      <c r="N1028" s="4" t="s">
        <v>8</v>
      </c>
      <c r="O1028" s="4"/>
      <c r="P1028" s="4"/>
      <c r="Q1028" s="4"/>
      <c r="R1028" s="4"/>
      <c r="S1028" s="4"/>
      <c r="T1028" s="4"/>
      <c r="U1028" s="4"/>
      <c r="V1028" s="4"/>
      <c r="W1028" s="4"/>
      <c r="X1028" s="4"/>
      <c r="Y1028" s="4"/>
      <c r="Z1028" s="4"/>
      <c r="AA1028" s="4">
        <v>1116.0</v>
      </c>
      <c r="AB1028" s="4" t="s">
        <v>47</v>
      </c>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c r="BI1028" s="4"/>
      <c r="BJ1028" s="243" t="str">
        <f t="shared" si="112"/>
        <v>TNBT</v>
      </c>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row>
    <row r="1029" ht="14.25" customHeight="1">
      <c r="A1029" s="1" t="str">
        <f t="shared" si="111"/>
        <v/>
      </c>
      <c r="B1029" s="103" t="str">
        <f t="shared" si="4"/>
        <v>Có sẵn</v>
      </c>
      <c r="C1029" s="4" t="s">
        <v>5570</v>
      </c>
      <c r="D1029" s="4" t="s">
        <v>5281</v>
      </c>
      <c r="E1029" s="4"/>
      <c r="F1029" s="4"/>
      <c r="G1029" s="4" t="s">
        <v>5571</v>
      </c>
      <c r="H1029" s="4" t="s">
        <v>5572</v>
      </c>
      <c r="I1029" s="4"/>
      <c r="J1029" s="4" t="s">
        <v>123</v>
      </c>
      <c r="K1029" s="4"/>
      <c r="L1029" s="4" t="s">
        <v>5573</v>
      </c>
      <c r="M1029" s="4"/>
      <c r="N1029" s="4"/>
      <c r="O1029" s="4"/>
      <c r="P1029" s="4"/>
      <c r="Q1029" s="4" t="s">
        <v>144</v>
      </c>
      <c r="R1029" s="4" t="s">
        <v>5574</v>
      </c>
      <c r="S1029" s="4" t="s">
        <v>150</v>
      </c>
      <c r="T1029" s="4" t="s">
        <v>150</v>
      </c>
      <c r="U1029" s="4" t="s">
        <v>150</v>
      </c>
      <c r="V1029" s="4" t="s">
        <v>150</v>
      </c>
      <c r="W1029" s="4" t="s">
        <v>150</v>
      </c>
      <c r="X1029" s="4" t="s">
        <v>5575</v>
      </c>
      <c r="Y1029" s="4"/>
      <c r="Z1029" s="4" t="s">
        <v>5319</v>
      </c>
      <c r="AA1029" s="4">
        <v>1117.0</v>
      </c>
      <c r="AB1029" s="4" t="s">
        <v>101</v>
      </c>
      <c r="AC1029" s="4"/>
      <c r="AD1029" s="20" t="s">
        <v>1024</v>
      </c>
      <c r="AE1029" s="67" t="s">
        <v>5574</v>
      </c>
      <c r="AF1029" s="67" t="s">
        <v>8621</v>
      </c>
      <c r="AG1029" s="67" t="s">
        <v>8525</v>
      </c>
      <c r="AH1029" s="67" t="s">
        <v>8525</v>
      </c>
      <c r="AI1029" s="67" t="s">
        <v>8525</v>
      </c>
      <c r="AJ1029" s="67" t="s">
        <v>8525</v>
      </c>
      <c r="AK1029" s="67" t="s">
        <v>8525</v>
      </c>
      <c r="AL1029" s="67" t="s">
        <v>10027</v>
      </c>
      <c r="AM1029" s="67" t="s">
        <v>10028</v>
      </c>
      <c r="AN1029" s="67" t="s">
        <v>10029</v>
      </c>
      <c r="AO1029" s="67" t="s">
        <v>10030</v>
      </c>
      <c r="AP1029" s="67" t="s">
        <v>9136</v>
      </c>
      <c r="AQ1029" s="4"/>
      <c r="AR1029" s="4"/>
      <c r="AS1029" s="4"/>
      <c r="AT1029" s="4"/>
      <c r="AU1029" s="4"/>
      <c r="AV1029" s="4"/>
      <c r="AW1029" s="4"/>
      <c r="AX1029" s="4"/>
      <c r="AY1029" s="4"/>
      <c r="AZ1029" s="4"/>
      <c r="BA1029" s="4"/>
      <c r="BB1029" s="4"/>
      <c r="BC1029" s="4"/>
      <c r="BD1029" s="4"/>
      <c r="BE1029" s="4"/>
      <c r="BF1029" s="4"/>
      <c r="BG1029" s="4"/>
      <c r="BH1029" s="4"/>
      <c r="BI1029" s="4"/>
      <c r="BJ1029" s="243" t="str">
        <f t="shared" si="112"/>
        <v>ICT_TNLT</v>
      </c>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row>
    <row r="1030" ht="14.25" customHeight="1">
      <c r="A1030" s="1" t="str">
        <f t="shared" si="111"/>
        <v/>
      </c>
      <c r="B1030" s="103" t="str">
        <f t="shared" si="4"/>
        <v>Tự do chọn</v>
      </c>
      <c r="C1030" s="4" t="s">
        <v>5576</v>
      </c>
      <c r="D1030" s="4" t="s">
        <v>5281</v>
      </c>
      <c r="E1030" s="4"/>
      <c r="F1030" s="4"/>
      <c r="G1030" s="4"/>
      <c r="H1030" s="4" t="s">
        <v>5577</v>
      </c>
      <c r="I1030" s="4"/>
      <c r="J1030" s="4"/>
      <c r="K1030" s="4"/>
      <c r="L1030" s="4"/>
      <c r="M1030" s="4" t="s">
        <v>49</v>
      </c>
      <c r="N1030" s="4" t="s">
        <v>8</v>
      </c>
      <c r="O1030" s="4"/>
      <c r="P1030" s="4"/>
      <c r="Q1030" s="4"/>
      <c r="R1030" s="4"/>
      <c r="S1030" s="4"/>
      <c r="T1030" s="4"/>
      <c r="U1030" s="4"/>
      <c r="V1030" s="4"/>
      <c r="W1030" s="4"/>
      <c r="X1030" s="4"/>
      <c r="Y1030" s="4"/>
      <c r="Z1030" s="4"/>
      <c r="AA1030" s="4">
        <v>1118.0</v>
      </c>
      <c r="AB1030" s="4" t="s">
        <v>47</v>
      </c>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c r="BI1030" s="4"/>
      <c r="BJ1030" s="243" t="str">
        <f t="shared" si="112"/>
        <v>TNBT</v>
      </c>
      <c r="BK1030" s="4"/>
      <c r="BL1030" s="4"/>
      <c r="BM1030" s="4"/>
      <c r="BN1030" s="4"/>
      <c r="BO1030" s="4"/>
      <c r="BP1030" s="4"/>
      <c r="BQ1030" s="4"/>
      <c r="BR1030" s="4"/>
      <c r="BS1030" s="4"/>
      <c r="BT1030" s="4"/>
      <c r="BU1030" s="4"/>
      <c r="BV1030" s="4"/>
      <c r="BW1030" s="4"/>
      <c r="BX1030" s="4"/>
      <c r="BY1030" s="4"/>
      <c r="BZ1030" s="4"/>
      <c r="CA1030" s="4"/>
      <c r="CB1030" s="4"/>
      <c r="CC1030" s="4"/>
      <c r="CD1030" s="4"/>
      <c r="CE1030" s="4"/>
      <c r="CF1030" s="4"/>
      <c r="CG1030" s="4"/>
      <c r="CH1030" s="4"/>
      <c r="CI1030" s="4"/>
      <c r="CJ1030" s="4"/>
      <c r="CK1030" s="4"/>
      <c r="CL1030" s="4"/>
      <c r="CM1030" s="4"/>
    </row>
    <row r="1031" ht="14.25" customHeight="1">
      <c r="A1031" s="1" t="str">
        <f t="shared" si="111"/>
        <v>OK</v>
      </c>
      <c r="B1031" s="103" t="str">
        <f t="shared" si="4"/>
        <v>OK</v>
      </c>
      <c r="C1031" s="4" t="s">
        <v>5576</v>
      </c>
      <c r="D1031" s="4" t="s">
        <v>5281</v>
      </c>
      <c r="E1031" s="4"/>
      <c r="F1031" s="4"/>
      <c r="G1031" s="4"/>
      <c r="H1031" s="4" t="s">
        <v>5577</v>
      </c>
      <c r="I1031" s="4"/>
      <c r="J1031" s="4"/>
      <c r="K1031" s="4"/>
      <c r="L1031" s="4"/>
      <c r="M1031" s="4" t="s">
        <v>48</v>
      </c>
      <c r="N1031" s="4" t="s">
        <v>9</v>
      </c>
      <c r="O1031" s="4" t="s">
        <v>695</v>
      </c>
      <c r="P1031" s="4" t="s">
        <v>1380</v>
      </c>
      <c r="Q1031" s="4"/>
      <c r="R1031" s="4" t="s">
        <v>5578</v>
      </c>
      <c r="S1031" s="4"/>
      <c r="T1031" s="4"/>
      <c r="U1031" s="4"/>
      <c r="V1031" s="4"/>
      <c r="W1031" s="4"/>
      <c r="X1031" s="4" t="s">
        <v>5579</v>
      </c>
      <c r="Y1031" s="4" t="s">
        <v>5580</v>
      </c>
      <c r="Z1031" s="4"/>
      <c r="AA1031" s="4">
        <v>1119.0</v>
      </c>
      <c r="AB1031" s="4" t="s">
        <v>48</v>
      </c>
      <c r="AC1031" s="4"/>
      <c r="AD1031" s="4"/>
      <c r="AE1031" s="4"/>
      <c r="AF1031" s="4"/>
      <c r="AG1031" s="4"/>
      <c r="AH1031" s="4"/>
      <c r="AI1031" s="4"/>
      <c r="AJ1031" s="4"/>
      <c r="AK1031" s="4"/>
      <c r="AL1031" s="4"/>
      <c r="AM1031" s="4"/>
      <c r="AN1031" s="67"/>
      <c r="AO1031" s="67"/>
      <c r="AP1031" s="4"/>
      <c r="AQ1031" s="4"/>
      <c r="AR1031" s="4"/>
      <c r="AS1031" s="4"/>
      <c r="AT1031" s="4"/>
      <c r="AU1031" s="4"/>
      <c r="AV1031" s="4"/>
      <c r="AW1031" s="4"/>
      <c r="AX1031" s="4"/>
      <c r="AY1031" s="4"/>
      <c r="AZ1031" s="4"/>
      <c r="BA1031" s="4"/>
      <c r="BB1031" s="4"/>
      <c r="BC1031" s="4"/>
      <c r="BD1031" s="4"/>
      <c r="BE1031" s="4"/>
      <c r="BF1031" s="4"/>
      <c r="BG1031" s="4"/>
      <c r="BH1031" s="4"/>
      <c r="BI1031" s="4"/>
      <c r="BJ1031" s="243" t="str">
        <f t="shared" si="112"/>
        <v>TL</v>
      </c>
      <c r="BK1031" s="4"/>
      <c r="BL1031" s="4"/>
      <c r="BM1031" s="4"/>
      <c r="BN1031" s="4"/>
      <c r="BO1031" s="4"/>
      <c r="BP1031" s="4"/>
      <c r="BQ1031" s="4"/>
      <c r="BR1031" s="4"/>
      <c r="BS1031" s="4"/>
      <c r="BT1031" s="4"/>
      <c r="BU1031" s="4"/>
      <c r="BV1031" s="4"/>
      <c r="BW1031" s="4"/>
      <c r="BX1031" s="4"/>
      <c r="BY1031" s="4"/>
      <c r="BZ1031" s="4"/>
      <c r="CA1031" s="4"/>
      <c r="CB1031" s="4"/>
      <c r="CC1031" s="4"/>
      <c r="CD1031" s="4"/>
      <c r="CE1031" s="4"/>
      <c r="CF1031" s="4"/>
      <c r="CG1031" s="4"/>
      <c r="CH1031" s="4"/>
      <c r="CI1031" s="4"/>
      <c r="CJ1031" s="4"/>
      <c r="CK1031" s="4"/>
      <c r="CL1031" s="4"/>
      <c r="CM1031" s="4"/>
    </row>
    <row r="1032" ht="14.25" customHeight="1">
      <c r="A1032" s="1"/>
      <c r="B1032" s="103" t="str">
        <f t="shared" si="4"/>
        <v>Thêm</v>
      </c>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20" t="s">
        <v>1091</v>
      </c>
      <c r="AE1032" s="4" t="s">
        <v>5574</v>
      </c>
      <c r="AF1032" s="4" t="s">
        <v>9</v>
      </c>
      <c r="AG1032" s="67" t="s">
        <v>8249</v>
      </c>
      <c r="AH1032" s="87" t="s">
        <v>8249</v>
      </c>
      <c r="AI1032" s="87" t="s">
        <v>8249</v>
      </c>
      <c r="AJ1032" s="87" t="s">
        <v>8249</v>
      </c>
      <c r="AK1032" s="87" t="s">
        <v>8249</v>
      </c>
      <c r="AL1032" s="4" t="s">
        <v>5575</v>
      </c>
      <c r="AM1032" s="4" t="s">
        <v>5575</v>
      </c>
      <c r="AN1032" s="67" t="s">
        <v>10031</v>
      </c>
      <c r="AO1032" s="67" t="s">
        <v>10031</v>
      </c>
      <c r="AP1032" s="4"/>
      <c r="AQ1032" s="4"/>
      <c r="AR1032" s="4"/>
      <c r="AS1032" s="4"/>
      <c r="AT1032" s="4"/>
      <c r="AU1032" s="4"/>
      <c r="AV1032" s="4"/>
      <c r="AW1032" s="4"/>
      <c r="AX1032" s="4"/>
      <c r="AY1032" s="4"/>
      <c r="AZ1032" s="4"/>
      <c r="BA1032" s="4"/>
      <c r="BB1032" s="4"/>
      <c r="BC1032" s="4"/>
      <c r="BD1032" s="4"/>
      <c r="BE1032" s="4"/>
      <c r="BF1032" s="4"/>
      <c r="BG1032" s="4"/>
      <c r="BH1032" s="4"/>
      <c r="BI1032" s="4"/>
      <c r="BJ1032" s="243" t="str">
        <f t="shared" si="112"/>
        <v>Không có</v>
      </c>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c r="CL1032" s="4"/>
      <c r="CM1032" s="4"/>
    </row>
    <row r="1033" ht="14.25" customHeight="1">
      <c r="A1033" s="1" t="str">
        <f t="shared" ref="A1033:A1034" si="113">SWITCH(B1033,"OK",IF(ISBLANK(R1033),IF(ISBLANK(P1033),"Giữ chỗ nhóm","Giữ chỗ"),"OK"),"Chưa làm",IF(P1033&lt;&gt;"","Giữ chỗ",""),0,IF(ISBLANK(R1033),"Thêm",""),"")</f>
        <v/>
      </c>
      <c r="B1033" s="103" t="str">
        <f t="shared" si="4"/>
        <v>Tự do chọn</v>
      </c>
      <c r="C1033" s="4" t="s">
        <v>5581</v>
      </c>
      <c r="D1033" s="4" t="s">
        <v>5281</v>
      </c>
      <c r="E1033" s="4"/>
      <c r="F1033" s="4"/>
      <c r="G1033" s="4"/>
      <c r="H1033" s="4" t="s">
        <v>5582</v>
      </c>
      <c r="I1033" s="4"/>
      <c r="J1033" s="4"/>
      <c r="K1033" s="4"/>
      <c r="L1033" s="4"/>
      <c r="M1033" s="4" t="s">
        <v>49</v>
      </c>
      <c r="N1033" s="4" t="s">
        <v>8</v>
      </c>
      <c r="O1033" s="4"/>
      <c r="P1033" s="4"/>
      <c r="Q1033" s="4"/>
      <c r="R1033" s="4"/>
      <c r="S1033" s="4"/>
      <c r="T1033" s="4"/>
      <c r="U1033" s="4"/>
      <c r="V1033" s="4"/>
      <c r="W1033" s="4"/>
      <c r="X1033" s="4"/>
      <c r="Y1033" s="4"/>
      <c r="Z1033" s="4"/>
      <c r="AA1033" s="4">
        <v>1121.0</v>
      </c>
      <c r="AB1033" s="4" t="s">
        <v>47</v>
      </c>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c r="BI1033" s="4"/>
      <c r="BJ1033" s="243" t="str">
        <f t="shared" si="112"/>
        <v>TNBT</v>
      </c>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c r="CM1033" s="4"/>
    </row>
    <row r="1034" ht="14.25" customHeight="1">
      <c r="A1034" s="1" t="str">
        <f t="shared" si="113"/>
        <v/>
      </c>
      <c r="B1034" s="103" t="str">
        <f t="shared" si="4"/>
        <v>Tự do chọn</v>
      </c>
      <c r="C1034" s="4" t="s">
        <v>5581</v>
      </c>
      <c r="D1034" s="4" t="s">
        <v>5281</v>
      </c>
      <c r="E1034" s="4"/>
      <c r="F1034" s="4"/>
      <c r="G1034" s="4"/>
      <c r="H1034" s="4" t="s">
        <v>5582</v>
      </c>
      <c r="I1034" s="4"/>
      <c r="J1034" s="4"/>
      <c r="K1034" s="4"/>
      <c r="L1034" s="4"/>
      <c r="M1034" s="4" t="s">
        <v>48</v>
      </c>
      <c r="N1034" s="4" t="s">
        <v>9</v>
      </c>
      <c r="O1034" s="4"/>
      <c r="P1034" s="4"/>
      <c r="Q1034" s="4"/>
      <c r="R1034" s="4"/>
      <c r="S1034" s="4"/>
      <c r="T1034" s="4"/>
      <c r="U1034" s="4"/>
      <c r="V1034" s="4"/>
      <c r="W1034" s="4"/>
      <c r="X1034" s="4"/>
      <c r="Y1034" s="4"/>
      <c r="Z1034" s="4"/>
      <c r="AA1034" s="4">
        <v>1122.0</v>
      </c>
      <c r="AB1034" s="4" t="s">
        <v>48</v>
      </c>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c r="BI1034" s="4"/>
      <c r="BJ1034" s="243" t="str">
        <f t="shared" si="112"/>
        <v>TL</v>
      </c>
      <c r="BK1034" s="4"/>
      <c r="BL1034" s="4"/>
      <c r="BM1034" s="4"/>
      <c r="BN1034" s="4"/>
      <c r="BO1034" s="4"/>
      <c r="BP1034" s="4"/>
      <c r="BQ1034" s="4"/>
      <c r="BR1034" s="4"/>
      <c r="BS1034" s="4"/>
      <c r="BT1034" s="4"/>
      <c r="BU1034" s="4"/>
      <c r="BV1034" s="4"/>
      <c r="BW1034" s="4"/>
      <c r="BX1034" s="4"/>
      <c r="BY1034" s="4"/>
      <c r="BZ1034" s="4"/>
      <c r="CA1034" s="4"/>
      <c r="CB1034" s="4"/>
      <c r="CC1034" s="4"/>
      <c r="CD1034" s="4"/>
      <c r="CE1034" s="4"/>
      <c r="CF1034" s="4"/>
      <c r="CG1034" s="4"/>
      <c r="CH1034" s="4"/>
      <c r="CI1034" s="4"/>
      <c r="CJ1034" s="4"/>
      <c r="CK1034" s="4"/>
      <c r="CL1034" s="4"/>
      <c r="CM1034" s="4"/>
    </row>
    <row r="1035" ht="14.25" customHeight="1">
      <c r="A1035" s="1"/>
      <c r="B1035" s="103" t="str">
        <f t="shared" si="4"/>
        <v>Thêm</v>
      </c>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c r="BI1035" s="4"/>
      <c r="BJ1035" s="243" t="str">
        <f t="shared" si="112"/>
        <v/>
      </c>
      <c r="BK1035" s="4"/>
      <c r="BL1035" s="4"/>
      <c r="BM1035" s="4"/>
      <c r="BN1035" s="4"/>
      <c r="BO1035" s="4"/>
      <c r="BP1035" s="4"/>
      <c r="BQ1035" s="4"/>
      <c r="BR1035" s="4"/>
      <c r="BS1035" s="4"/>
      <c r="BT1035" s="4"/>
      <c r="BU1035" s="4"/>
      <c r="BV1035" s="4"/>
      <c r="BW1035" s="4"/>
      <c r="BX1035" s="4"/>
      <c r="BY1035" s="4"/>
      <c r="BZ1035" s="4"/>
      <c r="CA1035" s="4"/>
      <c r="CB1035" s="4"/>
      <c r="CC1035" s="4"/>
      <c r="CD1035" s="4"/>
      <c r="CE1035" s="4"/>
      <c r="CF1035" s="4"/>
      <c r="CG1035" s="4"/>
      <c r="CH1035" s="4"/>
      <c r="CI1035" s="4"/>
      <c r="CJ1035" s="4"/>
      <c r="CK1035" s="4"/>
      <c r="CL1035" s="4"/>
      <c r="CM1035" s="4"/>
    </row>
    <row r="1036" ht="14.25" customHeight="1">
      <c r="A1036" s="1" t="str">
        <f t="shared" ref="A1036:A1049" si="114">SWITCH(B1036,"OK",IF(ISBLANK(R1036),IF(ISBLANK(P1036),"Giữ chỗ nhóm","Giữ chỗ"),"OK"),"Chưa làm",IF(P1036&lt;&gt;"","Giữ chỗ",""),0,IF(ISBLANK(R1036),"Thêm",""),"")</f>
        <v>OK</v>
      </c>
      <c r="B1036" s="103" t="str">
        <f t="shared" si="4"/>
        <v>OK</v>
      </c>
      <c r="C1036" s="4" t="s">
        <v>5583</v>
      </c>
      <c r="D1036" s="4" t="s">
        <v>5281</v>
      </c>
      <c r="E1036" s="4"/>
      <c r="F1036" s="4"/>
      <c r="G1036" s="4"/>
      <c r="H1036" s="4"/>
      <c r="I1036" s="4"/>
      <c r="J1036" s="4"/>
      <c r="K1036" s="4"/>
      <c r="L1036" s="4"/>
      <c r="M1036" s="4" t="s">
        <v>47</v>
      </c>
      <c r="N1036" s="4" t="s">
        <v>5</v>
      </c>
      <c r="O1036" s="4" t="s">
        <v>354</v>
      </c>
      <c r="P1036" s="4" t="s">
        <v>355</v>
      </c>
      <c r="Q1036" s="4"/>
      <c r="R1036" s="4" t="s">
        <v>5584</v>
      </c>
      <c r="S1036" s="4" t="s">
        <v>5585</v>
      </c>
      <c r="T1036" s="4" t="s">
        <v>5586</v>
      </c>
      <c r="U1036" s="4" t="s">
        <v>5587</v>
      </c>
      <c r="V1036" s="4" t="s">
        <v>5588</v>
      </c>
      <c r="W1036" s="4" t="s">
        <v>5589</v>
      </c>
      <c r="X1036" s="4" t="s">
        <v>5590</v>
      </c>
      <c r="Y1036" s="4" t="s">
        <v>5591</v>
      </c>
      <c r="Z1036" s="4"/>
      <c r="AA1036" s="4">
        <v>1124.0</v>
      </c>
      <c r="AB1036" s="4" t="s">
        <v>49</v>
      </c>
      <c r="AC1036" s="4"/>
      <c r="AD1036" s="20" t="s">
        <v>1147</v>
      </c>
      <c r="AE1036" s="67" t="s">
        <v>10032</v>
      </c>
      <c r="AF1036" s="67" t="s">
        <v>8598</v>
      </c>
      <c r="AG1036" s="67" t="s">
        <v>8171</v>
      </c>
      <c r="AH1036" s="67" t="s">
        <v>8171</v>
      </c>
      <c r="AI1036" s="67" t="s">
        <v>8171</v>
      </c>
      <c r="AJ1036" s="67" t="s">
        <v>8171</v>
      </c>
      <c r="AK1036" s="67" t="s">
        <v>8171</v>
      </c>
      <c r="AL1036" s="67" t="s">
        <v>8171</v>
      </c>
      <c r="AM1036" s="67" t="s">
        <v>8501</v>
      </c>
      <c r="AN1036" s="67" t="s">
        <v>10033</v>
      </c>
      <c r="AO1036" s="67" t="s">
        <v>10034</v>
      </c>
      <c r="AP1036" s="4"/>
      <c r="AQ1036" s="4"/>
      <c r="AR1036" s="4"/>
      <c r="AS1036" s="4"/>
      <c r="AT1036" s="4"/>
      <c r="AU1036" s="4"/>
      <c r="AV1036" s="4"/>
      <c r="AW1036" s="4"/>
      <c r="AX1036" s="4"/>
      <c r="AY1036" s="4"/>
      <c r="AZ1036" s="4"/>
      <c r="BA1036" s="4"/>
      <c r="BB1036" s="4"/>
      <c r="BC1036" s="4"/>
      <c r="BD1036" s="4"/>
      <c r="BE1036" s="4"/>
      <c r="BF1036" s="4"/>
      <c r="BG1036" s="4"/>
      <c r="BH1036" s="4"/>
      <c r="BI1036" s="4"/>
      <c r="BJ1036" s="243" t="str">
        <f t="shared" si="112"/>
        <v>TNLT</v>
      </c>
      <c r="BK1036" s="4"/>
      <c r="BL1036" s="4"/>
      <c r="BM1036" s="4"/>
      <c r="BN1036" s="4"/>
      <c r="BO1036" s="4"/>
      <c r="BP1036" s="4"/>
      <c r="BQ1036" s="4"/>
      <c r="BR1036" s="4"/>
      <c r="BS1036" s="4"/>
      <c r="BT1036" s="4"/>
      <c r="BU1036" s="4"/>
      <c r="BV1036" s="4"/>
      <c r="BW1036" s="4"/>
      <c r="BX1036" s="4"/>
      <c r="BY1036" s="4"/>
      <c r="BZ1036" s="4"/>
      <c r="CA1036" s="4"/>
      <c r="CB1036" s="4"/>
      <c r="CC1036" s="4"/>
      <c r="CD1036" s="4"/>
      <c r="CE1036" s="4"/>
      <c r="CF1036" s="4"/>
      <c r="CG1036" s="4"/>
      <c r="CH1036" s="4"/>
      <c r="CI1036" s="4"/>
      <c r="CJ1036" s="4"/>
      <c r="CK1036" s="4"/>
      <c r="CL1036" s="4"/>
      <c r="CM1036" s="4"/>
    </row>
    <row r="1037" ht="14.25" customHeight="1">
      <c r="A1037" s="1" t="str">
        <f t="shared" si="114"/>
        <v>OK</v>
      </c>
      <c r="B1037" s="103" t="str">
        <f t="shared" si="4"/>
        <v>OK</v>
      </c>
      <c r="C1037" s="4" t="s">
        <v>5583</v>
      </c>
      <c r="D1037" s="4" t="s">
        <v>5281</v>
      </c>
      <c r="E1037" s="4"/>
      <c r="F1037" s="4"/>
      <c r="G1037" s="4"/>
      <c r="H1037" s="4"/>
      <c r="I1037" s="4"/>
      <c r="J1037" s="4"/>
      <c r="K1037" s="4"/>
      <c r="L1037" s="4"/>
      <c r="M1037" s="4" t="s">
        <v>49</v>
      </c>
      <c r="N1037" s="4" t="s">
        <v>8</v>
      </c>
      <c r="O1037" s="4" t="s">
        <v>3767</v>
      </c>
      <c r="P1037" s="4" t="s">
        <v>3861</v>
      </c>
      <c r="Q1037" s="4"/>
      <c r="R1037" s="4" t="s">
        <v>5592</v>
      </c>
      <c r="S1037" s="4" t="s">
        <v>5593</v>
      </c>
      <c r="T1037" s="4" t="s">
        <v>5594</v>
      </c>
      <c r="U1037" s="4" t="s">
        <v>5595</v>
      </c>
      <c r="V1037" s="4" t="s">
        <v>5596</v>
      </c>
      <c r="W1037" s="4" t="s">
        <v>5597</v>
      </c>
      <c r="X1037" s="4"/>
      <c r="Y1037" s="4"/>
      <c r="Z1037" s="4"/>
      <c r="AA1037" s="4">
        <v>1125.0</v>
      </c>
      <c r="AB1037" s="4" t="s">
        <v>47</v>
      </c>
      <c r="AC1037" s="4"/>
      <c r="AD1037" s="20" t="s">
        <v>1177</v>
      </c>
      <c r="AE1037" s="4" t="s">
        <v>5592</v>
      </c>
      <c r="AF1037" s="67" t="s">
        <v>8</v>
      </c>
      <c r="AG1037" s="67" t="s">
        <v>5593</v>
      </c>
      <c r="AH1037" s="67" t="s">
        <v>5594</v>
      </c>
      <c r="AI1037" s="67" t="s">
        <v>5595</v>
      </c>
      <c r="AJ1037" s="67" t="s">
        <v>5596</v>
      </c>
      <c r="AK1037" s="67" t="s">
        <v>5597</v>
      </c>
      <c r="AL1037" s="67" t="s">
        <v>151</v>
      </c>
      <c r="AM1037" s="67" t="s">
        <v>10035</v>
      </c>
      <c r="AN1037" s="67" t="s">
        <v>8800</v>
      </c>
      <c r="AO1037" s="67" t="s">
        <v>10036</v>
      </c>
      <c r="AQ1037" s="4"/>
      <c r="AR1037" s="4"/>
      <c r="AS1037" s="4"/>
      <c r="AT1037" s="4"/>
      <c r="AU1037" s="4"/>
      <c r="AV1037" s="4"/>
      <c r="AW1037" s="4"/>
      <c r="AX1037" s="4"/>
      <c r="AY1037" s="4"/>
      <c r="AZ1037" s="4"/>
      <c r="BA1037" s="4"/>
      <c r="BB1037" s="4"/>
      <c r="BC1037" s="4"/>
      <c r="BD1037" s="4"/>
      <c r="BE1037" s="4"/>
      <c r="BF1037" s="4"/>
      <c r="BG1037" s="4"/>
      <c r="BH1037" s="4"/>
      <c r="BI1037" s="4"/>
      <c r="BJ1037" s="243" t="str">
        <f t="shared" si="112"/>
        <v>TNBT</v>
      </c>
      <c r="BK1037" s="4"/>
      <c r="BL1037" s="4"/>
      <c r="BM1037" s="4"/>
      <c r="BN1037" s="4"/>
      <c r="BO1037" s="4"/>
      <c r="BP1037" s="4"/>
      <c r="BQ1037" s="4"/>
      <c r="BR1037" s="4"/>
      <c r="BS1037" s="4"/>
      <c r="BT1037" s="4"/>
      <c r="BU1037" s="4"/>
      <c r="BV1037" s="4"/>
      <c r="BW1037" s="4"/>
      <c r="BX1037" s="4"/>
      <c r="BY1037" s="4"/>
      <c r="BZ1037" s="4"/>
      <c r="CA1037" s="4"/>
      <c r="CB1037" s="4"/>
      <c r="CC1037" s="4"/>
      <c r="CD1037" s="4"/>
      <c r="CE1037" s="4"/>
      <c r="CF1037" s="4"/>
      <c r="CG1037" s="4"/>
      <c r="CH1037" s="4"/>
      <c r="CI1037" s="4"/>
      <c r="CJ1037" s="4"/>
      <c r="CK1037" s="4"/>
      <c r="CL1037" s="4"/>
      <c r="CM1037" s="4"/>
    </row>
    <row r="1038" ht="14.25" customHeight="1">
      <c r="A1038" s="1" t="str">
        <f t="shared" si="114"/>
        <v>OK</v>
      </c>
      <c r="B1038" s="103" t="str">
        <f t="shared" si="4"/>
        <v>OK</v>
      </c>
      <c r="C1038" s="4" t="s">
        <v>5583</v>
      </c>
      <c r="D1038" s="4" t="s">
        <v>5281</v>
      </c>
      <c r="E1038" s="4" t="s">
        <v>5598</v>
      </c>
      <c r="F1038" s="4" t="s">
        <v>5599</v>
      </c>
      <c r="G1038" s="4" t="s">
        <v>5600</v>
      </c>
      <c r="H1038" s="4"/>
      <c r="I1038" s="4"/>
      <c r="J1038" s="4" t="s">
        <v>123</v>
      </c>
      <c r="K1038" s="4"/>
      <c r="L1038" s="4" t="s">
        <v>5601</v>
      </c>
      <c r="M1038" s="4" t="s">
        <v>49</v>
      </c>
      <c r="N1038" s="4" t="s">
        <v>8</v>
      </c>
      <c r="O1038" s="4" t="s">
        <v>3767</v>
      </c>
      <c r="P1038" s="4" t="s">
        <v>3832</v>
      </c>
      <c r="Q1038" s="4"/>
      <c r="R1038" s="4" t="s">
        <v>5602</v>
      </c>
      <c r="S1038" s="4" t="s">
        <v>5603</v>
      </c>
      <c r="T1038" s="4" t="s">
        <v>5604</v>
      </c>
      <c r="U1038" s="4" t="s">
        <v>5605</v>
      </c>
      <c r="V1038" s="4" t="s">
        <v>5606</v>
      </c>
      <c r="W1038" s="4" t="s">
        <v>5607</v>
      </c>
      <c r="X1038" s="4"/>
      <c r="Y1038" s="4"/>
      <c r="Z1038" s="4"/>
      <c r="AA1038" s="4">
        <v>1126.0</v>
      </c>
      <c r="AB1038" s="4" t="s">
        <v>47</v>
      </c>
      <c r="AC1038" s="4"/>
      <c r="AD1038" s="20" t="s">
        <v>265</v>
      </c>
      <c r="AE1038" s="67" t="s">
        <v>8171</v>
      </c>
      <c r="AF1038" s="67" t="s">
        <v>5</v>
      </c>
      <c r="AG1038" s="67" t="s">
        <v>8171</v>
      </c>
      <c r="AH1038" s="67" t="s">
        <v>8171</v>
      </c>
      <c r="AI1038" s="67" t="s">
        <v>8171</v>
      </c>
      <c r="AJ1038" s="67" t="s">
        <v>8171</v>
      </c>
      <c r="AK1038" s="67" t="s">
        <v>8171</v>
      </c>
      <c r="AL1038" s="67" t="s">
        <v>171</v>
      </c>
      <c r="AM1038" s="67" t="s">
        <v>10037</v>
      </c>
      <c r="AN1038" s="67" t="s">
        <v>10038</v>
      </c>
      <c r="AO1038" s="67" t="s">
        <v>10039</v>
      </c>
      <c r="AP1038" s="4"/>
      <c r="AQ1038" s="4"/>
      <c r="AR1038" s="4"/>
      <c r="AS1038" s="4"/>
      <c r="AT1038" s="4"/>
      <c r="AU1038" s="4"/>
      <c r="AV1038" s="4"/>
      <c r="AW1038" s="4"/>
      <c r="AX1038" s="4"/>
      <c r="AY1038" s="4"/>
      <c r="AZ1038" s="4"/>
      <c r="BA1038" s="4"/>
      <c r="BB1038" s="4"/>
      <c r="BC1038" s="4"/>
      <c r="BD1038" s="4"/>
      <c r="BE1038" s="4"/>
      <c r="BF1038" s="4"/>
      <c r="BG1038" s="4"/>
      <c r="BH1038" s="4"/>
      <c r="BI1038" s="4"/>
      <c r="BJ1038" s="243" t="str">
        <f t="shared" si="112"/>
        <v>TNBT</v>
      </c>
      <c r="BK1038" s="4"/>
      <c r="BL1038" s="4"/>
      <c r="BM1038" s="4"/>
      <c r="BN1038" s="4"/>
      <c r="BO1038" s="4"/>
      <c r="BP1038" s="4"/>
      <c r="BQ1038" s="4"/>
      <c r="BR1038" s="4"/>
      <c r="BS1038" s="4"/>
      <c r="BT1038" s="4"/>
      <c r="BU1038" s="4"/>
      <c r="BV1038" s="4"/>
      <c r="BW1038" s="4"/>
      <c r="BX1038" s="4"/>
      <c r="BY1038" s="4"/>
      <c r="BZ1038" s="4"/>
      <c r="CA1038" s="4"/>
      <c r="CB1038" s="4"/>
      <c r="CC1038" s="4"/>
      <c r="CD1038" s="4"/>
      <c r="CE1038" s="4"/>
      <c r="CF1038" s="4"/>
      <c r="CG1038" s="4"/>
      <c r="CH1038" s="4"/>
      <c r="CI1038" s="4"/>
      <c r="CJ1038" s="4"/>
      <c r="CK1038" s="4"/>
      <c r="CL1038" s="4"/>
      <c r="CM1038" s="4"/>
    </row>
    <row r="1039" ht="14.25" customHeight="1">
      <c r="A1039" s="1" t="str">
        <f t="shared" si="114"/>
        <v>OK</v>
      </c>
      <c r="B1039" s="103" t="str">
        <f t="shared" si="4"/>
        <v>OK</v>
      </c>
      <c r="C1039" s="4" t="s">
        <v>5583</v>
      </c>
      <c r="D1039" s="4" t="s">
        <v>5281</v>
      </c>
      <c r="E1039" s="4"/>
      <c r="F1039" s="4"/>
      <c r="G1039" s="4"/>
      <c r="H1039" s="4"/>
      <c r="I1039" s="4"/>
      <c r="J1039" s="4"/>
      <c r="K1039" s="4"/>
      <c r="L1039" s="4"/>
      <c r="M1039" s="4" t="s">
        <v>49</v>
      </c>
      <c r="N1039" s="4" t="s">
        <v>8</v>
      </c>
      <c r="O1039" s="4" t="s">
        <v>3767</v>
      </c>
      <c r="P1039" s="4" t="s">
        <v>3832</v>
      </c>
      <c r="Q1039" s="4"/>
      <c r="R1039" s="4" t="s">
        <v>5608</v>
      </c>
      <c r="S1039" s="4" t="s">
        <v>5609</v>
      </c>
      <c r="T1039" s="4" t="s">
        <v>5610</v>
      </c>
      <c r="U1039" s="4" t="s">
        <v>5611</v>
      </c>
      <c r="V1039" s="4" t="s">
        <v>5612</v>
      </c>
      <c r="W1039" s="4" t="s">
        <v>5255</v>
      </c>
      <c r="X1039" s="4"/>
      <c r="Y1039" s="4"/>
      <c r="Z1039" s="4"/>
      <c r="AA1039" s="4">
        <v>1127.0</v>
      </c>
      <c r="AB1039" s="4" t="s">
        <v>47</v>
      </c>
      <c r="AC1039" s="4"/>
      <c r="AD1039" s="20" t="s">
        <v>1940</v>
      </c>
      <c r="AE1039" s="67" t="s">
        <v>10040</v>
      </c>
      <c r="AF1039" s="67" t="s">
        <v>8</v>
      </c>
      <c r="AG1039" s="67" t="s">
        <v>5609</v>
      </c>
      <c r="AH1039" s="67" t="s">
        <v>5610</v>
      </c>
      <c r="AI1039" s="67" t="s">
        <v>5611</v>
      </c>
      <c r="AJ1039" s="67" t="s">
        <v>5612</v>
      </c>
      <c r="AK1039" s="67" t="s">
        <v>5255</v>
      </c>
      <c r="AL1039" s="67" t="s">
        <v>242</v>
      </c>
      <c r="AM1039" s="67" t="s">
        <v>10041</v>
      </c>
      <c r="AN1039" s="67" t="s">
        <v>10042</v>
      </c>
      <c r="AO1039" s="67" t="s">
        <v>10043</v>
      </c>
      <c r="AP1039" s="4"/>
      <c r="AQ1039" s="4"/>
      <c r="AR1039" s="4"/>
      <c r="AS1039" s="4"/>
      <c r="AT1039" s="4"/>
      <c r="AU1039" s="4"/>
      <c r="AV1039" s="4"/>
      <c r="AW1039" s="4"/>
      <c r="AX1039" s="4"/>
      <c r="AY1039" s="4"/>
      <c r="AZ1039" s="4"/>
      <c r="BA1039" s="4"/>
      <c r="BB1039" s="4"/>
      <c r="BC1039" s="4"/>
      <c r="BD1039" s="4"/>
      <c r="BE1039" s="4"/>
      <c r="BF1039" s="4"/>
      <c r="BG1039" s="4"/>
      <c r="BH1039" s="4"/>
      <c r="BI1039" s="4"/>
      <c r="BJ1039" s="243" t="str">
        <f t="shared" si="112"/>
        <v>TNBT</v>
      </c>
      <c r="BK1039" s="4"/>
      <c r="BL1039" s="4"/>
      <c r="BM1039" s="4"/>
      <c r="BN1039" s="4"/>
      <c r="BO1039" s="4"/>
      <c r="BP1039" s="4"/>
      <c r="BQ1039" s="4"/>
      <c r="BR1039" s="4"/>
      <c r="BS1039" s="4"/>
      <c r="BT1039" s="4"/>
      <c r="BU1039" s="4"/>
      <c r="BV1039" s="4"/>
      <c r="BW1039" s="4"/>
      <c r="BX1039" s="4"/>
      <c r="BY1039" s="4"/>
      <c r="BZ1039" s="4"/>
      <c r="CA1039" s="4"/>
      <c r="CB1039" s="4"/>
      <c r="CC1039" s="4"/>
      <c r="CD1039" s="4"/>
      <c r="CE1039" s="4"/>
      <c r="CF1039" s="4"/>
      <c r="CG1039" s="4"/>
      <c r="CH1039" s="4"/>
      <c r="CI1039" s="4"/>
      <c r="CJ1039" s="4"/>
      <c r="CK1039" s="4"/>
      <c r="CL1039" s="4"/>
      <c r="CM1039" s="4"/>
    </row>
    <row r="1040" ht="14.25" customHeight="1">
      <c r="A1040" s="1" t="str">
        <f t="shared" si="114"/>
        <v/>
      </c>
      <c r="B1040" s="103" t="str">
        <f t="shared" si="4"/>
        <v>Có sẵn</v>
      </c>
      <c r="C1040" s="4" t="s">
        <v>5583</v>
      </c>
      <c r="D1040" s="4" t="s">
        <v>5281</v>
      </c>
      <c r="E1040" s="4"/>
      <c r="F1040" s="4"/>
      <c r="G1040" s="4"/>
      <c r="H1040" s="4"/>
      <c r="I1040" s="4"/>
      <c r="J1040" s="4"/>
      <c r="K1040" s="4"/>
      <c r="L1040" s="4"/>
      <c r="M1040" s="4" t="s">
        <v>49</v>
      </c>
      <c r="N1040" s="4" t="s">
        <v>5</v>
      </c>
      <c r="O1040" s="4" t="s">
        <v>2465</v>
      </c>
      <c r="P1040" s="4" t="s">
        <v>2541</v>
      </c>
      <c r="Q1040" s="4" t="s">
        <v>5</v>
      </c>
      <c r="R1040" s="4" t="s">
        <v>5613</v>
      </c>
      <c r="S1040" s="4" t="s">
        <v>5614</v>
      </c>
      <c r="T1040" s="4" t="s">
        <v>5615</v>
      </c>
      <c r="U1040" s="4" t="s">
        <v>5616</v>
      </c>
      <c r="V1040" s="4" t="s">
        <v>5617</v>
      </c>
      <c r="W1040" s="4" t="s">
        <v>5618</v>
      </c>
      <c r="X1040" s="4"/>
      <c r="Y1040" s="4"/>
      <c r="Z1040" s="4"/>
      <c r="AA1040" s="4">
        <v>1128.0</v>
      </c>
      <c r="AB1040" s="4" t="s">
        <v>47</v>
      </c>
      <c r="AC1040" s="4"/>
      <c r="AD1040" s="20" t="s">
        <v>540</v>
      </c>
      <c r="AE1040" s="67" t="s">
        <v>8171</v>
      </c>
      <c r="AF1040" s="67" t="s">
        <v>8171</v>
      </c>
      <c r="AG1040" s="67" t="s">
        <v>8171</v>
      </c>
      <c r="AH1040" s="67" t="s">
        <v>8171</v>
      </c>
      <c r="AI1040" s="67" t="s">
        <v>8171</v>
      </c>
      <c r="AJ1040" s="67" t="s">
        <v>8171</v>
      </c>
      <c r="AK1040" s="2" t="s">
        <v>8171</v>
      </c>
      <c r="AL1040" s="67" t="s">
        <v>2824</v>
      </c>
      <c r="AM1040" s="67" t="s">
        <v>8491</v>
      </c>
      <c r="AN1040" s="87" t="s">
        <v>10044</v>
      </c>
      <c r="AO1040" s="67" t="s">
        <v>10045</v>
      </c>
      <c r="AP1040" s="4"/>
      <c r="AQ1040" s="4"/>
      <c r="AR1040" s="4"/>
      <c r="AS1040" s="4"/>
      <c r="AT1040" s="4"/>
      <c r="AU1040" s="4"/>
      <c r="AV1040" s="4"/>
      <c r="AW1040" s="4"/>
      <c r="AX1040" s="4"/>
      <c r="AY1040" s="4"/>
      <c r="AZ1040" s="4"/>
      <c r="BA1040" s="4"/>
      <c r="BB1040" s="4"/>
      <c r="BC1040" s="4"/>
      <c r="BD1040" s="4"/>
      <c r="BE1040" s="4"/>
      <c r="BF1040" s="4"/>
      <c r="BG1040" s="4"/>
      <c r="BH1040" s="4"/>
      <c r="BI1040" s="4"/>
      <c r="BJ1040" s="243" t="str">
        <f t="shared" si="112"/>
        <v>TNLT</v>
      </c>
      <c r="BK1040" s="4"/>
      <c r="BL1040" s="4"/>
      <c r="BM1040" s="4"/>
      <c r="BN1040" s="4"/>
      <c r="BO1040" s="4"/>
      <c r="BP1040" s="4"/>
      <c r="BQ1040" s="4"/>
      <c r="BR1040" s="4"/>
      <c r="BS1040" s="4"/>
      <c r="BT1040" s="4"/>
      <c r="BU1040" s="4"/>
      <c r="BV1040" s="4"/>
      <c r="BW1040" s="4"/>
      <c r="BX1040" s="4"/>
      <c r="BY1040" s="4"/>
      <c r="BZ1040" s="4"/>
      <c r="CA1040" s="4"/>
      <c r="CB1040" s="4"/>
      <c r="CC1040" s="4"/>
      <c r="CD1040" s="4"/>
      <c r="CE1040" s="4"/>
      <c r="CF1040" s="4"/>
      <c r="CG1040" s="4"/>
      <c r="CH1040" s="4"/>
      <c r="CI1040" s="4"/>
      <c r="CJ1040" s="4"/>
      <c r="CK1040" s="4"/>
      <c r="CL1040" s="4"/>
      <c r="CM1040" s="4"/>
    </row>
    <row r="1041" ht="14.25" customHeight="1">
      <c r="A1041" s="1" t="str">
        <f t="shared" si="114"/>
        <v/>
      </c>
      <c r="B1041" s="103" t="str">
        <f t="shared" si="4"/>
        <v>Có sẵn</v>
      </c>
      <c r="C1041" s="4" t="s">
        <v>5583</v>
      </c>
      <c r="D1041" s="4" t="s">
        <v>5281</v>
      </c>
      <c r="E1041" s="4"/>
      <c r="F1041" s="4"/>
      <c r="G1041" s="4"/>
      <c r="H1041" s="4"/>
      <c r="I1041" s="4"/>
      <c r="J1041" s="4"/>
      <c r="K1041" s="4"/>
      <c r="L1041" s="4"/>
      <c r="M1041" s="4"/>
      <c r="N1041" s="4"/>
      <c r="O1041" s="4"/>
      <c r="P1041" s="4"/>
      <c r="Q1041" s="4" t="s">
        <v>5</v>
      </c>
      <c r="R1041" s="4" t="s">
        <v>5619</v>
      </c>
      <c r="S1041" s="4" t="s">
        <v>5620</v>
      </c>
      <c r="T1041" s="4" t="s">
        <v>5621</v>
      </c>
      <c r="U1041" s="4" t="s">
        <v>5622</v>
      </c>
      <c r="V1041" s="4" t="s">
        <v>5623</v>
      </c>
      <c r="W1041" s="4" t="s">
        <v>5624</v>
      </c>
      <c r="X1041" s="4" t="s">
        <v>5345</v>
      </c>
      <c r="Y1041" s="4" t="s">
        <v>5625</v>
      </c>
      <c r="Z1041" s="4"/>
      <c r="AA1041" s="4">
        <v>1129.0</v>
      </c>
      <c r="AB1041" s="4" t="s">
        <v>47</v>
      </c>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c r="BI1041" s="4"/>
      <c r="BJ1041" s="243" t="str">
        <f t="shared" si="112"/>
        <v>TNLT</v>
      </c>
      <c r="BK1041" s="4"/>
      <c r="BL1041" s="4"/>
      <c r="BM1041" s="4"/>
      <c r="BN1041" s="4"/>
      <c r="BO1041" s="4"/>
      <c r="BP1041" s="4"/>
      <c r="BQ1041" s="4"/>
      <c r="BR1041" s="4"/>
      <c r="BS1041" s="4"/>
      <c r="BT1041" s="4"/>
      <c r="BU1041" s="4"/>
      <c r="BV1041" s="4"/>
      <c r="BW1041" s="4"/>
      <c r="BX1041" s="4"/>
      <c r="BY1041" s="4"/>
      <c r="BZ1041" s="4"/>
      <c r="CA1041" s="4"/>
      <c r="CB1041" s="4"/>
      <c r="CC1041" s="4"/>
      <c r="CD1041" s="4"/>
      <c r="CE1041" s="4"/>
      <c r="CF1041" s="4"/>
      <c r="CG1041" s="4"/>
      <c r="CH1041" s="4"/>
      <c r="CI1041" s="4"/>
      <c r="CJ1041" s="4"/>
      <c r="CK1041" s="4"/>
      <c r="CL1041" s="4"/>
      <c r="CM1041" s="4"/>
    </row>
    <row r="1042" ht="14.25" customHeight="1">
      <c r="A1042" s="1" t="str">
        <f t="shared" si="114"/>
        <v/>
      </c>
      <c r="B1042" s="103" t="str">
        <f t="shared" si="4"/>
        <v>Có sẵn</v>
      </c>
      <c r="C1042" s="4" t="s">
        <v>5583</v>
      </c>
      <c r="D1042" s="4" t="s">
        <v>5281</v>
      </c>
      <c r="E1042" s="4" t="s">
        <v>5598</v>
      </c>
      <c r="F1042" s="4" t="s">
        <v>5599</v>
      </c>
      <c r="G1042" s="4" t="s">
        <v>5600</v>
      </c>
      <c r="H1042" s="4"/>
      <c r="I1042" s="4"/>
      <c r="J1042" s="4" t="s">
        <v>123</v>
      </c>
      <c r="K1042" s="4"/>
      <c r="L1042" s="4" t="s">
        <v>5601</v>
      </c>
      <c r="M1042" s="4"/>
      <c r="N1042" s="4"/>
      <c r="O1042" s="4"/>
      <c r="P1042" s="4" t="s">
        <v>4510</v>
      </c>
      <c r="Q1042" s="4" t="s">
        <v>8</v>
      </c>
      <c r="R1042" s="4" t="s">
        <v>5626</v>
      </c>
      <c r="S1042" s="4" t="s">
        <v>5627</v>
      </c>
      <c r="T1042" s="4" t="s">
        <v>5628</v>
      </c>
      <c r="U1042" s="4" t="s">
        <v>5629</v>
      </c>
      <c r="V1042" s="4" t="s">
        <v>5630</v>
      </c>
      <c r="W1042" s="4" t="s">
        <v>5631</v>
      </c>
      <c r="X1042" s="4" t="s">
        <v>242</v>
      </c>
      <c r="Y1042" s="4"/>
      <c r="Z1042" s="4" t="s">
        <v>5632</v>
      </c>
      <c r="AA1042" s="4">
        <v>1130.0</v>
      </c>
      <c r="AB1042" s="4" t="s">
        <v>13</v>
      </c>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c r="BI1042" s="4"/>
      <c r="BJ1042" s="243" t="str">
        <f t="shared" si="112"/>
        <v>TNBT</v>
      </c>
      <c r="BK1042" s="4"/>
      <c r="BL1042" s="4"/>
      <c r="BM1042" s="4"/>
      <c r="BN1042" s="4"/>
      <c r="BO1042" s="4"/>
      <c r="BP1042" s="4"/>
      <c r="BQ1042" s="4"/>
      <c r="BR1042" s="4"/>
      <c r="BS1042" s="4"/>
      <c r="BT1042" s="4"/>
      <c r="BU1042" s="4"/>
      <c r="BV1042" s="4"/>
      <c r="BW1042" s="4"/>
      <c r="BX1042" s="4"/>
      <c r="BY1042" s="4"/>
      <c r="BZ1042" s="4"/>
      <c r="CA1042" s="4"/>
      <c r="CB1042" s="4"/>
      <c r="CC1042" s="4"/>
      <c r="CD1042" s="4"/>
      <c r="CE1042" s="4"/>
      <c r="CF1042" s="4"/>
      <c r="CG1042" s="4"/>
      <c r="CH1042" s="4"/>
      <c r="CI1042" s="4"/>
      <c r="CJ1042" s="4"/>
      <c r="CK1042" s="4"/>
      <c r="CL1042" s="4"/>
      <c r="CM1042" s="4"/>
    </row>
    <row r="1043" ht="14.25" customHeight="1">
      <c r="A1043" s="1" t="str">
        <f t="shared" si="114"/>
        <v/>
      </c>
      <c r="B1043" s="103" t="str">
        <f t="shared" si="4"/>
        <v>Có sẵn</v>
      </c>
      <c r="C1043" s="4" t="s">
        <v>5583</v>
      </c>
      <c r="D1043" s="4" t="s">
        <v>5281</v>
      </c>
      <c r="E1043" s="4"/>
      <c r="F1043" s="4"/>
      <c r="G1043" s="4"/>
      <c r="H1043" s="4"/>
      <c r="I1043" s="4"/>
      <c r="J1043" s="4"/>
      <c r="K1043" s="4"/>
      <c r="L1043" s="4"/>
      <c r="M1043" s="4"/>
      <c r="N1043" s="4"/>
      <c r="O1043" s="4"/>
      <c r="P1043" s="4"/>
      <c r="Q1043" s="4" t="s">
        <v>144</v>
      </c>
      <c r="R1043" s="4" t="s">
        <v>5633</v>
      </c>
      <c r="S1043" s="4" t="s">
        <v>5634</v>
      </c>
      <c r="T1043" s="4" t="s">
        <v>5635</v>
      </c>
      <c r="U1043" s="4" t="s">
        <v>227</v>
      </c>
      <c r="V1043" s="4" t="s">
        <v>5636</v>
      </c>
      <c r="W1043" s="4" t="s">
        <v>150</v>
      </c>
      <c r="X1043" s="4" t="s">
        <v>151</v>
      </c>
      <c r="Y1043" s="4"/>
      <c r="Z1043" s="4" t="s">
        <v>439</v>
      </c>
      <c r="AA1043" s="4">
        <v>1131.0</v>
      </c>
      <c r="AB1043" s="4" t="s">
        <v>101</v>
      </c>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c r="BJ1043" s="243" t="str">
        <f t="shared" si="112"/>
        <v>ICT_TNLT</v>
      </c>
      <c r="BK1043" s="4"/>
      <c r="BL1043" s="4"/>
      <c r="BM1043" s="4"/>
      <c r="BN1043" s="4"/>
      <c r="BO1043" s="4"/>
      <c r="BP1043" s="4"/>
      <c r="BQ1043" s="4"/>
      <c r="BR1043" s="4"/>
      <c r="BS1043" s="4"/>
      <c r="BT1043" s="4"/>
      <c r="BU1043" s="4"/>
      <c r="BV1043" s="4"/>
      <c r="BW1043" s="4"/>
      <c r="BX1043" s="4"/>
      <c r="BY1043" s="4"/>
      <c r="BZ1043" s="4"/>
      <c r="CA1043" s="4"/>
      <c r="CB1043" s="4"/>
      <c r="CC1043" s="4"/>
      <c r="CD1043" s="4"/>
      <c r="CE1043" s="4"/>
      <c r="CF1043" s="4"/>
      <c r="CG1043" s="4"/>
      <c r="CH1043" s="4"/>
      <c r="CI1043" s="4"/>
      <c r="CJ1043" s="4"/>
      <c r="CK1043" s="4"/>
      <c r="CL1043" s="4"/>
      <c r="CM1043" s="4"/>
    </row>
    <row r="1044" ht="14.25" customHeight="1">
      <c r="A1044" s="1" t="str">
        <f t="shared" si="114"/>
        <v/>
      </c>
      <c r="B1044" s="103" t="str">
        <f t="shared" si="4"/>
        <v>Có sẵn</v>
      </c>
      <c r="C1044" s="4" t="s">
        <v>5583</v>
      </c>
      <c r="D1044" s="4" t="s">
        <v>5281</v>
      </c>
      <c r="E1044" s="4"/>
      <c r="F1044" s="4"/>
      <c r="G1044" s="4"/>
      <c r="H1044" s="4"/>
      <c r="I1044" s="4"/>
      <c r="J1044" s="4"/>
      <c r="K1044" s="4"/>
      <c r="L1044" s="4"/>
      <c r="M1044" s="4"/>
      <c r="N1044" s="4"/>
      <c r="O1044" s="4"/>
      <c r="P1044" s="4"/>
      <c r="Q1044" s="4" t="s">
        <v>144</v>
      </c>
      <c r="R1044" s="4" t="s">
        <v>5637</v>
      </c>
      <c r="S1044" s="4" t="s">
        <v>5638</v>
      </c>
      <c r="T1044" s="4" t="s">
        <v>5639</v>
      </c>
      <c r="U1044" s="4" t="s">
        <v>5640</v>
      </c>
      <c r="V1044" s="4" t="s">
        <v>5641</v>
      </c>
      <c r="W1044" s="4" t="s">
        <v>150</v>
      </c>
      <c r="X1044" s="4" t="s">
        <v>99</v>
      </c>
      <c r="Y1044" s="4"/>
      <c r="Z1044" s="4" t="s">
        <v>501</v>
      </c>
      <c r="AA1044" s="4">
        <v>1132.0</v>
      </c>
      <c r="AB1044" s="4" t="s">
        <v>101</v>
      </c>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c r="BJ1044" s="243" t="str">
        <f t="shared" si="112"/>
        <v>ICT_TNLT</v>
      </c>
      <c r="BK1044" s="4"/>
      <c r="BL1044" s="4"/>
      <c r="BM1044" s="4"/>
      <c r="BN1044" s="4"/>
      <c r="BO1044" s="4"/>
      <c r="BP1044" s="4"/>
      <c r="BQ1044" s="4"/>
      <c r="BR1044" s="4"/>
      <c r="BS1044" s="4"/>
      <c r="BT1044" s="4"/>
      <c r="BU1044" s="4"/>
      <c r="BV1044" s="4"/>
      <c r="BW1044" s="4"/>
      <c r="BX1044" s="4"/>
      <c r="BY1044" s="4"/>
      <c r="BZ1044" s="4"/>
      <c r="CA1044" s="4"/>
      <c r="CB1044" s="4"/>
      <c r="CC1044" s="4"/>
      <c r="CD1044" s="4"/>
      <c r="CE1044" s="4"/>
      <c r="CF1044" s="4"/>
      <c r="CG1044" s="4"/>
      <c r="CH1044" s="4"/>
      <c r="CI1044" s="4"/>
      <c r="CJ1044" s="4"/>
      <c r="CK1044" s="4"/>
      <c r="CL1044" s="4"/>
      <c r="CM1044" s="4"/>
    </row>
    <row r="1045" ht="14.25" customHeight="1">
      <c r="A1045" s="1" t="str">
        <f t="shared" si="114"/>
        <v/>
      </c>
      <c r="B1045" s="103" t="str">
        <f t="shared" si="4"/>
        <v>Có sẵn</v>
      </c>
      <c r="C1045" s="4" t="s">
        <v>5583</v>
      </c>
      <c r="D1045" s="4" t="s">
        <v>5281</v>
      </c>
      <c r="E1045" s="4"/>
      <c r="F1045" s="4"/>
      <c r="G1045" s="4"/>
      <c r="H1045" s="4"/>
      <c r="I1045" s="4"/>
      <c r="J1045" s="4"/>
      <c r="K1045" s="4"/>
      <c r="L1045" s="4"/>
      <c r="M1045" s="4"/>
      <c r="N1045" s="4"/>
      <c r="O1045" s="4"/>
      <c r="P1045" s="4"/>
      <c r="Q1045" s="4" t="s">
        <v>5</v>
      </c>
      <c r="R1045" s="4" t="s">
        <v>5642</v>
      </c>
      <c r="S1045" s="4" t="s">
        <v>5643</v>
      </c>
      <c r="T1045" s="4" t="s">
        <v>5628</v>
      </c>
      <c r="U1045" s="4" t="s">
        <v>5644</v>
      </c>
      <c r="V1045" s="4" t="s">
        <v>5630</v>
      </c>
      <c r="W1045" s="4" t="s">
        <v>5645</v>
      </c>
      <c r="X1045" s="4"/>
      <c r="Y1045" s="4"/>
      <c r="Z1045" s="4" t="s">
        <v>1447</v>
      </c>
      <c r="AA1045" s="4">
        <v>1133.0</v>
      </c>
      <c r="AB1045" s="4" t="s">
        <v>49</v>
      </c>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c r="BJ1045" s="243" t="str">
        <f t="shared" si="112"/>
        <v>TNLT</v>
      </c>
      <c r="BK1045" s="4"/>
      <c r="BL1045" s="4"/>
      <c r="BM1045" s="4"/>
      <c r="BN1045" s="4"/>
      <c r="BO1045" s="4"/>
      <c r="BP1045" s="4"/>
      <c r="BQ1045" s="4"/>
      <c r="BR1045" s="4"/>
      <c r="BS1045" s="4"/>
      <c r="BT1045" s="4"/>
      <c r="BU1045" s="4"/>
      <c r="BV1045" s="4"/>
      <c r="BW1045" s="4"/>
      <c r="BX1045" s="4"/>
      <c r="BY1045" s="4"/>
      <c r="BZ1045" s="4"/>
      <c r="CA1045" s="4"/>
      <c r="CB1045" s="4"/>
      <c r="CC1045" s="4"/>
      <c r="CD1045" s="4"/>
      <c r="CE1045" s="4"/>
      <c r="CF1045" s="4"/>
      <c r="CG1045" s="4"/>
      <c r="CH1045" s="4"/>
      <c r="CI1045" s="4"/>
      <c r="CJ1045" s="4"/>
      <c r="CK1045" s="4"/>
      <c r="CL1045" s="4"/>
      <c r="CM1045" s="4"/>
    </row>
    <row r="1046" ht="14.25" customHeight="1">
      <c r="A1046" s="1" t="str">
        <f t="shared" si="114"/>
        <v/>
      </c>
      <c r="B1046" s="103" t="str">
        <f t="shared" si="4"/>
        <v>Có sẵn</v>
      </c>
      <c r="C1046" s="4" t="s">
        <v>5583</v>
      </c>
      <c r="D1046" s="4" t="s">
        <v>5281</v>
      </c>
      <c r="E1046" s="4"/>
      <c r="F1046" s="4"/>
      <c r="G1046" s="4"/>
      <c r="H1046" s="4"/>
      <c r="I1046" s="4"/>
      <c r="J1046" s="4"/>
      <c r="K1046" s="4"/>
      <c r="L1046" s="4"/>
      <c r="M1046" s="4"/>
      <c r="N1046" s="4"/>
      <c r="O1046" s="4"/>
      <c r="P1046" s="4"/>
      <c r="Q1046" s="4" t="s">
        <v>9</v>
      </c>
      <c r="R1046" s="4" t="s">
        <v>5646</v>
      </c>
      <c r="S1046" s="4"/>
      <c r="T1046" s="4"/>
      <c r="U1046" s="4"/>
      <c r="V1046" s="4"/>
      <c r="W1046" s="4"/>
      <c r="X1046" s="4"/>
      <c r="Y1046" s="4"/>
      <c r="Z1046" s="4" t="s">
        <v>5647</v>
      </c>
      <c r="AA1046" s="4">
        <v>1134.0</v>
      </c>
      <c r="AB1046" s="4" t="s">
        <v>49</v>
      </c>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c r="BJ1046" s="243" t="str">
        <f t="shared" si="112"/>
        <v>TL</v>
      </c>
      <c r="BK1046" s="4"/>
      <c r="BL1046" s="4"/>
      <c r="BM1046" s="4"/>
      <c r="BN1046" s="4"/>
      <c r="BO1046" s="4"/>
      <c r="BP1046" s="4"/>
      <c r="BQ1046" s="4"/>
      <c r="BR1046" s="4"/>
      <c r="BS1046" s="4"/>
      <c r="BT1046" s="4"/>
      <c r="BU1046" s="4"/>
      <c r="BV1046" s="4"/>
      <c r="BW1046" s="4"/>
      <c r="BX1046" s="4"/>
      <c r="BY1046" s="4"/>
      <c r="BZ1046" s="4"/>
      <c r="CA1046" s="4"/>
      <c r="CB1046" s="4"/>
      <c r="CC1046" s="4"/>
      <c r="CD1046" s="4"/>
      <c r="CE1046" s="4"/>
      <c r="CF1046" s="4"/>
      <c r="CG1046" s="4"/>
      <c r="CH1046" s="4"/>
      <c r="CI1046" s="4"/>
      <c r="CJ1046" s="4"/>
      <c r="CK1046" s="4"/>
      <c r="CL1046" s="4"/>
      <c r="CM1046" s="4"/>
    </row>
    <row r="1047" ht="14.25" customHeight="1">
      <c r="A1047" s="1" t="str">
        <f t="shared" si="114"/>
        <v>OK</v>
      </c>
      <c r="B1047" s="103" t="str">
        <f t="shared" si="4"/>
        <v>OK</v>
      </c>
      <c r="C1047" s="4" t="s">
        <v>5648</v>
      </c>
      <c r="D1047" s="4" t="s">
        <v>5281</v>
      </c>
      <c r="E1047" s="4"/>
      <c r="F1047" s="4"/>
      <c r="G1047" s="4" t="s">
        <v>5649</v>
      </c>
      <c r="H1047" s="4"/>
      <c r="I1047" s="4"/>
      <c r="J1047" s="4"/>
      <c r="K1047" s="4"/>
      <c r="L1047" s="4"/>
      <c r="M1047" s="4" t="s">
        <v>47</v>
      </c>
      <c r="N1047" s="4" t="s">
        <v>5</v>
      </c>
      <c r="O1047" s="4" t="s">
        <v>1246</v>
      </c>
      <c r="P1047" s="4" t="s">
        <v>2243</v>
      </c>
      <c r="Q1047" s="4"/>
      <c r="R1047" s="4" t="s">
        <v>5650</v>
      </c>
      <c r="S1047" s="4" t="s">
        <v>5651</v>
      </c>
      <c r="T1047" s="4" t="s">
        <v>5652</v>
      </c>
      <c r="U1047" s="4" t="s">
        <v>5653</v>
      </c>
      <c r="V1047" s="4" t="s">
        <v>5654</v>
      </c>
      <c r="W1047" s="4" t="s">
        <v>5655</v>
      </c>
      <c r="X1047" s="4" t="s">
        <v>171</v>
      </c>
      <c r="Y1047" s="4" t="s">
        <v>5656</v>
      </c>
      <c r="Z1047" s="4"/>
      <c r="AA1047" s="4">
        <v>1135.0</v>
      </c>
      <c r="AB1047" s="4" t="s">
        <v>49</v>
      </c>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243" t="str">
        <f t="shared" si="112"/>
        <v>TNLT</v>
      </c>
      <c r="BK1047" s="4"/>
      <c r="BL1047" s="4"/>
      <c r="BM1047" s="4"/>
      <c r="BN1047" s="4"/>
      <c r="BO1047" s="4"/>
      <c r="BP1047" s="4"/>
      <c r="BQ1047" s="4"/>
      <c r="BR1047" s="4"/>
      <c r="BS1047" s="4"/>
      <c r="BT1047" s="4"/>
      <c r="BU1047" s="4"/>
      <c r="BV1047" s="4"/>
      <c r="BW1047" s="4"/>
      <c r="BX1047" s="4"/>
      <c r="BY1047" s="4"/>
      <c r="BZ1047" s="4"/>
      <c r="CA1047" s="4"/>
      <c r="CB1047" s="4"/>
      <c r="CC1047" s="4"/>
      <c r="CD1047" s="4"/>
      <c r="CE1047" s="4"/>
      <c r="CF1047" s="4"/>
      <c r="CG1047" s="4"/>
      <c r="CH1047" s="4"/>
      <c r="CI1047" s="4"/>
      <c r="CJ1047" s="4"/>
      <c r="CK1047" s="4"/>
      <c r="CL1047" s="4"/>
      <c r="CM1047" s="4"/>
    </row>
    <row r="1048" ht="14.25" customHeight="1">
      <c r="A1048" s="1" t="str">
        <f t="shared" si="114"/>
        <v>OK</v>
      </c>
      <c r="B1048" s="103" t="str">
        <f t="shared" si="4"/>
        <v>OK</v>
      </c>
      <c r="C1048" s="4" t="s">
        <v>5648</v>
      </c>
      <c r="D1048" s="4" t="s">
        <v>5281</v>
      </c>
      <c r="E1048" s="4"/>
      <c r="F1048" s="4"/>
      <c r="G1048" s="4"/>
      <c r="H1048" s="4"/>
      <c r="I1048" s="4"/>
      <c r="J1048" s="4"/>
      <c r="K1048" s="4"/>
      <c r="L1048" s="4"/>
      <c r="M1048" s="4" t="s">
        <v>47</v>
      </c>
      <c r="N1048" s="4" t="s">
        <v>5</v>
      </c>
      <c r="O1048" s="4" t="s">
        <v>1246</v>
      </c>
      <c r="P1048" s="4" t="s">
        <v>2243</v>
      </c>
      <c r="Q1048" s="4"/>
      <c r="R1048" s="4" t="s">
        <v>5657</v>
      </c>
      <c r="S1048" s="4" t="s">
        <v>5658</v>
      </c>
      <c r="T1048" s="4" t="s">
        <v>5659</v>
      </c>
      <c r="U1048" s="4" t="s">
        <v>5660</v>
      </c>
      <c r="V1048" s="4" t="s">
        <v>5661</v>
      </c>
      <c r="W1048" s="4" t="s">
        <v>5662</v>
      </c>
      <c r="X1048" s="4" t="s">
        <v>151</v>
      </c>
      <c r="Y1048" s="4" t="s">
        <v>5663</v>
      </c>
      <c r="Z1048" s="4"/>
      <c r="AA1048" s="4">
        <v>1136.0</v>
      </c>
      <c r="AB1048" s="4" t="s">
        <v>49</v>
      </c>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c r="BJ1048" s="243" t="str">
        <f t="shared" si="112"/>
        <v>TNLT</v>
      </c>
      <c r="BK1048" s="4"/>
      <c r="BL1048" s="4"/>
      <c r="BM1048" s="4"/>
      <c r="BN1048" s="4"/>
      <c r="BO1048" s="4"/>
      <c r="BP1048" s="4"/>
      <c r="BQ1048" s="4"/>
      <c r="BR1048" s="4"/>
      <c r="BS1048" s="4"/>
      <c r="BT1048" s="4"/>
      <c r="BU1048" s="4"/>
      <c r="BV1048" s="4"/>
      <c r="BW1048" s="4"/>
      <c r="BX1048" s="4"/>
      <c r="BY1048" s="4"/>
      <c r="BZ1048" s="4"/>
      <c r="CA1048" s="4"/>
      <c r="CB1048" s="4"/>
      <c r="CC1048" s="4"/>
      <c r="CD1048" s="4"/>
      <c r="CE1048" s="4"/>
      <c r="CF1048" s="4"/>
      <c r="CG1048" s="4"/>
      <c r="CH1048" s="4"/>
      <c r="CI1048" s="4"/>
      <c r="CJ1048" s="4"/>
      <c r="CK1048" s="4"/>
      <c r="CL1048" s="4"/>
      <c r="CM1048" s="4"/>
    </row>
    <row r="1049" ht="14.25" customHeight="1">
      <c r="A1049" s="1" t="str">
        <f t="shared" si="114"/>
        <v>OK</v>
      </c>
      <c r="B1049" s="103" t="str">
        <f t="shared" si="4"/>
        <v>OK</v>
      </c>
      <c r="C1049" s="4" t="s">
        <v>5648</v>
      </c>
      <c r="D1049" s="4" t="s">
        <v>5281</v>
      </c>
      <c r="E1049" s="4"/>
      <c r="F1049" s="4"/>
      <c r="G1049" s="4" t="s">
        <v>5649</v>
      </c>
      <c r="H1049" s="4"/>
      <c r="I1049" s="4"/>
      <c r="J1049" s="4"/>
      <c r="K1049" s="4"/>
      <c r="L1049" s="4"/>
      <c r="M1049" s="4" t="s">
        <v>48</v>
      </c>
      <c r="N1049" s="4" t="s">
        <v>9</v>
      </c>
      <c r="O1049" s="4" t="s">
        <v>695</v>
      </c>
      <c r="P1049" s="4" t="s">
        <v>696</v>
      </c>
      <c r="Q1049" s="4"/>
      <c r="R1049" s="4" t="s">
        <v>5664</v>
      </c>
      <c r="S1049" s="4"/>
      <c r="T1049" s="4"/>
      <c r="U1049" s="4"/>
      <c r="V1049" s="4"/>
      <c r="W1049" s="4"/>
      <c r="X1049" s="4" t="s">
        <v>5665</v>
      </c>
      <c r="Y1049" s="4" t="s">
        <v>5665</v>
      </c>
      <c r="Z1049" s="4"/>
      <c r="AA1049" s="4">
        <v>1137.0</v>
      </c>
      <c r="AB1049" s="4" t="s">
        <v>48</v>
      </c>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c r="BJ1049" s="243" t="str">
        <f t="shared" si="112"/>
        <v>TL</v>
      </c>
      <c r="BK1049" s="4"/>
      <c r="BL1049" s="4"/>
      <c r="BM1049" s="4"/>
      <c r="BN1049" s="4"/>
      <c r="BO1049" s="4"/>
      <c r="BP1049" s="4"/>
      <c r="BQ1049" s="4"/>
      <c r="BR1049" s="4"/>
      <c r="BS1049" s="4"/>
      <c r="BT1049" s="4"/>
      <c r="BU1049" s="4"/>
      <c r="BV1049" s="4"/>
      <c r="BW1049" s="4"/>
      <c r="BX1049" s="4"/>
      <c r="BY1049" s="4"/>
      <c r="BZ1049" s="4"/>
      <c r="CA1049" s="4"/>
      <c r="CB1049" s="4"/>
      <c r="CC1049" s="4"/>
      <c r="CD1049" s="4"/>
      <c r="CE1049" s="4"/>
      <c r="CF1049" s="4"/>
      <c r="CG1049" s="4"/>
      <c r="CH1049" s="4"/>
      <c r="CI1049" s="4"/>
      <c r="CJ1049" s="4"/>
      <c r="CK1049" s="4"/>
      <c r="CL1049" s="4"/>
      <c r="CM1049" s="4"/>
    </row>
    <row r="1050" ht="14.25" customHeight="1">
      <c r="A1050" s="1"/>
      <c r="B1050" s="103" t="str">
        <f t="shared" si="4"/>
        <v>Thêm</v>
      </c>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c r="BJ1050" s="243" t="str">
        <f t="shared" si="112"/>
        <v/>
      </c>
      <c r="BK1050" s="4"/>
      <c r="BL1050" s="4"/>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c r="CL1050" s="4"/>
      <c r="CM1050" s="4"/>
    </row>
    <row r="1051" ht="14.25" customHeight="1">
      <c r="A1051" s="1" t="str">
        <f t="shared" ref="A1051:A1053" si="115">SWITCH(B1051,"OK",IF(ISBLANK(R1051),IF(ISBLANK(P1051),"Giữ chỗ nhóm","Giữ chỗ"),"OK"),"Chưa làm",IF(P1051&lt;&gt;"","Giữ chỗ",""),0,IF(ISBLANK(R1051),"Thêm",""),"")</f>
        <v/>
      </c>
      <c r="B1051" s="103" t="str">
        <f t="shared" si="4"/>
        <v>Có sẵn</v>
      </c>
      <c r="C1051" s="4" t="s">
        <v>5648</v>
      </c>
      <c r="D1051" s="4" t="s">
        <v>5281</v>
      </c>
      <c r="E1051" s="4"/>
      <c r="F1051" s="4"/>
      <c r="G1051" s="4"/>
      <c r="H1051" s="4"/>
      <c r="I1051" s="4"/>
      <c r="J1051" s="4"/>
      <c r="K1051" s="4"/>
      <c r="L1051" s="4"/>
      <c r="M1051" s="4"/>
      <c r="N1051" s="4"/>
      <c r="O1051" s="4"/>
      <c r="P1051" s="4" t="s">
        <v>4445</v>
      </c>
      <c r="Q1051" s="4" t="s">
        <v>9</v>
      </c>
      <c r="R1051" s="4" t="s">
        <v>5666</v>
      </c>
      <c r="S1051" s="4" t="s">
        <v>150</v>
      </c>
      <c r="T1051" s="4" t="s">
        <v>150</v>
      </c>
      <c r="U1051" s="4" t="s">
        <v>150</v>
      </c>
      <c r="V1051" s="4" t="s">
        <v>150</v>
      </c>
      <c r="W1051" s="4" t="s">
        <v>150</v>
      </c>
      <c r="X1051" s="4" t="s">
        <v>5667</v>
      </c>
      <c r="Y1051" s="4"/>
      <c r="Z1051" s="4" t="s">
        <v>5668</v>
      </c>
      <c r="AA1051" s="4">
        <v>1139.0</v>
      </c>
      <c r="AB1051" s="4" t="s">
        <v>13</v>
      </c>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c r="BJ1051" s="243" t="str">
        <f t="shared" si="112"/>
        <v>TL</v>
      </c>
      <c r="BK1051" s="4"/>
      <c r="BL1051" s="4"/>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c r="CL1051" s="4"/>
      <c r="CM1051" s="4"/>
    </row>
    <row r="1052" ht="14.25" customHeight="1">
      <c r="A1052" s="1" t="str">
        <f t="shared" si="115"/>
        <v>OK</v>
      </c>
      <c r="B1052" s="103" t="str">
        <f t="shared" si="4"/>
        <v>OK</v>
      </c>
      <c r="C1052" s="4" t="s">
        <v>5669</v>
      </c>
      <c r="D1052" s="4" t="s">
        <v>5281</v>
      </c>
      <c r="E1052" s="4"/>
      <c r="F1052" s="4" t="s">
        <v>5670</v>
      </c>
      <c r="G1052" s="4"/>
      <c r="H1052" s="4"/>
      <c r="I1052" s="4"/>
      <c r="J1052" s="4" t="s">
        <v>123</v>
      </c>
      <c r="K1052" s="4"/>
      <c r="L1052" s="4" t="s">
        <v>5671</v>
      </c>
      <c r="M1052" s="4" t="s">
        <v>47</v>
      </c>
      <c r="N1052" s="4" t="s">
        <v>5</v>
      </c>
      <c r="O1052" s="4" t="s">
        <v>1209</v>
      </c>
      <c r="P1052" s="4" t="s">
        <v>540</v>
      </c>
      <c r="Q1052" s="4"/>
      <c r="R1052" s="4" t="s">
        <v>5672</v>
      </c>
      <c r="S1052" s="4" t="s">
        <v>5673</v>
      </c>
      <c r="T1052" s="4" t="s">
        <v>5674</v>
      </c>
      <c r="U1052" s="4" t="s">
        <v>5675</v>
      </c>
      <c r="V1052" s="4" t="s">
        <v>5676</v>
      </c>
      <c r="W1052" s="4" t="s">
        <v>5677</v>
      </c>
      <c r="X1052" s="4" t="s">
        <v>242</v>
      </c>
      <c r="Y1052" s="4" t="s">
        <v>5678</v>
      </c>
      <c r="Z1052" s="4"/>
      <c r="AA1052" s="4">
        <v>1140.0</v>
      </c>
      <c r="AB1052" s="4" t="s">
        <v>13</v>
      </c>
      <c r="AC1052" s="4"/>
      <c r="AD1052" s="20" t="s">
        <v>1037</v>
      </c>
      <c r="AE1052" s="67" t="s">
        <v>8362</v>
      </c>
      <c r="AF1052" s="67" t="s">
        <v>8362</v>
      </c>
      <c r="AG1052" s="67" t="s">
        <v>8362</v>
      </c>
      <c r="AH1052" s="67" t="s">
        <v>8362</v>
      </c>
      <c r="AI1052" s="67" t="s">
        <v>8362</v>
      </c>
      <c r="AJ1052" s="67" t="s">
        <v>8362</v>
      </c>
      <c r="AK1052" s="67" t="s">
        <v>8362</v>
      </c>
      <c r="AL1052" s="67" t="s">
        <v>8362</v>
      </c>
      <c r="AM1052" s="67" t="s">
        <v>8362</v>
      </c>
      <c r="AN1052" s="67" t="s">
        <v>10046</v>
      </c>
      <c r="AO1052" s="67" t="s">
        <v>9659</v>
      </c>
      <c r="AP1052" s="4"/>
      <c r="AQ1052" s="4"/>
      <c r="AR1052" s="4"/>
      <c r="AS1052" s="4"/>
      <c r="AT1052" s="4"/>
      <c r="AU1052" s="4"/>
      <c r="AV1052" s="4"/>
      <c r="AW1052" s="4"/>
      <c r="AX1052" s="4"/>
      <c r="AY1052" s="4"/>
      <c r="AZ1052" s="4"/>
      <c r="BA1052" s="4"/>
      <c r="BB1052" s="4"/>
      <c r="BC1052" s="4"/>
      <c r="BD1052" s="4"/>
      <c r="BE1052" s="4"/>
      <c r="BF1052" s="4"/>
      <c r="BG1052" s="4"/>
      <c r="BH1052" s="4"/>
      <c r="BI1052" s="4"/>
      <c r="BJ1052" s="243" t="str">
        <f t="shared" si="112"/>
        <v>TNLT</v>
      </c>
      <c r="BK1052" s="4"/>
      <c r="BL1052" s="4"/>
      <c r="BM1052" s="4"/>
      <c r="BN1052" s="4"/>
      <c r="BO1052" s="4"/>
      <c r="BP1052" s="4"/>
      <c r="BQ1052" s="4"/>
      <c r="BR1052" s="4"/>
      <c r="BS1052" s="4"/>
      <c r="BT1052" s="4"/>
      <c r="BU1052" s="4"/>
      <c r="BV1052" s="4"/>
      <c r="BW1052" s="4"/>
      <c r="BX1052" s="4"/>
      <c r="BY1052" s="4"/>
      <c r="BZ1052" s="4"/>
      <c r="CA1052" s="4"/>
      <c r="CB1052" s="4"/>
      <c r="CC1052" s="4"/>
      <c r="CD1052" s="4"/>
      <c r="CE1052" s="4"/>
      <c r="CF1052" s="4"/>
      <c r="CG1052" s="4"/>
      <c r="CH1052" s="4"/>
      <c r="CI1052" s="4"/>
      <c r="CJ1052" s="4"/>
      <c r="CK1052" s="4"/>
      <c r="CL1052" s="4"/>
      <c r="CM1052" s="4"/>
    </row>
    <row r="1053" ht="14.25" customHeight="1">
      <c r="A1053" s="1" t="str">
        <f t="shared" si="115"/>
        <v>OK</v>
      </c>
      <c r="B1053" s="103" t="str">
        <f t="shared" si="4"/>
        <v>OK</v>
      </c>
      <c r="C1053" s="4" t="s">
        <v>5669</v>
      </c>
      <c r="D1053" s="4" t="s">
        <v>5281</v>
      </c>
      <c r="E1053" s="4"/>
      <c r="F1053" s="4" t="s">
        <v>5670</v>
      </c>
      <c r="G1053" s="4"/>
      <c r="H1053" s="4"/>
      <c r="I1053" s="4"/>
      <c r="J1053" s="4" t="s">
        <v>123</v>
      </c>
      <c r="K1053" s="4"/>
      <c r="L1053" s="4" t="s">
        <v>5671</v>
      </c>
      <c r="M1053" s="4" t="s">
        <v>13</v>
      </c>
      <c r="N1053" s="4" t="s">
        <v>9</v>
      </c>
      <c r="O1053" s="4" t="s">
        <v>520</v>
      </c>
      <c r="P1053" s="4" t="s">
        <v>659</v>
      </c>
      <c r="Q1053" s="4"/>
      <c r="R1053" s="4" t="s">
        <v>5679</v>
      </c>
      <c r="S1053" s="4"/>
      <c r="T1053" s="4"/>
      <c r="U1053" s="4"/>
      <c r="V1053" s="4"/>
      <c r="W1053" s="4"/>
      <c r="X1053" s="4" t="s">
        <v>5680</v>
      </c>
      <c r="Y1053" s="4" t="s">
        <v>5681</v>
      </c>
      <c r="Z1053" s="4"/>
      <c r="AA1053" s="4">
        <v>1141.0</v>
      </c>
      <c r="AB1053" s="4" t="s">
        <v>47</v>
      </c>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c r="BJ1053" s="243" t="str">
        <f t="shared" si="112"/>
        <v>TL</v>
      </c>
      <c r="BK1053" s="4"/>
      <c r="BL1053" s="4"/>
      <c r="BM1053" s="4"/>
      <c r="BN1053" s="4"/>
      <c r="BO1053" s="4"/>
      <c r="BP1053" s="4"/>
      <c r="BQ1053" s="4"/>
      <c r="BR1053" s="4"/>
      <c r="BS1053" s="4"/>
      <c r="BT1053" s="4"/>
      <c r="BU1053" s="4"/>
      <c r="BV1053" s="4"/>
      <c r="BW1053" s="4"/>
      <c r="BX1053" s="4"/>
      <c r="BY1053" s="4"/>
      <c r="BZ1053" s="4"/>
      <c r="CA1053" s="4"/>
      <c r="CB1053" s="4"/>
      <c r="CC1053" s="4"/>
      <c r="CD1053" s="4"/>
      <c r="CE1053" s="4"/>
      <c r="CF1053" s="4"/>
      <c r="CG1053" s="4"/>
      <c r="CH1053" s="4"/>
      <c r="CI1053" s="4"/>
      <c r="CJ1053" s="4"/>
      <c r="CK1053" s="4"/>
      <c r="CL1053" s="4"/>
      <c r="CM1053" s="4"/>
    </row>
    <row r="1054" ht="14.25" customHeight="1">
      <c r="A1054" s="1"/>
      <c r="B1054" s="103" t="str">
        <f t="shared" si="4"/>
        <v>Thêm</v>
      </c>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c r="BJ1054" s="243" t="str">
        <f t="shared" si="112"/>
        <v/>
      </c>
      <c r="BK1054" s="4"/>
      <c r="BL1054" s="4"/>
      <c r="BM1054" s="4"/>
      <c r="BN1054" s="4"/>
      <c r="BO1054" s="4"/>
      <c r="BP1054" s="4"/>
      <c r="BQ1054" s="4"/>
      <c r="BR1054" s="4"/>
      <c r="BS1054" s="4"/>
      <c r="BT1054" s="4"/>
      <c r="BU1054" s="4"/>
      <c r="BV1054" s="4"/>
      <c r="BW1054" s="4"/>
      <c r="BX1054" s="4"/>
      <c r="BY1054" s="4"/>
      <c r="BZ1054" s="4"/>
      <c r="CA1054" s="4"/>
      <c r="CB1054" s="4"/>
      <c r="CC1054" s="4"/>
      <c r="CD1054" s="4"/>
      <c r="CE1054" s="4"/>
      <c r="CF1054" s="4"/>
      <c r="CG1054" s="4"/>
      <c r="CH1054" s="4"/>
      <c r="CI1054" s="4"/>
      <c r="CJ1054" s="4"/>
      <c r="CK1054" s="4"/>
      <c r="CL1054" s="4"/>
      <c r="CM1054" s="4"/>
    </row>
    <row r="1055" ht="14.25" customHeight="1">
      <c r="A1055" s="1" t="str">
        <f t="shared" ref="A1055:A1064" si="116">SWITCH(B1055,"OK",IF(ISBLANK(R1055),IF(ISBLANK(P1055),"Giữ chỗ nhóm","Giữ chỗ"),"OK"),"Chưa làm",IF(P1055&lt;&gt;"","Giữ chỗ",""),0,IF(ISBLANK(R1055),"Thêm",""),"")</f>
        <v>OK</v>
      </c>
      <c r="B1055" s="103" t="str">
        <f t="shared" si="4"/>
        <v>OK</v>
      </c>
      <c r="C1055" s="4" t="s">
        <v>5682</v>
      </c>
      <c r="D1055" s="4" t="s">
        <v>5281</v>
      </c>
      <c r="E1055" s="4" t="s">
        <v>5683</v>
      </c>
      <c r="F1055" s="4" t="s">
        <v>5684</v>
      </c>
      <c r="G1055" s="4" t="s">
        <v>5685</v>
      </c>
      <c r="H1055" s="4"/>
      <c r="I1055" s="4"/>
      <c r="J1055" s="4" t="s">
        <v>123</v>
      </c>
      <c r="K1055" s="4"/>
      <c r="L1055" s="4" t="s">
        <v>5686</v>
      </c>
      <c r="M1055" s="4" t="s">
        <v>47</v>
      </c>
      <c r="N1055" s="4" t="s">
        <v>5</v>
      </c>
      <c r="O1055" s="4" t="s">
        <v>1209</v>
      </c>
      <c r="P1055" s="4" t="s">
        <v>540</v>
      </c>
      <c r="Q1055" s="4"/>
      <c r="R1055" s="4" t="s">
        <v>5687</v>
      </c>
      <c r="S1055" s="4" t="s">
        <v>5688</v>
      </c>
      <c r="T1055" s="4" t="s">
        <v>5689</v>
      </c>
      <c r="U1055" s="4" t="s">
        <v>5690</v>
      </c>
      <c r="V1055" s="4" t="s">
        <v>5691</v>
      </c>
      <c r="W1055" s="4" t="s">
        <v>5692</v>
      </c>
      <c r="X1055" s="4" t="s">
        <v>4353</v>
      </c>
      <c r="Y1055" s="4" t="s">
        <v>5693</v>
      </c>
      <c r="Z1055" s="4"/>
      <c r="AA1055" s="4">
        <v>1143.0</v>
      </c>
      <c r="AB1055" s="4" t="s">
        <v>13</v>
      </c>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c r="BJ1055" s="243" t="str">
        <f t="shared" si="112"/>
        <v>TNLT</v>
      </c>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c r="CL1055" s="4"/>
      <c r="CM1055" s="4"/>
    </row>
    <row r="1056" ht="14.25" customHeight="1">
      <c r="A1056" s="1" t="str">
        <f t="shared" si="116"/>
        <v>OK</v>
      </c>
      <c r="B1056" s="103" t="str">
        <f t="shared" si="4"/>
        <v>OK</v>
      </c>
      <c r="C1056" s="4" t="s">
        <v>5682</v>
      </c>
      <c r="D1056" s="4" t="s">
        <v>5281</v>
      </c>
      <c r="E1056" s="4"/>
      <c r="F1056" s="4"/>
      <c r="G1056" s="4"/>
      <c r="H1056" s="4"/>
      <c r="I1056" s="4"/>
      <c r="J1056" s="4"/>
      <c r="K1056" s="4"/>
      <c r="L1056" s="4"/>
      <c r="M1056" s="4" t="s">
        <v>47</v>
      </c>
      <c r="N1056" s="4" t="s">
        <v>5</v>
      </c>
      <c r="O1056" s="4" t="s">
        <v>1104</v>
      </c>
      <c r="P1056" s="4" t="s">
        <v>1147</v>
      </c>
      <c r="Q1056" s="4"/>
      <c r="R1056" s="4" t="s">
        <v>5694</v>
      </c>
      <c r="S1056" s="4" t="s">
        <v>116</v>
      </c>
      <c r="T1056" s="4" t="s">
        <v>117</v>
      </c>
      <c r="U1056" s="4" t="s">
        <v>118</v>
      </c>
      <c r="V1056" s="4" t="s">
        <v>2722</v>
      </c>
      <c r="W1056" s="4" t="s">
        <v>5695</v>
      </c>
      <c r="X1056" s="4" t="s">
        <v>99</v>
      </c>
      <c r="Y1056" s="4" t="s">
        <v>5395</v>
      </c>
      <c r="Z1056" s="4"/>
      <c r="AA1056" s="4">
        <v>1144.0</v>
      </c>
      <c r="AB1056" s="4" t="s">
        <v>13</v>
      </c>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c r="BJ1056" s="243" t="str">
        <f t="shared" si="112"/>
        <v>TNLT</v>
      </c>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c r="CL1056" s="4"/>
      <c r="CM1056" s="4"/>
    </row>
    <row r="1057" ht="14.25" customHeight="1">
      <c r="A1057" s="1" t="str">
        <f t="shared" si="116"/>
        <v/>
      </c>
      <c r="B1057" s="103" t="str">
        <f t="shared" si="4"/>
        <v>Có sẵn</v>
      </c>
      <c r="C1057" s="4" t="s">
        <v>5682</v>
      </c>
      <c r="D1057" s="4" t="s">
        <v>5281</v>
      </c>
      <c r="E1057" s="4" t="s">
        <v>5683</v>
      </c>
      <c r="F1057" s="4" t="s">
        <v>5684</v>
      </c>
      <c r="G1057" s="4" t="s">
        <v>5685</v>
      </c>
      <c r="H1057" s="4"/>
      <c r="I1057" s="4"/>
      <c r="J1057" s="4" t="s">
        <v>123</v>
      </c>
      <c r="K1057" s="4"/>
      <c r="L1057" s="4" t="s">
        <v>5686</v>
      </c>
      <c r="M1057" s="4"/>
      <c r="N1057" s="4"/>
      <c r="O1057" s="4"/>
      <c r="P1057" s="4"/>
      <c r="Q1057" s="4" t="s">
        <v>144</v>
      </c>
      <c r="R1057" s="4" t="s">
        <v>5696</v>
      </c>
      <c r="S1057" s="4" t="s">
        <v>5697</v>
      </c>
      <c r="T1057" s="4" t="s">
        <v>106</v>
      </c>
      <c r="U1057" s="4" t="s">
        <v>5698</v>
      </c>
      <c r="V1057" s="4" t="s">
        <v>5699</v>
      </c>
      <c r="W1057" s="4" t="s">
        <v>150</v>
      </c>
      <c r="X1057" s="4" t="s">
        <v>99</v>
      </c>
      <c r="Y1057" s="4"/>
      <c r="Z1057" s="4" t="s">
        <v>5700</v>
      </c>
      <c r="AA1057" s="4">
        <v>1145.0</v>
      </c>
      <c r="AB1057" s="4" t="s">
        <v>101</v>
      </c>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c r="BJ1057" s="243" t="str">
        <f t="shared" si="112"/>
        <v>ICT_TNLT</v>
      </c>
      <c r="BK1057" s="4"/>
      <c r="BL1057" s="4"/>
      <c r="BM1057" s="4"/>
      <c r="BN1057" s="4"/>
      <c r="BO1057" s="4"/>
      <c r="BP1057" s="4"/>
      <c r="BQ1057" s="4"/>
      <c r="BR1057" s="4"/>
      <c r="BS1057" s="4"/>
      <c r="BT1057" s="4"/>
      <c r="BU1057" s="4"/>
      <c r="BV1057" s="4"/>
      <c r="BW1057" s="4"/>
      <c r="BX1057" s="4"/>
      <c r="BY1057" s="4"/>
      <c r="BZ1057" s="4"/>
      <c r="CA1057" s="4"/>
      <c r="CB1057" s="4"/>
      <c r="CC1057" s="4"/>
      <c r="CD1057" s="4"/>
      <c r="CE1057" s="4"/>
      <c r="CF1057" s="4"/>
      <c r="CG1057" s="4"/>
      <c r="CH1057" s="4"/>
      <c r="CI1057" s="4"/>
      <c r="CJ1057" s="4"/>
      <c r="CK1057" s="4"/>
      <c r="CL1057" s="4"/>
      <c r="CM1057" s="4"/>
    </row>
    <row r="1058" ht="14.25" customHeight="1">
      <c r="A1058" s="1" t="str">
        <f t="shared" si="116"/>
        <v/>
      </c>
      <c r="B1058" s="103" t="str">
        <f t="shared" si="4"/>
        <v>Có sẵn</v>
      </c>
      <c r="C1058" s="4" t="s">
        <v>5682</v>
      </c>
      <c r="D1058" s="4" t="s">
        <v>5281</v>
      </c>
      <c r="E1058" s="4"/>
      <c r="F1058" s="4"/>
      <c r="G1058" s="4"/>
      <c r="H1058" s="4"/>
      <c r="I1058" s="4"/>
      <c r="J1058" s="4"/>
      <c r="K1058" s="4"/>
      <c r="L1058" s="4"/>
      <c r="M1058" s="4"/>
      <c r="N1058" s="4"/>
      <c r="O1058" s="4"/>
      <c r="P1058" s="4"/>
      <c r="Q1058" s="4" t="s">
        <v>144</v>
      </c>
      <c r="R1058" s="4" t="s">
        <v>5701</v>
      </c>
      <c r="S1058" s="4" t="s">
        <v>5702</v>
      </c>
      <c r="T1058" s="4" t="s">
        <v>5703</v>
      </c>
      <c r="U1058" s="4" t="s">
        <v>5704</v>
      </c>
      <c r="V1058" s="4" t="s">
        <v>5705</v>
      </c>
      <c r="W1058" s="4" t="s">
        <v>150</v>
      </c>
      <c r="X1058" s="4" t="s">
        <v>171</v>
      </c>
      <c r="Y1058" s="4"/>
      <c r="Z1058" s="4" t="s">
        <v>2849</v>
      </c>
      <c r="AA1058" s="4">
        <v>1146.0</v>
      </c>
      <c r="AB1058" s="4" t="s">
        <v>101</v>
      </c>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c r="BJ1058" s="243" t="str">
        <f t="shared" si="112"/>
        <v>ICT_TNLT</v>
      </c>
      <c r="BK1058" s="4"/>
      <c r="BL1058" s="4"/>
      <c r="BM1058" s="4"/>
      <c r="BN1058" s="4"/>
      <c r="BO1058" s="4"/>
      <c r="BP1058" s="4"/>
      <c r="BQ1058" s="4"/>
      <c r="BR1058" s="4"/>
      <c r="BS1058" s="4"/>
      <c r="BT1058" s="4"/>
      <c r="BU1058" s="4"/>
      <c r="BV1058" s="4"/>
      <c r="BW1058" s="4"/>
      <c r="BX1058" s="4"/>
      <c r="BY1058" s="4"/>
      <c r="BZ1058" s="4"/>
      <c r="CA1058" s="4"/>
      <c r="CB1058" s="4"/>
      <c r="CC1058" s="4"/>
      <c r="CD1058" s="4"/>
      <c r="CE1058" s="4"/>
      <c r="CF1058" s="4"/>
      <c r="CG1058" s="4"/>
      <c r="CH1058" s="4"/>
      <c r="CI1058" s="4"/>
      <c r="CJ1058" s="4"/>
      <c r="CK1058" s="4"/>
      <c r="CL1058" s="4"/>
      <c r="CM1058" s="4"/>
    </row>
    <row r="1059" ht="14.25" customHeight="1">
      <c r="A1059" s="1" t="str">
        <f t="shared" si="116"/>
        <v>OK</v>
      </c>
      <c r="B1059" s="103" t="str">
        <f t="shared" si="4"/>
        <v>OK</v>
      </c>
      <c r="C1059" s="4" t="s">
        <v>5706</v>
      </c>
      <c r="D1059" s="4" t="s">
        <v>5281</v>
      </c>
      <c r="E1059" s="4"/>
      <c r="F1059" s="4"/>
      <c r="G1059" s="4" t="s">
        <v>5707</v>
      </c>
      <c r="H1059" s="4"/>
      <c r="I1059" s="4"/>
      <c r="J1059" s="4"/>
      <c r="K1059" s="4"/>
      <c r="L1059" s="4"/>
      <c r="M1059" s="4" t="s">
        <v>47</v>
      </c>
      <c r="N1059" s="4" t="s">
        <v>5</v>
      </c>
      <c r="O1059" s="4" t="s">
        <v>1209</v>
      </c>
      <c r="P1059" s="4" t="s">
        <v>1250</v>
      </c>
      <c r="Q1059" s="4"/>
      <c r="R1059" s="4" t="s">
        <v>5708</v>
      </c>
      <c r="S1059" s="4" t="s">
        <v>5709</v>
      </c>
      <c r="T1059" s="4" t="s">
        <v>5710</v>
      </c>
      <c r="U1059" s="4" t="s">
        <v>5711</v>
      </c>
      <c r="V1059" s="4" t="s">
        <v>5712</v>
      </c>
      <c r="W1059" s="4" t="s">
        <v>2711</v>
      </c>
      <c r="X1059" s="4" t="s">
        <v>5713</v>
      </c>
      <c r="Y1059" s="4" t="s">
        <v>5714</v>
      </c>
      <c r="Z1059" s="4"/>
      <c r="AA1059" s="4">
        <v>1147.0</v>
      </c>
      <c r="AB1059" s="4" t="s">
        <v>13</v>
      </c>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c r="BJ1059" s="243" t="str">
        <f t="shared" si="112"/>
        <v>TNLT</v>
      </c>
      <c r="BK1059" s="4"/>
      <c r="BL1059" s="4"/>
      <c r="BM1059" s="4"/>
      <c r="BN1059" s="4"/>
      <c r="BO1059" s="4"/>
      <c r="BP1059" s="4"/>
      <c r="BQ1059" s="4"/>
      <c r="BR1059" s="4"/>
      <c r="BS1059" s="4"/>
      <c r="BT1059" s="4"/>
      <c r="BU1059" s="4"/>
      <c r="BV1059" s="4"/>
      <c r="BW1059" s="4"/>
      <c r="BX1059" s="4"/>
      <c r="BY1059" s="4"/>
      <c r="BZ1059" s="4"/>
      <c r="CA1059" s="4"/>
      <c r="CB1059" s="4"/>
      <c r="CC1059" s="4"/>
      <c r="CD1059" s="4"/>
      <c r="CE1059" s="4"/>
      <c r="CF1059" s="4"/>
      <c r="CG1059" s="4"/>
      <c r="CH1059" s="4"/>
      <c r="CI1059" s="4"/>
      <c r="CJ1059" s="4"/>
      <c r="CK1059" s="4"/>
      <c r="CL1059" s="4"/>
      <c r="CM1059" s="4"/>
    </row>
    <row r="1060" ht="14.25" customHeight="1">
      <c r="A1060" s="1" t="str">
        <f t="shared" si="116"/>
        <v>OK</v>
      </c>
      <c r="B1060" s="103" t="str">
        <f t="shared" si="4"/>
        <v>OK</v>
      </c>
      <c r="C1060" s="4" t="s">
        <v>5706</v>
      </c>
      <c r="D1060" s="4" t="s">
        <v>5281</v>
      </c>
      <c r="E1060" s="4"/>
      <c r="F1060" s="4"/>
      <c r="G1060" s="4"/>
      <c r="H1060" s="4"/>
      <c r="I1060" s="4"/>
      <c r="J1060" s="4"/>
      <c r="K1060" s="4"/>
      <c r="L1060" s="4"/>
      <c r="M1060" s="4" t="s">
        <v>47</v>
      </c>
      <c r="N1060" s="4" t="s">
        <v>5</v>
      </c>
      <c r="O1060" s="4" t="s">
        <v>1209</v>
      </c>
      <c r="P1060" s="4" t="s">
        <v>1250</v>
      </c>
      <c r="Q1060" s="4"/>
      <c r="R1060" s="4" t="s">
        <v>5715</v>
      </c>
      <c r="S1060" s="4" t="s">
        <v>5716</v>
      </c>
      <c r="T1060" s="4" t="s">
        <v>5717</v>
      </c>
      <c r="U1060" s="4" t="s">
        <v>5718</v>
      </c>
      <c r="V1060" s="4" t="s">
        <v>5719</v>
      </c>
      <c r="W1060" s="4" t="s">
        <v>5720</v>
      </c>
      <c r="X1060" s="4" t="s">
        <v>5721</v>
      </c>
      <c r="Y1060" s="4" t="s">
        <v>5722</v>
      </c>
      <c r="Z1060" s="4"/>
      <c r="AA1060" s="4">
        <v>1148.0</v>
      </c>
      <c r="AB1060" s="4" t="s">
        <v>13</v>
      </c>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c r="BJ1060" s="243" t="str">
        <f t="shared" si="112"/>
        <v>TNLT</v>
      </c>
      <c r="BK1060" s="4"/>
      <c r="BL1060" s="4"/>
      <c r="BM1060" s="4"/>
      <c r="BN1060" s="4"/>
      <c r="BO1060" s="4"/>
      <c r="BP1060" s="4"/>
      <c r="BQ1060" s="4"/>
      <c r="BR1060" s="4"/>
      <c r="BS1060" s="4"/>
      <c r="BT1060" s="4"/>
      <c r="BU1060" s="4"/>
      <c r="BV1060" s="4"/>
      <c r="BW1060" s="4"/>
      <c r="BX1060" s="4"/>
      <c r="BY1060" s="4"/>
      <c r="BZ1060" s="4"/>
      <c r="CA1060" s="4"/>
      <c r="CB1060" s="4"/>
      <c r="CC1060" s="4"/>
      <c r="CD1060" s="4"/>
      <c r="CE1060" s="4"/>
      <c r="CF1060" s="4"/>
      <c r="CG1060" s="4"/>
      <c r="CH1060" s="4"/>
      <c r="CI1060" s="4"/>
      <c r="CJ1060" s="4"/>
      <c r="CK1060" s="4"/>
      <c r="CL1060" s="4"/>
      <c r="CM1060" s="4"/>
    </row>
    <row r="1061" ht="14.25" customHeight="1">
      <c r="A1061" s="1" t="str">
        <f t="shared" si="116"/>
        <v/>
      </c>
      <c r="B1061" s="103" t="str">
        <f t="shared" si="4"/>
        <v>Có sẵn</v>
      </c>
      <c r="C1061" s="4" t="s">
        <v>5706</v>
      </c>
      <c r="D1061" s="4" t="s">
        <v>5281</v>
      </c>
      <c r="E1061" s="4"/>
      <c r="F1061" s="4"/>
      <c r="G1061" s="4" t="s">
        <v>5707</v>
      </c>
      <c r="H1061" s="4"/>
      <c r="I1061" s="4"/>
      <c r="J1061" s="4"/>
      <c r="K1061" s="4"/>
      <c r="L1061" s="4"/>
      <c r="M1061" s="4"/>
      <c r="N1061" s="4"/>
      <c r="O1061" s="4"/>
      <c r="P1061" s="4" t="s">
        <v>4537</v>
      </c>
      <c r="Q1061" s="4" t="s">
        <v>5</v>
      </c>
      <c r="R1061" s="4" t="s">
        <v>5723</v>
      </c>
      <c r="S1061" s="4" t="s">
        <v>5724</v>
      </c>
      <c r="T1061" s="4" t="s">
        <v>5725</v>
      </c>
      <c r="U1061" s="4" t="s">
        <v>5726</v>
      </c>
      <c r="V1061" s="4" t="s">
        <v>5727</v>
      </c>
      <c r="W1061" s="4" t="s">
        <v>5728</v>
      </c>
      <c r="X1061" s="4" t="s">
        <v>151</v>
      </c>
      <c r="Y1061" s="4"/>
      <c r="Z1061" s="4" t="s">
        <v>5729</v>
      </c>
      <c r="AA1061" s="4">
        <v>1149.0</v>
      </c>
      <c r="AB1061" s="4" t="s">
        <v>13</v>
      </c>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c r="BJ1061" s="243" t="str">
        <f t="shared" si="112"/>
        <v>TNLT</v>
      </c>
      <c r="BK1061" s="4"/>
      <c r="BL1061" s="4"/>
      <c r="BM1061" s="4"/>
      <c r="BN1061" s="4"/>
      <c r="BO1061" s="4"/>
      <c r="BP1061" s="4"/>
      <c r="BQ1061" s="4"/>
      <c r="BR1061" s="4"/>
      <c r="BS1061" s="4"/>
      <c r="BT1061" s="4"/>
      <c r="BU1061" s="4"/>
      <c r="BV1061" s="4"/>
      <c r="BW1061" s="4"/>
      <c r="BX1061" s="4"/>
      <c r="BY1061" s="4"/>
      <c r="BZ1061" s="4"/>
      <c r="CA1061" s="4"/>
      <c r="CB1061" s="4"/>
      <c r="CC1061" s="4"/>
      <c r="CD1061" s="4"/>
      <c r="CE1061" s="4"/>
      <c r="CF1061" s="4"/>
      <c r="CG1061" s="4"/>
      <c r="CH1061" s="4"/>
      <c r="CI1061" s="4"/>
      <c r="CJ1061" s="4"/>
      <c r="CK1061" s="4"/>
      <c r="CL1061" s="4"/>
      <c r="CM1061" s="4"/>
    </row>
    <row r="1062" ht="14.25" customHeight="1">
      <c r="A1062" s="1" t="str">
        <f t="shared" si="116"/>
        <v/>
      </c>
      <c r="B1062" s="103" t="str">
        <f t="shared" si="4"/>
        <v>Có sẵn</v>
      </c>
      <c r="C1062" s="4" t="s">
        <v>5706</v>
      </c>
      <c r="D1062" s="4" t="s">
        <v>5281</v>
      </c>
      <c r="E1062" s="4"/>
      <c r="F1062" s="4"/>
      <c r="G1062" s="4"/>
      <c r="H1062" s="4"/>
      <c r="I1062" s="4"/>
      <c r="J1062" s="4"/>
      <c r="K1062" s="4"/>
      <c r="L1062" s="4"/>
      <c r="M1062" s="4"/>
      <c r="N1062" s="4"/>
      <c r="O1062" s="4"/>
      <c r="P1062" s="4"/>
      <c r="Q1062" s="4" t="s">
        <v>5</v>
      </c>
      <c r="R1062" s="4" t="s">
        <v>5730</v>
      </c>
      <c r="S1062" s="4" t="s">
        <v>5724</v>
      </c>
      <c r="T1062" s="4" t="s">
        <v>5725</v>
      </c>
      <c r="U1062" s="4" t="s">
        <v>5731</v>
      </c>
      <c r="V1062" s="4" t="s">
        <v>5727</v>
      </c>
      <c r="W1062" s="4" t="s">
        <v>5728</v>
      </c>
      <c r="X1062" s="4"/>
      <c r="Y1062" s="4"/>
      <c r="Z1062" s="4" t="s">
        <v>1441</v>
      </c>
      <c r="AA1062" s="4">
        <v>1150.0</v>
      </c>
      <c r="AB1062" s="4" t="s">
        <v>49</v>
      </c>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c r="BJ1062" s="243" t="str">
        <f t="shared" si="112"/>
        <v>TNLT</v>
      </c>
      <c r="BK1062" s="4"/>
      <c r="BL1062" s="4"/>
      <c r="BM1062" s="4"/>
      <c r="BN1062" s="4"/>
      <c r="BO1062" s="4"/>
      <c r="BP1062" s="4"/>
      <c r="BQ1062" s="4"/>
      <c r="BR1062" s="4"/>
      <c r="BS1062" s="4"/>
      <c r="BT1062" s="4"/>
      <c r="BU1062" s="4"/>
      <c r="BV1062" s="4"/>
      <c r="BW1062" s="4"/>
      <c r="BX1062" s="4"/>
      <c r="BY1062" s="4"/>
      <c r="BZ1062" s="4"/>
      <c r="CA1062" s="4"/>
      <c r="CB1062" s="4"/>
      <c r="CC1062" s="4"/>
      <c r="CD1062" s="4"/>
      <c r="CE1062" s="4"/>
      <c r="CF1062" s="4"/>
      <c r="CG1062" s="4"/>
      <c r="CH1062" s="4"/>
      <c r="CI1062" s="4"/>
      <c r="CJ1062" s="4"/>
      <c r="CK1062" s="4"/>
      <c r="CL1062" s="4"/>
      <c r="CM1062" s="4"/>
    </row>
    <row r="1063" ht="14.25" customHeight="1">
      <c r="A1063" s="1" t="str">
        <f t="shared" si="116"/>
        <v>OK</v>
      </c>
      <c r="B1063" s="103" t="str">
        <f t="shared" si="4"/>
        <v>OK</v>
      </c>
      <c r="C1063" s="4" t="s">
        <v>5732</v>
      </c>
      <c r="D1063" s="4" t="s">
        <v>5281</v>
      </c>
      <c r="E1063" s="4"/>
      <c r="F1063" s="4" t="s">
        <v>5733</v>
      </c>
      <c r="G1063" s="4"/>
      <c r="H1063" s="4"/>
      <c r="I1063" s="4"/>
      <c r="J1063" s="4" t="s">
        <v>123</v>
      </c>
      <c r="K1063" s="4"/>
      <c r="L1063" s="4" t="s">
        <v>5734</v>
      </c>
      <c r="M1063" s="4" t="s">
        <v>47</v>
      </c>
      <c r="N1063" s="4" t="s">
        <v>5</v>
      </c>
      <c r="O1063" s="4" t="s">
        <v>1104</v>
      </c>
      <c r="P1063" s="4" t="s">
        <v>1147</v>
      </c>
      <c r="Q1063" s="4"/>
      <c r="R1063" s="4" t="s">
        <v>5735</v>
      </c>
      <c r="S1063" s="4" t="s">
        <v>5736</v>
      </c>
      <c r="T1063" s="4" t="s">
        <v>5737</v>
      </c>
      <c r="U1063" s="4" t="s">
        <v>5738</v>
      </c>
      <c r="V1063" s="4" t="s">
        <v>5739</v>
      </c>
      <c r="W1063" s="4" t="s">
        <v>5740</v>
      </c>
      <c r="X1063" s="4" t="s">
        <v>4119</v>
      </c>
      <c r="Y1063" s="4" t="s">
        <v>5741</v>
      </c>
      <c r="Z1063" s="4"/>
      <c r="AA1063" s="4">
        <v>1151.0</v>
      </c>
      <c r="AB1063" s="4" t="s">
        <v>13</v>
      </c>
      <c r="AC1063" s="4"/>
      <c r="AD1063" s="20" t="s">
        <v>1940</v>
      </c>
      <c r="AE1063" s="67" t="s">
        <v>10047</v>
      </c>
      <c r="AF1063" s="67" t="s">
        <v>5</v>
      </c>
      <c r="AG1063" s="67" t="s">
        <v>5736</v>
      </c>
      <c r="AH1063" s="67" t="s">
        <v>5737</v>
      </c>
      <c r="AI1063" s="67" t="s">
        <v>5738</v>
      </c>
      <c r="AJ1063" s="67" t="s">
        <v>5739</v>
      </c>
      <c r="AK1063" s="67" t="s">
        <v>10048</v>
      </c>
      <c r="AL1063" s="67" t="s">
        <v>925</v>
      </c>
      <c r="AM1063" s="67" t="s">
        <v>5741</v>
      </c>
      <c r="AN1063" s="67" t="s">
        <v>10049</v>
      </c>
      <c r="AO1063" s="67" t="s">
        <v>10050</v>
      </c>
      <c r="AP1063" s="4"/>
      <c r="AQ1063" s="4"/>
      <c r="AR1063" s="4"/>
      <c r="AS1063" s="4"/>
      <c r="AT1063" s="4"/>
      <c r="AU1063" s="4"/>
      <c r="AV1063" s="4"/>
      <c r="AW1063" s="4"/>
      <c r="AX1063" s="4"/>
      <c r="AY1063" s="4"/>
      <c r="AZ1063" s="4"/>
      <c r="BA1063" s="4"/>
      <c r="BB1063" s="4"/>
      <c r="BC1063" s="4"/>
      <c r="BD1063" s="4"/>
      <c r="BE1063" s="4"/>
      <c r="BF1063" s="4"/>
      <c r="BG1063" s="4"/>
      <c r="BH1063" s="4"/>
      <c r="BI1063" s="4"/>
      <c r="BJ1063" s="243" t="str">
        <f t="shared" si="112"/>
        <v>TNLT</v>
      </c>
      <c r="BK1063" s="4"/>
      <c r="BL1063" s="4"/>
      <c r="BM1063" s="4"/>
      <c r="BN1063" s="4"/>
      <c r="BO1063" s="4"/>
      <c r="BP1063" s="4"/>
      <c r="BQ1063" s="4"/>
      <c r="BR1063" s="4"/>
      <c r="BS1063" s="4"/>
      <c r="BT1063" s="4"/>
      <c r="BU1063" s="4"/>
      <c r="BV1063" s="4"/>
      <c r="BW1063" s="4"/>
      <c r="BX1063" s="4"/>
      <c r="BY1063" s="4"/>
      <c r="BZ1063" s="4"/>
      <c r="CA1063" s="4"/>
      <c r="CB1063" s="4"/>
      <c r="CC1063" s="4"/>
      <c r="CD1063" s="4"/>
      <c r="CE1063" s="4"/>
      <c r="CF1063" s="4"/>
      <c r="CG1063" s="4"/>
      <c r="CH1063" s="4"/>
      <c r="CI1063" s="4"/>
      <c r="CJ1063" s="4"/>
      <c r="CK1063" s="4"/>
      <c r="CL1063" s="4"/>
      <c r="CM1063" s="4"/>
    </row>
    <row r="1064" ht="14.25" customHeight="1">
      <c r="A1064" s="1" t="str">
        <f t="shared" si="116"/>
        <v>OK</v>
      </c>
      <c r="B1064" s="103" t="str">
        <f t="shared" si="4"/>
        <v>OK</v>
      </c>
      <c r="C1064" s="4" t="s">
        <v>5732</v>
      </c>
      <c r="D1064" s="4" t="s">
        <v>5281</v>
      </c>
      <c r="E1064" s="4"/>
      <c r="F1064" s="4" t="s">
        <v>5733</v>
      </c>
      <c r="G1064" s="4"/>
      <c r="H1064" s="4"/>
      <c r="I1064" s="4"/>
      <c r="J1064" s="4" t="s">
        <v>123</v>
      </c>
      <c r="K1064" s="4"/>
      <c r="L1064" s="4" t="s">
        <v>5734</v>
      </c>
      <c r="M1064" s="4" t="s">
        <v>13</v>
      </c>
      <c r="N1064" s="4" t="s">
        <v>9</v>
      </c>
      <c r="O1064" s="4" t="s">
        <v>550</v>
      </c>
      <c r="P1064" s="4" t="s">
        <v>672</v>
      </c>
      <c r="Q1064" s="4"/>
      <c r="R1064" s="4" t="s">
        <v>5307</v>
      </c>
      <c r="S1064" s="4"/>
      <c r="T1064" s="4"/>
      <c r="U1064" s="4"/>
      <c r="V1064" s="4"/>
      <c r="W1064" s="4"/>
      <c r="X1064" s="4" t="s">
        <v>5742</v>
      </c>
      <c r="Y1064" s="4" t="s">
        <v>5743</v>
      </c>
      <c r="Z1064" s="4"/>
      <c r="AA1064" s="4">
        <v>1152.0</v>
      </c>
      <c r="AB1064" s="4" t="s">
        <v>47</v>
      </c>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c r="BJ1064" s="243" t="str">
        <f t="shared" si="112"/>
        <v>TL</v>
      </c>
      <c r="BK1064" s="4"/>
      <c r="BL1064" s="4"/>
      <c r="BM1064" s="4"/>
      <c r="BN1064" s="4"/>
      <c r="BO1064" s="4"/>
      <c r="BP1064" s="4"/>
      <c r="BQ1064" s="4"/>
      <c r="BR1064" s="4"/>
      <c r="BS1064" s="4"/>
      <c r="BT1064" s="4"/>
      <c r="BU1064" s="4"/>
      <c r="BV1064" s="4"/>
      <c r="BW1064" s="4"/>
      <c r="BX1064" s="4"/>
      <c r="BY1064" s="4"/>
      <c r="BZ1064" s="4"/>
      <c r="CA1064" s="4"/>
      <c r="CB1064" s="4"/>
      <c r="CC1064" s="4"/>
      <c r="CD1064" s="4"/>
      <c r="CE1064" s="4"/>
      <c r="CF1064" s="4"/>
      <c r="CG1064" s="4"/>
      <c r="CH1064" s="4"/>
      <c r="CI1064" s="4"/>
      <c r="CJ1064" s="4"/>
      <c r="CK1064" s="4"/>
      <c r="CL1064" s="4"/>
      <c r="CM1064" s="4"/>
    </row>
    <row r="1065" ht="14.25" customHeight="1">
      <c r="A1065" s="1"/>
      <c r="B1065" s="103" t="str">
        <f t="shared" si="4"/>
        <v>Thêm</v>
      </c>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c r="BJ1065" s="243" t="str">
        <f t="shared" si="112"/>
        <v/>
      </c>
      <c r="BK1065" s="4"/>
      <c r="BL1065" s="4"/>
      <c r="BM1065" s="4"/>
      <c r="BN1065" s="4"/>
      <c r="BO1065" s="4"/>
      <c r="BP1065" s="4"/>
      <c r="BQ1065" s="4"/>
      <c r="BR1065" s="4"/>
      <c r="BS1065" s="4"/>
      <c r="BT1065" s="4"/>
      <c r="BU1065" s="4"/>
      <c r="BV1065" s="4"/>
      <c r="BW1065" s="4"/>
      <c r="BX1065" s="4"/>
      <c r="BY1065" s="4"/>
      <c r="BZ1065" s="4"/>
      <c r="CA1065" s="4"/>
      <c r="CB1065" s="4"/>
      <c r="CC1065" s="4"/>
      <c r="CD1065" s="4"/>
      <c r="CE1065" s="4"/>
      <c r="CF1065" s="4"/>
      <c r="CG1065" s="4"/>
      <c r="CH1065" s="4"/>
      <c r="CI1065" s="4"/>
      <c r="CJ1065" s="4"/>
      <c r="CK1065" s="4"/>
      <c r="CL1065" s="4"/>
      <c r="CM1065" s="4"/>
    </row>
    <row r="1066" ht="14.25" customHeight="1">
      <c r="A1066" s="1" t="str">
        <f t="shared" ref="A1066:A1068" si="117">SWITCH(B1066,"OK",IF(ISBLANK(R1066),IF(ISBLANK(P1066),"Giữ chỗ nhóm","Giữ chỗ"),"OK"),"Chưa làm",IF(P1066&lt;&gt;"","Giữ chỗ",""),0,IF(ISBLANK(R1066),"Thêm",""),"")</f>
        <v>OK</v>
      </c>
      <c r="B1066" s="103" t="str">
        <f t="shared" si="4"/>
        <v>OK</v>
      </c>
      <c r="C1066" s="4" t="s">
        <v>5744</v>
      </c>
      <c r="D1066" s="4" t="s">
        <v>5281</v>
      </c>
      <c r="E1066" s="4" t="s">
        <v>5745</v>
      </c>
      <c r="F1066" s="4" t="s">
        <v>5746</v>
      </c>
      <c r="G1066" s="4" t="s">
        <v>5747</v>
      </c>
      <c r="H1066" s="4"/>
      <c r="I1066" s="4"/>
      <c r="J1066" s="4"/>
      <c r="K1066" s="4"/>
      <c r="L1066" s="4" t="s">
        <v>5748</v>
      </c>
      <c r="M1066" s="4" t="s">
        <v>47</v>
      </c>
      <c r="N1066" s="4" t="s">
        <v>5</v>
      </c>
      <c r="O1066" s="4" t="s">
        <v>235</v>
      </c>
      <c r="P1066" s="4" t="s">
        <v>595</v>
      </c>
      <c r="Q1066" s="4"/>
      <c r="R1066" s="4" t="s">
        <v>5749</v>
      </c>
      <c r="S1066" s="4" t="s">
        <v>5750</v>
      </c>
      <c r="T1066" s="4" t="s">
        <v>5751</v>
      </c>
      <c r="U1066" s="4" t="s">
        <v>5752</v>
      </c>
      <c r="V1066" s="4" t="s">
        <v>5753</v>
      </c>
      <c r="W1066" s="4" t="s">
        <v>5754</v>
      </c>
      <c r="X1066" s="4" t="s">
        <v>5755</v>
      </c>
      <c r="Y1066" s="4" t="s">
        <v>5756</v>
      </c>
      <c r="Z1066" s="4"/>
      <c r="AA1066" s="4">
        <v>1154.0</v>
      </c>
      <c r="AB1066" s="4" t="s">
        <v>13</v>
      </c>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c r="BJ1066" s="243" t="str">
        <f t="shared" si="112"/>
        <v>TNLT</v>
      </c>
      <c r="BK1066" s="4"/>
      <c r="BL1066" s="4"/>
      <c r="BM1066" s="4"/>
      <c r="BN1066" s="4"/>
      <c r="BO1066" s="4"/>
      <c r="BP1066" s="4"/>
      <c r="BQ1066" s="4"/>
      <c r="BR1066" s="4"/>
      <c r="BS1066" s="4"/>
      <c r="BT1066" s="4"/>
      <c r="BU1066" s="4"/>
      <c r="BV1066" s="4"/>
      <c r="BW1066" s="4"/>
      <c r="BX1066" s="4"/>
      <c r="BY1066" s="4"/>
      <c r="BZ1066" s="4"/>
      <c r="CA1066" s="4"/>
      <c r="CB1066" s="4"/>
      <c r="CC1066" s="4"/>
      <c r="CD1066" s="4"/>
      <c r="CE1066" s="4"/>
      <c r="CF1066" s="4"/>
      <c r="CG1066" s="4"/>
      <c r="CH1066" s="4"/>
      <c r="CI1066" s="4"/>
      <c r="CJ1066" s="4"/>
      <c r="CK1066" s="4"/>
      <c r="CL1066" s="4"/>
      <c r="CM1066" s="4"/>
    </row>
    <row r="1067" ht="14.25" customHeight="1">
      <c r="A1067" s="1" t="str">
        <f t="shared" si="117"/>
        <v>OK</v>
      </c>
      <c r="B1067" s="103" t="str">
        <f t="shared" si="4"/>
        <v>OK</v>
      </c>
      <c r="C1067" s="4" t="s">
        <v>5744</v>
      </c>
      <c r="D1067" s="4" t="s">
        <v>5281</v>
      </c>
      <c r="E1067" s="4"/>
      <c r="F1067" s="4"/>
      <c r="G1067" s="4"/>
      <c r="H1067" s="4"/>
      <c r="I1067" s="4"/>
      <c r="J1067" s="4"/>
      <c r="K1067" s="4"/>
      <c r="L1067" s="4"/>
      <c r="M1067" s="4" t="s">
        <v>47</v>
      </c>
      <c r="N1067" s="4" t="s">
        <v>5</v>
      </c>
      <c r="O1067" s="4" t="s">
        <v>1009</v>
      </c>
      <c r="P1067" s="4" t="s">
        <v>1091</v>
      </c>
      <c r="Q1067" s="4"/>
      <c r="R1067" s="4" t="s">
        <v>5757</v>
      </c>
      <c r="S1067" s="4" t="s">
        <v>5758</v>
      </c>
      <c r="T1067" s="4" t="s">
        <v>5759</v>
      </c>
      <c r="U1067" s="4" t="s">
        <v>5760</v>
      </c>
      <c r="V1067" s="4" t="s">
        <v>5761</v>
      </c>
      <c r="W1067" s="4" t="s">
        <v>301</v>
      </c>
      <c r="X1067" s="4" t="s">
        <v>171</v>
      </c>
      <c r="Y1067" s="4" t="s">
        <v>5762</v>
      </c>
      <c r="Z1067" s="4"/>
      <c r="AA1067" s="4">
        <v>1155.0</v>
      </c>
      <c r="AB1067" s="4" t="s">
        <v>13</v>
      </c>
      <c r="AC1067" s="4"/>
      <c r="AD1067" s="20" t="s">
        <v>236</v>
      </c>
      <c r="AE1067" s="67" t="s">
        <v>10051</v>
      </c>
      <c r="AF1067" s="67" t="s">
        <v>5</v>
      </c>
      <c r="AG1067" s="67" t="s">
        <v>10052</v>
      </c>
      <c r="AH1067" s="67" t="s">
        <v>10053</v>
      </c>
      <c r="AI1067" s="67" t="s">
        <v>10054</v>
      </c>
      <c r="AJ1067" s="67" t="s">
        <v>10055</v>
      </c>
      <c r="AK1067" s="67" t="s">
        <v>10056</v>
      </c>
      <c r="AL1067" s="67" t="s">
        <v>9834</v>
      </c>
      <c r="AM1067" s="67" t="s">
        <v>10057</v>
      </c>
      <c r="AN1067" s="67" t="s">
        <v>10058</v>
      </c>
      <c r="AO1067" s="67" t="s">
        <v>10059</v>
      </c>
      <c r="AP1067" s="4"/>
      <c r="AQ1067" s="4"/>
      <c r="AR1067" s="4"/>
      <c r="AS1067" s="4"/>
      <c r="AT1067" s="4"/>
      <c r="AU1067" s="4"/>
      <c r="AV1067" s="4"/>
      <c r="AW1067" s="4"/>
      <c r="AX1067" s="4"/>
      <c r="AY1067" s="4"/>
      <c r="AZ1067" s="4"/>
      <c r="BA1067" s="4"/>
      <c r="BB1067" s="4"/>
      <c r="BC1067" s="4"/>
      <c r="BD1067" s="4"/>
      <c r="BE1067" s="4"/>
      <c r="BF1067" s="4"/>
      <c r="BG1067" s="4"/>
      <c r="BH1067" s="4"/>
      <c r="BI1067" s="4"/>
      <c r="BJ1067" s="243" t="str">
        <f t="shared" si="112"/>
        <v>TNLT</v>
      </c>
      <c r="BK1067" s="4"/>
      <c r="BL1067" s="4"/>
      <c r="BM1067" s="4"/>
      <c r="BN1067" s="4"/>
      <c r="BO1067" s="4"/>
      <c r="BP1067" s="4"/>
      <c r="BQ1067" s="4"/>
      <c r="BR1067" s="4"/>
      <c r="BS1067" s="4"/>
      <c r="BT1067" s="4"/>
      <c r="BU1067" s="4"/>
      <c r="BV1067" s="4"/>
      <c r="BW1067" s="4"/>
      <c r="BX1067" s="4"/>
      <c r="BY1067" s="4"/>
      <c r="BZ1067" s="4"/>
      <c r="CA1067" s="4"/>
      <c r="CB1067" s="4"/>
      <c r="CC1067" s="4"/>
      <c r="CD1067" s="4"/>
      <c r="CE1067" s="4"/>
      <c r="CF1067" s="4"/>
      <c r="CG1067" s="4"/>
      <c r="CH1067" s="4"/>
      <c r="CI1067" s="4"/>
      <c r="CJ1067" s="4"/>
      <c r="CK1067" s="4"/>
      <c r="CL1067" s="4"/>
      <c r="CM1067" s="4"/>
    </row>
    <row r="1068" ht="14.25" customHeight="1">
      <c r="A1068" s="1" t="str">
        <f t="shared" si="117"/>
        <v>OK</v>
      </c>
      <c r="B1068" s="103" t="str">
        <f t="shared" si="4"/>
        <v>OK</v>
      </c>
      <c r="C1068" s="4" t="s">
        <v>5744</v>
      </c>
      <c r="D1068" s="4" t="s">
        <v>5281</v>
      </c>
      <c r="E1068" s="4" t="s">
        <v>5745</v>
      </c>
      <c r="F1068" s="4" t="s">
        <v>5746</v>
      </c>
      <c r="G1068" s="4" t="s">
        <v>5747</v>
      </c>
      <c r="H1068" s="4"/>
      <c r="I1068" s="4"/>
      <c r="J1068" s="4"/>
      <c r="K1068" s="4"/>
      <c r="L1068" s="4" t="s">
        <v>5748</v>
      </c>
      <c r="M1068" s="4" t="s">
        <v>13</v>
      </c>
      <c r="N1068" s="4" t="s">
        <v>9</v>
      </c>
      <c r="O1068" s="4" t="s">
        <v>505</v>
      </c>
      <c r="P1068" s="4" t="s">
        <v>578</v>
      </c>
      <c r="Q1068" s="4"/>
      <c r="R1068" s="4" t="s">
        <v>5763</v>
      </c>
      <c r="S1068" s="4"/>
      <c r="T1068" s="4"/>
      <c r="U1068" s="4"/>
      <c r="V1068" s="4"/>
      <c r="W1068" s="4"/>
      <c r="X1068" s="4" t="s">
        <v>5764</v>
      </c>
      <c r="Y1068" s="4" t="s">
        <v>5765</v>
      </c>
      <c r="Z1068" s="4"/>
      <c r="AA1068" s="4">
        <v>1156.0</v>
      </c>
      <c r="AB1068" s="4" t="s">
        <v>47</v>
      </c>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c r="BJ1068" s="243" t="str">
        <f t="shared" si="112"/>
        <v>TL</v>
      </c>
      <c r="BK1068" s="4"/>
      <c r="BL1068" s="4"/>
      <c r="BM1068" s="4"/>
      <c r="BN1068" s="4"/>
      <c r="BO1068" s="4"/>
      <c r="BP1068" s="4"/>
      <c r="BQ1068" s="4"/>
      <c r="BR1068" s="4"/>
      <c r="BS1068" s="4"/>
      <c r="BT1068" s="4"/>
      <c r="BU1068" s="4"/>
      <c r="BV1068" s="4"/>
      <c r="BW1068" s="4"/>
      <c r="BX1068" s="4"/>
      <c r="BY1068" s="4"/>
      <c r="BZ1068" s="4"/>
      <c r="CA1068" s="4"/>
      <c r="CB1068" s="4"/>
      <c r="CC1068" s="4"/>
      <c r="CD1068" s="4"/>
      <c r="CE1068" s="4"/>
      <c r="CF1068" s="4"/>
      <c r="CG1068" s="4"/>
      <c r="CH1068" s="4"/>
      <c r="CI1068" s="4"/>
      <c r="CJ1068" s="4"/>
      <c r="CK1068" s="4"/>
      <c r="CL1068" s="4"/>
      <c r="CM1068" s="4"/>
    </row>
    <row r="1069" ht="14.25" customHeight="1">
      <c r="A1069" s="1"/>
      <c r="B1069" s="103" t="str">
        <f t="shared" si="4"/>
        <v>Thêm</v>
      </c>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243" t="str">
        <f t="shared" si="112"/>
        <v/>
      </c>
      <c r="BK1069" s="4"/>
      <c r="BL1069" s="4"/>
      <c r="BM1069" s="4"/>
      <c r="BN1069" s="4"/>
      <c r="BO1069" s="4"/>
      <c r="BP1069" s="4"/>
      <c r="BQ1069" s="4"/>
      <c r="BR1069" s="4"/>
      <c r="BS1069" s="4"/>
      <c r="BT1069" s="4"/>
      <c r="BU1069" s="4"/>
      <c r="BV1069" s="4"/>
      <c r="BW1069" s="4"/>
      <c r="BX1069" s="4"/>
      <c r="BY1069" s="4"/>
      <c r="BZ1069" s="4"/>
      <c r="CA1069" s="4"/>
      <c r="CB1069" s="4"/>
      <c r="CC1069" s="4"/>
      <c r="CD1069" s="4"/>
      <c r="CE1069" s="4"/>
      <c r="CF1069" s="4"/>
      <c r="CG1069" s="4"/>
      <c r="CH1069" s="4"/>
      <c r="CI1069" s="4"/>
      <c r="CJ1069" s="4"/>
      <c r="CK1069" s="4"/>
      <c r="CL1069" s="4"/>
      <c r="CM1069" s="4"/>
    </row>
    <row r="1070" ht="14.25" customHeight="1">
      <c r="A1070" s="1" t="str">
        <f t="shared" ref="A1070:A1075" si="118">SWITCH(B1070,"OK",IF(ISBLANK(R1070),IF(ISBLANK(P1070),"Giữ chỗ nhóm","Giữ chỗ"),"OK"),"Chưa làm",IF(P1070&lt;&gt;"","Giữ chỗ",""),0,IF(ISBLANK(R1070),"Thêm",""),"")</f>
        <v/>
      </c>
      <c r="B1070" s="103" t="str">
        <f t="shared" si="4"/>
        <v>Có sẵn</v>
      </c>
      <c r="C1070" s="4" t="s">
        <v>5744</v>
      </c>
      <c r="D1070" s="4" t="s">
        <v>5281</v>
      </c>
      <c r="E1070" s="4"/>
      <c r="F1070" s="4"/>
      <c r="G1070" s="4"/>
      <c r="H1070" s="4"/>
      <c r="I1070" s="4"/>
      <c r="J1070" s="4"/>
      <c r="K1070" s="4"/>
      <c r="L1070" s="4"/>
      <c r="M1070" s="4"/>
      <c r="N1070" s="4"/>
      <c r="O1070" s="4"/>
      <c r="P1070" s="4" t="s">
        <v>4445</v>
      </c>
      <c r="Q1070" s="4" t="s">
        <v>9</v>
      </c>
      <c r="R1070" s="4" t="s">
        <v>5766</v>
      </c>
      <c r="S1070" s="4" t="s">
        <v>150</v>
      </c>
      <c r="T1070" s="4" t="s">
        <v>150</v>
      </c>
      <c r="U1070" s="4" t="s">
        <v>150</v>
      </c>
      <c r="V1070" s="4" t="s">
        <v>150</v>
      </c>
      <c r="W1070" s="4" t="s">
        <v>150</v>
      </c>
      <c r="X1070" s="4" t="s">
        <v>5767</v>
      </c>
      <c r="Y1070" s="4"/>
      <c r="Z1070" s="4" t="s">
        <v>5768</v>
      </c>
      <c r="AA1070" s="4">
        <v>1158.0</v>
      </c>
      <c r="AB1070" s="4" t="s">
        <v>13</v>
      </c>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243" t="str">
        <f t="shared" si="112"/>
        <v>TL</v>
      </c>
      <c r="BK1070" s="4"/>
      <c r="BL1070" s="4"/>
      <c r="BM1070" s="4"/>
      <c r="BN1070" s="4"/>
      <c r="BO1070" s="4"/>
      <c r="BP1070" s="4"/>
      <c r="BQ1070" s="4"/>
      <c r="BR1070" s="4"/>
      <c r="BS1070" s="4"/>
      <c r="BT1070" s="4"/>
      <c r="BU1070" s="4"/>
      <c r="BV1070" s="4"/>
      <c r="BW1070" s="4"/>
      <c r="BX1070" s="4"/>
      <c r="BY1070" s="4"/>
      <c r="BZ1070" s="4"/>
      <c r="CA1070" s="4"/>
      <c r="CB1070" s="4"/>
      <c r="CC1070" s="4"/>
      <c r="CD1070" s="4"/>
      <c r="CE1070" s="4"/>
      <c r="CF1070" s="4"/>
      <c r="CG1070" s="4"/>
      <c r="CH1070" s="4"/>
      <c r="CI1070" s="4"/>
      <c r="CJ1070" s="4"/>
      <c r="CK1070" s="4"/>
      <c r="CL1070" s="4"/>
      <c r="CM1070" s="4"/>
    </row>
    <row r="1071" ht="14.25" customHeight="1">
      <c r="A1071" s="1" t="str">
        <f t="shared" si="118"/>
        <v>OK</v>
      </c>
      <c r="B1071" s="103" t="str">
        <f t="shared" si="4"/>
        <v>OK</v>
      </c>
      <c r="C1071" s="4" t="s">
        <v>5769</v>
      </c>
      <c r="D1071" s="4" t="s">
        <v>5281</v>
      </c>
      <c r="E1071" s="4"/>
      <c r="F1071" s="4"/>
      <c r="G1071" s="4" t="s">
        <v>5770</v>
      </c>
      <c r="H1071" s="4"/>
      <c r="I1071" s="4"/>
      <c r="J1071" s="4"/>
      <c r="K1071" s="4"/>
      <c r="L1071" s="4"/>
      <c r="M1071" s="4" t="s">
        <v>47</v>
      </c>
      <c r="N1071" s="4" t="s">
        <v>5</v>
      </c>
      <c r="O1071" s="4" t="s">
        <v>1246</v>
      </c>
      <c r="P1071" s="4" t="s">
        <v>250</v>
      </c>
      <c r="Q1071" s="4"/>
      <c r="R1071" s="4" t="s">
        <v>5771</v>
      </c>
      <c r="S1071" s="4" t="s">
        <v>5772</v>
      </c>
      <c r="T1071" s="4" t="s">
        <v>5773</v>
      </c>
      <c r="U1071" s="4" t="s">
        <v>5774</v>
      </c>
      <c r="V1071" s="4" t="s">
        <v>5775</v>
      </c>
      <c r="W1071" s="4" t="s">
        <v>5776</v>
      </c>
      <c r="X1071" s="4" t="s">
        <v>5345</v>
      </c>
      <c r="Y1071" s="4" t="s">
        <v>5777</v>
      </c>
      <c r="Z1071" s="4"/>
      <c r="AA1071" s="4">
        <v>1159.0</v>
      </c>
      <c r="AB1071" s="4" t="s">
        <v>49</v>
      </c>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c r="BJ1071" s="243" t="str">
        <f t="shared" si="112"/>
        <v>TNLT</v>
      </c>
      <c r="BK1071" s="4"/>
      <c r="BL1071" s="4"/>
      <c r="BM1071" s="4"/>
      <c r="BN1071" s="4"/>
      <c r="BO1071" s="4"/>
      <c r="BP1071" s="4"/>
      <c r="BQ1071" s="4"/>
      <c r="BR1071" s="4"/>
      <c r="BS1071" s="4"/>
      <c r="BT1071" s="4"/>
      <c r="BU1071" s="4"/>
      <c r="BV1071" s="4"/>
      <c r="BW1071" s="4"/>
      <c r="BX1071" s="4"/>
      <c r="BY1071" s="4"/>
      <c r="BZ1071" s="4"/>
      <c r="CA1071" s="4"/>
      <c r="CB1071" s="4"/>
      <c r="CC1071" s="4"/>
      <c r="CD1071" s="4"/>
      <c r="CE1071" s="4"/>
      <c r="CF1071" s="4"/>
      <c r="CG1071" s="4"/>
      <c r="CH1071" s="4"/>
      <c r="CI1071" s="4"/>
      <c r="CJ1071" s="4"/>
      <c r="CK1071" s="4"/>
      <c r="CL1071" s="4"/>
      <c r="CM1071" s="4"/>
    </row>
    <row r="1072" ht="14.25" customHeight="1">
      <c r="A1072" s="1" t="str">
        <f t="shared" si="118"/>
        <v/>
      </c>
      <c r="B1072" s="103" t="str">
        <f t="shared" si="4"/>
        <v>Có sẵn</v>
      </c>
      <c r="C1072" s="4" t="s">
        <v>5769</v>
      </c>
      <c r="D1072" s="4" t="s">
        <v>5281</v>
      </c>
      <c r="E1072" s="4"/>
      <c r="F1072" s="4"/>
      <c r="G1072" s="4" t="s">
        <v>5770</v>
      </c>
      <c r="H1072" s="4"/>
      <c r="I1072" s="4"/>
      <c r="J1072" s="4"/>
      <c r="K1072" s="4"/>
      <c r="L1072" s="4"/>
      <c r="M1072" s="4"/>
      <c r="N1072" s="4"/>
      <c r="O1072" s="4"/>
      <c r="P1072" s="4" t="s">
        <v>4543</v>
      </c>
      <c r="Q1072" s="4" t="s">
        <v>5</v>
      </c>
      <c r="R1072" s="4" t="s">
        <v>5778</v>
      </c>
      <c r="S1072" s="4" t="s">
        <v>5779</v>
      </c>
      <c r="T1072" s="4" t="s">
        <v>5354</v>
      </c>
      <c r="U1072" s="4" t="s">
        <v>5356</v>
      </c>
      <c r="V1072" s="4" t="s">
        <v>5780</v>
      </c>
      <c r="W1072" s="4" t="s">
        <v>5781</v>
      </c>
      <c r="X1072" s="4" t="s">
        <v>99</v>
      </c>
      <c r="Y1072" s="4"/>
      <c r="Z1072" s="4" t="s">
        <v>5782</v>
      </c>
      <c r="AA1072" s="4">
        <v>1160.0</v>
      </c>
      <c r="AB1072" s="4" t="s">
        <v>13</v>
      </c>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c r="BJ1072" s="243" t="str">
        <f t="shared" si="112"/>
        <v>TNLT</v>
      </c>
      <c r="BK1072" s="4"/>
      <c r="BL1072" s="4"/>
      <c r="BM1072" s="4"/>
      <c r="BN1072" s="4"/>
      <c r="BO1072" s="4"/>
      <c r="BP1072" s="4"/>
      <c r="BQ1072" s="4"/>
      <c r="BR1072" s="4"/>
      <c r="BS1072" s="4"/>
      <c r="BT1072" s="4"/>
      <c r="BU1072" s="4"/>
      <c r="BV1072" s="4"/>
      <c r="BW1072" s="4"/>
      <c r="BX1072" s="4"/>
      <c r="BY1072" s="4"/>
      <c r="BZ1072" s="4"/>
      <c r="CA1072" s="4"/>
      <c r="CB1072" s="4"/>
      <c r="CC1072" s="4"/>
      <c r="CD1072" s="4"/>
      <c r="CE1072" s="4"/>
      <c r="CF1072" s="4"/>
      <c r="CG1072" s="4"/>
      <c r="CH1072" s="4"/>
      <c r="CI1072" s="4"/>
      <c r="CJ1072" s="4"/>
      <c r="CK1072" s="4"/>
      <c r="CL1072" s="4"/>
      <c r="CM1072" s="4"/>
    </row>
    <row r="1073" ht="14.25" customHeight="1">
      <c r="A1073" s="1" t="str">
        <f t="shared" si="118"/>
        <v/>
      </c>
      <c r="B1073" s="103" t="str">
        <f t="shared" si="4"/>
        <v>Tự do chọn</v>
      </c>
      <c r="C1073" s="4" t="s">
        <v>5783</v>
      </c>
      <c r="D1073" s="4" t="s">
        <v>5281</v>
      </c>
      <c r="E1073" s="4"/>
      <c r="F1073" s="4" t="s">
        <v>5784</v>
      </c>
      <c r="G1073" s="4"/>
      <c r="H1073" s="4"/>
      <c r="I1073" s="4"/>
      <c r="J1073" s="4"/>
      <c r="K1073" s="4"/>
      <c r="L1073" s="4"/>
      <c r="M1073" s="4" t="s">
        <v>47</v>
      </c>
      <c r="N1073" s="4" t="s">
        <v>5</v>
      </c>
      <c r="O1073" s="4"/>
      <c r="P1073" s="4"/>
      <c r="Q1073" s="4"/>
      <c r="R1073" s="4"/>
      <c r="S1073" s="4"/>
      <c r="T1073" s="4"/>
      <c r="U1073" s="4"/>
      <c r="V1073" s="4"/>
      <c r="W1073" s="4"/>
      <c r="X1073" s="4"/>
      <c r="Y1073" s="4"/>
      <c r="Z1073" s="4"/>
      <c r="AA1073" s="4">
        <v>1161.0</v>
      </c>
      <c r="AB1073" s="4" t="s">
        <v>49</v>
      </c>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c r="BJ1073" s="243" t="str">
        <f t="shared" si="112"/>
        <v>TNLT</v>
      </c>
      <c r="BK1073" s="4"/>
      <c r="BL1073" s="4"/>
      <c r="BM1073" s="4"/>
      <c r="BN1073" s="4"/>
      <c r="BO1073" s="4"/>
      <c r="BP1073" s="4"/>
      <c r="BQ1073" s="4"/>
      <c r="BR1073" s="4"/>
      <c r="BS1073" s="4"/>
      <c r="BT1073" s="4"/>
      <c r="BU1073" s="4"/>
      <c r="BV1073" s="4"/>
      <c r="BW1073" s="4"/>
      <c r="BX1073" s="4"/>
      <c r="BY1073" s="4"/>
      <c r="BZ1073" s="4"/>
      <c r="CA1073" s="4"/>
      <c r="CB1073" s="4"/>
      <c r="CC1073" s="4"/>
      <c r="CD1073" s="4"/>
      <c r="CE1073" s="4"/>
      <c r="CF1073" s="4"/>
      <c r="CG1073" s="4"/>
      <c r="CH1073" s="4"/>
      <c r="CI1073" s="4"/>
      <c r="CJ1073" s="4"/>
      <c r="CK1073" s="4"/>
      <c r="CL1073" s="4"/>
      <c r="CM1073" s="4"/>
    </row>
    <row r="1074" ht="14.25" customHeight="1">
      <c r="A1074" s="1" t="str">
        <f t="shared" si="118"/>
        <v/>
      </c>
      <c r="B1074" s="103" t="str">
        <f t="shared" si="4"/>
        <v>Tự do chọn</v>
      </c>
      <c r="C1074" s="4" t="s">
        <v>5783</v>
      </c>
      <c r="D1074" s="4" t="s">
        <v>5281</v>
      </c>
      <c r="E1074" s="4"/>
      <c r="F1074" s="4"/>
      <c r="G1074" s="4"/>
      <c r="H1074" s="4"/>
      <c r="I1074" s="4"/>
      <c r="J1074" s="4"/>
      <c r="K1074" s="4"/>
      <c r="L1074" s="4"/>
      <c r="M1074" s="4" t="s">
        <v>47</v>
      </c>
      <c r="N1074" s="4" t="s">
        <v>5</v>
      </c>
      <c r="O1074" s="4"/>
      <c r="P1074" s="4"/>
      <c r="Q1074" s="4"/>
      <c r="R1074" s="4"/>
      <c r="S1074" s="4"/>
      <c r="T1074" s="4"/>
      <c r="U1074" s="4"/>
      <c r="V1074" s="4"/>
      <c r="W1074" s="4"/>
      <c r="X1074" s="4"/>
      <c r="Y1074" s="4"/>
      <c r="Z1074" s="4"/>
      <c r="AA1074" s="4">
        <v>1162.0</v>
      </c>
      <c r="AB1074" s="4" t="s">
        <v>49</v>
      </c>
      <c r="AC1074" s="4"/>
      <c r="AD1074" s="20" t="s">
        <v>927</v>
      </c>
      <c r="AE1074" s="67" t="s">
        <v>10060</v>
      </c>
      <c r="AF1074" s="67" t="s">
        <v>5</v>
      </c>
      <c r="AG1074" s="67" t="s">
        <v>10061</v>
      </c>
      <c r="AH1074" s="67" t="s">
        <v>10062</v>
      </c>
      <c r="AI1074" s="67" t="s">
        <v>10063</v>
      </c>
      <c r="AJ1074" s="67" t="s">
        <v>10064</v>
      </c>
      <c r="AK1074" s="67" t="s">
        <v>10065</v>
      </c>
      <c r="AL1074" s="2" t="s">
        <v>301</v>
      </c>
      <c r="AM1074" s="67" t="s">
        <v>10066</v>
      </c>
      <c r="AN1074" s="67" t="s">
        <v>9554</v>
      </c>
      <c r="AO1074" s="67" t="s">
        <v>9554</v>
      </c>
      <c r="AP1074" s="4"/>
      <c r="AQ1074" s="4"/>
      <c r="AR1074" s="4"/>
      <c r="AS1074" s="4"/>
      <c r="AT1074" s="4"/>
      <c r="AU1074" s="4"/>
      <c r="AV1074" s="4"/>
      <c r="AW1074" s="4"/>
      <c r="AX1074" s="4"/>
      <c r="AY1074" s="4"/>
      <c r="AZ1074" s="4"/>
      <c r="BA1074" s="4"/>
      <c r="BB1074" s="4"/>
      <c r="BC1074" s="4"/>
      <c r="BD1074" s="4"/>
      <c r="BE1074" s="4"/>
      <c r="BF1074" s="4"/>
      <c r="BG1074" s="4"/>
      <c r="BH1074" s="4"/>
      <c r="BI1074" s="4"/>
      <c r="BJ1074" s="243" t="str">
        <f t="shared" si="112"/>
        <v>TNLT</v>
      </c>
      <c r="BK1074" s="4"/>
      <c r="BL1074" s="4"/>
      <c r="BM1074" s="4"/>
      <c r="BN1074" s="4"/>
      <c r="BO1074" s="4"/>
      <c r="BP1074" s="4"/>
      <c r="BQ1074" s="4"/>
      <c r="BR1074" s="4"/>
      <c r="BS1074" s="4"/>
      <c r="BT1074" s="4"/>
      <c r="BU1074" s="4"/>
      <c r="BV1074" s="4"/>
      <c r="BW1074" s="4"/>
      <c r="BX1074" s="4"/>
      <c r="BY1074" s="4"/>
      <c r="BZ1074" s="4"/>
      <c r="CA1074" s="4"/>
      <c r="CB1074" s="4"/>
      <c r="CC1074" s="4"/>
      <c r="CD1074" s="4"/>
      <c r="CE1074" s="4"/>
      <c r="CF1074" s="4"/>
      <c r="CG1074" s="4"/>
      <c r="CH1074" s="4"/>
      <c r="CI1074" s="4"/>
      <c r="CJ1074" s="4"/>
      <c r="CK1074" s="4"/>
      <c r="CL1074" s="4"/>
      <c r="CM1074" s="4"/>
    </row>
    <row r="1075" ht="14.25" customHeight="1">
      <c r="A1075" s="1" t="str">
        <f t="shared" si="118"/>
        <v>OK</v>
      </c>
      <c r="B1075" s="103" t="str">
        <f t="shared" si="4"/>
        <v>OK</v>
      </c>
      <c r="C1075" s="4" t="s">
        <v>5783</v>
      </c>
      <c r="D1075" s="4" t="s">
        <v>5281</v>
      </c>
      <c r="E1075" s="4"/>
      <c r="F1075" s="4" t="s">
        <v>5784</v>
      </c>
      <c r="G1075" s="4"/>
      <c r="H1075" s="4"/>
      <c r="I1075" s="4"/>
      <c r="J1075" s="4"/>
      <c r="K1075" s="4"/>
      <c r="L1075" s="4"/>
      <c r="M1075" s="4" t="s">
        <v>13</v>
      </c>
      <c r="N1075" s="4" t="s">
        <v>9</v>
      </c>
      <c r="O1075" s="4" t="s">
        <v>520</v>
      </c>
      <c r="P1075" s="4" t="s">
        <v>769</v>
      </c>
      <c r="Q1075" s="4"/>
      <c r="R1075" s="4" t="s">
        <v>5785</v>
      </c>
      <c r="S1075" s="4"/>
      <c r="T1075" s="4"/>
      <c r="U1075" s="4"/>
      <c r="V1075" s="4"/>
      <c r="W1075" s="4"/>
      <c r="X1075" s="4" t="s">
        <v>5786</v>
      </c>
      <c r="Y1075" s="4" t="s">
        <v>5787</v>
      </c>
      <c r="Z1075" s="4"/>
      <c r="AA1075" s="4">
        <v>1163.0</v>
      </c>
      <c r="AB1075" s="4" t="s">
        <v>47</v>
      </c>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c r="BJ1075" s="243" t="str">
        <f t="shared" si="112"/>
        <v>TL</v>
      </c>
      <c r="BK1075" s="4"/>
      <c r="BL1075" s="4"/>
      <c r="BM1075" s="4"/>
      <c r="BN1075" s="4"/>
      <c r="BO1075" s="4"/>
      <c r="BP1075" s="4"/>
      <c r="BQ1075" s="4"/>
      <c r="BR1075" s="4"/>
      <c r="BS1075" s="4"/>
      <c r="BT1075" s="4"/>
      <c r="BU1075" s="4"/>
      <c r="BV1075" s="4"/>
      <c r="BW1075" s="4"/>
      <c r="BX1075" s="4"/>
      <c r="BY1075" s="4"/>
      <c r="BZ1075" s="4"/>
      <c r="CA1075" s="4"/>
      <c r="CB1075" s="4"/>
      <c r="CC1075" s="4"/>
      <c r="CD1075" s="4"/>
      <c r="CE1075" s="4"/>
      <c r="CF1075" s="4"/>
      <c r="CG1075" s="4"/>
      <c r="CH1075" s="4"/>
      <c r="CI1075" s="4"/>
      <c r="CJ1075" s="4"/>
      <c r="CK1075" s="4"/>
      <c r="CL1075" s="4"/>
      <c r="CM1075" s="4"/>
    </row>
    <row r="1076" ht="14.25" customHeight="1">
      <c r="A1076" s="1"/>
      <c r="B1076" s="103" t="str">
        <f t="shared" si="4"/>
        <v>Thêm</v>
      </c>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c r="BJ1076" s="243" t="str">
        <f t="shared" si="112"/>
        <v/>
      </c>
      <c r="BK1076" s="4"/>
      <c r="BL1076" s="4"/>
      <c r="BM1076" s="4"/>
      <c r="BN1076" s="4"/>
      <c r="BO1076" s="4"/>
      <c r="BP1076" s="4"/>
      <c r="BQ1076" s="4"/>
      <c r="BR1076" s="4"/>
      <c r="BS1076" s="4"/>
      <c r="BT1076" s="4"/>
      <c r="BU1076" s="4"/>
      <c r="BV1076" s="4"/>
      <c r="BW1076" s="4"/>
      <c r="BX1076" s="4"/>
      <c r="BY1076" s="4"/>
      <c r="BZ1076" s="4"/>
      <c r="CA1076" s="4"/>
      <c r="CB1076" s="4"/>
      <c r="CC1076" s="4"/>
      <c r="CD1076" s="4"/>
      <c r="CE1076" s="4"/>
      <c r="CF1076" s="4"/>
      <c r="CG1076" s="4"/>
      <c r="CH1076" s="4"/>
      <c r="CI1076" s="4"/>
      <c r="CJ1076" s="4"/>
      <c r="CK1076" s="4"/>
      <c r="CL1076" s="4"/>
      <c r="CM1076" s="4"/>
    </row>
    <row r="1077" ht="14.25" customHeight="1">
      <c r="A1077" s="1" t="str">
        <f t="shared" ref="A1077:A1081" si="119">SWITCH(B1077,"OK",IF(ISBLANK(R1077),IF(ISBLANK(P1077),"Giữ chỗ nhóm","Giữ chỗ"),"OK"),"Chưa làm",IF(P1077&lt;&gt;"","Giữ chỗ",""),0,IF(ISBLANK(R1077),"Thêm",""),"")</f>
        <v/>
      </c>
      <c r="B1077" s="103" t="str">
        <f t="shared" si="4"/>
        <v>Có sẵn</v>
      </c>
      <c r="C1077" s="4" t="s">
        <v>5783</v>
      </c>
      <c r="D1077" s="4" t="s">
        <v>5281</v>
      </c>
      <c r="E1077" s="4"/>
      <c r="F1077" s="4"/>
      <c r="G1077" s="4"/>
      <c r="H1077" s="4"/>
      <c r="I1077" s="4"/>
      <c r="J1077" s="4"/>
      <c r="K1077" s="4"/>
      <c r="L1077" s="4"/>
      <c r="M1077" s="4"/>
      <c r="N1077" s="4"/>
      <c r="O1077" s="4"/>
      <c r="P1077" s="4" t="s">
        <v>4445</v>
      </c>
      <c r="Q1077" s="4" t="s">
        <v>9</v>
      </c>
      <c r="R1077" s="4" t="s">
        <v>5788</v>
      </c>
      <c r="S1077" s="4" t="s">
        <v>150</v>
      </c>
      <c r="T1077" s="4" t="s">
        <v>150</v>
      </c>
      <c r="U1077" s="4" t="s">
        <v>150</v>
      </c>
      <c r="V1077" s="4" t="s">
        <v>150</v>
      </c>
      <c r="W1077" s="4" t="s">
        <v>150</v>
      </c>
      <c r="X1077" s="4" t="s">
        <v>5789</v>
      </c>
      <c r="Y1077" s="4"/>
      <c r="Z1077" s="4" t="s">
        <v>5790</v>
      </c>
      <c r="AA1077" s="4">
        <v>1165.0</v>
      </c>
      <c r="AB1077" s="4" t="s">
        <v>13</v>
      </c>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c r="BJ1077" s="243" t="str">
        <f t="shared" si="112"/>
        <v>TL</v>
      </c>
      <c r="BK1077" s="4"/>
      <c r="BL1077" s="4"/>
      <c r="BM1077" s="4"/>
      <c r="BN1077" s="4"/>
      <c r="BO1077" s="4"/>
      <c r="BP1077" s="4"/>
      <c r="BQ1077" s="4"/>
      <c r="BR1077" s="4"/>
      <c r="BS1077" s="4"/>
      <c r="BT1077" s="4"/>
      <c r="BU1077" s="4"/>
      <c r="BV1077" s="4"/>
      <c r="BW1077" s="4"/>
      <c r="BX1077" s="4"/>
      <c r="BY1077" s="4"/>
      <c r="BZ1077" s="4"/>
      <c r="CA1077" s="4"/>
      <c r="CB1077" s="4"/>
      <c r="CC1077" s="4"/>
      <c r="CD1077" s="4"/>
      <c r="CE1077" s="4"/>
      <c r="CF1077" s="4"/>
      <c r="CG1077" s="4"/>
      <c r="CH1077" s="4"/>
      <c r="CI1077" s="4"/>
      <c r="CJ1077" s="4"/>
      <c r="CK1077" s="4"/>
      <c r="CL1077" s="4"/>
      <c r="CM1077" s="4"/>
    </row>
    <row r="1078" ht="14.25" customHeight="1">
      <c r="A1078" s="1" t="str">
        <f t="shared" si="119"/>
        <v>OK</v>
      </c>
      <c r="B1078" s="103" t="str">
        <f t="shared" si="4"/>
        <v>OK</v>
      </c>
      <c r="C1078" s="4" t="s">
        <v>5791</v>
      </c>
      <c r="D1078" s="4" t="s">
        <v>5281</v>
      </c>
      <c r="E1078" s="4" t="s">
        <v>5792</v>
      </c>
      <c r="F1078" s="4" t="s">
        <v>5793</v>
      </c>
      <c r="G1078" s="4" t="s">
        <v>5794</v>
      </c>
      <c r="H1078" s="4"/>
      <c r="I1078" s="4"/>
      <c r="J1078" s="4" t="s">
        <v>123</v>
      </c>
      <c r="K1078" s="4"/>
      <c r="L1078" s="4" t="s">
        <v>5795</v>
      </c>
      <c r="M1078" s="4" t="s">
        <v>47</v>
      </c>
      <c r="N1078" s="4" t="s">
        <v>5</v>
      </c>
      <c r="O1078" s="4" t="s">
        <v>1027</v>
      </c>
      <c r="P1078" s="4" t="s">
        <v>1245</v>
      </c>
      <c r="Q1078" s="4"/>
      <c r="R1078" s="4" t="s">
        <v>5796</v>
      </c>
      <c r="S1078" s="4" t="s">
        <v>5797</v>
      </c>
      <c r="T1078" s="4" t="s">
        <v>5252</v>
      </c>
      <c r="U1078" s="4" t="s">
        <v>5798</v>
      </c>
      <c r="V1078" s="4" t="s">
        <v>5799</v>
      </c>
      <c r="W1078" s="4" t="s">
        <v>5800</v>
      </c>
      <c r="X1078" s="4" t="s">
        <v>1503</v>
      </c>
      <c r="Y1078" s="4" t="s">
        <v>5801</v>
      </c>
      <c r="Z1078" s="4"/>
      <c r="AA1078" s="4">
        <v>1166.0</v>
      </c>
      <c r="AB1078" s="4" t="s">
        <v>49</v>
      </c>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c r="BJ1078" s="243" t="str">
        <f t="shared" si="112"/>
        <v>TNLT</v>
      </c>
      <c r="BK1078" s="4"/>
      <c r="BL1078" s="4"/>
      <c r="BM1078" s="4"/>
      <c r="BN1078" s="4"/>
      <c r="BO1078" s="4"/>
      <c r="BP1078" s="4"/>
      <c r="BQ1078" s="4"/>
      <c r="BR1078" s="4"/>
      <c r="BS1078" s="4"/>
      <c r="BT1078" s="4"/>
      <c r="BU1078" s="4"/>
      <c r="BV1078" s="4"/>
      <c r="BW1078" s="4"/>
      <c r="BX1078" s="4"/>
      <c r="BY1078" s="4"/>
      <c r="BZ1078" s="4"/>
      <c r="CA1078" s="4"/>
      <c r="CB1078" s="4"/>
      <c r="CC1078" s="4"/>
      <c r="CD1078" s="4"/>
      <c r="CE1078" s="4"/>
      <c r="CF1078" s="4"/>
      <c r="CG1078" s="4"/>
      <c r="CH1078" s="4"/>
      <c r="CI1078" s="4"/>
      <c r="CJ1078" s="4"/>
      <c r="CK1078" s="4"/>
      <c r="CL1078" s="4"/>
      <c r="CM1078" s="4"/>
    </row>
    <row r="1079" ht="14.25" customHeight="1">
      <c r="A1079" s="1" t="str">
        <f t="shared" si="119"/>
        <v/>
      </c>
      <c r="B1079" s="103" t="str">
        <f t="shared" si="4"/>
        <v>Có sẵn</v>
      </c>
      <c r="C1079" s="4" t="s">
        <v>5791</v>
      </c>
      <c r="D1079" s="4" t="s">
        <v>5281</v>
      </c>
      <c r="E1079" s="4" t="s">
        <v>5792</v>
      </c>
      <c r="F1079" s="4" t="s">
        <v>5793</v>
      </c>
      <c r="G1079" s="4" t="s">
        <v>5794</v>
      </c>
      <c r="H1079" s="4"/>
      <c r="I1079" s="4"/>
      <c r="J1079" s="4" t="s">
        <v>123</v>
      </c>
      <c r="K1079" s="4"/>
      <c r="L1079" s="4" t="s">
        <v>5795</v>
      </c>
      <c r="M1079" s="4"/>
      <c r="N1079" s="4"/>
      <c r="O1079" s="4"/>
      <c r="P1079" s="4"/>
      <c r="Q1079" s="4" t="s">
        <v>144</v>
      </c>
      <c r="R1079" s="4" t="s">
        <v>5802</v>
      </c>
      <c r="S1079" s="4" t="s">
        <v>5803</v>
      </c>
      <c r="T1079" s="4" t="s">
        <v>5804</v>
      </c>
      <c r="U1079" s="4" t="s">
        <v>5805</v>
      </c>
      <c r="V1079" s="4" t="s">
        <v>5806</v>
      </c>
      <c r="W1079" s="4" t="s">
        <v>150</v>
      </c>
      <c r="X1079" s="4" t="s">
        <v>410</v>
      </c>
      <c r="Y1079" s="4"/>
      <c r="Z1079" s="4" t="s">
        <v>3383</v>
      </c>
      <c r="AA1079" s="4">
        <v>1167.0</v>
      </c>
      <c r="AB1079" s="4" t="s">
        <v>101</v>
      </c>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4"/>
      <c r="BH1079" s="4"/>
      <c r="BI1079" s="4"/>
      <c r="BJ1079" s="243" t="str">
        <f t="shared" si="112"/>
        <v>ICT_TNLT</v>
      </c>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c r="CL1079" s="4"/>
      <c r="CM1079" s="4"/>
    </row>
    <row r="1080" ht="14.25" customHeight="1">
      <c r="A1080" s="1" t="str">
        <f t="shared" si="119"/>
        <v>OK</v>
      </c>
      <c r="B1080" s="103" t="str">
        <f t="shared" si="4"/>
        <v>OK</v>
      </c>
      <c r="C1080" s="4" t="s">
        <v>5807</v>
      </c>
      <c r="D1080" s="4" t="s">
        <v>5281</v>
      </c>
      <c r="E1080" s="4"/>
      <c r="F1080" s="4"/>
      <c r="G1080" s="4" t="s">
        <v>5808</v>
      </c>
      <c r="H1080" s="4"/>
      <c r="I1080" s="4"/>
      <c r="J1080" s="4"/>
      <c r="K1080" s="4"/>
      <c r="L1080" s="4"/>
      <c r="M1080" s="4" t="s">
        <v>47</v>
      </c>
      <c r="N1080" s="4" t="s">
        <v>5</v>
      </c>
      <c r="O1080" s="4" t="s">
        <v>404</v>
      </c>
      <c r="P1080" s="4" t="s">
        <v>211</v>
      </c>
      <c r="Q1080" s="4"/>
      <c r="R1080" s="4" t="s">
        <v>5809</v>
      </c>
      <c r="S1080" s="4" t="s">
        <v>5810</v>
      </c>
      <c r="T1080" s="4" t="s">
        <v>5811</v>
      </c>
      <c r="U1080" s="4" t="s">
        <v>5812</v>
      </c>
      <c r="V1080" s="4" t="s">
        <v>5813</v>
      </c>
      <c r="W1080" s="4" t="s">
        <v>5814</v>
      </c>
      <c r="X1080" s="4" t="s">
        <v>171</v>
      </c>
      <c r="Y1080" s="4" t="s">
        <v>5815</v>
      </c>
      <c r="Z1080" s="4"/>
      <c r="AA1080" s="4">
        <v>1168.0</v>
      </c>
      <c r="AB1080" s="4" t="s">
        <v>49</v>
      </c>
      <c r="AC1080" s="4"/>
      <c r="AD1080" s="20" t="s">
        <v>1262</v>
      </c>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4"/>
      <c r="BH1080" s="4"/>
      <c r="BI1080" s="4"/>
      <c r="BJ1080" s="243" t="str">
        <f t="shared" si="112"/>
        <v>TNLT</v>
      </c>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c r="CL1080" s="4"/>
      <c r="CM1080" s="4"/>
    </row>
    <row r="1081" ht="14.25" customHeight="1">
      <c r="A1081" s="1" t="str">
        <f t="shared" si="119"/>
        <v>OK</v>
      </c>
      <c r="B1081" s="103" t="str">
        <f t="shared" si="4"/>
        <v>OK</v>
      </c>
      <c r="C1081" s="4" t="s">
        <v>5807</v>
      </c>
      <c r="D1081" s="4" t="s">
        <v>5281</v>
      </c>
      <c r="E1081" s="4"/>
      <c r="F1081" s="4"/>
      <c r="G1081" s="4" t="s">
        <v>5808</v>
      </c>
      <c r="H1081" s="4"/>
      <c r="I1081" s="4"/>
      <c r="J1081" s="4"/>
      <c r="K1081" s="4"/>
      <c r="L1081" s="4"/>
      <c r="M1081" s="4" t="s">
        <v>13</v>
      </c>
      <c r="N1081" s="4" t="s">
        <v>9</v>
      </c>
      <c r="O1081" s="4" t="s">
        <v>91</v>
      </c>
      <c r="P1081" s="4" t="s">
        <v>92</v>
      </c>
      <c r="Q1081" s="4"/>
      <c r="R1081" s="4" t="s">
        <v>5816</v>
      </c>
      <c r="S1081" s="4"/>
      <c r="T1081" s="4"/>
      <c r="U1081" s="4"/>
      <c r="V1081" s="4"/>
      <c r="W1081" s="4"/>
      <c r="X1081" s="4" t="s">
        <v>5817</v>
      </c>
      <c r="Y1081" s="4" t="s">
        <v>5818</v>
      </c>
      <c r="Z1081" s="4"/>
      <c r="AA1081" s="4">
        <v>1169.0</v>
      </c>
      <c r="AB1081" s="4" t="s">
        <v>47</v>
      </c>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243" t="str">
        <f t="shared" si="112"/>
        <v>TL</v>
      </c>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c r="CL1081" s="4"/>
      <c r="CM1081" s="4"/>
    </row>
    <row r="1082" ht="14.25" customHeight="1">
      <c r="A1082" s="1"/>
      <c r="B1082" s="103" t="str">
        <f t="shared" si="4"/>
        <v>Thêm</v>
      </c>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4"/>
      <c r="BH1082" s="4"/>
      <c r="BI1082" s="4"/>
      <c r="BJ1082" s="243" t="str">
        <f t="shared" si="112"/>
        <v/>
      </c>
      <c r="BK1082" s="4"/>
      <c r="BL1082" s="4"/>
      <c r="BM1082" s="4"/>
      <c r="BN1082" s="4"/>
      <c r="BO1082" s="4"/>
      <c r="BP1082" s="4"/>
      <c r="BQ1082" s="4"/>
      <c r="BR1082" s="4"/>
      <c r="BS1082" s="4"/>
      <c r="BT1082" s="4"/>
      <c r="BU1082" s="4"/>
      <c r="BV1082" s="4"/>
      <c r="BW1082" s="4"/>
      <c r="BX1082" s="4"/>
      <c r="BY1082" s="4"/>
      <c r="BZ1082" s="4"/>
      <c r="CA1082" s="4"/>
      <c r="CB1082" s="4"/>
      <c r="CC1082" s="4"/>
      <c r="CD1082" s="4"/>
      <c r="CE1082" s="4"/>
      <c r="CF1082" s="4"/>
      <c r="CG1082" s="4"/>
      <c r="CH1082" s="4"/>
      <c r="CI1082" s="4"/>
      <c r="CJ1082" s="4"/>
      <c r="CK1082" s="4"/>
      <c r="CL1082" s="4"/>
      <c r="CM1082" s="4"/>
    </row>
    <row r="1083" ht="14.25" customHeight="1">
      <c r="A1083" s="1" t="str">
        <f t="shared" ref="A1083:A1102" si="120">SWITCH(B1083,"OK",IF(ISBLANK(R1083),IF(ISBLANK(P1083),"Giữ chỗ nhóm","Giữ chỗ"),"OK"),"Chưa làm",IF(P1083&lt;&gt;"","Giữ chỗ",""),0,IF(ISBLANK(R1083),"Thêm",""),"")</f>
        <v>OK</v>
      </c>
      <c r="B1083" s="103" t="str">
        <f t="shared" si="4"/>
        <v>OK</v>
      </c>
      <c r="C1083" s="4" t="s">
        <v>5819</v>
      </c>
      <c r="D1083" s="4" t="s">
        <v>5281</v>
      </c>
      <c r="E1083" s="4"/>
      <c r="F1083" s="4" t="s">
        <v>5820</v>
      </c>
      <c r="G1083" s="4"/>
      <c r="H1083" s="4"/>
      <c r="I1083" s="4"/>
      <c r="J1083" s="4" t="s">
        <v>123</v>
      </c>
      <c r="K1083" s="4"/>
      <c r="L1083" s="4" t="s">
        <v>5821</v>
      </c>
      <c r="M1083" s="4" t="s">
        <v>47</v>
      </c>
      <c r="N1083" s="4" t="s">
        <v>5</v>
      </c>
      <c r="O1083" s="4" t="s">
        <v>1009</v>
      </c>
      <c r="P1083" s="4" t="s">
        <v>1037</v>
      </c>
      <c r="Q1083" s="4"/>
      <c r="R1083" s="4" t="s">
        <v>5822</v>
      </c>
      <c r="S1083" s="4" t="s">
        <v>5823</v>
      </c>
      <c r="T1083" s="4" t="s">
        <v>5824</v>
      </c>
      <c r="U1083" s="4" t="s">
        <v>5825</v>
      </c>
      <c r="V1083" s="4" t="s">
        <v>5826</v>
      </c>
      <c r="W1083" s="4" t="s">
        <v>5827</v>
      </c>
      <c r="X1083" s="4" t="s">
        <v>5828</v>
      </c>
      <c r="Y1083" s="4" t="s">
        <v>5829</v>
      </c>
      <c r="Z1083" s="4"/>
      <c r="AA1083" s="4">
        <v>1171.0</v>
      </c>
      <c r="AB1083" s="4" t="s">
        <v>49</v>
      </c>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4"/>
      <c r="BH1083" s="4"/>
      <c r="BI1083" s="4"/>
      <c r="BJ1083" s="243" t="str">
        <f t="shared" si="112"/>
        <v>TNLT</v>
      </c>
      <c r="BK1083" s="4"/>
      <c r="BL1083" s="4"/>
      <c r="BM1083" s="4"/>
      <c r="BN1083" s="4"/>
      <c r="BO1083" s="4"/>
      <c r="BP1083" s="4"/>
      <c r="BQ1083" s="4"/>
      <c r="BR1083" s="4"/>
      <c r="BS1083" s="4"/>
      <c r="BT1083" s="4"/>
      <c r="BU1083" s="4"/>
      <c r="BV1083" s="4"/>
      <c r="BW1083" s="4"/>
      <c r="BX1083" s="4"/>
      <c r="BY1083" s="4"/>
      <c r="BZ1083" s="4"/>
      <c r="CA1083" s="4"/>
      <c r="CB1083" s="4"/>
      <c r="CC1083" s="4"/>
      <c r="CD1083" s="4"/>
      <c r="CE1083" s="4"/>
      <c r="CF1083" s="4"/>
      <c r="CG1083" s="4"/>
      <c r="CH1083" s="4"/>
      <c r="CI1083" s="4"/>
      <c r="CJ1083" s="4"/>
      <c r="CK1083" s="4"/>
      <c r="CL1083" s="4"/>
      <c r="CM1083" s="4"/>
    </row>
    <row r="1084" ht="14.25" customHeight="1">
      <c r="A1084" s="1" t="str">
        <f t="shared" si="120"/>
        <v>OK</v>
      </c>
      <c r="B1084" s="103" t="str">
        <f t="shared" si="4"/>
        <v>OK</v>
      </c>
      <c r="C1084" s="4" t="s">
        <v>5819</v>
      </c>
      <c r="D1084" s="4" t="s">
        <v>5281</v>
      </c>
      <c r="E1084" s="4"/>
      <c r="F1084" s="4"/>
      <c r="G1084" s="4"/>
      <c r="H1084" s="4"/>
      <c r="I1084" s="4"/>
      <c r="J1084" s="4"/>
      <c r="K1084" s="4"/>
      <c r="L1084" s="4"/>
      <c r="M1084" s="4" t="s">
        <v>47</v>
      </c>
      <c r="N1084" s="4" t="s">
        <v>5</v>
      </c>
      <c r="O1084" s="4" t="s">
        <v>1009</v>
      </c>
      <c r="P1084" s="4" t="s">
        <v>1037</v>
      </c>
      <c r="Q1084" s="4"/>
      <c r="R1084" s="4" t="s">
        <v>5830</v>
      </c>
      <c r="S1084" s="4" t="s">
        <v>5831</v>
      </c>
      <c r="T1084" s="4" t="s">
        <v>5832</v>
      </c>
      <c r="U1084" s="4" t="s">
        <v>5833</v>
      </c>
      <c r="V1084" s="4" t="s">
        <v>5834</v>
      </c>
      <c r="W1084" s="4" t="s">
        <v>5835</v>
      </c>
      <c r="X1084" s="4" t="s">
        <v>5836</v>
      </c>
      <c r="Y1084" s="4" t="s">
        <v>5834</v>
      </c>
      <c r="Z1084" s="4"/>
      <c r="AA1084" s="4">
        <v>1172.0</v>
      </c>
      <c r="AB1084" s="4" t="s">
        <v>49</v>
      </c>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4"/>
      <c r="BH1084" s="4"/>
      <c r="BI1084" s="4"/>
      <c r="BJ1084" s="243" t="str">
        <f t="shared" si="112"/>
        <v>TNLT</v>
      </c>
      <c r="BK1084" s="4"/>
      <c r="BL1084" s="4"/>
      <c r="BM1084" s="4"/>
      <c r="BN1084" s="4"/>
      <c r="BO1084" s="4"/>
      <c r="BP1084" s="4"/>
      <c r="BQ1084" s="4"/>
      <c r="BR1084" s="4"/>
      <c r="BS1084" s="4"/>
      <c r="BT1084" s="4"/>
      <c r="BU1084" s="4"/>
      <c r="BV1084" s="4"/>
      <c r="BW1084" s="4"/>
      <c r="BX1084" s="4"/>
      <c r="BY1084" s="4"/>
      <c r="BZ1084" s="4"/>
      <c r="CA1084" s="4"/>
      <c r="CB1084" s="4"/>
      <c r="CC1084" s="4"/>
      <c r="CD1084" s="4"/>
      <c r="CE1084" s="4"/>
      <c r="CF1084" s="4"/>
      <c r="CG1084" s="4"/>
      <c r="CH1084" s="4"/>
      <c r="CI1084" s="4"/>
      <c r="CJ1084" s="4"/>
      <c r="CK1084" s="4"/>
      <c r="CL1084" s="4"/>
      <c r="CM1084" s="4"/>
    </row>
    <row r="1085" ht="14.25" customHeight="1">
      <c r="A1085" s="1" t="str">
        <f t="shared" si="120"/>
        <v>OK</v>
      </c>
      <c r="B1085" s="103" t="str">
        <f t="shared" si="4"/>
        <v>OK</v>
      </c>
      <c r="C1085" s="4" t="s">
        <v>5819</v>
      </c>
      <c r="D1085" s="4" t="s">
        <v>5281</v>
      </c>
      <c r="E1085" s="4"/>
      <c r="F1085" s="4"/>
      <c r="G1085" s="4"/>
      <c r="H1085" s="4"/>
      <c r="I1085" s="4"/>
      <c r="J1085" s="4"/>
      <c r="K1085" s="4"/>
      <c r="L1085" s="4"/>
      <c r="M1085" s="4" t="s">
        <v>47</v>
      </c>
      <c r="N1085" s="4" t="s">
        <v>5</v>
      </c>
      <c r="O1085" s="4" t="s">
        <v>224</v>
      </c>
      <c r="P1085" s="4" t="s">
        <v>225</v>
      </c>
      <c r="Q1085" s="4"/>
      <c r="R1085" s="4" t="s">
        <v>5837</v>
      </c>
      <c r="S1085" s="4" t="s">
        <v>227</v>
      </c>
      <c r="T1085" s="4" t="s">
        <v>114</v>
      </c>
      <c r="U1085" s="4" t="s">
        <v>115</v>
      </c>
      <c r="V1085" s="4" t="s">
        <v>116</v>
      </c>
      <c r="W1085" s="4" t="s">
        <v>117</v>
      </c>
      <c r="X1085" s="4" t="s">
        <v>99</v>
      </c>
      <c r="Y1085" s="4" t="s">
        <v>5838</v>
      </c>
      <c r="Z1085" s="4"/>
      <c r="AA1085" s="4">
        <v>1173.0</v>
      </c>
      <c r="AB1085" s="4" t="s">
        <v>49</v>
      </c>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4"/>
      <c r="BH1085" s="4"/>
      <c r="BI1085" s="4"/>
      <c r="BJ1085" s="243" t="str">
        <f t="shared" si="112"/>
        <v>TNLT</v>
      </c>
      <c r="BK1085" s="4"/>
      <c r="BL1085" s="4"/>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c r="CL1085" s="4"/>
      <c r="CM1085" s="4"/>
    </row>
    <row r="1086" ht="14.25" customHeight="1">
      <c r="A1086" s="1" t="str">
        <f t="shared" si="120"/>
        <v>OK</v>
      </c>
      <c r="B1086" s="103" t="str">
        <f t="shared" si="4"/>
        <v>OK</v>
      </c>
      <c r="C1086" s="4" t="s">
        <v>5819</v>
      </c>
      <c r="D1086" s="4" t="s">
        <v>5281</v>
      </c>
      <c r="E1086" s="4"/>
      <c r="F1086" s="4"/>
      <c r="G1086" s="4"/>
      <c r="H1086" s="4"/>
      <c r="I1086" s="4"/>
      <c r="J1086" s="4"/>
      <c r="K1086" s="4"/>
      <c r="L1086" s="4"/>
      <c r="M1086" s="4" t="s">
        <v>47</v>
      </c>
      <c r="N1086" s="4" t="s">
        <v>5</v>
      </c>
      <c r="O1086" s="4" t="s">
        <v>224</v>
      </c>
      <c r="P1086" s="4" t="s">
        <v>225</v>
      </c>
      <c r="Q1086" s="4"/>
      <c r="R1086" s="4" t="s">
        <v>5839</v>
      </c>
      <c r="S1086" s="4" t="s">
        <v>5840</v>
      </c>
      <c r="T1086" s="4" t="s">
        <v>5841</v>
      </c>
      <c r="U1086" s="4" t="s">
        <v>5842</v>
      </c>
      <c r="V1086" s="4" t="s">
        <v>5843</v>
      </c>
      <c r="W1086" s="4" t="s">
        <v>5844</v>
      </c>
      <c r="X1086" s="4" t="s">
        <v>2249</v>
      </c>
      <c r="Y1086" s="4" t="s">
        <v>5845</v>
      </c>
      <c r="Z1086" s="4"/>
      <c r="AA1086" s="4">
        <v>1174.0</v>
      </c>
      <c r="AB1086" s="4" t="s">
        <v>49</v>
      </c>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c r="BI1086" s="4"/>
      <c r="BJ1086" s="243" t="str">
        <f t="shared" si="112"/>
        <v>TNLT</v>
      </c>
      <c r="BK1086" s="4"/>
      <c r="BL1086" s="4"/>
      <c r="BM1086" s="4"/>
      <c r="BN1086" s="4"/>
      <c r="BO1086" s="4"/>
      <c r="BP1086" s="4"/>
      <c r="BQ1086" s="4"/>
      <c r="BR1086" s="4"/>
      <c r="BS1086" s="4"/>
      <c r="BT1086" s="4"/>
      <c r="BU1086" s="4"/>
      <c r="BV1086" s="4"/>
      <c r="BW1086" s="4"/>
      <c r="BX1086" s="4"/>
      <c r="BY1086" s="4"/>
      <c r="BZ1086" s="4"/>
      <c r="CA1086" s="4"/>
      <c r="CB1086" s="4"/>
      <c r="CC1086" s="4"/>
      <c r="CD1086" s="4"/>
      <c r="CE1086" s="4"/>
      <c r="CF1086" s="4"/>
      <c r="CG1086" s="4"/>
      <c r="CH1086" s="4"/>
      <c r="CI1086" s="4"/>
      <c r="CJ1086" s="4"/>
      <c r="CK1086" s="4"/>
      <c r="CL1086" s="4"/>
      <c r="CM1086" s="4"/>
    </row>
    <row r="1087" ht="14.25" customHeight="1">
      <c r="A1087" s="1" t="str">
        <f t="shared" si="120"/>
        <v>OK</v>
      </c>
      <c r="B1087" s="103" t="str">
        <f t="shared" si="4"/>
        <v>OK</v>
      </c>
      <c r="C1087" s="4" t="s">
        <v>5819</v>
      </c>
      <c r="D1087" s="4" t="s">
        <v>5281</v>
      </c>
      <c r="E1087" s="4"/>
      <c r="F1087" s="4"/>
      <c r="G1087" s="4"/>
      <c r="H1087" s="4"/>
      <c r="I1087" s="4"/>
      <c r="J1087" s="4"/>
      <c r="K1087" s="4"/>
      <c r="L1087" s="4"/>
      <c r="M1087" s="4" t="s">
        <v>47</v>
      </c>
      <c r="N1087" s="4" t="s">
        <v>5</v>
      </c>
      <c r="O1087" s="4" t="s">
        <v>235</v>
      </c>
      <c r="P1087" s="4" t="s">
        <v>595</v>
      </c>
      <c r="Q1087" s="4"/>
      <c r="R1087" s="4" t="s">
        <v>5846</v>
      </c>
      <c r="S1087" s="4" t="s">
        <v>5847</v>
      </c>
      <c r="T1087" s="4" t="s">
        <v>5848</v>
      </c>
      <c r="U1087" s="4" t="s">
        <v>2492</v>
      </c>
      <c r="V1087" s="4" t="s">
        <v>5849</v>
      </c>
      <c r="W1087" s="4" t="s">
        <v>5850</v>
      </c>
      <c r="X1087" s="4" t="s">
        <v>5851</v>
      </c>
      <c r="Y1087" s="4" t="s">
        <v>5852</v>
      </c>
      <c r="Z1087" s="4"/>
      <c r="AA1087" s="4">
        <v>1175.0</v>
      </c>
      <c r="AB1087" s="4" t="s">
        <v>49</v>
      </c>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c r="BI1087" s="4"/>
      <c r="BJ1087" s="243" t="str">
        <f t="shared" si="112"/>
        <v>TNLT</v>
      </c>
      <c r="BK1087" s="4"/>
      <c r="BL1087" s="4"/>
      <c r="BM1087" s="4"/>
      <c r="BN1087" s="4"/>
      <c r="BO1087" s="4"/>
      <c r="BP1087" s="4"/>
      <c r="BQ1087" s="4"/>
      <c r="BR1087" s="4"/>
      <c r="BS1087" s="4"/>
      <c r="BT1087" s="4"/>
      <c r="BU1087" s="4"/>
      <c r="BV1087" s="4"/>
      <c r="BW1087" s="4"/>
      <c r="BX1087" s="4"/>
      <c r="BY1087" s="4"/>
      <c r="BZ1087" s="4"/>
      <c r="CA1087" s="4"/>
      <c r="CB1087" s="4"/>
      <c r="CC1087" s="4"/>
      <c r="CD1087" s="4"/>
      <c r="CE1087" s="4"/>
      <c r="CF1087" s="4"/>
      <c r="CG1087" s="4"/>
      <c r="CH1087" s="4"/>
      <c r="CI1087" s="4"/>
      <c r="CJ1087" s="4"/>
      <c r="CK1087" s="4"/>
      <c r="CL1087" s="4"/>
      <c r="CM1087" s="4"/>
    </row>
    <row r="1088" ht="14.25" customHeight="1">
      <c r="A1088" s="1" t="str">
        <f t="shared" si="120"/>
        <v>OK</v>
      </c>
      <c r="B1088" s="103" t="str">
        <f t="shared" si="4"/>
        <v>OK</v>
      </c>
      <c r="C1088" s="4" t="s">
        <v>5819</v>
      </c>
      <c r="D1088" s="4" t="s">
        <v>5281</v>
      </c>
      <c r="E1088" s="4"/>
      <c r="F1088" s="4"/>
      <c r="G1088" s="4"/>
      <c r="H1088" s="4"/>
      <c r="I1088" s="4"/>
      <c r="J1088" s="4"/>
      <c r="K1088" s="4"/>
      <c r="L1088" s="4"/>
      <c r="M1088" s="4" t="s">
        <v>47</v>
      </c>
      <c r="N1088" s="4" t="s">
        <v>5</v>
      </c>
      <c r="O1088" s="4" t="s">
        <v>829</v>
      </c>
      <c r="P1088" s="4" t="s">
        <v>830</v>
      </c>
      <c r="Q1088" s="4"/>
      <c r="R1088" s="4" t="s">
        <v>5853</v>
      </c>
      <c r="S1088" s="4" t="s">
        <v>5854</v>
      </c>
      <c r="T1088" s="4" t="s">
        <v>5855</v>
      </c>
      <c r="U1088" s="4" t="s">
        <v>5856</v>
      </c>
      <c r="V1088" s="4" t="s">
        <v>5857</v>
      </c>
      <c r="W1088" s="4" t="s">
        <v>4119</v>
      </c>
      <c r="X1088" s="4" t="s">
        <v>242</v>
      </c>
      <c r="Y1088" s="4" t="s">
        <v>5858</v>
      </c>
      <c r="Z1088" s="4"/>
      <c r="AA1088" s="4">
        <v>1176.0</v>
      </c>
      <c r="AB1088" s="4" t="s">
        <v>49</v>
      </c>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c r="BI1088" s="4"/>
      <c r="BJ1088" s="243" t="str">
        <f t="shared" si="112"/>
        <v>TNLT</v>
      </c>
      <c r="BK1088" s="4"/>
      <c r="BL1088" s="4"/>
      <c r="BM1088" s="4"/>
      <c r="BN1088" s="4"/>
      <c r="BO1088" s="4"/>
      <c r="BP1088" s="4"/>
      <c r="BQ1088" s="4"/>
      <c r="BR1088" s="4"/>
      <c r="BS1088" s="4"/>
      <c r="BT1088" s="4"/>
      <c r="BU1088" s="4"/>
      <c r="BV1088" s="4"/>
      <c r="BW1088" s="4"/>
      <c r="BX1088" s="4"/>
      <c r="BY1088" s="4"/>
      <c r="BZ1088" s="4"/>
      <c r="CA1088" s="4"/>
      <c r="CB1088" s="4"/>
      <c r="CC1088" s="4"/>
      <c r="CD1088" s="4"/>
      <c r="CE1088" s="4"/>
      <c r="CF1088" s="4"/>
      <c r="CG1088" s="4"/>
      <c r="CH1088" s="4"/>
      <c r="CI1088" s="4"/>
      <c r="CJ1088" s="4"/>
      <c r="CK1088" s="4"/>
      <c r="CL1088" s="4"/>
      <c r="CM1088" s="4"/>
    </row>
    <row r="1089" ht="14.25" customHeight="1">
      <c r="A1089" s="1" t="str">
        <f t="shared" si="120"/>
        <v>OK</v>
      </c>
      <c r="B1089" s="103" t="str">
        <f t="shared" si="4"/>
        <v>OK</v>
      </c>
      <c r="C1089" s="4" t="s">
        <v>5819</v>
      </c>
      <c r="D1089" s="4" t="s">
        <v>5281</v>
      </c>
      <c r="E1089" s="4"/>
      <c r="F1089" s="4"/>
      <c r="G1089" s="4"/>
      <c r="H1089" s="4"/>
      <c r="I1089" s="4"/>
      <c r="J1089" s="4"/>
      <c r="K1089" s="4"/>
      <c r="L1089" s="4"/>
      <c r="M1089" s="4" t="s">
        <v>47</v>
      </c>
      <c r="N1089" s="4" t="s">
        <v>5</v>
      </c>
      <c r="O1089" s="4" t="s">
        <v>1905</v>
      </c>
      <c r="P1089" s="4" t="s">
        <v>1940</v>
      </c>
      <c r="Q1089" s="4"/>
      <c r="R1089" s="4" t="s">
        <v>5859</v>
      </c>
      <c r="S1089" s="4" t="s">
        <v>5860</v>
      </c>
      <c r="T1089" s="4" t="s">
        <v>5861</v>
      </c>
      <c r="U1089" s="4" t="s">
        <v>5862</v>
      </c>
      <c r="V1089" s="4" t="s">
        <v>5863</v>
      </c>
      <c r="W1089" s="4" t="s">
        <v>5864</v>
      </c>
      <c r="X1089" s="4" t="s">
        <v>242</v>
      </c>
      <c r="Y1089" s="4" t="s">
        <v>5865</v>
      </c>
      <c r="Z1089" s="4"/>
      <c r="AA1089" s="4">
        <v>1177.0</v>
      </c>
      <c r="AB1089" s="4" t="s">
        <v>49</v>
      </c>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c r="BI1089" s="4"/>
      <c r="BJ1089" s="243" t="str">
        <f t="shared" si="112"/>
        <v>TNLT</v>
      </c>
      <c r="BK1089" s="4"/>
      <c r="BL1089" s="4"/>
      <c r="BM1089" s="4"/>
      <c r="BN1089" s="4"/>
      <c r="BO1089" s="4"/>
      <c r="BP1089" s="4"/>
      <c r="BQ1089" s="4"/>
      <c r="BR1089" s="4"/>
      <c r="BS1089" s="4"/>
      <c r="BT1089" s="4"/>
      <c r="BU1089" s="4"/>
      <c r="BV1089" s="4"/>
      <c r="BW1089" s="4"/>
      <c r="BX1089" s="4"/>
      <c r="BY1089" s="4"/>
      <c r="BZ1089" s="4"/>
      <c r="CA1089" s="4"/>
      <c r="CB1089" s="4"/>
      <c r="CC1089" s="4"/>
      <c r="CD1089" s="4"/>
      <c r="CE1089" s="4"/>
      <c r="CF1089" s="4"/>
      <c r="CG1089" s="4"/>
      <c r="CH1089" s="4"/>
      <c r="CI1089" s="4"/>
      <c r="CJ1089" s="4"/>
      <c r="CK1089" s="4"/>
      <c r="CL1089" s="4"/>
      <c r="CM1089" s="4"/>
    </row>
    <row r="1090" ht="14.25" customHeight="1">
      <c r="A1090" s="1" t="str">
        <f t="shared" si="120"/>
        <v>OK</v>
      </c>
      <c r="B1090" s="103" t="str">
        <f t="shared" si="4"/>
        <v>OK</v>
      </c>
      <c r="C1090" s="4" t="s">
        <v>5819</v>
      </c>
      <c r="D1090" s="4" t="s">
        <v>5281</v>
      </c>
      <c r="E1090" s="4"/>
      <c r="F1090" s="4"/>
      <c r="G1090" s="4"/>
      <c r="H1090" s="4"/>
      <c r="I1090" s="4"/>
      <c r="J1090" s="4"/>
      <c r="K1090" s="4"/>
      <c r="L1090" s="4"/>
      <c r="M1090" s="4" t="s">
        <v>47</v>
      </c>
      <c r="N1090" s="4" t="s">
        <v>5</v>
      </c>
      <c r="O1090" s="4" t="s">
        <v>404</v>
      </c>
      <c r="P1090" s="4" t="s">
        <v>211</v>
      </c>
      <c r="Q1090" s="4"/>
      <c r="R1090" s="4" t="s">
        <v>5866</v>
      </c>
      <c r="S1090" s="4" t="s">
        <v>5847</v>
      </c>
      <c r="T1090" s="4" t="s">
        <v>5848</v>
      </c>
      <c r="U1090" s="4" t="s">
        <v>5867</v>
      </c>
      <c r="V1090" s="4" t="s">
        <v>2373</v>
      </c>
      <c r="W1090" s="4" t="s">
        <v>5868</v>
      </c>
      <c r="X1090" s="4" t="s">
        <v>99</v>
      </c>
      <c r="Y1090" s="4" t="s">
        <v>5869</v>
      </c>
      <c r="Z1090" s="4"/>
      <c r="AA1090" s="4">
        <v>1178.0</v>
      </c>
      <c r="AB1090" s="4" t="s">
        <v>49</v>
      </c>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243" t="str">
        <f t="shared" si="112"/>
        <v>TNLT</v>
      </c>
      <c r="BK1090" s="4"/>
      <c r="BL1090" s="4"/>
      <c r="BM1090" s="4"/>
      <c r="BN1090" s="4"/>
      <c r="BO1090" s="4"/>
      <c r="BP1090" s="4"/>
      <c r="BQ1090" s="4"/>
      <c r="BR1090" s="4"/>
      <c r="BS1090" s="4"/>
      <c r="BT1090" s="4"/>
      <c r="BU1090" s="4"/>
      <c r="BV1090" s="4"/>
      <c r="BW1090" s="4"/>
      <c r="BX1090" s="4"/>
      <c r="BY1090" s="4"/>
      <c r="BZ1090" s="4"/>
      <c r="CA1090" s="4"/>
      <c r="CB1090" s="4"/>
      <c r="CC1090" s="4"/>
      <c r="CD1090" s="4"/>
      <c r="CE1090" s="4"/>
      <c r="CF1090" s="4"/>
      <c r="CG1090" s="4"/>
      <c r="CH1090" s="4"/>
      <c r="CI1090" s="4"/>
      <c r="CJ1090" s="4"/>
      <c r="CK1090" s="4"/>
      <c r="CL1090" s="4"/>
      <c r="CM1090" s="4"/>
    </row>
    <row r="1091" ht="14.25" customHeight="1">
      <c r="A1091" s="1" t="str">
        <f t="shared" si="120"/>
        <v>OK</v>
      </c>
      <c r="B1091" s="103" t="str">
        <f t="shared" si="4"/>
        <v>OK</v>
      </c>
      <c r="C1091" s="4" t="s">
        <v>5819</v>
      </c>
      <c r="D1091" s="4" t="s">
        <v>5281</v>
      </c>
      <c r="E1091" s="4"/>
      <c r="F1091" s="4"/>
      <c r="G1091" s="4"/>
      <c r="H1091" s="4"/>
      <c r="I1091" s="4"/>
      <c r="J1091" s="4"/>
      <c r="K1091" s="4"/>
      <c r="L1091" s="4"/>
      <c r="M1091" s="4" t="s">
        <v>47</v>
      </c>
      <c r="N1091" s="4" t="s">
        <v>5</v>
      </c>
      <c r="O1091" s="4" t="s">
        <v>404</v>
      </c>
      <c r="P1091" s="4" t="s">
        <v>1366</v>
      </c>
      <c r="Q1091" s="4"/>
      <c r="R1091" s="4" t="s">
        <v>5870</v>
      </c>
      <c r="S1091" s="4" t="s">
        <v>5871</v>
      </c>
      <c r="T1091" s="4" t="s">
        <v>5872</v>
      </c>
      <c r="U1091" s="4" t="s">
        <v>5873</v>
      </c>
      <c r="V1091" s="4" t="s">
        <v>5874</v>
      </c>
      <c r="W1091" s="4" t="s">
        <v>5875</v>
      </c>
      <c r="X1091" s="4" t="s">
        <v>99</v>
      </c>
      <c r="Y1091" s="4" t="s">
        <v>5876</v>
      </c>
      <c r="Z1091" s="4"/>
      <c r="AA1091" s="4">
        <v>1179.0</v>
      </c>
      <c r="AB1091" s="4" t="s">
        <v>49</v>
      </c>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4"/>
      <c r="BH1091" s="4"/>
      <c r="BI1091" s="4"/>
      <c r="BJ1091" s="243" t="str">
        <f t="shared" si="112"/>
        <v>TNLT</v>
      </c>
      <c r="BK1091" s="4"/>
      <c r="BL1091" s="4"/>
      <c r="BM1091" s="4"/>
      <c r="BN1091" s="4"/>
      <c r="BO1091" s="4"/>
      <c r="BP1091" s="4"/>
      <c r="BQ1091" s="4"/>
      <c r="BR1091" s="4"/>
      <c r="BS1091" s="4"/>
      <c r="BT1091" s="4"/>
      <c r="BU1091" s="4"/>
      <c r="BV1091" s="4"/>
      <c r="BW1091" s="4"/>
      <c r="BX1091" s="4"/>
      <c r="BY1091" s="4"/>
      <c r="BZ1091" s="4"/>
      <c r="CA1091" s="4"/>
      <c r="CB1091" s="4"/>
      <c r="CC1091" s="4"/>
      <c r="CD1091" s="4"/>
      <c r="CE1091" s="4"/>
      <c r="CF1091" s="4"/>
      <c r="CG1091" s="4"/>
      <c r="CH1091" s="4"/>
      <c r="CI1091" s="4"/>
      <c r="CJ1091" s="4"/>
      <c r="CK1091" s="4"/>
      <c r="CL1091" s="4"/>
      <c r="CM1091" s="4"/>
    </row>
    <row r="1092" ht="14.25" customHeight="1">
      <c r="A1092" s="1" t="str">
        <f t="shared" si="120"/>
        <v/>
      </c>
      <c r="B1092" s="103" t="str">
        <f t="shared" si="4"/>
        <v>Có sẵn</v>
      </c>
      <c r="C1092" s="4" t="s">
        <v>5819</v>
      </c>
      <c r="D1092" s="4" t="s">
        <v>5281</v>
      </c>
      <c r="E1092" s="4"/>
      <c r="F1092" s="4" t="s">
        <v>5820</v>
      </c>
      <c r="G1092" s="4"/>
      <c r="H1092" s="4"/>
      <c r="I1092" s="4"/>
      <c r="J1092" s="4" t="s">
        <v>123</v>
      </c>
      <c r="K1092" s="4"/>
      <c r="L1092" s="4" t="s">
        <v>5821</v>
      </c>
      <c r="M1092" s="4"/>
      <c r="N1092" s="4"/>
      <c r="O1092" s="4"/>
      <c r="P1092" s="4" t="s">
        <v>4453</v>
      </c>
      <c r="Q1092" s="4" t="s">
        <v>5</v>
      </c>
      <c r="R1092" s="4" t="s">
        <v>5877</v>
      </c>
      <c r="S1092" s="4" t="s">
        <v>5878</v>
      </c>
      <c r="T1092" s="4" t="s">
        <v>5879</v>
      </c>
      <c r="U1092" s="4" t="s">
        <v>5880</v>
      </c>
      <c r="V1092" s="4" t="s">
        <v>5881</v>
      </c>
      <c r="W1092" s="4" t="s">
        <v>5882</v>
      </c>
      <c r="X1092" s="4" t="s">
        <v>99</v>
      </c>
      <c r="Y1092" s="4"/>
      <c r="Z1092" s="4" t="s">
        <v>5883</v>
      </c>
      <c r="AA1092" s="4">
        <v>1180.0</v>
      </c>
      <c r="AB1092" s="4" t="s">
        <v>13</v>
      </c>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4"/>
      <c r="BH1092" s="4"/>
      <c r="BI1092" s="4"/>
      <c r="BJ1092" s="243" t="str">
        <f t="shared" si="112"/>
        <v>TNLT</v>
      </c>
      <c r="BK1092" s="4"/>
      <c r="BL1092" s="4"/>
      <c r="BM1092" s="4"/>
      <c r="BN1092" s="4"/>
      <c r="BO1092" s="4"/>
      <c r="BP1092" s="4"/>
      <c r="BQ1092" s="4"/>
      <c r="BR1092" s="4"/>
      <c r="BS1092" s="4"/>
      <c r="BT1092" s="4"/>
      <c r="BU1092" s="4"/>
      <c r="BV1092" s="4"/>
      <c r="BW1092" s="4"/>
      <c r="BX1092" s="4"/>
      <c r="BY1092" s="4"/>
      <c r="BZ1092" s="4"/>
      <c r="CA1092" s="4"/>
      <c r="CB1092" s="4"/>
      <c r="CC1092" s="4"/>
      <c r="CD1092" s="4"/>
      <c r="CE1092" s="4"/>
      <c r="CF1092" s="4"/>
      <c r="CG1092" s="4"/>
      <c r="CH1092" s="4"/>
      <c r="CI1092" s="4"/>
      <c r="CJ1092" s="4"/>
      <c r="CK1092" s="4"/>
      <c r="CL1092" s="4"/>
      <c r="CM1092" s="4"/>
    </row>
    <row r="1093" ht="14.25" customHeight="1">
      <c r="A1093" s="1" t="str">
        <f t="shared" si="120"/>
        <v/>
      </c>
      <c r="B1093" s="103" t="str">
        <f t="shared" si="4"/>
        <v>Có sẵn</v>
      </c>
      <c r="C1093" s="4" t="s">
        <v>5819</v>
      </c>
      <c r="D1093" s="4" t="s">
        <v>5281</v>
      </c>
      <c r="E1093" s="4"/>
      <c r="F1093" s="4"/>
      <c r="G1093" s="4"/>
      <c r="H1093" s="4"/>
      <c r="I1093" s="4"/>
      <c r="J1093" s="4"/>
      <c r="K1093" s="4"/>
      <c r="L1093" s="4"/>
      <c r="M1093" s="4"/>
      <c r="N1093" s="4"/>
      <c r="O1093" s="4"/>
      <c r="P1093" s="4" t="s">
        <v>4503</v>
      </c>
      <c r="Q1093" s="4" t="s">
        <v>9</v>
      </c>
      <c r="R1093" s="4" t="s">
        <v>5884</v>
      </c>
      <c r="S1093" s="4" t="s">
        <v>150</v>
      </c>
      <c r="T1093" s="4" t="s">
        <v>150</v>
      </c>
      <c r="U1093" s="4" t="s">
        <v>150</v>
      </c>
      <c r="V1093" s="4" t="s">
        <v>150</v>
      </c>
      <c r="W1093" s="4" t="s">
        <v>150</v>
      </c>
      <c r="X1093" s="4" t="s">
        <v>5885</v>
      </c>
      <c r="Y1093" s="4"/>
      <c r="Z1093" s="4" t="s">
        <v>5886</v>
      </c>
      <c r="AA1093" s="4">
        <v>1181.0</v>
      </c>
      <c r="AB1093" s="4" t="s">
        <v>13</v>
      </c>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c r="BI1093" s="4"/>
      <c r="BJ1093" s="243" t="str">
        <f t="shared" si="112"/>
        <v>TL</v>
      </c>
      <c r="BK1093" s="4"/>
      <c r="BL1093" s="4"/>
      <c r="BM1093" s="4"/>
      <c r="BN1093" s="4"/>
      <c r="BO1093" s="4"/>
      <c r="BP1093" s="4"/>
      <c r="BQ1093" s="4"/>
      <c r="BR1093" s="4"/>
      <c r="BS1093" s="4"/>
      <c r="BT1093" s="4"/>
      <c r="BU1093" s="4"/>
      <c r="BV1093" s="4"/>
      <c r="BW1093" s="4"/>
      <c r="BX1093" s="4"/>
      <c r="BY1093" s="4"/>
      <c r="BZ1093" s="4"/>
      <c r="CA1093" s="4"/>
      <c r="CB1093" s="4"/>
      <c r="CC1093" s="4"/>
      <c r="CD1093" s="4"/>
      <c r="CE1093" s="4"/>
      <c r="CF1093" s="4"/>
      <c r="CG1093" s="4"/>
      <c r="CH1093" s="4"/>
      <c r="CI1093" s="4"/>
      <c r="CJ1093" s="4"/>
      <c r="CK1093" s="4"/>
      <c r="CL1093" s="4"/>
      <c r="CM1093" s="4"/>
    </row>
    <row r="1094" ht="14.25" customHeight="1">
      <c r="A1094" s="1" t="str">
        <f t="shared" si="120"/>
        <v/>
      </c>
      <c r="B1094" s="103" t="str">
        <f t="shared" si="4"/>
        <v>Có sẵn</v>
      </c>
      <c r="C1094" s="4" t="s">
        <v>5819</v>
      </c>
      <c r="D1094" s="4" t="s">
        <v>5281</v>
      </c>
      <c r="E1094" s="4"/>
      <c r="F1094" s="4"/>
      <c r="G1094" s="4"/>
      <c r="H1094" s="4"/>
      <c r="I1094" s="4"/>
      <c r="J1094" s="4"/>
      <c r="K1094" s="4"/>
      <c r="L1094" s="4"/>
      <c r="M1094" s="4"/>
      <c r="N1094" s="4"/>
      <c r="O1094" s="4"/>
      <c r="P1094" s="4"/>
      <c r="Q1094" s="4" t="s">
        <v>144</v>
      </c>
      <c r="R1094" s="4" t="s">
        <v>5887</v>
      </c>
      <c r="S1094" s="4" t="s">
        <v>5888</v>
      </c>
      <c r="T1094" s="4" t="s">
        <v>5889</v>
      </c>
      <c r="U1094" s="4" t="s">
        <v>5890</v>
      </c>
      <c r="V1094" s="4" t="s">
        <v>5860</v>
      </c>
      <c r="W1094" s="4" t="s">
        <v>150</v>
      </c>
      <c r="X1094" s="4" t="s">
        <v>151</v>
      </c>
      <c r="Y1094" s="4"/>
      <c r="Z1094" s="4" t="s">
        <v>5891</v>
      </c>
      <c r="AA1094" s="4">
        <v>1182.0</v>
      </c>
      <c r="AB1094" s="4" t="s">
        <v>101</v>
      </c>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c r="BI1094" s="4"/>
      <c r="BJ1094" s="243" t="str">
        <f t="shared" si="112"/>
        <v>ICT_TNLT</v>
      </c>
      <c r="BK1094" s="4"/>
      <c r="BL1094" s="4"/>
      <c r="BM1094" s="4"/>
      <c r="BN1094" s="4"/>
      <c r="BO1094" s="4"/>
      <c r="BP1094" s="4"/>
      <c r="BQ1094" s="4"/>
      <c r="BR1094" s="4"/>
      <c r="BS1094" s="4"/>
      <c r="BT1094" s="4"/>
      <c r="BU1094" s="4"/>
      <c r="BV1094" s="4"/>
      <c r="BW1094" s="4"/>
      <c r="BX1094" s="4"/>
      <c r="BY1094" s="4"/>
      <c r="BZ1094" s="4"/>
      <c r="CA1094" s="4"/>
      <c r="CB1094" s="4"/>
      <c r="CC1094" s="4"/>
      <c r="CD1094" s="4"/>
      <c r="CE1094" s="4"/>
      <c r="CF1094" s="4"/>
      <c r="CG1094" s="4"/>
      <c r="CH1094" s="4"/>
      <c r="CI1094" s="4"/>
      <c r="CJ1094" s="4"/>
      <c r="CK1094" s="4"/>
      <c r="CL1094" s="4"/>
      <c r="CM1094" s="4"/>
    </row>
    <row r="1095" ht="14.25" customHeight="1">
      <c r="A1095" s="1" t="str">
        <f t="shared" si="120"/>
        <v/>
      </c>
      <c r="B1095" s="103" t="str">
        <f t="shared" si="4"/>
        <v>Có sẵn</v>
      </c>
      <c r="C1095" s="4" t="s">
        <v>5819</v>
      </c>
      <c r="D1095" s="4" t="s">
        <v>5281</v>
      </c>
      <c r="E1095" s="4"/>
      <c r="F1095" s="4"/>
      <c r="G1095" s="4"/>
      <c r="H1095" s="4"/>
      <c r="I1095" s="4"/>
      <c r="J1095" s="4"/>
      <c r="K1095" s="4"/>
      <c r="L1095" s="4"/>
      <c r="M1095" s="4"/>
      <c r="N1095" s="4"/>
      <c r="O1095" s="4"/>
      <c r="P1095" s="4"/>
      <c r="Q1095" s="4" t="s">
        <v>144</v>
      </c>
      <c r="R1095" s="4" t="s">
        <v>5892</v>
      </c>
      <c r="S1095" s="4" t="s">
        <v>5888</v>
      </c>
      <c r="T1095" s="4" t="s">
        <v>5889</v>
      </c>
      <c r="U1095" s="4" t="s">
        <v>5890</v>
      </c>
      <c r="V1095" s="4" t="s">
        <v>5860</v>
      </c>
      <c r="W1095" s="4" t="s">
        <v>150</v>
      </c>
      <c r="X1095" s="4" t="s">
        <v>171</v>
      </c>
      <c r="Y1095" s="4"/>
      <c r="Z1095" s="4" t="s">
        <v>221</v>
      </c>
      <c r="AA1095" s="4">
        <v>1183.0</v>
      </c>
      <c r="AB1095" s="4" t="s">
        <v>101</v>
      </c>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c r="BI1095" s="4"/>
      <c r="BJ1095" s="243" t="str">
        <f t="shared" si="112"/>
        <v>ICT_TNLT</v>
      </c>
      <c r="BK1095" s="4"/>
      <c r="BL1095" s="4"/>
      <c r="BM1095" s="4"/>
      <c r="BN1095" s="4"/>
      <c r="BO1095" s="4"/>
      <c r="BP1095" s="4"/>
      <c r="BQ1095" s="4"/>
      <c r="BR1095" s="4"/>
      <c r="BS1095" s="4"/>
      <c r="BT1095" s="4"/>
      <c r="BU1095" s="4"/>
      <c r="BV1095" s="4"/>
      <c r="BW1095" s="4"/>
      <c r="BX1095" s="4"/>
      <c r="BY1095" s="4"/>
      <c r="BZ1095" s="4"/>
      <c r="CA1095" s="4"/>
      <c r="CB1095" s="4"/>
      <c r="CC1095" s="4"/>
      <c r="CD1095" s="4"/>
      <c r="CE1095" s="4"/>
      <c r="CF1095" s="4"/>
      <c r="CG1095" s="4"/>
      <c r="CH1095" s="4"/>
      <c r="CI1095" s="4"/>
      <c r="CJ1095" s="4"/>
      <c r="CK1095" s="4"/>
      <c r="CL1095" s="4"/>
      <c r="CM1095" s="4"/>
    </row>
    <row r="1096" ht="14.25" customHeight="1">
      <c r="A1096" s="1" t="str">
        <f t="shared" si="120"/>
        <v/>
      </c>
      <c r="B1096" s="103" t="str">
        <f t="shared" si="4"/>
        <v>Có sẵn</v>
      </c>
      <c r="C1096" s="4" t="s">
        <v>5819</v>
      </c>
      <c r="D1096" s="4" t="s">
        <v>5281</v>
      </c>
      <c r="E1096" s="4"/>
      <c r="F1096" s="4"/>
      <c r="G1096" s="4"/>
      <c r="H1096" s="4"/>
      <c r="I1096" s="4"/>
      <c r="J1096" s="4"/>
      <c r="K1096" s="4"/>
      <c r="L1096" s="4"/>
      <c r="M1096" s="4"/>
      <c r="N1096" s="4"/>
      <c r="O1096" s="4"/>
      <c r="P1096" s="4"/>
      <c r="Q1096" s="4" t="s">
        <v>144</v>
      </c>
      <c r="R1096" s="4" t="s">
        <v>5893</v>
      </c>
      <c r="S1096" s="4" t="s">
        <v>5888</v>
      </c>
      <c r="T1096" s="4" t="s">
        <v>5889</v>
      </c>
      <c r="U1096" s="4" t="s">
        <v>5890</v>
      </c>
      <c r="V1096" s="4" t="s">
        <v>5860</v>
      </c>
      <c r="W1096" s="4" t="s">
        <v>150</v>
      </c>
      <c r="X1096" s="4" t="s">
        <v>410</v>
      </c>
      <c r="Y1096" s="4"/>
      <c r="Z1096" s="4" t="s">
        <v>256</v>
      </c>
      <c r="AA1096" s="4">
        <v>1184.0</v>
      </c>
      <c r="AB1096" s="4" t="s">
        <v>101</v>
      </c>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c r="BI1096" s="4"/>
      <c r="BJ1096" s="243" t="str">
        <f t="shared" si="112"/>
        <v>ICT_TNLT</v>
      </c>
      <c r="BK1096" s="4"/>
      <c r="BL1096" s="4"/>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c r="CL1096" s="4"/>
      <c r="CM1096" s="4"/>
    </row>
    <row r="1097" ht="14.25" customHeight="1">
      <c r="A1097" s="1" t="str">
        <f t="shared" si="120"/>
        <v/>
      </c>
      <c r="B1097" s="103" t="str">
        <f t="shared" si="4"/>
        <v>Có sẵn</v>
      </c>
      <c r="C1097" s="4" t="s">
        <v>5819</v>
      </c>
      <c r="D1097" s="4" t="s">
        <v>5281</v>
      </c>
      <c r="E1097" s="4"/>
      <c r="F1097" s="4"/>
      <c r="G1097" s="4"/>
      <c r="H1097" s="4"/>
      <c r="I1097" s="4"/>
      <c r="J1097" s="4"/>
      <c r="K1097" s="4"/>
      <c r="L1097" s="4"/>
      <c r="M1097" s="4"/>
      <c r="N1097" s="4"/>
      <c r="O1097" s="4"/>
      <c r="P1097" s="4"/>
      <c r="Q1097" s="4" t="s">
        <v>144</v>
      </c>
      <c r="R1097" s="4" t="s">
        <v>5894</v>
      </c>
      <c r="S1097" s="4" t="s">
        <v>5895</v>
      </c>
      <c r="T1097" s="4" t="s">
        <v>5896</v>
      </c>
      <c r="U1097" s="4" t="s">
        <v>5897</v>
      </c>
      <c r="V1097" s="4" t="s">
        <v>5898</v>
      </c>
      <c r="W1097" s="4" t="s">
        <v>150</v>
      </c>
      <c r="X1097" s="4" t="s">
        <v>171</v>
      </c>
      <c r="Y1097" s="4"/>
      <c r="Z1097" s="4" t="s">
        <v>5899</v>
      </c>
      <c r="AA1097" s="4">
        <v>1185.0</v>
      </c>
      <c r="AB1097" s="4" t="s">
        <v>101</v>
      </c>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c r="BI1097" s="4"/>
      <c r="BJ1097" s="243" t="str">
        <f t="shared" si="112"/>
        <v>ICT_TNLT</v>
      </c>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c r="CL1097" s="4"/>
      <c r="CM1097" s="4"/>
    </row>
    <row r="1098" ht="14.25" customHeight="1">
      <c r="A1098" s="1" t="str">
        <f t="shared" si="120"/>
        <v/>
      </c>
      <c r="B1098" s="103" t="str">
        <f t="shared" si="4"/>
        <v>Có sẵn</v>
      </c>
      <c r="C1098" s="4" t="s">
        <v>5819</v>
      </c>
      <c r="D1098" s="4" t="s">
        <v>5281</v>
      </c>
      <c r="E1098" s="4"/>
      <c r="F1098" s="4"/>
      <c r="G1098" s="4"/>
      <c r="H1098" s="4"/>
      <c r="I1098" s="4"/>
      <c r="J1098" s="4"/>
      <c r="K1098" s="4"/>
      <c r="L1098" s="4"/>
      <c r="M1098" s="4"/>
      <c r="N1098" s="4"/>
      <c r="O1098" s="4"/>
      <c r="P1098" s="4"/>
      <c r="Q1098" s="4" t="s">
        <v>144</v>
      </c>
      <c r="R1098" s="4" t="s">
        <v>5900</v>
      </c>
      <c r="S1098" s="4" t="s">
        <v>5901</v>
      </c>
      <c r="T1098" s="4" t="s">
        <v>5902</v>
      </c>
      <c r="U1098" s="4" t="s">
        <v>5903</v>
      </c>
      <c r="V1098" s="4" t="s">
        <v>5904</v>
      </c>
      <c r="W1098" s="4" t="s">
        <v>150</v>
      </c>
      <c r="X1098" s="4" t="s">
        <v>410</v>
      </c>
      <c r="Y1098" s="4"/>
      <c r="Z1098" s="4" t="s">
        <v>5905</v>
      </c>
      <c r="AA1098" s="4">
        <v>1186.0</v>
      </c>
      <c r="AB1098" s="4" t="s">
        <v>101</v>
      </c>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c r="BI1098" s="4"/>
      <c r="BJ1098" s="243" t="str">
        <f t="shared" si="112"/>
        <v>ICT_TNLT</v>
      </c>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c r="CL1098" s="4"/>
      <c r="CM1098" s="4"/>
    </row>
    <row r="1099" ht="14.25" customHeight="1">
      <c r="A1099" s="1" t="str">
        <f t="shared" si="120"/>
        <v/>
      </c>
      <c r="B1099" s="103" t="str">
        <f t="shared" si="4"/>
        <v>Có sẵn</v>
      </c>
      <c r="C1099" s="4" t="s">
        <v>5819</v>
      </c>
      <c r="D1099" s="4" t="s">
        <v>5281</v>
      </c>
      <c r="E1099" s="4"/>
      <c r="F1099" s="4"/>
      <c r="G1099" s="4"/>
      <c r="H1099" s="4"/>
      <c r="I1099" s="4"/>
      <c r="J1099" s="4"/>
      <c r="K1099" s="4"/>
      <c r="L1099" s="4"/>
      <c r="M1099" s="4"/>
      <c r="N1099" s="4"/>
      <c r="O1099" s="4"/>
      <c r="P1099" s="4"/>
      <c r="Q1099" s="4" t="s">
        <v>5</v>
      </c>
      <c r="R1099" s="4" t="s">
        <v>5877</v>
      </c>
      <c r="S1099" s="4" t="s">
        <v>5906</v>
      </c>
      <c r="T1099" s="4" t="s">
        <v>5879</v>
      </c>
      <c r="U1099" s="4" t="s">
        <v>5907</v>
      </c>
      <c r="V1099" s="4" t="s">
        <v>5908</v>
      </c>
      <c r="W1099" s="4" t="s">
        <v>5909</v>
      </c>
      <c r="X1099" s="4"/>
      <c r="Y1099" s="4"/>
      <c r="Z1099" s="4" t="s">
        <v>5910</v>
      </c>
      <c r="AA1099" s="4">
        <v>1187.0</v>
      </c>
      <c r="AB1099" s="4" t="s">
        <v>49</v>
      </c>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c r="BI1099" s="4"/>
      <c r="BJ1099" s="243" t="str">
        <f t="shared" si="112"/>
        <v>TNLT</v>
      </c>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c r="CL1099" s="4"/>
      <c r="CM1099" s="4"/>
    </row>
    <row r="1100" ht="14.25" customHeight="1">
      <c r="A1100" s="1" t="str">
        <f t="shared" si="120"/>
        <v/>
      </c>
      <c r="B1100" s="103" t="str">
        <f t="shared" si="4"/>
        <v>Có sẵn</v>
      </c>
      <c r="C1100" s="4" t="s">
        <v>5819</v>
      </c>
      <c r="D1100" s="4" t="s">
        <v>5281</v>
      </c>
      <c r="E1100" s="4"/>
      <c r="F1100" s="4"/>
      <c r="G1100" s="4"/>
      <c r="H1100" s="4"/>
      <c r="I1100" s="4"/>
      <c r="J1100" s="4"/>
      <c r="K1100" s="4"/>
      <c r="L1100" s="4"/>
      <c r="M1100" s="4"/>
      <c r="N1100" s="4"/>
      <c r="O1100" s="4"/>
      <c r="P1100" s="4"/>
      <c r="Q1100" s="4" t="s">
        <v>5</v>
      </c>
      <c r="R1100" s="4" t="s">
        <v>5911</v>
      </c>
      <c r="S1100" s="4" t="s">
        <v>5912</v>
      </c>
      <c r="T1100" s="4" t="s">
        <v>5913</v>
      </c>
      <c r="U1100" s="4" t="s">
        <v>5914</v>
      </c>
      <c r="V1100" s="4" t="s">
        <v>5915</v>
      </c>
      <c r="W1100" s="4" t="s">
        <v>5916</v>
      </c>
      <c r="X1100" s="4"/>
      <c r="Y1100" s="4"/>
      <c r="Z1100" s="4" t="s">
        <v>5917</v>
      </c>
      <c r="AA1100" s="4">
        <v>1188.0</v>
      </c>
      <c r="AB1100" s="4" t="s">
        <v>49</v>
      </c>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4"/>
      <c r="BH1100" s="4"/>
      <c r="BI1100" s="4"/>
      <c r="BJ1100" s="243" t="str">
        <f t="shared" si="112"/>
        <v>TNLT</v>
      </c>
      <c r="BK1100" s="4"/>
      <c r="BL1100" s="4"/>
      <c r="BM1100" s="4"/>
      <c r="BN1100" s="4"/>
      <c r="BO1100" s="4"/>
      <c r="BP1100" s="4"/>
      <c r="BQ1100" s="4"/>
      <c r="BR1100" s="4"/>
      <c r="BS1100" s="4"/>
      <c r="BT1100" s="4"/>
      <c r="BU1100" s="4"/>
      <c r="BV1100" s="4"/>
      <c r="BW1100" s="4"/>
      <c r="BX1100" s="4"/>
      <c r="BY1100" s="4"/>
      <c r="BZ1100" s="4"/>
      <c r="CA1100" s="4"/>
      <c r="CB1100" s="4"/>
      <c r="CC1100" s="4"/>
      <c r="CD1100" s="4"/>
      <c r="CE1100" s="4"/>
      <c r="CF1100" s="4"/>
      <c r="CG1100" s="4"/>
      <c r="CH1100" s="4"/>
      <c r="CI1100" s="4"/>
      <c r="CJ1100" s="4"/>
      <c r="CK1100" s="4"/>
      <c r="CL1100" s="4"/>
      <c r="CM1100" s="4"/>
    </row>
    <row r="1101" ht="14.25" customHeight="1">
      <c r="A1101" s="1" t="str">
        <f t="shared" si="120"/>
        <v>OK</v>
      </c>
      <c r="B1101" s="103" t="str">
        <f t="shared" si="4"/>
        <v>OK</v>
      </c>
      <c r="C1101" s="4" t="s">
        <v>5918</v>
      </c>
      <c r="D1101" s="4" t="s">
        <v>5281</v>
      </c>
      <c r="E1101" s="4"/>
      <c r="F1101" s="4" t="s">
        <v>5919</v>
      </c>
      <c r="G1101" s="4"/>
      <c r="H1101" s="4"/>
      <c r="I1101" s="4"/>
      <c r="J1101" s="4"/>
      <c r="K1101" s="4"/>
      <c r="L1101" s="4"/>
      <c r="M1101" s="4" t="s">
        <v>47</v>
      </c>
      <c r="N1101" s="4" t="s">
        <v>5</v>
      </c>
      <c r="O1101" s="4" t="s">
        <v>235</v>
      </c>
      <c r="P1101" s="4" t="s">
        <v>236</v>
      </c>
      <c r="Q1101" s="4"/>
      <c r="R1101" s="4" t="s">
        <v>5920</v>
      </c>
      <c r="S1101" s="4" t="s">
        <v>5921</v>
      </c>
      <c r="T1101" s="4" t="s">
        <v>5922</v>
      </c>
      <c r="U1101" s="4" t="s">
        <v>5923</v>
      </c>
      <c r="V1101" s="4" t="s">
        <v>5924</v>
      </c>
      <c r="W1101" s="4" t="s">
        <v>4429</v>
      </c>
      <c r="X1101" s="4" t="s">
        <v>242</v>
      </c>
      <c r="Y1101" s="4" t="s">
        <v>5925</v>
      </c>
      <c r="Z1101" s="4"/>
      <c r="AA1101" s="4">
        <v>1189.0</v>
      </c>
      <c r="AB1101" s="4" t="s">
        <v>49</v>
      </c>
      <c r="AC1101" s="4"/>
      <c r="AD1101" s="20" t="s">
        <v>3759</v>
      </c>
      <c r="AE1101" s="4"/>
      <c r="AF1101" s="4"/>
      <c r="AG1101" s="4"/>
      <c r="AH1101" s="4"/>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4"/>
      <c r="BH1101" s="4"/>
      <c r="BI1101" s="4"/>
      <c r="BJ1101" s="243" t="str">
        <f t="shared" si="112"/>
        <v>TNLT</v>
      </c>
      <c r="BK1101" s="4"/>
      <c r="BL1101" s="4"/>
      <c r="BM1101" s="4"/>
      <c r="BN1101" s="4"/>
      <c r="BO1101" s="4"/>
      <c r="BP1101" s="4"/>
      <c r="BQ1101" s="4"/>
      <c r="BR1101" s="4"/>
      <c r="BS1101" s="4"/>
      <c r="BT1101" s="4"/>
      <c r="BU1101" s="4"/>
      <c r="BV1101" s="4"/>
      <c r="BW1101" s="4"/>
      <c r="BX1101" s="4"/>
      <c r="BY1101" s="4"/>
      <c r="BZ1101" s="4"/>
      <c r="CA1101" s="4"/>
      <c r="CB1101" s="4"/>
      <c r="CC1101" s="4"/>
      <c r="CD1101" s="4"/>
      <c r="CE1101" s="4"/>
      <c r="CF1101" s="4"/>
      <c r="CG1101" s="4"/>
      <c r="CH1101" s="4"/>
      <c r="CI1101" s="4"/>
      <c r="CJ1101" s="4"/>
      <c r="CK1101" s="4"/>
      <c r="CL1101" s="4"/>
      <c r="CM1101" s="4"/>
    </row>
    <row r="1102" ht="14.25" customHeight="1">
      <c r="A1102" s="1" t="str">
        <f t="shared" si="120"/>
        <v>OK</v>
      </c>
      <c r="B1102" s="103" t="str">
        <f t="shared" si="4"/>
        <v>OK</v>
      </c>
      <c r="C1102" s="4" t="s">
        <v>5918</v>
      </c>
      <c r="D1102" s="4" t="s">
        <v>5281</v>
      </c>
      <c r="E1102" s="4"/>
      <c r="F1102" s="4" t="s">
        <v>5919</v>
      </c>
      <c r="G1102" s="4"/>
      <c r="H1102" s="4"/>
      <c r="I1102" s="4"/>
      <c r="J1102" s="4"/>
      <c r="K1102" s="4"/>
      <c r="L1102" s="4"/>
      <c r="M1102" s="4" t="s">
        <v>13</v>
      </c>
      <c r="N1102" s="4" t="s">
        <v>9</v>
      </c>
      <c r="O1102" s="4" t="s">
        <v>413</v>
      </c>
      <c r="P1102" s="4" t="s">
        <v>457</v>
      </c>
      <c r="Q1102" s="4"/>
      <c r="R1102" s="4" t="s">
        <v>5926</v>
      </c>
      <c r="S1102" s="4"/>
      <c r="T1102" s="4"/>
      <c r="U1102" s="4"/>
      <c r="V1102" s="4"/>
      <c r="W1102" s="4"/>
      <c r="X1102" s="4" t="s">
        <v>5927</v>
      </c>
      <c r="Y1102" s="4" t="s">
        <v>5928</v>
      </c>
      <c r="Z1102" s="4"/>
      <c r="AA1102" s="4">
        <v>1190.0</v>
      </c>
      <c r="AB1102" s="4" t="s">
        <v>47</v>
      </c>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c r="BI1102" s="4"/>
      <c r="BJ1102" s="243" t="str">
        <f t="shared" si="112"/>
        <v>TL</v>
      </c>
      <c r="BK1102" s="4"/>
      <c r="BL1102" s="4"/>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c r="CL1102" s="4"/>
      <c r="CM1102" s="4"/>
    </row>
    <row r="1103" ht="14.25" customHeight="1">
      <c r="A1103" s="1"/>
      <c r="B1103" s="103" t="str">
        <f t="shared" si="4"/>
        <v>Thêm</v>
      </c>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4"/>
      <c r="BH1103" s="4"/>
      <c r="BI1103" s="4"/>
      <c r="BJ1103" s="243" t="str">
        <f t="shared" si="112"/>
        <v/>
      </c>
      <c r="BK1103" s="4"/>
      <c r="BL1103" s="4"/>
      <c r="BM1103" s="4"/>
      <c r="BN1103" s="4"/>
      <c r="BO1103" s="4"/>
      <c r="BP1103" s="4"/>
      <c r="BQ1103" s="4"/>
      <c r="BR1103" s="4"/>
      <c r="BS1103" s="4"/>
      <c r="BT1103" s="4"/>
      <c r="BU1103" s="4"/>
      <c r="BV1103" s="4"/>
      <c r="BW1103" s="4"/>
      <c r="BX1103" s="4"/>
      <c r="BY1103" s="4"/>
      <c r="BZ1103" s="4"/>
      <c r="CA1103" s="4"/>
      <c r="CB1103" s="4"/>
      <c r="CC1103" s="4"/>
      <c r="CD1103" s="4"/>
      <c r="CE1103" s="4"/>
      <c r="CF1103" s="4"/>
      <c r="CG1103" s="4"/>
      <c r="CH1103" s="4"/>
      <c r="CI1103" s="4"/>
      <c r="CJ1103" s="4"/>
      <c r="CK1103" s="4"/>
      <c r="CL1103" s="4"/>
      <c r="CM1103" s="4"/>
    </row>
    <row r="1104" ht="14.25" customHeight="1">
      <c r="A1104" s="1" t="str">
        <f t="shared" ref="A1104:A1109" si="121">SWITCH(B1104,"OK",IF(ISBLANK(R1104),IF(ISBLANK(P1104),"Giữ chỗ nhóm","Giữ chỗ"),"OK"),"Chưa làm",IF(P1104&lt;&gt;"","Giữ chỗ",""),0,IF(ISBLANK(R1104),"Thêm",""),"")</f>
        <v>Giữ chỗ</v>
      </c>
      <c r="B1104" s="103" t="str">
        <f t="shared" si="4"/>
        <v>OK</v>
      </c>
      <c r="C1104" s="4" t="s">
        <v>5929</v>
      </c>
      <c r="D1104" s="4" t="s">
        <v>5281</v>
      </c>
      <c r="E1104" s="4" t="s">
        <v>5930</v>
      </c>
      <c r="F1104" s="4" t="s">
        <v>5931</v>
      </c>
      <c r="G1104" s="4" t="s">
        <v>5932</v>
      </c>
      <c r="H1104" s="4"/>
      <c r="I1104" s="4"/>
      <c r="J1104" s="4" t="s">
        <v>123</v>
      </c>
      <c r="K1104" s="4"/>
      <c r="L1104" s="4" t="s">
        <v>5933</v>
      </c>
      <c r="M1104" s="4" t="s">
        <v>47</v>
      </c>
      <c r="N1104" s="4" t="s">
        <v>5</v>
      </c>
      <c r="O1104" s="4" t="s">
        <v>1189</v>
      </c>
      <c r="P1104" s="4" t="s">
        <v>1875</v>
      </c>
      <c r="Q1104" s="4"/>
      <c r="R1104" s="4"/>
      <c r="S1104" s="4"/>
      <c r="T1104" s="4"/>
      <c r="U1104" s="4"/>
      <c r="V1104" s="4"/>
      <c r="W1104" s="4"/>
      <c r="X1104" s="4"/>
      <c r="Y1104" s="4"/>
      <c r="Z1104" s="4"/>
      <c r="AA1104" s="4">
        <v>1192.0</v>
      </c>
      <c r="AB1104" s="4" t="s">
        <v>49</v>
      </c>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4"/>
      <c r="BH1104" s="4"/>
      <c r="BI1104" s="4"/>
      <c r="BJ1104" s="243" t="str">
        <f t="shared" si="112"/>
        <v>TNLT</v>
      </c>
      <c r="BK1104" s="4"/>
      <c r="BL1104" s="4"/>
      <c r="BM1104" s="4"/>
      <c r="BN1104" s="4"/>
      <c r="BO1104" s="4"/>
      <c r="BP1104" s="4"/>
      <c r="BQ1104" s="4"/>
      <c r="BR1104" s="4"/>
      <c r="BS1104" s="4"/>
      <c r="BT1104" s="4"/>
      <c r="BU1104" s="4"/>
      <c r="BV1104" s="4"/>
      <c r="BW1104" s="4"/>
      <c r="BX1104" s="4"/>
      <c r="BY1104" s="4"/>
      <c r="BZ1104" s="4"/>
      <c r="CA1104" s="4"/>
      <c r="CB1104" s="4"/>
      <c r="CC1104" s="4"/>
      <c r="CD1104" s="4"/>
      <c r="CE1104" s="4"/>
      <c r="CF1104" s="4"/>
      <c r="CG1104" s="4"/>
      <c r="CH1104" s="4"/>
      <c r="CI1104" s="4"/>
      <c r="CJ1104" s="4"/>
      <c r="CK1104" s="4"/>
      <c r="CL1104" s="4"/>
      <c r="CM1104" s="4"/>
    </row>
    <row r="1105" ht="14.25" customHeight="1">
      <c r="A1105" s="1" t="str">
        <f t="shared" si="121"/>
        <v>Giữ chỗ</v>
      </c>
      <c r="B1105" s="103" t="str">
        <f t="shared" si="4"/>
        <v>OK</v>
      </c>
      <c r="C1105" s="4" t="s">
        <v>5929</v>
      </c>
      <c r="D1105" s="4" t="s">
        <v>5281</v>
      </c>
      <c r="E1105" s="4"/>
      <c r="F1105" s="4"/>
      <c r="G1105" s="4"/>
      <c r="H1105" s="4"/>
      <c r="I1105" s="4"/>
      <c r="J1105" s="4"/>
      <c r="K1105" s="4"/>
      <c r="L1105" s="4"/>
      <c r="M1105" s="4" t="s">
        <v>47</v>
      </c>
      <c r="N1105" s="4" t="s">
        <v>5</v>
      </c>
      <c r="O1105" s="4" t="s">
        <v>224</v>
      </c>
      <c r="P1105" s="4" t="s">
        <v>3759</v>
      </c>
      <c r="Q1105" s="4"/>
      <c r="R1105" s="4"/>
      <c r="S1105" s="4"/>
      <c r="T1105" s="4"/>
      <c r="U1105" s="4"/>
      <c r="V1105" s="4"/>
      <c r="W1105" s="4"/>
      <c r="X1105" s="4"/>
      <c r="Y1105" s="4"/>
      <c r="Z1105" s="4"/>
      <c r="AA1105" s="4">
        <v>1193.0</v>
      </c>
      <c r="AB1105" s="4" t="s">
        <v>49</v>
      </c>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4"/>
      <c r="BH1105" s="4"/>
      <c r="BI1105" s="4"/>
      <c r="BJ1105" s="243" t="str">
        <f t="shared" si="112"/>
        <v>TNLT</v>
      </c>
      <c r="BK1105" s="4"/>
      <c r="BL1105" s="4"/>
      <c r="BM1105" s="4"/>
      <c r="BN1105" s="4"/>
      <c r="BO1105" s="4"/>
      <c r="BP1105" s="4"/>
      <c r="BQ1105" s="4"/>
      <c r="BR1105" s="4"/>
      <c r="BS1105" s="4"/>
      <c r="BT1105" s="4"/>
      <c r="BU1105" s="4"/>
      <c r="BV1105" s="4"/>
      <c r="BW1105" s="4"/>
      <c r="BX1105" s="4"/>
      <c r="BY1105" s="4"/>
      <c r="BZ1105" s="4"/>
      <c r="CA1105" s="4"/>
      <c r="CB1105" s="4"/>
      <c r="CC1105" s="4"/>
      <c r="CD1105" s="4"/>
      <c r="CE1105" s="4"/>
      <c r="CF1105" s="4"/>
      <c r="CG1105" s="4"/>
      <c r="CH1105" s="4"/>
      <c r="CI1105" s="4"/>
      <c r="CJ1105" s="4"/>
      <c r="CK1105" s="4"/>
      <c r="CL1105" s="4"/>
      <c r="CM1105" s="4"/>
    </row>
    <row r="1106" ht="14.25" customHeight="1">
      <c r="A1106" s="1" t="str">
        <f t="shared" si="121"/>
        <v/>
      </c>
      <c r="B1106" s="103" t="str">
        <f t="shared" si="4"/>
        <v>Có sẵn</v>
      </c>
      <c r="C1106" s="4" t="s">
        <v>5929</v>
      </c>
      <c r="D1106" s="4" t="s">
        <v>5281</v>
      </c>
      <c r="E1106" s="4" t="s">
        <v>5930</v>
      </c>
      <c r="F1106" s="4" t="s">
        <v>5931</v>
      </c>
      <c r="G1106" s="4" t="s">
        <v>5932</v>
      </c>
      <c r="H1106" s="4"/>
      <c r="I1106" s="4"/>
      <c r="J1106" s="4" t="s">
        <v>123</v>
      </c>
      <c r="K1106" s="4"/>
      <c r="L1106" s="4" t="s">
        <v>5933</v>
      </c>
      <c r="M1106" s="4"/>
      <c r="N1106" s="4"/>
      <c r="O1106" s="4"/>
      <c r="P1106" s="4"/>
      <c r="Q1106" s="4" t="s">
        <v>5</v>
      </c>
      <c r="R1106" s="4" t="s">
        <v>2912</v>
      </c>
      <c r="S1106" s="4" t="s">
        <v>5941</v>
      </c>
      <c r="T1106" s="4" t="s">
        <v>2914</v>
      </c>
      <c r="U1106" s="4" t="s">
        <v>5942</v>
      </c>
      <c r="V1106" s="4" t="s">
        <v>2939</v>
      </c>
      <c r="W1106" s="4" t="s">
        <v>2917</v>
      </c>
      <c r="X1106" s="4"/>
      <c r="Y1106" s="4"/>
      <c r="Z1106" s="4" t="s">
        <v>5943</v>
      </c>
      <c r="AA1106" s="4">
        <v>1194.0</v>
      </c>
      <c r="AB1106" s="4" t="s">
        <v>49</v>
      </c>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4"/>
      <c r="BH1106" s="4"/>
      <c r="BI1106" s="4"/>
      <c r="BJ1106" s="243" t="str">
        <f t="shared" si="112"/>
        <v>TNLT</v>
      </c>
      <c r="BK1106" s="4"/>
      <c r="BL1106" s="4"/>
      <c r="BM1106" s="4"/>
      <c r="BN1106" s="4"/>
      <c r="BO1106" s="4"/>
      <c r="BP1106" s="4"/>
      <c r="BQ1106" s="4"/>
      <c r="BR1106" s="4"/>
      <c r="BS1106" s="4"/>
      <c r="BT1106" s="4"/>
      <c r="BU1106" s="4"/>
      <c r="BV1106" s="4"/>
      <c r="BW1106" s="4"/>
      <c r="BX1106" s="4"/>
      <c r="BY1106" s="4"/>
      <c r="BZ1106" s="4"/>
      <c r="CA1106" s="4"/>
      <c r="CB1106" s="4"/>
      <c r="CC1106" s="4"/>
      <c r="CD1106" s="4"/>
      <c r="CE1106" s="4"/>
      <c r="CF1106" s="4"/>
      <c r="CG1106" s="4"/>
      <c r="CH1106" s="4"/>
      <c r="CI1106" s="4"/>
      <c r="CJ1106" s="4"/>
      <c r="CK1106" s="4"/>
      <c r="CL1106" s="4"/>
      <c r="CM1106" s="4"/>
    </row>
    <row r="1107" ht="14.25" customHeight="1">
      <c r="A1107" s="1" t="str">
        <f t="shared" si="121"/>
        <v/>
      </c>
      <c r="B1107" s="103" t="str">
        <f t="shared" si="4"/>
        <v>Có sẵn</v>
      </c>
      <c r="C1107" s="4" t="s">
        <v>5929</v>
      </c>
      <c r="D1107" s="4" t="s">
        <v>5281</v>
      </c>
      <c r="E1107" s="4"/>
      <c r="F1107" s="4"/>
      <c r="G1107" s="4"/>
      <c r="H1107" s="4"/>
      <c r="I1107" s="4"/>
      <c r="J1107" s="4"/>
      <c r="K1107" s="4"/>
      <c r="L1107" s="4"/>
      <c r="M1107" s="4"/>
      <c r="N1107" s="4"/>
      <c r="O1107" s="4"/>
      <c r="P1107" s="4"/>
      <c r="Q1107" s="4" t="s">
        <v>9</v>
      </c>
      <c r="R1107" s="4" t="s">
        <v>5944</v>
      </c>
      <c r="S1107" s="4"/>
      <c r="T1107" s="4"/>
      <c r="U1107" s="4"/>
      <c r="V1107" s="4"/>
      <c r="W1107" s="4"/>
      <c r="X1107" s="4"/>
      <c r="Y1107" s="4"/>
      <c r="Z1107" s="4" t="s">
        <v>5945</v>
      </c>
      <c r="AA1107" s="4">
        <v>1195.0</v>
      </c>
      <c r="AB1107" s="4" t="s">
        <v>49</v>
      </c>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c r="BI1107" s="4"/>
      <c r="BJ1107" s="243" t="str">
        <f t="shared" si="112"/>
        <v>TL</v>
      </c>
      <c r="BK1107" s="4"/>
      <c r="BL1107" s="4"/>
      <c r="BM1107" s="4"/>
      <c r="BN1107" s="4"/>
      <c r="BO1107" s="4"/>
      <c r="BP1107" s="4"/>
      <c r="BQ1107" s="4"/>
      <c r="BR1107" s="4"/>
      <c r="BS1107" s="4"/>
      <c r="BT1107" s="4"/>
      <c r="BU1107" s="4"/>
      <c r="BV1107" s="4"/>
      <c r="BW1107" s="4"/>
      <c r="BX1107" s="4"/>
      <c r="BY1107" s="4"/>
      <c r="BZ1107" s="4"/>
      <c r="CA1107" s="4"/>
      <c r="CB1107" s="4"/>
      <c r="CC1107" s="4"/>
      <c r="CD1107" s="4"/>
      <c r="CE1107" s="4"/>
      <c r="CF1107" s="4"/>
      <c r="CG1107" s="4"/>
      <c r="CH1107" s="4"/>
      <c r="CI1107" s="4"/>
      <c r="CJ1107" s="4"/>
      <c r="CK1107" s="4"/>
      <c r="CL1107" s="4"/>
      <c r="CM1107" s="4"/>
    </row>
    <row r="1108" ht="14.25" customHeight="1">
      <c r="A1108" s="1" t="str">
        <f t="shared" si="121"/>
        <v>OK</v>
      </c>
      <c r="B1108" s="103" t="str">
        <f t="shared" si="4"/>
        <v>OK</v>
      </c>
      <c r="C1108" s="4" t="s">
        <v>5946</v>
      </c>
      <c r="D1108" s="4" t="s">
        <v>5281</v>
      </c>
      <c r="E1108" s="4"/>
      <c r="F1108" s="4"/>
      <c r="G1108" s="4" t="s">
        <v>5947</v>
      </c>
      <c r="H1108" s="4"/>
      <c r="I1108" s="4"/>
      <c r="J1108" s="4" t="s">
        <v>123</v>
      </c>
      <c r="K1108" s="4"/>
      <c r="L1108" s="4" t="s">
        <v>5948</v>
      </c>
      <c r="M1108" s="4" t="s">
        <v>47</v>
      </c>
      <c r="N1108" s="4" t="s">
        <v>5</v>
      </c>
      <c r="O1108" s="4" t="s">
        <v>404</v>
      </c>
      <c r="P1108" s="4" t="s">
        <v>1366</v>
      </c>
      <c r="Q1108" s="4"/>
      <c r="R1108" s="4" t="s">
        <v>5949</v>
      </c>
      <c r="S1108" s="4" t="s">
        <v>5950</v>
      </c>
      <c r="T1108" s="4" t="s">
        <v>5951</v>
      </c>
      <c r="U1108" s="4" t="s">
        <v>5952</v>
      </c>
      <c r="V1108" s="4" t="s">
        <v>5953</v>
      </c>
      <c r="W1108" s="4" t="s">
        <v>5954</v>
      </c>
      <c r="X1108" s="4" t="s">
        <v>151</v>
      </c>
      <c r="Y1108" s="4" t="s">
        <v>5955</v>
      </c>
      <c r="Z1108" s="4"/>
      <c r="AA1108" s="4">
        <v>1196.0</v>
      </c>
      <c r="AB1108" s="4" t="s">
        <v>49</v>
      </c>
      <c r="AC1108" s="4"/>
      <c r="AD1108" s="20" t="s">
        <v>540</v>
      </c>
      <c r="AE1108" s="67" t="s">
        <v>8171</v>
      </c>
      <c r="AF1108" s="67" t="s">
        <v>8171</v>
      </c>
      <c r="AG1108" s="67" t="s">
        <v>8171</v>
      </c>
      <c r="AH1108" s="67" t="s">
        <v>8171</v>
      </c>
      <c r="AI1108" s="67" t="s">
        <v>8171</v>
      </c>
      <c r="AJ1108" s="67" t="s">
        <v>8171</v>
      </c>
      <c r="AK1108" s="67" t="s">
        <v>8171</v>
      </c>
      <c r="AL1108" s="67" t="s">
        <v>8171</v>
      </c>
      <c r="AM1108" s="67" t="s">
        <v>8171</v>
      </c>
      <c r="AN1108" s="67" t="s">
        <v>10067</v>
      </c>
      <c r="AO1108" s="67" t="s">
        <v>10068</v>
      </c>
      <c r="AP1108" s="4"/>
      <c r="AQ1108" s="4"/>
      <c r="AR1108" s="4"/>
      <c r="AS1108" s="4"/>
      <c r="AT1108" s="4"/>
      <c r="AU1108" s="4"/>
      <c r="AV1108" s="4"/>
      <c r="AW1108" s="4"/>
      <c r="AX1108" s="4"/>
      <c r="AY1108" s="4"/>
      <c r="AZ1108" s="4"/>
      <c r="BA1108" s="4"/>
      <c r="BB1108" s="4"/>
      <c r="BC1108" s="4"/>
      <c r="BD1108" s="4"/>
      <c r="BE1108" s="4"/>
      <c r="BF1108" s="4"/>
      <c r="BG1108" s="4"/>
      <c r="BH1108" s="4"/>
      <c r="BI1108" s="4"/>
      <c r="BJ1108" s="243" t="str">
        <f t="shared" si="112"/>
        <v>TNLT</v>
      </c>
      <c r="BK1108" s="4"/>
      <c r="BL1108" s="4"/>
      <c r="BM1108" s="4"/>
      <c r="BN1108" s="4"/>
      <c r="BO1108" s="4"/>
      <c r="BP1108" s="4"/>
      <c r="BQ1108" s="4"/>
      <c r="BR1108" s="4"/>
      <c r="BS1108" s="4"/>
      <c r="BT1108" s="4"/>
      <c r="BU1108" s="4"/>
      <c r="BV1108" s="4"/>
      <c r="BW1108" s="4"/>
      <c r="BX1108" s="4"/>
      <c r="BY1108" s="4"/>
      <c r="BZ1108" s="4"/>
      <c r="CA1108" s="4"/>
      <c r="CB1108" s="4"/>
      <c r="CC1108" s="4"/>
      <c r="CD1108" s="4"/>
      <c r="CE1108" s="4"/>
      <c r="CF1108" s="4"/>
      <c r="CG1108" s="4"/>
      <c r="CH1108" s="4"/>
      <c r="CI1108" s="4"/>
      <c r="CJ1108" s="4"/>
      <c r="CK1108" s="4"/>
      <c r="CL1108" s="4"/>
      <c r="CM1108" s="4"/>
    </row>
    <row r="1109" ht="14.25" customHeight="1">
      <c r="A1109" s="1" t="str">
        <f t="shared" si="121"/>
        <v>OK</v>
      </c>
      <c r="B1109" s="103" t="str">
        <f t="shared" si="4"/>
        <v>OK</v>
      </c>
      <c r="C1109" s="4" t="s">
        <v>5946</v>
      </c>
      <c r="D1109" s="4" t="s">
        <v>5281</v>
      </c>
      <c r="E1109" s="4"/>
      <c r="F1109" s="4"/>
      <c r="G1109" s="4" t="s">
        <v>5947</v>
      </c>
      <c r="H1109" s="4"/>
      <c r="I1109" s="4"/>
      <c r="J1109" s="4" t="s">
        <v>123</v>
      </c>
      <c r="K1109" s="4"/>
      <c r="L1109" s="4" t="s">
        <v>5948</v>
      </c>
      <c r="M1109" s="4" t="s">
        <v>13</v>
      </c>
      <c r="N1109" s="4" t="s">
        <v>9</v>
      </c>
      <c r="O1109" s="4" t="s">
        <v>413</v>
      </c>
      <c r="P1109" s="4" t="s">
        <v>457</v>
      </c>
      <c r="Q1109" s="4"/>
      <c r="R1109" s="4" t="s">
        <v>5956</v>
      </c>
      <c r="S1109" s="4"/>
      <c r="T1109" s="4"/>
      <c r="U1109" s="4"/>
      <c r="V1109" s="4"/>
      <c r="W1109" s="4"/>
      <c r="X1109" s="4" t="s">
        <v>5957</v>
      </c>
      <c r="Y1109" s="4" t="s">
        <v>5958</v>
      </c>
      <c r="Z1109" s="4"/>
      <c r="AA1109" s="4">
        <v>1197.0</v>
      </c>
      <c r="AB1109" s="4" t="s">
        <v>47</v>
      </c>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c r="BI1109" s="4"/>
      <c r="BJ1109" s="243" t="str">
        <f t="shared" si="112"/>
        <v>TL</v>
      </c>
      <c r="BK1109" s="4"/>
      <c r="BL1109" s="4"/>
      <c r="BM1109" s="4"/>
      <c r="BN1109" s="4"/>
      <c r="BO1109" s="4"/>
      <c r="BP1109" s="4"/>
      <c r="BQ1109" s="4"/>
      <c r="BR1109" s="4"/>
      <c r="BS1109" s="4"/>
      <c r="BT1109" s="4"/>
      <c r="BU1109" s="4"/>
      <c r="BV1109" s="4"/>
      <c r="BW1109" s="4"/>
      <c r="BX1109" s="4"/>
      <c r="BY1109" s="4"/>
      <c r="BZ1109" s="4"/>
      <c r="CA1109" s="4"/>
      <c r="CB1109" s="4"/>
      <c r="CC1109" s="4"/>
      <c r="CD1109" s="4"/>
      <c r="CE1109" s="4"/>
      <c r="CF1109" s="4"/>
      <c r="CG1109" s="4"/>
      <c r="CH1109" s="4"/>
      <c r="CI1109" s="4"/>
      <c r="CJ1109" s="4"/>
      <c r="CK1109" s="4"/>
      <c r="CL1109" s="4"/>
      <c r="CM1109" s="4"/>
    </row>
    <row r="1110" ht="14.25" customHeight="1">
      <c r="A1110" s="1"/>
      <c r="B1110" s="103" t="str">
        <f t="shared" si="4"/>
        <v>Thêm</v>
      </c>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4"/>
      <c r="BH1110" s="4"/>
      <c r="BI1110" s="4"/>
      <c r="BJ1110" s="243" t="str">
        <f t="shared" si="112"/>
        <v/>
      </c>
      <c r="BK1110" s="4"/>
      <c r="BL1110" s="4"/>
      <c r="BM1110" s="4"/>
      <c r="BN1110" s="4"/>
      <c r="BO1110" s="4"/>
      <c r="BP1110" s="4"/>
      <c r="BQ1110" s="4"/>
      <c r="BR1110" s="4"/>
      <c r="BS1110" s="4"/>
      <c r="BT1110" s="4"/>
      <c r="BU1110" s="4"/>
      <c r="BV1110" s="4"/>
      <c r="BW1110" s="4"/>
      <c r="BX1110" s="4"/>
      <c r="BY1110" s="4"/>
      <c r="BZ1110" s="4"/>
      <c r="CA1110" s="4"/>
      <c r="CB1110" s="4"/>
      <c r="CC1110" s="4"/>
      <c r="CD1110" s="4"/>
      <c r="CE1110" s="4"/>
      <c r="CF1110" s="4"/>
      <c r="CG1110" s="4"/>
      <c r="CH1110" s="4"/>
      <c r="CI1110" s="4"/>
      <c r="CJ1110" s="4"/>
      <c r="CK1110" s="4"/>
      <c r="CL1110" s="4"/>
      <c r="CM1110" s="4"/>
    </row>
    <row r="1111" ht="14.25" customHeight="1">
      <c r="A1111" s="1" t="str">
        <f t="shared" ref="A1111:A1119" si="122">SWITCH(B1111,"OK",IF(ISBLANK(R1111),IF(ISBLANK(P1111),"Giữ chỗ nhóm","Giữ chỗ"),"OK"),"Chưa làm",IF(P1111&lt;&gt;"","Giữ chỗ",""),0,IF(ISBLANK(R1111),"Thêm",""),"")</f>
        <v>OK</v>
      </c>
      <c r="B1111" s="103" t="str">
        <f t="shared" si="4"/>
        <v>OK</v>
      </c>
      <c r="C1111" s="4" t="s">
        <v>5959</v>
      </c>
      <c r="D1111" s="4" t="s">
        <v>5281</v>
      </c>
      <c r="E1111" s="4"/>
      <c r="F1111" s="4"/>
      <c r="G1111" s="4" t="s">
        <v>5960</v>
      </c>
      <c r="H1111" s="4" t="s">
        <v>5961</v>
      </c>
      <c r="I1111" s="4"/>
      <c r="J1111" s="4" t="s">
        <v>123</v>
      </c>
      <c r="K1111" s="4"/>
      <c r="L1111" s="4" t="s">
        <v>5962</v>
      </c>
      <c r="M1111" s="4" t="s">
        <v>47</v>
      </c>
      <c r="N1111" s="4" t="s">
        <v>5</v>
      </c>
      <c r="O1111" s="4" t="s">
        <v>1209</v>
      </c>
      <c r="P1111" s="4" t="s">
        <v>1177</v>
      </c>
      <c r="Q1111" s="4"/>
      <c r="R1111" s="4" t="s">
        <v>5963</v>
      </c>
      <c r="S1111" s="4" t="s">
        <v>5964</v>
      </c>
      <c r="T1111" s="4" t="s">
        <v>5965</v>
      </c>
      <c r="U1111" s="4" t="s">
        <v>5966</v>
      </c>
      <c r="V1111" s="4" t="s">
        <v>5967</v>
      </c>
      <c r="W1111" s="4" t="s">
        <v>5968</v>
      </c>
      <c r="X1111" s="4" t="s">
        <v>151</v>
      </c>
      <c r="Y1111" s="4" t="s">
        <v>5969</v>
      </c>
      <c r="Z1111" s="4" t="s">
        <v>5970</v>
      </c>
      <c r="AA1111" s="4">
        <v>1199.0</v>
      </c>
      <c r="AB1111" s="4" t="s">
        <v>49</v>
      </c>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c r="BI1111" s="4"/>
      <c r="BJ1111" s="243" t="str">
        <f t="shared" si="112"/>
        <v>TNLT</v>
      </c>
      <c r="BK1111" s="4"/>
      <c r="BL1111" s="4"/>
      <c r="BM1111" s="4"/>
      <c r="BN1111" s="4"/>
      <c r="BO1111" s="4"/>
      <c r="BP1111" s="4"/>
      <c r="BQ1111" s="4"/>
      <c r="BR1111" s="4"/>
      <c r="BS1111" s="4"/>
      <c r="BT1111" s="4"/>
      <c r="BU1111" s="4"/>
      <c r="BV1111" s="4"/>
      <c r="BW1111" s="4"/>
      <c r="BX1111" s="4"/>
      <c r="BY1111" s="4"/>
      <c r="BZ1111" s="4"/>
      <c r="CA1111" s="4"/>
      <c r="CB1111" s="4"/>
      <c r="CC1111" s="4"/>
      <c r="CD1111" s="4"/>
      <c r="CE1111" s="4"/>
      <c r="CF1111" s="4"/>
      <c r="CG1111" s="4"/>
      <c r="CH1111" s="4"/>
      <c r="CI1111" s="4"/>
      <c r="CJ1111" s="4"/>
      <c r="CK1111" s="4"/>
      <c r="CL1111" s="4"/>
      <c r="CM1111" s="4"/>
    </row>
    <row r="1112" ht="14.25" customHeight="1">
      <c r="A1112" s="1" t="str">
        <f t="shared" si="122"/>
        <v>OK</v>
      </c>
      <c r="B1112" s="103" t="str">
        <f t="shared" si="4"/>
        <v>OK</v>
      </c>
      <c r="C1112" s="4" t="s">
        <v>5959</v>
      </c>
      <c r="D1112" s="4" t="s">
        <v>5281</v>
      </c>
      <c r="E1112" s="4"/>
      <c r="F1112" s="4"/>
      <c r="G1112" s="4"/>
      <c r="H1112" s="4"/>
      <c r="I1112" s="4"/>
      <c r="J1112" s="4"/>
      <c r="K1112" s="4"/>
      <c r="L1112" s="4"/>
      <c r="M1112" s="4" t="s">
        <v>47</v>
      </c>
      <c r="N1112" s="4" t="s">
        <v>5</v>
      </c>
      <c r="O1112" s="4" t="s">
        <v>1474</v>
      </c>
      <c r="P1112" s="4" t="s">
        <v>1239</v>
      </c>
      <c r="Q1112" s="4"/>
      <c r="R1112" s="4" t="s">
        <v>5971</v>
      </c>
      <c r="S1112" s="4" t="s">
        <v>5972</v>
      </c>
      <c r="T1112" s="4" t="s">
        <v>5973</v>
      </c>
      <c r="U1112" s="4" t="s">
        <v>5974</v>
      </c>
      <c r="V1112" s="4" t="s">
        <v>5975</v>
      </c>
      <c r="W1112" s="4" t="s">
        <v>5976</v>
      </c>
      <c r="X1112" s="4" t="s">
        <v>242</v>
      </c>
      <c r="Y1112" s="4" t="s">
        <v>5977</v>
      </c>
      <c r="Z1112" s="4"/>
      <c r="AA1112" s="4">
        <v>1200.0</v>
      </c>
      <c r="AB1112" s="4" t="s">
        <v>49</v>
      </c>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c r="BI1112" s="4"/>
      <c r="BJ1112" s="243" t="str">
        <f t="shared" si="112"/>
        <v>TNLT</v>
      </c>
      <c r="BK1112" s="4"/>
      <c r="BL1112" s="4"/>
      <c r="BM1112" s="4"/>
      <c r="BN1112" s="4"/>
      <c r="BO1112" s="4"/>
      <c r="BP1112" s="4"/>
      <c r="BQ1112" s="4"/>
      <c r="BR1112" s="4"/>
      <c r="BS1112" s="4"/>
      <c r="BT1112" s="4"/>
      <c r="BU1112" s="4"/>
      <c r="BV1112" s="4"/>
      <c r="BW1112" s="4"/>
      <c r="BX1112" s="4"/>
      <c r="BY1112" s="4"/>
      <c r="BZ1112" s="4"/>
      <c r="CA1112" s="4"/>
      <c r="CB1112" s="4"/>
      <c r="CC1112" s="4"/>
      <c r="CD1112" s="4"/>
      <c r="CE1112" s="4"/>
      <c r="CF1112" s="4"/>
      <c r="CG1112" s="4"/>
      <c r="CH1112" s="4"/>
      <c r="CI1112" s="4"/>
      <c r="CJ1112" s="4"/>
      <c r="CK1112" s="4"/>
      <c r="CL1112" s="4"/>
      <c r="CM1112" s="4"/>
    </row>
    <row r="1113" ht="14.25" customHeight="1">
      <c r="A1113" s="1" t="str">
        <f t="shared" si="122"/>
        <v>OK</v>
      </c>
      <c r="B1113" s="103" t="str">
        <f t="shared" si="4"/>
        <v>OK</v>
      </c>
      <c r="C1113" s="4" t="s">
        <v>5959</v>
      </c>
      <c r="D1113" s="4" t="s">
        <v>5281</v>
      </c>
      <c r="E1113" s="4"/>
      <c r="F1113" s="4"/>
      <c r="G1113" s="4"/>
      <c r="H1113" s="4"/>
      <c r="I1113" s="4"/>
      <c r="J1113" s="4"/>
      <c r="K1113" s="4"/>
      <c r="L1113" s="4"/>
      <c r="M1113" s="4" t="s">
        <v>47</v>
      </c>
      <c r="N1113" s="4" t="s">
        <v>5</v>
      </c>
      <c r="O1113" s="4" t="s">
        <v>1474</v>
      </c>
      <c r="P1113" s="4" t="s">
        <v>294</v>
      </c>
      <c r="Q1113" s="4"/>
      <c r="R1113" s="4" t="s">
        <v>5978</v>
      </c>
      <c r="S1113" s="4" t="s">
        <v>5361</v>
      </c>
      <c r="T1113" s="4" t="s">
        <v>5917</v>
      </c>
      <c r="U1113" s="4" t="s">
        <v>5979</v>
      </c>
      <c r="V1113" s="4" t="s">
        <v>744</v>
      </c>
      <c r="W1113" s="4" t="s">
        <v>5980</v>
      </c>
      <c r="X1113" s="4" t="s">
        <v>171</v>
      </c>
      <c r="Y1113" s="4" t="s">
        <v>5981</v>
      </c>
      <c r="Z1113" s="4"/>
      <c r="AA1113" s="4">
        <v>1201.0</v>
      </c>
      <c r="AB1113" s="4" t="s">
        <v>49</v>
      </c>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c r="BI1113" s="4"/>
      <c r="BJ1113" s="243" t="str">
        <f t="shared" si="112"/>
        <v>TNLT</v>
      </c>
      <c r="BK1113" s="4"/>
      <c r="BL1113" s="4"/>
      <c r="BM1113" s="4"/>
      <c r="BN1113" s="4"/>
      <c r="BO1113" s="4"/>
      <c r="BP1113" s="4"/>
      <c r="BQ1113" s="4"/>
      <c r="BR1113" s="4"/>
      <c r="BS1113" s="4"/>
      <c r="BT1113" s="4"/>
      <c r="BU1113" s="4"/>
      <c r="BV1113" s="4"/>
      <c r="BW1113" s="4"/>
      <c r="BX1113" s="4"/>
      <c r="BY1113" s="4"/>
      <c r="BZ1113" s="4"/>
      <c r="CA1113" s="4"/>
      <c r="CB1113" s="4"/>
      <c r="CC1113" s="4"/>
      <c r="CD1113" s="4"/>
      <c r="CE1113" s="4"/>
      <c r="CF1113" s="4"/>
      <c r="CG1113" s="4"/>
      <c r="CH1113" s="4"/>
      <c r="CI1113" s="4"/>
      <c r="CJ1113" s="4"/>
      <c r="CK1113" s="4"/>
      <c r="CL1113" s="4"/>
      <c r="CM1113" s="4"/>
    </row>
    <row r="1114" ht="14.25" customHeight="1">
      <c r="A1114" s="1" t="str">
        <f t="shared" si="122"/>
        <v/>
      </c>
      <c r="B1114" s="103" t="str">
        <f t="shared" si="4"/>
        <v>Có sẵn</v>
      </c>
      <c r="C1114" s="4" t="s">
        <v>5959</v>
      </c>
      <c r="D1114" s="4" t="s">
        <v>5281</v>
      </c>
      <c r="E1114" s="4"/>
      <c r="F1114" s="4"/>
      <c r="G1114" s="4" t="s">
        <v>5960</v>
      </c>
      <c r="H1114" s="4" t="s">
        <v>5961</v>
      </c>
      <c r="I1114" s="4"/>
      <c r="J1114" s="4" t="s">
        <v>123</v>
      </c>
      <c r="K1114" s="4"/>
      <c r="L1114" s="4" t="s">
        <v>5962</v>
      </c>
      <c r="M1114" s="4"/>
      <c r="N1114" s="4"/>
      <c r="O1114" s="4"/>
      <c r="P1114" s="4"/>
      <c r="Q1114" s="4" t="s">
        <v>144</v>
      </c>
      <c r="R1114" s="4" t="s">
        <v>5982</v>
      </c>
      <c r="S1114" s="4" t="s">
        <v>5983</v>
      </c>
      <c r="T1114" s="4" t="s">
        <v>5984</v>
      </c>
      <c r="U1114" s="4" t="s">
        <v>5985</v>
      </c>
      <c r="V1114" s="4" t="s">
        <v>5986</v>
      </c>
      <c r="W1114" s="4" t="s">
        <v>150</v>
      </c>
      <c r="X1114" s="4" t="s">
        <v>99</v>
      </c>
      <c r="Y1114" s="4"/>
      <c r="Z1114" s="4" t="s">
        <v>219</v>
      </c>
      <c r="AA1114" s="4">
        <v>1202.0</v>
      </c>
      <c r="AB1114" s="4" t="s">
        <v>101</v>
      </c>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4"/>
      <c r="BH1114" s="4"/>
      <c r="BI1114" s="4"/>
      <c r="BJ1114" s="243" t="str">
        <f t="shared" si="112"/>
        <v>ICT_TNLT</v>
      </c>
      <c r="BK1114" s="4"/>
      <c r="BL1114" s="4"/>
      <c r="BM1114" s="4"/>
      <c r="BN1114" s="4"/>
      <c r="BO1114" s="4"/>
      <c r="BP1114" s="4"/>
      <c r="BQ1114" s="4"/>
      <c r="BR1114" s="4"/>
      <c r="BS1114" s="4"/>
      <c r="BT1114" s="4"/>
      <c r="BU1114" s="4"/>
      <c r="BV1114" s="4"/>
      <c r="BW1114" s="4"/>
      <c r="BX1114" s="4"/>
      <c r="BY1114" s="4"/>
      <c r="BZ1114" s="4"/>
      <c r="CA1114" s="4"/>
      <c r="CB1114" s="4"/>
      <c r="CC1114" s="4"/>
      <c r="CD1114" s="4"/>
      <c r="CE1114" s="4"/>
      <c r="CF1114" s="4"/>
      <c r="CG1114" s="4"/>
      <c r="CH1114" s="4"/>
      <c r="CI1114" s="4"/>
      <c r="CJ1114" s="4"/>
      <c r="CK1114" s="4"/>
      <c r="CL1114" s="4"/>
      <c r="CM1114" s="4"/>
    </row>
    <row r="1115" ht="14.25" customHeight="1">
      <c r="A1115" s="1" t="str">
        <f t="shared" si="122"/>
        <v/>
      </c>
      <c r="B1115" s="103" t="str">
        <f t="shared" si="4"/>
        <v>Có sẵn</v>
      </c>
      <c r="C1115" s="4" t="s">
        <v>5959</v>
      </c>
      <c r="D1115" s="4" t="s">
        <v>5281</v>
      </c>
      <c r="E1115" s="4"/>
      <c r="F1115" s="4"/>
      <c r="G1115" s="4"/>
      <c r="H1115" s="4"/>
      <c r="I1115" s="4"/>
      <c r="J1115" s="4"/>
      <c r="K1115" s="4"/>
      <c r="L1115" s="4"/>
      <c r="M1115" s="4"/>
      <c r="N1115" s="4"/>
      <c r="O1115" s="4"/>
      <c r="P1115" s="4"/>
      <c r="Q1115" s="4" t="s">
        <v>144</v>
      </c>
      <c r="R1115" s="4" t="s">
        <v>5987</v>
      </c>
      <c r="S1115" s="4" t="s">
        <v>5988</v>
      </c>
      <c r="T1115" s="4" t="s">
        <v>5989</v>
      </c>
      <c r="U1115" s="4" t="s">
        <v>5990</v>
      </c>
      <c r="V1115" s="4" t="s">
        <v>5991</v>
      </c>
      <c r="W1115" s="4" t="s">
        <v>150</v>
      </c>
      <c r="X1115" s="4" t="s">
        <v>410</v>
      </c>
      <c r="Y1115" s="4"/>
      <c r="Z1115" s="4" t="s">
        <v>2841</v>
      </c>
      <c r="AA1115" s="4">
        <v>1203.0</v>
      </c>
      <c r="AB1115" s="4" t="s">
        <v>101</v>
      </c>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4"/>
      <c r="BH1115" s="4"/>
      <c r="BI1115" s="4"/>
      <c r="BJ1115" s="243" t="str">
        <f t="shared" si="112"/>
        <v>ICT_TNLT</v>
      </c>
      <c r="BK1115" s="4"/>
      <c r="BL1115" s="4"/>
      <c r="BM1115" s="4"/>
      <c r="BN1115" s="4"/>
      <c r="BO1115" s="4"/>
      <c r="BP1115" s="4"/>
      <c r="BQ1115" s="4"/>
      <c r="BR1115" s="4"/>
      <c r="BS1115" s="4"/>
      <c r="BT1115" s="4"/>
      <c r="BU1115" s="4"/>
      <c r="BV1115" s="4"/>
      <c r="BW1115" s="4"/>
      <c r="BX1115" s="4"/>
      <c r="BY1115" s="4"/>
      <c r="BZ1115" s="4"/>
      <c r="CA1115" s="4"/>
      <c r="CB1115" s="4"/>
      <c r="CC1115" s="4"/>
      <c r="CD1115" s="4"/>
      <c r="CE1115" s="4"/>
      <c r="CF1115" s="4"/>
      <c r="CG1115" s="4"/>
      <c r="CH1115" s="4"/>
      <c r="CI1115" s="4"/>
      <c r="CJ1115" s="4"/>
      <c r="CK1115" s="4"/>
      <c r="CL1115" s="4"/>
      <c r="CM1115" s="4"/>
    </row>
    <row r="1116" ht="14.25" customHeight="1">
      <c r="A1116" s="1" t="str">
        <f t="shared" si="122"/>
        <v/>
      </c>
      <c r="B1116" s="103" t="str">
        <f t="shared" si="4"/>
        <v>Có sẵn</v>
      </c>
      <c r="C1116" s="4" t="s">
        <v>5959</v>
      </c>
      <c r="D1116" s="4" t="s">
        <v>5281</v>
      </c>
      <c r="E1116" s="4"/>
      <c r="F1116" s="4"/>
      <c r="G1116" s="4"/>
      <c r="H1116" s="4"/>
      <c r="I1116" s="4"/>
      <c r="J1116" s="4"/>
      <c r="K1116" s="4"/>
      <c r="L1116" s="4"/>
      <c r="M1116" s="4"/>
      <c r="N1116" s="4"/>
      <c r="O1116" s="4"/>
      <c r="P1116" s="4"/>
      <c r="Q1116" s="4" t="s">
        <v>144</v>
      </c>
      <c r="R1116" s="4" t="s">
        <v>5992</v>
      </c>
      <c r="S1116" s="4" t="s">
        <v>5993</v>
      </c>
      <c r="T1116" s="4" t="s">
        <v>5994</v>
      </c>
      <c r="U1116" s="4" t="s">
        <v>5995</v>
      </c>
      <c r="V1116" s="4" t="s">
        <v>5996</v>
      </c>
      <c r="W1116" s="4" t="s">
        <v>150</v>
      </c>
      <c r="X1116" s="4" t="s">
        <v>171</v>
      </c>
      <c r="Y1116" s="4"/>
      <c r="Z1116" s="4" t="s">
        <v>4516</v>
      </c>
      <c r="AA1116" s="4">
        <v>1204.0</v>
      </c>
      <c r="AB1116" s="4" t="s">
        <v>101</v>
      </c>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4"/>
      <c r="BH1116" s="4"/>
      <c r="BI1116" s="4"/>
      <c r="BJ1116" s="243" t="str">
        <f t="shared" si="112"/>
        <v>ICT_TNLT</v>
      </c>
      <c r="BK1116" s="4"/>
      <c r="BL1116" s="4"/>
      <c r="BM1116" s="4"/>
      <c r="BN1116" s="4"/>
      <c r="BO1116" s="4"/>
      <c r="BP1116" s="4"/>
      <c r="BQ1116" s="4"/>
      <c r="BR1116" s="4"/>
      <c r="BS1116" s="4"/>
      <c r="BT1116" s="4"/>
      <c r="BU1116" s="4"/>
      <c r="BV1116" s="4"/>
      <c r="BW1116" s="4"/>
      <c r="BX1116" s="4"/>
      <c r="BY1116" s="4"/>
      <c r="BZ1116" s="4"/>
      <c r="CA1116" s="4"/>
      <c r="CB1116" s="4"/>
      <c r="CC1116" s="4"/>
      <c r="CD1116" s="4"/>
      <c r="CE1116" s="4"/>
      <c r="CF1116" s="4"/>
      <c r="CG1116" s="4"/>
      <c r="CH1116" s="4"/>
      <c r="CI1116" s="4"/>
      <c r="CJ1116" s="4"/>
      <c r="CK1116" s="4"/>
      <c r="CL1116" s="4"/>
      <c r="CM1116" s="4"/>
    </row>
    <row r="1117" ht="14.25" customHeight="1">
      <c r="A1117" s="1" t="str">
        <f t="shared" si="122"/>
        <v>OK</v>
      </c>
      <c r="B1117" s="103" t="str">
        <f t="shared" si="4"/>
        <v>OK</v>
      </c>
      <c r="C1117" s="4" t="s">
        <v>5997</v>
      </c>
      <c r="D1117" s="4" t="s">
        <v>5281</v>
      </c>
      <c r="E1117" s="4"/>
      <c r="F1117" s="4"/>
      <c r="G1117" s="4"/>
      <c r="H1117" s="4" t="s">
        <v>5998</v>
      </c>
      <c r="I1117" s="4"/>
      <c r="J1117" s="4"/>
      <c r="K1117" s="4"/>
      <c r="L1117" s="4"/>
      <c r="M1117" s="4" t="s">
        <v>47</v>
      </c>
      <c r="N1117" s="4" t="s">
        <v>5</v>
      </c>
      <c r="O1117" s="4" t="s">
        <v>1209</v>
      </c>
      <c r="P1117" s="4" t="s">
        <v>1177</v>
      </c>
      <c r="Q1117" s="4"/>
      <c r="R1117" s="4" t="s">
        <v>5999</v>
      </c>
      <c r="S1117" s="4" t="s">
        <v>6000</v>
      </c>
      <c r="T1117" s="4" t="s">
        <v>6001</v>
      </c>
      <c r="U1117" s="4" t="s">
        <v>4093</v>
      </c>
      <c r="V1117" s="4" t="s">
        <v>149</v>
      </c>
      <c r="W1117" s="4" t="s">
        <v>1752</v>
      </c>
      <c r="X1117" s="4" t="s">
        <v>151</v>
      </c>
      <c r="Y1117" s="4" t="s">
        <v>6002</v>
      </c>
      <c r="Z1117" s="4"/>
      <c r="AA1117" s="4">
        <v>1205.0</v>
      </c>
      <c r="AB1117" s="4" t="s">
        <v>49</v>
      </c>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c r="BI1117" s="4"/>
      <c r="BJ1117" s="243" t="str">
        <f t="shared" si="112"/>
        <v>TNLT</v>
      </c>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c r="CL1117" s="4"/>
      <c r="CM1117" s="4"/>
    </row>
    <row r="1118" ht="14.25" customHeight="1">
      <c r="A1118" s="1" t="str">
        <f t="shared" si="122"/>
        <v>OK</v>
      </c>
      <c r="B1118" s="103" t="str">
        <f t="shared" si="4"/>
        <v>OK</v>
      </c>
      <c r="C1118" s="4" t="s">
        <v>5997</v>
      </c>
      <c r="D1118" s="4" t="s">
        <v>5281</v>
      </c>
      <c r="E1118" s="4"/>
      <c r="F1118" s="4"/>
      <c r="G1118" s="4"/>
      <c r="H1118" s="4"/>
      <c r="I1118" s="4"/>
      <c r="J1118" s="4"/>
      <c r="K1118" s="4"/>
      <c r="L1118" s="4"/>
      <c r="M1118" s="4" t="s">
        <v>47</v>
      </c>
      <c r="N1118" s="4" t="s">
        <v>5</v>
      </c>
      <c r="O1118" s="4" t="s">
        <v>1474</v>
      </c>
      <c r="P1118" s="4" t="s">
        <v>1239</v>
      </c>
      <c r="Q1118" s="4"/>
      <c r="R1118" s="4" t="s">
        <v>6003</v>
      </c>
      <c r="S1118" s="4" t="s">
        <v>6004</v>
      </c>
      <c r="T1118" s="4" t="s">
        <v>3587</v>
      </c>
      <c r="U1118" s="4" t="s">
        <v>6005</v>
      </c>
      <c r="V1118" s="4" t="s">
        <v>6006</v>
      </c>
      <c r="W1118" s="4" t="s">
        <v>6007</v>
      </c>
      <c r="X1118" s="4" t="s">
        <v>171</v>
      </c>
      <c r="Y1118" s="4" t="s">
        <v>6008</v>
      </c>
      <c r="Z1118" s="4"/>
      <c r="AA1118" s="4">
        <v>1206.0</v>
      </c>
      <c r="AB1118" s="4" t="s">
        <v>49</v>
      </c>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4"/>
      <c r="BH1118" s="4"/>
      <c r="BI1118" s="4"/>
      <c r="BJ1118" s="243" t="str">
        <f t="shared" si="112"/>
        <v>TNLT</v>
      </c>
      <c r="BK1118" s="4"/>
      <c r="BL1118" s="4"/>
      <c r="BM1118" s="4"/>
      <c r="BN1118" s="4"/>
      <c r="BO1118" s="4"/>
      <c r="BP1118" s="4"/>
      <c r="BQ1118" s="4"/>
      <c r="BR1118" s="4"/>
      <c r="BS1118" s="4"/>
      <c r="BT1118" s="4"/>
      <c r="BU1118" s="4"/>
      <c r="BV1118" s="4"/>
      <c r="BW1118" s="4"/>
      <c r="BX1118" s="4"/>
      <c r="BY1118" s="4"/>
      <c r="BZ1118" s="4"/>
      <c r="CA1118" s="4"/>
      <c r="CB1118" s="4"/>
      <c r="CC1118" s="4"/>
      <c r="CD1118" s="4"/>
      <c r="CE1118" s="4"/>
      <c r="CF1118" s="4"/>
      <c r="CG1118" s="4"/>
      <c r="CH1118" s="4"/>
      <c r="CI1118" s="4"/>
      <c r="CJ1118" s="4"/>
      <c r="CK1118" s="4"/>
      <c r="CL1118" s="4"/>
      <c r="CM1118" s="4"/>
    </row>
    <row r="1119" ht="14.25" customHeight="1">
      <c r="A1119" s="1" t="str">
        <f t="shared" si="122"/>
        <v/>
      </c>
      <c r="B1119" s="103" t="str">
        <f t="shared" si="4"/>
        <v>Tự do chọn</v>
      </c>
      <c r="C1119" s="4" t="s">
        <v>5997</v>
      </c>
      <c r="D1119" s="4" t="s">
        <v>5281</v>
      </c>
      <c r="E1119" s="4"/>
      <c r="F1119" s="4"/>
      <c r="G1119" s="4"/>
      <c r="H1119" s="4" t="s">
        <v>5998</v>
      </c>
      <c r="I1119" s="4"/>
      <c r="J1119" s="4"/>
      <c r="K1119" s="4"/>
      <c r="L1119" s="4"/>
      <c r="M1119" s="4" t="s">
        <v>48</v>
      </c>
      <c r="N1119" s="4" t="s">
        <v>9</v>
      </c>
      <c r="O1119" s="4"/>
      <c r="P1119" s="4"/>
      <c r="Q1119" s="4"/>
      <c r="R1119" s="4"/>
      <c r="S1119" s="4"/>
      <c r="T1119" s="4"/>
      <c r="U1119" s="4"/>
      <c r="V1119" s="4"/>
      <c r="W1119" s="4"/>
      <c r="X1119" s="4"/>
      <c r="Y1119" s="4"/>
      <c r="Z1119" s="4"/>
      <c r="AA1119" s="4">
        <v>1207.0</v>
      </c>
      <c r="AB1119" s="4" t="s">
        <v>48</v>
      </c>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c r="BI1119" s="4"/>
      <c r="BJ1119" s="243" t="str">
        <f t="shared" si="112"/>
        <v>TL</v>
      </c>
      <c r="BK1119" s="4"/>
      <c r="BL1119" s="4"/>
      <c r="BM1119" s="4"/>
      <c r="BN1119" s="4"/>
      <c r="BO1119" s="4"/>
      <c r="BP1119" s="4"/>
      <c r="BQ1119" s="4"/>
      <c r="BR1119" s="4"/>
      <c r="BS1119" s="4"/>
      <c r="BT1119" s="4"/>
      <c r="BU1119" s="4"/>
      <c r="BV1119" s="4"/>
      <c r="BW1119" s="4"/>
      <c r="BX1119" s="4"/>
      <c r="BY1119" s="4"/>
      <c r="BZ1119" s="4"/>
      <c r="CA1119" s="4"/>
      <c r="CB1119" s="4"/>
      <c r="CC1119" s="4"/>
      <c r="CD1119" s="4"/>
      <c r="CE1119" s="4"/>
      <c r="CF1119" s="4"/>
      <c r="CG1119" s="4"/>
      <c r="CH1119" s="4"/>
      <c r="CI1119" s="4"/>
      <c r="CJ1119" s="4"/>
      <c r="CK1119" s="4"/>
      <c r="CL1119" s="4"/>
      <c r="CM1119" s="4"/>
    </row>
    <row r="1120" ht="14.25" customHeight="1">
      <c r="A1120" s="1"/>
      <c r="B1120" s="103" t="str">
        <f t="shared" si="4"/>
        <v>Thêm</v>
      </c>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4"/>
      <c r="BH1120" s="4"/>
      <c r="BI1120" s="4"/>
      <c r="BJ1120" s="243" t="str">
        <f t="shared" si="112"/>
        <v/>
      </c>
      <c r="BK1120" s="4"/>
      <c r="BL1120" s="4"/>
      <c r="BM1120" s="4"/>
      <c r="BN1120" s="4"/>
      <c r="BO1120" s="4"/>
      <c r="BP1120" s="4"/>
      <c r="BQ1120" s="4"/>
      <c r="BR1120" s="4"/>
      <c r="BS1120" s="4"/>
      <c r="BT1120" s="4"/>
      <c r="BU1120" s="4"/>
      <c r="BV1120" s="4"/>
      <c r="BW1120" s="4"/>
      <c r="BX1120" s="4"/>
      <c r="BY1120" s="4"/>
      <c r="BZ1120" s="4"/>
      <c r="CA1120" s="4"/>
      <c r="CB1120" s="4"/>
      <c r="CC1120" s="4"/>
      <c r="CD1120" s="4"/>
      <c r="CE1120" s="4"/>
      <c r="CF1120" s="4"/>
      <c r="CG1120" s="4"/>
      <c r="CH1120" s="4"/>
      <c r="CI1120" s="4"/>
      <c r="CJ1120" s="4"/>
      <c r="CK1120" s="4"/>
      <c r="CL1120" s="4"/>
      <c r="CM1120" s="4"/>
    </row>
    <row r="1121" ht="14.25" customHeight="1">
      <c r="A1121" s="1" t="str">
        <f t="shared" ref="A1121:A1123" si="123">SWITCH(B1121,"OK",IF(ISBLANK(R1121),IF(ISBLANK(P1121),"Giữ chỗ nhóm","Giữ chỗ"),"OK"),"Chưa làm",IF(P1121&lt;&gt;"","Giữ chỗ",""),0,IF(ISBLANK(R1121),"Thêm",""),"")</f>
        <v/>
      </c>
      <c r="B1121" s="103" t="str">
        <f t="shared" si="4"/>
        <v>Có sẵn</v>
      </c>
      <c r="C1121" s="4" t="s">
        <v>5997</v>
      </c>
      <c r="D1121" s="4" t="s">
        <v>5281</v>
      </c>
      <c r="E1121" s="4"/>
      <c r="F1121" s="4"/>
      <c r="G1121" s="4"/>
      <c r="H1121" s="4"/>
      <c r="I1121" s="4"/>
      <c r="J1121" s="4"/>
      <c r="K1121" s="4"/>
      <c r="L1121" s="4"/>
      <c r="M1121" s="4"/>
      <c r="N1121" s="4"/>
      <c r="O1121" s="4"/>
      <c r="P1121" s="4" t="s">
        <v>4510</v>
      </c>
      <c r="Q1121" s="4" t="s">
        <v>9</v>
      </c>
      <c r="R1121" s="4" t="s">
        <v>6009</v>
      </c>
      <c r="S1121" s="4" t="s">
        <v>150</v>
      </c>
      <c r="T1121" s="4" t="s">
        <v>150</v>
      </c>
      <c r="U1121" s="4" t="s">
        <v>150</v>
      </c>
      <c r="V1121" s="4" t="s">
        <v>150</v>
      </c>
      <c r="W1121" s="4" t="s">
        <v>150</v>
      </c>
      <c r="X1121" s="4" t="s">
        <v>6010</v>
      </c>
      <c r="Y1121" s="4"/>
      <c r="Z1121" s="4" t="s">
        <v>6011</v>
      </c>
      <c r="AA1121" s="4">
        <v>1209.0</v>
      </c>
      <c r="AB1121" s="4" t="s">
        <v>13</v>
      </c>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4"/>
      <c r="BH1121" s="4"/>
      <c r="BI1121" s="4"/>
      <c r="BJ1121" s="243" t="str">
        <f t="shared" si="112"/>
        <v>TL</v>
      </c>
      <c r="BK1121" s="4"/>
      <c r="BL1121" s="4"/>
      <c r="BM1121" s="4"/>
      <c r="BN1121" s="4"/>
      <c r="BO1121" s="4"/>
      <c r="BP1121" s="4"/>
      <c r="BQ1121" s="4"/>
      <c r="BR1121" s="4"/>
      <c r="BS1121" s="4"/>
      <c r="BT1121" s="4"/>
      <c r="BU1121" s="4"/>
      <c r="BV1121" s="4"/>
      <c r="BW1121" s="4"/>
      <c r="BX1121" s="4"/>
      <c r="BY1121" s="4"/>
      <c r="BZ1121" s="4"/>
      <c r="CA1121" s="4"/>
      <c r="CB1121" s="4"/>
      <c r="CC1121" s="4"/>
      <c r="CD1121" s="4"/>
      <c r="CE1121" s="4"/>
      <c r="CF1121" s="4"/>
      <c r="CG1121" s="4"/>
      <c r="CH1121" s="4"/>
      <c r="CI1121" s="4"/>
      <c r="CJ1121" s="4"/>
      <c r="CK1121" s="4"/>
      <c r="CL1121" s="4"/>
      <c r="CM1121" s="4"/>
    </row>
    <row r="1122" ht="14.25" customHeight="1">
      <c r="A1122" s="1" t="str">
        <f t="shared" si="123"/>
        <v/>
      </c>
      <c r="B1122" s="103" t="str">
        <f t="shared" si="4"/>
        <v>Tự do chọn</v>
      </c>
      <c r="C1122" s="4" t="s">
        <v>6012</v>
      </c>
      <c r="D1122" s="4" t="s">
        <v>5281</v>
      </c>
      <c r="E1122" s="4"/>
      <c r="F1122" s="4"/>
      <c r="G1122" s="4"/>
      <c r="H1122" s="4" t="s">
        <v>6013</v>
      </c>
      <c r="I1122" s="4"/>
      <c r="J1122" s="4"/>
      <c r="K1122" s="4"/>
      <c r="L1122" s="4"/>
      <c r="M1122" s="4" t="s">
        <v>47</v>
      </c>
      <c r="N1122" s="4" t="s">
        <v>5</v>
      </c>
      <c r="O1122" s="4"/>
      <c r="P1122" s="4"/>
      <c r="Q1122" s="4"/>
      <c r="R1122" s="4"/>
      <c r="S1122" s="4"/>
      <c r="T1122" s="4"/>
      <c r="U1122" s="4"/>
      <c r="V1122" s="4"/>
      <c r="W1122" s="4"/>
      <c r="X1122" s="4"/>
      <c r="Y1122" s="4"/>
      <c r="Z1122" s="4"/>
      <c r="AA1122" s="4">
        <v>1210.0</v>
      </c>
      <c r="AB1122" s="4" t="s">
        <v>49</v>
      </c>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4"/>
      <c r="BH1122" s="4"/>
      <c r="BI1122" s="4"/>
      <c r="BJ1122" s="243" t="str">
        <f t="shared" si="112"/>
        <v>TNLT</v>
      </c>
      <c r="BK1122" s="4"/>
      <c r="BL1122" s="4"/>
      <c r="BM1122" s="4"/>
      <c r="BN1122" s="4"/>
      <c r="BO1122" s="4"/>
      <c r="BP1122" s="4"/>
      <c r="BQ1122" s="4"/>
      <c r="BR1122" s="4"/>
      <c r="BS1122" s="4"/>
      <c r="BT1122" s="4"/>
      <c r="BU1122" s="4"/>
      <c r="BV1122" s="4"/>
      <c r="BW1122" s="4"/>
      <c r="BX1122" s="4"/>
      <c r="BY1122" s="4"/>
      <c r="BZ1122" s="4"/>
      <c r="CA1122" s="4"/>
      <c r="CB1122" s="4"/>
      <c r="CC1122" s="4"/>
      <c r="CD1122" s="4"/>
      <c r="CE1122" s="4"/>
      <c r="CF1122" s="4"/>
      <c r="CG1122" s="4"/>
      <c r="CH1122" s="4"/>
      <c r="CI1122" s="4"/>
      <c r="CJ1122" s="4"/>
      <c r="CK1122" s="4"/>
      <c r="CL1122" s="4"/>
      <c r="CM1122" s="4"/>
    </row>
    <row r="1123" ht="14.25" customHeight="1">
      <c r="A1123" s="1" t="str">
        <f t="shared" si="123"/>
        <v/>
      </c>
      <c r="B1123" s="103" t="str">
        <f t="shared" si="4"/>
        <v>Tự do chọn</v>
      </c>
      <c r="C1123" s="4" t="s">
        <v>6012</v>
      </c>
      <c r="D1123" s="4" t="s">
        <v>5281</v>
      </c>
      <c r="E1123" s="4"/>
      <c r="F1123" s="4"/>
      <c r="G1123" s="4"/>
      <c r="H1123" s="4" t="s">
        <v>6013</v>
      </c>
      <c r="I1123" s="4"/>
      <c r="J1123" s="4"/>
      <c r="K1123" s="4"/>
      <c r="L1123" s="4"/>
      <c r="M1123" s="4" t="s">
        <v>48</v>
      </c>
      <c r="N1123" s="4" t="s">
        <v>9</v>
      </c>
      <c r="O1123" s="4"/>
      <c r="P1123" s="4"/>
      <c r="Q1123" s="4"/>
      <c r="R1123" s="4"/>
      <c r="S1123" s="4"/>
      <c r="T1123" s="4"/>
      <c r="U1123" s="4"/>
      <c r="V1123" s="4"/>
      <c r="W1123" s="4"/>
      <c r="X1123" s="4"/>
      <c r="Y1123" s="4"/>
      <c r="Z1123" s="4"/>
      <c r="AA1123" s="4">
        <v>1211.0</v>
      </c>
      <c r="AB1123" s="4" t="s">
        <v>48</v>
      </c>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c r="BI1123" s="4"/>
      <c r="BJ1123" s="243" t="str">
        <f t="shared" si="112"/>
        <v>TL</v>
      </c>
      <c r="BK1123" s="4"/>
      <c r="BL1123" s="4"/>
      <c r="BM1123" s="4"/>
      <c r="BN1123" s="4"/>
      <c r="BO1123" s="4"/>
      <c r="BP1123" s="4"/>
      <c r="BQ1123" s="4"/>
      <c r="BR1123" s="4"/>
      <c r="BS1123" s="4"/>
      <c r="BT1123" s="4"/>
      <c r="BU1123" s="4"/>
      <c r="BV1123" s="4"/>
      <c r="BW1123" s="4"/>
      <c r="BX1123" s="4"/>
      <c r="BY1123" s="4"/>
      <c r="BZ1123" s="4"/>
      <c r="CA1123" s="4"/>
      <c r="CB1123" s="4"/>
      <c r="CC1123" s="4"/>
      <c r="CD1123" s="4"/>
      <c r="CE1123" s="4"/>
      <c r="CF1123" s="4"/>
      <c r="CG1123" s="4"/>
      <c r="CH1123" s="4"/>
      <c r="CI1123" s="4"/>
      <c r="CJ1123" s="4"/>
      <c r="CK1123" s="4"/>
      <c r="CL1123" s="4"/>
      <c r="CM1123" s="4"/>
    </row>
    <row r="1124" ht="14.25" customHeight="1">
      <c r="A1124" s="1"/>
      <c r="B1124" s="103" t="str">
        <f t="shared" si="4"/>
        <v>Thêm</v>
      </c>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4"/>
      <c r="BH1124" s="4"/>
      <c r="BI1124" s="4"/>
      <c r="BJ1124" s="243" t="str">
        <f t="shared" si="112"/>
        <v/>
      </c>
      <c r="BK1124" s="4"/>
      <c r="BL1124" s="4"/>
      <c r="BM1124" s="4"/>
      <c r="BN1124" s="4"/>
      <c r="BO1124" s="4"/>
      <c r="BP1124" s="4"/>
      <c r="BQ1124" s="4"/>
      <c r="BR1124" s="4"/>
      <c r="BS1124" s="4"/>
      <c r="BT1124" s="4"/>
      <c r="BU1124" s="4"/>
      <c r="BV1124" s="4"/>
      <c r="BW1124" s="4"/>
      <c r="BX1124" s="4"/>
      <c r="BY1124" s="4"/>
      <c r="BZ1124" s="4"/>
      <c r="CA1124" s="4"/>
      <c r="CB1124" s="4"/>
      <c r="CC1124" s="4"/>
      <c r="CD1124" s="4"/>
      <c r="CE1124" s="4"/>
      <c r="CF1124" s="4"/>
      <c r="CG1124" s="4"/>
      <c r="CH1124" s="4"/>
      <c r="CI1124" s="4"/>
      <c r="CJ1124" s="4"/>
      <c r="CK1124" s="4"/>
      <c r="CL1124" s="4"/>
      <c r="CM1124" s="4"/>
    </row>
    <row r="1125" ht="14.25" customHeight="1">
      <c r="A1125" s="1" t="str">
        <f t="shared" ref="A1125:A1126" si="124">SWITCH(B1125,"OK",IF(ISBLANK(R1125),IF(ISBLANK(P1125),"Giữ chỗ nhóm","Giữ chỗ"),"OK"),"Chưa làm",IF(P1125&lt;&gt;"","Giữ chỗ",""),0,IF(ISBLANK(R1125),"Thêm",""),"")</f>
        <v>OK</v>
      </c>
      <c r="B1125" s="103" t="str">
        <f t="shared" si="4"/>
        <v>OK</v>
      </c>
      <c r="C1125" s="4" t="s">
        <v>6014</v>
      </c>
      <c r="D1125" s="4" t="s">
        <v>5281</v>
      </c>
      <c r="E1125" s="4"/>
      <c r="F1125" s="4"/>
      <c r="G1125" s="4"/>
      <c r="H1125" s="4" t="s">
        <v>6015</v>
      </c>
      <c r="I1125" s="4"/>
      <c r="J1125" s="4"/>
      <c r="K1125" s="4"/>
      <c r="L1125" s="4"/>
      <c r="M1125" s="4" t="s">
        <v>47</v>
      </c>
      <c r="N1125" s="4" t="s">
        <v>5</v>
      </c>
      <c r="O1125" s="4" t="s">
        <v>1104</v>
      </c>
      <c r="P1125" s="4" t="s">
        <v>1105</v>
      </c>
      <c r="Q1125" s="4"/>
      <c r="R1125" s="4" t="s">
        <v>6016</v>
      </c>
      <c r="S1125" s="4" t="s">
        <v>6017</v>
      </c>
      <c r="T1125" s="4" t="s">
        <v>6018</v>
      </c>
      <c r="U1125" s="4" t="s">
        <v>6019</v>
      </c>
      <c r="V1125" s="4" t="s">
        <v>6020</v>
      </c>
      <c r="W1125" s="4" t="s">
        <v>6021</v>
      </c>
      <c r="X1125" s="4" t="s">
        <v>171</v>
      </c>
      <c r="Y1125" s="4" t="s">
        <v>6022</v>
      </c>
      <c r="Z1125" s="4"/>
      <c r="AA1125" s="4">
        <v>1213.0</v>
      </c>
      <c r="AB1125" s="4" t="s">
        <v>49</v>
      </c>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4"/>
      <c r="BH1125" s="4"/>
      <c r="BI1125" s="4"/>
      <c r="BJ1125" s="243" t="str">
        <f t="shared" si="112"/>
        <v>TNLT</v>
      </c>
      <c r="BK1125" s="4"/>
      <c r="BL1125" s="4"/>
      <c r="BM1125" s="4"/>
      <c r="BN1125" s="4"/>
      <c r="BO1125" s="4"/>
      <c r="BP1125" s="4"/>
      <c r="BQ1125" s="4"/>
      <c r="BR1125" s="4"/>
      <c r="BS1125" s="4"/>
      <c r="BT1125" s="4"/>
      <c r="BU1125" s="4"/>
      <c r="BV1125" s="4"/>
      <c r="BW1125" s="4"/>
      <c r="BX1125" s="4"/>
      <c r="BY1125" s="4"/>
      <c r="BZ1125" s="4"/>
      <c r="CA1125" s="4"/>
      <c r="CB1125" s="4"/>
      <c r="CC1125" s="4"/>
      <c r="CD1125" s="4"/>
      <c r="CE1125" s="4"/>
      <c r="CF1125" s="4"/>
      <c r="CG1125" s="4"/>
      <c r="CH1125" s="4"/>
      <c r="CI1125" s="4"/>
      <c r="CJ1125" s="4"/>
      <c r="CK1125" s="4"/>
      <c r="CL1125" s="4"/>
      <c r="CM1125" s="4"/>
    </row>
    <row r="1126" ht="14.25" customHeight="1">
      <c r="A1126" s="1" t="str">
        <f t="shared" si="124"/>
        <v/>
      </c>
      <c r="B1126" s="103" t="str">
        <f t="shared" si="4"/>
        <v>Tự do chọn</v>
      </c>
      <c r="C1126" s="4" t="s">
        <v>6014</v>
      </c>
      <c r="D1126" s="4" t="s">
        <v>5281</v>
      </c>
      <c r="E1126" s="4"/>
      <c r="F1126" s="4"/>
      <c r="G1126" s="4"/>
      <c r="H1126" s="4" t="s">
        <v>6015</v>
      </c>
      <c r="I1126" s="4"/>
      <c r="J1126" s="4"/>
      <c r="K1126" s="4"/>
      <c r="L1126" s="4"/>
      <c r="M1126" s="4" t="s">
        <v>48</v>
      </c>
      <c r="N1126" s="4" t="s">
        <v>9</v>
      </c>
      <c r="O1126" s="4"/>
      <c r="P1126" s="4"/>
      <c r="Q1126" s="4"/>
      <c r="R1126" s="4"/>
      <c r="S1126" s="4"/>
      <c r="T1126" s="4"/>
      <c r="U1126" s="4"/>
      <c r="V1126" s="4"/>
      <c r="W1126" s="4"/>
      <c r="X1126" s="4"/>
      <c r="Y1126" s="4"/>
      <c r="Z1126" s="4"/>
      <c r="AA1126" s="4">
        <v>1214.0</v>
      </c>
      <c r="AB1126" s="4" t="s">
        <v>48</v>
      </c>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c r="BI1126" s="4"/>
      <c r="BJ1126" s="243" t="str">
        <f t="shared" si="112"/>
        <v>TL</v>
      </c>
      <c r="BK1126" s="4"/>
      <c r="BL1126" s="4"/>
      <c r="BM1126" s="4"/>
      <c r="BN1126" s="4"/>
      <c r="BO1126" s="4"/>
      <c r="BP1126" s="4"/>
      <c r="BQ1126" s="4"/>
      <c r="BR1126" s="4"/>
      <c r="BS1126" s="4"/>
      <c r="BT1126" s="4"/>
      <c r="BU1126" s="4"/>
      <c r="BV1126" s="4"/>
      <c r="BW1126" s="4"/>
      <c r="BX1126" s="4"/>
      <c r="BY1126" s="4"/>
      <c r="BZ1126" s="4"/>
      <c r="CA1126" s="4"/>
      <c r="CB1126" s="4"/>
      <c r="CC1126" s="4"/>
      <c r="CD1126" s="4"/>
      <c r="CE1126" s="4"/>
      <c r="CF1126" s="4"/>
      <c r="CG1126" s="4"/>
      <c r="CH1126" s="4"/>
      <c r="CI1126" s="4"/>
      <c r="CJ1126" s="4"/>
      <c r="CK1126" s="4"/>
      <c r="CL1126" s="4"/>
      <c r="CM1126" s="4"/>
    </row>
    <row r="1127" ht="14.25" customHeight="1">
      <c r="A1127" s="1"/>
      <c r="B1127" s="103" t="str">
        <f t="shared" si="4"/>
        <v>Thêm</v>
      </c>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4"/>
      <c r="BH1127" s="4"/>
      <c r="BI1127" s="4"/>
      <c r="BJ1127" s="243" t="str">
        <f t="shared" si="112"/>
        <v/>
      </c>
      <c r="BK1127" s="4"/>
      <c r="BL1127" s="4"/>
      <c r="BM1127" s="4"/>
      <c r="BN1127" s="4"/>
      <c r="BO1127" s="4"/>
      <c r="BP1127" s="4"/>
      <c r="BQ1127" s="4"/>
      <c r="BR1127" s="4"/>
      <c r="BS1127" s="4"/>
      <c r="BT1127" s="4"/>
      <c r="BU1127" s="4"/>
      <c r="BV1127" s="4"/>
      <c r="BW1127" s="4"/>
      <c r="BX1127" s="4"/>
      <c r="BY1127" s="4"/>
      <c r="BZ1127" s="4"/>
      <c r="CA1127" s="4"/>
      <c r="CB1127" s="4"/>
      <c r="CC1127" s="4"/>
      <c r="CD1127" s="4"/>
      <c r="CE1127" s="4"/>
      <c r="CF1127" s="4"/>
      <c r="CG1127" s="4"/>
      <c r="CH1127" s="4"/>
      <c r="CI1127" s="4"/>
      <c r="CJ1127" s="4"/>
      <c r="CK1127" s="4"/>
      <c r="CL1127" s="4"/>
      <c r="CM1127" s="4"/>
    </row>
    <row r="1128" ht="14.25" customHeight="1">
      <c r="A1128" s="1" t="str">
        <f t="shared" ref="A1128:A1129" si="125">SWITCH(B1128,"OK",IF(ISBLANK(R1128),IF(ISBLANK(P1128),"Giữ chỗ nhóm","Giữ chỗ"),"OK"),"Chưa làm",IF(P1128&lt;&gt;"","Giữ chỗ",""),0,IF(ISBLANK(R1128),"Thêm",""),"")</f>
        <v/>
      </c>
      <c r="B1128" s="103" t="str">
        <f t="shared" si="4"/>
        <v>Tự do chọn</v>
      </c>
      <c r="C1128" s="4" t="s">
        <v>6023</v>
      </c>
      <c r="D1128" s="4" t="s">
        <v>5281</v>
      </c>
      <c r="E1128" s="4"/>
      <c r="F1128" s="4"/>
      <c r="G1128" s="4"/>
      <c r="H1128" s="4" t="s">
        <v>6024</v>
      </c>
      <c r="I1128" s="4"/>
      <c r="J1128" s="4"/>
      <c r="K1128" s="4"/>
      <c r="L1128" s="4"/>
      <c r="M1128" s="4" t="s">
        <v>47</v>
      </c>
      <c r="N1128" s="4" t="s">
        <v>5</v>
      </c>
      <c r="O1128" s="4"/>
      <c r="P1128" s="4"/>
      <c r="Q1128" s="4"/>
      <c r="R1128" s="4"/>
      <c r="S1128" s="4"/>
      <c r="T1128" s="4"/>
      <c r="U1128" s="4"/>
      <c r="V1128" s="4"/>
      <c r="W1128" s="4"/>
      <c r="X1128" s="4"/>
      <c r="Y1128" s="4"/>
      <c r="Z1128" s="4"/>
      <c r="AA1128" s="4">
        <v>1216.0</v>
      </c>
      <c r="AB1128" s="4" t="s">
        <v>49</v>
      </c>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4"/>
      <c r="BH1128" s="4"/>
      <c r="BI1128" s="4"/>
      <c r="BJ1128" s="243" t="str">
        <f t="shared" si="112"/>
        <v>TNLT</v>
      </c>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row>
    <row r="1129" ht="14.25" customHeight="1">
      <c r="A1129" s="1" t="str">
        <f t="shared" si="125"/>
        <v/>
      </c>
      <c r="B1129" s="103" t="str">
        <f t="shared" si="4"/>
        <v>Tự do chọn</v>
      </c>
      <c r="C1129" s="4" t="s">
        <v>6023</v>
      </c>
      <c r="D1129" s="4" t="s">
        <v>5281</v>
      </c>
      <c r="E1129" s="4"/>
      <c r="F1129" s="4"/>
      <c r="G1129" s="4"/>
      <c r="H1129" s="4" t="s">
        <v>6024</v>
      </c>
      <c r="I1129" s="4"/>
      <c r="J1129" s="4"/>
      <c r="K1129" s="4"/>
      <c r="L1129" s="4"/>
      <c r="M1129" s="4" t="s">
        <v>48</v>
      </c>
      <c r="N1129" s="4" t="s">
        <v>9</v>
      </c>
      <c r="O1129" s="4"/>
      <c r="P1129" s="4"/>
      <c r="Q1129" s="4"/>
      <c r="R1129" s="4"/>
      <c r="S1129" s="4"/>
      <c r="T1129" s="4"/>
      <c r="U1129" s="4"/>
      <c r="V1129" s="4"/>
      <c r="W1129" s="4"/>
      <c r="X1129" s="4"/>
      <c r="Y1129" s="4"/>
      <c r="Z1129" s="4"/>
      <c r="AA1129" s="4">
        <v>1217.0</v>
      </c>
      <c r="AB1129" s="4" t="s">
        <v>48</v>
      </c>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c r="BI1129" s="4"/>
      <c r="BJ1129" s="243" t="str">
        <f t="shared" si="112"/>
        <v>TL</v>
      </c>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row>
    <row r="1130" ht="14.25" customHeight="1">
      <c r="A1130" s="1"/>
      <c r="B1130" s="103" t="str">
        <f t="shared" si="4"/>
        <v>Thêm</v>
      </c>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c r="BI1130" s="4"/>
      <c r="BJ1130" s="243" t="str">
        <f t="shared" si="112"/>
        <v/>
      </c>
      <c r="BK1130" s="4"/>
      <c r="BL1130" s="4"/>
      <c r="BM1130" s="4"/>
      <c r="BN1130" s="4"/>
      <c r="BO1130" s="4"/>
      <c r="BP1130" s="4"/>
      <c r="BQ1130" s="4"/>
      <c r="BR1130" s="4"/>
      <c r="BS1130" s="4"/>
      <c r="BT1130" s="4"/>
      <c r="BU1130" s="4"/>
      <c r="BV1130" s="4"/>
      <c r="BW1130" s="4"/>
      <c r="BX1130" s="4"/>
      <c r="BY1130" s="4"/>
      <c r="BZ1130" s="4"/>
      <c r="CA1130" s="4"/>
      <c r="CB1130" s="4"/>
      <c r="CC1130" s="4"/>
      <c r="CD1130" s="4"/>
      <c r="CE1130" s="4"/>
      <c r="CF1130" s="4"/>
      <c r="CG1130" s="4"/>
      <c r="CH1130" s="4"/>
      <c r="CI1130" s="4"/>
      <c r="CJ1130" s="4"/>
      <c r="CK1130" s="4"/>
      <c r="CL1130" s="4"/>
      <c r="CM1130" s="4"/>
    </row>
    <row r="1131" ht="14.25" customHeight="1">
      <c r="A1131" s="1" t="str">
        <f t="shared" ref="A1131:A1132" si="126">SWITCH(B1131,"OK",IF(ISBLANK(R1131),IF(ISBLANK(P1131),"Giữ chỗ nhóm","Giữ chỗ"),"OK"),"Chưa làm",IF(P1131&lt;&gt;"","Giữ chỗ",""),0,IF(ISBLANK(R1131),"Thêm",""),"")</f>
        <v>OK</v>
      </c>
      <c r="B1131" s="103" t="str">
        <f t="shared" si="4"/>
        <v>OK</v>
      </c>
      <c r="C1131" s="4" t="s">
        <v>6025</v>
      </c>
      <c r="D1131" s="4" t="s">
        <v>5281</v>
      </c>
      <c r="E1131" s="4"/>
      <c r="F1131" s="4"/>
      <c r="G1131" s="4"/>
      <c r="H1131" s="4" t="s">
        <v>6026</v>
      </c>
      <c r="I1131" s="4"/>
      <c r="J1131" s="4"/>
      <c r="K1131" s="4"/>
      <c r="L1131" s="4"/>
      <c r="M1131" s="4" t="s">
        <v>47</v>
      </c>
      <c r="N1131" s="4" t="s">
        <v>5</v>
      </c>
      <c r="O1131" s="4" t="s">
        <v>1474</v>
      </c>
      <c r="P1131" s="4" t="s">
        <v>294</v>
      </c>
      <c r="Q1131" s="4"/>
      <c r="R1131" s="4" t="s">
        <v>6027</v>
      </c>
      <c r="S1131" s="4" t="s">
        <v>6028</v>
      </c>
      <c r="T1131" s="4" t="s">
        <v>6029</v>
      </c>
      <c r="U1131" s="4" t="s">
        <v>3909</v>
      </c>
      <c r="V1131" s="4" t="s">
        <v>168</v>
      </c>
      <c r="W1131" s="4" t="s">
        <v>3910</v>
      </c>
      <c r="X1131" s="4" t="s">
        <v>151</v>
      </c>
      <c r="Y1131" s="4" t="s">
        <v>6030</v>
      </c>
      <c r="Z1131" s="4"/>
      <c r="AA1131" s="4">
        <v>1219.0</v>
      </c>
      <c r="AB1131" s="4" t="s">
        <v>49</v>
      </c>
      <c r="AC1131" s="4"/>
      <c r="AD1131" s="20" t="s">
        <v>2147</v>
      </c>
      <c r="AE1131" s="67" t="s">
        <v>8362</v>
      </c>
      <c r="AF1131" s="87" t="s">
        <v>8171</v>
      </c>
      <c r="AG1131" s="87" t="s">
        <v>8171</v>
      </c>
      <c r="AH1131" s="87" t="s">
        <v>8171</v>
      </c>
      <c r="AI1131" s="87" t="s">
        <v>8171</v>
      </c>
      <c r="AJ1131" s="87" t="s">
        <v>8171</v>
      </c>
      <c r="AK1131" s="87" t="s">
        <v>8171</v>
      </c>
      <c r="AL1131" s="87" t="s">
        <v>8171</v>
      </c>
      <c r="AM1131" s="87" t="s">
        <v>8171</v>
      </c>
      <c r="AN1131" s="67" t="s">
        <v>8171</v>
      </c>
      <c r="AO1131" s="67" t="s">
        <v>8171</v>
      </c>
      <c r="AP1131" s="4"/>
      <c r="AQ1131" s="4"/>
      <c r="AR1131" s="4"/>
      <c r="AS1131" s="4"/>
      <c r="AT1131" s="4"/>
      <c r="AU1131" s="4"/>
      <c r="AV1131" s="4"/>
      <c r="AW1131" s="4"/>
      <c r="AX1131" s="4"/>
      <c r="AY1131" s="4"/>
      <c r="AZ1131" s="4"/>
      <c r="BA1131" s="4"/>
      <c r="BB1131" s="4"/>
      <c r="BC1131" s="4"/>
      <c r="BD1131" s="4"/>
      <c r="BE1131" s="4"/>
      <c r="BF1131" s="4"/>
      <c r="BG1131" s="4"/>
      <c r="BH1131" s="4"/>
      <c r="BI1131" s="4"/>
      <c r="BJ1131" s="243" t="str">
        <f t="shared" si="112"/>
        <v>TNLT</v>
      </c>
      <c r="BK1131" s="4"/>
      <c r="BL1131" s="4"/>
      <c r="BM1131" s="4"/>
      <c r="BN1131" s="4"/>
      <c r="BO1131" s="4"/>
      <c r="BP1131" s="4"/>
      <c r="BQ1131" s="4"/>
      <c r="BR1131" s="4"/>
      <c r="BS1131" s="4"/>
      <c r="BT1131" s="4"/>
      <c r="BU1131" s="4"/>
      <c r="BV1131" s="4"/>
      <c r="BW1131" s="4"/>
      <c r="BX1131" s="4"/>
      <c r="BY1131" s="4"/>
      <c r="BZ1131" s="4"/>
      <c r="CA1131" s="4"/>
      <c r="CB1131" s="4"/>
      <c r="CC1131" s="4"/>
      <c r="CD1131" s="4"/>
      <c r="CE1131" s="4"/>
      <c r="CF1131" s="4"/>
      <c r="CG1131" s="4"/>
      <c r="CH1131" s="4"/>
      <c r="CI1131" s="4"/>
      <c r="CJ1131" s="4"/>
      <c r="CK1131" s="4"/>
      <c r="CL1131" s="4"/>
      <c r="CM1131" s="4"/>
    </row>
    <row r="1132" ht="14.25" customHeight="1">
      <c r="A1132" s="1" t="str">
        <f t="shared" si="126"/>
        <v>OK</v>
      </c>
      <c r="B1132" s="103" t="str">
        <f t="shared" si="4"/>
        <v>OK</v>
      </c>
      <c r="C1132" s="4" t="s">
        <v>6025</v>
      </c>
      <c r="D1132" s="4" t="s">
        <v>5281</v>
      </c>
      <c r="E1132" s="4"/>
      <c r="F1132" s="4"/>
      <c r="G1132" s="4"/>
      <c r="H1132" s="4" t="s">
        <v>6026</v>
      </c>
      <c r="I1132" s="4"/>
      <c r="J1132" s="4"/>
      <c r="K1132" s="4"/>
      <c r="L1132" s="4"/>
      <c r="M1132" s="4" t="s">
        <v>13</v>
      </c>
      <c r="N1132" s="4" t="s">
        <v>9</v>
      </c>
      <c r="O1132" s="4" t="s">
        <v>413</v>
      </c>
      <c r="P1132" s="4" t="s">
        <v>475</v>
      </c>
      <c r="Q1132" s="4"/>
      <c r="R1132" s="4" t="s">
        <v>6031</v>
      </c>
      <c r="S1132" s="4"/>
      <c r="T1132" s="4"/>
      <c r="U1132" s="4"/>
      <c r="V1132" s="4"/>
      <c r="W1132" s="4"/>
      <c r="X1132" s="4" t="s">
        <v>6032</v>
      </c>
      <c r="Y1132" s="4" t="s">
        <v>6033</v>
      </c>
      <c r="Z1132" s="4"/>
      <c r="AA1132" s="4">
        <v>1220.0</v>
      </c>
      <c r="AB1132" s="4" t="s">
        <v>47</v>
      </c>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c r="BI1132" s="4"/>
      <c r="BJ1132" s="243" t="str">
        <f t="shared" si="112"/>
        <v>TL</v>
      </c>
      <c r="BK1132" s="4"/>
      <c r="BL1132" s="4"/>
      <c r="BM1132" s="4"/>
      <c r="BN1132" s="4"/>
      <c r="BO1132" s="4"/>
      <c r="BP1132" s="4"/>
      <c r="BQ1132" s="4"/>
      <c r="BR1132" s="4"/>
      <c r="BS1132" s="4"/>
      <c r="BT1132" s="4"/>
      <c r="BU1132" s="4"/>
      <c r="BV1132" s="4"/>
      <c r="BW1132" s="4"/>
      <c r="BX1132" s="4"/>
      <c r="BY1132" s="4"/>
      <c r="BZ1132" s="4"/>
      <c r="CA1132" s="4"/>
      <c r="CB1132" s="4"/>
      <c r="CC1132" s="4"/>
      <c r="CD1132" s="4"/>
      <c r="CE1132" s="4"/>
      <c r="CF1132" s="4"/>
      <c r="CG1132" s="4"/>
      <c r="CH1132" s="4"/>
      <c r="CI1132" s="4"/>
      <c r="CJ1132" s="4"/>
      <c r="CK1132" s="4"/>
      <c r="CL1132" s="4"/>
      <c r="CM1132" s="4"/>
    </row>
    <row r="1133" ht="14.25" customHeight="1">
      <c r="A1133" s="1"/>
      <c r="B1133" s="103" t="str">
        <f t="shared" si="4"/>
        <v>Thêm</v>
      </c>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c r="BI1133" s="4"/>
      <c r="BJ1133" s="243" t="str">
        <f t="shared" si="112"/>
        <v/>
      </c>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4"/>
      <c r="CL1133" s="4"/>
      <c r="CM1133" s="4"/>
    </row>
    <row r="1134" ht="14.25" customHeight="1">
      <c r="A1134" s="1" t="str">
        <f t="shared" ref="A1134:A1135" si="127">SWITCH(B1134,"OK",IF(ISBLANK(R1134),IF(ISBLANK(P1134),"Giữ chỗ nhóm","Giữ chỗ"),"OK"),"Chưa làm",IF(P1134&lt;&gt;"","Giữ chỗ",""),0,IF(ISBLANK(R1134),"Thêm",""),"")</f>
        <v>OK</v>
      </c>
      <c r="B1134" s="103" t="str">
        <f t="shared" si="4"/>
        <v>OK</v>
      </c>
      <c r="C1134" s="4" t="s">
        <v>6034</v>
      </c>
      <c r="D1134" s="4" t="s">
        <v>5281</v>
      </c>
      <c r="E1134" s="4"/>
      <c r="F1134" s="4" t="s">
        <v>6035</v>
      </c>
      <c r="G1134" s="4"/>
      <c r="H1134" s="4"/>
      <c r="I1134" s="4"/>
      <c r="J1134" s="4" t="s">
        <v>123</v>
      </c>
      <c r="K1134" s="4"/>
      <c r="L1134" s="4" t="s">
        <v>6036</v>
      </c>
      <c r="M1134" s="4" t="s">
        <v>47</v>
      </c>
      <c r="N1134" s="4" t="s">
        <v>5</v>
      </c>
      <c r="O1134" s="4" t="s">
        <v>829</v>
      </c>
      <c r="P1134" s="4" t="s">
        <v>2442</v>
      </c>
      <c r="Q1134" s="4"/>
      <c r="R1134" s="4" t="s">
        <v>6037</v>
      </c>
      <c r="S1134" s="4" t="s">
        <v>6038</v>
      </c>
      <c r="T1134" s="4" t="s">
        <v>6039</v>
      </c>
      <c r="U1134" s="4" t="s">
        <v>6040</v>
      </c>
      <c r="V1134" s="4" t="s">
        <v>6041</v>
      </c>
      <c r="W1134" s="4" t="s">
        <v>6042</v>
      </c>
      <c r="X1134" s="4" t="s">
        <v>410</v>
      </c>
      <c r="Y1134" s="4" t="s">
        <v>6043</v>
      </c>
      <c r="Z1134" s="4"/>
      <c r="AA1134" s="4">
        <v>1222.0</v>
      </c>
      <c r="AB1134" s="4" t="s">
        <v>49</v>
      </c>
      <c r="AC1134" s="4"/>
      <c r="AD1134" s="20" t="s">
        <v>1105</v>
      </c>
      <c r="AE1134" s="4"/>
      <c r="AF1134" s="4"/>
      <c r="AG1134" s="4"/>
      <c r="AH1134" s="4"/>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c r="BI1134" s="4"/>
      <c r="BJ1134" s="243" t="str">
        <f t="shared" si="112"/>
        <v>TNLT</v>
      </c>
      <c r="BK1134" s="4"/>
      <c r="BL1134" s="4"/>
      <c r="BM1134" s="4"/>
      <c r="BN1134" s="4"/>
      <c r="BO1134" s="4"/>
      <c r="BP1134" s="4"/>
      <c r="BQ1134" s="4"/>
      <c r="BR1134" s="4"/>
      <c r="BS1134" s="4"/>
      <c r="BT1134" s="4"/>
      <c r="BU1134" s="4"/>
      <c r="BV1134" s="4"/>
      <c r="BW1134" s="4"/>
      <c r="BX1134" s="4"/>
      <c r="BY1134" s="4"/>
      <c r="BZ1134" s="4"/>
      <c r="CA1134" s="4"/>
      <c r="CB1134" s="4"/>
      <c r="CC1134" s="4"/>
      <c r="CD1134" s="4"/>
      <c r="CE1134" s="4"/>
      <c r="CF1134" s="4"/>
      <c r="CG1134" s="4"/>
      <c r="CH1134" s="4"/>
      <c r="CI1134" s="4"/>
      <c r="CJ1134" s="4"/>
      <c r="CK1134" s="4"/>
      <c r="CL1134" s="4"/>
      <c r="CM1134" s="4"/>
    </row>
    <row r="1135" ht="14.25" customHeight="1">
      <c r="A1135" s="1" t="str">
        <f t="shared" si="127"/>
        <v>OK</v>
      </c>
      <c r="B1135" s="103" t="str">
        <f t="shared" si="4"/>
        <v>OK</v>
      </c>
      <c r="C1135" s="4" t="s">
        <v>6034</v>
      </c>
      <c r="D1135" s="4" t="s">
        <v>5281</v>
      </c>
      <c r="E1135" s="4"/>
      <c r="F1135" s="4" t="s">
        <v>6035</v>
      </c>
      <c r="G1135" s="4"/>
      <c r="H1135" s="4"/>
      <c r="I1135" s="4"/>
      <c r="J1135" s="4" t="s">
        <v>123</v>
      </c>
      <c r="K1135" s="4"/>
      <c r="L1135" s="4" t="s">
        <v>6036</v>
      </c>
      <c r="M1135" s="4" t="s">
        <v>13</v>
      </c>
      <c r="N1135" s="4" t="s">
        <v>9</v>
      </c>
      <c r="O1135" s="4" t="s">
        <v>550</v>
      </c>
      <c r="P1135" s="4" t="s">
        <v>672</v>
      </c>
      <c r="Q1135" s="4"/>
      <c r="R1135" s="4" t="s">
        <v>6044</v>
      </c>
      <c r="S1135" s="4"/>
      <c r="T1135" s="4"/>
      <c r="U1135" s="4"/>
      <c r="V1135" s="4"/>
      <c r="W1135" s="4"/>
      <c r="X1135" s="4" t="s">
        <v>6045</v>
      </c>
      <c r="Y1135" s="4" t="s">
        <v>6046</v>
      </c>
      <c r="Z1135" s="4"/>
      <c r="AA1135" s="4">
        <v>1223.0</v>
      </c>
      <c r="AB1135" s="4" t="s">
        <v>47</v>
      </c>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c r="BI1135" s="4"/>
      <c r="BJ1135" s="243" t="str">
        <f t="shared" si="112"/>
        <v>TL</v>
      </c>
      <c r="BK1135" s="4"/>
      <c r="BL1135" s="4"/>
      <c r="BM1135" s="4"/>
      <c r="BN1135" s="4"/>
      <c r="BO1135" s="4"/>
      <c r="BP1135" s="4"/>
      <c r="BQ1135" s="4"/>
      <c r="BR1135" s="4"/>
      <c r="BS1135" s="4"/>
      <c r="BT1135" s="4"/>
      <c r="BU1135" s="4"/>
      <c r="BV1135" s="4"/>
      <c r="BW1135" s="4"/>
      <c r="BX1135" s="4"/>
      <c r="BY1135" s="4"/>
      <c r="BZ1135" s="4"/>
      <c r="CA1135" s="4"/>
      <c r="CB1135" s="4"/>
      <c r="CC1135" s="4"/>
      <c r="CD1135" s="4"/>
      <c r="CE1135" s="4"/>
      <c r="CF1135" s="4"/>
      <c r="CG1135" s="4"/>
      <c r="CH1135" s="4"/>
      <c r="CI1135" s="4"/>
      <c r="CJ1135" s="4"/>
      <c r="CK1135" s="4"/>
      <c r="CL1135" s="4"/>
      <c r="CM1135" s="4"/>
    </row>
    <row r="1136" ht="14.25" customHeight="1">
      <c r="A1136" s="1"/>
      <c r="B1136" s="103" t="str">
        <f t="shared" si="4"/>
        <v>Thêm</v>
      </c>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20" t="s">
        <v>395</v>
      </c>
      <c r="AE1136" s="303" t="s">
        <v>6078</v>
      </c>
      <c r="AF1136" s="67" t="s">
        <v>5</v>
      </c>
      <c r="AG1136" s="67" t="s">
        <v>10069</v>
      </c>
      <c r="AH1136" s="2" t="s">
        <v>10070</v>
      </c>
      <c r="AI1136" s="67" t="s">
        <v>10071</v>
      </c>
      <c r="AJ1136" s="67" t="s">
        <v>10072</v>
      </c>
      <c r="AK1136" s="67" t="s">
        <v>10073</v>
      </c>
      <c r="AL1136" s="67" t="s">
        <v>171</v>
      </c>
      <c r="AM1136" s="67" t="s">
        <v>10074</v>
      </c>
      <c r="AN1136" s="67" t="s">
        <v>9426</v>
      </c>
      <c r="AO1136" s="67" t="s">
        <v>9426</v>
      </c>
      <c r="AP1136" s="4"/>
      <c r="AQ1136" s="4"/>
      <c r="AR1136" s="4"/>
      <c r="AS1136" s="4"/>
      <c r="AT1136" s="4"/>
      <c r="AU1136" s="4"/>
      <c r="AV1136" s="4"/>
      <c r="AW1136" s="4"/>
      <c r="AX1136" s="4"/>
      <c r="AY1136" s="4"/>
      <c r="AZ1136" s="4"/>
      <c r="BA1136" s="4"/>
      <c r="BB1136" s="4"/>
      <c r="BC1136" s="4"/>
      <c r="BD1136" s="4"/>
      <c r="BE1136" s="4"/>
      <c r="BF1136" s="4"/>
      <c r="BG1136" s="4"/>
      <c r="BH1136" s="4"/>
      <c r="BI1136" s="4"/>
      <c r="BJ1136" s="268" t="s">
        <v>5</v>
      </c>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row>
    <row r="1137" ht="14.25" customHeight="1">
      <c r="A1137" s="1" t="str">
        <f t="shared" ref="A1137:A1160" si="128">SWITCH(B1137,"OK",IF(ISBLANK(R1137),IF(ISBLANK(P1137),"Giữ chỗ nhóm","Giữ chỗ"),"OK"),"Chưa làm",IF(P1137&lt;&gt;"","Giữ chỗ",""),0,IF(ISBLANK(R1137),"Thêm",""),"")</f>
        <v/>
      </c>
      <c r="B1137" s="103" t="str">
        <f t="shared" si="4"/>
        <v>Tự do chọn</v>
      </c>
      <c r="C1137" s="4" t="s">
        <v>6047</v>
      </c>
      <c r="D1137" s="4" t="s">
        <v>6048</v>
      </c>
      <c r="E1137" s="4" t="s">
        <v>6049</v>
      </c>
      <c r="F1137" s="4" t="s">
        <v>6050</v>
      </c>
      <c r="G1137" s="4"/>
      <c r="H1137" s="4"/>
      <c r="I1137" s="4"/>
      <c r="J1137" s="4" t="s">
        <v>123</v>
      </c>
      <c r="K1137" s="4"/>
      <c r="L1137" s="4" t="s">
        <v>6051</v>
      </c>
      <c r="M1137" s="4" t="s">
        <v>47</v>
      </c>
      <c r="N1137" s="4" t="s">
        <v>5</v>
      </c>
      <c r="O1137" s="4"/>
      <c r="P1137" s="4"/>
      <c r="Q1137" s="4"/>
      <c r="R1137" s="4"/>
      <c r="S1137" s="4"/>
      <c r="T1137" s="4"/>
      <c r="U1137" s="4"/>
      <c r="V1137" s="4"/>
      <c r="W1137" s="4"/>
      <c r="X1137" s="4"/>
      <c r="Y1137" s="4"/>
      <c r="Z1137" s="4"/>
      <c r="AA1137" s="4">
        <v>1225.0</v>
      </c>
      <c r="AB1137" s="4" t="s">
        <v>47</v>
      </c>
      <c r="AC1137" s="4"/>
      <c r="AD1137" s="20" t="s">
        <v>884</v>
      </c>
      <c r="AE1137" s="4"/>
      <c r="AF1137" s="4"/>
      <c r="AG1137" s="4"/>
      <c r="AH1137" s="4"/>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4"/>
      <c r="BH1137" s="4"/>
      <c r="BI1137" s="4"/>
      <c r="BJ1137" s="243" t="str">
        <f t="shared" ref="BJ1137:BJ1819" si="129">if(N1137="", if(Q1137 ="",if(AG1137 ="",AU1137,AG1137),Q1137), N1137)</f>
        <v>TNLT</v>
      </c>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row>
    <row r="1138" ht="14.25" customHeight="1">
      <c r="A1138" s="1" t="str">
        <f t="shared" si="128"/>
        <v>OK</v>
      </c>
      <c r="B1138" s="103" t="str">
        <f t="shared" si="4"/>
        <v>OK</v>
      </c>
      <c r="C1138" s="4" t="s">
        <v>6047</v>
      </c>
      <c r="D1138" s="4" t="s">
        <v>6048</v>
      </c>
      <c r="E1138" s="4"/>
      <c r="F1138" s="4"/>
      <c r="G1138" s="4"/>
      <c r="H1138" s="4"/>
      <c r="I1138" s="4"/>
      <c r="J1138" s="4"/>
      <c r="K1138" s="4"/>
      <c r="L1138" s="4"/>
      <c r="M1138" s="4" t="s">
        <v>49</v>
      </c>
      <c r="N1138" s="4" t="s">
        <v>5</v>
      </c>
      <c r="O1138" s="4" t="s">
        <v>2639</v>
      </c>
      <c r="P1138" s="4" t="s">
        <v>3994</v>
      </c>
      <c r="Q1138" s="4"/>
      <c r="R1138" s="4" t="s">
        <v>6052</v>
      </c>
      <c r="S1138" s="4" t="s">
        <v>6053</v>
      </c>
      <c r="T1138" s="4" t="s">
        <v>6054</v>
      </c>
      <c r="U1138" s="4" t="s">
        <v>6055</v>
      </c>
      <c r="V1138" s="4" t="s">
        <v>6056</v>
      </c>
      <c r="W1138" s="4" t="s">
        <v>6057</v>
      </c>
      <c r="X1138" s="4"/>
      <c r="Y1138" s="4"/>
      <c r="Z1138" s="4"/>
      <c r="AA1138" s="4">
        <v>1226.0</v>
      </c>
      <c r="AB1138" s="4" t="s">
        <v>47</v>
      </c>
      <c r="AC1138" s="4"/>
      <c r="AD1138" s="20" t="s">
        <v>544</v>
      </c>
      <c r="AE1138" s="67" t="s">
        <v>6052</v>
      </c>
      <c r="AF1138" s="67" t="s">
        <v>5</v>
      </c>
      <c r="AG1138" s="67" t="s">
        <v>6053</v>
      </c>
      <c r="AH1138" s="67" t="s">
        <v>10075</v>
      </c>
      <c r="AI1138" s="67" t="s">
        <v>10076</v>
      </c>
      <c r="AJ1138" s="67" t="s">
        <v>10077</v>
      </c>
      <c r="AK1138" s="67" t="s">
        <v>6057</v>
      </c>
      <c r="AL1138" s="67" t="s">
        <v>242</v>
      </c>
      <c r="AM1138" s="67" t="s">
        <v>10078</v>
      </c>
      <c r="AN1138" s="67" t="s">
        <v>10079</v>
      </c>
      <c r="AO1138" s="67" t="s">
        <v>10080</v>
      </c>
      <c r="AP1138" s="4"/>
      <c r="AQ1138" s="4"/>
      <c r="AR1138" s="4"/>
      <c r="AS1138" s="4"/>
      <c r="AT1138" s="4"/>
      <c r="AU1138" s="4"/>
      <c r="AV1138" s="4"/>
      <c r="AW1138" s="4"/>
      <c r="AX1138" s="4"/>
      <c r="AY1138" s="4"/>
      <c r="AZ1138" s="4"/>
      <c r="BA1138" s="4"/>
      <c r="BB1138" s="4"/>
      <c r="BC1138" s="4"/>
      <c r="BD1138" s="4"/>
      <c r="BE1138" s="4"/>
      <c r="BF1138" s="4"/>
      <c r="BG1138" s="4"/>
      <c r="BH1138" s="4"/>
      <c r="BI1138" s="4"/>
      <c r="BJ1138" s="243" t="str">
        <f t="shared" si="129"/>
        <v>TNLT</v>
      </c>
      <c r="BK1138" s="4"/>
      <c r="BL1138" s="4"/>
      <c r="BM1138" s="4"/>
      <c r="BN1138" s="4"/>
      <c r="BO1138" s="4"/>
      <c r="BP1138" s="4"/>
      <c r="BQ1138" s="4"/>
      <c r="BR1138" s="4"/>
      <c r="BS1138" s="4"/>
      <c r="BT1138" s="4"/>
      <c r="BU1138" s="4"/>
      <c r="BV1138" s="4"/>
      <c r="BW1138" s="4"/>
      <c r="BX1138" s="4"/>
      <c r="BY1138" s="4"/>
      <c r="BZ1138" s="4"/>
      <c r="CA1138" s="4"/>
      <c r="CB1138" s="4"/>
      <c r="CC1138" s="4"/>
      <c r="CD1138" s="4"/>
      <c r="CE1138" s="4"/>
      <c r="CF1138" s="4"/>
      <c r="CG1138" s="4"/>
      <c r="CH1138" s="4"/>
      <c r="CI1138" s="4"/>
      <c r="CJ1138" s="4"/>
      <c r="CK1138" s="4"/>
      <c r="CL1138" s="4"/>
      <c r="CM1138" s="4"/>
    </row>
    <row r="1139" ht="14.25" customHeight="1">
      <c r="A1139" s="1" t="str">
        <f t="shared" si="128"/>
        <v/>
      </c>
      <c r="B1139" s="103" t="str">
        <f t="shared" si="4"/>
        <v>Có sẵn</v>
      </c>
      <c r="C1139" s="4" t="s">
        <v>6047</v>
      </c>
      <c r="D1139" s="4" t="s">
        <v>6048</v>
      </c>
      <c r="E1139" s="4"/>
      <c r="F1139" s="4"/>
      <c r="G1139" s="4"/>
      <c r="H1139" s="4"/>
      <c r="I1139" s="4"/>
      <c r="J1139" s="4"/>
      <c r="K1139" s="4"/>
      <c r="L1139" s="4"/>
      <c r="M1139" s="4"/>
      <c r="N1139" s="4"/>
      <c r="O1139" s="4"/>
      <c r="P1139" s="4"/>
      <c r="Q1139" s="4" t="s">
        <v>5</v>
      </c>
      <c r="R1139" s="4"/>
      <c r="S1139" s="4"/>
      <c r="T1139" s="4"/>
      <c r="U1139" s="4"/>
      <c r="V1139" s="4"/>
      <c r="W1139" s="4"/>
      <c r="X1139" s="4"/>
      <c r="Y1139" s="4"/>
      <c r="Z1139" s="4"/>
      <c r="AA1139" s="4">
        <v>1227.0</v>
      </c>
      <c r="AB1139" s="4" t="s">
        <v>47</v>
      </c>
      <c r="AC1139" s="4"/>
      <c r="AD1139" s="20" t="s">
        <v>2243</v>
      </c>
      <c r="AE1139" s="67" t="s">
        <v>8232</v>
      </c>
      <c r="AF1139" s="67" t="s">
        <v>5</v>
      </c>
      <c r="AG1139" s="67" t="s">
        <v>8232</v>
      </c>
      <c r="AH1139" s="67" t="s">
        <v>8232</v>
      </c>
      <c r="AI1139" s="67" t="s">
        <v>8232</v>
      </c>
      <c r="AJ1139" s="67" t="s">
        <v>8232</v>
      </c>
      <c r="AK1139" s="67" t="s">
        <v>8232</v>
      </c>
      <c r="AL1139" s="67" t="s">
        <v>8232</v>
      </c>
      <c r="AM1139" s="67" t="s">
        <v>8232</v>
      </c>
      <c r="AN1139" s="67" t="s">
        <v>10011</v>
      </c>
      <c r="AO1139" s="67" t="s">
        <v>10011</v>
      </c>
      <c r="AP1139" s="4"/>
      <c r="AQ1139" s="4"/>
      <c r="AR1139" s="4"/>
      <c r="AS1139" s="4"/>
      <c r="AT1139" s="4"/>
      <c r="AU1139" s="4"/>
      <c r="AV1139" s="4"/>
      <c r="AW1139" s="4"/>
      <c r="AX1139" s="4"/>
      <c r="AY1139" s="4"/>
      <c r="AZ1139" s="4"/>
      <c r="BA1139" s="4"/>
      <c r="BB1139" s="4"/>
      <c r="BC1139" s="4"/>
      <c r="BD1139" s="4"/>
      <c r="BE1139" s="4"/>
      <c r="BF1139" s="4"/>
      <c r="BG1139" s="4"/>
      <c r="BH1139" s="4"/>
      <c r="BI1139" s="4"/>
      <c r="BJ1139" s="243" t="str">
        <f t="shared" si="129"/>
        <v>TNLT</v>
      </c>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4"/>
      <c r="CL1139" s="4"/>
      <c r="CM1139" s="4"/>
    </row>
    <row r="1140" ht="14.25" customHeight="1">
      <c r="A1140" s="1" t="str">
        <f t="shared" si="128"/>
        <v/>
      </c>
      <c r="B1140" s="103" t="str">
        <f t="shared" si="4"/>
        <v>Có sẵn</v>
      </c>
      <c r="C1140" s="4" t="s">
        <v>6047</v>
      </c>
      <c r="D1140" s="4" t="s">
        <v>6048</v>
      </c>
      <c r="E1140" s="4"/>
      <c r="F1140" s="4"/>
      <c r="G1140" s="4"/>
      <c r="H1140" s="4"/>
      <c r="I1140" s="4"/>
      <c r="J1140" s="4"/>
      <c r="K1140" s="4"/>
      <c r="L1140" s="4"/>
      <c r="M1140" s="4" t="s">
        <v>49</v>
      </c>
      <c r="N1140" s="4" t="s">
        <v>5</v>
      </c>
      <c r="O1140" s="4" t="s">
        <v>2598</v>
      </c>
      <c r="P1140" s="4" t="s">
        <v>2713</v>
      </c>
      <c r="Q1140" s="4" t="s">
        <v>5</v>
      </c>
      <c r="R1140" s="4" t="s">
        <v>6058</v>
      </c>
      <c r="S1140" s="4" t="s">
        <v>6059</v>
      </c>
      <c r="T1140" s="4" t="s">
        <v>6060</v>
      </c>
      <c r="U1140" s="4" t="s">
        <v>6061</v>
      </c>
      <c r="V1140" s="4" t="s">
        <v>6062</v>
      </c>
      <c r="W1140" s="4" t="s">
        <v>6063</v>
      </c>
      <c r="X1140" s="4"/>
      <c r="Y1140" s="4"/>
      <c r="Z1140" s="4"/>
      <c r="AA1140" s="4">
        <v>1228.0</v>
      </c>
      <c r="AB1140" s="4" t="s">
        <v>47</v>
      </c>
      <c r="AC1140" s="4"/>
      <c r="AD1140" s="20" t="s">
        <v>595</v>
      </c>
      <c r="AE1140" s="67" t="s">
        <v>8362</v>
      </c>
      <c r="AF1140" s="67" t="s">
        <v>5</v>
      </c>
      <c r="AG1140" s="67" t="s">
        <v>8362</v>
      </c>
      <c r="AH1140" s="67" t="s">
        <v>8362</v>
      </c>
      <c r="AI1140" s="67" t="s">
        <v>8362</v>
      </c>
      <c r="AJ1140" s="67" t="s">
        <v>8362</v>
      </c>
      <c r="AK1140" s="67" t="s">
        <v>8362</v>
      </c>
      <c r="AL1140" s="67" t="s">
        <v>8501</v>
      </c>
      <c r="AM1140" s="67" t="s">
        <v>8501</v>
      </c>
      <c r="AN1140" s="67" t="s">
        <v>10081</v>
      </c>
      <c r="AO1140" s="67" t="s">
        <v>10082</v>
      </c>
      <c r="AP1140" s="67"/>
      <c r="AQ1140" s="4"/>
      <c r="AR1140" s="4"/>
      <c r="AS1140" s="4"/>
      <c r="AT1140" s="4"/>
      <c r="AU1140" s="4"/>
      <c r="AV1140" s="4"/>
      <c r="AW1140" s="4"/>
      <c r="AX1140" s="4"/>
      <c r="AY1140" s="4"/>
      <c r="AZ1140" s="4"/>
      <c r="BA1140" s="4"/>
      <c r="BB1140" s="4"/>
      <c r="BC1140" s="4"/>
      <c r="BD1140" s="4"/>
      <c r="BE1140" s="4"/>
      <c r="BF1140" s="4"/>
      <c r="BG1140" s="4"/>
      <c r="BH1140" s="4"/>
      <c r="BI1140" s="4"/>
      <c r="BJ1140" s="243" t="str">
        <f t="shared" si="129"/>
        <v>TNLT</v>
      </c>
      <c r="BK1140" s="4"/>
      <c r="BL1140" s="4"/>
      <c r="BM1140" s="4"/>
      <c r="BN1140" s="4"/>
      <c r="BO1140" s="4"/>
      <c r="BP1140" s="4"/>
      <c r="BQ1140" s="4"/>
      <c r="BR1140" s="4"/>
      <c r="BS1140" s="4"/>
      <c r="BT1140" s="4"/>
      <c r="BU1140" s="4"/>
      <c r="BV1140" s="4"/>
      <c r="BW1140" s="4"/>
      <c r="BX1140" s="4"/>
      <c r="BY1140" s="4"/>
      <c r="BZ1140" s="4"/>
      <c r="CA1140" s="4"/>
      <c r="CB1140" s="4"/>
      <c r="CC1140" s="4"/>
      <c r="CD1140" s="4"/>
      <c r="CE1140" s="4"/>
      <c r="CF1140" s="4"/>
      <c r="CG1140" s="4"/>
      <c r="CH1140" s="4"/>
      <c r="CI1140" s="4"/>
      <c r="CJ1140" s="4"/>
      <c r="CK1140" s="4"/>
      <c r="CL1140" s="4"/>
      <c r="CM1140" s="4"/>
    </row>
    <row r="1141" ht="14.25" customHeight="1">
      <c r="A1141" s="1" t="str">
        <f t="shared" si="128"/>
        <v/>
      </c>
      <c r="B1141" s="103" t="str">
        <f t="shared" si="4"/>
        <v>Có sẵn</v>
      </c>
      <c r="C1141" s="4" t="s">
        <v>6047</v>
      </c>
      <c r="D1141" s="4" t="s">
        <v>6048</v>
      </c>
      <c r="E1141" s="4" t="s">
        <v>6049</v>
      </c>
      <c r="F1141" s="4" t="s">
        <v>6050</v>
      </c>
      <c r="G1141" s="4"/>
      <c r="H1141" s="4"/>
      <c r="I1141" s="4"/>
      <c r="J1141" s="4" t="s">
        <v>123</v>
      </c>
      <c r="K1141" s="4"/>
      <c r="L1141" s="4" t="s">
        <v>6051</v>
      </c>
      <c r="M1141" s="4"/>
      <c r="N1141" s="4"/>
      <c r="O1141" s="4"/>
      <c r="P1141" s="4" t="s">
        <v>6064</v>
      </c>
      <c r="Q1141" s="4" t="s">
        <v>5</v>
      </c>
      <c r="R1141" s="4" t="s">
        <v>6065</v>
      </c>
      <c r="S1141" s="4" t="s">
        <v>6066</v>
      </c>
      <c r="T1141" s="4" t="s">
        <v>6054</v>
      </c>
      <c r="U1141" s="4" t="s">
        <v>6067</v>
      </c>
      <c r="V1141" s="4" t="s">
        <v>6055</v>
      </c>
      <c r="W1141" s="4" t="s">
        <v>6068</v>
      </c>
      <c r="X1141" s="4" t="s">
        <v>242</v>
      </c>
      <c r="Y1141" s="4"/>
      <c r="Z1141" s="4" t="s">
        <v>6069</v>
      </c>
      <c r="AA1141" s="4">
        <v>1229.0</v>
      </c>
      <c r="AB1141" s="4" t="s">
        <v>47</v>
      </c>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c r="BI1141" s="4"/>
      <c r="BJ1141" s="243" t="str">
        <f t="shared" si="129"/>
        <v>TNLT</v>
      </c>
      <c r="BK1141" s="4"/>
      <c r="BL1141" s="4"/>
      <c r="BM1141" s="4"/>
      <c r="BN1141" s="4"/>
      <c r="BO1141" s="4"/>
      <c r="BP1141" s="4"/>
      <c r="BQ1141" s="4"/>
      <c r="BR1141" s="4"/>
      <c r="BS1141" s="4"/>
      <c r="BT1141" s="4"/>
      <c r="BU1141" s="4"/>
      <c r="BV1141" s="4"/>
      <c r="BW1141" s="4"/>
      <c r="BX1141" s="4"/>
      <c r="BY1141" s="4"/>
      <c r="BZ1141" s="4"/>
      <c r="CA1141" s="4"/>
      <c r="CB1141" s="4"/>
      <c r="CC1141" s="4"/>
      <c r="CD1141" s="4"/>
      <c r="CE1141" s="4"/>
      <c r="CF1141" s="4"/>
      <c r="CG1141" s="4"/>
      <c r="CH1141" s="4"/>
      <c r="CI1141" s="4"/>
      <c r="CJ1141" s="4"/>
      <c r="CK1141" s="4"/>
      <c r="CL1141" s="4"/>
      <c r="CM1141" s="4"/>
    </row>
    <row r="1142" ht="14.25" customHeight="1">
      <c r="A1142" s="1" t="str">
        <f t="shared" si="128"/>
        <v/>
      </c>
      <c r="B1142" s="103" t="str">
        <f t="shared" si="4"/>
        <v>Có sẵn</v>
      </c>
      <c r="C1142" s="4" t="s">
        <v>6047</v>
      </c>
      <c r="D1142" s="4" t="s">
        <v>6048</v>
      </c>
      <c r="E1142" s="4"/>
      <c r="F1142" s="4"/>
      <c r="G1142" s="4"/>
      <c r="H1142" s="4"/>
      <c r="I1142" s="4"/>
      <c r="J1142" s="4"/>
      <c r="K1142" s="4"/>
      <c r="L1142" s="4"/>
      <c r="M1142" s="4"/>
      <c r="N1142" s="4"/>
      <c r="O1142" s="4"/>
      <c r="P1142" s="4"/>
      <c r="Q1142" s="4" t="s">
        <v>5</v>
      </c>
      <c r="R1142" s="4" t="s">
        <v>6070</v>
      </c>
      <c r="S1142" s="4" t="s">
        <v>6071</v>
      </c>
      <c r="T1142" s="4" t="s">
        <v>6072</v>
      </c>
      <c r="U1142" s="4" t="s">
        <v>6073</v>
      </c>
      <c r="V1142" s="4" t="s">
        <v>6074</v>
      </c>
      <c r="W1142" s="4" t="s">
        <v>6075</v>
      </c>
      <c r="X1142" s="4"/>
      <c r="Y1142" s="4"/>
      <c r="Z1142" s="4" t="s">
        <v>1452</v>
      </c>
      <c r="AA1142" s="4">
        <v>1230.0</v>
      </c>
      <c r="AB1142" s="4" t="s">
        <v>49</v>
      </c>
      <c r="AC1142" s="4"/>
      <c r="AD1142" s="20" t="s">
        <v>1190</v>
      </c>
      <c r="AE1142" s="271" t="s">
        <v>6070</v>
      </c>
      <c r="AF1142" s="270" t="s">
        <v>5</v>
      </c>
      <c r="AG1142" s="271" t="s">
        <v>6071</v>
      </c>
      <c r="AH1142" s="271" t="s">
        <v>6072</v>
      </c>
      <c r="AI1142" s="271" t="s">
        <v>6073</v>
      </c>
      <c r="AJ1142" s="271" t="s">
        <v>6075</v>
      </c>
      <c r="AK1142" s="271" t="s">
        <v>10083</v>
      </c>
      <c r="AL1142" s="271" t="s">
        <v>151</v>
      </c>
      <c r="AM1142" s="270" t="s">
        <v>10084</v>
      </c>
      <c r="AN1142" s="271" t="s">
        <v>10085</v>
      </c>
      <c r="AO1142" s="271" t="s">
        <v>10086</v>
      </c>
      <c r="AP1142" s="294"/>
      <c r="AQ1142" s="294"/>
      <c r="AR1142" s="294"/>
      <c r="AS1142" s="294"/>
      <c r="AT1142" s="294"/>
      <c r="AU1142" s="294"/>
      <c r="AV1142" s="294"/>
      <c r="AW1142" s="294"/>
      <c r="AX1142" s="294"/>
      <c r="AY1142" s="294"/>
      <c r="AZ1142" s="294"/>
      <c r="BA1142" s="294"/>
      <c r="BB1142" s="294"/>
      <c r="BC1142" s="4"/>
      <c r="BD1142" s="4"/>
      <c r="BE1142" s="4"/>
      <c r="BF1142" s="4"/>
      <c r="BG1142" s="4"/>
      <c r="BH1142" s="4"/>
      <c r="BI1142" s="4"/>
      <c r="BJ1142" s="243" t="str">
        <f t="shared" si="129"/>
        <v>TNLT</v>
      </c>
      <c r="BK1142" s="4"/>
      <c r="BL1142" s="4"/>
      <c r="BM1142" s="4"/>
      <c r="BN1142" s="4"/>
      <c r="BO1142" s="4"/>
      <c r="BP1142" s="4"/>
      <c r="BQ1142" s="4"/>
      <c r="BR1142" s="4"/>
      <c r="BS1142" s="4"/>
      <c r="BT1142" s="4"/>
      <c r="BU1142" s="4"/>
      <c r="BV1142" s="4"/>
      <c r="BW1142" s="4"/>
      <c r="BX1142" s="4"/>
      <c r="BY1142" s="4"/>
      <c r="BZ1142" s="4"/>
      <c r="CA1142" s="4"/>
      <c r="CB1142" s="4"/>
      <c r="CC1142" s="4"/>
      <c r="CD1142" s="4"/>
      <c r="CE1142" s="4"/>
      <c r="CF1142" s="4"/>
      <c r="CG1142" s="4"/>
      <c r="CH1142" s="4"/>
      <c r="CI1142" s="4"/>
      <c r="CJ1142" s="4"/>
      <c r="CK1142" s="4"/>
      <c r="CL1142" s="4"/>
      <c r="CM1142" s="4"/>
    </row>
    <row r="1143" ht="14.25" customHeight="1">
      <c r="A1143" s="1" t="str">
        <f t="shared" si="128"/>
        <v>OK</v>
      </c>
      <c r="B1143" s="103" t="str">
        <f t="shared" si="4"/>
        <v>OK</v>
      </c>
      <c r="C1143" s="4" t="s">
        <v>6076</v>
      </c>
      <c r="D1143" s="4" t="s">
        <v>6048</v>
      </c>
      <c r="E1143" s="4"/>
      <c r="F1143" s="4"/>
      <c r="G1143" s="4" t="s">
        <v>6077</v>
      </c>
      <c r="H1143" s="4"/>
      <c r="I1143" s="4"/>
      <c r="J1143" s="4"/>
      <c r="K1143" s="4"/>
      <c r="L1143" s="4"/>
      <c r="M1143" s="4" t="s">
        <v>49</v>
      </c>
      <c r="N1143" s="4" t="s">
        <v>5</v>
      </c>
      <c r="O1143" s="4" t="s">
        <v>2598</v>
      </c>
      <c r="P1143" s="4" t="s">
        <v>2668</v>
      </c>
      <c r="Q1143" s="4"/>
      <c r="R1143" s="4" t="s">
        <v>6078</v>
      </c>
      <c r="S1143" s="4" t="s">
        <v>6079</v>
      </c>
      <c r="T1143" s="4" t="s">
        <v>6080</v>
      </c>
      <c r="U1143" s="4" t="s">
        <v>6081</v>
      </c>
      <c r="V1143" s="4" t="s">
        <v>6082</v>
      </c>
      <c r="W1143" s="4" t="s">
        <v>6083</v>
      </c>
      <c r="X1143" s="4"/>
      <c r="Y1143" s="4"/>
      <c r="Z1143" s="4"/>
      <c r="AA1143" s="4">
        <v>1231.0</v>
      </c>
      <c r="AB1143" s="4" t="s">
        <v>47</v>
      </c>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c r="BI1143" s="4"/>
      <c r="BJ1143" s="243" t="str">
        <f t="shared" si="129"/>
        <v>TNLT</v>
      </c>
      <c r="BK1143" s="4"/>
      <c r="BL1143" s="4"/>
      <c r="BM1143" s="4"/>
      <c r="BN1143" s="4"/>
      <c r="BO1143" s="4"/>
      <c r="BP1143" s="4"/>
      <c r="BQ1143" s="4"/>
      <c r="BR1143" s="4"/>
      <c r="BS1143" s="4"/>
      <c r="BT1143" s="4"/>
      <c r="BU1143" s="4"/>
      <c r="BV1143" s="4"/>
      <c r="BW1143" s="4"/>
      <c r="BX1143" s="4"/>
      <c r="BY1143" s="4"/>
      <c r="BZ1143" s="4"/>
      <c r="CA1143" s="4"/>
      <c r="CB1143" s="4"/>
      <c r="CC1143" s="4"/>
      <c r="CD1143" s="4"/>
      <c r="CE1143" s="4"/>
      <c r="CF1143" s="4"/>
      <c r="CG1143" s="4"/>
      <c r="CH1143" s="4"/>
      <c r="CI1143" s="4"/>
      <c r="CJ1143" s="4"/>
      <c r="CK1143" s="4"/>
      <c r="CL1143" s="4"/>
      <c r="CM1143" s="4"/>
    </row>
    <row r="1144" ht="14.25" customHeight="1">
      <c r="A1144" s="1" t="str">
        <f t="shared" si="128"/>
        <v/>
      </c>
      <c r="B1144" s="103" t="str">
        <f t="shared" si="4"/>
        <v>Có sẵn</v>
      </c>
      <c r="C1144" s="4" t="s">
        <v>6076</v>
      </c>
      <c r="D1144" s="4" t="s">
        <v>6048</v>
      </c>
      <c r="E1144" s="4"/>
      <c r="F1144" s="4"/>
      <c r="G1144" s="4" t="s">
        <v>6077</v>
      </c>
      <c r="H1144" s="4"/>
      <c r="I1144" s="4"/>
      <c r="J1144" s="4"/>
      <c r="K1144" s="4"/>
      <c r="L1144" s="4"/>
      <c r="M1144" s="4"/>
      <c r="N1144" s="4"/>
      <c r="O1144" s="4"/>
      <c r="P1144" s="4"/>
      <c r="Q1144" s="4" t="s">
        <v>144</v>
      </c>
      <c r="R1144" s="4" t="s">
        <v>6084</v>
      </c>
      <c r="S1144" s="4" t="s">
        <v>6085</v>
      </c>
      <c r="T1144" s="4" t="s">
        <v>6086</v>
      </c>
      <c r="U1144" s="4" t="s">
        <v>6087</v>
      </c>
      <c r="V1144" s="4" t="s">
        <v>150</v>
      </c>
      <c r="W1144" s="4" t="s">
        <v>150</v>
      </c>
      <c r="X1144" s="4" t="s">
        <v>171</v>
      </c>
      <c r="Y1144" s="4"/>
      <c r="Z1144" s="4"/>
      <c r="AA1144" s="4">
        <v>1232.0</v>
      </c>
      <c r="AB1144" s="4" t="s">
        <v>49</v>
      </c>
      <c r="AC1144" s="4"/>
      <c r="AD1144" s="20" t="s">
        <v>1037</v>
      </c>
      <c r="AE1144" s="4" t="s">
        <v>6084</v>
      </c>
      <c r="AF1144" s="4" t="s">
        <v>144</v>
      </c>
      <c r="AG1144" s="4" t="s">
        <v>6085</v>
      </c>
      <c r="AH1144" s="4" t="s">
        <v>6086</v>
      </c>
      <c r="AI1144" s="4" t="s">
        <v>6087</v>
      </c>
      <c r="AJ1144" s="67" t="s">
        <v>10087</v>
      </c>
      <c r="AK1144" s="67" t="s">
        <v>10088</v>
      </c>
      <c r="AL1144" s="67" t="s">
        <v>10089</v>
      </c>
      <c r="AM1144" s="67" t="s">
        <v>10090</v>
      </c>
      <c r="AN1144" s="67" t="s">
        <v>10091</v>
      </c>
      <c r="AO1144" s="67" t="s">
        <v>10092</v>
      </c>
      <c r="AP1144" s="4"/>
      <c r="AQ1144" s="4"/>
      <c r="AR1144" s="4"/>
      <c r="AS1144" s="4"/>
      <c r="AT1144" s="4"/>
      <c r="AU1144" s="4"/>
      <c r="AV1144" s="4"/>
      <c r="AW1144" s="4"/>
      <c r="AX1144" s="4"/>
      <c r="AY1144" s="4"/>
      <c r="AZ1144" s="4"/>
      <c r="BA1144" s="4"/>
      <c r="BB1144" s="4"/>
      <c r="BC1144" s="4"/>
      <c r="BD1144" s="4"/>
      <c r="BE1144" s="4"/>
      <c r="BF1144" s="4"/>
      <c r="BG1144" s="4"/>
      <c r="BH1144" s="4"/>
      <c r="BI1144" s="4"/>
      <c r="BJ1144" s="243" t="str">
        <f t="shared" si="129"/>
        <v>ICT_TNLT</v>
      </c>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4"/>
      <c r="CK1144" s="4"/>
      <c r="CL1144" s="4"/>
      <c r="CM1144" s="4"/>
    </row>
    <row r="1145" ht="14.25" customHeight="1">
      <c r="A1145" s="1" t="str">
        <f t="shared" si="128"/>
        <v/>
      </c>
      <c r="B1145" s="103" t="str">
        <f t="shared" si="4"/>
        <v>Có sẵn</v>
      </c>
      <c r="C1145" s="4" t="s">
        <v>6088</v>
      </c>
      <c r="D1145" s="4" t="s">
        <v>6048</v>
      </c>
      <c r="E1145" s="4"/>
      <c r="F1145" s="4"/>
      <c r="G1145" s="4" t="s">
        <v>6089</v>
      </c>
      <c r="H1145" s="4"/>
      <c r="I1145" s="4"/>
      <c r="J1145" s="4"/>
      <c r="K1145" s="4"/>
      <c r="L1145" s="4"/>
      <c r="M1145" s="4" t="s">
        <v>49</v>
      </c>
      <c r="N1145" s="4" t="s">
        <v>5</v>
      </c>
      <c r="O1145" s="4" t="s">
        <v>2465</v>
      </c>
      <c r="P1145" s="4" t="s">
        <v>2597</v>
      </c>
      <c r="Q1145" s="4" t="s">
        <v>5</v>
      </c>
      <c r="R1145" s="4" t="s">
        <v>6090</v>
      </c>
      <c r="S1145" s="4" t="s">
        <v>6091</v>
      </c>
      <c r="T1145" s="4" t="s">
        <v>106</v>
      </c>
      <c r="U1145" s="4" t="s">
        <v>6092</v>
      </c>
      <c r="V1145" s="4" t="s">
        <v>6093</v>
      </c>
      <c r="W1145" s="4" t="s">
        <v>1124</v>
      </c>
      <c r="X1145" s="4"/>
      <c r="Y1145" s="4"/>
      <c r="Z1145" s="4"/>
      <c r="AA1145" s="4">
        <v>1233.0</v>
      </c>
      <c r="AB1145" s="4" t="s">
        <v>47</v>
      </c>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c r="BI1145" s="4"/>
      <c r="BJ1145" s="243" t="str">
        <f t="shared" si="129"/>
        <v>TNLT</v>
      </c>
      <c r="BK1145" s="4"/>
      <c r="BL1145" s="4"/>
      <c r="BM1145" s="4"/>
      <c r="BN1145" s="4"/>
      <c r="BO1145" s="4"/>
      <c r="BP1145" s="4"/>
      <c r="BQ1145" s="4"/>
      <c r="BR1145" s="4"/>
      <c r="BS1145" s="4"/>
      <c r="BT1145" s="4"/>
      <c r="BU1145" s="4"/>
      <c r="BV1145" s="4"/>
      <c r="BW1145" s="4"/>
      <c r="BX1145" s="4"/>
      <c r="BY1145" s="4"/>
      <c r="BZ1145" s="4"/>
      <c r="CA1145" s="4"/>
      <c r="CB1145" s="4"/>
      <c r="CC1145" s="4"/>
      <c r="CD1145" s="4"/>
      <c r="CE1145" s="4"/>
      <c r="CF1145" s="4"/>
      <c r="CG1145" s="4"/>
      <c r="CH1145" s="4"/>
      <c r="CI1145" s="4"/>
      <c r="CJ1145" s="4"/>
      <c r="CK1145" s="4"/>
      <c r="CL1145" s="4"/>
      <c r="CM1145" s="4"/>
    </row>
    <row r="1146" ht="14.25" customHeight="1">
      <c r="A1146" s="1" t="str">
        <f t="shared" si="128"/>
        <v/>
      </c>
      <c r="B1146" s="103" t="str">
        <f t="shared" si="4"/>
        <v>Có sẵn</v>
      </c>
      <c r="C1146" s="4" t="s">
        <v>6088</v>
      </c>
      <c r="D1146" s="4" t="s">
        <v>6048</v>
      </c>
      <c r="E1146" s="4"/>
      <c r="F1146" s="4"/>
      <c r="G1146" s="4" t="s">
        <v>6089</v>
      </c>
      <c r="H1146" s="4"/>
      <c r="I1146" s="4"/>
      <c r="J1146" s="4"/>
      <c r="K1146" s="4"/>
      <c r="L1146" s="4"/>
      <c r="M1146" s="4"/>
      <c r="N1146" s="4"/>
      <c r="O1146" s="4"/>
      <c r="P1146" s="4"/>
      <c r="Q1146" s="4" t="s">
        <v>5</v>
      </c>
      <c r="R1146" s="4" t="s">
        <v>6094</v>
      </c>
      <c r="S1146" s="4" t="s">
        <v>6071</v>
      </c>
      <c r="T1146" s="4" t="s">
        <v>6072</v>
      </c>
      <c r="U1146" s="4" t="s">
        <v>6073</v>
      </c>
      <c r="V1146" s="4" t="s">
        <v>6074</v>
      </c>
      <c r="W1146" s="4" t="s">
        <v>6075</v>
      </c>
      <c r="X1146" s="4"/>
      <c r="Y1146" s="4"/>
      <c r="Z1146" s="4" t="s">
        <v>6095</v>
      </c>
      <c r="AA1146" s="4">
        <v>1234.0</v>
      </c>
      <c r="AB1146" s="4" t="s">
        <v>49</v>
      </c>
      <c r="AC1146" s="4"/>
      <c r="AD1146" s="20" t="s">
        <v>1940</v>
      </c>
      <c r="AE1146" s="67" t="s">
        <v>10093</v>
      </c>
      <c r="AF1146" s="67" t="s">
        <v>5</v>
      </c>
      <c r="AG1146" s="67" t="s">
        <v>10094</v>
      </c>
      <c r="AH1146" s="67" t="s">
        <v>6072</v>
      </c>
      <c r="AI1146" s="67" t="s">
        <v>6073</v>
      </c>
      <c r="AJ1146" s="67" t="s">
        <v>6074</v>
      </c>
      <c r="AK1146" s="67" t="s">
        <v>6075</v>
      </c>
      <c r="AL1146" s="67" t="s">
        <v>151</v>
      </c>
      <c r="AM1146" s="67" t="s">
        <v>10095</v>
      </c>
      <c r="AN1146" s="67" t="s">
        <v>9582</v>
      </c>
      <c r="AO1146" s="67" t="s">
        <v>10096</v>
      </c>
      <c r="AP1146" s="4"/>
      <c r="AQ1146" s="4"/>
      <c r="AR1146" s="4"/>
      <c r="AS1146" s="4"/>
      <c r="AT1146" s="4"/>
      <c r="AU1146" s="4"/>
      <c r="AV1146" s="4"/>
      <c r="AW1146" s="4"/>
      <c r="AX1146" s="4"/>
      <c r="AY1146" s="4"/>
      <c r="AZ1146" s="4"/>
      <c r="BA1146" s="4"/>
      <c r="BB1146" s="4"/>
      <c r="BC1146" s="4"/>
      <c r="BD1146" s="4"/>
      <c r="BE1146" s="4"/>
      <c r="BF1146" s="4"/>
      <c r="BG1146" s="4"/>
      <c r="BH1146" s="4"/>
      <c r="BI1146" s="4"/>
      <c r="BJ1146" s="243" t="str">
        <f t="shared" si="129"/>
        <v>TNLT</v>
      </c>
      <c r="BK1146" s="4"/>
      <c r="BL1146" s="4"/>
      <c r="BM1146" s="4"/>
      <c r="BN1146" s="4"/>
      <c r="BO1146" s="4"/>
      <c r="BP1146" s="4"/>
      <c r="BQ1146" s="4"/>
      <c r="BR1146" s="4"/>
      <c r="BS1146" s="4"/>
      <c r="BT1146" s="4"/>
      <c r="BU1146" s="4"/>
      <c r="BV1146" s="4"/>
      <c r="BW1146" s="4"/>
      <c r="BX1146" s="4"/>
      <c r="BY1146" s="4"/>
      <c r="BZ1146" s="4"/>
      <c r="CA1146" s="4"/>
      <c r="CB1146" s="4"/>
      <c r="CC1146" s="4"/>
      <c r="CD1146" s="4"/>
      <c r="CE1146" s="4"/>
      <c r="CF1146" s="4"/>
      <c r="CG1146" s="4"/>
      <c r="CH1146" s="4"/>
      <c r="CI1146" s="4"/>
      <c r="CJ1146" s="4"/>
      <c r="CK1146" s="4"/>
      <c r="CL1146" s="4"/>
      <c r="CM1146" s="4"/>
    </row>
    <row r="1147" ht="14.25" customHeight="1">
      <c r="A1147" s="1" t="str">
        <f t="shared" si="128"/>
        <v>OK</v>
      </c>
      <c r="B1147" s="103" t="str">
        <f t="shared" si="4"/>
        <v>OK</v>
      </c>
      <c r="C1147" s="4" t="s">
        <v>6096</v>
      </c>
      <c r="D1147" s="4" t="s">
        <v>6048</v>
      </c>
      <c r="E1147" s="4"/>
      <c r="F1147" s="4" t="s">
        <v>6097</v>
      </c>
      <c r="G1147" s="4"/>
      <c r="H1147" s="4"/>
      <c r="I1147" s="4"/>
      <c r="J1147" s="4"/>
      <c r="K1147" s="4"/>
      <c r="L1147" s="4" t="s">
        <v>6098</v>
      </c>
      <c r="M1147" s="4" t="s">
        <v>49</v>
      </c>
      <c r="N1147" s="4" t="s">
        <v>5</v>
      </c>
      <c r="O1147" s="4" t="s">
        <v>3485</v>
      </c>
      <c r="P1147" s="4" t="s">
        <v>3512</v>
      </c>
      <c r="Q1147" s="4"/>
      <c r="R1147" s="4" t="s">
        <v>6099</v>
      </c>
      <c r="S1147" s="4" t="s">
        <v>6100</v>
      </c>
      <c r="T1147" s="4" t="s">
        <v>6101</v>
      </c>
      <c r="U1147" s="4" t="s">
        <v>6102</v>
      </c>
      <c r="V1147" s="4" t="s">
        <v>6103</v>
      </c>
      <c r="W1147" s="4" t="s">
        <v>6104</v>
      </c>
      <c r="X1147" s="4"/>
      <c r="Y1147" s="4"/>
      <c r="Z1147" s="4"/>
      <c r="AA1147" s="4">
        <v>1235.0</v>
      </c>
      <c r="AB1147" s="4" t="s">
        <v>47</v>
      </c>
      <c r="AC1147" s="4"/>
      <c r="AD1147" s="20" t="s">
        <v>236</v>
      </c>
      <c r="AE1147" s="67" t="s">
        <v>10097</v>
      </c>
      <c r="AF1147" s="67" t="s">
        <v>5</v>
      </c>
      <c r="AG1147" s="67" t="s">
        <v>10098</v>
      </c>
      <c r="AH1147" s="67" t="s">
        <v>10099</v>
      </c>
      <c r="AI1147" s="67" t="s">
        <v>10100</v>
      </c>
      <c r="AJ1147" s="67" t="s">
        <v>10101</v>
      </c>
      <c r="AK1147" s="67" t="s">
        <v>10102</v>
      </c>
      <c r="AL1147" s="67" t="s">
        <v>10103</v>
      </c>
      <c r="AM1147" s="67" t="s">
        <v>10104</v>
      </c>
      <c r="AN1147" s="67" t="s">
        <v>10105</v>
      </c>
      <c r="AO1147" s="67" t="s">
        <v>10106</v>
      </c>
      <c r="AP1147" s="4"/>
      <c r="AQ1147" s="4"/>
      <c r="AR1147" s="4"/>
      <c r="AS1147" s="4"/>
      <c r="AT1147" s="4"/>
      <c r="AU1147" s="4"/>
      <c r="AV1147" s="4"/>
      <c r="AW1147" s="4"/>
      <c r="AX1147" s="4"/>
      <c r="AY1147" s="4"/>
      <c r="AZ1147" s="4"/>
      <c r="BA1147" s="4"/>
      <c r="BB1147" s="4"/>
      <c r="BC1147" s="4"/>
      <c r="BD1147" s="4"/>
      <c r="BE1147" s="4"/>
      <c r="BF1147" s="4"/>
      <c r="BG1147" s="4"/>
      <c r="BH1147" s="4"/>
      <c r="BI1147" s="4"/>
      <c r="BJ1147" s="243" t="str">
        <f t="shared" si="129"/>
        <v>TNLT</v>
      </c>
      <c r="BK1147" s="4"/>
      <c r="BL1147" s="4"/>
      <c r="BM1147" s="4"/>
      <c r="BN1147" s="4"/>
      <c r="BO1147" s="4"/>
      <c r="BP1147" s="4"/>
      <c r="BQ1147" s="4"/>
      <c r="BR1147" s="4"/>
      <c r="BS1147" s="4"/>
      <c r="BT1147" s="4"/>
      <c r="BU1147" s="4"/>
      <c r="BV1147" s="4"/>
      <c r="BW1147" s="4"/>
      <c r="BX1147" s="4"/>
      <c r="BY1147" s="4"/>
      <c r="BZ1147" s="4"/>
      <c r="CA1147" s="4"/>
      <c r="CB1147" s="4"/>
      <c r="CC1147" s="4"/>
      <c r="CD1147" s="4"/>
      <c r="CE1147" s="4"/>
      <c r="CF1147" s="4"/>
      <c r="CG1147" s="4"/>
      <c r="CH1147" s="4"/>
      <c r="CI1147" s="4"/>
      <c r="CJ1147" s="4"/>
      <c r="CK1147" s="4"/>
      <c r="CL1147" s="4"/>
      <c r="CM1147" s="4"/>
    </row>
    <row r="1148" ht="14.25" customHeight="1">
      <c r="A1148" s="1" t="str">
        <f t="shared" si="128"/>
        <v>OK</v>
      </c>
      <c r="B1148" s="103" t="str">
        <f t="shared" si="4"/>
        <v>OK</v>
      </c>
      <c r="C1148" s="4" t="s">
        <v>6096</v>
      </c>
      <c r="D1148" s="4" t="s">
        <v>6048</v>
      </c>
      <c r="E1148" s="4"/>
      <c r="F1148" s="4"/>
      <c r="G1148" s="4"/>
      <c r="H1148" s="4"/>
      <c r="I1148" s="4"/>
      <c r="J1148" s="4"/>
      <c r="K1148" s="4"/>
      <c r="L1148" s="4"/>
      <c r="M1148" s="4" t="s">
        <v>49</v>
      </c>
      <c r="N1148" s="4" t="s">
        <v>5</v>
      </c>
      <c r="O1148" s="4" t="s">
        <v>3767</v>
      </c>
      <c r="P1148" s="4" t="s">
        <v>3832</v>
      </c>
      <c r="Q1148" s="4"/>
      <c r="R1148" s="4" t="s">
        <v>6105</v>
      </c>
      <c r="S1148" s="4" t="s">
        <v>6106</v>
      </c>
      <c r="T1148" s="4" t="s">
        <v>6107</v>
      </c>
      <c r="U1148" s="4" t="s">
        <v>6108</v>
      </c>
      <c r="V1148" s="4" t="s">
        <v>6109</v>
      </c>
      <c r="W1148" s="4" t="s">
        <v>6110</v>
      </c>
      <c r="X1148" s="4"/>
      <c r="Y1148" s="4"/>
      <c r="Z1148" s="4"/>
      <c r="AA1148" s="4">
        <v>1236.0</v>
      </c>
      <c r="AB1148" s="4" t="s">
        <v>47</v>
      </c>
      <c r="AC1148" s="4"/>
      <c r="AD1148" s="20" t="s">
        <v>671</v>
      </c>
      <c r="AE1148" s="67" t="s">
        <v>10107</v>
      </c>
      <c r="AF1148" s="67" t="s">
        <v>5</v>
      </c>
      <c r="AG1148" s="67" t="s">
        <v>10108</v>
      </c>
      <c r="AH1148" s="67" t="s">
        <v>10109</v>
      </c>
      <c r="AI1148" s="67" t="s">
        <v>10110</v>
      </c>
      <c r="AJ1148" s="67" t="s">
        <v>10111</v>
      </c>
      <c r="AK1148" s="67" t="s">
        <v>10112</v>
      </c>
      <c r="AL1148" s="67" t="s">
        <v>8249</v>
      </c>
      <c r="AM1148" s="67" t="s">
        <v>8249</v>
      </c>
      <c r="AN1148" s="67" t="s">
        <v>9582</v>
      </c>
      <c r="AO1148" s="67" t="s">
        <v>10113</v>
      </c>
      <c r="AP1148" s="4"/>
      <c r="AQ1148" s="4"/>
      <c r="AR1148" s="4"/>
      <c r="AS1148" s="4"/>
      <c r="AT1148" s="4"/>
      <c r="AU1148" s="4"/>
      <c r="AV1148" s="4"/>
      <c r="AW1148" s="4"/>
      <c r="AX1148" s="4"/>
      <c r="AY1148" s="4"/>
      <c r="AZ1148" s="4"/>
      <c r="BA1148" s="4"/>
      <c r="BB1148" s="4"/>
      <c r="BC1148" s="4"/>
      <c r="BD1148" s="4"/>
      <c r="BE1148" s="4"/>
      <c r="BF1148" s="4"/>
      <c r="BG1148" s="4"/>
      <c r="BH1148" s="4"/>
      <c r="BI1148" s="4"/>
      <c r="BJ1148" s="243" t="str">
        <f t="shared" si="129"/>
        <v>TNLT</v>
      </c>
      <c r="BK1148" s="4"/>
      <c r="BL1148" s="4"/>
      <c r="BM1148" s="4"/>
      <c r="BN1148" s="4"/>
      <c r="BO1148" s="4"/>
      <c r="BP1148" s="4"/>
      <c r="BQ1148" s="4"/>
      <c r="BR1148" s="4"/>
      <c r="BS1148" s="4"/>
      <c r="BT1148" s="4"/>
      <c r="BU1148" s="4"/>
      <c r="BV1148" s="4"/>
      <c r="BW1148" s="4"/>
      <c r="BX1148" s="4"/>
      <c r="BY1148" s="4"/>
      <c r="BZ1148" s="4"/>
      <c r="CA1148" s="4"/>
      <c r="CB1148" s="4"/>
      <c r="CC1148" s="4"/>
      <c r="CD1148" s="4"/>
      <c r="CE1148" s="4"/>
      <c r="CF1148" s="4"/>
      <c r="CG1148" s="4"/>
      <c r="CH1148" s="4"/>
      <c r="CI1148" s="4"/>
      <c r="CJ1148" s="4"/>
      <c r="CK1148" s="4"/>
      <c r="CL1148" s="4"/>
      <c r="CM1148" s="4"/>
    </row>
    <row r="1149" ht="14.25" customHeight="1">
      <c r="A1149" s="1" t="str">
        <f t="shared" si="128"/>
        <v/>
      </c>
      <c r="B1149" s="103" t="str">
        <f t="shared" si="4"/>
        <v>Có sẵn</v>
      </c>
      <c r="C1149" s="4" t="s">
        <v>6096</v>
      </c>
      <c r="D1149" s="4" t="s">
        <v>6048</v>
      </c>
      <c r="E1149" s="4"/>
      <c r="F1149" s="4" t="s">
        <v>6097</v>
      </c>
      <c r="G1149" s="4"/>
      <c r="H1149" s="4"/>
      <c r="I1149" s="4"/>
      <c r="J1149" s="4"/>
      <c r="K1149" s="4"/>
      <c r="L1149" s="4" t="s">
        <v>6098</v>
      </c>
      <c r="M1149" s="4"/>
      <c r="N1149" s="4"/>
      <c r="O1149" s="4"/>
      <c r="P1149" s="4" t="s">
        <v>6111</v>
      </c>
      <c r="Q1149" s="4" t="s">
        <v>5</v>
      </c>
      <c r="R1149" s="4" t="s">
        <v>6112</v>
      </c>
      <c r="S1149" s="4" t="s">
        <v>6113</v>
      </c>
      <c r="T1149" s="4" t="s">
        <v>2184</v>
      </c>
      <c r="U1149" s="4" t="s">
        <v>2185</v>
      </c>
      <c r="V1149" s="4" t="s">
        <v>6114</v>
      </c>
      <c r="W1149" s="4" t="s">
        <v>6115</v>
      </c>
      <c r="X1149" s="4" t="s">
        <v>171</v>
      </c>
      <c r="Y1149" s="4"/>
      <c r="Z1149" s="4" t="s">
        <v>6116</v>
      </c>
      <c r="AA1149" s="4">
        <v>1237.0</v>
      </c>
      <c r="AB1149" s="4" t="s">
        <v>47</v>
      </c>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c r="BI1149" s="4"/>
      <c r="BJ1149" s="243" t="str">
        <f t="shared" si="129"/>
        <v>TNLT</v>
      </c>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c r="CL1149" s="4"/>
      <c r="CM1149" s="4"/>
    </row>
    <row r="1150" ht="14.25" customHeight="1">
      <c r="A1150" s="1" t="str">
        <f t="shared" si="128"/>
        <v/>
      </c>
      <c r="B1150" s="103" t="str">
        <f t="shared" si="4"/>
        <v>Có sẵn</v>
      </c>
      <c r="C1150" s="4" t="s">
        <v>6096</v>
      </c>
      <c r="D1150" s="4" t="s">
        <v>6048</v>
      </c>
      <c r="E1150" s="4"/>
      <c r="F1150" s="4"/>
      <c r="G1150" s="4"/>
      <c r="H1150" s="4"/>
      <c r="I1150" s="4"/>
      <c r="J1150" s="4"/>
      <c r="K1150" s="4"/>
      <c r="L1150" s="4"/>
      <c r="M1150" s="4"/>
      <c r="N1150" s="4"/>
      <c r="O1150" s="4"/>
      <c r="P1150" s="4"/>
      <c r="Q1150" s="4" t="s">
        <v>9</v>
      </c>
      <c r="R1150" s="4" t="s">
        <v>6117</v>
      </c>
      <c r="S1150" s="4"/>
      <c r="T1150" s="4"/>
      <c r="U1150" s="4"/>
      <c r="V1150" s="4"/>
      <c r="W1150" s="4"/>
      <c r="X1150" s="4"/>
      <c r="Y1150" s="4"/>
      <c r="Z1150" s="4" t="s">
        <v>6118</v>
      </c>
      <c r="AA1150" s="4">
        <v>1238.0</v>
      </c>
      <c r="AB1150" s="4" t="s">
        <v>49</v>
      </c>
      <c r="AC1150" s="4"/>
      <c r="AD1150" s="20" t="s">
        <v>927</v>
      </c>
      <c r="AE1150" s="67" t="s">
        <v>8464</v>
      </c>
      <c r="AF1150" s="67" t="s">
        <v>9</v>
      </c>
      <c r="AG1150" s="67" t="s">
        <v>8232</v>
      </c>
      <c r="AH1150" s="67" t="s">
        <v>8232</v>
      </c>
      <c r="AI1150" s="67" t="s">
        <v>8232</v>
      </c>
      <c r="AJ1150" s="67" t="s">
        <v>8232</v>
      </c>
      <c r="AK1150" s="67" t="s">
        <v>8232</v>
      </c>
      <c r="AL1150" s="67" t="s">
        <v>8232</v>
      </c>
      <c r="AM1150" s="67" t="s">
        <v>8232</v>
      </c>
      <c r="AN1150" s="67" t="s">
        <v>9150</v>
      </c>
      <c r="AO1150" s="67" t="s">
        <v>10114</v>
      </c>
      <c r="AP1150" s="4"/>
      <c r="AQ1150" s="4"/>
      <c r="AR1150" s="4"/>
      <c r="AS1150" s="4"/>
      <c r="AT1150" s="4"/>
      <c r="AU1150" s="4"/>
      <c r="AV1150" s="4"/>
      <c r="AW1150" s="4"/>
      <c r="AX1150" s="4"/>
      <c r="AY1150" s="4"/>
      <c r="AZ1150" s="4"/>
      <c r="BA1150" s="4"/>
      <c r="BB1150" s="4"/>
      <c r="BC1150" s="4"/>
      <c r="BD1150" s="4"/>
      <c r="BE1150" s="4"/>
      <c r="BF1150" s="4"/>
      <c r="BG1150" s="4"/>
      <c r="BH1150" s="4"/>
      <c r="BI1150" s="4"/>
      <c r="BJ1150" s="243" t="str">
        <f t="shared" si="129"/>
        <v>TL</v>
      </c>
      <c r="BK1150" s="4"/>
      <c r="BL1150" s="4"/>
      <c r="BM1150" s="4"/>
      <c r="BN1150" s="4"/>
      <c r="BO1150" s="4"/>
      <c r="BP1150" s="4"/>
      <c r="BQ1150" s="4"/>
      <c r="BR1150" s="4"/>
      <c r="BS1150" s="4"/>
      <c r="BT1150" s="4"/>
      <c r="BU1150" s="4"/>
      <c r="BV1150" s="4"/>
      <c r="BW1150" s="4"/>
      <c r="BX1150" s="4"/>
      <c r="BY1150" s="4"/>
      <c r="BZ1150" s="4"/>
      <c r="CA1150" s="4"/>
      <c r="CB1150" s="4"/>
      <c r="CC1150" s="4"/>
      <c r="CD1150" s="4"/>
      <c r="CE1150" s="4"/>
      <c r="CF1150" s="4"/>
      <c r="CG1150" s="4"/>
      <c r="CH1150" s="4"/>
      <c r="CI1150" s="4"/>
      <c r="CJ1150" s="4"/>
      <c r="CK1150" s="4"/>
      <c r="CL1150" s="4"/>
      <c r="CM1150" s="4"/>
    </row>
    <row r="1151" ht="14.25" customHeight="1">
      <c r="A1151" s="1" t="str">
        <f t="shared" si="128"/>
        <v/>
      </c>
      <c r="B1151" s="103" t="str">
        <f t="shared" si="4"/>
        <v>Có sẵn</v>
      </c>
      <c r="C1151" s="4" t="s">
        <v>6119</v>
      </c>
      <c r="D1151" s="4" t="s">
        <v>6048</v>
      </c>
      <c r="E1151" s="4"/>
      <c r="F1151" s="4"/>
      <c r="G1151" s="4" t="s">
        <v>6120</v>
      </c>
      <c r="H1151" s="4"/>
      <c r="I1151" s="4"/>
      <c r="J1151" s="4"/>
      <c r="K1151" s="4"/>
      <c r="L1151" s="4"/>
      <c r="M1151" s="4" t="s">
        <v>49</v>
      </c>
      <c r="N1151" s="4" t="s">
        <v>5</v>
      </c>
      <c r="O1151" s="4" t="s">
        <v>2897</v>
      </c>
      <c r="P1151" s="4" t="s">
        <v>2935</v>
      </c>
      <c r="Q1151" s="4" t="s">
        <v>5</v>
      </c>
      <c r="R1151" s="4" t="s">
        <v>6121</v>
      </c>
      <c r="S1151" s="4" t="s">
        <v>6122</v>
      </c>
      <c r="T1151" s="4" t="s">
        <v>6123</v>
      </c>
      <c r="U1151" s="4" t="s">
        <v>6124</v>
      </c>
      <c r="V1151" s="4" t="s">
        <v>6125</v>
      </c>
      <c r="W1151" s="4" t="s">
        <v>6126</v>
      </c>
      <c r="X1151" s="4"/>
      <c r="Y1151" s="4"/>
      <c r="Z1151" s="4"/>
      <c r="AA1151" s="4">
        <v>1239.0</v>
      </c>
      <c r="AB1151" s="4" t="s">
        <v>47</v>
      </c>
      <c r="AC1151" s="4"/>
      <c r="AD1151" s="20" t="s">
        <v>953</v>
      </c>
      <c r="AE1151" s="67" t="s">
        <v>10115</v>
      </c>
      <c r="AF1151" s="67" t="s">
        <v>5</v>
      </c>
      <c r="AG1151" s="67" t="s">
        <v>10116</v>
      </c>
      <c r="AH1151" s="67" t="s">
        <v>10117</v>
      </c>
      <c r="AI1151" s="67" t="s">
        <v>10118</v>
      </c>
      <c r="AJ1151" s="67" t="s">
        <v>10119</v>
      </c>
      <c r="AK1151" s="67" t="s">
        <v>4749</v>
      </c>
      <c r="AL1151" s="67" t="s">
        <v>8232</v>
      </c>
      <c r="AM1151" s="67" t="s">
        <v>8232</v>
      </c>
      <c r="AN1151" s="67" t="s">
        <v>10120</v>
      </c>
      <c r="AO1151" s="67" t="s">
        <v>10121</v>
      </c>
      <c r="AP1151" s="4"/>
      <c r="AQ1151" s="4"/>
      <c r="AR1151" s="4"/>
      <c r="AS1151" s="4"/>
      <c r="AT1151" s="4"/>
      <c r="AU1151" s="4"/>
      <c r="AV1151" s="4"/>
      <c r="AW1151" s="4"/>
      <c r="AX1151" s="4"/>
      <c r="AY1151" s="4"/>
      <c r="AZ1151" s="4"/>
      <c r="BA1151" s="4"/>
      <c r="BB1151" s="4"/>
      <c r="BC1151" s="4"/>
      <c r="BD1151" s="4"/>
      <c r="BE1151" s="4"/>
      <c r="BF1151" s="4"/>
      <c r="BG1151" s="4"/>
      <c r="BH1151" s="4"/>
      <c r="BI1151" s="4"/>
      <c r="BJ1151" s="243" t="str">
        <f t="shared" si="129"/>
        <v>TNLT</v>
      </c>
      <c r="BK1151" s="4"/>
      <c r="BL1151" s="4"/>
      <c r="BM1151" s="4"/>
      <c r="BN1151" s="4"/>
      <c r="BO1151" s="4"/>
      <c r="BP1151" s="4"/>
      <c r="BQ1151" s="4"/>
      <c r="BR1151" s="4"/>
      <c r="BS1151" s="4"/>
      <c r="BT1151" s="4"/>
      <c r="BU1151" s="4"/>
      <c r="BV1151" s="4"/>
      <c r="BW1151" s="4"/>
      <c r="BX1151" s="4"/>
      <c r="BY1151" s="4"/>
      <c r="BZ1151" s="4"/>
      <c r="CA1151" s="4"/>
      <c r="CB1151" s="4"/>
      <c r="CC1151" s="4"/>
      <c r="CD1151" s="4"/>
      <c r="CE1151" s="4"/>
      <c r="CF1151" s="4"/>
      <c r="CG1151" s="4"/>
      <c r="CH1151" s="4"/>
      <c r="CI1151" s="4"/>
      <c r="CJ1151" s="4"/>
      <c r="CK1151" s="4"/>
      <c r="CL1151" s="4"/>
      <c r="CM1151" s="4"/>
    </row>
    <row r="1152" ht="14.25" customHeight="1">
      <c r="A1152" s="1" t="str">
        <f t="shared" si="128"/>
        <v/>
      </c>
      <c r="B1152" s="103" t="str">
        <f t="shared" si="4"/>
        <v>Có sẵn</v>
      </c>
      <c r="C1152" s="4" t="s">
        <v>6119</v>
      </c>
      <c r="D1152" s="4" t="s">
        <v>6048</v>
      </c>
      <c r="E1152" s="4"/>
      <c r="F1152" s="4"/>
      <c r="G1152" s="4" t="s">
        <v>6120</v>
      </c>
      <c r="H1152" s="4"/>
      <c r="I1152" s="4"/>
      <c r="J1152" s="4"/>
      <c r="K1152" s="4"/>
      <c r="L1152" s="4"/>
      <c r="M1152" s="4"/>
      <c r="N1152" s="4"/>
      <c r="O1152" s="4"/>
      <c r="P1152" s="4" t="s">
        <v>4445</v>
      </c>
      <c r="Q1152" s="4" t="s">
        <v>9</v>
      </c>
      <c r="R1152" s="4" t="s">
        <v>6127</v>
      </c>
      <c r="S1152" s="4" t="s">
        <v>150</v>
      </c>
      <c r="T1152" s="4" t="s">
        <v>150</v>
      </c>
      <c r="U1152" s="4" t="s">
        <v>150</v>
      </c>
      <c r="V1152" s="4" t="s">
        <v>150</v>
      </c>
      <c r="W1152" s="4" t="s">
        <v>150</v>
      </c>
      <c r="X1152" s="4" t="s">
        <v>6128</v>
      </c>
      <c r="Y1152" s="4"/>
      <c r="Z1152" s="4" t="s">
        <v>6129</v>
      </c>
      <c r="AA1152" s="4">
        <v>1240.0</v>
      </c>
      <c r="AB1152" s="4" t="s">
        <v>47</v>
      </c>
      <c r="AC1152" s="4"/>
      <c r="AD1152" s="20" t="s">
        <v>1011</v>
      </c>
      <c r="AE1152" s="67" t="s">
        <v>6127</v>
      </c>
      <c r="AF1152" s="67" t="s">
        <v>2428</v>
      </c>
      <c r="AG1152" s="4"/>
      <c r="AH1152" s="4"/>
      <c r="AI1152" s="4"/>
      <c r="AJ1152" s="4"/>
      <c r="AK1152" s="4"/>
      <c r="AL1152" s="67" t="s">
        <v>8362</v>
      </c>
      <c r="AM1152" s="67" t="s">
        <v>8232</v>
      </c>
      <c r="AN1152" s="67" t="s">
        <v>8345</v>
      </c>
      <c r="AO1152" s="67" t="s">
        <v>10122</v>
      </c>
      <c r="AP1152" s="4"/>
      <c r="AQ1152" s="4"/>
      <c r="AR1152" s="4"/>
      <c r="AS1152" s="4"/>
      <c r="AT1152" s="4"/>
      <c r="AU1152" s="4"/>
      <c r="AV1152" s="4"/>
      <c r="AW1152" s="4"/>
      <c r="AX1152" s="4"/>
      <c r="AY1152" s="4"/>
      <c r="AZ1152" s="4"/>
      <c r="BA1152" s="4"/>
      <c r="BB1152" s="4"/>
      <c r="BC1152" s="4"/>
      <c r="BD1152" s="4"/>
      <c r="BE1152" s="4"/>
      <c r="BF1152" s="4"/>
      <c r="BG1152" s="4"/>
      <c r="BH1152" s="4"/>
      <c r="BI1152" s="4"/>
      <c r="BJ1152" s="243" t="str">
        <f t="shared" si="129"/>
        <v>TL</v>
      </c>
      <c r="BK1152" s="4"/>
      <c r="BL1152" s="4"/>
      <c r="BM1152" s="4"/>
      <c r="BN1152" s="4"/>
      <c r="BO1152" s="4"/>
      <c r="BP1152" s="4"/>
      <c r="BQ1152" s="4"/>
      <c r="BR1152" s="4"/>
      <c r="BS1152" s="4"/>
      <c r="BT1152" s="4"/>
      <c r="BU1152" s="4"/>
      <c r="BV1152" s="4"/>
      <c r="BW1152" s="4"/>
      <c r="BX1152" s="4"/>
      <c r="BY1152" s="4"/>
      <c r="BZ1152" s="4"/>
      <c r="CA1152" s="4"/>
      <c r="CB1152" s="4"/>
      <c r="CC1152" s="4"/>
      <c r="CD1152" s="4"/>
      <c r="CE1152" s="4"/>
      <c r="CF1152" s="4"/>
      <c r="CG1152" s="4"/>
      <c r="CH1152" s="4"/>
      <c r="CI1152" s="4"/>
      <c r="CJ1152" s="4"/>
      <c r="CK1152" s="4"/>
      <c r="CL1152" s="4"/>
      <c r="CM1152" s="4"/>
    </row>
    <row r="1153" ht="14.25" customHeight="1">
      <c r="A1153" s="1" t="str">
        <f t="shared" si="128"/>
        <v/>
      </c>
      <c r="B1153" s="103" t="str">
        <f t="shared" si="4"/>
        <v>Có sẵn</v>
      </c>
      <c r="C1153" s="4" t="s">
        <v>6130</v>
      </c>
      <c r="D1153" s="4" t="s">
        <v>6048</v>
      </c>
      <c r="E1153" s="4"/>
      <c r="F1153" s="4"/>
      <c r="G1153" s="4" t="s">
        <v>6131</v>
      </c>
      <c r="H1153" s="4"/>
      <c r="I1153" s="4"/>
      <c r="J1153" s="4"/>
      <c r="K1153" s="4"/>
      <c r="L1153" s="4"/>
      <c r="M1153" s="4" t="s">
        <v>49</v>
      </c>
      <c r="N1153" s="4"/>
      <c r="O1153" s="4"/>
      <c r="P1153" s="4"/>
      <c r="Q1153" s="4" t="s">
        <v>5</v>
      </c>
      <c r="R1153" s="4" t="s">
        <v>6132</v>
      </c>
      <c r="S1153" s="4" t="s">
        <v>6133</v>
      </c>
      <c r="T1153" s="4" t="s">
        <v>6134</v>
      </c>
      <c r="U1153" s="4" t="s">
        <v>6135</v>
      </c>
      <c r="V1153" s="4" t="s">
        <v>6136</v>
      </c>
      <c r="W1153" s="4" t="s">
        <v>6137</v>
      </c>
      <c r="X1153" s="4"/>
      <c r="Y1153" s="4"/>
      <c r="Z1153" s="4"/>
      <c r="AA1153" s="4">
        <v>1241.0</v>
      </c>
      <c r="AB1153" s="4" t="s">
        <v>47</v>
      </c>
      <c r="AC1153" s="4"/>
      <c r="AD1153" s="20" t="s">
        <v>1024</v>
      </c>
      <c r="AE1153" s="67" t="s">
        <v>6132</v>
      </c>
      <c r="AF1153" s="67" t="s">
        <v>5</v>
      </c>
      <c r="AG1153" s="67" t="s">
        <v>6133</v>
      </c>
      <c r="AH1153" s="67" t="s">
        <v>6134</v>
      </c>
      <c r="AI1153" s="67" t="s">
        <v>6135</v>
      </c>
      <c r="AJ1153" s="67" t="s">
        <v>6136</v>
      </c>
      <c r="AK1153" s="67" t="s">
        <v>1851</v>
      </c>
      <c r="AL1153" s="67" t="s">
        <v>10123</v>
      </c>
      <c r="AM1153" s="67" t="s">
        <v>10124</v>
      </c>
      <c r="AN1153" s="67" t="s">
        <v>10125</v>
      </c>
      <c r="AO1153" s="67" t="s">
        <v>10126</v>
      </c>
      <c r="AP1153" s="67" t="s">
        <v>10127</v>
      </c>
      <c r="AQ1153" s="4"/>
      <c r="AR1153" s="4"/>
      <c r="AS1153" s="4"/>
      <c r="AT1153" s="4"/>
      <c r="AU1153" s="4"/>
      <c r="AV1153" s="4"/>
      <c r="AW1153" s="4"/>
      <c r="AX1153" s="4"/>
      <c r="AY1153" s="4"/>
      <c r="AZ1153" s="4"/>
      <c r="BA1153" s="4"/>
      <c r="BB1153" s="4"/>
      <c r="BC1153" s="4"/>
      <c r="BD1153" s="4"/>
      <c r="BE1153" s="4"/>
      <c r="BF1153" s="4"/>
      <c r="BG1153" s="4"/>
      <c r="BH1153" s="4"/>
      <c r="BI1153" s="4"/>
      <c r="BJ1153" s="243" t="str">
        <f t="shared" si="129"/>
        <v>TNLT</v>
      </c>
      <c r="BK1153" s="4"/>
      <c r="BL1153" s="4"/>
      <c r="BM1153" s="4"/>
      <c r="BN1153" s="4"/>
      <c r="BO1153" s="4"/>
      <c r="BP1153" s="4"/>
      <c r="BQ1153" s="4"/>
      <c r="BR1153" s="4"/>
      <c r="BS1153" s="4"/>
      <c r="BT1153" s="4"/>
      <c r="BU1153" s="4"/>
      <c r="BV1153" s="4"/>
      <c r="BW1153" s="4"/>
      <c r="BX1153" s="4"/>
      <c r="BY1153" s="4"/>
      <c r="BZ1153" s="4"/>
      <c r="CA1153" s="4"/>
      <c r="CB1153" s="4"/>
      <c r="CC1153" s="4"/>
      <c r="CD1153" s="4"/>
      <c r="CE1153" s="4"/>
      <c r="CF1153" s="4"/>
      <c r="CG1153" s="4"/>
      <c r="CH1153" s="4"/>
      <c r="CI1153" s="4"/>
      <c r="CJ1153" s="4"/>
      <c r="CK1153" s="4"/>
      <c r="CL1153" s="4"/>
      <c r="CM1153" s="4"/>
    </row>
    <row r="1154" ht="14.25" customHeight="1">
      <c r="A1154" s="1" t="str">
        <f t="shared" si="128"/>
        <v/>
      </c>
      <c r="B1154" s="103" t="str">
        <f t="shared" si="4"/>
        <v>Có sẵn</v>
      </c>
      <c r="C1154" s="4" t="s">
        <v>6130</v>
      </c>
      <c r="D1154" s="4" t="s">
        <v>6048</v>
      </c>
      <c r="E1154" s="4"/>
      <c r="F1154" s="4"/>
      <c r="G1154" s="4" t="s">
        <v>6131</v>
      </c>
      <c r="H1154" s="4"/>
      <c r="I1154" s="4"/>
      <c r="J1154" s="4"/>
      <c r="K1154" s="4"/>
      <c r="L1154" s="4"/>
      <c r="M1154" s="4" t="s">
        <v>49</v>
      </c>
      <c r="N1154" s="4"/>
      <c r="O1154" s="4"/>
      <c r="P1154" s="4"/>
      <c r="Q1154" s="4" t="s">
        <v>5</v>
      </c>
      <c r="R1154" s="4" t="s">
        <v>6132</v>
      </c>
      <c r="S1154" s="4" t="s">
        <v>6133</v>
      </c>
      <c r="T1154" s="4" t="s">
        <v>6134</v>
      </c>
      <c r="U1154" s="4" t="s">
        <v>6135</v>
      </c>
      <c r="V1154" s="4" t="s">
        <v>6136</v>
      </c>
      <c r="W1154" s="4" t="s">
        <v>6137</v>
      </c>
      <c r="X1154" s="4" t="s">
        <v>110</v>
      </c>
      <c r="Y1154" s="4" t="s">
        <v>6138</v>
      </c>
      <c r="Z1154" s="4"/>
      <c r="AA1154" s="4">
        <v>1241.0</v>
      </c>
      <c r="AB1154" s="4" t="s">
        <v>47</v>
      </c>
      <c r="AC1154" s="4"/>
      <c r="AD1154" s="20" t="s">
        <v>1262</v>
      </c>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243" t="str">
        <f t="shared" si="129"/>
        <v>TNLT</v>
      </c>
      <c r="BK1154" s="4"/>
      <c r="BL1154" s="4"/>
      <c r="BM1154" s="4"/>
      <c r="BN1154" s="4"/>
      <c r="BO1154" s="4"/>
      <c r="BP1154" s="4"/>
      <c r="BQ1154" s="4"/>
      <c r="BR1154" s="4"/>
      <c r="BS1154" s="4"/>
      <c r="BT1154" s="4"/>
      <c r="BU1154" s="4"/>
      <c r="BV1154" s="4"/>
      <c r="BW1154" s="4"/>
      <c r="BX1154" s="4"/>
      <c r="BY1154" s="4"/>
      <c r="BZ1154" s="4"/>
      <c r="CA1154" s="4"/>
      <c r="CB1154" s="4"/>
      <c r="CC1154" s="4"/>
      <c r="CD1154" s="4"/>
      <c r="CE1154" s="4"/>
      <c r="CF1154" s="4"/>
      <c r="CG1154" s="4"/>
      <c r="CH1154" s="4"/>
      <c r="CI1154" s="4"/>
      <c r="CJ1154" s="4"/>
      <c r="CK1154" s="4"/>
      <c r="CL1154" s="4"/>
      <c r="CM1154" s="4"/>
    </row>
    <row r="1155" ht="14.25" customHeight="1">
      <c r="A1155" s="1" t="str">
        <f t="shared" si="128"/>
        <v>OK</v>
      </c>
      <c r="B1155" s="103" t="str">
        <f t="shared" si="4"/>
        <v>OK</v>
      </c>
      <c r="C1155" s="4" t="s">
        <v>6130</v>
      </c>
      <c r="D1155" s="4" t="s">
        <v>6048</v>
      </c>
      <c r="E1155" s="4"/>
      <c r="F1155" s="4"/>
      <c r="G1155" s="4" t="s">
        <v>6131</v>
      </c>
      <c r="H1155" s="4"/>
      <c r="I1155" s="4"/>
      <c r="J1155" s="4"/>
      <c r="K1155" s="4"/>
      <c r="L1155" s="4"/>
      <c r="M1155" s="4" t="s">
        <v>49</v>
      </c>
      <c r="N1155" s="4" t="s">
        <v>5</v>
      </c>
      <c r="O1155" s="4" t="s">
        <v>3485</v>
      </c>
      <c r="P1155" s="4" t="s">
        <v>3486</v>
      </c>
      <c r="Q1155" s="4"/>
      <c r="R1155" s="4" t="s">
        <v>6139</v>
      </c>
      <c r="S1155" s="4" t="s">
        <v>6140</v>
      </c>
      <c r="T1155" s="4" t="s">
        <v>6141</v>
      </c>
      <c r="U1155" s="4" t="s">
        <v>6142</v>
      </c>
      <c r="V1155" s="4" t="s">
        <v>6143</v>
      </c>
      <c r="W1155" s="4" t="s">
        <v>6144</v>
      </c>
      <c r="X1155" s="4"/>
      <c r="Y1155" s="4"/>
      <c r="Z1155" s="4"/>
      <c r="AA1155" s="4">
        <v>1242.0</v>
      </c>
      <c r="AB1155" s="4" t="s">
        <v>47</v>
      </c>
      <c r="AC1155" s="4"/>
      <c r="AD1155" s="20" t="s">
        <v>3759</v>
      </c>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243" t="str">
        <f t="shared" si="129"/>
        <v>TNLT</v>
      </c>
      <c r="BK1155" s="4"/>
      <c r="BL1155" s="4"/>
      <c r="BM1155" s="4"/>
      <c r="BN1155" s="4"/>
      <c r="BO1155" s="4"/>
      <c r="BP1155" s="4"/>
      <c r="BQ1155" s="4"/>
      <c r="BR1155" s="4"/>
      <c r="BS1155" s="4"/>
      <c r="BT1155" s="4"/>
      <c r="BU1155" s="4"/>
      <c r="BV1155" s="4"/>
      <c r="BW1155" s="4"/>
      <c r="BX1155" s="4"/>
      <c r="BY1155" s="4"/>
      <c r="BZ1155" s="4"/>
      <c r="CA1155" s="4"/>
      <c r="CB1155" s="4"/>
      <c r="CC1155" s="4"/>
      <c r="CD1155" s="4"/>
      <c r="CE1155" s="4"/>
      <c r="CF1155" s="4"/>
      <c r="CG1155" s="4"/>
      <c r="CH1155" s="4"/>
      <c r="CI1155" s="4"/>
      <c r="CJ1155" s="4"/>
      <c r="CK1155" s="4"/>
      <c r="CL1155" s="4"/>
      <c r="CM1155" s="4"/>
    </row>
    <row r="1156" ht="14.25" customHeight="1">
      <c r="A1156" s="1" t="str">
        <f t="shared" si="128"/>
        <v>OK</v>
      </c>
      <c r="B1156" s="103" t="str">
        <f t="shared" si="4"/>
        <v>OK</v>
      </c>
      <c r="C1156" s="4" t="s">
        <v>6130</v>
      </c>
      <c r="D1156" s="4" t="s">
        <v>6048</v>
      </c>
      <c r="E1156" s="4"/>
      <c r="F1156" s="4"/>
      <c r="G1156" s="4" t="s">
        <v>6131</v>
      </c>
      <c r="H1156" s="4"/>
      <c r="I1156" s="4"/>
      <c r="J1156" s="4"/>
      <c r="K1156" s="4"/>
      <c r="L1156" s="4"/>
      <c r="M1156" s="4" t="s">
        <v>49</v>
      </c>
      <c r="N1156" s="4" t="s">
        <v>5</v>
      </c>
      <c r="O1156" s="4" t="s">
        <v>2911</v>
      </c>
      <c r="P1156" s="4" t="s">
        <v>2941</v>
      </c>
      <c r="Q1156" s="4"/>
      <c r="R1156" s="4" t="s">
        <v>6132</v>
      </c>
      <c r="S1156" s="4" t="s">
        <v>6133</v>
      </c>
      <c r="T1156" s="4" t="s">
        <v>6134</v>
      </c>
      <c r="U1156" s="4" t="s">
        <v>6135</v>
      </c>
      <c r="V1156" s="4" t="s">
        <v>6136</v>
      </c>
      <c r="W1156" s="4" t="s">
        <v>6137</v>
      </c>
      <c r="X1156" s="4"/>
      <c r="Y1156" s="4"/>
      <c r="Z1156" s="4"/>
      <c r="AA1156" s="4">
        <v>1243.0</v>
      </c>
      <c r="AB1156" s="4" t="s">
        <v>47</v>
      </c>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c r="BI1156" s="4"/>
      <c r="BJ1156" s="243" t="str">
        <f t="shared" si="129"/>
        <v>TNLT</v>
      </c>
      <c r="BK1156" s="4"/>
      <c r="BL1156" s="4"/>
      <c r="BM1156" s="4"/>
      <c r="BN1156" s="4"/>
      <c r="BO1156" s="4"/>
      <c r="BP1156" s="4"/>
      <c r="BQ1156" s="4"/>
      <c r="BR1156" s="4"/>
      <c r="BS1156" s="4"/>
      <c r="BT1156" s="4"/>
      <c r="BU1156" s="4"/>
      <c r="BV1156" s="4"/>
      <c r="BW1156" s="4"/>
      <c r="BX1156" s="4"/>
      <c r="BY1156" s="4"/>
      <c r="BZ1156" s="4"/>
      <c r="CA1156" s="4"/>
      <c r="CB1156" s="4"/>
      <c r="CC1156" s="4"/>
      <c r="CD1156" s="4"/>
      <c r="CE1156" s="4"/>
      <c r="CF1156" s="4"/>
      <c r="CG1156" s="4"/>
      <c r="CH1156" s="4"/>
      <c r="CI1156" s="4"/>
      <c r="CJ1156" s="4"/>
      <c r="CK1156" s="4"/>
      <c r="CL1156" s="4"/>
      <c r="CM1156" s="4"/>
    </row>
    <row r="1157" ht="14.25" customHeight="1">
      <c r="A1157" s="1" t="str">
        <f t="shared" si="128"/>
        <v/>
      </c>
      <c r="B1157" s="103" t="str">
        <f t="shared" si="4"/>
        <v>Có sẵn</v>
      </c>
      <c r="C1157" s="4" t="s">
        <v>6130</v>
      </c>
      <c r="D1157" s="4" t="s">
        <v>6048</v>
      </c>
      <c r="E1157" s="4"/>
      <c r="F1157" s="4"/>
      <c r="G1157" s="4" t="s">
        <v>6131</v>
      </c>
      <c r="H1157" s="4"/>
      <c r="I1157" s="4"/>
      <c r="J1157" s="4"/>
      <c r="K1157" s="4"/>
      <c r="L1157" s="4"/>
      <c r="M1157" s="4"/>
      <c r="N1157" s="4"/>
      <c r="O1157" s="4"/>
      <c r="P1157" s="4"/>
      <c r="Q1157" s="4" t="s">
        <v>5</v>
      </c>
      <c r="R1157" s="4" t="s">
        <v>6145</v>
      </c>
      <c r="S1157" s="4" t="s">
        <v>6071</v>
      </c>
      <c r="T1157" s="4" t="s">
        <v>6072</v>
      </c>
      <c r="U1157" s="4" t="s">
        <v>6073</v>
      </c>
      <c r="V1157" s="4" t="s">
        <v>6074</v>
      </c>
      <c r="W1157" s="4" t="s">
        <v>6075</v>
      </c>
      <c r="X1157" s="4"/>
      <c r="Y1157" s="4"/>
      <c r="Z1157" s="4" t="s">
        <v>6146</v>
      </c>
      <c r="AA1157" s="4">
        <v>1244.0</v>
      </c>
      <c r="AB1157" s="4" t="s">
        <v>49</v>
      </c>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c r="BI1157" s="4"/>
      <c r="BJ1157" s="243" t="str">
        <f t="shared" si="129"/>
        <v>TNLT</v>
      </c>
      <c r="BK1157" s="4"/>
      <c r="BL1157" s="4"/>
      <c r="BM1157" s="4"/>
      <c r="BN1157" s="4"/>
      <c r="BO1157" s="4"/>
      <c r="BP1157" s="4"/>
      <c r="BQ1157" s="4"/>
      <c r="BR1157" s="4"/>
      <c r="BS1157" s="4"/>
      <c r="BT1157" s="4"/>
      <c r="BU1157" s="4"/>
      <c r="BV1157" s="4"/>
      <c r="BW1157" s="4"/>
      <c r="BX1157" s="4"/>
      <c r="BY1157" s="4"/>
      <c r="BZ1157" s="4"/>
      <c r="CA1157" s="4"/>
      <c r="CB1157" s="4"/>
      <c r="CC1157" s="4"/>
      <c r="CD1157" s="4"/>
      <c r="CE1157" s="4"/>
      <c r="CF1157" s="4"/>
      <c r="CG1157" s="4"/>
      <c r="CH1157" s="4"/>
      <c r="CI1157" s="4"/>
      <c r="CJ1157" s="4"/>
      <c r="CK1157" s="4"/>
      <c r="CL1157" s="4"/>
      <c r="CM1157" s="4"/>
    </row>
    <row r="1158" ht="14.25" customHeight="1">
      <c r="A1158" s="1" t="str">
        <f t="shared" si="128"/>
        <v>OK</v>
      </c>
      <c r="B1158" s="103" t="str">
        <f t="shared" si="4"/>
        <v>OK</v>
      </c>
      <c r="C1158" s="4" t="s">
        <v>6147</v>
      </c>
      <c r="D1158" s="4" t="s">
        <v>6048</v>
      </c>
      <c r="E1158" s="4" t="s">
        <v>6148</v>
      </c>
      <c r="F1158" s="4" t="s">
        <v>6149</v>
      </c>
      <c r="G1158" s="4" t="s">
        <v>6150</v>
      </c>
      <c r="H1158" s="4"/>
      <c r="I1158" s="4"/>
      <c r="J1158" s="4"/>
      <c r="K1158" s="4"/>
      <c r="L1158" s="4"/>
      <c r="M1158" s="4" t="s">
        <v>13</v>
      </c>
      <c r="N1158" s="4" t="s">
        <v>9</v>
      </c>
      <c r="O1158" s="4" t="s">
        <v>505</v>
      </c>
      <c r="P1158" s="4" t="s">
        <v>584</v>
      </c>
      <c r="Q1158" s="4"/>
      <c r="R1158" s="4" t="s">
        <v>6151</v>
      </c>
      <c r="S1158" s="4"/>
      <c r="T1158" s="4"/>
      <c r="U1158" s="4"/>
      <c r="V1158" s="4"/>
      <c r="W1158" s="4"/>
      <c r="X1158" s="4" t="s">
        <v>6152</v>
      </c>
      <c r="Y1158" s="4" t="s">
        <v>6153</v>
      </c>
      <c r="Z1158" s="4"/>
      <c r="AA1158" s="4">
        <v>1245.0</v>
      </c>
      <c r="AB1158" s="4" t="s">
        <v>49</v>
      </c>
      <c r="AC1158" s="4"/>
      <c r="AD1158" s="20" t="s">
        <v>540</v>
      </c>
      <c r="AE1158" s="67" t="s">
        <v>8171</v>
      </c>
      <c r="AF1158" s="67" t="s">
        <v>8171</v>
      </c>
      <c r="AG1158" s="67" t="s">
        <v>8171</v>
      </c>
      <c r="AH1158" s="67" t="s">
        <v>8171</v>
      </c>
      <c r="AI1158" s="67" t="s">
        <v>8171</v>
      </c>
      <c r="AJ1158" s="67" t="s">
        <v>8171</v>
      </c>
      <c r="AK1158" s="67" t="s">
        <v>8171</v>
      </c>
      <c r="AL1158" s="67" t="s">
        <v>8171</v>
      </c>
      <c r="AM1158" s="67" t="s">
        <v>10128</v>
      </c>
      <c r="AN1158" s="67" t="s">
        <v>10129</v>
      </c>
      <c r="AO1158" s="67" t="s">
        <v>10130</v>
      </c>
      <c r="AP1158" s="4"/>
      <c r="AQ1158" s="4"/>
      <c r="AR1158" s="4"/>
      <c r="AS1158" s="4"/>
      <c r="AT1158" s="4"/>
      <c r="AU1158" s="4"/>
      <c r="AV1158" s="4"/>
      <c r="AW1158" s="4"/>
      <c r="AX1158" s="4"/>
      <c r="AY1158" s="4"/>
      <c r="AZ1158" s="4"/>
      <c r="BA1158" s="4"/>
      <c r="BB1158" s="4"/>
      <c r="BC1158" s="4"/>
      <c r="BD1158" s="4"/>
      <c r="BE1158" s="4"/>
      <c r="BF1158" s="4"/>
      <c r="BG1158" s="4"/>
      <c r="BH1158" s="4"/>
      <c r="BI1158" s="4"/>
      <c r="BJ1158" s="243" t="str">
        <f t="shared" si="129"/>
        <v>TL</v>
      </c>
      <c r="BK1158" s="4"/>
      <c r="BL1158" s="4"/>
      <c r="BM1158" s="4"/>
      <c r="BN1158" s="4"/>
      <c r="BO1158" s="4"/>
      <c r="BP1158" s="4"/>
      <c r="BQ1158" s="4"/>
      <c r="BR1158" s="4"/>
      <c r="BS1158" s="4"/>
      <c r="BT1158" s="4"/>
      <c r="BU1158" s="4"/>
      <c r="BV1158" s="4"/>
      <c r="BW1158" s="4"/>
      <c r="BX1158" s="4"/>
      <c r="BY1158" s="4"/>
      <c r="BZ1158" s="4"/>
      <c r="CA1158" s="4"/>
      <c r="CB1158" s="4"/>
      <c r="CC1158" s="4"/>
      <c r="CD1158" s="4"/>
      <c r="CE1158" s="4"/>
      <c r="CF1158" s="4"/>
      <c r="CG1158" s="4"/>
      <c r="CH1158" s="4"/>
      <c r="CI1158" s="4"/>
      <c r="CJ1158" s="4"/>
      <c r="CK1158" s="4"/>
      <c r="CL1158" s="4"/>
      <c r="CM1158" s="4"/>
    </row>
    <row r="1159" ht="14.25" customHeight="1">
      <c r="A1159" s="1" t="str">
        <f t="shared" si="128"/>
        <v>OK</v>
      </c>
      <c r="B1159" s="103" t="str">
        <f t="shared" si="4"/>
        <v>OK</v>
      </c>
      <c r="C1159" s="4" t="s">
        <v>6147</v>
      </c>
      <c r="D1159" s="4" t="s">
        <v>6048</v>
      </c>
      <c r="E1159" s="4" t="s">
        <v>6148</v>
      </c>
      <c r="F1159" s="4" t="s">
        <v>6149</v>
      </c>
      <c r="G1159" s="4" t="s">
        <v>6150</v>
      </c>
      <c r="H1159" s="4"/>
      <c r="I1159" s="4"/>
      <c r="J1159" s="4"/>
      <c r="K1159" s="4"/>
      <c r="L1159" s="4"/>
      <c r="M1159" s="4" t="s">
        <v>49</v>
      </c>
      <c r="N1159" s="4" t="s">
        <v>5</v>
      </c>
      <c r="O1159" s="4" t="s">
        <v>3108</v>
      </c>
      <c r="P1159" s="4" t="s">
        <v>3277</v>
      </c>
      <c r="Q1159" s="4"/>
      <c r="R1159" s="4" t="s">
        <v>6154</v>
      </c>
      <c r="S1159" s="4" t="s">
        <v>6155</v>
      </c>
      <c r="T1159" s="4" t="s">
        <v>6156</v>
      </c>
      <c r="U1159" s="4" t="s">
        <v>6157</v>
      </c>
      <c r="V1159" s="4" t="s">
        <v>6158</v>
      </c>
      <c r="W1159" s="4" t="s">
        <v>6159</v>
      </c>
      <c r="X1159" s="4"/>
      <c r="Y1159" s="4"/>
      <c r="Z1159" s="4"/>
      <c r="AA1159" s="4">
        <v>1246.0</v>
      </c>
      <c r="AB1159" s="4" t="s">
        <v>47</v>
      </c>
      <c r="AC1159" s="4"/>
      <c r="AD1159" s="20" t="s">
        <v>2147</v>
      </c>
      <c r="AE1159" s="67" t="s">
        <v>8171</v>
      </c>
      <c r="AF1159" s="67" t="s">
        <v>8171</v>
      </c>
      <c r="AG1159" s="67" t="s">
        <v>8171</v>
      </c>
      <c r="AH1159" s="67" t="s">
        <v>8171</v>
      </c>
      <c r="AI1159" s="67" t="s">
        <v>8171</v>
      </c>
      <c r="AJ1159" s="67" t="s">
        <v>8171</v>
      </c>
      <c r="AK1159" s="67" t="s">
        <v>8171</v>
      </c>
      <c r="AL1159" s="67" t="s">
        <v>8232</v>
      </c>
      <c r="AM1159" s="67" t="s">
        <v>8232</v>
      </c>
      <c r="AN1159" s="67" t="s">
        <v>10131</v>
      </c>
      <c r="AO1159" s="267" t="s">
        <v>10132</v>
      </c>
      <c r="AP1159" s="4"/>
      <c r="AQ1159" s="4"/>
      <c r="AR1159" s="4"/>
      <c r="AS1159" s="4"/>
      <c r="AT1159" s="4"/>
      <c r="AU1159" s="4"/>
      <c r="AV1159" s="4"/>
      <c r="AW1159" s="4"/>
      <c r="AX1159" s="4"/>
      <c r="AY1159" s="4"/>
      <c r="AZ1159" s="4"/>
      <c r="BA1159" s="4"/>
      <c r="BB1159" s="4"/>
      <c r="BC1159" s="4"/>
      <c r="BD1159" s="4"/>
      <c r="BE1159" s="4"/>
      <c r="BF1159" s="4"/>
      <c r="BG1159" s="4"/>
      <c r="BH1159" s="4"/>
      <c r="BI1159" s="4"/>
      <c r="BJ1159" s="243" t="str">
        <f t="shared" si="129"/>
        <v>TNLT</v>
      </c>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row>
    <row r="1160" ht="14.25" customHeight="1">
      <c r="A1160" s="1" t="str">
        <f t="shared" si="128"/>
        <v>OK</v>
      </c>
      <c r="B1160" s="103" t="str">
        <f t="shared" si="4"/>
        <v>OK</v>
      </c>
      <c r="C1160" s="4" t="s">
        <v>6147</v>
      </c>
      <c r="D1160" s="4" t="s">
        <v>6048</v>
      </c>
      <c r="E1160" s="4"/>
      <c r="F1160" s="4"/>
      <c r="G1160" s="4"/>
      <c r="H1160" s="4"/>
      <c r="I1160" s="4"/>
      <c r="J1160" s="4"/>
      <c r="K1160" s="4"/>
      <c r="L1160" s="4"/>
      <c r="M1160" s="4" t="s">
        <v>49</v>
      </c>
      <c r="N1160" s="4" t="s">
        <v>5</v>
      </c>
      <c r="O1160" s="4" t="s">
        <v>2639</v>
      </c>
      <c r="P1160" s="4" t="s">
        <v>3190</v>
      </c>
      <c r="Q1160" s="4"/>
      <c r="R1160" s="4" t="s">
        <v>6160</v>
      </c>
      <c r="S1160" s="4" t="s">
        <v>6161</v>
      </c>
      <c r="T1160" s="4" t="s">
        <v>6162</v>
      </c>
      <c r="U1160" s="4" t="s">
        <v>6163</v>
      </c>
      <c r="V1160" s="4" t="s">
        <v>6164</v>
      </c>
      <c r="W1160" s="4" t="s">
        <v>6165</v>
      </c>
      <c r="X1160" s="4"/>
      <c r="Y1160" s="4"/>
      <c r="Z1160" s="4"/>
      <c r="AA1160" s="4">
        <v>1247.0</v>
      </c>
      <c r="AB1160" s="4" t="s">
        <v>47</v>
      </c>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c r="BI1160" s="4"/>
      <c r="BJ1160" s="243" t="str">
        <f t="shared" si="129"/>
        <v>TNLT</v>
      </c>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c r="CL1160" s="4"/>
      <c r="CM1160" s="4"/>
    </row>
    <row r="1161" ht="14.25" customHeight="1">
      <c r="A1161" s="1"/>
      <c r="B1161" s="103" t="str">
        <f t="shared" si="4"/>
        <v>Thêm</v>
      </c>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20" t="s">
        <v>1091</v>
      </c>
      <c r="AE1161" s="4" t="s">
        <v>6160</v>
      </c>
      <c r="AF1161" s="67" t="s">
        <v>5</v>
      </c>
      <c r="AG1161" s="4" t="s">
        <v>6161</v>
      </c>
      <c r="AH1161" s="4" t="s">
        <v>6162</v>
      </c>
      <c r="AI1161" s="4" t="s">
        <v>6163</v>
      </c>
      <c r="AJ1161" s="4" t="s">
        <v>6164</v>
      </c>
      <c r="AK1161" s="4" t="s">
        <v>6165</v>
      </c>
      <c r="AL1161" s="4" t="s">
        <v>6165</v>
      </c>
      <c r="AM1161" s="4" t="s">
        <v>6165</v>
      </c>
      <c r="AN1161" s="67" t="s">
        <v>10031</v>
      </c>
      <c r="AO1161" s="67" t="s">
        <v>10031</v>
      </c>
      <c r="AP1161" s="4"/>
      <c r="AQ1161" s="4"/>
      <c r="AR1161" s="4"/>
      <c r="AS1161" s="4"/>
      <c r="AT1161" s="4"/>
      <c r="AU1161" s="4"/>
      <c r="AV1161" s="4"/>
      <c r="AW1161" s="4"/>
      <c r="AX1161" s="4"/>
      <c r="AY1161" s="4"/>
      <c r="AZ1161" s="4"/>
      <c r="BA1161" s="4"/>
      <c r="BB1161" s="4"/>
      <c r="BC1161" s="4"/>
      <c r="BD1161" s="4"/>
      <c r="BE1161" s="4"/>
      <c r="BF1161" s="4"/>
      <c r="BG1161" s="4"/>
      <c r="BH1161" s="4"/>
      <c r="BI1161" s="4"/>
      <c r="BJ1161" s="243" t="str">
        <f t="shared" si="129"/>
        <v>Hệ thống cung cấp các chức năng nào?</v>
      </c>
      <c r="BK1161" s="4"/>
      <c r="BL1161" s="4"/>
      <c r="BM1161" s="4"/>
      <c r="BN1161" s="4"/>
      <c r="BO1161" s="4"/>
      <c r="BP1161" s="4"/>
      <c r="BQ1161" s="4"/>
      <c r="BR1161" s="4"/>
      <c r="BS1161" s="4"/>
      <c r="BT1161" s="4"/>
      <c r="BU1161" s="4"/>
      <c r="BV1161" s="4"/>
      <c r="BW1161" s="4"/>
      <c r="BX1161" s="4"/>
      <c r="BY1161" s="4"/>
      <c r="BZ1161" s="4"/>
      <c r="CA1161" s="4"/>
      <c r="CB1161" s="4"/>
      <c r="CC1161" s="4"/>
      <c r="CD1161" s="4"/>
      <c r="CE1161" s="4"/>
      <c r="CF1161" s="4"/>
      <c r="CG1161" s="4"/>
      <c r="CH1161" s="4"/>
      <c r="CI1161" s="4"/>
      <c r="CJ1161" s="4"/>
      <c r="CK1161" s="4"/>
      <c r="CL1161" s="4"/>
      <c r="CM1161" s="4"/>
    </row>
    <row r="1162" ht="14.25" customHeight="1">
      <c r="A1162" s="1" t="str">
        <f t="shared" ref="A1162:A1170" si="130">SWITCH(B1162,"OK",IF(ISBLANK(R1162),IF(ISBLANK(P1162),"Giữ chỗ nhóm","Giữ chỗ"),"OK"),"Chưa làm",IF(P1162&lt;&gt;"","Giữ chỗ",""),0,IF(ISBLANK(R1162),"Thêm",""),"")</f>
        <v/>
      </c>
      <c r="B1162" s="103" t="str">
        <f t="shared" si="4"/>
        <v>Có sẵn</v>
      </c>
      <c r="C1162" s="4" t="s">
        <v>6147</v>
      </c>
      <c r="D1162" s="4" t="s">
        <v>6048</v>
      </c>
      <c r="E1162" s="4"/>
      <c r="F1162" s="4"/>
      <c r="G1162" s="4"/>
      <c r="H1162" s="4"/>
      <c r="I1162" s="4"/>
      <c r="J1162" s="4"/>
      <c r="K1162" s="4"/>
      <c r="L1162" s="4"/>
      <c r="M1162" s="4"/>
      <c r="N1162" s="4"/>
      <c r="O1162" s="4"/>
      <c r="P1162" s="4" t="s">
        <v>4445</v>
      </c>
      <c r="Q1162" s="4" t="s">
        <v>9</v>
      </c>
      <c r="R1162" s="4" t="s">
        <v>6166</v>
      </c>
      <c r="S1162" s="4" t="s">
        <v>150</v>
      </c>
      <c r="T1162" s="4" t="s">
        <v>150</v>
      </c>
      <c r="U1162" s="4" t="s">
        <v>150</v>
      </c>
      <c r="V1162" s="4" t="s">
        <v>150</v>
      </c>
      <c r="W1162" s="4" t="s">
        <v>150</v>
      </c>
      <c r="X1162" s="4" t="s">
        <v>6167</v>
      </c>
      <c r="Y1162" s="4"/>
      <c r="Z1162" s="4" t="s">
        <v>6168</v>
      </c>
      <c r="AA1162" s="4">
        <v>1249.0</v>
      </c>
      <c r="AB1162" s="4" t="s">
        <v>47</v>
      </c>
      <c r="AC1162" s="4"/>
      <c r="AD1162" s="20" t="s">
        <v>1105</v>
      </c>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c r="BI1162" s="4"/>
      <c r="BJ1162" s="243" t="str">
        <f t="shared" si="129"/>
        <v>TL</v>
      </c>
      <c r="BK1162" s="4"/>
      <c r="BL1162" s="4"/>
      <c r="BM1162" s="4"/>
      <c r="BN1162" s="4"/>
      <c r="BO1162" s="4"/>
      <c r="BP1162" s="4"/>
      <c r="BQ1162" s="4"/>
      <c r="BR1162" s="4"/>
      <c r="BS1162" s="4"/>
      <c r="BT1162" s="4"/>
      <c r="BU1162" s="4"/>
      <c r="BV1162" s="4"/>
      <c r="BW1162" s="4"/>
      <c r="BX1162" s="4"/>
      <c r="BY1162" s="4"/>
      <c r="BZ1162" s="4"/>
      <c r="CA1162" s="4"/>
      <c r="CB1162" s="4"/>
      <c r="CC1162" s="4"/>
      <c r="CD1162" s="4"/>
      <c r="CE1162" s="4"/>
      <c r="CF1162" s="4"/>
      <c r="CG1162" s="4"/>
      <c r="CH1162" s="4"/>
      <c r="CI1162" s="4"/>
      <c r="CJ1162" s="4"/>
      <c r="CK1162" s="4"/>
      <c r="CL1162" s="4"/>
      <c r="CM1162" s="4"/>
    </row>
    <row r="1163" ht="14.25" customHeight="1">
      <c r="A1163" s="1" t="str">
        <f t="shared" si="130"/>
        <v>OK</v>
      </c>
      <c r="B1163" s="103" t="str">
        <f t="shared" si="4"/>
        <v>OK</v>
      </c>
      <c r="C1163" s="4" t="s">
        <v>6169</v>
      </c>
      <c r="D1163" s="4" t="s">
        <v>6048</v>
      </c>
      <c r="E1163" s="4"/>
      <c r="F1163" s="4"/>
      <c r="G1163" s="4" t="s">
        <v>6170</v>
      </c>
      <c r="H1163" s="4"/>
      <c r="I1163" s="4"/>
      <c r="J1163" s="4"/>
      <c r="K1163" s="4"/>
      <c r="L1163" s="4"/>
      <c r="M1163" s="4" t="s">
        <v>49</v>
      </c>
      <c r="N1163" s="4" t="s">
        <v>5</v>
      </c>
      <c r="O1163" s="4" t="s">
        <v>2598</v>
      </c>
      <c r="P1163" s="4" t="s">
        <v>2696</v>
      </c>
      <c r="Q1163" s="4"/>
      <c r="R1163" s="4" t="s">
        <v>6171</v>
      </c>
      <c r="S1163" s="4" t="s">
        <v>6172</v>
      </c>
      <c r="T1163" s="4" t="s">
        <v>6173</v>
      </c>
      <c r="U1163" s="4" t="s">
        <v>6174</v>
      </c>
      <c r="V1163" s="4" t="s">
        <v>6175</v>
      </c>
      <c r="W1163" s="4" t="s">
        <v>6176</v>
      </c>
      <c r="X1163" s="4"/>
      <c r="Y1163" s="4"/>
      <c r="Z1163" s="4"/>
      <c r="AA1163" s="4">
        <v>1250.0</v>
      </c>
      <c r="AB1163" s="4" t="s">
        <v>47</v>
      </c>
      <c r="AC1163" s="4"/>
      <c r="AD1163" s="20" t="s">
        <v>884</v>
      </c>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c r="BI1163" s="4"/>
      <c r="BJ1163" s="243" t="str">
        <f t="shared" si="129"/>
        <v>TNLT</v>
      </c>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row>
    <row r="1164" ht="14.25" customHeight="1">
      <c r="A1164" s="1" t="str">
        <f t="shared" si="130"/>
        <v/>
      </c>
      <c r="B1164" s="103" t="str">
        <f t="shared" si="4"/>
        <v>Có sẵn</v>
      </c>
      <c r="C1164" s="4" t="s">
        <v>6169</v>
      </c>
      <c r="D1164" s="4" t="s">
        <v>6048</v>
      </c>
      <c r="E1164" s="4"/>
      <c r="F1164" s="4"/>
      <c r="G1164" s="4"/>
      <c r="H1164" s="4"/>
      <c r="I1164" s="4"/>
      <c r="J1164" s="4"/>
      <c r="K1164" s="4"/>
      <c r="L1164" s="4"/>
      <c r="M1164" s="4" t="s">
        <v>49</v>
      </c>
      <c r="N1164" s="4" t="s">
        <v>5</v>
      </c>
      <c r="O1164" s="4" t="s">
        <v>4078</v>
      </c>
      <c r="P1164" s="4" t="s">
        <v>4388</v>
      </c>
      <c r="Q1164" s="4" t="s">
        <v>5</v>
      </c>
      <c r="R1164" s="4" t="s">
        <v>6177</v>
      </c>
      <c r="S1164" s="4" t="s">
        <v>6178</v>
      </c>
      <c r="T1164" s="4" t="s">
        <v>6179</v>
      </c>
      <c r="U1164" s="4" t="s">
        <v>2492</v>
      </c>
      <c r="V1164" s="4" t="s">
        <v>6180</v>
      </c>
      <c r="W1164" s="4" t="s">
        <v>5156</v>
      </c>
      <c r="X1164" s="4"/>
      <c r="Y1164" s="4"/>
      <c r="Z1164" s="4"/>
      <c r="AA1164" s="4">
        <v>1251.0</v>
      </c>
      <c r="AB1164" s="4" t="s">
        <v>47</v>
      </c>
      <c r="AC1164" s="4"/>
      <c r="AD1164" s="20" t="s">
        <v>1147</v>
      </c>
      <c r="AE1164" s="67" t="s">
        <v>8171</v>
      </c>
      <c r="AF1164" s="67" t="s">
        <v>8171</v>
      </c>
      <c r="AG1164" s="67" t="s">
        <v>8171</v>
      </c>
      <c r="AH1164" s="67" t="s">
        <v>8171</v>
      </c>
      <c r="AI1164" s="67" t="s">
        <v>8171</v>
      </c>
      <c r="AJ1164" s="67" t="s">
        <v>8171</v>
      </c>
      <c r="AK1164" s="67" t="s">
        <v>8171</v>
      </c>
      <c r="AL1164" s="67" t="s">
        <v>8501</v>
      </c>
      <c r="AM1164" s="67" t="s">
        <v>8501</v>
      </c>
      <c r="AN1164" s="67" t="s">
        <v>10133</v>
      </c>
      <c r="AO1164" s="67" t="s">
        <v>10134</v>
      </c>
      <c r="AP1164" s="4"/>
      <c r="AQ1164" s="4"/>
      <c r="AR1164" s="4"/>
      <c r="AS1164" s="4"/>
      <c r="AT1164" s="4"/>
      <c r="AU1164" s="4"/>
      <c r="AV1164" s="4"/>
      <c r="AW1164" s="4"/>
      <c r="AX1164" s="4"/>
      <c r="AY1164" s="4"/>
      <c r="AZ1164" s="4"/>
      <c r="BA1164" s="4"/>
      <c r="BB1164" s="4"/>
      <c r="BC1164" s="4"/>
      <c r="BD1164" s="4"/>
      <c r="BE1164" s="4"/>
      <c r="BF1164" s="4"/>
      <c r="BG1164" s="4"/>
      <c r="BH1164" s="4"/>
      <c r="BI1164" s="4"/>
      <c r="BJ1164" s="243" t="str">
        <f t="shared" si="129"/>
        <v>TNLT</v>
      </c>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c r="CG1164" s="4"/>
      <c r="CH1164" s="4"/>
      <c r="CI1164" s="4"/>
      <c r="CJ1164" s="4"/>
      <c r="CK1164" s="4"/>
      <c r="CL1164" s="4"/>
      <c r="CM1164" s="4"/>
    </row>
    <row r="1165" ht="14.25" customHeight="1">
      <c r="A1165" s="1" t="str">
        <f t="shared" si="130"/>
        <v/>
      </c>
      <c r="B1165" s="103" t="str">
        <f t="shared" si="4"/>
        <v>Có sẵn</v>
      </c>
      <c r="C1165" s="4" t="s">
        <v>6169</v>
      </c>
      <c r="D1165" s="4" t="s">
        <v>6048</v>
      </c>
      <c r="E1165" s="4"/>
      <c r="F1165" s="4"/>
      <c r="G1165" s="4" t="s">
        <v>6170</v>
      </c>
      <c r="H1165" s="4"/>
      <c r="I1165" s="4"/>
      <c r="J1165" s="4"/>
      <c r="K1165" s="4"/>
      <c r="L1165" s="4"/>
      <c r="M1165" s="4"/>
      <c r="N1165" s="4"/>
      <c r="O1165" s="4"/>
      <c r="P1165" s="4" t="s">
        <v>6181</v>
      </c>
      <c r="Q1165" s="4" t="s">
        <v>5</v>
      </c>
      <c r="R1165" s="4" t="s">
        <v>6182</v>
      </c>
      <c r="S1165" s="4" t="s">
        <v>2184</v>
      </c>
      <c r="T1165" s="4" t="s">
        <v>2676</v>
      </c>
      <c r="U1165" s="4" t="s">
        <v>2186</v>
      </c>
      <c r="V1165" s="4" t="s">
        <v>899</v>
      </c>
      <c r="W1165" s="4" t="s">
        <v>2184</v>
      </c>
      <c r="X1165" s="4" t="s">
        <v>171</v>
      </c>
      <c r="Y1165" s="4"/>
      <c r="Z1165" s="4" t="s">
        <v>6183</v>
      </c>
      <c r="AA1165" s="4">
        <v>1252.0</v>
      </c>
      <c r="AB1165" s="4" t="s">
        <v>47</v>
      </c>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c r="BI1165" s="4"/>
      <c r="BJ1165" s="243" t="str">
        <f t="shared" si="129"/>
        <v>TNLT</v>
      </c>
      <c r="BK1165" s="4"/>
      <c r="BL1165" s="4"/>
      <c r="BM1165" s="4"/>
      <c r="BN1165" s="4"/>
      <c r="BO1165" s="4"/>
      <c r="BP1165" s="4"/>
      <c r="BQ1165" s="4"/>
      <c r="BR1165" s="4"/>
      <c r="BS1165" s="4"/>
      <c r="BT1165" s="4"/>
      <c r="BU1165" s="4"/>
      <c r="BV1165" s="4"/>
      <c r="BW1165" s="4"/>
      <c r="BX1165" s="4"/>
      <c r="BY1165" s="4"/>
      <c r="BZ1165" s="4"/>
      <c r="CA1165" s="4"/>
      <c r="CB1165" s="4"/>
      <c r="CC1165" s="4"/>
      <c r="CD1165" s="4"/>
      <c r="CE1165" s="4"/>
      <c r="CF1165" s="4"/>
      <c r="CG1165" s="4"/>
      <c r="CH1165" s="4"/>
      <c r="CI1165" s="4"/>
      <c r="CJ1165" s="4"/>
      <c r="CK1165" s="4"/>
      <c r="CL1165" s="4"/>
      <c r="CM1165" s="4"/>
    </row>
    <row r="1166" ht="14.25" customHeight="1">
      <c r="A1166" s="1" t="str">
        <f t="shared" si="130"/>
        <v/>
      </c>
      <c r="B1166" s="103" t="str">
        <f t="shared" si="4"/>
        <v>Có sẵn</v>
      </c>
      <c r="C1166" s="4" t="s">
        <v>6169</v>
      </c>
      <c r="D1166" s="4" t="s">
        <v>6048</v>
      </c>
      <c r="E1166" s="4"/>
      <c r="F1166" s="4"/>
      <c r="G1166" s="4"/>
      <c r="H1166" s="4"/>
      <c r="I1166" s="4"/>
      <c r="J1166" s="4"/>
      <c r="K1166" s="4"/>
      <c r="L1166" s="4"/>
      <c r="M1166" s="4"/>
      <c r="N1166" s="4"/>
      <c r="O1166" s="4"/>
      <c r="P1166" s="4"/>
      <c r="Q1166" s="4" t="s">
        <v>5</v>
      </c>
      <c r="R1166" s="4" t="s">
        <v>6182</v>
      </c>
      <c r="S1166" s="4" t="s">
        <v>2184</v>
      </c>
      <c r="T1166" s="4" t="s">
        <v>2676</v>
      </c>
      <c r="U1166" s="4" t="s">
        <v>2186</v>
      </c>
      <c r="V1166" s="4" t="s">
        <v>2185</v>
      </c>
      <c r="W1166" s="4" t="s">
        <v>5349</v>
      </c>
      <c r="X1166" s="4"/>
      <c r="Y1166" s="4"/>
      <c r="Z1166" s="4" t="s">
        <v>6184</v>
      </c>
      <c r="AA1166" s="4">
        <v>1253.0</v>
      </c>
      <c r="AB1166" s="4" t="s">
        <v>49</v>
      </c>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c r="BI1166" s="4"/>
      <c r="BJ1166" s="243" t="str">
        <f t="shared" si="129"/>
        <v>TNLT</v>
      </c>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c r="CL1166" s="4"/>
      <c r="CM1166" s="4"/>
    </row>
    <row r="1167" ht="14.25" customHeight="1">
      <c r="A1167" s="1" t="str">
        <f t="shared" si="130"/>
        <v>OK</v>
      </c>
      <c r="B1167" s="103" t="str">
        <f t="shared" si="4"/>
        <v>OK</v>
      </c>
      <c r="C1167" s="4" t="s">
        <v>6185</v>
      </c>
      <c r="D1167" s="4" t="s">
        <v>6048</v>
      </c>
      <c r="E1167" s="4"/>
      <c r="F1167" s="4" t="s">
        <v>6186</v>
      </c>
      <c r="G1167" s="4" t="s">
        <v>6187</v>
      </c>
      <c r="H1167" s="4"/>
      <c r="I1167" s="4"/>
      <c r="J1167" s="4"/>
      <c r="K1167" s="4"/>
      <c r="L1167" s="4"/>
      <c r="M1167" s="4" t="s">
        <v>13</v>
      </c>
      <c r="N1167" s="4" t="s">
        <v>9</v>
      </c>
      <c r="O1167" s="4" t="s">
        <v>505</v>
      </c>
      <c r="P1167" s="4" t="s">
        <v>584</v>
      </c>
      <c r="Q1167" s="4"/>
      <c r="R1167" s="4" t="s">
        <v>6188</v>
      </c>
      <c r="S1167" s="4"/>
      <c r="T1167" s="4"/>
      <c r="U1167" s="4"/>
      <c r="V1167" s="4"/>
      <c r="W1167" s="4"/>
      <c r="X1167" s="4" t="s">
        <v>6189</v>
      </c>
      <c r="Y1167" s="4" t="s">
        <v>6190</v>
      </c>
      <c r="Z1167" s="4"/>
      <c r="AA1167" s="4">
        <v>1254.0</v>
      </c>
      <c r="AB1167" s="4" t="s">
        <v>49</v>
      </c>
      <c r="AC1167" s="4"/>
      <c r="AD1167" s="20" t="s">
        <v>3759</v>
      </c>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c r="BI1167" s="4"/>
      <c r="BJ1167" s="243" t="str">
        <f t="shared" si="129"/>
        <v>TL</v>
      </c>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row>
    <row r="1168" ht="14.25" customHeight="1">
      <c r="A1168" s="1" t="str">
        <f t="shared" si="130"/>
        <v/>
      </c>
      <c r="B1168" s="103" t="str">
        <f t="shared" si="4"/>
        <v>Có sẵn</v>
      </c>
      <c r="C1168" s="4" t="s">
        <v>6185</v>
      </c>
      <c r="D1168" s="4" t="s">
        <v>6048</v>
      </c>
      <c r="E1168" s="4"/>
      <c r="F1168" s="4" t="s">
        <v>6186</v>
      </c>
      <c r="G1168" s="4" t="s">
        <v>6187</v>
      </c>
      <c r="H1168" s="4"/>
      <c r="I1168" s="4"/>
      <c r="J1168" s="4"/>
      <c r="K1168" s="4"/>
      <c r="L1168" s="4"/>
      <c r="M1168" s="4" t="s">
        <v>49</v>
      </c>
      <c r="N1168" s="4" t="s">
        <v>5</v>
      </c>
      <c r="O1168" s="4" t="s">
        <v>3229</v>
      </c>
      <c r="P1168" s="4" t="s">
        <v>3230</v>
      </c>
      <c r="Q1168" s="4" t="s">
        <v>5</v>
      </c>
      <c r="R1168" s="4" t="s">
        <v>6193</v>
      </c>
      <c r="S1168" s="4" t="s">
        <v>6194</v>
      </c>
      <c r="T1168" s="4" t="s">
        <v>6195</v>
      </c>
      <c r="U1168" s="4" t="s">
        <v>6196</v>
      </c>
      <c r="V1168" s="4" t="s">
        <v>2373</v>
      </c>
      <c r="W1168" s="4" t="s">
        <v>149</v>
      </c>
      <c r="X1168" s="4"/>
      <c r="Y1168" s="4"/>
      <c r="Z1168" s="4"/>
      <c r="AA1168" s="4">
        <v>1255.0</v>
      </c>
      <c r="AB1168" s="4" t="s">
        <v>47</v>
      </c>
      <c r="AC1168" s="4"/>
      <c r="AD1168" s="20" t="s">
        <v>1190</v>
      </c>
      <c r="AE1168" s="271" t="s">
        <v>6193</v>
      </c>
      <c r="AF1168" s="270" t="s">
        <v>5</v>
      </c>
      <c r="AG1168" s="271" t="s">
        <v>6194</v>
      </c>
      <c r="AH1168" s="271" t="s">
        <v>6195</v>
      </c>
      <c r="AI1168" s="271" t="s">
        <v>6196</v>
      </c>
      <c r="AJ1168" s="271" t="s">
        <v>2373</v>
      </c>
      <c r="AK1168" s="271" t="s">
        <v>149</v>
      </c>
      <c r="AL1168" s="271" t="s">
        <v>410</v>
      </c>
      <c r="AM1168" s="270" t="s">
        <v>10135</v>
      </c>
      <c r="AN1168" s="271" t="s">
        <v>10085</v>
      </c>
      <c r="AO1168" s="271" t="s">
        <v>10136</v>
      </c>
      <c r="AP1168" s="294"/>
      <c r="AQ1168" s="294"/>
      <c r="AR1168" s="294"/>
      <c r="AS1168" s="294"/>
      <c r="AT1168" s="294"/>
      <c r="AU1168" s="294"/>
      <c r="AV1168" s="294"/>
      <c r="AW1168" s="294"/>
      <c r="AX1168" s="294"/>
      <c r="AY1168" s="294"/>
      <c r="AZ1168" s="294"/>
      <c r="BA1168" s="294"/>
      <c r="BB1168" s="294"/>
      <c r="BC1168" s="4"/>
      <c r="BD1168" s="4"/>
      <c r="BE1168" s="4"/>
      <c r="BF1168" s="4"/>
      <c r="BG1168" s="4"/>
      <c r="BH1168" s="4"/>
      <c r="BI1168" s="4"/>
      <c r="BJ1168" s="243" t="str">
        <f t="shared" si="129"/>
        <v>TNLT</v>
      </c>
      <c r="BK1168" s="4"/>
      <c r="BL1168" s="4"/>
      <c r="BM1168" s="4"/>
      <c r="BN1168" s="4"/>
      <c r="BO1168" s="4"/>
      <c r="BP1168" s="4"/>
      <c r="BQ1168" s="4"/>
      <c r="BR1168" s="4"/>
      <c r="BS1168" s="4"/>
      <c r="BT1168" s="4"/>
      <c r="BU1168" s="4"/>
      <c r="BV1168" s="4"/>
      <c r="BW1168" s="4"/>
      <c r="BX1168" s="4"/>
      <c r="BY1168" s="4"/>
      <c r="BZ1168" s="4"/>
      <c r="CA1168" s="4"/>
      <c r="CB1168" s="4"/>
      <c r="CC1168" s="4"/>
      <c r="CD1168" s="4"/>
      <c r="CE1168" s="4"/>
      <c r="CF1168" s="4"/>
      <c r="CG1168" s="4"/>
      <c r="CH1168" s="4"/>
      <c r="CI1168" s="4"/>
      <c r="CJ1168" s="4"/>
      <c r="CK1168" s="4"/>
      <c r="CL1168" s="4"/>
      <c r="CM1168" s="4"/>
    </row>
    <row r="1169" ht="14.25" customHeight="1">
      <c r="A1169" s="1" t="str">
        <f t="shared" si="130"/>
        <v>OK</v>
      </c>
      <c r="B1169" s="103" t="str">
        <f t="shared" si="4"/>
        <v>OK</v>
      </c>
      <c r="C1169" s="4" t="s">
        <v>6185</v>
      </c>
      <c r="D1169" s="4" t="s">
        <v>6048</v>
      </c>
      <c r="E1169" s="4"/>
      <c r="F1169" s="4"/>
      <c r="G1169" s="4"/>
      <c r="H1169" s="4"/>
      <c r="I1169" s="4"/>
      <c r="J1169" s="4"/>
      <c r="K1169" s="4"/>
      <c r="L1169" s="4"/>
      <c r="M1169" s="4" t="s">
        <v>49</v>
      </c>
      <c r="N1169" s="4" t="s">
        <v>5</v>
      </c>
      <c r="O1169" s="4" t="s">
        <v>3024</v>
      </c>
      <c r="P1169" s="4" t="s">
        <v>3073</v>
      </c>
      <c r="Q1169" s="4"/>
      <c r="R1169" s="4" t="s">
        <v>6198</v>
      </c>
      <c r="S1169" s="4" t="s">
        <v>6199</v>
      </c>
      <c r="T1169" s="4" t="s">
        <v>6200</v>
      </c>
      <c r="U1169" s="4" t="s">
        <v>6201</v>
      </c>
      <c r="V1169" s="4" t="s">
        <v>6202</v>
      </c>
      <c r="W1169" s="4" t="s">
        <v>6203</v>
      </c>
      <c r="X1169" s="4"/>
      <c r="Y1169" s="4"/>
      <c r="Z1169" s="4"/>
      <c r="AA1169" s="4">
        <v>1256.0</v>
      </c>
      <c r="AB1169" s="4" t="s">
        <v>47</v>
      </c>
      <c r="AC1169" s="4"/>
      <c r="AD1169" s="20" t="s">
        <v>2147</v>
      </c>
      <c r="AE1169" s="67" t="s">
        <v>8171</v>
      </c>
      <c r="AF1169" s="67" t="s">
        <v>8171</v>
      </c>
      <c r="AG1169" s="67" t="s">
        <v>8171</v>
      </c>
      <c r="AH1169" s="67" t="s">
        <v>8171</v>
      </c>
      <c r="AI1169" s="67" t="s">
        <v>8171</v>
      </c>
      <c r="AJ1169" s="67" t="s">
        <v>8171</v>
      </c>
      <c r="AK1169" s="67" t="s">
        <v>8171</v>
      </c>
      <c r="AL1169" s="67" t="s">
        <v>8232</v>
      </c>
      <c r="AM1169" s="67" t="s">
        <v>8232</v>
      </c>
      <c r="AN1169" s="67" t="s">
        <v>10137</v>
      </c>
      <c r="AO1169" s="67" t="s">
        <v>10138</v>
      </c>
      <c r="AP1169" s="4"/>
      <c r="AQ1169" s="4"/>
      <c r="AR1169" s="4"/>
      <c r="AS1169" s="4"/>
      <c r="AT1169" s="4"/>
      <c r="AU1169" s="4"/>
      <c r="AV1169" s="4"/>
      <c r="AW1169" s="4"/>
      <c r="AX1169" s="4"/>
      <c r="AY1169" s="4"/>
      <c r="AZ1169" s="4"/>
      <c r="BA1169" s="4"/>
      <c r="BB1169" s="4"/>
      <c r="BC1169" s="4"/>
      <c r="BD1169" s="4"/>
      <c r="BE1169" s="4"/>
      <c r="BF1169" s="4"/>
      <c r="BG1169" s="4"/>
      <c r="BH1169" s="4"/>
      <c r="BI1169" s="4"/>
      <c r="BJ1169" s="243" t="str">
        <f t="shared" si="129"/>
        <v>TNLT</v>
      </c>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4"/>
      <c r="CL1169" s="4"/>
      <c r="CM1169" s="4"/>
    </row>
    <row r="1170" ht="14.25" customHeight="1">
      <c r="A1170" s="1" t="str">
        <f t="shared" si="130"/>
        <v/>
      </c>
      <c r="B1170" s="103" t="str">
        <f t="shared" si="4"/>
        <v>Có sẵn</v>
      </c>
      <c r="C1170" s="4" t="s">
        <v>6185</v>
      </c>
      <c r="D1170" s="4" t="s">
        <v>6048</v>
      </c>
      <c r="E1170" s="4"/>
      <c r="F1170" s="4"/>
      <c r="G1170" s="4"/>
      <c r="H1170" s="4"/>
      <c r="I1170" s="4"/>
      <c r="J1170" s="4"/>
      <c r="K1170" s="4"/>
      <c r="L1170" s="4"/>
      <c r="M1170" s="4" t="s">
        <v>49</v>
      </c>
      <c r="N1170" s="4" t="s">
        <v>5</v>
      </c>
      <c r="O1170" s="4" t="s">
        <v>3229</v>
      </c>
      <c r="P1170" s="4" t="s">
        <v>3230</v>
      </c>
      <c r="Q1170" s="4" t="s">
        <v>5</v>
      </c>
      <c r="R1170" s="4" t="s">
        <v>6204</v>
      </c>
      <c r="S1170" s="4" t="s">
        <v>6205</v>
      </c>
      <c r="T1170" s="4" t="s">
        <v>6206</v>
      </c>
      <c r="U1170" s="4" t="s">
        <v>6207</v>
      </c>
      <c r="V1170" s="4" t="s">
        <v>149</v>
      </c>
      <c r="W1170" s="4" t="s">
        <v>6208</v>
      </c>
      <c r="X1170" s="4"/>
      <c r="Y1170" s="4"/>
      <c r="Z1170" s="4"/>
      <c r="AA1170" s="4">
        <v>1257.0</v>
      </c>
      <c r="AB1170" s="4" t="s">
        <v>47</v>
      </c>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243" t="str">
        <f t="shared" si="129"/>
        <v>TNLT</v>
      </c>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4"/>
      <c r="CL1170" s="4"/>
      <c r="CM1170" s="4"/>
    </row>
    <row r="1171" ht="14.25" customHeight="1">
      <c r="A1171" s="1"/>
      <c r="B1171" s="103" t="str">
        <f t="shared" si="4"/>
        <v>Thêm</v>
      </c>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20" t="s">
        <v>1177</v>
      </c>
      <c r="AE1171" s="67" t="s">
        <v>10139</v>
      </c>
      <c r="AF1171" s="67" t="s">
        <v>9</v>
      </c>
      <c r="AG1171" s="67"/>
      <c r="AH1171" s="67"/>
      <c r="AI1171" s="67"/>
      <c r="AJ1171" s="67"/>
      <c r="AK1171" s="67"/>
      <c r="AL1171" s="67" t="s">
        <v>10140</v>
      </c>
      <c r="AM1171" s="67" t="s">
        <v>10141</v>
      </c>
      <c r="AN1171" s="67" t="s">
        <v>8576</v>
      </c>
      <c r="AO1171" s="67" t="s">
        <v>10142</v>
      </c>
      <c r="AP1171" s="67"/>
      <c r="AQ1171" s="4"/>
      <c r="AR1171" s="4"/>
      <c r="AS1171" s="4"/>
      <c r="AT1171" s="4"/>
      <c r="AU1171" s="4"/>
      <c r="AV1171" s="4"/>
      <c r="AW1171" s="4"/>
      <c r="AX1171" s="4"/>
      <c r="AY1171" s="4"/>
      <c r="AZ1171" s="4"/>
      <c r="BA1171" s="4"/>
      <c r="BB1171" s="4"/>
      <c r="BC1171" s="4"/>
      <c r="BD1171" s="4"/>
      <c r="BE1171" s="4"/>
      <c r="BF1171" s="4"/>
      <c r="BG1171" s="4"/>
      <c r="BH1171" s="4"/>
      <c r="BI1171" s="4"/>
      <c r="BJ1171" s="243" t="str">
        <f t="shared" si="129"/>
        <v/>
      </c>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4"/>
      <c r="CL1171" s="4"/>
      <c r="CM1171" s="4"/>
    </row>
    <row r="1172" ht="14.25" customHeight="1">
      <c r="A1172" s="1" t="str">
        <f t="shared" ref="A1172:A1194" si="131">SWITCH(B1172,"OK",IF(ISBLANK(R1172),IF(ISBLANK(P1172),"Giữ chỗ nhóm","Giữ chỗ"),"OK"),"Chưa làm",IF(P1172&lt;&gt;"","Giữ chỗ",""),0,IF(ISBLANK(R1172),"Thêm",""),"")</f>
        <v/>
      </c>
      <c r="B1172" s="103" t="str">
        <f t="shared" si="4"/>
        <v>Có sẵn</v>
      </c>
      <c r="C1172" s="4" t="s">
        <v>6185</v>
      </c>
      <c r="D1172" s="4" t="s">
        <v>6048</v>
      </c>
      <c r="E1172" s="4"/>
      <c r="F1172" s="4"/>
      <c r="G1172" s="4"/>
      <c r="H1172" s="4"/>
      <c r="I1172" s="4"/>
      <c r="J1172" s="4"/>
      <c r="K1172" s="4"/>
      <c r="L1172" s="4"/>
      <c r="M1172" s="4"/>
      <c r="N1172" s="4"/>
      <c r="O1172" s="4"/>
      <c r="P1172" s="4" t="s">
        <v>4445</v>
      </c>
      <c r="Q1172" s="4" t="s">
        <v>9</v>
      </c>
      <c r="R1172" s="4" t="s">
        <v>6209</v>
      </c>
      <c r="S1172" s="4" t="s">
        <v>150</v>
      </c>
      <c r="T1172" s="4" t="s">
        <v>150</v>
      </c>
      <c r="U1172" s="4" t="s">
        <v>150</v>
      </c>
      <c r="V1172" s="4" t="s">
        <v>150</v>
      </c>
      <c r="W1172" s="4" t="s">
        <v>150</v>
      </c>
      <c r="X1172" s="4" t="s">
        <v>6210</v>
      </c>
      <c r="Y1172" s="4"/>
      <c r="Z1172" s="4" t="s">
        <v>6211</v>
      </c>
      <c r="AA1172" s="4">
        <v>1259.0</v>
      </c>
      <c r="AB1172" s="4" t="s">
        <v>47</v>
      </c>
      <c r="AC1172" s="4"/>
      <c r="AD1172" s="4"/>
      <c r="AE1172" s="67" t="s">
        <v>6209</v>
      </c>
      <c r="AF1172" s="67" t="s">
        <v>9</v>
      </c>
      <c r="AG1172" s="4"/>
      <c r="AH1172" s="4"/>
      <c r="AI1172" s="4"/>
      <c r="AJ1172" s="4"/>
      <c r="AK1172" s="4"/>
      <c r="AL1172" s="4"/>
      <c r="AM1172" s="4"/>
      <c r="AN1172" s="67" t="s">
        <v>10143</v>
      </c>
      <c r="AO1172" s="4"/>
      <c r="AP1172" s="4"/>
      <c r="AQ1172" s="4"/>
      <c r="AR1172" s="4"/>
      <c r="AS1172" s="4"/>
      <c r="AT1172" s="4"/>
      <c r="AU1172" s="4"/>
      <c r="AV1172" s="4"/>
      <c r="AW1172" s="4"/>
      <c r="AX1172" s="4"/>
      <c r="AY1172" s="4"/>
      <c r="AZ1172" s="4"/>
      <c r="BA1172" s="4"/>
      <c r="BB1172" s="4"/>
      <c r="BC1172" s="4"/>
      <c r="BD1172" s="4"/>
      <c r="BE1172" s="4"/>
      <c r="BF1172" s="4"/>
      <c r="BG1172" s="4"/>
      <c r="BH1172" s="4"/>
      <c r="BI1172" s="4"/>
      <c r="BJ1172" s="243" t="str">
        <f t="shared" si="129"/>
        <v>TL</v>
      </c>
      <c r="BK1172" s="4"/>
      <c r="BL1172" s="4"/>
      <c r="BM1172" s="4"/>
      <c r="BN1172" s="4"/>
      <c r="BO1172" s="4"/>
      <c r="BP1172" s="4"/>
      <c r="BQ1172" s="4"/>
      <c r="BR1172" s="4"/>
      <c r="BS1172" s="4"/>
      <c r="BT1172" s="4"/>
      <c r="BU1172" s="4"/>
      <c r="BV1172" s="4"/>
      <c r="BW1172" s="4"/>
      <c r="BX1172" s="4"/>
      <c r="BY1172" s="4"/>
      <c r="BZ1172" s="4"/>
      <c r="CA1172" s="4"/>
      <c r="CB1172" s="4"/>
      <c r="CC1172" s="4"/>
      <c r="CD1172" s="4"/>
      <c r="CE1172" s="4"/>
      <c r="CF1172" s="4"/>
      <c r="CG1172" s="4"/>
      <c r="CH1172" s="4"/>
      <c r="CI1172" s="4"/>
      <c r="CJ1172" s="4"/>
      <c r="CK1172" s="4"/>
      <c r="CL1172" s="4"/>
      <c r="CM1172" s="4"/>
    </row>
    <row r="1173" ht="14.25" customHeight="1">
      <c r="A1173" s="1" t="str">
        <f t="shared" si="131"/>
        <v/>
      </c>
      <c r="B1173" s="103" t="str">
        <f t="shared" si="4"/>
        <v>Có sẵn</v>
      </c>
      <c r="C1173" s="4" t="s">
        <v>6185</v>
      </c>
      <c r="D1173" s="4" t="s">
        <v>6048</v>
      </c>
      <c r="E1173" s="4"/>
      <c r="F1173" s="4"/>
      <c r="G1173" s="4"/>
      <c r="H1173" s="4"/>
      <c r="I1173" s="4"/>
      <c r="J1173" s="4"/>
      <c r="K1173" s="4"/>
      <c r="L1173" s="4"/>
      <c r="M1173" s="4"/>
      <c r="N1173" s="4"/>
      <c r="O1173" s="4"/>
      <c r="P1173" s="4"/>
      <c r="Q1173" s="4" t="s">
        <v>5</v>
      </c>
      <c r="R1173" s="4" t="s">
        <v>6212</v>
      </c>
      <c r="S1173" s="4" t="s">
        <v>6213</v>
      </c>
      <c r="T1173" s="4" t="s">
        <v>6214</v>
      </c>
      <c r="U1173" s="4" t="s">
        <v>6215</v>
      </c>
      <c r="V1173" s="4" t="s">
        <v>6216</v>
      </c>
      <c r="W1173" s="4" t="s">
        <v>2438</v>
      </c>
      <c r="X1173" s="4"/>
      <c r="Y1173" s="4"/>
      <c r="Z1173" s="4" t="s">
        <v>6217</v>
      </c>
      <c r="AA1173" s="4">
        <v>1260.0</v>
      </c>
      <c r="AB1173" s="4" t="s">
        <v>49</v>
      </c>
      <c r="AC1173" s="4"/>
      <c r="AD1173" s="20" t="s">
        <v>1091</v>
      </c>
      <c r="AE1173" s="20" t="s">
        <v>6628</v>
      </c>
      <c r="AF1173" s="4" t="s">
        <v>5</v>
      </c>
      <c r="AG1173" s="20" t="s">
        <v>6629</v>
      </c>
      <c r="AH1173" s="20" t="s">
        <v>6630</v>
      </c>
      <c r="AI1173" s="20" t="s">
        <v>6631</v>
      </c>
      <c r="AJ1173" s="20" t="s">
        <v>6632</v>
      </c>
      <c r="AK1173" s="20" t="s">
        <v>6633</v>
      </c>
      <c r="AL1173" s="67" t="s">
        <v>151</v>
      </c>
      <c r="AM1173" s="20" t="s">
        <v>6634</v>
      </c>
      <c r="AN1173" s="67" t="s">
        <v>8249</v>
      </c>
      <c r="AO1173" s="67" t="s">
        <v>10144</v>
      </c>
      <c r="AP1173" s="20"/>
      <c r="AQ1173" s="20"/>
      <c r="AR1173" s="4"/>
      <c r="AS1173" s="4"/>
      <c r="AT1173" s="4"/>
      <c r="AU1173" s="4"/>
      <c r="AV1173" s="4"/>
      <c r="AW1173" s="4"/>
      <c r="AX1173" s="4"/>
      <c r="AY1173" s="4"/>
      <c r="AZ1173" s="4"/>
      <c r="BA1173" s="4"/>
      <c r="BB1173" s="4"/>
      <c r="BC1173" s="4"/>
      <c r="BD1173" s="4"/>
      <c r="BE1173" s="4"/>
      <c r="BF1173" s="4"/>
      <c r="BG1173" s="4"/>
      <c r="BH1173" s="4"/>
      <c r="BI1173" s="4"/>
      <c r="BJ1173" s="243" t="str">
        <f t="shared" si="129"/>
        <v>TNLT</v>
      </c>
      <c r="BK1173" s="4"/>
      <c r="BL1173" s="4"/>
      <c r="BM1173" s="4"/>
      <c r="BN1173" s="4"/>
      <c r="BO1173" s="4"/>
      <c r="BP1173" s="4"/>
      <c r="BQ1173" s="4"/>
      <c r="BR1173" s="4"/>
      <c r="BS1173" s="4"/>
      <c r="BT1173" s="4"/>
      <c r="BU1173" s="4"/>
      <c r="BV1173" s="4"/>
      <c r="BW1173" s="4"/>
      <c r="BX1173" s="4"/>
      <c r="BY1173" s="4"/>
      <c r="BZ1173" s="4"/>
      <c r="CA1173" s="4"/>
      <c r="CB1173" s="4"/>
      <c r="CC1173" s="4"/>
      <c r="CD1173" s="4"/>
      <c r="CE1173" s="4"/>
      <c r="CF1173" s="4"/>
      <c r="CG1173" s="4"/>
      <c r="CH1173" s="4"/>
      <c r="CI1173" s="4"/>
      <c r="CJ1173" s="4"/>
      <c r="CK1173" s="4"/>
      <c r="CL1173" s="4"/>
      <c r="CM1173" s="4"/>
    </row>
    <row r="1174" ht="14.25" customHeight="1">
      <c r="A1174" s="1" t="str">
        <f t="shared" si="131"/>
        <v>OK</v>
      </c>
      <c r="B1174" s="103" t="str">
        <f t="shared" si="4"/>
        <v>OK</v>
      </c>
      <c r="C1174" s="4" t="s">
        <v>6218</v>
      </c>
      <c r="D1174" s="4" t="s">
        <v>6048</v>
      </c>
      <c r="E1174" s="4"/>
      <c r="F1174" s="4"/>
      <c r="G1174" s="4" t="s">
        <v>6219</v>
      </c>
      <c r="H1174" s="4"/>
      <c r="I1174" s="4"/>
      <c r="J1174" s="4"/>
      <c r="K1174" s="4"/>
      <c r="L1174" s="4"/>
      <c r="M1174" s="4" t="s">
        <v>49</v>
      </c>
      <c r="N1174" s="4" t="s">
        <v>5</v>
      </c>
      <c r="O1174" s="4" t="s">
        <v>2911</v>
      </c>
      <c r="P1174" s="4" t="s">
        <v>3003</v>
      </c>
      <c r="Q1174" s="4"/>
      <c r="R1174" s="4" t="s">
        <v>6220</v>
      </c>
      <c r="S1174" s="4" t="s">
        <v>6221</v>
      </c>
      <c r="T1174" s="4" t="s">
        <v>6222</v>
      </c>
      <c r="U1174" s="4" t="s">
        <v>6223</v>
      </c>
      <c r="V1174" s="4" t="s">
        <v>6224</v>
      </c>
      <c r="W1174" s="4" t="s">
        <v>6225</v>
      </c>
      <c r="X1174" s="4"/>
      <c r="Y1174" s="4"/>
      <c r="Z1174" s="4"/>
      <c r="AA1174" s="4">
        <v>1261.0</v>
      </c>
      <c r="AB1174" s="4" t="s">
        <v>47</v>
      </c>
      <c r="AC1174" s="4"/>
      <c r="AD1174" s="20" t="s">
        <v>1875</v>
      </c>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c r="BI1174" s="4"/>
      <c r="BJ1174" s="243" t="str">
        <f t="shared" si="129"/>
        <v>TNLT</v>
      </c>
      <c r="BK1174" s="4"/>
      <c r="BL1174" s="4"/>
      <c r="BM1174" s="4"/>
      <c r="BN1174" s="4"/>
      <c r="BO1174" s="4"/>
      <c r="BP1174" s="4"/>
      <c r="BQ1174" s="4"/>
      <c r="BR1174" s="4"/>
      <c r="BS1174" s="4"/>
      <c r="BT1174" s="4"/>
      <c r="BU1174" s="4"/>
      <c r="BV1174" s="4"/>
      <c r="BW1174" s="4"/>
      <c r="BX1174" s="4"/>
      <c r="BY1174" s="4"/>
      <c r="BZ1174" s="4"/>
      <c r="CA1174" s="4"/>
      <c r="CB1174" s="4"/>
      <c r="CC1174" s="4"/>
      <c r="CD1174" s="4"/>
      <c r="CE1174" s="4"/>
      <c r="CF1174" s="4"/>
      <c r="CG1174" s="4"/>
      <c r="CH1174" s="4"/>
      <c r="CI1174" s="4"/>
      <c r="CJ1174" s="4"/>
      <c r="CK1174" s="4"/>
      <c r="CL1174" s="4"/>
      <c r="CM1174" s="4"/>
    </row>
    <row r="1175" ht="14.25" customHeight="1">
      <c r="A1175" s="1" t="str">
        <f t="shared" si="131"/>
        <v/>
      </c>
      <c r="B1175" s="103" t="str">
        <f t="shared" si="4"/>
        <v>Có sẵn</v>
      </c>
      <c r="C1175" s="4" t="s">
        <v>6218</v>
      </c>
      <c r="D1175" s="4" t="s">
        <v>6048</v>
      </c>
      <c r="E1175" s="4"/>
      <c r="F1175" s="4"/>
      <c r="G1175" s="4"/>
      <c r="H1175" s="4"/>
      <c r="I1175" s="4"/>
      <c r="J1175" s="4"/>
      <c r="K1175" s="4"/>
      <c r="L1175" s="4"/>
      <c r="M1175" s="4" t="s">
        <v>49</v>
      </c>
      <c r="N1175" s="4" t="s">
        <v>5</v>
      </c>
      <c r="O1175" s="4" t="s">
        <v>4078</v>
      </c>
      <c r="P1175" s="4" t="s">
        <v>4388</v>
      </c>
      <c r="Q1175" s="4" t="s">
        <v>5</v>
      </c>
      <c r="R1175" s="4" t="s">
        <v>6226</v>
      </c>
      <c r="S1175" s="4" t="s">
        <v>6227</v>
      </c>
      <c r="T1175" s="4" t="s">
        <v>6228</v>
      </c>
      <c r="U1175" s="4" t="s">
        <v>6229</v>
      </c>
      <c r="V1175" s="4" t="s">
        <v>6230</v>
      </c>
      <c r="W1175" s="4" t="s">
        <v>6231</v>
      </c>
      <c r="X1175" s="4"/>
      <c r="Y1175" s="4"/>
      <c r="Z1175" s="4"/>
      <c r="AA1175" s="4">
        <v>1262.0</v>
      </c>
      <c r="AB1175" s="4" t="s">
        <v>47</v>
      </c>
      <c r="AC1175" s="4"/>
      <c r="AD1175" s="20" t="s">
        <v>294</v>
      </c>
      <c r="AE1175" s="67" t="s">
        <v>5</v>
      </c>
      <c r="AF1175" s="67" t="s">
        <v>6226</v>
      </c>
      <c r="AG1175" s="2" t="s">
        <v>10145</v>
      </c>
      <c r="AH1175" s="67" t="s">
        <v>10146</v>
      </c>
      <c r="AI1175" s="67" t="s">
        <v>10147</v>
      </c>
      <c r="AJ1175" s="67" t="s">
        <v>10148</v>
      </c>
      <c r="AK1175" s="67" t="s">
        <v>8276</v>
      </c>
      <c r="AL1175" s="67" t="s">
        <v>151</v>
      </c>
      <c r="AM1175" s="67" t="s">
        <v>10149</v>
      </c>
      <c r="AN1175" s="67" t="s">
        <v>8745</v>
      </c>
      <c r="AO1175" s="67" t="s">
        <v>10150</v>
      </c>
      <c r="AP1175" s="4"/>
      <c r="AQ1175" s="4"/>
      <c r="AR1175" s="4"/>
      <c r="AS1175" s="4"/>
      <c r="AT1175" s="4"/>
      <c r="AU1175" s="4"/>
      <c r="AV1175" s="4"/>
      <c r="AW1175" s="4"/>
      <c r="AX1175" s="4"/>
      <c r="AY1175" s="4"/>
      <c r="AZ1175" s="4"/>
      <c r="BA1175" s="4"/>
      <c r="BB1175" s="4"/>
      <c r="BC1175" s="4"/>
      <c r="BD1175" s="4"/>
      <c r="BE1175" s="4"/>
      <c r="BF1175" s="4"/>
      <c r="BG1175" s="4"/>
      <c r="BH1175" s="4"/>
      <c r="BI1175" s="4"/>
      <c r="BJ1175" s="243" t="str">
        <f t="shared" si="129"/>
        <v>TNLT</v>
      </c>
      <c r="BK1175" s="4"/>
      <c r="BL1175" s="4"/>
      <c r="BM1175" s="4"/>
      <c r="BN1175" s="4"/>
      <c r="BO1175" s="4"/>
      <c r="BP1175" s="4"/>
      <c r="BQ1175" s="4"/>
      <c r="BR1175" s="4"/>
      <c r="BS1175" s="4"/>
      <c r="BT1175" s="4"/>
      <c r="BU1175" s="4"/>
      <c r="BV1175" s="4"/>
      <c r="BW1175" s="4"/>
      <c r="BX1175" s="4"/>
      <c r="BY1175" s="4"/>
      <c r="BZ1175" s="4"/>
      <c r="CA1175" s="4"/>
      <c r="CB1175" s="4"/>
      <c r="CC1175" s="4"/>
      <c r="CD1175" s="4"/>
      <c r="CE1175" s="4"/>
      <c r="CF1175" s="4"/>
      <c r="CG1175" s="4"/>
      <c r="CH1175" s="4"/>
      <c r="CI1175" s="4"/>
      <c r="CJ1175" s="4"/>
      <c r="CK1175" s="4"/>
      <c r="CL1175" s="4"/>
      <c r="CM1175" s="4"/>
    </row>
    <row r="1176" ht="14.25" customHeight="1">
      <c r="A1176" s="1" t="str">
        <f t="shared" si="131"/>
        <v>OK</v>
      </c>
      <c r="B1176" s="103" t="str">
        <f t="shared" si="4"/>
        <v>OK</v>
      </c>
      <c r="C1176" s="4" t="s">
        <v>6218</v>
      </c>
      <c r="D1176" s="4" t="s">
        <v>6048</v>
      </c>
      <c r="E1176" s="4"/>
      <c r="F1176" s="4"/>
      <c r="G1176" s="4"/>
      <c r="H1176" s="4"/>
      <c r="I1176" s="4"/>
      <c r="J1176" s="4"/>
      <c r="K1176" s="4"/>
      <c r="L1176" s="4"/>
      <c r="M1176" s="4" t="s">
        <v>49</v>
      </c>
      <c r="N1176" s="4" t="s">
        <v>5</v>
      </c>
      <c r="O1176" s="4" t="s">
        <v>3767</v>
      </c>
      <c r="P1176" s="4" t="s">
        <v>3807</v>
      </c>
      <c r="Q1176" s="4"/>
      <c r="R1176" s="4" t="s">
        <v>6232</v>
      </c>
      <c r="S1176" s="4" t="s">
        <v>6233</v>
      </c>
      <c r="T1176" s="4" t="s">
        <v>6234</v>
      </c>
      <c r="U1176" s="4" t="s">
        <v>6235</v>
      </c>
      <c r="V1176" s="4" t="s">
        <v>6236</v>
      </c>
      <c r="W1176" s="4" t="s">
        <v>6237</v>
      </c>
      <c r="X1176" s="4"/>
      <c r="Y1176" s="4"/>
      <c r="Z1176" s="4"/>
      <c r="AA1176" s="4">
        <v>1263.0</v>
      </c>
      <c r="AB1176" s="4" t="s">
        <v>47</v>
      </c>
      <c r="AC1176" s="4"/>
      <c r="AD1176" s="20" t="s">
        <v>265</v>
      </c>
      <c r="AE1176" s="67" t="s">
        <v>8171</v>
      </c>
      <c r="AF1176" s="67" t="s">
        <v>8171</v>
      </c>
      <c r="AG1176" s="67" t="s">
        <v>8171</v>
      </c>
      <c r="AH1176" s="67" t="s">
        <v>8171</v>
      </c>
      <c r="AI1176" s="67" t="s">
        <v>8171</v>
      </c>
      <c r="AJ1176" s="67" t="s">
        <v>8171</v>
      </c>
      <c r="AK1176" s="67" t="s">
        <v>8171</v>
      </c>
      <c r="AL1176" s="67" t="s">
        <v>242</v>
      </c>
      <c r="AM1176" s="67" t="s">
        <v>3369</v>
      </c>
      <c r="AN1176" s="67" t="s">
        <v>10151</v>
      </c>
      <c r="AO1176" s="67" t="s">
        <v>10150</v>
      </c>
      <c r="AP1176" s="4"/>
      <c r="AQ1176" s="67"/>
      <c r="AR1176" s="67"/>
      <c r="AS1176" s="67"/>
      <c r="AT1176" s="67"/>
      <c r="AU1176" s="67"/>
      <c r="AV1176" s="67"/>
      <c r="AW1176" s="67"/>
      <c r="AX1176" s="67"/>
      <c r="AY1176" s="67"/>
      <c r="AZ1176" s="67"/>
      <c r="BA1176" s="67"/>
      <c r="BB1176" s="67"/>
      <c r="BC1176" s="67"/>
      <c r="BD1176" s="4"/>
      <c r="BE1176" s="4"/>
      <c r="BF1176" s="4"/>
      <c r="BG1176" s="4"/>
      <c r="BH1176" s="4"/>
      <c r="BI1176" s="4"/>
      <c r="BJ1176" s="243" t="str">
        <f t="shared" si="129"/>
        <v>TNLT</v>
      </c>
      <c r="BK1176" s="4"/>
      <c r="BL1176" s="4"/>
      <c r="BM1176" s="4"/>
      <c r="BN1176" s="4"/>
      <c r="BO1176" s="4"/>
      <c r="BP1176" s="4"/>
      <c r="BQ1176" s="4"/>
      <c r="BR1176" s="4"/>
      <c r="BS1176" s="4"/>
      <c r="BT1176" s="4"/>
      <c r="BU1176" s="4"/>
      <c r="BV1176" s="4"/>
      <c r="BW1176" s="4"/>
      <c r="BX1176" s="4"/>
      <c r="BY1176" s="4"/>
      <c r="BZ1176" s="4"/>
      <c r="CA1176" s="4"/>
      <c r="CB1176" s="4"/>
      <c r="CC1176" s="4"/>
      <c r="CD1176" s="4"/>
      <c r="CE1176" s="4"/>
      <c r="CF1176" s="4"/>
      <c r="CG1176" s="4"/>
      <c r="CH1176" s="4"/>
      <c r="CI1176" s="4"/>
      <c r="CJ1176" s="4"/>
      <c r="CK1176" s="4"/>
      <c r="CL1176" s="4"/>
      <c r="CM1176" s="4"/>
    </row>
    <row r="1177" ht="14.25" customHeight="1">
      <c r="A1177" s="1" t="str">
        <f t="shared" si="131"/>
        <v/>
      </c>
      <c r="B1177" s="103" t="str">
        <f t="shared" si="4"/>
        <v>Có sẵn</v>
      </c>
      <c r="C1177" s="4" t="s">
        <v>6218</v>
      </c>
      <c r="D1177" s="4" t="s">
        <v>6048</v>
      </c>
      <c r="E1177" s="4"/>
      <c r="F1177" s="4"/>
      <c r="G1177" s="4" t="s">
        <v>6219</v>
      </c>
      <c r="H1177" s="4"/>
      <c r="I1177" s="4"/>
      <c r="J1177" s="4"/>
      <c r="K1177" s="4"/>
      <c r="L1177" s="4"/>
      <c r="M1177" s="4"/>
      <c r="N1177" s="4"/>
      <c r="O1177" s="4"/>
      <c r="P1177" s="4" t="s">
        <v>6238</v>
      </c>
      <c r="Q1177" s="4" t="s">
        <v>5</v>
      </c>
      <c r="R1177" s="4" t="s">
        <v>6239</v>
      </c>
      <c r="S1177" s="4" t="s">
        <v>6240</v>
      </c>
      <c r="T1177" s="4" t="s">
        <v>6241</v>
      </c>
      <c r="U1177" s="4" t="s">
        <v>6242</v>
      </c>
      <c r="V1177" s="4" t="s">
        <v>6243</v>
      </c>
      <c r="W1177" s="4" t="s">
        <v>6244</v>
      </c>
      <c r="X1177" s="4" t="s">
        <v>410</v>
      </c>
      <c r="Y1177" s="4"/>
      <c r="Z1177" s="4" t="s">
        <v>6245</v>
      </c>
      <c r="AA1177" s="4">
        <v>1264.0</v>
      </c>
      <c r="AB1177" s="4" t="s">
        <v>47</v>
      </c>
      <c r="AC1177" s="4"/>
      <c r="AD1177" s="20" t="s">
        <v>980</v>
      </c>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c r="BI1177" s="4"/>
      <c r="BJ1177" s="243" t="str">
        <f t="shared" si="129"/>
        <v>TNLT</v>
      </c>
      <c r="BK1177" s="4"/>
      <c r="BL1177" s="4"/>
      <c r="BM1177" s="4"/>
      <c r="BN1177" s="4"/>
      <c r="BO1177" s="4"/>
      <c r="BP1177" s="4"/>
      <c r="BQ1177" s="4"/>
      <c r="BR1177" s="4"/>
      <c r="BS1177" s="4"/>
      <c r="BT1177" s="4"/>
      <c r="BU1177" s="4"/>
      <c r="BV1177" s="4"/>
      <c r="BW1177" s="4"/>
      <c r="BX1177" s="4"/>
      <c r="BY1177" s="4"/>
      <c r="BZ1177" s="4"/>
      <c r="CA1177" s="4"/>
      <c r="CB1177" s="4"/>
      <c r="CC1177" s="4"/>
      <c r="CD1177" s="4"/>
      <c r="CE1177" s="4"/>
      <c r="CF1177" s="4"/>
      <c r="CG1177" s="4"/>
      <c r="CH1177" s="4"/>
      <c r="CI1177" s="4"/>
      <c r="CJ1177" s="4"/>
      <c r="CK1177" s="4"/>
      <c r="CL1177" s="4"/>
      <c r="CM1177" s="4"/>
    </row>
    <row r="1178" ht="14.25" customHeight="1">
      <c r="A1178" s="1" t="str">
        <f t="shared" si="131"/>
        <v/>
      </c>
      <c r="B1178" s="103" t="str">
        <f t="shared" si="4"/>
        <v>Có sẵn</v>
      </c>
      <c r="C1178" s="4" t="s">
        <v>6218</v>
      </c>
      <c r="D1178" s="4" t="s">
        <v>6048</v>
      </c>
      <c r="E1178" s="4"/>
      <c r="F1178" s="4"/>
      <c r="G1178" s="4"/>
      <c r="H1178" s="4"/>
      <c r="I1178" s="4"/>
      <c r="J1178" s="4"/>
      <c r="K1178" s="4"/>
      <c r="L1178" s="4"/>
      <c r="M1178" s="4"/>
      <c r="N1178" s="4"/>
      <c r="O1178" s="4"/>
      <c r="P1178" s="4" t="s">
        <v>4445</v>
      </c>
      <c r="Q1178" s="4" t="s">
        <v>9</v>
      </c>
      <c r="R1178" s="4" t="s">
        <v>6246</v>
      </c>
      <c r="S1178" s="4" t="s">
        <v>150</v>
      </c>
      <c r="T1178" s="4" t="s">
        <v>150</v>
      </c>
      <c r="U1178" s="4" t="s">
        <v>150</v>
      </c>
      <c r="V1178" s="4" t="s">
        <v>150</v>
      </c>
      <c r="W1178" s="4" t="s">
        <v>150</v>
      </c>
      <c r="X1178" s="4" t="s">
        <v>6247</v>
      </c>
      <c r="Y1178" s="4"/>
      <c r="Z1178" s="4" t="s">
        <v>6248</v>
      </c>
      <c r="AA1178" s="4">
        <v>1265.0</v>
      </c>
      <c r="AB1178" s="4" t="s">
        <v>47</v>
      </c>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c r="BI1178" s="4"/>
      <c r="BJ1178" s="243" t="str">
        <f t="shared" si="129"/>
        <v>TL</v>
      </c>
      <c r="BK1178" s="4"/>
      <c r="BL1178" s="4"/>
      <c r="BM1178" s="4"/>
      <c r="BN1178" s="4"/>
      <c r="BO1178" s="4"/>
      <c r="BP1178" s="4"/>
      <c r="BQ1178" s="4"/>
      <c r="BR1178" s="4"/>
      <c r="BS1178" s="4"/>
      <c r="BT1178" s="4"/>
      <c r="BU1178" s="4"/>
      <c r="BV1178" s="4"/>
      <c r="BW1178" s="4"/>
      <c r="BX1178" s="4"/>
      <c r="BY1178" s="4"/>
      <c r="BZ1178" s="4"/>
      <c r="CA1178" s="4"/>
      <c r="CB1178" s="4"/>
      <c r="CC1178" s="4"/>
      <c r="CD1178" s="4"/>
      <c r="CE1178" s="4"/>
      <c r="CF1178" s="4"/>
      <c r="CG1178" s="4"/>
      <c r="CH1178" s="4"/>
      <c r="CI1178" s="4"/>
      <c r="CJ1178" s="4"/>
      <c r="CK1178" s="4"/>
      <c r="CL1178" s="4"/>
      <c r="CM1178" s="4"/>
    </row>
    <row r="1179" ht="14.25" customHeight="1">
      <c r="A1179" s="1" t="str">
        <f t="shared" si="131"/>
        <v/>
      </c>
      <c r="B1179" s="103" t="str">
        <f t="shared" si="4"/>
        <v>Có sẵn</v>
      </c>
      <c r="C1179" s="4" t="s">
        <v>6218</v>
      </c>
      <c r="D1179" s="4" t="s">
        <v>6048</v>
      </c>
      <c r="E1179" s="4"/>
      <c r="F1179" s="4"/>
      <c r="G1179" s="4"/>
      <c r="H1179" s="4"/>
      <c r="I1179" s="4"/>
      <c r="J1179" s="4"/>
      <c r="K1179" s="4"/>
      <c r="L1179" s="4"/>
      <c r="M1179" s="4"/>
      <c r="N1179" s="4"/>
      <c r="O1179" s="4"/>
      <c r="P1179" s="4"/>
      <c r="Q1179" s="4" t="s">
        <v>5</v>
      </c>
      <c r="R1179" s="4" t="s">
        <v>6249</v>
      </c>
      <c r="S1179" s="4" t="s">
        <v>6240</v>
      </c>
      <c r="T1179" s="4" t="s">
        <v>6241</v>
      </c>
      <c r="U1179" s="4" t="s">
        <v>6242</v>
      </c>
      <c r="V1179" s="4" t="s">
        <v>6250</v>
      </c>
      <c r="W1179" s="4" t="s">
        <v>6244</v>
      </c>
      <c r="X1179" s="4"/>
      <c r="Y1179" s="4"/>
      <c r="Z1179" s="4" t="s">
        <v>6251</v>
      </c>
      <c r="AA1179" s="4">
        <v>1266.0</v>
      </c>
      <c r="AB1179" s="4" t="s">
        <v>49</v>
      </c>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c r="BI1179" s="4"/>
      <c r="BJ1179" s="243" t="str">
        <f t="shared" si="129"/>
        <v>TNLT</v>
      </c>
      <c r="BK1179" s="4"/>
      <c r="BL1179" s="4"/>
      <c r="BM1179" s="4"/>
      <c r="BN1179" s="4"/>
      <c r="BO1179" s="4"/>
      <c r="BP1179" s="4"/>
      <c r="BQ1179" s="4"/>
      <c r="BR1179" s="4"/>
      <c r="BS1179" s="4"/>
      <c r="BT1179" s="4"/>
      <c r="BU1179" s="4"/>
      <c r="BV1179" s="4"/>
      <c r="BW1179" s="4"/>
      <c r="BX1179" s="4"/>
      <c r="BY1179" s="4"/>
      <c r="BZ1179" s="4"/>
      <c r="CA1179" s="4"/>
      <c r="CB1179" s="4"/>
      <c r="CC1179" s="4"/>
      <c r="CD1179" s="4"/>
      <c r="CE1179" s="4"/>
      <c r="CF1179" s="4"/>
      <c r="CG1179" s="4"/>
      <c r="CH1179" s="4"/>
      <c r="CI1179" s="4"/>
      <c r="CJ1179" s="4"/>
      <c r="CK1179" s="4"/>
      <c r="CL1179" s="4"/>
      <c r="CM1179" s="4"/>
    </row>
    <row r="1180" ht="14.25" customHeight="1">
      <c r="A1180" s="1" t="str">
        <f t="shared" si="131"/>
        <v>OK</v>
      </c>
      <c r="B1180" s="103" t="str">
        <f t="shared" si="4"/>
        <v>OK</v>
      </c>
      <c r="C1180" s="4" t="s">
        <v>6252</v>
      </c>
      <c r="D1180" s="4" t="s">
        <v>6048</v>
      </c>
      <c r="E1180" s="4"/>
      <c r="F1180" s="4" t="s">
        <v>6253</v>
      </c>
      <c r="G1180" s="4" t="s">
        <v>6254</v>
      </c>
      <c r="H1180" s="4"/>
      <c r="I1180" s="4"/>
      <c r="J1180" s="4"/>
      <c r="K1180" s="4"/>
      <c r="L1180" s="4"/>
      <c r="M1180" s="4" t="s">
        <v>13</v>
      </c>
      <c r="N1180" s="4" t="s">
        <v>9</v>
      </c>
      <c r="O1180" s="4" t="s">
        <v>550</v>
      </c>
      <c r="P1180" s="4" t="s">
        <v>567</v>
      </c>
      <c r="Q1180" s="4"/>
      <c r="R1180" s="4" t="s">
        <v>6255</v>
      </c>
      <c r="S1180" s="4"/>
      <c r="T1180" s="4"/>
      <c r="U1180" s="4"/>
      <c r="V1180" s="4"/>
      <c r="W1180" s="4"/>
      <c r="X1180" s="4" t="s">
        <v>6256</v>
      </c>
      <c r="Y1180" s="4" t="s">
        <v>6257</v>
      </c>
      <c r="Z1180" s="4"/>
      <c r="AA1180" s="4">
        <v>1267.0</v>
      </c>
      <c r="AB1180" s="4" t="s">
        <v>49</v>
      </c>
      <c r="AC1180" s="4"/>
      <c r="AD1180" s="20" t="s">
        <v>980</v>
      </c>
      <c r="AE1180" s="4" t="s">
        <v>6255</v>
      </c>
      <c r="AF1180" s="67" t="s">
        <v>9</v>
      </c>
      <c r="AG1180" s="4"/>
      <c r="AH1180" s="4"/>
      <c r="AI1180" s="4"/>
      <c r="AJ1180" s="4"/>
      <c r="AK1180" s="4"/>
      <c r="AL1180" s="4" t="s">
        <v>6256</v>
      </c>
      <c r="AM1180" s="4" t="s">
        <v>6257</v>
      </c>
      <c r="AN1180" s="67" t="s">
        <v>8701</v>
      </c>
      <c r="AO1180" s="67" t="s">
        <v>8702</v>
      </c>
      <c r="AP1180" s="4"/>
      <c r="AQ1180" s="4"/>
      <c r="AR1180" s="4"/>
      <c r="AS1180" s="4"/>
      <c r="AT1180" s="4"/>
      <c r="AU1180" s="4"/>
      <c r="AV1180" s="4"/>
      <c r="AW1180" s="4"/>
      <c r="AX1180" s="4"/>
      <c r="AY1180" s="4"/>
      <c r="AZ1180" s="4"/>
      <c r="BA1180" s="4"/>
      <c r="BB1180" s="4"/>
      <c r="BC1180" s="4"/>
      <c r="BD1180" s="4"/>
      <c r="BE1180" s="4"/>
      <c r="BF1180" s="4"/>
      <c r="BG1180" s="4"/>
      <c r="BH1180" s="4"/>
      <c r="BI1180" s="4"/>
      <c r="BJ1180" s="243" t="str">
        <f t="shared" si="129"/>
        <v>TL</v>
      </c>
      <c r="BK1180" s="4"/>
      <c r="BL1180" s="4"/>
      <c r="BM1180" s="4"/>
      <c r="BN1180" s="4"/>
      <c r="BO1180" s="4"/>
      <c r="BP1180" s="4"/>
      <c r="BQ1180" s="4"/>
      <c r="BR1180" s="4"/>
      <c r="BS1180" s="4"/>
      <c r="BT1180" s="4"/>
      <c r="BU1180" s="4"/>
      <c r="BV1180" s="4"/>
      <c r="BW1180" s="4"/>
      <c r="BX1180" s="4"/>
      <c r="BY1180" s="4"/>
      <c r="BZ1180" s="4"/>
      <c r="CA1180" s="4"/>
      <c r="CB1180" s="4"/>
      <c r="CC1180" s="4"/>
      <c r="CD1180" s="4"/>
      <c r="CE1180" s="4"/>
      <c r="CF1180" s="4"/>
      <c r="CG1180" s="4"/>
      <c r="CH1180" s="4"/>
      <c r="CI1180" s="4"/>
      <c r="CJ1180" s="4"/>
      <c r="CK1180" s="4"/>
      <c r="CL1180" s="4"/>
      <c r="CM1180" s="4"/>
    </row>
    <row r="1181" ht="14.25" customHeight="1">
      <c r="A1181" s="1" t="str">
        <f t="shared" si="131"/>
        <v>OK</v>
      </c>
      <c r="B1181" s="103" t="str">
        <f t="shared" si="4"/>
        <v>OK</v>
      </c>
      <c r="C1181" s="4" t="s">
        <v>6252</v>
      </c>
      <c r="D1181" s="4" t="s">
        <v>6048</v>
      </c>
      <c r="E1181" s="4"/>
      <c r="F1181" s="4" t="s">
        <v>6253</v>
      </c>
      <c r="G1181" s="4" t="s">
        <v>6254</v>
      </c>
      <c r="H1181" s="4"/>
      <c r="I1181" s="4"/>
      <c r="J1181" s="4"/>
      <c r="K1181" s="4"/>
      <c r="L1181" s="4"/>
      <c r="M1181" s="4" t="s">
        <v>49</v>
      </c>
      <c r="N1181" s="4" t="s">
        <v>5</v>
      </c>
      <c r="O1181" s="4" t="s">
        <v>3485</v>
      </c>
      <c r="P1181" s="4" t="s">
        <v>3486</v>
      </c>
      <c r="Q1181" s="4"/>
      <c r="R1181" s="4" t="s">
        <v>6258</v>
      </c>
      <c r="S1181" s="4" t="s">
        <v>6259</v>
      </c>
      <c r="T1181" s="4" t="s">
        <v>6260</v>
      </c>
      <c r="U1181" s="4" t="s">
        <v>6261</v>
      </c>
      <c r="V1181" s="4" t="s">
        <v>6262</v>
      </c>
      <c r="W1181" s="4" t="s">
        <v>6263</v>
      </c>
      <c r="X1181" s="4"/>
      <c r="Y1181" s="4"/>
      <c r="Z1181" s="4"/>
      <c r="AA1181" s="4">
        <v>1268.0</v>
      </c>
      <c r="AB1181" s="4" t="s">
        <v>47</v>
      </c>
      <c r="AC1181" s="4"/>
      <c r="AD1181" s="20" t="s">
        <v>236</v>
      </c>
      <c r="AE1181" s="67" t="s">
        <v>10152</v>
      </c>
      <c r="AF1181" s="67" t="s">
        <v>5</v>
      </c>
      <c r="AG1181" s="67" t="s">
        <v>10153</v>
      </c>
      <c r="AH1181" s="67" t="s">
        <v>10154</v>
      </c>
      <c r="AI1181" s="67" t="s">
        <v>10155</v>
      </c>
      <c r="AJ1181" s="67" t="s">
        <v>6262</v>
      </c>
      <c r="AK1181" s="67" t="s">
        <v>10156</v>
      </c>
      <c r="AL1181" s="67" t="s">
        <v>10157</v>
      </c>
      <c r="AM1181" s="67" t="s">
        <v>10158</v>
      </c>
      <c r="AN1181" s="67" t="s">
        <v>10159</v>
      </c>
      <c r="AO1181" s="67" t="s">
        <v>10160</v>
      </c>
      <c r="AP1181" s="4"/>
      <c r="AQ1181" s="4"/>
      <c r="AR1181" s="4"/>
      <c r="AS1181" s="4"/>
      <c r="AT1181" s="4"/>
      <c r="AU1181" s="4"/>
      <c r="AV1181" s="4"/>
      <c r="AW1181" s="4"/>
      <c r="AX1181" s="4"/>
      <c r="AY1181" s="4"/>
      <c r="AZ1181" s="4"/>
      <c r="BA1181" s="4"/>
      <c r="BB1181" s="4"/>
      <c r="BC1181" s="4"/>
      <c r="BD1181" s="4"/>
      <c r="BE1181" s="4"/>
      <c r="BF1181" s="4"/>
      <c r="BG1181" s="4"/>
      <c r="BH1181" s="4"/>
      <c r="BI1181" s="4"/>
      <c r="BJ1181" s="243" t="str">
        <f t="shared" si="129"/>
        <v>TNLT</v>
      </c>
      <c r="BK1181" s="4"/>
      <c r="BL1181" s="4"/>
      <c r="BM1181" s="4"/>
      <c r="BN1181" s="4"/>
      <c r="BO1181" s="4"/>
      <c r="BP1181" s="4"/>
      <c r="BQ1181" s="4"/>
      <c r="BR1181" s="4"/>
      <c r="BS1181" s="4"/>
      <c r="BT1181" s="4"/>
      <c r="BU1181" s="4"/>
      <c r="BV1181" s="4"/>
      <c r="BW1181" s="4"/>
      <c r="BX1181" s="4"/>
      <c r="BY1181" s="4"/>
      <c r="BZ1181" s="4"/>
      <c r="CA1181" s="4"/>
      <c r="CB1181" s="4"/>
      <c r="CC1181" s="4"/>
      <c r="CD1181" s="4"/>
      <c r="CE1181" s="4"/>
      <c r="CF1181" s="4"/>
      <c r="CG1181" s="4"/>
      <c r="CH1181" s="4"/>
      <c r="CI1181" s="4"/>
      <c r="CJ1181" s="4"/>
      <c r="CK1181" s="4"/>
      <c r="CL1181" s="4"/>
      <c r="CM1181" s="4"/>
    </row>
    <row r="1182" ht="14.25" customHeight="1">
      <c r="A1182" s="1" t="str">
        <f t="shared" si="131"/>
        <v>OK</v>
      </c>
      <c r="B1182" s="103" t="str">
        <f t="shared" si="4"/>
        <v>OK</v>
      </c>
      <c r="C1182" s="4" t="s">
        <v>6252</v>
      </c>
      <c r="D1182" s="4" t="s">
        <v>6048</v>
      </c>
      <c r="E1182" s="4"/>
      <c r="F1182" s="4"/>
      <c r="G1182" s="4"/>
      <c r="H1182" s="4"/>
      <c r="I1182" s="4"/>
      <c r="J1182" s="4"/>
      <c r="K1182" s="4"/>
      <c r="L1182" s="4"/>
      <c r="M1182" s="4" t="s">
        <v>49</v>
      </c>
      <c r="N1182" s="4" t="s">
        <v>5</v>
      </c>
      <c r="O1182" s="4" t="s">
        <v>3767</v>
      </c>
      <c r="P1182" s="4" t="s">
        <v>3807</v>
      </c>
      <c r="Q1182" s="4"/>
      <c r="R1182" s="4" t="s">
        <v>6264</v>
      </c>
      <c r="S1182" s="4" t="s">
        <v>6265</v>
      </c>
      <c r="T1182" s="4" t="s">
        <v>6266</v>
      </c>
      <c r="U1182" s="4" t="s">
        <v>6267</v>
      </c>
      <c r="V1182" s="4" t="s">
        <v>6268</v>
      </c>
      <c r="W1182" s="4" t="s">
        <v>6269</v>
      </c>
      <c r="X1182" s="4"/>
      <c r="Y1182" s="4"/>
      <c r="Z1182" s="4"/>
      <c r="AA1182" s="4">
        <v>1269.0</v>
      </c>
      <c r="AB1182" s="4" t="s">
        <v>47</v>
      </c>
      <c r="AC1182" s="4"/>
      <c r="AD1182" s="20" t="s">
        <v>595</v>
      </c>
      <c r="AE1182" s="67" t="s">
        <v>8362</v>
      </c>
      <c r="AF1182" s="67" t="s">
        <v>5</v>
      </c>
      <c r="AG1182" s="67" t="s">
        <v>8362</v>
      </c>
      <c r="AH1182" s="67" t="s">
        <v>8362</v>
      </c>
      <c r="AI1182" s="67" t="s">
        <v>8362</v>
      </c>
      <c r="AJ1182" s="67" t="s">
        <v>8362</v>
      </c>
      <c r="AK1182" s="67" t="s">
        <v>8362</v>
      </c>
      <c r="AL1182" s="67" t="s">
        <v>8501</v>
      </c>
      <c r="AM1182" s="67" t="s">
        <v>8501</v>
      </c>
      <c r="AN1182" s="67" t="s">
        <v>10161</v>
      </c>
      <c r="AO1182" s="67" t="s">
        <v>10162</v>
      </c>
      <c r="AP1182" s="67"/>
      <c r="AQ1182" s="4"/>
      <c r="AR1182" s="4"/>
      <c r="AS1182" s="4"/>
      <c r="AT1182" s="4"/>
      <c r="AU1182" s="4"/>
      <c r="AV1182" s="4"/>
      <c r="AW1182" s="4"/>
      <c r="AX1182" s="4"/>
      <c r="AY1182" s="4"/>
      <c r="AZ1182" s="4"/>
      <c r="BA1182" s="4"/>
      <c r="BB1182" s="4"/>
      <c r="BC1182" s="4"/>
      <c r="BD1182" s="4"/>
      <c r="BE1182" s="4"/>
      <c r="BF1182" s="4"/>
      <c r="BG1182" s="4"/>
      <c r="BH1182" s="4"/>
      <c r="BI1182" s="4"/>
      <c r="BJ1182" s="243" t="str">
        <f t="shared" si="129"/>
        <v>TNLT</v>
      </c>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row>
    <row r="1183" ht="14.25" customHeight="1">
      <c r="A1183" s="1" t="str">
        <f t="shared" si="131"/>
        <v>OK</v>
      </c>
      <c r="B1183" s="103" t="str">
        <f t="shared" si="4"/>
        <v>OK</v>
      </c>
      <c r="C1183" s="4" t="s">
        <v>6252</v>
      </c>
      <c r="D1183" s="4" t="s">
        <v>6048</v>
      </c>
      <c r="E1183" s="4"/>
      <c r="F1183" s="4"/>
      <c r="G1183" s="4"/>
      <c r="H1183" s="4"/>
      <c r="I1183" s="4"/>
      <c r="J1183" s="4"/>
      <c r="K1183" s="4"/>
      <c r="L1183" s="4"/>
      <c r="M1183" s="4" t="s">
        <v>49</v>
      </c>
      <c r="N1183" s="4" t="s">
        <v>5</v>
      </c>
      <c r="O1183" s="4" t="s">
        <v>2897</v>
      </c>
      <c r="P1183" s="4" t="s">
        <v>2935</v>
      </c>
      <c r="Q1183" s="4"/>
      <c r="R1183" s="4" t="s">
        <v>6270</v>
      </c>
      <c r="S1183" s="4" t="s">
        <v>6271</v>
      </c>
      <c r="T1183" s="4" t="s">
        <v>6272</v>
      </c>
      <c r="U1183" s="4" t="s">
        <v>6273</v>
      </c>
      <c r="V1183" s="4" t="s">
        <v>6274</v>
      </c>
      <c r="W1183" s="4" t="s">
        <v>6275</v>
      </c>
      <c r="X1183" s="4"/>
      <c r="Y1183" s="4"/>
      <c r="Z1183" s="4"/>
      <c r="AA1183" s="4">
        <v>1270.0</v>
      </c>
      <c r="AB1183" s="4" t="s">
        <v>47</v>
      </c>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c r="BI1183" s="4"/>
      <c r="BJ1183" s="243" t="str">
        <f t="shared" si="129"/>
        <v>TNLT</v>
      </c>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row>
    <row r="1184" ht="14.25" customHeight="1">
      <c r="A1184" s="1" t="str">
        <f t="shared" si="131"/>
        <v/>
      </c>
      <c r="B1184" s="103" t="str">
        <f t="shared" si="4"/>
        <v>Có sẵn</v>
      </c>
      <c r="C1184" s="4" t="s">
        <v>6252</v>
      </c>
      <c r="D1184" s="4" t="s">
        <v>6048</v>
      </c>
      <c r="E1184" s="4"/>
      <c r="F1184" s="4"/>
      <c r="G1184" s="4"/>
      <c r="H1184" s="4"/>
      <c r="I1184" s="4"/>
      <c r="J1184" s="4"/>
      <c r="K1184" s="4"/>
      <c r="L1184" s="4"/>
      <c r="M1184" s="4"/>
      <c r="N1184" s="4"/>
      <c r="O1184" s="4"/>
      <c r="P1184" s="4"/>
      <c r="Q1184" s="4" t="s">
        <v>5</v>
      </c>
      <c r="R1184" s="4" t="s">
        <v>6276</v>
      </c>
      <c r="S1184" s="4" t="s">
        <v>2184</v>
      </c>
      <c r="T1184" s="4" t="s">
        <v>5348</v>
      </c>
      <c r="U1184" s="4" t="s">
        <v>2186</v>
      </c>
      <c r="V1184" s="4" t="s">
        <v>2185</v>
      </c>
      <c r="W1184" s="4" t="s">
        <v>5349</v>
      </c>
      <c r="X1184" s="4"/>
      <c r="Y1184" s="4"/>
      <c r="Z1184" s="4" t="s">
        <v>6277</v>
      </c>
      <c r="AA1184" s="4">
        <v>1271.0</v>
      </c>
      <c r="AB1184" s="4" t="s">
        <v>49</v>
      </c>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c r="BI1184" s="4"/>
      <c r="BJ1184" s="243" t="str">
        <f t="shared" si="129"/>
        <v>TNLT</v>
      </c>
      <c r="BK1184" s="4"/>
      <c r="BL1184" s="4"/>
      <c r="BM1184" s="4"/>
      <c r="BN1184" s="4"/>
      <c r="BO1184" s="4"/>
      <c r="BP1184" s="4"/>
      <c r="BQ1184" s="4"/>
      <c r="BR1184" s="4"/>
      <c r="BS1184" s="4"/>
      <c r="BT1184" s="4"/>
      <c r="BU1184" s="4"/>
      <c r="BV1184" s="4"/>
      <c r="BW1184" s="4"/>
      <c r="BX1184" s="4"/>
      <c r="BY1184" s="4"/>
      <c r="BZ1184" s="4"/>
      <c r="CA1184" s="4"/>
      <c r="CB1184" s="4"/>
      <c r="CC1184" s="4"/>
      <c r="CD1184" s="4"/>
      <c r="CE1184" s="4"/>
      <c r="CF1184" s="4"/>
      <c r="CG1184" s="4"/>
      <c r="CH1184" s="4"/>
      <c r="CI1184" s="4"/>
      <c r="CJ1184" s="4"/>
      <c r="CK1184" s="4"/>
      <c r="CL1184" s="4"/>
      <c r="CM1184" s="4"/>
    </row>
    <row r="1185" ht="14.25" customHeight="1">
      <c r="A1185" s="1" t="str">
        <f t="shared" si="131"/>
        <v/>
      </c>
      <c r="B1185" s="103" t="str">
        <f t="shared" si="4"/>
        <v>Có sẵn</v>
      </c>
      <c r="C1185" s="4" t="s">
        <v>6252</v>
      </c>
      <c r="D1185" s="4" t="s">
        <v>6048</v>
      </c>
      <c r="E1185" s="4"/>
      <c r="F1185" s="4"/>
      <c r="G1185" s="4"/>
      <c r="H1185" s="4"/>
      <c r="I1185" s="4"/>
      <c r="J1185" s="4"/>
      <c r="K1185" s="4"/>
      <c r="L1185" s="4"/>
      <c r="M1185" s="4"/>
      <c r="N1185" s="4"/>
      <c r="O1185" s="4"/>
      <c r="P1185" s="4"/>
      <c r="Q1185" s="4" t="s">
        <v>9</v>
      </c>
      <c r="R1185" s="4" t="s">
        <v>6278</v>
      </c>
      <c r="S1185" s="4"/>
      <c r="T1185" s="4"/>
      <c r="U1185" s="4"/>
      <c r="V1185" s="4"/>
      <c r="W1185" s="4"/>
      <c r="X1185" s="4"/>
      <c r="Y1185" s="4"/>
      <c r="Z1185" s="4" t="s">
        <v>6279</v>
      </c>
      <c r="AA1185" s="4">
        <v>1272.0</v>
      </c>
      <c r="AB1185" s="4" t="s">
        <v>49</v>
      </c>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c r="BI1185" s="4"/>
      <c r="BJ1185" s="243" t="str">
        <f t="shared" si="129"/>
        <v>TL</v>
      </c>
      <c r="BK1185" s="4"/>
      <c r="BL1185" s="4"/>
      <c r="BM1185" s="4"/>
      <c r="BN1185" s="4"/>
      <c r="BO1185" s="4"/>
      <c r="BP1185" s="4"/>
      <c r="BQ1185" s="4"/>
      <c r="BR1185" s="4"/>
      <c r="BS1185" s="4"/>
      <c r="BT1185" s="4"/>
      <c r="BU1185" s="4"/>
      <c r="BV1185" s="4"/>
      <c r="BW1185" s="4"/>
      <c r="BX1185" s="4"/>
      <c r="BY1185" s="4"/>
      <c r="BZ1185" s="4"/>
      <c r="CA1185" s="4"/>
      <c r="CB1185" s="4"/>
      <c r="CC1185" s="4"/>
      <c r="CD1185" s="4"/>
      <c r="CE1185" s="4"/>
      <c r="CF1185" s="4"/>
      <c r="CG1185" s="4"/>
      <c r="CH1185" s="4"/>
      <c r="CI1185" s="4"/>
      <c r="CJ1185" s="4"/>
      <c r="CK1185" s="4"/>
      <c r="CL1185" s="4"/>
      <c r="CM1185" s="4"/>
    </row>
    <row r="1186" ht="14.25" customHeight="1">
      <c r="A1186" s="1" t="str">
        <f t="shared" si="131"/>
        <v/>
      </c>
      <c r="B1186" s="103" t="str">
        <f t="shared" si="4"/>
        <v>Có sẵn</v>
      </c>
      <c r="C1186" s="4" t="s">
        <v>6252</v>
      </c>
      <c r="D1186" s="4" t="s">
        <v>6048</v>
      </c>
      <c r="E1186" s="4"/>
      <c r="F1186" s="4" t="s">
        <v>6253</v>
      </c>
      <c r="G1186" s="4" t="s">
        <v>6254</v>
      </c>
      <c r="H1186" s="4"/>
      <c r="I1186" s="4"/>
      <c r="J1186" s="4"/>
      <c r="K1186" s="4"/>
      <c r="L1186" s="4"/>
      <c r="M1186" s="4"/>
      <c r="N1186" s="4"/>
      <c r="O1186" s="4"/>
      <c r="P1186" s="4"/>
      <c r="Q1186" s="4" t="s">
        <v>5</v>
      </c>
      <c r="R1186" s="4" t="s">
        <v>6280</v>
      </c>
      <c r="S1186" s="4" t="s">
        <v>6281</v>
      </c>
      <c r="T1186" s="4" t="s">
        <v>6282</v>
      </c>
      <c r="U1186" s="4" t="s">
        <v>6283</v>
      </c>
      <c r="V1186" s="4" t="s">
        <v>6284</v>
      </c>
      <c r="W1186" s="4" t="s">
        <v>6285</v>
      </c>
      <c r="X1186" s="4" t="s">
        <v>6286</v>
      </c>
      <c r="Y1186" s="4" t="s">
        <v>6287</v>
      </c>
      <c r="Z1186" s="4"/>
      <c r="AA1186" s="4">
        <v>1273.0</v>
      </c>
      <c r="AB1186" s="4" t="s">
        <v>49</v>
      </c>
      <c r="AC1186" s="4"/>
      <c r="AD1186" s="20" t="s">
        <v>211</v>
      </c>
      <c r="AE1186" s="67" t="s">
        <v>10163</v>
      </c>
      <c r="AF1186" s="67" t="s">
        <v>5</v>
      </c>
      <c r="AG1186" s="67" t="s">
        <v>10164</v>
      </c>
      <c r="AH1186" s="67" t="s">
        <v>10165</v>
      </c>
      <c r="AI1186" s="67" t="s">
        <v>10166</v>
      </c>
      <c r="AJ1186" s="67" t="s">
        <v>10167</v>
      </c>
      <c r="AK1186" s="67" t="s">
        <v>10168</v>
      </c>
      <c r="AL1186" s="67" t="s">
        <v>171</v>
      </c>
      <c r="AM1186" s="67" t="s">
        <v>10169</v>
      </c>
      <c r="AN1186" s="67" t="s">
        <v>10170</v>
      </c>
      <c r="AO1186" s="67" t="s">
        <v>10171</v>
      </c>
      <c r="AP1186" s="4"/>
      <c r="AQ1186" s="4"/>
      <c r="AR1186" s="4"/>
      <c r="AS1186" s="4"/>
      <c r="AT1186" s="4"/>
      <c r="AU1186" s="4"/>
      <c r="AV1186" s="4"/>
      <c r="AW1186" s="4"/>
      <c r="AX1186" s="4"/>
      <c r="AY1186" s="4"/>
      <c r="AZ1186" s="4"/>
      <c r="BA1186" s="4"/>
      <c r="BB1186" s="4"/>
      <c r="BC1186" s="4"/>
      <c r="BD1186" s="4"/>
      <c r="BE1186" s="4"/>
      <c r="BF1186" s="4"/>
      <c r="BG1186" s="4"/>
      <c r="BH1186" s="4"/>
      <c r="BI1186" s="4"/>
      <c r="BJ1186" s="243" t="str">
        <f t="shared" si="129"/>
        <v>TNLT</v>
      </c>
      <c r="BK1186" s="4"/>
      <c r="BL1186" s="4"/>
      <c r="BM1186" s="4"/>
      <c r="BN1186" s="4"/>
      <c r="BO1186" s="4"/>
      <c r="BP1186" s="4"/>
      <c r="BQ1186" s="4"/>
      <c r="BR1186" s="4"/>
      <c r="BS1186" s="4"/>
      <c r="BT1186" s="4"/>
      <c r="BU1186" s="4"/>
      <c r="BV1186" s="4"/>
      <c r="BW1186" s="4"/>
      <c r="BX1186" s="4"/>
      <c r="BY1186" s="4"/>
      <c r="BZ1186" s="4"/>
      <c r="CA1186" s="4"/>
      <c r="CB1186" s="4"/>
      <c r="CC1186" s="4"/>
      <c r="CD1186" s="4"/>
      <c r="CE1186" s="4"/>
      <c r="CF1186" s="4"/>
      <c r="CG1186" s="4"/>
      <c r="CH1186" s="4"/>
      <c r="CI1186" s="4"/>
      <c r="CJ1186" s="4"/>
      <c r="CK1186" s="4"/>
      <c r="CL1186" s="4"/>
      <c r="CM1186" s="4"/>
    </row>
    <row r="1187" ht="14.25" customHeight="1">
      <c r="A1187" s="1" t="str">
        <f t="shared" si="131"/>
        <v>OK</v>
      </c>
      <c r="B1187" s="103" t="str">
        <f t="shared" si="4"/>
        <v>OK</v>
      </c>
      <c r="C1187" s="4" t="s">
        <v>6288</v>
      </c>
      <c r="D1187" s="4" t="s">
        <v>6048</v>
      </c>
      <c r="E1187" s="4"/>
      <c r="F1187" s="4"/>
      <c r="G1187" s="4" t="s">
        <v>6289</v>
      </c>
      <c r="H1187" s="4"/>
      <c r="I1187" s="4"/>
      <c r="J1187" s="4"/>
      <c r="K1187" s="4"/>
      <c r="L1187" s="4"/>
      <c r="M1187" s="4" t="s">
        <v>49</v>
      </c>
      <c r="N1187" s="4" t="s">
        <v>5</v>
      </c>
      <c r="O1187" s="4" t="s">
        <v>2625</v>
      </c>
      <c r="P1187" s="4" t="s">
        <v>2767</v>
      </c>
      <c r="Q1187" s="4"/>
      <c r="R1187" s="4" t="s">
        <v>6290</v>
      </c>
      <c r="S1187" s="4" t="s">
        <v>6291</v>
      </c>
      <c r="T1187" s="4" t="s">
        <v>6292</v>
      </c>
      <c r="U1187" s="4" t="s">
        <v>6293</v>
      </c>
      <c r="V1187" s="4" t="s">
        <v>6294</v>
      </c>
      <c r="W1187" s="4" t="s">
        <v>6295</v>
      </c>
      <c r="X1187" s="4"/>
      <c r="Y1187" s="4"/>
      <c r="Z1187" s="4"/>
      <c r="AA1187" s="4">
        <v>1274.0</v>
      </c>
      <c r="AB1187" s="4" t="s">
        <v>47</v>
      </c>
      <c r="AC1187" s="4"/>
      <c r="AD1187" s="20" t="s">
        <v>215</v>
      </c>
      <c r="AE1187" s="266" t="s">
        <v>6290</v>
      </c>
      <c r="AF1187" s="266" t="s">
        <v>5</v>
      </c>
      <c r="AG1187" s="266" t="s">
        <v>6291</v>
      </c>
      <c r="AH1187" s="266" t="s">
        <v>6292</v>
      </c>
      <c r="AI1187" s="266" t="s">
        <v>6293</v>
      </c>
      <c r="AJ1187" s="266" t="s">
        <v>6294</v>
      </c>
      <c r="AK1187" s="266" t="s">
        <v>6295</v>
      </c>
      <c r="AL1187" s="266" t="s">
        <v>242</v>
      </c>
      <c r="AM1187" s="266" t="s">
        <v>10172</v>
      </c>
      <c r="AN1187" s="266" t="s">
        <v>8636</v>
      </c>
      <c r="AO1187" s="266" t="s">
        <v>10173</v>
      </c>
      <c r="AP1187" s="4"/>
      <c r="AQ1187" s="4"/>
      <c r="AR1187" s="4"/>
      <c r="AS1187" s="4"/>
      <c r="AT1187" s="4"/>
      <c r="AU1187" s="4"/>
      <c r="AV1187" s="4"/>
      <c r="AW1187" s="4"/>
      <c r="AX1187" s="4"/>
      <c r="AY1187" s="4"/>
      <c r="AZ1187" s="4"/>
      <c r="BA1187" s="4"/>
      <c r="BB1187" s="4"/>
      <c r="BC1187" s="4"/>
      <c r="BD1187" s="4"/>
      <c r="BE1187" s="4"/>
      <c r="BF1187" s="4"/>
      <c r="BG1187" s="4"/>
      <c r="BH1187" s="4"/>
      <c r="BI1187" s="4"/>
      <c r="BJ1187" s="243" t="str">
        <f t="shared" si="129"/>
        <v>TNLT</v>
      </c>
      <c r="BK1187" s="4"/>
      <c r="BL1187" s="4"/>
      <c r="BM1187" s="4"/>
      <c r="BN1187" s="4"/>
      <c r="BO1187" s="4"/>
      <c r="BP1187" s="4"/>
      <c r="BQ1187" s="4"/>
      <c r="BR1187" s="4"/>
      <c r="BS1187" s="4"/>
      <c r="BT1187" s="4"/>
      <c r="BU1187" s="4"/>
      <c r="BV1187" s="4"/>
      <c r="BW1187" s="4"/>
      <c r="BX1187" s="4"/>
      <c r="BY1187" s="4"/>
      <c r="BZ1187" s="4"/>
      <c r="CA1187" s="4"/>
      <c r="CB1187" s="4"/>
      <c r="CC1187" s="4"/>
      <c r="CD1187" s="4"/>
      <c r="CE1187" s="4"/>
      <c r="CF1187" s="4"/>
      <c r="CG1187" s="4"/>
      <c r="CH1187" s="4"/>
      <c r="CI1187" s="4"/>
      <c r="CJ1187" s="4"/>
      <c r="CK1187" s="4"/>
      <c r="CL1187" s="4"/>
      <c r="CM1187" s="4"/>
    </row>
    <row r="1188" ht="14.25" customHeight="1">
      <c r="A1188" s="1" t="str">
        <f t="shared" si="131"/>
        <v>OK</v>
      </c>
      <c r="B1188" s="103" t="str">
        <f t="shared" si="4"/>
        <v>OK</v>
      </c>
      <c r="C1188" s="4" t="s">
        <v>6288</v>
      </c>
      <c r="D1188" s="4" t="s">
        <v>6048</v>
      </c>
      <c r="E1188" s="4"/>
      <c r="F1188" s="4"/>
      <c r="G1188" s="4"/>
      <c r="H1188" s="4"/>
      <c r="I1188" s="4"/>
      <c r="J1188" s="4"/>
      <c r="K1188" s="4"/>
      <c r="L1188" s="4"/>
      <c r="M1188" s="4" t="s">
        <v>49</v>
      </c>
      <c r="N1188" s="4" t="s">
        <v>5</v>
      </c>
      <c r="O1188" s="4" t="s">
        <v>3229</v>
      </c>
      <c r="P1188" s="4" t="s">
        <v>3766</v>
      </c>
      <c r="Q1188" s="4"/>
      <c r="R1188" s="4" t="s">
        <v>6296</v>
      </c>
      <c r="S1188" s="4" t="s">
        <v>6297</v>
      </c>
      <c r="T1188" s="4" t="s">
        <v>6298</v>
      </c>
      <c r="U1188" s="4" t="s">
        <v>6299</v>
      </c>
      <c r="V1188" s="4" t="s">
        <v>6300</v>
      </c>
      <c r="W1188" s="4" t="s">
        <v>6301</v>
      </c>
      <c r="X1188" s="4"/>
      <c r="Y1188" s="4"/>
      <c r="Z1188" s="4"/>
      <c r="AA1188" s="4">
        <v>1275.0</v>
      </c>
      <c r="AB1188" s="4" t="s">
        <v>47</v>
      </c>
      <c r="AC1188" s="4"/>
      <c r="AD1188" s="20" t="s">
        <v>250</v>
      </c>
      <c r="AE1188" s="67" t="s">
        <v>10174</v>
      </c>
      <c r="AF1188" s="67" t="s">
        <v>5</v>
      </c>
      <c r="AG1188" s="67" t="s">
        <v>10175</v>
      </c>
      <c r="AH1188" s="67" t="s">
        <v>10176</v>
      </c>
      <c r="AI1188" s="67" t="s">
        <v>10177</v>
      </c>
      <c r="AJ1188" s="67" t="s">
        <v>10178</v>
      </c>
      <c r="AK1188" s="67" t="s">
        <v>10179</v>
      </c>
      <c r="AL1188" s="67" t="s">
        <v>171</v>
      </c>
      <c r="AM1188" s="67" t="s">
        <v>10180</v>
      </c>
      <c r="AN1188" s="67" t="s">
        <v>10181</v>
      </c>
      <c r="AO1188" s="67" t="s">
        <v>10182</v>
      </c>
      <c r="AP1188" s="4"/>
      <c r="AQ1188" s="4"/>
      <c r="AR1188" s="4"/>
      <c r="AS1188" s="4"/>
      <c r="AT1188" s="4"/>
      <c r="AU1188" s="4"/>
      <c r="AV1188" s="4"/>
      <c r="AW1188" s="4"/>
      <c r="AX1188" s="4"/>
      <c r="AY1188" s="4"/>
      <c r="AZ1188" s="4"/>
      <c r="BA1188" s="4"/>
      <c r="BB1188" s="4"/>
      <c r="BC1188" s="4"/>
      <c r="BD1188" s="4"/>
      <c r="BE1188" s="4"/>
      <c r="BF1188" s="4"/>
      <c r="BG1188" s="4"/>
      <c r="BH1188" s="4"/>
      <c r="BI1188" s="4"/>
      <c r="BJ1188" s="243" t="str">
        <f t="shared" si="129"/>
        <v>TNLT</v>
      </c>
      <c r="BK1188" s="4"/>
      <c r="BL1188" s="4"/>
      <c r="BM1188" s="4"/>
      <c r="BN1188" s="4"/>
      <c r="BO1188" s="4"/>
      <c r="BP1188" s="4"/>
      <c r="BQ1188" s="4"/>
      <c r="BR1188" s="4"/>
      <c r="BS1188" s="4"/>
      <c r="BT1188" s="4"/>
      <c r="BU1188" s="4"/>
      <c r="BV1188" s="4"/>
      <c r="BW1188" s="4"/>
      <c r="BX1188" s="4"/>
      <c r="BY1188" s="4"/>
      <c r="BZ1188" s="4"/>
      <c r="CA1188" s="4"/>
      <c r="CB1188" s="4"/>
      <c r="CC1188" s="4"/>
      <c r="CD1188" s="4"/>
      <c r="CE1188" s="4"/>
      <c r="CF1188" s="4"/>
      <c r="CG1188" s="4"/>
      <c r="CH1188" s="4"/>
      <c r="CI1188" s="4"/>
      <c r="CJ1188" s="4"/>
      <c r="CK1188" s="4"/>
      <c r="CL1188" s="4"/>
      <c r="CM1188" s="4"/>
    </row>
    <row r="1189" ht="14.25" customHeight="1">
      <c r="A1189" s="1" t="str">
        <f t="shared" si="131"/>
        <v>OK</v>
      </c>
      <c r="B1189" s="103" t="str">
        <f t="shared" si="4"/>
        <v>OK</v>
      </c>
      <c r="C1189" s="4" t="s">
        <v>6288</v>
      </c>
      <c r="D1189" s="4" t="s">
        <v>6048</v>
      </c>
      <c r="E1189" s="4"/>
      <c r="F1189" s="4"/>
      <c r="G1189" s="4"/>
      <c r="H1189" s="4"/>
      <c r="I1189" s="4"/>
      <c r="J1189" s="4"/>
      <c r="K1189" s="4"/>
      <c r="L1189" s="4"/>
      <c r="M1189" s="4" t="s">
        <v>49</v>
      </c>
      <c r="N1189" s="4" t="s">
        <v>5</v>
      </c>
      <c r="O1189" s="4" t="s">
        <v>3108</v>
      </c>
      <c r="P1189" s="4" t="s">
        <v>3298</v>
      </c>
      <c r="Q1189" s="4"/>
      <c r="R1189" s="4" t="s">
        <v>6302</v>
      </c>
      <c r="S1189" s="4" t="s">
        <v>6303</v>
      </c>
      <c r="T1189" s="4" t="s">
        <v>6304</v>
      </c>
      <c r="U1189" s="4" t="s">
        <v>6305</v>
      </c>
      <c r="V1189" s="4" t="s">
        <v>6306</v>
      </c>
      <c r="W1189" s="4" t="s">
        <v>6307</v>
      </c>
      <c r="X1189" s="4"/>
      <c r="Y1189" s="4"/>
      <c r="Z1189" s="4"/>
      <c r="AA1189" s="4">
        <v>1276.0</v>
      </c>
      <c r="AB1189" s="4" t="s">
        <v>47</v>
      </c>
      <c r="AC1189" s="4"/>
      <c r="AD1189" s="20" t="s">
        <v>1011</v>
      </c>
      <c r="AE1189" s="67" t="s">
        <v>6302</v>
      </c>
      <c r="AF1189" s="67" t="s">
        <v>5</v>
      </c>
      <c r="AG1189" s="67" t="s">
        <v>6303</v>
      </c>
      <c r="AH1189" s="67" t="s">
        <v>6304</v>
      </c>
      <c r="AI1189" s="67" t="s">
        <v>6305</v>
      </c>
      <c r="AJ1189" s="67" t="s">
        <v>6306</v>
      </c>
      <c r="AK1189" s="67" t="s">
        <v>6307</v>
      </c>
      <c r="AL1189" s="67" t="s">
        <v>8232</v>
      </c>
      <c r="AM1189" s="67" t="s">
        <v>8232</v>
      </c>
      <c r="AN1189" s="67" t="s">
        <v>9582</v>
      </c>
      <c r="AO1189" s="67" t="s">
        <v>10183</v>
      </c>
      <c r="AP1189" s="4"/>
      <c r="AQ1189" s="4"/>
      <c r="AR1189" s="4"/>
      <c r="AS1189" s="4"/>
      <c r="AT1189" s="4"/>
      <c r="AU1189" s="4"/>
      <c r="AV1189" s="4"/>
      <c r="AW1189" s="4"/>
      <c r="AX1189" s="4"/>
      <c r="AY1189" s="4"/>
      <c r="AZ1189" s="4"/>
      <c r="BA1189" s="4"/>
      <c r="BB1189" s="4"/>
      <c r="BC1189" s="4"/>
      <c r="BD1189" s="4"/>
      <c r="BE1189" s="4"/>
      <c r="BF1189" s="4"/>
      <c r="BG1189" s="4"/>
      <c r="BH1189" s="4"/>
      <c r="BI1189" s="4"/>
      <c r="BJ1189" s="243" t="str">
        <f t="shared" si="129"/>
        <v>TNLT</v>
      </c>
      <c r="BK1189" s="4"/>
      <c r="BL1189" s="4"/>
      <c r="BM1189" s="4"/>
      <c r="BN1189" s="4"/>
      <c r="BO1189" s="4"/>
      <c r="BP1189" s="4"/>
      <c r="BQ1189" s="4"/>
      <c r="BR1189" s="4"/>
      <c r="BS1189" s="4"/>
      <c r="BT1189" s="4"/>
      <c r="BU1189" s="4"/>
      <c r="BV1189" s="4"/>
      <c r="BW1189" s="4"/>
      <c r="BX1189" s="4"/>
      <c r="BY1189" s="4"/>
      <c r="BZ1189" s="4"/>
      <c r="CA1189" s="4"/>
      <c r="CB1189" s="4"/>
      <c r="CC1189" s="4"/>
      <c r="CD1189" s="4"/>
      <c r="CE1189" s="4"/>
      <c r="CF1189" s="4"/>
      <c r="CG1189" s="4"/>
      <c r="CH1189" s="4"/>
      <c r="CI1189" s="4"/>
      <c r="CJ1189" s="4"/>
      <c r="CK1189" s="4"/>
      <c r="CL1189" s="4"/>
      <c r="CM1189" s="4"/>
    </row>
    <row r="1190" ht="14.25" customHeight="1">
      <c r="A1190" s="1" t="str">
        <f t="shared" si="131"/>
        <v/>
      </c>
      <c r="B1190" s="103" t="str">
        <f t="shared" si="4"/>
        <v>Có sẵn</v>
      </c>
      <c r="C1190" s="4" t="s">
        <v>6288</v>
      </c>
      <c r="D1190" s="4" t="s">
        <v>6048</v>
      </c>
      <c r="E1190" s="4"/>
      <c r="F1190" s="4"/>
      <c r="G1190" s="4" t="s">
        <v>6289</v>
      </c>
      <c r="H1190" s="4"/>
      <c r="I1190" s="4"/>
      <c r="J1190" s="4"/>
      <c r="K1190" s="4"/>
      <c r="L1190" s="4"/>
      <c r="M1190" s="4"/>
      <c r="N1190" s="4"/>
      <c r="O1190" s="4"/>
      <c r="P1190" s="4" t="s">
        <v>6308</v>
      </c>
      <c r="Q1190" s="4" t="s">
        <v>5</v>
      </c>
      <c r="R1190" s="4" t="s">
        <v>6309</v>
      </c>
      <c r="S1190" s="4" t="s">
        <v>6310</v>
      </c>
      <c r="T1190" s="4" t="s">
        <v>6311</v>
      </c>
      <c r="U1190" s="4" t="s">
        <v>6240</v>
      </c>
      <c r="V1190" s="4" t="s">
        <v>6312</v>
      </c>
      <c r="W1190" s="4" t="s">
        <v>6313</v>
      </c>
      <c r="X1190" s="4" t="s">
        <v>99</v>
      </c>
      <c r="Y1190" s="4"/>
      <c r="Z1190" s="4" t="s">
        <v>6314</v>
      </c>
      <c r="AA1190" s="4">
        <v>1277.0</v>
      </c>
      <c r="AB1190" s="4" t="s">
        <v>47</v>
      </c>
      <c r="AC1190" s="4"/>
      <c r="AD1190" s="20" t="s">
        <v>1239</v>
      </c>
      <c r="AE1190" s="4" t="s">
        <v>6309</v>
      </c>
      <c r="AF1190" s="67" t="s">
        <v>5</v>
      </c>
      <c r="AG1190" s="4" t="s">
        <v>6310</v>
      </c>
      <c r="AH1190" s="4" t="s">
        <v>6311</v>
      </c>
      <c r="AI1190" s="4" t="s">
        <v>6240</v>
      </c>
      <c r="AJ1190" s="4" t="s">
        <v>6312</v>
      </c>
      <c r="AK1190" s="4" t="s">
        <v>6313</v>
      </c>
      <c r="AL1190" s="2" t="s">
        <v>99</v>
      </c>
      <c r="AM1190" s="67" t="s">
        <v>8249</v>
      </c>
      <c r="AN1190" s="67" t="s">
        <v>8491</v>
      </c>
      <c r="AO1190" s="67" t="s">
        <v>10184</v>
      </c>
      <c r="AP1190" s="4"/>
      <c r="AQ1190" s="4"/>
      <c r="AR1190" s="4"/>
      <c r="AS1190" s="4"/>
      <c r="AT1190" s="4"/>
      <c r="AU1190" s="4"/>
      <c r="AV1190" s="4"/>
      <c r="AW1190" s="4"/>
      <c r="AX1190" s="4"/>
      <c r="AY1190" s="4"/>
      <c r="AZ1190" s="4"/>
      <c r="BA1190" s="4"/>
      <c r="BB1190" s="4"/>
      <c r="BC1190" s="4"/>
      <c r="BD1190" s="4"/>
      <c r="BE1190" s="4"/>
      <c r="BF1190" s="4"/>
      <c r="BG1190" s="4"/>
      <c r="BH1190" s="4"/>
      <c r="BI1190" s="4"/>
      <c r="BJ1190" s="243" t="str">
        <f t="shared" si="129"/>
        <v>TNLT</v>
      </c>
      <c r="BK1190" s="4"/>
      <c r="BL1190" s="4"/>
      <c r="BM1190" s="4"/>
      <c r="BN1190" s="4"/>
      <c r="BO1190" s="4"/>
      <c r="BP1190" s="4"/>
      <c r="BQ1190" s="4"/>
      <c r="BR1190" s="4"/>
      <c r="BS1190" s="4"/>
      <c r="BT1190" s="4"/>
      <c r="BU1190" s="4"/>
      <c r="BV1190" s="4"/>
      <c r="BW1190" s="4"/>
      <c r="BX1190" s="4"/>
      <c r="BY1190" s="4"/>
      <c r="BZ1190" s="4"/>
      <c r="CA1190" s="4"/>
      <c r="CB1190" s="4"/>
      <c r="CC1190" s="4"/>
      <c r="CD1190" s="4"/>
      <c r="CE1190" s="4"/>
      <c r="CF1190" s="4"/>
      <c r="CG1190" s="4"/>
      <c r="CH1190" s="4"/>
      <c r="CI1190" s="4"/>
      <c r="CJ1190" s="4"/>
      <c r="CK1190" s="4"/>
      <c r="CL1190" s="4"/>
      <c r="CM1190" s="4"/>
    </row>
    <row r="1191" ht="14.25" customHeight="1">
      <c r="A1191" s="1" t="str">
        <f t="shared" si="131"/>
        <v/>
      </c>
      <c r="B1191" s="103" t="str">
        <f t="shared" si="4"/>
        <v>Có sẵn</v>
      </c>
      <c r="C1191" s="4" t="s">
        <v>6288</v>
      </c>
      <c r="D1191" s="4" t="s">
        <v>6048</v>
      </c>
      <c r="E1191" s="4"/>
      <c r="F1191" s="4"/>
      <c r="G1191" s="4"/>
      <c r="H1191" s="4"/>
      <c r="I1191" s="4"/>
      <c r="J1191" s="4"/>
      <c r="K1191" s="4"/>
      <c r="L1191" s="4"/>
      <c r="M1191" s="4"/>
      <c r="N1191" s="4"/>
      <c r="O1191" s="4"/>
      <c r="P1191" s="4" t="s">
        <v>4445</v>
      </c>
      <c r="Q1191" s="4" t="s">
        <v>9</v>
      </c>
      <c r="R1191" s="4" t="s">
        <v>6315</v>
      </c>
      <c r="S1191" s="4" t="s">
        <v>150</v>
      </c>
      <c r="T1191" s="4" t="s">
        <v>150</v>
      </c>
      <c r="U1191" s="4" t="s">
        <v>150</v>
      </c>
      <c r="V1191" s="4" t="s">
        <v>150</v>
      </c>
      <c r="W1191" s="4" t="s">
        <v>150</v>
      </c>
      <c r="X1191" s="4" t="s">
        <v>6316</v>
      </c>
      <c r="Y1191" s="4"/>
      <c r="Z1191" s="4" t="s">
        <v>6317</v>
      </c>
      <c r="AA1191" s="4">
        <v>1278.0</v>
      </c>
      <c r="AB1191" s="4" t="s">
        <v>47</v>
      </c>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243" t="str">
        <f t="shared" si="129"/>
        <v>TL</v>
      </c>
      <c r="BK1191" s="4"/>
      <c r="BL1191" s="4"/>
      <c r="BM1191" s="4"/>
      <c r="BN1191" s="4"/>
      <c r="BO1191" s="4"/>
      <c r="BP1191" s="4"/>
      <c r="BQ1191" s="4"/>
      <c r="BR1191" s="4"/>
      <c r="BS1191" s="4"/>
      <c r="BT1191" s="4"/>
      <c r="BU1191" s="4"/>
      <c r="BV1191" s="4"/>
      <c r="BW1191" s="4"/>
      <c r="BX1191" s="4"/>
      <c r="BY1191" s="4"/>
      <c r="BZ1191" s="4"/>
      <c r="CA1191" s="4"/>
      <c r="CB1191" s="4"/>
      <c r="CC1191" s="4"/>
      <c r="CD1191" s="4"/>
      <c r="CE1191" s="4"/>
      <c r="CF1191" s="4"/>
      <c r="CG1191" s="4"/>
      <c r="CH1191" s="4"/>
      <c r="CI1191" s="4"/>
      <c r="CJ1191" s="4"/>
      <c r="CK1191" s="4"/>
      <c r="CL1191" s="4"/>
      <c r="CM1191" s="4"/>
    </row>
    <row r="1192" ht="14.25" customHeight="1">
      <c r="A1192" s="1" t="str">
        <f t="shared" si="131"/>
        <v/>
      </c>
      <c r="B1192" s="103" t="str">
        <f t="shared" si="4"/>
        <v>Có sẵn</v>
      </c>
      <c r="C1192" s="4" t="s">
        <v>6288</v>
      </c>
      <c r="D1192" s="4" t="s">
        <v>6048</v>
      </c>
      <c r="E1192" s="4"/>
      <c r="F1192" s="4"/>
      <c r="G1192" s="4"/>
      <c r="H1192" s="4"/>
      <c r="I1192" s="4"/>
      <c r="J1192" s="4"/>
      <c r="K1192" s="4"/>
      <c r="L1192" s="4"/>
      <c r="M1192" s="4"/>
      <c r="N1192" s="4"/>
      <c r="O1192" s="4"/>
      <c r="P1192" s="4"/>
      <c r="Q1192" s="4" t="s">
        <v>5</v>
      </c>
      <c r="R1192" s="4" t="s">
        <v>6309</v>
      </c>
      <c r="S1192" s="4" t="s">
        <v>6310</v>
      </c>
      <c r="T1192" s="4" t="s">
        <v>6311</v>
      </c>
      <c r="U1192" s="4" t="s">
        <v>6240</v>
      </c>
      <c r="V1192" s="4" t="s">
        <v>6312</v>
      </c>
      <c r="W1192" s="4" t="s">
        <v>6313</v>
      </c>
      <c r="X1192" s="4"/>
      <c r="Y1192" s="4"/>
      <c r="Z1192" s="4" t="s">
        <v>1544</v>
      </c>
      <c r="AA1192" s="4">
        <v>1279.0</v>
      </c>
      <c r="AB1192" s="4" t="s">
        <v>49</v>
      </c>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c r="BI1192" s="4"/>
      <c r="BJ1192" s="243" t="str">
        <f t="shared" si="129"/>
        <v>TNLT</v>
      </c>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c r="CL1192" s="4"/>
      <c r="CM1192" s="4"/>
    </row>
    <row r="1193" ht="14.25" customHeight="1">
      <c r="A1193" s="1" t="str">
        <f t="shared" si="131"/>
        <v>OK</v>
      </c>
      <c r="B1193" s="103" t="str">
        <f t="shared" si="4"/>
        <v>OK</v>
      </c>
      <c r="C1193" s="4" t="s">
        <v>6318</v>
      </c>
      <c r="D1193" s="4" t="s">
        <v>6048</v>
      </c>
      <c r="E1193" s="4"/>
      <c r="F1193" s="4" t="s">
        <v>6319</v>
      </c>
      <c r="G1193" s="4" t="s">
        <v>6320</v>
      </c>
      <c r="H1193" s="4"/>
      <c r="I1193" s="4"/>
      <c r="J1193" s="4"/>
      <c r="K1193" s="4"/>
      <c r="L1193" s="4"/>
      <c r="M1193" s="4" t="s">
        <v>13</v>
      </c>
      <c r="N1193" s="4" t="s">
        <v>9</v>
      </c>
      <c r="O1193" s="4" t="s">
        <v>520</v>
      </c>
      <c r="P1193" s="4" t="s">
        <v>745</v>
      </c>
      <c r="Q1193" s="4"/>
      <c r="R1193" s="4" t="s">
        <v>6321</v>
      </c>
      <c r="S1193" s="4"/>
      <c r="T1193" s="4"/>
      <c r="U1193" s="4"/>
      <c r="V1193" s="4"/>
      <c r="W1193" s="4"/>
      <c r="X1193" s="4" t="s">
        <v>6322</v>
      </c>
      <c r="Y1193" s="4" t="s">
        <v>6323</v>
      </c>
      <c r="Z1193" s="4"/>
      <c r="AA1193" s="4">
        <v>1280.0</v>
      </c>
      <c r="AB1193" s="4" t="s">
        <v>49</v>
      </c>
      <c r="AC1193" s="4"/>
      <c r="AD1193" s="20" t="s">
        <v>254</v>
      </c>
      <c r="AE1193" s="67" t="s">
        <v>6321</v>
      </c>
      <c r="AF1193" s="67"/>
      <c r="AG1193" s="67"/>
      <c r="AH1193" s="67"/>
      <c r="AI1193" s="67"/>
      <c r="AJ1193" s="67"/>
      <c r="AK1193" s="67"/>
      <c r="AL1193" s="67" t="s">
        <v>6322</v>
      </c>
      <c r="AM1193" s="67" t="s">
        <v>6323</v>
      </c>
      <c r="AN1193" s="67" t="s">
        <v>8701</v>
      </c>
      <c r="AO1193" s="67" t="s">
        <v>8366</v>
      </c>
      <c r="AP1193" s="4"/>
      <c r="AQ1193" s="4"/>
      <c r="AR1193" s="4"/>
      <c r="AS1193" s="4"/>
      <c r="AT1193" s="4"/>
      <c r="AU1193" s="4"/>
      <c r="AV1193" s="4"/>
      <c r="AW1193" s="4"/>
      <c r="AX1193" s="4"/>
      <c r="AY1193" s="4"/>
      <c r="AZ1193" s="4"/>
      <c r="BA1193" s="4"/>
      <c r="BB1193" s="4"/>
      <c r="BC1193" s="4"/>
      <c r="BD1193" s="4"/>
      <c r="BE1193" s="4"/>
      <c r="BF1193" s="4"/>
      <c r="BG1193" s="4"/>
      <c r="BH1193" s="4"/>
      <c r="BI1193" s="4"/>
      <c r="BJ1193" s="243" t="str">
        <f t="shared" si="129"/>
        <v>TL</v>
      </c>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c r="CM1193" s="4"/>
    </row>
    <row r="1194" ht="14.25" customHeight="1">
      <c r="A1194" s="1" t="str">
        <f t="shared" si="131"/>
        <v>OK</v>
      </c>
      <c r="B1194" s="103" t="str">
        <f t="shared" si="4"/>
        <v>OK</v>
      </c>
      <c r="C1194" s="4" t="s">
        <v>6318</v>
      </c>
      <c r="D1194" s="4" t="s">
        <v>6048</v>
      </c>
      <c r="E1194" s="4"/>
      <c r="F1194" s="4" t="s">
        <v>6319</v>
      </c>
      <c r="G1194" s="4" t="s">
        <v>6320</v>
      </c>
      <c r="H1194" s="4"/>
      <c r="I1194" s="4"/>
      <c r="J1194" s="4"/>
      <c r="K1194" s="4"/>
      <c r="L1194" s="4"/>
      <c r="M1194" s="4" t="s">
        <v>49</v>
      </c>
      <c r="N1194" s="4" t="s">
        <v>5</v>
      </c>
      <c r="O1194" s="4" t="s">
        <v>2465</v>
      </c>
      <c r="P1194" s="4" t="s">
        <v>2562</v>
      </c>
      <c r="Q1194" s="4"/>
      <c r="R1194" s="4" t="s">
        <v>6324</v>
      </c>
      <c r="S1194" s="4" t="s">
        <v>6325</v>
      </c>
      <c r="T1194" s="4" t="s">
        <v>6326</v>
      </c>
      <c r="U1194" s="4" t="s">
        <v>6327</v>
      </c>
      <c r="V1194" s="4" t="s">
        <v>6328</v>
      </c>
      <c r="W1194" s="4" t="s">
        <v>6329</v>
      </c>
      <c r="X1194" s="4"/>
      <c r="Y1194" s="4"/>
      <c r="Z1194" s="4"/>
      <c r="AA1194" s="4">
        <v>1281.0</v>
      </c>
      <c r="AB1194" s="4" t="s">
        <v>47</v>
      </c>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c r="BI1194" s="4"/>
      <c r="BJ1194" s="243" t="str">
        <f t="shared" si="129"/>
        <v>TNLT</v>
      </c>
      <c r="BK1194" s="4"/>
      <c r="BL1194" s="4"/>
      <c r="BM1194" s="4"/>
      <c r="BN1194" s="4"/>
      <c r="BO1194" s="4"/>
      <c r="BP1194" s="4"/>
      <c r="BQ1194" s="4"/>
      <c r="BR1194" s="4"/>
      <c r="BS1194" s="4"/>
      <c r="BT1194" s="4"/>
      <c r="BU1194" s="4"/>
      <c r="BV1194" s="4"/>
      <c r="BW1194" s="4"/>
      <c r="BX1194" s="4"/>
      <c r="BY1194" s="4"/>
      <c r="BZ1194" s="4"/>
      <c r="CA1194" s="4"/>
      <c r="CB1194" s="4"/>
      <c r="CC1194" s="4"/>
      <c r="CD1194" s="4"/>
      <c r="CE1194" s="4"/>
      <c r="CF1194" s="4"/>
      <c r="CG1194" s="4"/>
      <c r="CH1194" s="4"/>
      <c r="CI1194" s="4"/>
      <c r="CJ1194" s="4"/>
      <c r="CK1194" s="4"/>
      <c r="CL1194" s="4"/>
      <c r="CM1194" s="4"/>
    </row>
    <row r="1195" ht="14.25" customHeight="1">
      <c r="A1195" s="1"/>
      <c r="B1195" s="103" t="str">
        <f t="shared" si="4"/>
        <v>Thêm</v>
      </c>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c r="BI1195" s="4"/>
      <c r="BJ1195" s="243" t="str">
        <f t="shared" si="129"/>
        <v/>
      </c>
      <c r="BK1195" s="4"/>
      <c r="BL1195" s="4"/>
      <c r="BM1195" s="4"/>
      <c r="BN1195" s="4"/>
      <c r="BO1195" s="4"/>
      <c r="BP1195" s="4"/>
      <c r="BQ1195" s="4"/>
      <c r="BR1195" s="4"/>
      <c r="BS1195" s="4"/>
      <c r="BT1195" s="4"/>
      <c r="BU1195" s="4"/>
      <c r="BV1195" s="4"/>
      <c r="BW1195" s="4"/>
      <c r="BX1195" s="4"/>
      <c r="BY1195" s="4"/>
      <c r="BZ1195" s="4"/>
      <c r="CA1195" s="4"/>
      <c r="CB1195" s="4"/>
      <c r="CC1195" s="4"/>
      <c r="CD1195" s="4"/>
      <c r="CE1195" s="4"/>
      <c r="CF1195" s="4"/>
      <c r="CG1195" s="4"/>
      <c r="CH1195" s="4"/>
      <c r="CI1195" s="4"/>
      <c r="CJ1195" s="4"/>
      <c r="CK1195" s="4"/>
      <c r="CL1195" s="4"/>
      <c r="CM1195" s="4"/>
    </row>
    <row r="1196" ht="14.25" customHeight="1">
      <c r="A1196" s="1" t="str">
        <f t="shared" ref="A1196:A1206" si="132">SWITCH(B1196,"OK",IF(ISBLANK(R1196),IF(ISBLANK(P1196),"Giữ chỗ nhóm","Giữ chỗ"),"OK"),"Chưa làm",IF(P1196&lt;&gt;"","Giữ chỗ",""),0,IF(ISBLANK(R1196),"Thêm",""),"")</f>
        <v>OK</v>
      </c>
      <c r="B1196" s="103" t="str">
        <f t="shared" si="4"/>
        <v>OK</v>
      </c>
      <c r="C1196" s="4" t="s">
        <v>6330</v>
      </c>
      <c r="D1196" s="4" t="s">
        <v>6048</v>
      </c>
      <c r="E1196" s="4"/>
      <c r="F1196" s="4"/>
      <c r="G1196" s="4" t="s">
        <v>6331</v>
      </c>
      <c r="H1196" s="4"/>
      <c r="I1196" s="4"/>
      <c r="J1196" s="4"/>
      <c r="K1196" s="4"/>
      <c r="L1196" s="4"/>
      <c r="M1196" s="4" t="s">
        <v>47</v>
      </c>
      <c r="N1196" s="4" t="s">
        <v>8</v>
      </c>
      <c r="O1196" s="4" t="s">
        <v>1209</v>
      </c>
      <c r="P1196" s="4" t="s">
        <v>1177</v>
      </c>
      <c r="Q1196" s="4"/>
      <c r="R1196" s="4" t="s">
        <v>6332</v>
      </c>
      <c r="S1196" s="4" t="s">
        <v>6333</v>
      </c>
      <c r="T1196" s="4" t="s">
        <v>6334</v>
      </c>
      <c r="U1196" s="4" t="s">
        <v>6335</v>
      </c>
      <c r="V1196" s="4" t="s">
        <v>6336</v>
      </c>
      <c r="W1196" s="4" t="s">
        <v>6337</v>
      </c>
      <c r="X1196" s="4" t="s">
        <v>171</v>
      </c>
      <c r="Y1196" s="4" t="s">
        <v>6338</v>
      </c>
      <c r="Z1196" s="4" t="s">
        <v>6339</v>
      </c>
      <c r="AA1196" s="4">
        <v>1283.0</v>
      </c>
      <c r="AB1196" s="4" t="s">
        <v>49</v>
      </c>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243" t="str">
        <f t="shared" si="129"/>
        <v>TNBT</v>
      </c>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4"/>
      <c r="CL1196" s="4"/>
      <c r="CM1196" s="4"/>
    </row>
    <row r="1197" ht="14.25" customHeight="1">
      <c r="A1197" s="1" t="str">
        <f t="shared" si="132"/>
        <v>OK</v>
      </c>
      <c r="B1197" s="103" t="str">
        <f t="shared" si="4"/>
        <v>OK</v>
      </c>
      <c r="C1197" s="4" t="s">
        <v>6330</v>
      </c>
      <c r="D1197" s="4" t="s">
        <v>6048</v>
      </c>
      <c r="E1197" s="4"/>
      <c r="F1197" s="4"/>
      <c r="G1197" s="4"/>
      <c r="H1197" s="4"/>
      <c r="I1197" s="4"/>
      <c r="J1197" s="4"/>
      <c r="K1197" s="4"/>
      <c r="L1197" s="4"/>
      <c r="M1197" s="4" t="s">
        <v>47</v>
      </c>
      <c r="N1197" s="4" t="s">
        <v>8</v>
      </c>
      <c r="O1197" s="4" t="s">
        <v>1209</v>
      </c>
      <c r="P1197" s="4" t="s">
        <v>540</v>
      </c>
      <c r="Q1197" s="4"/>
      <c r="R1197" s="4" t="s">
        <v>6340</v>
      </c>
      <c r="S1197" s="4" t="s">
        <v>6341</v>
      </c>
      <c r="T1197" s="4" t="s">
        <v>6342</v>
      </c>
      <c r="U1197" s="4" t="s">
        <v>3672</v>
      </c>
      <c r="V1197" s="4" t="s">
        <v>167</v>
      </c>
      <c r="W1197" s="4" t="s">
        <v>2188</v>
      </c>
      <c r="X1197" s="4" t="s">
        <v>242</v>
      </c>
      <c r="Y1197" s="4" t="s">
        <v>6343</v>
      </c>
      <c r="Z1197" s="4"/>
      <c r="AA1197" s="4">
        <v>1284.0</v>
      </c>
      <c r="AB1197" s="4" t="s">
        <v>49</v>
      </c>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c r="BI1197" s="4"/>
      <c r="BJ1197" s="243" t="str">
        <f t="shared" si="129"/>
        <v>TNBT</v>
      </c>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c r="CL1197" s="4"/>
      <c r="CM1197" s="4"/>
    </row>
    <row r="1198" ht="14.25" customHeight="1">
      <c r="A1198" s="1" t="str">
        <f t="shared" si="132"/>
        <v>OK</v>
      </c>
      <c r="B1198" s="103" t="str">
        <f t="shared" si="4"/>
        <v>OK</v>
      </c>
      <c r="C1198" s="4" t="s">
        <v>6330</v>
      </c>
      <c r="D1198" s="4" t="s">
        <v>6048</v>
      </c>
      <c r="E1198" s="4"/>
      <c r="F1198" s="4"/>
      <c r="G1198" s="4"/>
      <c r="H1198" s="4"/>
      <c r="I1198" s="4"/>
      <c r="J1198" s="4"/>
      <c r="K1198" s="4"/>
      <c r="L1198" s="4"/>
      <c r="M1198" s="4" t="s">
        <v>47</v>
      </c>
      <c r="N1198" s="4" t="s">
        <v>8</v>
      </c>
      <c r="O1198" s="4" t="s">
        <v>1474</v>
      </c>
      <c r="P1198" s="4" t="s">
        <v>1239</v>
      </c>
      <c r="Q1198" s="4"/>
      <c r="R1198" s="4" t="s">
        <v>6344</v>
      </c>
      <c r="S1198" s="4" t="s">
        <v>6345</v>
      </c>
      <c r="T1198" s="4" t="s">
        <v>6346</v>
      </c>
      <c r="U1198" s="4" t="s">
        <v>6347</v>
      </c>
      <c r="V1198" s="4" t="s">
        <v>6348</v>
      </c>
      <c r="W1198" s="4" t="s">
        <v>6349</v>
      </c>
      <c r="X1198" s="4" t="s">
        <v>1938</v>
      </c>
      <c r="Y1198" s="4" t="s">
        <v>6350</v>
      </c>
      <c r="Z1198" s="4"/>
      <c r="AA1198" s="4">
        <v>1285.0</v>
      </c>
      <c r="AB1198" s="4" t="s">
        <v>49</v>
      </c>
      <c r="AC1198" s="4"/>
      <c r="AD1198" s="20" t="s">
        <v>1262</v>
      </c>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c r="BI1198" s="4"/>
      <c r="BJ1198" s="243" t="str">
        <f t="shared" si="129"/>
        <v>TNBT</v>
      </c>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c r="CL1198" s="4"/>
      <c r="CM1198" s="4"/>
    </row>
    <row r="1199" ht="14.25" customHeight="1">
      <c r="A1199" s="1" t="str">
        <f t="shared" si="132"/>
        <v/>
      </c>
      <c r="B1199" s="103" t="str">
        <f t="shared" si="4"/>
        <v>Có sẵn</v>
      </c>
      <c r="C1199" s="4" t="s">
        <v>6330</v>
      </c>
      <c r="D1199" s="4" t="s">
        <v>6048</v>
      </c>
      <c r="E1199" s="4"/>
      <c r="F1199" s="4"/>
      <c r="G1199" s="4" t="s">
        <v>6331</v>
      </c>
      <c r="H1199" s="4"/>
      <c r="I1199" s="4"/>
      <c r="J1199" s="4"/>
      <c r="K1199" s="4"/>
      <c r="L1199" s="4"/>
      <c r="M1199" s="4"/>
      <c r="N1199" s="4"/>
      <c r="O1199" s="4"/>
      <c r="P1199" s="4" t="s">
        <v>6351</v>
      </c>
      <c r="Q1199" s="4" t="s">
        <v>5</v>
      </c>
      <c r="R1199" s="4" t="s">
        <v>6352</v>
      </c>
      <c r="S1199" s="4" t="s">
        <v>6353</v>
      </c>
      <c r="T1199" s="4" t="s">
        <v>6354</v>
      </c>
      <c r="U1199" s="4" t="s">
        <v>6355</v>
      </c>
      <c r="V1199" s="4" t="s">
        <v>6356</v>
      </c>
      <c r="W1199" s="4" t="s">
        <v>6357</v>
      </c>
      <c r="X1199" s="4" t="s">
        <v>151</v>
      </c>
      <c r="Y1199" s="4"/>
      <c r="Z1199" s="4" t="s">
        <v>6358</v>
      </c>
      <c r="AA1199" s="4">
        <v>1286.0</v>
      </c>
      <c r="AB1199" s="4" t="s">
        <v>47</v>
      </c>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c r="BI1199" s="4"/>
      <c r="BJ1199" s="243" t="str">
        <f t="shared" si="129"/>
        <v>TNLT</v>
      </c>
      <c r="BK1199" s="4"/>
      <c r="BL1199" s="4"/>
      <c r="BM1199" s="4"/>
      <c r="BN1199" s="4"/>
      <c r="BO1199" s="4"/>
      <c r="BP1199" s="4"/>
      <c r="BQ1199" s="4"/>
      <c r="BR1199" s="4"/>
      <c r="BS1199" s="4"/>
      <c r="BT1199" s="4"/>
      <c r="BU1199" s="4"/>
      <c r="BV1199" s="4"/>
      <c r="BW1199" s="4"/>
      <c r="BX1199" s="4"/>
      <c r="BY1199" s="4"/>
      <c r="BZ1199" s="4"/>
      <c r="CA1199" s="4"/>
      <c r="CB1199" s="4"/>
      <c r="CC1199" s="4"/>
      <c r="CD1199" s="4"/>
      <c r="CE1199" s="4"/>
      <c r="CF1199" s="4"/>
      <c r="CG1199" s="4"/>
      <c r="CH1199" s="4"/>
      <c r="CI1199" s="4"/>
      <c r="CJ1199" s="4"/>
      <c r="CK1199" s="4"/>
      <c r="CL1199" s="4"/>
      <c r="CM1199" s="4"/>
    </row>
    <row r="1200" ht="14.25" customHeight="1">
      <c r="A1200" s="1" t="str">
        <f t="shared" si="132"/>
        <v/>
      </c>
      <c r="B1200" s="103" t="str">
        <f t="shared" si="4"/>
        <v>Có sẵn</v>
      </c>
      <c r="C1200" s="4" t="s">
        <v>6330</v>
      </c>
      <c r="D1200" s="4" t="s">
        <v>6048</v>
      </c>
      <c r="E1200" s="4"/>
      <c r="F1200" s="4"/>
      <c r="G1200" s="4"/>
      <c r="H1200" s="4"/>
      <c r="I1200" s="4"/>
      <c r="J1200" s="4"/>
      <c r="K1200" s="4"/>
      <c r="L1200" s="4"/>
      <c r="M1200" s="4"/>
      <c r="N1200" s="4"/>
      <c r="O1200" s="4"/>
      <c r="P1200" s="4" t="s">
        <v>4445</v>
      </c>
      <c r="Q1200" s="4" t="s">
        <v>9</v>
      </c>
      <c r="R1200" s="4" t="s">
        <v>6359</v>
      </c>
      <c r="S1200" s="4" t="s">
        <v>150</v>
      </c>
      <c r="T1200" s="4" t="s">
        <v>150</v>
      </c>
      <c r="U1200" s="4" t="s">
        <v>150</v>
      </c>
      <c r="V1200" s="4" t="s">
        <v>150</v>
      </c>
      <c r="W1200" s="4" t="s">
        <v>150</v>
      </c>
      <c r="X1200" s="4" t="s">
        <v>6360</v>
      </c>
      <c r="Y1200" s="4"/>
      <c r="Z1200" s="4" t="s">
        <v>6361</v>
      </c>
      <c r="AA1200" s="4">
        <v>1287.0</v>
      </c>
      <c r="AB1200" s="4" t="s">
        <v>49</v>
      </c>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c r="BI1200" s="4"/>
      <c r="BJ1200" s="243" t="str">
        <f t="shared" si="129"/>
        <v>TL</v>
      </c>
      <c r="BK1200" s="4"/>
      <c r="BL1200" s="4"/>
      <c r="BM1200" s="4"/>
      <c r="BN1200" s="4"/>
      <c r="BO1200" s="4"/>
      <c r="BP1200" s="4"/>
      <c r="BQ1200" s="4"/>
      <c r="BR1200" s="4"/>
      <c r="BS1200" s="4"/>
      <c r="BT1200" s="4"/>
      <c r="BU1200" s="4"/>
      <c r="BV1200" s="4"/>
      <c r="BW1200" s="4"/>
      <c r="BX1200" s="4"/>
      <c r="BY1200" s="4"/>
      <c r="BZ1200" s="4"/>
      <c r="CA1200" s="4"/>
      <c r="CB1200" s="4"/>
      <c r="CC1200" s="4"/>
      <c r="CD1200" s="4"/>
      <c r="CE1200" s="4"/>
      <c r="CF1200" s="4"/>
      <c r="CG1200" s="4"/>
      <c r="CH1200" s="4"/>
      <c r="CI1200" s="4"/>
      <c r="CJ1200" s="4"/>
      <c r="CK1200" s="4"/>
      <c r="CL1200" s="4"/>
      <c r="CM1200" s="4"/>
    </row>
    <row r="1201" ht="14.25" customHeight="1">
      <c r="A1201" s="1" t="str">
        <f t="shared" si="132"/>
        <v/>
      </c>
      <c r="B1201" s="103" t="str">
        <f t="shared" si="4"/>
        <v>Có sẵn</v>
      </c>
      <c r="C1201" s="4" t="s">
        <v>6330</v>
      </c>
      <c r="D1201" s="4" t="s">
        <v>6048</v>
      </c>
      <c r="E1201" s="4"/>
      <c r="F1201" s="4"/>
      <c r="G1201" s="4"/>
      <c r="H1201" s="4"/>
      <c r="I1201" s="4"/>
      <c r="J1201" s="4"/>
      <c r="K1201" s="4"/>
      <c r="L1201" s="4"/>
      <c r="M1201" s="4"/>
      <c r="N1201" s="4"/>
      <c r="O1201" s="4"/>
      <c r="P1201" s="4"/>
      <c r="Q1201" s="4" t="s">
        <v>5</v>
      </c>
      <c r="R1201" s="4" t="s">
        <v>6352</v>
      </c>
      <c r="S1201" s="4" t="s">
        <v>6353</v>
      </c>
      <c r="T1201" s="4" t="s">
        <v>6354</v>
      </c>
      <c r="U1201" s="4" t="s">
        <v>6355</v>
      </c>
      <c r="V1201" s="4" t="s">
        <v>6356</v>
      </c>
      <c r="W1201" s="4" t="s">
        <v>6357</v>
      </c>
      <c r="X1201" s="4"/>
      <c r="Y1201" s="4"/>
      <c r="Z1201" s="4" t="s">
        <v>6362</v>
      </c>
      <c r="AA1201" s="4">
        <v>1288.0</v>
      </c>
      <c r="AB1201" s="4" t="s">
        <v>49</v>
      </c>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c r="BI1201" s="4"/>
      <c r="BJ1201" s="243" t="str">
        <f t="shared" si="129"/>
        <v>TNLT</v>
      </c>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c r="CL1201" s="4"/>
      <c r="CM1201" s="4"/>
    </row>
    <row r="1202" ht="14.25" customHeight="1">
      <c r="A1202" s="1" t="str">
        <f t="shared" si="132"/>
        <v>OK</v>
      </c>
      <c r="B1202" s="103" t="str">
        <f t="shared" si="4"/>
        <v>OK</v>
      </c>
      <c r="C1202" s="4" t="s">
        <v>6363</v>
      </c>
      <c r="D1202" s="4" t="s">
        <v>6048</v>
      </c>
      <c r="E1202" s="4" t="s">
        <v>6364</v>
      </c>
      <c r="F1202" s="4" t="s">
        <v>6365</v>
      </c>
      <c r="G1202" s="4" t="s">
        <v>6366</v>
      </c>
      <c r="H1202" s="4"/>
      <c r="I1202" s="4"/>
      <c r="J1202" s="4"/>
      <c r="K1202" s="4"/>
      <c r="L1202" s="4"/>
      <c r="M1202" s="4" t="s">
        <v>47</v>
      </c>
      <c r="N1202" s="4" t="s">
        <v>8</v>
      </c>
      <c r="O1202" s="4" t="s">
        <v>235</v>
      </c>
      <c r="P1202" s="4" t="s">
        <v>481</v>
      </c>
      <c r="Q1202" s="4"/>
      <c r="R1202" s="4" t="s">
        <v>6367</v>
      </c>
      <c r="S1202" s="4" t="s">
        <v>6368</v>
      </c>
      <c r="T1202" s="4" t="s">
        <v>6369</v>
      </c>
      <c r="U1202" s="4" t="s">
        <v>6370</v>
      </c>
      <c r="V1202" s="4" t="s">
        <v>6371</v>
      </c>
      <c r="W1202" s="4" t="s">
        <v>6372</v>
      </c>
      <c r="X1202" s="4" t="s">
        <v>242</v>
      </c>
      <c r="Y1202" s="4" t="s">
        <v>6373</v>
      </c>
      <c r="Z1202" s="4"/>
      <c r="AA1202" s="4">
        <v>1289.0</v>
      </c>
      <c r="AB1202" s="4" t="s">
        <v>49</v>
      </c>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c r="BI1202" s="4"/>
      <c r="BJ1202" s="243" t="str">
        <f t="shared" si="129"/>
        <v>TNBT</v>
      </c>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c r="CL1202" s="4"/>
      <c r="CM1202" s="4"/>
    </row>
    <row r="1203" ht="14.25" customHeight="1">
      <c r="A1203" s="1" t="str">
        <f t="shared" si="132"/>
        <v>OK</v>
      </c>
      <c r="B1203" s="103" t="str">
        <f t="shared" si="4"/>
        <v>OK</v>
      </c>
      <c r="C1203" s="4" t="s">
        <v>6363</v>
      </c>
      <c r="D1203" s="4" t="s">
        <v>6048</v>
      </c>
      <c r="E1203" s="4"/>
      <c r="F1203" s="4"/>
      <c r="G1203" s="4"/>
      <c r="H1203" s="4"/>
      <c r="I1203" s="4"/>
      <c r="J1203" s="4"/>
      <c r="K1203" s="4"/>
      <c r="L1203" s="4"/>
      <c r="M1203" s="4" t="s">
        <v>47</v>
      </c>
      <c r="N1203" s="4" t="s">
        <v>8</v>
      </c>
      <c r="O1203" s="4" t="s">
        <v>829</v>
      </c>
      <c r="P1203" s="4" t="s">
        <v>830</v>
      </c>
      <c r="Q1203" s="4"/>
      <c r="R1203" s="4" t="s">
        <v>6374</v>
      </c>
      <c r="S1203" s="4" t="s">
        <v>6375</v>
      </c>
      <c r="T1203" s="4" t="s">
        <v>6376</v>
      </c>
      <c r="U1203" s="4" t="s">
        <v>6377</v>
      </c>
      <c r="V1203" s="4" t="s">
        <v>6378</v>
      </c>
      <c r="W1203" s="4" t="s">
        <v>6379</v>
      </c>
      <c r="X1203" s="4" t="s">
        <v>99</v>
      </c>
      <c r="Y1203" s="4" t="s">
        <v>6380</v>
      </c>
      <c r="Z1203" s="4"/>
      <c r="AA1203" s="4">
        <v>1290.0</v>
      </c>
      <c r="AB1203" s="4" t="s">
        <v>49</v>
      </c>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c r="BI1203" s="4"/>
      <c r="BJ1203" s="243" t="str">
        <f t="shared" si="129"/>
        <v>TNBT</v>
      </c>
      <c r="BK1203" s="4"/>
      <c r="BL1203" s="4"/>
      <c r="BM1203" s="4"/>
      <c r="BN1203" s="4"/>
      <c r="BO1203" s="4"/>
      <c r="BP1203" s="4"/>
      <c r="BQ1203" s="4"/>
      <c r="BR1203" s="4"/>
      <c r="BS1203" s="4"/>
      <c r="BT1203" s="4"/>
      <c r="BU1203" s="4"/>
      <c r="BV1203" s="4"/>
      <c r="BW1203" s="4"/>
      <c r="BX1203" s="4"/>
      <c r="BY1203" s="4"/>
      <c r="BZ1203" s="4"/>
      <c r="CA1203" s="4"/>
      <c r="CB1203" s="4"/>
      <c r="CC1203" s="4"/>
      <c r="CD1203" s="4"/>
      <c r="CE1203" s="4"/>
      <c r="CF1203" s="4"/>
      <c r="CG1203" s="4"/>
      <c r="CH1203" s="4"/>
      <c r="CI1203" s="4"/>
      <c r="CJ1203" s="4"/>
      <c r="CK1203" s="4"/>
      <c r="CL1203" s="4"/>
      <c r="CM1203" s="4"/>
    </row>
    <row r="1204" ht="14.25" customHeight="1">
      <c r="A1204" s="1" t="str">
        <f t="shared" si="132"/>
        <v>OK</v>
      </c>
      <c r="B1204" s="103" t="str">
        <f t="shared" si="4"/>
        <v>OK</v>
      </c>
      <c r="C1204" s="4" t="s">
        <v>6363</v>
      </c>
      <c r="D1204" s="4" t="s">
        <v>6048</v>
      </c>
      <c r="E1204" s="4" t="s">
        <v>6364</v>
      </c>
      <c r="F1204" s="4" t="s">
        <v>6365</v>
      </c>
      <c r="G1204" s="4" t="s">
        <v>6366</v>
      </c>
      <c r="H1204" s="4"/>
      <c r="I1204" s="4"/>
      <c r="J1204" s="4"/>
      <c r="K1204" s="4"/>
      <c r="L1204" s="4"/>
      <c r="M1204" s="4" t="s">
        <v>47</v>
      </c>
      <c r="N1204" s="4" t="s">
        <v>5</v>
      </c>
      <c r="O1204" s="4" t="s">
        <v>347</v>
      </c>
      <c r="P1204" s="4" t="s">
        <v>980</v>
      </c>
      <c r="Q1204" s="4"/>
      <c r="R1204" s="4" t="s">
        <v>6381</v>
      </c>
      <c r="S1204" s="4" t="s">
        <v>6382</v>
      </c>
      <c r="T1204" s="4" t="s">
        <v>6383</v>
      </c>
      <c r="U1204" s="4" t="s">
        <v>6384</v>
      </c>
      <c r="V1204" s="4" t="s">
        <v>6385</v>
      </c>
      <c r="W1204" s="4" t="s">
        <v>5111</v>
      </c>
      <c r="X1204" s="4" t="s">
        <v>151</v>
      </c>
      <c r="Y1204" s="4" t="s">
        <v>6386</v>
      </c>
      <c r="Z1204" s="4"/>
      <c r="AA1204" s="4">
        <v>1291.0</v>
      </c>
      <c r="AB1204" s="4" t="s">
        <v>49</v>
      </c>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c r="BI1204" s="4"/>
      <c r="BJ1204" s="243" t="str">
        <f t="shared" si="129"/>
        <v>TNLT</v>
      </c>
      <c r="BK1204" s="4"/>
      <c r="BL1204" s="4"/>
      <c r="BM1204" s="4"/>
      <c r="BN1204" s="4"/>
      <c r="BO1204" s="4"/>
      <c r="BP1204" s="4"/>
      <c r="BQ1204" s="4"/>
      <c r="BR1204" s="4"/>
      <c r="BS1204" s="4"/>
      <c r="BT1204" s="4"/>
      <c r="BU1204" s="4"/>
      <c r="BV1204" s="4"/>
      <c r="BW1204" s="4"/>
      <c r="BX1204" s="4"/>
      <c r="BY1204" s="4"/>
      <c r="BZ1204" s="4"/>
      <c r="CA1204" s="4"/>
      <c r="CB1204" s="4"/>
      <c r="CC1204" s="4"/>
      <c r="CD1204" s="4"/>
      <c r="CE1204" s="4"/>
      <c r="CF1204" s="4"/>
      <c r="CG1204" s="4"/>
      <c r="CH1204" s="4"/>
      <c r="CI1204" s="4"/>
      <c r="CJ1204" s="4"/>
      <c r="CK1204" s="4"/>
      <c r="CL1204" s="4"/>
      <c r="CM1204" s="4"/>
    </row>
    <row r="1205" ht="14.25" customHeight="1">
      <c r="A1205" s="1" t="str">
        <f t="shared" si="132"/>
        <v/>
      </c>
      <c r="B1205" s="103" t="str">
        <f t="shared" si="4"/>
        <v>Có sẵn</v>
      </c>
      <c r="C1205" s="4" t="s">
        <v>6363</v>
      </c>
      <c r="D1205" s="4" t="s">
        <v>6048</v>
      </c>
      <c r="E1205" s="4" t="s">
        <v>6364</v>
      </c>
      <c r="F1205" s="4" t="s">
        <v>6365</v>
      </c>
      <c r="G1205" s="4" t="s">
        <v>6366</v>
      </c>
      <c r="H1205" s="4"/>
      <c r="I1205" s="4"/>
      <c r="J1205" s="4"/>
      <c r="K1205" s="4"/>
      <c r="L1205" s="4"/>
      <c r="M1205" s="4" t="s">
        <v>49</v>
      </c>
      <c r="N1205" s="4" t="s">
        <v>8</v>
      </c>
      <c r="O1205" s="4" t="s">
        <v>2465</v>
      </c>
      <c r="P1205" s="4" t="s">
        <v>2597</v>
      </c>
      <c r="Q1205" s="4" t="s">
        <v>8</v>
      </c>
      <c r="R1205" s="4" t="s">
        <v>6387</v>
      </c>
      <c r="S1205" s="4" t="s">
        <v>4991</v>
      </c>
      <c r="T1205" s="4" t="s">
        <v>4992</v>
      </c>
      <c r="U1205" s="4" t="s">
        <v>4994</v>
      </c>
      <c r="V1205" s="4" t="s">
        <v>234</v>
      </c>
      <c r="W1205" s="4" t="s">
        <v>4995</v>
      </c>
      <c r="X1205" s="4"/>
      <c r="Y1205" s="4"/>
      <c r="Z1205" s="4"/>
      <c r="AA1205" s="4">
        <v>1292.0</v>
      </c>
      <c r="AB1205" s="4" t="s">
        <v>49</v>
      </c>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243" t="str">
        <f t="shared" si="129"/>
        <v>TNBT</v>
      </c>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row>
    <row r="1206" ht="14.25" customHeight="1">
      <c r="A1206" s="1" t="str">
        <f t="shared" si="132"/>
        <v>OK</v>
      </c>
      <c r="B1206" s="103" t="str">
        <f t="shared" si="4"/>
        <v>OK</v>
      </c>
      <c r="C1206" s="4" t="s">
        <v>6363</v>
      </c>
      <c r="D1206" s="4" t="s">
        <v>6048</v>
      </c>
      <c r="E1206" s="4" t="s">
        <v>6364</v>
      </c>
      <c r="F1206" s="4" t="s">
        <v>6365</v>
      </c>
      <c r="G1206" s="4" t="s">
        <v>6366</v>
      </c>
      <c r="H1206" s="4"/>
      <c r="I1206" s="4"/>
      <c r="J1206" s="4"/>
      <c r="K1206" s="4"/>
      <c r="L1206" s="4"/>
      <c r="M1206" s="4" t="s">
        <v>48</v>
      </c>
      <c r="N1206" s="4" t="s">
        <v>9</v>
      </c>
      <c r="O1206" s="4" t="s">
        <v>102</v>
      </c>
      <c r="P1206" s="4" t="s">
        <v>3396</v>
      </c>
      <c r="Q1206" s="4"/>
      <c r="R1206" s="4" t="s">
        <v>6388</v>
      </c>
      <c r="S1206" s="4"/>
      <c r="T1206" s="4"/>
      <c r="U1206" s="4"/>
      <c r="V1206" s="4"/>
      <c r="W1206" s="4"/>
      <c r="X1206" s="4" t="s">
        <v>6389</v>
      </c>
      <c r="Y1206" s="4" t="s">
        <v>6390</v>
      </c>
      <c r="Z1206" s="4"/>
      <c r="AA1206" s="4">
        <v>1293.0</v>
      </c>
      <c r="AB1206" s="4" t="s">
        <v>48</v>
      </c>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243" t="str">
        <f t="shared" si="129"/>
        <v>TL</v>
      </c>
      <c r="BK1206" s="4"/>
      <c r="BL1206" s="4"/>
      <c r="BM1206" s="4"/>
      <c r="BN1206" s="4"/>
      <c r="BO1206" s="4"/>
      <c r="BP1206" s="4"/>
      <c r="BQ1206" s="4"/>
      <c r="BR1206" s="4"/>
      <c r="BS1206" s="4"/>
      <c r="BT1206" s="4"/>
      <c r="BU1206" s="4"/>
      <c r="BV1206" s="4"/>
      <c r="BW1206" s="4"/>
      <c r="BX1206" s="4"/>
      <c r="BY1206" s="4"/>
      <c r="BZ1206" s="4"/>
      <c r="CA1206" s="4"/>
      <c r="CB1206" s="4"/>
      <c r="CC1206" s="4"/>
      <c r="CD1206" s="4"/>
      <c r="CE1206" s="4"/>
      <c r="CF1206" s="4"/>
      <c r="CG1206" s="4"/>
      <c r="CH1206" s="4"/>
      <c r="CI1206" s="4"/>
      <c r="CJ1206" s="4"/>
      <c r="CK1206" s="4"/>
      <c r="CL1206" s="4"/>
      <c r="CM1206" s="4"/>
    </row>
    <row r="1207" ht="14.25" customHeight="1">
      <c r="A1207" s="1"/>
      <c r="B1207" s="103" t="str">
        <f t="shared" si="4"/>
        <v>Thêm</v>
      </c>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c r="BI1207" s="4"/>
      <c r="BJ1207" s="243" t="str">
        <f t="shared" si="129"/>
        <v/>
      </c>
      <c r="BK1207" s="4"/>
      <c r="BL1207" s="4"/>
      <c r="BM1207" s="4"/>
      <c r="BN1207" s="4"/>
      <c r="BO1207" s="4"/>
      <c r="BP1207" s="4"/>
      <c r="BQ1207" s="4"/>
      <c r="BR1207" s="4"/>
      <c r="BS1207" s="4"/>
      <c r="BT1207" s="4"/>
      <c r="BU1207" s="4"/>
      <c r="BV1207" s="4"/>
      <c r="BW1207" s="4"/>
      <c r="BX1207" s="4"/>
      <c r="BY1207" s="4"/>
      <c r="BZ1207" s="4"/>
      <c r="CA1207" s="4"/>
      <c r="CB1207" s="4"/>
      <c r="CC1207" s="4"/>
      <c r="CD1207" s="4"/>
      <c r="CE1207" s="4"/>
      <c r="CF1207" s="4"/>
      <c r="CG1207" s="4"/>
      <c r="CH1207" s="4"/>
      <c r="CI1207" s="4"/>
      <c r="CJ1207" s="4"/>
      <c r="CK1207" s="4"/>
      <c r="CL1207" s="4"/>
      <c r="CM1207" s="4"/>
    </row>
    <row r="1208" ht="14.25" customHeight="1">
      <c r="A1208" s="1" t="str">
        <f t="shared" ref="A1208:A1212" si="133">SWITCH(B1208,"OK",IF(ISBLANK(R1208),IF(ISBLANK(P1208),"Giữ chỗ nhóm","Giữ chỗ"),"OK"),"Chưa làm",IF(P1208&lt;&gt;"","Giữ chỗ",""),0,IF(ISBLANK(R1208),"Thêm",""),"")</f>
        <v/>
      </c>
      <c r="B1208" s="103" t="str">
        <f t="shared" si="4"/>
        <v>Có sẵn</v>
      </c>
      <c r="C1208" s="4" t="s">
        <v>6363</v>
      </c>
      <c r="D1208" s="4" t="s">
        <v>6048</v>
      </c>
      <c r="E1208" s="4"/>
      <c r="F1208" s="4"/>
      <c r="G1208" s="4"/>
      <c r="H1208" s="4"/>
      <c r="I1208" s="4"/>
      <c r="J1208" s="4"/>
      <c r="K1208" s="4"/>
      <c r="L1208" s="4"/>
      <c r="M1208" s="4"/>
      <c r="N1208" s="4"/>
      <c r="O1208" s="4"/>
      <c r="P1208" s="4"/>
      <c r="Q1208" s="4" t="s">
        <v>9</v>
      </c>
      <c r="R1208" s="4" t="s">
        <v>6391</v>
      </c>
      <c r="S1208" s="4"/>
      <c r="T1208" s="4"/>
      <c r="U1208" s="4"/>
      <c r="V1208" s="4"/>
      <c r="W1208" s="4"/>
      <c r="X1208" s="4"/>
      <c r="Y1208" s="4"/>
      <c r="Z1208" s="4" t="s">
        <v>6392</v>
      </c>
      <c r="AA1208" s="4">
        <v>1295.0</v>
      </c>
      <c r="AB1208" s="4" t="s">
        <v>49</v>
      </c>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c r="BI1208" s="4"/>
      <c r="BJ1208" s="243" t="str">
        <f t="shared" si="129"/>
        <v>TL</v>
      </c>
      <c r="BK1208" s="4"/>
      <c r="BL1208" s="4"/>
      <c r="BM1208" s="4"/>
      <c r="BN1208" s="4"/>
      <c r="BO1208" s="4"/>
      <c r="BP1208" s="4"/>
      <c r="BQ1208" s="4"/>
      <c r="BR1208" s="4"/>
      <c r="BS1208" s="4"/>
      <c r="BT1208" s="4"/>
      <c r="BU1208" s="4"/>
      <c r="BV1208" s="4"/>
      <c r="BW1208" s="4"/>
      <c r="BX1208" s="4"/>
      <c r="BY1208" s="4"/>
      <c r="BZ1208" s="4"/>
      <c r="CA1208" s="4"/>
      <c r="CB1208" s="4"/>
      <c r="CC1208" s="4"/>
      <c r="CD1208" s="4"/>
      <c r="CE1208" s="4"/>
      <c r="CF1208" s="4"/>
      <c r="CG1208" s="4"/>
      <c r="CH1208" s="4"/>
      <c r="CI1208" s="4"/>
      <c r="CJ1208" s="4"/>
      <c r="CK1208" s="4"/>
      <c r="CL1208" s="4"/>
      <c r="CM1208" s="4"/>
    </row>
    <row r="1209" ht="14.25" customHeight="1">
      <c r="A1209" s="1" t="str">
        <f t="shared" si="133"/>
        <v>OK</v>
      </c>
      <c r="B1209" s="103" t="str">
        <f t="shared" si="4"/>
        <v>OK</v>
      </c>
      <c r="C1209" s="4" t="s">
        <v>6393</v>
      </c>
      <c r="D1209" s="4" t="s">
        <v>6048</v>
      </c>
      <c r="E1209" s="4"/>
      <c r="F1209" s="4"/>
      <c r="G1209" s="4" t="s">
        <v>6394</v>
      </c>
      <c r="H1209" s="4"/>
      <c r="I1209" s="4"/>
      <c r="J1209" s="4"/>
      <c r="K1209" s="4"/>
      <c r="L1209" s="4"/>
      <c r="M1209" s="4" t="s">
        <v>47</v>
      </c>
      <c r="N1209" s="4" t="s">
        <v>8</v>
      </c>
      <c r="O1209" s="4" t="s">
        <v>1009</v>
      </c>
      <c r="P1209" s="4" t="s">
        <v>1106</v>
      </c>
      <c r="Q1209" s="4"/>
      <c r="R1209" s="4" t="s">
        <v>6395</v>
      </c>
      <c r="S1209" s="4" t="s">
        <v>6396</v>
      </c>
      <c r="T1209" s="4" t="s">
        <v>6397</v>
      </c>
      <c r="U1209" s="4" t="s">
        <v>6398</v>
      </c>
      <c r="V1209" s="4" t="s">
        <v>6399</v>
      </c>
      <c r="W1209" s="4" t="s">
        <v>6400</v>
      </c>
      <c r="X1209" s="4" t="s">
        <v>171</v>
      </c>
      <c r="Y1209" s="4" t="s">
        <v>6401</v>
      </c>
      <c r="Z1209" s="4"/>
      <c r="AA1209" s="4">
        <v>1296.0</v>
      </c>
      <c r="AB1209" s="4" t="s">
        <v>49</v>
      </c>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c r="BI1209" s="4"/>
      <c r="BJ1209" s="243" t="str">
        <f t="shared" si="129"/>
        <v>TNBT</v>
      </c>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c r="CL1209" s="4"/>
      <c r="CM1209" s="4"/>
    </row>
    <row r="1210" ht="14.25" customHeight="1">
      <c r="A1210" s="1" t="str">
        <f t="shared" si="133"/>
        <v>OK</v>
      </c>
      <c r="B1210" s="103" t="str">
        <f t="shared" si="4"/>
        <v>OK</v>
      </c>
      <c r="C1210" s="4" t="s">
        <v>6393</v>
      </c>
      <c r="D1210" s="4" t="s">
        <v>6048</v>
      </c>
      <c r="E1210" s="4"/>
      <c r="F1210" s="4"/>
      <c r="G1210" s="4" t="s">
        <v>6394</v>
      </c>
      <c r="H1210" s="4"/>
      <c r="I1210" s="4"/>
      <c r="J1210" s="4"/>
      <c r="K1210" s="4"/>
      <c r="L1210" s="4"/>
      <c r="M1210" s="4" t="s">
        <v>47</v>
      </c>
      <c r="N1210" s="4" t="s">
        <v>5</v>
      </c>
      <c r="O1210" s="4" t="s">
        <v>1009</v>
      </c>
      <c r="P1210" s="4" t="s">
        <v>1106</v>
      </c>
      <c r="Q1210" s="4"/>
      <c r="R1210" s="4" t="s">
        <v>6402</v>
      </c>
      <c r="S1210" s="4" t="s">
        <v>6403</v>
      </c>
      <c r="T1210" s="4" t="s">
        <v>6404</v>
      </c>
      <c r="U1210" s="4" t="s">
        <v>6405</v>
      </c>
      <c r="V1210" s="4" t="s">
        <v>6406</v>
      </c>
      <c r="W1210" s="4" t="s">
        <v>6407</v>
      </c>
      <c r="X1210" s="4" t="s">
        <v>99</v>
      </c>
      <c r="Y1210" s="4" t="s">
        <v>6408</v>
      </c>
      <c r="Z1210" s="4"/>
      <c r="AA1210" s="4">
        <v>1297.0</v>
      </c>
      <c r="AB1210" s="4" t="s">
        <v>49</v>
      </c>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243" t="str">
        <f t="shared" si="129"/>
        <v>TNLT</v>
      </c>
      <c r="BK1210" s="4"/>
      <c r="BL1210" s="4"/>
      <c r="BM1210" s="4"/>
      <c r="BN1210" s="4"/>
      <c r="BO1210" s="4"/>
      <c r="BP1210" s="4"/>
      <c r="BQ1210" s="4"/>
      <c r="BR1210" s="4"/>
      <c r="BS1210" s="4"/>
      <c r="BT1210" s="4"/>
      <c r="BU1210" s="4"/>
      <c r="BV1210" s="4"/>
      <c r="BW1210" s="4"/>
      <c r="BX1210" s="4"/>
      <c r="BY1210" s="4"/>
      <c r="BZ1210" s="4"/>
      <c r="CA1210" s="4"/>
      <c r="CB1210" s="4"/>
      <c r="CC1210" s="4"/>
      <c r="CD1210" s="4"/>
      <c r="CE1210" s="4"/>
      <c r="CF1210" s="4"/>
      <c r="CG1210" s="4"/>
      <c r="CH1210" s="4"/>
      <c r="CI1210" s="4"/>
      <c r="CJ1210" s="4"/>
      <c r="CK1210" s="4"/>
      <c r="CL1210" s="4"/>
      <c r="CM1210" s="4"/>
    </row>
    <row r="1211" ht="14.25" customHeight="1">
      <c r="A1211" s="1" t="str">
        <f t="shared" si="133"/>
        <v>OK</v>
      </c>
      <c r="B1211" s="103" t="str">
        <f t="shared" si="4"/>
        <v>OK</v>
      </c>
      <c r="C1211" s="4" t="s">
        <v>6393</v>
      </c>
      <c r="D1211" s="4" t="s">
        <v>6048</v>
      </c>
      <c r="E1211" s="4"/>
      <c r="F1211" s="4"/>
      <c r="G1211" s="4" t="s">
        <v>6394</v>
      </c>
      <c r="H1211" s="4"/>
      <c r="I1211" s="4"/>
      <c r="J1211" s="4"/>
      <c r="K1211" s="4"/>
      <c r="L1211" s="4"/>
      <c r="M1211" s="4" t="s">
        <v>49</v>
      </c>
      <c r="N1211" s="4" t="s">
        <v>8</v>
      </c>
      <c r="O1211" s="4" t="s">
        <v>2639</v>
      </c>
      <c r="P1211" s="4" t="s">
        <v>3190</v>
      </c>
      <c r="Q1211" s="4"/>
      <c r="R1211" s="4" t="s">
        <v>6409</v>
      </c>
      <c r="S1211" s="4" t="s">
        <v>6410</v>
      </c>
      <c r="T1211" s="4" t="s">
        <v>6411</v>
      </c>
      <c r="U1211" s="4" t="s">
        <v>6412</v>
      </c>
      <c r="V1211" s="4" t="s">
        <v>6413</v>
      </c>
      <c r="W1211" s="4" t="s">
        <v>6414</v>
      </c>
      <c r="X1211" s="4"/>
      <c r="Y1211" s="4"/>
      <c r="Z1211" s="4"/>
      <c r="AA1211" s="4">
        <v>1298.0</v>
      </c>
      <c r="AB1211" s="4" t="s">
        <v>49</v>
      </c>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c r="BI1211" s="4"/>
      <c r="BJ1211" s="243" t="str">
        <f t="shared" si="129"/>
        <v>TNBT</v>
      </c>
      <c r="BK1211" s="4"/>
      <c r="BL1211" s="4"/>
      <c r="BM1211" s="4"/>
      <c r="BN1211" s="4"/>
      <c r="BO1211" s="4"/>
      <c r="BP1211" s="4"/>
      <c r="BQ1211" s="4"/>
      <c r="BR1211" s="4"/>
      <c r="BS1211" s="4"/>
      <c r="BT1211" s="4"/>
      <c r="BU1211" s="4"/>
      <c r="BV1211" s="4"/>
      <c r="BW1211" s="4"/>
      <c r="BX1211" s="4"/>
      <c r="BY1211" s="4"/>
      <c r="BZ1211" s="4"/>
      <c r="CA1211" s="4"/>
      <c r="CB1211" s="4"/>
      <c r="CC1211" s="4"/>
      <c r="CD1211" s="4"/>
      <c r="CE1211" s="4"/>
      <c r="CF1211" s="4"/>
      <c r="CG1211" s="4"/>
      <c r="CH1211" s="4"/>
      <c r="CI1211" s="4"/>
      <c r="CJ1211" s="4"/>
      <c r="CK1211" s="4"/>
      <c r="CL1211" s="4"/>
      <c r="CM1211" s="4"/>
    </row>
    <row r="1212" ht="14.25" customHeight="1">
      <c r="A1212" s="1" t="str">
        <f t="shared" si="133"/>
        <v>OK</v>
      </c>
      <c r="B1212" s="103" t="str">
        <f t="shared" si="4"/>
        <v>OK</v>
      </c>
      <c r="C1212" s="4" t="s">
        <v>6393</v>
      </c>
      <c r="D1212" s="4" t="s">
        <v>6048</v>
      </c>
      <c r="E1212" s="4"/>
      <c r="F1212" s="4"/>
      <c r="G1212" s="4" t="s">
        <v>6394</v>
      </c>
      <c r="H1212" s="4"/>
      <c r="I1212" s="4"/>
      <c r="J1212" s="4"/>
      <c r="K1212" s="4"/>
      <c r="L1212" s="4"/>
      <c r="M1212" s="4" t="s">
        <v>48</v>
      </c>
      <c r="N1212" s="4" t="s">
        <v>9</v>
      </c>
      <c r="O1212" s="4" t="s">
        <v>102</v>
      </c>
      <c r="P1212" s="4" t="s">
        <v>1389</v>
      </c>
      <c r="Q1212" s="4"/>
      <c r="R1212" s="4" t="s">
        <v>6415</v>
      </c>
      <c r="S1212" s="4"/>
      <c r="T1212" s="4"/>
      <c r="U1212" s="4"/>
      <c r="V1212" s="4"/>
      <c r="W1212" s="4"/>
      <c r="X1212" s="4" t="s">
        <v>6416</v>
      </c>
      <c r="Y1212" s="4" t="s">
        <v>6417</v>
      </c>
      <c r="Z1212" s="4"/>
      <c r="AA1212" s="4">
        <v>1299.0</v>
      </c>
      <c r="AB1212" s="4" t="s">
        <v>48</v>
      </c>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c r="BI1212" s="4"/>
      <c r="BJ1212" s="243" t="str">
        <f t="shared" si="129"/>
        <v>TL</v>
      </c>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row>
    <row r="1213" ht="14.25" customHeight="1">
      <c r="A1213" s="1"/>
      <c r="B1213" s="103" t="str">
        <f t="shared" si="4"/>
        <v>Thêm</v>
      </c>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243" t="str">
        <f t="shared" si="129"/>
        <v/>
      </c>
      <c r="BK1213" s="4"/>
      <c r="BL1213" s="4"/>
      <c r="BM1213" s="4"/>
      <c r="BN1213" s="4"/>
      <c r="BO1213" s="4"/>
      <c r="BP1213" s="4"/>
      <c r="BQ1213" s="4"/>
      <c r="BR1213" s="4"/>
      <c r="BS1213" s="4"/>
      <c r="BT1213" s="4"/>
      <c r="BU1213" s="4"/>
      <c r="BV1213" s="4"/>
      <c r="BW1213" s="4"/>
      <c r="BX1213" s="4"/>
      <c r="BY1213" s="4"/>
      <c r="BZ1213" s="4"/>
      <c r="CA1213" s="4"/>
      <c r="CB1213" s="4"/>
      <c r="CC1213" s="4"/>
      <c r="CD1213" s="4"/>
      <c r="CE1213" s="4"/>
      <c r="CF1213" s="4"/>
      <c r="CG1213" s="4"/>
      <c r="CH1213" s="4"/>
      <c r="CI1213" s="4"/>
      <c r="CJ1213" s="4"/>
      <c r="CK1213" s="4"/>
      <c r="CL1213" s="4"/>
      <c r="CM1213" s="4"/>
    </row>
    <row r="1214" ht="14.25" customHeight="1">
      <c r="A1214" s="1" t="str">
        <f t="shared" ref="A1214:A1218" si="134">SWITCH(B1214,"OK",IF(ISBLANK(R1214),IF(ISBLANK(P1214),"Giữ chỗ nhóm","Giữ chỗ"),"OK"),"Chưa làm",IF(P1214&lt;&gt;"","Giữ chỗ",""),0,IF(ISBLANK(R1214),"Thêm",""),"")</f>
        <v>OK</v>
      </c>
      <c r="B1214" s="103" t="str">
        <f t="shared" si="4"/>
        <v>OK</v>
      </c>
      <c r="C1214" s="4" t="s">
        <v>6418</v>
      </c>
      <c r="D1214" s="4" t="s">
        <v>6048</v>
      </c>
      <c r="E1214" s="4"/>
      <c r="F1214" s="4"/>
      <c r="G1214" s="4" t="s">
        <v>6419</v>
      </c>
      <c r="H1214" s="4"/>
      <c r="I1214" s="4"/>
      <c r="J1214" s="4"/>
      <c r="K1214" s="4"/>
      <c r="L1214" s="4"/>
      <c r="M1214" s="4" t="s">
        <v>47</v>
      </c>
      <c r="N1214" s="4" t="s">
        <v>8</v>
      </c>
      <c r="O1214" s="4" t="s">
        <v>1009</v>
      </c>
      <c r="P1214" s="4" t="s">
        <v>1106</v>
      </c>
      <c r="Q1214" s="4"/>
      <c r="R1214" s="4" t="s">
        <v>6420</v>
      </c>
      <c r="S1214" s="4" t="s">
        <v>6421</v>
      </c>
      <c r="T1214" s="4" t="s">
        <v>6422</v>
      </c>
      <c r="U1214" s="4" t="s">
        <v>6423</v>
      </c>
      <c r="V1214" s="4" t="s">
        <v>6424</v>
      </c>
      <c r="W1214" s="4" t="s">
        <v>3410</v>
      </c>
      <c r="X1214" s="4" t="s">
        <v>151</v>
      </c>
      <c r="Y1214" s="4" t="s">
        <v>6425</v>
      </c>
      <c r="Z1214" s="4"/>
      <c r="AA1214" s="4">
        <v>1301.0</v>
      </c>
      <c r="AB1214" s="4" t="s">
        <v>49</v>
      </c>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c r="BI1214" s="4"/>
      <c r="BJ1214" s="243" t="str">
        <f t="shared" si="129"/>
        <v>TNBT</v>
      </c>
      <c r="BK1214" s="4"/>
      <c r="BL1214" s="4"/>
      <c r="BM1214" s="4"/>
      <c r="BN1214" s="4"/>
      <c r="BO1214" s="4"/>
      <c r="BP1214" s="4"/>
      <c r="BQ1214" s="4"/>
      <c r="BR1214" s="4"/>
      <c r="BS1214" s="4"/>
      <c r="BT1214" s="4"/>
      <c r="BU1214" s="4"/>
      <c r="BV1214" s="4"/>
      <c r="BW1214" s="4"/>
      <c r="BX1214" s="4"/>
      <c r="BY1214" s="4"/>
      <c r="BZ1214" s="4"/>
      <c r="CA1214" s="4"/>
      <c r="CB1214" s="4"/>
      <c r="CC1214" s="4"/>
      <c r="CD1214" s="4"/>
      <c r="CE1214" s="4"/>
      <c r="CF1214" s="4"/>
      <c r="CG1214" s="4"/>
      <c r="CH1214" s="4"/>
      <c r="CI1214" s="4"/>
      <c r="CJ1214" s="4"/>
      <c r="CK1214" s="4"/>
      <c r="CL1214" s="4"/>
      <c r="CM1214" s="4"/>
    </row>
    <row r="1215" ht="14.25" customHeight="1">
      <c r="A1215" s="1" t="str">
        <f t="shared" si="134"/>
        <v>Giữ chỗ</v>
      </c>
      <c r="B1215" s="103" t="str">
        <f t="shared" si="4"/>
        <v>OK</v>
      </c>
      <c r="C1215" s="4" t="s">
        <v>6418</v>
      </c>
      <c r="D1215" s="4" t="s">
        <v>6048</v>
      </c>
      <c r="E1215" s="4"/>
      <c r="F1215" s="4"/>
      <c r="G1215" s="4"/>
      <c r="H1215" s="4"/>
      <c r="I1215" s="4"/>
      <c r="J1215" s="4"/>
      <c r="K1215" s="4"/>
      <c r="L1215" s="4"/>
      <c r="M1215" s="4" t="s">
        <v>47</v>
      </c>
      <c r="N1215" s="4" t="s">
        <v>8</v>
      </c>
      <c r="O1215" s="4" t="s">
        <v>1189</v>
      </c>
      <c r="P1215" s="4" t="s">
        <v>1875</v>
      </c>
      <c r="Q1215" s="4"/>
      <c r="R1215" s="4"/>
      <c r="S1215" s="4"/>
      <c r="T1215" s="4"/>
      <c r="U1215" s="4"/>
      <c r="V1215" s="4"/>
      <c r="W1215" s="4"/>
      <c r="X1215" s="4"/>
      <c r="Y1215" s="4"/>
      <c r="Z1215" s="4"/>
      <c r="AA1215" s="4">
        <v>1302.0</v>
      </c>
      <c r="AB1215" s="4" t="s">
        <v>49</v>
      </c>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c r="BI1215" s="4"/>
      <c r="BJ1215" s="243" t="str">
        <f t="shared" si="129"/>
        <v>TNBT</v>
      </c>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c r="CL1215" s="4"/>
      <c r="CM1215" s="4"/>
    </row>
    <row r="1216" ht="14.25" customHeight="1">
      <c r="A1216" s="1" t="str">
        <f t="shared" si="134"/>
        <v>OK</v>
      </c>
      <c r="B1216" s="103" t="str">
        <f t="shared" si="4"/>
        <v>OK</v>
      </c>
      <c r="C1216" s="4" t="s">
        <v>6418</v>
      </c>
      <c r="D1216" s="4" t="s">
        <v>6048</v>
      </c>
      <c r="E1216" s="4"/>
      <c r="F1216" s="4"/>
      <c r="G1216" s="4" t="s">
        <v>6419</v>
      </c>
      <c r="H1216" s="4"/>
      <c r="I1216" s="4"/>
      <c r="J1216" s="4"/>
      <c r="K1216" s="4"/>
      <c r="L1216" s="4"/>
      <c r="M1216" s="4" t="s">
        <v>47</v>
      </c>
      <c r="N1216" s="4" t="s">
        <v>5</v>
      </c>
      <c r="O1216" s="4" t="s">
        <v>235</v>
      </c>
      <c r="P1216" s="4" t="s">
        <v>236</v>
      </c>
      <c r="Q1216" s="4"/>
      <c r="R1216" s="4" t="s">
        <v>6432</v>
      </c>
      <c r="S1216" s="4" t="s">
        <v>6433</v>
      </c>
      <c r="T1216" s="4" t="s">
        <v>6434</v>
      </c>
      <c r="U1216" s="4" t="s">
        <v>6435</v>
      </c>
      <c r="V1216" s="4" t="s">
        <v>6436</v>
      </c>
      <c r="W1216" s="4" t="s">
        <v>6437</v>
      </c>
      <c r="X1216" s="4" t="s">
        <v>242</v>
      </c>
      <c r="Y1216" s="4" t="s">
        <v>6438</v>
      </c>
      <c r="Z1216" s="4"/>
      <c r="AA1216" s="4">
        <v>1303.0</v>
      </c>
      <c r="AB1216" s="4" t="s">
        <v>49</v>
      </c>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243" t="str">
        <f t="shared" si="129"/>
        <v>TNLT</v>
      </c>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c r="CL1216" s="4"/>
      <c r="CM1216" s="4"/>
    </row>
    <row r="1217" ht="14.25" customHeight="1">
      <c r="A1217" s="1" t="str">
        <f t="shared" si="134"/>
        <v>OK</v>
      </c>
      <c r="B1217" s="103" t="str">
        <f t="shared" si="4"/>
        <v>OK</v>
      </c>
      <c r="C1217" s="4" t="s">
        <v>6418</v>
      </c>
      <c r="D1217" s="4" t="s">
        <v>6048</v>
      </c>
      <c r="E1217" s="4"/>
      <c r="F1217" s="4"/>
      <c r="G1217" s="4" t="s">
        <v>6419</v>
      </c>
      <c r="H1217" s="4"/>
      <c r="I1217" s="4"/>
      <c r="J1217" s="4"/>
      <c r="K1217" s="4"/>
      <c r="L1217" s="4"/>
      <c r="M1217" s="4" t="s">
        <v>49</v>
      </c>
      <c r="N1217" s="4" t="s">
        <v>8</v>
      </c>
      <c r="O1217" s="4" t="s">
        <v>3485</v>
      </c>
      <c r="P1217" s="4" t="s">
        <v>3564</v>
      </c>
      <c r="Q1217" s="4"/>
      <c r="R1217" s="4" t="s">
        <v>6439</v>
      </c>
      <c r="S1217" s="4" t="s">
        <v>2628</v>
      </c>
      <c r="T1217" s="4" t="s">
        <v>227</v>
      </c>
      <c r="U1217" s="4" t="s">
        <v>114</v>
      </c>
      <c r="V1217" s="4" t="s">
        <v>115</v>
      </c>
      <c r="W1217" s="4" t="s">
        <v>6440</v>
      </c>
      <c r="X1217" s="4"/>
      <c r="Y1217" s="4"/>
      <c r="Z1217" s="4"/>
      <c r="AA1217" s="4">
        <v>1304.0</v>
      </c>
      <c r="AB1217" s="4" t="s">
        <v>49</v>
      </c>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c r="BI1217" s="4"/>
      <c r="BJ1217" s="243" t="str">
        <f t="shared" si="129"/>
        <v>TNBT</v>
      </c>
      <c r="BK1217" s="4"/>
      <c r="BL1217" s="4"/>
      <c r="BM1217" s="4"/>
      <c r="BN1217" s="4"/>
      <c r="BO1217" s="4"/>
      <c r="BP1217" s="4"/>
      <c r="BQ1217" s="4"/>
      <c r="BR1217" s="4"/>
      <c r="BS1217" s="4"/>
      <c r="BT1217" s="4"/>
      <c r="BU1217" s="4"/>
      <c r="BV1217" s="4"/>
      <c r="BW1217" s="4"/>
      <c r="BX1217" s="4"/>
      <c r="BY1217" s="4"/>
      <c r="BZ1217" s="4"/>
      <c r="CA1217" s="4"/>
      <c r="CB1217" s="4"/>
      <c r="CC1217" s="4"/>
      <c r="CD1217" s="4"/>
      <c r="CE1217" s="4"/>
      <c r="CF1217" s="4"/>
      <c r="CG1217" s="4"/>
      <c r="CH1217" s="4"/>
      <c r="CI1217" s="4"/>
      <c r="CJ1217" s="4"/>
      <c r="CK1217" s="4"/>
      <c r="CL1217" s="4"/>
      <c r="CM1217" s="4"/>
    </row>
    <row r="1218" ht="14.25" customHeight="1">
      <c r="A1218" s="1" t="str">
        <f t="shared" si="134"/>
        <v>OK</v>
      </c>
      <c r="B1218" s="103" t="str">
        <f t="shared" si="4"/>
        <v>OK</v>
      </c>
      <c r="C1218" s="4" t="s">
        <v>6418</v>
      </c>
      <c r="D1218" s="4" t="s">
        <v>6048</v>
      </c>
      <c r="E1218" s="4"/>
      <c r="F1218" s="4"/>
      <c r="G1218" s="4" t="s">
        <v>6419</v>
      </c>
      <c r="H1218" s="4"/>
      <c r="I1218" s="4"/>
      <c r="J1218" s="4"/>
      <c r="K1218" s="4"/>
      <c r="L1218" s="4"/>
      <c r="M1218" s="4" t="s">
        <v>48</v>
      </c>
      <c r="N1218" s="4" t="s">
        <v>9</v>
      </c>
      <c r="O1218" s="4" t="s">
        <v>681</v>
      </c>
      <c r="P1218" s="4" t="s">
        <v>1339</v>
      </c>
      <c r="Q1218" s="4"/>
      <c r="R1218" s="4" t="s">
        <v>6441</v>
      </c>
      <c r="S1218" s="4"/>
      <c r="T1218" s="4"/>
      <c r="U1218" s="4"/>
      <c r="V1218" s="4"/>
      <c r="W1218" s="4"/>
      <c r="X1218" s="4" t="s">
        <v>6442</v>
      </c>
      <c r="Y1218" s="4" t="s">
        <v>6443</v>
      </c>
      <c r="Z1218" s="4"/>
      <c r="AA1218" s="4">
        <v>1305.0</v>
      </c>
      <c r="AB1218" s="4" t="s">
        <v>48</v>
      </c>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243" t="str">
        <f t="shared" si="129"/>
        <v>TL</v>
      </c>
      <c r="BK1218" s="4"/>
      <c r="BL1218" s="4"/>
      <c r="BM1218" s="4"/>
      <c r="BN1218" s="4"/>
      <c r="BO1218" s="4"/>
      <c r="BP1218" s="4"/>
      <c r="BQ1218" s="4"/>
      <c r="BR1218" s="4"/>
      <c r="BS1218" s="4"/>
      <c r="BT1218" s="4"/>
      <c r="BU1218" s="4"/>
      <c r="BV1218" s="4"/>
      <c r="BW1218" s="4"/>
      <c r="BX1218" s="4"/>
      <c r="BY1218" s="4"/>
      <c r="BZ1218" s="4"/>
      <c r="CA1218" s="4"/>
      <c r="CB1218" s="4"/>
      <c r="CC1218" s="4"/>
      <c r="CD1218" s="4"/>
      <c r="CE1218" s="4"/>
      <c r="CF1218" s="4"/>
      <c r="CG1218" s="4"/>
      <c r="CH1218" s="4"/>
      <c r="CI1218" s="4"/>
      <c r="CJ1218" s="4"/>
      <c r="CK1218" s="4"/>
      <c r="CL1218" s="4"/>
      <c r="CM1218" s="4"/>
    </row>
    <row r="1219" ht="14.25" customHeight="1">
      <c r="A1219" s="1"/>
      <c r="B1219" s="103" t="str">
        <f t="shared" si="4"/>
        <v>Thêm</v>
      </c>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c r="BI1219" s="4"/>
      <c r="BJ1219" s="243" t="str">
        <f t="shared" si="129"/>
        <v/>
      </c>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c r="CL1219" s="4"/>
      <c r="CM1219" s="4"/>
    </row>
    <row r="1220" ht="14.25" customHeight="1">
      <c r="A1220" s="1" t="str">
        <f t="shared" ref="A1220:A1222" si="135">SWITCH(B1220,"OK",IF(ISBLANK(R1220),IF(ISBLANK(P1220),"Giữ chỗ nhóm","Giữ chỗ"),"OK"),"Chưa làm",IF(P1220&lt;&gt;"","Giữ chỗ",""),0,IF(ISBLANK(R1220),"Thêm",""),"")</f>
        <v/>
      </c>
      <c r="B1220" s="103" t="str">
        <f t="shared" si="4"/>
        <v>Có sẵn</v>
      </c>
      <c r="C1220" s="4" t="s">
        <v>6418</v>
      </c>
      <c r="D1220" s="4" t="s">
        <v>6048</v>
      </c>
      <c r="E1220" s="4"/>
      <c r="F1220" s="4"/>
      <c r="G1220" s="4"/>
      <c r="H1220" s="4"/>
      <c r="I1220" s="4"/>
      <c r="J1220" s="4"/>
      <c r="K1220" s="4"/>
      <c r="L1220" s="4"/>
      <c r="M1220" s="4"/>
      <c r="N1220" s="4"/>
      <c r="O1220" s="4"/>
      <c r="P1220" s="4" t="s">
        <v>4445</v>
      </c>
      <c r="Q1220" s="4" t="s">
        <v>9</v>
      </c>
      <c r="R1220" s="4" t="s">
        <v>6444</v>
      </c>
      <c r="S1220" s="4" t="s">
        <v>150</v>
      </c>
      <c r="T1220" s="4" t="s">
        <v>150</v>
      </c>
      <c r="U1220" s="4" t="s">
        <v>150</v>
      </c>
      <c r="V1220" s="4" t="s">
        <v>150</v>
      </c>
      <c r="W1220" s="4" t="s">
        <v>150</v>
      </c>
      <c r="X1220" s="4" t="s">
        <v>6445</v>
      </c>
      <c r="Y1220" s="4"/>
      <c r="Z1220" s="4" t="s">
        <v>6446</v>
      </c>
      <c r="AA1220" s="4">
        <v>1307.0</v>
      </c>
      <c r="AB1220" s="4" t="s">
        <v>49</v>
      </c>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c r="BI1220" s="4"/>
      <c r="BJ1220" s="243" t="str">
        <f t="shared" si="129"/>
        <v>TL</v>
      </c>
      <c r="BK1220" s="4"/>
      <c r="BL1220" s="4"/>
      <c r="BM1220" s="4"/>
      <c r="BN1220" s="4"/>
      <c r="BO1220" s="4"/>
      <c r="BP1220" s="4"/>
      <c r="BQ1220" s="4"/>
      <c r="BR1220" s="4"/>
      <c r="BS1220" s="4"/>
      <c r="BT1220" s="4"/>
      <c r="BU1220" s="4"/>
      <c r="BV1220" s="4"/>
      <c r="BW1220" s="4"/>
      <c r="BX1220" s="4"/>
      <c r="BY1220" s="4"/>
      <c r="BZ1220" s="4"/>
      <c r="CA1220" s="4"/>
      <c r="CB1220" s="4"/>
      <c r="CC1220" s="4"/>
      <c r="CD1220" s="4"/>
      <c r="CE1220" s="4"/>
      <c r="CF1220" s="4"/>
      <c r="CG1220" s="4"/>
      <c r="CH1220" s="4"/>
      <c r="CI1220" s="4"/>
      <c r="CJ1220" s="4"/>
      <c r="CK1220" s="4"/>
      <c r="CL1220" s="4"/>
      <c r="CM1220" s="4"/>
    </row>
    <row r="1221" ht="14.25" customHeight="1">
      <c r="A1221" s="1" t="str">
        <f t="shared" si="135"/>
        <v>Giữ chỗ</v>
      </c>
      <c r="B1221" s="103" t="str">
        <f t="shared" si="4"/>
        <v>OK</v>
      </c>
      <c r="C1221" s="4" t="s">
        <v>6447</v>
      </c>
      <c r="D1221" s="4" t="s">
        <v>6048</v>
      </c>
      <c r="E1221" s="4"/>
      <c r="F1221" s="4"/>
      <c r="G1221" s="4"/>
      <c r="H1221" s="4" t="s">
        <v>6448</v>
      </c>
      <c r="I1221" s="4"/>
      <c r="J1221" s="4"/>
      <c r="K1221" s="4"/>
      <c r="L1221" s="4"/>
      <c r="M1221" s="4" t="s">
        <v>47</v>
      </c>
      <c r="N1221" s="4" t="s">
        <v>5</v>
      </c>
      <c r="O1221" s="4" t="s">
        <v>224</v>
      </c>
      <c r="P1221" s="4" t="s">
        <v>3759</v>
      </c>
      <c r="Q1221" s="4"/>
      <c r="R1221" s="4"/>
      <c r="S1221" s="4"/>
      <c r="T1221" s="4"/>
      <c r="U1221" s="4"/>
      <c r="V1221" s="4"/>
      <c r="W1221" s="4"/>
      <c r="X1221" s="4"/>
      <c r="Y1221" s="4"/>
      <c r="Z1221" s="4"/>
      <c r="AA1221" s="4">
        <v>1308.0</v>
      </c>
      <c r="AB1221" s="4" t="s">
        <v>49</v>
      </c>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c r="BI1221" s="4"/>
      <c r="BJ1221" s="243" t="str">
        <f t="shared" si="129"/>
        <v>TNLT</v>
      </c>
      <c r="BK1221" s="4"/>
      <c r="BL1221" s="4"/>
      <c r="BM1221" s="4"/>
      <c r="BN1221" s="4"/>
      <c r="BO1221" s="4"/>
      <c r="BP1221" s="4"/>
      <c r="BQ1221" s="4"/>
      <c r="BR1221" s="4"/>
      <c r="BS1221" s="4"/>
      <c r="BT1221" s="4"/>
      <c r="BU1221" s="4"/>
      <c r="BV1221" s="4"/>
      <c r="BW1221" s="4"/>
      <c r="BX1221" s="4"/>
      <c r="BY1221" s="4"/>
      <c r="BZ1221" s="4"/>
      <c r="CA1221" s="4"/>
      <c r="CB1221" s="4"/>
      <c r="CC1221" s="4"/>
      <c r="CD1221" s="4"/>
      <c r="CE1221" s="4"/>
      <c r="CF1221" s="4"/>
      <c r="CG1221" s="4"/>
      <c r="CH1221" s="4"/>
      <c r="CI1221" s="4"/>
      <c r="CJ1221" s="4"/>
      <c r="CK1221" s="4"/>
      <c r="CL1221" s="4"/>
      <c r="CM1221" s="4"/>
    </row>
    <row r="1222" ht="14.25" customHeight="1">
      <c r="A1222" s="1" t="str">
        <f t="shared" si="135"/>
        <v>OK</v>
      </c>
      <c r="B1222" s="103" t="str">
        <f t="shared" si="4"/>
        <v>OK</v>
      </c>
      <c r="C1222" s="4" t="s">
        <v>6447</v>
      </c>
      <c r="D1222" s="4" t="s">
        <v>6048</v>
      </c>
      <c r="E1222" s="4"/>
      <c r="F1222" s="4"/>
      <c r="G1222" s="4"/>
      <c r="H1222" s="4" t="s">
        <v>6448</v>
      </c>
      <c r="I1222" s="4"/>
      <c r="J1222" s="4"/>
      <c r="K1222" s="4"/>
      <c r="L1222" s="4"/>
      <c r="M1222" s="4" t="s">
        <v>49</v>
      </c>
      <c r="N1222" s="4" t="s">
        <v>8</v>
      </c>
      <c r="O1222" s="4" t="s">
        <v>3028</v>
      </c>
      <c r="P1222" s="4" t="s">
        <v>3365</v>
      </c>
      <c r="Q1222" s="4"/>
      <c r="R1222" s="4" t="s">
        <v>6449</v>
      </c>
      <c r="S1222" s="4" t="s">
        <v>6450</v>
      </c>
      <c r="T1222" s="4" t="s">
        <v>6451</v>
      </c>
      <c r="U1222" s="4" t="s">
        <v>6452</v>
      </c>
      <c r="V1222" s="4" t="s">
        <v>6453</v>
      </c>
      <c r="W1222" s="4" t="s">
        <v>6231</v>
      </c>
      <c r="X1222" s="4"/>
      <c r="Y1222" s="4"/>
      <c r="Z1222" s="4"/>
      <c r="AA1222" s="4">
        <v>1309.0</v>
      </c>
      <c r="AB1222" s="4" t="s">
        <v>49</v>
      </c>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c r="BI1222" s="4"/>
      <c r="BJ1222" s="243" t="str">
        <f t="shared" si="129"/>
        <v>TNBT</v>
      </c>
      <c r="BK1222" s="4"/>
      <c r="BL1222" s="4"/>
      <c r="BM1222" s="4"/>
      <c r="BN1222" s="4"/>
      <c r="BO1222" s="4"/>
      <c r="BP1222" s="4"/>
      <c r="BQ1222" s="4"/>
      <c r="BR1222" s="4"/>
      <c r="BS1222" s="4"/>
      <c r="BT1222" s="4"/>
      <c r="BU1222" s="4"/>
      <c r="BV1222" s="4"/>
      <c r="BW1222" s="4"/>
      <c r="BX1222" s="4"/>
      <c r="BY1222" s="4"/>
      <c r="BZ1222" s="4"/>
      <c r="CA1222" s="4"/>
      <c r="CB1222" s="4"/>
      <c r="CC1222" s="4"/>
      <c r="CD1222" s="4"/>
      <c r="CE1222" s="4"/>
      <c r="CF1222" s="4"/>
      <c r="CG1222" s="4"/>
      <c r="CH1222" s="4"/>
      <c r="CI1222" s="4"/>
      <c r="CJ1222" s="4"/>
      <c r="CK1222" s="4"/>
      <c r="CL1222" s="4"/>
      <c r="CM1222" s="4"/>
    </row>
    <row r="1223" ht="14.25" customHeight="1">
      <c r="A1223" s="1"/>
      <c r="B1223" s="103" t="str">
        <f t="shared" si="4"/>
        <v>Thêm</v>
      </c>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c r="BI1223" s="4"/>
      <c r="BJ1223" s="243" t="str">
        <f t="shared" si="129"/>
        <v/>
      </c>
      <c r="BK1223" s="4"/>
      <c r="BL1223" s="4"/>
      <c r="BM1223" s="4"/>
      <c r="BN1223" s="4"/>
      <c r="BO1223" s="4"/>
      <c r="BP1223" s="4"/>
      <c r="BQ1223" s="4"/>
      <c r="BR1223" s="4"/>
      <c r="BS1223" s="4"/>
      <c r="BT1223" s="4"/>
      <c r="BU1223" s="4"/>
      <c r="BV1223" s="4"/>
      <c r="BW1223" s="4"/>
      <c r="BX1223" s="4"/>
      <c r="BY1223" s="4"/>
      <c r="BZ1223" s="4"/>
      <c r="CA1223" s="4"/>
      <c r="CB1223" s="4"/>
      <c r="CC1223" s="4"/>
      <c r="CD1223" s="4"/>
      <c r="CE1223" s="4"/>
      <c r="CF1223" s="4"/>
      <c r="CG1223" s="4"/>
      <c r="CH1223" s="4"/>
      <c r="CI1223" s="4"/>
      <c r="CJ1223" s="4"/>
      <c r="CK1223" s="4"/>
      <c r="CL1223" s="4"/>
      <c r="CM1223" s="4"/>
    </row>
    <row r="1224" ht="14.25" customHeight="1">
      <c r="A1224" s="1" t="str">
        <f t="shared" ref="A1224:A1229" si="136">SWITCH(B1224,"OK",IF(ISBLANK(R1224),IF(ISBLANK(P1224),"Giữ chỗ nhóm","Giữ chỗ"),"OK"),"Chưa làm",IF(P1224&lt;&gt;"","Giữ chỗ",""),0,IF(ISBLANK(R1224),"Thêm",""),"")</f>
        <v>OK</v>
      </c>
      <c r="B1224" s="103" t="str">
        <f t="shared" si="4"/>
        <v>OK</v>
      </c>
      <c r="C1224" s="4" t="s">
        <v>6454</v>
      </c>
      <c r="D1224" s="4" t="s">
        <v>6048</v>
      </c>
      <c r="E1224" s="4"/>
      <c r="F1224" s="4"/>
      <c r="G1224" s="4"/>
      <c r="H1224" s="4" t="s">
        <v>6448</v>
      </c>
      <c r="I1224" s="4"/>
      <c r="J1224" s="4"/>
      <c r="K1224" s="4"/>
      <c r="L1224" s="4"/>
      <c r="M1224" s="4" t="s">
        <v>47</v>
      </c>
      <c r="N1224" s="4" t="s">
        <v>8</v>
      </c>
      <c r="O1224" s="4" t="s">
        <v>1209</v>
      </c>
      <c r="P1224" s="4" t="s">
        <v>540</v>
      </c>
      <c r="Q1224" s="4"/>
      <c r="R1224" s="4" t="s">
        <v>6455</v>
      </c>
      <c r="S1224" s="4" t="s">
        <v>6456</v>
      </c>
      <c r="T1224" s="4" t="s">
        <v>6457</v>
      </c>
      <c r="U1224" s="4" t="s">
        <v>6458</v>
      </c>
      <c r="V1224" s="4" t="s">
        <v>6459</v>
      </c>
      <c r="W1224" s="4" t="s">
        <v>6460</v>
      </c>
      <c r="X1224" s="4" t="s">
        <v>242</v>
      </c>
      <c r="Y1224" s="4" t="s">
        <v>6461</v>
      </c>
      <c r="Z1224" s="4"/>
      <c r="AA1224" s="4">
        <v>1311.0</v>
      </c>
      <c r="AB1224" s="4" t="s">
        <v>49</v>
      </c>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c r="BI1224" s="4"/>
      <c r="BJ1224" s="243" t="str">
        <f t="shared" si="129"/>
        <v>TNBT</v>
      </c>
      <c r="BK1224" s="4"/>
      <c r="BL1224" s="4"/>
      <c r="BM1224" s="4"/>
      <c r="BN1224" s="4"/>
      <c r="BO1224" s="4"/>
      <c r="BP1224" s="4"/>
      <c r="BQ1224" s="4"/>
      <c r="BR1224" s="4"/>
      <c r="BS1224" s="4"/>
      <c r="BT1224" s="4"/>
      <c r="BU1224" s="4"/>
      <c r="BV1224" s="4"/>
      <c r="BW1224" s="4"/>
      <c r="BX1224" s="4"/>
      <c r="BY1224" s="4"/>
      <c r="BZ1224" s="4"/>
      <c r="CA1224" s="4"/>
      <c r="CB1224" s="4"/>
      <c r="CC1224" s="4"/>
      <c r="CD1224" s="4"/>
      <c r="CE1224" s="4"/>
      <c r="CF1224" s="4"/>
      <c r="CG1224" s="4"/>
      <c r="CH1224" s="4"/>
      <c r="CI1224" s="4"/>
      <c r="CJ1224" s="4"/>
      <c r="CK1224" s="4"/>
      <c r="CL1224" s="4"/>
      <c r="CM1224" s="4"/>
    </row>
    <row r="1225" ht="14.25" customHeight="1">
      <c r="A1225" s="1" t="str">
        <f t="shared" si="136"/>
        <v/>
      </c>
      <c r="B1225" s="103" t="str">
        <f t="shared" si="4"/>
        <v>Tự do chọn</v>
      </c>
      <c r="C1225" s="4" t="s">
        <v>6454</v>
      </c>
      <c r="D1225" s="4" t="s">
        <v>6048</v>
      </c>
      <c r="E1225" s="4"/>
      <c r="F1225" s="4"/>
      <c r="G1225" s="4"/>
      <c r="H1225" s="4" t="s">
        <v>6448</v>
      </c>
      <c r="I1225" s="4"/>
      <c r="J1225" s="4"/>
      <c r="K1225" s="4"/>
      <c r="L1225" s="4"/>
      <c r="M1225" s="4" t="s">
        <v>48</v>
      </c>
      <c r="N1225" s="4" t="s">
        <v>9</v>
      </c>
      <c r="O1225" s="4"/>
      <c r="P1225" s="4"/>
      <c r="Q1225" s="4"/>
      <c r="R1225" s="4"/>
      <c r="S1225" s="4"/>
      <c r="T1225" s="4"/>
      <c r="U1225" s="4"/>
      <c r="V1225" s="4"/>
      <c r="W1225" s="4"/>
      <c r="X1225" s="4"/>
      <c r="Y1225" s="4"/>
      <c r="Z1225" s="4"/>
      <c r="AA1225" s="4">
        <v>1312.0</v>
      </c>
      <c r="AB1225" s="4" t="s">
        <v>48</v>
      </c>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c r="BI1225" s="4"/>
      <c r="BJ1225" s="243" t="str">
        <f t="shared" si="129"/>
        <v>TL</v>
      </c>
      <c r="BK1225" s="4"/>
      <c r="BL1225" s="4"/>
      <c r="BM1225" s="4"/>
      <c r="BN1225" s="4"/>
      <c r="BO1225" s="4"/>
      <c r="BP1225" s="4"/>
      <c r="BQ1225" s="4"/>
      <c r="BR1225" s="4"/>
      <c r="BS1225" s="4"/>
      <c r="BT1225" s="4"/>
      <c r="BU1225" s="4"/>
      <c r="BV1225" s="4"/>
      <c r="BW1225" s="4"/>
      <c r="BX1225" s="4"/>
      <c r="BY1225" s="4"/>
      <c r="BZ1225" s="4"/>
      <c r="CA1225" s="4"/>
      <c r="CB1225" s="4"/>
      <c r="CC1225" s="4"/>
      <c r="CD1225" s="4"/>
      <c r="CE1225" s="4"/>
      <c r="CF1225" s="4"/>
      <c r="CG1225" s="4"/>
      <c r="CH1225" s="4"/>
      <c r="CI1225" s="4"/>
      <c r="CJ1225" s="4"/>
      <c r="CK1225" s="4"/>
      <c r="CL1225" s="4"/>
      <c r="CM1225" s="4"/>
    </row>
    <row r="1226" ht="14.25" customHeight="1">
      <c r="A1226" s="1" t="str">
        <f t="shared" si="136"/>
        <v>OK</v>
      </c>
      <c r="B1226" s="103" t="str">
        <f t="shared" si="4"/>
        <v>OK</v>
      </c>
      <c r="C1226" s="4" t="s">
        <v>6462</v>
      </c>
      <c r="D1226" s="4" t="s">
        <v>6048</v>
      </c>
      <c r="E1226" s="4"/>
      <c r="F1226" s="4" t="s">
        <v>6463</v>
      </c>
      <c r="G1226" s="4" t="s">
        <v>6464</v>
      </c>
      <c r="H1226" s="4"/>
      <c r="I1226" s="4"/>
      <c r="J1226" s="4"/>
      <c r="K1226" s="4"/>
      <c r="L1226" s="4"/>
      <c r="M1226" s="4" t="s">
        <v>47</v>
      </c>
      <c r="N1226" s="4" t="s">
        <v>8</v>
      </c>
      <c r="O1226" s="4" t="s">
        <v>1474</v>
      </c>
      <c r="P1226" s="4" t="s">
        <v>294</v>
      </c>
      <c r="Q1226" s="4"/>
      <c r="R1226" s="4" t="s">
        <v>6465</v>
      </c>
      <c r="S1226" s="4" t="s">
        <v>6466</v>
      </c>
      <c r="T1226" s="4" t="s">
        <v>6467</v>
      </c>
      <c r="U1226" s="4" t="s">
        <v>6468</v>
      </c>
      <c r="V1226" s="4" t="s">
        <v>6469</v>
      </c>
      <c r="W1226" s="4" t="s">
        <v>4429</v>
      </c>
      <c r="X1226" s="4" t="s">
        <v>242</v>
      </c>
      <c r="Y1226" s="4" t="s">
        <v>6470</v>
      </c>
      <c r="Z1226" s="4"/>
      <c r="AA1226" s="4">
        <v>1313.0</v>
      </c>
      <c r="AB1226" s="4" t="s">
        <v>49</v>
      </c>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c r="BI1226" s="4"/>
      <c r="BJ1226" s="243" t="str">
        <f t="shared" si="129"/>
        <v>TNBT</v>
      </c>
      <c r="BK1226" s="4"/>
      <c r="BL1226" s="4"/>
      <c r="BM1226" s="4"/>
      <c r="BN1226" s="4"/>
      <c r="BO1226" s="4"/>
      <c r="BP1226" s="4"/>
      <c r="BQ1226" s="4"/>
      <c r="BR1226" s="4"/>
      <c r="BS1226" s="4"/>
      <c r="BT1226" s="4"/>
      <c r="BU1226" s="4"/>
      <c r="BV1226" s="4"/>
      <c r="BW1226" s="4"/>
      <c r="BX1226" s="4"/>
      <c r="BY1226" s="4"/>
      <c r="BZ1226" s="4"/>
      <c r="CA1226" s="4"/>
      <c r="CB1226" s="4"/>
      <c r="CC1226" s="4"/>
      <c r="CD1226" s="4"/>
      <c r="CE1226" s="4"/>
      <c r="CF1226" s="4"/>
      <c r="CG1226" s="4"/>
      <c r="CH1226" s="4"/>
      <c r="CI1226" s="4"/>
      <c r="CJ1226" s="4"/>
      <c r="CK1226" s="4"/>
      <c r="CL1226" s="4"/>
      <c r="CM1226" s="4"/>
    </row>
    <row r="1227" ht="14.25" customHeight="1">
      <c r="A1227" s="1" t="str">
        <f t="shared" si="136"/>
        <v>OK</v>
      </c>
      <c r="B1227" s="103" t="str">
        <f t="shared" si="4"/>
        <v>OK</v>
      </c>
      <c r="C1227" s="4" t="s">
        <v>6462</v>
      </c>
      <c r="D1227" s="4" t="s">
        <v>6048</v>
      </c>
      <c r="E1227" s="4"/>
      <c r="F1227" s="4" t="s">
        <v>6463</v>
      </c>
      <c r="G1227" s="4" t="s">
        <v>6464</v>
      </c>
      <c r="H1227" s="4"/>
      <c r="I1227" s="4"/>
      <c r="J1227" s="4"/>
      <c r="K1227" s="4"/>
      <c r="L1227" s="4"/>
      <c r="M1227" s="4" t="s">
        <v>47</v>
      </c>
      <c r="N1227" s="4" t="s">
        <v>5</v>
      </c>
      <c r="O1227" s="4" t="s">
        <v>1009</v>
      </c>
      <c r="P1227" s="4" t="s">
        <v>1106</v>
      </c>
      <c r="Q1227" s="4"/>
      <c r="R1227" s="4" t="s">
        <v>6471</v>
      </c>
      <c r="S1227" s="4" t="s">
        <v>6472</v>
      </c>
      <c r="T1227" s="4" t="s">
        <v>4875</v>
      </c>
      <c r="U1227" s="4" t="s">
        <v>6473</v>
      </c>
      <c r="V1227" s="4" t="s">
        <v>6474</v>
      </c>
      <c r="W1227" s="4" t="s">
        <v>6475</v>
      </c>
      <c r="X1227" s="4" t="s">
        <v>171</v>
      </c>
      <c r="Y1227" s="4" t="s">
        <v>6476</v>
      </c>
      <c r="Z1227" s="4"/>
      <c r="AA1227" s="4">
        <v>1314.0</v>
      </c>
      <c r="AB1227" s="4" t="s">
        <v>49</v>
      </c>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c r="BI1227" s="4"/>
      <c r="BJ1227" s="243" t="str">
        <f t="shared" si="129"/>
        <v>TNLT</v>
      </c>
      <c r="BK1227" s="4"/>
      <c r="BL1227" s="4"/>
      <c r="BM1227" s="4"/>
      <c r="BN1227" s="4"/>
      <c r="BO1227" s="4"/>
      <c r="BP1227" s="4"/>
      <c r="BQ1227" s="4"/>
      <c r="BR1227" s="4"/>
      <c r="BS1227" s="4"/>
      <c r="BT1227" s="4"/>
      <c r="BU1227" s="4"/>
      <c r="BV1227" s="4"/>
      <c r="BW1227" s="4"/>
      <c r="BX1227" s="4"/>
      <c r="BY1227" s="4"/>
      <c r="BZ1227" s="4"/>
      <c r="CA1227" s="4"/>
      <c r="CB1227" s="4"/>
      <c r="CC1227" s="4"/>
      <c r="CD1227" s="4"/>
      <c r="CE1227" s="4"/>
      <c r="CF1227" s="4"/>
      <c r="CG1227" s="4"/>
      <c r="CH1227" s="4"/>
      <c r="CI1227" s="4"/>
      <c r="CJ1227" s="4"/>
      <c r="CK1227" s="4"/>
      <c r="CL1227" s="4"/>
      <c r="CM1227" s="4"/>
    </row>
    <row r="1228" ht="14.25" customHeight="1">
      <c r="A1228" s="1" t="str">
        <f t="shared" si="136"/>
        <v>OK</v>
      </c>
      <c r="B1228" s="103" t="str">
        <f t="shared" si="4"/>
        <v>OK</v>
      </c>
      <c r="C1228" s="4" t="s">
        <v>6462</v>
      </c>
      <c r="D1228" s="4" t="s">
        <v>6048</v>
      </c>
      <c r="E1228" s="4"/>
      <c r="F1228" s="4" t="s">
        <v>6463</v>
      </c>
      <c r="G1228" s="4" t="s">
        <v>6464</v>
      </c>
      <c r="H1228" s="4"/>
      <c r="I1228" s="4"/>
      <c r="J1228" s="4"/>
      <c r="K1228" s="4"/>
      <c r="L1228" s="4"/>
      <c r="M1228" s="4" t="s">
        <v>49</v>
      </c>
      <c r="N1228" s="4" t="s">
        <v>8</v>
      </c>
      <c r="O1228" s="4" t="s">
        <v>3108</v>
      </c>
      <c r="P1228" s="4" t="s">
        <v>3277</v>
      </c>
      <c r="Q1228" s="4"/>
      <c r="R1228" s="4" t="s">
        <v>6477</v>
      </c>
      <c r="S1228" s="4" t="s">
        <v>6478</v>
      </c>
      <c r="T1228" s="4" t="s">
        <v>6479</v>
      </c>
      <c r="U1228" s="4" t="s">
        <v>6480</v>
      </c>
      <c r="V1228" s="4" t="s">
        <v>6481</v>
      </c>
      <c r="W1228" s="4" t="s">
        <v>6482</v>
      </c>
      <c r="X1228" s="4"/>
      <c r="Y1228" s="4"/>
      <c r="Z1228" s="4"/>
      <c r="AA1228" s="4">
        <v>1315.0</v>
      </c>
      <c r="AB1228" s="4" t="s">
        <v>49</v>
      </c>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c r="BI1228" s="4"/>
      <c r="BJ1228" s="243" t="str">
        <f t="shared" si="129"/>
        <v>TNBT</v>
      </c>
      <c r="BK1228" s="4"/>
      <c r="BL1228" s="4"/>
      <c r="BM1228" s="4"/>
      <c r="BN1228" s="4"/>
      <c r="BO1228" s="4"/>
      <c r="BP1228" s="4"/>
      <c r="BQ1228" s="4"/>
      <c r="BR1228" s="4"/>
      <c r="BS1228" s="4"/>
      <c r="BT1228" s="4"/>
      <c r="BU1228" s="4"/>
      <c r="BV1228" s="4"/>
      <c r="BW1228" s="4"/>
      <c r="BX1228" s="4"/>
      <c r="BY1228" s="4"/>
      <c r="BZ1228" s="4"/>
      <c r="CA1228" s="4"/>
      <c r="CB1228" s="4"/>
      <c r="CC1228" s="4"/>
      <c r="CD1228" s="4"/>
      <c r="CE1228" s="4"/>
      <c r="CF1228" s="4"/>
      <c r="CG1228" s="4"/>
      <c r="CH1228" s="4"/>
      <c r="CI1228" s="4"/>
      <c r="CJ1228" s="4"/>
      <c r="CK1228" s="4"/>
      <c r="CL1228" s="4"/>
      <c r="CM1228" s="4"/>
    </row>
    <row r="1229" ht="14.25" customHeight="1">
      <c r="A1229" s="1" t="str">
        <f t="shared" si="136"/>
        <v>OK</v>
      </c>
      <c r="B1229" s="103" t="str">
        <f t="shared" si="4"/>
        <v>OK</v>
      </c>
      <c r="C1229" s="4" t="s">
        <v>6462</v>
      </c>
      <c r="D1229" s="4" t="s">
        <v>6048</v>
      </c>
      <c r="E1229" s="4"/>
      <c r="F1229" s="4" t="s">
        <v>6463</v>
      </c>
      <c r="G1229" s="4" t="s">
        <v>6464</v>
      </c>
      <c r="H1229" s="4"/>
      <c r="I1229" s="4"/>
      <c r="J1229" s="4"/>
      <c r="K1229" s="4"/>
      <c r="L1229" s="4"/>
      <c r="M1229" s="4" t="s">
        <v>48</v>
      </c>
      <c r="N1229" s="4" t="s">
        <v>9</v>
      </c>
      <c r="O1229" s="4" t="s">
        <v>102</v>
      </c>
      <c r="P1229" s="4" t="s">
        <v>1389</v>
      </c>
      <c r="Q1229" s="4"/>
      <c r="R1229" s="4" t="s">
        <v>6483</v>
      </c>
      <c r="S1229" s="4"/>
      <c r="T1229" s="4"/>
      <c r="U1229" s="4"/>
      <c r="V1229" s="4"/>
      <c r="W1229" s="4"/>
      <c r="X1229" s="4" t="s">
        <v>6484</v>
      </c>
      <c r="Y1229" s="4" t="s">
        <v>6485</v>
      </c>
      <c r="Z1229" s="4"/>
      <c r="AA1229" s="4">
        <v>1316.0</v>
      </c>
      <c r="AB1229" s="4" t="s">
        <v>48</v>
      </c>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243" t="str">
        <f t="shared" si="129"/>
        <v>TL</v>
      </c>
      <c r="BK1229" s="4"/>
      <c r="BL1229" s="4"/>
      <c r="BM1229" s="4"/>
      <c r="BN1229" s="4"/>
      <c r="BO1229" s="4"/>
      <c r="BP1229" s="4"/>
      <c r="BQ1229" s="4"/>
      <c r="BR1229" s="4"/>
      <c r="BS1229" s="4"/>
      <c r="BT1229" s="4"/>
      <c r="BU1229" s="4"/>
      <c r="BV1229" s="4"/>
      <c r="BW1229" s="4"/>
      <c r="BX1229" s="4"/>
      <c r="BY1229" s="4"/>
      <c r="BZ1229" s="4"/>
      <c r="CA1229" s="4"/>
      <c r="CB1229" s="4"/>
      <c r="CC1229" s="4"/>
      <c r="CD1229" s="4"/>
      <c r="CE1229" s="4"/>
      <c r="CF1229" s="4"/>
      <c r="CG1229" s="4"/>
      <c r="CH1229" s="4"/>
      <c r="CI1229" s="4"/>
      <c r="CJ1229" s="4"/>
      <c r="CK1229" s="4"/>
      <c r="CL1229" s="4"/>
      <c r="CM1229" s="4"/>
    </row>
    <row r="1230" ht="14.25" customHeight="1">
      <c r="A1230" s="1"/>
      <c r="B1230" s="103" t="str">
        <f t="shared" si="4"/>
        <v>Thêm</v>
      </c>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c r="BI1230" s="4"/>
      <c r="BJ1230" s="243" t="str">
        <f t="shared" si="129"/>
        <v/>
      </c>
      <c r="BK1230" s="4"/>
      <c r="BL1230" s="4"/>
      <c r="BM1230" s="4"/>
      <c r="BN1230" s="4"/>
      <c r="BO1230" s="4"/>
      <c r="BP1230" s="4"/>
      <c r="BQ1230" s="4"/>
      <c r="BR1230" s="4"/>
      <c r="BS1230" s="4"/>
      <c r="BT1230" s="4"/>
      <c r="BU1230" s="4"/>
      <c r="BV1230" s="4"/>
      <c r="BW1230" s="4"/>
      <c r="BX1230" s="4"/>
      <c r="BY1230" s="4"/>
      <c r="BZ1230" s="4"/>
      <c r="CA1230" s="4"/>
      <c r="CB1230" s="4"/>
      <c r="CC1230" s="4"/>
      <c r="CD1230" s="4"/>
      <c r="CE1230" s="4"/>
      <c r="CF1230" s="4"/>
      <c r="CG1230" s="4"/>
      <c r="CH1230" s="4"/>
      <c r="CI1230" s="4"/>
      <c r="CJ1230" s="4"/>
      <c r="CK1230" s="4"/>
      <c r="CL1230" s="4"/>
      <c r="CM1230" s="4"/>
    </row>
    <row r="1231" ht="14.25" customHeight="1">
      <c r="A1231" s="1" t="str">
        <f t="shared" ref="A1231:A1236" si="137">SWITCH(B1231,"OK",IF(ISBLANK(R1231),IF(ISBLANK(P1231),"Giữ chỗ nhóm","Giữ chỗ"),"OK"),"Chưa làm",IF(P1231&lt;&gt;"","Giữ chỗ",""),0,IF(ISBLANK(R1231),"Thêm",""),"")</f>
        <v>OK</v>
      </c>
      <c r="B1231" s="103" t="str">
        <f t="shared" si="4"/>
        <v>OK</v>
      </c>
      <c r="C1231" s="4" t="s">
        <v>6486</v>
      </c>
      <c r="D1231" s="4" t="s">
        <v>6048</v>
      </c>
      <c r="E1231" s="4"/>
      <c r="F1231" s="4"/>
      <c r="G1231" s="4" t="s">
        <v>6487</v>
      </c>
      <c r="H1231" s="4"/>
      <c r="I1231" s="4"/>
      <c r="J1231" s="4"/>
      <c r="K1231" s="4"/>
      <c r="L1231" s="4"/>
      <c r="M1231" s="4" t="s">
        <v>47</v>
      </c>
      <c r="N1231" s="4" t="s">
        <v>8</v>
      </c>
      <c r="O1231" s="4" t="s">
        <v>1209</v>
      </c>
      <c r="P1231" s="4" t="s">
        <v>1177</v>
      </c>
      <c r="Q1231" s="4"/>
      <c r="R1231" s="4" t="s">
        <v>6488</v>
      </c>
      <c r="S1231" s="4" t="s">
        <v>3911</v>
      </c>
      <c r="T1231" s="4" t="s">
        <v>3909</v>
      </c>
      <c r="U1231" s="4" t="s">
        <v>3908</v>
      </c>
      <c r="V1231" s="4" t="s">
        <v>3910</v>
      </c>
      <c r="W1231" s="4" t="s">
        <v>3908</v>
      </c>
      <c r="X1231" s="4" t="s">
        <v>171</v>
      </c>
      <c r="Y1231" s="4" t="s">
        <v>6489</v>
      </c>
      <c r="Z1231" s="4" t="s">
        <v>6490</v>
      </c>
      <c r="AA1231" s="4">
        <v>1318.0</v>
      </c>
      <c r="AB1231" s="4" t="s">
        <v>49</v>
      </c>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c r="BI1231" s="4"/>
      <c r="BJ1231" s="243" t="str">
        <f t="shared" si="129"/>
        <v>TNBT</v>
      </c>
      <c r="BK1231" s="4"/>
      <c r="BL1231" s="4"/>
      <c r="BM1231" s="4"/>
      <c r="BN1231" s="4"/>
      <c r="BO1231" s="4"/>
      <c r="BP1231" s="4"/>
      <c r="BQ1231" s="4"/>
      <c r="BR1231" s="4"/>
      <c r="BS1231" s="4"/>
      <c r="BT1231" s="4"/>
      <c r="BU1231" s="4"/>
      <c r="BV1231" s="4"/>
      <c r="BW1231" s="4"/>
      <c r="BX1231" s="4"/>
      <c r="BY1231" s="4"/>
      <c r="BZ1231" s="4"/>
      <c r="CA1231" s="4"/>
      <c r="CB1231" s="4"/>
      <c r="CC1231" s="4"/>
      <c r="CD1231" s="4"/>
      <c r="CE1231" s="4"/>
      <c r="CF1231" s="4"/>
      <c r="CG1231" s="4"/>
      <c r="CH1231" s="4"/>
      <c r="CI1231" s="4"/>
      <c r="CJ1231" s="4"/>
      <c r="CK1231" s="4"/>
      <c r="CL1231" s="4"/>
      <c r="CM1231" s="4"/>
    </row>
    <row r="1232" ht="14.25" customHeight="1">
      <c r="A1232" s="1" t="str">
        <f t="shared" si="137"/>
        <v/>
      </c>
      <c r="B1232" s="103" t="str">
        <f t="shared" si="4"/>
        <v>Có sẵn</v>
      </c>
      <c r="C1232" s="4" t="s">
        <v>6486</v>
      </c>
      <c r="D1232" s="4" t="s">
        <v>6048</v>
      </c>
      <c r="E1232" s="4"/>
      <c r="F1232" s="4"/>
      <c r="G1232" s="4" t="s">
        <v>6487</v>
      </c>
      <c r="H1232" s="4"/>
      <c r="I1232" s="4"/>
      <c r="J1232" s="4"/>
      <c r="K1232" s="4"/>
      <c r="L1232" s="4"/>
      <c r="M1232" s="4"/>
      <c r="N1232" s="4"/>
      <c r="O1232" s="4"/>
      <c r="P1232" s="4" t="s">
        <v>6493</v>
      </c>
      <c r="Q1232" s="4" t="s">
        <v>6494</v>
      </c>
      <c r="R1232" s="4" t="s">
        <v>6495</v>
      </c>
      <c r="S1232" s="4" t="s">
        <v>3773</v>
      </c>
      <c r="T1232" s="4" t="s">
        <v>4433</v>
      </c>
      <c r="U1232" s="4" t="s">
        <v>6496</v>
      </c>
      <c r="V1232" s="4" t="s">
        <v>4093</v>
      </c>
      <c r="W1232" s="4" t="s">
        <v>150</v>
      </c>
      <c r="X1232" s="4" t="s">
        <v>99</v>
      </c>
      <c r="Y1232" s="4"/>
      <c r="Z1232" s="4" t="s">
        <v>6497</v>
      </c>
      <c r="AA1232" s="4">
        <v>1319.0</v>
      </c>
      <c r="AB1232" s="4" t="s">
        <v>49</v>
      </c>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c r="BI1232" s="4"/>
      <c r="BJ1232" s="243" t="str">
        <f t="shared" si="129"/>
        <v>TNLT_</v>
      </c>
      <c r="BK1232" s="4"/>
      <c r="BL1232" s="4"/>
      <c r="BM1232" s="4"/>
      <c r="BN1232" s="4"/>
      <c r="BO1232" s="4"/>
      <c r="BP1232" s="4"/>
      <c r="BQ1232" s="4"/>
      <c r="BR1232" s="4"/>
      <c r="BS1232" s="4"/>
      <c r="BT1232" s="4"/>
      <c r="BU1232" s="4"/>
      <c r="BV1232" s="4"/>
      <c r="BW1232" s="4"/>
      <c r="BX1232" s="4"/>
      <c r="BY1232" s="4"/>
      <c r="BZ1232" s="4"/>
      <c r="CA1232" s="4"/>
      <c r="CB1232" s="4"/>
      <c r="CC1232" s="4"/>
      <c r="CD1232" s="4"/>
      <c r="CE1232" s="4"/>
      <c r="CF1232" s="4"/>
      <c r="CG1232" s="4"/>
      <c r="CH1232" s="4"/>
      <c r="CI1232" s="4"/>
      <c r="CJ1232" s="4"/>
      <c r="CK1232" s="4"/>
      <c r="CL1232" s="4"/>
      <c r="CM1232" s="4"/>
    </row>
    <row r="1233" ht="14.25" customHeight="1">
      <c r="A1233" s="1" t="str">
        <f t="shared" si="137"/>
        <v>OK</v>
      </c>
      <c r="B1233" s="103" t="str">
        <f t="shared" si="4"/>
        <v>OK</v>
      </c>
      <c r="C1233" s="4" t="s">
        <v>6498</v>
      </c>
      <c r="D1233" s="4" t="s">
        <v>6048</v>
      </c>
      <c r="E1233" s="4"/>
      <c r="F1233" s="4"/>
      <c r="G1233" s="4" t="s">
        <v>6499</v>
      </c>
      <c r="H1233" s="4"/>
      <c r="I1233" s="4"/>
      <c r="J1233" s="4"/>
      <c r="K1233" s="4"/>
      <c r="L1233" s="4"/>
      <c r="M1233" s="4" t="s">
        <v>47</v>
      </c>
      <c r="N1233" s="4" t="s">
        <v>8</v>
      </c>
      <c r="O1233" s="4" t="s">
        <v>235</v>
      </c>
      <c r="P1233" s="4" t="s">
        <v>481</v>
      </c>
      <c r="Q1233" s="4"/>
      <c r="R1233" s="4" t="s">
        <v>6500</v>
      </c>
      <c r="S1233" s="4" t="s">
        <v>6501</v>
      </c>
      <c r="T1233" s="4" t="s">
        <v>6502</v>
      </c>
      <c r="U1233" s="4" t="s">
        <v>6503</v>
      </c>
      <c r="V1233" s="4" t="s">
        <v>6504</v>
      </c>
      <c r="W1233" s="4" t="s">
        <v>4749</v>
      </c>
      <c r="X1233" s="4" t="s">
        <v>151</v>
      </c>
      <c r="Y1233" s="4" t="s">
        <v>6505</v>
      </c>
      <c r="Z1233" s="4"/>
      <c r="AA1233" s="4">
        <v>1320.0</v>
      </c>
      <c r="AB1233" s="4" t="s">
        <v>49</v>
      </c>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c r="BI1233" s="4"/>
      <c r="BJ1233" s="243" t="str">
        <f t="shared" si="129"/>
        <v>TNBT</v>
      </c>
      <c r="BK1233" s="4"/>
      <c r="BL1233" s="4"/>
      <c r="BM1233" s="4"/>
      <c r="BN1233" s="4"/>
      <c r="BO1233" s="4"/>
      <c r="BP1233" s="4"/>
      <c r="BQ1233" s="4"/>
      <c r="BR1233" s="4"/>
      <c r="BS1233" s="4"/>
      <c r="BT1233" s="4"/>
      <c r="BU1233" s="4"/>
      <c r="BV1233" s="4"/>
      <c r="BW1233" s="4"/>
      <c r="BX1233" s="4"/>
      <c r="BY1233" s="4"/>
      <c r="BZ1233" s="4"/>
      <c r="CA1233" s="4"/>
      <c r="CB1233" s="4"/>
      <c r="CC1233" s="4"/>
      <c r="CD1233" s="4"/>
      <c r="CE1233" s="4"/>
      <c r="CF1233" s="4"/>
      <c r="CG1233" s="4"/>
      <c r="CH1233" s="4"/>
      <c r="CI1233" s="4"/>
      <c r="CJ1233" s="4"/>
      <c r="CK1233" s="4"/>
      <c r="CL1233" s="4"/>
      <c r="CM1233" s="4"/>
    </row>
    <row r="1234" ht="14.25" customHeight="1">
      <c r="A1234" s="1" t="str">
        <f t="shared" si="137"/>
        <v/>
      </c>
      <c r="B1234" s="103" t="str">
        <f t="shared" si="4"/>
        <v>Có sẵn</v>
      </c>
      <c r="C1234" s="4" t="s">
        <v>6498</v>
      </c>
      <c r="D1234" s="4" t="s">
        <v>6048</v>
      </c>
      <c r="E1234" s="4"/>
      <c r="F1234" s="4"/>
      <c r="G1234" s="4" t="s">
        <v>6499</v>
      </c>
      <c r="H1234" s="4"/>
      <c r="I1234" s="4"/>
      <c r="J1234" s="4"/>
      <c r="K1234" s="4"/>
      <c r="L1234" s="4"/>
      <c r="M1234" s="4" t="s">
        <v>47</v>
      </c>
      <c r="N1234" s="4" t="s">
        <v>5</v>
      </c>
      <c r="O1234" s="4" t="s">
        <v>404</v>
      </c>
      <c r="P1234" s="4" t="s">
        <v>1024</v>
      </c>
      <c r="Q1234" s="4" t="s">
        <v>5</v>
      </c>
      <c r="R1234" s="4" t="s">
        <v>6514</v>
      </c>
      <c r="S1234" s="4" t="s">
        <v>6517</v>
      </c>
      <c r="T1234" s="4" t="s">
        <v>6518</v>
      </c>
      <c r="U1234" s="4" t="s">
        <v>6519</v>
      </c>
      <c r="V1234" s="4" t="s">
        <v>6520</v>
      </c>
      <c r="W1234" s="4" t="s">
        <v>6521</v>
      </c>
      <c r="X1234" s="4" t="s">
        <v>6522</v>
      </c>
      <c r="Y1234" s="4" t="s">
        <v>6523</v>
      </c>
      <c r="Z1234" s="4"/>
      <c r="AA1234" s="4">
        <v>1321.0</v>
      </c>
      <c r="AB1234" s="4" t="s">
        <v>49</v>
      </c>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c r="BI1234" s="4"/>
      <c r="BJ1234" s="243" t="str">
        <f t="shared" si="129"/>
        <v>TNLT</v>
      </c>
      <c r="BK1234" s="4"/>
      <c r="BL1234" s="4"/>
      <c r="BM1234" s="4"/>
      <c r="BN1234" s="4"/>
      <c r="BO1234" s="4"/>
      <c r="BP1234" s="4"/>
      <c r="BQ1234" s="4"/>
      <c r="BR1234" s="4"/>
      <c r="BS1234" s="4"/>
      <c r="BT1234" s="4"/>
      <c r="BU1234" s="4"/>
      <c r="BV1234" s="4"/>
      <c r="BW1234" s="4"/>
      <c r="BX1234" s="4"/>
      <c r="BY1234" s="4"/>
      <c r="BZ1234" s="4"/>
      <c r="CA1234" s="4"/>
      <c r="CB1234" s="4"/>
      <c r="CC1234" s="4"/>
      <c r="CD1234" s="4"/>
      <c r="CE1234" s="4"/>
      <c r="CF1234" s="4"/>
      <c r="CG1234" s="4"/>
      <c r="CH1234" s="4"/>
      <c r="CI1234" s="4"/>
      <c r="CJ1234" s="4"/>
      <c r="CK1234" s="4"/>
      <c r="CL1234" s="4"/>
      <c r="CM1234" s="4"/>
    </row>
    <row r="1235" ht="14.25" customHeight="1">
      <c r="A1235" s="1" t="str">
        <f t="shared" si="137"/>
        <v>OK</v>
      </c>
      <c r="B1235" s="103" t="str">
        <f t="shared" si="4"/>
        <v>OK</v>
      </c>
      <c r="C1235" s="4" t="s">
        <v>6498</v>
      </c>
      <c r="D1235" s="4" t="s">
        <v>6048</v>
      </c>
      <c r="E1235" s="4"/>
      <c r="F1235" s="4"/>
      <c r="G1235" s="4" t="s">
        <v>6499</v>
      </c>
      <c r="H1235" s="4"/>
      <c r="I1235" s="4"/>
      <c r="J1235" s="4"/>
      <c r="K1235" s="4"/>
      <c r="L1235" s="4"/>
      <c r="M1235" s="4" t="s">
        <v>49</v>
      </c>
      <c r="N1235" s="4" t="s">
        <v>8</v>
      </c>
      <c r="O1235" s="4" t="s">
        <v>3229</v>
      </c>
      <c r="P1235" s="4" t="s">
        <v>3702</v>
      </c>
      <c r="Q1235" s="4"/>
      <c r="R1235" s="4" t="s">
        <v>6524</v>
      </c>
      <c r="S1235" s="4" t="s">
        <v>6525</v>
      </c>
      <c r="T1235" s="4" t="s">
        <v>6526</v>
      </c>
      <c r="U1235" s="4" t="s">
        <v>6527</v>
      </c>
      <c r="V1235" s="4" t="s">
        <v>6528</v>
      </c>
      <c r="W1235" s="4" t="s">
        <v>6529</v>
      </c>
      <c r="X1235" s="4"/>
      <c r="Y1235" s="4"/>
      <c r="Z1235" s="4"/>
      <c r="AA1235" s="4">
        <v>1322.0</v>
      </c>
      <c r="AB1235" s="4" t="s">
        <v>49</v>
      </c>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c r="BI1235" s="4"/>
      <c r="BJ1235" s="243" t="str">
        <f t="shared" si="129"/>
        <v>TNBT</v>
      </c>
      <c r="BK1235" s="4"/>
      <c r="BL1235" s="4"/>
      <c r="BM1235" s="4"/>
      <c r="BN1235" s="4"/>
      <c r="BO1235" s="4"/>
      <c r="BP1235" s="4"/>
      <c r="BQ1235" s="4"/>
      <c r="BR1235" s="4"/>
      <c r="BS1235" s="4"/>
      <c r="BT1235" s="4"/>
      <c r="BU1235" s="4"/>
      <c r="BV1235" s="4"/>
      <c r="BW1235" s="4"/>
      <c r="BX1235" s="4"/>
      <c r="BY1235" s="4"/>
      <c r="BZ1235" s="4"/>
      <c r="CA1235" s="4"/>
      <c r="CB1235" s="4"/>
      <c r="CC1235" s="4"/>
      <c r="CD1235" s="4"/>
      <c r="CE1235" s="4"/>
      <c r="CF1235" s="4"/>
      <c r="CG1235" s="4"/>
      <c r="CH1235" s="4"/>
      <c r="CI1235" s="4"/>
      <c r="CJ1235" s="4"/>
      <c r="CK1235" s="4"/>
      <c r="CL1235" s="4"/>
      <c r="CM1235" s="4"/>
    </row>
    <row r="1236" ht="14.25" customHeight="1">
      <c r="A1236" s="1" t="str">
        <f t="shared" si="137"/>
        <v>OK</v>
      </c>
      <c r="B1236" s="103" t="str">
        <f t="shared" si="4"/>
        <v>OK</v>
      </c>
      <c r="C1236" s="4" t="s">
        <v>6498</v>
      </c>
      <c r="D1236" s="4" t="s">
        <v>6048</v>
      </c>
      <c r="E1236" s="4"/>
      <c r="F1236" s="4"/>
      <c r="G1236" s="4" t="s">
        <v>6499</v>
      </c>
      <c r="H1236" s="4"/>
      <c r="I1236" s="4"/>
      <c r="J1236" s="4"/>
      <c r="K1236" s="4"/>
      <c r="L1236" s="4"/>
      <c r="M1236" s="4" t="s">
        <v>48</v>
      </c>
      <c r="N1236" s="4" t="s">
        <v>9</v>
      </c>
      <c r="O1236" s="4" t="s">
        <v>135</v>
      </c>
      <c r="P1236" s="4" t="s">
        <v>1422</v>
      </c>
      <c r="Q1236" s="4"/>
      <c r="R1236" s="4" t="s">
        <v>6530</v>
      </c>
      <c r="S1236" s="4"/>
      <c r="T1236" s="4"/>
      <c r="U1236" s="4"/>
      <c r="V1236" s="4"/>
      <c r="W1236" s="4"/>
      <c r="X1236" s="4" t="s">
        <v>6532</v>
      </c>
      <c r="Y1236" s="4" t="s">
        <v>6534</v>
      </c>
      <c r="Z1236" s="4"/>
      <c r="AA1236" s="4">
        <v>1323.0</v>
      </c>
      <c r="AB1236" s="4" t="s">
        <v>48</v>
      </c>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c r="BI1236" s="4"/>
      <c r="BJ1236" s="243" t="str">
        <f t="shared" si="129"/>
        <v>TL</v>
      </c>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c r="CM1236" s="4"/>
    </row>
    <row r="1237" ht="14.25" customHeight="1">
      <c r="A1237" s="1"/>
      <c r="B1237" s="103" t="str">
        <f t="shared" si="4"/>
        <v>Thêm</v>
      </c>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c r="BI1237" s="4"/>
      <c r="BJ1237" s="243" t="str">
        <f t="shared" si="129"/>
        <v/>
      </c>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row>
    <row r="1238" ht="14.25" customHeight="1">
      <c r="A1238" s="1"/>
      <c r="B1238" s="103" t="str">
        <f t="shared" si="4"/>
        <v>Thêm</v>
      </c>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c r="BI1238" s="4"/>
      <c r="BJ1238" s="243" t="str">
        <f t="shared" si="129"/>
        <v/>
      </c>
      <c r="BK1238" s="4"/>
      <c r="BL1238" s="4"/>
      <c r="BM1238" s="4"/>
      <c r="BN1238" s="4"/>
      <c r="BO1238" s="4"/>
      <c r="BP1238" s="4"/>
      <c r="BQ1238" s="4"/>
      <c r="BR1238" s="4"/>
      <c r="BS1238" s="4"/>
      <c r="BT1238" s="4"/>
      <c r="BU1238" s="4"/>
      <c r="BV1238" s="4"/>
      <c r="BW1238" s="4"/>
      <c r="BX1238" s="4"/>
      <c r="BY1238" s="4"/>
      <c r="BZ1238" s="4"/>
      <c r="CA1238" s="4"/>
      <c r="CB1238" s="4"/>
      <c r="CC1238" s="4"/>
      <c r="CD1238" s="4"/>
      <c r="CE1238" s="4"/>
      <c r="CF1238" s="4"/>
      <c r="CG1238" s="4"/>
      <c r="CH1238" s="4"/>
      <c r="CI1238" s="4"/>
      <c r="CJ1238" s="4"/>
      <c r="CK1238" s="4"/>
      <c r="CL1238" s="4"/>
      <c r="CM1238" s="4"/>
    </row>
    <row r="1239" ht="14.25" customHeight="1">
      <c r="A1239" s="1"/>
      <c r="B1239" s="103" t="str">
        <f t="shared" si="4"/>
        <v>Thêm</v>
      </c>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c r="BI1239" s="4"/>
      <c r="BJ1239" s="243" t="str">
        <f t="shared" si="129"/>
        <v/>
      </c>
      <c r="BK1239" s="4"/>
      <c r="BL1239" s="4"/>
      <c r="BM1239" s="4"/>
      <c r="BN1239" s="4"/>
      <c r="BO1239" s="4"/>
      <c r="BP1239" s="4"/>
      <c r="BQ1239" s="4"/>
      <c r="BR1239" s="4"/>
      <c r="BS1239" s="4"/>
      <c r="BT1239" s="4"/>
      <c r="BU1239" s="4"/>
      <c r="BV1239" s="4"/>
      <c r="BW1239" s="4"/>
      <c r="BX1239" s="4"/>
      <c r="BY1239" s="4"/>
      <c r="BZ1239" s="4"/>
      <c r="CA1239" s="4"/>
      <c r="CB1239" s="4"/>
      <c r="CC1239" s="4"/>
      <c r="CD1239" s="4"/>
      <c r="CE1239" s="4"/>
      <c r="CF1239" s="4"/>
      <c r="CG1239" s="4"/>
      <c r="CH1239" s="4"/>
      <c r="CI1239" s="4"/>
      <c r="CJ1239" s="4"/>
      <c r="CK1239" s="4"/>
      <c r="CL1239" s="4"/>
      <c r="CM1239" s="4"/>
    </row>
    <row r="1240" ht="14.25" customHeight="1">
      <c r="A1240" s="1"/>
      <c r="B1240" s="103" t="str">
        <f t="shared" si="4"/>
        <v>Thêm</v>
      </c>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c r="BI1240" s="4"/>
      <c r="BJ1240" s="243" t="str">
        <f t="shared" si="129"/>
        <v/>
      </c>
      <c r="BK1240" s="4"/>
      <c r="BL1240" s="4"/>
      <c r="BM1240" s="4"/>
      <c r="BN1240" s="4"/>
      <c r="BO1240" s="4"/>
      <c r="BP1240" s="4"/>
      <c r="BQ1240" s="4"/>
      <c r="BR1240" s="4"/>
      <c r="BS1240" s="4"/>
      <c r="BT1240" s="4"/>
      <c r="BU1240" s="4"/>
      <c r="BV1240" s="4"/>
      <c r="BW1240" s="4"/>
      <c r="BX1240" s="4"/>
      <c r="BY1240" s="4"/>
      <c r="BZ1240" s="4"/>
      <c r="CA1240" s="4"/>
      <c r="CB1240" s="4"/>
      <c r="CC1240" s="4"/>
      <c r="CD1240" s="4"/>
      <c r="CE1240" s="4"/>
      <c r="CF1240" s="4"/>
      <c r="CG1240" s="4"/>
      <c r="CH1240" s="4"/>
      <c r="CI1240" s="4"/>
      <c r="CJ1240" s="4"/>
      <c r="CK1240" s="4"/>
      <c r="CL1240" s="4"/>
      <c r="CM1240" s="4"/>
    </row>
    <row r="1241" ht="14.25" customHeight="1">
      <c r="A1241" s="1"/>
      <c r="B1241" s="103" t="str">
        <f t="shared" si="4"/>
        <v>Thêm</v>
      </c>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c r="BI1241" s="4"/>
      <c r="BJ1241" s="243" t="str">
        <f t="shared" si="129"/>
        <v/>
      </c>
      <c r="BK1241" s="4"/>
      <c r="BL1241" s="4"/>
      <c r="BM1241" s="4"/>
      <c r="BN1241" s="4"/>
      <c r="BO1241" s="4"/>
      <c r="BP1241" s="4"/>
      <c r="BQ1241" s="4"/>
      <c r="BR1241" s="4"/>
      <c r="BS1241" s="4"/>
      <c r="BT1241" s="4"/>
      <c r="BU1241" s="4"/>
      <c r="BV1241" s="4"/>
      <c r="BW1241" s="4"/>
      <c r="BX1241" s="4"/>
      <c r="BY1241" s="4"/>
      <c r="BZ1241" s="4"/>
      <c r="CA1241" s="4"/>
      <c r="CB1241" s="4"/>
      <c r="CC1241" s="4"/>
      <c r="CD1241" s="4"/>
      <c r="CE1241" s="4"/>
      <c r="CF1241" s="4"/>
      <c r="CG1241" s="4"/>
      <c r="CH1241" s="4"/>
      <c r="CI1241" s="4"/>
      <c r="CJ1241" s="4"/>
      <c r="CK1241" s="4"/>
      <c r="CL1241" s="4"/>
      <c r="CM1241" s="4"/>
    </row>
    <row r="1242" ht="14.25" customHeight="1">
      <c r="A1242" s="1" t="str">
        <f t="shared" ref="A1242:A1286" si="138">SWITCH(B1242,"OK",IF(ISBLANK(R1242),IF(ISBLANK(P1242),"Giữ chỗ nhóm","Giữ chỗ"),"OK"),"Chưa làm",IF(P1242&lt;&gt;"","Giữ chỗ",""),0,IF(ISBLANK(R1242),"Thêm",""),"")</f>
        <v>OK</v>
      </c>
      <c r="B1242" s="103" t="str">
        <f t="shared" si="4"/>
        <v>OK</v>
      </c>
      <c r="C1242" s="4" t="s">
        <v>6535</v>
      </c>
      <c r="D1242" s="4" t="s">
        <v>6048</v>
      </c>
      <c r="E1242" s="4"/>
      <c r="F1242" s="4"/>
      <c r="G1242" s="4" t="s">
        <v>6536</v>
      </c>
      <c r="H1242" s="4" t="s">
        <v>6537</v>
      </c>
      <c r="I1242" s="4"/>
      <c r="J1242" s="4"/>
      <c r="K1242" s="4"/>
      <c r="L1242" s="4"/>
      <c r="M1242" s="4" t="s">
        <v>47</v>
      </c>
      <c r="N1242" s="4" t="s">
        <v>8</v>
      </c>
      <c r="O1242" s="4" t="s">
        <v>1474</v>
      </c>
      <c r="P1242" s="4" t="s">
        <v>1239</v>
      </c>
      <c r="Q1242" s="4"/>
      <c r="R1242" s="4" t="s">
        <v>6538</v>
      </c>
      <c r="S1242" s="4" t="s">
        <v>6539</v>
      </c>
      <c r="T1242" s="4" t="s">
        <v>6540</v>
      </c>
      <c r="U1242" s="4" t="s">
        <v>6541</v>
      </c>
      <c r="V1242" s="4" t="s">
        <v>6542</v>
      </c>
      <c r="W1242" s="4" t="s">
        <v>6543</v>
      </c>
      <c r="X1242" s="4" t="s">
        <v>302</v>
      </c>
      <c r="Y1242" s="4" t="s">
        <v>6544</v>
      </c>
      <c r="Z1242" s="4"/>
      <c r="AA1242" s="4">
        <v>1329.0</v>
      </c>
      <c r="AB1242" s="4" t="s">
        <v>49</v>
      </c>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c r="BI1242" s="4"/>
      <c r="BJ1242" s="243" t="str">
        <f t="shared" si="129"/>
        <v>TNBT</v>
      </c>
      <c r="BK1242" s="4"/>
      <c r="BL1242" s="4"/>
      <c r="BM1242" s="4"/>
      <c r="BN1242" s="4"/>
      <c r="BO1242" s="4"/>
      <c r="BP1242" s="4"/>
      <c r="BQ1242" s="4"/>
      <c r="BR1242" s="4"/>
      <c r="BS1242" s="4"/>
      <c r="BT1242" s="4"/>
      <c r="BU1242" s="4"/>
      <c r="BV1242" s="4"/>
      <c r="BW1242" s="4"/>
      <c r="BX1242" s="4"/>
      <c r="BY1242" s="4"/>
      <c r="BZ1242" s="4"/>
      <c r="CA1242" s="4"/>
      <c r="CB1242" s="4"/>
      <c r="CC1242" s="4"/>
      <c r="CD1242" s="4"/>
      <c r="CE1242" s="4"/>
      <c r="CF1242" s="4"/>
      <c r="CG1242" s="4"/>
      <c r="CH1242" s="4"/>
      <c r="CI1242" s="4"/>
      <c r="CJ1242" s="4"/>
      <c r="CK1242" s="4"/>
      <c r="CL1242" s="4"/>
      <c r="CM1242" s="4"/>
    </row>
    <row r="1243" ht="14.25" customHeight="1">
      <c r="A1243" s="1" t="str">
        <f t="shared" si="138"/>
        <v>OK</v>
      </c>
      <c r="B1243" s="103" t="str">
        <f t="shared" si="4"/>
        <v>OK</v>
      </c>
      <c r="C1243" s="4" t="s">
        <v>6535</v>
      </c>
      <c r="D1243" s="4" t="s">
        <v>6048</v>
      </c>
      <c r="E1243" s="4"/>
      <c r="F1243" s="4"/>
      <c r="G1243" s="4"/>
      <c r="H1243" s="4"/>
      <c r="I1243" s="4"/>
      <c r="J1243" s="4"/>
      <c r="K1243" s="4"/>
      <c r="L1243" s="4"/>
      <c r="M1243" s="4" t="s">
        <v>47</v>
      </c>
      <c r="N1243" s="4" t="s">
        <v>8</v>
      </c>
      <c r="O1243" s="4" t="s">
        <v>1474</v>
      </c>
      <c r="P1243" s="4" t="s">
        <v>294</v>
      </c>
      <c r="Q1243" s="4"/>
      <c r="R1243" s="4" t="s">
        <v>6545</v>
      </c>
      <c r="S1243" s="4" t="s">
        <v>6546</v>
      </c>
      <c r="T1243" s="4" t="s">
        <v>6547</v>
      </c>
      <c r="U1243" s="4" t="s">
        <v>6548</v>
      </c>
      <c r="V1243" s="4" t="s">
        <v>6469</v>
      </c>
      <c r="W1243" s="4" t="s">
        <v>6549</v>
      </c>
      <c r="X1243" s="4" t="s">
        <v>242</v>
      </c>
      <c r="Y1243" s="4" t="s">
        <v>6550</v>
      </c>
      <c r="Z1243" s="4"/>
      <c r="AA1243" s="4">
        <v>1330.0</v>
      </c>
      <c r="AB1243" s="4" t="s">
        <v>49</v>
      </c>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c r="BI1243" s="4"/>
      <c r="BJ1243" s="243" t="str">
        <f t="shared" si="129"/>
        <v>TNBT</v>
      </c>
      <c r="BK1243" s="4"/>
      <c r="BL1243" s="4"/>
      <c r="BM1243" s="4"/>
      <c r="BN1243" s="4"/>
      <c r="BO1243" s="4"/>
      <c r="BP1243" s="4"/>
      <c r="BQ1243" s="4"/>
      <c r="BR1243" s="4"/>
      <c r="BS1243" s="4"/>
      <c r="BT1243" s="4"/>
      <c r="BU1243" s="4"/>
      <c r="BV1243" s="4"/>
      <c r="BW1243" s="4"/>
      <c r="BX1243" s="4"/>
      <c r="BY1243" s="4"/>
      <c r="BZ1243" s="4"/>
      <c r="CA1243" s="4"/>
      <c r="CB1243" s="4"/>
      <c r="CC1243" s="4"/>
      <c r="CD1243" s="4"/>
      <c r="CE1243" s="4"/>
      <c r="CF1243" s="4"/>
      <c r="CG1243" s="4"/>
      <c r="CH1243" s="4"/>
      <c r="CI1243" s="4"/>
      <c r="CJ1243" s="4"/>
      <c r="CK1243" s="4"/>
      <c r="CL1243" s="4"/>
      <c r="CM1243" s="4"/>
    </row>
    <row r="1244" ht="14.25" customHeight="1">
      <c r="A1244" s="1" t="str">
        <f t="shared" si="138"/>
        <v/>
      </c>
      <c r="B1244" s="103" t="str">
        <f t="shared" si="4"/>
        <v>Có sẵn</v>
      </c>
      <c r="C1244" s="4" t="s">
        <v>6535</v>
      </c>
      <c r="D1244" s="4" t="s">
        <v>6048</v>
      </c>
      <c r="E1244" s="4"/>
      <c r="F1244" s="4"/>
      <c r="G1244" s="4" t="s">
        <v>6536</v>
      </c>
      <c r="H1244" s="4" t="s">
        <v>6537</v>
      </c>
      <c r="I1244" s="4"/>
      <c r="J1244" s="4"/>
      <c r="K1244" s="4"/>
      <c r="L1244" s="4"/>
      <c r="M1244" s="4"/>
      <c r="N1244" s="4"/>
      <c r="O1244" s="4"/>
      <c r="P1244" s="4" t="s">
        <v>6551</v>
      </c>
      <c r="Q1244" s="4" t="s">
        <v>6494</v>
      </c>
      <c r="R1244" s="4" t="s">
        <v>6552</v>
      </c>
      <c r="S1244" s="4" t="s">
        <v>6411</v>
      </c>
      <c r="T1244" s="4" t="s">
        <v>6553</v>
      </c>
      <c r="U1244" s="4" t="s">
        <v>6554</v>
      </c>
      <c r="V1244" s="4" t="s">
        <v>6555</v>
      </c>
      <c r="W1244" s="4" t="s">
        <v>6556</v>
      </c>
      <c r="X1244" s="4" t="s">
        <v>99</v>
      </c>
      <c r="Y1244" s="4"/>
      <c r="Z1244" s="4" t="s">
        <v>6557</v>
      </c>
      <c r="AA1244" s="4">
        <v>1331.0</v>
      </c>
      <c r="AB1244" s="4" t="s">
        <v>49</v>
      </c>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c r="BI1244" s="4"/>
      <c r="BJ1244" s="243" t="str">
        <f t="shared" si="129"/>
        <v>TNLT_</v>
      </c>
      <c r="BK1244" s="4"/>
      <c r="BL1244" s="4"/>
      <c r="BM1244" s="4"/>
      <c r="BN1244" s="4"/>
      <c r="BO1244" s="4"/>
      <c r="BP1244" s="4"/>
      <c r="BQ1244" s="4"/>
      <c r="BR1244" s="4"/>
      <c r="BS1244" s="4"/>
      <c r="BT1244" s="4"/>
      <c r="BU1244" s="4"/>
      <c r="BV1244" s="4"/>
      <c r="BW1244" s="4"/>
      <c r="BX1244" s="4"/>
      <c r="BY1244" s="4"/>
      <c r="BZ1244" s="4"/>
      <c r="CA1244" s="4"/>
      <c r="CB1244" s="4"/>
      <c r="CC1244" s="4"/>
      <c r="CD1244" s="4"/>
      <c r="CE1244" s="4"/>
      <c r="CF1244" s="4"/>
      <c r="CG1244" s="4"/>
      <c r="CH1244" s="4"/>
      <c r="CI1244" s="4"/>
      <c r="CJ1244" s="4"/>
      <c r="CK1244" s="4"/>
      <c r="CL1244" s="4"/>
      <c r="CM1244" s="4"/>
    </row>
    <row r="1245" ht="14.25" customHeight="1">
      <c r="A1245" s="1" t="str">
        <f t="shared" si="138"/>
        <v/>
      </c>
      <c r="B1245" s="103" t="str">
        <f t="shared" si="4"/>
        <v>Có sẵn</v>
      </c>
      <c r="C1245" s="4" t="s">
        <v>6535</v>
      </c>
      <c r="D1245" s="4" t="s">
        <v>6048</v>
      </c>
      <c r="E1245" s="4"/>
      <c r="F1245" s="4"/>
      <c r="G1245" s="4"/>
      <c r="H1245" s="4"/>
      <c r="I1245" s="4"/>
      <c r="J1245" s="4"/>
      <c r="K1245" s="4"/>
      <c r="L1245" s="4"/>
      <c r="M1245" s="4"/>
      <c r="N1245" s="4"/>
      <c r="O1245" s="4"/>
      <c r="P1245" s="4"/>
      <c r="Q1245" s="4" t="s">
        <v>5</v>
      </c>
      <c r="R1245" s="4" t="s">
        <v>6558</v>
      </c>
      <c r="S1245" s="4" t="s">
        <v>6411</v>
      </c>
      <c r="T1245" s="4" t="s">
        <v>6553</v>
      </c>
      <c r="U1245" s="4" t="s">
        <v>6554</v>
      </c>
      <c r="V1245" s="4" t="s">
        <v>6555</v>
      </c>
      <c r="W1245" s="4" t="s">
        <v>6556</v>
      </c>
      <c r="X1245" s="4"/>
      <c r="Y1245" s="4"/>
      <c r="Z1245" s="4" t="s">
        <v>6559</v>
      </c>
      <c r="AA1245" s="4">
        <v>1332.0</v>
      </c>
      <c r="AB1245" s="4" t="s">
        <v>49</v>
      </c>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c r="BI1245" s="4"/>
      <c r="BJ1245" s="243" t="str">
        <f t="shared" si="129"/>
        <v>TNLT</v>
      </c>
      <c r="BK1245" s="4"/>
      <c r="BL1245" s="4"/>
      <c r="BM1245" s="4"/>
      <c r="BN1245" s="4"/>
      <c r="BO1245" s="4"/>
      <c r="BP1245" s="4"/>
      <c r="BQ1245" s="4"/>
      <c r="BR1245" s="4"/>
      <c r="BS1245" s="4"/>
      <c r="BT1245" s="4"/>
      <c r="BU1245" s="4"/>
      <c r="BV1245" s="4"/>
      <c r="BW1245" s="4"/>
      <c r="BX1245" s="4"/>
      <c r="BY1245" s="4"/>
      <c r="BZ1245" s="4"/>
      <c r="CA1245" s="4"/>
      <c r="CB1245" s="4"/>
      <c r="CC1245" s="4"/>
      <c r="CD1245" s="4"/>
      <c r="CE1245" s="4"/>
      <c r="CF1245" s="4"/>
      <c r="CG1245" s="4"/>
      <c r="CH1245" s="4"/>
      <c r="CI1245" s="4"/>
      <c r="CJ1245" s="4"/>
      <c r="CK1245" s="4"/>
      <c r="CL1245" s="4"/>
      <c r="CM1245" s="4"/>
    </row>
    <row r="1246" ht="14.25" customHeight="1">
      <c r="A1246" s="1" t="str">
        <f t="shared" si="138"/>
        <v>OK</v>
      </c>
      <c r="B1246" s="103" t="str">
        <f t="shared" si="4"/>
        <v>OK</v>
      </c>
      <c r="C1246" s="4" t="s">
        <v>6560</v>
      </c>
      <c r="D1246" s="4" t="s">
        <v>6048</v>
      </c>
      <c r="E1246" s="4"/>
      <c r="F1246" s="4"/>
      <c r="G1246" s="4"/>
      <c r="H1246" s="4" t="s">
        <v>6561</v>
      </c>
      <c r="I1246" s="4"/>
      <c r="J1246" s="4"/>
      <c r="K1246" s="4"/>
      <c r="L1246" s="4"/>
      <c r="M1246" s="4" t="s">
        <v>47</v>
      </c>
      <c r="N1246" s="4" t="s">
        <v>8</v>
      </c>
      <c r="O1246" s="4" t="s">
        <v>1474</v>
      </c>
      <c r="P1246" s="4" t="s">
        <v>544</v>
      </c>
      <c r="Q1246" s="4"/>
      <c r="R1246" s="4" t="s">
        <v>6562</v>
      </c>
      <c r="S1246" s="4" t="s">
        <v>6563</v>
      </c>
      <c r="T1246" s="4" t="s">
        <v>6564</v>
      </c>
      <c r="U1246" s="4" t="s">
        <v>6565</v>
      </c>
      <c r="V1246" s="4" t="s">
        <v>6566</v>
      </c>
      <c r="W1246" s="4" t="s">
        <v>6567</v>
      </c>
      <c r="X1246" s="4" t="s">
        <v>171</v>
      </c>
      <c r="Y1246" s="4" t="s">
        <v>6568</v>
      </c>
      <c r="Z1246" s="4"/>
      <c r="AA1246" s="4">
        <v>1333.0</v>
      </c>
      <c r="AB1246" s="4" t="s">
        <v>49</v>
      </c>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c r="BI1246" s="4"/>
      <c r="BJ1246" s="243" t="str">
        <f t="shared" si="129"/>
        <v>TNBT</v>
      </c>
      <c r="BK1246" s="4"/>
      <c r="BL1246" s="4"/>
      <c r="BM1246" s="4"/>
      <c r="BN1246" s="4"/>
      <c r="BO1246" s="4"/>
      <c r="BP1246" s="4"/>
      <c r="BQ1246" s="4"/>
      <c r="BR1246" s="4"/>
      <c r="BS1246" s="4"/>
      <c r="BT1246" s="4"/>
      <c r="BU1246" s="4"/>
      <c r="BV1246" s="4"/>
      <c r="BW1246" s="4"/>
      <c r="BX1246" s="4"/>
      <c r="BY1246" s="4"/>
      <c r="BZ1246" s="4"/>
      <c r="CA1246" s="4"/>
      <c r="CB1246" s="4"/>
      <c r="CC1246" s="4"/>
      <c r="CD1246" s="4"/>
      <c r="CE1246" s="4"/>
      <c r="CF1246" s="4"/>
      <c r="CG1246" s="4"/>
      <c r="CH1246" s="4"/>
      <c r="CI1246" s="4"/>
      <c r="CJ1246" s="4"/>
      <c r="CK1246" s="4"/>
      <c r="CL1246" s="4"/>
      <c r="CM1246" s="4"/>
    </row>
    <row r="1247" ht="14.25" customHeight="1">
      <c r="A1247" s="1" t="str">
        <f t="shared" si="138"/>
        <v>OK</v>
      </c>
      <c r="B1247" s="103" t="str">
        <f t="shared" si="4"/>
        <v>OK</v>
      </c>
      <c r="C1247" s="4" t="s">
        <v>6560</v>
      </c>
      <c r="D1247" s="4" t="s">
        <v>6048</v>
      </c>
      <c r="E1247" s="4"/>
      <c r="F1247" s="4"/>
      <c r="G1247" s="4"/>
      <c r="H1247" s="4" t="s">
        <v>6561</v>
      </c>
      <c r="I1247" s="4"/>
      <c r="J1247" s="4"/>
      <c r="K1247" s="4"/>
      <c r="L1247" s="4"/>
      <c r="M1247" s="4" t="s">
        <v>47</v>
      </c>
      <c r="N1247" s="4" t="s">
        <v>5</v>
      </c>
      <c r="O1247" s="4" t="s">
        <v>1474</v>
      </c>
      <c r="P1247" s="4" t="s">
        <v>544</v>
      </c>
      <c r="Q1247" s="4"/>
      <c r="R1247" s="4" t="s">
        <v>6569</v>
      </c>
      <c r="S1247" s="4" t="s">
        <v>6570</v>
      </c>
      <c r="T1247" s="4" t="s">
        <v>6571</v>
      </c>
      <c r="U1247" s="4" t="s">
        <v>6572</v>
      </c>
      <c r="V1247" s="4" t="s">
        <v>6573</v>
      </c>
      <c r="W1247" s="4" t="s">
        <v>1851</v>
      </c>
      <c r="X1247" s="4" t="s">
        <v>171</v>
      </c>
      <c r="Y1247" s="4" t="s">
        <v>6574</v>
      </c>
      <c r="Z1247" s="4"/>
      <c r="AA1247" s="4">
        <v>1334.0</v>
      </c>
      <c r="AB1247" s="4" t="s">
        <v>49</v>
      </c>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c r="BI1247" s="4"/>
      <c r="BJ1247" s="243" t="str">
        <f t="shared" si="129"/>
        <v>TNLT</v>
      </c>
      <c r="BK1247" s="4"/>
      <c r="BL1247" s="4"/>
      <c r="BM1247" s="4"/>
      <c r="BN1247" s="4"/>
      <c r="BO1247" s="4"/>
      <c r="BP1247" s="4"/>
      <c r="BQ1247" s="4"/>
      <c r="BR1247" s="4"/>
      <c r="BS1247" s="4"/>
      <c r="BT1247" s="4"/>
      <c r="BU1247" s="4"/>
      <c r="BV1247" s="4"/>
      <c r="BW1247" s="4"/>
      <c r="BX1247" s="4"/>
      <c r="BY1247" s="4"/>
      <c r="BZ1247" s="4"/>
      <c r="CA1247" s="4"/>
      <c r="CB1247" s="4"/>
      <c r="CC1247" s="4"/>
      <c r="CD1247" s="4"/>
      <c r="CE1247" s="4"/>
      <c r="CF1247" s="4"/>
      <c r="CG1247" s="4"/>
      <c r="CH1247" s="4"/>
      <c r="CI1247" s="4"/>
      <c r="CJ1247" s="4"/>
      <c r="CK1247" s="4"/>
      <c r="CL1247" s="4"/>
      <c r="CM1247" s="4"/>
    </row>
    <row r="1248" ht="14.25" customHeight="1">
      <c r="A1248" s="1" t="str">
        <f t="shared" si="138"/>
        <v>OK</v>
      </c>
      <c r="B1248" s="103" t="str">
        <f t="shared" si="4"/>
        <v>OK</v>
      </c>
      <c r="C1248" s="4" t="s">
        <v>6560</v>
      </c>
      <c r="D1248" s="4" t="s">
        <v>6048</v>
      </c>
      <c r="E1248" s="4"/>
      <c r="F1248" s="4"/>
      <c r="G1248" s="4"/>
      <c r="H1248" s="4"/>
      <c r="I1248" s="4"/>
      <c r="J1248" s="4"/>
      <c r="K1248" s="4"/>
      <c r="L1248" s="4"/>
      <c r="M1248" s="4" t="s">
        <v>49</v>
      </c>
      <c r="N1248" s="4" t="s">
        <v>5</v>
      </c>
      <c r="O1248" s="4" t="s">
        <v>3302</v>
      </c>
      <c r="P1248" s="4" t="s">
        <v>3303</v>
      </c>
      <c r="Q1248" s="4"/>
      <c r="R1248" s="4" t="s">
        <v>6575</v>
      </c>
      <c r="S1248" s="4" t="s">
        <v>6576</v>
      </c>
      <c r="T1248" s="4" t="s">
        <v>6577</v>
      </c>
      <c r="U1248" s="4" t="s">
        <v>6578</v>
      </c>
      <c r="V1248" s="4" t="s">
        <v>6579</v>
      </c>
      <c r="W1248" s="4"/>
      <c r="X1248" s="4"/>
      <c r="Y1248" s="4"/>
      <c r="Z1248" s="4"/>
      <c r="AA1248" s="4">
        <v>1335.0</v>
      </c>
      <c r="AB1248" s="4" t="s">
        <v>49</v>
      </c>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c r="BI1248" s="4"/>
      <c r="BJ1248" s="243" t="str">
        <f t="shared" si="129"/>
        <v>TNLT</v>
      </c>
      <c r="BK1248" s="4"/>
      <c r="BL1248" s="4"/>
      <c r="BM1248" s="4"/>
      <c r="BN1248" s="4"/>
      <c r="BO1248" s="4"/>
      <c r="BP1248" s="4"/>
      <c r="BQ1248" s="4"/>
      <c r="BR1248" s="4"/>
      <c r="BS1248" s="4"/>
      <c r="BT1248" s="4"/>
      <c r="BU1248" s="4"/>
      <c r="BV1248" s="4"/>
      <c r="BW1248" s="4"/>
      <c r="BX1248" s="4"/>
      <c r="BY1248" s="4"/>
      <c r="BZ1248" s="4"/>
      <c r="CA1248" s="4"/>
      <c r="CB1248" s="4"/>
      <c r="CC1248" s="4"/>
      <c r="CD1248" s="4"/>
      <c r="CE1248" s="4"/>
      <c r="CF1248" s="4"/>
      <c r="CG1248" s="4"/>
      <c r="CH1248" s="4"/>
      <c r="CI1248" s="4"/>
      <c r="CJ1248" s="4"/>
      <c r="CK1248" s="4"/>
      <c r="CL1248" s="4"/>
      <c r="CM1248" s="4"/>
    </row>
    <row r="1249" ht="14.25" customHeight="1">
      <c r="A1249" s="1" t="str">
        <f t="shared" si="138"/>
        <v>OK</v>
      </c>
      <c r="B1249" s="103" t="str">
        <f t="shared" si="4"/>
        <v>OK</v>
      </c>
      <c r="C1249" s="4" t="s">
        <v>6560</v>
      </c>
      <c r="D1249" s="4" t="s">
        <v>6048</v>
      </c>
      <c r="E1249" s="4"/>
      <c r="F1249" s="4"/>
      <c r="G1249" s="4"/>
      <c r="H1249" s="4" t="s">
        <v>6561</v>
      </c>
      <c r="I1249" s="4"/>
      <c r="J1249" s="4"/>
      <c r="K1249" s="4"/>
      <c r="L1249" s="4"/>
      <c r="M1249" s="4" t="s">
        <v>49</v>
      </c>
      <c r="N1249" s="4" t="s">
        <v>8</v>
      </c>
      <c r="O1249" s="4" t="s">
        <v>3767</v>
      </c>
      <c r="P1249" s="4" t="s">
        <v>3861</v>
      </c>
      <c r="Q1249" s="4"/>
      <c r="R1249" s="4" t="s">
        <v>6580</v>
      </c>
      <c r="S1249" s="4" t="s">
        <v>6581</v>
      </c>
      <c r="T1249" s="4" t="s">
        <v>6582</v>
      </c>
      <c r="U1249" s="4" t="s">
        <v>6583</v>
      </c>
      <c r="V1249" s="4" t="s">
        <v>6584</v>
      </c>
      <c r="W1249" s="4" t="s">
        <v>6585</v>
      </c>
      <c r="X1249" s="4"/>
      <c r="Y1249" s="4"/>
      <c r="Z1249" s="4"/>
      <c r="AA1249" s="4">
        <v>1336.0</v>
      </c>
      <c r="AB1249" s="4" t="s">
        <v>49</v>
      </c>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c r="BI1249" s="4"/>
      <c r="BJ1249" s="243" t="str">
        <f t="shared" si="129"/>
        <v>TNBT</v>
      </c>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row>
    <row r="1250" ht="14.25" customHeight="1">
      <c r="A1250" s="1" t="str">
        <f t="shared" si="138"/>
        <v>OK</v>
      </c>
      <c r="B1250" s="103" t="str">
        <f t="shared" si="4"/>
        <v>OK</v>
      </c>
      <c r="C1250" s="4" t="s">
        <v>6560</v>
      </c>
      <c r="D1250" s="4" t="s">
        <v>6048</v>
      </c>
      <c r="E1250" s="4"/>
      <c r="F1250" s="4"/>
      <c r="G1250" s="4"/>
      <c r="H1250" s="4" t="s">
        <v>6561</v>
      </c>
      <c r="I1250" s="4"/>
      <c r="J1250" s="4"/>
      <c r="K1250" s="4"/>
      <c r="L1250" s="4"/>
      <c r="M1250" s="4" t="s">
        <v>48</v>
      </c>
      <c r="N1250" s="4" t="s">
        <v>9</v>
      </c>
      <c r="O1250" s="4" t="s">
        <v>135</v>
      </c>
      <c r="P1250" s="4" t="s">
        <v>136</v>
      </c>
      <c r="Q1250" s="4"/>
      <c r="R1250" s="4" t="s">
        <v>6586</v>
      </c>
      <c r="S1250" s="4"/>
      <c r="T1250" s="4"/>
      <c r="U1250" s="4"/>
      <c r="V1250" s="4"/>
      <c r="W1250" s="4"/>
      <c r="X1250" s="4" t="s">
        <v>6587</v>
      </c>
      <c r="Y1250" s="4" t="s">
        <v>6588</v>
      </c>
      <c r="Z1250" s="4"/>
      <c r="AA1250" s="4">
        <v>1337.0</v>
      </c>
      <c r="AB1250" s="4" t="s">
        <v>48</v>
      </c>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c r="BI1250" s="4"/>
      <c r="BJ1250" s="243" t="str">
        <f t="shared" si="129"/>
        <v>TL</v>
      </c>
      <c r="BK1250" s="4"/>
      <c r="BL1250" s="4"/>
      <c r="BM1250" s="4"/>
      <c r="BN1250" s="4"/>
      <c r="BO1250" s="4"/>
      <c r="BP1250" s="4"/>
      <c r="BQ1250" s="4"/>
      <c r="BR1250" s="4"/>
      <c r="BS1250" s="4"/>
      <c r="BT1250" s="4"/>
      <c r="BU1250" s="4"/>
      <c r="BV1250" s="4"/>
      <c r="BW1250" s="4"/>
      <c r="BX1250" s="4"/>
      <c r="BY1250" s="4"/>
      <c r="BZ1250" s="4"/>
      <c r="CA1250" s="4"/>
      <c r="CB1250" s="4"/>
      <c r="CC1250" s="4"/>
      <c r="CD1250" s="4"/>
      <c r="CE1250" s="4"/>
      <c r="CF1250" s="4"/>
      <c r="CG1250" s="4"/>
      <c r="CH1250" s="4"/>
      <c r="CI1250" s="4"/>
      <c r="CJ1250" s="4"/>
      <c r="CK1250" s="4"/>
      <c r="CL1250" s="4"/>
      <c r="CM1250" s="4"/>
    </row>
    <row r="1251" ht="14.25" customHeight="1">
      <c r="A1251" s="1" t="str">
        <f t="shared" si="138"/>
        <v/>
      </c>
      <c r="B1251" s="103" t="str">
        <f t="shared" si="4"/>
        <v>Có sẵn</v>
      </c>
      <c r="C1251" s="4" t="s">
        <v>6560</v>
      </c>
      <c r="D1251" s="4" t="s">
        <v>6048</v>
      </c>
      <c r="E1251" s="4"/>
      <c r="F1251" s="4"/>
      <c r="G1251" s="4"/>
      <c r="H1251" s="4"/>
      <c r="I1251" s="4"/>
      <c r="J1251" s="4"/>
      <c r="K1251" s="4"/>
      <c r="L1251" s="4"/>
      <c r="M1251" s="4"/>
      <c r="N1251" s="4"/>
      <c r="O1251" s="4"/>
      <c r="P1251" s="4" t="s">
        <v>4445</v>
      </c>
      <c r="Q1251" s="4" t="s">
        <v>9</v>
      </c>
      <c r="R1251" s="4" t="s">
        <v>6589</v>
      </c>
      <c r="S1251" s="4" t="s">
        <v>150</v>
      </c>
      <c r="T1251" s="4" t="s">
        <v>150</v>
      </c>
      <c r="U1251" s="4" t="s">
        <v>150</v>
      </c>
      <c r="V1251" s="4" t="s">
        <v>150</v>
      </c>
      <c r="W1251" s="4" t="s">
        <v>150</v>
      </c>
      <c r="X1251" s="4" t="s">
        <v>6590</v>
      </c>
      <c r="Y1251" s="4"/>
      <c r="Z1251" s="4" t="s">
        <v>6591</v>
      </c>
      <c r="AA1251" s="4">
        <v>1338.0</v>
      </c>
      <c r="AB1251" s="4" t="s">
        <v>49</v>
      </c>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c r="BI1251" s="4"/>
      <c r="BJ1251" s="243" t="str">
        <f t="shared" si="129"/>
        <v>TL</v>
      </c>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row>
    <row r="1252" ht="14.25" customHeight="1">
      <c r="A1252" s="1" t="str">
        <f t="shared" si="138"/>
        <v>OK</v>
      </c>
      <c r="B1252" s="103" t="str">
        <f t="shared" si="4"/>
        <v>OK</v>
      </c>
      <c r="C1252" s="4" t="s">
        <v>6592</v>
      </c>
      <c r="D1252" s="4" t="s">
        <v>6048</v>
      </c>
      <c r="E1252" s="4"/>
      <c r="F1252" s="4"/>
      <c r="G1252" s="4"/>
      <c r="H1252" s="4" t="s">
        <v>6593</v>
      </c>
      <c r="I1252" s="4"/>
      <c r="J1252" s="4"/>
      <c r="K1252" s="4"/>
      <c r="L1252" s="4"/>
      <c r="M1252" s="4" t="s">
        <v>47</v>
      </c>
      <c r="N1252" s="4" t="s">
        <v>5</v>
      </c>
      <c r="O1252" s="4" t="s">
        <v>1027</v>
      </c>
      <c r="P1252" s="4" t="s">
        <v>1473</v>
      </c>
      <c r="Q1252" s="4"/>
      <c r="R1252" s="4" t="s">
        <v>6594</v>
      </c>
      <c r="S1252" s="4" t="s">
        <v>6595</v>
      </c>
      <c r="T1252" s="4" t="s">
        <v>6596</v>
      </c>
      <c r="U1252" s="4" t="s">
        <v>6597</v>
      </c>
      <c r="V1252" s="4" t="s">
        <v>6598</v>
      </c>
      <c r="W1252" s="4" t="s">
        <v>6599</v>
      </c>
      <c r="X1252" s="4" t="s">
        <v>99</v>
      </c>
      <c r="Y1252" s="4" t="s">
        <v>6600</v>
      </c>
      <c r="Z1252" s="4"/>
      <c r="AA1252" s="4">
        <v>1339.0</v>
      </c>
      <c r="AB1252" s="4" t="s">
        <v>49</v>
      </c>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c r="BI1252" s="4"/>
      <c r="BJ1252" s="243" t="str">
        <f t="shared" si="129"/>
        <v>TNLT</v>
      </c>
      <c r="BK1252" s="4"/>
      <c r="BL1252" s="4"/>
      <c r="BM1252" s="4"/>
      <c r="BN1252" s="4"/>
      <c r="BO1252" s="4"/>
      <c r="BP1252" s="4"/>
      <c r="BQ1252" s="4"/>
      <c r="BR1252" s="4"/>
      <c r="BS1252" s="4"/>
      <c r="BT1252" s="4"/>
      <c r="BU1252" s="4"/>
      <c r="BV1252" s="4"/>
      <c r="BW1252" s="4"/>
      <c r="BX1252" s="4"/>
      <c r="BY1252" s="4"/>
      <c r="BZ1252" s="4"/>
      <c r="CA1252" s="4"/>
      <c r="CB1252" s="4"/>
      <c r="CC1252" s="4"/>
      <c r="CD1252" s="4"/>
      <c r="CE1252" s="4"/>
      <c r="CF1252" s="4"/>
      <c r="CG1252" s="4"/>
      <c r="CH1252" s="4"/>
      <c r="CI1252" s="4"/>
      <c r="CJ1252" s="4"/>
      <c r="CK1252" s="4"/>
      <c r="CL1252" s="4"/>
      <c r="CM1252" s="4"/>
    </row>
    <row r="1253" ht="14.25" customHeight="1">
      <c r="A1253" s="1" t="str">
        <f t="shared" si="138"/>
        <v>OK</v>
      </c>
      <c r="B1253" s="103" t="str">
        <f t="shared" si="4"/>
        <v>OK</v>
      </c>
      <c r="C1253" s="4" t="s">
        <v>6592</v>
      </c>
      <c r="D1253" s="4" t="s">
        <v>6048</v>
      </c>
      <c r="E1253" s="4"/>
      <c r="F1253" s="4"/>
      <c r="G1253" s="4"/>
      <c r="H1253" s="4" t="s">
        <v>6593</v>
      </c>
      <c r="I1253" s="4"/>
      <c r="J1253" s="4"/>
      <c r="K1253" s="4"/>
      <c r="L1253" s="4"/>
      <c r="M1253" s="4" t="s">
        <v>49</v>
      </c>
      <c r="N1253" s="4" t="s">
        <v>5</v>
      </c>
      <c r="O1253" s="4" t="s">
        <v>3028</v>
      </c>
      <c r="P1253" s="4" t="s">
        <v>3029</v>
      </c>
      <c r="Q1253" s="4"/>
      <c r="R1253" s="4" t="s">
        <v>6601</v>
      </c>
      <c r="S1253" s="4" t="s">
        <v>6602</v>
      </c>
      <c r="T1253" s="4" t="s">
        <v>6603</v>
      </c>
      <c r="U1253" s="4" t="s">
        <v>6604</v>
      </c>
      <c r="V1253" s="4" t="s">
        <v>6469</v>
      </c>
      <c r="W1253" s="4" t="s">
        <v>4429</v>
      </c>
      <c r="X1253" s="4"/>
      <c r="Y1253" s="4"/>
      <c r="Z1253" s="4"/>
      <c r="AA1253" s="4">
        <v>1340.0</v>
      </c>
      <c r="AB1253" s="4" t="s">
        <v>49</v>
      </c>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c r="BI1253" s="4"/>
      <c r="BJ1253" s="243" t="str">
        <f t="shared" si="129"/>
        <v>TNLT</v>
      </c>
      <c r="BK1253" s="4"/>
      <c r="BL1253" s="4"/>
      <c r="BM1253" s="4"/>
      <c r="BN1253" s="4"/>
      <c r="BO1253" s="4"/>
      <c r="BP1253" s="4"/>
      <c r="BQ1253" s="4"/>
      <c r="BR1253" s="4"/>
      <c r="BS1253" s="4"/>
      <c r="BT1253" s="4"/>
      <c r="BU1253" s="4"/>
      <c r="BV1253" s="4"/>
      <c r="BW1253" s="4"/>
      <c r="BX1253" s="4"/>
      <c r="BY1253" s="4"/>
      <c r="BZ1253" s="4"/>
      <c r="CA1253" s="4"/>
      <c r="CB1253" s="4"/>
      <c r="CC1253" s="4"/>
      <c r="CD1253" s="4"/>
      <c r="CE1253" s="4"/>
      <c r="CF1253" s="4"/>
      <c r="CG1253" s="4"/>
      <c r="CH1253" s="4"/>
      <c r="CI1253" s="4"/>
      <c r="CJ1253" s="4"/>
      <c r="CK1253" s="4"/>
      <c r="CL1253" s="4"/>
      <c r="CM1253" s="4"/>
    </row>
    <row r="1254" ht="14.25" customHeight="1">
      <c r="A1254" s="1" t="str">
        <f t="shared" si="138"/>
        <v>OK</v>
      </c>
      <c r="B1254" s="103" t="str">
        <f t="shared" si="4"/>
        <v>OK</v>
      </c>
      <c r="C1254" s="4" t="s">
        <v>6592</v>
      </c>
      <c r="D1254" s="4" t="s">
        <v>6048</v>
      </c>
      <c r="E1254" s="4"/>
      <c r="F1254" s="4"/>
      <c r="G1254" s="4"/>
      <c r="H1254" s="4" t="s">
        <v>6593</v>
      </c>
      <c r="I1254" s="4"/>
      <c r="J1254" s="4"/>
      <c r="K1254" s="4"/>
      <c r="L1254" s="4"/>
      <c r="M1254" s="4" t="s">
        <v>49</v>
      </c>
      <c r="N1254" s="4" t="s">
        <v>8</v>
      </c>
      <c r="O1254" s="4" t="s">
        <v>3229</v>
      </c>
      <c r="P1254" s="4" t="s">
        <v>3702</v>
      </c>
      <c r="Q1254" s="4"/>
      <c r="R1254" s="4" t="s">
        <v>6605</v>
      </c>
      <c r="S1254" s="4" t="s">
        <v>6606</v>
      </c>
      <c r="T1254" s="4" t="s">
        <v>6607</v>
      </c>
      <c r="U1254" s="4" t="s">
        <v>6608</v>
      </c>
      <c r="V1254" s="4" t="s">
        <v>6609</v>
      </c>
      <c r="W1254" s="4" t="s">
        <v>6610</v>
      </c>
      <c r="X1254" s="4"/>
      <c r="Y1254" s="4"/>
      <c r="Z1254" s="4"/>
      <c r="AA1254" s="4">
        <v>1341.0</v>
      </c>
      <c r="AB1254" s="4" t="s">
        <v>49</v>
      </c>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c r="BI1254" s="4"/>
      <c r="BJ1254" s="243" t="str">
        <f t="shared" si="129"/>
        <v>TNBT</v>
      </c>
      <c r="BK1254" s="4"/>
      <c r="BL1254" s="4"/>
      <c r="BM1254" s="4"/>
      <c r="BN1254" s="4"/>
      <c r="BO1254" s="4"/>
      <c r="BP1254" s="4"/>
      <c r="BQ1254" s="4"/>
      <c r="BR1254" s="4"/>
      <c r="BS1254" s="4"/>
      <c r="BT1254" s="4"/>
      <c r="BU1254" s="4"/>
      <c r="BV1254" s="4"/>
      <c r="BW1254" s="4"/>
      <c r="BX1254" s="4"/>
      <c r="BY1254" s="4"/>
      <c r="BZ1254" s="4"/>
      <c r="CA1254" s="4"/>
      <c r="CB1254" s="4"/>
      <c r="CC1254" s="4"/>
      <c r="CD1254" s="4"/>
      <c r="CE1254" s="4"/>
      <c r="CF1254" s="4"/>
      <c r="CG1254" s="4"/>
      <c r="CH1254" s="4"/>
      <c r="CI1254" s="4"/>
      <c r="CJ1254" s="4"/>
      <c r="CK1254" s="4"/>
      <c r="CL1254" s="4"/>
      <c r="CM1254" s="4"/>
    </row>
    <row r="1255" ht="14.25" customHeight="1">
      <c r="A1255" s="1" t="str">
        <f t="shared" si="138"/>
        <v/>
      </c>
      <c r="B1255" s="103" t="str">
        <f t="shared" si="4"/>
        <v>Tự do chọn</v>
      </c>
      <c r="C1255" s="4" t="s">
        <v>6592</v>
      </c>
      <c r="D1255" s="4" t="s">
        <v>6048</v>
      </c>
      <c r="E1255" s="4"/>
      <c r="F1255" s="4"/>
      <c r="G1255" s="4"/>
      <c r="H1255" s="4" t="s">
        <v>6593</v>
      </c>
      <c r="I1255" s="4"/>
      <c r="J1255" s="4"/>
      <c r="K1255" s="4"/>
      <c r="L1255" s="4"/>
      <c r="M1255" s="4" t="s">
        <v>48</v>
      </c>
      <c r="N1255" s="4" t="s">
        <v>9</v>
      </c>
      <c r="O1255" s="4"/>
      <c r="P1255" s="4"/>
      <c r="Q1255" s="4"/>
      <c r="R1255" s="4"/>
      <c r="S1255" s="4"/>
      <c r="T1255" s="4"/>
      <c r="U1255" s="4"/>
      <c r="V1255" s="4"/>
      <c r="W1255" s="4"/>
      <c r="X1255" s="4"/>
      <c r="Y1255" s="4"/>
      <c r="Z1255" s="4"/>
      <c r="AA1255" s="4">
        <v>1342.0</v>
      </c>
      <c r="AB1255" s="4" t="s">
        <v>48</v>
      </c>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243" t="str">
        <f t="shared" si="129"/>
        <v>TL</v>
      </c>
      <c r="BK1255" s="4"/>
      <c r="BL1255" s="4"/>
      <c r="BM1255" s="4"/>
      <c r="BN1255" s="4"/>
      <c r="BO1255" s="4"/>
      <c r="BP1255" s="4"/>
      <c r="BQ1255" s="4"/>
      <c r="BR1255" s="4"/>
      <c r="BS1255" s="4"/>
      <c r="BT1255" s="4"/>
      <c r="BU1255" s="4"/>
      <c r="BV1255" s="4"/>
      <c r="BW1255" s="4"/>
      <c r="BX1255" s="4"/>
      <c r="BY1255" s="4"/>
      <c r="BZ1255" s="4"/>
      <c r="CA1255" s="4"/>
      <c r="CB1255" s="4"/>
      <c r="CC1255" s="4"/>
      <c r="CD1255" s="4"/>
      <c r="CE1255" s="4"/>
      <c r="CF1255" s="4"/>
      <c r="CG1255" s="4"/>
      <c r="CH1255" s="4"/>
      <c r="CI1255" s="4"/>
      <c r="CJ1255" s="4"/>
      <c r="CK1255" s="4"/>
      <c r="CL1255" s="4"/>
      <c r="CM1255" s="4"/>
    </row>
    <row r="1256" ht="14.25" customHeight="1">
      <c r="A1256" s="1" t="str">
        <f t="shared" si="138"/>
        <v>OK</v>
      </c>
      <c r="B1256" s="103" t="str">
        <f t="shared" si="4"/>
        <v>OK</v>
      </c>
      <c r="C1256" s="4" t="s">
        <v>6612</v>
      </c>
      <c r="D1256" s="4" t="s">
        <v>6048</v>
      </c>
      <c r="E1256" s="4"/>
      <c r="F1256" s="4"/>
      <c r="G1256" s="4"/>
      <c r="H1256" s="4" t="s">
        <v>6613</v>
      </c>
      <c r="I1256" s="4"/>
      <c r="J1256" s="4"/>
      <c r="K1256" s="4"/>
      <c r="L1256" s="4"/>
      <c r="M1256" s="4" t="s">
        <v>47</v>
      </c>
      <c r="N1256" s="4" t="s">
        <v>5</v>
      </c>
      <c r="O1256" s="4" t="s">
        <v>1474</v>
      </c>
      <c r="P1256" s="4" t="s">
        <v>544</v>
      </c>
      <c r="Q1256" s="4"/>
      <c r="R1256" s="4" t="s">
        <v>6614</v>
      </c>
      <c r="S1256" s="4" t="s">
        <v>6615</v>
      </c>
      <c r="T1256" s="4" t="s">
        <v>6616</v>
      </c>
      <c r="U1256" s="4" t="s">
        <v>6617</v>
      </c>
      <c r="V1256" s="4" t="s">
        <v>3409</v>
      </c>
      <c r="W1256" s="4" t="s">
        <v>6618</v>
      </c>
      <c r="X1256" s="4" t="s">
        <v>151</v>
      </c>
      <c r="Y1256" s="4" t="s">
        <v>6619</v>
      </c>
      <c r="Z1256" s="4"/>
      <c r="AA1256" s="4">
        <v>1343.0</v>
      </c>
      <c r="AB1256" s="4" t="s">
        <v>49</v>
      </c>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243" t="str">
        <f t="shared" si="129"/>
        <v>TNLT</v>
      </c>
      <c r="BK1256" s="4"/>
      <c r="BL1256" s="4"/>
      <c r="BM1256" s="4"/>
      <c r="BN1256" s="4"/>
      <c r="BO1256" s="4"/>
      <c r="BP1256" s="4"/>
      <c r="BQ1256" s="4"/>
      <c r="BR1256" s="4"/>
      <c r="BS1256" s="4"/>
      <c r="BT1256" s="4"/>
      <c r="BU1256" s="4"/>
      <c r="BV1256" s="4"/>
      <c r="BW1256" s="4"/>
      <c r="BX1256" s="4"/>
      <c r="BY1256" s="4"/>
      <c r="BZ1256" s="4"/>
      <c r="CA1256" s="4"/>
      <c r="CB1256" s="4"/>
      <c r="CC1256" s="4"/>
      <c r="CD1256" s="4"/>
      <c r="CE1256" s="4"/>
      <c r="CF1256" s="4"/>
      <c r="CG1256" s="4"/>
      <c r="CH1256" s="4"/>
      <c r="CI1256" s="4"/>
      <c r="CJ1256" s="4"/>
      <c r="CK1256" s="4"/>
      <c r="CL1256" s="4"/>
      <c r="CM1256" s="4"/>
    </row>
    <row r="1257" ht="14.25" customHeight="1">
      <c r="A1257" s="1" t="str">
        <f t="shared" si="138"/>
        <v>Giữ chỗ</v>
      </c>
      <c r="B1257" s="103" t="str">
        <f t="shared" si="4"/>
        <v>OK</v>
      </c>
      <c r="C1257" s="4" t="s">
        <v>6612</v>
      </c>
      <c r="D1257" s="4" t="s">
        <v>6048</v>
      </c>
      <c r="E1257" s="4"/>
      <c r="F1257" s="4"/>
      <c r="G1257" s="4"/>
      <c r="H1257" s="4" t="s">
        <v>6613</v>
      </c>
      <c r="I1257" s="4"/>
      <c r="J1257" s="4"/>
      <c r="K1257" s="4"/>
      <c r="L1257" s="4"/>
      <c r="M1257" s="4" t="s">
        <v>49</v>
      </c>
      <c r="N1257" s="4" t="s">
        <v>8</v>
      </c>
      <c r="O1257" s="4" t="s">
        <v>3275</v>
      </c>
      <c r="P1257" s="4" t="s">
        <v>3276</v>
      </c>
      <c r="Q1257" s="4"/>
      <c r="R1257" s="4"/>
      <c r="S1257" s="4"/>
      <c r="T1257" s="4"/>
      <c r="U1257" s="4"/>
      <c r="V1257" s="4"/>
      <c r="W1257" s="4"/>
      <c r="X1257" s="4"/>
      <c r="Y1257" s="4"/>
      <c r="Z1257" s="4"/>
      <c r="AA1257" s="4">
        <v>1344.0</v>
      </c>
      <c r="AB1257" s="4" t="s">
        <v>49</v>
      </c>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243" t="str">
        <f t="shared" si="129"/>
        <v>TNBT</v>
      </c>
      <c r="BK1257" s="4"/>
      <c r="BL1257" s="4"/>
      <c r="BM1257" s="4"/>
      <c r="BN1257" s="4"/>
      <c r="BO1257" s="4"/>
      <c r="BP1257" s="4"/>
      <c r="BQ1257" s="4"/>
      <c r="BR1257" s="4"/>
      <c r="BS1257" s="4"/>
      <c r="BT1257" s="4"/>
      <c r="BU1257" s="4"/>
      <c r="BV1257" s="4"/>
      <c r="BW1257" s="4"/>
      <c r="BX1257" s="4"/>
      <c r="BY1257" s="4"/>
      <c r="BZ1257" s="4"/>
      <c r="CA1257" s="4"/>
      <c r="CB1257" s="4"/>
      <c r="CC1257" s="4"/>
      <c r="CD1257" s="4"/>
      <c r="CE1257" s="4"/>
      <c r="CF1257" s="4"/>
      <c r="CG1257" s="4"/>
      <c r="CH1257" s="4"/>
      <c r="CI1257" s="4"/>
      <c r="CJ1257" s="4"/>
      <c r="CK1257" s="4"/>
      <c r="CL1257" s="4"/>
      <c r="CM1257" s="4"/>
    </row>
    <row r="1258" ht="14.25" customHeight="1">
      <c r="A1258" s="1" t="str">
        <f t="shared" si="138"/>
        <v>OK</v>
      </c>
      <c r="B1258" s="103" t="str">
        <f t="shared" si="4"/>
        <v>OK</v>
      </c>
      <c r="C1258" s="4" t="s">
        <v>6612</v>
      </c>
      <c r="D1258" s="4" t="s">
        <v>6048</v>
      </c>
      <c r="E1258" s="4"/>
      <c r="F1258" s="4"/>
      <c r="G1258" s="4"/>
      <c r="H1258" s="4" t="s">
        <v>6613</v>
      </c>
      <c r="I1258" s="4"/>
      <c r="J1258" s="4"/>
      <c r="K1258" s="4"/>
      <c r="L1258" s="4"/>
      <c r="M1258" s="4" t="s">
        <v>49</v>
      </c>
      <c r="N1258" s="4" t="s">
        <v>5</v>
      </c>
      <c r="O1258" s="4" t="s">
        <v>2598</v>
      </c>
      <c r="P1258" s="4" t="s">
        <v>2668</v>
      </c>
      <c r="Q1258" s="4"/>
      <c r="R1258" s="4" t="s">
        <v>6620</v>
      </c>
      <c r="S1258" s="4" t="s">
        <v>6621</v>
      </c>
      <c r="T1258" s="4" t="s">
        <v>6622</v>
      </c>
      <c r="U1258" s="4" t="s">
        <v>6623</v>
      </c>
      <c r="V1258" s="4" t="s">
        <v>6624</v>
      </c>
      <c r="W1258" s="4" t="s">
        <v>6625</v>
      </c>
      <c r="X1258" s="4"/>
      <c r="Y1258" s="4"/>
      <c r="Z1258" s="4"/>
      <c r="AA1258" s="4">
        <v>1345.0</v>
      </c>
      <c r="AB1258" s="4" t="s">
        <v>49</v>
      </c>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243" t="str">
        <f t="shared" si="129"/>
        <v>TNLT</v>
      </c>
      <c r="BK1258" s="4"/>
      <c r="BL1258" s="4"/>
      <c r="BM1258" s="4"/>
      <c r="BN1258" s="4"/>
      <c r="BO1258" s="4"/>
      <c r="BP1258" s="4"/>
      <c r="BQ1258" s="4"/>
      <c r="BR1258" s="4"/>
      <c r="BS1258" s="4"/>
      <c r="BT1258" s="4"/>
      <c r="BU1258" s="4"/>
      <c r="BV1258" s="4"/>
      <c r="BW1258" s="4"/>
      <c r="BX1258" s="4"/>
      <c r="BY1258" s="4"/>
      <c r="BZ1258" s="4"/>
      <c r="CA1258" s="4"/>
      <c r="CB1258" s="4"/>
      <c r="CC1258" s="4"/>
      <c r="CD1258" s="4"/>
      <c r="CE1258" s="4"/>
      <c r="CF1258" s="4"/>
      <c r="CG1258" s="4"/>
      <c r="CH1258" s="4"/>
      <c r="CI1258" s="4"/>
      <c r="CJ1258" s="4"/>
      <c r="CK1258" s="4"/>
      <c r="CL1258" s="4"/>
      <c r="CM1258" s="4"/>
    </row>
    <row r="1259" ht="14.25" customHeight="1">
      <c r="A1259" s="1" t="str">
        <f t="shared" si="138"/>
        <v/>
      </c>
      <c r="B1259" s="103" t="str">
        <f t="shared" si="4"/>
        <v>Tự do chọn</v>
      </c>
      <c r="C1259" s="4" t="s">
        <v>6612</v>
      </c>
      <c r="D1259" s="4" t="s">
        <v>6048</v>
      </c>
      <c r="E1259" s="4"/>
      <c r="F1259" s="4"/>
      <c r="G1259" s="4"/>
      <c r="H1259" s="4" t="s">
        <v>6613</v>
      </c>
      <c r="I1259" s="4"/>
      <c r="J1259" s="4"/>
      <c r="K1259" s="4"/>
      <c r="L1259" s="4"/>
      <c r="M1259" s="4" t="s">
        <v>48</v>
      </c>
      <c r="N1259" s="4" t="s">
        <v>9</v>
      </c>
      <c r="O1259" s="4"/>
      <c r="P1259" s="4"/>
      <c r="Q1259" s="4"/>
      <c r="R1259" s="4"/>
      <c r="S1259" s="4"/>
      <c r="T1259" s="4"/>
      <c r="U1259" s="4"/>
      <c r="V1259" s="4"/>
      <c r="W1259" s="4"/>
      <c r="X1259" s="4"/>
      <c r="Y1259" s="4"/>
      <c r="Z1259" s="4"/>
      <c r="AA1259" s="4">
        <v>1346.0</v>
      </c>
      <c r="AB1259" s="4" t="s">
        <v>48</v>
      </c>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c r="BI1259" s="4"/>
      <c r="BJ1259" s="243" t="str">
        <f t="shared" si="129"/>
        <v>TL</v>
      </c>
      <c r="BK1259" s="4"/>
      <c r="BL1259" s="4"/>
      <c r="BM1259" s="4"/>
      <c r="BN1259" s="4"/>
      <c r="BO1259" s="4"/>
      <c r="BP1259" s="4"/>
      <c r="BQ1259" s="4"/>
      <c r="BR1259" s="4"/>
      <c r="BS1259" s="4"/>
      <c r="BT1259" s="4"/>
      <c r="BU1259" s="4"/>
      <c r="BV1259" s="4"/>
      <c r="BW1259" s="4"/>
      <c r="BX1259" s="4"/>
      <c r="BY1259" s="4"/>
      <c r="BZ1259" s="4"/>
      <c r="CA1259" s="4"/>
      <c r="CB1259" s="4"/>
      <c r="CC1259" s="4"/>
      <c r="CD1259" s="4"/>
      <c r="CE1259" s="4"/>
      <c r="CF1259" s="4"/>
      <c r="CG1259" s="4"/>
      <c r="CH1259" s="4"/>
      <c r="CI1259" s="4"/>
      <c r="CJ1259" s="4"/>
      <c r="CK1259" s="4"/>
      <c r="CL1259" s="4"/>
      <c r="CM1259" s="4"/>
    </row>
    <row r="1260" ht="14.25" customHeight="1">
      <c r="A1260" s="1" t="str">
        <f t="shared" si="138"/>
        <v>OK</v>
      </c>
      <c r="B1260" s="103" t="str">
        <f t="shared" si="4"/>
        <v>OK</v>
      </c>
      <c r="C1260" s="4" t="s">
        <v>6626</v>
      </c>
      <c r="D1260" s="4" t="s">
        <v>6048</v>
      </c>
      <c r="E1260" s="4"/>
      <c r="F1260" s="4"/>
      <c r="G1260" s="4"/>
      <c r="H1260" s="4" t="s">
        <v>6627</v>
      </c>
      <c r="I1260" s="4"/>
      <c r="J1260" s="4"/>
      <c r="K1260" s="4"/>
      <c r="L1260" s="4"/>
      <c r="M1260" s="4" t="s">
        <v>47</v>
      </c>
      <c r="N1260" s="4" t="s">
        <v>5</v>
      </c>
      <c r="O1260" s="4" t="s">
        <v>829</v>
      </c>
      <c r="P1260" s="4" t="s">
        <v>2442</v>
      </c>
      <c r="Q1260" s="4"/>
      <c r="R1260" s="4" t="s">
        <v>6628</v>
      </c>
      <c r="S1260" s="4" t="s">
        <v>6629</v>
      </c>
      <c r="T1260" s="4" t="s">
        <v>6630</v>
      </c>
      <c r="U1260" s="4" t="s">
        <v>6631</v>
      </c>
      <c r="V1260" s="4" t="s">
        <v>6632</v>
      </c>
      <c r="W1260" s="4" t="s">
        <v>6633</v>
      </c>
      <c r="X1260" s="4" t="s">
        <v>151</v>
      </c>
      <c r="Y1260" s="4" t="s">
        <v>6634</v>
      </c>
      <c r="Z1260" s="4"/>
      <c r="AA1260" s="4">
        <v>1347.0</v>
      </c>
      <c r="AB1260" s="4" t="s">
        <v>49</v>
      </c>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c r="BI1260" s="4"/>
      <c r="BJ1260" s="243" t="str">
        <f t="shared" si="129"/>
        <v>TNLT</v>
      </c>
      <c r="BK1260" s="4"/>
      <c r="BL1260" s="4"/>
      <c r="BM1260" s="4"/>
      <c r="BN1260" s="4"/>
      <c r="BO1260" s="4"/>
      <c r="BP1260" s="4"/>
      <c r="BQ1260" s="4"/>
      <c r="BR1260" s="4"/>
      <c r="BS1260" s="4"/>
      <c r="BT1260" s="4"/>
      <c r="BU1260" s="4"/>
      <c r="BV1260" s="4"/>
      <c r="BW1260" s="4"/>
      <c r="BX1260" s="4"/>
      <c r="BY1260" s="4"/>
      <c r="BZ1260" s="4"/>
      <c r="CA1260" s="4"/>
      <c r="CB1260" s="4"/>
      <c r="CC1260" s="4"/>
      <c r="CD1260" s="4"/>
      <c r="CE1260" s="4"/>
      <c r="CF1260" s="4"/>
      <c r="CG1260" s="4"/>
      <c r="CH1260" s="4"/>
      <c r="CI1260" s="4"/>
      <c r="CJ1260" s="4"/>
      <c r="CK1260" s="4"/>
      <c r="CL1260" s="4"/>
      <c r="CM1260" s="4"/>
    </row>
    <row r="1261" ht="14.25" customHeight="1">
      <c r="A1261" s="1" t="str">
        <f t="shared" si="138"/>
        <v>OK</v>
      </c>
      <c r="B1261" s="103" t="str">
        <f t="shared" si="4"/>
        <v>OK</v>
      </c>
      <c r="C1261" s="4" t="s">
        <v>6626</v>
      </c>
      <c r="D1261" s="4" t="s">
        <v>6048</v>
      </c>
      <c r="E1261" s="4"/>
      <c r="F1261" s="4"/>
      <c r="G1261" s="4"/>
      <c r="H1261" s="4" t="s">
        <v>6627</v>
      </c>
      <c r="I1261" s="4"/>
      <c r="J1261" s="4"/>
      <c r="K1261" s="4"/>
      <c r="L1261" s="4"/>
      <c r="M1261" s="4" t="s">
        <v>49</v>
      </c>
      <c r="N1261" s="4" t="s">
        <v>5</v>
      </c>
      <c r="O1261" s="4" t="s">
        <v>3302</v>
      </c>
      <c r="P1261" s="4" t="s">
        <v>4201</v>
      </c>
      <c r="Q1261" s="4"/>
      <c r="R1261" s="4" t="s">
        <v>6635</v>
      </c>
      <c r="S1261" s="4" t="s">
        <v>6636</v>
      </c>
      <c r="T1261" s="4" t="s">
        <v>6637</v>
      </c>
      <c r="U1261" s="4" t="s">
        <v>6638</v>
      </c>
      <c r="V1261" s="4" t="s">
        <v>6639</v>
      </c>
      <c r="W1261" s="4" t="s">
        <v>6640</v>
      </c>
      <c r="X1261" s="4"/>
      <c r="Y1261" s="4"/>
      <c r="Z1261" s="4"/>
      <c r="AA1261" s="4">
        <v>1348.0</v>
      </c>
      <c r="AB1261" s="4" t="s">
        <v>13</v>
      </c>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c r="BI1261" s="4"/>
      <c r="BJ1261" s="243" t="str">
        <f t="shared" si="129"/>
        <v>TNLT</v>
      </c>
      <c r="BK1261" s="4"/>
      <c r="BL1261" s="4"/>
      <c r="BM1261" s="4"/>
      <c r="BN1261" s="4"/>
      <c r="BO1261" s="4"/>
      <c r="BP1261" s="4"/>
      <c r="BQ1261" s="4"/>
      <c r="BR1261" s="4"/>
      <c r="BS1261" s="4"/>
      <c r="BT1261" s="4"/>
      <c r="BU1261" s="4"/>
      <c r="BV1261" s="4"/>
      <c r="BW1261" s="4"/>
      <c r="BX1261" s="4"/>
      <c r="BY1261" s="4"/>
      <c r="BZ1261" s="4"/>
      <c r="CA1261" s="4"/>
      <c r="CB1261" s="4"/>
      <c r="CC1261" s="4"/>
      <c r="CD1261" s="4"/>
      <c r="CE1261" s="4"/>
      <c r="CF1261" s="4"/>
      <c r="CG1261" s="4"/>
      <c r="CH1261" s="4"/>
      <c r="CI1261" s="4"/>
      <c r="CJ1261" s="4"/>
      <c r="CK1261" s="4"/>
      <c r="CL1261" s="4"/>
      <c r="CM1261" s="4"/>
    </row>
    <row r="1262" ht="14.25" customHeight="1">
      <c r="A1262" s="1" t="str">
        <f t="shared" si="138"/>
        <v>OK</v>
      </c>
      <c r="B1262" s="103" t="str">
        <f t="shared" si="4"/>
        <v>OK</v>
      </c>
      <c r="C1262" s="4" t="s">
        <v>6626</v>
      </c>
      <c r="D1262" s="4" t="s">
        <v>6048</v>
      </c>
      <c r="E1262" s="4"/>
      <c r="F1262" s="4"/>
      <c r="G1262" s="4"/>
      <c r="H1262" s="4" t="s">
        <v>6627</v>
      </c>
      <c r="I1262" s="4"/>
      <c r="J1262" s="4"/>
      <c r="K1262" s="4"/>
      <c r="L1262" s="4"/>
      <c r="M1262" s="4" t="s">
        <v>49</v>
      </c>
      <c r="N1262" s="4" t="s">
        <v>8</v>
      </c>
      <c r="O1262" s="4" t="s">
        <v>3028</v>
      </c>
      <c r="P1262" s="4" t="s">
        <v>3365</v>
      </c>
      <c r="Q1262" s="4"/>
      <c r="R1262" s="4" t="s">
        <v>6641</v>
      </c>
      <c r="S1262" s="4" t="s">
        <v>6642</v>
      </c>
      <c r="T1262" s="4" t="s">
        <v>6643</v>
      </c>
      <c r="U1262" s="4" t="s">
        <v>6644</v>
      </c>
      <c r="V1262" s="4" t="s">
        <v>6645</v>
      </c>
      <c r="W1262" s="4" t="s">
        <v>6230</v>
      </c>
      <c r="X1262" s="4"/>
      <c r="Y1262" s="4"/>
      <c r="Z1262" s="4"/>
      <c r="AA1262" s="4">
        <v>1349.0</v>
      </c>
      <c r="AB1262" s="4" t="s">
        <v>13</v>
      </c>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c r="BI1262" s="4"/>
      <c r="BJ1262" s="243" t="str">
        <f t="shared" si="129"/>
        <v>TNBT</v>
      </c>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c r="CL1262" s="4"/>
      <c r="CM1262" s="4"/>
    </row>
    <row r="1263" ht="14.25" customHeight="1">
      <c r="A1263" s="1" t="str">
        <f t="shared" si="138"/>
        <v/>
      </c>
      <c r="B1263" s="103" t="str">
        <f t="shared" si="4"/>
        <v>Tự do chọn</v>
      </c>
      <c r="C1263" s="4" t="s">
        <v>6626</v>
      </c>
      <c r="D1263" s="4" t="s">
        <v>6048</v>
      </c>
      <c r="E1263" s="4"/>
      <c r="F1263" s="4"/>
      <c r="G1263" s="4"/>
      <c r="H1263" s="4" t="s">
        <v>6627</v>
      </c>
      <c r="I1263" s="4"/>
      <c r="J1263" s="4"/>
      <c r="K1263" s="4"/>
      <c r="L1263" s="4"/>
      <c r="M1263" s="4" t="s">
        <v>48</v>
      </c>
      <c r="N1263" s="4" t="s">
        <v>9</v>
      </c>
      <c r="O1263" s="4"/>
      <c r="P1263" s="4"/>
      <c r="Q1263" s="4"/>
      <c r="R1263" s="4"/>
      <c r="S1263" s="4"/>
      <c r="T1263" s="4"/>
      <c r="U1263" s="4"/>
      <c r="V1263" s="4"/>
      <c r="W1263" s="4"/>
      <c r="X1263" s="4"/>
      <c r="Y1263" s="4"/>
      <c r="Z1263" s="4"/>
      <c r="AA1263" s="4">
        <v>1350.0</v>
      </c>
      <c r="AB1263" s="4" t="s">
        <v>48</v>
      </c>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243" t="str">
        <f t="shared" si="129"/>
        <v>TL</v>
      </c>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row>
    <row r="1264" ht="14.25" customHeight="1">
      <c r="A1264" s="1" t="str">
        <f t="shared" si="138"/>
        <v>OK</v>
      </c>
      <c r="B1264" s="103" t="str">
        <f t="shared" si="4"/>
        <v>OK</v>
      </c>
      <c r="C1264" s="4" t="s">
        <v>6646</v>
      </c>
      <c r="D1264" s="4" t="s">
        <v>6048</v>
      </c>
      <c r="E1264" s="4"/>
      <c r="F1264" s="4" t="s">
        <v>6647</v>
      </c>
      <c r="G1264" s="4"/>
      <c r="H1264" s="4"/>
      <c r="I1264" s="4"/>
      <c r="J1264" s="4"/>
      <c r="K1264" s="4"/>
      <c r="L1264" s="4"/>
      <c r="M1264" s="4" t="s">
        <v>49</v>
      </c>
      <c r="N1264" s="4" t="s">
        <v>5</v>
      </c>
      <c r="O1264" s="4" t="s">
        <v>2639</v>
      </c>
      <c r="P1264" s="4" t="s">
        <v>3190</v>
      </c>
      <c r="Q1264" s="4"/>
      <c r="R1264" s="4" t="s">
        <v>6648</v>
      </c>
      <c r="S1264" s="4" t="s">
        <v>6649</v>
      </c>
      <c r="T1264" s="4" t="s">
        <v>6650</v>
      </c>
      <c r="U1264" s="4" t="s">
        <v>6651</v>
      </c>
      <c r="V1264" s="4" t="s">
        <v>6652</v>
      </c>
      <c r="W1264" s="4" t="s">
        <v>1485</v>
      </c>
      <c r="X1264" s="4"/>
      <c r="Y1264" s="4"/>
      <c r="Z1264" s="4"/>
      <c r="AA1264" s="4">
        <v>1351.0</v>
      </c>
      <c r="AB1264" s="4" t="s">
        <v>13</v>
      </c>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243" t="str">
        <f t="shared" si="129"/>
        <v>TNLT</v>
      </c>
      <c r="BK1264" s="4"/>
      <c r="BL1264" s="4"/>
      <c r="BM1264" s="4"/>
      <c r="BN1264" s="4"/>
      <c r="BO1264" s="4"/>
      <c r="BP1264" s="4"/>
      <c r="BQ1264" s="4"/>
      <c r="BR1264" s="4"/>
      <c r="BS1264" s="4"/>
      <c r="BT1264" s="4"/>
      <c r="BU1264" s="4"/>
      <c r="BV1264" s="4"/>
      <c r="BW1264" s="4"/>
      <c r="BX1264" s="4"/>
      <c r="BY1264" s="4"/>
      <c r="BZ1264" s="4"/>
      <c r="CA1264" s="4"/>
      <c r="CB1264" s="4"/>
      <c r="CC1264" s="4"/>
      <c r="CD1264" s="4"/>
      <c r="CE1264" s="4"/>
      <c r="CF1264" s="4"/>
      <c r="CG1264" s="4"/>
      <c r="CH1264" s="4"/>
      <c r="CI1264" s="4"/>
      <c r="CJ1264" s="4"/>
      <c r="CK1264" s="4"/>
      <c r="CL1264" s="4"/>
      <c r="CM1264" s="4"/>
    </row>
    <row r="1265" ht="14.25" customHeight="1">
      <c r="A1265" s="1" t="str">
        <f t="shared" si="138"/>
        <v>OK</v>
      </c>
      <c r="B1265" s="103" t="str">
        <f t="shared" si="4"/>
        <v>OK</v>
      </c>
      <c r="C1265" s="4" t="s">
        <v>6646</v>
      </c>
      <c r="D1265" s="4" t="s">
        <v>6048</v>
      </c>
      <c r="E1265" s="4"/>
      <c r="F1265" s="4"/>
      <c r="G1265" s="4"/>
      <c r="H1265" s="4"/>
      <c r="I1265" s="4"/>
      <c r="J1265" s="4"/>
      <c r="K1265" s="4"/>
      <c r="L1265" s="4"/>
      <c r="M1265" s="4" t="s">
        <v>49</v>
      </c>
      <c r="N1265" s="4" t="s">
        <v>5</v>
      </c>
      <c r="O1265" s="4" t="s">
        <v>2465</v>
      </c>
      <c r="P1265" s="4" t="s">
        <v>2562</v>
      </c>
      <c r="Q1265" s="4"/>
      <c r="R1265" s="4" t="s">
        <v>6653</v>
      </c>
      <c r="S1265" s="4" t="s">
        <v>6654</v>
      </c>
      <c r="T1265" s="4" t="s">
        <v>6655</v>
      </c>
      <c r="U1265" s="4" t="s">
        <v>6656</v>
      </c>
      <c r="V1265" s="4" t="s">
        <v>167</v>
      </c>
      <c r="W1265" s="4" t="s">
        <v>6657</v>
      </c>
      <c r="X1265" s="4"/>
      <c r="Y1265" s="4"/>
      <c r="Z1265" s="4"/>
      <c r="AA1265" s="4">
        <v>1352.0</v>
      </c>
      <c r="AB1265" s="4" t="s">
        <v>13</v>
      </c>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c r="BI1265" s="4"/>
      <c r="BJ1265" s="243" t="str">
        <f t="shared" si="129"/>
        <v>TNLT</v>
      </c>
      <c r="BK1265" s="4"/>
      <c r="BL1265" s="4"/>
      <c r="BM1265" s="4"/>
      <c r="BN1265" s="4"/>
      <c r="BO1265" s="4"/>
      <c r="BP1265" s="4"/>
      <c r="BQ1265" s="4"/>
      <c r="BR1265" s="4"/>
      <c r="BS1265" s="4"/>
      <c r="BT1265" s="4"/>
      <c r="BU1265" s="4"/>
      <c r="BV1265" s="4"/>
      <c r="BW1265" s="4"/>
      <c r="BX1265" s="4"/>
      <c r="BY1265" s="4"/>
      <c r="BZ1265" s="4"/>
      <c r="CA1265" s="4"/>
      <c r="CB1265" s="4"/>
      <c r="CC1265" s="4"/>
      <c r="CD1265" s="4"/>
      <c r="CE1265" s="4"/>
      <c r="CF1265" s="4"/>
      <c r="CG1265" s="4"/>
      <c r="CH1265" s="4"/>
      <c r="CI1265" s="4"/>
      <c r="CJ1265" s="4"/>
      <c r="CK1265" s="4"/>
      <c r="CL1265" s="4"/>
      <c r="CM1265" s="4"/>
    </row>
    <row r="1266" ht="14.25" customHeight="1">
      <c r="A1266" s="1" t="str">
        <f t="shared" si="138"/>
        <v/>
      </c>
      <c r="B1266" s="103" t="str">
        <f t="shared" si="4"/>
        <v>Có sẵn</v>
      </c>
      <c r="C1266" s="4" t="s">
        <v>6646</v>
      </c>
      <c r="D1266" s="4" t="s">
        <v>6048</v>
      </c>
      <c r="E1266" s="4"/>
      <c r="F1266" s="4" t="s">
        <v>6647</v>
      </c>
      <c r="G1266" s="4"/>
      <c r="H1266" s="4"/>
      <c r="I1266" s="4"/>
      <c r="J1266" s="4"/>
      <c r="K1266" s="4"/>
      <c r="L1266" s="4"/>
      <c r="M1266" s="4"/>
      <c r="N1266" s="4"/>
      <c r="O1266" s="4"/>
      <c r="P1266" s="4" t="s">
        <v>6658</v>
      </c>
      <c r="Q1266" s="4" t="s">
        <v>5</v>
      </c>
      <c r="R1266" s="4" t="s">
        <v>6659</v>
      </c>
      <c r="S1266" s="4" t="s">
        <v>6660</v>
      </c>
      <c r="T1266" s="4" t="s">
        <v>6661</v>
      </c>
      <c r="U1266" s="4" t="s">
        <v>6662</v>
      </c>
      <c r="V1266" s="4" t="s">
        <v>6663</v>
      </c>
      <c r="W1266" s="4" t="s">
        <v>6664</v>
      </c>
      <c r="X1266" s="4" t="s">
        <v>242</v>
      </c>
      <c r="Y1266" s="4"/>
      <c r="Z1266" s="4" t="s">
        <v>6665</v>
      </c>
      <c r="AA1266" s="4">
        <v>1353.0</v>
      </c>
      <c r="AB1266" s="4" t="s">
        <v>13</v>
      </c>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243" t="str">
        <f t="shared" si="129"/>
        <v>TNLT</v>
      </c>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c r="CL1266" s="4"/>
      <c r="CM1266" s="4"/>
    </row>
    <row r="1267" ht="14.25" customHeight="1">
      <c r="A1267" s="1" t="str">
        <f t="shared" si="138"/>
        <v/>
      </c>
      <c r="B1267" s="103" t="str">
        <f t="shared" si="4"/>
        <v>Có sẵn</v>
      </c>
      <c r="C1267" s="4" t="s">
        <v>6646</v>
      </c>
      <c r="D1267" s="4" t="s">
        <v>6048</v>
      </c>
      <c r="E1267" s="4"/>
      <c r="F1267" s="4"/>
      <c r="G1267" s="4"/>
      <c r="H1267" s="4"/>
      <c r="I1267" s="4"/>
      <c r="J1267" s="4"/>
      <c r="K1267" s="4"/>
      <c r="L1267" s="4"/>
      <c r="M1267" s="4"/>
      <c r="N1267" s="4"/>
      <c r="O1267" s="4"/>
      <c r="P1267" s="4"/>
      <c r="Q1267" s="4" t="s">
        <v>5</v>
      </c>
      <c r="R1267" s="4" t="s">
        <v>6666</v>
      </c>
      <c r="S1267" s="4" t="s">
        <v>6667</v>
      </c>
      <c r="T1267" s="4" t="s">
        <v>6668</v>
      </c>
      <c r="U1267" s="4" t="s">
        <v>6669</v>
      </c>
      <c r="V1267" s="4" t="s">
        <v>6670</v>
      </c>
      <c r="W1267" s="4" t="s">
        <v>6671</v>
      </c>
      <c r="X1267" s="4"/>
      <c r="Y1267" s="4"/>
      <c r="Z1267" s="4" t="s">
        <v>6672</v>
      </c>
      <c r="AA1267" s="4">
        <v>1354.0</v>
      </c>
      <c r="AB1267" s="4" t="s">
        <v>49</v>
      </c>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243" t="str">
        <f t="shared" si="129"/>
        <v>TNLT</v>
      </c>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c r="CL1267" s="4"/>
      <c r="CM1267" s="4"/>
    </row>
    <row r="1268" ht="14.25" customHeight="1">
      <c r="A1268" s="1" t="str">
        <f t="shared" si="138"/>
        <v/>
      </c>
      <c r="B1268" s="103" t="str">
        <f t="shared" si="4"/>
        <v>Có sẵn</v>
      </c>
      <c r="C1268" s="4" t="s">
        <v>6673</v>
      </c>
      <c r="D1268" s="4" t="s">
        <v>6674</v>
      </c>
      <c r="E1268" s="4"/>
      <c r="F1268" s="4"/>
      <c r="G1268" s="4"/>
      <c r="H1268" s="4"/>
      <c r="I1268" s="4"/>
      <c r="J1268" s="4"/>
      <c r="K1268" s="4"/>
      <c r="L1268" s="4"/>
      <c r="M1268" s="4" t="s">
        <v>49</v>
      </c>
      <c r="N1268" s="4" t="s">
        <v>5</v>
      </c>
      <c r="O1268" s="4" t="s">
        <v>2465</v>
      </c>
      <c r="P1268" s="4" t="s">
        <v>2597</v>
      </c>
      <c r="Q1268" s="4" t="s">
        <v>5</v>
      </c>
      <c r="R1268" s="4" t="s">
        <v>6675</v>
      </c>
      <c r="S1268" s="4" t="s">
        <v>6676</v>
      </c>
      <c r="T1268" s="4" t="s">
        <v>6677</v>
      </c>
      <c r="U1268" s="4" t="s">
        <v>6678</v>
      </c>
      <c r="V1268" s="4" t="s">
        <v>6679</v>
      </c>
      <c r="W1268" s="4" t="s">
        <v>149</v>
      </c>
      <c r="X1268" s="4"/>
      <c r="Y1268" s="4"/>
      <c r="Z1268" s="4"/>
      <c r="AA1268" s="4">
        <v>1355.0</v>
      </c>
      <c r="AB1268" s="4" t="s">
        <v>49</v>
      </c>
      <c r="AC1268" s="4"/>
      <c r="AD1268" s="20" t="s">
        <v>884</v>
      </c>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243" t="str">
        <f t="shared" si="129"/>
        <v>TNLT</v>
      </c>
      <c r="BK1268" s="4"/>
      <c r="BL1268" s="4"/>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c r="CL1268" s="4"/>
      <c r="CM1268" s="4"/>
    </row>
    <row r="1269" ht="14.25" customHeight="1">
      <c r="A1269" s="1" t="str">
        <f t="shared" si="138"/>
        <v/>
      </c>
      <c r="B1269" s="103" t="str">
        <f t="shared" si="4"/>
        <v>Tự do chọn</v>
      </c>
      <c r="C1269" s="4" t="s">
        <v>6673</v>
      </c>
      <c r="D1269" s="4" t="s">
        <v>6674</v>
      </c>
      <c r="E1269" s="4"/>
      <c r="F1269" s="4"/>
      <c r="G1269" s="4"/>
      <c r="H1269" s="4"/>
      <c r="I1269" s="4"/>
      <c r="J1269" s="4"/>
      <c r="K1269" s="4"/>
      <c r="L1269" s="4"/>
      <c r="M1269" s="4" t="s">
        <v>48</v>
      </c>
      <c r="N1269" s="4" t="s">
        <v>9</v>
      </c>
      <c r="O1269" s="4"/>
      <c r="P1269" s="4"/>
      <c r="Q1269" s="4"/>
      <c r="R1269" s="4"/>
      <c r="S1269" s="4"/>
      <c r="T1269" s="4"/>
      <c r="U1269" s="4"/>
      <c r="V1269" s="4"/>
      <c r="W1269" s="4"/>
      <c r="X1269" s="4"/>
      <c r="Y1269" s="4"/>
      <c r="Z1269" s="4"/>
      <c r="AA1269" s="4">
        <v>1356.0</v>
      </c>
      <c r="AB1269" s="4" t="s">
        <v>47</v>
      </c>
      <c r="AC1269" s="4"/>
      <c r="AD1269" s="20" t="s">
        <v>3759</v>
      </c>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c r="BI1269" s="4"/>
      <c r="BJ1269" s="243" t="str">
        <f t="shared" si="129"/>
        <v>TL</v>
      </c>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row>
    <row r="1270" ht="14.25" customHeight="1">
      <c r="A1270" s="1" t="str">
        <f t="shared" si="138"/>
        <v/>
      </c>
      <c r="B1270" s="103" t="str">
        <f t="shared" si="4"/>
        <v>Tự do chọn</v>
      </c>
      <c r="C1270" s="4" t="s">
        <v>6673</v>
      </c>
      <c r="D1270" s="4" t="s">
        <v>6674</v>
      </c>
      <c r="E1270" s="4"/>
      <c r="F1270" s="4"/>
      <c r="G1270" s="4"/>
      <c r="H1270" s="4"/>
      <c r="I1270" s="4"/>
      <c r="J1270" s="4"/>
      <c r="K1270" s="4"/>
      <c r="L1270" s="4"/>
      <c r="M1270" s="4" t="s">
        <v>48</v>
      </c>
      <c r="N1270" s="4" t="s">
        <v>9</v>
      </c>
      <c r="O1270" s="4"/>
      <c r="P1270" s="4"/>
      <c r="Q1270" s="4"/>
      <c r="R1270" s="4"/>
      <c r="S1270" s="4"/>
      <c r="T1270" s="4"/>
      <c r="U1270" s="4"/>
      <c r="V1270" s="4"/>
      <c r="W1270" s="4"/>
      <c r="X1270" s="4"/>
      <c r="Y1270" s="4"/>
      <c r="Z1270" s="4"/>
      <c r="AA1270" s="4">
        <v>1357.0</v>
      </c>
      <c r="AB1270" s="4" t="s">
        <v>47</v>
      </c>
      <c r="AC1270" s="4"/>
      <c r="AD1270" s="20" t="s">
        <v>1190</v>
      </c>
      <c r="AE1270" s="271" t="s">
        <v>10185</v>
      </c>
      <c r="AF1270" s="270" t="s">
        <v>9</v>
      </c>
      <c r="AG1270" s="270" t="s">
        <v>8361</v>
      </c>
      <c r="AH1270" s="270" t="s">
        <v>8361</v>
      </c>
      <c r="AI1270" s="270" t="s">
        <v>8361</v>
      </c>
      <c r="AJ1270" s="270" t="s">
        <v>8361</v>
      </c>
      <c r="AK1270" s="270" t="s">
        <v>8361</v>
      </c>
      <c r="AL1270" s="271" t="s">
        <v>10186</v>
      </c>
      <c r="AM1270" s="270" t="s">
        <v>8361</v>
      </c>
      <c r="AN1270" s="271" t="s">
        <v>9962</v>
      </c>
      <c r="AO1270" s="271" t="s">
        <v>10187</v>
      </c>
      <c r="AP1270" s="4"/>
      <c r="AQ1270" s="67"/>
      <c r="AR1270" s="20"/>
      <c r="AS1270" s="271"/>
      <c r="AT1270" s="270"/>
      <c r="AU1270" s="271"/>
      <c r="AV1270" s="271"/>
      <c r="AW1270" s="271"/>
      <c r="AX1270" s="271"/>
      <c r="AY1270" s="271"/>
      <c r="AZ1270" s="271"/>
      <c r="BA1270" s="271"/>
      <c r="BB1270" s="301"/>
      <c r="BC1270" s="301"/>
      <c r="BD1270" s="4"/>
      <c r="BE1270" s="4"/>
      <c r="BF1270" s="4"/>
      <c r="BG1270" s="4"/>
      <c r="BH1270" s="4"/>
      <c r="BI1270" s="4"/>
      <c r="BJ1270" s="243" t="str">
        <f t="shared" si="129"/>
        <v>TL</v>
      </c>
      <c r="BK1270" s="4"/>
      <c r="BL1270" s="4"/>
      <c r="BM1270" s="4"/>
      <c r="BN1270" s="4"/>
      <c r="BO1270" s="4"/>
      <c r="BP1270" s="4"/>
      <c r="BQ1270" s="4"/>
      <c r="BR1270" s="4"/>
      <c r="BS1270" s="4"/>
      <c r="BT1270" s="4"/>
      <c r="BU1270" s="4"/>
      <c r="BV1270" s="4"/>
      <c r="BW1270" s="4"/>
      <c r="BX1270" s="4"/>
      <c r="BY1270" s="4"/>
      <c r="BZ1270" s="4"/>
      <c r="CA1270" s="4"/>
      <c r="CB1270" s="4"/>
      <c r="CC1270" s="4"/>
      <c r="CD1270" s="4"/>
      <c r="CE1270" s="4"/>
      <c r="CF1270" s="4"/>
      <c r="CG1270" s="4"/>
      <c r="CH1270" s="4"/>
      <c r="CI1270" s="4"/>
      <c r="CJ1270" s="4"/>
      <c r="CK1270" s="4"/>
      <c r="CL1270" s="4"/>
      <c r="CM1270" s="4"/>
    </row>
    <row r="1271" ht="14.25" customHeight="1">
      <c r="A1271" s="1" t="str">
        <f t="shared" si="138"/>
        <v/>
      </c>
      <c r="B1271" s="103" t="str">
        <f t="shared" si="4"/>
        <v>Tự do chọn</v>
      </c>
      <c r="C1271" s="4" t="s">
        <v>6673</v>
      </c>
      <c r="D1271" s="4" t="s">
        <v>6674</v>
      </c>
      <c r="E1271" s="4"/>
      <c r="F1271" s="4"/>
      <c r="G1271" s="4"/>
      <c r="H1271" s="4"/>
      <c r="I1271" s="4"/>
      <c r="J1271" s="4"/>
      <c r="K1271" s="4"/>
      <c r="L1271" s="4"/>
      <c r="M1271" s="4" t="s">
        <v>48</v>
      </c>
      <c r="N1271" s="4" t="s">
        <v>9</v>
      </c>
      <c r="O1271" s="4"/>
      <c r="P1271" s="4"/>
      <c r="Q1271" s="4"/>
      <c r="R1271" s="4"/>
      <c r="S1271" s="4"/>
      <c r="T1271" s="4"/>
      <c r="U1271" s="4"/>
      <c r="V1271" s="4"/>
      <c r="W1271" s="4"/>
      <c r="X1271" s="4"/>
      <c r="Y1271" s="4"/>
      <c r="Z1271" s="4"/>
      <c r="AA1271" s="4">
        <v>1358.0</v>
      </c>
      <c r="AB1271" s="4" t="s">
        <v>47</v>
      </c>
      <c r="AC1271" s="4"/>
      <c r="AD1271" s="20" t="s">
        <v>2147</v>
      </c>
      <c r="AE1271" s="67" t="s">
        <v>8232</v>
      </c>
      <c r="AF1271" s="67" t="s">
        <v>8232</v>
      </c>
      <c r="AG1271" s="67" t="s">
        <v>8232</v>
      </c>
      <c r="AH1271" s="67" t="s">
        <v>8232</v>
      </c>
      <c r="AI1271" s="67" t="s">
        <v>8232</v>
      </c>
      <c r="AJ1271" s="67" t="s">
        <v>8232</v>
      </c>
      <c r="AK1271" s="67" t="s">
        <v>8232</v>
      </c>
      <c r="AL1271" s="67" t="s">
        <v>8232</v>
      </c>
      <c r="AM1271" s="67" t="s">
        <v>8232</v>
      </c>
      <c r="AN1271" s="67" t="s">
        <v>10188</v>
      </c>
      <c r="AO1271" s="67" t="s">
        <v>10189</v>
      </c>
      <c r="AP1271" s="4"/>
      <c r="AQ1271" s="4"/>
      <c r="AR1271" s="4"/>
      <c r="AS1271" s="4"/>
      <c r="AT1271" s="4"/>
      <c r="AU1271" s="4"/>
      <c r="AV1271" s="4"/>
      <c r="AW1271" s="4"/>
      <c r="AX1271" s="4"/>
      <c r="AY1271" s="4"/>
      <c r="AZ1271" s="4"/>
      <c r="BA1271" s="4"/>
      <c r="BB1271" s="4"/>
      <c r="BC1271" s="4"/>
      <c r="BD1271" s="4"/>
      <c r="BE1271" s="4"/>
      <c r="BF1271" s="4"/>
      <c r="BG1271" s="4"/>
      <c r="BH1271" s="4"/>
      <c r="BI1271" s="4"/>
      <c r="BJ1271" s="243" t="str">
        <f t="shared" si="129"/>
        <v>TL</v>
      </c>
      <c r="BK1271" s="4"/>
      <c r="BL1271" s="4"/>
      <c r="BM1271" s="4"/>
      <c r="BN1271" s="4"/>
      <c r="BO1271" s="4"/>
      <c r="BP1271" s="4"/>
      <c r="BQ1271" s="4"/>
      <c r="BR1271" s="4"/>
      <c r="BS1271" s="4"/>
      <c r="BT1271" s="4"/>
      <c r="BU1271" s="4"/>
      <c r="BV1271" s="4"/>
      <c r="BW1271" s="4"/>
      <c r="BX1271" s="4"/>
      <c r="BY1271" s="4"/>
      <c r="BZ1271" s="4"/>
      <c r="CA1271" s="4"/>
      <c r="CB1271" s="4"/>
      <c r="CC1271" s="4"/>
      <c r="CD1271" s="4"/>
      <c r="CE1271" s="4"/>
      <c r="CF1271" s="4"/>
      <c r="CG1271" s="4"/>
      <c r="CH1271" s="4"/>
      <c r="CI1271" s="4"/>
      <c r="CJ1271" s="4"/>
      <c r="CK1271" s="4"/>
      <c r="CL1271" s="4"/>
      <c r="CM1271" s="4"/>
    </row>
    <row r="1272" ht="14.25" customHeight="1">
      <c r="A1272" s="1" t="str">
        <f t="shared" si="138"/>
        <v/>
      </c>
      <c r="B1272" s="103" t="str">
        <f t="shared" si="4"/>
        <v>Tự do chọn</v>
      </c>
      <c r="C1272" s="4" t="s">
        <v>6673</v>
      </c>
      <c r="D1272" s="4" t="s">
        <v>6674</v>
      </c>
      <c r="E1272" s="4"/>
      <c r="F1272" s="4"/>
      <c r="G1272" s="4"/>
      <c r="H1272" s="4"/>
      <c r="I1272" s="4"/>
      <c r="J1272" s="4"/>
      <c r="K1272" s="4"/>
      <c r="L1272" s="4"/>
      <c r="M1272" s="4" t="s">
        <v>48</v>
      </c>
      <c r="N1272" s="4" t="s">
        <v>9</v>
      </c>
      <c r="O1272" s="4"/>
      <c r="P1272" s="4"/>
      <c r="Q1272" s="4"/>
      <c r="R1272" s="4"/>
      <c r="S1272" s="4"/>
      <c r="T1272" s="4"/>
      <c r="U1272" s="4"/>
      <c r="V1272" s="4"/>
      <c r="W1272" s="4"/>
      <c r="X1272" s="4"/>
      <c r="Y1272" s="4"/>
      <c r="Z1272" s="4"/>
      <c r="AA1272" s="4">
        <v>1359.0</v>
      </c>
      <c r="AB1272" s="4" t="s">
        <v>47</v>
      </c>
      <c r="AC1272" s="4"/>
      <c r="AD1272" s="20" t="s">
        <v>1091</v>
      </c>
      <c r="AE1272" s="20" t="s">
        <v>6947</v>
      </c>
      <c r="AF1272" s="4" t="s">
        <v>9</v>
      </c>
      <c r="AG1272" s="230" t="s">
        <v>8249</v>
      </c>
      <c r="AH1272" s="230" t="s">
        <v>8249</v>
      </c>
      <c r="AI1272" s="230" t="s">
        <v>8249</v>
      </c>
      <c r="AJ1272" s="230" t="s">
        <v>8249</v>
      </c>
      <c r="AK1272" s="230" t="s">
        <v>8249</v>
      </c>
      <c r="AL1272" s="20" t="s">
        <v>6948</v>
      </c>
      <c r="AM1272" s="230" t="s">
        <v>10031</v>
      </c>
      <c r="AN1272" s="20" t="s">
        <v>6949</v>
      </c>
      <c r="AO1272" s="20" t="s">
        <v>6949</v>
      </c>
      <c r="AP1272" s="4"/>
      <c r="AQ1272" s="4"/>
      <c r="AR1272" s="4"/>
      <c r="AS1272" s="4"/>
      <c r="AT1272" s="4"/>
      <c r="AU1272" s="4"/>
      <c r="AV1272" s="4"/>
      <c r="AW1272" s="4"/>
      <c r="AX1272" s="4"/>
      <c r="AY1272" s="4"/>
      <c r="AZ1272" s="4"/>
      <c r="BA1272" s="4"/>
      <c r="BB1272" s="4"/>
      <c r="BC1272" s="4"/>
      <c r="BD1272" s="4"/>
      <c r="BE1272" s="4"/>
      <c r="BF1272" s="4"/>
      <c r="BG1272" s="4"/>
      <c r="BH1272" s="4"/>
      <c r="BI1272" s="4"/>
      <c r="BJ1272" s="243" t="str">
        <f t="shared" si="129"/>
        <v>TL</v>
      </c>
      <c r="BK1272" s="4"/>
      <c r="BL1272" s="4"/>
      <c r="BM1272" s="4"/>
      <c r="BN1272" s="4"/>
      <c r="BO1272" s="4"/>
      <c r="BP1272" s="4"/>
      <c r="BQ1272" s="4"/>
      <c r="BR1272" s="4"/>
      <c r="BS1272" s="4"/>
      <c r="BT1272" s="4"/>
      <c r="BU1272" s="4"/>
      <c r="BV1272" s="4"/>
      <c r="BW1272" s="4"/>
      <c r="BX1272" s="4"/>
      <c r="BY1272" s="4"/>
      <c r="BZ1272" s="4"/>
      <c r="CA1272" s="4"/>
      <c r="CB1272" s="4"/>
      <c r="CC1272" s="4"/>
      <c r="CD1272" s="4"/>
      <c r="CE1272" s="4"/>
      <c r="CF1272" s="4"/>
      <c r="CG1272" s="4"/>
      <c r="CH1272" s="4"/>
      <c r="CI1272" s="4"/>
      <c r="CJ1272" s="4"/>
      <c r="CK1272" s="4"/>
      <c r="CL1272" s="4"/>
      <c r="CM1272" s="4"/>
    </row>
    <row r="1273" ht="14.25" customHeight="1">
      <c r="A1273" s="1" t="str">
        <f t="shared" si="138"/>
        <v>OK</v>
      </c>
      <c r="B1273" s="103" t="str">
        <f t="shared" si="4"/>
        <v>OK</v>
      </c>
      <c r="C1273" s="4" t="s">
        <v>6673</v>
      </c>
      <c r="D1273" s="4" t="s">
        <v>6674</v>
      </c>
      <c r="E1273" s="4" t="s">
        <v>6680</v>
      </c>
      <c r="F1273" s="4" t="s">
        <v>6681</v>
      </c>
      <c r="G1273" s="4" t="s">
        <v>6682</v>
      </c>
      <c r="H1273" s="4"/>
      <c r="I1273" s="4"/>
      <c r="J1273" s="4"/>
      <c r="K1273" s="4"/>
      <c r="L1273" s="4"/>
      <c r="M1273" s="4" t="s">
        <v>48</v>
      </c>
      <c r="N1273" s="4" t="s">
        <v>9</v>
      </c>
      <c r="O1273" s="4" t="s">
        <v>681</v>
      </c>
      <c r="P1273" s="4" t="s">
        <v>1339</v>
      </c>
      <c r="Q1273" s="4"/>
      <c r="R1273" s="4" t="s">
        <v>6683</v>
      </c>
      <c r="S1273" s="4"/>
      <c r="T1273" s="4"/>
      <c r="U1273" s="4"/>
      <c r="V1273" s="4"/>
      <c r="W1273" s="4"/>
      <c r="X1273" s="4" t="s">
        <v>6684</v>
      </c>
      <c r="Y1273" s="4" t="s">
        <v>6685</v>
      </c>
      <c r="Z1273" s="4"/>
      <c r="AA1273" s="4">
        <v>1360.0</v>
      </c>
      <c r="AB1273" s="4" t="s">
        <v>47</v>
      </c>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243" t="str">
        <f t="shared" si="129"/>
        <v>TL</v>
      </c>
      <c r="BK1273" s="4"/>
      <c r="BL1273" s="4"/>
      <c r="BM1273" s="4"/>
      <c r="BN1273" s="4"/>
      <c r="BO1273" s="4"/>
      <c r="BP1273" s="4"/>
      <c r="BQ1273" s="4"/>
      <c r="BR1273" s="4"/>
      <c r="BS1273" s="4"/>
      <c r="BT1273" s="4"/>
      <c r="BU1273" s="4"/>
      <c r="BV1273" s="4"/>
      <c r="BW1273" s="4"/>
      <c r="BX1273" s="4"/>
      <c r="BY1273" s="4"/>
      <c r="BZ1273" s="4"/>
      <c r="CA1273" s="4"/>
      <c r="CB1273" s="4"/>
      <c r="CC1273" s="4"/>
      <c r="CD1273" s="4"/>
      <c r="CE1273" s="4"/>
      <c r="CF1273" s="4"/>
      <c r="CG1273" s="4"/>
      <c r="CH1273" s="4"/>
      <c r="CI1273" s="4"/>
      <c r="CJ1273" s="4"/>
      <c r="CK1273" s="4"/>
      <c r="CL1273" s="4"/>
      <c r="CM1273" s="4"/>
    </row>
    <row r="1274" ht="14.25" customHeight="1">
      <c r="A1274" s="1" t="str">
        <f t="shared" si="138"/>
        <v>OK</v>
      </c>
      <c r="B1274" s="103" t="str">
        <f t="shared" si="4"/>
        <v>OK</v>
      </c>
      <c r="C1274" s="4" t="s">
        <v>6673</v>
      </c>
      <c r="D1274" s="4" t="s">
        <v>6674</v>
      </c>
      <c r="E1274" s="4"/>
      <c r="F1274" s="4"/>
      <c r="G1274" s="4"/>
      <c r="H1274" s="4"/>
      <c r="I1274" s="4"/>
      <c r="J1274" s="4" t="s">
        <v>123</v>
      </c>
      <c r="K1274" s="4"/>
      <c r="L1274" s="4" t="s">
        <v>6686</v>
      </c>
      <c r="M1274" s="4" t="s">
        <v>48</v>
      </c>
      <c r="N1274" s="4" t="s">
        <v>9</v>
      </c>
      <c r="O1274" s="4" t="s">
        <v>125</v>
      </c>
      <c r="P1274" s="4" t="s">
        <v>126</v>
      </c>
      <c r="Q1274" s="4"/>
      <c r="R1274" s="4" t="s">
        <v>6687</v>
      </c>
      <c r="S1274" s="4"/>
      <c r="T1274" s="4"/>
      <c r="U1274" s="4"/>
      <c r="V1274" s="4"/>
      <c r="W1274" s="4"/>
      <c r="X1274" s="4" t="s">
        <v>6688</v>
      </c>
      <c r="Y1274" s="4" t="s">
        <v>6689</v>
      </c>
      <c r="Z1274" s="4"/>
      <c r="AA1274" s="4">
        <v>1361.0</v>
      </c>
      <c r="AB1274" s="4" t="s">
        <v>48</v>
      </c>
      <c r="AC1274" s="4"/>
      <c r="AD1274" s="20" t="s">
        <v>1875</v>
      </c>
      <c r="AE1274" s="4" t="s">
        <v>6687</v>
      </c>
      <c r="AF1274" s="4" t="s">
        <v>9</v>
      </c>
      <c r="AG1274" s="4"/>
      <c r="AH1274" s="4"/>
      <c r="AI1274" s="4"/>
      <c r="AJ1274" s="4"/>
      <c r="AK1274" s="4"/>
      <c r="AL1274" s="4" t="s">
        <v>6688</v>
      </c>
      <c r="AM1274" s="4" t="s">
        <v>6689</v>
      </c>
      <c r="AN1274" s="67" t="s">
        <v>10190</v>
      </c>
      <c r="AO1274" s="67" t="s">
        <v>10191</v>
      </c>
      <c r="AP1274" s="4"/>
      <c r="AQ1274" s="4"/>
      <c r="AR1274" s="4"/>
      <c r="AS1274" s="4"/>
      <c r="AT1274" s="4"/>
      <c r="AU1274" s="4"/>
      <c r="AV1274" s="4"/>
      <c r="AW1274" s="4"/>
      <c r="AX1274" s="4"/>
      <c r="AY1274" s="4"/>
      <c r="AZ1274" s="4"/>
      <c r="BA1274" s="4"/>
      <c r="BB1274" s="4"/>
      <c r="BC1274" s="4"/>
      <c r="BD1274" s="4"/>
      <c r="BE1274" s="4"/>
      <c r="BF1274" s="4"/>
      <c r="BG1274" s="4"/>
      <c r="BH1274" s="4"/>
      <c r="BI1274" s="4"/>
      <c r="BJ1274" s="243" t="str">
        <f t="shared" si="129"/>
        <v>TL</v>
      </c>
      <c r="BK1274" s="4"/>
      <c r="BL1274" s="4"/>
      <c r="BM1274" s="4"/>
      <c r="BN1274" s="4"/>
      <c r="BO1274" s="4"/>
      <c r="BP1274" s="4"/>
      <c r="BQ1274" s="4"/>
      <c r="BR1274" s="4"/>
      <c r="BS1274" s="4"/>
      <c r="BT1274" s="4"/>
      <c r="BU1274" s="4"/>
      <c r="BV1274" s="4"/>
      <c r="BW1274" s="4"/>
      <c r="BX1274" s="4"/>
      <c r="BY1274" s="4"/>
      <c r="BZ1274" s="4"/>
      <c r="CA1274" s="4"/>
      <c r="CB1274" s="4"/>
      <c r="CC1274" s="4"/>
      <c r="CD1274" s="4"/>
      <c r="CE1274" s="4"/>
      <c r="CF1274" s="4"/>
      <c r="CG1274" s="4"/>
      <c r="CH1274" s="4"/>
      <c r="CI1274" s="4"/>
      <c r="CJ1274" s="4"/>
      <c r="CK1274" s="4"/>
      <c r="CL1274" s="4"/>
      <c r="CM1274" s="4"/>
    </row>
    <row r="1275" ht="14.25" customHeight="1">
      <c r="A1275" s="1" t="str">
        <f t="shared" si="138"/>
        <v>OK</v>
      </c>
      <c r="B1275" s="103" t="str">
        <f t="shared" si="4"/>
        <v>OK</v>
      </c>
      <c r="C1275" s="4" t="s">
        <v>6673</v>
      </c>
      <c r="D1275" s="4" t="s">
        <v>6674</v>
      </c>
      <c r="E1275" s="4"/>
      <c r="F1275" s="4"/>
      <c r="G1275" s="4"/>
      <c r="H1275" s="4"/>
      <c r="I1275" s="4"/>
      <c r="J1275" s="4"/>
      <c r="K1275" s="4"/>
      <c r="L1275" s="4"/>
      <c r="M1275" s="4" t="s">
        <v>48</v>
      </c>
      <c r="N1275" s="4" t="s">
        <v>9</v>
      </c>
      <c r="O1275" s="4" t="s">
        <v>125</v>
      </c>
      <c r="P1275" s="4" t="s">
        <v>126</v>
      </c>
      <c r="Q1275" s="4"/>
      <c r="R1275" s="4" t="s">
        <v>6691</v>
      </c>
      <c r="S1275" s="4"/>
      <c r="T1275" s="4"/>
      <c r="U1275" s="4"/>
      <c r="V1275" s="4"/>
      <c r="W1275" s="4"/>
      <c r="X1275" s="4"/>
      <c r="Y1275" s="4"/>
      <c r="Z1275" s="4"/>
      <c r="AA1275" s="4">
        <v>1362.0</v>
      </c>
      <c r="AB1275" s="4" t="s">
        <v>47</v>
      </c>
      <c r="AC1275" s="4"/>
      <c r="AD1275" s="20" t="s">
        <v>294</v>
      </c>
      <c r="AE1275" s="67" t="s">
        <v>10192</v>
      </c>
      <c r="AF1275" s="67" t="s">
        <v>9</v>
      </c>
      <c r="AG1275" s="4"/>
      <c r="AH1275" s="4"/>
      <c r="AI1275" s="4"/>
      <c r="AJ1275" s="4"/>
      <c r="AK1275" s="4"/>
      <c r="AL1275" s="67" t="s">
        <v>10193</v>
      </c>
      <c r="AM1275" s="67" t="s">
        <v>10193</v>
      </c>
      <c r="AN1275" s="67" t="s">
        <v>10194</v>
      </c>
      <c r="AO1275" s="67" t="s">
        <v>9844</v>
      </c>
      <c r="AP1275" s="4"/>
      <c r="AQ1275" s="4"/>
      <c r="AR1275" s="4"/>
      <c r="AS1275" s="4"/>
      <c r="AT1275" s="4"/>
      <c r="AU1275" s="4"/>
      <c r="AV1275" s="4"/>
      <c r="AW1275" s="4"/>
      <c r="AX1275" s="4"/>
      <c r="AY1275" s="4"/>
      <c r="AZ1275" s="4"/>
      <c r="BA1275" s="4"/>
      <c r="BB1275" s="4"/>
      <c r="BC1275" s="4"/>
      <c r="BD1275" s="4"/>
      <c r="BE1275" s="4"/>
      <c r="BF1275" s="4"/>
      <c r="BG1275" s="4"/>
      <c r="BH1275" s="4"/>
      <c r="BI1275" s="4"/>
      <c r="BJ1275" s="243" t="str">
        <f t="shared" si="129"/>
        <v>TL</v>
      </c>
      <c r="BK1275" s="4"/>
      <c r="BL1275" s="4"/>
      <c r="BM1275" s="4"/>
      <c r="BN1275" s="4"/>
      <c r="BO1275" s="4"/>
      <c r="BP1275" s="4"/>
      <c r="BQ1275" s="4"/>
      <c r="BR1275" s="4"/>
      <c r="BS1275" s="4"/>
      <c r="BT1275" s="4"/>
      <c r="BU1275" s="4"/>
      <c r="BV1275" s="4"/>
      <c r="BW1275" s="4"/>
      <c r="BX1275" s="4"/>
      <c r="BY1275" s="4"/>
      <c r="BZ1275" s="4"/>
      <c r="CA1275" s="4"/>
      <c r="CB1275" s="4"/>
      <c r="CC1275" s="4"/>
      <c r="CD1275" s="4"/>
      <c r="CE1275" s="4"/>
      <c r="CF1275" s="4"/>
      <c r="CG1275" s="4"/>
      <c r="CH1275" s="4"/>
      <c r="CI1275" s="4"/>
      <c r="CJ1275" s="4"/>
      <c r="CK1275" s="4"/>
      <c r="CL1275" s="4"/>
      <c r="CM1275" s="4"/>
    </row>
    <row r="1276" ht="14.25" customHeight="1">
      <c r="A1276" s="1" t="str">
        <f t="shared" si="138"/>
        <v/>
      </c>
      <c r="B1276" s="103" t="str">
        <f t="shared" si="4"/>
        <v>Tự do chọn</v>
      </c>
      <c r="C1276" s="4" t="s">
        <v>6673</v>
      </c>
      <c r="D1276" s="4" t="s">
        <v>6674</v>
      </c>
      <c r="E1276" s="4"/>
      <c r="F1276" s="4"/>
      <c r="G1276" s="4"/>
      <c r="H1276" s="4"/>
      <c r="I1276" s="4"/>
      <c r="J1276" s="4"/>
      <c r="K1276" s="4"/>
      <c r="L1276" s="4"/>
      <c r="M1276" s="4" t="s">
        <v>48</v>
      </c>
      <c r="N1276" s="4" t="s">
        <v>9</v>
      </c>
      <c r="O1276" s="4"/>
      <c r="P1276" s="4"/>
      <c r="Q1276" s="4"/>
      <c r="R1276" s="4"/>
      <c r="S1276" s="4"/>
      <c r="T1276" s="4"/>
      <c r="U1276" s="4"/>
      <c r="V1276" s="4"/>
      <c r="W1276" s="4"/>
      <c r="X1276" s="4"/>
      <c r="Y1276" s="4"/>
      <c r="Z1276" s="4"/>
      <c r="AA1276" s="4">
        <v>1363.0</v>
      </c>
      <c r="AB1276" s="4" t="s">
        <v>47</v>
      </c>
      <c r="AC1276" s="4"/>
      <c r="AD1276" s="20" t="s">
        <v>980</v>
      </c>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243" t="str">
        <f t="shared" si="129"/>
        <v>TL</v>
      </c>
      <c r="BK1276" s="4"/>
      <c r="BL1276" s="4"/>
      <c r="BM1276" s="4"/>
      <c r="BN1276" s="4"/>
      <c r="BO1276" s="4"/>
      <c r="BP1276" s="4"/>
      <c r="BQ1276" s="4"/>
      <c r="BR1276" s="4"/>
      <c r="BS1276" s="4"/>
      <c r="BT1276" s="4"/>
      <c r="BU1276" s="4"/>
      <c r="BV1276" s="4"/>
      <c r="BW1276" s="4"/>
      <c r="BX1276" s="4"/>
      <c r="BY1276" s="4"/>
      <c r="BZ1276" s="4"/>
      <c r="CA1276" s="4"/>
      <c r="CB1276" s="4"/>
      <c r="CC1276" s="4"/>
      <c r="CD1276" s="4"/>
      <c r="CE1276" s="4"/>
      <c r="CF1276" s="4"/>
      <c r="CG1276" s="4"/>
      <c r="CH1276" s="4"/>
      <c r="CI1276" s="4"/>
      <c r="CJ1276" s="4"/>
      <c r="CK1276" s="4"/>
      <c r="CL1276" s="4"/>
      <c r="CM1276" s="4"/>
    </row>
    <row r="1277" ht="14.25" customHeight="1">
      <c r="A1277" s="1" t="str">
        <f t="shared" si="138"/>
        <v/>
      </c>
      <c r="B1277" s="103" t="str">
        <f t="shared" si="4"/>
        <v>Tự do chọn</v>
      </c>
      <c r="C1277" s="4" t="s">
        <v>6673</v>
      </c>
      <c r="D1277" s="4" t="s">
        <v>6674</v>
      </c>
      <c r="E1277" s="4"/>
      <c r="F1277" s="4"/>
      <c r="G1277" s="4"/>
      <c r="H1277" s="4"/>
      <c r="I1277" s="4"/>
      <c r="J1277" s="4"/>
      <c r="K1277" s="4"/>
      <c r="L1277" s="4"/>
      <c r="M1277" s="4" t="s">
        <v>48</v>
      </c>
      <c r="N1277" s="4" t="s">
        <v>9</v>
      </c>
      <c r="O1277" s="4"/>
      <c r="P1277" s="4"/>
      <c r="Q1277" s="4"/>
      <c r="R1277" s="4"/>
      <c r="S1277" s="4"/>
      <c r="T1277" s="4"/>
      <c r="U1277" s="4"/>
      <c r="V1277" s="4"/>
      <c r="W1277" s="4"/>
      <c r="X1277" s="4"/>
      <c r="Y1277" s="4"/>
      <c r="Z1277" s="4"/>
      <c r="AA1277" s="4">
        <v>1364.0</v>
      </c>
      <c r="AB1277" s="4" t="s">
        <v>47</v>
      </c>
      <c r="AC1277" s="4"/>
      <c r="AD1277" s="20" t="s">
        <v>265</v>
      </c>
      <c r="AE1277" s="67" t="s">
        <v>10195</v>
      </c>
      <c r="AF1277" s="67" t="s">
        <v>9</v>
      </c>
      <c r="AG1277" s="4"/>
      <c r="AH1277" s="4"/>
      <c r="AI1277" s="4"/>
      <c r="AJ1277" s="4"/>
      <c r="AK1277" s="4"/>
      <c r="AL1277" s="67" t="s">
        <v>6733</v>
      </c>
      <c r="AM1277" s="67" t="s">
        <v>10196</v>
      </c>
      <c r="AN1277" s="67" t="s">
        <v>10197</v>
      </c>
      <c r="AO1277" s="67" t="s">
        <v>10198</v>
      </c>
      <c r="AP1277" s="4"/>
      <c r="AQ1277" s="4"/>
      <c r="AR1277" s="4"/>
      <c r="AS1277" s="4"/>
      <c r="AT1277" s="4"/>
      <c r="AU1277" s="4"/>
      <c r="AV1277" s="4"/>
      <c r="AW1277" s="4"/>
      <c r="AX1277" s="4"/>
      <c r="AY1277" s="4"/>
      <c r="AZ1277" s="4"/>
      <c r="BA1277" s="4"/>
      <c r="BB1277" s="4"/>
      <c r="BC1277" s="4"/>
      <c r="BD1277" s="4"/>
      <c r="BE1277" s="4"/>
      <c r="BF1277" s="4"/>
      <c r="BG1277" s="4"/>
      <c r="BH1277" s="4"/>
      <c r="BI1277" s="4"/>
      <c r="BJ1277" s="243" t="str">
        <f t="shared" si="129"/>
        <v>TL</v>
      </c>
      <c r="BK1277" s="4"/>
      <c r="BL1277" s="4"/>
      <c r="BM1277" s="4"/>
      <c r="BN1277" s="4"/>
      <c r="BO1277" s="4"/>
      <c r="BP1277" s="4"/>
      <c r="BQ1277" s="4"/>
      <c r="BR1277" s="4"/>
      <c r="BS1277" s="4"/>
      <c r="BT1277" s="4"/>
      <c r="BU1277" s="4"/>
      <c r="BV1277" s="4"/>
      <c r="BW1277" s="4"/>
      <c r="BX1277" s="4"/>
      <c r="BY1277" s="4"/>
      <c r="BZ1277" s="4"/>
      <c r="CA1277" s="4"/>
      <c r="CB1277" s="4"/>
      <c r="CC1277" s="4"/>
      <c r="CD1277" s="4"/>
      <c r="CE1277" s="4"/>
      <c r="CF1277" s="4"/>
      <c r="CG1277" s="4"/>
      <c r="CH1277" s="4"/>
      <c r="CI1277" s="4"/>
      <c r="CJ1277" s="4"/>
      <c r="CK1277" s="4"/>
      <c r="CL1277" s="4"/>
      <c r="CM1277" s="4"/>
    </row>
    <row r="1278" ht="14.25" customHeight="1">
      <c r="A1278" s="1" t="str">
        <f t="shared" si="138"/>
        <v>OK</v>
      </c>
      <c r="B1278" s="103" t="str">
        <f t="shared" si="4"/>
        <v>OK</v>
      </c>
      <c r="C1278" s="4" t="s">
        <v>6673</v>
      </c>
      <c r="D1278" s="4" t="s">
        <v>6674</v>
      </c>
      <c r="E1278" s="4"/>
      <c r="F1278" s="4"/>
      <c r="G1278" s="4"/>
      <c r="H1278" s="4"/>
      <c r="I1278" s="4"/>
      <c r="J1278" s="4"/>
      <c r="K1278" s="4"/>
      <c r="L1278" s="4"/>
      <c r="M1278" s="4" t="s">
        <v>48</v>
      </c>
      <c r="N1278" s="4" t="s">
        <v>5</v>
      </c>
      <c r="O1278" s="4" t="s">
        <v>681</v>
      </c>
      <c r="P1278" s="4" t="s">
        <v>1339</v>
      </c>
      <c r="Q1278" s="4"/>
      <c r="R1278" s="4" t="s">
        <v>6693</v>
      </c>
      <c r="S1278" s="4" t="s">
        <v>115</v>
      </c>
      <c r="T1278" s="4" t="s">
        <v>116</v>
      </c>
      <c r="U1278" s="4" t="s">
        <v>117</v>
      </c>
      <c r="V1278" s="4" t="s">
        <v>118</v>
      </c>
      <c r="W1278" s="4" t="s">
        <v>2722</v>
      </c>
      <c r="X1278" s="4" t="s">
        <v>99</v>
      </c>
      <c r="Y1278" s="4" t="s">
        <v>6694</v>
      </c>
      <c r="Z1278" s="4"/>
      <c r="AA1278" s="4">
        <v>1365.0</v>
      </c>
      <c r="AB1278" s="4" t="s">
        <v>47</v>
      </c>
      <c r="AC1278" s="4"/>
      <c r="AD1278" s="20" t="s">
        <v>270</v>
      </c>
      <c r="AE1278" s="67" t="s">
        <v>8171</v>
      </c>
      <c r="AF1278" s="67" t="s">
        <v>8171</v>
      </c>
      <c r="AG1278" s="67" t="s">
        <v>8171</v>
      </c>
      <c r="AH1278" s="67" t="s">
        <v>8171</v>
      </c>
      <c r="AI1278" s="67" t="s">
        <v>8171</v>
      </c>
      <c r="AJ1278" s="67" t="s">
        <v>8171</v>
      </c>
      <c r="AK1278" s="67" t="s">
        <v>8171</v>
      </c>
      <c r="AL1278" s="67" t="s">
        <v>8171</v>
      </c>
      <c r="AM1278" s="67" t="s">
        <v>8171</v>
      </c>
      <c r="AN1278" s="67" t="s">
        <v>8171</v>
      </c>
      <c r="AO1278" s="67" t="s">
        <v>8171</v>
      </c>
      <c r="AP1278" s="4"/>
      <c r="AQ1278" s="4"/>
      <c r="AR1278" s="4"/>
      <c r="AS1278" s="4"/>
      <c r="AT1278" s="4"/>
      <c r="AU1278" s="4"/>
      <c r="AV1278" s="4"/>
      <c r="AW1278" s="4"/>
      <c r="AX1278" s="4"/>
      <c r="AY1278" s="4"/>
      <c r="AZ1278" s="4"/>
      <c r="BA1278" s="4"/>
      <c r="BB1278" s="4"/>
      <c r="BC1278" s="4"/>
      <c r="BD1278" s="4"/>
      <c r="BE1278" s="4"/>
      <c r="BF1278" s="4"/>
      <c r="BG1278" s="4"/>
      <c r="BH1278" s="4"/>
      <c r="BI1278" s="4"/>
      <c r="BJ1278" s="243" t="str">
        <f t="shared" si="129"/>
        <v>TNLT</v>
      </c>
      <c r="BK1278" s="4"/>
      <c r="BL1278" s="4"/>
      <c r="BM1278" s="4"/>
      <c r="BN1278" s="4"/>
      <c r="BO1278" s="4"/>
      <c r="BP1278" s="4"/>
      <c r="BQ1278" s="4"/>
      <c r="BR1278" s="4"/>
      <c r="BS1278" s="4"/>
      <c r="BT1278" s="4"/>
      <c r="BU1278" s="4"/>
      <c r="BV1278" s="4"/>
      <c r="BW1278" s="4"/>
      <c r="BX1278" s="4"/>
      <c r="BY1278" s="4"/>
      <c r="BZ1278" s="4"/>
      <c r="CA1278" s="4"/>
      <c r="CB1278" s="4"/>
      <c r="CC1278" s="4"/>
      <c r="CD1278" s="4"/>
      <c r="CE1278" s="4"/>
      <c r="CF1278" s="4"/>
      <c r="CG1278" s="4"/>
      <c r="CH1278" s="4"/>
      <c r="CI1278" s="4"/>
      <c r="CJ1278" s="4"/>
      <c r="CK1278" s="4"/>
      <c r="CL1278" s="4"/>
      <c r="CM1278" s="4"/>
    </row>
    <row r="1279" ht="14.25" customHeight="1">
      <c r="A1279" s="1" t="str">
        <f t="shared" si="138"/>
        <v>OK</v>
      </c>
      <c r="B1279" s="103" t="str">
        <f t="shared" si="4"/>
        <v>OK</v>
      </c>
      <c r="C1279" s="4" t="s">
        <v>6673</v>
      </c>
      <c r="D1279" s="4" t="s">
        <v>6674</v>
      </c>
      <c r="E1279" s="4"/>
      <c r="F1279" s="4"/>
      <c r="G1279" s="4"/>
      <c r="H1279" s="4"/>
      <c r="I1279" s="4"/>
      <c r="J1279" s="4"/>
      <c r="K1279" s="4"/>
      <c r="L1279" s="4"/>
      <c r="M1279" s="4" t="s">
        <v>48</v>
      </c>
      <c r="N1279" s="4" t="s">
        <v>5</v>
      </c>
      <c r="O1279" s="4" t="s">
        <v>102</v>
      </c>
      <c r="P1279" s="4" t="s">
        <v>1389</v>
      </c>
      <c r="Q1279" s="4"/>
      <c r="R1279" s="4" t="s">
        <v>6695</v>
      </c>
      <c r="S1279" s="4" t="s">
        <v>6696</v>
      </c>
      <c r="T1279" s="4" t="s">
        <v>6697</v>
      </c>
      <c r="U1279" s="4" t="s">
        <v>6698</v>
      </c>
      <c r="V1279" s="4" t="s">
        <v>6699</v>
      </c>
      <c r="W1279" s="4" t="s">
        <v>6700</v>
      </c>
      <c r="X1279" s="4" t="s">
        <v>171</v>
      </c>
      <c r="Y1279" s="4" t="s">
        <v>6701</v>
      </c>
      <c r="Z1279" s="4"/>
      <c r="AA1279" s="4">
        <v>1366.0</v>
      </c>
      <c r="AB1279" s="4" t="s">
        <v>47</v>
      </c>
      <c r="AC1279" s="4"/>
      <c r="AD1279" s="20" t="s">
        <v>236</v>
      </c>
      <c r="AE1279" s="67" t="s">
        <v>10199</v>
      </c>
      <c r="AF1279" s="67" t="s">
        <v>5</v>
      </c>
      <c r="AG1279" s="67" t="s">
        <v>10200</v>
      </c>
      <c r="AH1279" s="67" t="s">
        <v>10201</v>
      </c>
      <c r="AI1279" s="67" t="s">
        <v>10202</v>
      </c>
      <c r="AJ1279" s="67" t="s">
        <v>10203</v>
      </c>
      <c r="AK1279" s="67" t="s">
        <v>10204</v>
      </c>
      <c r="AL1279" s="67" t="s">
        <v>10089</v>
      </c>
      <c r="AM1279" s="67" t="s">
        <v>10205</v>
      </c>
      <c r="AN1279" s="67" t="s">
        <v>9435</v>
      </c>
      <c r="AO1279" s="67" t="s">
        <v>8702</v>
      </c>
      <c r="AP1279" s="4"/>
      <c r="AQ1279" s="4"/>
      <c r="AR1279" s="4"/>
      <c r="AS1279" s="4"/>
      <c r="AT1279" s="4"/>
      <c r="AU1279" s="4"/>
      <c r="AV1279" s="4"/>
      <c r="AW1279" s="4"/>
      <c r="AX1279" s="4"/>
      <c r="AY1279" s="4"/>
      <c r="AZ1279" s="4"/>
      <c r="BA1279" s="4"/>
      <c r="BB1279" s="4"/>
      <c r="BC1279" s="4"/>
      <c r="BD1279" s="4"/>
      <c r="BE1279" s="4"/>
      <c r="BF1279" s="4"/>
      <c r="BG1279" s="4"/>
      <c r="BH1279" s="4"/>
      <c r="BI1279" s="4"/>
      <c r="BJ1279" s="243" t="str">
        <f t="shared" si="129"/>
        <v>TNLT</v>
      </c>
      <c r="BK1279" s="4"/>
      <c r="BL1279" s="4"/>
      <c r="BM1279" s="4"/>
      <c r="BN1279" s="4"/>
      <c r="BO1279" s="4"/>
      <c r="BP1279" s="4"/>
      <c r="BQ1279" s="4"/>
      <c r="BR1279" s="4"/>
      <c r="BS1279" s="4"/>
      <c r="BT1279" s="4"/>
      <c r="BU1279" s="4"/>
      <c r="BV1279" s="4"/>
      <c r="BW1279" s="4"/>
      <c r="BX1279" s="4"/>
      <c r="BY1279" s="4"/>
      <c r="BZ1279" s="4"/>
      <c r="CA1279" s="4"/>
      <c r="CB1279" s="4"/>
      <c r="CC1279" s="4"/>
      <c r="CD1279" s="4"/>
      <c r="CE1279" s="4"/>
      <c r="CF1279" s="4"/>
      <c r="CG1279" s="4"/>
      <c r="CH1279" s="4"/>
      <c r="CI1279" s="4"/>
      <c r="CJ1279" s="4"/>
      <c r="CK1279" s="4"/>
      <c r="CL1279" s="4"/>
      <c r="CM1279" s="4"/>
    </row>
    <row r="1280" ht="14.25" customHeight="1">
      <c r="A1280" s="1" t="str">
        <f t="shared" si="138"/>
        <v>OK</v>
      </c>
      <c r="B1280" s="103" t="str">
        <f t="shared" si="4"/>
        <v>OK</v>
      </c>
      <c r="C1280" s="4" t="s">
        <v>6673</v>
      </c>
      <c r="D1280" s="4" t="s">
        <v>6674</v>
      </c>
      <c r="E1280" s="4"/>
      <c r="F1280" s="4"/>
      <c r="G1280" s="4"/>
      <c r="H1280" s="4"/>
      <c r="I1280" s="4"/>
      <c r="J1280" s="4"/>
      <c r="K1280" s="4"/>
      <c r="L1280" s="4"/>
      <c r="M1280" s="4" t="s">
        <v>48</v>
      </c>
      <c r="N1280" s="4" t="s">
        <v>9</v>
      </c>
      <c r="O1280" s="4" t="s">
        <v>135</v>
      </c>
      <c r="P1280" s="4" t="s">
        <v>4814</v>
      </c>
      <c r="Q1280" s="4"/>
      <c r="R1280" s="4" t="s">
        <v>6702</v>
      </c>
      <c r="S1280" s="4"/>
      <c r="T1280" s="4"/>
      <c r="U1280" s="4"/>
      <c r="V1280" s="4"/>
      <c r="W1280" s="4"/>
      <c r="X1280" s="4" t="s">
        <v>6703</v>
      </c>
      <c r="Y1280" s="4" t="s">
        <v>6704</v>
      </c>
      <c r="Z1280" s="4"/>
      <c r="AA1280" s="4">
        <v>1367.0</v>
      </c>
      <c r="AB1280" s="4" t="s">
        <v>47</v>
      </c>
      <c r="AC1280" s="4"/>
      <c r="AD1280" s="20" t="s">
        <v>294</v>
      </c>
      <c r="AE1280" s="67" t="s">
        <v>10206</v>
      </c>
      <c r="AF1280" s="67" t="s">
        <v>9</v>
      </c>
      <c r="AG1280" s="4"/>
      <c r="AH1280" s="4"/>
      <c r="AI1280" s="4"/>
      <c r="AJ1280" s="4"/>
      <c r="AK1280" s="4"/>
      <c r="AL1280" s="67" t="s">
        <v>10207</v>
      </c>
      <c r="AM1280" s="67" t="s">
        <v>10208</v>
      </c>
      <c r="AN1280" s="67" t="s">
        <v>9075</v>
      </c>
      <c r="AO1280" s="67" t="s">
        <v>8295</v>
      </c>
      <c r="AP1280" s="4"/>
      <c r="AQ1280" s="4"/>
      <c r="AR1280" s="4"/>
      <c r="AS1280" s="4"/>
      <c r="AT1280" s="4"/>
      <c r="AU1280" s="4"/>
      <c r="AV1280" s="4"/>
      <c r="AW1280" s="4"/>
      <c r="AX1280" s="4"/>
      <c r="AY1280" s="4"/>
      <c r="AZ1280" s="4"/>
      <c r="BA1280" s="4"/>
      <c r="BB1280" s="4"/>
      <c r="BC1280" s="4"/>
      <c r="BD1280" s="4"/>
      <c r="BE1280" s="4"/>
      <c r="BF1280" s="4"/>
      <c r="BG1280" s="4"/>
      <c r="BH1280" s="4"/>
      <c r="BI1280" s="4"/>
      <c r="BJ1280" s="243" t="str">
        <f t="shared" si="129"/>
        <v>TL</v>
      </c>
      <c r="BK1280" s="4"/>
      <c r="BL1280" s="4"/>
      <c r="BM1280" s="4"/>
      <c r="BN1280" s="4"/>
      <c r="BO1280" s="4"/>
      <c r="BP1280" s="4"/>
      <c r="BQ1280" s="4"/>
      <c r="BR1280" s="4"/>
      <c r="BS1280" s="4"/>
      <c r="BT1280" s="4"/>
      <c r="BU1280" s="4"/>
      <c r="BV1280" s="4"/>
      <c r="BW1280" s="4"/>
      <c r="BX1280" s="4"/>
      <c r="BY1280" s="4"/>
      <c r="BZ1280" s="4"/>
      <c r="CA1280" s="4"/>
      <c r="CB1280" s="4"/>
      <c r="CC1280" s="4"/>
      <c r="CD1280" s="4"/>
      <c r="CE1280" s="4"/>
      <c r="CF1280" s="4"/>
      <c r="CG1280" s="4"/>
      <c r="CH1280" s="4"/>
      <c r="CI1280" s="4"/>
      <c r="CJ1280" s="4"/>
      <c r="CK1280" s="4"/>
      <c r="CL1280" s="4"/>
      <c r="CM1280" s="4"/>
    </row>
    <row r="1281" ht="14.25" customHeight="1">
      <c r="A1281" s="1" t="str">
        <f t="shared" si="138"/>
        <v>OK</v>
      </c>
      <c r="B1281" s="103" t="str">
        <f t="shared" si="4"/>
        <v>OK</v>
      </c>
      <c r="C1281" s="4" t="s">
        <v>6673</v>
      </c>
      <c r="D1281" s="4" t="s">
        <v>6674</v>
      </c>
      <c r="E1281" s="4"/>
      <c r="F1281" s="4"/>
      <c r="G1281" s="4"/>
      <c r="H1281" s="4"/>
      <c r="I1281" s="4"/>
      <c r="J1281" s="4"/>
      <c r="K1281" s="4"/>
      <c r="L1281" s="4"/>
      <c r="M1281" s="4" t="s">
        <v>48</v>
      </c>
      <c r="N1281" s="4" t="s">
        <v>5</v>
      </c>
      <c r="O1281" s="4" t="s">
        <v>681</v>
      </c>
      <c r="P1281" s="4" t="s">
        <v>4468</v>
      </c>
      <c r="Q1281" s="4"/>
      <c r="R1281" s="4" t="s">
        <v>6705</v>
      </c>
      <c r="S1281" s="4" t="s">
        <v>6706</v>
      </c>
      <c r="T1281" s="4" t="s">
        <v>6707</v>
      </c>
      <c r="U1281" s="4" t="s">
        <v>6708</v>
      </c>
      <c r="V1281" s="4" t="s">
        <v>6709</v>
      </c>
      <c r="W1281" s="4" t="s">
        <v>6710</v>
      </c>
      <c r="X1281" s="4" t="s">
        <v>151</v>
      </c>
      <c r="Y1281" s="4" t="s">
        <v>6711</v>
      </c>
      <c r="Z1281" s="4"/>
      <c r="AA1281" s="4">
        <v>1368.0</v>
      </c>
      <c r="AB1281" s="4" t="s">
        <v>47</v>
      </c>
      <c r="AC1281" s="4"/>
      <c r="AD1281" s="20" t="s">
        <v>540</v>
      </c>
      <c r="AE1281" s="67" t="s">
        <v>8171</v>
      </c>
      <c r="AF1281" s="67" t="s">
        <v>8171</v>
      </c>
      <c r="AG1281" s="67" t="s">
        <v>8171</v>
      </c>
      <c r="AH1281" s="67" t="s">
        <v>8171</v>
      </c>
      <c r="AI1281" s="67" t="s">
        <v>8171</v>
      </c>
      <c r="AJ1281" s="67" t="s">
        <v>8171</v>
      </c>
      <c r="AK1281" s="67" t="s">
        <v>8171</v>
      </c>
      <c r="AL1281" s="67" t="s">
        <v>8171</v>
      </c>
      <c r="AM1281" s="67" t="s">
        <v>10209</v>
      </c>
      <c r="AN1281" s="67" t="s">
        <v>10210</v>
      </c>
      <c r="AO1281" s="67" t="s">
        <v>10211</v>
      </c>
      <c r="AP1281" s="4"/>
      <c r="AQ1281" s="4"/>
      <c r="AR1281" s="4"/>
      <c r="AS1281" s="4"/>
      <c r="AT1281" s="4"/>
      <c r="AU1281" s="4"/>
      <c r="AV1281" s="4"/>
      <c r="AW1281" s="4"/>
      <c r="AX1281" s="4"/>
      <c r="AY1281" s="4"/>
      <c r="AZ1281" s="4"/>
      <c r="BA1281" s="4"/>
      <c r="BB1281" s="4"/>
      <c r="BC1281" s="4"/>
      <c r="BD1281" s="4"/>
      <c r="BE1281" s="4"/>
      <c r="BF1281" s="4"/>
      <c r="BG1281" s="4"/>
      <c r="BH1281" s="4"/>
      <c r="BI1281" s="4"/>
      <c r="BJ1281" s="243" t="str">
        <f t="shared" si="129"/>
        <v>TNLT</v>
      </c>
      <c r="BK1281" s="4"/>
      <c r="BL1281" s="4"/>
      <c r="BM1281" s="4"/>
      <c r="BN1281" s="4"/>
      <c r="BO1281" s="4"/>
      <c r="BP1281" s="4"/>
      <c r="BQ1281" s="4"/>
      <c r="BR1281" s="4"/>
      <c r="BS1281" s="4"/>
      <c r="BT1281" s="4"/>
      <c r="BU1281" s="4"/>
      <c r="BV1281" s="4"/>
      <c r="BW1281" s="4"/>
      <c r="BX1281" s="4"/>
      <c r="BY1281" s="4"/>
      <c r="BZ1281" s="4"/>
      <c r="CA1281" s="4"/>
      <c r="CB1281" s="4"/>
      <c r="CC1281" s="4"/>
      <c r="CD1281" s="4"/>
      <c r="CE1281" s="4"/>
      <c r="CF1281" s="4"/>
      <c r="CG1281" s="4"/>
      <c r="CH1281" s="4"/>
      <c r="CI1281" s="4"/>
      <c r="CJ1281" s="4"/>
      <c r="CK1281" s="4"/>
      <c r="CL1281" s="4"/>
      <c r="CM1281" s="4"/>
    </row>
    <row r="1282" ht="14.25" customHeight="1">
      <c r="A1282" s="1" t="str">
        <f t="shared" si="138"/>
        <v>OK</v>
      </c>
      <c r="B1282" s="103" t="str">
        <f t="shared" si="4"/>
        <v>OK</v>
      </c>
      <c r="C1282" s="4" t="s">
        <v>6673</v>
      </c>
      <c r="D1282" s="4" t="s">
        <v>6674</v>
      </c>
      <c r="E1282" s="4"/>
      <c r="F1282" s="4"/>
      <c r="G1282" s="4"/>
      <c r="H1282" s="4"/>
      <c r="I1282" s="4"/>
      <c r="J1282" s="4"/>
      <c r="K1282" s="4"/>
      <c r="L1282" s="4"/>
      <c r="M1282" s="4" t="s">
        <v>48</v>
      </c>
      <c r="N1282" s="4" t="s">
        <v>5</v>
      </c>
      <c r="O1282" s="4" t="s">
        <v>5436</v>
      </c>
      <c r="P1282" s="4" t="s">
        <v>5479</v>
      </c>
      <c r="Q1282" s="4"/>
      <c r="R1282" s="4" t="s">
        <v>6712</v>
      </c>
      <c r="S1282" s="4" t="s">
        <v>6713</v>
      </c>
      <c r="T1282" s="4" t="s">
        <v>6714</v>
      </c>
      <c r="U1282" s="4" t="s">
        <v>6715</v>
      </c>
      <c r="V1282" s="4" t="s">
        <v>6716</v>
      </c>
      <c r="W1282" s="4" t="s">
        <v>1124</v>
      </c>
      <c r="X1282" s="4" t="s">
        <v>202</v>
      </c>
      <c r="Y1282" s="4" t="s">
        <v>6717</v>
      </c>
      <c r="Z1282" s="4"/>
      <c r="AA1282" s="4">
        <v>1369.0</v>
      </c>
      <c r="AB1282" s="4" t="s">
        <v>47</v>
      </c>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243" t="str">
        <f t="shared" si="129"/>
        <v>TNLT</v>
      </c>
      <c r="BK1282" s="4"/>
      <c r="BL1282" s="4"/>
      <c r="BM1282" s="4"/>
      <c r="BN1282" s="4"/>
      <c r="BO1282" s="4"/>
      <c r="BP1282" s="4"/>
      <c r="BQ1282" s="4"/>
      <c r="BR1282" s="4"/>
      <c r="BS1282" s="4"/>
      <c r="BT1282" s="4"/>
      <c r="BU1282" s="4"/>
      <c r="BV1282" s="4"/>
      <c r="BW1282" s="4"/>
      <c r="BX1282" s="4"/>
      <c r="BY1282" s="4"/>
      <c r="BZ1282" s="4"/>
      <c r="CA1282" s="4"/>
      <c r="CB1282" s="4"/>
      <c r="CC1282" s="4"/>
      <c r="CD1282" s="4"/>
      <c r="CE1282" s="4"/>
      <c r="CF1282" s="4"/>
      <c r="CG1282" s="4"/>
      <c r="CH1282" s="4"/>
      <c r="CI1282" s="4"/>
      <c r="CJ1282" s="4"/>
      <c r="CK1282" s="4"/>
      <c r="CL1282" s="4"/>
      <c r="CM1282" s="4"/>
    </row>
    <row r="1283" ht="14.25" customHeight="1">
      <c r="A1283" s="1" t="str">
        <f t="shared" si="138"/>
        <v>OK</v>
      </c>
      <c r="B1283" s="103" t="str">
        <f t="shared" si="4"/>
        <v>OK</v>
      </c>
      <c r="C1283" s="4" t="s">
        <v>6673</v>
      </c>
      <c r="D1283" s="4" t="s">
        <v>6674</v>
      </c>
      <c r="E1283" s="4"/>
      <c r="F1283" s="4"/>
      <c r="G1283" s="4"/>
      <c r="H1283" s="4"/>
      <c r="I1283" s="4"/>
      <c r="J1283" s="4" t="s">
        <v>123</v>
      </c>
      <c r="K1283" s="4"/>
      <c r="L1283" s="4" t="s">
        <v>6718</v>
      </c>
      <c r="M1283" s="4" t="s">
        <v>48</v>
      </c>
      <c r="N1283" s="4" t="s">
        <v>5</v>
      </c>
      <c r="O1283" s="4" t="s">
        <v>1400</v>
      </c>
      <c r="P1283" s="4" t="s">
        <v>2120</v>
      </c>
      <c r="Q1283" s="4"/>
      <c r="R1283" s="4" t="s">
        <v>6719</v>
      </c>
      <c r="S1283" s="4" t="s">
        <v>6720</v>
      </c>
      <c r="T1283" s="4" t="s">
        <v>6721</v>
      </c>
      <c r="U1283" s="4" t="s">
        <v>6722</v>
      </c>
      <c r="V1283" s="4" t="s">
        <v>6723</v>
      </c>
      <c r="W1283" s="4" t="s">
        <v>179</v>
      </c>
      <c r="X1283" s="4" t="s">
        <v>110</v>
      </c>
      <c r="Y1283" s="4" t="s">
        <v>6724</v>
      </c>
      <c r="Z1283" s="4"/>
      <c r="AA1283" s="4">
        <v>1370.0</v>
      </c>
      <c r="AB1283" s="4" t="s">
        <v>48</v>
      </c>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243" t="str">
        <f t="shared" si="129"/>
        <v>TNLT</v>
      </c>
      <c r="BK1283" s="4"/>
      <c r="BL1283" s="4"/>
      <c r="BM1283" s="4"/>
      <c r="BN1283" s="4"/>
      <c r="BO1283" s="4"/>
      <c r="BP1283" s="4"/>
      <c r="BQ1283" s="4"/>
      <c r="BR1283" s="4"/>
      <c r="BS1283" s="4"/>
      <c r="BT1283" s="4"/>
      <c r="BU1283" s="4"/>
      <c r="BV1283" s="4"/>
      <c r="BW1283" s="4"/>
      <c r="BX1283" s="4"/>
      <c r="BY1283" s="4"/>
      <c r="BZ1283" s="4"/>
      <c r="CA1283" s="4"/>
      <c r="CB1283" s="4"/>
      <c r="CC1283" s="4"/>
      <c r="CD1283" s="4"/>
      <c r="CE1283" s="4"/>
      <c r="CF1283" s="4"/>
      <c r="CG1283" s="4"/>
      <c r="CH1283" s="4"/>
      <c r="CI1283" s="4"/>
      <c r="CJ1283" s="4"/>
      <c r="CK1283" s="4"/>
      <c r="CL1283" s="4"/>
      <c r="CM1283" s="4"/>
    </row>
    <row r="1284" ht="14.25" customHeight="1">
      <c r="A1284" s="1" t="str">
        <f t="shared" si="138"/>
        <v/>
      </c>
      <c r="B1284" s="103" t="str">
        <f t="shared" si="4"/>
        <v>Có sẵn</v>
      </c>
      <c r="C1284" s="4" t="s">
        <v>6673</v>
      </c>
      <c r="D1284" s="4" t="s">
        <v>6674</v>
      </c>
      <c r="E1284" s="4"/>
      <c r="F1284" s="4"/>
      <c r="G1284" s="4"/>
      <c r="H1284" s="4"/>
      <c r="I1284" s="4"/>
      <c r="J1284" s="4"/>
      <c r="K1284" s="4"/>
      <c r="L1284" s="4"/>
      <c r="M1284" s="4"/>
      <c r="N1284" s="4"/>
      <c r="O1284" s="4"/>
      <c r="P1284" s="4"/>
      <c r="Q1284" s="4" t="s">
        <v>5</v>
      </c>
      <c r="R1284" s="4" t="s">
        <v>6725</v>
      </c>
      <c r="S1284" s="4" t="s">
        <v>6726</v>
      </c>
      <c r="T1284" s="4" t="s">
        <v>6727</v>
      </c>
      <c r="U1284" s="4" t="s">
        <v>6728</v>
      </c>
      <c r="V1284" s="4" t="s">
        <v>4880</v>
      </c>
      <c r="W1284" s="4" t="s">
        <v>4875</v>
      </c>
      <c r="X1284" s="4" t="s">
        <v>150</v>
      </c>
      <c r="Y1284" s="4"/>
      <c r="Z1284" s="4" t="s">
        <v>6729</v>
      </c>
      <c r="AA1284" s="4">
        <v>1371.0</v>
      </c>
      <c r="AB1284" s="4" t="s">
        <v>49</v>
      </c>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243" t="str">
        <f t="shared" si="129"/>
        <v>TNLT</v>
      </c>
      <c r="BK1284" s="4"/>
      <c r="BL1284" s="4"/>
      <c r="BM1284" s="4"/>
      <c r="BN1284" s="4"/>
      <c r="BO1284" s="4"/>
      <c r="BP1284" s="4"/>
      <c r="BQ1284" s="4"/>
      <c r="BR1284" s="4"/>
      <c r="BS1284" s="4"/>
      <c r="BT1284" s="4"/>
      <c r="BU1284" s="4"/>
      <c r="BV1284" s="4"/>
      <c r="BW1284" s="4"/>
      <c r="BX1284" s="4"/>
      <c r="BY1284" s="4"/>
      <c r="BZ1284" s="4"/>
      <c r="CA1284" s="4"/>
      <c r="CB1284" s="4"/>
      <c r="CC1284" s="4"/>
      <c r="CD1284" s="4"/>
      <c r="CE1284" s="4"/>
      <c r="CF1284" s="4"/>
      <c r="CG1284" s="4"/>
      <c r="CH1284" s="4"/>
      <c r="CI1284" s="4"/>
      <c r="CJ1284" s="4"/>
      <c r="CK1284" s="4"/>
      <c r="CL1284" s="4"/>
      <c r="CM1284" s="4"/>
    </row>
    <row r="1285" ht="14.25" customHeight="1">
      <c r="A1285" s="1" t="str">
        <f t="shared" si="138"/>
        <v/>
      </c>
      <c r="B1285" s="103" t="str">
        <f t="shared" si="4"/>
        <v>Có sẵn</v>
      </c>
      <c r="C1285" s="4" t="s">
        <v>6673</v>
      </c>
      <c r="D1285" s="4" t="s">
        <v>6674</v>
      </c>
      <c r="E1285" s="4" t="s">
        <v>6680</v>
      </c>
      <c r="F1285" s="4" t="s">
        <v>6681</v>
      </c>
      <c r="G1285" s="4" t="s">
        <v>6682</v>
      </c>
      <c r="H1285" s="4"/>
      <c r="I1285" s="4"/>
      <c r="J1285" s="4"/>
      <c r="K1285" s="4"/>
      <c r="L1285" s="4"/>
      <c r="M1285" s="4"/>
      <c r="N1285" s="4"/>
      <c r="O1285" s="4"/>
      <c r="P1285" s="4" t="s">
        <v>6731</v>
      </c>
      <c r="Q1285" s="4" t="s">
        <v>5</v>
      </c>
      <c r="R1285" s="4" t="s">
        <v>6732</v>
      </c>
      <c r="S1285" s="4" t="s">
        <v>6733</v>
      </c>
      <c r="T1285" s="4" t="s">
        <v>6734</v>
      </c>
      <c r="U1285" s="4" t="s">
        <v>6735</v>
      </c>
      <c r="V1285" s="4" t="s">
        <v>6736</v>
      </c>
      <c r="W1285" s="4" t="s">
        <v>6737</v>
      </c>
      <c r="X1285" s="4" t="s">
        <v>171</v>
      </c>
      <c r="Y1285" s="4"/>
      <c r="Z1285" s="4" t="s">
        <v>6738</v>
      </c>
      <c r="AA1285" s="4">
        <v>1372.0</v>
      </c>
      <c r="AB1285" s="4" t="s">
        <v>13</v>
      </c>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243" t="str">
        <f t="shared" si="129"/>
        <v>TNLT</v>
      </c>
      <c r="BK1285" s="4"/>
      <c r="BL1285" s="4"/>
      <c r="BM1285" s="4"/>
      <c r="BN1285" s="4"/>
      <c r="BO1285" s="4"/>
      <c r="BP1285" s="4"/>
      <c r="BQ1285" s="4"/>
      <c r="BR1285" s="4"/>
      <c r="BS1285" s="4"/>
      <c r="BT1285" s="4"/>
      <c r="BU1285" s="4"/>
      <c r="BV1285" s="4"/>
      <c r="BW1285" s="4"/>
      <c r="BX1285" s="4"/>
      <c r="BY1285" s="4"/>
      <c r="BZ1285" s="4"/>
      <c r="CA1285" s="4"/>
      <c r="CB1285" s="4"/>
      <c r="CC1285" s="4"/>
      <c r="CD1285" s="4"/>
      <c r="CE1285" s="4"/>
      <c r="CF1285" s="4"/>
      <c r="CG1285" s="4"/>
      <c r="CH1285" s="4"/>
      <c r="CI1285" s="4"/>
      <c r="CJ1285" s="4"/>
      <c r="CK1285" s="4"/>
      <c r="CL1285" s="4"/>
      <c r="CM1285" s="4"/>
    </row>
    <row r="1286" ht="14.25" customHeight="1">
      <c r="A1286" s="1" t="str">
        <f t="shared" si="138"/>
        <v/>
      </c>
      <c r="B1286" s="103" t="str">
        <f t="shared" si="4"/>
        <v>Có sẵn</v>
      </c>
      <c r="C1286" s="4" t="s">
        <v>6673</v>
      </c>
      <c r="D1286" s="4" t="s">
        <v>6674</v>
      </c>
      <c r="E1286" s="4"/>
      <c r="F1286" s="4"/>
      <c r="G1286" s="4"/>
      <c r="H1286" s="4"/>
      <c r="I1286" s="4"/>
      <c r="J1286" s="4" t="s">
        <v>123</v>
      </c>
      <c r="K1286" s="4"/>
      <c r="L1286" s="4" t="s">
        <v>6686</v>
      </c>
      <c r="M1286" s="4"/>
      <c r="N1286" s="4"/>
      <c r="O1286" s="4"/>
      <c r="P1286" s="4" t="s">
        <v>204</v>
      </c>
      <c r="Q1286" s="4" t="s">
        <v>9</v>
      </c>
      <c r="R1286" s="4" t="s">
        <v>6739</v>
      </c>
      <c r="S1286" s="4" t="s">
        <v>150</v>
      </c>
      <c r="T1286" s="4" t="s">
        <v>150</v>
      </c>
      <c r="U1286" s="4" t="s">
        <v>150</v>
      </c>
      <c r="V1286" s="4" t="s">
        <v>150</v>
      </c>
      <c r="W1286" s="4" t="s">
        <v>150</v>
      </c>
      <c r="X1286" s="4" t="s">
        <v>6740</v>
      </c>
      <c r="Y1286" s="4"/>
      <c r="Z1286" s="4" t="s">
        <v>6741</v>
      </c>
      <c r="AA1286" s="4">
        <v>1373.0</v>
      </c>
      <c r="AB1286" s="4" t="s">
        <v>13</v>
      </c>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243" t="str">
        <f t="shared" si="129"/>
        <v>TL</v>
      </c>
      <c r="BK1286" s="4"/>
      <c r="BL1286" s="4"/>
      <c r="BM1286" s="4"/>
      <c r="BN1286" s="4"/>
      <c r="BO1286" s="4"/>
      <c r="BP1286" s="4"/>
      <c r="BQ1286" s="4"/>
      <c r="BR1286" s="4"/>
      <c r="BS1286" s="4"/>
      <c r="BT1286" s="4"/>
      <c r="BU1286" s="4"/>
      <c r="BV1286" s="4"/>
      <c r="BW1286" s="4"/>
      <c r="BX1286" s="4"/>
      <c r="BY1286" s="4"/>
      <c r="BZ1286" s="4"/>
      <c r="CA1286" s="4"/>
      <c r="CB1286" s="4"/>
      <c r="CC1286" s="4"/>
      <c r="CD1286" s="4"/>
      <c r="CE1286" s="4"/>
      <c r="CF1286" s="4"/>
      <c r="CG1286" s="4"/>
      <c r="CH1286" s="4"/>
      <c r="CI1286" s="4"/>
      <c r="CJ1286" s="4"/>
      <c r="CK1286" s="4"/>
      <c r="CL1286" s="4"/>
      <c r="CM1286" s="4"/>
    </row>
    <row r="1287" ht="14.25" customHeight="1">
      <c r="A1287" s="1"/>
      <c r="B1287" s="103" t="str">
        <f t="shared" si="4"/>
        <v>Thêm</v>
      </c>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243" t="str">
        <f t="shared" si="129"/>
        <v/>
      </c>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c r="CL1287" s="4"/>
      <c r="CM1287" s="4"/>
    </row>
    <row r="1288" ht="14.25" customHeight="1">
      <c r="A1288" s="1" t="str">
        <f>SWITCH(B1288,"OK",IF(ISBLANK(R1288),IF(ISBLANK(P1288),"Giữ chỗ nhóm","Giữ chỗ"),"OK"),"Chưa làm",IF(P1288&lt;&gt;"","Giữ chỗ",""),0,IF(ISBLANK(R1288),"Thêm",""),"")</f>
        <v/>
      </c>
      <c r="B1288" s="103" t="str">
        <f t="shared" si="4"/>
        <v>Có sẵn</v>
      </c>
      <c r="C1288" s="4" t="s">
        <v>6673</v>
      </c>
      <c r="D1288" s="4" t="s">
        <v>6674</v>
      </c>
      <c r="E1288" s="4"/>
      <c r="F1288" s="4"/>
      <c r="G1288" s="4"/>
      <c r="H1288" s="4"/>
      <c r="I1288" s="4"/>
      <c r="J1288" s="4"/>
      <c r="K1288" s="4"/>
      <c r="L1288" s="4"/>
      <c r="M1288" s="4"/>
      <c r="N1288" s="4"/>
      <c r="O1288" s="4"/>
      <c r="P1288" s="4"/>
      <c r="Q1288" s="4" t="s">
        <v>5</v>
      </c>
      <c r="R1288" s="4" t="s">
        <v>6742</v>
      </c>
      <c r="S1288" s="4" t="s">
        <v>6733</v>
      </c>
      <c r="T1288" s="4" t="s">
        <v>6734</v>
      </c>
      <c r="U1288" s="4" t="s">
        <v>6735</v>
      </c>
      <c r="V1288" s="4" t="s">
        <v>6736</v>
      </c>
      <c r="W1288" s="4" t="s">
        <v>6743</v>
      </c>
      <c r="X1288" s="4"/>
      <c r="Y1288" s="4"/>
      <c r="Z1288" s="4" t="s">
        <v>6744</v>
      </c>
      <c r="AA1288" s="4">
        <v>1375.0</v>
      </c>
      <c r="AB1288" s="4" t="s">
        <v>49</v>
      </c>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243" t="str">
        <f t="shared" si="129"/>
        <v>TNLT</v>
      </c>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row>
    <row r="1289" ht="14.25" customHeight="1">
      <c r="A1289" s="1"/>
      <c r="B1289" s="103" t="str">
        <f t="shared" si="4"/>
        <v>Thêm</v>
      </c>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243" t="str">
        <f t="shared" si="129"/>
        <v/>
      </c>
      <c r="BK1289" s="4"/>
      <c r="BL1289" s="4"/>
      <c r="BM1289" s="4"/>
      <c r="BN1289" s="4"/>
      <c r="BO1289" s="4"/>
      <c r="BP1289" s="4"/>
      <c r="BQ1289" s="4"/>
      <c r="BR1289" s="4"/>
      <c r="BS1289" s="4"/>
      <c r="BT1289" s="4"/>
      <c r="BU1289" s="4"/>
      <c r="BV1289" s="4"/>
      <c r="BW1289" s="4"/>
      <c r="BX1289" s="4"/>
      <c r="BY1289" s="4"/>
      <c r="BZ1289" s="4"/>
      <c r="CA1289" s="4"/>
      <c r="CB1289" s="4"/>
      <c r="CC1289" s="4"/>
      <c r="CD1289" s="4"/>
      <c r="CE1289" s="4"/>
      <c r="CF1289" s="4"/>
      <c r="CG1289" s="4"/>
      <c r="CH1289" s="4"/>
      <c r="CI1289" s="4"/>
      <c r="CJ1289" s="4"/>
      <c r="CK1289" s="4"/>
      <c r="CL1289" s="4"/>
      <c r="CM1289" s="4"/>
    </row>
    <row r="1290" ht="14.25" customHeight="1">
      <c r="A1290" s="1"/>
      <c r="B1290" s="103" t="str">
        <f t="shared" si="4"/>
        <v>Thêm</v>
      </c>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243" t="str">
        <f t="shared" si="129"/>
        <v/>
      </c>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c r="CL1290" s="4"/>
      <c r="CM1290" s="4"/>
    </row>
    <row r="1291" ht="14.25" customHeight="1">
      <c r="A1291" s="1" t="str">
        <f>SWITCH(B1291,"OK",IF(ISBLANK(R1291),IF(ISBLANK(P1291),"Giữ chỗ nhóm","Giữ chỗ"),"OK"),"Chưa làm",IF(P1291&lt;&gt;"","Giữ chỗ",""),0,IF(ISBLANK(R1291),"Thêm",""),"")</f>
        <v/>
      </c>
      <c r="B1291" s="103" t="str">
        <f t="shared" si="4"/>
        <v>Có sẵn</v>
      </c>
      <c r="C1291" s="4" t="s">
        <v>6673</v>
      </c>
      <c r="D1291" s="4" t="s">
        <v>6674</v>
      </c>
      <c r="E1291" s="4"/>
      <c r="F1291" s="4"/>
      <c r="G1291" s="4"/>
      <c r="H1291" s="4"/>
      <c r="I1291" s="4"/>
      <c r="J1291" s="4"/>
      <c r="K1291" s="4"/>
      <c r="L1291" s="4"/>
      <c r="M1291" s="4"/>
      <c r="N1291" s="4"/>
      <c r="O1291" s="4"/>
      <c r="P1291" s="4"/>
      <c r="Q1291" s="4" t="s">
        <v>5</v>
      </c>
      <c r="R1291" s="4" t="s">
        <v>6745</v>
      </c>
      <c r="S1291" s="4" t="s">
        <v>5912</v>
      </c>
      <c r="T1291" s="4" t="s">
        <v>5913</v>
      </c>
      <c r="U1291" s="4" t="s">
        <v>5914</v>
      </c>
      <c r="V1291" s="4" t="s">
        <v>5915</v>
      </c>
      <c r="W1291" s="4" t="s">
        <v>5916</v>
      </c>
      <c r="X1291" s="4"/>
      <c r="Y1291" s="4"/>
      <c r="Z1291" s="4" t="s">
        <v>6746</v>
      </c>
      <c r="AA1291" s="4">
        <v>1378.0</v>
      </c>
      <c r="AB1291" s="4" t="s">
        <v>49</v>
      </c>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243" t="str">
        <f t="shared" si="129"/>
        <v>TNLT</v>
      </c>
      <c r="BK1291" s="4"/>
      <c r="BL1291" s="4"/>
      <c r="BM1291" s="4"/>
      <c r="BN1291" s="4"/>
      <c r="BO1291" s="4"/>
      <c r="BP1291" s="4"/>
      <c r="BQ1291" s="4"/>
      <c r="BR1291" s="4"/>
      <c r="BS1291" s="4"/>
      <c r="BT1291" s="4"/>
      <c r="BU1291" s="4"/>
      <c r="BV1291" s="4"/>
      <c r="BW1291" s="4"/>
      <c r="BX1291" s="4"/>
      <c r="BY1291" s="4"/>
      <c r="BZ1291" s="4"/>
      <c r="CA1291" s="4"/>
      <c r="CB1291" s="4"/>
      <c r="CC1291" s="4"/>
      <c r="CD1291" s="4"/>
      <c r="CE1291" s="4"/>
      <c r="CF1291" s="4"/>
      <c r="CG1291" s="4"/>
      <c r="CH1291" s="4"/>
      <c r="CI1291" s="4"/>
      <c r="CJ1291" s="4"/>
      <c r="CK1291" s="4"/>
      <c r="CL1291" s="4"/>
      <c r="CM1291" s="4"/>
    </row>
    <row r="1292" ht="14.25" customHeight="1">
      <c r="A1292" s="1"/>
      <c r="B1292" s="103" t="str">
        <f t="shared" si="4"/>
        <v>Thêm</v>
      </c>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243" t="str">
        <f t="shared" si="129"/>
        <v/>
      </c>
      <c r="BK1292" s="4"/>
      <c r="BL1292" s="4"/>
      <c r="BM1292" s="4"/>
      <c r="BN1292" s="4"/>
      <c r="BO1292" s="4"/>
      <c r="BP1292" s="4"/>
      <c r="BQ1292" s="4"/>
      <c r="BR1292" s="4"/>
      <c r="BS1292" s="4"/>
      <c r="BT1292" s="4"/>
      <c r="BU1292" s="4"/>
      <c r="BV1292" s="4"/>
      <c r="BW1292" s="4"/>
      <c r="BX1292" s="4"/>
      <c r="BY1292" s="4"/>
      <c r="BZ1292" s="4"/>
      <c r="CA1292" s="4"/>
      <c r="CB1292" s="4"/>
      <c r="CC1292" s="4"/>
      <c r="CD1292" s="4"/>
      <c r="CE1292" s="4"/>
      <c r="CF1292" s="4"/>
      <c r="CG1292" s="4"/>
      <c r="CH1292" s="4"/>
      <c r="CI1292" s="4"/>
      <c r="CJ1292" s="4"/>
      <c r="CK1292" s="4"/>
      <c r="CL1292" s="4"/>
      <c r="CM1292" s="4"/>
    </row>
    <row r="1293" ht="14.25" customHeight="1">
      <c r="A1293" s="1" t="str">
        <f t="shared" ref="A1293:A1303" si="139">SWITCH(B1293,"OK",IF(ISBLANK(R1293),IF(ISBLANK(P1293),"Giữ chỗ nhóm","Giữ chỗ"),"OK"),"Chưa làm",IF(P1293&lt;&gt;"","Giữ chỗ",""),0,IF(ISBLANK(R1293),"Thêm",""),"")</f>
        <v/>
      </c>
      <c r="B1293" s="103" t="str">
        <f t="shared" si="4"/>
        <v>Có sẵn</v>
      </c>
      <c r="C1293" s="4" t="s">
        <v>6673</v>
      </c>
      <c r="D1293" s="4" t="s">
        <v>6674</v>
      </c>
      <c r="E1293" s="4"/>
      <c r="F1293" s="4"/>
      <c r="G1293" s="4"/>
      <c r="H1293" s="4"/>
      <c r="I1293" s="4"/>
      <c r="J1293" s="4"/>
      <c r="K1293" s="4"/>
      <c r="L1293" s="4"/>
      <c r="M1293" s="4"/>
      <c r="N1293" s="4"/>
      <c r="O1293" s="4"/>
      <c r="P1293" s="4"/>
      <c r="Q1293" s="4" t="s">
        <v>9</v>
      </c>
      <c r="R1293" s="4" t="s">
        <v>6747</v>
      </c>
      <c r="S1293" s="4"/>
      <c r="T1293" s="4"/>
      <c r="U1293" s="4"/>
      <c r="V1293" s="4"/>
      <c r="W1293" s="4"/>
      <c r="X1293" s="4"/>
      <c r="Y1293" s="4"/>
      <c r="Z1293" s="4" t="s">
        <v>6748</v>
      </c>
      <c r="AA1293" s="4">
        <v>1380.0</v>
      </c>
      <c r="AB1293" s="4" t="s">
        <v>49</v>
      </c>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243" t="str">
        <f t="shared" si="129"/>
        <v>TL</v>
      </c>
      <c r="BK1293" s="4"/>
      <c r="BL1293" s="4"/>
      <c r="BM1293" s="4"/>
      <c r="BN1293" s="4"/>
      <c r="BO1293" s="4"/>
      <c r="BP1293" s="4"/>
      <c r="BQ1293" s="4"/>
      <c r="BR1293" s="4"/>
      <c r="BS1293" s="4"/>
      <c r="BT1293" s="4"/>
      <c r="BU1293" s="4"/>
      <c r="BV1293" s="4"/>
      <c r="BW1293" s="4"/>
      <c r="BX1293" s="4"/>
      <c r="BY1293" s="4"/>
      <c r="BZ1293" s="4"/>
      <c r="CA1293" s="4"/>
      <c r="CB1293" s="4"/>
      <c r="CC1293" s="4"/>
      <c r="CD1293" s="4"/>
      <c r="CE1293" s="4"/>
      <c r="CF1293" s="4"/>
      <c r="CG1293" s="4"/>
      <c r="CH1293" s="4"/>
      <c r="CI1293" s="4"/>
      <c r="CJ1293" s="4"/>
      <c r="CK1293" s="4"/>
      <c r="CL1293" s="4"/>
      <c r="CM1293" s="4"/>
    </row>
    <row r="1294" ht="14.25" customHeight="1">
      <c r="A1294" s="1" t="str">
        <f t="shared" si="139"/>
        <v/>
      </c>
      <c r="B1294" s="103" t="str">
        <f t="shared" si="4"/>
        <v>Có sẵn</v>
      </c>
      <c r="C1294" s="4" t="s">
        <v>6673</v>
      </c>
      <c r="D1294" s="4" t="s">
        <v>6674</v>
      </c>
      <c r="E1294" s="4"/>
      <c r="F1294" s="4"/>
      <c r="G1294" s="4"/>
      <c r="H1294" s="4"/>
      <c r="I1294" s="4"/>
      <c r="J1294" s="4"/>
      <c r="K1294" s="4"/>
      <c r="L1294" s="4"/>
      <c r="M1294" s="4"/>
      <c r="N1294" s="4"/>
      <c r="O1294" s="4"/>
      <c r="P1294" s="4"/>
      <c r="Q1294" s="4" t="s">
        <v>9</v>
      </c>
      <c r="R1294" s="4" t="s">
        <v>6749</v>
      </c>
      <c r="S1294" s="4"/>
      <c r="T1294" s="4"/>
      <c r="U1294" s="4"/>
      <c r="V1294" s="4"/>
      <c r="W1294" s="4"/>
      <c r="X1294" s="4"/>
      <c r="Y1294" s="4"/>
      <c r="Z1294" s="4" t="s">
        <v>6750</v>
      </c>
      <c r="AA1294" s="4">
        <v>1381.0</v>
      </c>
      <c r="AB1294" s="4" t="s">
        <v>49</v>
      </c>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243" t="str">
        <f t="shared" si="129"/>
        <v>TL</v>
      </c>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c r="CL1294" s="4"/>
      <c r="CM1294" s="4"/>
    </row>
    <row r="1295" ht="14.25" customHeight="1">
      <c r="A1295" s="1" t="str">
        <f t="shared" si="139"/>
        <v/>
      </c>
      <c r="B1295" s="103" t="str">
        <f t="shared" si="4"/>
        <v>Có sẵn</v>
      </c>
      <c r="C1295" s="4" t="s">
        <v>6673</v>
      </c>
      <c r="D1295" s="4" t="s">
        <v>6674</v>
      </c>
      <c r="E1295" s="4"/>
      <c r="F1295" s="4"/>
      <c r="G1295" s="4"/>
      <c r="H1295" s="4"/>
      <c r="I1295" s="4"/>
      <c r="J1295" s="4" t="s">
        <v>123</v>
      </c>
      <c r="K1295" s="4"/>
      <c r="L1295" s="4" t="s">
        <v>6718</v>
      </c>
      <c r="M1295" s="4"/>
      <c r="N1295" s="4"/>
      <c r="O1295" s="4"/>
      <c r="P1295" s="4" t="s">
        <v>6751</v>
      </c>
      <c r="Q1295" s="4" t="s">
        <v>9</v>
      </c>
      <c r="R1295" s="4" t="s">
        <v>6752</v>
      </c>
      <c r="S1295" s="4" t="s">
        <v>150</v>
      </c>
      <c r="T1295" s="4" t="s">
        <v>150</v>
      </c>
      <c r="U1295" s="4" t="s">
        <v>150</v>
      </c>
      <c r="V1295" s="4" t="s">
        <v>150</v>
      </c>
      <c r="W1295" s="4" t="s">
        <v>150</v>
      </c>
      <c r="X1295" s="4" t="s">
        <v>6753</v>
      </c>
      <c r="Y1295" s="4"/>
      <c r="Z1295" s="4" t="s">
        <v>6754</v>
      </c>
      <c r="AA1295" s="4">
        <v>1382.0</v>
      </c>
      <c r="AB1295" s="4" t="s">
        <v>13</v>
      </c>
      <c r="AC1295" s="4"/>
      <c r="AD1295" s="20" t="s">
        <v>544</v>
      </c>
      <c r="AE1295" s="67" t="s">
        <v>10212</v>
      </c>
      <c r="AF1295" s="67" t="s">
        <v>9</v>
      </c>
      <c r="AG1295" s="4"/>
      <c r="AH1295" s="4"/>
      <c r="AI1295" s="4"/>
      <c r="AJ1295" s="4"/>
      <c r="AK1295" s="4"/>
      <c r="AL1295" s="67" t="s">
        <v>10213</v>
      </c>
      <c r="AM1295" s="67" t="s">
        <v>10213</v>
      </c>
      <c r="AN1295" s="67" t="s">
        <v>8345</v>
      </c>
      <c r="AO1295" s="67" t="s">
        <v>10213</v>
      </c>
      <c r="AP1295" s="4"/>
      <c r="AQ1295" s="4"/>
      <c r="AR1295" s="4"/>
      <c r="AS1295" s="4"/>
      <c r="AT1295" s="4"/>
      <c r="AU1295" s="4"/>
      <c r="AV1295" s="4"/>
      <c r="AW1295" s="4"/>
      <c r="AX1295" s="4"/>
      <c r="AY1295" s="4"/>
      <c r="AZ1295" s="4"/>
      <c r="BA1295" s="4"/>
      <c r="BB1295" s="4"/>
      <c r="BC1295" s="4"/>
      <c r="BD1295" s="4"/>
      <c r="BE1295" s="4"/>
      <c r="BF1295" s="4"/>
      <c r="BG1295" s="4"/>
      <c r="BH1295" s="4"/>
      <c r="BI1295" s="4"/>
      <c r="BJ1295" s="243" t="str">
        <f t="shared" si="129"/>
        <v>TL</v>
      </c>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c r="CL1295" s="4"/>
      <c r="CM1295" s="4"/>
    </row>
    <row r="1296" ht="14.25" customHeight="1">
      <c r="A1296" s="1" t="str">
        <f t="shared" si="139"/>
        <v>OK</v>
      </c>
      <c r="B1296" s="103" t="str">
        <f t="shared" si="4"/>
        <v>OK</v>
      </c>
      <c r="C1296" s="4" t="s">
        <v>6755</v>
      </c>
      <c r="D1296" s="4" t="s">
        <v>6674</v>
      </c>
      <c r="E1296" s="4"/>
      <c r="F1296" s="4"/>
      <c r="G1296" s="4" t="s">
        <v>6756</v>
      </c>
      <c r="H1296" s="4"/>
      <c r="I1296" s="4"/>
      <c r="J1296" s="4"/>
      <c r="K1296" s="4"/>
      <c r="L1296" s="4"/>
      <c r="M1296" s="4" t="s">
        <v>48</v>
      </c>
      <c r="N1296" s="4" t="s">
        <v>5</v>
      </c>
      <c r="O1296" s="4" t="s">
        <v>681</v>
      </c>
      <c r="P1296" s="4" t="s">
        <v>4468</v>
      </c>
      <c r="Q1296" s="4"/>
      <c r="R1296" s="4" t="s">
        <v>6757</v>
      </c>
      <c r="S1296" s="4" t="s">
        <v>6758</v>
      </c>
      <c r="T1296" s="4" t="s">
        <v>6759</v>
      </c>
      <c r="U1296" s="4" t="s">
        <v>6760</v>
      </c>
      <c r="V1296" s="4" t="s">
        <v>6761</v>
      </c>
      <c r="W1296" s="4" t="s">
        <v>5844</v>
      </c>
      <c r="X1296" s="4" t="s">
        <v>171</v>
      </c>
      <c r="Y1296" s="4" t="s">
        <v>6762</v>
      </c>
      <c r="Z1296" s="4"/>
      <c r="AA1296" s="4">
        <v>1383.0</v>
      </c>
      <c r="AB1296" s="4" t="s">
        <v>47</v>
      </c>
      <c r="AC1296" s="4"/>
      <c r="AD1296" s="20" t="s">
        <v>595</v>
      </c>
      <c r="AE1296" s="4" t="s">
        <v>6757</v>
      </c>
      <c r="AF1296" s="67" t="s">
        <v>5</v>
      </c>
      <c r="AG1296" s="4" t="s">
        <v>6758</v>
      </c>
      <c r="AH1296" s="4" t="s">
        <v>6759</v>
      </c>
      <c r="AI1296" s="4" t="s">
        <v>6760</v>
      </c>
      <c r="AJ1296" s="4" t="s">
        <v>6761</v>
      </c>
      <c r="AK1296" s="4" t="s">
        <v>5844</v>
      </c>
      <c r="AL1296" s="4" t="s">
        <v>171</v>
      </c>
      <c r="AM1296" s="4" t="s">
        <v>6762</v>
      </c>
      <c r="AN1296" s="2" t="s">
        <v>8294</v>
      </c>
      <c r="AO1296" s="67" t="s">
        <v>8295</v>
      </c>
      <c r="AP1296" s="67"/>
      <c r="AQ1296" s="4"/>
      <c r="AR1296" s="4"/>
      <c r="AS1296" s="4"/>
      <c r="AT1296" s="4"/>
      <c r="AU1296" s="4"/>
      <c r="AV1296" s="4"/>
      <c r="AW1296" s="4"/>
      <c r="AX1296" s="4"/>
      <c r="AY1296" s="4"/>
      <c r="AZ1296" s="4"/>
      <c r="BA1296" s="4"/>
      <c r="BB1296" s="4"/>
      <c r="BC1296" s="4"/>
      <c r="BD1296" s="4"/>
      <c r="BE1296" s="4"/>
      <c r="BF1296" s="4"/>
      <c r="BG1296" s="4"/>
      <c r="BH1296" s="4"/>
      <c r="BI1296" s="4"/>
      <c r="BJ1296" s="243" t="str">
        <f t="shared" si="129"/>
        <v>TNLT</v>
      </c>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c r="CL1296" s="4"/>
      <c r="CM1296" s="4"/>
    </row>
    <row r="1297" ht="14.25" customHeight="1">
      <c r="A1297" s="1" t="str">
        <f t="shared" si="139"/>
        <v>OK</v>
      </c>
      <c r="B1297" s="103" t="str">
        <f t="shared" si="4"/>
        <v>OK</v>
      </c>
      <c r="C1297" s="4" t="s">
        <v>6755</v>
      </c>
      <c r="D1297" s="4" t="s">
        <v>6674</v>
      </c>
      <c r="E1297" s="4"/>
      <c r="F1297" s="4"/>
      <c r="G1297" s="4"/>
      <c r="H1297" s="4"/>
      <c r="I1297" s="4"/>
      <c r="J1297" s="4"/>
      <c r="K1297" s="4"/>
      <c r="L1297" s="4"/>
      <c r="M1297" s="4" t="s">
        <v>48</v>
      </c>
      <c r="N1297" s="4" t="s">
        <v>5</v>
      </c>
      <c r="O1297" s="4" t="s">
        <v>5436</v>
      </c>
      <c r="P1297" s="4" t="s">
        <v>5479</v>
      </c>
      <c r="Q1297" s="4"/>
      <c r="R1297" s="4" t="s">
        <v>6763</v>
      </c>
      <c r="S1297" s="4" t="s">
        <v>6764</v>
      </c>
      <c r="T1297" s="4" t="s">
        <v>6765</v>
      </c>
      <c r="U1297" s="4" t="s">
        <v>6766</v>
      </c>
      <c r="V1297" s="4" t="s">
        <v>6767</v>
      </c>
      <c r="W1297" s="4" t="s">
        <v>6768</v>
      </c>
      <c r="X1297" s="4" t="s">
        <v>2352</v>
      </c>
      <c r="Y1297" s="4" t="s">
        <v>6769</v>
      </c>
      <c r="Z1297" s="4"/>
      <c r="AA1297" s="4">
        <v>1384.0</v>
      </c>
      <c r="AB1297" s="4" t="s">
        <v>47</v>
      </c>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243" t="str">
        <f t="shared" si="129"/>
        <v>TNLT</v>
      </c>
      <c r="BK1297" s="4"/>
      <c r="BL1297" s="4"/>
      <c r="BM1297" s="4"/>
      <c r="BN1297" s="4"/>
      <c r="BO1297" s="4"/>
      <c r="BP1297" s="4"/>
      <c r="BQ1297" s="4"/>
      <c r="BR1297" s="4"/>
      <c r="BS1297" s="4"/>
      <c r="BT1297" s="4"/>
      <c r="BU1297" s="4"/>
      <c r="BV1297" s="4"/>
      <c r="BW1297" s="4"/>
      <c r="BX1297" s="4"/>
      <c r="BY1297" s="4"/>
      <c r="BZ1297" s="4"/>
      <c r="CA1297" s="4"/>
      <c r="CB1297" s="4"/>
      <c r="CC1297" s="4"/>
      <c r="CD1297" s="4"/>
      <c r="CE1297" s="4"/>
      <c r="CF1297" s="4"/>
      <c r="CG1297" s="4"/>
      <c r="CH1297" s="4"/>
      <c r="CI1297" s="4"/>
      <c r="CJ1297" s="4"/>
      <c r="CK1297" s="4"/>
      <c r="CL1297" s="4"/>
      <c r="CM1297" s="4"/>
    </row>
    <row r="1298" ht="14.25" customHeight="1">
      <c r="A1298" s="1" t="str">
        <f t="shared" si="139"/>
        <v/>
      </c>
      <c r="B1298" s="103" t="str">
        <f t="shared" si="4"/>
        <v>Có sẵn</v>
      </c>
      <c r="C1298" s="4" t="s">
        <v>6755</v>
      </c>
      <c r="D1298" s="4" t="s">
        <v>6674</v>
      </c>
      <c r="E1298" s="4"/>
      <c r="F1298" s="4"/>
      <c r="G1298" s="4" t="s">
        <v>6756</v>
      </c>
      <c r="H1298" s="4"/>
      <c r="I1298" s="4"/>
      <c r="J1298" s="4"/>
      <c r="K1298" s="4"/>
      <c r="L1298" s="4"/>
      <c r="M1298" s="4"/>
      <c r="N1298" s="4"/>
      <c r="O1298" s="4"/>
      <c r="P1298" s="4"/>
      <c r="Q1298" s="4" t="s">
        <v>5</v>
      </c>
      <c r="R1298" s="4" t="s">
        <v>6745</v>
      </c>
      <c r="S1298" s="4" t="s">
        <v>5912</v>
      </c>
      <c r="T1298" s="4" t="s">
        <v>5913</v>
      </c>
      <c r="U1298" s="4" t="s">
        <v>5914</v>
      </c>
      <c r="V1298" s="4" t="s">
        <v>5915</v>
      </c>
      <c r="W1298" s="4" t="s">
        <v>5916</v>
      </c>
      <c r="X1298" s="4"/>
      <c r="Y1298" s="4"/>
      <c r="Z1298" s="4" t="s">
        <v>6746</v>
      </c>
      <c r="AA1298" s="4">
        <v>1385.0</v>
      </c>
      <c r="AB1298" s="4" t="s">
        <v>49</v>
      </c>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243" t="str">
        <f t="shared" si="129"/>
        <v>TNLT</v>
      </c>
      <c r="BK1298" s="4"/>
      <c r="BL1298" s="4"/>
      <c r="BM1298" s="4"/>
      <c r="BN1298" s="4"/>
      <c r="BO1298" s="4"/>
      <c r="BP1298" s="4"/>
      <c r="BQ1298" s="4"/>
      <c r="BR1298" s="4"/>
      <c r="BS1298" s="4"/>
      <c r="BT1298" s="4"/>
      <c r="BU1298" s="4"/>
      <c r="BV1298" s="4"/>
      <c r="BW1298" s="4"/>
      <c r="BX1298" s="4"/>
      <c r="BY1298" s="4"/>
      <c r="BZ1298" s="4"/>
      <c r="CA1298" s="4"/>
      <c r="CB1298" s="4"/>
      <c r="CC1298" s="4"/>
      <c r="CD1298" s="4"/>
      <c r="CE1298" s="4"/>
      <c r="CF1298" s="4"/>
      <c r="CG1298" s="4"/>
      <c r="CH1298" s="4"/>
      <c r="CI1298" s="4"/>
      <c r="CJ1298" s="4"/>
      <c r="CK1298" s="4"/>
      <c r="CL1298" s="4"/>
      <c r="CM1298" s="4"/>
    </row>
    <row r="1299" ht="14.25" customHeight="1">
      <c r="A1299" s="1" t="str">
        <f t="shared" si="139"/>
        <v/>
      </c>
      <c r="B1299" s="103" t="str">
        <f t="shared" si="4"/>
        <v>Có sẵn</v>
      </c>
      <c r="C1299" s="4" t="s">
        <v>6755</v>
      </c>
      <c r="D1299" s="4" t="s">
        <v>6674</v>
      </c>
      <c r="E1299" s="4"/>
      <c r="F1299" s="4"/>
      <c r="G1299" s="4"/>
      <c r="H1299" s="4"/>
      <c r="I1299" s="4"/>
      <c r="J1299" s="4"/>
      <c r="K1299" s="4"/>
      <c r="L1299" s="4"/>
      <c r="M1299" s="4"/>
      <c r="N1299" s="4"/>
      <c r="O1299" s="4"/>
      <c r="P1299" s="4"/>
      <c r="Q1299" s="4" t="s">
        <v>144</v>
      </c>
      <c r="R1299" s="4" t="s">
        <v>6770</v>
      </c>
      <c r="S1299" s="4" t="s">
        <v>6771</v>
      </c>
      <c r="T1299" s="4" t="s">
        <v>6772</v>
      </c>
      <c r="U1299" s="4" t="s">
        <v>6773</v>
      </c>
      <c r="V1299" s="4" t="s">
        <v>2654</v>
      </c>
      <c r="W1299" s="4" t="s">
        <v>150</v>
      </c>
      <c r="X1299" s="4" t="s">
        <v>151</v>
      </c>
      <c r="Y1299" s="4"/>
      <c r="Z1299" s="4" t="s">
        <v>6774</v>
      </c>
      <c r="AA1299" s="4">
        <v>1386.0</v>
      </c>
      <c r="AB1299" s="4" t="s">
        <v>101</v>
      </c>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243" t="str">
        <f t="shared" si="129"/>
        <v>ICT_TNLT</v>
      </c>
      <c r="BK1299" s="4"/>
      <c r="BL1299" s="4"/>
      <c r="BM1299" s="4"/>
      <c r="BN1299" s="4"/>
      <c r="BO1299" s="4"/>
      <c r="BP1299" s="4"/>
      <c r="BQ1299" s="4"/>
      <c r="BR1299" s="4"/>
      <c r="BS1299" s="4"/>
      <c r="BT1299" s="4"/>
      <c r="BU1299" s="4"/>
      <c r="BV1299" s="4"/>
      <c r="BW1299" s="4"/>
      <c r="BX1299" s="4"/>
      <c r="BY1299" s="4"/>
      <c r="BZ1299" s="4"/>
      <c r="CA1299" s="4"/>
      <c r="CB1299" s="4"/>
      <c r="CC1299" s="4"/>
      <c r="CD1299" s="4"/>
      <c r="CE1299" s="4"/>
      <c r="CF1299" s="4"/>
      <c r="CG1299" s="4"/>
      <c r="CH1299" s="4"/>
      <c r="CI1299" s="4"/>
      <c r="CJ1299" s="4"/>
      <c r="CK1299" s="4"/>
      <c r="CL1299" s="4"/>
      <c r="CM1299" s="4"/>
    </row>
    <row r="1300" ht="14.25" customHeight="1">
      <c r="A1300" s="1" t="str">
        <f t="shared" si="139"/>
        <v/>
      </c>
      <c r="B1300" s="103" t="str">
        <f t="shared" si="4"/>
        <v>Có sẵn</v>
      </c>
      <c r="C1300" s="4" t="s">
        <v>6755</v>
      </c>
      <c r="D1300" s="4" t="s">
        <v>6674</v>
      </c>
      <c r="E1300" s="4"/>
      <c r="F1300" s="4"/>
      <c r="G1300" s="4"/>
      <c r="H1300" s="4"/>
      <c r="I1300" s="4"/>
      <c r="J1300" s="4"/>
      <c r="K1300" s="4"/>
      <c r="L1300" s="4"/>
      <c r="M1300" s="4"/>
      <c r="N1300" s="4"/>
      <c r="O1300" s="4"/>
      <c r="P1300" s="4" t="s">
        <v>6775</v>
      </c>
      <c r="Q1300" s="4" t="s">
        <v>9</v>
      </c>
      <c r="R1300" s="4" t="s">
        <v>6776</v>
      </c>
      <c r="S1300" s="4" t="s">
        <v>150</v>
      </c>
      <c r="T1300" s="4" t="s">
        <v>150</v>
      </c>
      <c r="U1300" s="4" t="s">
        <v>150</v>
      </c>
      <c r="V1300" s="4" t="s">
        <v>150</v>
      </c>
      <c r="W1300" s="4" t="s">
        <v>150</v>
      </c>
      <c r="X1300" s="4" t="s">
        <v>6777</v>
      </c>
      <c r="Y1300" s="4"/>
      <c r="Z1300" s="4" t="s">
        <v>6778</v>
      </c>
      <c r="AA1300" s="4">
        <v>1387.0</v>
      </c>
      <c r="AB1300" s="4" t="s">
        <v>49</v>
      </c>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243" t="str">
        <f t="shared" si="129"/>
        <v>TL</v>
      </c>
      <c r="BK1300" s="4"/>
      <c r="BL1300" s="4"/>
      <c r="BM1300" s="4"/>
      <c r="BN1300" s="4"/>
      <c r="BO1300" s="4"/>
      <c r="BP1300" s="4"/>
      <c r="BQ1300" s="4"/>
      <c r="BR1300" s="4"/>
      <c r="BS1300" s="4"/>
      <c r="BT1300" s="4"/>
      <c r="BU1300" s="4"/>
      <c r="BV1300" s="4"/>
      <c r="BW1300" s="4"/>
      <c r="BX1300" s="4"/>
      <c r="BY1300" s="4"/>
      <c r="BZ1300" s="4"/>
      <c r="CA1300" s="4"/>
      <c r="CB1300" s="4"/>
      <c r="CC1300" s="4"/>
      <c r="CD1300" s="4"/>
      <c r="CE1300" s="4"/>
      <c r="CF1300" s="4"/>
      <c r="CG1300" s="4"/>
      <c r="CH1300" s="4"/>
      <c r="CI1300" s="4"/>
      <c r="CJ1300" s="4"/>
      <c r="CK1300" s="4"/>
      <c r="CL1300" s="4"/>
      <c r="CM1300" s="4"/>
    </row>
    <row r="1301" ht="14.25" customHeight="1">
      <c r="A1301" s="1" t="str">
        <f t="shared" si="139"/>
        <v/>
      </c>
      <c r="B1301" s="103" t="str">
        <f t="shared" si="4"/>
        <v>Có sẵn</v>
      </c>
      <c r="C1301" s="4" t="s">
        <v>6755</v>
      </c>
      <c r="D1301" s="4" t="s">
        <v>6674</v>
      </c>
      <c r="E1301" s="4"/>
      <c r="F1301" s="4"/>
      <c r="G1301" s="4"/>
      <c r="H1301" s="4"/>
      <c r="I1301" s="4"/>
      <c r="J1301" s="4"/>
      <c r="K1301" s="4"/>
      <c r="L1301" s="4"/>
      <c r="M1301" s="4"/>
      <c r="N1301" s="4"/>
      <c r="O1301" s="4"/>
      <c r="P1301" s="4"/>
      <c r="Q1301" s="4" t="s">
        <v>5</v>
      </c>
      <c r="R1301" s="4" t="s">
        <v>6779</v>
      </c>
      <c r="S1301" s="4" t="s">
        <v>4703</v>
      </c>
      <c r="T1301" s="4" t="s">
        <v>4704</v>
      </c>
      <c r="U1301" s="4" t="s">
        <v>4705</v>
      </c>
      <c r="V1301" s="4" t="s">
        <v>4706</v>
      </c>
      <c r="W1301" s="4" t="s">
        <v>4707</v>
      </c>
      <c r="X1301" s="4"/>
      <c r="Y1301" s="4"/>
      <c r="Z1301" s="4" t="s">
        <v>6780</v>
      </c>
      <c r="AA1301" s="4">
        <v>1388.0</v>
      </c>
      <c r="AB1301" s="4" t="s">
        <v>49</v>
      </c>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243" t="str">
        <f t="shared" si="129"/>
        <v>TNLT</v>
      </c>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c r="CL1301" s="4"/>
      <c r="CM1301" s="4"/>
    </row>
    <row r="1302" ht="14.25" customHeight="1">
      <c r="A1302" s="1" t="str">
        <f t="shared" si="139"/>
        <v/>
      </c>
      <c r="B1302" s="103" t="str">
        <f t="shared" si="4"/>
        <v>Có sẵn</v>
      </c>
      <c r="C1302" s="4" t="s">
        <v>6755</v>
      </c>
      <c r="D1302" s="4" t="s">
        <v>6674</v>
      </c>
      <c r="E1302" s="4"/>
      <c r="F1302" s="4"/>
      <c r="G1302" s="4"/>
      <c r="H1302" s="4"/>
      <c r="I1302" s="4"/>
      <c r="J1302" s="4"/>
      <c r="K1302" s="4"/>
      <c r="L1302" s="4"/>
      <c r="M1302" s="4"/>
      <c r="N1302" s="4"/>
      <c r="O1302" s="4"/>
      <c r="P1302" s="4"/>
      <c r="Q1302" s="4" t="s">
        <v>5</v>
      </c>
      <c r="R1302" s="4" t="s">
        <v>6781</v>
      </c>
      <c r="S1302" s="4" t="s">
        <v>6782</v>
      </c>
      <c r="T1302" s="4" t="s">
        <v>6783</v>
      </c>
      <c r="U1302" s="4" t="s">
        <v>6784</v>
      </c>
      <c r="V1302" s="4" t="s">
        <v>6785</v>
      </c>
      <c r="W1302" s="4" t="s">
        <v>4704</v>
      </c>
      <c r="X1302" s="4"/>
      <c r="Y1302" s="4"/>
      <c r="Z1302" s="4" t="s">
        <v>2225</v>
      </c>
      <c r="AA1302" s="4">
        <v>1389.0</v>
      </c>
      <c r="AB1302" s="4" t="s">
        <v>49</v>
      </c>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243" t="str">
        <f t="shared" si="129"/>
        <v>TNLT</v>
      </c>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row>
    <row r="1303" ht="14.25" customHeight="1">
      <c r="A1303" s="1" t="str">
        <f t="shared" si="139"/>
        <v/>
      </c>
      <c r="B1303" s="103" t="str">
        <f t="shared" si="4"/>
        <v>Có sẵn</v>
      </c>
      <c r="C1303" s="4" t="s">
        <v>6755</v>
      </c>
      <c r="D1303" s="4" t="s">
        <v>6674</v>
      </c>
      <c r="E1303" s="4"/>
      <c r="F1303" s="4"/>
      <c r="G1303" s="4"/>
      <c r="H1303" s="4"/>
      <c r="I1303" s="4"/>
      <c r="J1303" s="4"/>
      <c r="K1303" s="4"/>
      <c r="L1303" s="4"/>
      <c r="M1303" s="4"/>
      <c r="N1303" s="4"/>
      <c r="O1303" s="4"/>
      <c r="P1303" s="4"/>
      <c r="Q1303" s="4" t="s">
        <v>5</v>
      </c>
      <c r="R1303" s="4" t="s">
        <v>6786</v>
      </c>
      <c r="S1303" s="4" t="s">
        <v>6787</v>
      </c>
      <c r="T1303" s="4" t="s">
        <v>6788</v>
      </c>
      <c r="U1303" s="4" t="s">
        <v>6789</v>
      </c>
      <c r="V1303" s="4" t="s">
        <v>6790</v>
      </c>
      <c r="W1303" s="4" t="s">
        <v>6791</v>
      </c>
      <c r="X1303" s="4"/>
      <c r="Y1303" s="4"/>
      <c r="Z1303" s="4" t="s">
        <v>6792</v>
      </c>
      <c r="AA1303" s="4">
        <v>1390.0</v>
      </c>
      <c r="AB1303" s="4" t="s">
        <v>49</v>
      </c>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243" t="str">
        <f t="shared" si="129"/>
        <v>TNLT</v>
      </c>
      <c r="BK1303" s="4"/>
      <c r="BL1303" s="4"/>
      <c r="BM1303" s="4"/>
      <c r="BN1303" s="4"/>
      <c r="BO1303" s="4"/>
      <c r="BP1303" s="4"/>
      <c r="BQ1303" s="4"/>
      <c r="BR1303" s="4"/>
      <c r="BS1303" s="4"/>
      <c r="BT1303" s="4"/>
      <c r="BU1303" s="4"/>
      <c r="BV1303" s="4"/>
      <c r="BW1303" s="4"/>
      <c r="BX1303" s="4"/>
      <c r="BY1303" s="4"/>
      <c r="BZ1303" s="4"/>
      <c r="CA1303" s="4"/>
      <c r="CB1303" s="4"/>
      <c r="CC1303" s="4"/>
      <c r="CD1303" s="4"/>
      <c r="CE1303" s="4"/>
      <c r="CF1303" s="4"/>
      <c r="CG1303" s="4"/>
      <c r="CH1303" s="4"/>
      <c r="CI1303" s="4"/>
      <c r="CJ1303" s="4"/>
      <c r="CK1303" s="4"/>
      <c r="CL1303" s="4"/>
      <c r="CM1303" s="4"/>
    </row>
    <row r="1304" ht="14.25" customHeight="1">
      <c r="A1304" s="1"/>
      <c r="B1304" s="103" t="str">
        <f t="shared" si="4"/>
        <v>Thêm</v>
      </c>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243" t="str">
        <f t="shared" si="129"/>
        <v/>
      </c>
      <c r="BK1304" s="4"/>
      <c r="BL1304" s="4"/>
      <c r="BM1304" s="4"/>
      <c r="BN1304" s="4"/>
      <c r="BO1304" s="4"/>
      <c r="BP1304" s="4"/>
      <c r="BQ1304" s="4"/>
      <c r="BR1304" s="4"/>
      <c r="BS1304" s="4"/>
      <c r="BT1304" s="4"/>
      <c r="BU1304" s="4"/>
      <c r="BV1304" s="4"/>
      <c r="BW1304" s="4"/>
      <c r="BX1304" s="4"/>
      <c r="BY1304" s="4"/>
      <c r="BZ1304" s="4"/>
      <c r="CA1304" s="4"/>
      <c r="CB1304" s="4"/>
      <c r="CC1304" s="4"/>
      <c r="CD1304" s="4"/>
      <c r="CE1304" s="4"/>
      <c r="CF1304" s="4"/>
      <c r="CG1304" s="4"/>
      <c r="CH1304" s="4"/>
      <c r="CI1304" s="4"/>
      <c r="CJ1304" s="4"/>
      <c r="CK1304" s="4"/>
      <c r="CL1304" s="4"/>
      <c r="CM1304" s="4"/>
    </row>
    <row r="1305" ht="14.25" customHeight="1">
      <c r="A1305" s="1" t="str">
        <f t="shared" ref="A1305:A1366" si="140">SWITCH(B1305,"OK",IF(ISBLANK(R1305),IF(ISBLANK(P1305),"Giữ chỗ nhóm","Giữ chỗ"),"OK"),"Chưa làm",IF(P1305&lt;&gt;"","Giữ chỗ",""),0,IF(ISBLANK(R1305),"Thêm",""),"")</f>
        <v>OK</v>
      </c>
      <c r="B1305" s="103" t="str">
        <f t="shared" si="4"/>
        <v>OK</v>
      </c>
      <c r="C1305" s="4" t="s">
        <v>6793</v>
      </c>
      <c r="D1305" s="4" t="s">
        <v>6674</v>
      </c>
      <c r="E1305" s="4"/>
      <c r="F1305" s="4"/>
      <c r="G1305" s="4"/>
      <c r="H1305" s="4"/>
      <c r="I1305" s="4"/>
      <c r="J1305" s="4"/>
      <c r="K1305" s="4"/>
      <c r="L1305" s="4"/>
      <c r="M1305" s="4" t="s">
        <v>49</v>
      </c>
      <c r="N1305" s="4" t="s">
        <v>5</v>
      </c>
      <c r="O1305" s="4" t="s">
        <v>3302</v>
      </c>
      <c r="P1305" s="4" t="s">
        <v>3303</v>
      </c>
      <c r="Q1305" s="4"/>
      <c r="R1305" s="4" t="s">
        <v>6794</v>
      </c>
      <c r="S1305" s="4" t="s">
        <v>387</v>
      </c>
      <c r="T1305" s="4" t="s">
        <v>6795</v>
      </c>
      <c r="U1305" s="4" t="s">
        <v>6796</v>
      </c>
      <c r="V1305" s="4" t="s">
        <v>6797</v>
      </c>
      <c r="W1305" s="4"/>
      <c r="X1305" s="4"/>
      <c r="Y1305" s="4"/>
      <c r="Z1305" s="4"/>
      <c r="AA1305" s="4">
        <v>1392.0</v>
      </c>
      <c r="AB1305" s="4" t="s">
        <v>49</v>
      </c>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243" t="str">
        <f t="shared" si="129"/>
        <v>TNLT</v>
      </c>
      <c r="BK1305" s="4"/>
      <c r="BL1305" s="4"/>
      <c r="BM1305" s="4"/>
      <c r="BN1305" s="4"/>
      <c r="BO1305" s="4"/>
      <c r="BP1305" s="4"/>
      <c r="BQ1305" s="4"/>
      <c r="BR1305" s="4"/>
      <c r="BS1305" s="4"/>
      <c r="BT1305" s="4"/>
      <c r="BU1305" s="4"/>
      <c r="BV1305" s="4"/>
      <c r="BW1305" s="4"/>
      <c r="BX1305" s="4"/>
      <c r="BY1305" s="4"/>
      <c r="BZ1305" s="4"/>
      <c r="CA1305" s="4"/>
      <c r="CB1305" s="4"/>
      <c r="CC1305" s="4"/>
      <c r="CD1305" s="4"/>
      <c r="CE1305" s="4"/>
      <c r="CF1305" s="4"/>
      <c r="CG1305" s="4"/>
      <c r="CH1305" s="4"/>
      <c r="CI1305" s="4"/>
      <c r="CJ1305" s="4"/>
      <c r="CK1305" s="4"/>
      <c r="CL1305" s="4"/>
      <c r="CM1305" s="4"/>
    </row>
    <row r="1306" ht="14.25" customHeight="1">
      <c r="A1306" s="1" t="str">
        <f t="shared" si="140"/>
        <v>OK</v>
      </c>
      <c r="B1306" s="103" t="str">
        <f t="shared" si="4"/>
        <v>OK</v>
      </c>
      <c r="C1306" s="4" t="s">
        <v>6793</v>
      </c>
      <c r="D1306" s="4" t="s">
        <v>6674</v>
      </c>
      <c r="E1306" s="4"/>
      <c r="F1306" s="4"/>
      <c r="G1306" s="4"/>
      <c r="H1306" s="4"/>
      <c r="I1306" s="4"/>
      <c r="J1306" s="4"/>
      <c r="K1306" s="4"/>
      <c r="L1306" s="4"/>
      <c r="M1306" s="4" t="s">
        <v>49</v>
      </c>
      <c r="N1306" s="4" t="s">
        <v>5</v>
      </c>
      <c r="O1306" s="4" t="s">
        <v>3767</v>
      </c>
      <c r="P1306" s="4" t="s">
        <v>3832</v>
      </c>
      <c r="Q1306" s="4"/>
      <c r="R1306" s="4" t="s">
        <v>6798</v>
      </c>
      <c r="S1306" s="4" t="s">
        <v>6799</v>
      </c>
      <c r="T1306" s="4" t="s">
        <v>6800</v>
      </c>
      <c r="U1306" s="4" t="s">
        <v>6801</v>
      </c>
      <c r="V1306" s="4" t="s">
        <v>1385</v>
      </c>
      <c r="W1306" s="4" t="s">
        <v>6802</v>
      </c>
      <c r="X1306" s="4"/>
      <c r="Y1306" s="4"/>
      <c r="Z1306" s="4"/>
      <c r="AA1306" s="4">
        <v>1393.0</v>
      </c>
      <c r="AB1306" s="4" t="s">
        <v>49</v>
      </c>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243" t="str">
        <f t="shared" si="129"/>
        <v>TNLT</v>
      </c>
      <c r="BK1306" s="4"/>
      <c r="BL1306" s="4"/>
      <c r="BM1306" s="4"/>
      <c r="BN1306" s="4"/>
      <c r="BO1306" s="4"/>
      <c r="BP1306" s="4"/>
      <c r="BQ1306" s="4"/>
      <c r="BR1306" s="4"/>
      <c r="BS1306" s="4"/>
      <c r="BT1306" s="4"/>
      <c r="BU1306" s="4"/>
      <c r="BV1306" s="4"/>
      <c r="BW1306" s="4"/>
      <c r="BX1306" s="4"/>
      <c r="BY1306" s="4"/>
      <c r="BZ1306" s="4"/>
      <c r="CA1306" s="4"/>
      <c r="CB1306" s="4"/>
      <c r="CC1306" s="4"/>
      <c r="CD1306" s="4"/>
      <c r="CE1306" s="4"/>
      <c r="CF1306" s="4"/>
      <c r="CG1306" s="4"/>
      <c r="CH1306" s="4"/>
      <c r="CI1306" s="4"/>
      <c r="CJ1306" s="4"/>
      <c r="CK1306" s="4"/>
      <c r="CL1306" s="4"/>
      <c r="CM1306" s="4"/>
    </row>
    <row r="1307" ht="14.25" customHeight="1">
      <c r="A1307" s="1" t="str">
        <f t="shared" si="140"/>
        <v>Giữ chỗ</v>
      </c>
      <c r="B1307" s="103" t="str">
        <f t="shared" si="4"/>
        <v>OK</v>
      </c>
      <c r="C1307" s="4" t="s">
        <v>6793</v>
      </c>
      <c r="D1307" s="4" t="s">
        <v>6674</v>
      </c>
      <c r="E1307" s="4"/>
      <c r="F1307" s="4"/>
      <c r="G1307" s="4"/>
      <c r="H1307" s="4"/>
      <c r="I1307" s="4"/>
      <c r="J1307" s="4"/>
      <c r="K1307" s="4"/>
      <c r="L1307" s="4"/>
      <c r="M1307" s="4" t="s">
        <v>49</v>
      </c>
      <c r="N1307" s="4" t="s">
        <v>5</v>
      </c>
      <c r="O1307" s="4" t="s">
        <v>3275</v>
      </c>
      <c r="P1307" s="4" t="s">
        <v>3276</v>
      </c>
      <c r="Q1307" s="4"/>
      <c r="R1307" s="4"/>
      <c r="S1307" s="4"/>
      <c r="T1307" s="4"/>
      <c r="U1307" s="4"/>
      <c r="V1307" s="4"/>
      <c r="W1307" s="4"/>
      <c r="X1307" s="4"/>
      <c r="Y1307" s="4"/>
      <c r="Z1307" s="4"/>
      <c r="AA1307" s="4">
        <v>1394.0</v>
      </c>
      <c r="AB1307" s="4" t="s">
        <v>49</v>
      </c>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243" t="str">
        <f t="shared" si="129"/>
        <v>TNLT</v>
      </c>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c r="CH1307" s="4"/>
      <c r="CI1307" s="4"/>
      <c r="CJ1307" s="4"/>
      <c r="CK1307" s="4"/>
      <c r="CL1307" s="4"/>
      <c r="CM1307" s="4"/>
    </row>
    <row r="1308" ht="14.25" customHeight="1">
      <c r="A1308" s="1" t="str">
        <f t="shared" si="140"/>
        <v/>
      </c>
      <c r="B1308" s="103" t="str">
        <f t="shared" si="4"/>
        <v>Có sẵn</v>
      </c>
      <c r="C1308" s="4" t="s">
        <v>6793</v>
      </c>
      <c r="D1308" s="4" t="s">
        <v>6674</v>
      </c>
      <c r="E1308" s="4"/>
      <c r="F1308" s="4"/>
      <c r="G1308" s="4"/>
      <c r="H1308" s="4"/>
      <c r="I1308" s="4"/>
      <c r="J1308" s="4"/>
      <c r="K1308" s="4"/>
      <c r="L1308" s="4"/>
      <c r="M1308" s="4" t="s">
        <v>49</v>
      </c>
      <c r="N1308" s="4" t="s">
        <v>5</v>
      </c>
      <c r="O1308" s="4" t="s">
        <v>2969</v>
      </c>
      <c r="P1308" s="4" t="s">
        <v>3168</v>
      </c>
      <c r="Q1308" s="4" t="s">
        <v>5</v>
      </c>
      <c r="R1308" s="4" t="s">
        <v>6803</v>
      </c>
      <c r="S1308" s="4" t="s">
        <v>6804</v>
      </c>
      <c r="T1308" s="4" t="s">
        <v>6805</v>
      </c>
      <c r="U1308" s="4" t="s">
        <v>6806</v>
      </c>
      <c r="V1308" s="4" t="s">
        <v>6807</v>
      </c>
      <c r="W1308" s="4" t="s">
        <v>6808</v>
      </c>
      <c r="X1308" s="4"/>
      <c r="Y1308" s="4" t="s">
        <v>150</v>
      </c>
      <c r="Z1308" s="4"/>
      <c r="AA1308" s="4">
        <v>1395.0</v>
      </c>
      <c r="AB1308" s="4" t="s">
        <v>49</v>
      </c>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243" t="str">
        <f t="shared" si="129"/>
        <v>TNLT</v>
      </c>
      <c r="BK1308" s="4"/>
      <c r="BL1308" s="4"/>
      <c r="BM1308" s="4"/>
      <c r="BN1308" s="4"/>
      <c r="BO1308" s="4"/>
      <c r="BP1308" s="4"/>
      <c r="BQ1308" s="4"/>
      <c r="BR1308" s="4"/>
      <c r="BS1308" s="4"/>
      <c r="BT1308" s="4"/>
      <c r="BU1308" s="4"/>
      <c r="BV1308" s="4"/>
      <c r="BW1308" s="4"/>
      <c r="BX1308" s="4"/>
      <c r="BY1308" s="4"/>
      <c r="BZ1308" s="4"/>
      <c r="CA1308" s="4"/>
      <c r="CB1308" s="4"/>
      <c r="CC1308" s="4"/>
      <c r="CD1308" s="4"/>
      <c r="CE1308" s="4"/>
      <c r="CF1308" s="4"/>
      <c r="CG1308" s="4"/>
      <c r="CH1308" s="4"/>
      <c r="CI1308" s="4"/>
      <c r="CJ1308" s="4"/>
      <c r="CK1308" s="4"/>
      <c r="CL1308" s="4"/>
      <c r="CM1308" s="4"/>
    </row>
    <row r="1309" ht="14.25" customHeight="1">
      <c r="A1309" s="1" t="str">
        <f t="shared" si="140"/>
        <v/>
      </c>
      <c r="B1309" s="103" t="str">
        <f t="shared" si="4"/>
        <v>Có sẵn</v>
      </c>
      <c r="C1309" s="4" t="s">
        <v>6793</v>
      </c>
      <c r="D1309" s="4" t="s">
        <v>6674</v>
      </c>
      <c r="E1309" s="4"/>
      <c r="F1309" s="4"/>
      <c r="G1309" s="4" t="s">
        <v>6809</v>
      </c>
      <c r="H1309" s="4" t="s">
        <v>6810</v>
      </c>
      <c r="I1309" s="4"/>
      <c r="J1309" s="4" t="s">
        <v>123</v>
      </c>
      <c r="K1309" s="4"/>
      <c r="L1309" s="4" t="s">
        <v>6811</v>
      </c>
      <c r="M1309" s="4" t="s">
        <v>49</v>
      </c>
      <c r="N1309" s="4" t="s">
        <v>9</v>
      </c>
      <c r="O1309" s="4" t="s">
        <v>3275</v>
      </c>
      <c r="P1309" s="4" t="s">
        <v>2985</v>
      </c>
      <c r="Q1309" s="4" t="s">
        <v>9</v>
      </c>
      <c r="R1309" s="4" t="s">
        <v>6812</v>
      </c>
      <c r="S1309" s="4"/>
      <c r="T1309" s="4"/>
      <c r="U1309" s="4"/>
      <c r="V1309" s="4"/>
      <c r="W1309" s="4"/>
      <c r="X1309" s="4"/>
      <c r="Y1309" s="4"/>
      <c r="Z1309" s="4"/>
      <c r="AA1309" s="4">
        <v>1396.0</v>
      </c>
      <c r="AB1309" s="4" t="s">
        <v>49</v>
      </c>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243" t="str">
        <f t="shared" si="129"/>
        <v>TL</v>
      </c>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c r="CJ1309" s="4"/>
      <c r="CK1309" s="4"/>
      <c r="CL1309" s="4"/>
      <c r="CM1309" s="4"/>
    </row>
    <row r="1310" ht="14.25" customHeight="1">
      <c r="A1310" s="1" t="str">
        <f t="shared" si="140"/>
        <v>OK</v>
      </c>
      <c r="B1310" s="103" t="str">
        <f t="shared" si="4"/>
        <v>OK</v>
      </c>
      <c r="C1310" s="4" t="s">
        <v>6793</v>
      </c>
      <c r="D1310" s="4" t="s">
        <v>6674</v>
      </c>
      <c r="E1310" s="4"/>
      <c r="F1310" s="4"/>
      <c r="G1310" s="4"/>
      <c r="H1310" s="4"/>
      <c r="I1310" s="4"/>
      <c r="J1310" s="4"/>
      <c r="K1310" s="4"/>
      <c r="L1310" s="4"/>
      <c r="M1310" s="4" t="s">
        <v>49</v>
      </c>
      <c r="N1310" s="4" t="s">
        <v>9</v>
      </c>
      <c r="O1310" s="4" t="s">
        <v>2817</v>
      </c>
      <c r="P1310" s="4" t="s">
        <v>2910</v>
      </c>
      <c r="Q1310" s="4"/>
      <c r="R1310" s="4" t="s">
        <v>6813</v>
      </c>
      <c r="S1310" s="4"/>
      <c r="T1310" s="4"/>
      <c r="U1310" s="4"/>
      <c r="V1310" s="4"/>
      <c r="W1310" s="4"/>
      <c r="X1310" s="4"/>
      <c r="Y1310" s="4"/>
      <c r="Z1310" s="4"/>
      <c r="AA1310" s="4">
        <v>1397.0</v>
      </c>
      <c r="AB1310" s="4" t="s">
        <v>49</v>
      </c>
      <c r="AC1310" s="4"/>
      <c r="AD1310" s="20" t="s">
        <v>595</v>
      </c>
      <c r="AE1310" s="4" t="s">
        <v>6813</v>
      </c>
      <c r="AF1310" s="67" t="s">
        <v>9</v>
      </c>
      <c r="AG1310" s="87" t="s">
        <v>8361</v>
      </c>
      <c r="AH1310" s="87" t="s">
        <v>8361</v>
      </c>
      <c r="AI1310" s="87" t="s">
        <v>8361</v>
      </c>
      <c r="AJ1310" s="87" t="s">
        <v>8361</v>
      </c>
      <c r="AK1310" s="87" t="s">
        <v>8361</v>
      </c>
      <c r="AL1310" s="67" t="s">
        <v>8501</v>
      </c>
      <c r="AM1310" s="67" t="s">
        <v>8501</v>
      </c>
      <c r="AN1310" s="67" t="s">
        <v>10214</v>
      </c>
      <c r="AO1310" s="67" t="s">
        <v>10215</v>
      </c>
      <c r="AP1310" s="67"/>
      <c r="AQ1310" s="4"/>
      <c r="AR1310" s="4"/>
      <c r="AS1310" s="4"/>
      <c r="AT1310" s="4"/>
      <c r="AU1310" s="4"/>
      <c r="AV1310" s="4"/>
      <c r="AW1310" s="4"/>
      <c r="AX1310" s="4"/>
      <c r="AY1310" s="4"/>
      <c r="AZ1310" s="4"/>
      <c r="BA1310" s="4"/>
      <c r="BB1310" s="4"/>
      <c r="BC1310" s="4"/>
      <c r="BD1310" s="4"/>
      <c r="BE1310" s="4"/>
      <c r="BF1310" s="4"/>
      <c r="BG1310" s="4"/>
      <c r="BH1310" s="4"/>
      <c r="BI1310" s="4"/>
      <c r="BJ1310" s="243" t="str">
        <f t="shared" si="129"/>
        <v>TL</v>
      </c>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4"/>
      <c r="CL1310" s="4"/>
      <c r="CM1310" s="4"/>
    </row>
    <row r="1311" ht="14.25" customHeight="1">
      <c r="A1311" s="1" t="str">
        <f t="shared" si="140"/>
        <v/>
      </c>
      <c r="B1311" s="103" t="str">
        <f t="shared" si="4"/>
        <v>Có sẵn</v>
      </c>
      <c r="C1311" s="4" t="s">
        <v>6793</v>
      </c>
      <c r="D1311" s="4" t="s">
        <v>6674</v>
      </c>
      <c r="E1311" s="4"/>
      <c r="F1311" s="4"/>
      <c r="G1311" s="4"/>
      <c r="H1311" s="4"/>
      <c r="I1311" s="4"/>
      <c r="J1311" s="4"/>
      <c r="K1311" s="4"/>
      <c r="L1311" s="4"/>
      <c r="M1311" s="4" t="s">
        <v>49</v>
      </c>
      <c r="N1311" s="4" t="s">
        <v>9</v>
      </c>
      <c r="O1311" s="4" t="s">
        <v>2631</v>
      </c>
      <c r="P1311" s="4" t="s">
        <v>3155</v>
      </c>
      <c r="Q1311" s="4" t="s">
        <v>9</v>
      </c>
      <c r="R1311" s="4" t="s">
        <v>6814</v>
      </c>
      <c r="S1311" s="4"/>
      <c r="T1311" s="4"/>
      <c r="U1311" s="4"/>
      <c r="V1311" s="4"/>
      <c r="W1311" s="4"/>
      <c r="X1311" s="4"/>
      <c r="Y1311" s="4"/>
      <c r="Z1311" s="4"/>
      <c r="AA1311" s="4">
        <v>1398.0</v>
      </c>
      <c r="AB1311" s="4" t="s">
        <v>47</v>
      </c>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243" t="str">
        <f t="shared" si="129"/>
        <v>TL</v>
      </c>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c r="CJ1311" s="4"/>
      <c r="CK1311" s="4"/>
      <c r="CL1311" s="4"/>
      <c r="CM1311" s="4"/>
    </row>
    <row r="1312" ht="14.25" customHeight="1">
      <c r="A1312" s="1" t="str">
        <f t="shared" si="140"/>
        <v>OK</v>
      </c>
      <c r="B1312" s="103" t="str">
        <f t="shared" si="4"/>
        <v>OK</v>
      </c>
      <c r="C1312" s="4" t="s">
        <v>6793</v>
      </c>
      <c r="D1312" s="4" t="s">
        <v>6674</v>
      </c>
      <c r="E1312" s="4"/>
      <c r="F1312" s="4"/>
      <c r="G1312" s="4" t="s">
        <v>6809</v>
      </c>
      <c r="H1312" s="4" t="s">
        <v>6810</v>
      </c>
      <c r="I1312" s="4"/>
      <c r="J1312" s="4" t="s">
        <v>123</v>
      </c>
      <c r="K1312" s="4"/>
      <c r="L1312" s="4" t="s">
        <v>6811</v>
      </c>
      <c r="M1312" s="4" t="s">
        <v>101</v>
      </c>
      <c r="N1312" s="4" t="s">
        <v>8</v>
      </c>
      <c r="O1312" s="4" t="s">
        <v>681</v>
      </c>
      <c r="P1312" s="4" t="s">
        <v>4468</v>
      </c>
      <c r="Q1312" s="4"/>
      <c r="R1312" s="4" t="s">
        <v>6815</v>
      </c>
      <c r="S1312" s="4" t="s">
        <v>6816</v>
      </c>
      <c r="T1312" s="4" t="s">
        <v>6817</v>
      </c>
      <c r="U1312" s="4" t="s">
        <v>6818</v>
      </c>
      <c r="V1312" s="4" t="s">
        <v>6819</v>
      </c>
      <c r="W1312" s="4" t="s">
        <v>6820</v>
      </c>
      <c r="X1312" s="4" t="s">
        <v>171</v>
      </c>
      <c r="Y1312" s="4" t="s">
        <v>6821</v>
      </c>
      <c r="Z1312" s="4"/>
      <c r="AA1312" s="4">
        <v>1399.0</v>
      </c>
      <c r="AB1312" s="4" t="s">
        <v>48</v>
      </c>
      <c r="AC1312" s="4"/>
      <c r="AD1312" s="20" t="s">
        <v>211</v>
      </c>
      <c r="AE1312" s="67" t="s">
        <v>10216</v>
      </c>
      <c r="AF1312" s="67" t="s">
        <v>8</v>
      </c>
      <c r="AG1312" s="67" t="s">
        <v>10217</v>
      </c>
      <c r="AH1312" s="67" t="s">
        <v>6817</v>
      </c>
      <c r="AI1312" s="67" t="s">
        <v>10218</v>
      </c>
      <c r="AJ1312" s="67" t="s">
        <v>10219</v>
      </c>
      <c r="AK1312" s="67" t="s">
        <v>10220</v>
      </c>
      <c r="AL1312" s="67" t="s">
        <v>171</v>
      </c>
      <c r="AM1312" s="67" t="s">
        <v>10221</v>
      </c>
      <c r="AN1312" s="67" t="s">
        <v>9705</v>
      </c>
      <c r="AO1312" s="67" t="s">
        <v>8295</v>
      </c>
      <c r="AP1312" s="4"/>
      <c r="AQ1312" s="4"/>
      <c r="AR1312" s="4"/>
      <c r="AS1312" s="4"/>
      <c r="AT1312" s="4"/>
      <c r="AU1312" s="4"/>
      <c r="AV1312" s="4"/>
      <c r="AW1312" s="4"/>
      <c r="AX1312" s="4"/>
      <c r="AY1312" s="4"/>
      <c r="AZ1312" s="4"/>
      <c r="BA1312" s="4"/>
      <c r="BB1312" s="4"/>
      <c r="BC1312" s="4"/>
      <c r="BD1312" s="4"/>
      <c r="BE1312" s="4"/>
      <c r="BF1312" s="4"/>
      <c r="BG1312" s="4"/>
      <c r="BH1312" s="4"/>
      <c r="BI1312" s="4"/>
      <c r="BJ1312" s="243" t="str">
        <f t="shared" si="129"/>
        <v>TNBT</v>
      </c>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c r="CL1312" s="4"/>
      <c r="CM1312" s="4"/>
    </row>
    <row r="1313" ht="14.25" customHeight="1">
      <c r="A1313" s="1" t="str">
        <f t="shared" si="140"/>
        <v/>
      </c>
      <c r="B1313" s="103" t="str">
        <f t="shared" si="4"/>
        <v>Tự do chọn</v>
      </c>
      <c r="C1313" s="4" t="s">
        <v>6793</v>
      </c>
      <c r="D1313" s="4" t="s">
        <v>6674</v>
      </c>
      <c r="E1313" s="4"/>
      <c r="F1313" s="4"/>
      <c r="G1313" s="4"/>
      <c r="H1313" s="4"/>
      <c r="I1313" s="4"/>
      <c r="J1313" s="4"/>
      <c r="K1313" s="4"/>
      <c r="L1313" s="4"/>
      <c r="M1313" s="4" t="s">
        <v>48</v>
      </c>
      <c r="N1313" s="4" t="s">
        <v>9</v>
      </c>
      <c r="O1313" s="4"/>
      <c r="P1313" s="4" t="s">
        <v>4814</v>
      </c>
      <c r="Q1313" s="4"/>
      <c r="R1313" s="4" t="s">
        <v>6822</v>
      </c>
      <c r="S1313" s="4"/>
      <c r="T1313" s="4"/>
      <c r="U1313" s="4"/>
      <c r="V1313" s="4"/>
      <c r="W1313" s="4"/>
      <c r="X1313" s="4" t="s">
        <v>6823</v>
      </c>
      <c r="Y1313" s="4" t="s">
        <v>6824</v>
      </c>
      <c r="Z1313" s="4"/>
      <c r="AA1313" s="4">
        <v>1400.0</v>
      </c>
      <c r="AB1313" s="4" t="s">
        <v>47</v>
      </c>
      <c r="AC1313" s="4"/>
      <c r="AD1313" s="20" t="s">
        <v>215</v>
      </c>
      <c r="AE1313" s="266" t="s">
        <v>6822</v>
      </c>
      <c r="AF1313" s="266" t="s">
        <v>9</v>
      </c>
      <c r="AG1313" s="67"/>
      <c r="AH1313" s="67"/>
      <c r="AI1313" s="67"/>
      <c r="AJ1313" s="67"/>
      <c r="AK1313" s="67"/>
      <c r="AL1313" s="266" t="s">
        <v>10222</v>
      </c>
      <c r="AM1313" s="266" t="s">
        <v>6824</v>
      </c>
      <c r="AN1313" s="266" t="s">
        <v>8257</v>
      </c>
      <c r="AO1313" s="266" t="s">
        <v>10223</v>
      </c>
      <c r="AP1313" s="67"/>
      <c r="AQ1313" s="4"/>
      <c r="AR1313" s="4"/>
      <c r="AS1313" s="4"/>
      <c r="AT1313" s="4"/>
      <c r="AU1313" s="4"/>
      <c r="AV1313" s="4"/>
      <c r="AW1313" s="4"/>
      <c r="AX1313" s="4"/>
      <c r="AY1313" s="4"/>
      <c r="AZ1313" s="4"/>
      <c r="BA1313" s="4"/>
      <c r="BB1313" s="4"/>
      <c r="BC1313" s="4"/>
      <c r="BD1313" s="4"/>
      <c r="BE1313" s="4"/>
      <c r="BF1313" s="4"/>
      <c r="BG1313" s="4"/>
      <c r="BH1313" s="4"/>
      <c r="BI1313" s="4"/>
      <c r="BJ1313" s="243" t="str">
        <f t="shared" si="129"/>
        <v>TL</v>
      </c>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c r="CL1313" s="4"/>
      <c r="CM1313" s="4"/>
    </row>
    <row r="1314" ht="14.25" customHeight="1">
      <c r="A1314" s="1" t="str">
        <f t="shared" si="140"/>
        <v>OK</v>
      </c>
      <c r="B1314" s="103" t="str">
        <f t="shared" si="4"/>
        <v>OK</v>
      </c>
      <c r="C1314" s="4" t="s">
        <v>6793</v>
      </c>
      <c r="D1314" s="4" t="s">
        <v>6674</v>
      </c>
      <c r="E1314" s="4"/>
      <c r="F1314" s="4"/>
      <c r="G1314" s="4"/>
      <c r="H1314" s="4"/>
      <c r="I1314" s="4"/>
      <c r="J1314" s="4"/>
      <c r="K1314" s="4"/>
      <c r="L1314" s="4"/>
      <c r="M1314" s="4" t="s">
        <v>48</v>
      </c>
      <c r="N1314" s="4" t="s">
        <v>9</v>
      </c>
      <c r="O1314" s="4" t="s">
        <v>125</v>
      </c>
      <c r="P1314" s="4" t="s">
        <v>2005</v>
      </c>
      <c r="Q1314" s="4"/>
      <c r="R1314" s="4" t="s">
        <v>6825</v>
      </c>
      <c r="S1314" s="4"/>
      <c r="T1314" s="4"/>
      <c r="U1314" s="4"/>
      <c r="V1314" s="4"/>
      <c r="W1314" s="4"/>
      <c r="X1314" s="4" t="s">
        <v>6826</v>
      </c>
      <c r="Y1314" s="4" t="s">
        <v>6827</v>
      </c>
      <c r="Z1314" s="4"/>
      <c r="AA1314" s="4">
        <v>1401.0</v>
      </c>
      <c r="AB1314" s="4" t="s">
        <v>47</v>
      </c>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243" t="str">
        <f t="shared" si="129"/>
        <v>TL</v>
      </c>
      <c r="BK1314" s="4"/>
      <c r="BL1314" s="4"/>
      <c r="BM1314" s="4"/>
      <c r="BN1314" s="4"/>
      <c r="BO1314" s="4"/>
      <c r="BP1314" s="4"/>
      <c r="BQ1314" s="4"/>
      <c r="BR1314" s="4"/>
      <c r="BS1314" s="4"/>
      <c r="BT1314" s="4"/>
      <c r="BU1314" s="4"/>
      <c r="BV1314" s="4"/>
      <c r="BW1314" s="4"/>
      <c r="BX1314" s="4"/>
      <c r="BY1314" s="4"/>
      <c r="BZ1314" s="4"/>
      <c r="CA1314" s="4"/>
      <c r="CB1314" s="4"/>
      <c r="CC1314" s="4"/>
      <c r="CD1314" s="4"/>
      <c r="CE1314" s="4"/>
      <c r="CF1314" s="4"/>
      <c r="CG1314" s="4"/>
      <c r="CH1314" s="4"/>
      <c r="CI1314" s="4"/>
      <c r="CJ1314" s="4"/>
      <c r="CK1314" s="4"/>
      <c r="CL1314" s="4"/>
      <c r="CM1314" s="4"/>
    </row>
    <row r="1315" ht="14.25" customHeight="1">
      <c r="A1315" s="1" t="str">
        <f t="shared" si="140"/>
        <v>OK</v>
      </c>
      <c r="B1315" s="103" t="str">
        <f t="shared" si="4"/>
        <v>OK</v>
      </c>
      <c r="C1315" s="4" t="s">
        <v>6793</v>
      </c>
      <c r="D1315" s="4" t="s">
        <v>6674</v>
      </c>
      <c r="E1315" s="4"/>
      <c r="F1315" s="4"/>
      <c r="G1315" s="4" t="s">
        <v>6809</v>
      </c>
      <c r="H1315" s="4" t="s">
        <v>6810</v>
      </c>
      <c r="I1315" s="4"/>
      <c r="J1315" s="4" t="s">
        <v>123</v>
      </c>
      <c r="K1315" s="4"/>
      <c r="L1315" s="4" t="s">
        <v>6811</v>
      </c>
      <c r="M1315" s="4" t="s">
        <v>48</v>
      </c>
      <c r="N1315" s="4" t="s">
        <v>5</v>
      </c>
      <c r="O1315" s="4" t="s">
        <v>695</v>
      </c>
      <c r="P1315" s="4" t="s">
        <v>1602</v>
      </c>
      <c r="Q1315" s="4"/>
      <c r="R1315" s="4" t="s">
        <v>6828</v>
      </c>
      <c r="S1315" s="4" t="s">
        <v>6829</v>
      </c>
      <c r="T1315" s="4" t="s">
        <v>6830</v>
      </c>
      <c r="U1315" s="4" t="s">
        <v>6831</v>
      </c>
      <c r="V1315" s="4" t="s">
        <v>6832</v>
      </c>
      <c r="W1315" s="4" t="s">
        <v>6833</v>
      </c>
      <c r="X1315" s="4" t="s">
        <v>171</v>
      </c>
      <c r="Y1315" s="4" t="s">
        <v>6834</v>
      </c>
      <c r="Z1315" s="4"/>
      <c r="AA1315" s="4">
        <v>1402.0</v>
      </c>
      <c r="AB1315" s="4" t="s">
        <v>48</v>
      </c>
      <c r="AC1315" s="4"/>
      <c r="AD1315" s="20" t="s">
        <v>671</v>
      </c>
      <c r="AE1315" s="67" t="s">
        <v>10224</v>
      </c>
      <c r="AF1315" s="67" t="s">
        <v>5</v>
      </c>
      <c r="AG1315" s="67" t="s">
        <v>10225</v>
      </c>
      <c r="AH1315" s="67" t="s">
        <v>10226</v>
      </c>
      <c r="AI1315" s="67" t="s">
        <v>10227</v>
      </c>
      <c r="AJ1315" s="67" t="s">
        <v>10228</v>
      </c>
      <c r="AK1315" s="67" t="s">
        <v>10229</v>
      </c>
      <c r="AL1315" s="67" t="s">
        <v>10230</v>
      </c>
      <c r="AM1315" s="67" t="s">
        <v>171</v>
      </c>
      <c r="AN1315" s="67" t="s">
        <v>8257</v>
      </c>
      <c r="AO1315" s="67" t="s">
        <v>10231</v>
      </c>
      <c r="AP1315" s="4"/>
      <c r="AQ1315" s="4"/>
      <c r="AR1315" s="4"/>
      <c r="AS1315" s="4"/>
      <c r="AT1315" s="4"/>
      <c r="AU1315" s="4"/>
      <c r="AV1315" s="4"/>
      <c r="AW1315" s="4"/>
      <c r="AX1315" s="4"/>
      <c r="AY1315" s="4"/>
      <c r="AZ1315" s="4"/>
      <c r="BA1315" s="4"/>
      <c r="BB1315" s="4"/>
      <c r="BC1315" s="4"/>
      <c r="BD1315" s="4"/>
      <c r="BE1315" s="4"/>
      <c r="BF1315" s="4"/>
      <c r="BG1315" s="4"/>
      <c r="BH1315" s="4"/>
      <c r="BI1315" s="4"/>
      <c r="BJ1315" s="243" t="str">
        <f t="shared" si="129"/>
        <v>TNLT</v>
      </c>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c r="CH1315" s="4"/>
      <c r="CI1315" s="4"/>
      <c r="CJ1315" s="4"/>
      <c r="CK1315" s="4"/>
      <c r="CL1315" s="4"/>
      <c r="CM1315" s="4"/>
    </row>
    <row r="1316" ht="14.25" customHeight="1">
      <c r="A1316" s="1" t="str">
        <f t="shared" si="140"/>
        <v/>
      </c>
      <c r="B1316" s="103" t="str">
        <f t="shared" si="4"/>
        <v>Thêm</v>
      </c>
      <c r="C1316" s="4" t="s">
        <v>6793</v>
      </c>
      <c r="D1316" s="4" t="s">
        <v>6674</v>
      </c>
      <c r="E1316" s="4"/>
      <c r="F1316" s="4"/>
      <c r="G1316" s="4" t="s">
        <v>6809</v>
      </c>
      <c r="H1316" s="4" t="s">
        <v>6810</v>
      </c>
      <c r="I1316" s="4"/>
      <c r="J1316" s="4" t="s">
        <v>123</v>
      </c>
      <c r="K1316" s="4"/>
      <c r="L1316" s="4" t="s">
        <v>6811</v>
      </c>
      <c r="M1316" s="4"/>
      <c r="N1316" s="4"/>
      <c r="O1316" s="4"/>
      <c r="P1316" s="4"/>
      <c r="Q1316" s="4"/>
      <c r="R1316" s="4" t="s">
        <v>150</v>
      </c>
      <c r="S1316" s="4" t="s">
        <v>150</v>
      </c>
      <c r="T1316" s="4" t="s">
        <v>150</v>
      </c>
      <c r="U1316" s="4" t="s">
        <v>150</v>
      </c>
      <c r="V1316" s="4" t="s">
        <v>150</v>
      </c>
      <c r="W1316" s="4" t="s">
        <v>150</v>
      </c>
      <c r="X1316" s="4" t="s">
        <v>150</v>
      </c>
      <c r="Y1316" s="4"/>
      <c r="Z1316" s="4"/>
      <c r="AA1316" s="4">
        <v>1403.0</v>
      </c>
      <c r="AB1316" s="4" t="s">
        <v>47</v>
      </c>
      <c r="AC1316" s="4"/>
      <c r="AD1316" s="20" t="s">
        <v>1024</v>
      </c>
      <c r="AE1316" s="67" t="s">
        <v>9540</v>
      </c>
      <c r="AF1316" s="67"/>
      <c r="AG1316" s="67" t="s">
        <v>8526</v>
      </c>
      <c r="AH1316" s="67" t="s">
        <v>8526</v>
      </c>
      <c r="AI1316" s="67" t="s">
        <v>8526</v>
      </c>
      <c r="AJ1316" s="67" t="s">
        <v>8526</v>
      </c>
      <c r="AK1316" s="67" t="s">
        <v>10232</v>
      </c>
      <c r="AL1316" s="67" t="s">
        <v>8527</v>
      </c>
      <c r="AM1316" s="67" t="s">
        <v>8528</v>
      </c>
      <c r="AN1316" s="67" t="s">
        <v>8257</v>
      </c>
      <c r="AO1316" s="67" t="s">
        <v>8257</v>
      </c>
      <c r="AP1316" s="67" t="s">
        <v>8366</v>
      </c>
      <c r="AQ1316" s="4"/>
      <c r="AR1316" s="4"/>
      <c r="AS1316" s="4"/>
      <c r="AT1316" s="4"/>
      <c r="AU1316" s="4"/>
      <c r="AV1316" s="4"/>
      <c r="AW1316" s="4"/>
      <c r="AX1316" s="4"/>
      <c r="AY1316" s="4"/>
      <c r="AZ1316" s="4"/>
      <c r="BA1316" s="4"/>
      <c r="BB1316" s="4"/>
      <c r="BC1316" s="4"/>
      <c r="BD1316" s="4"/>
      <c r="BE1316" s="4"/>
      <c r="BF1316" s="4"/>
      <c r="BG1316" s="4"/>
      <c r="BH1316" s="4"/>
      <c r="BI1316" s="4"/>
      <c r="BJ1316" s="243" t="str">
        <f t="shared" si="129"/>
        <v>Đáp án phù hợp</v>
      </c>
      <c r="BK1316" s="4"/>
      <c r="BL1316" s="4"/>
      <c r="BM1316" s="4"/>
      <c r="BN1316" s="4"/>
      <c r="BO1316" s="4"/>
      <c r="BP1316" s="4"/>
      <c r="BQ1316" s="4"/>
      <c r="BR1316" s="4"/>
      <c r="BS1316" s="4"/>
      <c r="BT1316" s="4"/>
      <c r="BU1316" s="4"/>
      <c r="BV1316" s="4"/>
      <c r="BW1316" s="4"/>
      <c r="BX1316" s="4"/>
      <c r="BY1316" s="4"/>
      <c r="BZ1316" s="4"/>
      <c r="CA1316" s="4"/>
      <c r="CB1316" s="4"/>
      <c r="CC1316" s="4"/>
      <c r="CD1316" s="4"/>
      <c r="CE1316" s="4"/>
      <c r="CF1316" s="4"/>
      <c r="CG1316" s="4"/>
      <c r="CH1316" s="4"/>
      <c r="CI1316" s="4"/>
      <c r="CJ1316" s="4"/>
      <c r="CK1316" s="4"/>
      <c r="CL1316" s="4"/>
      <c r="CM1316" s="4"/>
    </row>
    <row r="1317" ht="14.25" customHeight="1">
      <c r="A1317" s="1" t="str">
        <f t="shared" si="140"/>
        <v/>
      </c>
      <c r="B1317" s="103" t="str">
        <f t="shared" si="4"/>
        <v>Thêm</v>
      </c>
      <c r="C1317" s="4" t="s">
        <v>6793</v>
      </c>
      <c r="D1317" s="4" t="s">
        <v>6674</v>
      </c>
      <c r="E1317" s="4"/>
      <c r="F1317" s="4"/>
      <c r="G1317" s="4"/>
      <c r="H1317" s="4"/>
      <c r="I1317" s="4"/>
      <c r="J1317" s="4"/>
      <c r="K1317" s="4"/>
      <c r="L1317" s="4"/>
      <c r="M1317" s="4"/>
      <c r="N1317" s="4"/>
      <c r="O1317" s="4"/>
      <c r="P1317" s="4"/>
      <c r="Q1317" s="4"/>
      <c r="R1317" s="4"/>
      <c r="S1317" s="4"/>
      <c r="T1317" s="4"/>
      <c r="U1317" s="4"/>
      <c r="V1317" s="4"/>
      <c r="W1317" s="4"/>
      <c r="X1317" s="4"/>
      <c r="Y1317" s="4"/>
      <c r="Z1317" s="4"/>
      <c r="AA1317" s="4">
        <v>1404.0</v>
      </c>
      <c r="AB1317" s="4" t="s">
        <v>47</v>
      </c>
      <c r="AC1317" s="4"/>
      <c r="AD1317" s="20" t="s">
        <v>265</v>
      </c>
      <c r="AE1317" s="67"/>
      <c r="AF1317" s="67"/>
      <c r="AG1317" s="67"/>
      <c r="AH1317" s="67"/>
      <c r="AI1317" s="67"/>
      <c r="AJ1317" s="67"/>
      <c r="AK1317" s="67"/>
      <c r="AL1317" s="67"/>
      <c r="AM1317" s="67"/>
      <c r="AN1317" s="67"/>
      <c r="AO1317" s="67"/>
      <c r="AP1317" s="4"/>
      <c r="AQ1317" s="4"/>
      <c r="AR1317" s="67" t="s">
        <v>265</v>
      </c>
      <c r="AS1317" s="87" t="s">
        <v>10233</v>
      </c>
      <c r="AT1317" s="67" t="s">
        <v>8</v>
      </c>
      <c r="AU1317" s="67" t="s">
        <v>10234</v>
      </c>
      <c r="AV1317" s="67" t="s">
        <v>4704</v>
      </c>
      <c r="AW1317" s="67" t="s">
        <v>10235</v>
      </c>
      <c r="AX1317" s="230" t="s">
        <v>4706</v>
      </c>
      <c r="AY1317" s="230" t="s">
        <v>10236</v>
      </c>
      <c r="AZ1317" s="67" t="s">
        <v>171</v>
      </c>
      <c r="BA1317" s="67" t="s">
        <v>10237</v>
      </c>
      <c r="BB1317" s="67" t="s">
        <v>10238</v>
      </c>
      <c r="BC1317" s="67" t="s">
        <v>10239</v>
      </c>
      <c r="BD1317" s="4"/>
      <c r="BE1317" s="4"/>
      <c r="BF1317" s="4"/>
      <c r="BG1317" s="4"/>
      <c r="BH1317" s="4"/>
      <c r="BI1317" s="4"/>
      <c r="BJ1317" s="243" t="str">
        <f t="shared" si="129"/>
        <v>Cổng HDMI được thiết kế với một đầu to một đầu nhỏ khiến người dùng không thể cắm ngược.</v>
      </c>
      <c r="BK1317" s="4"/>
      <c r="BL1317" s="4"/>
      <c r="BM1317" s="4"/>
      <c r="BN1317" s="4"/>
      <c r="BO1317" s="4"/>
      <c r="BP1317" s="4"/>
      <c r="BQ1317" s="4"/>
      <c r="BR1317" s="4"/>
      <c r="BS1317" s="4"/>
      <c r="BT1317" s="4"/>
      <c r="BU1317" s="4"/>
      <c r="BV1317" s="4"/>
      <c r="BW1317" s="4"/>
      <c r="BX1317" s="4"/>
      <c r="BY1317" s="4"/>
      <c r="BZ1317" s="4"/>
      <c r="CA1317" s="4"/>
      <c r="CB1317" s="4"/>
      <c r="CC1317" s="4"/>
      <c r="CD1317" s="4"/>
      <c r="CE1317" s="4"/>
      <c r="CF1317" s="4"/>
      <c r="CG1317" s="4"/>
      <c r="CH1317" s="4"/>
      <c r="CI1317" s="4"/>
      <c r="CJ1317" s="4"/>
      <c r="CK1317" s="4"/>
      <c r="CL1317" s="4"/>
      <c r="CM1317" s="4"/>
    </row>
    <row r="1318" ht="14.25" customHeight="1">
      <c r="A1318" s="1" t="str">
        <f t="shared" si="140"/>
        <v/>
      </c>
      <c r="B1318" s="103" t="str">
        <f t="shared" si="4"/>
        <v>Thêm</v>
      </c>
      <c r="C1318" s="4" t="s">
        <v>6793</v>
      </c>
      <c r="D1318" s="4" t="s">
        <v>6674</v>
      </c>
      <c r="E1318" s="4"/>
      <c r="F1318" s="4"/>
      <c r="G1318" s="4"/>
      <c r="H1318" s="4"/>
      <c r="I1318" s="4"/>
      <c r="J1318" s="4"/>
      <c r="K1318" s="4"/>
      <c r="L1318" s="4"/>
      <c r="M1318" s="4"/>
      <c r="N1318" s="4"/>
      <c r="O1318" s="4"/>
      <c r="P1318" s="4"/>
      <c r="Q1318" s="4"/>
      <c r="R1318" s="4"/>
      <c r="S1318" s="4"/>
      <c r="T1318" s="4"/>
      <c r="U1318" s="4"/>
      <c r="V1318" s="4"/>
      <c r="W1318" s="4"/>
      <c r="X1318" s="4"/>
      <c r="Y1318" s="4"/>
      <c r="Z1318" s="4"/>
      <c r="AA1318" s="4">
        <v>1405.0</v>
      </c>
      <c r="AB1318" s="4" t="s">
        <v>47</v>
      </c>
      <c r="AC1318" s="4"/>
      <c r="AD1318" s="20" t="s">
        <v>1060</v>
      </c>
      <c r="AE1318" s="67" t="s">
        <v>10240</v>
      </c>
      <c r="AF1318" s="67" t="s">
        <v>8232</v>
      </c>
      <c r="AG1318" s="67" t="s">
        <v>8232</v>
      </c>
      <c r="AH1318" s="67" t="s">
        <v>8232</v>
      </c>
      <c r="AI1318" s="67" t="s">
        <v>8232</v>
      </c>
      <c r="AJ1318" s="67" t="s">
        <v>8232</v>
      </c>
      <c r="AK1318" s="67" t="s">
        <v>8232</v>
      </c>
      <c r="AL1318" s="67" t="s">
        <v>8232</v>
      </c>
      <c r="AM1318" s="67" t="s">
        <v>8232</v>
      </c>
      <c r="AN1318" s="67" t="s">
        <v>10011</v>
      </c>
      <c r="AO1318" s="67" t="s">
        <v>10011</v>
      </c>
      <c r="AP1318" s="4"/>
      <c r="AQ1318" s="4"/>
      <c r="AR1318" s="4"/>
      <c r="AS1318" s="4"/>
      <c r="AT1318" s="4"/>
      <c r="AU1318" s="4"/>
      <c r="AV1318" s="4"/>
      <c r="AW1318" s="4"/>
      <c r="AX1318" s="4"/>
      <c r="AY1318" s="4"/>
      <c r="AZ1318" s="4"/>
      <c r="BA1318" s="4"/>
      <c r="BB1318" s="4"/>
      <c r="BC1318" s="4"/>
      <c r="BD1318" s="4"/>
      <c r="BE1318" s="4"/>
      <c r="BF1318" s="4"/>
      <c r="BG1318" s="4"/>
      <c r="BH1318" s="4"/>
      <c r="BI1318" s="4"/>
      <c r="BJ1318" s="243" t="str">
        <f t="shared" si="129"/>
        <v>X</v>
      </c>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row>
    <row r="1319" ht="14.25" customHeight="1">
      <c r="A1319" s="1" t="str">
        <f t="shared" si="140"/>
        <v/>
      </c>
      <c r="B1319" s="103" t="str">
        <f t="shared" si="4"/>
        <v>Có sẵn</v>
      </c>
      <c r="C1319" s="4" t="s">
        <v>6793</v>
      </c>
      <c r="D1319" s="4" t="s">
        <v>6674</v>
      </c>
      <c r="E1319" s="4"/>
      <c r="F1319" s="4"/>
      <c r="G1319" s="4"/>
      <c r="H1319" s="4"/>
      <c r="I1319" s="4"/>
      <c r="J1319" s="4"/>
      <c r="K1319" s="4"/>
      <c r="L1319" s="4"/>
      <c r="M1319" s="4"/>
      <c r="N1319" s="4"/>
      <c r="O1319" s="4"/>
      <c r="P1319" s="4"/>
      <c r="Q1319" s="4" t="s">
        <v>9</v>
      </c>
      <c r="R1319" s="4" t="s">
        <v>6835</v>
      </c>
      <c r="S1319" s="4"/>
      <c r="T1319" s="4"/>
      <c r="U1319" s="4"/>
      <c r="V1319" s="4"/>
      <c r="W1319" s="4"/>
      <c r="X1319" s="4"/>
      <c r="Y1319" s="4"/>
      <c r="Z1319" s="4" t="s">
        <v>6836</v>
      </c>
      <c r="AA1319" s="4">
        <v>1406.0</v>
      </c>
      <c r="AB1319" s="4" t="s">
        <v>47</v>
      </c>
      <c r="AC1319" s="4"/>
      <c r="AD1319" s="20" t="s">
        <v>953</v>
      </c>
      <c r="AE1319" s="67" t="s">
        <v>10241</v>
      </c>
      <c r="AF1319" s="67" t="s">
        <v>9</v>
      </c>
      <c r="AG1319" s="4"/>
      <c r="AH1319" s="4"/>
      <c r="AI1319" s="4"/>
      <c r="AJ1319" s="4"/>
      <c r="AK1319" s="4"/>
      <c r="AL1319" s="67" t="s">
        <v>10242</v>
      </c>
      <c r="AM1319" s="67" t="s">
        <v>10243</v>
      </c>
      <c r="AN1319" s="67" t="s">
        <v>8745</v>
      </c>
      <c r="AO1319" s="67" t="s">
        <v>10244</v>
      </c>
      <c r="AP1319" s="4"/>
      <c r="AQ1319" s="4"/>
      <c r="AR1319" s="4"/>
      <c r="AS1319" s="4"/>
      <c r="AT1319" s="4"/>
      <c r="AU1319" s="4"/>
      <c r="AV1319" s="4"/>
      <c r="AW1319" s="4"/>
      <c r="AX1319" s="4"/>
      <c r="AY1319" s="4"/>
      <c r="AZ1319" s="4"/>
      <c r="BA1319" s="4"/>
      <c r="BB1319" s="4"/>
      <c r="BC1319" s="4"/>
      <c r="BD1319" s="4"/>
      <c r="BE1319" s="4"/>
      <c r="BF1319" s="4"/>
      <c r="BG1319" s="4"/>
      <c r="BH1319" s="4"/>
      <c r="BI1319" s="4"/>
      <c r="BJ1319" s="243" t="str">
        <f t="shared" si="129"/>
        <v>TL</v>
      </c>
      <c r="BK1319" s="4"/>
      <c r="BL1319" s="4"/>
      <c r="BM1319" s="4"/>
      <c r="BN1319" s="4"/>
      <c r="BO1319" s="4"/>
      <c r="BP1319" s="4"/>
      <c r="BQ1319" s="4"/>
      <c r="BR1319" s="4"/>
      <c r="BS1319" s="4"/>
      <c r="BT1319" s="4"/>
      <c r="BU1319" s="4"/>
      <c r="BV1319" s="4"/>
      <c r="BW1319" s="4"/>
      <c r="BX1319" s="4"/>
      <c r="BY1319" s="4"/>
      <c r="BZ1319" s="4"/>
      <c r="CA1319" s="4"/>
      <c r="CB1319" s="4"/>
      <c r="CC1319" s="4"/>
      <c r="CD1319" s="4"/>
      <c r="CE1319" s="4"/>
      <c r="CF1319" s="4"/>
      <c r="CG1319" s="4"/>
      <c r="CH1319" s="4"/>
      <c r="CI1319" s="4"/>
      <c r="CJ1319" s="4"/>
      <c r="CK1319" s="4"/>
      <c r="CL1319" s="4"/>
      <c r="CM1319" s="4"/>
    </row>
    <row r="1320" ht="14.25" customHeight="1">
      <c r="A1320" s="1" t="str">
        <f t="shared" si="140"/>
        <v/>
      </c>
      <c r="B1320" s="103" t="str">
        <f t="shared" si="4"/>
        <v>Có sẵn</v>
      </c>
      <c r="C1320" s="4" t="s">
        <v>6793</v>
      </c>
      <c r="D1320" s="4" t="s">
        <v>6674</v>
      </c>
      <c r="E1320" s="4"/>
      <c r="F1320" s="4"/>
      <c r="G1320" s="4"/>
      <c r="H1320" s="4"/>
      <c r="I1320" s="4"/>
      <c r="J1320" s="4"/>
      <c r="K1320" s="4"/>
      <c r="L1320" s="4"/>
      <c r="M1320" s="4"/>
      <c r="N1320" s="4"/>
      <c r="O1320" s="4"/>
      <c r="P1320" s="4"/>
      <c r="Q1320" s="4" t="s">
        <v>9</v>
      </c>
      <c r="R1320" s="4" t="s">
        <v>6837</v>
      </c>
      <c r="S1320" s="4"/>
      <c r="T1320" s="4"/>
      <c r="U1320" s="4"/>
      <c r="V1320" s="4"/>
      <c r="W1320" s="4"/>
      <c r="X1320" s="4"/>
      <c r="Y1320" s="4"/>
      <c r="Z1320" s="4" t="s">
        <v>6838</v>
      </c>
      <c r="AA1320" s="4">
        <v>1407.0</v>
      </c>
      <c r="AB1320" s="4" t="s">
        <v>47</v>
      </c>
      <c r="AC1320" s="4"/>
      <c r="AD1320" s="20" t="s">
        <v>671</v>
      </c>
      <c r="AE1320" s="67" t="s">
        <v>10245</v>
      </c>
      <c r="AF1320" s="67" t="s">
        <v>9</v>
      </c>
      <c r="AG1320" s="4"/>
      <c r="AH1320" s="4"/>
      <c r="AI1320" s="4"/>
      <c r="AJ1320" s="4"/>
      <c r="AK1320" s="4"/>
      <c r="AL1320" s="67" t="s">
        <v>8249</v>
      </c>
      <c r="AM1320" s="67" t="s">
        <v>8249</v>
      </c>
      <c r="AN1320" s="67" t="s">
        <v>10246</v>
      </c>
      <c r="AO1320" s="67" t="s">
        <v>10247</v>
      </c>
      <c r="AP1320" s="4"/>
      <c r="AQ1320" s="4"/>
      <c r="AR1320" s="4"/>
      <c r="AS1320" s="4"/>
      <c r="AT1320" s="4"/>
      <c r="AU1320" s="4"/>
      <c r="AV1320" s="4"/>
      <c r="AW1320" s="4"/>
      <c r="AX1320" s="4"/>
      <c r="AY1320" s="4"/>
      <c r="AZ1320" s="4"/>
      <c r="BA1320" s="4"/>
      <c r="BB1320" s="4"/>
      <c r="BC1320" s="4"/>
      <c r="BD1320" s="4"/>
      <c r="BE1320" s="4"/>
      <c r="BF1320" s="4"/>
      <c r="BG1320" s="4"/>
      <c r="BH1320" s="4"/>
      <c r="BI1320" s="4"/>
      <c r="BJ1320" s="243" t="str">
        <f t="shared" si="129"/>
        <v>TL</v>
      </c>
      <c r="BK1320" s="4"/>
      <c r="BL1320" s="4"/>
      <c r="BM1320" s="4"/>
      <c r="BN1320" s="4"/>
      <c r="BO1320" s="4"/>
      <c r="BP1320" s="4"/>
      <c r="BQ1320" s="4"/>
      <c r="BR1320" s="4"/>
      <c r="BS1320" s="4"/>
      <c r="BT1320" s="4"/>
      <c r="BU1320" s="4"/>
      <c r="BV1320" s="4"/>
      <c r="BW1320" s="4"/>
      <c r="BX1320" s="4"/>
      <c r="BY1320" s="4"/>
      <c r="BZ1320" s="4"/>
      <c r="CA1320" s="4"/>
      <c r="CB1320" s="4"/>
      <c r="CC1320" s="4"/>
      <c r="CD1320" s="4"/>
      <c r="CE1320" s="4"/>
      <c r="CF1320" s="4"/>
      <c r="CG1320" s="4"/>
      <c r="CH1320" s="4"/>
      <c r="CI1320" s="4"/>
      <c r="CJ1320" s="4"/>
      <c r="CK1320" s="4"/>
      <c r="CL1320" s="4"/>
      <c r="CM1320" s="4"/>
    </row>
    <row r="1321" ht="14.25" customHeight="1">
      <c r="A1321" s="1" t="str">
        <f t="shared" si="140"/>
        <v>Giữ chỗ</v>
      </c>
      <c r="B1321" s="103" t="str">
        <f t="shared" si="4"/>
        <v>OK</v>
      </c>
      <c r="C1321" s="4" t="s">
        <v>6839</v>
      </c>
      <c r="D1321" s="4" t="s">
        <v>6674</v>
      </c>
      <c r="E1321" s="4"/>
      <c r="F1321" s="4"/>
      <c r="G1321" s="4"/>
      <c r="H1321" s="4" t="s">
        <v>6840</v>
      </c>
      <c r="I1321" s="4"/>
      <c r="J1321" s="4" t="s">
        <v>123</v>
      </c>
      <c r="K1321" s="4"/>
      <c r="L1321" s="4" t="s">
        <v>6841</v>
      </c>
      <c r="M1321" s="4" t="s">
        <v>49</v>
      </c>
      <c r="N1321" s="4" t="s">
        <v>5</v>
      </c>
      <c r="O1321" s="4" t="s">
        <v>3275</v>
      </c>
      <c r="P1321" s="4" t="s">
        <v>3276</v>
      </c>
      <c r="Q1321" s="4"/>
      <c r="R1321" s="4"/>
      <c r="S1321" s="4"/>
      <c r="T1321" s="4"/>
      <c r="U1321" s="4"/>
      <c r="V1321" s="4"/>
      <c r="W1321" s="4"/>
      <c r="X1321" s="4"/>
      <c r="Y1321" s="4"/>
      <c r="Z1321" s="4"/>
      <c r="AA1321" s="4">
        <v>1408.0</v>
      </c>
      <c r="AB1321" s="4" t="s">
        <v>47</v>
      </c>
      <c r="AC1321" s="4"/>
      <c r="AD1321" s="20" t="s">
        <v>953</v>
      </c>
      <c r="AE1321" s="67" t="s">
        <v>10248</v>
      </c>
      <c r="AF1321" s="67" t="s">
        <v>8621</v>
      </c>
      <c r="AG1321" s="67" t="s">
        <v>10249</v>
      </c>
      <c r="AH1321" s="67" t="s">
        <v>10250</v>
      </c>
      <c r="AI1321" s="67" t="s">
        <v>10251</v>
      </c>
      <c r="AJ1321" s="67" t="s">
        <v>10252</v>
      </c>
      <c r="AK1321" s="67" t="s">
        <v>10253</v>
      </c>
      <c r="AL1321" s="67" t="s">
        <v>151</v>
      </c>
      <c r="AM1321" s="67" t="s">
        <v>10254</v>
      </c>
      <c r="AN1321" s="67" t="s">
        <v>10255</v>
      </c>
      <c r="AO1321" s="67" t="s">
        <v>10256</v>
      </c>
      <c r="AP1321" s="4"/>
      <c r="AQ1321" s="4"/>
      <c r="AR1321" s="4"/>
      <c r="AS1321" s="4"/>
      <c r="AT1321" s="4"/>
      <c r="AU1321" s="4"/>
      <c r="AV1321" s="4"/>
      <c r="AW1321" s="4"/>
      <c r="AX1321" s="4"/>
      <c r="AY1321" s="4"/>
      <c r="AZ1321" s="4"/>
      <c r="BA1321" s="4"/>
      <c r="BB1321" s="4"/>
      <c r="BC1321" s="4"/>
      <c r="BD1321" s="4"/>
      <c r="BE1321" s="4"/>
      <c r="BF1321" s="4"/>
      <c r="BG1321" s="4"/>
      <c r="BH1321" s="4"/>
      <c r="BI1321" s="4"/>
      <c r="BJ1321" s="243" t="str">
        <f t="shared" si="129"/>
        <v>TNLT</v>
      </c>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c r="CK1321" s="4"/>
      <c r="CL1321" s="4"/>
      <c r="CM1321" s="4"/>
    </row>
    <row r="1322" ht="14.25" customHeight="1">
      <c r="A1322" s="1" t="str">
        <f t="shared" si="140"/>
        <v>OK</v>
      </c>
      <c r="B1322" s="103" t="str">
        <f t="shared" si="4"/>
        <v>OK</v>
      </c>
      <c r="C1322" s="4" t="s">
        <v>6839</v>
      </c>
      <c r="D1322" s="4" t="s">
        <v>6674</v>
      </c>
      <c r="E1322" s="4"/>
      <c r="F1322" s="4"/>
      <c r="G1322" s="4"/>
      <c r="H1322" s="4"/>
      <c r="I1322" s="4"/>
      <c r="J1322" s="4"/>
      <c r="K1322" s="4"/>
      <c r="L1322" s="4"/>
      <c r="M1322" s="4" t="s">
        <v>49</v>
      </c>
      <c r="N1322" s="4" t="s">
        <v>5</v>
      </c>
      <c r="O1322" s="4" t="s">
        <v>3767</v>
      </c>
      <c r="P1322" s="4" t="s">
        <v>3861</v>
      </c>
      <c r="Q1322" s="4"/>
      <c r="R1322" s="4" t="s">
        <v>6842</v>
      </c>
      <c r="S1322" s="4" t="s">
        <v>6843</v>
      </c>
      <c r="T1322" s="4" t="s">
        <v>6844</v>
      </c>
      <c r="U1322" s="4" t="s">
        <v>6845</v>
      </c>
      <c r="V1322" s="4" t="s">
        <v>6846</v>
      </c>
      <c r="W1322" s="4" t="s">
        <v>6847</v>
      </c>
      <c r="X1322" s="4"/>
      <c r="Y1322" s="4"/>
      <c r="Z1322" s="4"/>
      <c r="AA1322" s="4">
        <v>1409.0</v>
      </c>
      <c r="AB1322" s="4" t="s">
        <v>47</v>
      </c>
      <c r="AC1322" s="4"/>
      <c r="AD1322" s="20" t="s">
        <v>1011</v>
      </c>
      <c r="AE1322" s="67" t="s">
        <v>6848</v>
      </c>
      <c r="AF1322" s="67" t="s">
        <v>5</v>
      </c>
      <c r="AG1322" s="67" t="s">
        <v>6843</v>
      </c>
      <c r="AH1322" s="67" t="s">
        <v>6844</v>
      </c>
      <c r="AI1322" s="67" t="s">
        <v>6845</v>
      </c>
      <c r="AJ1322" s="67" t="s">
        <v>6852</v>
      </c>
      <c r="AK1322" s="67" t="s">
        <v>10257</v>
      </c>
      <c r="AL1322" s="67" t="s">
        <v>8232</v>
      </c>
      <c r="AM1322" s="67" t="s">
        <v>8232</v>
      </c>
      <c r="AN1322" s="67" t="s">
        <v>9582</v>
      </c>
      <c r="AO1322" s="67" t="s">
        <v>10258</v>
      </c>
      <c r="AP1322" s="4"/>
      <c r="AQ1322" s="4"/>
      <c r="AR1322" s="4"/>
      <c r="AS1322" s="4"/>
      <c r="AT1322" s="4"/>
      <c r="AU1322" s="4"/>
      <c r="AV1322" s="4"/>
      <c r="AW1322" s="4"/>
      <c r="AX1322" s="4"/>
      <c r="AY1322" s="4"/>
      <c r="AZ1322" s="4"/>
      <c r="BA1322" s="4"/>
      <c r="BB1322" s="4"/>
      <c r="BC1322" s="4"/>
      <c r="BD1322" s="4"/>
      <c r="BE1322" s="4"/>
      <c r="BF1322" s="4"/>
      <c r="BG1322" s="4"/>
      <c r="BH1322" s="4"/>
      <c r="BI1322" s="4"/>
      <c r="BJ1322" s="243" t="str">
        <f t="shared" si="129"/>
        <v>TNLT</v>
      </c>
      <c r="BK1322" s="4"/>
      <c r="BL1322" s="4"/>
      <c r="BM1322" s="4"/>
      <c r="BN1322" s="4"/>
      <c r="BO1322" s="4"/>
      <c r="BP1322" s="4"/>
      <c r="BQ1322" s="4"/>
      <c r="BR1322" s="4"/>
      <c r="BS1322" s="4"/>
      <c r="BT1322" s="4"/>
      <c r="BU1322" s="4"/>
      <c r="BV1322" s="4"/>
      <c r="BW1322" s="4"/>
      <c r="BX1322" s="4"/>
      <c r="BY1322" s="4"/>
      <c r="BZ1322" s="4"/>
      <c r="CA1322" s="4"/>
      <c r="CB1322" s="4"/>
      <c r="CC1322" s="4"/>
      <c r="CD1322" s="4"/>
      <c r="CE1322" s="4"/>
      <c r="CF1322" s="4"/>
      <c r="CG1322" s="4"/>
      <c r="CH1322" s="4"/>
      <c r="CI1322" s="4"/>
      <c r="CJ1322" s="4"/>
      <c r="CK1322" s="4"/>
      <c r="CL1322" s="4"/>
      <c r="CM1322" s="4"/>
    </row>
    <row r="1323" ht="14.25" customHeight="1">
      <c r="A1323" s="1" t="str">
        <f t="shared" si="140"/>
        <v>OK</v>
      </c>
      <c r="B1323" s="103" t="str">
        <f t="shared" si="4"/>
        <v>OK</v>
      </c>
      <c r="C1323" s="4" t="s">
        <v>6839</v>
      </c>
      <c r="D1323" s="4" t="s">
        <v>6674</v>
      </c>
      <c r="E1323" s="4"/>
      <c r="F1323" s="4"/>
      <c r="G1323" s="4"/>
      <c r="H1323" s="4"/>
      <c r="I1323" s="4"/>
      <c r="J1323" s="4"/>
      <c r="K1323" s="4"/>
      <c r="L1323" s="4"/>
      <c r="M1323" s="4" t="s">
        <v>49</v>
      </c>
      <c r="N1323" s="4" t="s">
        <v>5</v>
      </c>
      <c r="O1323" s="4" t="s">
        <v>3767</v>
      </c>
      <c r="P1323" s="4" t="s">
        <v>3861</v>
      </c>
      <c r="Q1323" s="4"/>
      <c r="R1323" s="4" t="s">
        <v>6848</v>
      </c>
      <c r="S1323" s="4" t="s">
        <v>6849</v>
      </c>
      <c r="T1323" s="4" t="s">
        <v>6850</v>
      </c>
      <c r="U1323" s="4" t="s">
        <v>6851</v>
      </c>
      <c r="V1323" s="4" t="s">
        <v>6852</v>
      </c>
      <c r="W1323" s="4" t="s">
        <v>6853</v>
      </c>
      <c r="X1323" s="4"/>
      <c r="Y1323" s="4"/>
      <c r="Z1323" s="4"/>
      <c r="AA1323" s="4">
        <v>1410.0</v>
      </c>
      <c r="AB1323" s="4" t="s">
        <v>47</v>
      </c>
      <c r="AC1323" s="4"/>
      <c r="AD1323" s="20" t="s">
        <v>250</v>
      </c>
      <c r="AE1323" s="67" t="s">
        <v>10259</v>
      </c>
      <c r="AF1323" s="67" t="s">
        <v>5</v>
      </c>
      <c r="AG1323" s="67" t="s">
        <v>6849</v>
      </c>
      <c r="AH1323" s="67" t="s">
        <v>6850</v>
      </c>
      <c r="AI1323" s="67" t="s">
        <v>6851</v>
      </c>
      <c r="AJ1323" s="67" t="s">
        <v>6852</v>
      </c>
      <c r="AK1323" s="67" t="s">
        <v>6853</v>
      </c>
      <c r="AL1323" s="67" t="s">
        <v>171</v>
      </c>
      <c r="AM1323" s="67" t="s">
        <v>10260</v>
      </c>
      <c r="AN1323" s="67" t="s">
        <v>9525</v>
      </c>
      <c r="AO1323" s="67" t="s">
        <v>9526</v>
      </c>
      <c r="AP1323" s="4"/>
      <c r="AQ1323" s="4"/>
      <c r="AR1323" s="4"/>
      <c r="AS1323" s="4"/>
      <c r="AT1323" s="4"/>
      <c r="AU1323" s="4"/>
      <c r="AV1323" s="4"/>
      <c r="AW1323" s="4"/>
      <c r="AX1323" s="4"/>
      <c r="AY1323" s="4"/>
      <c r="AZ1323" s="4"/>
      <c r="BA1323" s="4"/>
      <c r="BB1323" s="4"/>
      <c r="BC1323" s="4"/>
      <c r="BD1323" s="4"/>
      <c r="BE1323" s="4"/>
      <c r="BF1323" s="4"/>
      <c r="BG1323" s="4"/>
      <c r="BH1323" s="4"/>
      <c r="BI1323" s="4"/>
      <c r="BJ1323" s="243" t="str">
        <f t="shared" si="129"/>
        <v>TNLT</v>
      </c>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c r="CK1323" s="4"/>
      <c r="CL1323" s="4"/>
      <c r="CM1323" s="4"/>
    </row>
    <row r="1324" ht="14.25" customHeight="1">
      <c r="A1324" s="1" t="str">
        <f t="shared" si="140"/>
        <v>OK</v>
      </c>
      <c r="B1324" s="103" t="str">
        <f t="shared" si="4"/>
        <v>OK</v>
      </c>
      <c r="C1324" s="4" t="s">
        <v>6839</v>
      </c>
      <c r="D1324" s="4" t="s">
        <v>6674</v>
      </c>
      <c r="E1324" s="4"/>
      <c r="F1324" s="4"/>
      <c r="G1324" s="4"/>
      <c r="H1324" s="4" t="s">
        <v>6840</v>
      </c>
      <c r="I1324" s="4"/>
      <c r="J1324" s="4" t="s">
        <v>123</v>
      </c>
      <c r="K1324" s="4"/>
      <c r="L1324" s="4" t="s">
        <v>6841</v>
      </c>
      <c r="M1324" s="4" t="s">
        <v>49</v>
      </c>
      <c r="N1324" s="4" t="s">
        <v>9</v>
      </c>
      <c r="O1324" s="4" t="s">
        <v>3108</v>
      </c>
      <c r="P1324" s="4" t="s">
        <v>3277</v>
      </c>
      <c r="Q1324" s="4"/>
      <c r="R1324" s="4" t="s">
        <v>6854</v>
      </c>
      <c r="S1324" s="4"/>
      <c r="T1324" s="4"/>
      <c r="U1324" s="4"/>
      <c r="V1324" s="4"/>
      <c r="W1324" s="4"/>
      <c r="X1324" s="4"/>
      <c r="Y1324" s="4"/>
      <c r="Z1324" s="4"/>
      <c r="AA1324" s="4">
        <v>1411.0</v>
      </c>
      <c r="AB1324" s="4" t="s">
        <v>47</v>
      </c>
      <c r="AC1324" s="4"/>
      <c r="AD1324" s="20" t="s">
        <v>980</v>
      </c>
      <c r="AE1324" s="4"/>
      <c r="AF1324" s="67" t="s">
        <v>9</v>
      </c>
      <c r="AG1324" s="67" t="s">
        <v>6854</v>
      </c>
      <c r="AH1324" s="4"/>
      <c r="AI1324" s="4"/>
      <c r="AJ1324" s="4"/>
      <c r="AK1324" s="4"/>
      <c r="AL1324" s="67"/>
      <c r="AM1324" s="67" t="s">
        <v>10261</v>
      </c>
      <c r="AN1324" s="67" t="s">
        <v>10262</v>
      </c>
      <c r="AO1324" s="67" t="s">
        <v>10263</v>
      </c>
      <c r="AP1324" s="67" t="s">
        <v>10264</v>
      </c>
      <c r="AQ1324" s="4"/>
      <c r="AR1324" s="4"/>
      <c r="AS1324" s="4"/>
      <c r="AT1324" s="4"/>
      <c r="AU1324" s="4"/>
      <c r="AV1324" s="4"/>
      <c r="AW1324" s="4"/>
      <c r="AX1324" s="4"/>
      <c r="AY1324" s="4"/>
      <c r="AZ1324" s="4"/>
      <c r="BA1324" s="4"/>
      <c r="BB1324" s="4"/>
      <c r="BC1324" s="4"/>
      <c r="BD1324" s="4"/>
      <c r="BE1324" s="4"/>
      <c r="BF1324" s="4"/>
      <c r="BG1324" s="4"/>
      <c r="BH1324" s="4"/>
      <c r="BI1324" s="4"/>
      <c r="BJ1324" s="243" t="str">
        <f t="shared" si="129"/>
        <v>TL</v>
      </c>
      <c r="BK1324" s="4"/>
      <c r="BL1324" s="4"/>
      <c r="BM1324" s="4"/>
      <c r="BN1324" s="4"/>
      <c r="BO1324" s="4"/>
      <c r="BP1324" s="4"/>
      <c r="BQ1324" s="4"/>
      <c r="BR1324" s="4"/>
      <c r="BS1324" s="4"/>
      <c r="BT1324" s="4"/>
      <c r="BU1324" s="4"/>
      <c r="BV1324" s="4"/>
      <c r="BW1324" s="4"/>
      <c r="BX1324" s="4"/>
      <c r="BY1324" s="4"/>
      <c r="BZ1324" s="4"/>
      <c r="CA1324" s="4"/>
      <c r="CB1324" s="4"/>
      <c r="CC1324" s="4"/>
      <c r="CD1324" s="4"/>
      <c r="CE1324" s="4"/>
      <c r="CF1324" s="4"/>
      <c r="CG1324" s="4"/>
      <c r="CH1324" s="4"/>
      <c r="CI1324" s="4"/>
      <c r="CJ1324" s="4"/>
      <c r="CK1324" s="4"/>
      <c r="CL1324" s="4"/>
      <c r="CM1324" s="4"/>
    </row>
    <row r="1325" ht="14.25" customHeight="1">
      <c r="A1325" s="1" t="str">
        <f t="shared" si="140"/>
        <v>OK</v>
      </c>
      <c r="B1325" s="103" t="str">
        <f t="shared" si="4"/>
        <v>OK</v>
      </c>
      <c r="C1325" s="4" t="s">
        <v>6839</v>
      </c>
      <c r="D1325" s="4" t="s">
        <v>6674</v>
      </c>
      <c r="E1325" s="4"/>
      <c r="F1325" s="4"/>
      <c r="G1325" s="4"/>
      <c r="H1325" s="4" t="s">
        <v>6840</v>
      </c>
      <c r="I1325" s="4"/>
      <c r="J1325" s="4" t="s">
        <v>123</v>
      </c>
      <c r="K1325" s="4"/>
      <c r="L1325" s="4" t="s">
        <v>6841</v>
      </c>
      <c r="M1325" s="4" t="s">
        <v>101</v>
      </c>
      <c r="N1325" s="4" t="s">
        <v>8</v>
      </c>
      <c r="O1325" s="4" t="s">
        <v>681</v>
      </c>
      <c r="P1325" s="4" t="s">
        <v>4468</v>
      </c>
      <c r="Q1325" s="4"/>
      <c r="R1325" s="4" t="s">
        <v>6855</v>
      </c>
      <c r="S1325" s="4" t="s">
        <v>6818</v>
      </c>
      <c r="T1325" s="4" t="s">
        <v>6817</v>
      </c>
      <c r="U1325" s="4" t="s">
        <v>6816</v>
      </c>
      <c r="V1325" s="4" t="s">
        <v>6820</v>
      </c>
      <c r="W1325" s="4" t="s">
        <v>6819</v>
      </c>
      <c r="X1325" s="4" t="s">
        <v>171</v>
      </c>
      <c r="Y1325" s="4" t="s">
        <v>6856</v>
      </c>
      <c r="Z1325" s="4"/>
      <c r="AA1325" s="4">
        <v>1412.0</v>
      </c>
      <c r="AB1325" s="4" t="s">
        <v>47</v>
      </c>
      <c r="AC1325" s="4"/>
      <c r="AD1325" s="20" t="s">
        <v>1177</v>
      </c>
      <c r="AE1325" s="4" t="s">
        <v>6855</v>
      </c>
      <c r="AF1325" s="67" t="s">
        <v>8</v>
      </c>
      <c r="AG1325" s="4" t="s">
        <v>6818</v>
      </c>
      <c r="AH1325" s="4" t="s">
        <v>6817</v>
      </c>
      <c r="AI1325" s="4" t="s">
        <v>6816</v>
      </c>
      <c r="AJ1325" s="4" t="s">
        <v>6820</v>
      </c>
      <c r="AK1325" s="4" t="s">
        <v>6819</v>
      </c>
      <c r="AL1325" s="4" t="s">
        <v>171</v>
      </c>
      <c r="AM1325" s="4" t="s">
        <v>6856</v>
      </c>
      <c r="AN1325" s="67" t="s">
        <v>8249</v>
      </c>
      <c r="AO1325" s="67" t="s">
        <v>8295</v>
      </c>
      <c r="AP1325" s="4"/>
      <c r="AQ1325" s="4"/>
      <c r="AR1325" s="4"/>
      <c r="AS1325" s="4"/>
      <c r="AT1325" s="4"/>
      <c r="AU1325" s="4"/>
      <c r="AV1325" s="4"/>
      <c r="AW1325" s="4"/>
      <c r="AX1325" s="4"/>
      <c r="AY1325" s="4"/>
      <c r="AZ1325" s="4"/>
      <c r="BA1325" s="4"/>
      <c r="BB1325" s="4"/>
      <c r="BC1325" s="4"/>
      <c r="BD1325" s="4"/>
      <c r="BE1325" s="4"/>
      <c r="BF1325" s="4"/>
      <c r="BG1325" s="4"/>
      <c r="BH1325" s="4"/>
      <c r="BI1325" s="4"/>
      <c r="BJ1325" s="243" t="str">
        <f t="shared" si="129"/>
        <v>TNBT</v>
      </c>
      <c r="BK1325" s="4"/>
      <c r="BL1325" s="4"/>
      <c r="BM1325" s="4"/>
      <c r="BN1325" s="4"/>
      <c r="BO1325" s="4"/>
      <c r="BP1325" s="4"/>
      <c r="BQ1325" s="4"/>
      <c r="BR1325" s="4"/>
      <c r="BS1325" s="4"/>
      <c r="BT1325" s="4"/>
      <c r="BU1325" s="4"/>
      <c r="BV1325" s="4"/>
      <c r="BW1325" s="4"/>
      <c r="BX1325" s="4"/>
      <c r="BY1325" s="4"/>
      <c r="BZ1325" s="4"/>
      <c r="CA1325" s="4"/>
      <c r="CB1325" s="4"/>
      <c r="CC1325" s="4"/>
      <c r="CD1325" s="4"/>
      <c r="CE1325" s="4"/>
      <c r="CF1325" s="4"/>
      <c r="CG1325" s="4"/>
      <c r="CH1325" s="4"/>
      <c r="CI1325" s="4"/>
      <c r="CJ1325" s="4"/>
      <c r="CK1325" s="4"/>
      <c r="CL1325" s="4"/>
      <c r="CM1325" s="4"/>
    </row>
    <row r="1326" ht="14.25" customHeight="1">
      <c r="A1326" s="1" t="str">
        <f t="shared" si="140"/>
        <v/>
      </c>
      <c r="B1326" s="103" t="str">
        <f t="shared" si="4"/>
        <v>Thêm</v>
      </c>
      <c r="C1326" s="4" t="s">
        <v>6839</v>
      </c>
      <c r="D1326" s="4" t="s">
        <v>6674</v>
      </c>
      <c r="E1326" s="4"/>
      <c r="F1326" s="4"/>
      <c r="G1326" s="4"/>
      <c r="H1326" s="4" t="s">
        <v>6840</v>
      </c>
      <c r="I1326" s="4"/>
      <c r="J1326" s="4" t="s">
        <v>123</v>
      </c>
      <c r="K1326" s="4"/>
      <c r="L1326" s="4" t="s">
        <v>6841</v>
      </c>
      <c r="M1326" s="4"/>
      <c r="N1326" s="4"/>
      <c r="O1326" s="4"/>
      <c r="P1326" s="4"/>
      <c r="Q1326" s="4"/>
      <c r="R1326" s="4" t="s">
        <v>150</v>
      </c>
      <c r="S1326" s="4" t="s">
        <v>150</v>
      </c>
      <c r="T1326" s="4" t="s">
        <v>150</v>
      </c>
      <c r="U1326" s="4" t="s">
        <v>150</v>
      </c>
      <c r="V1326" s="4" t="s">
        <v>150</v>
      </c>
      <c r="W1326" s="4" t="s">
        <v>150</v>
      </c>
      <c r="X1326" s="4" t="s">
        <v>150</v>
      </c>
      <c r="Y1326" s="4"/>
      <c r="Z1326" s="4"/>
      <c r="AA1326" s="4">
        <v>1413.0</v>
      </c>
      <c r="AB1326" s="4" t="s">
        <v>47</v>
      </c>
      <c r="AC1326" s="4"/>
      <c r="AD1326" s="20" t="s">
        <v>1147</v>
      </c>
      <c r="AE1326" s="67" t="s">
        <v>10265</v>
      </c>
      <c r="AF1326" s="67" t="s">
        <v>5</v>
      </c>
      <c r="AG1326" s="67" t="s">
        <v>10266</v>
      </c>
      <c r="AH1326" s="67" t="s">
        <v>10267</v>
      </c>
      <c r="AI1326" s="67" t="s">
        <v>10268</v>
      </c>
      <c r="AJ1326" s="67" t="s">
        <v>10269</v>
      </c>
      <c r="AK1326" s="67" t="s">
        <v>10270</v>
      </c>
      <c r="AL1326" s="67" t="s">
        <v>410</v>
      </c>
      <c r="AM1326" s="67" t="s">
        <v>10271</v>
      </c>
      <c r="AN1326" s="67" t="s">
        <v>10272</v>
      </c>
      <c r="AO1326" s="67" t="s">
        <v>10256</v>
      </c>
      <c r="AP1326" s="4"/>
      <c r="AQ1326" s="4"/>
      <c r="AR1326" s="4"/>
      <c r="AS1326" s="4"/>
      <c r="AT1326" s="4"/>
      <c r="AU1326" s="4"/>
      <c r="AV1326" s="4"/>
      <c r="AW1326" s="4"/>
      <c r="AX1326" s="4"/>
      <c r="AY1326" s="4"/>
      <c r="AZ1326" s="4"/>
      <c r="BA1326" s="4"/>
      <c r="BB1326" s="4"/>
      <c r="BC1326" s="4"/>
      <c r="BD1326" s="4"/>
      <c r="BE1326" s="4"/>
      <c r="BF1326" s="4"/>
      <c r="BG1326" s="4"/>
      <c r="BH1326" s="4"/>
      <c r="BI1326" s="4"/>
      <c r="BJ1326" s="243" t="str">
        <f t="shared" si="129"/>
        <v>Để hệ thống trở nên tiện lợi khi sử dụng</v>
      </c>
      <c r="BK1326" s="4"/>
      <c r="BL1326" s="4"/>
      <c r="BM1326" s="4"/>
      <c r="BN1326" s="4"/>
      <c r="BO1326" s="4"/>
      <c r="BP1326" s="4"/>
      <c r="BQ1326" s="4"/>
      <c r="BR1326" s="4"/>
      <c r="BS1326" s="4"/>
      <c r="BT1326" s="4"/>
      <c r="BU1326" s="4"/>
      <c r="BV1326" s="4"/>
      <c r="BW1326" s="4"/>
      <c r="BX1326" s="4"/>
      <c r="BY1326" s="4"/>
      <c r="BZ1326" s="4"/>
      <c r="CA1326" s="4"/>
      <c r="CB1326" s="4"/>
      <c r="CC1326" s="4"/>
      <c r="CD1326" s="4"/>
      <c r="CE1326" s="4"/>
      <c r="CF1326" s="4"/>
      <c r="CG1326" s="4"/>
      <c r="CH1326" s="4"/>
      <c r="CI1326" s="4"/>
      <c r="CJ1326" s="4"/>
      <c r="CK1326" s="4"/>
      <c r="CL1326" s="4"/>
      <c r="CM1326" s="4"/>
    </row>
    <row r="1327" ht="14.25" customHeight="1">
      <c r="A1327" s="1" t="str">
        <f t="shared" si="140"/>
        <v/>
      </c>
      <c r="B1327" s="103" t="str">
        <f t="shared" si="4"/>
        <v>Có sẵn</v>
      </c>
      <c r="C1327" s="4" t="s">
        <v>6839</v>
      </c>
      <c r="D1327" s="4" t="s">
        <v>6674</v>
      </c>
      <c r="E1327" s="4"/>
      <c r="F1327" s="4"/>
      <c r="G1327" s="4"/>
      <c r="H1327" s="4"/>
      <c r="I1327" s="4"/>
      <c r="J1327" s="4"/>
      <c r="K1327" s="4"/>
      <c r="L1327" s="4"/>
      <c r="M1327" s="4"/>
      <c r="N1327" s="4"/>
      <c r="O1327" s="4"/>
      <c r="P1327" s="4"/>
      <c r="Q1327" s="4" t="s">
        <v>5</v>
      </c>
      <c r="R1327" s="4" t="s">
        <v>6857</v>
      </c>
      <c r="S1327" s="4" t="s">
        <v>6858</v>
      </c>
      <c r="T1327" s="4" t="s">
        <v>6859</v>
      </c>
      <c r="U1327" s="4" t="s">
        <v>6860</v>
      </c>
      <c r="V1327" s="4" t="s">
        <v>6861</v>
      </c>
      <c r="W1327" s="4" t="s">
        <v>6862</v>
      </c>
      <c r="X1327" s="4"/>
      <c r="Y1327" s="4"/>
      <c r="Z1327" s="4" t="s">
        <v>6863</v>
      </c>
      <c r="AA1327" s="4">
        <v>1414.0</v>
      </c>
      <c r="AB1327" s="4" t="s">
        <v>47</v>
      </c>
      <c r="AC1327" s="4"/>
      <c r="AD1327" s="20" t="s">
        <v>927</v>
      </c>
      <c r="AE1327" s="67" t="s">
        <v>8171</v>
      </c>
      <c r="AF1327" s="67" t="s">
        <v>8621</v>
      </c>
      <c r="AG1327" s="67" t="s">
        <v>8171</v>
      </c>
      <c r="AH1327" s="67" t="s">
        <v>8171</v>
      </c>
      <c r="AI1327" s="67" t="s">
        <v>8171</v>
      </c>
      <c r="AJ1327" s="67" t="s">
        <v>8171</v>
      </c>
      <c r="AK1327" s="67" t="s">
        <v>8171</v>
      </c>
      <c r="AL1327" s="67" t="s">
        <v>8232</v>
      </c>
      <c r="AM1327" s="67" t="s">
        <v>8232</v>
      </c>
      <c r="AN1327" s="67" t="s">
        <v>10273</v>
      </c>
      <c r="AO1327" s="67" t="s">
        <v>10274</v>
      </c>
      <c r="AP1327" s="4"/>
      <c r="AQ1327" s="4"/>
      <c r="AR1327" s="4"/>
      <c r="AS1327" s="4"/>
      <c r="AT1327" s="4"/>
      <c r="AU1327" s="4"/>
      <c r="AV1327" s="4"/>
      <c r="AW1327" s="4"/>
      <c r="AX1327" s="4"/>
      <c r="AY1327" s="4"/>
      <c r="AZ1327" s="4"/>
      <c r="BA1327" s="4"/>
      <c r="BB1327" s="4"/>
      <c r="BC1327" s="4"/>
      <c r="BD1327" s="4"/>
      <c r="BE1327" s="4"/>
      <c r="BF1327" s="4"/>
      <c r="BG1327" s="4"/>
      <c r="BH1327" s="4"/>
      <c r="BI1327" s="4"/>
      <c r="BJ1327" s="243" t="str">
        <f t="shared" si="129"/>
        <v>TNLT</v>
      </c>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c r="CL1327" s="4"/>
      <c r="CM1327" s="4"/>
    </row>
    <row r="1328" ht="14.25" customHeight="1">
      <c r="A1328" s="1" t="str">
        <f t="shared" si="140"/>
        <v/>
      </c>
      <c r="B1328" s="103" t="str">
        <f t="shared" si="4"/>
        <v>Có sẵn</v>
      </c>
      <c r="C1328" s="4" t="s">
        <v>6839</v>
      </c>
      <c r="D1328" s="4" t="s">
        <v>6674</v>
      </c>
      <c r="E1328" s="4"/>
      <c r="F1328" s="4"/>
      <c r="G1328" s="4"/>
      <c r="H1328" s="4"/>
      <c r="I1328" s="4"/>
      <c r="J1328" s="4"/>
      <c r="K1328" s="4"/>
      <c r="L1328" s="4"/>
      <c r="M1328" s="4"/>
      <c r="N1328" s="4"/>
      <c r="O1328" s="4"/>
      <c r="P1328" s="4"/>
      <c r="Q1328" s="4" t="s">
        <v>9</v>
      </c>
      <c r="R1328" s="4" t="s">
        <v>6864</v>
      </c>
      <c r="S1328" s="4"/>
      <c r="T1328" s="4"/>
      <c r="U1328" s="4"/>
      <c r="V1328" s="4"/>
      <c r="W1328" s="4"/>
      <c r="X1328" s="4"/>
      <c r="Y1328" s="4"/>
      <c r="Z1328" s="4" t="s">
        <v>6865</v>
      </c>
      <c r="AA1328" s="4">
        <v>1415.0</v>
      </c>
      <c r="AB1328" s="4" t="s">
        <v>47</v>
      </c>
      <c r="AC1328" s="4"/>
      <c r="AD1328" s="20" t="s">
        <v>1024</v>
      </c>
      <c r="AE1328" s="67" t="s">
        <v>6864</v>
      </c>
      <c r="AF1328" s="67" t="s">
        <v>9</v>
      </c>
      <c r="AG1328" s="67" t="s">
        <v>8526</v>
      </c>
      <c r="AH1328" s="67" t="s">
        <v>8526</v>
      </c>
      <c r="AI1328" s="67" t="s">
        <v>8526</v>
      </c>
      <c r="AJ1328" s="67" t="s">
        <v>8526</v>
      </c>
      <c r="AK1328" s="67" t="s">
        <v>10232</v>
      </c>
      <c r="AL1328" s="67" t="s">
        <v>8527</v>
      </c>
      <c r="AM1328" s="67" t="s">
        <v>8528</v>
      </c>
      <c r="AN1328" s="67" t="s">
        <v>8257</v>
      </c>
      <c r="AO1328" s="67" t="s">
        <v>8257</v>
      </c>
      <c r="AP1328" s="67" t="s">
        <v>8366</v>
      </c>
      <c r="AQ1328" s="4"/>
      <c r="AR1328" s="4"/>
      <c r="AS1328" s="4"/>
      <c r="AT1328" s="4"/>
      <c r="AU1328" s="4"/>
      <c r="AV1328" s="4"/>
      <c r="AW1328" s="4"/>
      <c r="AX1328" s="4"/>
      <c r="AY1328" s="4"/>
      <c r="AZ1328" s="4"/>
      <c r="BA1328" s="4"/>
      <c r="BB1328" s="4"/>
      <c r="BC1328" s="4"/>
      <c r="BD1328" s="4"/>
      <c r="BE1328" s="4"/>
      <c r="BF1328" s="4"/>
      <c r="BG1328" s="4"/>
      <c r="BH1328" s="4"/>
      <c r="BI1328" s="4"/>
      <c r="BJ1328" s="243" t="str">
        <f t="shared" si="129"/>
        <v>TL</v>
      </c>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c r="CL1328" s="4"/>
      <c r="CM1328" s="4"/>
    </row>
    <row r="1329" ht="14.25" customHeight="1">
      <c r="A1329" s="1" t="str">
        <f t="shared" si="140"/>
        <v/>
      </c>
      <c r="B1329" s="103" t="str">
        <f t="shared" si="4"/>
        <v>Tự do chọn</v>
      </c>
      <c r="C1329" s="4" t="s">
        <v>6866</v>
      </c>
      <c r="D1329" s="4" t="s">
        <v>6674</v>
      </c>
      <c r="E1329" s="4"/>
      <c r="F1329" s="4"/>
      <c r="G1329" s="4"/>
      <c r="H1329" s="4" t="s">
        <v>6867</v>
      </c>
      <c r="I1329" s="4"/>
      <c r="J1329" s="4" t="s">
        <v>123</v>
      </c>
      <c r="K1329" s="4"/>
      <c r="L1329" s="4" t="s">
        <v>6868</v>
      </c>
      <c r="M1329" s="4" t="s">
        <v>49</v>
      </c>
      <c r="N1329" s="4" t="s">
        <v>5</v>
      </c>
      <c r="O1329" s="4"/>
      <c r="P1329" s="4"/>
      <c r="Q1329" s="4"/>
      <c r="R1329" s="4"/>
      <c r="S1329" s="4" t="s">
        <v>6869</v>
      </c>
      <c r="T1329" s="4" t="s">
        <v>6870</v>
      </c>
      <c r="U1329" s="4" t="s">
        <v>6871</v>
      </c>
      <c r="V1329" s="4" t="s">
        <v>6872</v>
      </c>
      <c r="W1329" s="4"/>
      <c r="X1329" s="4" t="s">
        <v>4749</v>
      </c>
      <c r="Y1329" s="4"/>
      <c r="Z1329" s="4"/>
      <c r="AA1329" s="4">
        <v>1416.0</v>
      </c>
      <c r="AB1329" s="4" t="s">
        <v>47</v>
      </c>
      <c r="AC1329" s="4"/>
      <c r="AD1329" s="20" t="s">
        <v>215</v>
      </c>
      <c r="AE1329" s="266" t="s">
        <v>10275</v>
      </c>
      <c r="AF1329" s="266" t="s">
        <v>5</v>
      </c>
      <c r="AG1329" s="266" t="s">
        <v>6869</v>
      </c>
      <c r="AH1329" s="266" t="s">
        <v>6870</v>
      </c>
      <c r="AI1329" s="136" t="s">
        <v>10276</v>
      </c>
      <c r="AJ1329" s="266" t="s">
        <v>6872</v>
      </c>
      <c r="AK1329" s="266" t="s">
        <v>899</v>
      </c>
      <c r="AL1329" s="266" t="s">
        <v>242</v>
      </c>
      <c r="AM1329" s="266" t="s">
        <v>10277</v>
      </c>
      <c r="AN1329" s="266" t="s">
        <v>10278</v>
      </c>
      <c r="AO1329" s="266" t="s">
        <v>10279</v>
      </c>
      <c r="AP1329" s="67"/>
      <c r="AQ1329" s="4"/>
      <c r="AR1329" s="4"/>
      <c r="AS1329" s="4"/>
      <c r="AT1329" s="4"/>
      <c r="AU1329" s="4"/>
      <c r="AV1329" s="4"/>
      <c r="AW1329" s="4"/>
      <c r="AX1329" s="4"/>
      <c r="AY1329" s="4"/>
      <c r="AZ1329" s="4"/>
      <c r="BA1329" s="4"/>
      <c r="BB1329" s="4"/>
      <c r="BC1329" s="4"/>
      <c r="BD1329" s="4"/>
      <c r="BE1329" s="4"/>
      <c r="BF1329" s="4"/>
      <c r="BG1329" s="4"/>
      <c r="BH1329" s="4"/>
      <c r="BI1329" s="4"/>
      <c r="BJ1329" s="243" t="str">
        <f t="shared" si="129"/>
        <v>TNLT</v>
      </c>
      <c r="BK1329" s="4"/>
      <c r="BL1329" s="4"/>
      <c r="BM1329" s="4"/>
      <c r="BN1329" s="4"/>
      <c r="BO1329" s="4"/>
      <c r="BP1329" s="4"/>
      <c r="BQ1329" s="4"/>
      <c r="BR1329" s="4"/>
      <c r="BS1329" s="4"/>
      <c r="BT1329" s="4"/>
      <c r="BU1329" s="4"/>
      <c r="BV1329" s="4"/>
      <c r="BW1329" s="4"/>
      <c r="BX1329" s="4"/>
      <c r="BY1329" s="4"/>
      <c r="BZ1329" s="4"/>
      <c r="CA1329" s="4"/>
      <c r="CB1329" s="4"/>
      <c r="CC1329" s="4"/>
      <c r="CD1329" s="4"/>
      <c r="CE1329" s="4"/>
      <c r="CF1329" s="4"/>
      <c r="CG1329" s="4"/>
      <c r="CH1329" s="4"/>
      <c r="CI1329" s="4"/>
      <c r="CJ1329" s="4"/>
      <c r="CK1329" s="4"/>
      <c r="CL1329" s="4"/>
      <c r="CM1329" s="4"/>
    </row>
    <row r="1330" ht="14.25" customHeight="1">
      <c r="A1330" s="1" t="str">
        <f t="shared" si="140"/>
        <v/>
      </c>
      <c r="B1330" s="103" t="str">
        <f t="shared" si="4"/>
        <v>Có sẵn</v>
      </c>
      <c r="C1330" s="4" t="s">
        <v>6866</v>
      </c>
      <c r="D1330" s="4" t="s">
        <v>6674</v>
      </c>
      <c r="E1330" s="4"/>
      <c r="F1330" s="4"/>
      <c r="G1330" s="4"/>
      <c r="H1330" s="4" t="s">
        <v>6867</v>
      </c>
      <c r="I1330" s="4"/>
      <c r="J1330" s="4" t="s">
        <v>123</v>
      </c>
      <c r="K1330" s="4"/>
      <c r="L1330" s="4" t="s">
        <v>6868</v>
      </c>
      <c r="M1330" s="4"/>
      <c r="N1330" s="4"/>
      <c r="O1330" s="4"/>
      <c r="P1330" s="4"/>
      <c r="Q1330" s="4" t="s">
        <v>5</v>
      </c>
      <c r="R1330" s="4" t="s">
        <v>6873</v>
      </c>
      <c r="S1330" s="4" t="s">
        <v>6782</v>
      </c>
      <c r="T1330" s="4" t="s">
        <v>6783</v>
      </c>
      <c r="U1330" s="4" t="s">
        <v>6784</v>
      </c>
      <c r="V1330" s="4" t="s">
        <v>6785</v>
      </c>
      <c r="W1330" s="4" t="s">
        <v>4704</v>
      </c>
      <c r="X1330" s="4"/>
      <c r="Y1330" s="4"/>
      <c r="Z1330" s="4" t="s">
        <v>2231</v>
      </c>
      <c r="AA1330" s="4">
        <v>1417.0</v>
      </c>
      <c r="AB1330" s="4" t="s">
        <v>47</v>
      </c>
      <c r="AC1330" s="4"/>
      <c r="AD1330" s="20" t="s">
        <v>1091</v>
      </c>
      <c r="AE1330" s="4" t="s">
        <v>7113</v>
      </c>
      <c r="AF1330" s="4" t="s">
        <v>8</v>
      </c>
      <c r="AG1330" s="20" t="s">
        <v>7115</v>
      </c>
      <c r="AH1330" s="20" t="s">
        <v>7116</v>
      </c>
      <c r="AI1330" s="20" t="s">
        <v>1124</v>
      </c>
      <c r="AJ1330" s="20" t="s">
        <v>10280</v>
      </c>
      <c r="AK1330" s="4" t="s">
        <v>7114</v>
      </c>
      <c r="AL1330" s="67" t="s">
        <v>99</v>
      </c>
      <c r="AM1330" s="20" t="s">
        <v>7118</v>
      </c>
      <c r="AN1330" s="67" t="s">
        <v>8257</v>
      </c>
      <c r="AO1330" s="20" t="s">
        <v>7118</v>
      </c>
      <c r="AP1330" s="20" t="s">
        <v>7118</v>
      </c>
      <c r="AQ1330" s="4"/>
      <c r="AR1330" s="4"/>
      <c r="AS1330" s="4"/>
      <c r="AT1330" s="4"/>
      <c r="AU1330" s="4"/>
      <c r="AV1330" s="4"/>
      <c r="AW1330" s="4"/>
      <c r="AX1330" s="4"/>
      <c r="AY1330" s="4"/>
      <c r="AZ1330" s="4"/>
      <c r="BA1330" s="4"/>
      <c r="BB1330" s="4"/>
      <c r="BC1330" s="4"/>
      <c r="BD1330" s="4"/>
      <c r="BE1330" s="4"/>
      <c r="BF1330" s="4"/>
      <c r="BG1330" s="4"/>
      <c r="BH1330" s="4"/>
      <c r="BI1330" s="4"/>
      <c r="BJ1330" s="243" t="str">
        <f t="shared" si="129"/>
        <v>TNLT</v>
      </c>
      <c r="BK1330" s="4"/>
      <c r="BL1330" s="4"/>
      <c r="BM1330" s="4"/>
      <c r="BN1330" s="4"/>
      <c r="BO1330" s="4"/>
      <c r="BP1330" s="4"/>
      <c r="BQ1330" s="4"/>
      <c r="BR1330" s="4"/>
      <c r="BS1330" s="4"/>
      <c r="BT1330" s="4"/>
      <c r="BU1330" s="4"/>
      <c r="BV1330" s="4"/>
      <c r="BW1330" s="4"/>
      <c r="BX1330" s="4"/>
      <c r="BY1330" s="4"/>
      <c r="BZ1330" s="4"/>
      <c r="CA1330" s="4"/>
      <c r="CB1330" s="4"/>
      <c r="CC1330" s="4"/>
      <c r="CD1330" s="4"/>
      <c r="CE1330" s="4"/>
      <c r="CF1330" s="4"/>
      <c r="CG1330" s="4"/>
      <c r="CH1330" s="4"/>
      <c r="CI1330" s="4"/>
      <c r="CJ1330" s="4"/>
      <c r="CK1330" s="4"/>
      <c r="CL1330" s="4"/>
      <c r="CM1330" s="4"/>
    </row>
    <row r="1331" ht="14.25" customHeight="1">
      <c r="A1331" s="1" t="str">
        <f t="shared" si="140"/>
        <v>OK</v>
      </c>
      <c r="B1331" s="103" t="str">
        <f t="shared" si="4"/>
        <v>OK</v>
      </c>
      <c r="C1331" s="4" t="s">
        <v>6874</v>
      </c>
      <c r="D1331" s="4" t="s">
        <v>6674</v>
      </c>
      <c r="E1331" s="4"/>
      <c r="F1331" s="4"/>
      <c r="G1331" s="4" t="s">
        <v>6875</v>
      </c>
      <c r="H1331" s="4"/>
      <c r="I1331" s="4"/>
      <c r="J1331" s="4"/>
      <c r="K1331" s="4"/>
      <c r="L1331" s="4"/>
      <c r="M1331" s="4" t="s">
        <v>49</v>
      </c>
      <c r="N1331" s="4" t="s">
        <v>5</v>
      </c>
      <c r="O1331" s="4" t="s">
        <v>3108</v>
      </c>
      <c r="P1331" s="4" t="s">
        <v>3277</v>
      </c>
      <c r="Q1331" s="4"/>
      <c r="R1331" s="4" t="s">
        <v>6876</v>
      </c>
      <c r="S1331" s="4" t="s">
        <v>6877</v>
      </c>
      <c r="T1331" s="4" t="s">
        <v>6878</v>
      </c>
      <c r="U1331" s="4" t="s">
        <v>6879</v>
      </c>
      <c r="V1331" s="4" t="s">
        <v>3658</v>
      </c>
      <c r="W1331" s="4" t="s">
        <v>6880</v>
      </c>
      <c r="X1331" s="4"/>
      <c r="Y1331" s="4"/>
      <c r="Z1331" s="4"/>
      <c r="AA1331" s="4">
        <v>1418.0</v>
      </c>
      <c r="AB1331" s="4" t="s">
        <v>47</v>
      </c>
      <c r="AC1331" s="4"/>
      <c r="AD1331" s="20" t="s">
        <v>1147</v>
      </c>
      <c r="AE1331" s="67" t="s">
        <v>8362</v>
      </c>
      <c r="AF1331" s="67" t="s">
        <v>8362</v>
      </c>
      <c r="AG1331" s="67" t="s">
        <v>8362</v>
      </c>
      <c r="AH1331" s="67" t="s">
        <v>8362</v>
      </c>
      <c r="AI1331" s="67" t="s">
        <v>8362</v>
      </c>
      <c r="AJ1331" s="67" t="s">
        <v>8362</v>
      </c>
      <c r="AK1331" s="67" t="s">
        <v>8362</v>
      </c>
      <c r="AL1331" s="67" t="s">
        <v>8501</v>
      </c>
      <c r="AM1331" s="67" t="s">
        <v>8501</v>
      </c>
      <c r="AN1331" s="67" t="s">
        <v>10281</v>
      </c>
      <c r="AO1331" s="67" t="s">
        <v>10282</v>
      </c>
      <c r="AP1331" s="4"/>
      <c r="AQ1331" s="4"/>
      <c r="AR1331" s="4"/>
      <c r="AS1331" s="4"/>
      <c r="AT1331" s="4"/>
      <c r="AU1331" s="4"/>
      <c r="AV1331" s="4"/>
      <c r="AW1331" s="4"/>
      <c r="AX1331" s="4"/>
      <c r="AY1331" s="4"/>
      <c r="AZ1331" s="4"/>
      <c r="BA1331" s="4"/>
      <c r="BB1331" s="4"/>
      <c r="BC1331" s="4"/>
      <c r="BD1331" s="4"/>
      <c r="BE1331" s="4"/>
      <c r="BF1331" s="4"/>
      <c r="BG1331" s="4"/>
      <c r="BH1331" s="4"/>
      <c r="BI1331" s="4"/>
      <c r="BJ1331" s="243" t="str">
        <f t="shared" si="129"/>
        <v>TNLT</v>
      </c>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c r="CH1331" s="4"/>
      <c r="CI1331" s="4"/>
      <c r="CJ1331" s="4"/>
      <c r="CK1331" s="4"/>
      <c r="CL1331" s="4"/>
      <c r="CM1331" s="4"/>
    </row>
    <row r="1332" ht="14.25" customHeight="1">
      <c r="A1332" s="1" t="str">
        <f t="shared" si="140"/>
        <v>OK</v>
      </c>
      <c r="B1332" s="103" t="str">
        <f t="shared" si="4"/>
        <v>OK</v>
      </c>
      <c r="C1332" s="4" t="s">
        <v>6874</v>
      </c>
      <c r="D1332" s="4" t="s">
        <v>6674</v>
      </c>
      <c r="E1332" s="4"/>
      <c r="F1332" s="4"/>
      <c r="G1332" s="4"/>
      <c r="H1332" s="4"/>
      <c r="I1332" s="4"/>
      <c r="J1332" s="4"/>
      <c r="K1332" s="4"/>
      <c r="L1332" s="4"/>
      <c r="M1332" s="4" t="s">
        <v>49</v>
      </c>
      <c r="N1332" s="4" t="s">
        <v>5</v>
      </c>
      <c r="O1332" s="4" t="s">
        <v>3028</v>
      </c>
      <c r="P1332" s="4" t="s">
        <v>6881</v>
      </c>
      <c r="Q1332" s="4"/>
      <c r="R1332" s="4" t="s">
        <v>6882</v>
      </c>
      <c r="S1332" s="4" t="s">
        <v>6883</v>
      </c>
      <c r="T1332" s="4" t="s">
        <v>6884</v>
      </c>
      <c r="U1332" s="4" t="s">
        <v>6885</v>
      </c>
      <c r="V1332" s="4" t="s">
        <v>6886</v>
      </c>
      <c r="W1332" s="4" t="s">
        <v>6887</v>
      </c>
      <c r="X1332" s="4"/>
      <c r="Y1332" s="4"/>
      <c r="Z1332" s="4"/>
      <c r="AA1332" s="4">
        <v>1419.0</v>
      </c>
      <c r="AB1332" s="4" t="s">
        <v>47</v>
      </c>
      <c r="AC1332" s="4"/>
      <c r="AD1332" s="20" t="s">
        <v>254</v>
      </c>
      <c r="AE1332" s="67" t="s">
        <v>6882</v>
      </c>
      <c r="AF1332" s="67" t="s">
        <v>5</v>
      </c>
      <c r="AG1332" s="67" t="s">
        <v>6883</v>
      </c>
      <c r="AH1332" s="67" t="s">
        <v>6884</v>
      </c>
      <c r="AI1332" s="67" t="s">
        <v>6885</v>
      </c>
      <c r="AJ1332" s="67" t="s">
        <v>6885</v>
      </c>
      <c r="AK1332" s="67" t="s">
        <v>6886</v>
      </c>
      <c r="AL1332" s="67" t="s">
        <v>2156</v>
      </c>
      <c r="AM1332" s="67" t="s">
        <v>10283</v>
      </c>
      <c r="AN1332" s="67" t="s">
        <v>10284</v>
      </c>
      <c r="AO1332" s="67" t="s">
        <v>10285</v>
      </c>
      <c r="AP1332" s="4"/>
      <c r="AQ1332" s="4"/>
      <c r="AR1332" s="4"/>
      <c r="AS1332" s="4"/>
      <c r="AT1332" s="4"/>
      <c r="AU1332" s="4"/>
      <c r="AV1332" s="4"/>
      <c r="AW1332" s="4"/>
      <c r="AX1332" s="4"/>
      <c r="AY1332" s="4"/>
      <c r="AZ1332" s="4"/>
      <c r="BA1332" s="4"/>
      <c r="BB1332" s="4"/>
      <c r="BC1332" s="4"/>
      <c r="BD1332" s="4"/>
      <c r="BE1332" s="4"/>
      <c r="BF1332" s="4"/>
      <c r="BG1332" s="4"/>
      <c r="BH1332" s="4"/>
      <c r="BI1332" s="4"/>
      <c r="BJ1332" s="243" t="str">
        <f t="shared" si="129"/>
        <v>TNLT</v>
      </c>
      <c r="BK1332" s="4"/>
      <c r="BL1332" s="4"/>
      <c r="BM1332" s="4"/>
      <c r="BN1332" s="4"/>
      <c r="BO1332" s="4"/>
      <c r="BP1332" s="4"/>
      <c r="BQ1332" s="4"/>
      <c r="BR1332" s="4"/>
      <c r="BS1332" s="4"/>
      <c r="BT1332" s="4"/>
      <c r="BU1332" s="4"/>
      <c r="BV1332" s="4"/>
      <c r="BW1332" s="4"/>
      <c r="BX1332" s="4"/>
      <c r="BY1332" s="4"/>
      <c r="BZ1332" s="4"/>
      <c r="CA1332" s="4"/>
      <c r="CB1332" s="4"/>
      <c r="CC1332" s="4"/>
      <c r="CD1332" s="4"/>
      <c r="CE1332" s="4"/>
      <c r="CF1332" s="4"/>
      <c r="CG1332" s="4"/>
      <c r="CH1332" s="4"/>
      <c r="CI1332" s="4"/>
      <c r="CJ1332" s="4"/>
      <c r="CK1332" s="4"/>
      <c r="CL1332" s="4"/>
      <c r="CM1332" s="4"/>
    </row>
    <row r="1333" ht="14.25" customHeight="1">
      <c r="A1333" s="1" t="str">
        <f t="shared" si="140"/>
        <v>OK</v>
      </c>
      <c r="B1333" s="103" t="str">
        <f t="shared" si="4"/>
        <v>OK</v>
      </c>
      <c r="C1333" s="4" t="s">
        <v>6874</v>
      </c>
      <c r="D1333" s="4" t="s">
        <v>6674</v>
      </c>
      <c r="E1333" s="4"/>
      <c r="F1333" s="4"/>
      <c r="G1333" s="4" t="s">
        <v>6875</v>
      </c>
      <c r="H1333" s="4"/>
      <c r="I1333" s="4"/>
      <c r="J1333" s="4"/>
      <c r="K1333" s="4"/>
      <c r="L1333" s="4"/>
      <c r="M1333" s="4" t="s">
        <v>49</v>
      </c>
      <c r="N1333" s="4" t="s">
        <v>9</v>
      </c>
      <c r="O1333" s="4" t="s">
        <v>2625</v>
      </c>
      <c r="P1333" s="4" t="s">
        <v>2626</v>
      </c>
      <c r="Q1333" s="4"/>
      <c r="R1333" s="4" t="s">
        <v>6889</v>
      </c>
      <c r="S1333" s="4"/>
      <c r="T1333" s="4"/>
      <c r="U1333" s="4"/>
      <c r="V1333" s="4"/>
      <c r="W1333" s="4"/>
      <c r="X1333" s="4"/>
      <c r="Y1333" s="4"/>
      <c r="Z1333" s="4"/>
      <c r="AA1333" s="4">
        <v>1420.0</v>
      </c>
      <c r="AB1333" s="4" t="s">
        <v>47</v>
      </c>
      <c r="AC1333" s="4"/>
      <c r="AD1333" s="20" t="s">
        <v>265</v>
      </c>
      <c r="AE1333" s="67"/>
      <c r="AF1333" s="67"/>
      <c r="AG1333" s="4"/>
      <c r="AH1333" s="4"/>
      <c r="AI1333" s="4"/>
      <c r="AJ1333" s="4"/>
      <c r="AK1333" s="4"/>
      <c r="AL1333" s="67"/>
      <c r="AM1333" s="67"/>
      <c r="AN1333" s="67"/>
      <c r="AO1333" s="67" t="s">
        <v>10286</v>
      </c>
      <c r="AP1333" s="4"/>
      <c r="AQ1333" s="4"/>
      <c r="AR1333" s="4"/>
      <c r="AS1333" s="4"/>
      <c r="AT1333" s="4"/>
      <c r="AU1333" s="4"/>
      <c r="AV1333" s="4"/>
      <c r="AW1333" s="4"/>
      <c r="AX1333" s="4"/>
      <c r="AY1333" s="4"/>
      <c r="AZ1333" s="4"/>
      <c r="BA1333" s="4"/>
      <c r="BB1333" s="4"/>
      <c r="BC1333" s="4"/>
      <c r="BD1333" s="4"/>
      <c r="BE1333" s="4"/>
      <c r="BF1333" s="4"/>
      <c r="BG1333" s="4"/>
      <c r="BH1333" s="4"/>
      <c r="BI1333" s="4"/>
      <c r="BJ1333" s="243" t="str">
        <f t="shared" si="129"/>
        <v>TL</v>
      </c>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4"/>
      <c r="CH1333" s="4"/>
      <c r="CI1333" s="4"/>
      <c r="CJ1333" s="4"/>
      <c r="CK1333" s="4"/>
      <c r="CL1333" s="4"/>
      <c r="CM1333" s="4"/>
    </row>
    <row r="1334" ht="14.25" customHeight="1">
      <c r="A1334" s="1" t="str">
        <f t="shared" si="140"/>
        <v>OK</v>
      </c>
      <c r="B1334" s="103" t="str">
        <f t="shared" si="4"/>
        <v>OK</v>
      </c>
      <c r="C1334" s="4" t="s">
        <v>6874</v>
      </c>
      <c r="D1334" s="4" t="s">
        <v>6674</v>
      </c>
      <c r="E1334" s="4"/>
      <c r="F1334" s="4"/>
      <c r="G1334" s="4" t="s">
        <v>6875</v>
      </c>
      <c r="H1334" s="4"/>
      <c r="I1334" s="4"/>
      <c r="J1334" s="4"/>
      <c r="K1334" s="4"/>
      <c r="L1334" s="4"/>
      <c r="M1334" s="4" t="s">
        <v>48</v>
      </c>
      <c r="N1334" s="4" t="s">
        <v>9</v>
      </c>
      <c r="O1334" s="4" t="s">
        <v>125</v>
      </c>
      <c r="P1334" s="4" t="s">
        <v>2005</v>
      </c>
      <c r="Q1334" s="4"/>
      <c r="R1334" s="4" t="s">
        <v>6890</v>
      </c>
      <c r="S1334" s="4"/>
      <c r="T1334" s="4"/>
      <c r="U1334" s="4"/>
      <c r="V1334" s="4"/>
      <c r="W1334" s="4"/>
      <c r="X1334" s="4" t="s">
        <v>6891</v>
      </c>
      <c r="Y1334" s="4" t="s">
        <v>6892</v>
      </c>
      <c r="Z1334" s="4"/>
      <c r="AA1334" s="4">
        <v>1421.0</v>
      </c>
      <c r="AB1334" s="4" t="s">
        <v>47</v>
      </c>
      <c r="AC1334" s="4"/>
      <c r="AD1334" s="20" t="s">
        <v>816</v>
      </c>
      <c r="AE1334" s="4" t="s">
        <v>6890</v>
      </c>
      <c r="AF1334" s="4" t="s">
        <v>9</v>
      </c>
      <c r="AG1334" s="67" t="s">
        <v>8171</v>
      </c>
      <c r="AH1334" s="67" t="s">
        <v>8171</v>
      </c>
      <c r="AI1334" s="67" t="s">
        <v>8171</v>
      </c>
      <c r="AJ1334" s="67" t="s">
        <v>8171</v>
      </c>
      <c r="AK1334" s="67" t="s">
        <v>8171</v>
      </c>
      <c r="AL1334" s="4" t="s">
        <v>6891</v>
      </c>
      <c r="AM1334" s="4" t="s">
        <v>6892</v>
      </c>
      <c r="AN1334" s="67" t="s">
        <v>10287</v>
      </c>
      <c r="AO1334" s="67" t="s">
        <v>10287</v>
      </c>
      <c r="AP1334" s="4"/>
      <c r="AQ1334" s="4"/>
      <c r="AR1334" s="4"/>
      <c r="AS1334" s="4"/>
      <c r="AT1334" s="4"/>
      <c r="AU1334" s="4"/>
      <c r="AV1334" s="4"/>
      <c r="AW1334" s="4"/>
      <c r="AX1334" s="4"/>
      <c r="AY1334" s="4"/>
      <c r="AZ1334" s="4"/>
      <c r="BA1334" s="4"/>
      <c r="BB1334" s="4"/>
      <c r="BC1334" s="4"/>
      <c r="BD1334" s="4"/>
      <c r="BE1334" s="4"/>
      <c r="BF1334" s="4"/>
      <c r="BG1334" s="4"/>
      <c r="BH1334" s="4"/>
      <c r="BI1334" s="4"/>
      <c r="BJ1334" s="243" t="str">
        <f t="shared" si="129"/>
        <v>TL</v>
      </c>
      <c r="BK1334" s="4"/>
      <c r="BL1334" s="4"/>
      <c r="BM1334" s="4"/>
      <c r="BN1334" s="4"/>
      <c r="BO1334" s="4"/>
      <c r="BP1334" s="4"/>
      <c r="BQ1334" s="4"/>
      <c r="BR1334" s="4"/>
      <c r="BS1334" s="4"/>
      <c r="BT1334" s="4"/>
      <c r="BU1334" s="4"/>
      <c r="BV1334" s="4"/>
      <c r="BW1334" s="4"/>
      <c r="BX1334" s="4"/>
      <c r="BY1334" s="4"/>
      <c r="BZ1334" s="4"/>
      <c r="CA1334" s="4"/>
      <c r="CB1334" s="4"/>
      <c r="CC1334" s="4"/>
      <c r="CD1334" s="4"/>
      <c r="CE1334" s="4"/>
      <c r="CF1334" s="4"/>
      <c r="CG1334" s="4"/>
      <c r="CH1334" s="4"/>
      <c r="CI1334" s="4"/>
      <c r="CJ1334" s="4"/>
      <c r="CK1334" s="4"/>
      <c r="CL1334" s="4"/>
      <c r="CM1334" s="4"/>
    </row>
    <row r="1335" ht="14.25" customHeight="1">
      <c r="A1335" s="1" t="str">
        <f t="shared" si="140"/>
        <v/>
      </c>
      <c r="B1335" s="103" t="str">
        <f t="shared" si="4"/>
        <v>Thêm</v>
      </c>
      <c r="C1335" s="4" t="s">
        <v>6874</v>
      </c>
      <c r="D1335" s="4" t="s">
        <v>6674</v>
      </c>
      <c r="E1335" s="4"/>
      <c r="F1335" s="4"/>
      <c r="G1335" s="4" t="s">
        <v>6875</v>
      </c>
      <c r="H1335" s="4"/>
      <c r="I1335" s="4"/>
      <c r="J1335" s="4"/>
      <c r="K1335" s="4"/>
      <c r="L1335" s="4"/>
      <c r="M1335" s="4"/>
      <c r="N1335" s="4"/>
      <c r="O1335" s="4"/>
      <c r="P1335" s="4"/>
      <c r="Q1335" s="4"/>
      <c r="R1335" s="4"/>
      <c r="S1335" s="4"/>
      <c r="T1335" s="4"/>
      <c r="U1335" s="4"/>
      <c r="V1335" s="4"/>
      <c r="W1335" s="4"/>
      <c r="X1335" s="4"/>
      <c r="Y1335" s="4"/>
      <c r="Z1335" s="4"/>
      <c r="AA1335" s="4">
        <v>1422.0</v>
      </c>
      <c r="AB1335" s="4" t="s">
        <v>47</v>
      </c>
      <c r="AC1335" s="4"/>
      <c r="AD1335" s="20" t="s">
        <v>544</v>
      </c>
      <c r="AE1335" s="67" t="s">
        <v>10288</v>
      </c>
      <c r="AF1335" s="67" t="s">
        <v>8232</v>
      </c>
      <c r="AG1335" s="67" t="s">
        <v>10289</v>
      </c>
      <c r="AH1335" s="67" t="s">
        <v>10290</v>
      </c>
      <c r="AI1335" s="67" t="s">
        <v>10291</v>
      </c>
      <c r="AJ1335" s="67" t="s">
        <v>10292</v>
      </c>
      <c r="AK1335" s="67" t="s">
        <v>10293</v>
      </c>
      <c r="AL1335" s="67" t="s">
        <v>410</v>
      </c>
      <c r="AM1335" s="67" t="s">
        <v>10294</v>
      </c>
      <c r="AN1335" s="67" t="s">
        <v>10295</v>
      </c>
      <c r="AO1335" s="67" t="s">
        <v>10296</v>
      </c>
      <c r="AP1335" s="4"/>
      <c r="AQ1335" s="4"/>
      <c r="AR1335" s="4"/>
      <c r="AS1335" s="4"/>
      <c r="AT1335" s="4"/>
      <c r="AU1335" s="4"/>
      <c r="AV1335" s="4"/>
      <c r="AW1335" s="4"/>
      <c r="AX1335" s="4"/>
      <c r="AY1335" s="4"/>
      <c r="AZ1335" s="4"/>
      <c r="BA1335" s="4"/>
      <c r="BB1335" s="4"/>
      <c r="BC1335" s="4"/>
      <c r="BD1335" s="4"/>
      <c r="BE1335" s="4"/>
      <c r="BF1335" s="4"/>
      <c r="BG1335" s="4"/>
      <c r="BH1335" s="4"/>
      <c r="BI1335" s="4"/>
      <c r="BJ1335" s="243" t="str">
        <f t="shared" si="129"/>
        <v>Ghế</v>
      </c>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c r="CH1335" s="4"/>
      <c r="CI1335" s="4"/>
      <c r="CJ1335" s="4"/>
      <c r="CK1335" s="4"/>
      <c r="CL1335" s="4"/>
      <c r="CM1335" s="4"/>
    </row>
    <row r="1336" ht="14.25" customHeight="1">
      <c r="A1336" s="1" t="str">
        <f t="shared" si="140"/>
        <v/>
      </c>
      <c r="B1336" s="103" t="str">
        <f t="shared" si="4"/>
        <v>Có sẵn</v>
      </c>
      <c r="C1336" s="4" t="s">
        <v>6874</v>
      </c>
      <c r="D1336" s="4" t="s">
        <v>6674</v>
      </c>
      <c r="E1336" s="4"/>
      <c r="F1336" s="4"/>
      <c r="G1336" s="4"/>
      <c r="H1336" s="4"/>
      <c r="I1336" s="4"/>
      <c r="J1336" s="4"/>
      <c r="K1336" s="4"/>
      <c r="L1336" s="4"/>
      <c r="M1336" s="4"/>
      <c r="N1336" s="4"/>
      <c r="O1336" s="4"/>
      <c r="P1336" s="4"/>
      <c r="Q1336" s="4" t="s">
        <v>9</v>
      </c>
      <c r="R1336" s="4" t="s">
        <v>6893</v>
      </c>
      <c r="S1336" s="4"/>
      <c r="T1336" s="4"/>
      <c r="U1336" s="4"/>
      <c r="V1336" s="4"/>
      <c r="W1336" s="4"/>
      <c r="X1336" s="4"/>
      <c r="Y1336" s="4"/>
      <c r="Z1336" s="4" t="s">
        <v>6894</v>
      </c>
      <c r="AA1336" s="4">
        <v>1423.0</v>
      </c>
      <c r="AB1336" s="4" t="s">
        <v>47</v>
      </c>
      <c r="AC1336" s="4"/>
      <c r="AD1336" s="20" t="s">
        <v>1177</v>
      </c>
      <c r="AE1336" s="67" t="s">
        <v>10297</v>
      </c>
      <c r="AF1336" s="67" t="s">
        <v>9</v>
      </c>
      <c r="AG1336" s="4"/>
      <c r="AH1336" s="4"/>
      <c r="AI1336" s="4"/>
      <c r="AJ1336" s="4"/>
      <c r="AK1336" s="4"/>
      <c r="AL1336" s="67" t="s">
        <v>10298</v>
      </c>
      <c r="AM1336" s="67" t="s">
        <v>10299</v>
      </c>
      <c r="AN1336" s="67" t="s">
        <v>10300</v>
      </c>
      <c r="AO1336" s="67" t="s">
        <v>10301</v>
      </c>
      <c r="AP1336" s="4"/>
      <c r="AQ1336" s="4"/>
      <c r="AR1336" s="4"/>
      <c r="AS1336" s="4"/>
      <c r="AT1336" s="4"/>
      <c r="AU1336" s="4"/>
      <c r="AV1336" s="4"/>
      <c r="AW1336" s="4"/>
      <c r="AX1336" s="4"/>
      <c r="AY1336" s="4"/>
      <c r="AZ1336" s="4"/>
      <c r="BA1336" s="4"/>
      <c r="BB1336" s="4"/>
      <c r="BC1336" s="4"/>
      <c r="BD1336" s="4"/>
      <c r="BE1336" s="4"/>
      <c r="BF1336" s="4"/>
      <c r="BG1336" s="4"/>
      <c r="BH1336" s="4"/>
      <c r="BI1336" s="4"/>
      <c r="BJ1336" s="243" t="str">
        <f t="shared" si="129"/>
        <v>TL</v>
      </c>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4"/>
      <c r="CH1336" s="4"/>
      <c r="CI1336" s="4"/>
      <c r="CJ1336" s="4"/>
      <c r="CK1336" s="4"/>
      <c r="CL1336" s="4"/>
      <c r="CM1336" s="4"/>
    </row>
    <row r="1337" ht="14.25" customHeight="1">
      <c r="A1337" s="1" t="str">
        <f t="shared" si="140"/>
        <v>OK</v>
      </c>
      <c r="B1337" s="103" t="str">
        <f t="shared" si="4"/>
        <v>OK</v>
      </c>
      <c r="C1337" s="4" t="s">
        <v>6895</v>
      </c>
      <c r="D1337" s="4" t="s">
        <v>6674</v>
      </c>
      <c r="E1337" s="4"/>
      <c r="F1337" s="4"/>
      <c r="G1337" s="4" t="s">
        <v>6896</v>
      </c>
      <c r="H1337" s="4"/>
      <c r="I1337" s="4"/>
      <c r="J1337" s="4"/>
      <c r="K1337" s="4"/>
      <c r="L1337" s="4"/>
      <c r="M1337" s="4" t="s">
        <v>49</v>
      </c>
      <c r="N1337" s="4" t="s">
        <v>5</v>
      </c>
      <c r="O1337" s="4" t="s">
        <v>2598</v>
      </c>
      <c r="P1337" s="4" t="s">
        <v>2647</v>
      </c>
      <c r="Q1337" s="4"/>
      <c r="R1337" s="4" t="s">
        <v>6897</v>
      </c>
      <c r="S1337" s="4" t="s">
        <v>6898</v>
      </c>
      <c r="T1337" s="4" t="s">
        <v>6899</v>
      </c>
      <c r="U1337" s="4" t="s">
        <v>6900</v>
      </c>
      <c r="V1337" s="4" t="s">
        <v>6901</v>
      </c>
      <c r="W1337" s="4" t="s">
        <v>6902</v>
      </c>
      <c r="X1337" s="4"/>
      <c r="Y1337" s="4"/>
      <c r="Z1337" s="4"/>
      <c r="AA1337" s="4">
        <v>1424.0</v>
      </c>
      <c r="AB1337" s="4" t="s">
        <v>47</v>
      </c>
      <c r="AC1337" s="4"/>
      <c r="AD1337" s="20" t="s">
        <v>270</v>
      </c>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243" t="str">
        <f t="shared" si="129"/>
        <v>TNLT</v>
      </c>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c r="CH1337" s="4"/>
      <c r="CI1337" s="4"/>
      <c r="CJ1337" s="4"/>
      <c r="CK1337" s="4"/>
      <c r="CL1337" s="4"/>
      <c r="CM1337" s="4"/>
    </row>
    <row r="1338" ht="14.25" customHeight="1">
      <c r="A1338" s="1" t="str">
        <f t="shared" si="140"/>
        <v>OK</v>
      </c>
      <c r="B1338" s="103" t="str">
        <f t="shared" si="4"/>
        <v>OK</v>
      </c>
      <c r="C1338" s="4" t="s">
        <v>6895</v>
      </c>
      <c r="D1338" s="4" t="s">
        <v>6674</v>
      </c>
      <c r="E1338" s="4"/>
      <c r="F1338" s="4"/>
      <c r="G1338" s="4" t="s">
        <v>6896</v>
      </c>
      <c r="H1338" s="4"/>
      <c r="I1338" s="4"/>
      <c r="J1338" s="4"/>
      <c r="K1338" s="4"/>
      <c r="L1338" s="4"/>
      <c r="M1338" s="4" t="s">
        <v>49</v>
      </c>
      <c r="N1338" s="4" t="s">
        <v>9</v>
      </c>
      <c r="O1338" s="4" t="s">
        <v>2897</v>
      </c>
      <c r="P1338" s="4" t="s">
        <v>4086</v>
      </c>
      <c r="Q1338" s="4"/>
      <c r="R1338" s="4" t="s">
        <v>6903</v>
      </c>
      <c r="S1338" s="4"/>
      <c r="T1338" s="4"/>
      <c r="U1338" s="4"/>
      <c r="V1338" s="4"/>
      <c r="W1338" s="4"/>
      <c r="X1338" s="4"/>
      <c r="Y1338" s="4"/>
      <c r="Z1338" s="4"/>
      <c r="AA1338" s="4">
        <v>1425.0</v>
      </c>
      <c r="AB1338" s="4" t="s">
        <v>47</v>
      </c>
      <c r="AC1338" s="4"/>
      <c r="AD1338" s="20" t="s">
        <v>294</v>
      </c>
      <c r="AE1338" s="67" t="s">
        <v>10302</v>
      </c>
      <c r="AF1338" s="67" t="s">
        <v>9</v>
      </c>
      <c r="AG1338" s="4"/>
      <c r="AH1338" s="4"/>
      <c r="AI1338" s="4"/>
      <c r="AJ1338" s="4"/>
      <c r="AK1338" s="4"/>
      <c r="AL1338" s="67" t="s">
        <v>10303</v>
      </c>
      <c r="AM1338" s="67" t="s">
        <v>10303</v>
      </c>
      <c r="AN1338" s="67" t="s">
        <v>10194</v>
      </c>
      <c r="AO1338" s="67" t="s">
        <v>10304</v>
      </c>
      <c r="AP1338" s="4"/>
      <c r="AQ1338" s="4"/>
      <c r="AR1338" s="4"/>
      <c r="AS1338" s="4"/>
      <c r="AT1338" s="4"/>
      <c r="AU1338" s="4"/>
      <c r="AV1338" s="4"/>
      <c r="AW1338" s="4"/>
      <c r="AX1338" s="4"/>
      <c r="AY1338" s="4"/>
      <c r="AZ1338" s="4"/>
      <c r="BA1338" s="4"/>
      <c r="BB1338" s="4"/>
      <c r="BC1338" s="4"/>
      <c r="BD1338" s="4"/>
      <c r="BE1338" s="4"/>
      <c r="BF1338" s="4"/>
      <c r="BG1338" s="4"/>
      <c r="BH1338" s="4"/>
      <c r="BI1338" s="4"/>
      <c r="BJ1338" s="243" t="str">
        <f t="shared" si="129"/>
        <v>TL</v>
      </c>
      <c r="BK1338" s="4"/>
      <c r="BL1338" s="4"/>
      <c r="BM1338" s="4"/>
      <c r="BN1338" s="4"/>
      <c r="BO1338" s="4"/>
      <c r="BP1338" s="4"/>
      <c r="BQ1338" s="4"/>
      <c r="BR1338" s="4"/>
      <c r="BS1338" s="4"/>
      <c r="BT1338" s="4"/>
      <c r="BU1338" s="4"/>
      <c r="BV1338" s="4"/>
      <c r="BW1338" s="4"/>
      <c r="BX1338" s="4"/>
      <c r="BY1338" s="4"/>
      <c r="BZ1338" s="4"/>
      <c r="CA1338" s="4"/>
      <c r="CB1338" s="4"/>
      <c r="CC1338" s="4"/>
      <c r="CD1338" s="4"/>
      <c r="CE1338" s="4"/>
      <c r="CF1338" s="4"/>
      <c r="CG1338" s="4"/>
      <c r="CH1338" s="4"/>
      <c r="CI1338" s="4"/>
      <c r="CJ1338" s="4"/>
      <c r="CK1338" s="4"/>
      <c r="CL1338" s="4"/>
      <c r="CM1338" s="4"/>
    </row>
    <row r="1339" ht="14.25" customHeight="1">
      <c r="A1339" s="1" t="str">
        <f t="shared" si="140"/>
        <v/>
      </c>
      <c r="B1339" s="103" t="str">
        <f t="shared" si="4"/>
        <v>Tự do chọn</v>
      </c>
      <c r="C1339" s="4" t="s">
        <v>6895</v>
      </c>
      <c r="D1339" s="4" t="s">
        <v>6674</v>
      </c>
      <c r="E1339" s="4"/>
      <c r="F1339" s="4"/>
      <c r="G1339" s="4" t="s">
        <v>6896</v>
      </c>
      <c r="H1339" s="4"/>
      <c r="I1339" s="4"/>
      <c r="J1339" s="4"/>
      <c r="K1339" s="4"/>
      <c r="L1339" s="4"/>
      <c r="M1339" s="4" t="s">
        <v>48</v>
      </c>
      <c r="N1339" s="4" t="s">
        <v>9</v>
      </c>
      <c r="O1339" s="4"/>
      <c r="P1339" s="4"/>
      <c r="Q1339" s="4"/>
      <c r="R1339" s="4"/>
      <c r="S1339" s="4"/>
      <c r="T1339" s="4"/>
      <c r="U1339" s="4"/>
      <c r="V1339" s="4"/>
      <c r="W1339" s="4"/>
      <c r="X1339" s="4"/>
      <c r="Y1339" s="4"/>
      <c r="Z1339" s="4"/>
      <c r="AA1339" s="4">
        <v>1426.0</v>
      </c>
      <c r="AB1339" s="4" t="s">
        <v>47</v>
      </c>
      <c r="AC1339" s="4"/>
      <c r="AD1339" s="20" t="s">
        <v>489</v>
      </c>
      <c r="AE1339" s="67" t="s">
        <v>8232</v>
      </c>
      <c r="AF1339" s="67" t="s">
        <v>9</v>
      </c>
      <c r="AG1339" s="67" t="s">
        <v>8232</v>
      </c>
      <c r="AH1339" s="67" t="s">
        <v>8232</v>
      </c>
      <c r="AI1339" s="67" t="s">
        <v>8232</v>
      </c>
      <c r="AJ1339" s="67" t="s">
        <v>8232</v>
      </c>
      <c r="AK1339" s="67" t="s">
        <v>8232</v>
      </c>
      <c r="AL1339" s="67" t="s">
        <v>8232</v>
      </c>
      <c r="AM1339" s="67" t="s">
        <v>8232</v>
      </c>
      <c r="AN1339" s="67" t="s">
        <v>8576</v>
      </c>
      <c r="AO1339" s="304" t="s">
        <v>10305</v>
      </c>
      <c r="AP1339" s="4"/>
      <c r="AQ1339" s="4"/>
      <c r="AR1339" s="4"/>
      <c r="AS1339" s="4"/>
      <c r="AT1339" s="4"/>
      <c r="AU1339" s="4"/>
      <c r="AV1339" s="4"/>
      <c r="AW1339" s="4"/>
      <c r="AX1339" s="4"/>
      <c r="AY1339" s="4"/>
      <c r="AZ1339" s="4"/>
      <c r="BA1339" s="4"/>
      <c r="BB1339" s="4"/>
      <c r="BC1339" s="4"/>
      <c r="BD1339" s="4"/>
      <c r="BE1339" s="4"/>
      <c r="BF1339" s="4"/>
      <c r="BG1339" s="4"/>
      <c r="BH1339" s="4"/>
      <c r="BI1339" s="4"/>
      <c r="BJ1339" s="243" t="str">
        <f t="shared" si="129"/>
        <v>TL</v>
      </c>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c r="CH1339" s="4"/>
      <c r="CI1339" s="4"/>
      <c r="CJ1339" s="4"/>
      <c r="CK1339" s="4"/>
      <c r="CL1339" s="4"/>
      <c r="CM1339" s="4"/>
    </row>
    <row r="1340" ht="14.25" customHeight="1">
      <c r="A1340" s="1" t="str">
        <f t="shared" si="140"/>
        <v/>
      </c>
      <c r="B1340" s="103" t="str">
        <f t="shared" si="4"/>
        <v>Thêm</v>
      </c>
      <c r="C1340" s="4" t="s">
        <v>6895</v>
      </c>
      <c r="D1340" s="4" t="s">
        <v>6674</v>
      </c>
      <c r="E1340" s="4"/>
      <c r="F1340" s="4"/>
      <c r="G1340" s="4" t="s">
        <v>6896</v>
      </c>
      <c r="H1340" s="4"/>
      <c r="I1340" s="4"/>
      <c r="J1340" s="4"/>
      <c r="K1340" s="4"/>
      <c r="L1340" s="4"/>
      <c r="M1340" s="4"/>
      <c r="N1340" s="4"/>
      <c r="O1340" s="4"/>
      <c r="P1340" s="4"/>
      <c r="Q1340" s="4"/>
      <c r="R1340" s="4"/>
      <c r="S1340" s="4"/>
      <c r="T1340" s="4"/>
      <c r="U1340" s="4"/>
      <c r="V1340" s="4"/>
      <c r="W1340" s="4"/>
      <c r="X1340" s="4"/>
      <c r="Y1340" s="4"/>
      <c r="Z1340" s="4"/>
      <c r="AA1340" s="4">
        <v>1427.0</v>
      </c>
      <c r="AB1340" s="4" t="s">
        <v>47</v>
      </c>
      <c r="AC1340" s="4"/>
      <c r="AD1340" s="20" t="s">
        <v>265</v>
      </c>
      <c r="AE1340" s="67"/>
      <c r="AF1340" s="67"/>
      <c r="AG1340" s="67"/>
      <c r="AH1340" s="67"/>
      <c r="AI1340" s="67"/>
      <c r="AJ1340" s="67"/>
      <c r="AK1340" s="67"/>
      <c r="AL1340" s="67"/>
      <c r="AM1340" s="67"/>
      <c r="AN1340" s="67"/>
      <c r="AO1340" s="67" t="s">
        <v>7933</v>
      </c>
      <c r="AP1340" s="4"/>
      <c r="AQ1340" s="4"/>
      <c r="AR1340" s="4"/>
      <c r="AS1340" s="4"/>
      <c r="AT1340" s="4"/>
      <c r="AU1340" s="4"/>
      <c r="AV1340" s="4"/>
      <c r="AW1340" s="4"/>
      <c r="AX1340" s="4"/>
      <c r="AY1340" s="4"/>
      <c r="AZ1340" s="4"/>
      <c r="BA1340" s="4"/>
      <c r="BB1340" s="4"/>
      <c r="BC1340" s="4"/>
      <c r="BD1340" s="4"/>
      <c r="BE1340" s="4"/>
      <c r="BF1340" s="4"/>
      <c r="BG1340" s="4"/>
      <c r="BH1340" s="4"/>
      <c r="BI1340" s="4"/>
      <c r="BJ1340" s="243" t="str">
        <f t="shared" si="129"/>
        <v/>
      </c>
      <c r="BK1340" s="4"/>
      <c r="BL1340" s="4"/>
      <c r="BM1340" s="4"/>
      <c r="BN1340" s="4"/>
      <c r="BO1340" s="4"/>
      <c r="BP1340" s="4"/>
      <c r="BQ1340" s="4"/>
      <c r="BR1340" s="4"/>
      <c r="BS1340" s="4"/>
      <c r="BT1340" s="4"/>
      <c r="BU1340" s="4"/>
      <c r="BV1340" s="4"/>
      <c r="BW1340" s="4"/>
      <c r="BX1340" s="4"/>
      <c r="BY1340" s="4"/>
      <c r="BZ1340" s="4"/>
      <c r="CA1340" s="4"/>
      <c r="CB1340" s="4"/>
      <c r="CC1340" s="4"/>
      <c r="CD1340" s="4"/>
      <c r="CE1340" s="4"/>
      <c r="CF1340" s="4"/>
      <c r="CG1340" s="4"/>
      <c r="CH1340" s="4"/>
      <c r="CI1340" s="4"/>
      <c r="CJ1340" s="4"/>
      <c r="CK1340" s="4"/>
      <c r="CL1340" s="4"/>
      <c r="CM1340" s="4"/>
    </row>
    <row r="1341" ht="14.25" customHeight="1">
      <c r="A1341" s="1" t="str">
        <f t="shared" si="140"/>
        <v>OK</v>
      </c>
      <c r="B1341" s="103" t="str">
        <f t="shared" si="4"/>
        <v>OK</v>
      </c>
      <c r="C1341" s="4" t="s">
        <v>6904</v>
      </c>
      <c r="D1341" s="4" t="s">
        <v>6674</v>
      </c>
      <c r="E1341" s="4"/>
      <c r="F1341" s="4"/>
      <c r="G1341" s="4" t="s">
        <v>6905</v>
      </c>
      <c r="H1341" s="4"/>
      <c r="I1341" s="4"/>
      <c r="J1341" s="4"/>
      <c r="K1341" s="4"/>
      <c r="L1341" s="4"/>
      <c r="M1341" s="4" t="s">
        <v>49</v>
      </c>
      <c r="N1341" s="4" t="s">
        <v>5</v>
      </c>
      <c r="O1341" s="4" t="s">
        <v>3302</v>
      </c>
      <c r="P1341" s="4" t="s">
        <v>4201</v>
      </c>
      <c r="Q1341" s="4"/>
      <c r="R1341" s="4" t="s">
        <v>6906</v>
      </c>
      <c r="S1341" s="4" t="s">
        <v>6907</v>
      </c>
      <c r="T1341" s="4" t="s">
        <v>6908</v>
      </c>
      <c r="U1341" s="4" t="s">
        <v>6909</v>
      </c>
      <c r="V1341" s="4" t="s">
        <v>6910</v>
      </c>
      <c r="W1341" s="4" t="s">
        <v>6911</v>
      </c>
      <c r="X1341" s="4"/>
      <c r="Y1341" s="4"/>
      <c r="Z1341" s="4"/>
      <c r="AA1341" s="4">
        <v>1428.0</v>
      </c>
      <c r="AB1341" s="4" t="s">
        <v>47</v>
      </c>
      <c r="AC1341" s="4"/>
      <c r="AD1341" s="20" t="s">
        <v>494</v>
      </c>
      <c r="AE1341" s="67" t="s">
        <v>8171</v>
      </c>
      <c r="AF1341" s="67" t="s">
        <v>8171</v>
      </c>
      <c r="AG1341" s="67" t="s">
        <v>8171</v>
      </c>
      <c r="AH1341" s="67" t="s">
        <v>8171</v>
      </c>
      <c r="AI1341" s="67" t="s">
        <v>8171</v>
      </c>
      <c r="AJ1341" s="67" t="s">
        <v>8171</v>
      </c>
      <c r="AK1341" s="67" t="s">
        <v>8171</v>
      </c>
      <c r="AL1341" s="67" t="s">
        <v>8232</v>
      </c>
      <c r="AM1341" s="67" t="s">
        <v>242</v>
      </c>
      <c r="AN1341" s="67" t="s">
        <v>8900</v>
      </c>
      <c r="AO1341" s="67" t="s">
        <v>10306</v>
      </c>
      <c r="AP1341" s="4"/>
      <c r="AQ1341" s="4"/>
      <c r="AR1341" s="4"/>
      <c r="AS1341" s="4"/>
      <c r="AT1341" s="4"/>
      <c r="AU1341" s="4"/>
      <c r="AV1341" s="4"/>
      <c r="AW1341" s="4"/>
      <c r="AX1341" s="4"/>
      <c r="AY1341" s="4"/>
      <c r="AZ1341" s="4"/>
      <c r="BA1341" s="4"/>
      <c r="BB1341" s="4"/>
      <c r="BC1341" s="4"/>
      <c r="BD1341" s="4"/>
      <c r="BE1341" s="4"/>
      <c r="BF1341" s="4"/>
      <c r="BG1341" s="4"/>
      <c r="BH1341" s="4"/>
      <c r="BI1341" s="4"/>
      <c r="BJ1341" s="243" t="str">
        <f t="shared" si="129"/>
        <v>TNLT</v>
      </c>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c r="CL1341" s="4"/>
      <c r="CM1341" s="4"/>
    </row>
    <row r="1342" ht="14.25" customHeight="1">
      <c r="A1342" s="1" t="str">
        <f t="shared" si="140"/>
        <v/>
      </c>
      <c r="B1342" s="103" t="str">
        <f t="shared" si="4"/>
        <v>Có sẵn</v>
      </c>
      <c r="C1342" s="4" t="s">
        <v>6904</v>
      </c>
      <c r="D1342" s="4" t="s">
        <v>6674</v>
      </c>
      <c r="E1342" s="4"/>
      <c r="F1342" s="4"/>
      <c r="G1342" s="4"/>
      <c r="H1342" s="4"/>
      <c r="I1342" s="4"/>
      <c r="J1342" s="4"/>
      <c r="K1342" s="4"/>
      <c r="L1342" s="4"/>
      <c r="M1342" s="4" t="s">
        <v>49</v>
      </c>
      <c r="N1342" s="4"/>
      <c r="O1342" s="4"/>
      <c r="P1342" s="4"/>
      <c r="Q1342" s="4" t="s">
        <v>5</v>
      </c>
      <c r="R1342" s="4" t="s">
        <v>6912</v>
      </c>
      <c r="S1342" s="4" t="s">
        <v>6913</v>
      </c>
      <c r="T1342" s="4" t="s">
        <v>6914</v>
      </c>
      <c r="U1342" s="4" t="s">
        <v>6915</v>
      </c>
      <c r="V1342" s="4" t="s">
        <v>6916</v>
      </c>
      <c r="W1342" s="4" t="s">
        <v>6137</v>
      </c>
      <c r="X1342" s="4"/>
      <c r="Y1342" s="4"/>
      <c r="Z1342" s="4"/>
      <c r="AA1342" s="4">
        <v>1429.0</v>
      </c>
      <c r="AB1342" s="4" t="s">
        <v>47</v>
      </c>
      <c r="AC1342" s="4"/>
      <c r="AD1342" s="20" t="s">
        <v>490</v>
      </c>
      <c r="AE1342" s="286" t="s">
        <v>6912</v>
      </c>
      <c r="AF1342" s="67" t="s">
        <v>5</v>
      </c>
      <c r="AG1342" s="286" t="s">
        <v>6913</v>
      </c>
      <c r="AH1342" s="286" t="s">
        <v>6914</v>
      </c>
      <c r="AI1342" s="286" t="s">
        <v>6915</v>
      </c>
      <c r="AJ1342" s="286" t="s">
        <v>6916</v>
      </c>
      <c r="AK1342" s="67" t="s">
        <v>8232</v>
      </c>
      <c r="AL1342" s="67" t="s">
        <v>8232</v>
      </c>
      <c r="AM1342" s="67" t="s">
        <v>8232</v>
      </c>
      <c r="AN1342" s="67" t="s">
        <v>10307</v>
      </c>
      <c r="AO1342" s="67" t="s">
        <v>10308</v>
      </c>
      <c r="AP1342" s="4"/>
      <c r="AQ1342" s="4"/>
      <c r="AR1342" s="4"/>
      <c r="AS1342" s="4"/>
      <c r="AT1342" s="4"/>
      <c r="AU1342" s="4"/>
      <c r="AV1342" s="4"/>
      <c r="AW1342" s="4"/>
      <c r="AX1342" s="4"/>
      <c r="AY1342" s="4"/>
      <c r="AZ1342" s="4"/>
      <c r="BA1342" s="4"/>
      <c r="BB1342" s="4"/>
      <c r="BC1342" s="4"/>
      <c r="BD1342" s="4"/>
      <c r="BE1342" s="4"/>
      <c r="BF1342" s="4"/>
      <c r="BG1342" s="4"/>
      <c r="BH1342" s="4"/>
      <c r="BI1342" s="4"/>
      <c r="BJ1342" s="243" t="str">
        <f t="shared" si="129"/>
        <v>TNLT</v>
      </c>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c r="CL1342" s="4"/>
      <c r="CM1342" s="4"/>
    </row>
    <row r="1343" ht="14.25" customHeight="1">
      <c r="A1343" s="1" t="str">
        <f t="shared" si="140"/>
        <v/>
      </c>
      <c r="B1343" s="103" t="str">
        <f t="shared" si="4"/>
        <v>Có sẵn</v>
      </c>
      <c r="C1343" s="4" t="s">
        <v>6904</v>
      </c>
      <c r="D1343" s="4" t="s">
        <v>6674</v>
      </c>
      <c r="E1343" s="4"/>
      <c r="F1343" s="4"/>
      <c r="G1343" s="4"/>
      <c r="H1343" s="4"/>
      <c r="I1343" s="4"/>
      <c r="J1343" s="4"/>
      <c r="K1343" s="4"/>
      <c r="L1343" s="4"/>
      <c r="M1343" s="4" t="s">
        <v>49</v>
      </c>
      <c r="N1343" s="4"/>
      <c r="O1343" s="4"/>
      <c r="P1343" s="4"/>
      <c r="Q1343" s="4" t="s">
        <v>5</v>
      </c>
      <c r="R1343" s="4" t="s">
        <v>6912</v>
      </c>
      <c r="S1343" s="4" t="s">
        <v>6913</v>
      </c>
      <c r="T1343" s="4" t="s">
        <v>6914</v>
      </c>
      <c r="U1343" s="4" t="s">
        <v>6915</v>
      </c>
      <c r="V1343" s="4" t="s">
        <v>6916</v>
      </c>
      <c r="W1343" s="4" t="s">
        <v>6137</v>
      </c>
      <c r="X1343" s="4" t="s">
        <v>951</v>
      </c>
      <c r="Y1343" s="4" t="s">
        <v>6917</v>
      </c>
      <c r="Z1343" s="4"/>
      <c r="AA1343" s="4">
        <v>1429.0</v>
      </c>
      <c r="AB1343" s="4" t="s">
        <v>47</v>
      </c>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243" t="str">
        <f t="shared" si="129"/>
        <v>TNLT</v>
      </c>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c r="CJ1343" s="4"/>
      <c r="CK1343" s="4"/>
      <c r="CL1343" s="4"/>
      <c r="CM1343" s="4"/>
    </row>
    <row r="1344" ht="14.25" customHeight="1">
      <c r="A1344" s="1" t="str">
        <f t="shared" si="140"/>
        <v/>
      </c>
      <c r="B1344" s="103" t="str">
        <f t="shared" si="4"/>
        <v>Có sẵn</v>
      </c>
      <c r="C1344" s="4" t="s">
        <v>6904</v>
      </c>
      <c r="D1344" s="4" t="s">
        <v>6674</v>
      </c>
      <c r="E1344" s="4"/>
      <c r="F1344" s="4"/>
      <c r="G1344" s="4"/>
      <c r="H1344" s="4"/>
      <c r="I1344" s="4"/>
      <c r="J1344" s="4"/>
      <c r="K1344" s="4"/>
      <c r="L1344" s="4"/>
      <c r="M1344" s="4" t="s">
        <v>49</v>
      </c>
      <c r="N1344" s="4" t="s">
        <v>5</v>
      </c>
      <c r="O1344" s="4" t="s">
        <v>2969</v>
      </c>
      <c r="P1344" s="4" t="s">
        <v>2970</v>
      </c>
      <c r="Q1344" s="4" t="s">
        <v>5</v>
      </c>
      <c r="R1344" s="4" t="s">
        <v>6918</v>
      </c>
      <c r="S1344" s="4" t="s">
        <v>6919</v>
      </c>
      <c r="T1344" s="4" t="s">
        <v>6920</v>
      </c>
      <c r="U1344" s="4" t="s">
        <v>6921</v>
      </c>
      <c r="V1344" s="4" t="s">
        <v>6922</v>
      </c>
      <c r="W1344" s="4" t="s">
        <v>6923</v>
      </c>
      <c r="X1344" s="4"/>
      <c r="Y1344" s="4"/>
      <c r="Z1344" s="4"/>
      <c r="AA1344" s="4">
        <v>1430.0</v>
      </c>
      <c r="AB1344" s="4" t="s">
        <v>13</v>
      </c>
      <c r="AC1344" s="4"/>
      <c r="AD1344" s="20" t="s">
        <v>980</v>
      </c>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243" t="str">
        <f t="shared" si="129"/>
        <v>TNLT</v>
      </c>
      <c r="BK1344" s="4"/>
      <c r="BL1344" s="4"/>
      <c r="BM1344" s="4"/>
      <c r="BN1344" s="4"/>
      <c r="BO1344" s="4"/>
      <c r="BP1344" s="4"/>
      <c r="BQ1344" s="4"/>
      <c r="BR1344" s="4"/>
      <c r="BS1344" s="4"/>
      <c r="BT1344" s="4"/>
      <c r="BU1344" s="4"/>
      <c r="BV1344" s="4"/>
      <c r="BW1344" s="4"/>
      <c r="BX1344" s="4"/>
      <c r="BY1344" s="4"/>
      <c r="BZ1344" s="4"/>
      <c r="CA1344" s="4"/>
      <c r="CB1344" s="4"/>
      <c r="CC1344" s="4"/>
      <c r="CD1344" s="4"/>
      <c r="CE1344" s="4"/>
      <c r="CF1344" s="4"/>
      <c r="CG1344" s="4"/>
      <c r="CH1344" s="4"/>
      <c r="CI1344" s="4"/>
      <c r="CJ1344" s="4"/>
      <c r="CK1344" s="4"/>
      <c r="CL1344" s="4"/>
      <c r="CM1344" s="4"/>
    </row>
    <row r="1345" ht="14.25" customHeight="1">
      <c r="A1345" s="1" t="str">
        <f t="shared" si="140"/>
        <v>OK</v>
      </c>
      <c r="B1345" s="103" t="str">
        <f t="shared" si="4"/>
        <v>OK</v>
      </c>
      <c r="C1345" s="4" t="s">
        <v>6904</v>
      </c>
      <c r="D1345" s="4" t="s">
        <v>6674</v>
      </c>
      <c r="E1345" s="4"/>
      <c r="F1345" s="4"/>
      <c r="G1345" s="4"/>
      <c r="H1345" s="4"/>
      <c r="I1345" s="4"/>
      <c r="J1345" s="4"/>
      <c r="K1345" s="4"/>
      <c r="L1345" s="4"/>
      <c r="M1345" s="4" t="s">
        <v>49</v>
      </c>
      <c r="N1345" s="4" t="s">
        <v>5</v>
      </c>
      <c r="O1345" s="4" t="s">
        <v>2911</v>
      </c>
      <c r="P1345" s="4" t="s">
        <v>2941</v>
      </c>
      <c r="Q1345" s="4"/>
      <c r="R1345" s="4" t="s">
        <v>6912</v>
      </c>
      <c r="S1345" s="4" t="s">
        <v>6913</v>
      </c>
      <c r="T1345" s="4" t="s">
        <v>6914</v>
      </c>
      <c r="U1345" s="4" t="s">
        <v>6915</v>
      </c>
      <c r="V1345" s="4" t="s">
        <v>6916</v>
      </c>
      <c r="W1345" s="4" t="s">
        <v>6137</v>
      </c>
      <c r="X1345" s="4"/>
      <c r="Y1345" s="4"/>
      <c r="Z1345" s="4"/>
      <c r="AA1345" s="4">
        <v>1431.0</v>
      </c>
      <c r="AB1345" s="4" t="s">
        <v>47</v>
      </c>
      <c r="AC1345" s="4"/>
      <c r="AD1345" s="20" t="s">
        <v>1011</v>
      </c>
      <c r="AE1345" s="67" t="s">
        <v>6912</v>
      </c>
      <c r="AF1345" s="67" t="s">
        <v>5</v>
      </c>
      <c r="AG1345" s="67" t="s">
        <v>6919</v>
      </c>
      <c r="AH1345" s="67" t="s">
        <v>6920</v>
      </c>
      <c r="AI1345" s="67" t="s">
        <v>6921</v>
      </c>
      <c r="AJ1345" s="67" t="s">
        <v>6922</v>
      </c>
      <c r="AK1345" s="67" t="s">
        <v>6923</v>
      </c>
      <c r="AL1345" s="67" t="s">
        <v>8232</v>
      </c>
      <c r="AM1345" s="67" t="s">
        <v>8232</v>
      </c>
      <c r="AN1345" s="67" t="s">
        <v>9582</v>
      </c>
      <c r="AO1345" s="67" t="s">
        <v>10309</v>
      </c>
      <c r="AP1345" s="4"/>
      <c r="AQ1345" s="4"/>
      <c r="AR1345" s="4"/>
      <c r="AS1345" s="4"/>
      <c r="AT1345" s="4"/>
      <c r="AU1345" s="4"/>
      <c r="AV1345" s="4"/>
      <c r="AW1345" s="4"/>
      <c r="AX1345" s="4"/>
      <c r="AY1345" s="4"/>
      <c r="AZ1345" s="4"/>
      <c r="BA1345" s="4"/>
      <c r="BB1345" s="4"/>
      <c r="BC1345" s="4"/>
      <c r="BD1345" s="4"/>
      <c r="BE1345" s="4"/>
      <c r="BF1345" s="4"/>
      <c r="BG1345" s="4"/>
      <c r="BH1345" s="4"/>
      <c r="BI1345" s="4"/>
      <c r="BJ1345" s="243" t="str">
        <f t="shared" si="129"/>
        <v>TNLT</v>
      </c>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c r="CL1345" s="4"/>
      <c r="CM1345" s="4"/>
    </row>
    <row r="1346" ht="14.25" customHeight="1">
      <c r="A1346" s="1" t="str">
        <f t="shared" si="140"/>
        <v/>
      </c>
      <c r="B1346" s="103" t="str">
        <f t="shared" si="4"/>
        <v>Có sẵn</v>
      </c>
      <c r="C1346" s="4" t="s">
        <v>6904</v>
      </c>
      <c r="D1346" s="4" t="s">
        <v>6674</v>
      </c>
      <c r="E1346" s="4"/>
      <c r="F1346" s="4"/>
      <c r="G1346" s="4"/>
      <c r="H1346" s="4"/>
      <c r="I1346" s="4"/>
      <c r="J1346" s="4"/>
      <c r="K1346" s="4"/>
      <c r="L1346" s="4"/>
      <c r="M1346" s="4" t="s">
        <v>49</v>
      </c>
      <c r="N1346" s="4" t="s">
        <v>5</v>
      </c>
      <c r="O1346" s="4" t="s">
        <v>3042</v>
      </c>
      <c r="P1346" s="4" t="s">
        <v>3043</v>
      </c>
      <c r="Q1346" s="4" t="s">
        <v>5</v>
      </c>
      <c r="R1346" s="4" t="s">
        <v>6924</v>
      </c>
      <c r="S1346" s="4" t="s">
        <v>6925</v>
      </c>
      <c r="T1346" s="4" t="s">
        <v>6926</v>
      </c>
      <c r="U1346" s="4" t="s">
        <v>6927</v>
      </c>
      <c r="V1346" s="4" t="s">
        <v>6928</v>
      </c>
      <c r="W1346" s="4" t="s">
        <v>6929</v>
      </c>
      <c r="X1346" s="4"/>
      <c r="Y1346" s="4"/>
      <c r="Z1346" s="4"/>
      <c r="AA1346" s="4">
        <v>1432.0</v>
      </c>
      <c r="AB1346" s="4" t="s">
        <v>47</v>
      </c>
      <c r="AC1346" s="4"/>
      <c r="AD1346" s="20" t="s">
        <v>540</v>
      </c>
      <c r="AE1346" s="67" t="s">
        <v>10310</v>
      </c>
      <c r="AF1346" s="67" t="s">
        <v>8171</v>
      </c>
      <c r="AG1346" s="67" t="s">
        <v>8171</v>
      </c>
      <c r="AH1346" s="67" t="s">
        <v>8171</v>
      </c>
      <c r="AI1346" s="67" t="s">
        <v>8171</v>
      </c>
      <c r="AJ1346" s="67" t="s">
        <v>8171</v>
      </c>
      <c r="AK1346" s="67" t="s">
        <v>8171</v>
      </c>
      <c r="AL1346" s="67" t="s">
        <v>242</v>
      </c>
      <c r="AM1346" s="67" t="s">
        <v>10311</v>
      </c>
      <c r="AN1346" s="67" t="s">
        <v>10312</v>
      </c>
      <c r="AO1346" s="87" t="s">
        <v>10313</v>
      </c>
      <c r="AP1346" s="4"/>
      <c r="AQ1346" s="4"/>
      <c r="AR1346" s="4"/>
      <c r="AS1346" s="4"/>
      <c r="AT1346" s="4"/>
      <c r="AU1346" s="4"/>
      <c r="AV1346" s="4"/>
      <c r="AW1346" s="4"/>
      <c r="AX1346" s="4"/>
      <c r="AY1346" s="4"/>
      <c r="AZ1346" s="4"/>
      <c r="BA1346" s="4"/>
      <c r="BB1346" s="4"/>
      <c r="BC1346" s="4"/>
      <c r="BD1346" s="4"/>
      <c r="BE1346" s="4"/>
      <c r="BF1346" s="4"/>
      <c r="BG1346" s="4"/>
      <c r="BH1346" s="4"/>
      <c r="BI1346" s="4"/>
      <c r="BJ1346" s="243" t="str">
        <f t="shared" si="129"/>
        <v>TNLT</v>
      </c>
      <c r="BK1346" s="4"/>
      <c r="BL1346" s="4"/>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c r="CL1346" s="4"/>
      <c r="CM1346" s="4"/>
    </row>
    <row r="1347" ht="14.25" customHeight="1">
      <c r="A1347" s="1" t="str">
        <f t="shared" si="140"/>
        <v>OK</v>
      </c>
      <c r="B1347" s="103" t="str">
        <f t="shared" si="4"/>
        <v>OK</v>
      </c>
      <c r="C1347" s="4" t="s">
        <v>6904</v>
      </c>
      <c r="D1347" s="4" t="s">
        <v>6674</v>
      </c>
      <c r="E1347" s="4"/>
      <c r="F1347" s="4"/>
      <c r="G1347" s="4"/>
      <c r="H1347" s="4"/>
      <c r="I1347" s="4"/>
      <c r="J1347" s="4"/>
      <c r="K1347" s="4"/>
      <c r="L1347" s="4"/>
      <c r="M1347" s="4" t="s">
        <v>49</v>
      </c>
      <c r="N1347" s="4" t="s">
        <v>9</v>
      </c>
      <c r="O1347" s="4" t="s">
        <v>4078</v>
      </c>
      <c r="P1347" s="4" t="s">
        <v>4131</v>
      </c>
      <c r="Q1347" s="4"/>
      <c r="R1347" s="4" t="s">
        <v>6930</v>
      </c>
      <c r="S1347" s="4"/>
      <c r="T1347" s="4"/>
      <c r="U1347" s="4"/>
      <c r="V1347" s="4"/>
      <c r="W1347" s="4"/>
      <c r="X1347" s="4"/>
      <c r="Y1347" s="4"/>
      <c r="Z1347" s="4"/>
      <c r="AA1347" s="4">
        <v>1433.0</v>
      </c>
      <c r="AB1347" s="4" t="s">
        <v>47</v>
      </c>
      <c r="AC1347" s="4"/>
      <c r="AD1347" s="20" t="s">
        <v>544</v>
      </c>
      <c r="AE1347" s="67" t="s">
        <v>6930</v>
      </c>
      <c r="AF1347" s="67" t="s">
        <v>9</v>
      </c>
      <c r="AG1347" s="4"/>
      <c r="AH1347" s="4"/>
      <c r="AI1347" s="4"/>
      <c r="AJ1347" s="4"/>
      <c r="AK1347" s="4"/>
      <c r="AL1347" s="67" t="s">
        <v>10314</v>
      </c>
      <c r="AM1347" s="67" t="s">
        <v>10315</v>
      </c>
      <c r="AN1347" s="67" t="s">
        <v>8900</v>
      </c>
      <c r="AO1347" s="67" t="s">
        <v>10316</v>
      </c>
      <c r="AP1347" s="4"/>
      <c r="AQ1347" s="4"/>
      <c r="AR1347" s="4"/>
      <c r="AS1347" s="4"/>
      <c r="AT1347" s="4"/>
      <c r="AU1347" s="4"/>
      <c r="AV1347" s="4"/>
      <c r="AW1347" s="4"/>
      <c r="AX1347" s="4"/>
      <c r="AY1347" s="4"/>
      <c r="AZ1347" s="4"/>
      <c r="BA1347" s="4"/>
      <c r="BB1347" s="4"/>
      <c r="BC1347" s="4"/>
      <c r="BD1347" s="4"/>
      <c r="BE1347" s="4"/>
      <c r="BF1347" s="4"/>
      <c r="BG1347" s="4"/>
      <c r="BH1347" s="4"/>
      <c r="BI1347" s="4"/>
      <c r="BJ1347" s="243" t="str">
        <f t="shared" si="129"/>
        <v>TL</v>
      </c>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c r="CL1347" s="4"/>
      <c r="CM1347" s="4"/>
    </row>
    <row r="1348" ht="14.25" customHeight="1">
      <c r="A1348" s="1" t="str">
        <f t="shared" si="140"/>
        <v/>
      </c>
      <c r="B1348" s="103" t="str">
        <f t="shared" si="4"/>
        <v>Tự do chọn</v>
      </c>
      <c r="C1348" s="4" t="s">
        <v>6904</v>
      </c>
      <c r="D1348" s="4" t="s">
        <v>6674</v>
      </c>
      <c r="E1348" s="4"/>
      <c r="F1348" s="4"/>
      <c r="G1348" s="4"/>
      <c r="H1348" s="4"/>
      <c r="I1348" s="4"/>
      <c r="J1348" s="4"/>
      <c r="K1348" s="4"/>
      <c r="L1348" s="4"/>
      <c r="M1348" s="4" t="s">
        <v>48</v>
      </c>
      <c r="N1348" s="4" t="s">
        <v>9</v>
      </c>
      <c r="O1348" s="4"/>
      <c r="P1348" s="4"/>
      <c r="Q1348" s="4"/>
      <c r="R1348" s="4"/>
      <c r="S1348" s="4"/>
      <c r="T1348" s="4"/>
      <c r="U1348" s="4"/>
      <c r="V1348" s="4"/>
      <c r="W1348" s="4"/>
      <c r="X1348" s="4"/>
      <c r="Y1348" s="4"/>
      <c r="Z1348" s="4"/>
      <c r="AA1348" s="4">
        <v>1434.0</v>
      </c>
      <c r="AB1348" s="4" t="s">
        <v>47</v>
      </c>
      <c r="AC1348" s="4"/>
      <c r="AD1348" s="20" t="s">
        <v>1191</v>
      </c>
      <c r="AE1348" s="67" t="s">
        <v>10317</v>
      </c>
      <c r="AF1348" s="67" t="s">
        <v>9</v>
      </c>
      <c r="AG1348" s="67"/>
      <c r="AH1348" s="67"/>
      <c r="AI1348" s="67"/>
      <c r="AJ1348" s="67"/>
      <c r="AK1348" s="67"/>
      <c r="AL1348" s="305" t="s">
        <v>10318</v>
      </c>
      <c r="AM1348" s="67" t="s">
        <v>10319</v>
      </c>
      <c r="AN1348" s="67" t="s">
        <v>8576</v>
      </c>
      <c r="AO1348" s="67" t="s">
        <v>8576</v>
      </c>
      <c r="AP1348" s="4"/>
      <c r="AQ1348" s="4"/>
      <c r="AR1348" s="4"/>
      <c r="AS1348" s="4"/>
      <c r="AT1348" s="4"/>
      <c r="AU1348" s="4"/>
      <c r="AV1348" s="4"/>
      <c r="AW1348" s="4"/>
      <c r="AX1348" s="4"/>
      <c r="AY1348" s="4"/>
      <c r="AZ1348" s="4"/>
      <c r="BA1348" s="4"/>
      <c r="BB1348" s="4"/>
      <c r="BC1348" s="4"/>
      <c r="BD1348" s="4"/>
      <c r="BE1348" s="4"/>
      <c r="BF1348" s="4"/>
      <c r="BG1348" s="4"/>
      <c r="BH1348" s="4"/>
      <c r="BI1348" s="4"/>
      <c r="BJ1348" s="243" t="str">
        <f t="shared" si="129"/>
        <v>TL</v>
      </c>
      <c r="BK1348" s="4"/>
      <c r="BL1348" s="4"/>
      <c r="BM1348" s="4"/>
      <c r="BN1348" s="4"/>
      <c r="BO1348" s="4"/>
      <c r="BP1348" s="4"/>
      <c r="BQ1348" s="4"/>
      <c r="BR1348" s="4"/>
      <c r="BS1348" s="4"/>
      <c r="BT1348" s="4"/>
      <c r="BU1348" s="4"/>
      <c r="BV1348" s="4"/>
      <c r="BW1348" s="4"/>
      <c r="BX1348" s="4"/>
      <c r="BY1348" s="4"/>
      <c r="BZ1348" s="4"/>
      <c r="CA1348" s="4"/>
      <c r="CB1348" s="4"/>
      <c r="CC1348" s="4"/>
      <c r="CD1348" s="4"/>
      <c r="CE1348" s="4"/>
      <c r="CF1348" s="4"/>
      <c r="CG1348" s="4"/>
      <c r="CH1348" s="4"/>
      <c r="CI1348" s="4"/>
      <c r="CJ1348" s="4"/>
      <c r="CK1348" s="4"/>
      <c r="CL1348" s="4"/>
      <c r="CM1348" s="4"/>
    </row>
    <row r="1349" ht="14.25" customHeight="1">
      <c r="A1349" s="1" t="str">
        <f t="shared" si="140"/>
        <v/>
      </c>
      <c r="B1349" s="103" t="str">
        <f t="shared" si="4"/>
        <v>Có sẵn</v>
      </c>
      <c r="C1349" s="4" t="s">
        <v>6904</v>
      </c>
      <c r="D1349" s="4" t="s">
        <v>6674</v>
      </c>
      <c r="E1349" s="4"/>
      <c r="F1349" s="4"/>
      <c r="G1349" s="4" t="s">
        <v>6905</v>
      </c>
      <c r="H1349" s="4"/>
      <c r="I1349" s="4"/>
      <c r="J1349" s="4"/>
      <c r="K1349" s="4"/>
      <c r="L1349" s="4"/>
      <c r="M1349" s="4"/>
      <c r="N1349" s="4"/>
      <c r="O1349" s="4"/>
      <c r="P1349" s="4"/>
      <c r="Q1349" s="4" t="s">
        <v>5</v>
      </c>
      <c r="R1349" s="4" t="s">
        <v>6931</v>
      </c>
      <c r="S1349" s="4" t="s">
        <v>6787</v>
      </c>
      <c r="T1349" s="4" t="s">
        <v>6788</v>
      </c>
      <c r="U1349" s="4" t="s">
        <v>6789</v>
      </c>
      <c r="V1349" s="4" t="s">
        <v>6932</v>
      </c>
      <c r="W1349" s="4" t="s">
        <v>6791</v>
      </c>
      <c r="X1349" s="4"/>
      <c r="Y1349" s="4"/>
      <c r="Z1349" s="4" t="s">
        <v>6933</v>
      </c>
      <c r="AA1349" s="4">
        <v>1435.0</v>
      </c>
      <c r="AB1349" s="4" t="s">
        <v>47</v>
      </c>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243" t="str">
        <f t="shared" si="129"/>
        <v>TNLT</v>
      </c>
      <c r="BK1349" s="4"/>
      <c r="BL1349" s="4"/>
      <c r="BM1349" s="4"/>
      <c r="BN1349" s="4"/>
      <c r="BO1349" s="4"/>
      <c r="BP1349" s="4"/>
      <c r="BQ1349" s="4"/>
      <c r="BR1349" s="4"/>
      <c r="BS1349" s="4"/>
      <c r="BT1349" s="4"/>
      <c r="BU1349" s="4"/>
      <c r="BV1349" s="4"/>
      <c r="BW1349" s="4"/>
      <c r="BX1349" s="4"/>
      <c r="BY1349" s="4"/>
      <c r="BZ1349" s="4"/>
      <c r="CA1349" s="4"/>
      <c r="CB1349" s="4"/>
      <c r="CC1349" s="4"/>
      <c r="CD1349" s="4"/>
      <c r="CE1349" s="4"/>
      <c r="CF1349" s="4"/>
      <c r="CG1349" s="4"/>
      <c r="CH1349" s="4"/>
      <c r="CI1349" s="4"/>
      <c r="CJ1349" s="4"/>
      <c r="CK1349" s="4"/>
      <c r="CL1349" s="4"/>
      <c r="CM1349" s="4"/>
    </row>
    <row r="1350" ht="14.25" customHeight="1">
      <c r="A1350" s="1" t="str">
        <f t="shared" si="140"/>
        <v/>
      </c>
      <c r="B1350" s="103" t="str">
        <f t="shared" si="4"/>
        <v>Có sẵn</v>
      </c>
      <c r="C1350" s="4" t="s">
        <v>6904</v>
      </c>
      <c r="D1350" s="4" t="s">
        <v>6674</v>
      </c>
      <c r="E1350" s="4"/>
      <c r="F1350" s="4"/>
      <c r="G1350" s="4"/>
      <c r="H1350" s="4"/>
      <c r="I1350" s="4"/>
      <c r="J1350" s="4"/>
      <c r="K1350" s="4"/>
      <c r="L1350" s="4"/>
      <c r="M1350" s="4"/>
      <c r="N1350" s="4"/>
      <c r="O1350" s="4"/>
      <c r="P1350" s="4"/>
      <c r="Q1350" s="4" t="s">
        <v>9</v>
      </c>
      <c r="R1350" s="4" t="s">
        <v>6934</v>
      </c>
      <c r="S1350" s="4"/>
      <c r="T1350" s="4"/>
      <c r="U1350" s="4"/>
      <c r="V1350" s="4"/>
      <c r="W1350" s="4"/>
      <c r="X1350" s="4"/>
      <c r="Y1350" s="4"/>
      <c r="Z1350" s="4" t="s">
        <v>6935</v>
      </c>
      <c r="AA1350" s="4">
        <v>1436.0</v>
      </c>
      <c r="AB1350" s="4" t="s">
        <v>47</v>
      </c>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243" t="str">
        <f t="shared" si="129"/>
        <v>TL</v>
      </c>
      <c r="BK1350" s="4"/>
      <c r="BL1350" s="4"/>
      <c r="BM1350" s="4"/>
      <c r="BN1350" s="4"/>
      <c r="BO1350" s="4"/>
      <c r="BP1350" s="4"/>
      <c r="BQ1350" s="4"/>
      <c r="BR1350" s="4"/>
      <c r="BS1350" s="4"/>
      <c r="BT1350" s="4"/>
      <c r="BU1350" s="4"/>
      <c r="BV1350" s="4"/>
      <c r="BW1350" s="4"/>
      <c r="BX1350" s="4"/>
      <c r="BY1350" s="4"/>
      <c r="BZ1350" s="4"/>
      <c r="CA1350" s="4"/>
      <c r="CB1350" s="4"/>
      <c r="CC1350" s="4"/>
      <c r="CD1350" s="4"/>
      <c r="CE1350" s="4"/>
      <c r="CF1350" s="4"/>
      <c r="CG1350" s="4"/>
      <c r="CH1350" s="4"/>
      <c r="CI1350" s="4"/>
      <c r="CJ1350" s="4"/>
      <c r="CK1350" s="4"/>
      <c r="CL1350" s="4"/>
      <c r="CM1350" s="4"/>
    </row>
    <row r="1351" ht="14.25" customHeight="1">
      <c r="A1351" s="1" t="str">
        <f t="shared" si="140"/>
        <v/>
      </c>
      <c r="B1351" s="103" t="str">
        <f t="shared" si="4"/>
        <v>Thêm</v>
      </c>
      <c r="C1351" s="4" t="s">
        <v>6904</v>
      </c>
      <c r="D1351" s="4" t="s">
        <v>6674</v>
      </c>
      <c r="E1351" s="4"/>
      <c r="F1351" s="4"/>
      <c r="G1351" s="4"/>
      <c r="H1351" s="4"/>
      <c r="I1351" s="4"/>
      <c r="J1351" s="4"/>
      <c r="K1351" s="4"/>
      <c r="L1351" s="4"/>
      <c r="M1351" s="4"/>
      <c r="N1351" s="4"/>
      <c r="O1351" s="4"/>
      <c r="P1351" s="4"/>
      <c r="Q1351" s="4"/>
      <c r="R1351" s="4"/>
      <c r="S1351" s="4"/>
      <c r="T1351" s="4"/>
      <c r="U1351" s="4"/>
      <c r="V1351" s="4"/>
      <c r="W1351" s="4"/>
      <c r="X1351" s="4"/>
      <c r="Y1351" s="4"/>
      <c r="Z1351" s="4"/>
      <c r="AA1351" s="4">
        <v>1437.0</v>
      </c>
      <c r="AB1351" s="4" t="s">
        <v>47</v>
      </c>
      <c r="AC1351" s="4"/>
      <c r="AD1351" s="20" t="s">
        <v>1810</v>
      </c>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243" t="str">
        <f t="shared" si="129"/>
        <v/>
      </c>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c r="CH1351" s="4"/>
      <c r="CI1351" s="4"/>
      <c r="CJ1351" s="4"/>
      <c r="CK1351" s="4"/>
      <c r="CL1351" s="4"/>
      <c r="CM1351" s="4"/>
    </row>
    <row r="1352" ht="14.25" customHeight="1">
      <c r="A1352" s="1" t="str">
        <f t="shared" si="140"/>
        <v/>
      </c>
      <c r="B1352" s="103" t="str">
        <f t="shared" si="4"/>
        <v>Có sẵn</v>
      </c>
      <c r="C1352" s="4" t="s">
        <v>6936</v>
      </c>
      <c r="D1352" s="4" t="s">
        <v>6674</v>
      </c>
      <c r="E1352" s="4"/>
      <c r="F1352" s="4"/>
      <c r="G1352" s="4" t="s">
        <v>6937</v>
      </c>
      <c r="H1352" s="4" t="s">
        <v>6938</v>
      </c>
      <c r="I1352" s="4"/>
      <c r="J1352" s="4"/>
      <c r="K1352" s="4"/>
      <c r="L1352" s="4"/>
      <c r="M1352" s="4"/>
      <c r="N1352" s="4"/>
      <c r="O1352" s="4"/>
      <c r="P1352" s="4"/>
      <c r="Q1352" s="4" t="s">
        <v>5</v>
      </c>
      <c r="R1352" s="4" t="s">
        <v>6939</v>
      </c>
      <c r="S1352" s="4"/>
      <c r="T1352" s="4"/>
      <c r="U1352" s="4"/>
      <c r="V1352" s="4"/>
      <c r="W1352" s="4"/>
      <c r="X1352" s="4" t="s">
        <v>6940</v>
      </c>
      <c r="Y1352" s="4" t="s">
        <v>6941</v>
      </c>
      <c r="Z1352" s="4"/>
      <c r="AA1352" s="4">
        <v>1438.0</v>
      </c>
      <c r="AB1352" s="4" t="s">
        <v>47</v>
      </c>
      <c r="AC1352" s="4"/>
      <c r="AD1352" s="20" t="s">
        <v>1965</v>
      </c>
      <c r="AE1352" s="67" t="s">
        <v>10320</v>
      </c>
      <c r="AF1352" s="67" t="s">
        <v>5</v>
      </c>
      <c r="AG1352" s="67" t="s">
        <v>10321</v>
      </c>
      <c r="AH1352" s="67" t="s">
        <v>10322</v>
      </c>
      <c r="AI1352" s="67" t="s">
        <v>10323</v>
      </c>
      <c r="AJ1352" s="67" t="s">
        <v>10324</v>
      </c>
      <c r="AK1352" s="67" t="s">
        <v>10325</v>
      </c>
      <c r="AL1352" s="67" t="s">
        <v>4562</v>
      </c>
      <c r="AM1352" s="67" t="s">
        <v>10326</v>
      </c>
      <c r="AN1352" s="67" t="s">
        <v>10327</v>
      </c>
      <c r="AO1352" s="67" t="s">
        <v>10328</v>
      </c>
      <c r="AP1352" s="4"/>
      <c r="AQ1352" s="4"/>
      <c r="AR1352" s="4"/>
      <c r="AS1352" s="4"/>
      <c r="AT1352" s="4"/>
      <c r="AU1352" s="4"/>
      <c r="AV1352" s="4"/>
      <c r="AW1352" s="4"/>
      <c r="AX1352" s="4"/>
      <c r="AY1352" s="4"/>
      <c r="AZ1352" s="4"/>
      <c r="BA1352" s="4"/>
      <c r="BB1352" s="4"/>
      <c r="BC1352" s="4"/>
      <c r="BD1352" s="4"/>
      <c r="BE1352" s="4"/>
      <c r="BF1352" s="4"/>
      <c r="BG1352" s="4"/>
      <c r="BH1352" s="4"/>
      <c r="BI1352" s="4"/>
      <c r="BJ1352" s="243" t="str">
        <f t="shared" si="129"/>
        <v>TNLT</v>
      </c>
      <c r="BK1352" s="4"/>
      <c r="BL1352" s="4"/>
      <c r="BM1352" s="4"/>
      <c r="BN1352" s="4"/>
      <c r="BO1352" s="4"/>
      <c r="BP1352" s="4"/>
      <c r="BQ1352" s="4"/>
      <c r="BR1352" s="4"/>
      <c r="BS1352" s="4"/>
      <c r="BT1352" s="4"/>
      <c r="BU1352" s="4"/>
      <c r="BV1352" s="4"/>
      <c r="BW1352" s="4"/>
      <c r="BX1352" s="4"/>
      <c r="BY1352" s="4"/>
      <c r="BZ1352" s="4"/>
      <c r="CA1352" s="4"/>
      <c r="CB1352" s="4"/>
      <c r="CC1352" s="4"/>
      <c r="CD1352" s="4"/>
      <c r="CE1352" s="4"/>
      <c r="CF1352" s="4"/>
      <c r="CG1352" s="4"/>
      <c r="CH1352" s="4"/>
      <c r="CI1352" s="4"/>
      <c r="CJ1352" s="4"/>
      <c r="CK1352" s="4"/>
      <c r="CL1352" s="4"/>
      <c r="CM1352" s="4"/>
    </row>
    <row r="1353" ht="14.25" customHeight="1">
      <c r="A1353" s="1" t="str">
        <f t="shared" si="140"/>
        <v/>
      </c>
      <c r="B1353" s="103" t="str">
        <f t="shared" si="4"/>
        <v>Có sẵn</v>
      </c>
      <c r="C1353" s="4" t="s">
        <v>6936</v>
      </c>
      <c r="D1353" s="4" t="s">
        <v>6674</v>
      </c>
      <c r="E1353" s="4"/>
      <c r="F1353" s="4"/>
      <c r="G1353" s="4" t="s">
        <v>6937</v>
      </c>
      <c r="H1353" s="4" t="s">
        <v>6938</v>
      </c>
      <c r="I1353" s="4"/>
      <c r="J1353" s="4"/>
      <c r="K1353" s="4"/>
      <c r="L1353" s="4"/>
      <c r="M1353" s="4" t="s">
        <v>49</v>
      </c>
      <c r="N1353" s="4"/>
      <c r="O1353" s="4"/>
      <c r="P1353" s="4"/>
      <c r="Q1353" s="4" t="s">
        <v>5</v>
      </c>
      <c r="R1353" s="4" t="s">
        <v>6939</v>
      </c>
      <c r="S1353" s="4"/>
      <c r="T1353" s="4"/>
      <c r="U1353" s="4"/>
      <c r="V1353" s="4"/>
      <c r="W1353" s="4"/>
      <c r="X1353" s="4"/>
      <c r="Y1353" s="4"/>
      <c r="Z1353" s="4"/>
      <c r="AA1353" s="4">
        <v>1439.0</v>
      </c>
      <c r="AB1353" s="4" t="s">
        <v>47</v>
      </c>
      <c r="AC1353" s="4"/>
      <c r="AD1353" s="20" t="s">
        <v>860</v>
      </c>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243" t="str">
        <f t="shared" si="129"/>
        <v>TNLT</v>
      </c>
      <c r="BK1353" s="4"/>
      <c r="BL1353" s="4"/>
      <c r="BM1353" s="4"/>
      <c r="BN1353" s="4"/>
      <c r="BO1353" s="4"/>
      <c r="BP1353" s="4"/>
      <c r="BQ1353" s="4"/>
      <c r="BR1353" s="4"/>
      <c r="BS1353" s="4"/>
      <c r="BT1353" s="4"/>
      <c r="BU1353" s="4"/>
      <c r="BV1353" s="4"/>
      <c r="BW1353" s="4"/>
      <c r="BX1353" s="4"/>
      <c r="BY1353" s="4"/>
      <c r="BZ1353" s="4"/>
      <c r="CA1353" s="4"/>
      <c r="CB1353" s="4"/>
      <c r="CC1353" s="4"/>
      <c r="CD1353" s="4"/>
      <c r="CE1353" s="4"/>
      <c r="CF1353" s="4"/>
      <c r="CG1353" s="4"/>
      <c r="CH1353" s="4"/>
      <c r="CI1353" s="4"/>
      <c r="CJ1353" s="4"/>
      <c r="CK1353" s="4"/>
      <c r="CL1353" s="4"/>
      <c r="CM1353" s="4"/>
    </row>
    <row r="1354" ht="14.25" customHeight="1">
      <c r="A1354" s="1" t="str">
        <f t="shared" si="140"/>
        <v/>
      </c>
      <c r="B1354" s="103" t="str">
        <f t="shared" si="4"/>
        <v>Có sẵn</v>
      </c>
      <c r="C1354" s="4" t="s">
        <v>6936</v>
      </c>
      <c r="D1354" s="4" t="s">
        <v>6674</v>
      </c>
      <c r="E1354" s="4"/>
      <c r="F1354" s="4"/>
      <c r="G1354" s="4" t="s">
        <v>6937</v>
      </c>
      <c r="H1354" s="4" t="s">
        <v>6938</v>
      </c>
      <c r="I1354" s="4"/>
      <c r="J1354" s="4"/>
      <c r="K1354" s="4"/>
      <c r="L1354" s="4"/>
      <c r="M1354" s="4" t="s">
        <v>49</v>
      </c>
      <c r="N1354" s="4"/>
      <c r="O1354" s="4"/>
      <c r="P1354" s="4"/>
      <c r="Q1354" s="4" t="s">
        <v>5</v>
      </c>
      <c r="R1354" s="4" t="s">
        <v>6939</v>
      </c>
      <c r="S1354" s="4"/>
      <c r="T1354" s="4"/>
      <c r="U1354" s="4"/>
      <c r="V1354" s="4"/>
      <c r="W1354" s="4"/>
      <c r="X1354" s="4" t="s">
        <v>6940</v>
      </c>
      <c r="Y1354" s="4" t="s">
        <v>6941</v>
      </c>
      <c r="Z1354" s="4"/>
      <c r="AA1354" s="4">
        <v>1439.0</v>
      </c>
      <c r="AB1354" s="4" t="s">
        <v>47</v>
      </c>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243" t="str">
        <f t="shared" si="129"/>
        <v>TNLT</v>
      </c>
      <c r="BK1354" s="4"/>
      <c r="BL1354" s="4"/>
      <c r="BM1354" s="4"/>
      <c r="BN1354" s="4"/>
      <c r="BO1354" s="4"/>
      <c r="BP1354" s="4"/>
      <c r="BQ1354" s="4"/>
      <c r="BR1354" s="4"/>
      <c r="BS1354" s="4"/>
      <c r="BT1354" s="4"/>
      <c r="BU1354" s="4"/>
      <c r="BV1354" s="4"/>
      <c r="BW1354" s="4"/>
      <c r="BX1354" s="4"/>
      <c r="BY1354" s="4"/>
      <c r="BZ1354" s="4"/>
      <c r="CA1354" s="4"/>
      <c r="CB1354" s="4"/>
      <c r="CC1354" s="4"/>
      <c r="CD1354" s="4"/>
      <c r="CE1354" s="4"/>
      <c r="CF1354" s="4"/>
      <c r="CG1354" s="4"/>
      <c r="CH1354" s="4"/>
      <c r="CI1354" s="4"/>
      <c r="CJ1354" s="4"/>
      <c r="CK1354" s="4"/>
      <c r="CL1354" s="4"/>
      <c r="CM1354" s="4"/>
    </row>
    <row r="1355" ht="14.25" customHeight="1">
      <c r="A1355" s="1" t="str">
        <f t="shared" si="140"/>
        <v>OK</v>
      </c>
      <c r="B1355" s="103" t="str">
        <f t="shared" si="4"/>
        <v>OK</v>
      </c>
      <c r="C1355" s="4" t="s">
        <v>6936</v>
      </c>
      <c r="D1355" s="4" t="s">
        <v>6674</v>
      </c>
      <c r="E1355" s="4"/>
      <c r="F1355" s="4"/>
      <c r="G1355" s="4" t="s">
        <v>6937</v>
      </c>
      <c r="H1355" s="4" t="s">
        <v>6938</v>
      </c>
      <c r="I1355" s="4"/>
      <c r="J1355" s="4"/>
      <c r="K1355" s="4"/>
      <c r="L1355" s="4"/>
      <c r="M1355" s="4" t="s">
        <v>49</v>
      </c>
      <c r="N1355" s="4" t="s">
        <v>5</v>
      </c>
      <c r="O1355" s="4" t="s">
        <v>3028</v>
      </c>
      <c r="P1355" s="4" t="s">
        <v>3029</v>
      </c>
      <c r="Q1355" s="4"/>
      <c r="R1355" s="4" t="s">
        <v>6942</v>
      </c>
      <c r="S1355" s="4" t="s">
        <v>6943</v>
      </c>
      <c r="T1355" s="4" t="s">
        <v>6944</v>
      </c>
      <c r="U1355" s="4" t="s">
        <v>6945</v>
      </c>
      <c r="V1355" s="4" t="s">
        <v>4429</v>
      </c>
      <c r="W1355" s="4" t="s">
        <v>6469</v>
      </c>
      <c r="X1355" s="4"/>
      <c r="Y1355" s="4"/>
      <c r="Z1355" s="4"/>
      <c r="AA1355" s="4">
        <v>1440.0</v>
      </c>
      <c r="AB1355" s="4" t="s">
        <v>13</v>
      </c>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243" t="str">
        <f t="shared" si="129"/>
        <v>TNLT</v>
      </c>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row>
    <row r="1356" ht="14.25" customHeight="1">
      <c r="A1356" s="1" t="str">
        <f t="shared" si="140"/>
        <v>OK</v>
      </c>
      <c r="B1356" s="103" t="str">
        <f t="shared" si="4"/>
        <v>OK</v>
      </c>
      <c r="C1356" s="4" t="s">
        <v>6936</v>
      </c>
      <c r="D1356" s="4" t="s">
        <v>6674</v>
      </c>
      <c r="E1356" s="4"/>
      <c r="F1356" s="4"/>
      <c r="G1356" s="4" t="s">
        <v>6937</v>
      </c>
      <c r="H1356" s="4" t="s">
        <v>6938</v>
      </c>
      <c r="I1356" s="4"/>
      <c r="J1356" s="4"/>
      <c r="K1356" s="4"/>
      <c r="L1356" s="4"/>
      <c r="M1356" s="4" t="s">
        <v>49</v>
      </c>
      <c r="N1356" s="4" t="s">
        <v>9</v>
      </c>
      <c r="O1356" s="4" t="s">
        <v>2625</v>
      </c>
      <c r="P1356" s="4" t="s">
        <v>2767</v>
      </c>
      <c r="Q1356" s="4"/>
      <c r="R1356" s="4" t="s">
        <v>6946</v>
      </c>
      <c r="S1356" s="4"/>
      <c r="T1356" s="4"/>
      <c r="U1356" s="4"/>
      <c r="V1356" s="4"/>
      <c r="W1356" s="4"/>
      <c r="X1356" s="4"/>
      <c r="Y1356" s="4"/>
      <c r="Z1356" s="4"/>
      <c r="AA1356" s="4">
        <v>1441.0</v>
      </c>
      <c r="AB1356" s="4" t="s">
        <v>49</v>
      </c>
      <c r="AC1356" s="4"/>
      <c r="AD1356" s="20" t="s">
        <v>595</v>
      </c>
      <c r="AE1356" s="4" t="s">
        <v>6946</v>
      </c>
      <c r="AF1356" s="67" t="s">
        <v>9</v>
      </c>
      <c r="AG1356" s="87" t="s">
        <v>8501</v>
      </c>
      <c r="AH1356" s="87" t="s">
        <v>8501</v>
      </c>
      <c r="AI1356" s="87" t="s">
        <v>8501</v>
      </c>
      <c r="AJ1356" s="67" t="s">
        <v>8501</v>
      </c>
      <c r="AK1356" s="87" t="s">
        <v>8501</v>
      </c>
      <c r="AL1356" s="87" t="s">
        <v>8837</v>
      </c>
      <c r="AM1356" s="87" t="s">
        <v>8837</v>
      </c>
      <c r="AN1356" s="67" t="s">
        <v>10081</v>
      </c>
      <c r="AO1356" s="4" t="s">
        <v>6948</v>
      </c>
      <c r="AP1356" s="4"/>
      <c r="AQ1356" s="4"/>
      <c r="AR1356" s="4"/>
      <c r="AS1356" s="4"/>
      <c r="AT1356" s="4"/>
      <c r="AU1356" s="4"/>
      <c r="AV1356" s="4"/>
      <c r="AW1356" s="4"/>
      <c r="AX1356" s="4"/>
      <c r="AY1356" s="4"/>
      <c r="AZ1356" s="4"/>
      <c r="BA1356" s="4"/>
      <c r="BB1356" s="4"/>
      <c r="BC1356" s="4"/>
      <c r="BD1356" s="4"/>
      <c r="BE1356" s="4"/>
      <c r="BF1356" s="4"/>
      <c r="BG1356" s="4"/>
      <c r="BH1356" s="4"/>
      <c r="BI1356" s="4"/>
      <c r="BJ1356" s="243" t="str">
        <f t="shared" si="129"/>
        <v>TL</v>
      </c>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c r="CL1356" s="4"/>
      <c r="CM1356" s="4"/>
    </row>
    <row r="1357" ht="14.25" customHeight="1">
      <c r="A1357" s="1" t="str">
        <f t="shared" si="140"/>
        <v>OK</v>
      </c>
      <c r="B1357" s="103" t="str">
        <f t="shared" si="4"/>
        <v>OK</v>
      </c>
      <c r="C1357" s="4" t="s">
        <v>6936</v>
      </c>
      <c r="D1357" s="4" t="s">
        <v>6674</v>
      </c>
      <c r="E1357" s="4"/>
      <c r="F1357" s="4"/>
      <c r="G1357" s="4" t="s">
        <v>6937</v>
      </c>
      <c r="H1357" s="4" t="s">
        <v>6938</v>
      </c>
      <c r="I1357" s="4"/>
      <c r="J1357" s="4"/>
      <c r="K1357" s="4"/>
      <c r="L1357" s="4"/>
      <c r="M1357" s="4" t="s">
        <v>48</v>
      </c>
      <c r="N1357" s="4" t="s">
        <v>9</v>
      </c>
      <c r="O1357" s="4" t="s">
        <v>125</v>
      </c>
      <c r="P1357" s="4" t="s">
        <v>2072</v>
      </c>
      <c r="Q1357" s="4"/>
      <c r="R1357" s="4" t="s">
        <v>6947</v>
      </c>
      <c r="S1357" s="4"/>
      <c r="T1357" s="4"/>
      <c r="U1357" s="4"/>
      <c r="V1357" s="4"/>
      <c r="W1357" s="4"/>
      <c r="X1357" s="4" t="s">
        <v>6948</v>
      </c>
      <c r="Y1357" s="4" t="s">
        <v>6949</v>
      </c>
      <c r="Z1357" s="4"/>
      <c r="AA1357" s="4">
        <v>1442.0</v>
      </c>
      <c r="AB1357" s="4" t="s">
        <v>47</v>
      </c>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243" t="str">
        <f t="shared" si="129"/>
        <v>TL</v>
      </c>
      <c r="BK1357" s="4"/>
      <c r="BL1357" s="4"/>
      <c r="BM1357" s="4"/>
      <c r="BN1357" s="4"/>
      <c r="BO1357" s="4"/>
      <c r="BP1357" s="4"/>
      <c r="BQ1357" s="4"/>
      <c r="BR1357" s="4"/>
      <c r="BS1357" s="4"/>
      <c r="BT1357" s="4"/>
      <c r="BU1357" s="4"/>
      <c r="BV1357" s="4"/>
      <c r="BW1357" s="4"/>
      <c r="BX1357" s="4"/>
      <c r="BY1357" s="4"/>
      <c r="BZ1357" s="4"/>
      <c r="CA1357" s="4"/>
      <c r="CB1357" s="4"/>
      <c r="CC1357" s="4"/>
      <c r="CD1357" s="4"/>
      <c r="CE1357" s="4"/>
      <c r="CF1357" s="4"/>
      <c r="CG1357" s="4"/>
      <c r="CH1357" s="4"/>
      <c r="CI1357" s="4"/>
      <c r="CJ1357" s="4"/>
      <c r="CK1357" s="4"/>
      <c r="CL1357" s="4"/>
      <c r="CM1357" s="4"/>
    </row>
    <row r="1358" ht="14.25" customHeight="1">
      <c r="A1358" s="1" t="str">
        <f t="shared" si="140"/>
        <v/>
      </c>
      <c r="B1358" s="103" t="str">
        <f t="shared" si="4"/>
        <v>Thêm</v>
      </c>
      <c r="C1358" s="4" t="s">
        <v>6936</v>
      </c>
      <c r="D1358" s="4" t="s">
        <v>6674</v>
      </c>
      <c r="E1358" s="4"/>
      <c r="F1358" s="4"/>
      <c r="G1358" s="4" t="s">
        <v>6937</v>
      </c>
      <c r="H1358" s="4" t="s">
        <v>6938</v>
      </c>
      <c r="I1358" s="4"/>
      <c r="J1358" s="4"/>
      <c r="K1358" s="4"/>
      <c r="L1358" s="4"/>
      <c r="M1358" s="4"/>
      <c r="N1358" s="4"/>
      <c r="O1358" s="4"/>
      <c r="P1358" s="4"/>
      <c r="Q1358" s="4"/>
      <c r="R1358" s="4"/>
      <c r="S1358" s="4"/>
      <c r="T1358" s="4"/>
      <c r="U1358" s="4"/>
      <c r="V1358" s="4"/>
      <c r="W1358" s="4"/>
      <c r="X1358" s="4"/>
      <c r="Y1358" s="4"/>
      <c r="Z1358" s="4"/>
      <c r="AA1358" s="4">
        <v>1443.0</v>
      </c>
      <c r="AB1358" s="4" t="s">
        <v>47</v>
      </c>
      <c r="AC1358" s="4"/>
      <c r="AD1358" s="20" t="s">
        <v>1239</v>
      </c>
      <c r="AE1358" s="67" t="s">
        <v>10329</v>
      </c>
      <c r="AF1358" s="67" t="s">
        <v>8</v>
      </c>
      <c r="AG1358" s="67" t="s">
        <v>6726</v>
      </c>
      <c r="AH1358" s="67" t="s">
        <v>6727</v>
      </c>
      <c r="AI1358" s="67" t="s">
        <v>4875</v>
      </c>
      <c r="AJ1358" s="67" t="s">
        <v>6728</v>
      </c>
      <c r="AK1358" s="67" t="s">
        <v>4880</v>
      </c>
      <c r="AL1358" s="67" t="s">
        <v>99</v>
      </c>
      <c r="AM1358" s="67" t="s">
        <v>10330</v>
      </c>
      <c r="AN1358" s="67" t="s">
        <v>8502</v>
      </c>
      <c r="AO1358" s="67" t="s">
        <v>10331</v>
      </c>
      <c r="AP1358" s="4"/>
      <c r="AQ1358" s="4"/>
      <c r="AR1358" s="4"/>
      <c r="AS1358" s="4"/>
      <c r="AT1358" s="4"/>
      <c r="AU1358" s="4"/>
      <c r="AV1358" s="4"/>
      <c r="AW1358" s="4"/>
      <c r="AX1358" s="4"/>
      <c r="AY1358" s="4"/>
      <c r="AZ1358" s="4"/>
      <c r="BA1358" s="4"/>
      <c r="BB1358" s="4"/>
      <c r="BC1358" s="4"/>
      <c r="BD1358" s="4"/>
      <c r="BE1358" s="4"/>
      <c r="BF1358" s="4"/>
      <c r="BG1358" s="4"/>
      <c r="BH1358" s="4"/>
      <c r="BI1358" s="4"/>
      <c r="BJ1358" s="243" t="str">
        <f t="shared" si="129"/>
        <v>Tính trực quan</v>
      </c>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4"/>
      <c r="CH1358" s="4"/>
      <c r="CI1358" s="4"/>
      <c r="CJ1358" s="4"/>
      <c r="CK1358" s="4"/>
      <c r="CL1358" s="4"/>
      <c r="CM1358" s="4"/>
    </row>
    <row r="1359" ht="14.25" customHeight="1">
      <c r="A1359" s="1" t="str">
        <f t="shared" si="140"/>
        <v/>
      </c>
      <c r="B1359" s="103" t="str">
        <f t="shared" si="4"/>
        <v>Có sẵn</v>
      </c>
      <c r="C1359" s="4" t="s">
        <v>6950</v>
      </c>
      <c r="D1359" s="4" t="s">
        <v>6674</v>
      </c>
      <c r="E1359" s="4"/>
      <c r="F1359" s="4"/>
      <c r="G1359" s="4"/>
      <c r="H1359" s="4" t="s">
        <v>6951</v>
      </c>
      <c r="I1359" s="4"/>
      <c r="J1359" s="4"/>
      <c r="K1359" s="4"/>
      <c r="L1359" s="4"/>
      <c r="M1359" s="4" t="s">
        <v>49</v>
      </c>
      <c r="N1359" s="4" t="s">
        <v>5</v>
      </c>
      <c r="O1359" s="4"/>
      <c r="P1359" s="4"/>
      <c r="Q1359" s="4" t="s">
        <v>9</v>
      </c>
      <c r="R1359" s="4"/>
      <c r="S1359" s="4"/>
      <c r="T1359" s="4"/>
      <c r="U1359" s="4"/>
      <c r="V1359" s="4"/>
      <c r="W1359" s="4"/>
      <c r="X1359" s="4"/>
      <c r="Y1359" s="4"/>
      <c r="Z1359" s="4"/>
      <c r="AA1359" s="4">
        <v>1444.0</v>
      </c>
      <c r="AB1359" s="4" t="s">
        <v>47</v>
      </c>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243" t="str">
        <f t="shared" si="129"/>
        <v>TNLT</v>
      </c>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c r="CL1359" s="4"/>
      <c r="CM1359" s="4"/>
    </row>
    <row r="1360" ht="14.25" customHeight="1">
      <c r="A1360" s="1" t="str">
        <f t="shared" si="140"/>
        <v/>
      </c>
      <c r="B1360" s="103" t="str">
        <f t="shared" si="4"/>
        <v>Có sẵn</v>
      </c>
      <c r="C1360" s="4" t="s">
        <v>6950</v>
      </c>
      <c r="D1360" s="4" t="s">
        <v>6674</v>
      </c>
      <c r="E1360" s="4"/>
      <c r="F1360" s="4"/>
      <c r="G1360" s="4"/>
      <c r="H1360" s="4" t="s">
        <v>6951</v>
      </c>
      <c r="I1360" s="4"/>
      <c r="J1360" s="4"/>
      <c r="K1360" s="4"/>
      <c r="L1360" s="4"/>
      <c r="M1360" s="4" t="s">
        <v>49</v>
      </c>
      <c r="N1360" s="4" t="s">
        <v>9</v>
      </c>
      <c r="O1360" s="4" t="s">
        <v>3042</v>
      </c>
      <c r="P1360" s="4" t="s">
        <v>3043</v>
      </c>
      <c r="Q1360" s="4" t="s">
        <v>9</v>
      </c>
      <c r="R1360" s="4" t="s">
        <v>6952</v>
      </c>
      <c r="S1360" s="4"/>
      <c r="T1360" s="4"/>
      <c r="U1360" s="4"/>
      <c r="V1360" s="4"/>
      <c r="W1360" s="4"/>
      <c r="X1360" s="4"/>
      <c r="Y1360" s="4"/>
      <c r="Z1360" s="4"/>
      <c r="AA1360" s="4">
        <v>1445.0</v>
      </c>
      <c r="AB1360" s="4" t="s">
        <v>49</v>
      </c>
      <c r="AC1360" s="4"/>
      <c r="AD1360" s="20" t="s">
        <v>671</v>
      </c>
      <c r="AE1360" s="67" t="s">
        <v>10332</v>
      </c>
      <c r="AF1360" s="67" t="s">
        <v>9</v>
      </c>
      <c r="AG1360" s="4"/>
      <c r="AH1360" s="4"/>
      <c r="AI1360" s="4"/>
      <c r="AJ1360" s="4"/>
      <c r="AK1360" s="4"/>
      <c r="AL1360" s="67" t="s">
        <v>8249</v>
      </c>
      <c r="AM1360" s="67" t="s">
        <v>8249</v>
      </c>
      <c r="AN1360" s="67" t="s">
        <v>9815</v>
      </c>
      <c r="AO1360" s="67" t="s">
        <v>10333</v>
      </c>
      <c r="AP1360" s="4"/>
      <c r="AQ1360" s="4"/>
      <c r="AR1360" s="4"/>
      <c r="AS1360" s="4"/>
      <c r="AT1360" s="4"/>
      <c r="AU1360" s="4"/>
      <c r="AV1360" s="4"/>
      <c r="AW1360" s="4"/>
      <c r="AX1360" s="4"/>
      <c r="AY1360" s="4"/>
      <c r="AZ1360" s="4"/>
      <c r="BA1360" s="4"/>
      <c r="BB1360" s="4"/>
      <c r="BC1360" s="4"/>
      <c r="BD1360" s="4"/>
      <c r="BE1360" s="4"/>
      <c r="BF1360" s="4"/>
      <c r="BG1360" s="4"/>
      <c r="BH1360" s="4"/>
      <c r="BI1360" s="4"/>
      <c r="BJ1360" s="243" t="str">
        <f t="shared" si="129"/>
        <v>TL</v>
      </c>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c r="CL1360" s="4"/>
      <c r="CM1360" s="4"/>
    </row>
    <row r="1361" ht="14.25" customHeight="1">
      <c r="A1361" s="1" t="str">
        <f t="shared" si="140"/>
        <v>OK</v>
      </c>
      <c r="B1361" s="103" t="str">
        <f t="shared" si="4"/>
        <v>OK</v>
      </c>
      <c r="C1361" s="4" t="s">
        <v>6950</v>
      </c>
      <c r="D1361" s="4" t="s">
        <v>6674</v>
      </c>
      <c r="E1361" s="4"/>
      <c r="F1361" s="4"/>
      <c r="G1361" s="4"/>
      <c r="H1361" s="4" t="s">
        <v>6951</v>
      </c>
      <c r="I1361" s="4"/>
      <c r="J1361" s="4"/>
      <c r="K1361" s="4"/>
      <c r="L1361" s="4"/>
      <c r="M1361" s="4" t="s">
        <v>48</v>
      </c>
      <c r="N1361" s="4" t="s">
        <v>9</v>
      </c>
      <c r="O1361" s="4" t="s">
        <v>125</v>
      </c>
      <c r="P1361" s="4" t="s">
        <v>2072</v>
      </c>
      <c r="Q1361" s="4"/>
      <c r="R1361" s="4" t="s">
        <v>6953</v>
      </c>
      <c r="S1361" s="4"/>
      <c r="T1361" s="4"/>
      <c r="U1361" s="4"/>
      <c r="V1361" s="4"/>
      <c r="W1361" s="4"/>
      <c r="X1361" s="4" t="s">
        <v>6954</v>
      </c>
      <c r="Y1361" s="4" t="s">
        <v>6955</v>
      </c>
      <c r="Z1361" s="4"/>
      <c r="AA1361" s="4">
        <v>1446.0</v>
      </c>
      <c r="AB1361" s="4" t="s">
        <v>47</v>
      </c>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243" t="str">
        <f t="shared" si="129"/>
        <v>TL</v>
      </c>
      <c r="BK1361" s="4"/>
      <c r="BL1361" s="4"/>
      <c r="BM1361" s="4"/>
      <c r="BN1361" s="4"/>
      <c r="BO1361" s="4"/>
      <c r="BP1361" s="4"/>
      <c r="BQ1361" s="4"/>
      <c r="BR1361" s="4"/>
      <c r="BS1361" s="4"/>
      <c r="BT1361" s="4"/>
      <c r="BU1361" s="4"/>
      <c r="BV1361" s="4"/>
      <c r="BW1361" s="4"/>
      <c r="BX1361" s="4"/>
      <c r="BY1361" s="4"/>
      <c r="BZ1361" s="4"/>
      <c r="CA1361" s="4"/>
      <c r="CB1361" s="4"/>
      <c r="CC1361" s="4"/>
      <c r="CD1361" s="4"/>
      <c r="CE1361" s="4"/>
      <c r="CF1361" s="4"/>
      <c r="CG1361" s="4"/>
      <c r="CH1361" s="4"/>
      <c r="CI1361" s="4"/>
      <c r="CJ1361" s="4"/>
      <c r="CK1361" s="4"/>
      <c r="CL1361" s="4"/>
      <c r="CM1361" s="4"/>
    </row>
    <row r="1362" ht="14.25" customHeight="1">
      <c r="A1362" s="1" t="str">
        <f t="shared" si="140"/>
        <v/>
      </c>
      <c r="B1362" s="103" t="str">
        <f t="shared" si="4"/>
        <v>Thêm</v>
      </c>
      <c r="C1362" s="4" t="s">
        <v>6950</v>
      </c>
      <c r="D1362" s="4" t="s">
        <v>6674</v>
      </c>
      <c r="E1362" s="4"/>
      <c r="F1362" s="4"/>
      <c r="G1362" s="4"/>
      <c r="H1362" s="4" t="s">
        <v>6951</v>
      </c>
      <c r="I1362" s="4"/>
      <c r="J1362" s="4"/>
      <c r="K1362" s="4"/>
      <c r="L1362" s="4"/>
      <c r="M1362" s="4"/>
      <c r="N1362" s="4"/>
      <c r="O1362" s="4"/>
      <c r="P1362" s="4"/>
      <c r="Q1362" s="4"/>
      <c r="R1362" s="4"/>
      <c r="S1362" s="4"/>
      <c r="T1362" s="4"/>
      <c r="U1362" s="4"/>
      <c r="V1362" s="4"/>
      <c r="W1362" s="4"/>
      <c r="X1362" s="4"/>
      <c r="Y1362" s="4"/>
      <c r="Z1362" s="4"/>
      <c r="AA1362" s="4">
        <v>1447.0</v>
      </c>
      <c r="AB1362" s="4" t="s">
        <v>47</v>
      </c>
      <c r="AC1362" s="4"/>
      <c r="AD1362" s="20" t="s">
        <v>1262</v>
      </c>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243" t="str">
        <f t="shared" si="129"/>
        <v/>
      </c>
      <c r="BK1362" s="4"/>
      <c r="BL1362" s="4"/>
      <c r="BM1362" s="4"/>
      <c r="BN1362" s="4"/>
      <c r="BO1362" s="4"/>
      <c r="BP1362" s="4"/>
      <c r="BQ1362" s="4"/>
      <c r="BR1362" s="4"/>
      <c r="BS1362" s="4"/>
      <c r="BT1362" s="4"/>
      <c r="BU1362" s="4"/>
      <c r="BV1362" s="4"/>
      <c r="BW1362" s="4"/>
      <c r="BX1362" s="4"/>
      <c r="BY1362" s="4"/>
      <c r="BZ1362" s="4"/>
      <c r="CA1362" s="4"/>
      <c r="CB1362" s="4"/>
      <c r="CC1362" s="4"/>
      <c r="CD1362" s="4"/>
      <c r="CE1362" s="4"/>
      <c r="CF1362" s="4"/>
      <c r="CG1362" s="4"/>
      <c r="CH1362" s="4"/>
      <c r="CI1362" s="4"/>
      <c r="CJ1362" s="4"/>
      <c r="CK1362" s="4"/>
      <c r="CL1362" s="4"/>
      <c r="CM1362" s="4"/>
    </row>
    <row r="1363" ht="14.25" customHeight="1">
      <c r="A1363" s="1" t="str">
        <f t="shared" si="140"/>
        <v/>
      </c>
      <c r="B1363" s="103" t="str">
        <f t="shared" si="4"/>
        <v>Có sẵn</v>
      </c>
      <c r="C1363" s="4" t="s">
        <v>6956</v>
      </c>
      <c r="D1363" s="4" t="s">
        <v>6674</v>
      </c>
      <c r="E1363" s="4" t="s">
        <v>6957</v>
      </c>
      <c r="F1363" s="4" t="s">
        <v>6958</v>
      </c>
      <c r="G1363" s="4" t="s">
        <v>6959</v>
      </c>
      <c r="H1363" s="4"/>
      <c r="I1363" s="4" t="s">
        <v>3580</v>
      </c>
      <c r="J1363" s="4" t="s">
        <v>123</v>
      </c>
      <c r="K1363" s="4"/>
      <c r="L1363" s="4" t="s">
        <v>6960</v>
      </c>
      <c r="M1363" s="4" t="s">
        <v>49</v>
      </c>
      <c r="N1363" s="4" t="s">
        <v>5</v>
      </c>
      <c r="O1363" s="4" t="s">
        <v>2969</v>
      </c>
      <c r="P1363" s="4" t="s">
        <v>3168</v>
      </c>
      <c r="Q1363" s="4" t="s">
        <v>5</v>
      </c>
      <c r="R1363" s="4" t="s">
        <v>6961</v>
      </c>
      <c r="S1363" s="4" t="s">
        <v>6962</v>
      </c>
      <c r="T1363" s="4" t="s">
        <v>6963</v>
      </c>
      <c r="U1363" s="4" t="s">
        <v>6964</v>
      </c>
      <c r="V1363" s="4" t="s">
        <v>6965</v>
      </c>
      <c r="W1363" s="4" t="s">
        <v>3174</v>
      </c>
      <c r="X1363" s="4"/>
      <c r="Y1363" s="4"/>
      <c r="Z1363" s="4"/>
      <c r="AA1363" s="4">
        <v>1448.0</v>
      </c>
      <c r="AB1363" s="4" t="s">
        <v>47</v>
      </c>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243" t="str">
        <f t="shared" si="129"/>
        <v>TNLT</v>
      </c>
      <c r="BK1363" s="4"/>
      <c r="BL1363" s="4"/>
      <c r="BM1363" s="4"/>
      <c r="BN1363" s="4"/>
      <c r="BO1363" s="4"/>
      <c r="BP1363" s="4"/>
      <c r="BQ1363" s="4"/>
      <c r="BR1363" s="4"/>
      <c r="BS1363" s="4"/>
      <c r="BT1363" s="4"/>
      <c r="BU1363" s="4"/>
      <c r="BV1363" s="4"/>
      <c r="BW1363" s="4"/>
      <c r="BX1363" s="4"/>
      <c r="BY1363" s="4"/>
      <c r="BZ1363" s="4"/>
      <c r="CA1363" s="4"/>
      <c r="CB1363" s="4"/>
      <c r="CC1363" s="4"/>
      <c r="CD1363" s="4"/>
      <c r="CE1363" s="4"/>
      <c r="CF1363" s="4"/>
      <c r="CG1363" s="4"/>
      <c r="CH1363" s="4"/>
      <c r="CI1363" s="4"/>
      <c r="CJ1363" s="4"/>
      <c r="CK1363" s="4"/>
      <c r="CL1363" s="4"/>
      <c r="CM1363" s="4"/>
    </row>
    <row r="1364" ht="14.25" customHeight="1">
      <c r="A1364" s="1" t="str">
        <f t="shared" si="140"/>
        <v/>
      </c>
      <c r="B1364" s="103" t="str">
        <f t="shared" si="4"/>
        <v>Có sẵn</v>
      </c>
      <c r="C1364" s="4" t="s">
        <v>6956</v>
      </c>
      <c r="D1364" s="4" t="s">
        <v>6674</v>
      </c>
      <c r="E1364" s="4"/>
      <c r="F1364" s="4"/>
      <c r="G1364" s="4"/>
      <c r="H1364" s="4"/>
      <c r="I1364" s="4"/>
      <c r="J1364" s="4"/>
      <c r="K1364" s="4"/>
      <c r="L1364" s="4"/>
      <c r="M1364" s="4" t="s">
        <v>49</v>
      </c>
      <c r="N1364" s="4" t="s">
        <v>5</v>
      </c>
      <c r="O1364" s="4"/>
      <c r="P1364" s="4"/>
      <c r="Q1364" s="4" t="s">
        <v>5</v>
      </c>
      <c r="R1364" s="4"/>
      <c r="S1364" s="4"/>
      <c r="T1364" s="4"/>
      <c r="U1364" s="4"/>
      <c r="V1364" s="4"/>
      <c r="W1364" s="4"/>
      <c r="X1364" s="4"/>
      <c r="Y1364" s="4"/>
      <c r="Z1364" s="4"/>
      <c r="AA1364" s="4">
        <v>1449.0</v>
      </c>
      <c r="AB1364" s="4" t="s">
        <v>49</v>
      </c>
      <c r="AC1364" s="4"/>
      <c r="AD1364" s="20" t="s">
        <v>953</v>
      </c>
      <c r="AE1364" s="67" t="s">
        <v>10334</v>
      </c>
      <c r="AF1364" s="67" t="s">
        <v>8621</v>
      </c>
      <c r="AG1364" s="67" t="s">
        <v>10335</v>
      </c>
      <c r="AH1364" s="67" t="s">
        <v>10336</v>
      </c>
      <c r="AI1364" s="67" t="s">
        <v>10337</v>
      </c>
      <c r="AJ1364" s="67" t="s">
        <v>10338</v>
      </c>
      <c r="AK1364" s="67" t="s">
        <v>10339</v>
      </c>
      <c r="AL1364" s="67" t="s">
        <v>410</v>
      </c>
      <c r="AM1364" s="67" t="s">
        <v>10340</v>
      </c>
      <c r="AN1364" s="67" t="s">
        <v>10341</v>
      </c>
      <c r="AO1364" s="67" t="s">
        <v>10256</v>
      </c>
      <c r="AP1364" s="4"/>
      <c r="AQ1364" s="4"/>
      <c r="AR1364" s="4"/>
      <c r="AS1364" s="4"/>
      <c r="AT1364" s="4"/>
      <c r="AU1364" s="4"/>
      <c r="AV1364" s="4"/>
      <c r="AW1364" s="4"/>
      <c r="AX1364" s="4"/>
      <c r="AY1364" s="4"/>
      <c r="AZ1364" s="4"/>
      <c r="BA1364" s="4"/>
      <c r="BB1364" s="4"/>
      <c r="BC1364" s="4"/>
      <c r="BD1364" s="4"/>
      <c r="BE1364" s="4"/>
      <c r="BF1364" s="4"/>
      <c r="BG1364" s="4"/>
      <c r="BH1364" s="4"/>
      <c r="BI1364" s="4"/>
      <c r="BJ1364" s="243" t="str">
        <f t="shared" si="129"/>
        <v>TNLT</v>
      </c>
      <c r="BK1364" s="4"/>
      <c r="BL1364" s="4"/>
      <c r="BM1364" s="4"/>
      <c r="BN1364" s="4"/>
      <c r="BO1364" s="4"/>
      <c r="BP1364" s="4"/>
      <c r="BQ1364" s="4"/>
      <c r="BR1364" s="4"/>
      <c r="BS1364" s="4"/>
      <c r="BT1364" s="4"/>
      <c r="BU1364" s="4"/>
      <c r="BV1364" s="4"/>
      <c r="BW1364" s="4"/>
      <c r="BX1364" s="4"/>
      <c r="BY1364" s="4"/>
      <c r="BZ1364" s="4"/>
      <c r="CA1364" s="4"/>
      <c r="CB1364" s="4"/>
      <c r="CC1364" s="4"/>
      <c r="CD1364" s="4"/>
      <c r="CE1364" s="4"/>
      <c r="CF1364" s="4"/>
      <c r="CG1364" s="4"/>
      <c r="CH1364" s="4"/>
      <c r="CI1364" s="4"/>
      <c r="CJ1364" s="4"/>
      <c r="CK1364" s="4"/>
      <c r="CL1364" s="4"/>
      <c r="CM1364" s="4"/>
    </row>
    <row r="1365" ht="14.25" customHeight="1">
      <c r="A1365" s="1" t="str">
        <f t="shared" si="140"/>
        <v>OK</v>
      </c>
      <c r="B1365" s="103" t="str">
        <f t="shared" si="4"/>
        <v>OK</v>
      </c>
      <c r="C1365" s="4" t="s">
        <v>6956</v>
      </c>
      <c r="D1365" s="4" t="s">
        <v>6674</v>
      </c>
      <c r="E1365" s="4" t="s">
        <v>6957</v>
      </c>
      <c r="F1365" s="4" t="s">
        <v>6958</v>
      </c>
      <c r="G1365" s="4" t="s">
        <v>6959</v>
      </c>
      <c r="H1365" s="4"/>
      <c r="I1365" s="4" t="s">
        <v>3580</v>
      </c>
      <c r="J1365" s="4" t="s">
        <v>123</v>
      </c>
      <c r="K1365" s="4"/>
      <c r="L1365" s="4" t="s">
        <v>6960</v>
      </c>
      <c r="M1365" s="4" t="s">
        <v>49</v>
      </c>
      <c r="N1365" s="4" t="s">
        <v>9</v>
      </c>
      <c r="O1365" s="4" t="s">
        <v>3108</v>
      </c>
      <c r="P1365" s="4" t="s">
        <v>3277</v>
      </c>
      <c r="Q1365" s="4"/>
      <c r="R1365" s="4" t="s">
        <v>6966</v>
      </c>
      <c r="S1365" s="4"/>
      <c r="T1365" s="4"/>
      <c r="U1365" s="4"/>
      <c r="V1365" s="4"/>
      <c r="W1365" s="4"/>
      <c r="X1365" s="4"/>
      <c r="Y1365" s="4"/>
      <c r="Z1365" s="4"/>
      <c r="AA1365" s="4">
        <v>1450.0</v>
      </c>
      <c r="AB1365" s="4" t="s">
        <v>47</v>
      </c>
      <c r="AC1365" s="4"/>
      <c r="AD1365" s="20" t="s">
        <v>1011</v>
      </c>
      <c r="AE1365" s="67" t="s">
        <v>6966</v>
      </c>
      <c r="AF1365" s="67" t="s">
        <v>9</v>
      </c>
      <c r="AG1365" s="4"/>
      <c r="AH1365" s="4"/>
      <c r="AI1365" s="4"/>
      <c r="AJ1365" s="4"/>
      <c r="AK1365" s="4"/>
      <c r="AL1365" s="67" t="s">
        <v>8501</v>
      </c>
      <c r="AM1365" s="67" t="s">
        <v>8501</v>
      </c>
      <c r="AN1365" s="67" t="s">
        <v>9582</v>
      </c>
      <c r="AO1365" s="67" t="s">
        <v>10342</v>
      </c>
      <c r="AP1365" s="4"/>
      <c r="AQ1365" s="4"/>
      <c r="AR1365" s="4"/>
      <c r="AS1365" s="4"/>
      <c r="AT1365" s="4"/>
      <c r="AU1365" s="4"/>
      <c r="AV1365" s="4"/>
      <c r="AW1365" s="4"/>
      <c r="AX1365" s="4"/>
      <c r="AY1365" s="4"/>
      <c r="AZ1365" s="4"/>
      <c r="BA1365" s="4"/>
      <c r="BB1365" s="4"/>
      <c r="BC1365" s="4"/>
      <c r="BD1365" s="4"/>
      <c r="BE1365" s="4"/>
      <c r="BF1365" s="4"/>
      <c r="BG1365" s="4"/>
      <c r="BH1365" s="4"/>
      <c r="BI1365" s="4"/>
      <c r="BJ1365" s="243" t="str">
        <f t="shared" si="129"/>
        <v>TL</v>
      </c>
      <c r="BK1365" s="4"/>
      <c r="BL1365" s="4"/>
      <c r="BM1365" s="4"/>
      <c r="BN1365" s="4"/>
      <c r="BO1365" s="4"/>
      <c r="BP1365" s="4"/>
      <c r="BQ1365" s="4"/>
      <c r="BR1365" s="4"/>
      <c r="BS1365" s="4"/>
      <c r="BT1365" s="4"/>
      <c r="BU1365" s="4"/>
      <c r="BV1365" s="4"/>
      <c r="BW1365" s="4"/>
      <c r="BX1365" s="4"/>
      <c r="BY1365" s="4"/>
      <c r="BZ1365" s="4"/>
      <c r="CA1365" s="4"/>
      <c r="CB1365" s="4"/>
      <c r="CC1365" s="4"/>
      <c r="CD1365" s="4"/>
      <c r="CE1365" s="4"/>
      <c r="CF1365" s="4"/>
      <c r="CG1365" s="4"/>
      <c r="CH1365" s="4"/>
      <c r="CI1365" s="4"/>
      <c r="CJ1365" s="4"/>
      <c r="CK1365" s="4"/>
      <c r="CL1365" s="4"/>
      <c r="CM1365" s="4"/>
    </row>
    <row r="1366" ht="14.25" customHeight="1">
      <c r="A1366" s="1" t="str">
        <f t="shared" si="140"/>
        <v>OK</v>
      </c>
      <c r="B1366" s="103" t="str">
        <f t="shared" si="4"/>
        <v>OK</v>
      </c>
      <c r="C1366" s="4" t="s">
        <v>6956</v>
      </c>
      <c r="D1366" s="4" t="s">
        <v>6674</v>
      </c>
      <c r="E1366" s="4" t="s">
        <v>6957</v>
      </c>
      <c r="F1366" s="4" t="s">
        <v>6958</v>
      </c>
      <c r="G1366" s="4" t="s">
        <v>6959</v>
      </c>
      <c r="H1366" s="4"/>
      <c r="I1366" s="4" t="s">
        <v>3580</v>
      </c>
      <c r="J1366" s="4" t="s">
        <v>123</v>
      </c>
      <c r="K1366" s="4"/>
      <c r="L1366" s="4" t="s">
        <v>6960</v>
      </c>
      <c r="M1366" s="4" t="s">
        <v>101</v>
      </c>
      <c r="N1366" s="4" t="s">
        <v>8</v>
      </c>
      <c r="O1366" s="4" t="s">
        <v>695</v>
      </c>
      <c r="P1366" s="4" t="s">
        <v>1380</v>
      </c>
      <c r="Q1366" s="4"/>
      <c r="R1366" s="4" t="s">
        <v>6967</v>
      </c>
      <c r="S1366" s="4" t="s">
        <v>6968</v>
      </c>
      <c r="T1366" s="4" t="s">
        <v>6969</v>
      </c>
      <c r="U1366" s="4" t="s">
        <v>5133</v>
      </c>
      <c r="V1366" s="4" t="s">
        <v>6970</v>
      </c>
      <c r="W1366" s="4" t="s">
        <v>6971</v>
      </c>
      <c r="X1366" s="4" t="s">
        <v>99</v>
      </c>
      <c r="Y1366" s="4" t="s">
        <v>6972</v>
      </c>
      <c r="Z1366" s="4"/>
      <c r="AA1366" s="4">
        <v>1451.0</v>
      </c>
      <c r="AB1366" s="4" t="s">
        <v>47</v>
      </c>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243" t="str">
        <f t="shared" si="129"/>
        <v>TNBT</v>
      </c>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c r="CL1366" s="4"/>
      <c r="CM1366" s="4"/>
    </row>
    <row r="1367" ht="14.25" customHeight="1">
      <c r="A1367" s="1"/>
      <c r="B1367" s="103" t="str">
        <f t="shared" si="4"/>
        <v>Thêm</v>
      </c>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243" t="str">
        <f t="shared" si="129"/>
        <v/>
      </c>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c r="CL1367" s="4"/>
      <c r="CM1367" s="4"/>
    </row>
    <row r="1368" ht="14.25" customHeight="1">
      <c r="A1368" s="1" t="str">
        <f t="shared" ref="A1368:A1371" si="141">SWITCH(B1368,"OK",IF(ISBLANK(R1368),IF(ISBLANK(P1368),"Giữ chỗ nhóm","Giữ chỗ"),"OK"),"Chưa làm",IF(P1368&lt;&gt;"","Giữ chỗ",""),0,IF(ISBLANK(R1368),"Thêm",""),"")</f>
        <v/>
      </c>
      <c r="B1368" s="103" t="str">
        <f t="shared" si="4"/>
        <v>Có sẵn</v>
      </c>
      <c r="C1368" s="4" t="s">
        <v>6956</v>
      </c>
      <c r="D1368" s="4" t="s">
        <v>6674</v>
      </c>
      <c r="E1368" s="4"/>
      <c r="F1368" s="4"/>
      <c r="G1368" s="4"/>
      <c r="H1368" s="4"/>
      <c r="I1368" s="4"/>
      <c r="J1368" s="4"/>
      <c r="K1368" s="4"/>
      <c r="L1368" s="4"/>
      <c r="M1368" s="4"/>
      <c r="N1368" s="4"/>
      <c r="O1368" s="4"/>
      <c r="P1368" s="4"/>
      <c r="Q1368" s="4" t="s">
        <v>9</v>
      </c>
      <c r="R1368" s="4" t="s">
        <v>6973</v>
      </c>
      <c r="S1368" s="4"/>
      <c r="T1368" s="4"/>
      <c r="U1368" s="4"/>
      <c r="V1368" s="4"/>
      <c r="W1368" s="4"/>
      <c r="X1368" s="4"/>
      <c r="Y1368" s="4"/>
      <c r="Z1368" s="4" t="s">
        <v>6974</v>
      </c>
      <c r="AA1368" s="4">
        <v>1453.0</v>
      </c>
      <c r="AB1368" s="4" t="s">
        <v>49</v>
      </c>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243" t="str">
        <f t="shared" si="129"/>
        <v>TL</v>
      </c>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c r="CL1368" s="4"/>
      <c r="CM1368" s="4"/>
    </row>
    <row r="1369" ht="14.25" customHeight="1">
      <c r="A1369" s="1" t="str">
        <f t="shared" si="141"/>
        <v/>
      </c>
      <c r="B1369" s="103" t="str">
        <f t="shared" si="4"/>
        <v>Có sẵn</v>
      </c>
      <c r="C1369" s="4" t="s">
        <v>6975</v>
      </c>
      <c r="D1369" s="4" t="s">
        <v>6674</v>
      </c>
      <c r="E1369" s="4"/>
      <c r="F1369" s="4"/>
      <c r="G1369" s="4" t="s">
        <v>6976</v>
      </c>
      <c r="H1369" s="4"/>
      <c r="I1369" s="4" t="s">
        <v>3580</v>
      </c>
      <c r="J1369" s="4" t="s">
        <v>123</v>
      </c>
      <c r="K1369" s="4"/>
      <c r="L1369" s="4" t="s">
        <v>6960</v>
      </c>
      <c r="M1369" s="4" t="s">
        <v>49</v>
      </c>
      <c r="N1369" s="4" t="s">
        <v>5</v>
      </c>
      <c r="O1369" s="4" t="s">
        <v>3275</v>
      </c>
      <c r="P1369" s="4" t="s">
        <v>2985</v>
      </c>
      <c r="Q1369" s="4" t="s">
        <v>5</v>
      </c>
      <c r="R1369" s="4" t="s">
        <v>6977</v>
      </c>
      <c r="S1369" s="4" t="s">
        <v>6978</v>
      </c>
      <c r="T1369" s="4" t="s">
        <v>6979</v>
      </c>
      <c r="U1369" s="4" t="s">
        <v>6980</v>
      </c>
      <c r="V1369" s="4" t="s">
        <v>6981</v>
      </c>
      <c r="W1369" s="4" t="s">
        <v>6982</v>
      </c>
      <c r="X1369" s="4"/>
      <c r="Y1369" s="4"/>
      <c r="Z1369" s="4"/>
      <c r="AA1369" s="4">
        <v>1454.0</v>
      </c>
      <c r="AB1369" s="4" t="s">
        <v>49</v>
      </c>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243" t="str">
        <f t="shared" si="129"/>
        <v>TNLT</v>
      </c>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4"/>
      <c r="CH1369" s="4"/>
      <c r="CI1369" s="4"/>
      <c r="CJ1369" s="4"/>
      <c r="CK1369" s="4"/>
      <c r="CL1369" s="4"/>
      <c r="CM1369" s="4"/>
    </row>
    <row r="1370" ht="14.25" customHeight="1">
      <c r="A1370" s="1" t="str">
        <f t="shared" si="141"/>
        <v/>
      </c>
      <c r="B1370" s="103" t="str">
        <f t="shared" si="4"/>
        <v>Tự do chọn</v>
      </c>
      <c r="C1370" s="4" t="s">
        <v>6975</v>
      </c>
      <c r="D1370" s="4" t="s">
        <v>6674</v>
      </c>
      <c r="E1370" s="4"/>
      <c r="F1370" s="4"/>
      <c r="G1370" s="4" t="s">
        <v>6976</v>
      </c>
      <c r="H1370" s="4"/>
      <c r="I1370" s="4" t="s">
        <v>3580</v>
      </c>
      <c r="J1370" s="4" t="s">
        <v>123</v>
      </c>
      <c r="K1370" s="4"/>
      <c r="L1370" s="4" t="s">
        <v>6960</v>
      </c>
      <c r="M1370" s="4" t="s">
        <v>49</v>
      </c>
      <c r="N1370" s="4" t="s">
        <v>9</v>
      </c>
      <c r="O1370" s="4"/>
      <c r="P1370" s="4"/>
      <c r="Q1370" s="4"/>
      <c r="R1370" s="4"/>
      <c r="S1370" s="4"/>
      <c r="T1370" s="4"/>
      <c r="U1370" s="4"/>
      <c r="V1370" s="4"/>
      <c r="W1370" s="4"/>
      <c r="X1370" s="4"/>
      <c r="Y1370" s="4"/>
      <c r="Z1370" s="4"/>
      <c r="AA1370" s="4">
        <v>1455.0</v>
      </c>
      <c r="AB1370" s="4" t="s">
        <v>49</v>
      </c>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243" t="str">
        <f t="shared" si="129"/>
        <v>TL</v>
      </c>
      <c r="BK1370" s="4"/>
      <c r="BL1370" s="4"/>
      <c r="BM1370" s="4"/>
      <c r="BN1370" s="4"/>
      <c r="BO1370" s="4"/>
      <c r="BP1370" s="4"/>
      <c r="BQ1370" s="4"/>
      <c r="BR1370" s="4"/>
      <c r="BS1370" s="4"/>
      <c r="BT1370" s="4"/>
      <c r="BU1370" s="4"/>
      <c r="BV1370" s="4"/>
      <c r="BW1370" s="4"/>
      <c r="BX1370" s="4"/>
      <c r="BY1370" s="4"/>
      <c r="BZ1370" s="4"/>
      <c r="CA1370" s="4"/>
      <c r="CB1370" s="4"/>
      <c r="CC1370" s="4"/>
      <c r="CD1370" s="4"/>
      <c r="CE1370" s="4"/>
      <c r="CF1370" s="4"/>
      <c r="CG1370" s="4"/>
      <c r="CH1370" s="4"/>
      <c r="CI1370" s="4"/>
      <c r="CJ1370" s="4"/>
      <c r="CK1370" s="4"/>
      <c r="CL1370" s="4"/>
      <c r="CM1370" s="4"/>
    </row>
    <row r="1371" ht="14.25" customHeight="1">
      <c r="A1371" s="1" t="str">
        <f t="shared" si="141"/>
        <v>OK</v>
      </c>
      <c r="B1371" s="103" t="str">
        <f t="shared" si="4"/>
        <v>OK</v>
      </c>
      <c r="C1371" s="4" t="s">
        <v>6975</v>
      </c>
      <c r="D1371" s="4" t="s">
        <v>6674</v>
      </c>
      <c r="E1371" s="4"/>
      <c r="F1371" s="4"/>
      <c r="G1371" s="4" t="s">
        <v>6976</v>
      </c>
      <c r="H1371" s="4"/>
      <c r="I1371" s="4" t="s">
        <v>3580</v>
      </c>
      <c r="J1371" s="4" t="s">
        <v>123</v>
      </c>
      <c r="K1371" s="4"/>
      <c r="L1371" s="4" t="s">
        <v>6960</v>
      </c>
      <c r="M1371" s="4" t="s">
        <v>101</v>
      </c>
      <c r="N1371" s="4" t="s">
        <v>8</v>
      </c>
      <c r="O1371" s="4" t="s">
        <v>135</v>
      </c>
      <c r="P1371" s="4" t="s">
        <v>4814</v>
      </c>
      <c r="Q1371" s="4"/>
      <c r="R1371" s="4" t="s">
        <v>6983</v>
      </c>
      <c r="S1371" s="4" t="s">
        <v>6984</v>
      </c>
      <c r="T1371" s="4" t="s">
        <v>6985</v>
      </c>
      <c r="U1371" s="4" t="s">
        <v>6986</v>
      </c>
      <c r="V1371" s="4" t="s">
        <v>6987</v>
      </c>
      <c r="W1371" s="4" t="s">
        <v>6988</v>
      </c>
      <c r="X1371" s="4" t="s">
        <v>301</v>
      </c>
      <c r="Y1371" s="4" t="s">
        <v>6989</v>
      </c>
      <c r="Z1371" s="4"/>
      <c r="AA1371" s="4">
        <v>1456.0</v>
      </c>
      <c r="AB1371" s="4" t="s">
        <v>48</v>
      </c>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243" t="str">
        <f t="shared" si="129"/>
        <v>TNBT</v>
      </c>
      <c r="BK1371" s="4"/>
      <c r="BL1371" s="4"/>
      <c r="BM1371" s="4"/>
      <c r="BN1371" s="4"/>
      <c r="BO1371" s="4"/>
      <c r="BP1371" s="4"/>
      <c r="BQ1371" s="4"/>
      <c r="BR1371" s="4"/>
      <c r="BS1371" s="4"/>
      <c r="BT1371" s="4"/>
      <c r="BU1371" s="4"/>
      <c r="BV1371" s="4"/>
      <c r="BW1371" s="4"/>
      <c r="BX1371" s="4"/>
      <c r="BY1371" s="4"/>
      <c r="BZ1371" s="4"/>
      <c r="CA1371" s="4"/>
      <c r="CB1371" s="4"/>
      <c r="CC1371" s="4"/>
      <c r="CD1371" s="4"/>
      <c r="CE1371" s="4"/>
      <c r="CF1371" s="4"/>
      <c r="CG1371" s="4"/>
      <c r="CH1371" s="4"/>
      <c r="CI1371" s="4"/>
      <c r="CJ1371" s="4"/>
      <c r="CK1371" s="4"/>
      <c r="CL1371" s="4"/>
      <c r="CM1371" s="4"/>
    </row>
    <row r="1372" ht="14.25" customHeight="1">
      <c r="A1372" s="1"/>
      <c r="B1372" s="103" t="str">
        <f t="shared" si="4"/>
        <v>Thêm</v>
      </c>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243" t="str">
        <f t="shared" si="129"/>
        <v/>
      </c>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c r="CJ1372" s="4"/>
      <c r="CK1372" s="4"/>
      <c r="CL1372" s="4"/>
      <c r="CM1372" s="4"/>
    </row>
    <row r="1373" ht="14.25" customHeight="1">
      <c r="A1373" s="1" t="str">
        <f t="shared" ref="A1373:A1381" si="142">SWITCH(B1373,"OK",IF(ISBLANK(R1373),IF(ISBLANK(P1373),"Giữ chỗ nhóm","Giữ chỗ"),"OK"),"Chưa làm",IF(P1373&lt;&gt;"","Giữ chỗ",""),0,IF(ISBLANK(R1373),"Thêm",""),"")</f>
        <v/>
      </c>
      <c r="B1373" s="103" t="str">
        <f t="shared" si="4"/>
        <v>Tự do chọn</v>
      </c>
      <c r="C1373" s="4" t="s">
        <v>6990</v>
      </c>
      <c r="D1373" s="4" t="s">
        <v>6674</v>
      </c>
      <c r="E1373" s="4"/>
      <c r="F1373" s="4" t="s">
        <v>6991</v>
      </c>
      <c r="G1373" s="4" t="s">
        <v>6992</v>
      </c>
      <c r="H1373" s="4" t="s">
        <v>6993</v>
      </c>
      <c r="I1373" s="4" t="s">
        <v>3580</v>
      </c>
      <c r="J1373" s="4" t="s">
        <v>123</v>
      </c>
      <c r="K1373" s="4"/>
      <c r="L1373" s="4" t="s">
        <v>6994</v>
      </c>
      <c r="M1373" s="4" t="s">
        <v>49</v>
      </c>
      <c r="N1373" s="4" t="s">
        <v>5</v>
      </c>
      <c r="O1373" s="4"/>
      <c r="P1373" s="4"/>
      <c r="Q1373" s="4"/>
      <c r="R1373" s="4"/>
      <c r="S1373" s="4"/>
      <c r="T1373" s="4"/>
      <c r="U1373" s="4"/>
      <c r="V1373" s="4"/>
      <c r="W1373" s="4"/>
      <c r="X1373" s="4"/>
      <c r="Y1373" s="4"/>
      <c r="Z1373" s="4"/>
      <c r="AA1373" s="4">
        <v>1458.0</v>
      </c>
      <c r="AB1373" s="4" t="s">
        <v>49</v>
      </c>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243" t="str">
        <f t="shared" si="129"/>
        <v>TNLT</v>
      </c>
      <c r="BK1373" s="4"/>
      <c r="BL1373" s="4"/>
      <c r="BM1373" s="4"/>
      <c r="BN1373" s="4"/>
      <c r="BO1373" s="4"/>
      <c r="BP1373" s="4"/>
      <c r="BQ1373" s="4"/>
      <c r="BR1373" s="4"/>
      <c r="BS1373" s="4"/>
      <c r="BT1373" s="4"/>
      <c r="BU1373" s="4"/>
      <c r="BV1373" s="4"/>
      <c r="BW1373" s="4"/>
      <c r="BX1373" s="4"/>
      <c r="BY1373" s="4"/>
      <c r="BZ1373" s="4"/>
      <c r="CA1373" s="4"/>
      <c r="CB1373" s="4"/>
      <c r="CC1373" s="4"/>
      <c r="CD1373" s="4"/>
      <c r="CE1373" s="4"/>
      <c r="CF1373" s="4"/>
      <c r="CG1373" s="4"/>
      <c r="CH1373" s="4"/>
      <c r="CI1373" s="4"/>
      <c r="CJ1373" s="4"/>
      <c r="CK1373" s="4"/>
      <c r="CL1373" s="4"/>
      <c r="CM1373" s="4"/>
    </row>
    <row r="1374" ht="14.25" customHeight="1">
      <c r="A1374" s="1" t="str">
        <f t="shared" si="142"/>
        <v>OK</v>
      </c>
      <c r="B1374" s="103" t="str">
        <f t="shared" si="4"/>
        <v>OK</v>
      </c>
      <c r="C1374" s="4" t="s">
        <v>6990</v>
      </c>
      <c r="D1374" s="4" t="s">
        <v>6674</v>
      </c>
      <c r="E1374" s="4"/>
      <c r="F1374" s="4"/>
      <c r="G1374" s="4"/>
      <c r="H1374" s="4"/>
      <c r="I1374" s="4"/>
      <c r="J1374" s="4"/>
      <c r="K1374" s="4"/>
      <c r="L1374" s="4"/>
      <c r="M1374" s="4" t="s">
        <v>49</v>
      </c>
      <c r="N1374" s="4" t="s">
        <v>5</v>
      </c>
      <c r="O1374" s="4" t="s">
        <v>3028</v>
      </c>
      <c r="P1374" s="4" t="s">
        <v>3391</v>
      </c>
      <c r="Q1374" s="4"/>
      <c r="R1374" s="4" t="s">
        <v>6995</v>
      </c>
      <c r="S1374" s="4" t="s">
        <v>6996</v>
      </c>
      <c r="T1374" s="4" t="s">
        <v>6997</v>
      </c>
      <c r="U1374" s="4" t="s">
        <v>6998</v>
      </c>
      <c r="V1374" s="4" t="s">
        <v>6999</v>
      </c>
      <c r="W1374" s="4" t="s">
        <v>7000</v>
      </c>
      <c r="X1374" s="4"/>
      <c r="Y1374" s="4"/>
      <c r="Z1374" s="4"/>
      <c r="AA1374" s="4">
        <v>1459.0</v>
      </c>
      <c r="AB1374" s="4" t="s">
        <v>49</v>
      </c>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243" t="str">
        <f t="shared" si="129"/>
        <v>TNLT</v>
      </c>
      <c r="BK1374" s="4"/>
      <c r="BL1374" s="4"/>
      <c r="BM1374" s="4"/>
      <c r="BN1374" s="4"/>
      <c r="BO1374" s="4"/>
      <c r="BP1374" s="4"/>
      <c r="BQ1374" s="4"/>
      <c r="BR1374" s="4"/>
      <c r="BS1374" s="4"/>
      <c r="BT1374" s="4"/>
      <c r="BU1374" s="4"/>
      <c r="BV1374" s="4"/>
      <c r="BW1374" s="4"/>
      <c r="BX1374" s="4"/>
      <c r="BY1374" s="4"/>
      <c r="BZ1374" s="4"/>
      <c r="CA1374" s="4"/>
      <c r="CB1374" s="4"/>
      <c r="CC1374" s="4"/>
      <c r="CD1374" s="4"/>
      <c r="CE1374" s="4"/>
      <c r="CF1374" s="4"/>
      <c r="CG1374" s="4"/>
      <c r="CH1374" s="4"/>
      <c r="CI1374" s="4"/>
      <c r="CJ1374" s="4"/>
      <c r="CK1374" s="4"/>
      <c r="CL1374" s="4"/>
      <c r="CM1374" s="4"/>
    </row>
    <row r="1375" ht="14.25" customHeight="1">
      <c r="A1375" s="1" t="str">
        <f t="shared" si="142"/>
        <v>OK</v>
      </c>
      <c r="B1375" s="103" t="str">
        <f t="shared" si="4"/>
        <v>OK</v>
      </c>
      <c r="C1375" s="4" t="s">
        <v>6990</v>
      </c>
      <c r="D1375" s="4" t="s">
        <v>6674</v>
      </c>
      <c r="E1375" s="4"/>
      <c r="F1375" s="4"/>
      <c r="G1375" s="4"/>
      <c r="H1375" s="4"/>
      <c r="I1375" s="4"/>
      <c r="J1375" s="4"/>
      <c r="K1375" s="4"/>
      <c r="L1375" s="4"/>
      <c r="M1375" s="4" t="s">
        <v>49</v>
      </c>
      <c r="N1375" s="4" t="s">
        <v>5</v>
      </c>
      <c r="O1375" s="4" t="s">
        <v>3028</v>
      </c>
      <c r="P1375" s="4" t="s">
        <v>3391</v>
      </c>
      <c r="Q1375" s="4"/>
      <c r="R1375" s="4" t="s">
        <v>7001</v>
      </c>
      <c r="S1375" s="4" t="s">
        <v>7002</v>
      </c>
      <c r="T1375" s="4" t="s">
        <v>7003</v>
      </c>
      <c r="U1375" s="4" t="s">
        <v>7004</v>
      </c>
      <c r="V1375" s="4" t="s">
        <v>7005</v>
      </c>
      <c r="W1375" s="4" t="s">
        <v>7006</v>
      </c>
      <c r="X1375" s="4"/>
      <c r="Y1375" s="4"/>
      <c r="Z1375" s="4"/>
      <c r="AA1375" s="4">
        <v>1460.0</v>
      </c>
      <c r="AB1375" s="4" t="s">
        <v>49</v>
      </c>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243" t="str">
        <f t="shared" si="129"/>
        <v>TNLT</v>
      </c>
      <c r="BK1375" s="4"/>
      <c r="BL1375" s="4"/>
      <c r="BM1375" s="4"/>
      <c r="BN1375" s="4"/>
      <c r="BO1375" s="4"/>
      <c r="BP1375" s="4"/>
      <c r="BQ1375" s="4"/>
      <c r="BR1375" s="4"/>
      <c r="BS1375" s="4"/>
      <c r="BT1375" s="4"/>
      <c r="BU1375" s="4"/>
      <c r="BV1375" s="4"/>
      <c r="BW1375" s="4"/>
      <c r="BX1375" s="4"/>
      <c r="BY1375" s="4"/>
      <c r="BZ1375" s="4"/>
      <c r="CA1375" s="4"/>
      <c r="CB1375" s="4"/>
      <c r="CC1375" s="4"/>
      <c r="CD1375" s="4"/>
      <c r="CE1375" s="4"/>
      <c r="CF1375" s="4"/>
      <c r="CG1375" s="4"/>
      <c r="CH1375" s="4"/>
      <c r="CI1375" s="4"/>
      <c r="CJ1375" s="4"/>
      <c r="CK1375" s="4"/>
      <c r="CL1375" s="4"/>
      <c r="CM1375" s="4"/>
    </row>
    <row r="1376" ht="14.25" customHeight="1">
      <c r="A1376" s="1" t="str">
        <f t="shared" si="142"/>
        <v/>
      </c>
      <c r="B1376" s="103" t="str">
        <f t="shared" si="4"/>
        <v>Có sẵn</v>
      </c>
      <c r="C1376" s="4" t="s">
        <v>6990</v>
      </c>
      <c r="D1376" s="4" t="s">
        <v>6674</v>
      </c>
      <c r="E1376" s="4"/>
      <c r="F1376" s="4" t="s">
        <v>6991</v>
      </c>
      <c r="G1376" s="4" t="s">
        <v>6992</v>
      </c>
      <c r="H1376" s="4" t="s">
        <v>6993</v>
      </c>
      <c r="I1376" s="4" t="s">
        <v>3580</v>
      </c>
      <c r="J1376" s="4" t="s">
        <v>123</v>
      </c>
      <c r="K1376" s="4"/>
      <c r="L1376" s="4" t="s">
        <v>6994</v>
      </c>
      <c r="M1376" s="4"/>
      <c r="N1376" s="4"/>
      <c r="O1376" s="4"/>
      <c r="P1376" s="4"/>
      <c r="Q1376" s="4" t="s">
        <v>144</v>
      </c>
      <c r="R1376" s="4" t="s">
        <v>7007</v>
      </c>
      <c r="S1376" s="4" t="s">
        <v>7008</v>
      </c>
      <c r="T1376" s="4" t="s">
        <v>6155</v>
      </c>
      <c r="U1376" s="4" t="s">
        <v>7009</v>
      </c>
      <c r="V1376" s="4" t="s">
        <v>7010</v>
      </c>
      <c r="W1376" s="4" t="s">
        <v>150</v>
      </c>
      <c r="X1376" s="4" t="s">
        <v>99</v>
      </c>
      <c r="Y1376" s="4"/>
      <c r="Z1376" s="4" t="s">
        <v>385</v>
      </c>
      <c r="AA1376" s="4">
        <v>1461.0</v>
      </c>
      <c r="AB1376" s="4" t="s">
        <v>101</v>
      </c>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243" t="str">
        <f t="shared" si="129"/>
        <v>ICT_TNLT</v>
      </c>
      <c r="BK1376" s="4"/>
      <c r="BL1376" s="4"/>
      <c r="BM1376" s="4"/>
      <c r="BN1376" s="4"/>
      <c r="BO1376" s="4"/>
      <c r="BP1376" s="4"/>
      <c r="BQ1376" s="4"/>
      <c r="BR1376" s="4"/>
      <c r="BS1376" s="4"/>
      <c r="BT1376" s="4"/>
      <c r="BU1376" s="4"/>
      <c r="BV1376" s="4"/>
      <c r="BW1376" s="4"/>
      <c r="BX1376" s="4"/>
      <c r="BY1376" s="4"/>
      <c r="BZ1376" s="4"/>
      <c r="CA1376" s="4"/>
      <c r="CB1376" s="4"/>
      <c r="CC1376" s="4"/>
      <c r="CD1376" s="4"/>
      <c r="CE1376" s="4"/>
      <c r="CF1376" s="4"/>
      <c r="CG1376" s="4"/>
      <c r="CH1376" s="4"/>
      <c r="CI1376" s="4"/>
      <c r="CJ1376" s="4"/>
      <c r="CK1376" s="4"/>
      <c r="CL1376" s="4"/>
      <c r="CM1376" s="4"/>
    </row>
    <row r="1377" ht="14.25" customHeight="1">
      <c r="A1377" s="1" t="str">
        <f t="shared" si="142"/>
        <v/>
      </c>
      <c r="B1377" s="103" t="str">
        <f t="shared" si="4"/>
        <v>Có sẵn</v>
      </c>
      <c r="C1377" s="4" t="s">
        <v>6990</v>
      </c>
      <c r="D1377" s="4" t="s">
        <v>6674</v>
      </c>
      <c r="E1377" s="4"/>
      <c r="F1377" s="4"/>
      <c r="G1377" s="4"/>
      <c r="H1377" s="4"/>
      <c r="I1377" s="4"/>
      <c r="J1377" s="4"/>
      <c r="K1377" s="4"/>
      <c r="L1377" s="4"/>
      <c r="M1377" s="4"/>
      <c r="N1377" s="4"/>
      <c r="O1377" s="4"/>
      <c r="P1377" s="4"/>
      <c r="Q1377" s="4" t="s">
        <v>144</v>
      </c>
      <c r="R1377" s="4" t="s">
        <v>7011</v>
      </c>
      <c r="S1377" s="4" t="s">
        <v>7012</v>
      </c>
      <c r="T1377" s="4" t="s">
        <v>7013</v>
      </c>
      <c r="U1377" s="4" t="s">
        <v>7014</v>
      </c>
      <c r="V1377" s="4" t="s">
        <v>7015</v>
      </c>
      <c r="W1377" s="4" t="s">
        <v>150</v>
      </c>
      <c r="X1377" s="4" t="s">
        <v>410</v>
      </c>
      <c r="Y1377" s="4"/>
      <c r="Z1377" s="4" t="s">
        <v>7016</v>
      </c>
      <c r="AA1377" s="4">
        <v>1462.0</v>
      </c>
      <c r="AB1377" s="4" t="s">
        <v>101</v>
      </c>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243" t="str">
        <f t="shared" si="129"/>
        <v>ICT_TNLT</v>
      </c>
      <c r="BK1377" s="4"/>
      <c r="BL1377" s="4"/>
      <c r="BM1377" s="4"/>
      <c r="BN1377" s="4"/>
      <c r="BO1377" s="4"/>
      <c r="BP1377" s="4"/>
      <c r="BQ1377" s="4"/>
      <c r="BR1377" s="4"/>
      <c r="BS1377" s="4"/>
      <c r="BT1377" s="4"/>
      <c r="BU1377" s="4"/>
      <c r="BV1377" s="4"/>
      <c r="BW1377" s="4"/>
      <c r="BX1377" s="4"/>
      <c r="BY1377" s="4"/>
      <c r="BZ1377" s="4"/>
      <c r="CA1377" s="4"/>
      <c r="CB1377" s="4"/>
      <c r="CC1377" s="4"/>
      <c r="CD1377" s="4"/>
      <c r="CE1377" s="4"/>
      <c r="CF1377" s="4"/>
      <c r="CG1377" s="4"/>
      <c r="CH1377" s="4"/>
      <c r="CI1377" s="4"/>
      <c r="CJ1377" s="4"/>
      <c r="CK1377" s="4"/>
      <c r="CL1377" s="4"/>
      <c r="CM1377" s="4"/>
    </row>
    <row r="1378" ht="14.25" customHeight="1">
      <c r="A1378" s="1" t="str">
        <f t="shared" si="142"/>
        <v/>
      </c>
      <c r="B1378" s="103" t="str">
        <f t="shared" si="4"/>
        <v>Có sẵn</v>
      </c>
      <c r="C1378" s="4" t="s">
        <v>6990</v>
      </c>
      <c r="D1378" s="4" t="s">
        <v>6674</v>
      </c>
      <c r="E1378" s="4"/>
      <c r="F1378" s="4"/>
      <c r="G1378" s="4"/>
      <c r="H1378" s="4"/>
      <c r="I1378" s="4"/>
      <c r="J1378" s="4"/>
      <c r="K1378" s="4"/>
      <c r="L1378" s="4"/>
      <c r="M1378" s="4"/>
      <c r="N1378" s="4"/>
      <c r="O1378" s="4"/>
      <c r="P1378" s="4"/>
      <c r="Q1378" s="4" t="s">
        <v>9</v>
      </c>
      <c r="R1378" s="4" t="s">
        <v>7017</v>
      </c>
      <c r="S1378" s="4"/>
      <c r="T1378" s="4"/>
      <c r="U1378" s="4"/>
      <c r="V1378" s="4"/>
      <c r="W1378" s="4"/>
      <c r="X1378" s="4"/>
      <c r="Y1378" s="4"/>
      <c r="Z1378" s="4" t="s">
        <v>7018</v>
      </c>
      <c r="AA1378" s="4">
        <v>1463.0</v>
      </c>
      <c r="AB1378" s="4" t="s">
        <v>49</v>
      </c>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243" t="str">
        <f t="shared" si="129"/>
        <v>TL</v>
      </c>
      <c r="BK1378" s="4"/>
      <c r="BL1378" s="4"/>
      <c r="BM1378" s="4"/>
      <c r="BN1378" s="4"/>
      <c r="BO1378" s="4"/>
      <c r="BP1378" s="4"/>
      <c r="BQ1378" s="4"/>
      <c r="BR1378" s="4"/>
      <c r="BS1378" s="4"/>
      <c r="BT1378" s="4"/>
      <c r="BU1378" s="4"/>
      <c r="BV1378" s="4"/>
      <c r="BW1378" s="4"/>
      <c r="BX1378" s="4"/>
      <c r="BY1378" s="4"/>
      <c r="BZ1378" s="4"/>
      <c r="CA1378" s="4"/>
      <c r="CB1378" s="4"/>
      <c r="CC1378" s="4"/>
      <c r="CD1378" s="4"/>
      <c r="CE1378" s="4"/>
      <c r="CF1378" s="4"/>
      <c r="CG1378" s="4"/>
      <c r="CH1378" s="4"/>
      <c r="CI1378" s="4"/>
      <c r="CJ1378" s="4"/>
      <c r="CK1378" s="4"/>
      <c r="CL1378" s="4"/>
      <c r="CM1378" s="4"/>
    </row>
    <row r="1379" ht="14.25" customHeight="1">
      <c r="A1379" s="1" t="str">
        <f t="shared" si="142"/>
        <v>OK</v>
      </c>
      <c r="B1379" s="103" t="str">
        <f t="shared" si="4"/>
        <v>OK</v>
      </c>
      <c r="C1379" s="4" t="s">
        <v>7019</v>
      </c>
      <c r="D1379" s="4" t="s">
        <v>6674</v>
      </c>
      <c r="E1379" s="4"/>
      <c r="F1379" s="4"/>
      <c r="G1379" s="4"/>
      <c r="H1379" s="4" t="s">
        <v>7020</v>
      </c>
      <c r="I1379" s="4" t="s">
        <v>3580</v>
      </c>
      <c r="J1379" s="4" t="s">
        <v>123</v>
      </c>
      <c r="K1379" s="4"/>
      <c r="L1379" s="4" t="s">
        <v>6994</v>
      </c>
      <c r="M1379" s="4" t="s">
        <v>49</v>
      </c>
      <c r="N1379" s="4" t="s">
        <v>5</v>
      </c>
      <c r="O1379" s="4" t="s">
        <v>3028</v>
      </c>
      <c r="P1379" s="4" t="s">
        <v>3365</v>
      </c>
      <c r="Q1379" s="4"/>
      <c r="R1379" s="4" t="s">
        <v>7021</v>
      </c>
      <c r="S1379" s="4" t="s">
        <v>7022</v>
      </c>
      <c r="T1379" s="4" t="s">
        <v>7023</v>
      </c>
      <c r="U1379" s="4" t="s">
        <v>7024</v>
      </c>
      <c r="V1379" s="4" t="s">
        <v>7025</v>
      </c>
      <c r="W1379" s="4" t="s">
        <v>7026</v>
      </c>
      <c r="X1379" s="4"/>
      <c r="Y1379" s="4"/>
      <c r="Z1379" s="4"/>
      <c r="AA1379" s="4">
        <v>1464.0</v>
      </c>
      <c r="AB1379" s="4" t="s">
        <v>49</v>
      </c>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243" t="str">
        <f t="shared" si="129"/>
        <v>TNLT</v>
      </c>
      <c r="BK1379" s="4"/>
      <c r="BL1379" s="4"/>
      <c r="BM1379" s="4"/>
      <c r="BN1379" s="4"/>
      <c r="BO1379" s="4"/>
      <c r="BP1379" s="4"/>
      <c r="BQ1379" s="4"/>
      <c r="BR1379" s="4"/>
      <c r="BS1379" s="4"/>
      <c r="BT1379" s="4"/>
      <c r="BU1379" s="4"/>
      <c r="BV1379" s="4"/>
      <c r="BW1379" s="4"/>
      <c r="BX1379" s="4"/>
      <c r="BY1379" s="4"/>
      <c r="BZ1379" s="4"/>
      <c r="CA1379" s="4"/>
      <c r="CB1379" s="4"/>
      <c r="CC1379" s="4"/>
      <c r="CD1379" s="4"/>
      <c r="CE1379" s="4"/>
      <c r="CF1379" s="4"/>
      <c r="CG1379" s="4"/>
      <c r="CH1379" s="4"/>
      <c r="CI1379" s="4"/>
      <c r="CJ1379" s="4"/>
      <c r="CK1379" s="4"/>
      <c r="CL1379" s="4"/>
      <c r="CM1379" s="4"/>
    </row>
    <row r="1380" ht="14.25" customHeight="1">
      <c r="A1380" s="1" t="str">
        <f t="shared" si="142"/>
        <v>OK</v>
      </c>
      <c r="B1380" s="103" t="str">
        <f t="shared" si="4"/>
        <v>OK</v>
      </c>
      <c r="C1380" s="4" t="s">
        <v>7019</v>
      </c>
      <c r="D1380" s="4" t="s">
        <v>6674</v>
      </c>
      <c r="E1380" s="4"/>
      <c r="F1380" s="4"/>
      <c r="G1380" s="4"/>
      <c r="H1380" s="4" t="s">
        <v>7020</v>
      </c>
      <c r="I1380" s="4" t="s">
        <v>3580</v>
      </c>
      <c r="J1380" s="4" t="s">
        <v>123</v>
      </c>
      <c r="K1380" s="4"/>
      <c r="L1380" s="4" t="s">
        <v>6994</v>
      </c>
      <c r="M1380" s="4" t="s">
        <v>49</v>
      </c>
      <c r="N1380" s="4" t="s">
        <v>9</v>
      </c>
      <c r="O1380" s="4" t="s">
        <v>3767</v>
      </c>
      <c r="P1380" s="4" t="s">
        <v>3832</v>
      </c>
      <c r="Q1380" s="4"/>
      <c r="R1380" s="4" t="s">
        <v>7027</v>
      </c>
      <c r="S1380" s="4"/>
      <c r="T1380" s="4"/>
      <c r="U1380" s="4"/>
      <c r="V1380" s="4"/>
      <c r="W1380" s="4"/>
      <c r="X1380" s="4"/>
      <c r="Y1380" s="4"/>
      <c r="Z1380" s="4"/>
      <c r="AA1380" s="4">
        <v>1465.0</v>
      </c>
      <c r="AB1380" s="4" t="s">
        <v>49</v>
      </c>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c r="BI1380" s="4"/>
      <c r="BJ1380" s="243" t="str">
        <f t="shared" si="129"/>
        <v>TL</v>
      </c>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c r="CL1380" s="4"/>
      <c r="CM1380" s="4"/>
    </row>
    <row r="1381" ht="14.25" customHeight="1">
      <c r="A1381" s="1" t="str">
        <f t="shared" si="142"/>
        <v>OK</v>
      </c>
      <c r="B1381" s="103" t="str">
        <f t="shared" si="4"/>
        <v>OK</v>
      </c>
      <c r="C1381" s="4" t="s">
        <v>7019</v>
      </c>
      <c r="D1381" s="4" t="s">
        <v>6674</v>
      </c>
      <c r="E1381" s="4"/>
      <c r="F1381" s="4"/>
      <c r="G1381" s="4"/>
      <c r="H1381" s="4" t="s">
        <v>7020</v>
      </c>
      <c r="I1381" s="4" t="s">
        <v>3580</v>
      </c>
      <c r="J1381" s="4" t="s">
        <v>123</v>
      </c>
      <c r="K1381" s="4"/>
      <c r="L1381" s="4" t="s">
        <v>6994</v>
      </c>
      <c r="M1381" s="4" t="s">
        <v>101</v>
      </c>
      <c r="N1381" s="4" t="s">
        <v>8</v>
      </c>
      <c r="O1381" s="4" t="s">
        <v>135</v>
      </c>
      <c r="P1381" s="4" t="s">
        <v>4814</v>
      </c>
      <c r="Q1381" s="4"/>
      <c r="R1381" s="4" t="s">
        <v>7028</v>
      </c>
      <c r="S1381" s="4" t="s">
        <v>7029</v>
      </c>
      <c r="T1381" s="4" t="s">
        <v>7030</v>
      </c>
      <c r="U1381" s="4" t="s">
        <v>7031</v>
      </c>
      <c r="V1381" s="4" t="s">
        <v>7032</v>
      </c>
      <c r="W1381" s="4" t="s">
        <v>7033</v>
      </c>
      <c r="X1381" s="4" t="s">
        <v>132</v>
      </c>
      <c r="Y1381" s="4" t="s">
        <v>7034</v>
      </c>
      <c r="Z1381" s="4"/>
      <c r="AA1381" s="4">
        <v>1466.0</v>
      </c>
      <c r="AB1381" s="4" t="s">
        <v>48</v>
      </c>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243" t="str">
        <f t="shared" si="129"/>
        <v>TNBT</v>
      </c>
      <c r="BK1381" s="4"/>
      <c r="BL1381" s="4"/>
      <c r="BM1381" s="4"/>
      <c r="BN1381" s="4"/>
      <c r="BO1381" s="4"/>
      <c r="BP1381" s="4"/>
      <c r="BQ1381" s="4"/>
      <c r="BR1381" s="4"/>
      <c r="BS1381" s="4"/>
      <c r="BT1381" s="4"/>
      <c r="BU1381" s="4"/>
      <c r="BV1381" s="4"/>
      <c r="BW1381" s="4"/>
      <c r="BX1381" s="4"/>
      <c r="BY1381" s="4"/>
      <c r="BZ1381" s="4"/>
      <c r="CA1381" s="4"/>
      <c r="CB1381" s="4"/>
      <c r="CC1381" s="4"/>
      <c r="CD1381" s="4"/>
      <c r="CE1381" s="4"/>
      <c r="CF1381" s="4"/>
      <c r="CG1381" s="4"/>
      <c r="CH1381" s="4"/>
      <c r="CI1381" s="4"/>
      <c r="CJ1381" s="4"/>
      <c r="CK1381" s="4"/>
      <c r="CL1381" s="4"/>
      <c r="CM1381" s="4"/>
    </row>
    <row r="1382" ht="14.25" customHeight="1">
      <c r="A1382" s="1"/>
      <c r="B1382" s="103" t="str">
        <f t="shared" si="4"/>
        <v>Thêm</v>
      </c>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243" t="str">
        <f t="shared" si="129"/>
        <v/>
      </c>
      <c r="BK1382" s="4"/>
      <c r="BL1382" s="4"/>
      <c r="BM1382" s="4"/>
      <c r="BN1382" s="4"/>
      <c r="BO1382" s="4"/>
      <c r="BP1382" s="4"/>
      <c r="BQ1382" s="4"/>
      <c r="BR1382" s="4"/>
      <c r="BS1382" s="4"/>
      <c r="BT1382" s="4"/>
      <c r="BU1382" s="4"/>
      <c r="BV1382" s="4"/>
      <c r="BW1382" s="4"/>
      <c r="BX1382" s="4"/>
      <c r="BY1382" s="4"/>
      <c r="BZ1382" s="4"/>
      <c r="CA1382" s="4"/>
      <c r="CB1382" s="4"/>
      <c r="CC1382" s="4"/>
      <c r="CD1382" s="4"/>
      <c r="CE1382" s="4"/>
      <c r="CF1382" s="4"/>
      <c r="CG1382" s="4"/>
      <c r="CH1382" s="4"/>
      <c r="CI1382" s="4"/>
      <c r="CJ1382" s="4"/>
      <c r="CK1382" s="4"/>
      <c r="CL1382" s="4"/>
      <c r="CM1382" s="4"/>
    </row>
    <row r="1383" ht="14.25" customHeight="1">
      <c r="A1383" s="1" t="str">
        <f t="shared" ref="A1383:A1389" si="143">SWITCH(B1383,"OK",IF(ISBLANK(R1383),IF(ISBLANK(P1383),"Giữ chỗ nhóm","Giữ chỗ"),"OK"),"Chưa làm",IF(P1383&lt;&gt;"","Giữ chỗ",""),0,IF(ISBLANK(R1383),"Thêm",""),"")</f>
        <v/>
      </c>
      <c r="B1383" s="103" t="str">
        <f t="shared" si="4"/>
        <v>Tự do chọn</v>
      </c>
      <c r="C1383" s="4" t="s">
        <v>7036</v>
      </c>
      <c r="D1383" s="4" t="s">
        <v>6674</v>
      </c>
      <c r="E1383" s="4"/>
      <c r="F1383" s="4"/>
      <c r="G1383" s="4" t="s">
        <v>7037</v>
      </c>
      <c r="H1383" s="4"/>
      <c r="I1383" s="4" t="s">
        <v>3580</v>
      </c>
      <c r="J1383" s="4" t="s">
        <v>123</v>
      </c>
      <c r="K1383" s="4"/>
      <c r="L1383" s="4" t="s">
        <v>7038</v>
      </c>
      <c r="M1383" s="4" t="s">
        <v>49</v>
      </c>
      <c r="N1383" s="4" t="s">
        <v>5</v>
      </c>
      <c r="O1383" s="4"/>
      <c r="P1383" s="4"/>
      <c r="Q1383" s="4"/>
      <c r="R1383" s="4"/>
      <c r="S1383" s="4"/>
      <c r="T1383" s="4"/>
      <c r="U1383" s="4"/>
      <c r="V1383" s="4"/>
      <c r="W1383" s="4"/>
      <c r="X1383" s="4"/>
      <c r="Y1383" s="4"/>
      <c r="Z1383" s="4"/>
      <c r="AA1383" s="4">
        <v>1468.0</v>
      </c>
      <c r="AB1383" s="4" t="s">
        <v>49</v>
      </c>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243" t="str">
        <f t="shared" si="129"/>
        <v>TNLT</v>
      </c>
      <c r="BK1383" s="4"/>
      <c r="BL1383" s="4"/>
      <c r="BM1383" s="4"/>
      <c r="BN1383" s="4"/>
      <c r="BO1383" s="4"/>
      <c r="BP1383" s="4"/>
      <c r="BQ1383" s="4"/>
      <c r="BR1383" s="4"/>
      <c r="BS1383" s="4"/>
      <c r="BT1383" s="4"/>
      <c r="BU1383" s="4"/>
      <c r="BV1383" s="4"/>
      <c r="BW1383" s="4"/>
      <c r="BX1383" s="4"/>
      <c r="BY1383" s="4"/>
      <c r="BZ1383" s="4"/>
      <c r="CA1383" s="4"/>
      <c r="CB1383" s="4"/>
      <c r="CC1383" s="4"/>
      <c r="CD1383" s="4"/>
      <c r="CE1383" s="4"/>
      <c r="CF1383" s="4"/>
      <c r="CG1383" s="4"/>
      <c r="CH1383" s="4"/>
      <c r="CI1383" s="4"/>
      <c r="CJ1383" s="4"/>
      <c r="CK1383" s="4"/>
      <c r="CL1383" s="4"/>
      <c r="CM1383" s="4"/>
    </row>
    <row r="1384" ht="14.25" customHeight="1">
      <c r="A1384" s="1" t="str">
        <f t="shared" si="143"/>
        <v/>
      </c>
      <c r="B1384" s="103" t="str">
        <f t="shared" si="4"/>
        <v>Có sẵn</v>
      </c>
      <c r="C1384" s="4" t="s">
        <v>7036</v>
      </c>
      <c r="D1384" s="4" t="s">
        <v>6674</v>
      </c>
      <c r="E1384" s="4"/>
      <c r="F1384" s="4"/>
      <c r="G1384" s="4"/>
      <c r="H1384" s="4"/>
      <c r="I1384" s="4"/>
      <c r="J1384" s="4"/>
      <c r="K1384" s="4"/>
      <c r="L1384" s="4"/>
      <c r="M1384" s="4" t="s">
        <v>49</v>
      </c>
      <c r="N1384" s="4" t="s">
        <v>5</v>
      </c>
      <c r="O1384" s="4" t="s">
        <v>3275</v>
      </c>
      <c r="P1384" s="4" t="s">
        <v>2985</v>
      </c>
      <c r="Q1384" s="4" t="s">
        <v>5</v>
      </c>
      <c r="R1384" s="4" t="s">
        <v>7039</v>
      </c>
      <c r="S1384" s="4" t="s">
        <v>7040</v>
      </c>
      <c r="T1384" s="4" t="s">
        <v>7041</v>
      </c>
      <c r="U1384" s="4" t="s">
        <v>7042</v>
      </c>
      <c r="V1384" s="4" t="s">
        <v>7043</v>
      </c>
      <c r="W1384" s="4" t="s">
        <v>4858</v>
      </c>
      <c r="X1384" s="4"/>
      <c r="Y1384" s="4"/>
      <c r="Z1384" s="4"/>
      <c r="AA1384" s="4">
        <v>1469.0</v>
      </c>
      <c r="AB1384" s="4" t="s">
        <v>49</v>
      </c>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243" t="str">
        <f t="shared" si="129"/>
        <v>TNLT</v>
      </c>
      <c r="BK1384" s="4"/>
      <c r="BL1384" s="4"/>
      <c r="BM1384" s="4"/>
      <c r="BN1384" s="4"/>
      <c r="BO1384" s="4"/>
      <c r="BP1384" s="4"/>
      <c r="BQ1384" s="4"/>
      <c r="BR1384" s="4"/>
      <c r="BS1384" s="4"/>
      <c r="BT1384" s="4"/>
      <c r="BU1384" s="4"/>
      <c r="BV1384" s="4"/>
      <c r="BW1384" s="4"/>
      <c r="BX1384" s="4"/>
      <c r="BY1384" s="4"/>
      <c r="BZ1384" s="4"/>
      <c r="CA1384" s="4"/>
      <c r="CB1384" s="4"/>
      <c r="CC1384" s="4"/>
      <c r="CD1384" s="4"/>
      <c r="CE1384" s="4"/>
      <c r="CF1384" s="4"/>
      <c r="CG1384" s="4"/>
      <c r="CH1384" s="4"/>
      <c r="CI1384" s="4"/>
      <c r="CJ1384" s="4"/>
      <c r="CK1384" s="4"/>
      <c r="CL1384" s="4"/>
      <c r="CM1384" s="4"/>
    </row>
    <row r="1385" ht="14.25" customHeight="1">
      <c r="A1385" s="1" t="str">
        <f t="shared" si="143"/>
        <v/>
      </c>
      <c r="B1385" s="103" t="str">
        <f t="shared" si="4"/>
        <v>Có sẵn</v>
      </c>
      <c r="C1385" s="4" t="s">
        <v>7036</v>
      </c>
      <c r="D1385" s="4" t="s">
        <v>6674</v>
      </c>
      <c r="E1385" s="4"/>
      <c r="F1385" s="4"/>
      <c r="G1385" s="4" t="s">
        <v>7037</v>
      </c>
      <c r="H1385" s="4"/>
      <c r="I1385" s="4" t="s">
        <v>3580</v>
      </c>
      <c r="J1385" s="4" t="s">
        <v>123</v>
      </c>
      <c r="K1385" s="4"/>
      <c r="L1385" s="4" t="s">
        <v>7038</v>
      </c>
      <c r="M1385" s="4"/>
      <c r="N1385" s="4"/>
      <c r="O1385" s="4"/>
      <c r="P1385" s="4"/>
      <c r="Q1385" s="4" t="s">
        <v>144</v>
      </c>
      <c r="R1385" s="4" t="s">
        <v>7044</v>
      </c>
      <c r="S1385" s="4" t="s">
        <v>7045</v>
      </c>
      <c r="T1385" s="4" t="s">
        <v>7046</v>
      </c>
      <c r="U1385" s="4" t="s">
        <v>7047</v>
      </c>
      <c r="V1385" s="4" t="s">
        <v>7048</v>
      </c>
      <c r="W1385" s="4" t="s">
        <v>916</v>
      </c>
      <c r="X1385" s="4" t="s">
        <v>242</v>
      </c>
      <c r="Y1385" s="4"/>
      <c r="Z1385" s="4" t="s">
        <v>5910</v>
      </c>
      <c r="AA1385" s="4">
        <v>1470.0</v>
      </c>
      <c r="AB1385" s="4" t="s">
        <v>101</v>
      </c>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243" t="str">
        <f t="shared" si="129"/>
        <v>ICT_TNLT</v>
      </c>
      <c r="BK1385" s="4"/>
      <c r="BL1385" s="4"/>
      <c r="BM1385" s="4"/>
      <c r="BN1385" s="4"/>
      <c r="BO1385" s="4"/>
      <c r="BP1385" s="4"/>
      <c r="BQ1385" s="4"/>
      <c r="BR1385" s="4"/>
      <c r="BS1385" s="4"/>
      <c r="BT1385" s="4"/>
      <c r="BU1385" s="4"/>
      <c r="BV1385" s="4"/>
      <c r="BW1385" s="4"/>
      <c r="BX1385" s="4"/>
      <c r="BY1385" s="4"/>
      <c r="BZ1385" s="4"/>
      <c r="CA1385" s="4"/>
      <c r="CB1385" s="4"/>
      <c r="CC1385" s="4"/>
      <c r="CD1385" s="4"/>
      <c r="CE1385" s="4"/>
      <c r="CF1385" s="4"/>
      <c r="CG1385" s="4"/>
      <c r="CH1385" s="4"/>
      <c r="CI1385" s="4"/>
      <c r="CJ1385" s="4"/>
      <c r="CK1385" s="4"/>
      <c r="CL1385" s="4"/>
      <c r="CM1385" s="4"/>
    </row>
    <row r="1386" ht="14.25" customHeight="1">
      <c r="A1386" s="1" t="str">
        <f t="shared" si="143"/>
        <v/>
      </c>
      <c r="B1386" s="103" t="str">
        <f t="shared" si="4"/>
        <v>Có sẵn</v>
      </c>
      <c r="C1386" s="4" t="s">
        <v>7036</v>
      </c>
      <c r="D1386" s="4" t="s">
        <v>6674</v>
      </c>
      <c r="E1386" s="4"/>
      <c r="F1386" s="4"/>
      <c r="G1386" s="4"/>
      <c r="H1386" s="4"/>
      <c r="I1386" s="4"/>
      <c r="J1386" s="4"/>
      <c r="K1386" s="4"/>
      <c r="L1386" s="4"/>
      <c r="M1386" s="4"/>
      <c r="N1386" s="4"/>
      <c r="O1386" s="4"/>
      <c r="P1386" s="4"/>
      <c r="Q1386" s="4" t="s">
        <v>144</v>
      </c>
      <c r="R1386" s="4" t="s">
        <v>7049</v>
      </c>
      <c r="S1386" s="4" t="s">
        <v>7050</v>
      </c>
      <c r="T1386" s="4" t="s">
        <v>7051</v>
      </c>
      <c r="U1386" s="4" t="s">
        <v>7052</v>
      </c>
      <c r="V1386" s="4" t="s">
        <v>7053</v>
      </c>
      <c r="W1386" s="4" t="s">
        <v>7054</v>
      </c>
      <c r="X1386" s="4" t="s">
        <v>151</v>
      </c>
      <c r="Y1386" s="4"/>
      <c r="Z1386" s="4" t="s">
        <v>1910</v>
      </c>
      <c r="AA1386" s="4">
        <v>1471.0</v>
      </c>
      <c r="AB1386" s="4" t="s">
        <v>101</v>
      </c>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c r="BI1386" s="4"/>
      <c r="BJ1386" s="243" t="str">
        <f t="shared" si="129"/>
        <v>ICT_TNLT</v>
      </c>
      <c r="BK1386" s="4"/>
      <c r="BL1386" s="4"/>
      <c r="BM1386" s="4"/>
      <c r="BN1386" s="4"/>
      <c r="BO1386" s="4"/>
      <c r="BP1386" s="4"/>
      <c r="BQ1386" s="4"/>
      <c r="BR1386" s="4"/>
      <c r="BS1386" s="4"/>
      <c r="BT1386" s="4"/>
      <c r="BU1386" s="4"/>
      <c r="BV1386" s="4"/>
      <c r="BW1386" s="4"/>
      <c r="BX1386" s="4"/>
      <c r="BY1386" s="4"/>
      <c r="BZ1386" s="4"/>
      <c r="CA1386" s="4"/>
      <c r="CB1386" s="4"/>
      <c r="CC1386" s="4"/>
      <c r="CD1386" s="4"/>
      <c r="CE1386" s="4"/>
      <c r="CF1386" s="4"/>
      <c r="CG1386" s="4"/>
      <c r="CH1386" s="4"/>
      <c r="CI1386" s="4"/>
      <c r="CJ1386" s="4"/>
      <c r="CK1386" s="4"/>
      <c r="CL1386" s="4"/>
      <c r="CM1386" s="4"/>
    </row>
    <row r="1387" ht="14.25" customHeight="1">
      <c r="A1387" s="1" t="str">
        <f t="shared" si="143"/>
        <v/>
      </c>
      <c r="B1387" s="103" t="str">
        <f t="shared" si="4"/>
        <v>Tự do chọn</v>
      </c>
      <c r="C1387" s="4" t="s">
        <v>7055</v>
      </c>
      <c r="D1387" s="4" t="s">
        <v>6674</v>
      </c>
      <c r="E1387" s="4"/>
      <c r="F1387" s="4"/>
      <c r="G1387" s="4" t="s">
        <v>7056</v>
      </c>
      <c r="H1387" s="4"/>
      <c r="I1387" s="4" t="s">
        <v>3580</v>
      </c>
      <c r="J1387" s="4" t="s">
        <v>123</v>
      </c>
      <c r="K1387" s="4"/>
      <c r="L1387" s="4" t="s">
        <v>7038</v>
      </c>
      <c r="M1387" s="4" t="s">
        <v>49</v>
      </c>
      <c r="N1387" s="4" t="s">
        <v>5</v>
      </c>
      <c r="O1387" s="4"/>
      <c r="P1387" s="4"/>
      <c r="Q1387" s="4"/>
      <c r="R1387" s="4"/>
      <c r="S1387" s="4"/>
      <c r="T1387" s="4"/>
      <c r="U1387" s="4"/>
      <c r="V1387" s="4"/>
      <c r="W1387" s="4"/>
      <c r="X1387" s="4"/>
      <c r="Y1387" s="4"/>
      <c r="Z1387" s="4"/>
      <c r="AA1387" s="4">
        <v>1472.0</v>
      </c>
      <c r="AB1387" s="4" t="s">
        <v>49</v>
      </c>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243" t="str">
        <f t="shared" si="129"/>
        <v>TNLT</v>
      </c>
      <c r="BK1387" s="4"/>
      <c r="BL1387" s="4"/>
      <c r="BM1387" s="4"/>
      <c r="BN1387" s="4"/>
      <c r="BO1387" s="4"/>
      <c r="BP1387" s="4"/>
      <c r="BQ1387" s="4"/>
      <c r="BR1387" s="4"/>
      <c r="BS1387" s="4"/>
      <c r="BT1387" s="4"/>
      <c r="BU1387" s="4"/>
      <c r="BV1387" s="4"/>
      <c r="BW1387" s="4"/>
      <c r="BX1387" s="4"/>
      <c r="BY1387" s="4"/>
      <c r="BZ1387" s="4"/>
      <c r="CA1387" s="4"/>
      <c r="CB1387" s="4"/>
      <c r="CC1387" s="4"/>
      <c r="CD1387" s="4"/>
      <c r="CE1387" s="4"/>
      <c r="CF1387" s="4"/>
      <c r="CG1387" s="4"/>
      <c r="CH1387" s="4"/>
      <c r="CI1387" s="4"/>
      <c r="CJ1387" s="4"/>
      <c r="CK1387" s="4"/>
      <c r="CL1387" s="4"/>
      <c r="CM1387" s="4"/>
    </row>
    <row r="1388" ht="14.25" customHeight="1">
      <c r="A1388" s="1" t="str">
        <f t="shared" si="143"/>
        <v>OK</v>
      </c>
      <c r="B1388" s="103" t="str">
        <f t="shared" si="4"/>
        <v>OK</v>
      </c>
      <c r="C1388" s="4" t="s">
        <v>7055</v>
      </c>
      <c r="D1388" s="4" t="s">
        <v>6674</v>
      </c>
      <c r="E1388" s="4"/>
      <c r="F1388" s="4"/>
      <c r="G1388" s="4" t="s">
        <v>7056</v>
      </c>
      <c r="H1388" s="4"/>
      <c r="I1388" s="4" t="s">
        <v>3580</v>
      </c>
      <c r="J1388" s="4" t="s">
        <v>123</v>
      </c>
      <c r="K1388" s="4"/>
      <c r="L1388" s="4" t="s">
        <v>7038</v>
      </c>
      <c r="M1388" s="4" t="s">
        <v>49</v>
      </c>
      <c r="N1388" s="4" t="s">
        <v>9</v>
      </c>
      <c r="O1388" s="4" t="s">
        <v>3767</v>
      </c>
      <c r="P1388" s="4" t="s">
        <v>3832</v>
      </c>
      <c r="Q1388" s="4"/>
      <c r="R1388" s="4" t="s">
        <v>7057</v>
      </c>
      <c r="S1388" s="4"/>
      <c r="T1388" s="4"/>
      <c r="U1388" s="4"/>
      <c r="V1388" s="4"/>
      <c r="W1388" s="4"/>
      <c r="X1388" s="4"/>
      <c r="Y1388" s="4"/>
      <c r="Z1388" s="4"/>
      <c r="AA1388" s="4">
        <v>1473.0</v>
      </c>
      <c r="AB1388" s="4" t="s">
        <v>49</v>
      </c>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243" t="str">
        <f t="shared" si="129"/>
        <v>TL</v>
      </c>
      <c r="BK1388" s="4"/>
      <c r="BL1388" s="4"/>
      <c r="BM1388" s="4"/>
      <c r="BN1388" s="4"/>
      <c r="BO1388" s="4"/>
      <c r="BP1388" s="4"/>
      <c r="BQ1388" s="4"/>
      <c r="BR1388" s="4"/>
      <c r="BS1388" s="4"/>
      <c r="BT1388" s="4"/>
      <c r="BU1388" s="4"/>
      <c r="BV1388" s="4"/>
      <c r="BW1388" s="4"/>
      <c r="BX1388" s="4"/>
      <c r="BY1388" s="4"/>
      <c r="BZ1388" s="4"/>
      <c r="CA1388" s="4"/>
      <c r="CB1388" s="4"/>
      <c r="CC1388" s="4"/>
      <c r="CD1388" s="4"/>
      <c r="CE1388" s="4"/>
      <c r="CF1388" s="4"/>
      <c r="CG1388" s="4"/>
      <c r="CH1388" s="4"/>
      <c r="CI1388" s="4"/>
      <c r="CJ1388" s="4"/>
      <c r="CK1388" s="4"/>
      <c r="CL1388" s="4"/>
      <c r="CM1388" s="4"/>
    </row>
    <row r="1389" ht="14.25" customHeight="1">
      <c r="A1389" s="1" t="str">
        <f t="shared" si="143"/>
        <v>OK</v>
      </c>
      <c r="B1389" s="103" t="str">
        <f t="shared" si="4"/>
        <v>OK</v>
      </c>
      <c r="C1389" s="4" t="s">
        <v>7055</v>
      </c>
      <c r="D1389" s="4" t="s">
        <v>6674</v>
      </c>
      <c r="E1389" s="4"/>
      <c r="F1389" s="4"/>
      <c r="G1389" s="4" t="s">
        <v>7056</v>
      </c>
      <c r="H1389" s="4"/>
      <c r="I1389" s="4" t="s">
        <v>3580</v>
      </c>
      <c r="J1389" s="4" t="s">
        <v>123</v>
      </c>
      <c r="K1389" s="4"/>
      <c r="L1389" s="4" t="s">
        <v>7038</v>
      </c>
      <c r="M1389" s="4" t="s">
        <v>101</v>
      </c>
      <c r="N1389" s="4" t="s">
        <v>8</v>
      </c>
      <c r="O1389" s="4" t="s">
        <v>1400</v>
      </c>
      <c r="P1389" s="4" t="s">
        <v>1401</v>
      </c>
      <c r="Q1389" s="4"/>
      <c r="R1389" s="4" t="s">
        <v>7058</v>
      </c>
      <c r="S1389" s="4" t="s">
        <v>7059</v>
      </c>
      <c r="T1389" s="4" t="s">
        <v>7060</v>
      </c>
      <c r="U1389" s="4" t="s">
        <v>7061</v>
      </c>
      <c r="V1389" s="4" t="s">
        <v>7062</v>
      </c>
      <c r="W1389" s="4" t="s">
        <v>7063</v>
      </c>
      <c r="X1389" s="4" t="s">
        <v>151</v>
      </c>
      <c r="Y1389" s="4" t="s">
        <v>7064</v>
      </c>
      <c r="Z1389" s="4"/>
      <c r="AA1389" s="4">
        <v>1474.0</v>
      </c>
      <c r="AB1389" s="4" t="s">
        <v>48</v>
      </c>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243" t="str">
        <f t="shared" si="129"/>
        <v>TNBT</v>
      </c>
      <c r="BK1389" s="4"/>
      <c r="BL1389" s="4"/>
      <c r="BM1389" s="4"/>
      <c r="BN1389" s="4"/>
      <c r="BO1389" s="4"/>
      <c r="BP1389" s="4"/>
      <c r="BQ1389" s="4"/>
      <c r="BR1389" s="4"/>
      <c r="BS1389" s="4"/>
      <c r="BT1389" s="4"/>
      <c r="BU1389" s="4"/>
      <c r="BV1389" s="4"/>
      <c r="BW1389" s="4"/>
      <c r="BX1389" s="4"/>
      <c r="BY1389" s="4"/>
      <c r="BZ1389" s="4"/>
      <c r="CA1389" s="4"/>
      <c r="CB1389" s="4"/>
      <c r="CC1389" s="4"/>
      <c r="CD1389" s="4"/>
      <c r="CE1389" s="4"/>
      <c r="CF1389" s="4"/>
      <c r="CG1389" s="4"/>
      <c r="CH1389" s="4"/>
      <c r="CI1389" s="4"/>
      <c r="CJ1389" s="4"/>
      <c r="CK1389" s="4"/>
      <c r="CL1389" s="4"/>
      <c r="CM1389" s="4"/>
    </row>
    <row r="1390" ht="14.25" customHeight="1">
      <c r="A1390" s="1"/>
      <c r="B1390" s="103" t="str">
        <f t="shared" si="4"/>
        <v>Thêm</v>
      </c>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243" t="str">
        <f t="shared" si="129"/>
        <v/>
      </c>
      <c r="BK1390" s="4"/>
      <c r="BL1390" s="4"/>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c r="CM1390" s="4"/>
    </row>
    <row r="1391" ht="14.25" customHeight="1">
      <c r="A1391" s="1" t="str">
        <f t="shared" ref="A1391:A1393" si="144">SWITCH(B1391,"OK",IF(ISBLANK(R1391),IF(ISBLANK(P1391),"Giữ chỗ nhóm","Giữ chỗ"),"OK"),"Chưa làm",IF(P1391&lt;&gt;"","Giữ chỗ",""),0,IF(ISBLANK(R1391),"Thêm",""),"")</f>
        <v/>
      </c>
      <c r="B1391" s="103" t="str">
        <f t="shared" si="4"/>
        <v>Tự do chọn</v>
      </c>
      <c r="C1391" s="4" t="s">
        <v>7065</v>
      </c>
      <c r="D1391" s="4" t="s">
        <v>6674</v>
      </c>
      <c r="E1391" s="4"/>
      <c r="F1391" s="4"/>
      <c r="G1391" s="4" t="s">
        <v>7066</v>
      </c>
      <c r="H1391" s="4" t="s">
        <v>7067</v>
      </c>
      <c r="I1391" s="4" t="s">
        <v>3580</v>
      </c>
      <c r="J1391" s="4" t="s">
        <v>123</v>
      </c>
      <c r="K1391" s="4"/>
      <c r="L1391" s="4" t="s">
        <v>7038</v>
      </c>
      <c r="M1391" s="4" t="s">
        <v>49</v>
      </c>
      <c r="N1391" s="4" t="s">
        <v>5</v>
      </c>
      <c r="O1391" s="4"/>
      <c r="P1391" s="4"/>
      <c r="Q1391" s="4"/>
      <c r="R1391" s="4"/>
      <c r="S1391" s="4"/>
      <c r="T1391" s="4"/>
      <c r="U1391" s="4"/>
      <c r="V1391" s="4"/>
      <c r="W1391" s="4"/>
      <c r="X1391" s="4"/>
      <c r="Y1391" s="4"/>
      <c r="Z1391" s="4"/>
      <c r="AA1391" s="4">
        <v>1476.0</v>
      </c>
      <c r="AB1391" s="4" t="s">
        <v>49</v>
      </c>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243" t="str">
        <f t="shared" si="129"/>
        <v>TNLT</v>
      </c>
      <c r="BK1391" s="4"/>
      <c r="BL1391" s="4"/>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c r="CL1391" s="4"/>
      <c r="CM1391" s="4"/>
    </row>
    <row r="1392" ht="14.25" customHeight="1">
      <c r="A1392" s="1" t="str">
        <f t="shared" si="144"/>
        <v/>
      </c>
      <c r="B1392" s="103" t="str">
        <f t="shared" si="4"/>
        <v>Tự do chọn</v>
      </c>
      <c r="C1392" s="4" t="s">
        <v>7065</v>
      </c>
      <c r="D1392" s="4" t="s">
        <v>6674</v>
      </c>
      <c r="E1392" s="4"/>
      <c r="F1392" s="4"/>
      <c r="G1392" s="4" t="s">
        <v>7066</v>
      </c>
      <c r="H1392" s="4" t="s">
        <v>7067</v>
      </c>
      <c r="I1392" s="4" t="s">
        <v>3580</v>
      </c>
      <c r="J1392" s="4" t="s">
        <v>123</v>
      </c>
      <c r="K1392" s="4"/>
      <c r="L1392" s="4" t="s">
        <v>7038</v>
      </c>
      <c r="M1392" s="4" t="s">
        <v>49</v>
      </c>
      <c r="N1392" s="4" t="s">
        <v>9</v>
      </c>
      <c r="O1392" s="4"/>
      <c r="P1392" s="4"/>
      <c r="Q1392" s="4"/>
      <c r="R1392" s="4"/>
      <c r="S1392" s="4"/>
      <c r="T1392" s="4"/>
      <c r="U1392" s="4"/>
      <c r="V1392" s="4"/>
      <c r="W1392" s="4"/>
      <c r="X1392" s="4"/>
      <c r="Y1392" s="4"/>
      <c r="Z1392" s="4"/>
      <c r="AA1392" s="4">
        <v>1477.0</v>
      </c>
      <c r="AB1392" s="4" t="s">
        <v>49</v>
      </c>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c r="BI1392" s="4"/>
      <c r="BJ1392" s="243" t="str">
        <f t="shared" si="129"/>
        <v>TL</v>
      </c>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c r="CL1392" s="4"/>
      <c r="CM1392" s="4"/>
    </row>
    <row r="1393" ht="14.25" customHeight="1">
      <c r="A1393" s="1" t="str">
        <f t="shared" si="144"/>
        <v/>
      </c>
      <c r="B1393" s="103" t="str">
        <f t="shared" si="4"/>
        <v>Tự do chọn</v>
      </c>
      <c r="C1393" s="4" t="s">
        <v>7065</v>
      </c>
      <c r="D1393" s="4" t="s">
        <v>6674</v>
      </c>
      <c r="E1393" s="4"/>
      <c r="F1393" s="4"/>
      <c r="G1393" s="4" t="s">
        <v>7066</v>
      </c>
      <c r="H1393" s="4" t="s">
        <v>7067</v>
      </c>
      <c r="I1393" s="4" t="s">
        <v>3580</v>
      </c>
      <c r="J1393" s="4" t="s">
        <v>123</v>
      </c>
      <c r="K1393" s="4"/>
      <c r="L1393" s="4" t="s">
        <v>7038</v>
      </c>
      <c r="M1393" s="4" t="s">
        <v>101</v>
      </c>
      <c r="N1393" s="4" t="s">
        <v>8</v>
      </c>
      <c r="O1393" s="4"/>
      <c r="P1393" s="4"/>
      <c r="Q1393" s="4"/>
      <c r="R1393" s="4"/>
      <c r="S1393" s="4"/>
      <c r="T1393" s="4"/>
      <c r="U1393" s="4"/>
      <c r="V1393" s="4"/>
      <c r="W1393" s="4"/>
      <c r="X1393" s="4"/>
      <c r="Y1393" s="4"/>
      <c r="Z1393" s="4"/>
      <c r="AA1393" s="4">
        <v>1478.0</v>
      </c>
      <c r="AB1393" s="4" t="s">
        <v>48</v>
      </c>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243" t="str">
        <f t="shared" si="129"/>
        <v>TNBT</v>
      </c>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c r="CL1393" s="4"/>
      <c r="CM1393" s="4"/>
    </row>
    <row r="1394" ht="14.25" customHeight="1">
      <c r="A1394" s="1"/>
      <c r="B1394" s="103" t="str">
        <f t="shared" si="4"/>
        <v>Thêm</v>
      </c>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243" t="str">
        <f t="shared" si="129"/>
        <v/>
      </c>
      <c r="BK1394" s="4"/>
      <c r="BL1394" s="4"/>
      <c r="BM1394" s="4"/>
      <c r="BN1394" s="4"/>
      <c r="BO1394" s="4"/>
      <c r="BP1394" s="4"/>
      <c r="BQ1394" s="4"/>
      <c r="BR1394" s="4"/>
      <c r="BS1394" s="4"/>
      <c r="BT1394" s="4"/>
      <c r="BU1394" s="4"/>
      <c r="BV1394" s="4"/>
      <c r="BW1394" s="4"/>
      <c r="BX1394" s="4"/>
      <c r="BY1394" s="4"/>
      <c r="BZ1394" s="4"/>
      <c r="CA1394" s="4"/>
      <c r="CB1394" s="4"/>
      <c r="CC1394" s="4"/>
      <c r="CD1394" s="4"/>
      <c r="CE1394" s="4"/>
      <c r="CF1394" s="4"/>
      <c r="CG1394" s="4"/>
      <c r="CH1394" s="4"/>
      <c r="CI1394" s="4"/>
      <c r="CJ1394" s="4"/>
      <c r="CK1394" s="4"/>
      <c r="CL1394" s="4"/>
      <c r="CM1394" s="4"/>
    </row>
    <row r="1395" ht="14.25" customHeight="1">
      <c r="A1395" s="1" t="str">
        <f t="shared" ref="A1395:A1397" si="145">SWITCH(B1395,"OK",IF(ISBLANK(R1395),IF(ISBLANK(P1395),"Giữ chỗ nhóm","Giữ chỗ"),"OK"),"Chưa làm",IF(P1395&lt;&gt;"","Giữ chỗ",""),0,IF(ISBLANK(R1395),"Thêm",""),"")</f>
        <v>OK</v>
      </c>
      <c r="B1395" s="103" t="str">
        <f t="shared" si="4"/>
        <v>OK</v>
      </c>
      <c r="C1395" s="4" t="s">
        <v>7068</v>
      </c>
      <c r="D1395" s="4" t="s">
        <v>6674</v>
      </c>
      <c r="E1395" s="4"/>
      <c r="F1395" s="4"/>
      <c r="G1395" s="4"/>
      <c r="H1395" s="4" t="s">
        <v>7069</v>
      </c>
      <c r="I1395" s="4" t="s">
        <v>3580</v>
      </c>
      <c r="J1395" s="4" t="s">
        <v>123</v>
      </c>
      <c r="K1395" s="4"/>
      <c r="L1395" s="4" t="s">
        <v>7038</v>
      </c>
      <c r="M1395" s="4" t="s">
        <v>49</v>
      </c>
      <c r="N1395" s="4" t="s">
        <v>5</v>
      </c>
      <c r="O1395" s="4" t="s">
        <v>3275</v>
      </c>
      <c r="P1395" s="4" t="s">
        <v>4285</v>
      </c>
      <c r="Q1395" s="4"/>
      <c r="R1395" s="4" t="s">
        <v>7070</v>
      </c>
      <c r="S1395" s="4" t="s">
        <v>7071</v>
      </c>
      <c r="T1395" s="4" t="s">
        <v>7072</v>
      </c>
      <c r="U1395" s="4" t="s">
        <v>7073</v>
      </c>
      <c r="V1395" s="4" t="s">
        <v>7074</v>
      </c>
      <c r="W1395" s="4" t="s">
        <v>7075</v>
      </c>
      <c r="X1395" s="4"/>
      <c r="Y1395" s="4"/>
      <c r="Z1395" s="4"/>
      <c r="AA1395" s="4">
        <v>1480.0</v>
      </c>
      <c r="AB1395" s="4" t="s">
        <v>49</v>
      </c>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243" t="str">
        <f t="shared" si="129"/>
        <v>TNLT</v>
      </c>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c r="CL1395" s="4"/>
      <c r="CM1395" s="4"/>
    </row>
    <row r="1396" ht="14.25" customHeight="1">
      <c r="A1396" s="1" t="str">
        <f t="shared" si="145"/>
        <v/>
      </c>
      <c r="B1396" s="103" t="str">
        <f t="shared" si="4"/>
        <v>Tự do chọn</v>
      </c>
      <c r="C1396" s="4" t="s">
        <v>7068</v>
      </c>
      <c r="D1396" s="4" t="s">
        <v>6674</v>
      </c>
      <c r="E1396" s="4"/>
      <c r="F1396" s="4"/>
      <c r="G1396" s="4"/>
      <c r="H1396" s="4" t="s">
        <v>7069</v>
      </c>
      <c r="I1396" s="4" t="s">
        <v>3580</v>
      </c>
      <c r="J1396" s="4" t="s">
        <v>123</v>
      </c>
      <c r="K1396" s="4"/>
      <c r="L1396" s="4" t="s">
        <v>7038</v>
      </c>
      <c r="M1396" s="4" t="s">
        <v>49</v>
      </c>
      <c r="N1396" s="4" t="s">
        <v>9</v>
      </c>
      <c r="O1396" s="4"/>
      <c r="P1396" s="4"/>
      <c r="Q1396" s="4"/>
      <c r="R1396" s="4"/>
      <c r="S1396" s="4"/>
      <c r="T1396" s="4"/>
      <c r="U1396" s="4"/>
      <c r="V1396" s="4"/>
      <c r="W1396" s="4"/>
      <c r="X1396" s="4"/>
      <c r="Y1396" s="4"/>
      <c r="Z1396" s="4"/>
      <c r="AA1396" s="4">
        <v>1481.0</v>
      </c>
      <c r="AB1396" s="4" t="s">
        <v>49</v>
      </c>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243" t="str">
        <f t="shared" si="129"/>
        <v>TL</v>
      </c>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c r="CL1396" s="4"/>
      <c r="CM1396" s="4"/>
    </row>
    <row r="1397" ht="14.25" customHeight="1">
      <c r="A1397" s="1" t="str">
        <f t="shared" si="145"/>
        <v/>
      </c>
      <c r="B1397" s="103" t="str">
        <f t="shared" si="4"/>
        <v>Tự do chọn</v>
      </c>
      <c r="C1397" s="4" t="s">
        <v>7068</v>
      </c>
      <c r="D1397" s="4" t="s">
        <v>6674</v>
      </c>
      <c r="E1397" s="4"/>
      <c r="F1397" s="4"/>
      <c r="G1397" s="4"/>
      <c r="H1397" s="4" t="s">
        <v>7069</v>
      </c>
      <c r="I1397" s="4" t="s">
        <v>3580</v>
      </c>
      <c r="J1397" s="4" t="s">
        <v>123</v>
      </c>
      <c r="K1397" s="4"/>
      <c r="L1397" s="4" t="s">
        <v>7038</v>
      </c>
      <c r="M1397" s="4" t="s">
        <v>101</v>
      </c>
      <c r="N1397" s="4" t="s">
        <v>8</v>
      </c>
      <c r="O1397" s="4"/>
      <c r="P1397" s="4"/>
      <c r="Q1397" s="4"/>
      <c r="R1397" s="4"/>
      <c r="S1397" s="4"/>
      <c r="T1397" s="4"/>
      <c r="U1397" s="4"/>
      <c r="V1397" s="4"/>
      <c r="W1397" s="4"/>
      <c r="X1397" s="4"/>
      <c r="Y1397" s="4"/>
      <c r="Z1397" s="4"/>
      <c r="AA1397" s="4">
        <v>1482.0</v>
      </c>
      <c r="AB1397" s="4" t="s">
        <v>48</v>
      </c>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243" t="str">
        <f t="shared" si="129"/>
        <v>TNBT</v>
      </c>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c r="CJ1397" s="4"/>
      <c r="CK1397" s="4"/>
      <c r="CL1397" s="4"/>
      <c r="CM1397" s="4"/>
    </row>
    <row r="1398" ht="14.25" customHeight="1">
      <c r="A1398" s="1"/>
      <c r="B1398" s="103" t="str">
        <f t="shared" si="4"/>
        <v>Thêm</v>
      </c>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c r="BI1398" s="4"/>
      <c r="BJ1398" s="243" t="str">
        <f t="shared" si="129"/>
        <v/>
      </c>
      <c r="BK1398" s="4"/>
      <c r="BL1398" s="4"/>
      <c r="BM1398" s="4"/>
      <c r="BN1398" s="4"/>
      <c r="BO1398" s="4"/>
      <c r="BP1398" s="4"/>
      <c r="BQ1398" s="4"/>
      <c r="BR1398" s="4"/>
      <c r="BS1398" s="4"/>
      <c r="BT1398" s="4"/>
      <c r="BU1398" s="4"/>
      <c r="BV1398" s="4"/>
      <c r="BW1398" s="4"/>
      <c r="BX1398" s="4"/>
      <c r="BY1398" s="4"/>
      <c r="BZ1398" s="4"/>
      <c r="CA1398" s="4"/>
      <c r="CB1398" s="4"/>
      <c r="CC1398" s="4"/>
      <c r="CD1398" s="4"/>
      <c r="CE1398" s="4"/>
      <c r="CF1398" s="4"/>
      <c r="CG1398" s="4"/>
      <c r="CH1398" s="4"/>
      <c r="CI1398" s="4"/>
      <c r="CJ1398" s="4"/>
      <c r="CK1398" s="4"/>
      <c r="CL1398" s="4"/>
      <c r="CM1398" s="4"/>
    </row>
    <row r="1399" ht="14.25" customHeight="1">
      <c r="A1399" s="1" t="str">
        <f t="shared" ref="A1399:A1401" si="146">SWITCH(B1399,"OK",IF(ISBLANK(R1399),IF(ISBLANK(P1399),"Giữ chỗ nhóm","Giữ chỗ"),"OK"),"Chưa làm",IF(P1399&lt;&gt;"","Giữ chỗ",""),0,IF(ISBLANK(R1399),"Thêm",""),"")</f>
        <v/>
      </c>
      <c r="B1399" s="103" t="str">
        <f t="shared" si="4"/>
        <v>Tự do chọn</v>
      </c>
      <c r="C1399" s="4" t="s">
        <v>7076</v>
      </c>
      <c r="D1399" s="4" t="s">
        <v>6674</v>
      </c>
      <c r="E1399" s="4"/>
      <c r="F1399" s="4"/>
      <c r="G1399" s="4" t="s">
        <v>7077</v>
      </c>
      <c r="H1399" s="4" t="s">
        <v>7078</v>
      </c>
      <c r="I1399" s="4" t="s">
        <v>3580</v>
      </c>
      <c r="J1399" s="4" t="s">
        <v>123</v>
      </c>
      <c r="K1399" s="4"/>
      <c r="L1399" s="4" t="s">
        <v>7038</v>
      </c>
      <c r="M1399" s="4" t="s">
        <v>49</v>
      </c>
      <c r="N1399" s="4" t="s">
        <v>5</v>
      </c>
      <c r="O1399" s="4"/>
      <c r="P1399" s="4"/>
      <c r="Q1399" s="4"/>
      <c r="R1399" s="4"/>
      <c r="S1399" s="4"/>
      <c r="T1399" s="4"/>
      <c r="U1399" s="4"/>
      <c r="V1399" s="4"/>
      <c r="W1399" s="4"/>
      <c r="X1399" s="4"/>
      <c r="Y1399" s="4"/>
      <c r="Z1399" s="4"/>
      <c r="AA1399" s="4">
        <v>1484.0</v>
      </c>
      <c r="AB1399" s="4" t="s">
        <v>49</v>
      </c>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243" t="str">
        <f t="shared" si="129"/>
        <v>TNLT</v>
      </c>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c r="CL1399" s="4"/>
      <c r="CM1399" s="4"/>
    </row>
    <row r="1400" ht="14.25" customHeight="1">
      <c r="A1400" s="1" t="str">
        <f t="shared" si="146"/>
        <v>OK</v>
      </c>
      <c r="B1400" s="103" t="str">
        <f t="shared" si="4"/>
        <v>OK</v>
      </c>
      <c r="C1400" s="4" t="s">
        <v>7076</v>
      </c>
      <c r="D1400" s="4" t="s">
        <v>6674</v>
      </c>
      <c r="E1400" s="4"/>
      <c r="F1400" s="4"/>
      <c r="G1400" s="4" t="s">
        <v>7077</v>
      </c>
      <c r="H1400" s="4" t="s">
        <v>7078</v>
      </c>
      <c r="I1400" s="4" t="s">
        <v>3580</v>
      </c>
      <c r="J1400" s="4" t="s">
        <v>123</v>
      </c>
      <c r="K1400" s="4"/>
      <c r="L1400" s="4" t="s">
        <v>7038</v>
      </c>
      <c r="M1400" s="4" t="s">
        <v>49</v>
      </c>
      <c r="N1400" s="4" t="s">
        <v>9</v>
      </c>
      <c r="O1400" s="4" t="s">
        <v>3122</v>
      </c>
      <c r="P1400" s="4" t="s">
        <v>3674</v>
      </c>
      <c r="Q1400" s="4"/>
      <c r="R1400" s="4" t="s">
        <v>7079</v>
      </c>
      <c r="S1400" s="4"/>
      <c r="T1400" s="4"/>
      <c r="U1400" s="4"/>
      <c r="V1400" s="4"/>
      <c r="W1400" s="4"/>
      <c r="X1400" s="4"/>
      <c r="Y1400" s="4"/>
      <c r="Z1400" s="4"/>
      <c r="AA1400" s="4">
        <v>1485.0</v>
      </c>
      <c r="AB1400" s="4" t="s">
        <v>49</v>
      </c>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243" t="str">
        <f t="shared" si="129"/>
        <v>TL</v>
      </c>
      <c r="BK1400" s="4"/>
      <c r="BL1400" s="4"/>
      <c r="BM1400" s="4"/>
      <c r="BN1400" s="4"/>
      <c r="BO1400" s="4"/>
      <c r="BP1400" s="4"/>
      <c r="BQ1400" s="4"/>
      <c r="BR1400" s="4"/>
      <c r="BS1400" s="4"/>
      <c r="BT1400" s="4"/>
      <c r="BU1400" s="4"/>
      <c r="BV1400" s="4"/>
      <c r="BW1400" s="4"/>
      <c r="BX1400" s="4"/>
      <c r="BY1400" s="4"/>
      <c r="BZ1400" s="4"/>
      <c r="CA1400" s="4"/>
      <c r="CB1400" s="4"/>
      <c r="CC1400" s="4"/>
      <c r="CD1400" s="4"/>
      <c r="CE1400" s="4"/>
      <c r="CF1400" s="4"/>
      <c r="CG1400" s="4"/>
      <c r="CH1400" s="4"/>
      <c r="CI1400" s="4"/>
      <c r="CJ1400" s="4"/>
      <c r="CK1400" s="4"/>
      <c r="CL1400" s="4"/>
      <c r="CM1400" s="4"/>
    </row>
    <row r="1401" ht="14.25" customHeight="1">
      <c r="A1401" s="1" t="str">
        <f t="shared" si="146"/>
        <v/>
      </c>
      <c r="B1401" s="103" t="str">
        <f t="shared" si="4"/>
        <v>Tự do chọn</v>
      </c>
      <c r="C1401" s="4" t="s">
        <v>7076</v>
      </c>
      <c r="D1401" s="4" t="s">
        <v>6674</v>
      </c>
      <c r="E1401" s="4"/>
      <c r="F1401" s="4"/>
      <c r="G1401" s="4" t="s">
        <v>7077</v>
      </c>
      <c r="H1401" s="4" t="s">
        <v>7078</v>
      </c>
      <c r="I1401" s="4" t="s">
        <v>3580</v>
      </c>
      <c r="J1401" s="4" t="s">
        <v>123</v>
      </c>
      <c r="K1401" s="4"/>
      <c r="L1401" s="4" t="s">
        <v>7038</v>
      </c>
      <c r="M1401" s="4" t="s">
        <v>101</v>
      </c>
      <c r="N1401" s="4" t="s">
        <v>8</v>
      </c>
      <c r="O1401" s="4"/>
      <c r="P1401" s="4"/>
      <c r="Q1401" s="4"/>
      <c r="R1401" s="4"/>
      <c r="S1401" s="4"/>
      <c r="T1401" s="4"/>
      <c r="U1401" s="4"/>
      <c r="V1401" s="4"/>
      <c r="W1401" s="4"/>
      <c r="X1401" s="4"/>
      <c r="Y1401" s="4"/>
      <c r="Z1401" s="4"/>
      <c r="AA1401" s="4">
        <v>1486.0</v>
      </c>
      <c r="AB1401" s="4" t="s">
        <v>48</v>
      </c>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243" t="str">
        <f t="shared" si="129"/>
        <v>TNBT</v>
      </c>
      <c r="BK1401" s="4"/>
      <c r="BL1401" s="4"/>
      <c r="BM1401" s="4"/>
      <c r="BN1401" s="4"/>
      <c r="BO1401" s="4"/>
      <c r="BP1401" s="4"/>
      <c r="BQ1401" s="4"/>
      <c r="BR1401" s="4"/>
      <c r="BS1401" s="4"/>
      <c r="BT1401" s="4"/>
      <c r="BU1401" s="4"/>
      <c r="BV1401" s="4"/>
      <c r="BW1401" s="4"/>
      <c r="BX1401" s="4"/>
      <c r="BY1401" s="4"/>
      <c r="BZ1401" s="4"/>
      <c r="CA1401" s="4"/>
      <c r="CB1401" s="4"/>
      <c r="CC1401" s="4"/>
      <c r="CD1401" s="4"/>
      <c r="CE1401" s="4"/>
      <c r="CF1401" s="4"/>
      <c r="CG1401" s="4"/>
      <c r="CH1401" s="4"/>
      <c r="CI1401" s="4"/>
      <c r="CJ1401" s="4"/>
      <c r="CK1401" s="4"/>
      <c r="CL1401" s="4"/>
      <c r="CM1401" s="4"/>
    </row>
    <row r="1402" ht="14.25" customHeight="1">
      <c r="A1402" s="1"/>
      <c r="B1402" s="103" t="str">
        <f t="shared" si="4"/>
        <v>Thêm</v>
      </c>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243" t="str">
        <f t="shared" si="129"/>
        <v/>
      </c>
      <c r="BK1402" s="4"/>
      <c r="BL1402" s="4"/>
      <c r="BM1402" s="4"/>
      <c r="BN1402" s="4"/>
      <c r="BO1402" s="4"/>
      <c r="BP1402" s="4"/>
      <c r="BQ1402" s="4"/>
      <c r="BR1402" s="4"/>
      <c r="BS1402" s="4"/>
      <c r="BT1402" s="4"/>
      <c r="BU1402" s="4"/>
      <c r="BV1402" s="4"/>
      <c r="BW1402" s="4"/>
      <c r="BX1402" s="4"/>
      <c r="BY1402" s="4"/>
      <c r="BZ1402" s="4"/>
      <c r="CA1402" s="4"/>
      <c r="CB1402" s="4"/>
      <c r="CC1402" s="4"/>
      <c r="CD1402" s="4"/>
      <c r="CE1402" s="4"/>
      <c r="CF1402" s="4"/>
      <c r="CG1402" s="4"/>
      <c r="CH1402" s="4"/>
      <c r="CI1402" s="4"/>
      <c r="CJ1402" s="4"/>
      <c r="CK1402" s="4"/>
      <c r="CL1402" s="4"/>
      <c r="CM1402" s="4"/>
    </row>
    <row r="1403" ht="14.25" customHeight="1">
      <c r="A1403" s="1" t="str">
        <f t="shared" ref="A1403:A1405" si="147">SWITCH(B1403,"OK",IF(ISBLANK(R1403),IF(ISBLANK(P1403),"Giữ chỗ nhóm","Giữ chỗ"),"OK"),"Chưa làm",IF(P1403&lt;&gt;"","Giữ chỗ",""),0,IF(ISBLANK(R1403),"Thêm",""),"")</f>
        <v>OK</v>
      </c>
      <c r="B1403" s="103" t="str">
        <f t="shared" si="4"/>
        <v>OK</v>
      </c>
      <c r="C1403" s="4" t="s">
        <v>7080</v>
      </c>
      <c r="D1403" s="4" t="s">
        <v>6674</v>
      </c>
      <c r="E1403" s="4"/>
      <c r="F1403" s="4"/>
      <c r="G1403" s="4"/>
      <c r="H1403" s="4" t="s">
        <v>7081</v>
      </c>
      <c r="I1403" s="4" t="s">
        <v>3580</v>
      </c>
      <c r="J1403" s="4" t="s">
        <v>123</v>
      </c>
      <c r="K1403" s="4"/>
      <c r="L1403" s="4" t="s">
        <v>7038</v>
      </c>
      <c r="M1403" s="4" t="s">
        <v>49</v>
      </c>
      <c r="N1403" s="4" t="s">
        <v>5</v>
      </c>
      <c r="O1403" s="4" t="s">
        <v>3122</v>
      </c>
      <c r="P1403" s="4" t="s">
        <v>3674</v>
      </c>
      <c r="Q1403" s="4"/>
      <c r="R1403" s="4" t="s">
        <v>7082</v>
      </c>
      <c r="S1403" s="4" t="s">
        <v>7083</v>
      </c>
      <c r="T1403" s="4" t="s">
        <v>7084</v>
      </c>
      <c r="U1403" s="4" t="s">
        <v>7085</v>
      </c>
      <c r="V1403" s="4" t="s">
        <v>7086</v>
      </c>
      <c r="W1403" s="4" t="s">
        <v>7087</v>
      </c>
      <c r="X1403" s="4"/>
      <c r="Y1403" s="4"/>
      <c r="Z1403" s="4"/>
      <c r="AA1403" s="4">
        <v>1488.0</v>
      </c>
      <c r="AB1403" s="4" t="s">
        <v>49</v>
      </c>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243" t="str">
        <f t="shared" si="129"/>
        <v>TNLT</v>
      </c>
      <c r="BK1403" s="4"/>
      <c r="BL1403" s="4"/>
      <c r="BM1403" s="4"/>
      <c r="BN1403" s="4"/>
      <c r="BO1403" s="4"/>
      <c r="BP1403" s="4"/>
      <c r="BQ1403" s="4"/>
      <c r="BR1403" s="4"/>
      <c r="BS1403" s="4"/>
      <c r="BT1403" s="4"/>
      <c r="BU1403" s="4"/>
      <c r="BV1403" s="4"/>
      <c r="BW1403" s="4"/>
      <c r="BX1403" s="4"/>
      <c r="BY1403" s="4"/>
      <c r="BZ1403" s="4"/>
      <c r="CA1403" s="4"/>
      <c r="CB1403" s="4"/>
      <c r="CC1403" s="4"/>
      <c r="CD1403" s="4"/>
      <c r="CE1403" s="4"/>
      <c r="CF1403" s="4"/>
      <c r="CG1403" s="4"/>
      <c r="CH1403" s="4"/>
      <c r="CI1403" s="4"/>
      <c r="CJ1403" s="4"/>
      <c r="CK1403" s="4"/>
      <c r="CL1403" s="4"/>
      <c r="CM1403" s="4"/>
    </row>
    <row r="1404" ht="14.25" customHeight="1">
      <c r="A1404" s="1" t="str">
        <f t="shared" si="147"/>
        <v>OK</v>
      </c>
      <c r="B1404" s="103" t="str">
        <f t="shared" si="4"/>
        <v>OK</v>
      </c>
      <c r="C1404" s="4" t="s">
        <v>7080</v>
      </c>
      <c r="D1404" s="4" t="s">
        <v>6674</v>
      </c>
      <c r="E1404" s="4"/>
      <c r="F1404" s="4"/>
      <c r="G1404" s="4"/>
      <c r="H1404" s="4" t="s">
        <v>7081</v>
      </c>
      <c r="I1404" s="4" t="s">
        <v>3580</v>
      </c>
      <c r="J1404" s="4" t="s">
        <v>123</v>
      </c>
      <c r="K1404" s="4"/>
      <c r="L1404" s="4" t="s">
        <v>7038</v>
      </c>
      <c r="M1404" s="4" t="s">
        <v>49</v>
      </c>
      <c r="N1404" s="4" t="s">
        <v>9</v>
      </c>
      <c r="O1404" s="4" t="s">
        <v>3122</v>
      </c>
      <c r="P1404" s="4" t="s">
        <v>3674</v>
      </c>
      <c r="Q1404" s="4"/>
      <c r="R1404" s="4" t="s">
        <v>7088</v>
      </c>
      <c r="S1404" s="4"/>
      <c r="T1404" s="4"/>
      <c r="U1404" s="4"/>
      <c r="V1404" s="4"/>
      <c r="W1404" s="4"/>
      <c r="X1404" s="4"/>
      <c r="Y1404" s="4"/>
      <c r="Z1404" s="4"/>
      <c r="AA1404" s="4">
        <v>1489.0</v>
      </c>
      <c r="AB1404" s="4" t="s">
        <v>49</v>
      </c>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c r="BI1404" s="4"/>
      <c r="BJ1404" s="243" t="str">
        <f t="shared" si="129"/>
        <v>TL</v>
      </c>
      <c r="BK1404" s="4"/>
      <c r="BL1404" s="4"/>
      <c r="BM1404" s="4"/>
      <c r="BN1404" s="4"/>
      <c r="BO1404" s="4"/>
      <c r="BP1404" s="4"/>
      <c r="BQ1404" s="4"/>
      <c r="BR1404" s="4"/>
      <c r="BS1404" s="4"/>
      <c r="BT1404" s="4"/>
      <c r="BU1404" s="4"/>
      <c r="BV1404" s="4"/>
      <c r="BW1404" s="4"/>
      <c r="BX1404" s="4"/>
      <c r="BY1404" s="4"/>
      <c r="BZ1404" s="4"/>
      <c r="CA1404" s="4"/>
      <c r="CB1404" s="4"/>
      <c r="CC1404" s="4"/>
      <c r="CD1404" s="4"/>
      <c r="CE1404" s="4"/>
      <c r="CF1404" s="4"/>
      <c r="CG1404" s="4"/>
      <c r="CH1404" s="4"/>
      <c r="CI1404" s="4"/>
      <c r="CJ1404" s="4"/>
      <c r="CK1404" s="4"/>
      <c r="CL1404" s="4"/>
      <c r="CM1404" s="4"/>
    </row>
    <row r="1405" ht="14.25" customHeight="1">
      <c r="A1405" s="1" t="str">
        <f t="shared" si="147"/>
        <v/>
      </c>
      <c r="B1405" s="103" t="str">
        <f t="shared" si="4"/>
        <v>Tự do chọn</v>
      </c>
      <c r="C1405" s="4" t="s">
        <v>7080</v>
      </c>
      <c r="D1405" s="4" t="s">
        <v>6674</v>
      </c>
      <c r="E1405" s="4"/>
      <c r="F1405" s="4"/>
      <c r="G1405" s="4"/>
      <c r="H1405" s="4" t="s">
        <v>7089</v>
      </c>
      <c r="I1405" s="4" t="s">
        <v>3580</v>
      </c>
      <c r="J1405" s="4" t="s">
        <v>123</v>
      </c>
      <c r="K1405" s="4"/>
      <c r="L1405" s="4" t="s">
        <v>7038</v>
      </c>
      <c r="M1405" s="4" t="s">
        <v>101</v>
      </c>
      <c r="N1405" s="4" t="s">
        <v>8</v>
      </c>
      <c r="O1405" s="4"/>
      <c r="P1405" s="4"/>
      <c r="Q1405" s="4"/>
      <c r="R1405" s="4"/>
      <c r="S1405" s="4"/>
      <c r="T1405" s="4"/>
      <c r="U1405" s="4"/>
      <c r="V1405" s="4"/>
      <c r="W1405" s="4"/>
      <c r="X1405" s="4"/>
      <c r="Y1405" s="4"/>
      <c r="Z1405" s="4"/>
      <c r="AA1405" s="4">
        <v>1490.0</v>
      </c>
      <c r="AB1405" s="4" t="s">
        <v>48</v>
      </c>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243" t="str">
        <f t="shared" si="129"/>
        <v>TNBT</v>
      </c>
      <c r="BK1405" s="4"/>
      <c r="BL1405" s="4"/>
      <c r="BM1405" s="4"/>
      <c r="BN1405" s="4"/>
      <c r="BO1405" s="4"/>
      <c r="BP1405" s="4"/>
      <c r="BQ1405" s="4"/>
      <c r="BR1405" s="4"/>
      <c r="BS1405" s="4"/>
      <c r="BT1405" s="4"/>
      <c r="BU1405" s="4"/>
      <c r="BV1405" s="4"/>
      <c r="BW1405" s="4"/>
      <c r="BX1405" s="4"/>
      <c r="BY1405" s="4"/>
      <c r="BZ1405" s="4"/>
      <c r="CA1405" s="4"/>
      <c r="CB1405" s="4"/>
      <c r="CC1405" s="4"/>
      <c r="CD1405" s="4"/>
      <c r="CE1405" s="4"/>
      <c r="CF1405" s="4"/>
      <c r="CG1405" s="4"/>
      <c r="CH1405" s="4"/>
      <c r="CI1405" s="4"/>
      <c r="CJ1405" s="4"/>
      <c r="CK1405" s="4"/>
      <c r="CL1405" s="4"/>
      <c r="CM1405" s="4"/>
    </row>
    <row r="1406" ht="14.25" customHeight="1">
      <c r="A1406" s="1"/>
      <c r="B1406" s="103" t="str">
        <f t="shared" si="4"/>
        <v>Thêm</v>
      </c>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243" t="str">
        <f t="shared" si="129"/>
        <v/>
      </c>
      <c r="BK1406" s="4"/>
      <c r="BL1406" s="4"/>
      <c r="BM1406" s="4"/>
      <c r="BN1406" s="4"/>
      <c r="BO1406" s="4"/>
      <c r="BP1406" s="4"/>
      <c r="BQ1406" s="4"/>
      <c r="BR1406" s="4"/>
      <c r="BS1406" s="4"/>
      <c r="BT1406" s="4"/>
      <c r="BU1406" s="4"/>
      <c r="BV1406" s="4"/>
      <c r="BW1406" s="4"/>
      <c r="BX1406" s="4"/>
      <c r="BY1406" s="4"/>
      <c r="BZ1406" s="4"/>
      <c r="CA1406" s="4"/>
      <c r="CB1406" s="4"/>
      <c r="CC1406" s="4"/>
      <c r="CD1406" s="4"/>
      <c r="CE1406" s="4"/>
      <c r="CF1406" s="4"/>
      <c r="CG1406" s="4"/>
      <c r="CH1406" s="4"/>
      <c r="CI1406" s="4"/>
      <c r="CJ1406" s="4"/>
      <c r="CK1406" s="4"/>
      <c r="CL1406" s="4"/>
      <c r="CM1406" s="4"/>
    </row>
    <row r="1407" ht="14.25" customHeight="1">
      <c r="A1407" s="1" t="str">
        <f t="shared" ref="A1407:A1409" si="148">SWITCH(B1407,"OK",IF(ISBLANK(R1407),IF(ISBLANK(P1407),"Giữ chỗ nhóm","Giữ chỗ"),"OK"),"Chưa làm",IF(P1407&lt;&gt;"","Giữ chỗ",""),0,IF(ISBLANK(R1407),"Thêm",""),"")</f>
        <v>OK</v>
      </c>
      <c r="B1407" s="103" t="str">
        <f t="shared" si="4"/>
        <v>OK</v>
      </c>
      <c r="C1407" s="4" t="s">
        <v>7090</v>
      </c>
      <c r="D1407" s="4" t="s">
        <v>6674</v>
      </c>
      <c r="E1407" s="4"/>
      <c r="F1407" s="4"/>
      <c r="G1407" s="4"/>
      <c r="H1407" s="4" t="s">
        <v>7091</v>
      </c>
      <c r="I1407" s="4" t="s">
        <v>3580</v>
      </c>
      <c r="J1407" s="4" t="s">
        <v>123</v>
      </c>
      <c r="K1407" s="4"/>
      <c r="L1407" s="4" t="s">
        <v>7038</v>
      </c>
      <c r="M1407" s="4" t="s">
        <v>49</v>
      </c>
      <c r="N1407" s="4" t="s">
        <v>5</v>
      </c>
      <c r="O1407" s="4" t="s">
        <v>3122</v>
      </c>
      <c r="P1407" s="4" t="s">
        <v>3674</v>
      </c>
      <c r="Q1407" s="4"/>
      <c r="R1407" s="4" t="s">
        <v>7092</v>
      </c>
      <c r="S1407" s="4" t="s">
        <v>2628</v>
      </c>
      <c r="T1407" s="4" t="s">
        <v>227</v>
      </c>
      <c r="U1407" s="4" t="s">
        <v>114</v>
      </c>
      <c r="V1407" s="4" t="s">
        <v>115</v>
      </c>
      <c r="W1407" s="4" t="s">
        <v>116</v>
      </c>
      <c r="X1407" s="4"/>
      <c r="Y1407" s="4"/>
      <c r="Z1407" s="4"/>
      <c r="AA1407" s="4">
        <v>1492.0</v>
      </c>
      <c r="AB1407" s="4" t="s">
        <v>49</v>
      </c>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243" t="str">
        <f t="shared" si="129"/>
        <v>TNLT</v>
      </c>
      <c r="BK1407" s="4"/>
      <c r="BL1407" s="4"/>
      <c r="BM1407" s="4"/>
      <c r="BN1407" s="4"/>
      <c r="BO1407" s="4"/>
      <c r="BP1407" s="4"/>
      <c r="BQ1407" s="4"/>
      <c r="BR1407" s="4"/>
      <c r="BS1407" s="4"/>
      <c r="BT1407" s="4"/>
      <c r="BU1407" s="4"/>
      <c r="BV1407" s="4"/>
      <c r="BW1407" s="4"/>
      <c r="BX1407" s="4"/>
      <c r="BY1407" s="4"/>
      <c r="BZ1407" s="4"/>
      <c r="CA1407" s="4"/>
      <c r="CB1407" s="4"/>
      <c r="CC1407" s="4"/>
      <c r="CD1407" s="4"/>
      <c r="CE1407" s="4"/>
      <c r="CF1407" s="4"/>
      <c r="CG1407" s="4"/>
      <c r="CH1407" s="4"/>
      <c r="CI1407" s="4"/>
      <c r="CJ1407" s="4"/>
      <c r="CK1407" s="4"/>
      <c r="CL1407" s="4"/>
      <c r="CM1407" s="4"/>
    </row>
    <row r="1408" ht="14.25" customHeight="1">
      <c r="A1408" s="1" t="str">
        <f t="shared" si="148"/>
        <v>OK</v>
      </c>
      <c r="B1408" s="103" t="str">
        <f t="shared" si="4"/>
        <v>OK</v>
      </c>
      <c r="C1408" s="4" t="s">
        <v>7090</v>
      </c>
      <c r="D1408" s="4" t="s">
        <v>6674</v>
      </c>
      <c r="E1408" s="4"/>
      <c r="F1408" s="4"/>
      <c r="G1408" s="4"/>
      <c r="H1408" s="4" t="s">
        <v>7091</v>
      </c>
      <c r="I1408" s="4" t="s">
        <v>3580</v>
      </c>
      <c r="J1408" s="4" t="s">
        <v>123</v>
      </c>
      <c r="K1408" s="4"/>
      <c r="L1408" s="4" t="s">
        <v>7038</v>
      </c>
      <c r="M1408" s="4" t="s">
        <v>49</v>
      </c>
      <c r="N1408" s="4" t="s">
        <v>9</v>
      </c>
      <c r="O1408" s="4" t="s">
        <v>3275</v>
      </c>
      <c r="P1408" s="4" t="s">
        <v>4285</v>
      </c>
      <c r="Q1408" s="4"/>
      <c r="R1408" s="4" t="s">
        <v>7093</v>
      </c>
      <c r="S1408" s="4"/>
      <c r="T1408" s="4"/>
      <c r="U1408" s="4"/>
      <c r="V1408" s="4"/>
      <c r="W1408" s="4"/>
      <c r="X1408" s="4"/>
      <c r="Y1408" s="4"/>
      <c r="Z1408" s="4"/>
      <c r="AA1408" s="4">
        <v>1493.0</v>
      </c>
      <c r="AB1408" s="4" t="s">
        <v>49</v>
      </c>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243" t="str">
        <f t="shared" si="129"/>
        <v>TL</v>
      </c>
      <c r="BK1408" s="4"/>
      <c r="BL1408" s="4"/>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c r="CL1408" s="4"/>
      <c r="CM1408" s="4"/>
    </row>
    <row r="1409" ht="14.25" customHeight="1">
      <c r="A1409" s="1" t="str">
        <f t="shared" si="148"/>
        <v/>
      </c>
      <c r="B1409" s="103" t="str">
        <f t="shared" si="4"/>
        <v>Tự do chọn</v>
      </c>
      <c r="C1409" s="4" t="s">
        <v>7090</v>
      </c>
      <c r="D1409" s="4" t="s">
        <v>6674</v>
      </c>
      <c r="E1409" s="4"/>
      <c r="F1409" s="4"/>
      <c r="G1409" s="4"/>
      <c r="H1409" s="4" t="s">
        <v>7094</v>
      </c>
      <c r="I1409" s="4" t="s">
        <v>3580</v>
      </c>
      <c r="J1409" s="4" t="s">
        <v>123</v>
      </c>
      <c r="K1409" s="4"/>
      <c r="L1409" s="4" t="s">
        <v>7038</v>
      </c>
      <c r="M1409" s="4" t="s">
        <v>101</v>
      </c>
      <c r="N1409" s="4" t="s">
        <v>8</v>
      </c>
      <c r="O1409" s="4"/>
      <c r="P1409" s="4"/>
      <c r="Q1409" s="4"/>
      <c r="R1409" s="4"/>
      <c r="S1409" s="4"/>
      <c r="T1409" s="4"/>
      <c r="U1409" s="4"/>
      <c r="V1409" s="4"/>
      <c r="W1409" s="4"/>
      <c r="X1409" s="4"/>
      <c r="Y1409" s="4"/>
      <c r="Z1409" s="4"/>
      <c r="AA1409" s="4">
        <v>1494.0</v>
      </c>
      <c r="AB1409" s="4" t="s">
        <v>48</v>
      </c>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243" t="str">
        <f t="shared" si="129"/>
        <v>TNBT</v>
      </c>
      <c r="BK1409" s="4"/>
      <c r="BL1409" s="4"/>
      <c r="BM1409" s="4"/>
      <c r="BN1409" s="4"/>
      <c r="BO1409" s="4"/>
      <c r="BP1409" s="4"/>
      <c r="BQ1409" s="4"/>
      <c r="BR1409" s="4"/>
      <c r="BS1409" s="4"/>
      <c r="BT1409" s="4"/>
      <c r="BU1409" s="4"/>
      <c r="BV1409" s="4"/>
      <c r="BW1409" s="4"/>
      <c r="BX1409" s="4"/>
      <c r="BY1409" s="4"/>
      <c r="BZ1409" s="4"/>
      <c r="CA1409" s="4"/>
      <c r="CB1409" s="4"/>
      <c r="CC1409" s="4"/>
      <c r="CD1409" s="4"/>
      <c r="CE1409" s="4"/>
      <c r="CF1409" s="4"/>
      <c r="CG1409" s="4"/>
      <c r="CH1409" s="4"/>
      <c r="CI1409" s="4"/>
      <c r="CJ1409" s="4"/>
      <c r="CK1409" s="4"/>
      <c r="CL1409" s="4"/>
      <c r="CM1409" s="4"/>
    </row>
    <row r="1410" ht="14.25" customHeight="1">
      <c r="A1410" s="1"/>
      <c r="B1410" s="103" t="str">
        <f t="shared" si="4"/>
        <v>Thêm</v>
      </c>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243" t="str">
        <f t="shared" si="129"/>
        <v/>
      </c>
      <c r="BK1410" s="4"/>
      <c r="BL1410" s="4"/>
      <c r="BM1410" s="4"/>
      <c r="BN1410" s="4"/>
      <c r="BO1410" s="4"/>
      <c r="BP1410" s="4"/>
      <c r="BQ1410" s="4"/>
      <c r="BR1410" s="4"/>
      <c r="BS1410" s="4"/>
      <c r="BT1410" s="4"/>
      <c r="BU1410" s="4"/>
      <c r="BV1410" s="4"/>
      <c r="BW1410" s="4"/>
      <c r="BX1410" s="4"/>
      <c r="BY1410" s="4"/>
      <c r="BZ1410" s="4"/>
      <c r="CA1410" s="4"/>
      <c r="CB1410" s="4"/>
      <c r="CC1410" s="4"/>
      <c r="CD1410" s="4"/>
      <c r="CE1410" s="4"/>
      <c r="CF1410" s="4"/>
      <c r="CG1410" s="4"/>
      <c r="CH1410" s="4"/>
      <c r="CI1410" s="4"/>
      <c r="CJ1410" s="4"/>
      <c r="CK1410" s="4"/>
      <c r="CL1410" s="4"/>
      <c r="CM1410" s="4"/>
    </row>
    <row r="1411" ht="14.25" customHeight="1">
      <c r="A1411" s="1" t="str">
        <f t="shared" ref="A1411:A1417" si="149">SWITCH(B1411,"OK",IF(ISBLANK(R1411),IF(ISBLANK(P1411),"Giữ chỗ nhóm","Giữ chỗ"),"OK"),"Chưa làm",IF(P1411&lt;&gt;"","Giữ chỗ",""),0,IF(ISBLANK(R1411),"Thêm",""),"")</f>
        <v/>
      </c>
      <c r="B1411" s="103" t="str">
        <f t="shared" si="4"/>
        <v>Có sẵn</v>
      </c>
      <c r="C1411" s="4" t="s">
        <v>7095</v>
      </c>
      <c r="D1411" s="4" t="s">
        <v>6674</v>
      </c>
      <c r="E1411" s="4"/>
      <c r="F1411" s="4"/>
      <c r="G1411" s="4"/>
      <c r="H1411" s="4"/>
      <c r="I1411" s="4"/>
      <c r="J1411" s="4"/>
      <c r="K1411" s="4"/>
      <c r="L1411" s="4"/>
      <c r="M1411" s="4"/>
      <c r="N1411" s="4"/>
      <c r="O1411" s="4"/>
      <c r="P1411" s="4"/>
      <c r="Q1411" s="4" t="s">
        <v>5</v>
      </c>
      <c r="R1411" s="4" t="s">
        <v>7096</v>
      </c>
      <c r="S1411" s="4"/>
      <c r="T1411" s="4"/>
      <c r="U1411" s="4"/>
      <c r="V1411" s="4"/>
      <c r="W1411" s="4"/>
      <c r="X1411" s="4" t="s">
        <v>6940</v>
      </c>
      <c r="Y1411" s="4" t="s">
        <v>7097</v>
      </c>
      <c r="Z1411" s="4"/>
      <c r="AA1411" s="4">
        <v>1496.0</v>
      </c>
      <c r="AB1411" s="4" t="s">
        <v>49</v>
      </c>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243" t="str">
        <f t="shared" si="129"/>
        <v>TNLT</v>
      </c>
      <c r="BK1411" s="4"/>
      <c r="BL1411" s="4"/>
      <c r="BM1411" s="4"/>
      <c r="BN1411" s="4"/>
      <c r="BO1411" s="4"/>
      <c r="BP1411" s="4"/>
      <c r="BQ1411" s="4"/>
      <c r="BR1411" s="4"/>
      <c r="BS1411" s="4"/>
      <c r="BT1411" s="4"/>
      <c r="BU1411" s="4"/>
      <c r="BV1411" s="4"/>
      <c r="BW1411" s="4"/>
      <c r="BX1411" s="4"/>
      <c r="BY1411" s="4"/>
      <c r="BZ1411" s="4"/>
      <c r="CA1411" s="4"/>
      <c r="CB1411" s="4"/>
      <c r="CC1411" s="4"/>
      <c r="CD1411" s="4"/>
      <c r="CE1411" s="4"/>
      <c r="CF1411" s="4"/>
      <c r="CG1411" s="4"/>
      <c r="CH1411" s="4"/>
      <c r="CI1411" s="4"/>
      <c r="CJ1411" s="4"/>
      <c r="CK1411" s="4"/>
      <c r="CL1411" s="4"/>
      <c r="CM1411" s="4"/>
    </row>
    <row r="1412" ht="14.25" customHeight="1">
      <c r="A1412" s="1" t="str">
        <f t="shared" si="149"/>
        <v/>
      </c>
      <c r="B1412" s="103" t="str">
        <f t="shared" si="4"/>
        <v>Có sẵn</v>
      </c>
      <c r="C1412" s="4" t="s">
        <v>7095</v>
      </c>
      <c r="D1412" s="4" t="s">
        <v>6674</v>
      </c>
      <c r="E1412" s="4"/>
      <c r="F1412" s="4"/>
      <c r="G1412" s="4" t="s">
        <v>7098</v>
      </c>
      <c r="H1412" s="4"/>
      <c r="I1412" s="4" t="s">
        <v>3580</v>
      </c>
      <c r="J1412" s="4" t="s">
        <v>123</v>
      </c>
      <c r="K1412" s="4"/>
      <c r="L1412" s="4" t="s">
        <v>7038</v>
      </c>
      <c r="M1412" s="4" t="s">
        <v>49</v>
      </c>
      <c r="N1412" s="4" t="s">
        <v>9</v>
      </c>
      <c r="O1412" s="4" t="s">
        <v>2465</v>
      </c>
      <c r="P1412" s="4" t="s">
        <v>2516</v>
      </c>
      <c r="Q1412" s="4" t="s">
        <v>9</v>
      </c>
      <c r="R1412" s="4" t="s">
        <v>7099</v>
      </c>
      <c r="S1412" s="4" t="s">
        <v>7100</v>
      </c>
      <c r="T1412" s="4" t="s">
        <v>7100</v>
      </c>
      <c r="U1412" s="4" t="s">
        <v>7100</v>
      </c>
      <c r="V1412" s="4" t="s">
        <v>7100</v>
      </c>
      <c r="W1412" s="4" t="s">
        <v>7100</v>
      </c>
      <c r="X1412" s="4"/>
      <c r="Y1412" s="4"/>
      <c r="Z1412" s="4"/>
      <c r="AA1412" s="4">
        <v>1497.0</v>
      </c>
      <c r="AB1412" s="4" t="s">
        <v>49</v>
      </c>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243" t="str">
        <f t="shared" si="129"/>
        <v>TL</v>
      </c>
      <c r="BK1412" s="4"/>
      <c r="BL1412" s="4"/>
      <c r="BM1412" s="4"/>
      <c r="BN1412" s="4"/>
      <c r="BO1412" s="4"/>
      <c r="BP1412" s="4"/>
      <c r="BQ1412" s="4"/>
      <c r="BR1412" s="4"/>
      <c r="BS1412" s="4"/>
      <c r="BT1412" s="4"/>
      <c r="BU1412" s="4"/>
      <c r="BV1412" s="4"/>
      <c r="BW1412" s="4"/>
      <c r="BX1412" s="4"/>
      <c r="BY1412" s="4"/>
      <c r="BZ1412" s="4"/>
      <c r="CA1412" s="4"/>
      <c r="CB1412" s="4"/>
      <c r="CC1412" s="4"/>
      <c r="CD1412" s="4"/>
      <c r="CE1412" s="4"/>
      <c r="CF1412" s="4"/>
      <c r="CG1412" s="4"/>
      <c r="CH1412" s="4"/>
      <c r="CI1412" s="4"/>
      <c r="CJ1412" s="4"/>
      <c r="CK1412" s="4"/>
      <c r="CL1412" s="4"/>
      <c r="CM1412" s="4"/>
    </row>
    <row r="1413" ht="14.25" customHeight="1">
      <c r="A1413" s="1" t="str">
        <f t="shared" si="149"/>
        <v/>
      </c>
      <c r="B1413" s="103" t="str">
        <f t="shared" si="4"/>
        <v>Có sẵn</v>
      </c>
      <c r="C1413" s="4" t="s">
        <v>7095</v>
      </c>
      <c r="D1413" s="4" t="s">
        <v>6674</v>
      </c>
      <c r="E1413" s="4"/>
      <c r="F1413" s="4"/>
      <c r="G1413" s="4"/>
      <c r="H1413" s="4"/>
      <c r="I1413" s="4"/>
      <c r="J1413" s="4"/>
      <c r="K1413" s="4"/>
      <c r="L1413" s="4"/>
      <c r="M1413" s="4" t="s">
        <v>49</v>
      </c>
      <c r="N1413" s="4"/>
      <c r="O1413" s="4"/>
      <c r="P1413" s="4"/>
      <c r="Q1413" s="4" t="s">
        <v>5</v>
      </c>
      <c r="R1413" s="4" t="s">
        <v>7096</v>
      </c>
      <c r="S1413" s="4"/>
      <c r="T1413" s="4"/>
      <c r="U1413" s="4"/>
      <c r="V1413" s="4"/>
      <c r="W1413" s="4"/>
      <c r="X1413" s="4"/>
      <c r="Y1413" s="4"/>
      <c r="Z1413" s="4"/>
      <c r="AA1413" s="4">
        <v>1498.0</v>
      </c>
      <c r="AB1413" s="4" t="s">
        <v>49</v>
      </c>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c r="BI1413" s="4"/>
      <c r="BJ1413" s="243" t="str">
        <f t="shared" si="129"/>
        <v>TNLT</v>
      </c>
      <c r="BK1413" s="4"/>
      <c r="BL1413" s="4"/>
      <c r="BM1413" s="4"/>
      <c r="BN1413" s="4"/>
      <c r="BO1413" s="4"/>
      <c r="BP1413" s="4"/>
      <c r="BQ1413" s="4"/>
      <c r="BR1413" s="4"/>
      <c r="BS1413" s="4"/>
      <c r="BT1413" s="4"/>
      <c r="BU1413" s="4"/>
      <c r="BV1413" s="4"/>
      <c r="BW1413" s="4"/>
      <c r="BX1413" s="4"/>
      <c r="BY1413" s="4"/>
      <c r="BZ1413" s="4"/>
      <c r="CA1413" s="4"/>
      <c r="CB1413" s="4"/>
      <c r="CC1413" s="4"/>
      <c r="CD1413" s="4"/>
      <c r="CE1413" s="4"/>
      <c r="CF1413" s="4"/>
      <c r="CG1413" s="4"/>
      <c r="CH1413" s="4"/>
      <c r="CI1413" s="4"/>
      <c r="CJ1413" s="4"/>
      <c r="CK1413" s="4"/>
      <c r="CL1413" s="4"/>
      <c r="CM1413" s="4"/>
    </row>
    <row r="1414" ht="14.25" customHeight="1">
      <c r="A1414" s="1" t="str">
        <f t="shared" si="149"/>
        <v/>
      </c>
      <c r="B1414" s="103" t="str">
        <f t="shared" si="4"/>
        <v>Có sẵn</v>
      </c>
      <c r="C1414" s="4" t="s">
        <v>7095</v>
      </c>
      <c r="D1414" s="4" t="s">
        <v>6674</v>
      </c>
      <c r="E1414" s="4"/>
      <c r="F1414" s="4"/>
      <c r="G1414" s="4"/>
      <c r="H1414" s="4"/>
      <c r="I1414" s="4"/>
      <c r="J1414" s="4"/>
      <c r="K1414" s="4"/>
      <c r="L1414" s="4"/>
      <c r="M1414" s="4" t="s">
        <v>49</v>
      </c>
      <c r="N1414" s="4"/>
      <c r="O1414" s="4"/>
      <c r="P1414" s="4"/>
      <c r="Q1414" s="4" t="s">
        <v>5</v>
      </c>
      <c r="R1414" s="4" t="s">
        <v>7096</v>
      </c>
      <c r="S1414" s="4"/>
      <c r="T1414" s="4"/>
      <c r="U1414" s="4"/>
      <c r="V1414" s="4"/>
      <c r="W1414" s="4"/>
      <c r="X1414" s="4" t="s">
        <v>6940</v>
      </c>
      <c r="Y1414" s="4" t="s">
        <v>7097</v>
      </c>
      <c r="Z1414" s="4"/>
      <c r="AA1414" s="4">
        <v>1498.0</v>
      </c>
      <c r="AB1414" s="4" t="s">
        <v>49</v>
      </c>
      <c r="AC1414" s="4"/>
      <c r="AD1414" s="20" t="s">
        <v>671</v>
      </c>
      <c r="AE1414" s="67" t="s">
        <v>10343</v>
      </c>
      <c r="AF1414" s="67" t="s">
        <v>5</v>
      </c>
      <c r="AG1414" s="67" t="s">
        <v>8249</v>
      </c>
      <c r="AH1414" s="67" t="s">
        <v>8249</v>
      </c>
      <c r="AI1414" s="67" t="s">
        <v>8249</v>
      </c>
      <c r="AJ1414" s="67" t="s">
        <v>8249</v>
      </c>
      <c r="AK1414" s="67" t="s">
        <v>8249</v>
      </c>
      <c r="AL1414" s="67" t="s">
        <v>8249</v>
      </c>
      <c r="AM1414" s="67" t="s">
        <v>10344</v>
      </c>
      <c r="AN1414" s="67" t="s">
        <v>10345</v>
      </c>
      <c r="AO1414" s="67" t="s">
        <v>10346</v>
      </c>
      <c r="AP1414" s="4"/>
      <c r="AQ1414" s="4"/>
      <c r="AR1414" s="4"/>
      <c r="AS1414" s="4"/>
      <c r="AT1414" s="4"/>
      <c r="AU1414" s="4"/>
      <c r="AV1414" s="4"/>
      <c r="AW1414" s="4"/>
      <c r="AX1414" s="4"/>
      <c r="AY1414" s="4"/>
      <c r="AZ1414" s="4"/>
      <c r="BA1414" s="4"/>
      <c r="BB1414" s="4"/>
      <c r="BC1414" s="4"/>
      <c r="BD1414" s="4"/>
      <c r="BE1414" s="4"/>
      <c r="BF1414" s="4"/>
      <c r="BG1414" s="4"/>
      <c r="BH1414" s="4"/>
      <c r="BI1414" s="4"/>
      <c r="BJ1414" s="243" t="str">
        <f t="shared" si="129"/>
        <v>TNLT</v>
      </c>
      <c r="BK1414" s="4"/>
      <c r="BL1414" s="4"/>
      <c r="BM1414" s="4"/>
      <c r="BN1414" s="4"/>
      <c r="BO1414" s="4"/>
      <c r="BP1414" s="4"/>
      <c r="BQ1414" s="4"/>
      <c r="BR1414" s="4"/>
      <c r="BS1414" s="4"/>
      <c r="BT1414" s="4"/>
      <c r="BU1414" s="4"/>
      <c r="BV1414" s="4"/>
      <c r="BW1414" s="4"/>
      <c r="BX1414" s="4"/>
      <c r="BY1414" s="4"/>
      <c r="BZ1414" s="4"/>
      <c r="CA1414" s="4"/>
      <c r="CB1414" s="4"/>
      <c r="CC1414" s="4"/>
      <c r="CD1414" s="4"/>
      <c r="CE1414" s="4"/>
      <c r="CF1414" s="4"/>
      <c r="CG1414" s="4"/>
      <c r="CH1414" s="4"/>
      <c r="CI1414" s="4"/>
      <c r="CJ1414" s="4"/>
      <c r="CK1414" s="4"/>
      <c r="CL1414" s="4"/>
      <c r="CM1414" s="4"/>
    </row>
    <row r="1415" ht="14.25" customHeight="1">
      <c r="A1415" s="1" t="str">
        <f t="shared" si="149"/>
        <v/>
      </c>
      <c r="B1415" s="103" t="str">
        <f t="shared" si="4"/>
        <v>Có sẵn</v>
      </c>
      <c r="C1415" s="4" t="s">
        <v>7095</v>
      </c>
      <c r="D1415" s="4" t="s">
        <v>6674</v>
      </c>
      <c r="E1415" s="4"/>
      <c r="F1415" s="4"/>
      <c r="G1415" s="4"/>
      <c r="H1415" s="4"/>
      <c r="I1415" s="4"/>
      <c r="J1415" s="4"/>
      <c r="K1415" s="4"/>
      <c r="L1415" s="4"/>
      <c r="M1415" s="4" t="s">
        <v>49</v>
      </c>
      <c r="N1415" s="4" t="s">
        <v>5</v>
      </c>
      <c r="O1415" s="4" t="s">
        <v>2465</v>
      </c>
      <c r="P1415" s="4" t="s">
        <v>2516</v>
      </c>
      <c r="Q1415" s="4" t="s">
        <v>5</v>
      </c>
      <c r="R1415" s="4" t="s">
        <v>7101</v>
      </c>
      <c r="S1415" s="4" t="s">
        <v>7102</v>
      </c>
      <c r="T1415" s="4" t="s">
        <v>7103</v>
      </c>
      <c r="U1415" s="4" t="s">
        <v>7104</v>
      </c>
      <c r="V1415" s="4" t="s">
        <v>7105</v>
      </c>
      <c r="W1415" s="4" t="s">
        <v>7106</v>
      </c>
      <c r="X1415" s="4"/>
      <c r="Y1415" s="4"/>
      <c r="Z1415" s="4"/>
      <c r="AA1415" s="4">
        <v>1499.0</v>
      </c>
      <c r="AB1415" s="4" t="s">
        <v>47</v>
      </c>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243" t="str">
        <f t="shared" si="129"/>
        <v>TNLT</v>
      </c>
      <c r="BK1415" s="4"/>
      <c r="BL1415" s="4"/>
      <c r="BM1415" s="4"/>
      <c r="BN1415" s="4"/>
      <c r="BO1415" s="4"/>
      <c r="BP1415" s="4"/>
      <c r="BQ1415" s="4"/>
      <c r="BR1415" s="4"/>
      <c r="BS1415" s="4"/>
      <c r="BT1415" s="4"/>
      <c r="BU1415" s="4"/>
      <c r="BV1415" s="4"/>
      <c r="BW1415" s="4"/>
      <c r="BX1415" s="4"/>
      <c r="BY1415" s="4"/>
      <c r="BZ1415" s="4"/>
      <c r="CA1415" s="4"/>
      <c r="CB1415" s="4"/>
      <c r="CC1415" s="4"/>
      <c r="CD1415" s="4"/>
      <c r="CE1415" s="4"/>
      <c r="CF1415" s="4"/>
      <c r="CG1415" s="4"/>
      <c r="CH1415" s="4"/>
      <c r="CI1415" s="4"/>
      <c r="CJ1415" s="4"/>
      <c r="CK1415" s="4"/>
      <c r="CL1415" s="4"/>
      <c r="CM1415" s="4"/>
    </row>
    <row r="1416" ht="14.25" customHeight="1">
      <c r="A1416" s="1" t="str">
        <f t="shared" si="149"/>
        <v/>
      </c>
      <c r="B1416" s="103" t="str">
        <f t="shared" si="4"/>
        <v>Có sẵn</v>
      </c>
      <c r="C1416" s="4" t="s">
        <v>7095</v>
      </c>
      <c r="D1416" s="4" t="s">
        <v>6674</v>
      </c>
      <c r="E1416" s="4"/>
      <c r="F1416" s="4"/>
      <c r="G1416" s="4" t="s">
        <v>7098</v>
      </c>
      <c r="H1416" s="4"/>
      <c r="I1416" s="4" t="s">
        <v>3580</v>
      </c>
      <c r="J1416" s="4" t="s">
        <v>123</v>
      </c>
      <c r="K1416" s="4"/>
      <c r="L1416" s="4" t="s">
        <v>7038</v>
      </c>
      <c r="M1416" s="4" t="s">
        <v>49</v>
      </c>
      <c r="N1416" s="4" t="s">
        <v>5</v>
      </c>
      <c r="O1416" s="4" t="s">
        <v>2817</v>
      </c>
      <c r="P1416" s="4" t="s">
        <v>2847</v>
      </c>
      <c r="Q1416" s="4" t="s">
        <v>5</v>
      </c>
      <c r="R1416" s="4" t="s">
        <v>7107</v>
      </c>
      <c r="S1416" s="4" t="s">
        <v>7108</v>
      </c>
      <c r="T1416" s="4" t="s">
        <v>7109</v>
      </c>
      <c r="U1416" s="4" t="s">
        <v>7110</v>
      </c>
      <c r="V1416" s="4" t="s">
        <v>7111</v>
      </c>
      <c r="W1416" s="4" t="s">
        <v>7112</v>
      </c>
      <c r="X1416" s="4"/>
      <c r="Y1416" s="4"/>
      <c r="Z1416" s="4"/>
      <c r="AA1416" s="4">
        <v>1500.0</v>
      </c>
      <c r="AB1416" s="4" t="s">
        <v>49</v>
      </c>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c r="BI1416" s="4"/>
      <c r="BJ1416" s="243" t="str">
        <f t="shared" si="129"/>
        <v>TNLT</v>
      </c>
      <c r="BK1416" s="4"/>
      <c r="BL1416" s="4"/>
      <c r="BM1416" s="4"/>
      <c r="BN1416" s="4"/>
      <c r="BO1416" s="4"/>
      <c r="BP1416" s="4"/>
      <c r="BQ1416" s="4"/>
      <c r="BR1416" s="4"/>
      <c r="BS1416" s="4"/>
      <c r="BT1416" s="4"/>
      <c r="BU1416" s="4"/>
      <c r="BV1416" s="4"/>
      <c r="BW1416" s="4"/>
      <c r="BX1416" s="4"/>
      <c r="BY1416" s="4"/>
      <c r="BZ1416" s="4"/>
      <c r="CA1416" s="4"/>
      <c r="CB1416" s="4"/>
      <c r="CC1416" s="4"/>
      <c r="CD1416" s="4"/>
      <c r="CE1416" s="4"/>
      <c r="CF1416" s="4"/>
      <c r="CG1416" s="4"/>
      <c r="CH1416" s="4"/>
      <c r="CI1416" s="4"/>
      <c r="CJ1416" s="4"/>
      <c r="CK1416" s="4"/>
      <c r="CL1416" s="4"/>
      <c r="CM1416" s="4"/>
    </row>
    <row r="1417" ht="14.25" customHeight="1">
      <c r="A1417" s="1" t="str">
        <f t="shared" si="149"/>
        <v>OK</v>
      </c>
      <c r="B1417" s="103" t="str">
        <f t="shared" si="4"/>
        <v>OK</v>
      </c>
      <c r="C1417" s="4" t="s">
        <v>7095</v>
      </c>
      <c r="D1417" s="4" t="s">
        <v>6674</v>
      </c>
      <c r="E1417" s="4"/>
      <c r="F1417" s="4"/>
      <c r="G1417" s="4" t="s">
        <v>7098</v>
      </c>
      <c r="H1417" s="4"/>
      <c r="I1417" s="4" t="s">
        <v>3580</v>
      </c>
      <c r="J1417" s="4" t="s">
        <v>123</v>
      </c>
      <c r="K1417" s="4"/>
      <c r="L1417" s="4" t="s">
        <v>7038</v>
      </c>
      <c r="M1417" s="4" t="s">
        <v>101</v>
      </c>
      <c r="N1417" s="4" t="s">
        <v>8</v>
      </c>
      <c r="O1417" s="4" t="s">
        <v>5436</v>
      </c>
      <c r="P1417" s="4" t="s">
        <v>5479</v>
      </c>
      <c r="Q1417" s="4"/>
      <c r="R1417" s="4" t="s">
        <v>7113</v>
      </c>
      <c r="S1417" s="4" t="s">
        <v>7114</v>
      </c>
      <c r="T1417" s="4" t="s">
        <v>7115</v>
      </c>
      <c r="U1417" s="4" t="s">
        <v>7116</v>
      </c>
      <c r="V1417" s="4" t="s">
        <v>1124</v>
      </c>
      <c r="W1417" s="4" t="s">
        <v>7117</v>
      </c>
      <c r="X1417" s="4" t="s">
        <v>151</v>
      </c>
      <c r="Y1417" s="4" t="s">
        <v>7118</v>
      </c>
      <c r="Z1417" s="4"/>
      <c r="AA1417" s="4">
        <v>1501.0</v>
      </c>
      <c r="AB1417" s="4" t="s">
        <v>48</v>
      </c>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243" t="str">
        <f t="shared" si="129"/>
        <v>TNBT</v>
      </c>
      <c r="BK1417" s="4"/>
      <c r="BL1417" s="4"/>
      <c r="BM1417" s="4"/>
      <c r="BN1417" s="4"/>
      <c r="BO1417" s="4"/>
      <c r="BP1417" s="4"/>
      <c r="BQ1417" s="4"/>
      <c r="BR1417" s="4"/>
      <c r="BS1417" s="4"/>
      <c r="BT1417" s="4"/>
      <c r="BU1417" s="4"/>
      <c r="BV1417" s="4"/>
      <c r="BW1417" s="4"/>
      <c r="BX1417" s="4"/>
      <c r="BY1417" s="4"/>
      <c r="BZ1417" s="4"/>
      <c r="CA1417" s="4"/>
      <c r="CB1417" s="4"/>
      <c r="CC1417" s="4"/>
      <c r="CD1417" s="4"/>
      <c r="CE1417" s="4"/>
      <c r="CF1417" s="4"/>
      <c r="CG1417" s="4"/>
      <c r="CH1417" s="4"/>
      <c r="CI1417" s="4"/>
      <c r="CJ1417" s="4"/>
      <c r="CK1417" s="4"/>
      <c r="CL1417" s="4"/>
      <c r="CM1417" s="4"/>
    </row>
    <row r="1418" ht="14.25" customHeight="1">
      <c r="A1418" s="1"/>
      <c r="B1418" s="103" t="str">
        <f t="shared" si="4"/>
        <v>Thêm</v>
      </c>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243" t="str">
        <f t="shared" si="129"/>
        <v/>
      </c>
      <c r="BK1418" s="4"/>
      <c r="BL1418" s="4"/>
      <c r="BM1418" s="4"/>
      <c r="BN1418" s="4"/>
      <c r="BO1418" s="4"/>
      <c r="BP1418" s="4"/>
      <c r="BQ1418" s="4"/>
      <c r="BR1418" s="4"/>
      <c r="BS1418" s="4"/>
      <c r="BT1418" s="4"/>
      <c r="BU1418" s="4"/>
      <c r="BV1418" s="4"/>
      <c r="BW1418" s="4"/>
      <c r="BX1418" s="4"/>
      <c r="BY1418" s="4"/>
      <c r="BZ1418" s="4"/>
      <c r="CA1418" s="4"/>
      <c r="CB1418" s="4"/>
      <c r="CC1418" s="4"/>
      <c r="CD1418" s="4"/>
      <c r="CE1418" s="4"/>
      <c r="CF1418" s="4"/>
      <c r="CG1418" s="4"/>
      <c r="CH1418" s="4"/>
      <c r="CI1418" s="4"/>
      <c r="CJ1418" s="4"/>
      <c r="CK1418" s="4"/>
      <c r="CL1418" s="4"/>
      <c r="CM1418" s="4"/>
    </row>
    <row r="1419" ht="14.25" customHeight="1">
      <c r="A1419" s="1" t="str">
        <f t="shared" ref="A1419:A1422" si="150">SWITCH(B1419,"OK",IF(ISBLANK(R1419),IF(ISBLANK(P1419),"Giữ chỗ nhóm","Giữ chỗ"),"OK"),"Chưa làm",IF(P1419&lt;&gt;"","Giữ chỗ",""),0,IF(ISBLANK(R1419),"Thêm",""),"")</f>
        <v/>
      </c>
      <c r="B1419" s="103" t="str">
        <f t="shared" si="4"/>
        <v>Có sẵn</v>
      </c>
      <c r="C1419" s="4" t="s">
        <v>7095</v>
      </c>
      <c r="D1419" s="4" t="s">
        <v>6674</v>
      </c>
      <c r="E1419" s="4"/>
      <c r="F1419" s="4"/>
      <c r="G1419" s="4"/>
      <c r="H1419" s="4"/>
      <c r="I1419" s="4"/>
      <c r="J1419" s="4"/>
      <c r="K1419" s="4"/>
      <c r="L1419" s="4"/>
      <c r="M1419" s="4"/>
      <c r="N1419" s="4"/>
      <c r="O1419" s="4"/>
      <c r="P1419" s="4"/>
      <c r="Q1419" s="4" t="s">
        <v>5</v>
      </c>
      <c r="R1419" s="4" t="s">
        <v>7119</v>
      </c>
      <c r="S1419" s="4" t="s">
        <v>7120</v>
      </c>
      <c r="T1419" s="4" t="s">
        <v>7121</v>
      </c>
      <c r="U1419" s="4" t="s">
        <v>7122</v>
      </c>
      <c r="V1419" s="4" t="s">
        <v>7123</v>
      </c>
      <c r="W1419" s="4" t="s">
        <v>7124</v>
      </c>
      <c r="X1419" s="4"/>
      <c r="Y1419" s="4"/>
      <c r="Z1419" s="4" t="s">
        <v>7125</v>
      </c>
      <c r="AA1419" s="4">
        <v>1503.0</v>
      </c>
      <c r="AB1419" s="4" t="s">
        <v>49</v>
      </c>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243" t="str">
        <f t="shared" si="129"/>
        <v>TNLT</v>
      </c>
      <c r="BK1419" s="4"/>
      <c r="BL1419" s="4"/>
      <c r="BM1419" s="4"/>
      <c r="BN1419" s="4"/>
      <c r="BO1419" s="4"/>
      <c r="BP1419" s="4"/>
      <c r="BQ1419" s="4"/>
      <c r="BR1419" s="4"/>
      <c r="BS1419" s="4"/>
      <c r="BT1419" s="4"/>
      <c r="BU1419" s="4"/>
      <c r="BV1419" s="4"/>
      <c r="BW1419" s="4"/>
      <c r="BX1419" s="4"/>
      <c r="BY1419" s="4"/>
      <c r="BZ1419" s="4"/>
      <c r="CA1419" s="4"/>
      <c r="CB1419" s="4"/>
      <c r="CC1419" s="4"/>
      <c r="CD1419" s="4"/>
      <c r="CE1419" s="4"/>
      <c r="CF1419" s="4"/>
      <c r="CG1419" s="4"/>
      <c r="CH1419" s="4"/>
      <c r="CI1419" s="4"/>
      <c r="CJ1419" s="4"/>
      <c r="CK1419" s="4"/>
      <c r="CL1419" s="4"/>
      <c r="CM1419" s="4"/>
    </row>
    <row r="1420" ht="14.25" customHeight="1">
      <c r="A1420" s="1" t="str">
        <f t="shared" si="150"/>
        <v/>
      </c>
      <c r="B1420" s="103" t="str">
        <f t="shared" si="4"/>
        <v>Sai lớp</v>
      </c>
      <c r="C1420" s="4" t="s">
        <v>7126</v>
      </c>
      <c r="D1420" s="4" t="s">
        <v>6674</v>
      </c>
      <c r="E1420" s="4"/>
      <c r="F1420" s="4"/>
      <c r="G1420" s="4" t="s">
        <v>7127</v>
      </c>
      <c r="H1420" s="4" t="s">
        <v>7128</v>
      </c>
      <c r="I1420" s="4" t="s">
        <v>3580</v>
      </c>
      <c r="J1420" s="4" t="s">
        <v>123</v>
      </c>
      <c r="K1420" s="4"/>
      <c r="L1420" s="4" t="s">
        <v>7038</v>
      </c>
      <c r="M1420" s="4" t="s">
        <v>49</v>
      </c>
      <c r="N1420" s="4" t="s">
        <v>5</v>
      </c>
      <c r="O1420" s="4" t="s">
        <v>42</v>
      </c>
      <c r="P1420" s="4"/>
      <c r="Q1420" s="4"/>
      <c r="R1420" s="4"/>
      <c r="S1420" s="4"/>
      <c r="T1420" s="4"/>
      <c r="U1420" s="4"/>
      <c r="V1420" s="4"/>
      <c r="W1420" s="4"/>
      <c r="X1420" s="4"/>
      <c r="Y1420" s="4"/>
      <c r="Z1420" s="4"/>
      <c r="AA1420" s="4">
        <v>1504.0</v>
      </c>
      <c r="AB1420" s="4" t="s">
        <v>49</v>
      </c>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243" t="str">
        <f t="shared" si="129"/>
        <v>TNLT</v>
      </c>
      <c r="BK1420" s="4"/>
      <c r="BL1420" s="4"/>
      <c r="BM1420" s="4"/>
      <c r="BN1420" s="4"/>
      <c r="BO1420" s="4"/>
      <c r="BP1420" s="4"/>
      <c r="BQ1420" s="4"/>
      <c r="BR1420" s="4"/>
      <c r="BS1420" s="4"/>
      <c r="BT1420" s="4"/>
      <c r="BU1420" s="4"/>
      <c r="BV1420" s="4"/>
      <c r="BW1420" s="4"/>
      <c r="BX1420" s="4"/>
      <c r="BY1420" s="4"/>
      <c r="BZ1420" s="4"/>
      <c r="CA1420" s="4"/>
      <c r="CB1420" s="4"/>
      <c r="CC1420" s="4"/>
      <c r="CD1420" s="4"/>
      <c r="CE1420" s="4"/>
      <c r="CF1420" s="4"/>
      <c r="CG1420" s="4"/>
      <c r="CH1420" s="4"/>
      <c r="CI1420" s="4"/>
      <c r="CJ1420" s="4"/>
      <c r="CK1420" s="4"/>
      <c r="CL1420" s="4"/>
      <c r="CM1420" s="4"/>
    </row>
    <row r="1421" ht="14.25" customHeight="1">
      <c r="A1421" s="1" t="str">
        <f t="shared" si="150"/>
        <v/>
      </c>
      <c r="B1421" s="103" t="str">
        <f t="shared" si="4"/>
        <v>Có sẵn</v>
      </c>
      <c r="C1421" s="4" t="s">
        <v>7126</v>
      </c>
      <c r="D1421" s="4" t="s">
        <v>6674</v>
      </c>
      <c r="E1421" s="4"/>
      <c r="F1421" s="4"/>
      <c r="G1421" s="4" t="s">
        <v>7127</v>
      </c>
      <c r="H1421" s="4" t="s">
        <v>7128</v>
      </c>
      <c r="I1421" s="4" t="s">
        <v>3580</v>
      </c>
      <c r="J1421" s="4" t="s">
        <v>123</v>
      </c>
      <c r="K1421" s="4"/>
      <c r="L1421" s="4" t="s">
        <v>7038</v>
      </c>
      <c r="M1421" s="4" t="s">
        <v>49</v>
      </c>
      <c r="N1421" s="4" t="s">
        <v>9</v>
      </c>
      <c r="O1421" s="4" t="s">
        <v>4078</v>
      </c>
      <c r="P1421" s="4" t="s">
        <v>4413</v>
      </c>
      <c r="Q1421" s="4" t="s">
        <v>9</v>
      </c>
      <c r="R1421" s="4" t="s">
        <v>7129</v>
      </c>
      <c r="S1421" s="4" t="s">
        <v>7130</v>
      </c>
      <c r="T1421" s="4"/>
      <c r="U1421" s="4"/>
      <c r="V1421" s="4"/>
      <c r="W1421" s="4"/>
      <c r="X1421" s="4"/>
      <c r="Y1421" s="4"/>
      <c r="Z1421" s="4"/>
      <c r="AA1421" s="4">
        <v>1505.0</v>
      </c>
      <c r="AB1421" s="4" t="s">
        <v>49</v>
      </c>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243" t="str">
        <f t="shared" si="129"/>
        <v>TL</v>
      </c>
      <c r="BK1421" s="4"/>
      <c r="BL1421" s="4"/>
      <c r="BM1421" s="4"/>
      <c r="BN1421" s="4"/>
      <c r="BO1421" s="4"/>
      <c r="BP1421" s="4"/>
      <c r="BQ1421" s="4"/>
      <c r="BR1421" s="4"/>
      <c r="BS1421" s="4"/>
      <c r="BT1421" s="4"/>
      <c r="BU1421" s="4"/>
      <c r="BV1421" s="4"/>
      <c r="BW1421" s="4"/>
      <c r="BX1421" s="4"/>
      <c r="BY1421" s="4"/>
      <c r="BZ1421" s="4"/>
      <c r="CA1421" s="4"/>
      <c r="CB1421" s="4"/>
      <c r="CC1421" s="4"/>
      <c r="CD1421" s="4"/>
      <c r="CE1421" s="4"/>
      <c r="CF1421" s="4"/>
      <c r="CG1421" s="4"/>
      <c r="CH1421" s="4"/>
      <c r="CI1421" s="4"/>
      <c r="CJ1421" s="4"/>
      <c r="CK1421" s="4"/>
      <c r="CL1421" s="4"/>
      <c r="CM1421" s="4"/>
    </row>
    <row r="1422" ht="14.25" customHeight="1">
      <c r="A1422" s="1" t="str">
        <f t="shared" si="150"/>
        <v>OK</v>
      </c>
      <c r="B1422" s="103" t="str">
        <f t="shared" si="4"/>
        <v>OK</v>
      </c>
      <c r="C1422" s="4" t="s">
        <v>7126</v>
      </c>
      <c r="D1422" s="4" t="s">
        <v>6674</v>
      </c>
      <c r="E1422" s="4"/>
      <c r="F1422" s="4"/>
      <c r="G1422" s="4" t="s">
        <v>7127</v>
      </c>
      <c r="H1422" s="4" t="s">
        <v>7128</v>
      </c>
      <c r="I1422" s="4" t="s">
        <v>3580</v>
      </c>
      <c r="J1422" s="4" t="s">
        <v>123</v>
      </c>
      <c r="K1422" s="4"/>
      <c r="L1422" s="4" t="s">
        <v>7038</v>
      </c>
      <c r="M1422" s="4" t="s">
        <v>101</v>
      </c>
      <c r="N1422" s="4" t="s">
        <v>8</v>
      </c>
      <c r="O1422" s="4" t="s">
        <v>5436</v>
      </c>
      <c r="P1422" s="4" t="s">
        <v>5479</v>
      </c>
      <c r="Q1422" s="4"/>
      <c r="R1422" s="4" t="s">
        <v>7131</v>
      </c>
      <c r="S1422" s="4" t="s">
        <v>7132</v>
      </c>
      <c r="T1422" s="4" t="s">
        <v>7133</v>
      </c>
      <c r="U1422" s="4" t="s">
        <v>7134</v>
      </c>
      <c r="V1422" s="4" t="s">
        <v>7135</v>
      </c>
      <c r="W1422" s="4" t="s">
        <v>7136</v>
      </c>
      <c r="X1422" s="4" t="s">
        <v>151</v>
      </c>
      <c r="Y1422" s="4" t="s">
        <v>7137</v>
      </c>
      <c r="Z1422" s="4"/>
      <c r="AA1422" s="4">
        <v>1506.0</v>
      </c>
      <c r="AB1422" s="4" t="s">
        <v>48</v>
      </c>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243" t="str">
        <f t="shared" si="129"/>
        <v>TNBT</v>
      </c>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row>
    <row r="1423" ht="14.25" customHeight="1">
      <c r="A1423" s="1"/>
      <c r="B1423" s="103" t="str">
        <f t="shared" si="4"/>
        <v>Thêm</v>
      </c>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c r="BI1423" s="4"/>
      <c r="BJ1423" s="243" t="str">
        <f t="shared" si="129"/>
        <v/>
      </c>
      <c r="BK1423" s="4"/>
      <c r="BL1423" s="4"/>
      <c r="BM1423" s="4"/>
      <c r="BN1423" s="4"/>
      <c r="BO1423" s="4"/>
      <c r="BP1423" s="4"/>
      <c r="BQ1423" s="4"/>
      <c r="BR1423" s="4"/>
      <c r="BS1423" s="4"/>
      <c r="BT1423" s="4"/>
      <c r="BU1423" s="4"/>
      <c r="BV1423" s="4"/>
      <c r="BW1423" s="4"/>
      <c r="BX1423" s="4"/>
      <c r="BY1423" s="4"/>
      <c r="BZ1423" s="4"/>
      <c r="CA1423" s="4"/>
      <c r="CB1423" s="4"/>
      <c r="CC1423" s="4"/>
      <c r="CD1423" s="4"/>
      <c r="CE1423" s="4"/>
      <c r="CF1423" s="4"/>
      <c r="CG1423" s="4"/>
      <c r="CH1423" s="4"/>
      <c r="CI1423" s="4"/>
      <c r="CJ1423" s="4"/>
      <c r="CK1423" s="4"/>
      <c r="CL1423" s="4"/>
      <c r="CM1423" s="4"/>
    </row>
    <row r="1424" ht="14.25" customHeight="1">
      <c r="A1424" s="1" t="str">
        <f t="shared" ref="A1424:A1426" si="151">SWITCH(B1424,"OK",IF(ISBLANK(R1424),IF(ISBLANK(P1424),"Giữ chỗ nhóm","Giữ chỗ"),"OK"),"Chưa làm",IF(P1424&lt;&gt;"","Giữ chỗ",""),0,IF(ISBLANK(R1424),"Thêm",""),"")</f>
        <v>OK</v>
      </c>
      <c r="B1424" s="103" t="str">
        <f t="shared" si="4"/>
        <v>OK</v>
      </c>
      <c r="C1424" s="4" t="s">
        <v>7138</v>
      </c>
      <c r="D1424" s="4" t="s">
        <v>6674</v>
      </c>
      <c r="E1424" s="4"/>
      <c r="F1424" s="4"/>
      <c r="G1424" s="4"/>
      <c r="H1424" s="4" t="s">
        <v>7139</v>
      </c>
      <c r="I1424" s="4" t="s">
        <v>3580</v>
      </c>
      <c r="J1424" s="4" t="s">
        <v>123</v>
      </c>
      <c r="K1424" s="4"/>
      <c r="L1424" s="4" t="s">
        <v>7038</v>
      </c>
      <c r="M1424" s="4" t="s">
        <v>47</v>
      </c>
      <c r="N1424" s="4" t="s">
        <v>9</v>
      </c>
      <c r="O1424" s="4" t="s">
        <v>1474</v>
      </c>
      <c r="P1424" s="4" t="s">
        <v>1239</v>
      </c>
      <c r="Q1424" s="4"/>
      <c r="R1424" s="4" t="s">
        <v>7140</v>
      </c>
      <c r="S1424" s="4"/>
      <c r="T1424" s="4"/>
      <c r="U1424" s="4"/>
      <c r="V1424" s="4"/>
      <c r="W1424" s="4"/>
      <c r="X1424" s="4" t="s">
        <v>7141</v>
      </c>
      <c r="Y1424" s="4" t="s">
        <v>7142</v>
      </c>
      <c r="Z1424" s="4"/>
      <c r="AA1424" s="4">
        <v>1508.0</v>
      </c>
      <c r="AB1424" s="4" t="s">
        <v>49</v>
      </c>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243" t="str">
        <f t="shared" si="129"/>
        <v>TL</v>
      </c>
      <c r="BK1424" s="4"/>
      <c r="BL1424" s="4"/>
      <c r="BM1424" s="4"/>
      <c r="BN1424" s="4"/>
      <c r="BO1424" s="4"/>
      <c r="BP1424" s="4"/>
      <c r="BQ1424" s="4"/>
      <c r="BR1424" s="4"/>
      <c r="BS1424" s="4"/>
      <c r="BT1424" s="4"/>
      <c r="BU1424" s="4"/>
      <c r="BV1424" s="4"/>
      <c r="BW1424" s="4"/>
      <c r="BX1424" s="4"/>
      <c r="BY1424" s="4"/>
      <c r="BZ1424" s="4"/>
      <c r="CA1424" s="4"/>
      <c r="CB1424" s="4"/>
      <c r="CC1424" s="4"/>
      <c r="CD1424" s="4"/>
      <c r="CE1424" s="4"/>
      <c r="CF1424" s="4"/>
      <c r="CG1424" s="4"/>
      <c r="CH1424" s="4"/>
      <c r="CI1424" s="4"/>
      <c r="CJ1424" s="4"/>
      <c r="CK1424" s="4"/>
      <c r="CL1424" s="4"/>
      <c r="CM1424" s="4"/>
    </row>
    <row r="1425" ht="14.25" customHeight="1">
      <c r="A1425" s="1" t="str">
        <f t="shared" si="151"/>
        <v/>
      </c>
      <c r="B1425" s="103" t="str">
        <f t="shared" si="4"/>
        <v>Tự do chọn</v>
      </c>
      <c r="C1425" s="4" t="s">
        <v>7138</v>
      </c>
      <c r="D1425" s="4" t="s">
        <v>6674</v>
      </c>
      <c r="E1425" s="4"/>
      <c r="F1425" s="4"/>
      <c r="G1425" s="4"/>
      <c r="H1425" s="4" t="s">
        <v>7139</v>
      </c>
      <c r="I1425" s="4" t="s">
        <v>3580</v>
      </c>
      <c r="J1425" s="4" t="s">
        <v>123</v>
      </c>
      <c r="K1425" s="4"/>
      <c r="L1425" s="4" t="s">
        <v>7038</v>
      </c>
      <c r="M1425" s="4" t="s">
        <v>49</v>
      </c>
      <c r="N1425" s="4" t="s">
        <v>5</v>
      </c>
      <c r="O1425" s="4"/>
      <c r="P1425" s="4"/>
      <c r="Q1425" s="4"/>
      <c r="R1425" s="4"/>
      <c r="S1425" s="4"/>
      <c r="T1425" s="4"/>
      <c r="U1425" s="4"/>
      <c r="V1425" s="4"/>
      <c r="W1425" s="4"/>
      <c r="X1425" s="4"/>
      <c r="Y1425" s="4"/>
      <c r="Z1425" s="4"/>
      <c r="AA1425" s="4">
        <v>1509.0</v>
      </c>
      <c r="AB1425" s="4" t="s">
        <v>49</v>
      </c>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243" t="str">
        <f t="shared" si="129"/>
        <v>TNLT</v>
      </c>
      <c r="BK1425" s="4"/>
      <c r="BL1425" s="4"/>
      <c r="BM1425" s="4"/>
      <c r="BN1425" s="4"/>
      <c r="BO1425" s="4"/>
      <c r="BP1425" s="4"/>
      <c r="BQ1425" s="4"/>
      <c r="BR1425" s="4"/>
      <c r="BS1425" s="4"/>
      <c r="BT1425" s="4"/>
      <c r="BU1425" s="4"/>
      <c r="BV1425" s="4"/>
      <c r="BW1425" s="4"/>
      <c r="BX1425" s="4"/>
      <c r="BY1425" s="4"/>
      <c r="BZ1425" s="4"/>
      <c r="CA1425" s="4"/>
      <c r="CB1425" s="4"/>
      <c r="CC1425" s="4"/>
      <c r="CD1425" s="4"/>
      <c r="CE1425" s="4"/>
      <c r="CF1425" s="4"/>
      <c r="CG1425" s="4"/>
      <c r="CH1425" s="4"/>
      <c r="CI1425" s="4"/>
      <c r="CJ1425" s="4"/>
      <c r="CK1425" s="4"/>
      <c r="CL1425" s="4"/>
      <c r="CM1425" s="4"/>
    </row>
    <row r="1426" ht="14.25" customHeight="1">
      <c r="A1426" s="1" t="str">
        <f t="shared" si="151"/>
        <v/>
      </c>
      <c r="B1426" s="103" t="str">
        <f t="shared" si="4"/>
        <v>Tự do chọn</v>
      </c>
      <c r="C1426" s="4" t="s">
        <v>7138</v>
      </c>
      <c r="D1426" s="4" t="s">
        <v>6674</v>
      </c>
      <c r="E1426" s="4"/>
      <c r="F1426" s="4"/>
      <c r="G1426" s="4"/>
      <c r="H1426" s="4" t="s">
        <v>7139</v>
      </c>
      <c r="I1426" s="4" t="s">
        <v>3580</v>
      </c>
      <c r="J1426" s="4" t="s">
        <v>123</v>
      </c>
      <c r="K1426" s="4"/>
      <c r="L1426" s="4" t="s">
        <v>7038</v>
      </c>
      <c r="M1426" s="4" t="s">
        <v>48</v>
      </c>
      <c r="N1426" s="4" t="s">
        <v>9</v>
      </c>
      <c r="O1426" s="4"/>
      <c r="P1426" s="4"/>
      <c r="Q1426" s="4"/>
      <c r="R1426" s="4"/>
      <c r="S1426" s="4"/>
      <c r="T1426" s="4"/>
      <c r="U1426" s="4"/>
      <c r="V1426" s="4"/>
      <c r="W1426" s="4"/>
      <c r="X1426" s="4"/>
      <c r="Y1426" s="4"/>
      <c r="Z1426" s="4"/>
      <c r="AA1426" s="4">
        <v>1510.0</v>
      </c>
      <c r="AB1426" s="4" t="s">
        <v>48</v>
      </c>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243" t="str">
        <f t="shared" si="129"/>
        <v>TL</v>
      </c>
      <c r="BK1426" s="4"/>
      <c r="BL1426" s="4"/>
      <c r="BM1426" s="4"/>
      <c r="BN1426" s="4"/>
      <c r="BO1426" s="4"/>
      <c r="BP1426" s="4"/>
      <c r="BQ1426" s="4"/>
      <c r="BR1426" s="4"/>
      <c r="BS1426" s="4"/>
      <c r="BT1426" s="4"/>
      <c r="BU1426" s="4"/>
      <c r="BV1426" s="4"/>
      <c r="BW1426" s="4"/>
      <c r="BX1426" s="4"/>
      <c r="BY1426" s="4"/>
      <c r="BZ1426" s="4"/>
      <c r="CA1426" s="4"/>
      <c r="CB1426" s="4"/>
      <c r="CC1426" s="4"/>
      <c r="CD1426" s="4"/>
      <c r="CE1426" s="4"/>
      <c r="CF1426" s="4"/>
      <c r="CG1426" s="4"/>
      <c r="CH1426" s="4"/>
      <c r="CI1426" s="4"/>
      <c r="CJ1426" s="4"/>
      <c r="CK1426" s="4"/>
      <c r="CL1426" s="4"/>
      <c r="CM1426" s="4"/>
    </row>
    <row r="1427" ht="14.25" customHeight="1">
      <c r="A1427" s="1"/>
      <c r="B1427" s="103" t="str">
        <f t="shared" si="4"/>
        <v>Thêm</v>
      </c>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243" t="str">
        <f t="shared" si="129"/>
        <v/>
      </c>
      <c r="BK1427" s="4"/>
      <c r="BL1427" s="4"/>
      <c r="BM1427" s="4"/>
      <c r="BN1427" s="4"/>
      <c r="BO1427" s="4"/>
      <c r="BP1427" s="4"/>
      <c r="BQ1427" s="4"/>
      <c r="BR1427" s="4"/>
      <c r="BS1427" s="4"/>
      <c r="BT1427" s="4"/>
      <c r="BU1427" s="4"/>
      <c r="BV1427" s="4"/>
      <c r="BW1427" s="4"/>
      <c r="BX1427" s="4"/>
      <c r="BY1427" s="4"/>
      <c r="BZ1427" s="4"/>
      <c r="CA1427" s="4"/>
      <c r="CB1427" s="4"/>
      <c r="CC1427" s="4"/>
      <c r="CD1427" s="4"/>
      <c r="CE1427" s="4"/>
      <c r="CF1427" s="4"/>
      <c r="CG1427" s="4"/>
      <c r="CH1427" s="4"/>
      <c r="CI1427" s="4"/>
      <c r="CJ1427" s="4"/>
      <c r="CK1427" s="4"/>
      <c r="CL1427" s="4"/>
      <c r="CM1427" s="4"/>
    </row>
    <row r="1428" ht="14.25" customHeight="1">
      <c r="A1428" s="1" t="str">
        <f t="shared" ref="A1428:A1430" si="152">SWITCH(B1428,"OK",IF(ISBLANK(R1428),IF(ISBLANK(P1428),"Giữ chỗ nhóm","Giữ chỗ"),"OK"),"Chưa làm",IF(P1428&lt;&gt;"","Giữ chỗ",""),0,IF(ISBLANK(R1428),"Thêm",""),"")</f>
        <v>OK</v>
      </c>
      <c r="B1428" s="103" t="str">
        <f t="shared" si="4"/>
        <v>OK</v>
      </c>
      <c r="C1428" s="4" t="s">
        <v>7143</v>
      </c>
      <c r="D1428" s="4" t="s">
        <v>6674</v>
      </c>
      <c r="E1428" s="4"/>
      <c r="F1428" s="4"/>
      <c r="G1428" s="4"/>
      <c r="H1428" s="4" t="s">
        <v>7144</v>
      </c>
      <c r="I1428" s="4" t="s">
        <v>3580</v>
      </c>
      <c r="J1428" s="4" t="s">
        <v>123</v>
      </c>
      <c r="K1428" s="4"/>
      <c r="L1428" s="4" t="s">
        <v>7038</v>
      </c>
      <c r="M1428" s="4" t="s">
        <v>47</v>
      </c>
      <c r="N1428" s="4" t="s">
        <v>9</v>
      </c>
      <c r="O1428" s="4" t="s">
        <v>1474</v>
      </c>
      <c r="P1428" s="4" t="s">
        <v>294</v>
      </c>
      <c r="Q1428" s="4"/>
      <c r="R1428" s="4" t="s">
        <v>7145</v>
      </c>
      <c r="S1428" s="4"/>
      <c r="T1428" s="4"/>
      <c r="U1428" s="4"/>
      <c r="V1428" s="4"/>
      <c r="W1428" s="4"/>
      <c r="X1428" s="4" t="s">
        <v>7146</v>
      </c>
      <c r="Y1428" s="4" t="s">
        <v>7147</v>
      </c>
      <c r="Z1428" s="4"/>
      <c r="AA1428" s="4">
        <v>1512.0</v>
      </c>
      <c r="AB1428" s="4" t="s">
        <v>49</v>
      </c>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c r="BI1428" s="4"/>
      <c r="BJ1428" s="243" t="str">
        <f t="shared" si="129"/>
        <v>TL</v>
      </c>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c r="CL1428" s="4"/>
      <c r="CM1428" s="4"/>
    </row>
    <row r="1429" ht="14.25" customHeight="1">
      <c r="A1429" s="1" t="str">
        <f t="shared" si="152"/>
        <v/>
      </c>
      <c r="B1429" s="103" t="str">
        <f t="shared" si="4"/>
        <v>Tự do chọn</v>
      </c>
      <c r="C1429" s="4" t="s">
        <v>7143</v>
      </c>
      <c r="D1429" s="4" t="s">
        <v>6674</v>
      </c>
      <c r="E1429" s="4"/>
      <c r="F1429" s="4"/>
      <c r="G1429" s="4"/>
      <c r="H1429" s="4" t="s">
        <v>7144</v>
      </c>
      <c r="I1429" s="4" t="s">
        <v>3580</v>
      </c>
      <c r="J1429" s="4" t="s">
        <v>123</v>
      </c>
      <c r="K1429" s="4"/>
      <c r="L1429" s="4" t="s">
        <v>7038</v>
      </c>
      <c r="M1429" s="4" t="s">
        <v>49</v>
      </c>
      <c r="N1429" s="4" t="s">
        <v>5</v>
      </c>
      <c r="O1429" s="4"/>
      <c r="P1429" s="4"/>
      <c r="Q1429" s="4"/>
      <c r="R1429" s="4"/>
      <c r="S1429" s="4"/>
      <c r="T1429" s="4"/>
      <c r="U1429" s="4"/>
      <c r="V1429" s="4"/>
      <c r="W1429" s="4"/>
      <c r="X1429" s="4"/>
      <c r="Y1429" s="4"/>
      <c r="Z1429" s="4"/>
      <c r="AA1429" s="4">
        <v>1513.0</v>
      </c>
      <c r="AB1429" s="4" t="s">
        <v>49</v>
      </c>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243" t="str">
        <f t="shared" si="129"/>
        <v>TNLT</v>
      </c>
      <c r="BK1429" s="4"/>
      <c r="BL1429" s="4"/>
      <c r="BM1429" s="4"/>
      <c r="BN1429" s="4"/>
      <c r="BO1429" s="4"/>
      <c r="BP1429" s="4"/>
      <c r="BQ1429" s="4"/>
      <c r="BR1429" s="4"/>
      <c r="BS1429" s="4"/>
      <c r="BT1429" s="4"/>
      <c r="BU1429" s="4"/>
      <c r="BV1429" s="4"/>
      <c r="BW1429" s="4"/>
      <c r="BX1429" s="4"/>
      <c r="BY1429" s="4"/>
      <c r="BZ1429" s="4"/>
      <c r="CA1429" s="4"/>
      <c r="CB1429" s="4"/>
      <c r="CC1429" s="4"/>
      <c r="CD1429" s="4"/>
      <c r="CE1429" s="4"/>
      <c r="CF1429" s="4"/>
      <c r="CG1429" s="4"/>
      <c r="CH1429" s="4"/>
      <c r="CI1429" s="4"/>
      <c r="CJ1429" s="4"/>
      <c r="CK1429" s="4"/>
      <c r="CL1429" s="4"/>
      <c r="CM1429" s="4"/>
    </row>
    <row r="1430" ht="14.25" customHeight="1">
      <c r="A1430" s="1" t="str">
        <f t="shared" si="152"/>
        <v/>
      </c>
      <c r="B1430" s="103" t="str">
        <f t="shared" si="4"/>
        <v>Tự do chọn</v>
      </c>
      <c r="C1430" s="4" t="s">
        <v>7143</v>
      </c>
      <c r="D1430" s="4" t="s">
        <v>6674</v>
      </c>
      <c r="E1430" s="4"/>
      <c r="F1430" s="4"/>
      <c r="G1430" s="4"/>
      <c r="H1430" s="4" t="s">
        <v>7144</v>
      </c>
      <c r="I1430" s="4" t="s">
        <v>3580</v>
      </c>
      <c r="J1430" s="4" t="s">
        <v>123</v>
      </c>
      <c r="K1430" s="4"/>
      <c r="L1430" s="4" t="s">
        <v>7038</v>
      </c>
      <c r="M1430" s="4" t="s">
        <v>48</v>
      </c>
      <c r="N1430" s="4" t="s">
        <v>9</v>
      </c>
      <c r="O1430" s="4"/>
      <c r="P1430" s="4"/>
      <c r="Q1430" s="4"/>
      <c r="R1430" s="4"/>
      <c r="S1430" s="4"/>
      <c r="T1430" s="4"/>
      <c r="U1430" s="4"/>
      <c r="V1430" s="4"/>
      <c r="W1430" s="4"/>
      <c r="X1430" s="4"/>
      <c r="Y1430" s="4"/>
      <c r="Z1430" s="4"/>
      <c r="AA1430" s="4">
        <v>1514.0</v>
      </c>
      <c r="AB1430" s="4" t="s">
        <v>48</v>
      </c>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243" t="str">
        <f t="shared" si="129"/>
        <v>TL</v>
      </c>
      <c r="BK1430" s="4"/>
      <c r="BL1430" s="4"/>
      <c r="BM1430" s="4"/>
      <c r="BN1430" s="4"/>
      <c r="BO1430" s="4"/>
      <c r="BP1430" s="4"/>
      <c r="BQ1430" s="4"/>
      <c r="BR1430" s="4"/>
      <c r="BS1430" s="4"/>
      <c r="BT1430" s="4"/>
      <c r="BU1430" s="4"/>
      <c r="BV1430" s="4"/>
      <c r="BW1430" s="4"/>
      <c r="BX1430" s="4"/>
      <c r="BY1430" s="4"/>
      <c r="BZ1430" s="4"/>
      <c r="CA1430" s="4"/>
      <c r="CB1430" s="4"/>
      <c r="CC1430" s="4"/>
      <c r="CD1430" s="4"/>
      <c r="CE1430" s="4"/>
      <c r="CF1430" s="4"/>
      <c r="CG1430" s="4"/>
      <c r="CH1430" s="4"/>
      <c r="CI1430" s="4"/>
      <c r="CJ1430" s="4"/>
      <c r="CK1430" s="4"/>
      <c r="CL1430" s="4"/>
      <c r="CM1430" s="4"/>
    </row>
    <row r="1431" ht="14.25" customHeight="1">
      <c r="A1431" s="1"/>
      <c r="B1431" s="103" t="str">
        <f t="shared" si="4"/>
        <v>Thêm</v>
      </c>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243" t="str">
        <f t="shared" si="129"/>
        <v/>
      </c>
      <c r="BK1431" s="4"/>
      <c r="BL1431" s="4"/>
      <c r="BM1431" s="4"/>
      <c r="BN1431" s="4"/>
      <c r="BO1431" s="4"/>
      <c r="BP1431" s="4"/>
      <c r="BQ1431" s="4"/>
      <c r="BR1431" s="4"/>
      <c r="BS1431" s="4"/>
      <c r="BT1431" s="4"/>
      <c r="BU1431" s="4"/>
      <c r="BV1431" s="4"/>
      <c r="BW1431" s="4"/>
      <c r="BX1431" s="4"/>
      <c r="BY1431" s="4"/>
      <c r="BZ1431" s="4"/>
      <c r="CA1431" s="4"/>
      <c r="CB1431" s="4"/>
      <c r="CC1431" s="4"/>
      <c r="CD1431" s="4"/>
      <c r="CE1431" s="4"/>
      <c r="CF1431" s="4"/>
      <c r="CG1431" s="4"/>
      <c r="CH1431" s="4"/>
      <c r="CI1431" s="4"/>
      <c r="CJ1431" s="4"/>
      <c r="CK1431" s="4"/>
      <c r="CL1431" s="4"/>
      <c r="CM1431" s="4"/>
    </row>
    <row r="1432" ht="14.25" customHeight="1">
      <c r="A1432" s="1" t="str">
        <f t="shared" ref="A1432:A1434" si="153">SWITCH(B1432,"OK",IF(ISBLANK(R1432),IF(ISBLANK(P1432),"Giữ chỗ nhóm","Giữ chỗ"),"OK"),"Chưa làm",IF(P1432&lt;&gt;"","Giữ chỗ",""),0,IF(ISBLANK(R1432),"Thêm",""),"")</f>
        <v>OK</v>
      </c>
      <c r="B1432" s="103" t="str">
        <f t="shared" si="4"/>
        <v>OK</v>
      </c>
      <c r="C1432" s="4" t="s">
        <v>7148</v>
      </c>
      <c r="D1432" s="4" t="s">
        <v>6674</v>
      </c>
      <c r="E1432" s="4"/>
      <c r="F1432" s="4"/>
      <c r="G1432" s="4" t="s">
        <v>7149</v>
      </c>
      <c r="H1432" s="4" t="s">
        <v>7150</v>
      </c>
      <c r="I1432" s="4" t="s">
        <v>3580</v>
      </c>
      <c r="J1432" s="4" t="s">
        <v>123</v>
      </c>
      <c r="K1432" s="4"/>
      <c r="L1432" s="4" t="s">
        <v>7038</v>
      </c>
      <c r="M1432" s="4" t="s">
        <v>47</v>
      </c>
      <c r="N1432" s="4" t="s">
        <v>9</v>
      </c>
      <c r="O1432" s="4" t="s">
        <v>1474</v>
      </c>
      <c r="P1432" s="4" t="s">
        <v>1011</v>
      </c>
      <c r="Q1432" s="4"/>
      <c r="R1432" s="4" t="s">
        <v>7151</v>
      </c>
      <c r="S1432" s="4"/>
      <c r="T1432" s="4"/>
      <c r="U1432" s="4"/>
      <c r="V1432" s="4"/>
      <c r="W1432" s="4"/>
      <c r="X1432" s="4" t="s">
        <v>7152</v>
      </c>
      <c r="Y1432" s="4" t="s">
        <v>7153</v>
      </c>
      <c r="Z1432" s="4"/>
      <c r="AA1432" s="4">
        <v>1516.0</v>
      </c>
      <c r="AB1432" s="4" t="s">
        <v>49</v>
      </c>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243" t="str">
        <f t="shared" si="129"/>
        <v>TL</v>
      </c>
      <c r="BK1432" s="4"/>
      <c r="BL1432" s="4"/>
      <c r="BM1432" s="4"/>
      <c r="BN1432" s="4"/>
      <c r="BO1432" s="4"/>
      <c r="BP1432" s="4"/>
      <c r="BQ1432" s="4"/>
      <c r="BR1432" s="4"/>
      <c r="BS1432" s="4"/>
      <c r="BT1432" s="4"/>
      <c r="BU1432" s="4"/>
      <c r="BV1432" s="4"/>
      <c r="BW1432" s="4"/>
      <c r="BX1432" s="4"/>
      <c r="BY1432" s="4"/>
      <c r="BZ1432" s="4"/>
      <c r="CA1432" s="4"/>
      <c r="CB1432" s="4"/>
      <c r="CC1432" s="4"/>
      <c r="CD1432" s="4"/>
      <c r="CE1432" s="4"/>
      <c r="CF1432" s="4"/>
      <c r="CG1432" s="4"/>
      <c r="CH1432" s="4"/>
      <c r="CI1432" s="4"/>
      <c r="CJ1432" s="4"/>
      <c r="CK1432" s="4"/>
      <c r="CL1432" s="4"/>
      <c r="CM1432" s="4"/>
    </row>
    <row r="1433" ht="14.25" customHeight="1">
      <c r="A1433" s="1" t="str">
        <f t="shared" si="153"/>
        <v/>
      </c>
      <c r="B1433" s="103" t="str">
        <f t="shared" si="4"/>
        <v>Tự do chọn</v>
      </c>
      <c r="C1433" s="4" t="s">
        <v>7148</v>
      </c>
      <c r="D1433" s="4" t="s">
        <v>6674</v>
      </c>
      <c r="E1433" s="4"/>
      <c r="F1433" s="4"/>
      <c r="G1433" s="4" t="s">
        <v>7149</v>
      </c>
      <c r="H1433" s="4" t="s">
        <v>7150</v>
      </c>
      <c r="I1433" s="4" t="s">
        <v>3580</v>
      </c>
      <c r="J1433" s="4" t="s">
        <v>123</v>
      </c>
      <c r="K1433" s="4"/>
      <c r="L1433" s="4" t="s">
        <v>7038</v>
      </c>
      <c r="M1433" s="4" t="s">
        <v>49</v>
      </c>
      <c r="N1433" s="4" t="s">
        <v>5</v>
      </c>
      <c r="O1433" s="4"/>
      <c r="P1433" s="4"/>
      <c r="Q1433" s="4"/>
      <c r="R1433" s="4"/>
      <c r="S1433" s="4"/>
      <c r="T1433" s="4"/>
      <c r="U1433" s="4"/>
      <c r="V1433" s="4"/>
      <c r="W1433" s="4"/>
      <c r="X1433" s="4"/>
      <c r="Y1433" s="4"/>
      <c r="Z1433" s="4"/>
      <c r="AA1433" s="4">
        <v>1517.0</v>
      </c>
      <c r="AB1433" s="4" t="s">
        <v>49</v>
      </c>
      <c r="AC1433" s="4"/>
      <c r="AD1433" s="4"/>
      <c r="AE1433" s="4"/>
      <c r="AF1433" s="4"/>
      <c r="AG1433" s="4"/>
      <c r="AH1433" s="4"/>
      <c r="AI1433" s="4"/>
      <c r="AJ1433" s="4"/>
      <c r="AK1433" s="4"/>
      <c r="AL1433" s="4"/>
      <c r="AM1433" s="4"/>
      <c r="AN1433" s="4"/>
      <c r="AO1433" s="4"/>
      <c r="AP1433" s="4"/>
      <c r="AQ1433" s="67" t="s">
        <v>1189</v>
      </c>
      <c r="AR1433" s="67" t="s">
        <v>265</v>
      </c>
      <c r="AS1433" s="67" t="s">
        <v>10347</v>
      </c>
      <c r="AT1433" s="67" t="s">
        <v>5</v>
      </c>
      <c r="AU1433" s="67" t="s">
        <v>6726</v>
      </c>
      <c r="AV1433" s="67" t="s">
        <v>10348</v>
      </c>
      <c r="AW1433" s="230" t="s">
        <v>10349</v>
      </c>
      <c r="AX1433" s="230" t="s">
        <v>4880</v>
      </c>
      <c r="AY1433" s="230" t="s">
        <v>4875</v>
      </c>
      <c r="AZ1433" s="67" t="s">
        <v>951</v>
      </c>
      <c r="BA1433" s="67" t="s">
        <v>3369</v>
      </c>
      <c r="BB1433" s="67" t="s">
        <v>10197</v>
      </c>
      <c r="BC1433" s="67" t="s">
        <v>10239</v>
      </c>
      <c r="BD1433" s="4"/>
      <c r="BE1433" s="4"/>
      <c r="BF1433" s="4"/>
      <c r="BG1433" s="4"/>
      <c r="BH1433" s="4"/>
      <c r="BI1433" s="4"/>
      <c r="BJ1433" s="243" t="str">
        <f t="shared" si="129"/>
        <v>TNLT</v>
      </c>
      <c r="BK1433" s="4"/>
      <c r="BL1433" s="4"/>
      <c r="BM1433" s="4"/>
      <c r="BN1433" s="4"/>
      <c r="BO1433" s="4"/>
      <c r="BP1433" s="4"/>
      <c r="BQ1433" s="4"/>
      <c r="BR1433" s="4"/>
      <c r="BS1433" s="4"/>
      <c r="BT1433" s="4"/>
      <c r="BU1433" s="4"/>
      <c r="BV1433" s="4"/>
      <c r="BW1433" s="4"/>
      <c r="BX1433" s="4"/>
      <c r="BY1433" s="4"/>
      <c r="BZ1433" s="4"/>
      <c r="CA1433" s="4"/>
      <c r="CB1433" s="4"/>
      <c r="CC1433" s="4"/>
      <c r="CD1433" s="4"/>
      <c r="CE1433" s="4"/>
      <c r="CF1433" s="4"/>
      <c r="CG1433" s="4"/>
      <c r="CH1433" s="4"/>
      <c r="CI1433" s="4"/>
      <c r="CJ1433" s="4"/>
      <c r="CK1433" s="4"/>
      <c r="CL1433" s="4"/>
      <c r="CM1433" s="4"/>
    </row>
    <row r="1434" ht="14.25" customHeight="1">
      <c r="A1434" s="1" t="str">
        <f t="shared" si="153"/>
        <v/>
      </c>
      <c r="B1434" s="103" t="str">
        <f t="shared" si="4"/>
        <v>Tự do chọn</v>
      </c>
      <c r="C1434" s="4" t="s">
        <v>7148</v>
      </c>
      <c r="D1434" s="4" t="s">
        <v>6674</v>
      </c>
      <c r="E1434" s="4"/>
      <c r="F1434" s="4"/>
      <c r="G1434" s="4" t="s">
        <v>7149</v>
      </c>
      <c r="H1434" s="4" t="s">
        <v>7150</v>
      </c>
      <c r="I1434" s="4" t="s">
        <v>3580</v>
      </c>
      <c r="J1434" s="4" t="s">
        <v>123</v>
      </c>
      <c r="K1434" s="4"/>
      <c r="L1434" s="4" t="s">
        <v>7038</v>
      </c>
      <c r="M1434" s="4" t="s">
        <v>48</v>
      </c>
      <c r="N1434" s="4" t="s">
        <v>9</v>
      </c>
      <c r="O1434" s="4"/>
      <c r="P1434" s="4"/>
      <c r="Q1434" s="4"/>
      <c r="R1434" s="4"/>
      <c r="S1434" s="4"/>
      <c r="T1434" s="4"/>
      <c r="U1434" s="4"/>
      <c r="V1434" s="4"/>
      <c r="W1434" s="4"/>
      <c r="X1434" s="4"/>
      <c r="Y1434" s="4"/>
      <c r="Z1434" s="4"/>
      <c r="AA1434" s="4">
        <v>1518.0</v>
      </c>
      <c r="AB1434" s="4" t="s">
        <v>48</v>
      </c>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243" t="str">
        <f t="shared" si="129"/>
        <v>TL</v>
      </c>
      <c r="BK1434" s="4"/>
      <c r="BL1434" s="4"/>
      <c r="BM1434" s="4"/>
      <c r="BN1434" s="4"/>
      <c r="BO1434" s="4"/>
      <c r="BP1434" s="4"/>
      <c r="BQ1434" s="4"/>
      <c r="BR1434" s="4"/>
      <c r="BS1434" s="4"/>
      <c r="BT1434" s="4"/>
      <c r="BU1434" s="4"/>
      <c r="BV1434" s="4"/>
      <c r="BW1434" s="4"/>
      <c r="BX1434" s="4"/>
      <c r="BY1434" s="4"/>
      <c r="BZ1434" s="4"/>
      <c r="CA1434" s="4"/>
      <c r="CB1434" s="4"/>
      <c r="CC1434" s="4"/>
      <c r="CD1434" s="4"/>
      <c r="CE1434" s="4"/>
      <c r="CF1434" s="4"/>
      <c r="CG1434" s="4"/>
      <c r="CH1434" s="4"/>
      <c r="CI1434" s="4"/>
      <c r="CJ1434" s="4"/>
      <c r="CK1434" s="4"/>
      <c r="CL1434" s="4"/>
      <c r="CM1434" s="4"/>
    </row>
    <row r="1435" ht="14.25" customHeight="1">
      <c r="A1435" s="1"/>
      <c r="B1435" s="103" t="str">
        <f t="shared" si="4"/>
        <v>Thêm</v>
      </c>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243" t="str">
        <f t="shared" si="129"/>
        <v/>
      </c>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row>
    <row r="1436" ht="14.25" customHeight="1">
      <c r="A1436" s="1" t="str">
        <f t="shared" ref="A1436:A1438" si="154">SWITCH(B1436,"OK",IF(ISBLANK(R1436),IF(ISBLANK(P1436),"Giữ chỗ nhóm","Giữ chỗ"),"OK"),"Chưa làm",IF(P1436&lt;&gt;"","Giữ chỗ",""),0,IF(ISBLANK(R1436),"Thêm",""),"")</f>
        <v>OK</v>
      </c>
      <c r="B1436" s="103" t="str">
        <f t="shared" si="4"/>
        <v>OK</v>
      </c>
      <c r="C1436" s="4" t="s">
        <v>7154</v>
      </c>
      <c r="D1436" s="4" t="s">
        <v>6674</v>
      </c>
      <c r="E1436" s="4"/>
      <c r="F1436" s="4"/>
      <c r="G1436" s="4"/>
      <c r="H1436" s="4" t="s">
        <v>7155</v>
      </c>
      <c r="I1436" s="4" t="s">
        <v>3580</v>
      </c>
      <c r="J1436" s="4" t="s">
        <v>123</v>
      </c>
      <c r="K1436" s="4"/>
      <c r="L1436" s="4" t="s">
        <v>7038</v>
      </c>
      <c r="M1436" s="4" t="s">
        <v>47</v>
      </c>
      <c r="N1436" s="4" t="s">
        <v>9</v>
      </c>
      <c r="O1436" s="4" t="s">
        <v>1474</v>
      </c>
      <c r="P1436" s="4" t="s">
        <v>1011</v>
      </c>
      <c r="Q1436" s="4"/>
      <c r="R1436" s="4" t="s">
        <v>7156</v>
      </c>
      <c r="S1436" s="4"/>
      <c r="T1436" s="4"/>
      <c r="U1436" s="4"/>
      <c r="V1436" s="4"/>
      <c r="W1436" s="4"/>
      <c r="X1436" s="4" t="s">
        <v>7157</v>
      </c>
      <c r="Y1436" s="4" t="s">
        <v>7158</v>
      </c>
      <c r="Z1436" s="4"/>
      <c r="AA1436" s="4">
        <v>1520.0</v>
      </c>
      <c r="AB1436" s="4" t="s">
        <v>49</v>
      </c>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243" t="str">
        <f t="shared" si="129"/>
        <v>TL</v>
      </c>
      <c r="BK1436" s="4"/>
      <c r="BL1436" s="4"/>
      <c r="BM1436" s="4"/>
      <c r="BN1436" s="4"/>
      <c r="BO1436" s="4"/>
      <c r="BP1436" s="4"/>
      <c r="BQ1436" s="4"/>
      <c r="BR1436" s="4"/>
      <c r="BS1436" s="4"/>
      <c r="BT1436" s="4"/>
      <c r="BU1436" s="4"/>
      <c r="BV1436" s="4"/>
      <c r="BW1436" s="4"/>
      <c r="BX1436" s="4"/>
      <c r="BY1436" s="4"/>
      <c r="BZ1436" s="4"/>
      <c r="CA1436" s="4"/>
      <c r="CB1436" s="4"/>
      <c r="CC1436" s="4"/>
      <c r="CD1436" s="4"/>
      <c r="CE1436" s="4"/>
      <c r="CF1436" s="4"/>
      <c r="CG1436" s="4"/>
      <c r="CH1436" s="4"/>
      <c r="CI1436" s="4"/>
      <c r="CJ1436" s="4"/>
      <c r="CK1436" s="4"/>
      <c r="CL1436" s="4"/>
      <c r="CM1436" s="4"/>
    </row>
    <row r="1437" ht="14.25" customHeight="1">
      <c r="A1437" s="1" t="str">
        <f t="shared" si="154"/>
        <v/>
      </c>
      <c r="B1437" s="103" t="str">
        <f t="shared" si="4"/>
        <v>Có sẵn</v>
      </c>
      <c r="C1437" s="4" t="s">
        <v>7154</v>
      </c>
      <c r="D1437" s="4" t="s">
        <v>6674</v>
      </c>
      <c r="E1437" s="4"/>
      <c r="F1437" s="4"/>
      <c r="G1437" s="4"/>
      <c r="H1437" s="4" t="s">
        <v>7155</v>
      </c>
      <c r="I1437" s="4" t="s">
        <v>3580</v>
      </c>
      <c r="J1437" s="4" t="s">
        <v>123</v>
      </c>
      <c r="K1437" s="4"/>
      <c r="L1437" s="4" t="s">
        <v>7038</v>
      </c>
      <c r="M1437" s="4" t="s">
        <v>49</v>
      </c>
      <c r="N1437" s="4" t="s">
        <v>5</v>
      </c>
      <c r="O1437" s="4" t="s">
        <v>2969</v>
      </c>
      <c r="P1437" s="4" t="s">
        <v>2970</v>
      </c>
      <c r="Q1437" s="4" t="s">
        <v>5</v>
      </c>
      <c r="R1437" s="4" t="s">
        <v>7159</v>
      </c>
      <c r="S1437" s="4" t="s">
        <v>7160</v>
      </c>
      <c r="T1437" s="4" t="s">
        <v>7161</v>
      </c>
      <c r="U1437" s="4" t="s">
        <v>7162</v>
      </c>
      <c r="V1437" s="4" t="s">
        <v>7163</v>
      </c>
      <c r="W1437" s="4" t="s">
        <v>7164</v>
      </c>
      <c r="X1437" s="4"/>
      <c r="Y1437" s="4"/>
      <c r="Z1437" s="4"/>
      <c r="AA1437" s="4">
        <v>1521.0</v>
      </c>
      <c r="AB1437" s="4" t="s">
        <v>49</v>
      </c>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243" t="str">
        <f t="shared" si="129"/>
        <v>TNLT</v>
      </c>
      <c r="BK1437" s="4"/>
      <c r="BL1437" s="4"/>
      <c r="BM1437" s="4"/>
      <c r="BN1437" s="4"/>
      <c r="BO1437" s="4"/>
      <c r="BP1437" s="4"/>
      <c r="BQ1437" s="4"/>
      <c r="BR1437" s="4"/>
      <c r="BS1437" s="4"/>
      <c r="BT1437" s="4"/>
      <c r="BU1437" s="4"/>
      <c r="BV1437" s="4"/>
      <c r="BW1437" s="4"/>
      <c r="BX1437" s="4"/>
      <c r="BY1437" s="4"/>
      <c r="BZ1437" s="4"/>
      <c r="CA1437" s="4"/>
      <c r="CB1437" s="4"/>
      <c r="CC1437" s="4"/>
      <c r="CD1437" s="4"/>
      <c r="CE1437" s="4"/>
      <c r="CF1437" s="4"/>
      <c r="CG1437" s="4"/>
      <c r="CH1437" s="4"/>
      <c r="CI1437" s="4"/>
      <c r="CJ1437" s="4"/>
      <c r="CK1437" s="4"/>
      <c r="CL1437" s="4"/>
      <c r="CM1437" s="4"/>
    </row>
    <row r="1438" ht="14.25" customHeight="1">
      <c r="A1438" s="1" t="str">
        <f t="shared" si="154"/>
        <v/>
      </c>
      <c r="B1438" s="103" t="str">
        <f t="shared" si="4"/>
        <v>Tự do chọn</v>
      </c>
      <c r="C1438" s="4" t="s">
        <v>7154</v>
      </c>
      <c r="D1438" s="4" t="s">
        <v>6674</v>
      </c>
      <c r="E1438" s="4"/>
      <c r="F1438" s="4"/>
      <c r="G1438" s="4"/>
      <c r="H1438" s="4" t="s">
        <v>7155</v>
      </c>
      <c r="I1438" s="4" t="s">
        <v>3580</v>
      </c>
      <c r="J1438" s="4" t="s">
        <v>123</v>
      </c>
      <c r="K1438" s="4"/>
      <c r="L1438" s="4" t="s">
        <v>7038</v>
      </c>
      <c r="M1438" s="4" t="s">
        <v>48</v>
      </c>
      <c r="N1438" s="4" t="s">
        <v>9</v>
      </c>
      <c r="O1438" s="4"/>
      <c r="P1438" s="4"/>
      <c r="Q1438" s="4"/>
      <c r="R1438" s="4"/>
      <c r="S1438" s="4"/>
      <c r="T1438" s="4"/>
      <c r="U1438" s="4"/>
      <c r="V1438" s="4"/>
      <c r="W1438" s="4"/>
      <c r="X1438" s="4"/>
      <c r="Y1438" s="4"/>
      <c r="Z1438" s="4"/>
      <c r="AA1438" s="4">
        <v>1522.0</v>
      </c>
      <c r="AB1438" s="4" t="s">
        <v>48</v>
      </c>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243" t="str">
        <f t="shared" si="129"/>
        <v>TL</v>
      </c>
      <c r="BK1438" s="4"/>
      <c r="BL1438" s="4"/>
      <c r="BM1438" s="4"/>
      <c r="BN1438" s="4"/>
      <c r="BO1438" s="4"/>
      <c r="BP1438" s="4"/>
      <c r="BQ1438" s="4"/>
      <c r="BR1438" s="4"/>
      <c r="BS1438" s="4"/>
      <c r="BT1438" s="4"/>
      <c r="BU1438" s="4"/>
      <c r="BV1438" s="4"/>
      <c r="BW1438" s="4"/>
      <c r="BX1438" s="4"/>
      <c r="BY1438" s="4"/>
      <c r="BZ1438" s="4"/>
      <c r="CA1438" s="4"/>
      <c r="CB1438" s="4"/>
      <c r="CC1438" s="4"/>
      <c r="CD1438" s="4"/>
      <c r="CE1438" s="4"/>
      <c r="CF1438" s="4"/>
      <c r="CG1438" s="4"/>
      <c r="CH1438" s="4"/>
      <c r="CI1438" s="4"/>
      <c r="CJ1438" s="4"/>
      <c r="CK1438" s="4"/>
      <c r="CL1438" s="4"/>
      <c r="CM1438" s="4"/>
    </row>
    <row r="1439" ht="14.25" customHeight="1">
      <c r="A1439" s="1"/>
      <c r="B1439" s="103" t="str">
        <f t="shared" si="4"/>
        <v>Thêm</v>
      </c>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c r="BI1439" s="4"/>
      <c r="BJ1439" s="243" t="str">
        <f t="shared" si="129"/>
        <v/>
      </c>
      <c r="BK1439" s="4"/>
      <c r="BL1439" s="4"/>
      <c r="BM1439" s="4"/>
      <c r="BN1439" s="4"/>
      <c r="BO1439" s="4"/>
      <c r="BP1439" s="4"/>
      <c r="BQ1439" s="4"/>
      <c r="BR1439" s="4"/>
      <c r="BS1439" s="4"/>
      <c r="BT1439" s="4"/>
      <c r="BU1439" s="4"/>
      <c r="BV1439" s="4"/>
      <c r="BW1439" s="4"/>
      <c r="BX1439" s="4"/>
      <c r="BY1439" s="4"/>
      <c r="BZ1439" s="4"/>
      <c r="CA1439" s="4"/>
      <c r="CB1439" s="4"/>
      <c r="CC1439" s="4"/>
      <c r="CD1439" s="4"/>
      <c r="CE1439" s="4"/>
      <c r="CF1439" s="4"/>
      <c r="CG1439" s="4"/>
      <c r="CH1439" s="4"/>
      <c r="CI1439" s="4"/>
      <c r="CJ1439" s="4"/>
      <c r="CK1439" s="4"/>
      <c r="CL1439" s="4"/>
      <c r="CM1439" s="4"/>
    </row>
    <row r="1440" ht="14.25" customHeight="1">
      <c r="A1440" s="1" t="str">
        <f t="shared" ref="A1440:A1442" si="155">SWITCH(B1440,"OK",IF(ISBLANK(R1440),IF(ISBLANK(P1440),"Giữ chỗ nhóm","Giữ chỗ"),"OK"),"Chưa làm",IF(P1440&lt;&gt;"","Giữ chỗ",""),0,IF(ISBLANK(R1440),"Thêm",""),"")</f>
        <v>OK</v>
      </c>
      <c r="B1440" s="103" t="str">
        <f t="shared" si="4"/>
        <v>OK</v>
      </c>
      <c r="C1440" s="4" t="s">
        <v>7165</v>
      </c>
      <c r="D1440" s="4" t="s">
        <v>6674</v>
      </c>
      <c r="E1440" s="4"/>
      <c r="F1440" s="4" t="s">
        <v>7166</v>
      </c>
      <c r="G1440" s="4"/>
      <c r="H1440" s="4"/>
      <c r="I1440" s="4" t="s">
        <v>3580</v>
      </c>
      <c r="J1440" s="4" t="s">
        <v>123</v>
      </c>
      <c r="K1440" s="4"/>
      <c r="L1440" s="4" t="s">
        <v>7167</v>
      </c>
      <c r="M1440" s="4" t="s">
        <v>47</v>
      </c>
      <c r="N1440" s="4" t="s">
        <v>9</v>
      </c>
      <c r="O1440" s="4" t="s">
        <v>1474</v>
      </c>
      <c r="P1440" s="4" t="s">
        <v>294</v>
      </c>
      <c r="Q1440" s="4"/>
      <c r="R1440" s="4" t="s">
        <v>7168</v>
      </c>
      <c r="S1440" s="4"/>
      <c r="T1440" s="4"/>
      <c r="U1440" s="4"/>
      <c r="V1440" s="4"/>
      <c r="W1440" s="4"/>
      <c r="X1440" s="4" t="s">
        <v>7169</v>
      </c>
      <c r="Y1440" s="4" t="s">
        <v>7170</v>
      </c>
      <c r="Z1440" s="4"/>
      <c r="AA1440" s="4">
        <v>1524.0</v>
      </c>
      <c r="AB1440" s="4" t="s">
        <v>49</v>
      </c>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243" t="str">
        <f t="shared" si="129"/>
        <v>TL</v>
      </c>
      <c r="BK1440" s="4"/>
      <c r="BL1440" s="4"/>
      <c r="BM1440" s="4"/>
      <c r="BN1440" s="4"/>
      <c r="BO1440" s="4"/>
      <c r="BP1440" s="4"/>
      <c r="BQ1440" s="4"/>
      <c r="BR1440" s="4"/>
      <c r="BS1440" s="4"/>
      <c r="BT1440" s="4"/>
      <c r="BU1440" s="4"/>
      <c r="BV1440" s="4"/>
      <c r="BW1440" s="4"/>
      <c r="BX1440" s="4"/>
      <c r="BY1440" s="4"/>
      <c r="BZ1440" s="4"/>
      <c r="CA1440" s="4"/>
      <c r="CB1440" s="4"/>
      <c r="CC1440" s="4"/>
      <c r="CD1440" s="4"/>
      <c r="CE1440" s="4"/>
      <c r="CF1440" s="4"/>
      <c r="CG1440" s="4"/>
      <c r="CH1440" s="4"/>
      <c r="CI1440" s="4"/>
      <c r="CJ1440" s="4"/>
      <c r="CK1440" s="4"/>
      <c r="CL1440" s="4"/>
      <c r="CM1440" s="4"/>
    </row>
    <row r="1441" ht="14.25" customHeight="1">
      <c r="A1441" s="1" t="str">
        <f t="shared" si="155"/>
        <v>OK</v>
      </c>
      <c r="B1441" s="103" t="str">
        <f t="shared" si="4"/>
        <v>OK</v>
      </c>
      <c r="C1441" s="4" t="s">
        <v>7165</v>
      </c>
      <c r="D1441" s="4" t="s">
        <v>6674</v>
      </c>
      <c r="E1441" s="4"/>
      <c r="F1441" s="4" t="s">
        <v>7166</v>
      </c>
      <c r="G1441" s="4"/>
      <c r="H1441" s="4"/>
      <c r="I1441" s="4" t="s">
        <v>3580</v>
      </c>
      <c r="J1441" s="4" t="s">
        <v>123</v>
      </c>
      <c r="K1441" s="4"/>
      <c r="L1441" s="4" t="s">
        <v>7167</v>
      </c>
      <c r="M1441" s="4" t="s">
        <v>49</v>
      </c>
      <c r="N1441" s="4" t="s">
        <v>5</v>
      </c>
      <c r="O1441" s="4" t="s">
        <v>3275</v>
      </c>
      <c r="P1441" s="4" t="s">
        <v>4285</v>
      </c>
      <c r="Q1441" s="4"/>
      <c r="R1441" s="4" t="s">
        <v>7171</v>
      </c>
      <c r="S1441" s="4" t="s">
        <v>7172</v>
      </c>
      <c r="T1441" s="4" t="s">
        <v>7173</v>
      </c>
      <c r="U1441" s="4" t="s">
        <v>7174</v>
      </c>
      <c r="V1441" s="4" t="s">
        <v>7175</v>
      </c>
      <c r="W1441" s="4" t="s">
        <v>6155</v>
      </c>
      <c r="X1441" s="4"/>
      <c r="Y1441" s="4"/>
      <c r="Z1441" s="4"/>
      <c r="AA1441" s="4">
        <v>1525.0</v>
      </c>
      <c r="AB1441" s="4" t="s">
        <v>49</v>
      </c>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243" t="str">
        <f t="shared" si="129"/>
        <v>TNLT</v>
      </c>
      <c r="BK1441" s="4"/>
      <c r="BL1441" s="4"/>
      <c r="BM1441" s="4"/>
      <c r="BN1441" s="4"/>
      <c r="BO1441" s="4"/>
      <c r="BP1441" s="4"/>
      <c r="BQ1441" s="4"/>
      <c r="BR1441" s="4"/>
      <c r="BS1441" s="4"/>
      <c r="BT1441" s="4"/>
      <c r="BU1441" s="4"/>
      <c r="BV1441" s="4"/>
      <c r="BW1441" s="4"/>
      <c r="BX1441" s="4"/>
      <c r="BY1441" s="4"/>
      <c r="BZ1441" s="4"/>
      <c r="CA1441" s="4"/>
      <c r="CB1441" s="4"/>
      <c r="CC1441" s="4"/>
      <c r="CD1441" s="4"/>
      <c r="CE1441" s="4"/>
      <c r="CF1441" s="4"/>
      <c r="CG1441" s="4"/>
      <c r="CH1441" s="4"/>
      <c r="CI1441" s="4"/>
      <c r="CJ1441" s="4"/>
      <c r="CK1441" s="4"/>
      <c r="CL1441" s="4"/>
      <c r="CM1441" s="4"/>
    </row>
    <row r="1442" ht="14.25" customHeight="1">
      <c r="A1442" s="1" t="str">
        <f t="shared" si="155"/>
        <v>OK</v>
      </c>
      <c r="B1442" s="103" t="str">
        <f t="shared" si="4"/>
        <v>OK</v>
      </c>
      <c r="C1442" s="4" t="s">
        <v>7165</v>
      </c>
      <c r="D1442" s="4" t="s">
        <v>6674</v>
      </c>
      <c r="E1442" s="4"/>
      <c r="F1442" s="4" t="s">
        <v>7166</v>
      </c>
      <c r="G1442" s="4"/>
      <c r="H1442" s="4"/>
      <c r="I1442" s="4" t="s">
        <v>3580</v>
      </c>
      <c r="J1442" s="4" t="s">
        <v>123</v>
      </c>
      <c r="K1442" s="4"/>
      <c r="L1442" s="4" t="s">
        <v>7167</v>
      </c>
      <c r="M1442" s="4" t="s">
        <v>48</v>
      </c>
      <c r="N1442" s="4" t="s">
        <v>9</v>
      </c>
      <c r="O1442" s="4" t="s">
        <v>125</v>
      </c>
      <c r="P1442" s="4" t="s">
        <v>126</v>
      </c>
      <c r="Q1442" s="4"/>
      <c r="R1442" s="4" t="s">
        <v>7176</v>
      </c>
      <c r="S1442" s="4"/>
      <c r="T1442" s="4"/>
      <c r="U1442" s="4"/>
      <c r="V1442" s="4"/>
      <c r="W1442" s="4"/>
      <c r="X1442" s="4" t="s">
        <v>7177</v>
      </c>
      <c r="Y1442" s="4" t="s">
        <v>7178</v>
      </c>
      <c r="Z1442" s="4"/>
      <c r="AA1442" s="4">
        <v>1526.0</v>
      </c>
      <c r="AB1442" s="4" t="s">
        <v>48</v>
      </c>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c r="BI1442" s="4"/>
      <c r="BJ1442" s="243" t="str">
        <f t="shared" si="129"/>
        <v>TL</v>
      </c>
      <c r="BK1442" s="4"/>
      <c r="BL1442" s="4"/>
      <c r="BM1442" s="4"/>
      <c r="BN1442" s="4"/>
      <c r="BO1442" s="4"/>
      <c r="BP1442" s="4"/>
      <c r="BQ1442" s="4"/>
      <c r="BR1442" s="4"/>
      <c r="BS1442" s="4"/>
      <c r="BT1442" s="4"/>
      <c r="BU1442" s="4"/>
      <c r="BV1442" s="4"/>
      <c r="BW1442" s="4"/>
      <c r="BX1442" s="4"/>
      <c r="BY1442" s="4"/>
      <c r="BZ1442" s="4"/>
      <c r="CA1442" s="4"/>
      <c r="CB1442" s="4"/>
      <c r="CC1442" s="4"/>
      <c r="CD1442" s="4"/>
      <c r="CE1442" s="4"/>
      <c r="CF1442" s="4"/>
      <c r="CG1442" s="4"/>
      <c r="CH1442" s="4"/>
      <c r="CI1442" s="4"/>
      <c r="CJ1442" s="4"/>
      <c r="CK1442" s="4"/>
      <c r="CL1442" s="4"/>
      <c r="CM1442" s="4"/>
    </row>
    <row r="1443" ht="14.25" customHeight="1">
      <c r="A1443" s="1"/>
      <c r="B1443" s="103" t="str">
        <f t="shared" si="4"/>
        <v>Thêm</v>
      </c>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243" t="str">
        <f t="shared" si="129"/>
        <v/>
      </c>
      <c r="BK1443" s="4"/>
      <c r="BL1443" s="4"/>
      <c r="BM1443" s="4"/>
      <c r="BN1443" s="4"/>
      <c r="BO1443" s="4"/>
      <c r="BP1443" s="4"/>
      <c r="BQ1443" s="4"/>
      <c r="BR1443" s="4"/>
      <c r="BS1443" s="4"/>
      <c r="BT1443" s="4"/>
      <c r="BU1443" s="4"/>
      <c r="BV1443" s="4"/>
      <c r="BW1443" s="4"/>
      <c r="BX1443" s="4"/>
      <c r="BY1443" s="4"/>
      <c r="BZ1443" s="4"/>
      <c r="CA1443" s="4"/>
      <c r="CB1443" s="4"/>
      <c r="CC1443" s="4"/>
      <c r="CD1443" s="4"/>
      <c r="CE1443" s="4"/>
      <c r="CF1443" s="4"/>
      <c r="CG1443" s="4"/>
      <c r="CH1443" s="4"/>
      <c r="CI1443" s="4"/>
      <c r="CJ1443" s="4"/>
      <c r="CK1443" s="4"/>
      <c r="CL1443" s="4"/>
      <c r="CM1443" s="4"/>
    </row>
    <row r="1444" ht="14.25" customHeight="1">
      <c r="A1444" s="1" t="str">
        <f t="shared" ref="A1444:A1446" si="156">SWITCH(B1444,"OK",IF(ISBLANK(R1444),IF(ISBLANK(P1444),"Giữ chỗ nhóm","Giữ chỗ"),"OK"),"Chưa làm",IF(P1444&lt;&gt;"","Giữ chỗ",""),0,IF(ISBLANK(R1444),"Thêm",""),"")</f>
        <v>OK</v>
      </c>
      <c r="B1444" s="103" t="str">
        <f t="shared" si="4"/>
        <v>OK</v>
      </c>
      <c r="C1444" s="4" t="s">
        <v>7179</v>
      </c>
      <c r="D1444" s="4" t="s">
        <v>6674</v>
      </c>
      <c r="E1444" s="4" t="s">
        <v>7180</v>
      </c>
      <c r="F1444" s="4" t="s">
        <v>7181</v>
      </c>
      <c r="G1444" s="4" t="s">
        <v>7182</v>
      </c>
      <c r="H1444" s="4"/>
      <c r="I1444" s="4"/>
      <c r="J1444" s="4"/>
      <c r="K1444" s="4"/>
      <c r="L1444" s="4"/>
      <c r="M1444" s="4" t="s">
        <v>47</v>
      </c>
      <c r="N1444" s="4" t="s">
        <v>9</v>
      </c>
      <c r="O1444" s="4" t="s">
        <v>1009</v>
      </c>
      <c r="P1444" s="4" t="s">
        <v>1106</v>
      </c>
      <c r="Q1444" s="4"/>
      <c r="R1444" s="4" t="s">
        <v>7183</v>
      </c>
      <c r="S1444" s="4"/>
      <c r="T1444" s="4"/>
      <c r="U1444" s="4"/>
      <c r="V1444" s="4"/>
      <c r="W1444" s="4"/>
      <c r="X1444" s="4" t="s">
        <v>7184</v>
      </c>
      <c r="Y1444" s="4" t="s">
        <v>7185</v>
      </c>
      <c r="Z1444" s="4"/>
      <c r="AA1444" s="4">
        <v>1528.0</v>
      </c>
      <c r="AB1444" s="4" t="s">
        <v>49</v>
      </c>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243" t="str">
        <f t="shared" si="129"/>
        <v>TL</v>
      </c>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c r="CJ1444" s="4"/>
      <c r="CK1444" s="4"/>
      <c r="CL1444" s="4"/>
      <c r="CM1444" s="4"/>
    </row>
    <row r="1445" ht="14.25" customHeight="1">
      <c r="A1445" s="1" t="str">
        <f t="shared" si="156"/>
        <v>OK</v>
      </c>
      <c r="B1445" s="103" t="str">
        <f t="shared" si="4"/>
        <v>OK</v>
      </c>
      <c r="C1445" s="4" t="s">
        <v>7179</v>
      </c>
      <c r="D1445" s="4" t="s">
        <v>6674</v>
      </c>
      <c r="E1445" s="4" t="s">
        <v>7180</v>
      </c>
      <c r="F1445" s="4" t="s">
        <v>7181</v>
      </c>
      <c r="G1445" s="4" t="s">
        <v>7182</v>
      </c>
      <c r="H1445" s="4"/>
      <c r="I1445" s="4"/>
      <c r="J1445" s="4"/>
      <c r="K1445" s="4"/>
      <c r="L1445" s="4"/>
      <c r="M1445" s="4" t="s">
        <v>47</v>
      </c>
      <c r="N1445" s="4" t="s">
        <v>9</v>
      </c>
      <c r="O1445" s="4" t="s">
        <v>1474</v>
      </c>
      <c r="P1445" s="4" t="s">
        <v>1239</v>
      </c>
      <c r="Q1445" s="4"/>
      <c r="R1445" s="4" t="s">
        <v>7186</v>
      </c>
      <c r="S1445" s="4"/>
      <c r="T1445" s="4"/>
      <c r="U1445" s="4"/>
      <c r="V1445" s="4"/>
      <c r="W1445" s="4"/>
      <c r="X1445" s="4" t="s">
        <v>7187</v>
      </c>
      <c r="Y1445" s="4" t="s">
        <v>7188</v>
      </c>
      <c r="Z1445" s="4"/>
      <c r="AA1445" s="4">
        <v>1529.0</v>
      </c>
      <c r="AB1445" s="4" t="s">
        <v>49</v>
      </c>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c r="BI1445" s="4"/>
      <c r="BJ1445" s="243" t="str">
        <f t="shared" si="129"/>
        <v>TL</v>
      </c>
      <c r="BK1445" s="4"/>
      <c r="BL1445" s="4"/>
      <c r="BM1445" s="4"/>
      <c r="BN1445" s="4"/>
      <c r="BO1445" s="4"/>
      <c r="BP1445" s="4"/>
      <c r="BQ1445" s="4"/>
      <c r="BR1445" s="4"/>
      <c r="BS1445" s="4"/>
      <c r="BT1445" s="4"/>
      <c r="BU1445" s="4"/>
      <c r="BV1445" s="4"/>
      <c r="BW1445" s="4"/>
      <c r="BX1445" s="4"/>
      <c r="BY1445" s="4"/>
      <c r="BZ1445" s="4"/>
      <c r="CA1445" s="4"/>
      <c r="CB1445" s="4"/>
      <c r="CC1445" s="4"/>
      <c r="CD1445" s="4"/>
      <c r="CE1445" s="4"/>
      <c r="CF1445" s="4"/>
      <c r="CG1445" s="4"/>
      <c r="CH1445" s="4"/>
      <c r="CI1445" s="4"/>
      <c r="CJ1445" s="4"/>
      <c r="CK1445" s="4"/>
      <c r="CL1445" s="4"/>
      <c r="CM1445" s="4"/>
    </row>
    <row r="1446" ht="14.25" customHeight="1">
      <c r="A1446" s="1" t="str">
        <f t="shared" si="156"/>
        <v/>
      </c>
      <c r="B1446" s="103" t="str">
        <f t="shared" si="4"/>
        <v>Sai lớp</v>
      </c>
      <c r="C1446" s="4" t="s">
        <v>7179</v>
      </c>
      <c r="D1446" s="4" t="s">
        <v>6674</v>
      </c>
      <c r="E1446" s="4" t="s">
        <v>7180</v>
      </c>
      <c r="F1446" s="4" t="s">
        <v>7181</v>
      </c>
      <c r="G1446" s="4" t="s">
        <v>7182</v>
      </c>
      <c r="H1446" s="4"/>
      <c r="I1446" s="4"/>
      <c r="J1446" s="4"/>
      <c r="K1446" s="4"/>
      <c r="L1446" s="4"/>
      <c r="M1446" s="4" t="s">
        <v>49</v>
      </c>
      <c r="N1446" s="4" t="s">
        <v>5</v>
      </c>
      <c r="O1446" s="4" t="s">
        <v>42</v>
      </c>
      <c r="P1446" s="4"/>
      <c r="Q1446" s="4"/>
      <c r="R1446" s="4"/>
      <c r="S1446" s="4"/>
      <c r="T1446" s="4"/>
      <c r="U1446" s="4"/>
      <c r="V1446" s="4"/>
      <c r="W1446" s="4"/>
      <c r="X1446" s="4"/>
      <c r="Y1446" s="4"/>
      <c r="Z1446" s="4"/>
      <c r="AA1446" s="4">
        <v>1530.0</v>
      </c>
      <c r="AB1446" s="4" t="s">
        <v>49</v>
      </c>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243" t="str">
        <f t="shared" si="129"/>
        <v>TNLT</v>
      </c>
      <c r="BK1446" s="4"/>
      <c r="BL1446" s="4"/>
      <c r="BM1446" s="4"/>
      <c r="BN1446" s="4"/>
      <c r="BO1446" s="4"/>
      <c r="BP1446" s="4"/>
      <c r="BQ1446" s="4"/>
      <c r="BR1446" s="4"/>
      <c r="BS1446" s="4"/>
      <c r="BT1446" s="4"/>
      <c r="BU1446" s="4"/>
      <c r="BV1446" s="4"/>
      <c r="BW1446" s="4"/>
      <c r="BX1446" s="4"/>
      <c r="BY1446" s="4"/>
      <c r="BZ1446" s="4"/>
      <c r="CA1446" s="4"/>
      <c r="CB1446" s="4"/>
      <c r="CC1446" s="4"/>
      <c r="CD1446" s="4"/>
      <c r="CE1446" s="4"/>
      <c r="CF1446" s="4"/>
      <c r="CG1446" s="4"/>
      <c r="CH1446" s="4"/>
      <c r="CI1446" s="4"/>
      <c r="CJ1446" s="4"/>
      <c r="CK1446" s="4"/>
      <c r="CL1446" s="4"/>
      <c r="CM1446" s="4"/>
    </row>
    <row r="1447" ht="14.25" customHeight="1">
      <c r="A1447" s="1"/>
      <c r="B1447" s="103" t="str">
        <f t="shared" si="4"/>
        <v>Thêm</v>
      </c>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243" t="str">
        <f t="shared" si="129"/>
        <v/>
      </c>
      <c r="BK1447" s="4"/>
      <c r="BL1447" s="4"/>
      <c r="BM1447" s="4"/>
      <c r="BN1447" s="4"/>
      <c r="BO1447" s="4"/>
      <c r="BP1447" s="4"/>
      <c r="BQ1447" s="4"/>
      <c r="BR1447" s="4"/>
      <c r="BS1447" s="4"/>
      <c r="BT1447" s="4"/>
      <c r="BU1447" s="4"/>
      <c r="BV1447" s="4"/>
      <c r="BW1447" s="4"/>
      <c r="BX1447" s="4"/>
      <c r="BY1447" s="4"/>
      <c r="BZ1447" s="4"/>
      <c r="CA1447" s="4"/>
      <c r="CB1447" s="4"/>
      <c r="CC1447" s="4"/>
      <c r="CD1447" s="4"/>
      <c r="CE1447" s="4"/>
      <c r="CF1447" s="4"/>
      <c r="CG1447" s="4"/>
      <c r="CH1447" s="4"/>
      <c r="CI1447" s="4"/>
      <c r="CJ1447" s="4"/>
      <c r="CK1447" s="4"/>
      <c r="CL1447" s="4"/>
      <c r="CM1447" s="4"/>
    </row>
    <row r="1448" ht="14.25" customHeight="1">
      <c r="A1448" s="1" t="str">
        <f t="shared" ref="A1448:A1450" si="157">SWITCH(B1448,"OK",IF(ISBLANK(R1448),IF(ISBLANK(P1448),"Giữ chỗ nhóm","Giữ chỗ"),"OK"),"Chưa làm",IF(P1448&lt;&gt;"","Giữ chỗ",""),0,IF(ISBLANK(R1448),"Thêm",""),"")</f>
        <v>OK</v>
      </c>
      <c r="B1448" s="103" t="str">
        <f t="shared" si="4"/>
        <v>OK</v>
      </c>
      <c r="C1448" s="4" t="s">
        <v>7189</v>
      </c>
      <c r="D1448" s="4" t="s">
        <v>6674</v>
      </c>
      <c r="E1448" s="4"/>
      <c r="F1448" s="4"/>
      <c r="G1448" s="4" t="s">
        <v>7190</v>
      </c>
      <c r="H1448" s="4" t="s">
        <v>7191</v>
      </c>
      <c r="I1448" s="4"/>
      <c r="J1448" s="4"/>
      <c r="K1448" s="4"/>
      <c r="L1448" s="4"/>
      <c r="M1448" s="4" t="s">
        <v>47</v>
      </c>
      <c r="N1448" s="4" t="s">
        <v>9</v>
      </c>
      <c r="O1448" s="4" t="s">
        <v>1104</v>
      </c>
      <c r="P1448" s="4" t="s">
        <v>1105</v>
      </c>
      <c r="Q1448" s="4"/>
      <c r="R1448" s="4" t="s">
        <v>7192</v>
      </c>
      <c r="S1448" s="4"/>
      <c r="T1448" s="4"/>
      <c r="U1448" s="4"/>
      <c r="V1448" s="4"/>
      <c r="W1448" s="4"/>
      <c r="X1448" s="4" t="s">
        <v>7193</v>
      </c>
      <c r="Y1448" s="4" t="s">
        <v>7193</v>
      </c>
      <c r="Z1448" s="4"/>
      <c r="AA1448" s="4">
        <v>1532.0</v>
      </c>
      <c r="AB1448" s="4" t="s">
        <v>49</v>
      </c>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243" t="str">
        <f t="shared" si="129"/>
        <v>TL</v>
      </c>
      <c r="BK1448" s="4"/>
      <c r="BL1448" s="4"/>
      <c r="BM1448" s="4"/>
      <c r="BN1448" s="4"/>
      <c r="BO1448" s="4"/>
      <c r="BP1448" s="4"/>
      <c r="BQ1448" s="4"/>
      <c r="BR1448" s="4"/>
      <c r="BS1448" s="4"/>
      <c r="BT1448" s="4"/>
      <c r="BU1448" s="4"/>
      <c r="BV1448" s="4"/>
      <c r="BW1448" s="4"/>
      <c r="BX1448" s="4"/>
      <c r="BY1448" s="4"/>
      <c r="BZ1448" s="4"/>
      <c r="CA1448" s="4"/>
      <c r="CB1448" s="4"/>
      <c r="CC1448" s="4"/>
      <c r="CD1448" s="4"/>
      <c r="CE1448" s="4"/>
      <c r="CF1448" s="4"/>
      <c r="CG1448" s="4"/>
      <c r="CH1448" s="4"/>
      <c r="CI1448" s="4"/>
      <c r="CJ1448" s="4"/>
      <c r="CK1448" s="4"/>
      <c r="CL1448" s="4"/>
      <c r="CM1448" s="4"/>
    </row>
    <row r="1449" ht="14.25" customHeight="1">
      <c r="A1449" s="1" t="str">
        <f t="shared" si="157"/>
        <v>Giữ chỗ</v>
      </c>
      <c r="B1449" s="103" t="str">
        <f t="shared" si="4"/>
        <v>OK</v>
      </c>
      <c r="C1449" s="4" t="s">
        <v>7189</v>
      </c>
      <c r="D1449" s="4" t="s">
        <v>6674</v>
      </c>
      <c r="E1449" s="4"/>
      <c r="F1449" s="4"/>
      <c r="G1449" s="4" t="s">
        <v>7190</v>
      </c>
      <c r="H1449" s="4" t="s">
        <v>7191</v>
      </c>
      <c r="I1449" s="4"/>
      <c r="J1449" s="4"/>
      <c r="K1449" s="4"/>
      <c r="L1449" s="4"/>
      <c r="M1449" s="4" t="s">
        <v>47</v>
      </c>
      <c r="N1449" s="4" t="s">
        <v>9</v>
      </c>
      <c r="O1449" s="4" t="s">
        <v>224</v>
      </c>
      <c r="P1449" s="4" t="s">
        <v>3759</v>
      </c>
      <c r="Q1449" s="4"/>
      <c r="R1449" s="4"/>
      <c r="S1449" s="4"/>
      <c r="T1449" s="4"/>
      <c r="U1449" s="4"/>
      <c r="V1449" s="4"/>
      <c r="W1449" s="4"/>
      <c r="X1449" s="4"/>
      <c r="Y1449" s="4"/>
      <c r="Z1449" s="4"/>
      <c r="AA1449" s="4">
        <v>1533.0</v>
      </c>
      <c r="AB1449" s="4" t="s">
        <v>49</v>
      </c>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243" t="str">
        <f t="shared" si="129"/>
        <v>TL</v>
      </c>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c r="CL1449" s="4"/>
      <c r="CM1449" s="4"/>
    </row>
    <row r="1450" ht="14.25" customHeight="1">
      <c r="A1450" s="1" t="str">
        <f t="shared" si="157"/>
        <v/>
      </c>
      <c r="B1450" s="103" t="str">
        <f t="shared" si="4"/>
        <v>Có sẵn</v>
      </c>
      <c r="C1450" s="4" t="s">
        <v>7189</v>
      </c>
      <c r="D1450" s="4" t="s">
        <v>6674</v>
      </c>
      <c r="E1450" s="4"/>
      <c r="F1450" s="4"/>
      <c r="G1450" s="4" t="s">
        <v>7190</v>
      </c>
      <c r="H1450" s="4" t="s">
        <v>7191</v>
      </c>
      <c r="I1450" s="4"/>
      <c r="J1450" s="4"/>
      <c r="K1450" s="4"/>
      <c r="L1450" s="4"/>
      <c r="M1450" s="4" t="s">
        <v>49</v>
      </c>
      <c r="N1450" s="4" t="s">
        <v>5</v>
      </c>
      <c r="O1450" s="4" t="s">
        <v>2465</v>
      </c>
      <c r="P1450" s="4" t="s">
        <v>2516</v>
      </c>
      <c r="Q1450" s="4" t="s">
        <v>5</v>
      </c>
      <c r="R1450" s="4" t="s">
        <v>7194</v>
      </c>
      <c r="S1450" s="4" t="s">
        <v>7195</v>
      </c>
      <c r="T1450" s="4" t="s">
        <v>7196</v>
      </c>
      <c r="U1450" s="4" t="s">
        <v>7197</v>
      </c>
      <c r="V1450" s="4" t="s">
        <v>7198</v>
      </c>
      <c r="W1450" s="4" t="s">
        <v>4353</v>
      </c>
      <c r="X1450" s="4"/>
      <c r="Y1450" s="4"/>
      <c r="Z1450" s="4"/>
      <c r="AA1450" s="4">
        <v>1534.0</v>
      </c>
      <c r="AB1450" s="4" t="s">
        <v>49</v>
      </c>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243" t="str">
        <f t="shared" si="129"/>
        <v>TNLT</v>
      </c>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c r="CL1450" s="4"/>
      <c r="CM1450" s="4"/>
    </row>
    <row r="1451" ht="14.25" customHeight="1">
      <c r="A1451" s="1"/>
      <c r="B1451" s="103" t="str">
        <f t="shared" si="4"/>
        <v>Thêm</v>
      </c>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243" t="str">
        <f t="shared" si="129"/>
        <v/>
      </c>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c r="CL1451" s="4"/>
      <c r="CM1451" s="4"/>
    </row>
    <row r="1452" ht="14.25" customHeight="1">
      <c r="A1452" s="1" t="str">
        <f t="shared" ref="A1452:A1454" si="158">SWITCH(B1452,"OK",IF(ISBLANK(R1452),IF(ISBLANK(P1452),"Giữ chỗ nhóm","Giữ chỗ"),"OK"),"Chưa làm",IF(P1452&lt;&gt;"","Giữ chỗ",""),0,IF(ISBLANK(R1452),"Thêm",""),"")</f>
        <v>OK</v>
      </c>
      <c r="B1452" s="103" t="str">
        <f t="shared" si="4"/>
        <v>OK</v>
      </c>
      <c r="C1452" s="4" t="s">
        <v>7199</v>
      </c>
      <c r="D1452" s="4" t="s">
        <v>6674</v>
      </c>
      <c r="E1452" s="4"/>
      <c r="F1452" s="4"/>
      <c r="G1452" s="4"/>
      <c r="H1452" s="4" t="s">
        <v>7200</v>
      </c>
      <c r="I1452" s="4"/>
      <c r="J1452" s="4"/>
      <c r="K1452" s="4"/>
      <c r="L1452" s="4"/>
      <c r="M1452" s="4" t="s">
        <v>47</v>
      </c>
      <c r="N1452" s="4" t="s">
        <v>9</v>
      </c>
      <c r="O1452" s="4" t="s">
        <v>1104</v>
      </c>
      <c r="P1452" s="4" t="s">
        <v>953</v>
      </c>
      <c r="Q1452" s="4"/>
      <c r="R1452" s="4" t="s">
        <v>7201</v>
      </c>
      <c r="S1452" s="4"/>
      <c r="T1452" s="4"/>
      <c r="U1452" s="4"/>
      <c r="V1452" s="4"/>
      <c r="W1452" s="4"/>
      <c r="X1452" s="4" t="s">
        <v>7202</v>
      </c>
      <c r="Y1452" s="4" t="s">
        <v>7203</v>
      </c>
      <c r="Z1452" s="4"/>
      <c r="AA1452" s="4">
        <v>1536.0</v>
      </c>
      <c r="AB1452" s="4" t="s">
        <v>49</v>
      </c>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c r="BI1452" s="4"/>
      <c r="BJ1452" s="243" t="str">
        <f t="shared" si="129"/>
        <v>TL</v>
      </c>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row>
    <row r="1453" ht="14.25" customHeight="1">
      <c r="A1453" s="1" t="str">
        <f t="shared" si="158"/>
        <v>OK</v>
      </c>
      <c r="B1453" s="103" t="str">
        <f t="shared" si="4"/>
        <v>OK</v>
      </c>
      <c r="C1453" s="4" t="s">
        <v>7199</v>
      </c>
      <c r="D1453" s="4" t="s">
        <v>6674</v>
      </c>
      <c r="E1453" s="4"/>
      <c r="F1453" s="4"/>
      <c r="G1453" s="4"/>
      <c r="H1453" s="4" t="s">
        <v>7200</v>
      </c>
      <c r="I1453" s="4"/>
      <c r="J1453" s="4"/>
      <c r="K1453" s="4"/>
      <c r="L1453" s="4"/>
      <c r="M1453" s="4" t="s">
        <v>47</v>
      </c>
      <c r="N1453" s="4" t="s">
        <v>9</v>
      </c>
      <c r="O1453" s="4" t="s">
        <v>1905</v>
      </c>
      <c r="P1453" s="4" t="s">
        <v>1940</v>
      </c>
      <c r="Q1453" s="4"/>
      <c r="R1453" s="4" t="s">
        <v>7204</v>
      </c>
      <c r="S1453" s="4"/>
      <c r="T1453" s="4"/>
      <c r="U1453" s="4"/>
      <c r="V1453" s="4"/>
      <c r="W1453" s="4"/>
      <c r="X1453" s="4" t="s">
        <v>7205</v>
      </c>
      <c r="Y1453" s="4" t="s">
        <v>7206</v>
      </c>
      <c r="Z1453" s="4"/>
      <c r="AA1453" s="4">
        <v>1537.0</v>
      </c>
      <c r="AB1453" s="4" t="s">
        <v>49</v>
      </c>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243" t="str">
        <f t="shared" si="129"/>
        <v>TL</v>
      </c>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row>
    <row r="1454" ht="14.25" customHeight="1">
      <c r="A1454" s="1" t="str">
        <f t="shared" si="158"/>
        <v/>
      </c>
      <c r="B1454" s="103" t="str">
        <f t="shared" si="4"/>
        <v>Tự do chọn</v>
      </c>
      <c r="C1454" s="4" t="s">
        <v>7199</v>
      </c>
      <c r="D1454" s="4" t="s">
        <v>6674</v>
      </c>
      <c r="E1454" s="4"/>
      <c r="F1454" s="4"/>
      <c r="G1454" s="4"/>
      <c r="H1454" s="4" t="s">
        <v>7200</v>
      </c>
      <c r="I1454" s="4"/>
      <c r="J1454" s="4"/>
      <c r="K1454" s="4"/>
      <c r="L1454" s="4"/>
      <c r="M1454" s="4" t="s">
        <v>49</v>
      </c>
      <c r="N1454" s="4" t="s">
        <v>5</v>
      </c>
      <c r="O1454" s="4"/>
      <c r="P1454" s="4"/>
      <c r="Q1454" s="4"/>
      <c r="R1454" s="4"/>
      <c r="S1454" s="4"/>
      <c r="T1454" s="4"/>
      <c r="U1454" s="4"/>
      <c r="V1454" s="4"/>
      <c r="W1454" s="4"/>
      <c r="X1454" s="4"/>
      <c r="Y1454" s="4"/>
      <c r="Z1454" s="4"/>
      <c r="AA1454" s="4">
        <v>1538.0</v>
      </c>
      <c r="AB1454" s="4" t="s">
        <v>49</v>
      </c>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243" t="str">
        <f t="shared" si="129"/>
        <v>TNLT</v>
      </c>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c r="CL1454" s="4"/>
      <c r="CM1454" s="4"/>
    </row>
    <row r="1455" ht="14.25" customHeight="1">
      <c r="A1455" s="1"/>
      <c r="B1455" s="103" t="str">
        <f t="shared" si="4"/>
        <v>Thêm</v>
      </c>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c r="BI1455" s="4"/>
      <c r="BJ1455" s="243" t="str">
        <f t="shared" si="129"/>
        <v/>
      </c>
      <c r="BK1455" s="4"/>
      <c r="BL1455" s="4"/>
      <c r="BM1455" s="4"/>
      <c r="BN1455" s="4"/>
      <c r="BO1455" s="4"/>
      <c r="BP1455" s="4"/>
      <c r="BQ1455" s="4"/>
      <c r="BR1455" s="4"/>
      <c r="BS1455" s="4"/>
      <c r="BT1455" s="4"/>
      <c r="BU1455" s="4"/>
      <c r="BV1455" s="4"/>
      <c r="BW1455" s="4"/>
      <c r="BX1455" s="4"/>
      <c r="BY1455" s="4"/>
      <c r="BZ1455" s="4"/>
      <c r="CA1455" s="4"/>
      <c r="CB1455" s="4"/>
      <c r="CC1455" s="4"/>
      <c r="CD1455" s="4"/>
      <c r="CE1455" s="4"/>
      <c r="CF1455" s="4"/>
      <c r="CG1455" s="4"/>
      <c r="CH1455" s="4"/>
      <c r="CI1455" s="4"/>
      <c r="CJ1455" s="4"/>
      <c r="CK1455" s="4"/>
      <c r="CL1455" s="4"/>
      <c r="CM1455" s="4"/>
    </row>
    <row r="1456" ht="14.25" customHeight="1">
      <c r="A1456" s="1" t="str">
        <f t="shared" ref="A1456:A1458" si="159">SWITCH(B1456,"OK",IF(ISBLANK(R1456),IF(ISBLANK(P1456),"Giữ chỗ nhóm","Giữ chỗ"),"OK"),"Chưa làm",IF(P1456&lt;&gt;"","Giữ chỗ",""),0,IF(ISBLANK(R1456),"Thêm",""),"")</f>
        <v>OK</v>
      </c>
      <c r="B1456" s="103" t="str">
        <f t="shared" si="4"/>
        <v>OK</v>
      </c>
      <c r="C1456" s="4" t="s">
        <v>7207</v>
      </c>
      <c r="D1456" s="4" t="s">
        <v>6674</v>
      </c>
      <c r="E1456" s="4"/>
      <c r="F1456" s="4"/>
      <c r="G1456" s="4" t="s">
        <v>7208</v>
      </c>
      <c r="H1456" s="4"/>
      <c r="I1456" s="4"/>
      <c r="J1456" s="4"/>
      <c r="K1456" s="4"/>
      <c r="L1456" s="4"/>
      <c r="M1456" s="4" t="s">
        <v>47</v>
      </c>
      <c r="N1456" s="4" t="s">
        <v>9</v>
      </c>
      <c r="O1456" s="4" t="s">
        <v>1474</v>
      </c>
      <c r="P1456" s="4" t="s">
        <v>544</v>
      </c>
      <c r="Q1456" s="4"/>
      <c r="R1456" s="4" t="s">
        <v>7209</v>
      </c>
      <c r="S1456" s="4"/>
      <c r="T1456" s="4"/>
      <c r="U1456" s="4"/>
      <c r="V1456" s="4"/>
      <c r="W1456" s="4"/>
      <c r="X1456" s="4" t="s">
        <v>7210</v>
      </c>
      <c r="Y1456" s="4" t="s">
        <v>7211</v>
      </c>
      <c r="Z1456" s="4"/>
      <c r="AA1456" s="4">
        <v>1540.0</v>
      </c>
      <c r="AB1456" s="4" t="s">
        <v>49</v>
      </c>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c r="BJ1456" s="243" t="str">
        <f t="shared" si="129"/>
        <v>TL</v>
      </c>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row>
    <row r="1457" ht="14.25" customHeight="1">
      <c r="A1457" s="1" t="str">
        <f t="shared" si="159"/>
        <v>Giữ chỗ</v>
      </c>
      <c r="B1457" s="103" t="str">
        <f t="shared" si="4"/>
        <v>OK</v>
      </c>
      <c r="C1457" s="4" t="s">
        <v>7207</v>
      </c>
      <c r="D1457" s="4" t="s">
        <v>6674</v>
      </c>
      <c r="E1457" s="4"/>
      <c r="F1457" s="4"/>
      <c r="G1457" s="4" t="s">
        <v>7208</v>
      </c>
      <c r="H1457" s="4"/>
      <c r="I1457" s="4"/>
      <c r="J1457" s="4"/>
      <c r="K1457" s="4"/>
      <c r="L1457" s="4"/>
      <c r="M1457" s="4" t="s">
        <v>47</v>
      </c>
      <c r="N1457" s="4" t="s">
        <v>9</v>
      </c>
      <c r="O1457" s="4" t="s">
        <v>404</v>
      </c>
      <c r="P1457" s="4" t="s">
        <v>5</v>
      </c>
      <c r="Q1457" s="4"/>
      <c r="R1457" s="4"/>
      <c r="S1457" s="4"/>
      <c r="T1457" s="4"/>
      <c r="U1457" s="4"/>
      <c r="V1457" s="4"/>
      <c r="W1457" s="4"/>
      <c r="X1457" s="4"/>
      <c r="Y1457" s="4"/>
      <c r="Z1457" s="4"/>
      <c r="AA1457" s="4">
        <v>1541.0</v>
      </c>
      <c r="AB1457" s="4" t="s">
        <v>49</v>
      </c>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c r="BI1457" s="4"/>
      <c r="BJ1457" s="243" t="str">
        <f t="shared" si="129"/>
        <v>TL</v>
      </c>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row>
    <row r="1458" ht="14.25" customHeight="1">
      <c r="A1458" s="1" t="str">
        <f t="shared" si="159"/>
        <v/>
      </c>
      <c r="B1458" s="103" t="str">
        <f t="shared" si="4"/>
        <v>Tự do chọn</v>
      </c>
      <c r="C1458" s="4" t="s">
        <v>7207</v>
      </c>
      <c r="D1458" s="4" t="s">
        <v>6674</v>
      </c>
      <c r="E1458" s="4"/>
      <c r="F1458" s="4"/>
      <c r="G1458" s="4" t="s">
        <v>7208</v>
      </c>
      <c r="H1458" s="4"/>
      <c r="I1458" s="4"/>
      <c r="J1458" s="4"/>
      <c r="K1458" s="4"/>
      <c r="L1458" s="4"/>
      <c r="M1458" s="4" t="s">
        <v>49</v>
      </c>
      <c r="N1458" s="4" t="s">
        <v>5</v>
      </c>
      <c r="O1458" s="4"/>
      <c r="P1458" s="4"/>
      <c r="Q1458" s="4"/>
      <c r="R1458" s="4"/>
      <c r="S1458" s="4"/>
      <c r="T1458" s="4"/>
      <c r="U1458" s="4"/>
      <c r="V1458" s="4"/>
      <c r="W1458" s="4"/>
      <c r="X1458" s="4"/>
      <c r="Y1458" s="4"/>
      <c r="Z1458" s="4"/>
      <c r="AA1458" s="4">
        <v>1542.0</v>
      </c>
      <c r="AB1458" s="4" t="s">
        <v>49</v>
      </c>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243" t="str">
        <f t="shared" si="129"/>
        <v>TNLT</v>
      </c>
      <c r="BK1458" s="4"/>
      <c r="BL1458" s="4"/>
      <c r="BM1458" s="4"/>
      <c r="BN1458" s="4"/>
      <c r="BO1458" s="4"/>
      <c r="BP1458" s="4"/>
      <c r="BQ1458" s="4"/>
      <c r="BR1458" s="4"/>
      <c r="BS1458" s="4"/>
      <c r="BT1458" s="4"/>
      <c r="BU1458" s="4"/>
      <c r="BV1458" s="4"/>
      <c r="BW1458" s="4"/>
      <c r="BX1458" s="4"/>
      <c r="BY1458" s="4"/>
      <c r="BZ1458" s="4"/>
      <c r="CA1458" s="4"/>
      <c r="CB1458" s="4"/>
      <c r="CC1458" s="4"/>
      <c r="CD1458" s="4"/>
      <c r="CE1458" s="4"/>
      <c r="CF1458" s="4"/>
      <c r="CG1458" s="4"/>
      <c r="CH1458" s="4"/>
      <c r="CI1458" s="4"/>
      <c r="CJ1458" s="4"/>
      <c r="CK1458" s="4"/>
      <c r="CL1458" s="4"/>
      <c r="CM1458" s="4"/>
    </row>
    <row r="1459" ht="14.25" customHeight="1">
      <c r="A1459" s="1"/>
      <c r="B1459" s="103" t="str">
        <f t="shared" si="4"/>
        <v>Thêm</v>
      </c>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243" t="str">
        <f t="shared" si="129"/>
        <v/>
      </c>
      <c r="BK1459" s="4"/>
      <c r="BL1459" s="4"/>
      <c r="BM1459" s="4"/>
      <c r="BN1459" s="4"/>
      <c r="BO1459" s="4"/>
      <c r="BP1459" s="4"/>
      <c r="BQ1459" s="4"/>
      <c r="BR1459" s="4"/>
      <c r="BS1459" s="4"/>
      <c r="BT1459" s="4"/>
      <c r="BU1459" s="4"/>
      <c r="BV1459" s="4"/>
      <c r="BW1459" s="4"/>
      <c r="BX1459" s="4"/>
      <c r="BY1459" s="4"/>
      <c r="BZ1459" s="4"/>
      <c r="CA1459" s="4"/>
      <c r="CB1459" s="4"/>
      <c r="CC1459" s="4"/>
      <c r="CD1459" s="4"/>
      <c r="CE1459" s="4"/>
      <c r="CF1459" s="4"/>
      <c r="CG1459" s="4"/>
      <c r="CH1459" s="4"/>
      <c r="CI1459" s="4"/>
      <c r="CJ1459" s="4"/>
      <c r="CK1459" s="4"/>
      <c r="CL1459" s="4"/>
      <c r="CM1459" s="4"/>
    </row>
    <row r="1460" ht="14.25" customHeight="1">
      <c r="A1460" s="1" t="str">
        <f t="shared" ref="A1460:A1462" si="160">SWITCH(B1460,"OK",IF(ISBLANK(R1460),IF(ISBLANK(P1460),"Giữ chỗ nhóm","Giữ chỗ"),"OK"),"Chưa làm",IF(P1460&lt;&gt;"","Giữ chỗ",""),0,IF(ISBLANK(R1460),"Thêm",""),"")</f>
        <v>OK</v>
      </c>
      <c r="B1460" s="103" t="str">
        <f t="shared" si="4"/>
        <v>OK</v>
      </c>
      <c r="C1460" s="4" t="s">
        <v>7212</v>
      </c>
      <c r="D1460" s="4" t="s">
        <v>6674</v>
      </c>
      <c r="E1460" s="4"/>
      <c r="F1460" s="4"/>
      <c r="G1460" s="4" t="s">
        <v>7213</v>
      </c>
      <c r="H1460" s="4"/>
      <c r="I1460" s="4"/>
      <c r="J1460" s="4"/>
      <c r="K1460" s="4"/>
      <c r="L1460" s="4"/>
      <c r="M1460" s="4" t="s">
        <v>47</v>
      </c>
      <c r="N1460" s="4" t="s">
        <v>9</v>
      </c>
      <c r="O1460" s="4" t="s">
        <v>1474</v>
      </c>
      <c r="P1460" s="4" t="s">
        <v>544</v>
      </c>
      <c r="Q1460" s="4"/>
      <c r="R1460" s="4" t="s">
        <v>7214</v>
      </c>
      <c r="S1460" s="4"/>
      <c r="T1460" s="4"/>
      <c r="U1460" s="4"/>
      <c r="V1460" s="4"/>
      <c r="W1460" s="4"/>
      <c r="X1460" s="4" t="s">
        <v>7215</v>
      </c>
      <c r="Y1460" s="4" t="s">
        <v>7216</v>
      </c>
      <c r="Z1460" s="4"/>
      <c r="AA1460" s="4">
        <v>1544.0</v>
      </c>
      <c r="AB1460" s="4" t="s">
        <v>49</v>
      </c>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243" t="str">
        <f t="shared" si="129"/>
        <v>TL</v>
      </c>
      <c r="BK1460" s="4"/>
      <c r="BL1460" s="4"/>
      <c r="BM1460" s="4"/>
      <c r="BN1460" s="4"/>
      <c r="BO1460" s="4"/>
      <c r="BP1460" s="4"/>
      <c r="BQ1460" s="4"/>
      <c r="BR1460" s="4"/>
      <c r="BS1460" s="4"/>
      <c r="BT1460" s="4"/>
      <c r="BU1460" s="4"/>
      <c r="BV1460" s="4"/>
      <c r="BW1460" s="4"/>
      <c r="BX1460" s="4"/>
      <c r="BY1460" s="4"/>
      <c r="BZ1460" s="4"/>
      <c r="CA1460" s="4"/>
      <c r="CB1460" s="4"/>
      <c r="CC1460" s="4"/>
      <c r="CD1460" s="4"/>
      <c r="CE1460" s="4"/>
      <c r="CF1460" s="4"/>
      <c r="CG1460" s="4"/>
      <c r="CH1460" s="4"/>
      <c r="CI1460" s="4"/>
      <c r="CJ1460" s="4"/>
      <c r="CK1460" s="4"/>
      <c r="CL1460" s="4"/>
      <c r="CM1460" s="4"/>
    </row>
    <row r="1461" ht="14.25" customHeight="1">
      <c r="A1461" s="1" t="str">
        <f t="shared" si="160"/>
        <v/>
      </c>
      <c r="B1461" s="103" t="str">
        <f t="shared" si="4"/>
        <v>Có sẵn</v>
      </c>
      <c r="C1461" s="4" t="s">
        <v>7212</v>
      </c>
      <c r="D1461" s="4" t="s">
        <v>6674</v>
      </c>
      <c r="E1461" s="4"/>
      <c r="F1461" s="4"/>
      <c r="G1461" s="4" t="s">
        <v>7213</v>
      </c>
      <c r="H1461" s="4"/>
      <c r="I1461" s="4"/>
      <c r="J1461" s="4"/>
      <c r="K1461" s="4"/>
      <c r="L1461" s="4"/>
      <c r="M1461" s="4" t="s">
        <v>47</v>
      </c>
      <c r="N1461" s="4" t="s">
        <v>9</v>
      </c>
      <c r="O1461" s="4" t="s">
        <v>404</v>
      </c>
      <c r="P1461" s="4" t="s">
        <v>1024</v>
      </c>
      <c r="Q1461" s="4" t="s">
        <v>9</v>
      </c>
      <c r="R1461" s="4" t="s">
        <v>7217</v>
      </c>
      <c r="S1461" s="4"/>
      <c r="T1461" s="4"/>
      <c r="U1461" s="4"/>
      <c r="V1461" s="4"/>
      <c r="W1461" s="4"/>
      <c r="X1461" s="4" t="s">
        <v>7218</v>
      </c>
      <c r="Y1461" s="4" t="s">
        <v>7218</v>
      </c>
      <c r="Z1461" s="4"/>
      <c r="AA1461" s="4">
        <v>1545.0</v>
      </c>
      <c r="AB1461" s="4" t="s">
        <v>49</v>
      </c>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243" t="str">
        <f t="shared" si="129"/>
        <v>TL</v>
      </c>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c r="CJ1461" s="4"/>
      <c r="CK1461" s="4"/>
      <c r="CL1461" s="4"/>
      <c r="CM1461" s="4"/>
    </row>
    <row r="1462" ht="14.25" customHeight="1">
      <c r="A1462" s="1" t="str">
        <f t="shared" si="160"/>
        <v/>
      </c>
      <c r="B1462" s="103" t="str">
        <f t="shared" si="4"/>
        <v>Tự do chọn</v>
      </c>
      <c r="C1462" s="4" t="s">
        <v>7212</v>
      </c>
      <c r="D1462" s="4" t="s">
        <v>6674</v>
      </c>
      <c r="E1462" s="4"/>
      <c r="F1462" s="4"/>
      <c r="G1462" s="4" t="s">
        <v>7213</v>
      </c>
      <c r="H1462" s="4"/>
      <c r="I1462" s="4"/>
      <c r="J1462" s="4"/>
      <c r="K1462" s="4"/>
      <c r="L1462" s="4"/>
      <c r="M1462" s="4" t="s">
        <v>49</v>
      </c>
      <c r="N1462" s="4" t="s">
        <v>5</v>
      </c>
      <c r="O1462" s="4"/>
      <c r="P1462" s="4"/>
      <c r="Q1462" s="4"/>
      <c r="R1462" s="4"/>
      <c r="S1462" s="4"/>
      <c r="T1462" s="4"/>
      <c r="U1462" s="4"/>
      <c r="V1462" s="4"/>
      <c r="W1462" s="4"/>
      <c r="X1462" s="4"/>
      <c r="Y1462" s="4"/>
      <c r="Z1462" s="4"/>
      <c r="AA1462" s="4">
        <v>1546.0</v>
      </c>
      <c r="AB1462" s="4" t="s">
        <v>49</v>
      </c>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243" t="str">
        <f t="shared" si="129"/>
        <v>TNLT</v>
      </c>
      <c r="BK1462" s="4"/>
      <c r="BL1462" s="4"/>
      <c r="BM1462" s="4"/>
      <c r="BN1462" s="4"/>
      <c r="BO1462" s="4"/>
      <c r="BP1462" s="4"/>
      <c r="BQ1462" s="4"/>
      <c r="BR1462" s="4"/>
      <c r="BS1462" s="4"/>
      <c r="BT1462" s="4"/>
      <c r="BU1462" s="4"/>
      <c r="BV1462" s="4"/>
      <c r="BW1462" s="4"/>
      <c r="BX1462" s="4"/>
      <c r="BY1462" s="4"/>
      <c r="BZ1462" s="4"/>
      <c r="CA1462" s="4"/>
      <c r="CB1462" s="4"/>
      <c r="CC1462" s="4"/>
      <c r="CD1462" s="4"/>
      <c r="CE1462" s="4"/>
      <c r="CF1462" s="4"/>
      <c r="CG1462" s="4"/>
      <c r="CH1462" s="4"/>
      <c r="CI1462" s="4"/>
      <c r="CJ1462" s="4"/>
      <c r="CK1462" s="4"/>
      <c r="CL1462" s="4"/>
      <c r="CM1462" s="4"/>
    </row>
    <row r="1463" ht="14.25" customHeight="1">
      <c r="A1463" s="1"/>
      <c r="B1463" s="103" t="str">
        <f t="shared" si="4"/>
        <v>Thêm</v>
      </c>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c r="BI1463" s="4"/>
      <c r="BJ1463" s="243" t="str">
        <f t="shared" si="129"/>
        <v/>
      </c>
      <c r="BK1463" s="4"/>
      <c r="BL1463" s="4"/>
      <c r="BM1463" s="4"/>
      <c r="BN1463" s="4"/>
      <c r="BO1463" s="4"/>
      <c r="BP1463" s="4"/>
      <c r="BQ1463" s="4"/>
      <c r="BR1463" s="4"/>
      <c r="BS1463" s="4"/>
      <c r="BT1463" s="4"/>
      <c r="BU1463" s="4"/>
      <c r="BV1463" s="4"/>
      <c r="BW1463" s="4"/>
      <c r="BX1463" s="4"/>
      <c r="BY1463" s="4"/>
      <c r="BZ1463" s="4"/>
      <c r="CA1463" s="4"/>
      <c r="CB1463" s="4"/>
      <c r="CC1463" s="4"/>
      <c r="CD1463" s="4"/>
      <c r="CE1463" s="4"/>
      <c r="CF1463" s="4"/>
      <c r="CG1463" s="4"/>
      <c r="CH1463" s="4"/>
      <c r="CI1463" s="4"/>
      <c r="CJ1463" s="4"/>
      <c r="CK1463" s="4"/>
      <c r="CL1463" s="4"/>
      <c r="CM1463" s="4"/>
    </row>
    <row r="1464" ht="14.25" customHeight="1">
      <c r="A1464" s="1" t="str">
        <f t="shared" ref="A1464:A1465" si="161">SWITCH(B1464,"OK",IF(ISBLANK(R1464),IF(ISBLANK(P1464),"Giữ chỗ nhóm","Giữ chỗ"),"OK"),"Chưa làm",IF(P1464&lt;&gt;"","Giữ chỗ",""),0,IF(ISBLANK(R1464),"Thêm",""),"")</f>
        <v/>
      </c>
      <c r="B1464" s="103" t="str">
        <f t="shared" si="4"/>
        <v>Tự do chọn</v>
      </c>
      <c r="C1464" s="4" t="s">
        <v>7219</v>
      </c>
      <c r="D1464" s="4" t="s">
        <v>6674</v>
      </c>
      <c r="E1464" s="4"/>
      <c r="F1464" s="4" t="s">
        <v>7220</v>
      </c>
      <c r="G1464" s="4" t="s">
        <v>7221</v>
      </c>
      <c r="H1464" s="4"/>
      <c r="I1464" s="4"/>
      <c r="J1464" s="4"/>
      <c r="K1464" s="4"/>
      <c r="L1464" s="4"/>
      <c r="M1464" s="4" t="s">
        <v>47</v>
      </c>
      <c r="N1464" s="4" t="s">
        <v>9</v>
      </c>
      <c r="O1464" s="4"/>
      <c r="P1464" s="4"/>
      <c r="Q1464" s="4"/>
      <c r="R1464" s="4"/>
      <c r="S1464" s="4"/>
      <c r="T1464" s="4"/>
      <c r="U1464" s="4"/>
      <c r="V1464" s="4"/>
      <c r="W1464" s="4"/>
      <c r="X1464" s="4"/>
      <c r="Y1464" s="4"/>
      <c r="Z1464" s="4"/>
      <c r="AA1464" s="4">
        <v>1548.0</v>
      </c>
      <c r="AB1464" s="4" t="s">
        <v>49</v>
      </c>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c r="BI1464" s="4"/>
      <c r="BJ1464" s="243" t="str">
        <f t="shared" si="129"/>
        <v>TL</v>
      </c>
      <c r="BK1464" s="4"/>
      <c r="BL1464" s="4"/>
      <c r="BM1464" s="4"/>
      <c r="BN1464" s="4"/>
      <c r="BO1464" s="4"/>
      <c r="BP1464" s="4"/>
      <c r="BQ1464" s="4"/>
      <c r="BR1464" s="4"/>
      <c r="BS1464" s="4"/>
      <c r="BT1464" s="4"/>
      <c r="BU1464" s="4"/>
      <c r="BV1464" s="4"/>
      <c r="BW1464" s="4"/>
      <c r="BX1464" s="4"/>
      <c r="BY1464" s="4"/>
      <c r="BZ1464" s="4"/>
      <c r="CA1464" s="4"/>
      <c r="CB1464" s="4"/>
      <c r="CC1464" s="4"/>
      <c r="CD1464" s="4"/>
      <c r="CE1464" s="4"/>
      <c r="CF1464" s="4"/>
      <c r="CG1464" s="4"/>
      <c r="CH1464" s="4"/>
      <c r="CI1464" s="4"/>
      <c r="CJ1464" s="4"/>
      <c r="CK1464" s="4"/>
      <c r="CL1464" s="4"/>
      <c r="CM1464" s="4"/>
    </row>
    <row r="1465" ht="14.25" customHeight="1">
      <c r="A1465" s="1" t="str">
        <f t="shared" si="161"/>
        <v>OK</v>
      </c>
      <c r="B1465" s="103" t="str">
        <f t="shared" si="4"/>
        <v>OK</v>
      </c>
      <c r="C1465" s="4" t="s">
        <v>7219</v>
      </c>
      <c r="D1465" s="4" t="s">
        <v>6674</v>
      </c>
      <c r="E1465" s="4"/>
      <c r="F1465" s="4" t="s">
        <v>7220</v>
      </c>
      <c r="G1465" s="4" t="s">
        <v>7221</v>
      </c>
      <c r="H1465" s="4"/>
      <c r="I1465" s="4"/>
      <c r="J1465" s="4"/>
      <c r="K1465" s="4"/>
      <c r="L1465" s="4"/>
      <c r="M1465" s="4" t="s">
        <v>49</v>
      </c>
      <c r="N1465" s="4" t="s">
        <v>5</v>
      </c>
      <c r="O1465" s="4" t="s">
        <v>3485</v>
      </c>
      <c r="P1465" s="4" t="s">
        <v>3564</v>
      </c>
      <c r="Q1465" s="4"/>
      <c r="R1465" s="4" t="s">
        <v>7222</v>
      </c>
      <c r="S1465" s="4" t="s">
        <v>7223</v>
      </c>
      <c r="T1465" s="4" t="s">
        <v>7224</v>
      </c>
      <c r="U1465" s="4" t="s">
        <v>7225</v>
      </c>
      <c r="V1465" s="4" t="s">
        <v>7226</v>
      </c>
      <c r="W1465" s="4" t="s">
        <v>7227</v>
      </c>
      <c r="X1465" s="4"/>
      <c r="Y1465" s="4"/>
      <c r="Z1465" s="4"/>
      <c r="AA1465" s="4">
        <v>1549.0</v>
      </c>
      <c r="AB1465" s="4" t="s">
        <v>49</v>
      </c>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243" t="str">
        <f t="shared" si="129"/>
        <v>TNLT</v>
      </c>
      <c r="BK1465" s="4"/>
      <c r="BL1465" s="4"/>
      <c r="BM1465" s="4"/>
      <c r="BN1465" s="4"/>
      <c r="BO1465" s="4"/>
      <c r="BP1465" s="4"/>
      <c r="BQ1465" s="4"/>
      <c r="BR1465" s="4"/>
      <c r="BS1465" s="4"/>
      <c r="BT1465" s="4"/>
      <c r="BU1465" s="4"/>
      <c r="BV1465" s="4"/>
      <c r="BW1465" s="4"/>
      <c r="BX1465" s="4"/>
      <c r="BY1465" s="4"/>
      <c r="BZ1465" s="4"/>
      <c r="CA1465" s="4"/>
      <c r="CB1465" s="4"/>
      <c r="CC1465" s="4"/>
      <c r="CD1465" s="4"/>
      <c r="CE1465" s="4"/>
      <c r="CF1465" s="4"/>
      <c r="CG1465" s="4"/>
      <c r="CH1465" s="4"/>
      <c r="CI1465" s="4"/>
      <c r="CJ1465" s="4"/>
      <c r="CK1465" s="4"/>
      <c r="CL1465" s="4"/>
      <c r="CM1465" s="4"/>
    </row>
    <row r="1466" ht="14.25" customHeight="1">
      <c r="A1466" s="1"/>
      <c r="B1466" s="103" t="str">
        <f t="shared" si="4"/>
        <v>Thêm</v>
      </c>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c r="BI1466" s="4"/>
      <c r="BJ1466" s="243" t="str">
        <f t="shared" si="129"/>
        <v/>
      </c>
      <c r="BK1466" s="4"/>
      <c r="BL1466" s="4"/>
      <c r="BM1466" s="4"/>
      <c r="BN1466" s="4"/>
      <c r="BO1466" s="4"/>
      <c r="BP1466" s="4"/>
      <c r="BQ1466" s="4"/>
      <c r="BR1466" s="4"/>
      <c r="BS1466" s="4"/>
      <c r="BT1466" s="4"/>
      <c r="BU1466" s="4"/>
      <c r="BV1466" s="4"/>
      <c r="BW1466" s="4"/>
      <c r="BX1466" s="4"/>
      <c r="BY1466" s="4"/>
      <c r="BZ1466" s="4"/>
      <c r="CA1466" s="4"/>
      <c r="CB1466" s="4"/>
      <c r="CC1466" s="4"/>
      <c r="CD1466" s="4"/>
      <c r="CE1466" s="4"/>
      <c r="CF1466" s="4"/>
      <c r="CG1466" s="4"/>
      <c r="CH1466" s="4"/>
      <c r="CI1466" s="4"/>
      <c r="CJ1466" s="4"/>
      <c r="CK1466" s="4"/>
      <c r="CL1466" s="4"/>
      <c r="CM1466" s="4"/>
    </row>
    <row r="1467" ht="14.25" customHeight="1">
      <c r="A1467" s="1" t="str">
        <f t="shared" ref="A1467:A1468" si="162">SWITCH(B1467,"OK",IF(ISBLANK(R1467),IF(ISBLANK(P1467),"Giữ chỗ nhóm","Giữ chỗ"),"OK"),"Chưa làm",IF(P1467&lt;&gt;"","Giữ chỗ",""),0,IF(ISBLANK(R1467),"Thêm",""),"")</f>
        <v/>
      </c>
      <c r="B1467" s="103" t="str">
        <f t="shared" si="4"/>
        <v>Có sẵn</v>
      </c>
      <c r="C1467" s="4" t="s">
        <v>7228</v>
      </c>
      <c r="D1467" s="4" t="s">
        <v>6674</v>
      </c>
      <c r="E1467" s="4"/>
      <c r="F1467" s="4"/>
      <c r="G1467" s="4" t="s">
        <v>7229</v>
      </c>
      <c r="H1467" s="4"/>
      <c r="I1467" s="4"/>
      <c r="J1467" s="4"/>
      <c r="K1467" s="4"/>
      <c r="L1467" s="4"/>
      <c r="M1467" s="4" t="s">
        <v>47</v>
      </c>
      <c r="N1467" s="4" t="s">
        <v>5</v>
      </c>
      <c r="O1467" s="4" t="s">
        <v>404</v>
      </c>
      <c r="P1467" s="4" t="s">
        <v>1024</v>
      </c>
      <c r="Q1467" s="4" t="s">
        <v>5</v>
      </c>
      <c r="R1467" s="4" t="s">
        <v>7230</v>
      </c>
      <c r="S1467" s="4" t="s">
        <v>7231</v>
      </c>
      <c r="T1467" s="4" t="s">
        <v>1751</v>
      </c>
      <c r="U1467" s="4" t="s">
        <v>7232</v>
      </c>
      <c r="V1467" s="4" t="s">
        <v>899</v>
      </c>
      <c r="W1467" s="4" t="s">
        <v>7233</v>
      </c>
      <c r="X1467" s="4" t="s">
        <v>171</v>
      </c>
      <c r="Y1467" s="4" t="s">
        <v>7234</v>
      </c>
      <c r="Z1467" s="4"/>
      <c r="AA1467" s="4">
        <v>1551.0</v>
      </c>
      <c r="AB1467" s="4" t="s">
        <v>49</v>
      </c>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c r="BJ1467" s="243" t="str">
        <f t="shared" si="129"/>
        <v>TNLT</v>
      </c>
      <c r="BK1467" s="4"/>
      <c r="BL1467" s="4"/>
      <c r="BM1467" s="4"/>
      <c r="BN1467" s="4"/>
      <c r="BO1467" s="4"/>
      <c r="BP1467" s="4"/>
      <c r="BQ1467" s="4"/>
      <c r="BR1467" s="4"/>
      <c r="BS1467" s="4"/>
      <c r="BT1467" s="4"/>
      <c r="BU1467" s="4"/>
      <c r="BV1467" s="4"/>
      <c r="BW1467" s="4"/>
      <c r="BX1467" s="4"/>
      <c r="BY1467" s="4"/>
      <c r="BZ1467" s="4"/>
      <c r="CA1467" s="4"/>
      <c r="CB1467" s="4"/>
      <c r="CC1467" s="4"/>
      <c r="CD1467" s="4"/>
      <c r="CE1467" s="4"/>
      <c r="CF1467" s="4"/>
      <c r="CG1467" s="4"/>
      <c r="CH1467" s="4"/>
      <c r="CI1467" s="4"/>
      <c r="CJ1467" s="4"/>
      <c r="CK1467" s="4"/>
      <c r="CL1467" s="4"/>
      <c r="CM1467" s="4"/>
    </row>
    <row r="1468" ht="14.25" customHeight="1">
      <c r="A1468" s="1" t="str">
        <f t="shared" si="162"/>
        <v/>
      </c>
      <c r="B1468" s="103" t="str">
        <f t="shared" si="4"/>
        <v>Tự do chọn</v>
      </c>
      <c r="C1468" s="4" t="s">
        <v>7228</v>
      </c>
      <c r="D1468" s="4" t="s">
        <v>6674</v>
      </c>
      <c r="E1468" s="4"/>
      <c r="F1468" s="4"/>
      <c r="G1468" s="4" t="s">
        <v>7229</v>
      </c>
      <c r="H1468" s="4"/>
      <c r="I1468" s="4"/>
      <c r="J1468" s="4"/>
      <c r="K1468" s="4"/>
      <c r="L1468" s="4"/>
      <c r="M1468" s="4" t="s">
        <v>49</v>
      </c>
      <c r="N1468" s="4" t="s">
        <v>5</v>
      </c>
      <c r="O1468" s="4"/>
      <c r="P1468" s="4"/>
      <c r="Q1468" s="4"/>
      <c r="R1468" s="4"/>
      <c r="S1468" s="4"/>
      <c r="T1468" s="4"/>
      <c r="U1468" s="4"/>
      <c r="V1468" s="4"/>
      <c r="W1468" s="4"/>
      <c r="X1468" s="4"/>
      <c r="Y1468" s="4"/>
      <c r="Z1468" s="4"/>
      <c r="AA1468" s="4">
        <v>1552.0</v>
      </c>
      <c r="AB1468" s="4" t="s">
        <v>49</v>
      </c>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243" t="str">
        <f t="shared" si="129"/>
        <v>TNLT</v>
      </c>
      <c r="BK1468" s="4"/>
      <c r="BL1468" s="4"/>
      <c r="BM1468" s="4"/>
      <c r="BN1468" s="4"/>
      <c r="BO1468" s="4"/>
      <c r="BP1468" s="4"/>
      <c r="BQ1468" s="4"/>
      <c r="BR1468" s="4"/>
      <c r="BS1468" s="4"/>
      <c r="BT1468" s="4"/>
      <c r="BU1468" s="4"/>
      <c r="BV1468" s="4"/>
      <c r="BW1468" s="4"/>
      <c r="BX1468" s="4"/>
      <c r="BY1468" s="4"/>
      <c r="BZ1468" s="4"/>
      <c r="CA1468" s="4"/>
      <c r="CB1468" s="4"/>
      <c r="CC1468" s="4"/>
      <c r="CD1468" s="4"/>
      <c r="CE1468" s="4"/>
      <c r="CF1468" s="4"/>
      <c r="CG1468" s="4"/>
      <c r="CH1468" s="4"/>
      <c r="CI1468" s="4"/>
      <c r="CJ1468" s="4"/>
      <c r="CK1468" s="4"/>
      <c r="CL1468" s="4"/>
      <c r="CM1468" s="4"/>
    </row>
    <row r="1469" ht="14.25" customHeight="1">
      <c r="A1469" s="1"/>
      <c r="B1469" s="103" t="str">
        <f t="shared" si="4"/>
        <v>Thêm</v>
      </c>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c r="BI1469" s="4"/>
      <c r="BJ1469" s="243" t="str">
        <f t="shared" si="129"/>
        <v/>
      </c>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c r="CL1469" s="4"/>
      <c r="CM1469" s="4"/>
    </row>
    <row r="1470" ht="14.25" customHeight="1">
      <c r="A1470" s="1" t="str">
        <f t="shared" ref="A1470:A1472" si="163">SWITCH(B1470,"OK",IF(ISBLANK(R1470),IF(ISBLANK(P1470),"Giữ chỗ nhóm","Giữ chỗ"),"OK"),"Chưa làm",IF(P1470&lt;&gt;"","Giữ chỗ",""),0,IF(ISBLANK(R1470),"Thêm",""),"")</f>
        <v/>
      </c>
      <c r="B1470" s="103" t="str">
        <f t="shared" si="4"/>
        <v>Tự do chọn</v>
      </c>
      <c r="C1470" s="4" t="s">
        <v>7235</v>
      </c>
      <c r="D1470" s="4" t="s">
        <v>6674</v>
      </c>
      <c r="E1470" s="4"/>
      <c r="F1470" s="4"/>
      <c r="G1470" s="4" t="s">
        <v>7236</v>
      </c>
      <c r="H1470" s="4"/>
      <c r="I1470" s="4"/>
      <c r="J1470" s="4"/>
      <c r="K1470" s="4"/>
      <c r="L1470" s="4"/>
      <c r="M1470" s="4" t="s">
        <v>47</v>
      </c>
      <c r="N1470" s="4" t="s">
        <v>5</v>
      </c>
      <c r="O1470" s="4"/>
      <c r="P1470" s="4"/>
      <c r="Q1470" s="4"/>
      <c r="R1470" s="4"/>
      <c r="S1470" s="4"/>
      <c r="T1470" s="4"/>
      <c r="U1470" s="4"/>
      <c r="V1470" s="4"/>
      <c r="W1470" s="4"/>
      <c r="X1470" s="4"/>
      <c r="Y1470" s="4"/>
      <c r="Z1470" s="4"/>
      <c r="AA1470" s="4">
        <v>1554.0</v>
      </c>
      <c r="AB1470" s="4" t="s">
        <v>49</v>
      </c>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c r="BI1470" s="4"/>
      <c r="BJ1470" s="243" t="str">
        <f t="shared" si="129"/>
        <v>TNLT</v>
      </c>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c r="CL1470" s="4"/>
      <c r="CM1470" s="4"/>
    </row>
    <row r="1471" ht="14.25" customHeight="1">
      <c r="A1471" s="1" t="str">
        <f t="shared" si="163"/>
        <v/>
      </c>
      <c r="B1471" s="103" t="str">
        <f t="shared" si="4"/>
        <v>Tự do chọn</v>
      </c>
      <c r="C1471" s="4" t="s">
        <v>7235</v>
      </c>
      <c r="D1471" s="4" t="s">
        <v>6674</v>
      </c>
      <c r="E1471" s="4"/>
      <c r="F1471" s="4"/>
      <c r="G1471" s="4" t="s">
        <v>7236</v>
      </c>
      <c r="H1471" s="4"/>
      <c r="I1471" s="4"/>
      <c r="J1471" s="4"/>
      <c r="K1471" s="4"/>
      <c r="L1471" s="4"/>
      <c r="M1471" s="4" t="s">
        <v>49</v>
      </c>
      <c r="N1471" s="4" t="s">
        <v>5</v>
      </c>
      <c r="O1471" s="4"/>
      <c r="P1471" s="4"/>
      <c r="Q1471" s="4"/>
      <c r="R1471" s="4"/>
      <c r="S1471" s="4"/>
      <c r="T1471" s="4"/>
      <c r="U1471" s="4"/>
      <c r="V1471" s="4"/>
      <c r="W1471" s="4"/>
      <c r="X1471" s="4"/>
      <c r="Y1471" s="4"/>
      <c r="Z1471" s="4"/>
      <c r="AA1471" s="4">
        <v>1555.0</v>
      </c>
      <c r="AB1471" s="4" t="s">
        <v>49</v>
      </c>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c r="BI1471" s="4"/>
      <c r="BJ1471" s="243" t="str">
        <f t="shared" si="129"/>
        <v>TNLT</v>
      </c>
      <c r="BK1471" s="4"/>
      <c r="BL1471" s="4"/>
      <c r="BM1471" s="4"/>
      <c r="BN1471" s="4"/>
      <c r="BO1471" s="4"/>
      <c r="BP1471" s="4"/>
      <c r="BQ1471" s="4"/>
      <c r="BR1471" s="4"/>
      <c r="BS1471" s="4"/>
      <c r="BT1471" s="4"/>
      <c r="BU1471" s="4"/>
      <c r="BV1471" s="4"/>
      <c r="BW1471" s="4"/>
      <c r="BX1471" s="4"/>
      <c r="BY1471" s="4"/>
      <c r="BZ1471" s="4"/>
      <c r="CA1471" s="4"/>
      <c r="CB1471" s="4"/>
      <c r="CC1471" s="4"/>
      <c r="CD1471" s="4"/>
      <c r="CE1471" s="4"/>
      <c r="CF1471" s="4"/>
      <c r="CG1471" s="4"/>
      <c r="CH1471" s="4"/>
      <c r="CI1471" s="4"/>
      <c r="CJ1471" s="4"/>
      <c r="CK1471" s="4"/>
      <c r="CL1471" s="4"/>
      <c r="CM1471" s="4"/>
    </row>
    <row r="1472" ht="14.25" customHeight="1">
      <c r="A1472" s="1" t="str">
        <f t="shared" si="163"/>
        <v/>
      </c>
      <c r="B1472" s="103" t="str">
        <f t="shared" si="4"/>
        <v>Tự do chọn</v>
      </c>
      <c r="C1472" s="4" t="s">
        <v>7235</v>
      </c>
      <c r="D1472" s="4" t="s">
        <v>6674</v>
      </c>
      <c r="E1472" s="4"/>
      <c r="F1472" s="4"/>
      <c r="G1472" s="4" t="s">
        <v>7236</v>
      </c>
      <c r="H1472" s="4"/>
      <c r="I1472" s="4"/>
      <c r="J1472" s="4"/>
      <c r="K1472" s="4"/>
      <c r="L1472" s="4"/>
      <c r="M1472" s="4" t="s">
        <v>49</v>
      </c>
      <c r="N1472" s="4" t="s">
        <v>5</v>
      </c>
      <c r="O1472" s="4"/>
      <c r="P1472" s="4"/>
      <c r="Q1472" s="4"/>
      <c r="R1472" s="4"/>
      <c r="S1472" s="4"/>
      <c r="T1472" s="4"/>
      <c r="U1472" s="4"/>
      <c r="V1472" s="4"/>
      <c r="W1472" s="4"/>
      <c r="X1472" s="4"/>
      <c r="Y1472" s="4"/>
      <c r="Z1472" s="4"/>
      <c r="AA1472" s="4">
        <v>1555.0</v>
      </c>
      <c r="AB1472" s="4" t="s">
        <v>49</v>
      </c>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c r="BI1472" s="4"/>
      <c r="BJ1472" s="243" t="str">
        <f t="shared" si="129"/>
        <v>TNLT</v>
      </c>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c r="CL1472" s="4"/>
      <c r="CM1472" s="4"/>
    </row>
    <row r="1473" ht="14.25" customHeight="1">
      <c r="A1473" s="1"/>
      <c r="B1473" s="103" t="str">
        <f t="shared" si="4"/>
        <v>Thêm</v>
      </c>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c r="BI1473" s="4"/>
      <c r="BJ1473" s="243" t="str">
        <f t="shared" si="129"/>
        <v/>
      </c>
      <c r="BK1473" s="4"/>
      <c r="BL1473" s="4"/>
      <c r="BM1473" s="4"/>
      <c r="BN1473" s="4"/>
      <c r="BO1473" s="4"/>
      <c r="BP1473" s="4"/>
      <c r="BQ1473" s="4"/>
      <c r="BR1473" s="4"/>
      <c r="BS1473" s="4"/>
      <c r="BT1473" s="4"/>
      <c r="BU1473" s="4"/>
      <c r="BV1473" s="4"/>
      <c r="BW1473" s="4"/>
      <c r="BX1473" s="4"/>
      <c r="BY1473" s="4"/>
      <c r="BZ1473" s="4"/>
      <c r="CA1473" s="4"/>
      <c r="CB1473" s="4"/>
      <c r="CC1473" s="4"/>
      <c r="CD1473" s="4"/>
      <c r="CE1473" s="4"/>
      <c r="CF1473" s="4"/>
      <c r="CG1473" s="4"/>
      <c r="CH1473" s="4"/>
      <c r="CI1473" s="4"/>
      <c r="CJ1473" s="4"/>
      <c r="CK1473" s="4"/>
      <c r="CL1473" s="4"/>
      <c r="CM1473" s="4"/>
    </row>
    <row r="1474" ht="14.25" customHeight="1">
      <c r="A1474" s="1" t="str">
        <f t="shared" ref="A1474:A1476" si="164">SWITCH(B1474,"OK",IF(ISBLANK(R1474),IF(ISBLANK(P1474),"Giữ chỗ nhóm","Giữ chỗ"),"OK"),"Chưa làm",IF(P1474&lt;&gt;"","Giữ chỗ",""),0,IF(ISBLANK(R1474),"Thêm",""),"")</f>
        <v>OK</v>
      </c>
      <c r="B1474" s="103" t="str">
        <f t="shared" si="4"/>
        <v>OK</v>
      </c>
      <c r="C1474" s="4" t="s">
        <v>7237</v>
      </c>
      <c r="D1474" s="4" t="s">
        <v>6674</v>
      </c>
      <c r="E1474" s="4"/>
      <c r="F1474" s="4"/>
      <c r="G1474" s="4" t="s">
        <v>7238</v>
      </c>
      <c r="H1474" s="4"/>
      <c r="I1474" s="4"/>
      <c r="J1474" s="4"/>
      <c r="K1474" s="4"/>
      <c r="L1474" s="4"/>
      <c r="M1474" s="4" t="s">
        <v>47</v>
      </c>
      <c r="N1474" s="4" t="s">
        <v>5</v>
      </c>
      <c r="O1474" s="4" t="s">
        <v>1474</v>
      </c>
      <c r="P1474" s="4" t="s">
        <v>1011</v>
      </c>
      <c r="Q1474" s="4"/>
      <c r="R1474" s="4" t="s">
        <v>7239</v>
      </c>
      <c r="S1474" s="4" t="s">
        <v>7240</v>
      </c>
      <c r="T1474" s="4" t="s">
        <v>7241</v>
      </c>
      <c r="U1474" s="4" t="s">
        <v>7242</v>
      </c>
      <c r="V1474" s="4" t="s">
        <v>7243</v>
      </c>
      <c r="W1474" s="4" t="s">
        <v>4429</v>
      </c>
      <c r="X1474" s="4" t="s">
        <v>242</v>
      </c>
      <c r="Y1474" s="4" t="s">
        <v>7244</v>
      </c>
      <c r="Z1474" s="4"/>
      <c r="AA1474" s="4">
        <v>1557.0</v>
      </c>
      <c r="AB1474" s="4" t="s">
        <v>49</v>
      </c>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c r="BI1474" s="4"/>
      <c r="BJ1474" s="243" t="str">
        <f t="shared" si="129"/>
        <v>TNLT</v>
      </c>
      <c r="BK1474" s="4"/>
      <c r="BL1474" s="4"/>
      <c r="BM1474" s="4"/>
      <c r="BN1474" s="4"/>
      <c r="BO1474" s="4"/>
      <c r="BP1474" s="4"/>
      <c r="BQ1474" s="4"/>
      <c r="BR1474" s="4"/>
      <c r="BS1474" s="4"/>
      <c r="BT1474" s="4"/>
      <c r="BU1474" s="4"/>
      <c r="BV1474" s="4"/>
      <c r="BW1474" s="4"/>
      <c r="BX1474" s="4"/>
      <c r="BY1474" s="4"/>
      <c r="BZ1474" s="4"/>
      <c r="CA1474" s="4"/>
      <c r="CB1474" s="4"/>
      <c r="CC1474" s="4"/>
      <c r="CD1474" s="4"/>
      <c r="CE1474" s="4"/>
      <c r="CF1474" s="4"/>
      <c r="CG1474" s="4"/>
      <c r="CH1474" s="4"/>
      <c r="CI1474" s="4"/>
      <c r="CJ1474" s="4"/>
      <c r="CK1474" s="4"/>
      <c r="CL1474" s="4"/>
      <c r="CM1474" s="4"/>
    </row>
    <row r="1475" ht="14.25" customHeight="1">
      <c r="A1475" s="1" t="str">
        <f t="shared" si="164"/>
        <v/>
      </c>
      <c r="B1475" s="103" t="str">
        <f t="shared" si="4"/>
        <v>Tự do chọn</v>
      </c>
      <c r="C1475" s="4" t="s">
        <v>7237</v>
      </c>
      <c r="D1475" s="4" t="s">
        <v>6674</v>
      </c>
      <c r="E1475" s="4"/>
      <c r="F1475" s="4"/>
      <c r="G1475" s="4" t="s">
        <v>7238</v>
      </c>
      <c r="H1475" s="4"/>
      <c r="I1475" s="4"/>
      <c r="J1475" s="4"/>
      <c r="K1475" s="4"/>
      <c r="L1475" s="4"/>
      <c r="M1475" s="4" t="s">
        <v>49</v>
      </c>
      <c r="N1475" s="4" t="s">
        <v>5</v>
      </c>
      <c r="O1475" s="4"/>
      <c r="P1475" s="4"/>
      <c r="Q1475" s="4"/>
      <c r="R1475" s="4"/>
      <c r="S1475" s="4"/>
      <c r="T1475" s="4"/>
      <c r="U1475" s="4"/>
      <c r="V1475" s="4"/>
      <c r="W1475" s="4"/>
      <c r="X1475" s="4"/>
      <c r="Y1475" s="4"/>
      <c r="Z1475" s="4"/>
      <c r="AA1475" s="4">
        <v>1558.0</v>
      </c>
      <c r="AB1475" s="4" t="s">
        <v>49</v>
      </c>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c r="BI1475" s="4"/>
      <c r="BJ1475" s="243" t="str">
        <f t="shared" si="129"/>
        <v>TNLT</v>
      </c>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c r="CL1475" s="4"/>
      <c r="CM1475" s="4"/>
    </row>
    <row r="1476" ht="14.25" customHeight="1">
      <c r="A1476" s="1" t="str">
        <f t="shared" si="164"/>
        <v/>
      </c>
      <c r="B1476" s="103" t="str">
        <f t="shared" si="4"/>
        <v>Tự do chọn</v>
      </c>
      <c r="C1476" s="4" t="s">
        <v>7237</v>
      </c>
      <c r="D1476" s="4" t="s">
        <v>6674</v>
      </c>
      <c r="E1476" s="4"/>
      <c r="F1476" s="4"/>
      <c r="G1476" s="4" t="s">
        <v>7238</v>
      </c>
      <c r="H1476" s="4"/>
      <c r="I1476" s="4"/>
      <c r="J1476" s="4"/>
      <c r="K1476" s="4"/>
      <c r="L1476" s="4"/>
      <c r="M1476" s="4" t="s">
        <v>49</v>
      </c>
      <c r="N1476" s="4" t="s">
        <v>5</v>
      </c>
      <c r="O1476" s="4"/>
      <c r="P1476" s="4"/>
      <c r="Q1476" s="4"/>
      <c r="R1476" s="4"/>
      <c r="S1476" s="4"/>
      <c r="T1476" s="4"/>
      <c r="U1476" s="4"/>
      <c r="V1476" s="4"/>
      <c r="W1476" s="4"/>
      <c r="X1476" s="4"/>
      <c r="Y1476" s="4"/>
      <c r="Z1476" s="4"/>
      <c r="AA1476" s="4">
        <v>1558.0</v>
      </c>
      <c r="AB1476" s="4" t="s">
        <v>49</v>
      </c>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c r="BI1476" s="4"/>
      <c r="BJ1476" s="243" t="str">
        <f t="shared" si="129"/>
        <v>TNLT</v>
      </c>
      <c r="BK1476" s="4"/>
      <c r="BL1476" s="4"/>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c r="CL1476" s="4"/>
      <c r="CM1476" s="4"/>
    </row>
    <row r="1477" ht="14.25" customHeight="1">
      <c r="A1477" s="1"/>
      <c r="B1477" s="103" t="str">
        <f t="shared" si="4"/>
        <v>Thêm</v>
      </c>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c r="BI1477" s="4"/>
      <c r="BJ1477" s="243" t="str">
        <f t="shared" si="129"/>
        <v/>
      </c>
      <c r="BK1477" s="4"/>
      <c r="BL1477" s="4"/>
      <c r="BM1477" s="4"/>
      <c r="BN1477" s="4"/>
      <c r="BO1477" s="4"/>
      <c r="BP1477" s="4"/>
      <c r="BQ1477" s="4"/>
      <c r="BR1477" s="4"/>
      <c r="BS1477" s="4"/>
      <c r="BT1477" s="4"/>
      <c r="BU1477" s="4"/>
      <c r="BV1477" s="4"/>
      <c r="BW1477" s="4"/>
      <c r="BX1477" s="4"/>
      <c r="BY1477" s="4"/>
      <c r="BZ1477" s="4"/>
      <c r="CA1477" s="4"/>
      <c r="CB1477" s="4"/>
      <c r="CC1477" s="4"/>
      <c r="CD1477" s="4"/>
      <c r="CE1477" s="4"/>
      <c r="CF1477" s="4"/>
      <c r="CG1477" s="4"/>
      <c r="CH1477" s="4"/>
      <c r="CI1477" s="4"/>
      <c r="CJ1477" s="4"/>
      <c r="CK1477" s="4"/>
      <c r="CL1477" s="4"/>
      <c r="CM1477" s="4"/>
    </row>
    <row r="1478" ht="14.25" customHeight="1">
      <c r="A1478" s="1" t="str">
        <f t="shared" ref="A1478:A1480" si="165">SWITCH(B1478,"OK",IF(ISBLANK(R1478),IF(ISBLANK(P1478),"Giữ chỗ nhóm","Giữ chỗ"),"OK"),"Chưa làm",IF(P1478&lt;&gt;"","Giữ chỗ",""),0,IF(ISBLANK(R1478),"Thêm",""),"")</f>
        <v>Giữ chỗ</v>
      </c>
      <c r="B1478" s="103" t="str">
        <f t="shared" si="4"/>
        <v>OK</v>
      </c>
      <c r="C1478" s="4" t="s">
        <v>7245</v>
      </c>
      <c r="D1478" s="4" t="s">
        <v>6674</v>
      </c>
      <c r="E1478" s="4"/>
      <c r="F1478" s="4" t="s">
        <v>7246</v>
      </c>
      <c r="G1478" s="4" t="s">
        <v>7247</v>
      </c>
      <c r="H1478" s="4"/>
      <c r="I1478" s="4"/>
      <c r="J1478" s="4"/>
      <c r="K1478" s="4"/>
      <c r="L1478" s="4"/>
      <c r="M1478" s="4" t="s">
        <v>47</v>
      </c>
      <c r="N1478" s="4" t="s">
        <v>5</v>
      </c>
      <c r="O1478" s="4" t="s">
        <v>804</v>
      </c>
      <c r="P1478" s="4" t="s">
        <v>884</v>
      </c>
      <c r="Q1478" s="4"/>
      <c r="R1478" s="4"/>
      <c r="S1478" s="4"/>
      <c r="T1478" s="4"/>
      <c r="U1478" s="4"/>
      <c r="V1478" s="4"/>
      <c r="W1478" s="4"/>
      <c r="X1478" s="4"/>
      <c r="Y1478" s="4"/>
      <c r="Z1478" s="4"/>
      <c r="AA1478" s="4">
        <v>1560.0</v>
      </c>
      <c r="AB1478" s="4" t="s">
        <v>49</v>
      </c>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c r="BI1478" s="4"/>
      <c r="BJ1478" s="243" t="str">
        <f t="shared" si="129"/>
        <v>TNLT</v>
      </c>
      <c r="BK1478" s="4"/>
      <c r="BL1478" s="4"/>
      <c r="BM1478" s="4"/>
      <c r="BN1478" s="4"/>
      <c r="BO1478" s="4"/>
      <c r="BP1478" s="4"/>
      <c r="BQ1478" s="4"/>
      <c r="BR1478" s="4"/>
      <c r="BS1478" s="4"/>
      <c r="BT1478" s="4"/>
      <c r="BU1478" s="4"/>
      <c r="BV1478" s="4"/>
      <c r="BW1478" s="4"/>
      <c r="BX1478" s="4"/>
      <c r="BY1478" s="4"/>
      <c r="BZ1478" s="4"/>
      <c r="CA1478" s="4"/>
      <c r="CB1478" s="4"/>
      <c r="CC1478" s="4"/>
      <c r="CD1478" s="4"/>
      <c r="CE1478" s="4"/>
      <c r="CF1478" s="4"/>
      <c r="CG1478" s="4"/>
      <c r="CH1478" s="4"/>
      <c r="CI1478" s="4"/>
      <c r="CJ1478" s="4"/>
      <c r="CK1478" s="4"/>
      <c r="CL1478" s="4"/>
      <c r="CM1478" s="4"/>
    </row>
    <row r="1479" ht="14.25" customHeight="1">
      <c r="A1479" s="1" t="str">
        <f t="shared" si="165"/>
        <v/>
      </c>
      <c r="B1479" s="103" t="str">
        <f t="shared" si="4"/>
        <v>Tự do chọn</v>
      </c>
      <c r="C1479" s="4" t="s">
        <v>7245</v>
      </c>
      <c r="D1479" s="4" t="s">
        <v>6674</v>
      </c>
      <c r="E1479" s="4"/>
      <c r="F1479" s="4" t="s">
        <v>7246</v>
      </c>
      <c r="G1479" s="4" t="s">
        <v>7247</v>
      </c>
      <c r="H1479" s="4"/>
      <c r="I1479" s="4"/>
      <c r="J1479" s="4"/>
      <c r="K1479" s="4"/>
      <c r="L1479" s="4"/>
      <c r="M1479" s="4" t="s">
        <v>49</v>
      </c>
      <c r="N1479" s="4" t="s">
        <v>5</v>
      </c>
      <c r="O1479" s="4"/>
      <c r="P1479" s="4"/>
      <c r="Q1479" s="4"/>
      <c r="R1479" s="4"/>
      <c r="S1479" s="4"/>
      <c r="T1479" s="4"/>
      <c r="U1479" s="4"/>
      <c r="V1479" s="4"/>
      <c r="W1479" s="4"/>
      <c r="X1479" s="4"/>
      <c r="Y1479" s="4"/>
      <c r="Z1479" s="4"/>
      <c r="AA1479" s="4">
        <v>1561.0</v>
      </c>
      <c r="AB1479" s="4" t="s">
        <v>49</v>
      </c>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c r="BI1479" s="4"/>
      <c r="BJ1479" s="243" t="str">
        <f t="shared" si="129"/>
        <v>TNLT</v>
      </c>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c r="CJ1479" s="4"/>
      <c r="CK1479" s="4"/>
      <c r="CL1479" s="4"/>
      <c r="CM1479" s="4"/>
    </row>
    <row r="1480" ht="14.25" customHeight="1">
      <c r="A1480" s="1" t="str">
        <f t="shared" si="165"/>
        <v/>
      </c>
      <c r="B1480" s="103" t="str">
        <f t="shared" si="4"/>
        <v>Tự do chọn</v>
      </c>
      <c r="C1480" s="4" t="s">
        <v>7245</v>
      </c>
      <c r="D1480" s="4" t="s">
        <v>6674</v>
      </c>
      <c r="E1480" s="4"/>
      <c r="F1480" s="4" t="s">
        <v>7246</v>
      </c>
      <c r="G1480" s="4" t="s">
        <v>7247</v>
      </c>
      <c r="H1480" s="4"/>
      <c r="I1480" s="4"/>
      <c r="J1480" s="4"/>
      <c r="K1480" s="4"/>
      <c r="L1480" s="4"/>
      <c r="M1480" s="4" t="s">
        <v>49</v>
      </c>
      <c r="N1480" s="4" t="s">
        <v>5</v>
      </c>
      <c r="O1480" s="4"/>
      <c r="P1480" s="4"/>
      <c r="Q1480" s="4"/>
      <c r="R1480" s="4"/>
      <c r="S1480" s="4"/>
      <c r="T1480" s="4"/>
      <c r="U1480" s="4"/>
      <c r="V1480" s="4"/>
      <c r="W1480" s="4"/>
      <c r="X1480" s="4"/>
      <c r="Y1480" s="4"/>
      <c r="Z1480" s="4"/>
      <c r="AA1480" s="4">
        <v>1561.0</v>
      </c>
      <c r="AB1480" s="4" t="s">
        <v>49</v>
      </c>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c r="BI1480" s="4"/>
      <c r="BJ1480" s="243" t="str">
        <f t="shared" si="129"/>
        <v>TNLT</v>
      </c>
      <c r="BK1480" s="4"/>
      <c r="BL1480" s="4"/>
      <c r="BM1480" s="4"/>
      <c r="BN1480" s="4"/>
      <c r="BO1480" s="4"/>
      <c r="BP1480" s="4"/>
      <c r="BQ1480" s="4"/>
      <c r="BR1480" s="4"/>
      <c r="BS1480" s="4"/>
      <c r="BT1480" s="4"/>
      <c r="BU1480" s="4"/>
      <c r="BV1480" s="4"/>
      <c r="BW1480" s="4"/>
      <c r="BX1480" s="4"/>
      <c r="BY1480" s="4"/>
      <c r="BZ1480" s="4"/>
      <c r="CA1480" s="4"/>
      <c r="CB1480" s="4"/>
      <c r="CC1480" s="4"/>
      <c r="CD1480" s="4"/>
      <c r="CE1480" s="4"/>
      <c r="CF1480" s="4"/>
      <c r="CG1480" s="4"/>
      <c r="CH1480" s="4"/>
      <c r="CI1480" s="4"/>
      <c r="CJ1480" s="4"/>
      <c r="CK1480" s="4"/>
      <c r="CL1480" s="4"/>
      <c r="CM1480" s="4"/>
    </row>
    <row r="1481" ht="14.25" customHeight="1">
      <c r="A1481" s="1"/>
      <c r="B1481" s="103" t="str">
        <f t="shared" si="4"/>
        <v>Thêm</v>
      </c>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c r="BI1481" s="4"/>
      <c r="BJ1481" s="243" t="str">
        <f t="shared" si="129"/>
        <v/>
      </c>
      <c r="BK1481" s="4"/>
      <c r="BL1481" s="4"/>
      <c r="BM1481" s="4"/>
      <c r="BN1481" s="4"/>
      <c r="BO1481" s="4"/>
      <c r="BP1481" s="4"/>
      <c r="BQ1481" s="4"/>
      <c r="BR1481" s="4"/>
      <c r="BS1481" s="4"/>
      <c r="BT1481" s="4"/>
      <c r="BU1481" s="4"/>
      <c r="BV1481" s="4"/>
      <c r="BW1481" s="4"/>
      <c r="BX1481" s="4"/>
      <c r="BY1481" s="4"/>
      <c r="BZ1481" s="4"/>
      <c r="CA1481" s="4"/>
      <c r="CB1481" s="4"/>
      <c r="CC1481" s="4"/>
      <c r="CD1481" s="4"/>
      <c r="CE1481" s="4"/>
      <c r="CF1481" s="4"/>
      <c r="CG1481" s="4"/>
      <c r="CH1481" s="4"/>
      <c r="CI1481" s="4"/>
      <c r="CJ1481" s="4"/>
      <c r="CK1481" s="4"/>
      <c r="CL1481" s="4"/>
      <c r="CM1481" s="4"/>
    </row>
    <row r="1482" ht="14.25" customHeight="1">
      <c r="A1482" s="1" t="str">
        <f t="shared" ref="A1482:A1484" si="166">SWITCH(B1482,"OK",IF(ISBLANK(R1482),IF(ISBLANK(P1482),"Giữ chỗ nhóm","Giữ chỗ"),"OK"),"Chưa làm",IF(P1482&lt;&gt;"","Giữ chỗ",""),0,IF(ISBLANK(R1482),"Thêm",""),"")</f>
        <v>Giữ chỗ</v>
      </c>
      <c r="B1482" s="103" t="str">
        <f t="shared" si="4"/>
        <v>OK</v>
      </c>
      <c r="C1482" s="4" t="s">
        <v>7248</v>
      </c>
      <c r="D1482" s="4" t="s">
        <v>6674</v>
      </c>
      <c r="E1482" s="4"/>
      <c r="F1482" s="4"/>
      <c r="G1482" s="4" t="s">
        <v>7249</v>
      </c>
      <c r="H1482" s="4"/>
      <c r="I1482" s="4"/>
      <c r="J1482" s="4"/>
      <c r="K1482" s="4"/>
      <c r="L1482" s="4"/>
      <c r="M1482" s="4" t="s">
        <v>47</v>
      </c>
      <c r="N1482" s="4" t="s">
        <v>5</v>
      </c>
      <c r="O1482" s="4" t="s">
        <v>804</v>
      </c>
      <c r="P1482" s="4" t="s">
        <v>884</v>
      </c>
      <c r="Q1482" s="4"/>
      <c r="R1482" s="4"/>
      <c r="S1482" s="4"/>
      <c r="T1482" s="4"/>
      <c r="U1482" s="4"/>
      <c r="V1482" s="4"/>
      <c r="W1482" s="4"/>
      <c r="X1482" s="4"/>
      <c r="Y1482" s="4"/>
      <c r="Z1482" s="4"/>
      <c r="AA1482" s="4">
        <v>1563.0</v>
      </c>
      <c r="AB1482" s="4" t="s">
        <v>49</v>
      </c>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c r="BI1482" s="4"/>
      <c r="BJ1482" s="243" t="str">
        <f t="shared" si="129"/>
        <v>TNLT</v>
      </c>
      <c r="BK1482" s="4"/>
      <c r="BL1482" s="4"/>
      <c r="BM1482" s="4"/>
      <c r="BN1482" s="4"/>
      <c r="BO1482" s="4"/>
      <c r="BP1482" s="4"/>
      <c r="BQ1482" s="4"/>
      <c r="BR1482" s="4"/>
      <c r="BS1482" s="4"/>
      <c r="BT1482" s="4"/>
      <c r="BU1482" s="4"/>
      <c r="BV1482" s="4"/>
      <c r="BW1482" s="4"/>
      <c r="BX1482" s="4"/>
      <c r="BY1482" s="4"/>
      <c r="BZ1482" s="4"/>
      <c r="CA1482" s="4"/>
      <c r="CB1482" s="4"/>
      <c r="CC1482" s="4"/>
      <c r="CD1482" s="4"/>
      <c r="CE1482" s="4"/>
      <c r="CF1482" s="4"/>
      <c r="CG1482" s="4"/>
      <c r="CH1482" s="4"/>
      <c r="CI1482" s="4"/>
      <c r="CJ1482" s="4"/>
      <c r="CK1482" s="4"/>
      <c r="CL1482" s="4"/>
      <c r="CM1482" s="4"/>
    </row>
    <row r="1483" ht="14.25" customHeight="1">
      <c r="A1483" s="1" t="str">
        <f t="shared" si="166"/>
        <v>OK</v>
      </c>
      <c r="B1483" s="103" t="str">
        <f t="shared" si="4"/>
        <v>OK</v>
      </c>
      <c r="C1483" s="4" t="s">
        <v>7248</v>
      </c>
      <c r="D1483" s="4" t="s">
        <v>6674</v>
      </c>
      <c r="E1483" s="4"/>
      <c r="F1483" s="4"/>
      <c r="G1483" s="4" t="s">
        <v>7249</v>
      </c>
      <c r="H1483" s="4"/>
      <c r="I1483" s="4"/>
      <c r="J1483" s="4"/>
      <c r="K1483" s="4"/>
      <c r="L1483" s="4"/>
      <c r="M1483" s="4" t="s">
        <v>49</v>
      </c>
      <c r="N1483" s="4" t="s">
        <v>5</v>
      </c>
      <c r="O1483" s="4" t="s">
        <v>3485</v>
      </c>
      <c r="P1483" s="4" t="s">
        <v>3564</v>
      </c>
      <c r="Q1483" s="4"/>
      <c r="R1483" s="4" t="s">
        <v>7250</v>
      </c>
      <c r="S1483" s="4" t="s">
        <v>2628</v>
      </c>
      <c r="T1483" s="4" t="s">
        <v>227</v>
      </c>
      <c r="U1483" s="4" t="s">
        <v>114</v>
      </c>
      <c r="V1483" s="4" t="s">
        <v>115</v>
      </c>
      <c r="W1483" s="4" t="s">
        <v>116</v>
      </c>
      <c r="X1483" s="4"/>
      <c r="Y1483" s="4"/>
      <c r="Z1483" s="4"/>
      <c r="AA1483" s="4">
        <v>1564.0</v>
      </c>
      <c r="AB1483" s="4" t="s">
        <v>49</v>
      </c>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c r="BI1483" s="4"/>
      <c r="BJ1483" s="243" t="str">
        <f t="shared" si="129"/>
        <v>TNLT</v>
      </c>
      <c r="BK1483" s="4"/>
      <c r="BL1483" s="4"/>
      <c r="BM1483" s="4"/>
      <c r="BN1483" s="4"/>
      <c r="BO1483" s="4"/>
      <c r="BP1483" s="4"/>
      <c r="BQ1483" s="4"/>
      <c r="BR1483" s="4"/>
      <c r="BS1483" s="4"/>
      <c r="BT1483" s="4"/>
      <c r="BU1483" s="4"/>
      <c r="BV1483" s="4"/>
      <c r="BW1483" s="4"/>
      <c r="BX1483" s="4"/>
      <c r="BY1483" s="4"/>
      <c r="BZ1483" s="4"/>
      <c r="CA1483" s="4"/>
      <c r="CB1483" s="4"/>
      <c r="CC1483" s="4"/>
      <c r="CD1483" s="4"/>
      <c r="CE1483" s="4"/>
      <c r="CF1483" s="4"/>
      <c r="CG1483" s="4"/>
      <c r="CH1483" s="4"/>
      <c r="CI1483" s="4"/>
      <c r="CJ1483" s="4"/>
      <c r="CK1483" s="4"/>
      <c r="CL1483" s="4"/>
      <c r="CM1483" s="4"/>
    </row>
    <row r="1484" ht="14.25" customHeight="1">
      <c r="A1484" s="1" t="str">
        <f t="shared" si="166"/>
        <v/>
      </c>
      <c r="B1484" s="103" t="str">
        <f t="shared" si="4"/>
        <v>Tự do chọn</v>
      </c>
      <c r="C1484" s="4" t="s">
        <v>7248</v>
      </c>
      <c r="D1484" s="4" t="s">
        <v>6674</v>
      </c>
      <c r="E1484" s="4"/>
      <c r="F1484" s="4"/>
      <c r="G1484" s="4" t="s">
        <v>7249</v>
      </c>
      <c r="H1484" s="4"/>
      <c r="I1484" s="4"/>
      <c r="J1484" s="4"/>
      <c r="K1484" s="4"/>
      <c r="L1484" s="4"/>
      <c r="M1484" s="4" t="s">
        <v>49</v>
      </c>
      <c r="N1484" s="4" t="s">
        <v>5</v>
      </c>
      <c r="O1484" s="4"/>
      <c r="P1484" s="4"/>
      <c r="Q1484" s="4"/>
      <c r="R1484" s="4"/>
      <c r="S1484" s="4"/>
      <c r="T1484" s="4"/>
      <c r="U1484" s="4"/>
      <c r="V1484" s="4"/>
      <c r="W1484" s="4"/>
      <c r="X1484" s="4"/>
      <c r="Y1484" s="4"/>
      <c r="Z1484" s="4"/>
      <c r="AA1484" s="4">
        <v>1564.0</v>
      </c>
      <c r="AB1484" s="4" t="s">
        <v>49</v>
      </c>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c r="BI1484" s="4"/>
      <c r="BJ1484" s="243" t="str">
        <f t="shared" si="129"/>
        <v>TNLT</v>
      </c>
      <c r="BK1484" s="4"/>
      <c r="BL1484" s="4"/>
      <c r="BM1484" s="4"/>
      <c r="BN1484" s="4"/>
      <c r="BO1484" s="4"/>
      <c r="BP1484" s="4"/>
      <c r="BQ1484" s="4"/>
      <c r="BR1484" s="4"/>
      <c r="BS1484" s="4"/>
      <c r="BT1484" s="4"/>
      <c r="BU1484" s="4"/>
      <c r="BV1484" s="4"/>
      <c r="BW1484" s="4"/>
      <c r="BX1484" s="4"/>
      <c r="BY1484" s="4"/>
      <c r="BZ1484" s="4"/>
      <c r="CA1484" s="4"/>
      <c r="CB1484" s="4"/>
      <c r="CC1484" s="4"/>
      <c r="CD1484" s="4"/>
      <c r="CE1484" s="4"/>
      <c r="CF1484" s="4"/>
      <c r="CG1484" s="4"/>
      <c r="CH1484" s="4"/>
      <c r="CI1484" s="4"/>
      <c r="CJ1484" s="4"/>
      <c r="CK1484" s="4"/>
      <c r="CL1484" s="4"/>
      <c r="CM1484" s="4"/>
    </row>
    <row r="1485" ht="14.25" customHeight="1">
      <c r="A1485" s="1"/>
      <c r="B1485" s="103" t="str">
        <f t="shared" si="4"/>
        <v>Thêm</v>
      </c>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c r="BI1485" s="4"/>
      <c r="BJ1485" s="243" t="str">
        <f t="shared" si="129"/>
        <v/>
      </c>
      <c r="BK1485" s="4"/>
      <c r="BL1485" s="4"/>
      <c r="BM1485" s="4"/>
      <c r="BN1485" s="4"/>
      <c r="BO1485" s="4"/>
      <c r="BP1485" s="4"/>
      <c r="BQ1485" s="4"/>
      <c r="BR1485" s="4"/>
      <c r="BS1485" s="4"/>
      <c r="BT1485" s="4"/>
      <c r="BU1485" s="4"/>
      <c r="BV1485" s="4"/>
      <c r="BW1485" s="4"/>
      <c r="BX1485" s="4"/>
      <c r="BY1485" s="4"/>
      <c r="BZ1485" s="4"/>
      <c r="CA1485" s="4"/>
      <c r="CB1485" s="4"/>
      <c r="CC1485" s="4"/>
      <c r="CD1485" s="4"/>
      <c r="CE1485" s="4"/>
      <c r="CF1485" s="4"/>
      <c r="CG1485" s="4"/>
      <c r="CH1485" s="4"/>
      <c r="CI1485" s="4"/>
      <c r="CJ1485" s="4"/>
      <c r="CK1485" s="4"/>
      <c r="CL1485" s="4"/>
      <c r="CM1485" s="4"/>
    </row>
    <row r="1486" ht="14.25" customHeight="1">
      <c r="A1486" s="1" t="str">
        <f t="shared" ref="A1486:A1488" si="167">SWITCH(B1486,"OK",IF(ISBLANK(R1486),IF(ISBLANK(P1486),"Giữ chỗ nhóm","Giữ chỗ"),"OK"),"Chưa làm",IF(P1486&lt;&gt;"","Giữ chỗ",""),0,IF(ISBLANK(R1486),"Thêm",""),"")</f>
        <v>Giữ chỗ</v>
      </c>
      <c r="B1486" s="103" t="str">
        <f t="shared" si="4"/>
        <v>OK</v>
      </c>
      <c r="C1486" s="4" t="s">
        <v>7251</v>
      </c>
      <c r="D1486" s="4" t="s">
        <v>6674</v>
      </c>
      <c r="E1486" s="4"/>
      <c r="F1486" s="4"/>
      <c r="G1486" s="4" t="s">
        <v>7252</v>
      </c>
      <c r="H1486" s="4" t="s">
        <v>7253</v>
      </c>
      <c r="I1486" s="4"/>
      <c r="J1486" s="4"/>
      <c r="K1486" s="4"/>
      <c r="L1486" s="4"/>
      <c r="M1486" s="4" t="s">
        <v>47</v>
      </c>
      <c r="N1486" s="4" t="s">
        <v>5</v>
      </c>
      <c r="O1486" s="4" t="s">
        <v>1189</v>
      </c>
      <c r="P1486" s="4" t="s">
        <v>1190</v>
      </c>
      <c r="Q1486" s="4"/>
      <c r="R1486" s="4"/>
      <c r="S1486" s="4"/>
      <c r="T1486" s="4"/>
      <c r="U1486" s="4"/>
      <c r="V1486" s="4"/>
      <c r="W1486" s="4"/>
      <c r="X1486" s="4"/>
      <c r="Y1486" s="4"/>
      <c r="Z1486" s="4"/>
      <c r="AA1486" s="4">
        <v>1566.0</v>
      </c>
      <c r="AB1486" s="4" t="s">
        <v>49</v>
      </c>
      <c r="AC1486" s="4"/>
      <c r="AD1486" s="4"/>
      <c r="AE1486" s="4"/>
      <c r="AF1486" s="4"/>
      <c r="AG1486" s="4"/>
      <c r="AH1486" s="4"/>
      <c r="AI1486" s="4"/>
      <c r="AJ1486" s="4"/>
      <c r="AK1486" s="67" t="s">
        <v>10350</v>
      </c>
      <c r="AL1486" s="4"/>
      <c r="AM1486" s="4"/>
      <c r="AN1486" s="4"/>
      <c r="AO1486" s="4"/>
      <c r="AP1486" s="4"/>
      <c r="AQ1486" s="270" t="s">
        <v>1189</v>
      </c>
      <c r="AR1486" s="270" t="s">
        <v>1190</v>
      </c>
      <c r="AS1486" s="271" t="s">
        <v>10351</v>
      </c>
      <c r="AT1486" s="270" t="s">
        <v>5</v>
      </c>
      <c r="AU1486" s="271" t="s">
        <v>10351</v>
      </c>
      <c r="AV1486" s="271" t="s">
        <v>10352</v>
      </c>
      <c r="AW1486" s="271" t="s">
        <v>10353</v>
      </c>
      <c r="AX1486" s="271" t="s">
        <v>10354</v>
      </c>
      <c r="AY1486" s="271" t="s">
        <v>10355</v>
      </c>
      <c r="AZ1486" s="271" t="s">
        <v>10356</v>
      </c>
      <c r="BA1486" s="271" t="s">
        <v>99</v>
      </c>
      <c r="BB1486" s="270" t="s">
        <v>6484</v>
      </c>
      <c r="BC1486" s="270" t="s">
        <v>6484</v>
      </c>
      <c r="BD1486" s="4"/>
      <c r="BE1486" s="4"/>
      <c r="BF1486" s="4"/>
      <c r="BG1486" s="4"/>
      <c r="BH1486" s="4"/>
      <c r="BI1486" s="4"/>
      <c r="BJ1486" s="243" t="str">
        <f t="shared" si="129"/>
        <v>TNLT</v>
      </c>
      <c r="BK1486" s="4"/>
      <c r="BL1486" s="4"/>
      <c r="BM1486" s="4"/>
      <c r="BN1486" s="4"/>
      <c r="BO1486" s="4"/>
      <c r="BP1486" s="4"/>
      <c r="BQ1486" s="4"/>
      <c r="BR1486" s="4"/>
      <c r="BS1486" s="4"/>
      <c r="BT1486" s="4"/>
      <c r="BU1486" s="4"/>
      <c r="BV1486" s="4"/>
      <c r="BW1486" s="4"/>
      <c r="BX1486" s="4"/>
      <c r="BY1486" s="4"/>
      <c r="BZ1486" s="4"/>
      <c r="CA1486" s="4"/>
      <c r="CB1486" s="4"/>
      <c r="CC1486" s="4"/>
      <c r="CD1486" s="4"/>
      <c r="CE1486" s="4"/>
      <c r="CF1486" s="4"/>
      <c r="CG1486" s="4"/>
      <c r="CH1486" s="4"/>
      <c r="CI1486" s="4"/>
      <c r="CJ1486" s="4"/>
      <c r="CK1486" s="4"/>
      <c r="CL1486" s="4"/>
      <c r="CM1486" s="4"/>
    </row>
    <row r="1487" ht="14.25" customHeight="1">
      <c r="A1487" s="1" t="str">
        <f t="shared" si="167"/>
        <v/>
      </c>
      <c r="B1487" s="103" t="str">
        <f t="shared" si="4"/>
        <v>Tự do chọn</v>
      </c>
      <c r="C1487" s="4" t="s">
        <v>7251</v>
      </c>
      <c r="D1487" s="4" t="s">
        <v>6674</v>
      </c>
      <c r="E1487" s="4"/>
      <c r="F1487" s="4"/>
      <c r="G1487" s="4" t="s">
        <v>7252</v>
      </c>
      <c r="H1487" s="4" t="s">
        <v>7253</v>
      </c>
      <c r="I1487" s="4"/>
      <c r="J1487" s="4"/>
      <c r="K1487" s="4"/>
      <c r="L1487" s="4"/>
      <c r="M1487" s="4" t="s">
        <v>49</v>
      </c>
      <c r="N1487" s="4" t="s">
        <v>5</v>
      </c>
      <c r="O1487" s="4"/>
      <c r="P1487" s="4"/>
      <c r="Q1487" s="4"/>
      <c r="R1487" s="4"/>
      <c r="S1487" s="4"/>
      <c r="T1487" s="4"/>
      <c r="U1487" s="4"/>
      <c r="V1487" s="4"/>
      <c r="W1487" s="4"/>
      <c r="X1487" s="4"/>
      <c r="Y1487" s="4"/>
      <c r="Z1487" s="4"/>
      <c r="AA1487" s="4">
        <v>1567.0</v>
      </c>
      <c r="AB1487" s="4" t="s">
        <v>49</v>
      </c>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243" t="str">
        <f t="shared" si="129"/>
        <v>TNLT</v>
      </c>
      <c r="BK1487" s="4"/>
      <c r="BL1487" s="4"/>
      <c r="BM1487" s="4"/>
      <c r="BN1487" s="4"/>
      <c r="BO1487" s="4"/>
      <c r="BP1487" s="4"/>
      <c r="BQ1487" s="4"/>
      <c r="BR1487" s="4"/>
      <c r="BS1487" s="4"/>
      <c r="BT1487" s="4"/>
      <c r="BU1487" s="4"/>
      <c r="BV1487" s="4"/>
      <c r="BW1487" s="4"/>
      <c r="BX1487" s="4"/>
      <c r="BY1487" s="4"/>
      <c r="BZ1487" s="4"/>
      <c r="CA1487" s="4"/>
      <c r="CB1487" s="4"/>
      <c r="CC1487" s="4"/>
      <c r="CD1487" s="4"/>
      <c r="CE1487" s="4"/>
      <c r="CF1487" s="4"/>
      <c r="CG1487" s="4"/>
      <c r="CH1487" s="4"/>
      <c r="CI1487" s="4"/>
      <c r="CJ1487" s="4"/>
      <c r="CK1487" s="4"/>
      <c r="CL1487" s="4"/>
      <c r="CM1487" s="4"/>
    </row>
    <row r="1488" ht="14.25" customHeight="1">
      <c r="A1488" s="1" t="str">
        <f t="shared" si="167"/>
        <v/>
      </c>
      <c r="B1488" s="103" t="str">
        <f t="shared" si="4"/>
        <v>Tự do chọn</v>
      </c>
      <c r="C1488" s="4" t="s">
        <v>7251</v>
      </c>
      <c r="D1488" s="4" t="s">
        <v>6674</v>
      </c>
      <c r="E1488" s="4"/>
      <c r="F1488" s="4"/>
      <c r="G1488" s="4" t="s">
        <v>7252</v>
      </c>
      <c r="H1488" s="4" t="s">
        <v>7253</v>
      </c>
      <c r="I1488" s="4"/>
      <c r="J1488" s="4"/>
      <c r="K1488" s="4"/>
      <c r="L1488" s="4"/>
      <c r="M1488" s="4" t="s">
        <v>49</v>
      </c>
      <c r="N1488" s="4" t="s">
        <v>5</v>
      </c>
      <c r="O1488" s="4"/>
      <c r="P1488" s="4"/>
      <c r="Q1488" s="4"/>
      <c r="R1488" s="4"/>
      <c r="S1488" s="4"/>
      <c r="T1488" s="4"/>
      <c r="U1488" s="4"/>
      <c r="V1488" s="4"/>
      <c r="W1488" s="4"/>
      <c r="X1488" s="4"/>
      <c r="Y1488" s="4"/>
      <c r="Z1488" s="4"/>
      <c r="AA1488" s="4">
        <v>1567.0</v>
      </c>
      <c r="AB1488" s="4" t="s">
        <v>49</v>
      </c>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243" t="str">
        <f t="shared" si="129"/>
        <v>TNLT</v>
      </c>
      <c r="BK1488" s="4"/>
      <c r="BL1488" s="4"/>
      <c r="BM1488" s="4"/>
      <c r="BN1488" s="4"/>
      <c r="BO1488" s="4"/>
      <c r="BP1488" s="4"/>
      <c r="BQ1488" s="4"/>
      <c r="BR1488" s="4"/>
      <c r="BS1488" s="4"/>
      <c r="BT1488" s="4"/>
      <c r="BU1488" s="4"/>
      <c r="BV1488" s="4"/>
      <c r="BW1488" s="4"/>
      <c r="BX1488" s="4"/>
      <c r="BY1488" s="4"/>
      <c r="BZ1488" s="4"/>
      <c r="CA1488" s="4"/>
      <c r="CB1488" s="4"/>
      <c r="CC1488" s="4"/>
      <c r="CD1488" s="4"/>
      <c r="CE1488" s="4"/>
      <c r="CF1488" s="4"/>
      <c r="CG1488" s="4"/>
      <c r="CH1488" s="4"/>
      <c r="CI1488" s="4"/>
      <c r="CJ1488" s="4"/>
      <c r="CK1488" s="4"/>
      <c r="CL1488" s="4"/>
      <c r="CM1488" s="4"/>
    </row>
    <row r="1489" ht="14.25" customHeight="1">
      <c r="A1489" s="1"/>
      <c r="B1489" s="103" t="str">
        <f t="shared" si="4"/>
        <v>Thêm</v>
      </c>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c r="BI1489" s="4"/>
      <c r="BJ1489" s="243" t="str">
        <f t="shared" si="129"/>
        <v/>
      </c>
      <c r="BK1489" s="4"/>
      <c r="BL1489" s="4"/>
      <c r="BM1489" s="4"/>
      <c r="BN1489" s="4"/>
      <c r="BO1489" s="4"/>
      <c r="BP1489" s="4"/>
      <c r="BQ1489" s="4"/>
      <c r="BR1489" s="4"/>
      <c r="BS1489" s="4"/>
      <c r="BT1489" s="4"/>
      <c r="BU1489" s="4"/>
      <c r="BV1489" s="4"/>
      <c r="BW1489" s="4"/>
      <c r="BX1489" s="4"/>
      <c r="BY1489" s="4"/>
      <c r="BZ1489" s="4"/>
      <c r="CA1489" s="4"/>
      <c r="CB1489" s="4"/>
      <c r="CC1489" s="4"/>
      <c r="CD1489" s="4"/>
      <c r="CE1489" s="4"/>
      <c r="CF1489" s="4"/>
      <c r="CG1489" s="4"/>
      <c r="CH1489" s="4"/>
      <c r="CI1489" s="4"/>
      <c r="CJ1489" s="4"/>
      <c r="CK1489" s="4"/>
      <c r="CL1489" s="4"/>
      <c r="CM1489" s="4"/>
    </row>
    <row r="1490" ht="14.25" customHeight="1">
      <c r="A1490" s="1" t="str">
        <f t="shared" ref="A1490:A1492" si="168">SWITCH(B1490,"OK",IF(ISBLANK(R1490),IF(ISBLANK(P1490),"Giữ chỗ nhóm","Giữ chỗ"),"OK"),"Chưa làm",IF(P1490&lt;&gt;"","Giữ chỗ",""),0,IF(ISBLANK(R1490),"Thêm",""),"")</f>
        <v>Giữ chỗ</v>
      </c>
      <c r="B1490" s="103" t="str">
        <f t="shared" si="4"/>
        <v>OK</v>
      </c>
      <c r="C1490" s="4" t="s">
        <v>7254</v>
      </c>
      <c r="D1490" s="4" t="s">
        <v>6674</v>
      </c>
      <c r="E1490" s="4"/>
      <c r="F1490" s="4"/>
      <c r="G1490" s="4"/>
      <c r="H1490" s="4" t="s">
        <v>7255</v>
      </c>
      <c r="I1490" s="4"/>
      <c r="J1490" s="4"/>
      <c r="K1490" s="4"/>
      <c r="L1490" s="4"/>
      <c r="M1490" s="4" t="s">
        <v>47</v>
      </c>
      <c r="N1490" s="4" t="s">
        <v>5</v>
      </c>
      <c r="O1490" s="4" t="s">
        <v>1189</v>
      </c>
      <c r="P1490" s="4" t="s">
        <v>1190</v>
      </c>
      <c r="Q1490" s="4"/>
      <c r="R1490" s="4"/>
      <c r="S1490" s="4"/>
      <c r="T1490" s="4"/>
      <c r="U1490" s="4"/>
      <c r="V1490" s="4"/>
      <c r="W1490" s="4"/>
      <c r="X1490" s="4"/>
      <c r="Y1490" s="4"/>
      <c r="Z1490" s="4"/>
      <c r="AA1490" s="4">
        <v>1569.0</v>
      </c>
      <c r="AB1490" s="4" t="s">
        <v>49</v>
      </c>
      <c r="AC1490" s="4"/>
      <c r="AD1490" s="4"/>
      <c r="AE1490" s="4"/>
      <c r="AF1490" s="4"/>
      <c r="AG1490" s="4"/>
      <c r="AH1490" s="4"/>
      <c r="AI1490" s="4"/>
      <c r="AJ1490" s="4"/>
      <c r="AK1490" s="67" t="s">
        <v>10350</v>
      </c>
      <c r="AL1490" s="4"/>
      <c r="AM1490" s="4"/>
      <c r="AN1490" s="4"/>
      <c r="AO1490" s="4"/>
      <c r="AP1490" s="4"/>
      <c r="AQ1490" s="270" t="s">
        <v>1189</v>
      </c>
      <c r="AR1490" s="270" t="s">
        <v>1190</v>
      </c>
      <c r="AS1490" s="271" t="s">
        <v>10357</v>
      </c>
      <c r="AT1490" s="270" t="s">
        <v>5</v>
      </c>
      <c r="AU1490" s="271" t="s">
        <v>10357</v>
      </c>
      <c r="AV1490" s="271" t="s">
        <v>10358</v>
      </c>
      <c r="AW1490" s="271" t="s">
        <v>10359</v>
      </c>
      <c r="AX1490" s="271" t="s">
        <v>10360</v>
      </c>
      <c r="AY1490" s="271" t="s">
        <v>10361</v>
      </c>
      <c r="AZ1490" s="271" t="s">
        <v>10362</v>
      </c>
      <c r="BA1490" s="271" t="s">
        <v>410</v>
      </c>
      <c r="BB1490" s="270" t="s">
        <v>6484</v>
      </c>
      <c r="BC1490" s="270" t="s">
        <v>6484</v>
      </c>
      <c r="BD1490" s="4"/>
      <c r="BE1490" s="4"/>
      <c r="BF1490" s="4"/>
      <c r="BG1490" s="4"/>
      <c r="BH1490" s="4"/>
      <c r="BI1490" s="4"/>
      <c r="BJ1490" s="243" t="str">
        <f t="shared" si="129"/>
        <v>TNLT</v>
      </c>
      <c r="BK1490" s="4"/>
      <c r="BL1490" s="4"/>
      <c r="BM1490" s="4"/>
      <c r="BN1490" s="4"/>
      <c r="BO1490" s="4"/>
      <c r="BP1490" s="4"/>
      <c r="BQ1490" s="4"/>
      <c r="BR1490" s="4"/>
      <c r="BS1490" s="4"/>
      <c r="BT1490" s="4"/>
      <c r="BU1490" s="4"/>
      <c r="BV1490" s="4"/>
      <c r="BW1490" s="4"/>
      <c r="BX1490" s="4"/>
      <c r="BY1490" s="4"/>
      <c r="BZ1490" s="4"/>
      <c r="CA1490" s="4"/>
      <c r="CB1490" s="4"/>
      <c r="CC1490" s="4"/>
      <c r="CD1490" s="4"/>
      <c r="CE1490" s="4"/>
      <c r="CF1490" s="4"/>
      <c r="CG1490" s="4"/>
      <c r="CH1490" s="4"/>
      <c r="CI1490" s="4"/>
      <c r="CJ1490" s="4"/>
      <c r="CK1490" s="4"/>
      <c r="CL1490" s="4"/>
      <c r="CM1490" s="4"/>
    </row>
    <row r="1491" ht="14.25" customHeight="1">
      <c r="A1491" s="1" t="str">
        <f t="shared" si="168"/>
        <v/>
      </c>
      <c r="B1491" s="103" t="str">
        <f t="shared" si="4"/>
        <v>Tự do chọn</v>
      </c>
      <c r="C1491" s="4" t="s">
        <v>7254</v>
      </c>
      <c r="D1491" s="4" t="s">
        <v>6674</v>
      </c>
      <c r="E1491" s="4"/>
      <c r="F1491" s="4"/>
      <c r="G1491" s="4"/>
      <c r="H1491" s="4" t="s">
        <v>7255</v>
      </c>
      <c r="I1491" s="4"/>
      <c r="J1491" s="4"/>
      <c r="K1491" s="4"/>
      <c r="L1491" s="4"/>
      <c r="M1491" s="4" t="s">
        <v>49</v>
      </c>
      <c r="N1491" s="4" t="s">
        <v>5</v>
      </c>
      <c r="O1491" s="4"/>
      <c r="P1491" s="4"/>
      <c r="Q1491" s="4"/>
      <c r="R1491" s="4"/>
      <c r="S1491" s="4"/>
      <c r="T1491" s="4"/>
      <c r="U1491" s="4"/>
      <c r="V1491" s="4"/>
      <c r="W1491" s="4"/>
      <c r="X1491" s="4"/>
      <c r="Y1491" s="4"/>
      <c r="Z1491" s="4"/>
      <c r="AA1491" s="4">
        <v>1570.0</v>
      </c>
      <c r="AB1491" s="4" t="s">
        <v>49</v>
      </c>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c r="BI1491" s="4"/>
      <c r="BJ1491" s="243" t="str">
        <f t="shared" si="129"/>
        <v>TNLT</v>
      </c>
      <c r="BK1491" s="4"/>
      <c r="BL1491" s="4"/>
      <c r="BM1491" s="4"/>
      <c r="BN1491" s="4"/>
      <c r="BO1491" s="4"/>
      <c r="BP1491" s="4"/>
      <c r="BQ1491" s="4"/>
      <c r="BR1491" s="4"/>
      <c r="BS1491" s="4"/>
      <c r="BT1491" s="4"/>
      <c r="BU1491" s="4"/>
      <c r="BV1491" s="4"/>
      <c r="BW1491" s="4"/>
      <c r="BX1491" s="4"/>
      <c r="BY1491" s="4"/>
      <c r="BZ1491" s="4"/>
      <c r="CA1491" s="4"/>
      <c r="CB1491" s="4"/>
      <c r="CC1491" s="4"/>
      <c r="CD1491" s="4"/>
      <c r="CE1491" s="4"/>
      <c r="CF1491" s="4"/>
      <c r="CG1491" s="4"/>
      <c r="CH1491" s="4"/>
      <c r="CI1491" s="4"/>
      <c r="CJ1491" s="4"/>
      <c r="CK1491" s="4"/>
      <c r="CL1491" s="4"/>
      <c r="CM1491" s="4"/>
    </row>
    <row r="1492" ht="14.25" customHeight="1">
      <c r="A1492" s="1" t="str">
        <f t="shared" si="168"/>
        <v/>
      </c>
      <c r="B1492" s="103" t="str">
        <f t="shared" si="4"/>
        <v>Tự do chọn</v>
      </c>
      <c r="C1492" s="4" t="s">
        <v>7254</v>
      </c>
      <c r="D1492" s="4" t="s">
        <v>6674</v>
      </c>
      <c r="E1492" s="4"/>
      <c r="F1492" s="4"/>
      <c r="G1492" s="4"/>
      <c r="H1492" s="4" t="s">
        <v>7255</v>
      </c>
      <c r="I1492" s="4"/>
      <c r="J1492" s="4"/>
      <c r="K1492" s="4"/>
      <c r="L1492" s="4"/>
      <c r="M1492" s="4" t="s">
        <v>49</v>
      </c>
      <c r="N1492" s="4" t="s">
        <v>5</v>
      </c>
      <c r="O1492" s="4"/>
      <c r="P1492" s="4"/>
      <c r="Q1492" s="4"/>
      <c r="R1492" s="4"/>
      <c r="S1492" s="4"/>
      <c r="T1492" s="4"/>
      <c r="U1492" s="4"/>
      <c r="V1492" s="4"/>
      <c r="W1492" s="4"/>
      <c r="X1492" s="4"/>
      <c r="Y1492" s="4"/>
      <c r="Z1492" s="4"/>
      <c r="AA1492" s="4">
        <v>1570.0</v>
      </c>
      <c r="AB1492" s="4" t="s">
        <v>49</v>
      </c>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c r="BI1492" s="4"/>
      <c r="BJ1492" s="243" t="str">
        <f t="shared" si="129"/>
        <v>TNLT</v>
      </c>
      <c r="BK1492" s="4"/>
      <c r="BL1492" s="4"/>
      <c r="BM1492" s="4"/>
      <c r="BN1492" s="4"/>
      <c r="BO1492" s="4"/>
      <c r="BP1492" s="4"/>
      <c r="BQ1492" s="4"/>
      <c r="BR1492" s="4"/>
      <c r="BS1492" s="4"/>
      <c r="BT1492" s="4"/>
      <c r="BU1492" s="4"/>
      <c r="BV1492" s="4"/>
      <c r="BW1492" s="4"/>
      <c r="BX1492" s="4"/>
      <c r="BY1492" s="4"/>
      <c r="BZ1492" s="4"/>
      <c r="CA1492" s="4"/>
      <c r="CB1492" s="4"/>
      <c r="CC1492" s="4"/>
      <c r="CD1492" s="4"/>
      <c r="CE1492" s="4"/>
      <c r="CF1492" s="4"/>
      <c r="CG1492" s="4"/>
      <c r="CH1492" s="4"/>
      <c r="CI1492" s="4"/>
      <c r="CJ1492" s="4"/>
      <c r="CK1492" s="4"/>
      <c r="CL1492" s="4"/>
      <c r="CM1492" s="4"/>
    </row>
    <row r="1493" ht="14.25" customHeight="1">
      <c r="A1493" s="1"/>
      <c r="B1493" s="103" t="str">
        <f t="shared" si="4"/>
        <v>Thêm</v>
      </c>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c r="BI1493" s="4"/>
      <c r="BJ1493" s="243" t="str">
        <f t="shared" si="129"/>
        <v/>
      </c>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c r="CM1493" s="4"/>
    </row>
    <row r="1494" ht="14.25" customHeight="1">
      <c r="A1494" s="1" t="str">
        <f t="shared" ref="A1494:A1496" si="169">SWITCH(B1494,"OK",IF(ISBLANK(R1494),IF(ISBLANK(P1494),"Giữ chỗ nhóm","Giữ chỗ"),"OK"),"Chưa làm",IF(P1494&lt;&gt;"","Giữ chỗ",""),0,IF(ISBLANK(R1494),"Thêm",""),"")</f>
        <v>OK</v>
      </c>
      <c r="B1494" s="103" t="str">
        <f t="shared" si="4"/>
        <v>OK</v>
      </c>
      <c r="C1494" s="4" t="s">
        <v>7256</v>
      </c>
      <c r="D1494" s="4" t="s">
        <v>6674</v>
      </c>
      <c r="E1494" s="4"/>
      <c r="F1494" s="4"/>
      <c r="G1494" s="4"/>
      <c r="H1494" s="4" t="s">
        <v>7257</v>
      </c>
      <c r="I1494" s="4"/>
      <c r="J1494" s="4"/>
      <c r="K1494" s="4"/>
      <c r="L1494" s="4"/>
      <c r="M1494" s="4" t="s">
        <v>47</v>
      </c>
      <c r="N1494" s="4" t="s">
        <v>5</v>
      </c>
      <c r="O1494" s="4" t="s">
        <v>1474</v>
      </c>
      <c r="P1494" s="4" t="s">
        <v>1011</v>
      </c>
      <c r="Q1494" s="4"/>
      <c r="R1494" s="4" t="s">
        <v>7258</v>
      </c>
      <c r="S1494" s="4" t="s">
        <v>7259</v>
      </c>
      <c r="T1494" s="4" t="s">
        <v>7260</v>
      </c>
      <c r="U1494" s="4" t="s">
        <v>7261</v>
      </c>
      <c r="V1494" s="4" t="s">
        <v>4429</v>
      </c>
      <c r="W1494" s="4" t="s">
        <v>6469</v>
      </c>
      <c r="X1494" s="4" t="s">
        <v>151</v>
      </c>
      <c r="Y1494" s="4" t="s">
        <v>7262</v>
      </c>
      <c r="Z1494" s="4"/>
      <c r="AA1494" s="4">
        <v>1572.0</v>
      </c>
      <c r="AB1494" s="4" t="s">
        <v>49</v>
      </c>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c r="BI1494" s="4"/>
      <c r="BJ1494" s="243" t="str">
        <f t="shared" si="129"/>
        <v>TNLT</v>
      </c>
      <c r="BK1494" s="4"/>
      <c r="BL1494" s="4"/>
      <c r="BM1494" s="4"/>
      <c r="BN1494" s="4"/>
      <c r="BO1494" s="4"/>
      <c r="BP1494" s="4"/>
      <c r="BQ1494" s="4"/>
      <c r="BR1494" s="4"/>
      <c r="BS1494" s="4"/>
      <c r="BT1494" s="4"/>
      <c r="BU1494" s="4"/>
      <c r="BV1494" s="4"/>
      <c r="BW1494" s="4"/>
      <c r="BX1494" s="4"/>
      <c r="BY1494" s="4"/>
      <c r="BZ1494" s="4"/>
      <c r="CA1494" s="4"/>
      <c r="CB1494" s="4"/>
      <c r="CC1494" s="4"/>
      <c r="CD1494" s="4"/>
      <c r="CE1494" s="4"/>
      <c r="CF1494" s="4"/>
      <c r="CG1494" s="4"/>
      <c r="CH1494" s="4"/>
      <c r="CI1494" s="4"/>
      <c r="CJ1494" s="4"/>
      <c r="CK1494" s="4"/>
      <c r="CL1494" s="4"/>
      <c r="CM1494" s="4"/>
    </row>
    <row r="1495" ht="14.25" customHeight="1">
      <c r="A1495" s="1" t="str">
        <f t="shared" si="169"/>
        <v/>
      </c>
      <c r="B1495" s="103" t="str">
        <f t="shared" si="4"/>
        <v>Tự do chọn</v>
      </c>
      <c r="C1495" s="4" t="s">
        <v>7256</v>
      </c>
      <c r="D1495" s="4" t="s">
        <v>6674</v>
      </c>
      <c r="E1495" s="4"/>
      <c r="F1495" s="4"/>
      <c r="G1495" s="4"/>
      <c r="H1495" s="4" t="s">
        <v>7257</v>
      </c>
      <c r="I1495" s="4"/>
      <c r="J1495" s="4"/>
      <c r="K1495" s="4"/>
      <c r="L1495" s="4"/>
      <c r="M1495" s="4" t="s">
        <v>49</v>
      </c>
      <c r="N1495" s="4" t="s">
        <v>5</v>
      </c>
      <c r="O1495" s="4"/>
      <c r="P1495" s="4"/>
      <c r="Q1495" s="4"/>
      <c r="R1495" s="4"/>
      <c r="S1495" s="4"/>
      <c r="T1495" s="4"/>
      <c r="U1495" s="4"/>
      <c r="V1495" s="4"/>
      <c r="W1495" s="4"/>
      <c r="X1495" s="4"/>
      <c r="Y1495" s="4"/>
      <c r="Z1495" s="4"/>
      <c r="AA1495" s="4">
        <v>1573.0</v>
      </c>
      <c r="AB1495" s="4" t="s">
        <v>49</v>
      </c>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c r="BI1495" s="4"/>
      <c r="BJ1495" s="243" t="str">
        <f t="shared" si="129"/>
        <v>TNLT</v>
      </c>
      <c r="BK1495" s="4"/>
      <c r="BL1495" s="4"/>
      <c r="BM1495" s="4"/>
      <c r="BN1495" s="4"/>
      <c r="BO1495" s="4"/>
      <c r="BP1495" s="4"/>
      <c r="BQ1495" s="4"/>
      <c r="BR1495" s="4"/>
      <c r="BS1495" s="4"/>
      <c r="BT1495" s="4"/>
      <c r="BU1495" s="4"/>
      <c r="BV1495" s="4"/>
      <c r="BW1495" s="4"/>
      <c r="BX1495" s="4"/>
      <c r="BY1495" s="4"/>
      <c r="BZ1495" s="4"/>
      <c r="CA1495" s="4"/>
      <c r="CB1495" s="4"/>
      <c r="CC1495" s="4"/>
      <c r="CD1495" s="4"/>
      <c r="CE1495" s="4"/>
      <c r="CF1495" s="4"/>
      <c r="CG1495" s="4"/>
      <c r="CH1495" s="4"/>
      <c r="CI1495" s="4"/>
      <c r="CJ1495" s="4"/>
      <c r="CK1495" s="4"/>
      <c r="CL1495" s="4"/>
      <c r="CM1495" s="4"/>
    </row>
    <row r="1496" ht="14.25" customHeight="1">
      <c r="A1496" s="1" t="str">
        <f t="shared" si="169"/>
        <v/>
      </c>
      <c r="B1496" s="103" t="str">
        <f t="shared" si="4"/>
        <v>Tự do chọn</v>
      </c>
      <c r="C1496" s="4" t="s">
        <v>7256</v>
      </c>
      <c r="D1496" s="4" t="s">
        <v>6674</v>
      </c>
      <c r="E1496" s="4"/>
      <c r="F1496" s="4"/>
      <c r="G1496" s="4"/>
      <c r="H1496" s="4" t="s">
        <v>7257</v>
      </c>
      <c r="I1496" s="4"/>
      <c r="J1496" s="4"/>
      <c r="K1496" s="4"/>
      <c r="L1496" s="4"/>
      <c r="M1496" s="4" t="s">
        <v>49</v>
      </c>
      <c r="N1496" s="4" t="s">
        <v>5</v>
      </c>
      <c r="O1496" s="4"/>
      <c r="P1496" s="4"/>
      <c r="Q1496" s="4"/>
      <c r="R1496" s="4"/>
      <c r="S1496" s="4"/>
      <c r="T1496" s="4"/>
      <c r="U1496" s="4"/>
      <c r="V1496" s="4"/>
      <c r="W1496" s="4"/>
      <c r="X1496" s="4"/>
      <c r="Y1496" s="4"/>
      <c r="Z1496" s="4"/>
      <c r="AA1496" s="4">
        <v>1573.0</v>
      </c>
      <c r="AB1496" s="4" t="s">
        <v>49</v>
      </c>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c r="BI1496" s="4"/>
      <c r="BJ1496" s="243" t="str">
        <f t="shared" si="129"/>
        <v>TNLT</v>
      </c>
      <c r="BK1496" s="4"/>
      <c r="BL1496" s="4"/>
      <c r="BM1496" s="4"/>
      <c r="BN1496" s="4"/>
      <c r="BO1496" s="4"/>
      <c r="BP1496" s="4"/>
      <c r="BQ1496" s="4"/>
      <c r="BR1496" s="4"/>
      <c r="BS1496" s="4"/>
      <c r="BT1496" s="4"/>
      <c r="BU1496" s="4"/>
      <c r="BV1496" s="4"/>
      <c r="BW1496" s="4"/>
      <c r="BX1496" s="4"/>
      <c r="BY1496" s="4"/>
      <c r="BZ1496" s="4"/>
      <c r="CA1496" s="4"/>
      <c r="CB1496" s="4"/>
      <c r="CC1496" s="4"/>
      <c r="CD1496" s="4"/>
      <c r="CE1496" s="4"/>
      <c r="CF1496" s="4"/>
      <c r="CG1496" s="4"/>
      <c r="CH1496" s="4"/>
      <c r="CI1496" s="4"/>
      <c r="CJ1496" s="4"/>
      <c r="CK1496" s="4"/>
      <c r="CL1496" s="4"/>
      <c r="CM1496" s="4"/>
    </row>
    <row r="1497" ht="14.25" customHeight="1">
      <c r="A1497" s="1"/>
      <c r="B1497" s="103" t="str">
        <f t="shared" si="4"/>
        <v>Thêm</v>
      </c>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20" t="s">
        <v>1024</v>
      </c>
      <c r="AE1497" s="67" t="s">
        <v>8524</v>
      </c>
      <c r="AF1497" s="67"/>
      <c r="AG1497" s="67" t="s">
        <v>8525</v>
      </c>
      <c r="AH1497" s="67" t="s">
        <v>8525</v>
      </c>
      <c r="AI1497" s="67" t="s">
        <v>8525</v>
      </c>
      <c r="AJ1497" s="67" t="s">
        <v>8525</v>
      </c>
      <c r="AK1497" s="67" t="s">
        <v>8525</v>
      </c>
      <c r="AL1497" s="67" t="s">
        <v>10363</v>
      </c>
      <c r="AM1497" s="67" t="s">
        <v>10363</v>
      </c>
      <c r="AN1497" s="67" t="s">
        <v>10363</v>
      </c>
      <c r="AO1497" s="67" t="s">
        <v>10363</v>
      </c>
      <c r="AP1497" s="67" t="s">
        <v>10363</v>
      </c>
      <c r="AQ1497" s="4"/>
      <c r="AR1497" s="4"/>
      <c r="AS1497" s="4"/>
      <c r="AT1497" s="4"/>
      <c r="AU1497" s="4"/>
      <c r="AV1497" s="4"/>
      <c r="AW1497" s="4"/>
      <c r="AX1497" s="4"/>
      <c r="AY1497" s="4"/>
      <c r="AZ1497" s="4"/>
      <c r="BA1497" s="4"/>
      <c r="BB1497" s="4"/>
      <c r="BC1497" s="4"/>
      <c r="BD1497" s="4"/>
      <c r="BE1497" s="4"/>
      <c r="BF1497" s="4"/>
      <c r="BG1497" s="4"/>
      <c r="BH1497" s="4"/>
      <c r="BI1497" s="4"/>
      <c r="BJ1497" s="243" t="str">
        <f t="shared" si="129"/>
        <v>Thiếu đáp án</v>
      </c>
      <c r="BK1497" s="4"/>
      <c r="BL1497" s="4"/>
      <c r="BM1497" s="4"/>
      <c r="BN1497" s="4"/>
      <c r="BO1497" s="4"/>
      <c r="BP1497" s="4"/>
      <c r="BQ1497" s="4"/>
      <c r="BR1497" s="4"/>
      <c r="BS1497" s="4"/>
      <c r="BT1497" s="4"/>
      <c r="BU1497" s="4"/>
      <c r="BV1497" s="4"/>
      <c r="BW1497" s="4"/>
      <c r="BX1497" s="4"/>
      <c r="BY1497" s="4"/>
      <c r="BZ1497" s="4"/>
      <c r="CA1497" s="4"/>
      <c r="CB1497" s="4"/>
      <c r="CC1497" s="4"/>
      <c r="CD1497" s="4"/>
      <c r="CE1497" s="4"/>
      <c r="CF1497" s="4"/>
      <c r="CG1497" s="4"/>
      <c r="CH1497" s="4"/>
      <c r="CI1497" s="4"/>
      <c r="CJ1497" s="4"/>
      <c r="CK1497" s="4"/>
      <c r="CL1497" s="4"/>
      <c r="CM1497" s="4"/>
    </row>
    <row r="1498" ht="14.25" customHeight="1">
      <c r="A1498" s="1" t="str">
        <f t="shared" ref="A1498:A1531" si="170">SWITCH(B1498,"OK",IF(ISBLANK(R1498),IF(ISBLANK(P1498),"Giữ chỗ nhóm","Giữ chỗ"),"OK"),"Chưa làm",IF(P1498&lt;&gt;"","Giữ chỗ",""),0,IF(ISBLANK(R1498),"Thêm",""),"")</f>
        <v>OK</v>
      </c>
      <c r="B1498" s="103" t="str">
        <f t="shared" si="4"/>
        <v>OK</v>
      </c>
      <c r="C1498" s="4" t="s">
        <v>7263</v>
      </c>
      <c r="D1498" s="4" t="s">
        <v>7264</v>
      </c>
      <c r="E1498" s="4" t="s">
        <v>7265</v>
      </c>
      <c r="F1498" s="4" t="s">
        <v>7266</v>
      </c>
      <c r="G1498" s="4"/>
      <c r="H1498" s="4"/>
      <c r="I1498" s="4"/>
      <c r="J1498" s="4" t="s">
        <v>123</v>
      </c>
      <c r="K1498" s="4"/>
      <c r="L1498" s="4" t="s">
        <v>7267</v>
      </c>
      <c r="M1498" s="4" t="s">
        <v>49</v>
      </c>
      <c r="N1498" s="4" t="s">
        <v>5</v>
      </c>
      <c r="O1498" s="4" t="s">
        <v>2911</v>
      </c>
      <c r="P1498" s="4" t="s">
        <v>3003</v>
      </c>
      <c r="Q1498" s="4"/>
      <c r="R1498" s="4" t="s">
        <v>7268</v>
      </c>
      <c r="S1498" s="4" t="s">
        <v>7269</v>
      </c>
      <c r="T1498" s="4" t="s">
        <v>7270</v>
      </c>
      <c r="U1498" s="4" t="s">
        <v>7271</v>
      </c>
      <c r="V1498" s="4" t="s">
        <v>7272</v>
      </c>
      <c r="W1498" s="4" t="s">
        <v>7273</v>
      </c>
      <c r="X1498" s="4"/>
      <c r="Y1498" s="4"/>
      <c r="Z1498" s="4"/>
      <c r="AA1498" s="4">
        <v>1575.0</v>
      </c>
      <c r="AB1498" s="4" t="s">
        <v>47</v>
      </c>
      <c r="AC1498" s="4"/>
      <c r="AD1498" s="20" t="s">
        <v>265</v>
      </c>
      <c r="AE1498" s="67"/>
      <c r="AF1498" s="67"/>
      <c r="AG1498" s="67"/>
      <c r="AH1498" s="67"/>
      <c r="AI1498" s="67"/>
      <c r="AJ1498" s="67"/>
      <c r="AK1498" s="67"/>
      <c r="AL1498" s="67"/>
      <c r="AM1498" s="67"/>
      <c r="AN1498" s="67" t="s">
        <v>10364</v>
      </c>
      <c r="AO1498" s="67" t="s">
        <v>10365</v>
      </c>
      <c r="AP1498" s="4"/>
      <c r="AQ1498" s="4"/>
      <c r="AR1498" s="4"/>
      <c r="AS1498" s="4"/>
      <c r="AT1498" s="4"/>
      <c r="AU1498" s="4"/>
      <c r="AV1498" s="4"/>
      <c r="AW1498" s="4"/>
      <c r="AX1498" s="4"/>
      <c r="AY1498" s="4"/>
      <c r="AZ1498" s="4"/>
      <c r="BA1498" s="4"/>
      <c r="BB1498" s="4"/>
      <c r="BC1498" s="4"/>
      <c r="BD1498" s="4"/>
      <c r="BE1498" s="4"/>
      <c r="BF1498" s="4"/>
      <c r="BG1498" s="4"/>
      <c r="BH1498" s="4"/>
      <c r="BI1498" s="4"/>
      <c r="BJ1498" s="243" t="str">
        <f t="shared" si="129"/>
        <v>TNLT</v>
      </c>
      <c r="BK1498" s="4"/>
      <c r="BL1498" s="4"/>
      <c r="BM1498" s="4"/>
      <c r="BN1498" s="4"/>
      <c r="BO1498" s="4"/>
      <c r="BP1498" s="4"/>
      <c r="BQ1498" s="4"/>
      <c r="BR1498" s="4"/>
      <c r="BS1498" s="4"/>
      <c r="BT1498" s="4"/>
      <c r="BU1498" s="4"/>
      <c r="BV1498" s="4"/>
      <c r="BW1498" s="4"/>
      <c r="BX1498" s="4"/>
      <c r="BY1498" s="4"/>
      <c r="BZ1498" s="4"/>
      <c r="CA1498" s="4"/>
      <c r="CB1498" s="4"/>
      <c r="CC1498" s="4"/>
      <c r="CD1498" s="4"/>
      <c r="CE1498" s="4"/>
      <c r="CF1498" s="4"/>
      <c r="CG1498" s="4"/>
      <c r="CH1498" s="4"/>
      <c r="CI1498" s="4"/>
      <c r="CJ1498" s="4"/>
      <c r="CK1498" s="4"/>
      <c r="CL1498" s="4"/>
      <c r="CM1498" s="4"/>
    </row>
    <row r="1499" ht="14.25" customHeight="1">
      <c r="A1499" s="1" t="str">
        <f t="shared" si="170"/>
        <v/>
      </c>
      <c r="B1499" s="103" t="str">
        <f t="shared" si="4"/>
        <v>Tự do chọn</v>
      </c>
      <c r="C1499" s="4" t="s">
        <v>7263</v>
      </c>
      <c r="D1499" s="4" t="s">
        <v>7264</v>
      </c>
      <c r="E1499" s="4" t="s">
        <v>7265</v>
      </c>
      <c r="F1499" s="4" t="s">
        <v>7266</v>
      </c>
      <c r="G1499" s="4"/>
      <c r="H1499" s="4"/>
      <c r="I1499" s="4"/>
      <c r="J1499" s="4" t="s">
        <v>123</v>
      </c>
      <c r="K1499" s="4"/>
      <c r="L1499" s="4" t="s">
        <v>7267</v>
      </c>
      <c r="M1499" s="4" t="s">
        <v>49</v>
      </c>
      <c r="N1499" s="4" t="s">
        <v>5</v>
      </c>
      <c r="O1499" s="4"/>
      <c r="P1499" s="4"/>
      <c r="Q1499" s="4"/>
      <c r="R1499" s="4"/>
      <c r="S1499" s="4"/>
      <c r="T1499" s="4"/>
      <c r="U1499" s="4"/>
      <c r="V1499" s="4"/>
      <c r="W1499" s="4"/>
      <c r="X1499" s="4"/>
      <c r="Y1499" s="4"/>
      <c r="Z1499" s="4"/>
      <c r="AA1499" s="4">
        <v>1575.0</v>
      </c>
      <c r="AB1499" s="4" t="s">
        <v>47</v>
      </c>
      <c r="AC1499" s="4"/>
      <c r="AD1499" s="20" t="s">
        <v>1060</v>
      </c>
      <c r="AE1499" s="67" t="s">
        <v>10240</v>
      </c>
      <c r="AF1499" s="67" t="s">
        <v>8232</v>
      </c>
      <c r="AG1499" s="67" t="s">
        <v>8232</v>
      </c>
      <c r="AH1499" s="67" t="s">
        <v>8232</v>
      </c>
      <c r="AI1499" s="67" t="s">
        <v>8232</v>
      </c>
      <c r="AJ1499" s="67" t="s">
        <v>8232</v>
      </c>
      <c r="AK1499" s="67" t="s">
        <v>8232</v>
      </c>
      <c r="AL1499" s="67" t="s">
        <v>8232</v>
      </c>
      <c r="AM1499" s="67" t="s">
        <v>8232</v>
      </c>
      <c r="AN1499" s="67" t="s">
        <v>10011</v>
      </c>
      <c r="AO1499" s="67" t="s">
        <v>10011</v>
      </c>
      <c r="AP1499" s="4"/>
      <c r="AQ1499" s="4"/>
      <c r="AR1499" s="4"/>
      <c r="AS1499" s="4"/>
      <c r="AT1499" s="4"/>
      <c r="AU1499" s="4"/>
      <c r="AV1499" s="4"/>
      <c r="AW1499" s="4"/>
      <c r="AX1499" s="4"/>
      <c r="AY1499" s="4"/>
      <c r="AZ1499" s="4"/>
      <c r="BA1499" s="4"/>
      <c r="BB1499" s="4"/>
      <c r="BC1499" s="4"/>
      <c r="BD1499" s="4"/>
      <c r="BE1499" s="4"/>
      <c r="BF1499" s="4"/>
      <c r="BG1499" s="4"/>
      <c r="BH1499" s="4"/>
      <c r="BI1499" s="4"/>
      <c r="BJ1499" s="243" t="str">
        <f t="shared" si="129"/>
        <v>TNLT</v>
      </c>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c r="CL1499" s="4"/>
      <c r="CM1499" s="4"/>
    </row>
    <row r="1500" ht="14.25" customHeight="1">
      <c r="A1500" s="1" t="str">
        <f t="shared" si="170"/>
        <v/>
      </c>
      <c r="B1500" s="103" t="str">
        <f t="shared" si="4"/>
        <v>Có sẵn</v>
      </c>
      <c r="C1500" s="4" t="s">
        <v>7263</v>
      </c>
      <c r="D1500" s="4" t="s">
        <v>7264</v>
      </c>
      <c r="E1500" s="4"/>
      <c r="F1500" s="4"/>
      <c r="G1500" s="4"/>
      <c r="H1500" s="4"/>
      <c r="I1500" s="4"/>
      <c r="J1500" s="4"/>
      <c r="K1500" s="4"/>
      <c r="L1500" s="4"/>
      <c r="M1500" s="4" t="s">
        <v>49</v>
      </c>
      <c r="N1500" s="4" t="s">
        <v>5</v>
      </c>
      <c r="O1500" s="4" t="s">
        <v>2598</v>
      </c>
      <c r="P1500" s="4" t="s">
        <v>2647</v>
      </c>
      <c r="Q1500" s="4" t="s">
        <v>5</v>
      </c>
      <c r="R1500" s="4" t="s">
        <v>7274</v>
      </c>
      <c r="S1500" s="4" t="s">
        <v>7275</v>
      </c>
      <c r="T1500" s="4" t="s">
        <v>7276</v>
      </c>
      <c r="U1500" s="4" t="s">
        <v>7276</v>
      </c>
      <c r="V1500" s="4" t="s">
        <v>7277</v>
      </c>
      <c r="W1500" s="4" t="s">
        <v>7278</v>
      </c>
      <c r="X1500" s="4"/>
      <c r="Y1500" s="4"/>
      <c r="Z1500" s="4"/>
      <c r="AA1500" s="4">
        <v>1576.0</v>
      </c>
      <c r="AB1500" s="4" t="s">
        <v>47</v>
      </c>
      <c r="AC1500" s="4"/>
      <c r="AD1500" s="20" t="s">
        <v>953</v>
      </c>
      <c r="AE1500" s="67" t="s">
        <v>10366</v>
      </c>
      <c r="AF1500" s="67" t="s">
        <v>5</v>
      </c>
      <c r="AG1500" s="67" t="s">
        <v>7275</v>
      </c>
      <c r="AH1500" s="67" t="s">
        <v>10367</v>
      </c>
      <c r="AI1500" s="67" t="s">
        <v>10368</v>
      </c>
      <c r="AJ1500" s="67" t="s">
        <v>10369</v>
      </c>
      <c r="AK1500" s="67" t="s">
        <v>1124</v>
      </c>
      <c r="AL1500" s="67" t="s">
        <v>368</v>
      </c>
      <c r="AM1500" s="67" t="s">
        <v>10370</v>
      </c>
      <c r="AN1500" s="67" t="s">
        <v>10371</v>
      </c>
      <c r="AO1500" s="67" t="s">
        <v>10372</v>
      </c>
      <c r="AP1500" s="4"/>
      <c r="AQ1500" s="4"/>
      <c r="AR1500" s="4"/>
      <c r="AS1500" s="4"/>
      <c r="AT1500" s="4"/>
      <c r="AU1500" s="4"/>
      <c r="AV1500" s="4"/>
      <c r="AW1500" s="4"/>
      <c r="AX1500" s="4"/>
      <c r="AY1500" s="4"/>
      <c r="AZ1500" s="4"/>
      <c r="BA1500" s="4"/>
      <c r="BB1500" s="4"/>
      <c r="BC1500" s="4"/>
      <c r="BD1500" s="4"/>
      <c r="BE1500" s="4"/>
      <c r="BF1500" s="4"/>
      <c r="BG1500" s="4"/>
      <c r="BH1500" s="4"/>
      <c r="BI1500" s="4"/>
      <c r="BJ1500" s="243" t="str">
        <f t="shared" si="129"/>
        <v>TNLT</v>
      </c>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c r="CL1500" s="4"/>
      <c r="CM1500" s="4"/>
    </row>
    <row r="1501" ht="14.25" customHeight="1">
      <c r="A1501" s="1" t="str">
        <f t="shared" si="170"/>
        <v>Giữ chỗ</v>
      </c>
      <c r="B1501" s="103" t="str">
        <f t="shared" si="4"/>
        <v>OK</v>
      </c>
      <c r="C1501" s="4" t="s">
        <v>7263</v>
      </c>
      <c r="D1501" s="4" t="s">
        <v>7264</v>
      </c>
      <c r="E1501" s="4"/>
      <c r="F1501" s="4"/>
      <c r="G1501" s="4"/>
      <c r="H1501" s="4"/>
      <c r="I1501" s="4"/>
      <c r="J1501" s="4"/>
      <c r="K1501" s="4"/>
      <c r="L1501" s="4"/>
      <c r="M1501" s="4" t="s">
        <v>49</v>
      </c>
      <c r="N1501" s="4" t="s">
        <v>5</v>
      </c>
      <c r="O1501" s="4" t="s">
        <v>2598</v>
      </c>
      <c r="P1501" s="4" t="s">
        <v>2647</v>
      </c>
      <c r="Q1501" s="4"/>
      <c r="R1501" s="4"/>
      <c r="S1501" s="4"/>
      <c r="T1501" s="4"/>
      <c r="U1501" s="4"/>
      <c r="V1501" s="4"/>
      <c r="W1501" s="4"/>
      <c r="X1501" s="4"/>
      <c r="Y1501" s="4"/>
      <c r="Z1501" s="4"/>
      <c r="AA1501" s="4">
        <v>1576.0</v>
      </c>
      <c r="AB1501" s="4" t="s">
        <v>47</v>
      </c>
      <c r="AC1501" s="4"/>
      <c r="AD1501" s="20" t="s">
        <v>1177</v>
      </c>
      <c r="AE1501" s="67" t="s">
        <v>10373</v>
      </c>
      <c r="AF1501" s="67" t="s">
        <v>5</v>
      </c>
      <c r="AG1501" s="306" t="s">
        <v>10374</v>
      </c>
      <c r="AH1501" s="306" t="s">
        <v>10375</v>
      </c>
      <c r="AI1501" s="306" t="s">
        <v>10376</v>
      </c>
      <c r="AJ1501" s="306" t="s">
        <v>10377</v>
      </c>
      <c r="AK1501" s="67" t="s">
        <v>2711</v>
      </c>
      <c r="AL1501" s="67" t="s">
        <v>242</v>
      </c>
      <c r="AM1501" s="67" t="s">
        <v>10378</v>
      </c>
      <c r="AN1501" s="67" t="s">
        <v>8576</v>
      </c>
      <c r="AO1501" s="67" t="s">
        <v>10142</v>
      </c>
      <c r="AP1501" s="4"/>
      <c r="AQ1501" s="4"/>
      <c r="AR1501" s="4"/>
      <c r="AS1501" s="4"/>
      <c r="AT1501" s="4"/>
      <c r="AU1501" s="4"/>
      <c r="AV1501" s="4"/>
      <c r="AW1501" s="4"/>
      <c r="AX1501" s="4"/>
      <c r="AY1501" s="4"/>
      <c r="AZ1501" s="4"/>
      <c r="BA1501" s="4"/>
      <c r="BB1501" s="4"/>
      <c r="BC1501" s="4"/>
      <c r="BD1501" s="4"/>
      <c r="BE1501" s="4"/>
      <c r="BF1501" s="4"/>
      <c r="BG1501" s="4"/>
      <c r="BH1501" s="4"/>
      <c r="BI1501" s="4"/>
      <c r="BJ1501" s="243" t="str">
        <f t="shared" si="129"/>
        <v>TNLT</v>
      </c>
      <c r="BK1501" s="4"/>
      <c r="BL1501" s="4"/>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c r="CM1501" s="4"/>
    </row>
    <row r="1502" ht="14.25" customHeight="1">
      <c r="A1502" s="1" t="str">
        <f t="shared" si="170"/>
        <v>OK</v>
      </c>
      <c r="B1502" s="103" t="str">
        <f t="shared" si="4"/>
        <v>OK</v>
      </c>
      <c r="C1502" s="4" t="s">
        <v>7263</v>
      </c>
      <c r="D1502" s="4" t="s">
        <v>7264</v>
      </c>
      <c r="E1502" s="4"/>
      <c r="F1502" s="4"/>
      <c r="G1502" s="4"/>
      <c r="H1502" s="4"/>
      <c r="I1502" s="4"/>
      <c r="J1502" s="4"/>
      <c r="K1502" s="4"/>
      <c r="L1502" s="4"/>
      <c r="M1502" s="4" t="s">
        <v>49</v>
      </c>
      <c r="N1502" s="4" t="s">
        <v>5</v>
      </c>
      <c r="O1502" s="4" t="s">
        <v>2897</v>
      </c>
      <c r="P1502" s="4" t="s">
        <v>3492</v>
      </c>
      <c r="Q1502" s="4"/>
      <c r="R1502" s="4" t="s">
        <v>7279</v>
      </c>
      <c r="S1502" s="4" t="s">
        <v>7280</v>
      </c>
      <c r="T1502" s="4" t="s">
        <v>7281</v>
      </c>
      <c r="U1502" s="4" t="s">
        <v>7282</v>
      </c>
      <c r="V1502" s="4" t="s">
        <v>7283</v>
      </c>
      <c r="W1502" s="4" t="s">
        <v>7284</v>
      </c>
      <c r="X1502" s="4"/>
      <c r="Y1502" s="4"/>
      <c r="Z1502" s="4"/>
      <c r="AA1502" s="4">
        <v>1577.0</v>
      </c>
      <c r="AB1502" s="4" t="s">
        <v>47</v>
      </c>
      <c r="AC1502" s="4"/>
      <c r="AD1502" s="20" t="s">
        <v>1147</v>
      </c>
      <c r="AE1502" s="67" t="s">
        <v>10379</v>
      </c>
      <c r="AF1502" s="67" t="s">
        <v>8501</v>
      </c>
      <c r="AG1502" s="67" t="s">
        <v>8501</v>
      </c>
      <c r="AH1502" s="67" t="s">
        <v>8501</v>
      </c>
      <c r="AI1502" s="67" t="s">
        <v>8501</v>
      </c>
      <c r="AJ1502" s="67" t="s">
        <v>8501</v>
      </c>
      <c r="AK1502" s="67" t="s">
        <v>8501</v>
      </c>
      <c r="AL1502" s="67" t="s">
        <v>8501</v>
      </c>
      <c r="AM1502" s="67" t="s">
        <v>8501</v>
      </c>
      <c r="AN1502" s="67" t="s">
        <v>10380</v>
      </c>
      <c r="AO1502" s="67" t="s">
        <v>10381</v>
      </c>
      <c r="AP1502" s="4"/>
      <c r="AQ1502" s="4"/>
      <c r="AR1502" s="4"/>
      <c r="AS1502" s="4"/>
      <c r="AT1502" s="4"/>
      <c r="AU1502" s="4"/>
      <c r="AV1502" s="4"/>
      <c r="AW1502" s="4"/>
      <c r="AX1502" s="4"/>
      <c r="AY1502" s="4"/>
      <c r="AZ1502" s="4"/>
      <c r="BA1502" s="4"/>
      <c r="BB1502" s="4"/>
      <c r="BC1502" s="4"/>
      <c r="BD1502" s="4"/>
      <c r="BE1502" s="4"/>
      <c r="BF1502" s="4"/>
      <c r="BG1502" s="4"/>
      <c r="BH1502" s="4"/>
      <c r="BI1502" s="4"/>
      <c r="BJ1502" s="243" t="str">
        <f t="shared" si="129"/>
        <v>TNLT</v>
      </c>
      <c r="BK1502" s="4"/>
      <c r="BL1502" s="4"/>
      <c r="BM1502" s="4"/>
      <c r="BN1502" s="4"/>
      <c r="BO1502" s="4"/>
      <c r="BP1502" s="4"/>
      <c r="BQ1502" s="4"/>
      <c r="BR1502" s="4"/>
      <c r="BS1502" s="4"/>
      <c r="BT1502" s="4"/>
      <c r="BU1502" s="4"/>
      <c r="BV1502" s="4"/>
      <c r="BW1502" s="4"/>
      <c r="BX1502" s="4"/>
      <c r="BY1502" s="4"/>
      <c r="BZ1502" s="4"/>
      <c r="CA1502" s="4"/>
      <c r="CB1502" s="4"/>
      <c r="CC1502" s="4"/>
      <c r="CD1502" s="4"/>
      <c r="CE1502" s="4"/>
      <c r="CF1502" s="4"/>
      <c r="CG1502" s="4"/>
      <c r="CH1502" s="4"/>
      <c r="CI1502" s="4"/>
      <c r="CJ1502" s="4"/>
      <c r="CK1502" s="4"/>
      <c r="CL1502" s="4"/>
      <c r="CM1502" s="4"/>
    </row>
    <row r="1503" ht="14.25" customHeight="1">
      <c r="A1503" s="1" t="str">
        <f t="shared" si="170"/>
        <v>OK</v>
      </c>
      <c r="B1503" s="103" t="str">
        <f t="shared" si="4"/>
        <v>OK</v>
      </c>
      <c r="C1503" s="4" t="s">
        <v>7263</v>
      </c>
      <c r="D1503" s="4" t="s">
        <v>7264</v>
      </c>
      <c r="E1503" s="4"/>
      <c r="F1503" s="4"/>
      <c r="G1503" s="4"/>
      <c r="H1503" s="4"/>
      <c r="I1503" s="4"/>
      <c r="J1503" s="4"/>
      <c r="K1503" s="4"/>
      <c r="L1503" s="4"/>
      <c r="M1503" s="4" t="s">
        <v>49</v>
      </c>
      <c r="N1503" s="4" t="s">
        <v>5</v>
      </c>
      <c r="O1503" s="4" t="s">
        <v>2897</v>
      </c>
      <c r="P1503" s="4" t="s">
        <v>7285</v>
      </c>
      <c r="Q1503" s="4"/>
      <c r="R1503" s="4" t="s">
        <v>7279</v>
      </c>
      <c r="S1503" s="4" t="s">
        <v>384</v>
      </c>
      <c r="T1503" s="4"/>
      <c r="U1503" s="4" t="s">
        <v>7286</v>
      </c>
      <c r="V1503" s="4"/>
      <c r="W1503" s="4" t="s">
        <v>436</v>
      </c>
      <c r="X1503" s="4" t="s">
        <v>201</v>
      </c>
      <c r="Y1503" s="4"/>
      <c r="Z1503" s="4"/>
      <c r="AA1503" s="4">
        <v>1577.0</v>
      </c>
      <c r="AB1503" s="4" t="s">
        <v>47</v>
      </c>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243" t="str">
        <f t="shared" si="129"/>
        <v>TNLT</v>
      </c>
      <c r="BK1503" s="4"/>
      <c r="BL1503" s="4"/>
      <c r="BM1503" s="4"/>
      <c r="BN1503" s="4"/>
      <c r="BO1503" s="4"/>
      <c r="BP1503" s="4"/>
      <c r="BQ1503" s="4"/>
      <c r="BR1503" s="4"/>
      <c r="BS1503" s="4"/>
      <c r="BT1503" s="4"/>
      <c r="BU1503" s="4"/>
      <c r="BV1503" s="4"/>
      <c r="BW1503" s="4"/>
      <c r="BX1503" s="4"/>
      <c r="BY1503" s="4"/>
      <c r="BZ1503" s="4"/>
      <c r="CA1503" s="4"/>
      <c r="CB1503" s="4"/>
      <c r="CC1503" s="4"/>
      <c r="CD1503" s="4"/>
      <c r="CE1503" s="4"/>
      <c r="CF1503" s="4"/>
      <c r="CG1503" s="4"/>
      <c r="CH1503" s="4"/>
      <c r="CI1503" s="4"/>
      <c r="CJ1503" s="4"/>
      <c r="CK1503" s="4"/>
      <c r="CL1503" s="4"/>
      <c r="CM1503" s="4"/>
    </row>
    <row r="1504" ht="14.25" customHeight="1">
      <c r="A1504" s="1" t="str">
        <f t="shared" si="170"/>
        <v/>
      </c>
      <c r="B1504" s="103" t="str">
        <f t="shared" si="4"/>
        <v>Có sẵn</v>
      </c>
      <c r="C1504" s="4" t="s">
        <v>7263</v>
      </c>
      <c r="D1504" s="4" t="s">
        <v>7264</v>
      </c>
      <c r="E1504" s="4" t="s">
        <v>7265</v>
      </c>
      <c r="F1504" s="4" t="s">
        <v>7287</v>
      </c>
      <c r="G1504" s="4"/>
      <c r="H1504" s="4"/>
      <c r="I1504" s="4"/>
      <c r="J1504" s="4" t="s">
        <v>123</v>
      </c>
      <c r="K1504" s="4"/>
      <c r="L1504" s="4" t="s">
        <v>7267</v>
      </c>
      <c r="M1504" s="4"/>
      <c r="N1504" s="4"/>
      <c r="O1504" s="4"/>
      <c r="P1504" s="4" t="s">
        <v>7288</v>
      </c>
      <c r="Q1504" s="4" t="s">
        <v>5</v>
      </c>
      <c r="R1504" s="4" t="s">
        <v>7289</v>
      </c>
      <c r="S1504" s="4" t="s">
        <v>7290</v>
      </c>
      <c r="T1504" s="4" t="s">
        <v>7291</v>
      </c>
      <c r="U1504" s="4" t="s">
        <v>7292</v>
      </c>
      <c r="V1504" s="4" t="s">
        <v>7293</v>
      </c>
      <c r="W1504" s="4" t="s">
        <v>7294</v>
      </c>
      <c r="X1504" s="4" t="s">
        <v>171</v>
      </c>
      <c r="Y1504" s="4"/>
      <c r="Z1504" s="4" t="s">
        <v>7295</v>
      </c>
      <c r="AA1504" s="4">
        <v>1578.0</v>
      </c>
      <c r="AB1504" s="4" t="s">
        <v>13</v>
      </c>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243" t="str">
        <f t="shared" si="129"/>
        <v>TNLT</v>
      </c>
      <c r="BK1504" s="4"/>
      <c r="BL1504" s="4"/>
      <c r="BM1504" s="4"/>
      <c r="BN1504" s="4"/>
      <c r="BO1504" s="4"/>
      <c r="BP1504" s="4"/>
      <c r="BQ1504" s="4"/>
      <c r="BR1504" s="4"/>
      <c r="BS1504" s="4"/>
      <c r="BT1504" s="4"/>
      <c r="BU1504" s="4"/>
      <c r="BV1504" s="4"/>
      <c r="BW1504" s="4"/>
      <c r="BX1504" s="4"/>
      <c r="BY1504" s="4"/>
      <c r="BZ1504" s="4"/>
      <c r="CA1504" s="4"/>
      <c r="CB1504" s="4"/>
      <c r="CC1504" s="4"/>
      <c r="CD1504" s="4"/>
      <c r="CE1504" s="4"/>
      <c r="CF1504" s="4"/>
      <c r="CG1504" s="4"/>
      <c r="CH1504" s="4"/>
      <c r="CI1504" s="4"/>
      <c r="CJ1504" s="4"/>
      <c r="CK1504" s="4"/>
      <c r="CL1504" s="4"/>
      <c r="CM1504" s="4"/>
    </row>
    <row r="1505" ht="14.25" customHeight="1">
      <c r="A1505" s="1" t="str">
        <f t="shared" si="170"/>
        <v/>
      </c>
      <c r="B1505" s="103" t="str">
        <f t="shared" si="4"/>
        <v>Có sẵn</v>
      </c>
      <c r="C1505" s="4" t="s">
        <v>7263</v>
      </c>
      <c r="D1505" s="4" t="s">
        <v>7264</v>
      </c>
      <c r="E1505" s="4"/>
      <c r="F1505" s="4"/>
      <c r="G1505" s="4"/>
      <c r="H1505" s="4"/>
      <c r="I1505" s="4"/>
      <c r="J1505" s="4"/>
      <c r="K1505" s="4"/>
      <c r="L1505" s="4"/>
      <c r="M1505" s="4"/>
      <c r="N1505" s="4"/>
      <c r="O1505" s="4"/>
      <c r="P1505" s="4"/>
      <c r="Q1505" s="4" t="s">
        <v>5</v>
      </c>
      <c r="R1505" s="4" t="s">
        <v>7296</v>
      </c>
      <c r="S1505" s="4" t="s">
        <v>227</v>
      </c>
      <c r="T1505" s="4" t="s">
        <v>116</v>
      </c>
      <c r="U1505" s="4" t="s">
        <v>118</v>
      </c>
      <c r="V1505" s="4" t="s">
        <v>2722</v>
      </c>
      <c r="W1505" s="4" t="s">
        <v>219</v>
      </c>
      <c r="X1505" s="4" t="s">
        <v>150</v>
      </c>
      <c r="Y1505" s="4"/>
      <c r="Z1505" s="4" t="s">
        <v>5899</v>
      </c>
      <c r="AA1505" s="4">
        <v>1579.0</v>
      </c>
      <c r="AB1505" s="4" t="s">
        <v>49</v>
      </c>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c r="BI1505" s="4"/>
      <c r="BJ1505" s="243" t="str">
        <f t="shared" si="129"/>
        <v>TNLT</v>
      </c>
      <c r="BK1505" s="4"/>
      <c r="BL1505" s="4"/>
      <c r="BM1505" s="4"/>
      <c r="BN1505" s="4"/>
      <c r="BO1505" s="4"/>
      <c r="BP1505" s="4"/>
      <c r="BQ1505" s="4"/>
      <c r="BR1505" s="4"/>
      <c r="BS1505" s="4"/>
      <c r="BT1505" s="4"/>
      <c r="BU1505" s="4"/>
      <c r="BV1505" s="4"/>
      <c r="BW1505" s="4"/>
      <c r="BX1505" s="4"/>
      <c r="BY1505" s="4"/>
      <c r="BZ1505" s="4"/>
      <c r="CA1505" s="4"/>
      <c r="CB1505" s="4"/>
      <c r="CC1505" s="4"/>
      <c r="CD1505" s="4"/>
      <c r="CE1505" s="4"/>
      <c r="CF1505" s="4"/>
      <c r="CG1505" s="4"/>
      <c r="CH1505" s="4"/>
      <c r="CI1505" s="4"/>
      <c r="CJ1505" s="4"/>
      <c r="CK1505" s="4"/>
      <c r="CL1505" s="4"/>
      <c r="CM1505" s="4"/>
    </row>
    <row r="1506" ht="14.25" customHeight="1">
      <c r="A1506" s="1" t="str">
        <f t="shared" si="170"/>
        <v/>
      </c>
      <c r="B1506" s="103" t="str">
        <f t="shared" si="4"/>
        <v>Có sẵn</v>
      </c>
      <c r="C1506" s="4" t="s">
        <v>7263</v>
      </c>
      <c r="D1506" s="4" t="s">
        <v>7264</v>
      </c>
      <c r="E1506" s="4"/>
      <c r="F1506" s="4"/>
      <c r="G1506" s="4"/>
      <c r="H1506" s="4"/>
      <c r="I1506" s="4"/>
      <c r="J1506" s="4"/>
      <c r="K1506" s="4"/>
      <c r="L1506" s="4"/>
      <c r="M1506" s="4"/>
      <c r="N1506" s="4"/>
      <c r="O1506" s="4"/>
      <c r="P1506" s="4"/>
      <c r="Q1506" s="4" t="s">
        <v>5</v>
      </c>
      <c r="R1506" s="4" t="s">
        <v>7289</v>
      </c>
      <c r="S1506" s="4" t="s">
        <v>7297</v>
      </c>
      <c r="T1506" s="4" t="s">
        <v>7298</v>
      </c>
      <c r="U1506" s="4" t="s">
        <v>7299</v>
      </c>
      <c r="V1506" s="4" t="s">
        <v>7300</v>
      </c>
      <c r="W1506" s="4" t="s">
        <v>7301</v>
      </c>
      <c r="X1506" s="4"/>
      <c r="Y1506" s="4"/>
      <c r="Z1506" s="4" t="s">
        <v>7302</v>
      </c>
      <c r="AA1506" s="4">
        <v>1580.0</v>
      </c>
      <c r="AB1506" s="4" t="s">
        <v>49</v>
      </c>
      <c r="AC1506" s="4"/>
      <c r="AD1506" s="20" t="s">
        <v>927</v>
      </c>
      <c r="AE1506" s="67" t="s">
        <v>8171</v>
      </c>
      <c r="AF1506" s="67" t="s">
        <v>8171</v>
      </c>
      <c r="AG1506" s="67" t="s">
        <v>8171</v>
      </c>
      <c r="AH1506" s="67" t="s">
        <v>8171</v>
      </c>
      <c r="AI1506" s="67" t="s">
        <v>8171</v>
      </c>
      <c r="AJ1506" s="67" t="s">
        <v>8171</v>
      </c>
      <c r="AK1506" s="67" t="s">
        <v>8171</v>
      </c>
      <c r="AL1506" s="67" t="s">
        <v>8232</v>
      </c>
      <c r="AM1506" s="67" t="s">
        <v>8232</v>
      </c>
      <c r="AN1506" s="67" t="s">
        <v>10382</v>
      </c>
      <c r="AO1506" s="67" t="s">
        <v>10383</v>
      </c>
      <c r="AP1506" s="4"/>
      <c r="AQ1506" s="4"/>
      <c r="AR1506" s="4"/>
      <c r="AS1506" s="4"/>
      <c r="AT1506" s="4"/>
      <c r="AU1506" s="4"/>
      <c r="AV1506" s="4"/>
      <c r="AW1506" s="4"/>
      <c r="AX1506" s="4"/>
      <c r="AY1506" s="4"/>
      <c r="AZ1506" s="4"/>
      <c r="BA1506" s="4"/>
      <c r="BB1506" s="4"/>
      <c r="BC1506" s="4"/>
      <c r="BD1506" s="4"/>
      <c r="BE1506" s="4"/>
      <c r="BF1506" s="4"/>
      <c r="BG1506" s="4"/>
      <c r="BH1506" s="4"/>
      <c r="BI1506" s="4"/>
      <c r="BJ1506" s="243" t="str">
        <f t="shared" si="129"/>
        <v>TNLT</v>
      </c>
      <c r="BK1506" s="4"/>
      <c r="BL1506" s="4"/>
      <c r="BM1506" s="4"/>
      <c r="BN1506" s="4"/>
      <c r="BO1506" s="4"/>
      <c r="BP1506" s="4"/>
      <c r="BQ1506" s="4"/>
      <c r="BR1506" s="4"/>
      <c r="BS1506" s="4"/>
      <c r="BT1506" s="4"/>
      <c r="BU1506" s="4"/>
      <c r="BV1506" s="4"/>
      <c r="BW1506" s="4"/>
      <c r="BX1506" s="4"/>
      <c r="BY1506" s="4"/>
      <c r="BZ1506" s="4"/>
      <c r="CA1506" s="4"/>
      <c r="CB1506" s="4"/>
      <c r="CC1506" s="4"/>
      <c r="CD1506" s="4"/>
      <c r="CE1506" s="4"/>
      <c r="CF1506" s="4"/>
      <c r="CG1506" s="4"/>
      <c r="CH1506" s="4"/>
      <c r="CI1506" s="4"/>
      <c r="CJ1506" s="4"/>
      <c r="CK1506" s="4"/>
      <c r="CL1506" s="4"/>
      <c r="CM1506" s="4"/>
    </row>
    <row r="1507" ht="14.25" customHeight="1">
      <c r="A1507" s="1" t="str">
        <f t="shared" si="170"/>
        <v/>
      </c>
      <c r="B1507" s="103" t="str">
        <f t="shared" si="4"/>
        <v>Tự do chọn</v>
      </c>
      <c r="C1507" s="4" t="s">
        <v>7303</v>
      </c>
      <c r="D1507" s="4" t="s">
        <v>7264</v>
      </c>
      <c r="E1507" s="4"/>
      <c r="F1507" s="4"/>
      <c r="G1507" s="4"/>
      <c r="H1507" s="4"/>
      <c r="I1507" s="4"/>
      <c r="J1507" s="4"/>
      <c r="K1507" s="4"/>
      <c r="L1507" s="4"/>
      <c r="M1507" s="4" t="s">
        <v>49</v>
      </c>
      <c r="N1507" s="4" t="s">
        <v>5</v>
      </c>
      <c r="O1507" s="4"/>
      <c r="P1507" s="4"/>
      <c r="Q1507" s="4"/>
      <c r="R1507" s="4"/>
      <c r="S1507" s="4" t="s">
        <v>7304</v>
      </c>
      <c r="T1507" s="4" t="s">
        <v>7305</v>
      </c>
      <c r="U1507" s="4" t="s">
        <v>7306</v>
      </c>
      <c r="V1507" s="4" t="s">
        <v>7307</v>
      </c>
      <c r="W1507" s="4" t="s">
        <v>7308</v>
      </c>
      <c r="X1507" s="4"/>
      <c r="Y1507" s="4"/>
      <c r="Z1507" s="4"/>
      <c r="AA1507" s="4">
        <v>1581.0</v>
      </c>
      <c r="AB1507" s="4" t="s">
        <v>47</v>
      </c>
      <c r="AC1507" s="4"/>
      <c r="AD1507" s="20" t="s">
        <v>215</v>
      </c>
      <c r="AE1507" s="266" t="s">
        <v>10384</v>
      </c>
      <c r="AF1507" s="266" t="s">
        <v>5</v>
      </c>
      <c r="AG1507" s="266" t="s">
        <v>7304</v>
      </c>
      <c r="AH1507" s="266" t="s">
        <v>7305</v>
      </c>
      <c r="AI1507" s="266" t="s">
        <v>7306</v>
      </c>
      <c r="AJ1507" s="266" t="s">
        <v>741</v>
      </c>
      <c r="AK1507" s="266" t="s">
        <v>10385</v>
      </c>
      <c r="AL1507" s="266" t="s">
        <v>242</v>
      </c>
      <c r="AM1507" s="266" t="s">
        <v>10386</v>
      </c>
      <c r="AN1507" s="266" t="s">
        <v>9540</v>
      </c>
      <c r="AO1507" s="266" t="s">
        <v>10387</v>
      </c>
      <c r="AP1507" s="4"/>
      <c r="AQ1507" s="4"/>
      <c r="AR1507" s="4"/>
      <c r="AS1507" s="4"/>
      <c r="AT1507" s="4"/>
      <c r="AU1507" s="4"/>
      <c r="AV1507" s="4"/>
      <c r="AW1507" s="4"/>
      <c r="AX1507" s="4"/>
      <c r="AY1507" s="4"/>
      <c r="AZ1507" s="4"/>
      <c r="BA1507" s="4"/>
      <c r="BB1507" s="4"/>
      <c r="BC1507" s="4"/>
      <c r="BD1507" s="4"/>
      <c r="BE1507" s="4"/>
      <c r="BF1507" s="4"/>
      <c r="BG1507" s="4"/>
      <c r="BH1507" s="4"/>
      <c r="BI1507" s="4"/>
      <c r="BJ1507" s="243" t="str">
        <f t="shared" si="129"/>
        <v>TNLT</v>
      </c>
      <c r="BK1507" s="4"/>
      <c r="BL1507" s="4"/>
      <c r="BM1507" s="4"/>
      <c r="BN1507" s="4"/>
      <c r="BO1507" s="4"/>
      <c r="BP1507" s="4"/>
      <c r="BQ1507" s="4"/>
      <c r="BR1507" s="4"/>
      <c r="BS1507" s="4"/>
      <c r="BT1507" s="4"/>
      <c r="BU1507" s="4"/>
      <c r="BV1507" s="4"/>
      <c r="BW1507" s="4"/>
      <c r="BX1507" s="4"/>
      <c r="BY1507" s="4"/>
      <c r="BZ1507" s="4"/>
      <c r="CA1507" s="4"/>
      <c r="CB1507" s="4"/>
      <c r="CC1507" s="4"/>
      <c r="CD1507" s="4"/>
      <c r="CE1507" s="4"/>
      <c r="CF1507" s="4"/>
      <c r="CG1507" s="4"/>
      <c r="CH1507" s="4"/>
      <c r="CI1507" s="4"/>
      <c r="CJ1507" s="4"/>
      <c r="CK1507" s="4"/>
      <c r="CL1507" s="4"/>
      <c r="CM1507" s="4"/>
    </row>
    <row r="1508" ht="14.25" customHeight="1">
      <c r="A1508" s="1" t="str">
        <f t="shared" si="170"/>
        <v/>
      </c>
      <c r="B1508" s="103" t="str">
        <f t="shared" si="4"/>
        <v>Tự do chọn</v>
      </c>
      <c r="C1508" s="4" t="s">
        <v>7303</v>
      </c>
      <c r="D1508" s="4" t="s">
        <v>7264</v>
      </c>
      <c r="E1508" s="4"/>
      <c r="F1508" s="4"/>
      <c r="G1508" s="4"/>
      <c r="H1508" s="4"/>
      <c r="I1508" s="4"/>
      <c r="J1508" s="4"/>
      <c r="K1508" s="4"/>
      <c r="L1508" s="4"/>
      <c r="M1508" s="4" t="s">
        <v>49</v>
      </c>
      <c r="N1508" s="4" t="s">
        <v>5</v>
      </c>
      <c r="O1508" s="4"/>
      <c r="P1508" s="4"/>
      <c r="Q1508" s="4"/>
      <c r="R1508" s="4"/>
      <c r="S1508" s="4" t="s">
        <v>7304</v>
      </c>
      <c r="T1508" s="4" t="s">
        <v>7305</v>
      </c>
      <c r="U1508" s="4" t="s">
        <v>7306</v>
      </c>
      <c r="V1508" s="4" t="s">
        <v>7307</v>
      </c>
      <c r="W1508" s="4" t="s">
        <v>7308</v>
      </c>
      <c r="X1508" s="4" t="s">
        <v>242</v>
      </c>
      <c r="Y1508" s="4"/>
      <c r="Z1508" s="4"/>
      <c r="AA1508" s="4">
        <v>1581.0</v>
      </c>
      <c r="AB1508" s="4" t="s">
        <v>47</v>
      </c>
      <c r="AC1508" s="4"/>
      <c r="AD1508" s="20" t="s">
        <v>816</v>
      </c>
      <c r="AE1508" s="67" t="s">
        <v>10388</v>
      </c>
      <c r="AF1508" s="67" t="s">
        <v>8171</v>
      </c>
      <c r="AG1508" s="4" t="s">
        <v>7304</v>
      </c>
      <c r="AH1508" s="4" t="s">
        <v>7305</v>
      </c>
      <c r="AI1508" s="4" t="s">
        <v>7306</v>
      </c>
      <c r="AJ1508" s="4" t="s">
        <v>7307</v>
      </c>
      <c r="AK1508" s="4" t="s">
        <v>7308</v>
      </c>
      <c r="AL1508" s="67" t="s">
        <v>242</v>
      </c>
      <c r="AM1508" s="67" t="s">
        <v>10389</v>
      </c>
      <c r="AN1508" s="67" t="s">
        <v>10390</v>
      </c>
      <c r="AO1508" s="67" t="s">
        <v>10391</v>
      </c>
      <c r="AP1508" s="4"/>
      <c r="AQ1508" s="4"/>
      <c r="AR1508" s="4"/>
      <c r="AS1508" s="4"/>
      <c r="AT1508" s="4"/>
      <c r="AU1508" s="4"/>
      <c r="AV1508" s="4"/>
      <c r="AW1508" s="4"/>
      <c r="AX1508" s="4"/>
      <c r="AY1508" s="4"/>
      <c r="AZ1508" s="4"/>
      <c r="BA1508" s="4"/>
      <c r="BB1508" s="4"/>
      <c r="BC1508" s="4"/>
      <c r="BD1508" s="4"/>
      <c r="BE1508" s="4"/>
      <c r="BF1508" s="4"/>
      <c r="BG1508" s="4"/>
      <c r="BH1508" s="4"/>
      <c r="BI1508" s="4"/>
      <c r="BJ1508" s="243" t="str">
        <f t="shared" si="129"/>
        <v>TNLT</v>
      </c>
      <c r="BK1508" s="4"/>
      <c r="BL1508" s="4"/>
      <c r="BM1508" s="4"/>
      <c r="BN1508" s="4"/>
      <c r="BO1508" s="4"/>
      <c r="BP1508" s="4"/>
      <c r="BQ1508" s="4"/>
      <c r="BR1508" s="4"/>
      <c r="BS1508" s="4"/>
      <c r="BT1508" s="4"/>
      <c r="BU1508" s="4"/>
      <c r="BV1508" s="4"/>
      <c r="BW1508" s="4"/>
      <c r="BX1508" s="4"/>
      <c r="BY1508" s="4"/>
      <c r="BZ1508" s="4"/>
      <c r="CA1508" s="4"/>
      <c r="CB1508" s="4"/>
      <c r="CC1508" s="4"/>
      <c r="CD1508" s="4"/>
      <c r="CE1508" s="4"/>
      <c r="CF1508" s="4"/>
      <c r="CG1508" s="4"/>
      <c r="CH1508" s="4"/>
      <c r="CI1508" s="4"/>
      <c r="CJ1508" s="4"/>
      <c r="CK1508" s="4"/>
      <c r="CL1508" s="4"/>
      <c r="CM1508" s="4"/>
    </row>
    <row r="1509" ht="14.25" customHeight="1">
      <c r="A1509" s="1" t="str">
        <f t="shared" si="170"/>
        <v>OK</v>
      </c>
      <c r="B1509" s="103" t="str">
        <f t="shared" si="4"/>
        <v>OK</v>
      </c>
      <c r="C1509" s="4" t="s">
        <v>7303</v>
      </c>
      <c r="D1509" s="4" t="s">
        <v>7264</v>
      </c>
      <c r="E1509" s="4"/>
      <c r="F1509" s="4" t="s">
        <v>7309</v>
      </c>
      <c r="G1509" s="4"/>
      <c r="H1509" s="4"/>
      <c r="I1509" s="4"/>
      <c r="J1509" s="4" t="s">
        <v>123</v>
      </c>
      <c r="K1509" s="4"/>
      <c r="L1509" s="4" t="s">
        <v>7310</v>
      </c>
      <c r="M1509" s="4" t="s">
        <v>49</v>
      </c>
      <c r="N1509" s="4" t="s">
        <v>5</v>
      </c>
      <c r="O1509" s="4" t="s">
        <v>3767</v>
      </c>
      <c r="P1509" s="4" t="s">
        <v>3884</v>
      </c>
      <c r="Q1509" s="4"/>
      <c r="R1509" s="4" t="s">
        <v>7311</v>
      </c>
      <c r="S1509" s="4" t="s">
        <v>7304</v>
      </c>
      <c r="T1509" s="4" t="s">
        <v>7312</v>
      </c>
      <c r="U1509" s="4" t="s">
        <v>7313</v>
      </c>
      <c r="V1509" s="4" t="s">
        <v>7314</v>
      </c>
      <c r="W1509" s="4" t="s">
        <v>1124</v>
      </c>
      <c r="X1509" s="4"/>
      <c r="Y1509" s="4"/>
      <c r="Z1509" s="4"/>
      <c r="AA1509" s="4">
        <v>1582.0</v>
      </c>
      <c r="AB1509" s="4" t="s">
        <v>47</v>
      </c>
      <c r="AC1509" s="4"/>
      <c r="AD1509" s="20" t="s">
        <v>544</v>
      </c>
      <c r="AE1509" s="67" t="s">
        <v>10392</v>
      </c>
      <c r="AF1509" s="67" t="s">
        <v>5</v>
      </c>
      <c r="AG1509" s="67" t="s">
        <v>7304</v>
      </c>
      <c r="AH1509" s="67" t="s">
        <v>7312</v>
      </c>
      <c r="AI1509" s="67" t="s">
        <v>10393</v>
      </c>
      <c r="AJ1509" s="67" t="s">
        <v>7314</v>
      </c>
      <c r="AK1509" s="67" t="s">
        <v>2188</v>
      </c>
      <c r="AL1509" s="67" t="s">
        <v>242</v>
      </c>
      <c r="AM1509" s="67" t="s">
        <v>10394</v>
      </c>
      <c r="AN1509" s="67" t="s">
        <v>10395</v>
      </c>
      <c r="AO1509" s="67" t="s">
        <v>10396</v>
      </c>
      <c r="AP1509" s="4"/>
      <c r="AQ1509" s="4"/>
      <c r="AR1509" s="4"/>
      <c r="AS1509" s="4"/>
      <c r="AT1509" s="4"/>
      <c r="AU1509" s="4"/>
      <c r="AV1509" s="4"/>
      <c r="AW1509" s="4"/>
      <c r="AX1509" s="4"/>
      <c r="AY1509" s="4"/>
      <c r="AZ1509" s="4"/>
      <c r="BA1509" s="4"/>
      <c r="BB1509" s="4"/>
      <c r="BC1509" s="4"/>
      <c r="BD1509" s="4"/>
      <c r="BE1509" s="4"/>
      <c r="BF1509" s="4"/>
      <c r="BG1509" s="4"/>
      <c r="BH1509" s="4"/>
      <c r="BI1509" s="4"/>
      <c r="BJ1509" s="243" t="str">
        <f t="shared" si="129"/>
        <v>TNLT</v>
      </c>
      <c r="BK1509" s="4"/>
      <c r="BL1509" s="4"/>
      <c r="BM1509" s="4"/>
      <c r="BN1509" s="4"/>
      <c r="BO1509" s="4"/>
      <c r="BP1509" s="4"/>
      <c r="BQ1509" s="4"/>
      <c r="BR1509" s="4"/>
      <c r="BS1509" s="4"/>
      <c r="BT1509" s="4"/>
      <c r="BU1509" s="4"/>
      <c r="BV1509" s="4"/>
      <c r="BW1509" s="4"/>
      <c r="BX1509" s="4"/>
      <c r="BY1509" s="4"/>
      <c r="BZ1509" s="4"/>
      <c r="CA1509" s="4"/>
      <c r="CB1509" s="4"/>
      <c r="CC1509" s="4"/>
      <c r="CD1509" s="4"/>
      <c r="CE1509" s="4"/>
      <c r="CF1509" s="4"/>
      <c r="CG1509" s="4"/>
      <c r="CH1509" s="4"/>
      <c r="CI1509" s="4"/>
      <c r="CJ1509" s="4"/>
      <c r="CK1509" s="4"/>
      <c r="CL1509" s="4"/>
      <c r="CM1509" s="4"/>
    </row>
    <row r="1510" ht="14.25" customHeight="1">
      <c r="A1510" s="1" t="str">
        <f t="shared" si="170"/>
        <v>Giữ chỗ</v>
      </c>
      <c r="B1510" s="103" t="str">
        <f t="shared" si="4"/>
        <v>OK</v>
      </c>
      <c r="C1510" s="4" t="s">
        <v>7303</v>
      </c>
      <c r="D1510" s="4" t="s">
        <v>7264</v>
      </c>
      <c r="E1510" s="4"/>
      <c r="F1510" s="4" t="s">
        <v>7309</v>
      </c>
      <c r="G1510" s="4"/>
      <c r="H1510" s="4"/>
      <c r="I1510" s="4"/>
      <c r="J1510" s="4" t="s">
        <v>123</v>
      </c>
      <c r="K1510" s="4"/>
      <c r="L1510" s="4" t="s">
        <v>7310</v>
      </c>
      <c r="M1510" s="4" t="s">
        <v>49</v>
      </c>
      <c r="N1510" s="4" t="s">
        <v>5</v>
      </c>
      <c r="O1510" s="4" t="s">
        <v>3767</v>
      </c>
      <c r="P1510" s="4" t="s">
        <v>3884</v>
      </c>
      <c r="Q1510" s="4"/>
      <c r="R1510" s="4"/>
      <c r="S1510" s="4"/>
      <c r="T1510" s="4"/>
      <c r="U1510" s="4"/>
      <c r="V1510" s="4"/>
      <c r="W1510" s="4"/>
      <c r="X1510" s="4"/>
      <c r="Y1510" s="4"/>
      <c r="Z1510" s="4"/>
      <c r="AA1510" s="4">
        <v>1582.0</v>
      </c>
      <c r="AB1510" s="4" t="s">
        <v>47</v>
      </c>
      <c r="AC1510" s="4"/>
      <c r="AD1510" s="20" t="s">
        <v>270</v>
      </c>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243" t="str">
        <f t="shared" si="129"/>
        <v>TNLT</v>
      </c>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row>
    <row r="1511" ht="14.25" customHeight="1">
      <c r="A1511" s="1" t="str">
        <f t="shared" si="170"/>
        <v>OK</v>
      </c>
      <c r="B1511" s="103" t="str">
        <f t="shared" si="4"/>
        <v>OK</v>
      </c>
      <c r="C1511" s="4" t="s">
        <v>7303</v>
      </c>
      <c r="D1511" s="4" t="s">
        <v>7264</v>
      </c>
      <c r="E1511" s="4"/>
      <c r="F1511" s="4"/>
      <c r="G1511" s="4"/>
      <c r="H1511" s="4"/>
      <c r="I1511" s="4"/>
      <c r="J1511" s="4"/>
      <c r="K1511" s="4"/>
      <c r="L1511" s="4"/>
      <c r="M1511" s="4" t="s">
        <v>49</v>
      </c>
      <c r="N1511" s="4" t="s">
        <v>5</v>
      </c>
      <c r="O1511" s="4" t="s">
        <v>2817</v>
      </c>
      <c r="P1511" s="4" t="s">
        <v>2910</v>
      </c>
      <c r="Q1511" s="4"/>
      <c r="R1511" s="4" t="s">
        <v>7315</v>
      </c>
      <c r="S1511" s="4" t="s">
        <v>7316</v>
      </c>
      <c r="T1511" s="4" t="s">
        <v>7317</v>
      </c>
      <c r="U1511" s="4" t="s">
        <v>7318</v>
      </c>
      <c r="V1511" s="4" t="s">
        <v>7319</v>
      </c>
      <c r="W1511" s="4" t="s">
        <v>7320</v>
      </c>
      <c r="X1511" s="4"/>
      <c r="Y1511" s="4"/>
      <c r="Z1511" s="4"/>
      <c r="AA1511" s="4">
        <v>1583.0</v>
      </c>
      <c r="AB1511" s="4" t="s">
        <v>47</v>
      </c>
      <c r="AC1511" s="4"/>
      <c r="AD1511" s="20" t="s">
        <v>1060</v>
      </c>
      <c r="AE1511" s="67" t="s">
        <v>8362</v>
      </c>
      <c r="AF1511" s="67" t="s">
        <v>8362</v>
      </c>
      <c r="AG1511" s="67" t="s">
        <v>8362</v>
      </c>
      <c r="AH1511" s="67" t="s">
        <v>8362</v>
      </c>
      <c r="AI1511" s="67" t="s">
        <v>8362</v>
      </c>
      <c r="AJ1511" s="67" t="s">
        <v>8362</v>
      </c>
      <c r="AK1511" s="67" t="s">
        <v>8362</v>
      </c>
      <c r="AL1511" s="67" t="s">
        <v>10397</v>
      </c>
      <c r="AM1511" s="67" t="s">
        <v>10398</v>
      </c>
      <c r="AN1511" s="67" t="s">
        <v>10081</v>
      </c>
      <c r="AO1511" s="67" t="s">
        <v>10399</v>
      </c>
      <c r="AP1511" s="4"/>
      <c r="AQ1511" s="4"/>
      <c r="AR1511" s="4"/>
      <c r="AS1511" s="4"/>
      <c r="AT1511" s="4"/>
      <c r="AU1511" s="4"/>
      <c r="AV1511" s="4"/>
      <c r="AW1511" s="4"/>
      <c r="AX1511" s="4"/>
      <c r="AY1511" s="4"/>
      <c r="AZ1511" s="4"/>
      <c r="BA1511" s="4"/>
      <c r="BB1511" s="4"/>
      <c r="BC1511" s="4"/>
      <c r="BD1511" s="4"/>
      <c r="BE1511" s="4"/>
      <c r="BF1511" s="4"/>
      <c r="BG1511" s="4"/>
      <c r="BH1511" s="4"/>
      <c r="BI1511" s="4"/>
      <c r="BJ1511" s="243" t="str">
        <f t="shared" si="129"/>
        <v>TNLT</v>
      </c>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row>
    <row r="1512" ht="14.25" customHeight="1">
      <c r="A1512" s="1" t="str">
        <f t="shared" si="170"/>
        <v>Giữ chỗ</v>
      </c>
      <c r="B1512" s="103" t="str">
        <f t="shared" si="4"/>
        <v>OK</v>
      </c>
      <c r="C1512" s="4" t="s">
        <v>7303</v>
      </c>
      <c r="D1512" s="4" t="s">
        <v>7264</v>
      </c>
      <c r="E1512" s="4"/>
      <c r="F1512" s="4"/>
      <c r="G1512" s="4"/>
      <c r="H1512" s="4"/>
      <c r="I1512" s="4"/>
      <c r="J1512" s="4"/>
      <c r="K1512" s="4"/>
      <c r="L1512" s="4"/>
      <c r="M1512" s="4" t="s">
        <v>49</v>
      </c>
      <c r="N1512" s="4" t="s">
        <v>5</v>
      </c>
      <c r="O1512" s="4" t="s">
        <v>2817</v>
      </c>
      <c r="P1512" s="4" t="s">
        <v>2910</v>
      </c>
      <c r="Q1512" s="4"/>
      <c r="R1512" s="4"/>
      <c r="S1512" s="4"/>
      <c r="T1512" s="4"/>
      <c r="U1512" s="4"/>
      <c r="V1512" s="4"/>
      <c r="W1512" s="4"/>
      <c r="X1512" s="4"/>
      <c r="Y1512" s="4"/>
      <c r="Z1512" s="4"/>
      <c r="AA1512" s="4">
        <v>1583.0</v>
      </c>
      <c r="AB1512" s="4" t="s">
        <v>47</v>
      </c>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c r="BI1512" s="4"/>
      <c r="BJ1512" s="243" t="str">
        <f t="shared" si="129"/>
        <v>TNLT</v>
      </c>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row>
    <row r="1513" ht="14.25" customHeight="1">
      <c r="A1513" s="1" t="str">
        <f t="shared" si="170"/>
        <v/>
      </c>
      <c r="B1513" s="103" t="str">
        <f t="shared" si="4"/>
        <v>Có sẵn</v>
      </c>
      <c r="C1513" s="4" t="s">
        <v>7303</v>
      </c>
      <c r="D1513" s="4" t="s">
        <v>7264</v>
      </c>
      <c r="E1513" s="4"/>
      <c r="F1513" s="4" t="s">
        <v>7309</v>
      </c>
      <c r="G1513" s="4"/>
      <c r="H1513" s="4"/>
      <c r="I1513" s="4"/>
      <c r="J1513" s="4" t="s">
        <v>123</v>
      </c>
      <c r="K1513" s="4"/>
      <c r="L1513" s="4" t="s">
        <v>7310</v>
      </c>
      <c r="M1513" s="4"/>
      <c r="N1513" s="4"/>
      <c r="O1513" s="4"/>
      <c r="P1513" s="4" t="s">
        <v>7321</v>
      </c>
      <c r="Q1513" s="4" t="s">
        <v>5</v>
      </c>
      <c r="R1513" s="4" t="s">
        <v>7322</v>
      </c>
      <c r="S1513" s="4" t="s">
        <v>7323</v>
      </c>
      <c r="T1513" s="4" t="s">
        <v>7324</v>
      </c>
      <c r="U1513" s="4" t="s">
        <v>7325</v>
      </c>
      <c r="V1513" s="4" t="s">
        <v>150</v>
      </c>
      <c r="W1513" s="4" t="s">
        <v>150</v>
      </c>
      <c r="X1513" s="4" t="s">
        <v>410</v>
      </c>
      <c r="Y1513" s="4"/>
      <c r="Z1513" s="4" t="s">
        <v>7326</v>
      </c>
      <c r="AA1513" s="4">
        <v>1584.0</v>
      </c>
      <c r="AB1513" s="4" t="s">
        <v>13</v>
      </c>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c r="BI1513" s="4"/>
      <c r="BJ1513" s="243" t="str">
        <f t="shared" si="129"/>
        <v>TNLT</v>
      </c>
      <c r="BK1513" s="4"/>
      <c r="BL1513" s="4"/>
      <c r="BM1513" s="4"/>
      <c r="BN1513" s="4"/>
      <c r="BO1513" s="4"/>
      <c r="BP1513" s="4"/>
      <c r="BQ1513" s="4"/>
      <c r="BR1513" s="4"/>
      <c r="BS1513" s="4"/>
      <c r="BT1513" s="4"/>
      <c r="BU1513" s="4"/>
      <c r="BV1513" s="4"/>
      <c r="BW1513" s="4"/>
      <c r="BX1513" s="4"/>
      <c r="BY1513" s="4"/>
      <c r="BZ1513" s="4"/>
      <c r="CA1513" s="4"/>
      <c r="CB1513" s="4"/>
      <c r="CC1513" s="4"/>
      <c r="CD1513" s="4"/>
      <c r="CE1513" s="4"/>
      <c r="CF1513" s="4"/>
      <c r="CG1513" s="4"/>
      <c r="CH1513" s="4"/>
      <c r="CI1513" s="4"/>
      <c r="CJ1513" s="4"/>
      <c r="CK1513" s="4"/>
      <c r="CL1513" s="4"/>
      <c r="CM1513" s="4"/>
    </row>
    <row r="1514" ht="14.25" customHeight="1">
      <c r="A1514" s="1" t="str">
        <f t="shared" si="170"/>
        <v/>
      </c>
      <c r="B1514" s="103" t="str">
        <f t="shared" si="4"/>
        <v>Có sẵn</v>
      </c>
      <c r="C1514" s="4" t="s">
        <v>7303</v>
      </c>
      <c r="D1514" s="4" t="s">
        <v>7264</v>
      </c>
      <c r="E1514" s="4"/>
      <c r="F1514" s="4"/>
      <c r="G1514" s="4"/>
      <c r="H1514" s="4"/>
      <c r="I1514" s="4"/>
      <c r="J1514" s="4"/>
      <c r="K1514" s="4"/>
      <c r="L1514" s="4"/>
      <c r="M1514" s="4"/>
      <c r="N1514" s="4"/>
      <c r="O1514" s="4"/>
      <c r="P1514" s="4" t="s">
        <v>7327</v>
      </c>
      <c r="Q1514" s="4" t="s">
        <v>9</v>
      </c>
      <c r="R1514" s="4" t="s">
        <v>7328</v>
      </c>
      <c r="S1514" s="4" t="s">
        <v>150</v>
      </c>
      <c r="T1514" s="4" t="s">
        <v>150</v>
      </c>
      <c r="U1514" s="4" t="s">
        <v>150</v>
      </c>
      <c r="V1514" s="4" t="s">
        <v>150</v>
      </c>
      <c r="W1514" s="4" t="s">
        <v>150</v>
      </c>
      <c r="X1514" s="4" t="s">
        <v>7329</v>
      </c>
      <c r="Y1514" s="4"/>
      <c r="Z1514" s="4" t="s">
        <v>7330</v>
      </c>
      <c r="AA1514" s="4">
        <v>1585.0</v>
      </c>
      <c r="AB1514" s="4" t="s">
        <v>13</v>
      </c>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c r="BI1514" s="4"/>
      <c r="BJ1514" s="243" t="str">
        <f t="shared" si="129"/>
        <v>TL</v>
      </c>
      <c r="BK1514" s="4"/>
      <c r="BL1514" s="4"/>
      <c r="BM1514" s="4"/>
      <c r="BN1514" s="4"/>
      <c r="BO1514" s="4"/>
      <c r="BP1514" s="4"/>
      <c r="BQ1514" s="4"/>
      <c r="BR1514" s="4"/>
      <c r="BS1514" s="4"/>
      <c r="BT1514" s="4"/>
      <c r="BU1514" s="4"/>
      <c r="BV1514" s="4"/>
      <c r="BW1514" s="4"/>
      <c r="BX1514" s="4"/>
      <c r="BY1514" s="4"/>
      <c r="BZ1514" s="4"/>
      <c r="CA1514" s="4"/>
      <c r="CB1514" s="4"/>
      <c r="CC1514" s="4"/>
      <c r="CD1514" s="4"/>
      <c r="CE1514" s="4"/>
      <c r="CF1514" s="4"/>
      <c r="CG1514" s="4"/>
      <c r="CH1514" s="4"/>
      <c r="CI1514" s="4"/>
      <c r="CJ1514" s="4"/>
      <c r="CK1514" s="4"/>
      <c r="CL1514" s="4"/>
      <c r="CM1514" s="4"/>
    </row>
    <row r="1515" ht="14.25" customHeight="1">
      <c r="A1515" s="1" t="str">
        <f t="shared" si="170"/>
        <v/>
      </c>
      <c r="B1515" s="103" t="str">
        <f t="shared" si="4"/>
        <v>Có sẵn</v>
      </c>
      <c r="C1515" s="4" t="s">
        <v>7303</v>
      </c>
      <c r="D1515" s="4" t="s">
        <v>7264</v>
      </c>
      <c r="E1515" s="4"/>
      <c r="F1515" s="4"/>
      <c r="G1515" s="4"/>
      <c r="H1515" s="4"/>
      <c r="I1515" s="4"/>
      <c r="J1515" s="4"/>
      <c r="K1515" s="4"/>
      <c r="L1515" s="4"/>
      <c r="M1515" s="4"/>
      <c r="N1515" s="4"/>
      <c r="O1515" s="4"/>
      <c r="P1515" s="4"/>
      <c r="Q1515" s="4" t="s">
        <v>144</v>
      </c>
      <c r="R1515" s="4" t="s">
        <v>7331</v>
      </c>
      <c r="S1515" s="4" t="s">
        <v>7332</v>
      </c>
      <c r="T1515" s="4" t="s">
        <v>7333</v>
      </c>
      <c r="U1515" s="4" t="s">
        <v>7334</v>
      </c>
      <c r="V1515" s="4" t="s">
        <v>7335</v>
      </c>
      <c r="W1515" s="4" t="s">
        <v>150</v>
      </c>
      <c r="X1515" s="4" t="s">
        <v>99</v>
      </c>
      <c r="Y1515" s="4"/>
      <c r="Z1515" s="4" t="s">
        <v>5917</v>
      </c>
      <c r="AA1515" s="4">
        <v>1586.0</v>
      </c>
      <c r="AB1515" s="4" t="s">
        <v>101</v>
      </c>
      <c r="AC1515" s="4"/>
      <c r="AD1515" s="20" t="s">
        <v>816</v>
      </c>
      <c r="AE1515" s="4" t="s">
        <v>7331</v>
      </c>
      <c r="AF1515" s="4" t="s">
        <v>144</v>
      </c>
      <c r="AG1515" s="4" t="s">
        <v>7332</v>
      </c>
      <c r="AH1515" s="4" t="s">
        <v>7333</v>
      </c>
      <c r="AI1515" s="4" t="s">
        <v>7334</v>
      </c>
      <c r="AJ1515" s="4" t="s">
        <v>7335</v>
      </c>
      <c r="AK1515" s="67" t="s">
        <v>10400</v>
      </c>
      <c r="AL1515" s="2" t="s">
        <v>242</v>
      </c>
      <c r="AM1515" s="2" t="s">
        <v>10401</v>
      </c>
      <c r="AN1515" s="67" t="s">
        <v>10402</v>
      </c>
      <c r="AO1515" s="67" t="s">
        <v>10403</v>
      </c>
      <c r="AQ1515" s="4"/>
      <c r="AR1515" s="4"/>
      <c r="AS1515" s="4"/>
      <c r="AT1515" s="4"/>
      <c r="AU1515" s="4"/>
      <c r="AV1515" s="4"/>
      <c r="AW1515" s="4"/>
      <c r="AX1515" s="4"/>
      <c r="AY1515" s="4"/>
      <c r="AZ1515" s="4"/>
      <c r="BA1515" s="4"/>
      <c r="BB1515" s="4"/>
      <c r="BC1515" s="4"/>
      <c r="BD1515" s="4"/>
      <c r="BE1515" s="4"/>
      <c r="BF1515" s="4"/>
      <c r="BG1515" s="4"/>
      <c r="BH1515" s="4"/>
      <c r="BI1515" s="4"/>
      <c r="BJ1515" s="243" t="str">
        <f t="shared" si="129"/>
        <v>ICT_TNLT</v>
      </c>
      <c r="BK1515" s="4"/>
      <c r="BL1515" s="4"/>
      <c r="BM1515" s="4"/>
      <c r="BN1515" s="4"/>
      <c r="BO1515" s="4"/>
      <c r="BP1515" s="4"/>
      <c r="BQ1515" s="4"/>
      <c r="BR1515" s="4"/>
      <c r="BS1515" s="4"/>
      <c r="BT1515" s="4"/>
      <c r="BU1515" s="4"/>
      <c r="BV1515" s="4"/>
      <c r="BW1515" s="4"/>
      <c r="BX1515" s="4"/>
      <c r="BY1515" s="4"/>
      <c r="BZ1515" s="4"/>
      <c r="CA1515" s="4"/>
      <c r="CB1515" s="4"/>
      <c r="CC1515" s="4"/>
      <c r="CD1515" s="4"/>
      <c r="CE1515" s="4"/>
      <c r="CF1515" s="4"/>
      <c r="CG1515" s="4"/>
      <c r="CH1515" s="4"/>
      <c r="CI1515" s="4"/>
      <c r="CJ1515" s="4"/>
      <c r="CK1515" s="4"/>
      <c r="CL1515" s="4"/>
      <c r="CM1515" s="4"/>
    </row>
    <row r="1516" ht="14.25" customHeight="1">
      <c r="A1516" s="1" t="str">
        <f t="shared" si="170"/>
        <v/>
      </c>
      <c r="B1516" s="103" t="str">
        <f t="shared" si="4"/>
        <v>Tự do chọn</v>
      </c>
      <c r="C1516" s="4" t="s">
        <v>7336</v>
      </c>
      <c r="D1516" s="4" t="s">
        <v>7264</v>
      </c>
      <c r="E1516" s="4"/>
      <c r="F1516" s="4"/>
      <c r="G1516" s="4"/>
      <c r="H1516" s="4"/>
      <c r="I1516" s="4"/>
      <c r="J1516" s="4"/>
      <c r="K1516" s="4"/>
      <c r="L1516" s="4"/>
      <c r="M1516" s="4" t="s">
        <v>49</v>
      </c>
      <c r="N1516" s="4" t="s">
        <v>5</v>
      </c>
      <c r="O1516" s="4"/>
      <c r="P1516" s="4"/>
      <c r="Q1516" s="4"/>
      <c r="R1516" s="4"/>
      <c r="S1516" s="4"/>
      <c r="T1516" s="4"/>
      <c r="U1516" s="4"/>
      <c r="V1516" s="4"/>
      <c r="W1516" s="4"/>
      <c r="X1516" s="4"/>
      <c r="Y1516" s="4"/>
      <c r="Z1516" s="4"/>
      <c r="AA1516" s="4">
        <v>1587.0</v>
      </c>
      <c r="AB1516" s="4" t="s">
        <v>47</v>
      </c>
      <c r="AC1516" s="4"/>
      <c r="AD1516" s="20" t="s">
        <v>466</v>
      </c>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243" t="str">
        <f t="shared" si="129"/>
        <v>TNLT</v>
      </c>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c r="CM1516" s="4"/>
    </row>
    <row r="1517" ht="14.25" customHeight="1">
      <c r="A1517" s="1" t="str">
        <f t="shared" si="170"/>
        <v/>
      </c>
      <c r="B1517" s="103" t="str">
        <f t="shared" si="4"/>
        <v>Tự do chọn</v>
      </c>
      <c r="C1517" s="4" t="s">
        <v>7336</v>
      </c>
      <c r="D1517" s="4" t="s">
        <v>7264</v>
      </c>
      <c r="E1517" s="4"/>
      <c r="F1517" s="4"/>
      <c r="G1517" s="4"/>
      <c r="H1517" s="4"/>
      <c r="I1517" s="4"/>
      <c r="J1517" s="4"/>
      <c r="K1517" s="4"/>
      <c r="L1517" s="4"/>
      <c r="M1517" s="4" t="s">
        <v>49</v>
      </c>
      <c r="N1517" s="4" t="s">
        <v>5</v>
      </c>
      <c r="O1517" s="4"/>
      <c r="P1517" s="4"/>
      <c r="Q1517" s="4"/>
      <c r="R1517" s="4"/>
      <c r="S1517" s="4"/>
      <c r="T1517" s="4"/>
      <c r="U1517" s="4"/>
      <c r="V1517" s="4"/>
      <c r="W1517" s="4"/>
      <c r="X1517" s="4"/>
      <c r="Y1517" s="4"/>
      <c r="Z1517" s="4"/>
      <c r="AA1517" s="4">
        <v>1587.0</v>
      </c>
      <c r="AB1517" s="4" t="s">
        <v>47</v>
      </c>
      <c r="AC1517" s="4"/>
      <c r="AD1517" s="20" t="s">
        <v>485</v>
      </c>
      <c r="AE1517" s="67" t="s">
        <v>8501</v>
      </c>
      <c r="AF1517" s="67" t="s">
        <v>8501</v>
      </c>
      <c r="AG1517" s="67" t="s">
        <v>8501</v>
      </c>
      <c r="AH1517" s="67" t="s">
        <v>8501</v>
      </c>
      <c r="AI1517" s="67" t="s">
        <v>8501</v>
      </c>
      <c r="AJ1517" s="67" t="s">
        <v>8501</v>
      </c>
      <c r="AK1517" s="67" t="s">
        <v>8501</v>
      </c>
      <c r="AL1517" s="67" t="s">
        <v>8501</v>
      </c>
      <c r="AM1517" s="67" t="s">
        <v>8501</v>
      </c>
      <c r="AN1517" s="67" t="s">
        <v>10404</v>
      </c>
      <c r="AO1517" s="67" t="s">
        <v>10404</v>
      </c>
      <c r="AP1517" s="67" t="s">
        <v>9540</v>
      </c>
      <c r="AQ1517" s="4"/>
      <c r="AR1517" s="4"/>
      <c r="AS1517" s="4"/>
      <c r="AT1517" s="4"/>
      <c r="AU1517" s="4"/>
      <c r="AV1517" s="4"/>
      <c r="AW1517" s="4"/>
      <c r="AX1517" s="4"/>
      <c r="AY1517" s="4"/>
      <c r="AZ1517" s="4"/>
      <c r="BA1517" s="4"/>
      <c r="BB1517" s="4"/>
      <c r="BC1517" s="4"/>
      <c r="BD1517" s="4"/>
      <c r="BE1517" s="4"/>
      <c r="BF1517" s="4"/>
      <c r="BG1517" s="4"/>
      <c r="BH1517" s="4"/>
      <c r="BI1517" s="4"/>
      <c r="BJ1517" s="243" t="str">
        <f t="shared" si="129"/>
        <v>TNLT</v>
      </c>
      <c r="BK1517" s="4"/>
      <c r="BL1517" s="4"/>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c r="CL1517" s="4"/>
      <c r="CM1517" s="4"/>
    </row>
    <row r="1518" ht="14.25" customHeight="1">
      <c r="A1518" s="1" t="str">
        <f t="shared" si="170"/>
        <v>OK</v>
      </c>
      <c r="B1518" s="103" t="str">
        <f t="shared" si="4"/>
        <v>OK</v>
      </c>
      <c r="C1518" s="4" t="s">
        <v>7336</v>
      </c>
      <c r="D1518" s="4" t="s">
        <v>7264</v>
      </c>
      <c r="E1518" s="4"/>
      <c r="F1518" s="4" t="s">
        <v>7337</v>
      </c>
      <c r="G1518" s="4"/>
      <c r="H1518" s="4"/>
      <c r="I1518" s="4"/>
      <c r="J1518" s="4" t="s">
        <v>123</v>
      </c>
      <c r="K1518" s="4"/>
      <c r="L1518" s="4" t="s">
        <v>7338</v>
      </c>
      <c r="M1518" s="4" t="s">
        <v>49</v>
      </c>
      <c r="N1518" s="4" t="s">
        <v>5</v>
      </c>
      <c r="O1518" s="4" t="s">
        <v>3229</v>
      </c>
      <c r="P1518" s="4" t="s">
        <v>3766</v>
      </c>
      <c r="Q1518" s="4"/>
      <c r="R1518" s="4" t="s">
        <v>7339</v>
      </c>
      <c r="S1518" s="4" t="s">
        <v>7340</v>
      </c>
      <c r="T1518" s="4" t="s">
        <v>7341</v>
      </c>
      <c r="U1518" s="4" t="s">
        <v>7342</v>
      </c>
      <c r="V1518" s="4" t="s">
        <v>7343</v>
      </c>
      <c r="W1518" s="4" t="s">
        <v>7344</v>
      </c>
      <c r="X1518" s="4"/>
      <c r="Y1518" s="4"/>
      <c r="Z1518" s="4"/>
      <c r="AA1518" s="4">
        <v>1588.0</v>
      </c>
      <c r="AB1518" s="4" t="s">
        <v>47</v>
      </c>
      <c r="AC1518" s="4"/>
      <c r="AD1518" s="20" t="s">
        <v>489</v>
      </c>
      <c r="AE1518" s="67" t="s">
        <v>10405</v>
      </c>
      <c r="AF1518" s="67" t="s">
        <v>5</v>
      </c>
      <c r="AG1518" s="67" t="s">
        <v>7340</v>
      </c>
      <c r="AH1518" s="67" t="s">
        <v>7341</v>
      </c>
      <c r="AI1518" s="67" t="s">
        <v>7342</v>
      </c>
      <c r="AJ1518" s="67" t="s">
        <v>10406</v>
      </c>
      <c r="AK1518" s="286" t="s">
        <v>7344</v>
      </c>
      <c r="AL1518" s="67" t="s">
        <v>8232</v>
      </c>
      <c r="AM1518" s="67" t="s">
        <v>8232</v>
      </c>
      <c r="AN1518" s="67" t="s">
        <v>8745</v>
      </c>
      <c r="AO1518" s="67" t="s">
        <v>10407</v>
      </c>
      <c r="AP1518" s="4"/>
      <c r="AQ1518" s="4"/>
      <c r="AR1518" s="4"/>
      <c r="AS1518" s="4"/>
      <c r="AT1518" s="4"/>
      <c r="AU1518" s="4"/>
      <c r="AV1518" s="4"/>
      <c r="AW1518" s="4"/>
      <c r="AX1518" s="4"/>
      <c r="AY1518" s="4"/>
      <c r="AZ1518" s="4"/>
      <c r="BA1518" s="4"/>
      <c r="BB1518" s="4"/>
      <c r="BC1518" s="4"/>
      <c r="BD1518" s="4"/>
      <c r="BE1518" s="4"/>
      <c r="BF1518" s="4"/>
      <c r="BG1518" s="4"/>
      <c r="BH1518" s="4"/>
      <c r="BI1518" s="4"/>
      <c r="BJ1518" s="243" t="str">
        <f t="shared" si="129"/>
        <v>TNLT</v>
      </c>
      <c r="BK1518" s="4"/>
      <c r="BL1518" s="4"/>
      <c r="BM1518" s="4"/>
      <c r="BN1518" s="4"/>
      <c r="BO1518" s="4"/>
      <c r="BP1518" s="4"/>
      <c r="BQ1518" s="4"/>
      <c r="BR1518" s="4"/>
      <c r="BS1518" s="4"/>
      <c r="BT1518" s="4"/>
      <c r="BU1518" s="4"/>
      <c r="BV1518" s="4"/>
      <c r="BW1518" s="4"/>
      <c r="BX1518" s="4"/>
      <c r="BY1518" s="4"/>
      <c r="BZ1518" s="4"/>
      <c r="CA1518" s="4"/>
      <c r="CB1518" s="4"/>
      <c r="CC1518" s="4"/>
      <c r="CD1518" s="4"/>
      <c r="CE1518" s="4"/>
      <c r="CF1518" s="4"/>
      <c r="CG1518" s="4"/>
      <c r="CH1518" s="4"/>
      <c r="CI1518" s="4"/>
      <c r="CJ1518" s="4"/>
      <c r="CK1518" s="4"/>
      <c r="CL1518" s="4"/>
      <c r="CM1518" s="4"/>
    </row>
    <row r="1519" ht="14.25" customHeight="1">
      <c r="A1519" s="1" t="str">
        <f t="shared" si="170"/>
        <v>Giữ chỗ</v>
      </c>
      <c r="B1519" s="103" t="str">
        <f t="shared" si="4"/>
        <v>OK</v>
      </c>
      <c r="C1519" s="4" t="s">
        <v>7336</v>
      </c>
      <c r="D1519" s="4" t="s">
        <v>7264</v>
      </c>
      <c r="E1519" s="4"/>
      <c r="F1519" s="4" t="s">
        <v>7337</v>
      </c>
      <c r="G1519" s="4"/>
      <c r="H1519" s="4"/>
      <c r="I1519" s="4"/>
      <c r="J1519" s="4" t="s">
        <v>123</v>
      </c>
      <c r="K1519" s="4"/>
      <c r="L1519" s="4" t="s">
        <v>7338</v>
      </c>
      <c r="M1519" s="4" t="s">
        <v>49</v>
      </c>
      <c r="N1519" s="4" t="s">
        <v>5</v>
      </c>
      <c r="O1519" s="4" t="s">
        <v>3229</v>
      </c>
      <c r="P1519" s="4" t="s">
        <v>3766</v>
      </c>
      <c r="Q1519" s="4"/>
      <c r="R1519" s="4"/>
      <c r="S1519" s="4"/>
      <c r="T1519" s="4"/>
      <c r="U1519" s="4"/>
      <c r="V1519" s="4"/>
      <c r="W1519" s="4"/>
      <c r="X1519" s="4"/>
      <c r="Y1519" s="4"/>
      <c r="Z1519" s="4"/>
      <c r="AA1519" s="4">
        <v>1588.0</v>
      </c>
      <c r="AB1519" s="4" t="s">
        <v>47</v>
      </c>
      <c r="AC1519" s="4"/>
      <c r="AD1519" s="20" t="s">
        <v>494</v>
      </c>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c r="BI1519" s="4"/>
      <c r="BJ1519" s="243" t="str">
        <f t="shared" si="129"/>
        <v>TNLT</v>
      </c>
      <c r="BK1519" s="4"/>
      <c r="BL1519" s="4"/>
      <c r="BM1519" s="4"/>
      <c r="BN1519" s="4"/>
      <c r="BO1519" s="4"/>
      <c r="BP1519" s="4"/>
      <c r="BQ1519" s="4"/>
      <c r="BR1519" s="4"/>
      <c r="BS1519" s="4"/>
      <c r="BT1519" s="4"/>
      <c r="BU1519" s="4"/>
      <c r="BV1519" s="4"/>
      <c r="BW1519" s="4"/>
      <c r="BX1519" s="4"/>
      <c r="BY1519" s="4"/>
      <c r="BZ1519" s="4"/>
      <c r="CA1519" s="4"/>
      <c r="CB1519" s="4"/>
      <c r="CC1519" s="4"/>
      <c r="CD1519" s="4"/>
      <c r="CE1519" s="4"/>
      <c r="CF1519" s="4"/>
      <c r="CG1519" s="4"/>
      <c r="CH1519" s="4"/>
      <c r="CI1519" s="4"/>
      <c r="CJ1519" s="4"/>
      <c r="CK1519" s="4"/>
      <c r="CL1519" s="4"/>
      <c r="CM1519" s="4"/>
    </row>
    <row r="1520" ht="14.25" customHeight="1">
      <c r="A1520" s="1" t="str">
        <f t="shared" si="170"/>
        <v>OK</v>
      </c>
      <c r="B1520" s="103" t="str">
        <f t="shared" si="4"/>
        <v>OK</v>
      </c>
      <c r="C1520" s="4" t="s">
        <v>7336</v>
      </c>
      <c r="D1520" s="4" t="s">
        <v>7264</v>
      </c>
      <c r="E1520" s="4"/>
      <c r="F1520" s="4"/>
      <c r="G1520" s="4"/>
      <c r="H1520" s="4"/>
      <c r="I1520" s="4"/>
      <c r="J1520" s="4"/>
      <c r="K1520" s="4"/>
      <c r="L1520" s="4"/>
      <c r="M1520" s="4" t="s">
        <v>49</v>
      </c>
      <c r="N1520" s="4" t="s">
        <v>5</v>
      </c>
      <c r="O1520" s="4" t="s">
        <v>2625</v>
      </c>
      <c r="P1520" s="4" t="s">
        <v>2626</v>
      </c>
      <c r="Q1520" s="4"/>
      <c r="R1520" s="4" t="s">
        <v>7345</v>
      </c>
      <c r="S1520" s="4" t="s">
        <v>2628</v>
      </c>
      <c r="T1520" s="4" t="s">
        <v>227</v>
      </c>
      <c r="U1520" s="4" t="s">
        <v>114</v>
      </c>
      <c r="V1520" s="4" t="s">
        <v>115</v>
      </c>
      <c r="W1520" s="4" t="s">
        <v>116</v>
      </c>
      <c r="X1520" s="4"/>
      <c r="Y1520" s="4"/>
      <c r="Z1520" s="4"/>
      <c r="AA1520" s="4">
        <v>1589.0</v>
      </c>
      <c r="AB1520" s="4" t="s">
        <v>47</v>
      </c>
      <c r="AC1520" s="4"/>
      <c r="AD1520" s="20" t="s">
        <v>112</v>
      </c>
      <c r="AE1520" s="20" t="s">
        <v>8171</v>
      </c>
      <c r="AF1520" s="20" t="s">
        <v>8171</v>
      </c>
      <c r="AG1520" s="20" t="s">
        <v>8171</v>
      </c>
      <c r="AH1520" s="20" t="s">
        <v>8171</v>
      </c>
      <c r="AI1520" s="20" t="s">
        <v>8171</v>
      </c>
      <c r="AJ1520" s="20" t="s">
        <v>8171</v>
      </c>
      <c r="AK1520" s="20" t="s">
        <v>8171</v>
      </c>
      <c r="AL1520" s="20" t="s">
        <v>8232</v>
      </c>
      <c r="AM1520" s="20" t="s">
        <v>8232</v>
      </c>
      <c r="AN1520" s="20" t="s">
        <v>8233</v>
      </c>
      <c r="AO1520" s="20" t="s">
        <v>8234</v>
      </c>
      <c r="AP1520" s="20" t="s">
        <v>8234</v>
      </c>
      <c r="AR1520" s="4"/>
      <c r="AS1520" s="4"/>
      <c r="AT1520" s="4"/>
      <c r="AU1520" s="4"/>
      <c r="AV1520" s="4"/>
      <c r="AW1520" s="4"/>
      <c r="AX1520" s="4"/>
      <c r="AY1520" s="4"/>
      <c r="AZ1520" s="4"/>
      <c r="BA1520" s="4"/>
      <c r="BB1520" s="4"/>
      <c r="BC1520" s="4"/>
      <c r="BD1520" s="4"/>
      <c r="BE1520" s="4"/>
      <c r="BF1520" s="4"/>
      <c r="BG1520" s="4"/>
      <c r="BH1520" s="4"/>
      <c r="BI1520" s="4"/>
      <c r="BJ1520" s="243" t="str">
        <f t="shared" si="129"/>
        <v>TNLT</v>
      </c>
      <c r="BK1520" s="4"/>
      <c r="BL1520" s="4"/>
      <c r="BM1520" s="4"/>
      <c r="BN1520" s="4"/>
      <c r="BO1520" s="4"/>
      <c r="BP1520" s="4"/>
      <c r="BQ1520" s="4"/>
      <c r="BR1520" s="4"/>
      <c r="BS1520" s="4"/>
      <c r="BT1520" s="4"/>
      <c r="BU1520" s="4"/>
      <c r="BV1520" s="4"/>
      <c r="BW1520" s="4"/>
      <c r="BX1520" s="4"/>
      <c r="BY1520" s="4"/>
      <c r="BZ1520" s="4"/>
      <c r="CA1520" s="4"/>
      <c r="CB1520" s="4"/>
      <c r="CC1520" s="4"/>
      <c r="CD1520" s="4"/>
      <c r="CE1520" s="4"/>
      <c r="CF1520" s="4"/>
      <c r="CG1520" s="4"/>
      <c r="CH1520" s="4"/>
      <c r="CI1520" s="4"/>
      <c r="CJ1520" s="4"/>
      <c r="CK1520" s="4"/>
      <c r="CL1520" s="4"/>
      <c r="CM1520" s="4"/>
    </row>
    <row r="1521" ht="14.25" customHeight="1">
      <c r="A1521" s="1" t="str">
        <f t="shared" si="170"/>
        <v>OK</v>
      </c>
      <c r="B1521" s="103" t="str">
        <f t="shared" si="4"/>
        <v>OK</v>
      </c>
      <c r="C1521" s="4" t="s">
        <v>7336</v>
      </c>
      <c r="D1521" s="4" t="s">
        <v>7264</v>
      </c>
      <c r="E1521" s="4"/>
      <c r="F1521" s="4"/>
      <c r="G1521" s="4"/>
      <c r="H1521" s="4"/>
      <c r="I1521" s="4"/>
      <c r="J1521" s="4"/>
      <c r="K1521" s="4"/>
      <c r="L1521" s="4"/>
      <c r="M1521" s="4" t="s">
        <v>49</v>
      </c>
      <c r="N1521" s="4" t="s">
        <v>5</v>
      </c>
      <c r="O1521" s="4" t="s">
        <v>2625</v>
      </c>
      <c r="P1521" s="4" t="s">
        <v>2626</v>
      </c>
      <c r="Q1521" s="4"/>
      <c r="R1521" s="4" t="s">
        <v>7345</v>
      </c>
      <c r="S1521" s="4" t="s">
        <v>2628</v>
      </c>
      <c r="T1521" s="4" t="s">
        <v>227</v>
      </c>
      <c r="U1521" s="4" t="s">
        <v>114</v>
      </c>
      <c r="V1521" s="4" t="s">
        <v>115</v>
      </c>
      <c r="W1521" s="4" t="s">
        <v>116</v>
      </c>
      <c r="X1521" s="4" t="s">
        <v>410</v>
      </c>
      <c r="Y1521" s="4" t="s">
        <v>7346</v>
      </c>
      <c r="Z1521" s="4"/>
      <c r="AA1521" s="4">
        <v>1589.0</v>
      </c>
      <c r="AB1521" s="4" t="s">
        <v>47</v>
      </c>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c r="BI1521" s="4"/>
      <c r="BJ1521" s="243" t="str">
        <f t="shared" si="129"/>
        <v>TNLT</v>
      </c>
      <c r="BK1521" s="4"/>
      <c r="BL1521" s="4"/>
      <c r="BM1521" s="4"/>
      <c r="BN1521" s="4"/>
      <c r="BO1521" s="4"/>
      <c r="BP1521" s="4"/>
      <c r="BQ1521" s="4"/>
      <c r="BR1521" s="4"/>
      <c r="BS1521" s="4"/>
      <c r="BT1521" s="4"/>
      <c r="BU1521" s="4"/>
      <c r="BV1521" s="4"/>
      <c r="BW1521" s="4"/>
      <c r="BX1521" s="4"/>
      <c r="BY1521" s="4"/>
      <c r="BZ1521" s="4"/>
      <c r="CA1521" s="4"/>
      <c r="CB1521" s="4"/>
      <c r="CC1521" s="4"/>
      <c r="CD1521" s="4"/>
      <c r="CE1521" s="4"/>
      <c r="CF1521" s="4"/>
      <c r="CG1521" s="4"/>
      <c r="CH1521" s="4"/>
      <c r="CI1521" s="4"/>
      <c r="CJ1521" s="4"/>
      <c r="CK1521" s="4"/>
      <c r="CL1521" s="4"/>
      <c r="CM1521" s="4"/>
    </row>
    <row r="1522" ht="14.25" customHeight="1">
      <c r="A1522" s="1" t="str">
        <f t="shared" si="170"/>
        <v/>
      </c>
      <c r="B1522" s="103" t="str">
        <f t="shared" si="4"/>
        <v>Có sẵn</v>
      </c>
      <c r="C1522" s="4" t="s">
        <v>7336</v>
      </c>
      <c r="D1522" s="4" t="s">
        <v>7264</v>
      </c>
      <c r="E1522" s="4"/>
      <c r="F1522" s="4" t="s">
        <v>7337</v>
      </c>
      <c r="G1522" s="4"/>
      <c r="H1522" s="4"/>
      <c r="I1522" s="4"/>
      <c r="J1522" s="4" t="s">
        <v>123</v>
      </c>
      <c r="K1522" s="4"/>
      <c r="L1522" s="4" t="s">
        <v>7338</v>
      </c>
      <c r="M1522" s="4"/>
      <c r="N1522" s="4"/>
      <c r="O1522" s="4"/>
      <c r="P1522" s="4" t="s">
        <v>7347</v>
      </c>
      <c r="Q1522" s="4" t="s">
        <v>5</v>
      </c>
      <c r="R1522" s="4" t="s">
        <v>7348</v>
      </c>
      <c r="S1522" s="4" t="s">
        <v>7349</v>
      </c>
      <c r="T1522" s="4" t="s">
        <v>7350</v>
      </c>
      <c r="U1522" s="4" t="s">
        <v>7351</v>
      </c>
      <c r="V1522" s="4" t="s">
        <v>150</v>
      </c>
      <c r="W1522" s="4" t="s">
        <v>150</v>
      </c>
      <c r="X1522" s="4" t="s">
        <v>171</v>
      </c>
      <c r="Y1522" s="4"/>
      <c r="Z1522" s="4" t="s">
        <v>7352</v>
      </c>
      <c r="AA1522" s="4">
        <v>1590.0</v>
      </c>
      <c r="AB1522" s="4" t="s">
        <v>13</v>
      </c>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c r="BI1522" s="4"/>
      <c r="BJ1522" s="243" t="str">
        <f t="shared" si="129"/>
        <v>TNLT</v>
      </c>
      <c r="BK1522" s="4"/>
      <c r="BL1522" s="4"/>
      <c r="BM1522" s="4"/>
      <c r="BN1522" s="4"/>
      <c r="BO1522" s="4"/>
      <c r="BP1522" s="4"/>
      <c r="BQ1522" s="4"/>
      <c r="BR1522" s="4"/>
      <c r="BS1522" s="4"/>
      <c r="BT1522" s="4"/>
      <c r="BU1522" s="4"/>
      <c r="BV1522" s="4"/>
      <c r="BW1522" s="4"/>
      <c r="BX1522" s="4"/>
      <c r="BY1522" s="4"/>
      <c r="BZ1522" s="4"/>
      <c r="CA1522" s="4"/>
      <c r="CB1522" s="4"/>
      <c r="CC1522" s="4"/>
      <c r="CD1522" s="4"/>
      <c r="CE1522" s="4"/>
      <c r="CF1522" s="4"/>
      <c r="CG1522" s="4"/>
      <c r="CH1522" s="4"/>
      <c r="CI1522" s="4"/>
      <c r="CJ1522" s="4"/>
      <c r="CK1522" s="4"/>
      <c r="CL1522" s="4"/>
      <c r="CM1522" s="4"/>
    </row>
    <row r="1523" ht="14.25" customHeight="1">
      <c r="A1523" s="1" t="str">
        <f t="shared" si="170"/>
        <v/>
      </c>
      <c r="B1523" s="103" t="str">
        <f t="shared" si="4"/>
        <v>Có sẵn</v>
      </c>
      <c r="C1523" s="4" t="s">
        <v>7336</v>
      </c>
      <c r="D1523" s="4" t="s">
        <v>7264</v>
      </c>
      <c r="E1523" s="4"/>
      <c r="F1523" s="4"/>
      <c r="G1523" s="4"/>
      <c r="H1523" s="4"/>
      <c r="I1523" s="4"/>
      <c r="J1523" s="4"/>
      <c r="K1523" s="4"/>
      <c r="L1523" s="4"/>
      <c r="M1523" s="4"/>
      <c r="N1523" s="4"/>
      <c r="O1523" s="4"/>
      <c r="P1523" s="4" t="s">
        <v>7353</v>
      </c>
      <c r="Q1523" s="4" t="s">
        <v>9</v>
      </c>
      <c r="R1523" s="4" t="s">
        <v>7354</v>
      </c>
      <c r="S1523" s="4" t="s">
        <v>150</v>
      </c>
      <c r="T1523" s="4" t="s">
        <v>150</v>
      </c>
      <c r="U1523" s="4" t="s">
        <v>150</v>
      </c>
      <c r="V1523" s="4" t="s">
        <v>150</v>
      </c>
      <c r="W1523" s="4" t="s">
        <v>150</v>
      </c>
      <c r="X1523" s="4" t="s">
        <v>7355</v>
      </c>
      <c r="Y1523" s="4"/>
      <c r="Z1523" s="4" t="s">
        <v>7356</v>
      </c>
      <c r="AA1523" s="4">
        <v>1591.0</v>
      </c>
      <c r="AB1523" s="4" t="s">
        <v>13</v>
      </c>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c r="BI1523" s="4"/>
      <c r="BJ1523" s="243" t="str">
        <f t="shared" si="129"/>
        <v>TL</v>
      </c>
      <c r="BK1523" s="4"/>
      <c r="BL1523" s="4"/>
      <c r="BM1523" s="4"/>
      <c r="BN1523" s="4"/>
      <c r="BO1523" s="4"/>
      <c r="BP1523" s="4"/>
      <c r="BQ1523" s="4"/>
      <c r="BR1523" s="4"/>
      <c r="BS1523" s="4"/>
      <c r="BT1523" s="4"/>
      <c r="BU1523" s="4"/>
      <c r="BV1523" s="4"/>
      <c r="BW1523" s="4"/>
      <c r="BX1523" s="4"/>
      <c r="BY1523" s="4"/>
      <c r="BZ1523" s="4"/>
      <c r="CA1523" s="4"/>
      <c r="CB1523" s="4"/>
      <c r="CC1523" s="4"/>
      <c r="CD1523" s="4"/>
      <c r="CE1523" s="4"/>
      <c r="CF1523" s="4"/>
      <c r="CG1523" s="4"/>
      <c r="CH1523" s="4"/>
      <c r="CI1523" s="4"/>
      <c r="CJ1523" s="4"/>
      <c r="CK1523" s="4"/>
      <c r="CL1523" s="4"/>
      <c r="CM1523" s="4"/>
    </row>
    <row r="1524" ht="14.25" customHeight="1">
      <c r="A1524" s="1" t="str">
        <f t="shared" si="170"/>
        <v/>
      </c>
      <c r="B1524" s="103" t="str">
        <f t="shared" si="4"/>
        <v>Có sẵn</v>
      </c>
      <c r="C1524" s="4" t="s">
        <v>7336</v>
      </c>
      <c r="D1524" s="4" t="s">
        <v>7264</v>
      </c>
      <c r="E1524" s="4"/>
      <c r="F1524" s="4"/>
      <c r="G1524" s="4"/>
      <c r="H1524" s="4"/>
      <c r="I1524" s="4"/>
      <c r="J1524" s="4"/>
      <c r="K1524" s="4"/>
      <c r="L1524" s="4"/>
      <c r="M1524" s="4"/>
      <c r="N1524" s="4"/>
      <c r="O1524" s="4"/>
      <c r="P1524" s="4"/>
      <c r="Q1524" s="4" t="s">
        <v>144</v>
      </c>
      <c r="R1524" s="4" t="s">
        <v>7357</v>
      </c>
      <c r="S1524" s="4" t="s">
        <v>7358</v>
      </c>
      <c r="T1524" s="4" t="s">
        <v>7359</v>
      </c>
      <c r="U1524" s="4" t="s">
        <v>7360</v>
      </c>
      <c r="V1524" s="4" t="s">
        <v>7361</v>
      </c>
      <c r="W1524" s="4" t="s">
        <v>7362</v>
      </c>
      <c r="X1524" s="4" t="s">
        <v>151</v>
      </c>
      <c r="Y1524" s="4"/>
      <c r="Z1524" s="4" t="s">
        <v>1912</v>
      </c>
      <c r="AA1524" s="4">
        <v>1592.0</v>
      </c>
      <c r="AB1524" s="4" t="s">
        <v>101</v>
      </c>
      <c r="AC1524" s="4"/>
      <c r="AD1524" s="20" t="s">
        <v>534</v>
      </c>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c r="BI1524" s="4"/>
      <c r="BJ1524" s="243" t="str">
        <f t="shared" si="129"/>
        <v>ICT_TNLT</v>
      </c>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row>
    <row r="1525" ht="14.25" customHeight="1">
      <c r="A1525" s="1" t="str">
        <f t="shared" si="170"/>
        <v>OK</v>
      </c>
      <c r="B1525" s="103" t="str">
        <f t="shared" si="4"/>
        <v>OK</v>
      </c>
      <c r="C1525" s="4" t="s">
        <v>7363</v>
      </c>
      <c r="D1525" s="4" t="s">
        <v>7264</v>
      </c>
      <c r="E1525" s="4" t="s">
        <v>7364</v>
      </c>
      <c r="F1525" s="4" t="s">
        <v>7365</v>
      </c>
      <c r="G1525" s="4" t="s">
        <v>7366</v>
      </c>
      <c r="H1525" s="4"/>
      <c r="I1525" s="4"/>
      <c r="J1525" s="4"/>
      <c r="K1525" s="4"/>
      <c r="L1525" s="4"/>
      <c r="M1525" s="4" t="s">
        <v>49</v>
      </c>
      <c r="N1525" s="4" t="s">
        <v>5</v>
      </c>
      <c r="O1525" s="4" t="s">
        <v>3108</v>
      </c>
      <c r="P1525" s="4" t="s">
        <v>3244</v>
      </c>
      <c r="Q1525" s="4"/>
      <c r="R1525" s="4" t="s">
        <v>7367</v>
      </c>
      <c r="S1525" s="4" t="s">
        <v>7368</v>
      </c>
      <c r="T1525" s="4" t="s">
        <v>7369</v>
      </c>
      <c r="U1525" s="4" t="s">
        <v>7370</v>
      </c>
      <c r="V1525" s="4" t="s">
        <v>7371</v>
      </c>
      <c r="W1525" s="4" t="s">
        <v>5516</v>
      </c>
      <c r="X1525" s="4"/>
      <c r="Y1525" s="4"/>
      <c r="Z1525" s="4"/>
      <c r="AA1525" s="4">
        <v>1593.0</v>
      </c>
      <c r="AB1525" s="4" t="s">
        <v>47</v>
      </c>
      <c r="AC1525" s="4"/>
      <c r="AD1525" s="20" t="s">
        <v>615</v>
      </c>
      <c r="AE1525" s="67" t="s">
        <v>10408</v>
      </c>
      <c r="AF1525" s="67" t="s">
        <v>5</v>
      </c>
      <c r="AG1525" s="67" t="s">
        <v>10409</v>
      </c>
      <c r="AH1525" s="67" t="s">
        <v>7369</v>
      </c>
      <c r="AI1525" s="67" t="s">
        <v>7370</v>
      </c>
      <c r="AJ1525" s="67" t="s">
        <v>10410</v>
      </c>
      <c r="AK1525" s="67" t="s">
        <v>5516</v>
      </c>
      <c r="AL1525" s="67" t="s">
        <v>4234</v>
      </c>
      <c r="AM1525" s="67" t="s">
        <v>10411</v>
      </c>
      <c r="AN1525" s="67" t="s">
        <v>10412</v>
      </c>
      <c r="AO1525" s="67" t="s">
        <v>10263</v>
      </c>
      <c r="AP1525" s="4"/>
      <c r="AQ1525" s="4"/>
      <c r="AR1525" s="4"/>
      <c r="AS1525" s="4"/>
      <c r="AT1525" s="4"/>
      <c r="AU1525" s="4"/>
      <c r="AV1525" s="4"/>
      <c r="AW1525" s="4"/>
      <c r="AX1525" s="4"/>
      <c r="AY1525" s="4"/>
      <c r="AZ1525" s="4"/>
      <c r="BA1525" s="4"/>
      <c r="BB1525" s="4"/>
      <c r="BC1525" s="4"/>
      <c r="BD1525" s="4"/>
      <c r="BE1525" s="4"/>
      <c r="BF1525" s="4"/>
      <c r="BG1525" s="4"/>
      <c r="BH1525" s="4"/>
      <c r="BI1525" s="4"/>
      <c r="BJ1525" s="243" t="str">
        <f t="shared" si="129"/>
        <v>TNLT</v>
      </c>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c r="CM1525" s="4"/>
    </row>
    <row r="1526" ht="14.25" customHeight="1">
      <c r="A1526" s="1" t="str">
        <f t="shared" si="170"/>
        <v>OK</v>
      </c>
      <c r="B1526" s="103" t="str">
        <f t="shared" si="4"/>
        <v>OK</v>
      </c>
      <c r="C1526" s="4" t="s">
        <v>7363</v>
      </c>
      <c r="D1526" s="4" t="s">
        <v>7264</v>
      </c>
      <c r="E1526" s="4" t="s">
        <v>7364</v>
      </c>
      <c r="F1526" s="4" t="s">
        <v>7365</v>
      </c>
      <c r="G1526" s="4" t="s">
        <v>7366</v>
      </c>
      <c r="H1526" s="4"/>
      <c r="I1526" s="4"/>
      <c r="J1526" s="4"/>
      <c r="K1526" s="4"/>
      <c r="L1526" s="4"/>
      <c r="M1526" s="4" t="s">
        <v>49</v>
      </c>
      <c r="N1526" s="4" t="s">
        <v>5</v>
      </c>
      <c r="O1526" s="4" t="s">
        <v>3108</v>
      </c>
      <c r="P1526" s="4" t="s">
        <v>3244</v>
      </c>
      <c r="Q1526" s="4"/>
      <c r="R1526" s="4" t="s">
        <v>7367</v>
      </c>
      <c r="S1526" s="4" t="s">
        <v>7368</v>
      </c>
      <c r="T1526" s="4" t="s">
        <v>7369</v>
      </c>
      <c r="U1526" s="4" t="s">
        <v>7370</v>
      </c>
      <c r="V1526" s="4" t="s">
        <v>7371</v>
      </c>
      <c r="W1526" s="4" t="s">
        <v>5516</v>
      </c>
      <c r="X1526" s="4" t="s">
        <v>171</v>
      </c>
      <c r="Y1526" s="4" t="s">
        <v>7372</v>
      </c>
      <c r="Z1526" s="4"/>
      <c r="AA1526" s="4">
        <v>1593.0</v>
      </c>
      <c r="AB1526" s="4" t="s">
        <v>47</v>
      </c>
      <c r="AC1526" s="4"/>
      <c r="AD1526" s="20" t="s">
        <v>629</v>
      </c>
      <c r="AE1526" s="67" t="s">
        <v>8171</v>
      </c>
      <c r="AF1526" s="67" t="s">
        <v>8171</v>
      </c>
      <c r="AG1526" s="67" t="s">
        <v>8171</v>
      </c>
      <c r="AH1526" s="67" t="s">
        <v>8171</v>
      </c>
      <c r="AI1526" s="67" t="s">
        <v>8171</v>
      </c>
      <c r="AJ1526" s="67" t="s">
        <v>8171</v>
      </c>
      <c r="AK1526" s="67" t="s">
        <v>8171</v>
      </c>
      <c r="AL1526" s="67" t="s">
        <v>8171</v>
      </c>
      <c r="AM1526" s="67" t="s">
        <v>8171</v>
      </c>
      <c r="AN1526" s="67" t="s">
        <v>10413</v>
      </c>
      <c r="AO1526" s="67" t="s">
        <v>10414</v>
      </c>
      <c r="AP1526" s="4"/>
      <c r="AQ1526" s="4"/>
      <c r="AR1526" s="4"/>
      <c r="AS1526" s="4"/>
      <c r="AT1526" s="4"/>
      <c r="AU1526" s="4"/>
      <c r="AV1526" s="4"/>
      <c r="AW1526" s="4"/>
      <c r="AX1526" s="4"/>
      <c r="AY1526" s="4"/>
      <c r="AZ1526" s="4"/>
      <c r="BA1526" s="4"/>
      <c r="BB1526" s="4"/>
      <c r="BC1526" s="4"/>
      <c r="BD1526" s="4"/>
      <c r="BE1526" s="4"/>
      <c r="BF1526" s="4"/>
      <c r="BG1526" s="4"/>
      <c r="BH1526" s="4"/>
      <c r="BI1526" s="4"/>
      <c r="BJ1526" s="243" t="str">
        <f t="shared" si="129"/>
        <v>TNLT</v>
      </c>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c r="CM1526" s="4"/>
    </row>
    <row r="1527" ht="14.25" customHeight="1">
      <c r="A1527" s="1" t="str">
        <f t="shared" si="170"/>
        <v>OK</v>
      </c>
      <c r="B1527" s="103" t="str">
        <f t="shared" si="4"/>
        <v>OK</v>
      </c>
      <c r="C1527" s="4" t="s">
        <v>7363</v>
      </c>
      <c r="D1527" s="4" t="s">
        <v>7264</v>
      </c>
      <c r="E1527" s="4"/>
      <c r="F1527" s="4"/>
      <c r="G1527" s="4"/>
      <c r="H1527" s="4"/>
      <c r="I1527" s="4"/>
      <c r="J1527" s="4"/>
      <c r="K1527" s="4"/>
      <c r="L1527" s="4"/>
      <c r="M1527" s="4" t="s">
        <v>49</v>
      </c>
      <c r="N1527" s="4" t="s">
        <v>5</v>
      </c>
      <c r="O1527" s="4" t="s">
        <v>2631</v>
      </c>
      <c r="P1527" s="4" t="s">
        <v>3197</v>
      </c>
      <c r="Q1527" s="4"/>
      <c r="R1527" s="4" t="s">
        <v>7373</v>
      </c>
      <c r="S1527" s="4" t="s">
        <v>7374</v>
      </c>
      <c r="T1527" s="4" t="s">
        <v>7375</v>
      </c>
      <c r="U1527" s="4" t="s">
        <v>7376</v>
      </c>
      <c r="V1527" s="4" t="s">
        <v>3409</v>
      </c>
      <c r="W1527" s="4" t="s">
        <v>7377</v>
      </c>
      <c r="X1527" s="4"/>
      <c r="Y1527" s="4"/>
      <c r="Z1527" s="4"/>
      <c r="AA1527" s="4">
        <v>1594.0</v>
      </c>
      <c r="AB1527" s="4" t="s">
        <v>47</v>
      </c>
      <c r="AC1527" s="4"/>
      <c r="AD1527" s="20" t="s">
        <v>646</v>
      </c>
      <c r="AE1527" s="67" t="s">
        <v>10415</v>
      </c>
      <c r="AF1527" s="67" t="s">
        <v>5</v>
      </c>
      <c r="AG1527" s="67" t="s">
        <v>10416</v>
      </c>
      <c r="AH1527" s="67" t="s">
        <v>10417</v>
      </c>
      <c r="AI1527" s="67" t="s">
        <v>10418</v>
      </c>
      <c r="AJ1527" s="67" t="s">
        <v>10419</v>
      </c>
      <c r="AK1527" s="67" t="s">
        <v>1752</v>
      </c>
      <c r="AL1527" s="67" t="s">
        <v>8846</v>
      </c>
      <c r="AM1527" s="67" t="s">
        <v>10420</v>
      </c>
      <c r="AN1527" s="67" t="s">
        <v>10421</v>
      </c>
      <c r="AO1527" s="67" t="s">
        <v>8849</v>
      </c>
      <c r="AP1527" s="4"/>
      <c r="AQ1527" s="4"/>
      <c r="AR1527" s="4"/>
      <c r="AS1527" s="4"/>
      <c r="AT1527" s="4"/>
      <c r="AU1527" s="4"/>
      <c r="AV1527" s="4"/>
      <c r="AW1527" s="4"/>
      <c r="AX1527" s="4"/>
      <c r="AY1527" s="4"/>
      <c r="AZ1527" s="4"/>
      <c r="BA1527" s="4"/>
      <c r="BB1527" s="4"/>
      <c r="BC1527" s="4"/>
      <c r="BD1527" s="4"/>
      <c r="BE1527" s="4"/>
      <c r="BF1527" s="4"/>
      <c r="BG1527" s="4"/>
      <c r="BH1527" s="4"/>
      <c r="BI1527" s="4"/>
      <c r="BJ1527" s="243" t="str">
        <f t="shared" si="129"/>
        <v>TNLT</v>
      </c>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c r="CL1527" s="4"/>
      <c r="CM1527" s="4"/>
    </row>
    <row r="1528" ht="14.25" customHeight="1">
      <c r="A1528" s="1" t="str">
        <f t="shared" si="170"/>
        <v>Giữ chỗ</v>
      </c>
      <c r="B1528" s="103" t="str">
        <f t="shared" si="4"/>
        <v>OK</v>
      </c>
      <c r="C1528" s="4" t="s">
        <v>7363</v>
      </c>
      <c r="D1528" s="4" t="s">
        <v>7264</v>
      </c>
      <c r="E1528" s="4"/>
      <c r="F1528" s="4"/>
      <c r="G1528" s="4"/>
      <c r="H1528" s="4"/>
      <c r="I1528" s="4"/>
      <c r="J1528" s="4"/>
      <c r="K1528" s="4"/>
      <c r="L1528" s="4"/>
      <c r="M1528" s="4" t="s">
        <v>49</v>
      </c>
      <c r="N1528" s="4" t="s">
        <v>5</v>
      </c>
      <c r="O1528" s="4" t="s">
        <v>2631</v>
      </c>
      <c r="P1528" s="4" t="s">
        <v>3197</v>
      </c>
      <c r="Q1528" s="4"/>
      <c r="R1528" s="4"/>
      <c r="S1528" s="4"/>
      <c r="T1528" s="4"/>
      <c r="U1528" s="4"/>
      <c r="V1528" s="4"/>
      <c r="W1528" s="4"/>
      <c r="X1528" s="4"/>
      <c r="Y1528" s="4"/>
      <c r="Z1528" s="4"/>
      <c r="AA1528" s="4">
        <v>1594.0</v>
      </c>
      <c r="AB1528" s="4" t="s">
        <v>47</v>
      </c>
      <c r="AC1528" s="4"/>
      <c r="AD1528" s="20" t="s">
        <v>1191</v>
      </c>
      <c r="AE1528" s="67" t="s">
        <v>10422</v>
      </c>
      <c r="AF1528" s="67" t="s">
        <v>5</v>
      </c>
      <c r="AG1528" s="67" t="s">
        <v>10423</v>
      </c>
      <c r="AH1528" s="67" t="s">
        <v>10424</v>
      </c>
      <c r="AI1528" s="67" t="s">
        <v>10425</v>
      </c>
      <c r="AJ1528" s="67" t="s">
        <v>10426</v>
      </c>
      <c r="AK1528" s="67" t="s">
        <v>10427</v>
      </c>
      <c r="AL1528" s="67" t="s">
        <v>410</v>
      </c>
      <c r="AM1528" s="67" t="s">
        <v>10428</v>
      </c>
      <c r="AN1528" s="67" t="s">
        <v>8576</v>
      </c>
      <c r="AO1528" s="67" t="s">
        <v>8576</v>
      </c>
      <c r="AP1528" s="4"/>
      <c r="AQ1528" s="4"/>
      <c r="AR1528" s="4"/>
      <c r="AS1528" s="4"/>
      <c r="AT1528" s="4"/>
      <c r="AU1528" s="4"/>
      <c r="AV1528" s="4"/>
      <c r="AW1528" s="4"/>
      <c r="AX1528" s="4"/>
      <c r="AY1528" s="4"/>
      <c r="AZ1528" s="4"/>
      <c r="BA1528" s="4"/>
      <c r="BB1528" s="4"/>
      <c r="BC1528" s="4"/>
      <c r="BD1528" s="4"/>
      <c r="BE1528" s="4"/>
      <c r="BF1528" s="4"/>
      <c r="BG1528" s="4"/>
      <c r="BH1528" s="4"/>
      <c r="BI1528" s="4"/>
      <c r="BJ1528" s="243" t="str">
        <f t="shared" si="129"/>
        <v>TNLT</v>
      </c>
      <c r="BK1528" s="4"/>
      <c r="BL1528" s="4"/>
      <c r="BM1528" s="4"/>
      <c r="BN1528" s="4"/>
      <c r="BO1528" s="4"/>
      <c r="BP1528" s="4"/>
      <c r="BQ1528" s="4"/>
      <c r="BR1528" s="4"/>
      <c r="BS1528" s="4"/>
      <c r="BT1528" s="4"/>
      <c r="BU1528" s="4"/>
      <c r="BV1528" s="4"/>
      <c r="BW1528" s="4"/>
      <c r="BX1528" s="4"/>
      <c r="BY1528" s="4"/>
      <c r="BZ1528" s="4"/>
      <c r="CA1528" s="4"/>
      <c r="CB1528" s="4"/>
      <c r="CC1528" s="4"/>
      <c r="CD1528" s="4"/>
      <c r="CE1528" s="4"/>
      <c r="CF1528" s="4"/>
      <c r="CG1528" s="4"/>
      <c r="CH1528" s="4"/>
      <c r="CI1528" s="4"/>
      <c r="CJ1528" s="4"/>
      <c r="CK1528" s="4"/>
      <c r="CL1528" s="4"/>
      <c r="CM1528" s="4"/>
    </row>
    <row r="1529" ht="14.25" customHeight="1">
      <c r="A1529" s="1" t="str">
        <f t="shared" si="170"/>
        <v>OK</v>
      </c>
      <c r="B1529" s="103" t="str">
        <f t="shared" si="4"/>
        <v>OK</v>
      </c>
      <c r="C1529" s="4" t="s">
        <v>7363</v>
      </c>
      <c r="D1529" s="4" t="s">
        <v>7264</v>
      </c>
      <c r="E1529" s="4"/>
      <c r="F1529" s="4"/>
      <c r="G1529" s="4"/>
      <c r="H1529" s="4"/>
      <c r="I1529" s="4"/>
      <c r="J1529" s="4"/>
      <c r="K1529" s="4"/>
      <c r="L1529" s="4"/>
      <c r="M1529" s="4" t="s">
        <v>49</v>
      </c>
      <c r="N1529" s="4" t="s">
        <v>5</v>
      </c>
      <c r="O1529" s="4" t="s">
        <v>3767</v>
      </c>
      <c r="P1529" s="4" t="s">
        <v>3884</v>
      </c>
      <c r="Q1529" s="4"/>
      <c r="R1529" s="4" t="s">
        <v>7378</v>
      </c>
      <c r="S1529" s="4" t="s">
        <v>7379</v>
      </c>
      <c r="T1529" s="4" t="s">
        <v>7380</v>
      </c>
      <c r="U1529" s="4" t="s">
        <v>7381</v>
      </c>
      <c r="V1529" s="4" t="s">
        <v>7382</v>
      </c>
      <c r="W1529" s="4" t="s">
        <v>3409</v>
      </c>
      <c r="X1529" s="4"/>
      <c r="Y1529" s="4"/>
      <c r="Z1529" s="4"/>
      <c r="AA1529" s="4">
        <v>1595.0</v>
      </c>
      <c r="AB1529" s="4" t="s">
        <v>47</v>
      </c>
      <c r="AC1529" s="4"/>
      <c r="AD1529" s="20" t="s">
        <v>1165</v>
      </c>
      <c r="AE1529" s="67" t="s">
        <v>10429</v>
      </c>
      <c r="AF1529" s="67" t="s">
        <v>5</v>
      </c>
      <c r="AG1529" s="290" t="s">
        <v>10430</v>
      </c>
      <c r="AH1529" s="290" t="s">
        <v>10431</v>
      </c>
      <c r="AI1529" s="290" t="s">
        <v>7368</v>
      </c>
      <c r="AJ1529" s="290" t="s">
        <v>10432</v>
      </c>
      <c r="AK1529" s="290" t="s">
        <v>10433</v>
      </c>
      <c r="AL1529" s="67" t="s">
        <v>99</v>
      </c>
      <c r="AM1529" s="290" t="s">
        <v>10434</v>
      </c>
      <c r="AN1529" s="67" t="s">
        <v>10435</v>
      </c>
      <c r="AO1529" s="67" t="s">
        <v>10436</v>
      </c>
      <c r="AP1529" s="4"/>
      <c r="AQ1529" s="4"/>
      <c r="AR1529" s="4"/>
      <c r="AS1529" s="4"/>
      <c r="AT1529" s="4"/>
      <c r="AU1529" s="4"/>
      <c r="AV1529" s="4"/>
      <c r="AW1529" s="4"/>
      <c r="AX1529" s="4"/>
      <c r="AY1529" s="4"/>
      <c r="AZ1529" s="4"/>
      <c r="BA1529" s="4"/>
      <c r="BB1529" s="4"/>
      <c r="BC1529" s="4"/>
      <c r="BD1529" s="4"/>
      <c r="BE1529" s="4"/>
      <c r="BF1529" s="4"/>
      <c r="BG1529" s="4"/>
      <c r="BH1529" s="4"/>
      <c r="BI1529" s="4"/>
      <c r="BJ1529" s="243" t="str">
        <f t="shared" si="129"/>
        <v>TNLT</v>
      </c>
      <c r="BK1529" s="4"/>
      <c r="BL1529" s="4"/>
      <c r="BM1529" s="4"/>
      <c r="BN1529" s="4"/>
      <c r="BO1529" s="4"/>
      <c r="BP1529" s="4"/>
      <c r="BQ1529" s="4"/>
      <c r="BR1529" s="4"/>
      <c r="BS1529" s="4"/>
      <c r="BT1529" s="4"/>
      <c r="BU1529" s="4"/>
      <c r="BV1529" s="4"/>
      <c r="BW1529" s="4"/>
      <c r="BX1529" s="4"/>
      <c r="BY1529" s="4"/>
      <c r="BZ1529" s="4"/>
      <c r="CA1529" s="4"/>
      <c r="CB1529" s="4"/>
      <c r="CC1529" s="4"/>
      <c r="CD1529" s="4"/>
      <c r="CE1529" s="4"/>
      <c r="CF1529" s="4"/>
      <c r="CG1529" s="4"/>
      <c r="CH1529" s="4"/>
      <c r="CI1529" s="4"/>
      <c r="CJ1529" s="4"/>
      <c r="CK1529" s="4"/>
      <c r="CL1529" s="4"/>
      <c r="CM1529" s="4"/>
    </row>
    <row r="1530" ht="14.25" customHeight="1">
      <c r="A1530" s="1" t="str">
        <f t="shared" si="170"/>
        <v>OK</v>
      </c>
      <c r="B1530" s="103" t="str">
        <f t="shared" si="4"/>
        <v>OK</v>
      </c>
      <c r="C1530" s="4" t="s">
        <v>7363</v>
      </c>
      <c r="D1530" s="4" t="s">
        <v>7264</v>
      </c>
      <c r="E1530" s="4"/>
      <c r="F1530" s="4"/>
      <c r="G1530" s="4"/>
      <c r="H1530" s="4"/>
      <c r="I1530" s="4"/>
      <c r="J1530" s="4"/>
      <c r="K1530" s="4"/>
      <c r="L1530" s="4"/>
      <c r="M1530" s="4" t="s">
        <v>49</v>
      </c>
      <c r="N1530" s="4" t="s">
        <v>5</v>
      </c>
      <c r="O1530" s="4" t="s">
        <v>3767</v>
      </c>
      <c r="P1530" s="4" t="s">
        <v>3884</v>
      </c>
      <c r="Q1530" s="4"/>
      <c r="R1530" s="4" t="s">
        <v>7378</v>
      </c>
      <c r="S1530" s="4" t="s">
        <v>7379</v>
      </c>
      <c r="T1530" s="4" t="s">
        <v>7380</v>
      </c>
      <c r="U1530" s="4" t="s">
        <v>7381</v>
      </c>
      <c r="V1530" s="4" t="s">
        <v>7382</v>
      </c>
      <c r="W1530" s="4" t="s">
        <v>3409</v>
      </c>
      <c r="X1530" s="4" t="s">
        <v>99</v>
      </c>
      <c r="Y1530" s="4" t="s">
        <v>7383</v>
      </c>
      <c r="Z1530" s="4"/>
      <c r="AA1530" s="4">
        <v>1595.0</v>
      </c>
      <c r="AB1530" s="4" t="s">
        <v>47</v>
      </c>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c r="BI1530" s="4"/>
      <c r="BJ1530" s="243" t="str">
        <f t="shared" si="129"/>
        <v>TNLT</v>
      </c>
      <c r="BK1530" s="4"/>
      <c r="BL1530" s="4"/>
      <c r="BM1530" s="4"/>
      <c r="BN1530" s="4"/>
      <c r="BO1530" s="4"/>
      <c r="BP1530" s="4"/>
      <c r="BQ1530" s="4"/>
      <c r="BR1530" s="4"/>
      <c r="BS1530" s="4"/>
      <c r="BT1530" s="4"/>
      <c r="BU1530" s="4"/>
      <c r="BV1530" s="4"/>
      <c r="BW1530" s="4"/>
      <c r="BX1530" s="4"/>
      <c r="BY1530" s="4"/>
      <c r="BZ1530" s="4"/>
      <c r="CA1530" s="4"/>
      <c r="CB1530" s="4"/>
      <c r="CC1530" s="4"/>
      <c r="CD1530" s="4"/>
      <c r="CE1530" s="4"/>
      <c r="CF1530" s="4"/>
      <c r="CG1530" s="4"/>
      <c r="CH1530" s="4"/>
      <c r="CI1530" s="4"/>
      <c r="CJ1530" s="4"/>
      <c r="CK1530" s="4"/>
      <c r="CL1530" s="4"/>
      <c r="CM1530" s="4"/>
    </row>
    <row r="1531" ht="14.25" customHeight="1">
      <c r="A1531" s="1" t="str">
        <f t="shared" si="170"/>
        <v>OK</v>
      </c>
      <c r="B1531" s="103" t="str">
        <f t="shared" si="4"/>
        <v>OK</v>
      </c>
      <c r="C1531" s="4" t="s">
        <v>7363</v>
      </c>
      <c r="D1531" s="4" t="s">
        <v>7264</v>
      </c>
      <c r="E1531" s="4" t="s">
        <v>7364</v>
      </c>
      <c r="F1531" s="4" t="s">
        <v>7365</v>
      </c>
      <c r="G1531" s="4" t="s">
        <v>7366</v>
      </c>
      <c r="H1531" s="4"/>
      <c r="I1531" s="4"/>
      <c r="J1531" s="4"/>
      <c r="K1531" s="4"/>
      <c r="L1531" s="4"/>
      <c r="M1531" s="4" t="s">
        <v>48</v>
      </c>
      <c r="N1531" s="4" t="s">
        <v>5</v>
      </c>
      <c r="O1531" s="4" t="s">
        <v>125</v>
      </c>
      <c r="P1531" s="4" t="s">
        <v>2072</v>
      </c>
      <c r="Q1531" s="4"/>
      <c r="R1531" s="4" t="s">
        <v>7386</v>
      </c>
      <c r="S1531" s="4" t="s">
        <v>7387</v>
      </c>
      <c r="T1531" s="4" t="s">
        <v>743</v>
      </c>
      <c r="U1531" s="4" t="s">
        <v>7388</v>
      </c>
      <c r="V1531" s="4" t="s">
        <v>7389</v>
      </c>
      <c r="W1531" s="4" t="s">
        <v>5968</v>
      </c>
      <c r="X1531" s="4" t="s">
        <v>242</v>
      </c>
      <c r="Y1531" s="4" t="s">
        <v>7390</v>
      </c>
      <c r="Z1531" s="4"/>
      <c r="AA1531" s="4">
        <v>1596.0</v>
      </c>
      <c r="AB1531" s="4" t="s">
        <v>48</v>
      </c>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c r="BI1531" s="4"/>
      <c r="BJ1531" s="243" t="str">
        <f t="shared" si="129"/>
        <v>TNLT</v>
      </c>
      <c r="BK1531" s="4"/>
      <c r="BL1531" s="4"/>
      <c r="BM1531" s="4"/>
      <c r="BN1531" s="4"/>
      <c r="BO1531" s="4"/>
      <c r="BP1531" s="4"/>
      <c r="BQ1531" s="4"/>
      <c r="BR1531" s="4"/>
      <c r="BS1531" s="4"/>
      <c r="BT1531" s="4"/>
      <c r="BU1531" s="4"/>
      <c r="BV1531" s="4"/>
      <c r="BW1531" s="4"/>
      <c r="BX1531" s="4"/>
      <c r="BY1531" s="4"/>
      <c r="BZ1531" s="4"/>
      <c r="CA1531" s="4"/>
      <c r="CB1531" s="4"/>
      <c r="CC1531" s="4"/>
      <c r="CD1531" s="4"/>
      <c r="CE1531" s="4"/>
      <c r="CF1531" s="4"/>
      <c r="CG1531" s="4"/>
      <c r="CH1531" s="4"/>
      <c r="CI1531" s="4"/>
      <c r="CJ1531" s="4"/>
      <c r="CK1531" s="4"/>
      <c r="CL1531" s="4"/>
      <c r="CM1531" s="4"/>
    </row>
    <row r="1532" ht="14.25" customHeight="1">
      <c r="A1532" s="1"/>
      <c r="B1532" s="103" t="str">
        <f t="shared" si="4"/>
        <v>Thêm</v>
      </c>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c r="BI1532" s="4"/>
      <c r="BJ1532" s="243" t="str">
        <f t="shared" si="129"/>
        <v/>
      </c>
      <c r="BK1532" s="4"/>
      <c r="BL1532" s="4"/>
      <c r="BM1532" s="4"/>
      <c r="BN1532" s="4"/>
      <c r="BO1532" s="4"/>
      <c r="BP1532" s="4"/>
      <c r="BQ1532" s="4"/>
      <c r="BR1532" s="4"/>
      <c r="BS1532" s="4"/>
      <c r="BT1532" s="4"/>
      <c r="BU1532" s="4"/>
      <c r="BV1532" s="4"/>
      <c r="BW1532" s="4"/>
      <c r="BX1532" s="4"/>
      <c r="BY1532" s="4"/>
      <c r="BZ1532" s="4"/>
      <c r="CA1532" s="4"/>
      <c r="CB1532" s="4"/>
      <c r="CC1532" s="4"/>
      <c r="CD1532" s="4"/>
      <c r="CE1532" s="4"/>
      <c r="CF1532" s="4"/>
      <c r="CG1532" s="4"/>
      <c r="CH1532" s="4"/>
      <c r="CI1532" s="4"/>
      <c r="CJ1532" s="4"/>
      <c r="CK1532" s="4"/>
      <c r="CL1532" s="4"/>
      <c r="CM1532" s="4"/>
    </row>
    <row r="1533" ht="14.25" customHeight="1">
      <c r="A1533" s="1" t="str">
        <f t="shared" ref="A1533:A1547" si="171">SWITCH(B1533,"OK",IF(ISBLANK(R1533),IF(ISBLANK(P1533),"Giữ chỗ nhóm","Giữ chỗ"),"OK"),"Chưa làm",IF(P1533&lt;&gt;"","Giữ chỗ",""),0,IF(ISBLANK(R1533),"Thêm",""),"")</f>
        <v/>
      </c>
      <c r="B1533" s="103" t="str">
        <f t="shared" si="4"/>
        <v>Có sẵn</v>
      </c>
      <c r="C1533" s="4" t="s">
        <v>7363</v>
      </c>
      <c r="D1533" s="4" t="s">
        <v>7264</v>
      </c>
      <c r="E1533" s="4"/>
      <c r="F1533" s="4"/>
      <c r="G1533" s="4"/>
      <c r="H1533" s="4"/>
      <c r="I1533" s="4"/>
      <c r="J1533" s="4"/>
      <c r="K1533" s="4"/>
      <c r="L1533" s="4"/>
      <c r="M1533" s="4"/>
      <c r="N1533" s="4"/>
      <c r="O1533" s="4"/>
      <c r="P1533" s="4" t="s">
        <v>7405</v>
      </c>
      <c r="Q1533" s="4" t="s">
        <v>9</v>
      </c>
      <c r="R1533" s="4" t="s">
        <v>7406</v>
      </c>
      <c r="S1533" s="4" t="s">
        <v>150</v>
      </c>
      <c r="T1533" s="4" t="s">
        <v>150</v>
      </c>
      <c r="U1533" s="4" t="s">
        <v>150</v>
      </c>
      <c r="V1533" s="4" t="s">
        <v>150</v>
      </c>
      <c r="W1533" s="4" t="s">
        <v>150</v>
      </c>
      <c r="X1533" s="4" t="s">
        <v>7407</v>
      </c>
      <c r="Y1533" s="4"/>
      <c r="Z1533" s="4" t="s">
        <v>7408</v>
      </c>
      <c r="AA1533" s="4">
        <v>1598.0</v>
      </c>
      <c r="AB1533" s="4" t="s">
        <v>13</v>
      </c>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c r="BI1533" s="4"/>
      <c r="BJ1533" s="243" t="str">
        <f t="shared" si="129"/>
        <v>TL</v>
      </c>
      <c r="BK1533" s="4"/>
      <c r="BL1533" s="4"/>
      <c r="BM1533" s="4"/>
      <c r="BN1533" s="4"/>
      <c r="BO1533" s="4"/>
      <c r="BP1533" s="4"/>
      <c r="BQ1533" s="4"/>
      <c r="BR1533" s="4"/>
      <c r="BS1533" s="4"/>
      <c r="BT1533" s="4"/>
      <c r="BU1533" s="4"/>
      <c r="BV1533" s="4"/>
      <c r="BW1533" s="4"/>
      <c r="BX1533" s="4"/>
      <c r="BY1533" s="4"/>
      <c r="BZ1533" s="4"/>
      <c r="CA1533" s="4"/>
      <c r="CB1533" s="4"/>
      <c r="CC1533" s="4"/>
      <c r="CD1533" s="4"/>
      <c r="CE1533" s="4"/>
      <c r="CF1533" s="4"/>
      <c r="CG1533" s="4"/>
      <c r="CH1533" s="4"/>
      <c r="CI1533" s="4"/>
      <c r="CJ1533" s="4"/>
      <c r="CK1533" s="4"/>
      <c r="CL1533" s="4"/>
      <c r="CM1533" s="4"/>
    </row>
    <row r="1534" ht="14.25" customHeight="1">
      <c r="A1534" s="1" t="str">
        <f t="shared" si="171"/>
        <v/>
      </c>
      <c r="B1534" s="103" t="str">
        <f t="shared" si="4"/>
        <v>Có sẵn</v>
      </c>
      <c r="C1534" s="4" t="s">
        <v>7363</v>
      </c>
      <c r="D1534" s="4" t="s">
        <v>7264</v>
      </c>
      <c r="E1534" s="4"/>
      <c r="F1534" s="4"/>
      <c r="G1534" s="4"/>
      <c r="H1534" s="4"/>
      <c r="I1534" s="4"/>
      <c r="J1534" s="4"/>
      <c r="K1534" s="4"/>
      <c r="L1534" s="4"/>
      <c r="M1534" s="4"/>
      <c r="N1534" s="4"/>
      <c r="O1534" s="4"/>
      <c r="P1534" s="4"/>
      <c r="Q1534" s="4" t="s">
        <v>5</v>
      </c>
      <c r="R1534" s="4" t="s">
        <v>7411</v>
      </c>
      <c r="S1534" s="4" t="s">
        <v>7412</v>
      </c>
      <c r="T1534" s="4" t="s">
        <v>7413</v>
      </c>
      <c r="U1534" s="4" t="s">
        <v>7414</v>
      </c>
      <c r="V1534" s="4" t="s">
        <v>7415</v>
      </c>
      <c r="W1534" s="4" t="s">
        <v>739</v>
      </c>
      <c r="X1534" s="4" t="s">
        <v>150</v>
      </c>
      <c r="Y1534" s="4"/>
      <c r="Z1534" s="4" t="s">
        <v>7417</v>
      </c>
      <c r="AA1534" s="4">
        <v>1599.0</v>
      </c>
      <c r="AB1534" s="4" t="s">
        <v>49</v>
      </c>
      <c r="AC1534" s="4"/>
      <c r="AD1534" s="20" t="s">
        <v>416</v>
      </c>
      <c r="AE1534" s="67" t="s">
        <v>8171</v>
      </c>
      <c r="AF1534" s="267" t="s">
        <v>8171</v>
      </c>
      <c r="AG1534" s="267" t="s">
        <v>8171</v>
      </c>
      <c r="AH1534" s="267" t="s">
        <v>8171</v>
      </c>
      <c r="AI1534" s="267" t="s">
        <v>8171</v>
      </c>
      <c r="AJ1534" s="267" t="s">
        <v>8171</v>
      </c>
      <c r="AK1534" s="267" t="s">
        <v>8171</v>
      </c>
      <c r="AL1534" s="267" t="s">
        <v>8232</v>
      </c>
      <c r="AM1534" s="67" t="s">
        <v>8232</v>
      </c>
      <c r="AN1534" s="67" t="s">
        <v>8800</v>
      </c>
      <c r="AO1534" s="67" t="s">
        <v>10437</v>
      </c>
      <c r="AP1534" s="4"/>
      <c r="AQ1534" s="4"/>
      <c r="AR1534" s="4"/>
      <c r="AS1534" s="4"/>
      <c r="AT1534" s="4"/>
      <c r="AU1534" s="4"/>
      <c r="AV1534" s="4"/>
      <c r="AW1534" s="4"/>
      <c r="AX1534" s="4"/>
      <c r="AY1534" s="4"/>
      <c r="AZ1534" s="4"/>
      <c r="BA1534" s="4"/>
      <c r="BB1534" s="4"/>
      <c r="BC1534" s="4"/>
      <c r="BD1534" s="4"/>
      <c r="BE1534" s="4"/>
      <c r="BF1534" s="4"/>
      <c r="BG1534" s="4"/>
      <c r="BH1534" s="4"/>
      <c r="BI1534" s="4"/>
      <c r="BJ1534" s="243" t="str">
        <f t="shared" si="129"/>
        <v>TNLT</v>
      </c>
      <c r="BK1534" s="4"/>
      <c r="BL1534" s="4"/>
      <c r="BM1534" s="4"/>
      <c r="BN1534" s="4"/>
      <c r="BO1534" s="4"/>
      <c r="BP1534" s="4"/>
      <c r="BQ1534" s="4"/>
      <c r="BR1534" s="4"/>
      <c r="BS1534" s="4"/>
      <c r="BT1534" s="4"/>
      <c r="BU1534" s="4"/>
      <c r="BV1534" s="4"/>
      <c r="BW1534" s="4"/>
      <c r="BX1534" s="4"/>
      <c r="BY1534" s="4"/>
      <c r="BZ1534" s="4"/>
      <c r="CA1534" s="4"/>
      <c r="CB1534" s="4"/>
      <c r="CC1534" s="4"/>
      <c r="CD1534" s="4"/>
      <c r="CE1534" s="4"/>
      <c r="CF1534" s="4"/>
      <c r="CG1534" s="4"/>
      <c r="CH1534" s="4"/>
      <c r="CI1534" s="4"/>
      <c r="CJ1534" s="4"/>
      <c r="CK1534" s="4"/>
      <c r="CL1534" s="4"/>
      <c r="CM1534" s="4"/>
    </row>
    <row r="1535" ht="14.25" customHeight="1">
      <c r="A1535" s="1" t="str">
        <f t="shared" si="171"/>
        <v/>
      </c>
      <c r="B1535" s="103" t="str">
        <f t="shared" si="4"/>
        <v>Tự do chọn</v>
      </c>
      <c r="C1535" s="4" t="s">
        <v>7421</v>
      </c>
      <c r="D1535" s="4" t="s">
        <v>7264</v>
      </c>
      <c r="E1535" s="4"/>
      <c r="F1535" s="4"/>
      <c r="G1535" s="4" t="s">
        <v>7422</v>
      </c>
      <c r="H1535" s="4"/>
      <c r="I1535" s="4"/>
      <c r="J1535" s="4"/>
      <c r="K1535" s="4"/>
      <c r="L1535" s="4"/>
      <c r="M1535" s="4" t="s">
        <v>49</v>
      </c>
      <c r="N1535" s="4" t="s">
        <v>5</v>
      </c>
      <c r="O1535" s="4"/>
      <c r="P1535" s="4"/>
      <c r="Q1535" s="4"/>
      <c r="R1535" s="4"/>
      <c r="S1535" s="4"/>
      <c r="T1535" s="4"/>
      <c r="U1535" s="4"/>
      <c r="V1535" s="4"/>
      <c r="W1535" s="4"/>
      <c r="X1535" s="4"/>
      <c r="Y1535" s="4"/>
      <c r="Z1535" s="4"/>
      <c r="AA1535" s="4">
        <v>1600.0</v>
      </c>
      <c r="AB1535" s="4" t="s">
        <v>47</v>
      </c>
      <c r="AC1535" s="4"/>
      <c r="AD1535" s="20" t="s">
        <v>421</v>
      </c>
      <c r="AE1535" s="67" t="s">
        <v>10438</v>
      </c>
      <c r="AF1535" s="67" t="s">
        <v>5</v>
      </c>
      <c r="AG1535" s="67" t="s">
        <v>10439</v>
      </c>
      <c r="AH1535" s="67" t="s">
        <v>10440</v>
      </c>
      <c r="AI1535" s="67" t="s">
        <v>10441</v>
      </c>
      <c r="AJ1535" s="67" t="s">
        <v>10442</v>
      </c>
      <c r="AK1535" s="67" t="s">
        <v>10443</v>
      </c>
      <c r="AL1535" s="67" t="s">
        <v>242</v>
      </c>
      <c r="AM1535" s="67" t="s">
        <v>10444</v>
      </c>
      <c r="AN1535" s="67" t="s">
        <v>9750</v>
      </c>
      <c r="AO1535" s="67" t="s">
        <v>10445</v>
      </c>
      <c r="AP1535" s="4"/>
      <c r="AQ1535" s="4"/>
      <c r="AR1535" s="4"/>
      <c r="AS1535" s="4"/>
      <c r="AT1535" s="4"/>
      <c r="AU1535" s="4"/>
      <c r="AV1535" s="4"/>
      <c r="AW1535" s="4"/>
      <c r="AX1535" s="4"/>
      <c r="AY1535" s="4"/>
      <c r="AZ1535" s="4"/>
      <c r="BA1535" s="4"/>
      <c r="BB1535" s="4"/>
      <c r="BC1535" s="4"/>
      <c r="BD1535" s="4"/>
      <c r="BE1535" s="4"/>
      <c r="BF1535" s="4"/>
      <c r="BG1535" s="4"/>
      <c r="BH1535" s="4"/>
      <c r="BI1535" s="4"/>
      <c r="BJ1535" s="243" t="str">
        <f t="shared" si="129"/>
        <v>TNLT</v>
      </c>
      <c r="BK1535" s="4"/>
      <c r="BL1535" s="4"/>
      <c r="BM1535" s="4"/>
      <c r="BN1535" s="4"/>
      <c r="BO1535" s="4"/>
      <c r="BP1535" s="4"/>
      <c r="BQ1535" s="4"/>
      <c r="BR1535" s="4"/>
      <c r="BS1535" s="4"/>
      <c r="BT1535" s="4"/>
      <c r="BU1535" s="4"/>
      <c r="BV1535" s="4"/>
      <c r="BW1535" s="4"/>
      <c r="BX1535" s="4"/>
      <c r="BY1535" s="4"/>
      <c r="BZ1535" s="4"/>
      <c r="CA1535" s="4"/>
      <c r="CB1535" s="4"/>
      <c r="CC1535" s="4"/>
      <c r="CD1535" s="4"/>
      <c r="CE1535" s="4"/>
      <c r="CF1535" s="4"/>
      <c r="CG1535" s="4"/>
      <c r="CH1535" s="4"/>
      <c r="CI1535" s="4"/>
      <c r="CJ1535" s="4"/>
      <c r="CK1535" s="4"/>
      <c r="CL1535" s="4"/>
      <c r="CM1535" s="4"/>
    </row>
    <row r="1536" ht="14.25" customHeight="1">
      <c r="A1536" s="1" t="str">
        <f t="shared" si="171"/>
        <v/>
      </c>
      <c r="B1536" s="103" t="str">
        <f t="shared" si="4"/>
        <v>Tự do chọn</v>
      </c>
      <c r="C1536" s="4" t="s">
        <v>7421</v>
      </c>
      <c r="D1536" s="4" t="s">
        <v>7264</v>
      </c>
      <c r="E1536" s="4"/>
      <c r="F1536" s="4"/>
      <c r="G1536" s="4" t="s">
        <v>7422</v>
      </c>
      <c r="H1536" s="4"/>
      <c r="I1536" s="4"/>
      <c r="J1536" s="4"/>
      <c r="K1536" s="4"/>
      <c r="L1536" s="4"/>
      <c r="M1536" s="4" t="s">
        <v>49</v>
      </c>
      <c r="N1536" s="4" t="s">
        <v>5</v>
      </c>
      <c r="O1536" s="4"/>
      <c r="P1536" s="4"/>
      <c r="Q1536" s="4"/>
      <c r="R1536" s="4"/>
      <c r="S1536" s="4"/>
      <c r="T1536" s="4"/>
      <c r="U1536" s="4"/>
      <c r="V1536" s="4"/>
      <c r="W1536" s="4"/>
      <c r="X1536" s="4"/>
      <c r="Y1536" s="4"/>
      <c r="Z1536" s="4"/>
      <c r="AA1536" s="4">
        <v>1600.0</v>
      </c>
      <c r="AB1536" s="4" t="s">
        <v>47</v>
      </c>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243" t="str">
        <f t="shared" si="129"/>
        <v>TNLT</v>
      </c>
      <c r="BK1536" s="4"/>
      <c r="BL1536" s="4"/>
      <c r="BM1536" s="4"/>
      <c r="BN1536" s="4"/>
      <c r="BO1536" s="4"/>
      <c r="BP1536" s="4"/>
      <c r="BQ1536" s="4"/>
      <c r="BR1536" s="4"/>
      <c r="BS1536" s="4"/>
      <c r="BT1536" s="4"/>
      <c r="BU1536" s="4"/>
      <c r="BV1536" s="4"/>
      <c r="BW1536" s="4"/>
      <c r="BX1536" s="4"/>
      <c r="BY1536" s="4"/>
      <c r="BZ1536" s="4"/>
      <c r="CA1536" s="4"/>
      <c r="CB1536" s="4"/>
      <c r="CC1536" s="4"/>
      <c r="CD1536" s="4"/>
      <c r="CE1536" s="4"/>
      <c r="CF1536" s="4"/>
      <c r="CG1536" s="4"/>
      <c r="CH1536" s="4"/>
      <c r="CI1536" s="4"/>
      <c r="CJ1536" s="4"/>
      <c r="CK1536" s="4"/>
      <c r="CL1536" s="4"/>
      <c r="CM1536" s="4"/>
    </row>
    <row r="1537" ht="14.25" customHeight="1">
      <c r="A1537" s="1" t="str">
        <f t="shared" si="171"/>
        <v/>
      </c>
      <c r="B1537" s="103" t="str">
        <f t="shared" si="4"/>
        <v>Có sẵn</v>
      </c>
      <c r="C1537" s="4" t="s">
        <v>7421</v>
      </c>
      <c r="D1537" s="4" t="s">
        <v>7264</v>
      </c>
      <c r="E1537" s="4"/>
      <c r="F1537" s="4"/>
      <c r="G1537" s="4" t="s">
        <v>7422</v>
      </c>
      <c r="H1537" s="4"/>
      <c r="I1537" s="4"/>
      <c r="J1537" s="4"/>
      <c r="K1537" s="4"/>
      <c r="L1537" s="4"/>
      <c r="M1537" s="4"/>
      <c r="N1537" s="4"/>
      <c r="O1537" s="4"/>
      <c r="P1537" s="4" t="s">
        <v>7347</v>
      </c>
      <c r="Q1537" s="4" t="s">
        <v>5</v>
      </c>
      <c r="R1537" s="4" t="s">
        <v>7433</v>
      </c>
      <c r="S1537" s="4" t="s">
        <v>7436</v>
      </c>
      <c r="T1537" s="4" t="s">
        <v>7437</v>
      </c>
      <c r="U1537" s="4" t="s">
        <v>7439</v>
      </c>
      <c r="V1537" s="4" t="s">
        <v>7441</v>
      </c>
      <c r="W1537" s="4" t="s">
        <v>150</v>
      </c>
      <c r="X1537" s="4" t="s">
        <v>171</v>
      </c>
      <c r="Y1537" s="4"/>
      <c r="Z1537" s="4" t="s">
        <v>7443</v>
      </c>
      <c r="AA1537" s="4">
        <v>1601.0</v>
      </c>
      <c r="AB1537" s="4" t="s">
        <v>13</v>
      </c>
      <c r="AC1537" s="4"/>
      <c r="AD1537" s="20" t="s">
        <v>1239</v>
      </c>
      <c r="AE1537" s="67" t="s">
        <v>10446</v>
      </c>
      <c r="AF1537" s="67" t="s">
        <v>5</v>
      </c>
      <c r="AG1537" s="4" t="s">
        <v>7436</v>
      </c>
      <c r="AH1537" s="4" t="s">
        <v>7437</v>
      </c>
      <c r="AI1537" s="4" t="s">
        <v>7439</v>
      </c>
      <c r="AJ1537" s="4" t="s">
        <v>7441</v>
      </c>
      <c r="AK1537" s="67" t="s">
        <v>10447</v>
      </c>
      <c r="AL1537" s="67" t="s">
        <v>171</v>
      </c>
      <c r="AM1537" s="67" t="s">
        <v>8249</v>
      </c>
      <c r="AN1537" s="67" t="s">
        <v>10448</v>
      </c>
      <c r="AO1537" s="67" t="s">
        <v>10449</v>
      </c>
      <c r="AP1537" s="4"/>
      <c r="AQ1537" s="4"/>
      <c r="AR1537" s="4"/>
      <c r="AS1537" s="4"/>
      <c r="AT1537" s="4"/>
      <c r="AU1537" s="4"/>
      <c r="AV1537" s="4"/>
      <c r="AW1537" s="4"/>
      <c r="AX1537" s="4"/>
      <c r="AY1537" s="4"/>
      <c r="AZ1537" s="4"/>
      <c r="BA1537" s="4"/>
      <c r="BB1537" s="4"/>
      <c r="BC1537" s="4"/>
      <c r="BD1537" s="4"/>
      <c r="BE1537" s="4"/>
      <c r="BF1537" s="4"/>
      <c r="BG1537" s="4"/>
      <c r="BH1537" s="4"/>
      <c r="BI1537" s="4"/>
      <c r="BJ1537" s="243" t="str">
        <f t="shared" si="129"/>
        <v>TNLT</v>
      </c>
      <c r="BK1537" s="4"/>
      <c r="BL1537" s="4"/>
      <c r="BM1537" s="4"/>
      <c r="BN1537" s="4"/>
      <c r="BO1537" s="4"/>
      <c r="BP1537" s="4"/>
      <c r="BQ1537" s="4"/>
      <c r="BR1537" s="4"/>
      <c r="BS1537" s="4"/>
      <c r="BT1537" s="4"/>
      <c r="BU1537" s="4"/>
      <c r="BV1537" s="4"/>
      <c r="BW1537" s="4"/>
      <c r="BX1537" s="4"/>
      <c r="BY1537" s="4"/>
      <c r="BZ1537" s="4"/>
      <c r="CA1537" s="4"/>
      <c r="CB1537" s="4"/>
      <c r="CC1537" s="4"/>
      <c r="CD1537" s="4"/>
      <c r="CE1537" s="4"/>
      <c r="CF1537" s="4"/>
      <c r="CG1537" s="4"/>
      <c r="CH1537" s="4"/>
      <c r="CI1537" s="4"/>
      <c r="CJ1537" s="4"/>
      <c r="CK1537" s="4"/>
      <c r="CL1537" s="4"/>
      <c r="CM1537" s="4"/>
    </row>
    <row r="1538" ht="14.25" customHeight="1">
      <c r="A1538" s="1" t="str">
        <f t="shared" si="171"/>
        <v/>
      </c>
      <c r="B1538" s="103" t="str">
        <f t="shared" si="4"/>
        <v>Tự do chọn</v>
      </c>
      <c r="C1538" s="4" t="s">
        <v>7384</v>
      </c>
      <c r="D1538" s="4" t="s">
        <v>7264</v>
      </c>
      <c r="E1538" s="4"/>
      <c r="F1538" s="4"/>
      <c r="G1538" s="4" t="s">
        <v>7385</v>
      </c>
      <c r="H1538" s="4"/>
      <c r="I1538" s="4"/>
      <c r="J1538" s="4"/>
      <c r="K1538" s="4"/>
      <c r="L1538" s="4"/>
      <c r="M1538" s="4" t="s">
        <v>47</v>
      </c>
      <c r="N1538" s="4" t="s">
        <v>8</v>
      </c>
      <c r="O1538" s="4"/>
      <c r="P1538" s="4"/>
      <c r="Q1538" s="4"/>
      <c r="R1538" s="4"/>
      <c r="S1538" s="4"/>
      <c r="T1538" s="4"/>
      <c r="U1538" s="4"/>
      <c r="V1538" s="4"/>
      <c r="W1538" s="4"/>
      <c r="X1538" s="4"/>
      <c r="Y1538" s="4"/>
      <c r="Z1538" s="4"/>
      <c r="AA1538" s="4">
        <v>1602.0</v>
      </c>
      <c r="AB1538" s="4" t="s">
        <v>47</v>
      </c>
      <c r="AC1538" s="4"/>
      <c r="AD1538" s="20" t="s">
        <v>1262</v>
      </c>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243" t="str">
        <f t="shared" si="129"/>
        <v>TNBT</v>
      </c>
      <c r="BK1538" s="4"/>
      <c r="BL1538" s="4"/>
      <c r="BM1538" s="4"/>
      <c r="BN1538" s="4"/>
      <c r="BO1538" s="4"/>
      <c r="BP1538" s="4"/>
      <c r="BQ1538" s="4"/>
      <c r="BR1538" s="4"/>
      <c r="BS1538" s="4"/>
      <c r="BT1538" s="4"/>
      <c r="BU1538" s="4"/>
      <c r="BV1538" s="4"/>
      <c r="BW1538" s="4"/>
      <c r="BX1538" s="4"/>
      <c r="BY1538" s="4"/>
      <c r="BZ1538" s="4"/>
      <c r="CA1538" s="4"/>
      <c r="CB1538" s="4"/>
      <c r="CC1538" s="4"/>
      <c r="CD1538" s="4"/>
      <c r="CE1538" s="4"/>
      <c r="CF1538" s="4"/>
      <c r="CG1538" s="4"/>
      <c r="CH1538" s="4"/>
      <c r="CI1538" s="4"/>
      <c r="CJ1538" s="4"/>
      <c r="CK1538" s="4"/>
      <c r="CL1538" s="4"/>
      <c r="CM1538" s="4"/>
    </row>
    <row r="1539" ht="14.25" customHeight="1">
      <c r="A1539" s="1" t="str">
        <f t="shared" si="171"/>
        <v>OK</v>
      </c>
      <c r="B1539" s="103" t="str">
        <f t="shared" si="4"/>
        <v>OK</v>
      </c>
      <c r="C1539" s="4" t="s">
        <v>7384</v>
      </c>
      <c r="D1539" s="4" t="s">
        <v>7264</v>
      </c>
      <c r="E1539" s="4"/>
      <c r="F1539" s="4"/>
      <c r="G1539" s="4"/>
      <c r="H1539" s="4"/>
      <c r="I1539" s="4"/>
      <c r="J1539" s="4"/>
      <c r="K1539" s="4"/>
      <c r="L1539" s="4"/>
      <c r="M1539" s="4" t="s">
        <v>47</v>
      </c>
      <c r="N1539" s="4" t="s">
        <v>8</v>
      </c>
      <c r="O1539" s="4" t="s">
        <v>1474</v>
      </c>
      <c r="P1539" s="4" t="s">
        <v>1011</v>
      </c>
      <c r="Q1539" s="4"/>
      <c r="R1539" s="4" t="s">
        <v>7391</v>
      </c>
      <c r="S1539" s="4" t="s">
        <v>7392</v>
      </c>
      <c r="T1539" s="4" t="s">
        <v>7393</v>
      </c>
      <c r="U1539" s="4" t="s">
        <v>7394</v>
      </c>
      <c r="V1539" s="4" t="s">
        <v>4429</v>
      </c>
      <c r="W1539" s="4" t="s">
        <v>6469</v>
      </c>
      <c r="X1539" s="4" t="s">
        <v>151</v>
      </c>
      <c r="Y1539" s="4" t="s">
        <v>7395</v>
      </c>
      <c r="Z1539" s="4"/>
      <c r="AA1539" s="4">
        <v>1603.0</v>
      </c>
      <c r="AB1539" s="4" t="s">
        <v>47</v>
      </c>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243" t="str">
        <f t="shared" si="129"/>
        <v>TNBT</v>
      </c>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c r="CL1539" s="4"/>
      <c r="CM1539" s="4"/>
    </row>
    <row r="1540" ht="14.25" customHeight="1">
      <c r="A1540" s="1" t="str">
        <f t="shared" si="171"/>
        <v/>
      </c>
      <c r="B1540" s="103" t="str">
        <f t="shared" si="4"/>
        <v>Có sẵn</v>
      </c>
      <c r="C1540" s="4" t="s">
        <v>7384</v>
      </c>
      <c r="D1540" s="4" t="s">
        <v>7264</v>
      </c>
      <c r="E1540" s="4"/>
      <c r="F1540" s="4"/>
      <c r="G1540" s="4" t="s">
        <v>7385</v>
      </c>
      <c r="H1540" s="4"/>
      <c r="I1540" s="4"/>
      <c r="J1540" s="4"/>
      <c r="K1540" s="4"/>
      <c r="L1540" s="4"/>
      <c r="M1540" s="4"/>
      <c r="N1540" s="4"/>
      <c r="O1540" s="4"/>
      <c r="P1540" s="4" t="s">
        <v>7353</v>
      </c>
      <c r="Q1540" s="4" t="s">
        <v>5</v>
      </c>
      <c r="R1540" s="4" t="s">
        <v>7463</v>
      </c>
      <c r="S1540" s="4" t="s">
        <v>7464</v>
      </c>
      <c r="T1540" s="4" t="s">
        <v>7465</v>
      </c>
      <c r="U1540" s="4" t="s">
        <v>7466</v>
      </c>
      <c r="V1540" s="4" t="s">
        <v>7467</v>
      </c>
      <c r="W1540" s="4" t="s">
        <v>7468</v>
      </c>
      <c r="X1540" s="4" t="s">
        <v>410</v>
      </c>
      <c r="Y1540" s="4"/>
      <c r="Z1540" s="4" t="s">
        <v>7469</v>
      </c>
      <c r="AA1540" s="4">
        <v>1604.0</v>
      </c>
      <c r="AB1540" s="4" t="s">
        <v>13</v>
      </c>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c r="BI1540" s="4"/>
      <c r="BJ1540" s="243" t="str">
        <f t="shared" si="129"/>
        <v>TNLT</v>
      </c>
      <c r="BK1540" s="4"/>
      <c r="BL1540" s="4"/>
      <c r="BM1540" s="4"/>
      <c r="BN1540" s="4"/>
      <c r="BO1540" s="4"/>
      <c r="BP1540" s="4"/>
      <c r="BQ1540" s="4"/>
      <c r="BR1540" s="4"/>
      <c r="BS1540" s="4"/>
      <c r="BT1540" s="4"/>
      <c r="BU1540" s="4"/>
      <c r="BV1540" s="4"/>
      <c r="BW1540" s="4"/>
      <c r="BX1540" s="4"/>
      <c r="BY1540" s="4"/>
      <c r="BZ1540" s="4"/>
      <c r="CA1540" s="4"/>
      <c r="CB1540" s="4"/>
      <c r="CC1540" s="4"/>
      <c r="CD1540" s="4"/>
      <c r="CE1540" s="4"/>
      <c r="CF1540" s="4"/>
      <c r="CG1540" s="4"/>
      <c r="CH1540" s="4"/>
      <c r="CI1540" s="4"/>
      <c r="CJ1540" s="4"/>
      <c r="CK1540" s="4"/>
      <c r="CL1540" s="4"/>
      <c r="CM1540" s="4"/>
    </row>
    <row r="1541" ht="14.25" customHeight="1">
      <c r="A1541" s="1" t="str">
        <f t="shared" si="171"/>
        <v/>
      </c>
      <c r="B1541" s="103" t="str">
        <f t="shared" si="4"/>
        <v>Có sẵn</v>
      </c>
      <c r="C1541" s="4" t="s">
        <v>7384</v>
      </c>
      <c r="D1541" s="4" t="s">
        <v>7264</v>
      </c>
      <c r="E1541" s="4"/>
      <c r="F1541" s="4"/>
      <c r="G1541" s="4"/>
      <c r="H1541" s="4"/>
      <c r="I1541" s="4"/>
      <c r="J1541" s="4"/>
      <c r="K1541" s="4"/>
      <c r="L1541" s="4"/>
      <c r="M1541" s="4"/>
      <c r="N1541" s="4"/>
      <c r="O1541" s="4"/>
      <c r="P1541" s="4" t="s">
        <v>7405</v>
      </c>
      <c r="Q1541" s="4" t="s">
        <v>9</v>
      </c>
      <c r="R1541" s="4" t="s">
        <v>7470</v>
      </c>
      <c r="S1541" s="4" t="s">
        <v>150</v>
      </c>
      <c r="T1541" s="4" t="s">
        <v>150</v>
      </c>
      <c r="U1541" s="4" t="s">
        <v>150</v>
      </c>
      <c r="V1541" s="4" t="s">
        <v>150</v>
      </c>
      <c r="W1541" s="4" t="s">
        <v>150</v>
      </c>
      <c r="X1541" s="4" t="s">
        <v>7476</v>
      </c>
      <c r="Y1541" s="4"/>
      <c r="Z1541" s="4" t="s">
        <v>7477</v>
      </c>
      <c r="AA1541" s="4">
        <v>1605.0</v>
      </c>
      <c r="AB1541" s="4" t="s">
        <v>13</v>
      </c>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c r="BI1541" s="4"/>
      <c r="BJ1541" s="243" t="str">
        <f t="shared" si="129"/>
        <v>TL</v>
      </c>
      <c r="BK1541" s="4"/>
      <c r="BL1541" s="4"/>
      <c r="BM1541" s="4"/>
      <c r="BN1541" s="4"/>
      <c r="BO1541" s="4"/>
      <c r="BP1541" s="4"/>
      <c r="BQ1541" s="4"/>
      <c r="BR1541" s="4"/>
      <c r="BS1541" s="4"/>
      <c r="BT1541" s="4"/>
      <c r="BU1541" s="4"/>
      <c r="BV1541" s="4"/>
      <c r="BW1541" s="4"/>
      <c r="BX1541" s="4"/>
      <c r="BY1541" s="4"/>
      <c r="BZ1541" s="4"/>
      <c r="CA1541" s="4"/>
      <c r="CB1541" s="4"/>
      <c r="CC1541" s="4"/>
      <c r="CD1541" s="4"/>
      <c r="CE1541" s="4"/>
      <c r="CF1541" s="4"/>
      <c r="CG1541" s="4"/>
      <c r="CH1541" s="4"/>
      <c r="CI1541" s="4"/>
      <c r="CJ1541" s="4"/>
      <c r="CK1541" s="4"/>
      <c r="CL1541" s="4"/>
      <c r="CM1541" s="4"/>
    </row>
    <row r="1542" ht="14.25" customHeight="1">
      <c r="A1542" s="1" t="str">
        <f t="shared" si="171"/>
        <v>OK</v>
      </c>
      <c r="B1542" s="103" t="str">
        <f t="shared" si="4"/>
        <v>OK</v>
      </c>
      <c r="C1542" s="4" t="s">
        <v>7396</v>
      </c>
      <c r="D1542" s="4" t="s">
        <v>7264</v>
      </c>
      <c r="E1542" s="4"/>
      <c r="F1542" s="4"/>
      <c r="G1542" s="4" t="s">
        <v>7397</v>
      </c>
      <c r="H1542" s="4"/>
      <c r="I1542" s="4"/>
      <c r="J1542" s="4"/>
      <c r="K1542" s="4"/>
      <c r="L1542" s="4"/>
      <c r="M1542" s="4" t="s">
        <v>47</v>
      </c>
      <c r="N1542" s="4" t="s">
        <v>8</v>
      </c>
      <c r="O1542" s="4" t="s">
        <v>829</v>
      </c>
      <c r="P1542" s="4" t="s">
        <v>494</v>
      </c>
      <c r="Q1542" s="4"/>
      <c r="R1542" s="4" t="s">
        <v>7398</v>
      </c>
      <c r="S1542" s="4" t="s">
        <v>7399</v>
      </c>
      <c r="T1542" s="4" t="s">
        <v>7400</v>
      </c>
      <c r="U1542" s="4" t="s">
        <v>7401</v>
      </c>
      <c r="V1542" s="4" t="s">
        <v>7402</v>
      </c>
      <c r="W1542" s="4" t="s">
        <v>7403</v>
      </c>
      <c r="X1542" s="4" t="s">
        <v>71</v>
      </c>
      <c r="Y1542" s="4" t="s">
        <v>7404</v>
      </c>
      <c r="Z1542" s="4"/>
      <c r="AA1542" s="4">
        <v>1606.0</v>
      </c>
      <c r="AB1542" s="4" t="s">
        <v>49</v>
      </c>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243" t="str">
        <f t="shared" si="129"/>
        <v>TNBT</v>
      </c>
      <c r="BK1542" s="4"/>
      <c r="BL1542" s="4"/>
      <c r="BM1542" s="4"/>
      <c r="BN1542" s="4"/>
      <c r="BO1542" s="4"/>
      <c r="BP1542" s="4"/>
      <c r="BQ1542" s="4"/>
      <c r="BR1542" s="4"/>
      <c r="BS1542" s="4"/>
      <c r="BT1542" s="4"/>
      <c r="BU1542" s="4"/>
      <c r="BV1542" s="4"/>
      <c r="BW1542" s="4"/>
      <c r="BX1542" s="4"/>
      <c r="BY1542" s="4"/>
      <c r="BZ1542" s="4"/>
      <c r="CA1542" s="4"/>
      <c r="CB1542" s="4"/>
      <c r="CC1542" s="4"/>
      <c r="CD1542" s="4"/>
      <c r="CE1542" s="4"/>
      <c r="CF1542" s="4"/>
      <c r="CG1542" s="4"/>
      <c r="CH1542" s="4"/>
      <c r="CI1542" s="4"/>
      <c r="CJ1542" s="4"/>
      <c r="CK1542" s="4"/>
      <c r="CL1542" s="4"/>
      <c r="CM1542" s="4"/>
    </row>
    <row r="1543" ht="14.25" customHeight="1">
      <c r="A1543" s="1" t="str">
        <f t="shared" si="171"/>
        <v/>
      </c>
      <c r="B1543" s="103" t="str">
        <f t="shared" si="4"/>
        <v>Có sẵn</v>
      </c>
      <c r="C1543" s="4" t="s">
        <v>7396</v>
      </c>
      <c r="D1543" s="4" t="s">
        <v>7264</v>
      </c>
      <c r="E1543" s="4"/>
      <c r="F1543" s="4"/>
      <c r="G1543" s="4" t="s">
        <v>7397</v>
      </c>
      <c r="H1543" s="4"/>
      <c r="I1543" s="4"/>
      <c r="J1543" s="4"/>
      <c r="K1543" s="4"/>
      <c r="L1543" s="4"/>
      <c r="M1543" s="4"/>
      <c r="N1543" s="4"/>
      <c r="O1543" s="4"/>
      <c r="P1543" s="4" t="s">
        <v>7478</v>
      </c>
      <c r="Q1543" s="4" t="s">
        <v>5</v>
      </c>
      <c r="R1543" s="4" t="s">
        <v>7479</v>
      </c>
      <c r="S1543" s="4" t="s">
        <v>3419</v>
      </c>
      <c r="T1543" s="4" t="s">
        <v>3420</v>
      </c>
      <c r="U1543" s="4" t="s">
        <v>7480</v>
      </c>
      <c r="V1543" s="4" t="s">
        <v>7481</v>
      </c>
      <c r="W1543" s="4" t="s">
        <v>150</v>
      </c>
      <c r="X1543" s="4" t="s">
        <v>171</v>
      </c>
      <c r="Y1543" s="4"/>
      <c r="Z1543" s="4" t="s">
        <v>7482</v>
      </c>
      <c r="AA1543" s="4">
        <v>1607.0</v>
      </c>
      <c r="AB1543" s="4" t="s">
        <v>13</v>
      </c>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c r="BI1543" s="4"/>
      <c r="BJ1543" s="243" t="str">
        <f t="shared" si="129"/>
        <v>TNLT</v>
      </c>
      <c r="BK1543" s="4"/>
      <c r="BL1543" s="4"/>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c r="CL1543" s="4"/>
      <c r="CM1543" s="4"/>
    </row>
    <row r="1544" ht="14.25" customHeight="1">
      <c r="A1544" s="1" t="str">
        <f t="shared" si="171"/>
        <v>OK</v>
      </c>
      <c r="B1544" s="103" t="str">
        <f t="shared" si="4"/>
        <v>OK</v>
      </c>
      <c r="C1544" s="4" t="s">
        <v>7409</v>
      </c>
      <c r="D1544" s="4" t="s">
        <v>7264</v>
      </c>
      <c r="E1544" s="4"/>
      <c r="F1544" s="4"/>
      <c r="G1544" s="4" t="s">
        <v>7410</v>
      </c>
      <c r="H1544" s="4"/>
      <c r="I1544" s="4"/>
      <c r="J1544" s="4"/>
      <c r="K1544" s="4"/>
      <c r="L1544" s="4"/>
      <c r="M1544" s="4" t="s">
        <v>47</v>
      </c>
      <c r="N1544" s="4" t="s">
        <v>8</v>
      </c>
      <c r="O1544" s="4" t="s">
        <v>1474</v>
      </c>
      <c r="P1544" s="4" t="s">
        <v>1011</v>
      </c>
      <c r="Q1544" s="4"/>
      <c r="R1544" s="4" t="s">
        <v>7416</v>
      </c>
      <c r="S1544" s="4" t="s">
        <v>105</v>
      </c>
      <c r="T1544" s="4" t="s">
        <v>7418</v>
      </c>
      <c r="U1544" s="4" t="s">
        <v>7419</v>
      </c>
      <c r="V1544" s="4" t="s">
        <v>6469</v>
      </c>
      <c r="W1544" s="4" t="s">
        <v>4429</v>
      </c>
      <c r="X1544" s="4" t="s">
        <v>242</v>
      </c>
      <c r="Y1544" s="4" t="s">
        <v>7420</v>
      </c>
      <c r="Z1544" s="4"/>
      <c r="AA1544" s="4">
        <v>1608.0</v>
      </c>
      <c r="AB1544" s="4" t="s">
        <v>49</v>
      </c>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c r="BI1544" s="4"/>
      <c r="BJ1544" s="243" t="str">
        <f t="shared" si="129"/>
        <v>TNBT</v>
      </c>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c r="CL1544" s="4"/>
      <c r="CM1544" s="4"/>
    </row>
    <row r="1545" ht="14.25" customHeight="1">
      <c r="A1545" s="1" t="str">
        <f t="shared" si="171"/>
        <v>OK</v>
      </c>
      <c r="B1545" s="103" t="str">
        <f t="shared" si="4"/>
        <v>OK</v>
      </c>
      <c r="C1545" s="4" t="s">
        <v>7409</v>
      </c>
      <c r="D1545" s="4" t="s">
        <v>7264</v>
      </c>
      <c r="E1545" s="4"/>
      <c r="F1545" s="4"/>
      <c r="G1545" s="4"/>
      <c r="H1545" s="4"/>
      <c r="I1545" s="4"/>
      <c r="J1545" s="4"/>
      <c r="K1545" s="4"/>
      <c r="L1545" s="4"/>
      <c r="M1545" s="4" t="s">
        <v>47</v>
      </c>
      <c r="N1545" s="4" t="s">
        <v>8</v>
      </c>
      <c r="O1545" s="4" t="s">
        <v>1104</v>
      </c>
      <c r="P1545" s="4" t="s">
        <v>953</v>
      </c>
      <c r="Q1545" s="4"/>
      <c r="R1545" s="4" t="s">
        <v>7423</v>
      </c>
      <c r="S1545" s="4" t="s">
        <v>7424</v>
      </c>
      <c r="T1545" s="4" t="s">
        <v>7425</v>
      </c>
      <c r="U1545" s="4" t="s">
        <v>7426</v>
      </c>
      <c r="V1545" s="4" t="s">
        <v>7427</v>
      </c>
      <c r="W1545" s="4" t="s">
        <v>7428</v>
      </c>
      <c r="X1545" s="4" t="s">
        <v>99</v>
      </c>
      <c r="Y1545" s="4" t="s">
        <v>7429</v>
      </c>
      <c r="Z1545" s="4"/>
      <c r="AA1545" s="4">
        <v>1609.0</v>
      </c>
      <c r="AB1545" s="4" t="s">
        <v>49</v>
      </c>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c r="BI1545" s="4"/>
      <c r="BJ1545" s="243" t="str">
        <f t="shared" si="129"/>
        <v>TNBT</v>
      </c>
      <c r="BK1545" s="4"/>
      <c r="BL1545" s="4"/>
      <c r="BM1545" s="4"/>
      <c r="BN1545" s="4"/>
      <c r="BO1545" s="4"/>
      <c r="BP1545" s="4"/>
      <c r="BQ1545" s="4"/>
      <c r="BR1545" s="4"/>
      <c r="BS1545" s="4"/>
      <c r="BT1545" s="4"/>
      <c r="BU1545" s="4"/>
      <c r="BV1545" s="4"/>
      <c r="BW1545" s="4"/>
      <c r="BX1545" s="4"/>
      <c r="BY1545" s="4"/>
      <c r="BZ1545" s="4"/>
      <c r="CA1545" s="4"/>
      <c r="CB1545" s="4"/>
      <c r="CC1545" s="4"/>
      <c r="CD1545" s="4"/>
      <c r="CE1545" s="4"/>
      <c r="CF1545" s="4"/>
      <c r="CG1545" s="4"/>
      <c r="CH1545" s="4"/>
      <c r="CI1545" s="4"/>
      <c r="CJ1545" s="4"/>
      <c r="CK1545" s="4"/>
      <c r="CL1545" s="4"/>
      <c r="CM1545" s="4"/>
    </row>
    <row r="1546" ht="14.25" customHeight="1">
      <c r="A1546" s="1" t="str">
        <f t="shared" si="171"/>
        <v>OK</v>
      </c>
      <c r="B1546" s="103" t="str">
        <f t="shared" si="4"/>
        <v>OK</v>
      </c>
      <c r="C1546" s="4" t="s">
        <v>7409</v>
      </c>
      <c r="D1546" s="4" t="s">
        <v>7264</v>
      </c>
      <c r="E1546" s="4"/>
      <c r="F1546" s="4"/>
      <c r="G1546" s="4" t="s">
        <v>7410</v>
      </c>
      <c r="H1546" s="4"/>
      <c r="I1546" s="4"/>
      <c r="J1546" s="4"/>
      <c r="K1546" s="4"/>
      <c r="L1546" s="4"/>
      <c r="M1546" s="4" t="s">
        <v>48</v>
      </c>
      <c r="N1546" s="4" t="s">
        <v>5</v>
      </c>
      <c r="O1546" s="4" t="s">
        <v>125</v>
      </c>
      <c r="P1546" s="4" t="s">
        <v>2005</v>
      </c>
      <c r="Q1546" s="4"/>
      <c r="R1546" s="4" t="s">
        <v>7498</v>
      </c>
      <c r="S1546" s="4" t="s">
        <v>7499</v>
      </c>
      <c r="T1546" s="4" t="s">
        <v>105</v>
      </c>
      <c r="U1546" s="4" t="s">
        <v>7500</v>
      </c>
      <c r="V1546" s="4" t="s">
        <v>7501</v>
      </c>
      <c r="W1546" s="4" t="s">
        <v>7502</v>
      </c>
      <c r="X1546" s="4" t="s">
        <v>925</v>
      </c>
      <c r="Y1546" s="4" t="s">
        <v>7503</v>
      </c>
      <c r="Z1546" s="4"/>
      <c r="AA1546" s="4">
        <v>1610.0</v>
      </c>
      <c r="AB1546" s="4" t="e">
        <v>#NAME?</v>
      </c>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243" t="str">
        <f t="shared" si="129"/>
        <v>TNLT</v>
      </c>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c r="CL1546" s="4"/>
      <c r="CM1546" s="4"/>
    </row>
    <row r="1547" ht="14.25" customHeight="1">
      <c r="A1547" s="1" t="str">
        <f t="shared" si="171"/>
        <v/>
      </c>
      <c r="B1547" s="103" t="str">
        <f t="shared" si="4"/>
        <v>Có sẵn</v>
      </c>
      <c r="C1547" s="4" t="s">
        <v>7409</v>
      </c>
      <c r="D1547" s="4" t="s">
        <v>7264</v>
      </c>
      <c r="E1547" s="4"/>
      <c r="F1547" s="4"/>
      <c r="G1547" s="4" t="s">
        <v>7410</v>
      </c>
      <c r="H1547" s="4"/>
      <c r="I1547" s="4"/>
      <c r="J1547" s="4"/>
      <c r="K1547" s="4"/>
      <c r="L1547" s="4"/>
      <c r="M1547" s="4"/>
      <c r="N1547" s="4"/>
      <c r="O1547" s="4"/>
      <c r="P1547" s="4"/>
      <c r="Q1547" s="4" t="s">
        <v>5</v>
      </c>
      <c r="R1547" s="4"/>
      <c r="S1547" s="4"/>
      <c r="T1547" s="4"/>
      <c r="U1547" s="4"/>
      <c r="V1547" s="4"/>
      <c r="W1547" s="4"/>
      <c r="X1547" s="4"/>
      <c r="Y1547" s="4"/>
      <c r="Z1547" s="4"/>
      <c r="AA1547" s="4">
        <v>1611.0</v>
      </c>
      <c r="AB1547" s="4" t="s">
        <v>48</v>
      </c>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c r="BI1547" s="4"/>
      <c r="BJ1547" s="243" t="str">
        <f t="shared" si="129"/>
        <v>TNLT</v>
      </c>
      <c r="BK1547" s="4"/>
      <c r="BL1547" s="4"/>
      <c r="BM1547" s="4"/>
      <c r="BN1547" s="4"/>
      <c r="BO1547" s="4"/>
      <c r="BP1547" s="4"/>
      <c r="BQ1547" s="4"/>
      <c r="BR1547" s="4"/>
      <c r="BS1547" s="4"/>
      <c r="BT1547" s="4"/>
      <c r="BU1547" s="4"/>
      <c r="BV1547" s="4"/>
      <c r="BW1547" s="4"/>
      <c r="BX1547" s="4"/>
      <c r="BY1547" s="4"/>
      <c r="BZ1547" s="4"/>
      <c r="CA1547" s="4"/>
      <c r="CB1547" s="4"/>
      <c r="CC1547" s="4"/>
      <c r="CD1547" s="4"/>
      <c r="CE1547" s="4"/>
      <c r="CF1547" s="4"/>
      <c r="CG1547" s="4"/>
      <c r="CH1547" s="4"/>
      <c r="CI1547" s="4"/>
      <c r="CJ1547" s="4"/>
      <c r="CK1547" s="4"/>
      <c r="CL1547" s="4"/>
      <c r="CM1547" s="4"/>
    </row>
    <row r="1548" ht="14.25" customHeight="1">
      <c r="A1548" s="1"/>
      <c r="B1548" s="103" t="str">
        <f t="shared" si="4"/>
        <v>Thêm</v>
      </c>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c r="BI1548" s="4"/>
      <c r="BJ1548" s="243" t="str">
        <f t="shared" si="129"/>
        <v/>
      </c>
      <c r="BK1548" s="4"/>
      <c r="BL1548" s="4"/>
      <c r="BM1548" s="4"/>
      <c r="BN1548" s="4"/>
      <c r="BO1548" s="4"/>
      <c r="BP1548" s="4"/>
      <c r="BQ1548" s="4"/>
      <c r="BR1548" s="4"/>
      <c r="BS1548" s="4"/>
      <c r="BT1548" s="4"/>
      <c r="BU1548" s="4"/>
      <c r="BV1548" s="4"/>
      <c r="BW1548" s="4"/>
      <c r="BX1548" s="4"/>
      <c r="BY1548" s="4"/>
      <c r="BZ1548" s="4"/>
      <c r="CA1548" s="4"/>
      <c r="CB1548" s="4"/>
      <c r="CC1548" s="4"/>
      <c r="CD1548" s="4"/>
      <c r="CE1548" s="4"/>
      <c r="CF1548" s="4"/>
      <c r="CG1548" s="4"/>
      <c r="CH1548" s="4"/>
      <c r="CI1548" s="4"/>
      <c r="CJ1548" s="4"/>
      <c r="CK1548" s="4"/>
      <c r="CL1548" s="4"/>
      <c r="CM1548" s="4"/>
    </row>
    <row r="1549" ht="14.25" customHeight="1">
      <c r="A1549" s="1" t="str">
        <f t="shared" ref="A1549:A1566" si="172">SWITCH(B1549,"OK",IF(ISBLANK(R1549),IF(ISBLANK(P1549),"Giữ chỗ nhóm","Giữ chỗ"),"OK"),"Chưa làm",IF(P1549&lt;&gt;"","Giữ chỗ",""),0,IF(ISBLANK(R1549),"Thêm",""),"")</f>
        <v/>
      </c>
      <c r="B1549" s="103" t="str">
        <f t="shared" si="4"/>
        <v>Có sẵn</v>
      </c>
      <c r="C1549" s="4" t="s">
        <v>7409</v>
      </c>
      <c r="D1549" s="4" t="s">
        <v>7264</v>
      </c>
      <c r="E1549" s="4"/>
      <c r="F1549" s="4"/>
      <c r="G1549" s="4"/>
      <c r="H1549" s="4"/>
      <c r="I1549" s="4"/>
      <c r="J1549" s="4"/>
      <c r="K1549" s="4"/>
      <c r="L1549" s="4"/>
      <c r="M1549" s="4"/>
      <c r="N1549" s="4"/>
      <c r="O1549" s="4"/>
      <c r="P1549" s="4" t="s">
        <v>7521</v>
      </c>
      <c r="Q1549" s="4" t="s">
        <v>9</v>
      </c>
      <c r="R1549" s="4" t="s">
        <v>7522</v>
      </c>
      <c r="S1549" s="4" t="s">
        <v>150</v>
      </c>
      <c r="T1549" s="4" t="s">
        <v>150</v>
      </c>
      <c r="U1549" s="4" t="s">
        <v>150</v>
      </c>
      <c r="V1549" s="4" t="s">
        <v>150</v>
      </c>
      <c r="W1549" s="4" t="s">
        <v>150</v>
      </c>
      <c r="X1549" s="4" t="s">
        <v>7523</v>
      </c>
      <c r="Y1549" s="4"/>
      <c r="Z1549" s="4" t="s">
        <v>7524</v>
      </c>
      <c r="AA1549" s="4">
        <v>1613.0</v>
      </c>
      <c r="AB1549" s="4" t="s">
        <v>13</v>
      </c>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c r="BI1549" s="4"/>
      <c r="BJ1549" s="243" t="str">
        <f t="shared" si="129"/>
        <v>TL</v>
      </c>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row>
    <row r="1550" ht="14.25" customHeight="1">
      <c r="A1550" s="1" t="str">
        <f t="shared" si="172"/>
        <v>OK</v>
      </c>
      <c r="B1550" s="103" t="str">
        <f t="shared" si="4"/>
        <v>OK</v>
      </c>
      <c r="C1550" s="4" t="s">
        <v>7430</v>
      </c>
      <c r="D1550" s="4" t="s">
        <v>7264</v>
      </c>
      <c r="E1550" s="4"/>
      <c r="F1550" s="4" t="s">
        <v>7431</v>
      </c>
      <c r="G1550" s="4"/>
      <c r="H1550" s="4"/>
      <c r="I1550" s="4"/>
      <c r="J1550" s="4" t="s">
        <v>123</v>
      </c>
      <c r="K1550" s="4"/>
      <c r="L1550" s="4" t="s">
        <v>7432</v>
      </c>
      <c r="M1550" s="4" t="s">
        <v>47</v>
      </c>
      <c r="N1550" s="4" t="s">
        <v>8</v>
      </c>
      <c r="O1550" s="4" t="s">
        <v>1027</v>
      </c>
      <c r="P1550" s="4" t="s">
        <v>1473</v>
      </c>
      <c r="Q1550" s="4"/>
      <c r="R1550" s="4" t="s">
        <v>7434</v>
      </c>
      <c r="S1550" s="4" t="s">
        <v>7435</v>
      </c>
      <c r="T1550" s="4" t="s">
        <v>7438</v>
      </c>
      <c r="U1550" s="4" t="s">
        <v>7440</v>
      </c>
      <c r="V1550" s="4" t="s">
        <v>7442</v>
      </c>
      <c r="W1550" s="4" t="s">
        <v>7444</v>
      </c>
      <c r="X1550" s="4" t="s">
        <v>301</v>
      </c>
      <c r="Y1550" s="4" t="s">
        <v>7445</v>
      </c>
      <c r="Z1550" s="4"/>
      <c r="AA1550" s="4">
        <v>1614.0</v>
      </c>
      <c r="AB1550" s="4" t="s">
        <v>49</v>
      </c>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c r="BI1550" s="4"/>
      <c r="BJ1550" s="243" t="str">
        <f t="shared" si="129"/>
        <v>TNBT</v>
      </c>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c r="CL1550" s="4"/>
      <c r="CM1550" s="4"/>
    </row>
    <row r="1551" ht="14.25" customHeight="1">
      <c r="A1551" s="1" t="str">
        <f t="shared" si="172"/>
        <v>OK</v>
      </c>
      <c r="B1551" s="103" t="str">
        <f t="shared" si="4"/>
        <v>OK</v>
      </c>
      <c r="C1551" s="4" t="s">
        <v>7430</v>
      </c>
      <c r="D1551" s="4" t="s">
        <v>7264</v>
      </c>
      <c r="E1551" s="4"/>
      <c r="F1551" s="4"/>
      <c r="G1551" s="4"/>
      <c r="H1551" s="4"/>
      <c r="I1551" s="4"/>
      <c r="J1551" s="4"/>
      <c r="K1551" s="4"/>
      <c r="L1551" s="4"/>
      <c r="M1551" s="4" t="s">
        <v>47</v>
      </c>
      <c r="N1551" s="4" t="s">
        <v>8</v>
      </c>
      <c r="O1551" s="4" t="s">
        <v>347</v>
      </c>
      <c r="P1551" s="4" t="s">
        <v>980</v>
      </c>
      <c r="Q1551" s="4"/>
      <c r="R1551" s="4" t="s">
        <v>7446</v>
      </c>
      <c r="S1551" s="4" t="s">
        <v>7447</v>
      </c>
      <c r="T1551" s="4" t="s">
        <v>7448</v>
      </c>
      <c r="U1551" s="4" t="s">
        <v>7449</v>
      </c>
      <c r="V1551" s="4" t="s">
        <v>7450</v>
      </c>
      <c r="W1551" s="4" t="s">
        <v>7451</v>
      </c>
      <c r="X1551" s="4" t="s">
        <v>1057</v>
      </c>
      <c r="Y1551" s="4" t="s">
        <v>7452</v>
      </c>
      <c r="Z1551" s="4"/>
      <c r="AA1551" s="4">
        <v>1615.0</v>
      </c>
      <c r="AB1551" s="4" t="s">
        <v>49</v>
      </c>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c r="BI1551" s="4"/>
      <c r="BJ1551" s="243" t="str">
        <f t="shared" si="129"/>
        <v>TNBT</v>
      </c>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c r="CL1551" s="4"/>
      <c r="CM1551" s="4"/>
    </row>
    <row r="1552" ht="14.25" customHeight="1">
      <c r="A1552" s="1" t="str">
        <f t="shared" si="172"/>
        <v/>
      </c>
      <c r="B1552" s="103" t="str">
        <f t="shared" si="4"/>
        <v>Có sẵn</v>
      </c>
      <c r="C1552" s="4" t="s">
        <v>7430</v>
      </c>
      <c r="D1552" s="4" t="s">
        <v>7264</v>
      </c>
      <c r="E1552" s="4"/>
      <c r="F1552" s="4" t="s">
        <v>7431</v>
      </c>
      <c r="G1552" s="4"/>
      <c r="H1552" s="4"/>
      <c r="I1552" s="4"/>
      <c r="J1552" s="4" t="s">
        <v>123</v>
      </c>
      <c r="K1552" s="4"/>
      <c r="L1552" s="4" t="s">
        <v>7432</v>
      </c>
      <c r="M1552" s="4"/>
      <c r="N1552" s="4"/>
      <c r="O1552" s="4"/>
      <c r="P1552" s="4" t="s">
        <v>7478</v>
      </c>
      <c r="Q1552" s="4" t="s">
        <v>5</v>
      </c>
      <c r="R1552" s="4" t="s">
        <v>7536</v>
      </c>
      <c r="S1552" s="4" t="s">
        <v>7537</v>
      </c>
      <c r="T1552" s="4" t="s">
        <v>7538</v>
      </c>
      <c r="U1552" s="4" t="s">
        <v>1772</v>
      </c>
      <c r="V1552" s="4" t="s">
        <v>368</v>
      </c>
      <c r="W1552" s="4" t="s">
        <v>150</v>
      </c>
      <c r="X1552" s="4" t="s">
        <v>410</v>
      </c>
      <c r="Y1552" s="4"/>
      <c r="Z1552" s="4" t="s">
        <v>7539</v>
      </c>
      <c r="AA1552" s="4">
        <v>1616.0</v>
      </c>
      <c r="AB1552" s="4" t="s">
        <v>13</v>
      </c>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c r="BI1552" s="4"/>
      <c r="BJ1552" s="243" t="str">
        <f t="shared" si="129"/>
        <v>TNLT</v>
      </c>
      <c r="BK1552" s="4"/>
      <c r="BL1552" s="4"/>
      <c r="BM1552" s="4"/>
      <c r="BN1552" s="4"/>
      <c r="BO1552" s="4"/>
      <c r="BP1552" s="4"/>
      <c r="BQ1552" s="4"/>
      <c r="BR1552" s="4"/>
      <c r="BS1552" s="4"/>
      <c r="BT1552" s="4"/>
      <c r="BU1552" s="4"/>
      <c r="BV1552" s="4"/>
      <c r="BW1552" s="4"/>
      <c r="BX1552" s="4"/>
      <c r="BY1552" s="4"/>
      <c r="BZ1552" s="4"/>
      <c r="CA1552" s="4"/>
      <c r="CB1552" s="4"/>
      <c r="CC1552" s="4"/>
      <c r="CD1552" s="4"/>
      <c r="CE1552" s="4"/>
      <c r="CF1552" s="4"/>
      <c r="CG1552" s="4"/>
      <c r="CH1552" s="4"/>
      <c r="CI1552" s="4"/>
      <c r="CJ1552" s="4"/>
      <c r="CK1552" s="4"/>
      <c r="CL1552" s="4"/>
      <c r="CM1552" s="4"/>
    </row>
    <row r="1553" ht="14.25" customHeight="1">
      <c r="A1553" s="1" t="str">
        <f t="shared" si="172"/>
        <v/>
      </c>
      <c r="B1553" s="103" t="str">
        <f t="shared" si="4"/>
        <v>Có sẵn</v>
      </c>
      <c r="C1553" s="4" t="s">
        <v>7430</v>
      </c>
      <c r="D1553" s="4" t="s">
        <v>7264</v>
      </c>
      <c r="E1553" s="4"/>
      <c r="F1553" s="4"/>
      <c r="G1553" s="4"/>
      <c r="H1553" s="4"/>
      <c r="I1553" s="4"/>
      <c r="J1553" s="4"/>
      <c r="K1553" s="4"/>
      <c r="L1553" s="4"/>
      <c r="M1553" s="4"/>
      <c r="N1553" s="4"/>
      <c r="O1553" s="4"/>
      <c r="P1553" s="4"/>
      <c r="Q1553" s="4" t="s">
        <v>9</v>
      </c>
      <c r="R1553" s="4" t="s">
        <v>7545</v>
      </c>
      <c r="S1553" s="4"/>
      <c r="T1553" s="4"/>
      <c r="U1553" s="4"/>
      <c r="V1553" s="4"/>
      <c r="W1553" s="4"/>
      <c r="X1553" s="4"/>
      <c r="Y1553" s="4"/>
      <c r="Z1553" s="4" t="s">
        <v>7547</v>
      </c>
      <c r="AA1553" s="4">
        <v>1617.0</v>
      </c>
      <c r="AB1553" s="4" t="s">
        <v>49</v>
      </c>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243" t="str">
        <f t="shared" si="129"/>
        <v>TL</v>
      </c>
      <c r="BK1553" s="4"/>
      <c r="BL1553" s="4"/>
      <c r="BM1553" s="4"/>
      <c r="BN1553" s="4"/>
      <c r="BO1553" s="4"/>
      <c r="BP1553" s="4"/>
      <c r="BQ1553" s="4"/>
      <c r="BR1553" s="4"/>
      <c r="BS1553" s="4"/>
      <c r="BT1553" s="4"/>
      <c r="BU1553" s="4"/>
      <c r="BV1553" s="4"/>
      <c r="BW1553" s="4"/>
      <c r="BX1553" s="4"/>
      <c r="BY1553" s="4"/>
      <c r="BZ1553" s="4"/>
      <c r="CA1553" s="4"/>
      <c r="CB1553" s="4"/>
      <c r="CC1553" s="4"/>
      <c r="CD1553" s="4"/>
      <c r="CE1553" s="4"/>
      <c r="CF1553" s="4"/>
      <c r="CG1553" s="4"/>
      <c r="CH1553" s="4"/>
      <c r="CI1553" s="4"/>
      <c r="CJ1553" s="4"/>
      <c r="CK1553" s="4"/>
      <c r="CL1553" s="4"/>
      <c r="CM1553" s="4"/>
    </row>
    <row r="1554" ht="14.25" customHeight="1">
      <c r="A1554" s="1" t="str">
        <f t="shared" si="172"/>
        <v>OK</v>
      </c>
      <c r="B1554" s="103" t="str">
        <f t="shared" si="4"/>
        <v>OK</v>
      </c>
      <c r="C1554" s="4" t="s">
        <v>7453</v>
      </c>
      <c r="D1554" s="4" t="s">
        <v>7264</v>
      </c>
      <c r="E1554" s="4"/>
      <c r="F1554" s="4" t="s">
        <v>7454</v>
      </c>
      <c r="G1554" s="4" t="s">
        <v>7455</v>
      </c>
      <c r="H1554" s="4"/>
      <c r="I1554" s="4"/>
      <c r="J1554" s="4"/>
      <c r="K1554" s="4"/>
      <c r="L1554" s="4"/>
      <c r="M1554" s="4" t="s">
        <v>47</v>
      </c>
      <c r="N1554" s="4" t="s">
        <v>8</v>
      </c>
      <c r="O1554" s="4" t="s">
        <v>1104</v>
      </c>
      <c r="P1554" s="4" t="s">
        <v>953</v>
      </c>
      <c r="Q1554" s="4"/>
      <c r="R1554" s="4" t="s">
        <v>7456</v>
      </c>
      <c r="S1554" s="4" t="s">
        <v>7457</v>
      </c>
      <c r="T1554" s="4" t="s">
        <v>7458</v>
      </c>
      <c r="U1554" s="4" t="s">
        <v>7459</v>
      </c>
      <c r="V1554" s="4" t="s">
        <v>7460</v>
      </c>
      <c r="W1554" s="4" t="s">
        <v>7461</v>
      </c>
      <c r="X1554" s="4" t="s">
        <v>4353</v>
      </c>
      <c r="Y1554" s="4" t="s">
        <v>7462</v>
      </c>
      <c r="Z1554" s="4"/>
      <c r="AA1554" s="4">
        <v>1618.0</v>
      </c>
      <c r="AB1554" s="4" t="s">
        <v>49</v>
      </c>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243" t="str">
        <f t="shared" si="129"/>
        <v>TNBT</v>
      </c>
      <c r="BK1554" s="4"/>
      <c r="BL1554" s="4"/>
      <c r="BM1554" s="4"/>
      <c r="BN1554" s="4"/>
      <c r="BO1554" s="4"/>
      <c r="BP1554" s="4"/>
      <c r="BQ1554" s="4"/>
      <c r="BR1554" s="4"/>
      <c r="BS1554" s="4"/>
      <c r="BT1554" s="4"/>
      <c r="BU1554" s="4"/>
      <c r="BV1554" s="4"/>
      <c r="BW1554" s="4"/>
      <c r="BX1554" s="4"/>
      <c r="BY1554" s="4"/>
      <c r="BZ1554" s="4"/>
      <c r="CA1554" s="4"/>
      <c r="CB1554" s="4"/>
      <c r="CC1554" s="4"/>
      <c r="CD1554" s="4"/>
      <c r="CE1554" s="4"/>
      <c r="CF1554" s="4"/>
      <c r="CG1554" s="4"/>
      <c r="CH1554" s="4"/>
      <c r="CI1554" s="4"/>
      <c r="CJ1554" s="4"/>
      <c r="CK1554" s="4"/>
      <c r="CL1554" s="4"/>
      <c r="CM1554" s="4"/>
    </row>
    <row r="1555" ht="14.25" customHeight="1">
      <c r="A1555" s="1" t="str">
        <f t="shared" si="172"/>
        <v>OK</v>
      </c>
      <c r="B1555" s="103" t="str">
        <f t="shared" si="4"/>
        <v>OK</v>
      </c>
      <c r="C1555" s="4" t="s">
        <v>7453</v>
      </c>
      <c r="D1555" s="4" t="s">
        <v>7264</v>
      </c>
      <c r="E1555" s="4"/>
      <c r="F1555" s="4"/>
      <c r="G1555" s="4"/>
      <c r="H1555" s="4"/>
      <c r="I1555" s="4"/>
      <c r="J1555" s="4"/>
      <c r="K1555" s="4"/>
      <c r="L1555" s="4"/>
      <c r="M1555" s="4" t="s">
        <v>47</v>
      </c>
      <c r="N1555" s="4" t="s">
        <v>8</v>
      </c>
      <c r="O1555" s="4" t="s">
        <v>1246</v>
      </c>
      <c r="P1555" s="4" t="s">
        <v>250</v>
      </c>
      <c r="Q1555" s="4"/>
      <c r="R1555" s="4" t="s">
        <v>7471</v>
      </c>
      <c r="S1555" s="4" t="s">
        <v>7472</v>
      </c>
      <c r="T1555" s="4" t="s">
        <v>7473</v>
      </c>
      <c r="U1555" s="4" t="s">
        <v>7474</v>
      </c>
      <c r="V1555" s="4" t="s">
        <v>7475</v>
      </c>
      <c r="W1555" s="4" t="s">
        <v>110</v>
      </c>
      <c r="X1555" s="4" t="s">
        <v>171</v>
      </c>
      <c r="Y1555" s="4"/>
      <c r="Z1555" s="4"/>
      <c r="AA1555" s="4">
        <v>1619.0</v>
      </c>
      <c r="AB1555" s="4" t="s">
        <v>49</v>
      </c>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c r="BI1555" s="4"/>
      <c r="BJ1555" s="243" t="str">
        <f t="shared" si="129"/>
        <v>TNBT</v>
      </c>
      <c r="BK1555" s="4"/>
      <c r="BL1555" s="4"/>
      <c r="BM1555" s="4"/>
      <c r="BN1555" s="4"/>
      <c r="BO1555" s="4"/>
      <c r="BP1555" s="4"/>
      <c r="BQ1555" s="4"/>
      <c r="BR1555" s="4"/>
      <c r="BS1555" s="4"/>
      <c r="BT1555" s="4"/>
      <c r="BU1555" s="4"/>
      <c r="BV1555" s="4"/>
      <c r="BW1555" s="4"/>
      <c r="BX1555" s="4"/>
      <c r="BY1555" s="4"/>
      <c r="BZ1555" s="4"/>
      <c r="CA1555" s="4"/>
      <c r="CB1555" s="4"/>
      <c r="CC1555" s="4"/>
      <c r="CD1555" s="4"/>
      <c r="CE1555" s="4"/>
      <c r="CF1555" s="4"/>
      <c r="CG1555" s="4"/>
      <c r="CH1555" s="4"/>
      <c r="CI1555" s="4"/>
      <c r="CJ1555" s="4"/>
      <c r="CK1555" s="4"/>
      <c r="CL1555" s="4"/>
      <c r="CM1555" s="4"/>
    </row>
    <row r="1556" ht="14.25" customHeight="1">
      <c r="A1556" s="1" t="str">
        <f t="shared" si="172"/>
        <v/>
      </c>
      <c r="B1556" s="103" t="str">
        <f t="shared" si="4"/>
        <v>Tự do chọn</v>
      </c>
      <c r="C1556" s="4" t="s">
        <v>7453</v>
      </c>
      <c r="D1556" s="4" t="s">
        <v>7264</v>
      </c>
      <c r="E1556" s="4"/>
      <c r="F1556" s="4"/>
      <c r="G1556" s="4"/>
      <c r="H1556" s="4"/>
      <c r="I1556" s="4"/>
      <c r="J1556" s="4"/>
      <c r="K1556" s="4"/>
      <c r="L1556" s="4"/>
      <c r="M1556" s="4" t="s">
        <v>47</v>
      </c>
      <c r="N1556" s="4" t="s">
        <v>8</v>
      </c>
      <c r="O1556" s="4"/>
      <c r="P1556" s="4"/>
      <c r="Q1556" s="4"/>
      <c r="R1556" s="4"/>
      <c r="S1556" s="4"/>
      <c r="T1556" s="4"/>
      <c r="U1556" s="4"/>
      <c r="V1556" s="4"/>
      <c r="W1556" s="4"/>
      <c r="X1556" s="4"/>
      <c r="Y1556" s="4"/>
      <c r="Z1556" s="4"/>
      <c r="AA1556" s="4">
        <v>1620.0</v>
      </c>
      <c r="AB1556" s="4" t="s">
        <v>49</v>
      </c>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c r="BI1556" s="4"/>
      <c r="BJ1556" s="243" t="str">
        <f t="shared" si="129"/>
        <v>TNBT</v>
      </c>
      <c r="BK1556" s="4"/>
      <c r="BL1556" s="4"/>
      <c r="BM1556" s="4"/>
      <c r="BN1556" s="4"/>
      <c r="BO1556" s="4"/>
      <c r="BP1556" s="4"/>
      <c r="BQ1556" s="4"/>
      <c r="BR1556" s="4"/>
      <c r="BS1556" s="4"/>
      <c r="BT1556" s="4"/>
      <c r="BU1556" s="4"/>
      <c r="BV1556" s="4"/>
      <c r="BW1556" s="4"/>
      <c r="BX1556" s="4"/>
      <c r="BY1556" s="4"/>
      <c r="BZ1556" s="4"/>
      <c r="CA1556" s="4"/>
      <c r="CB1556" s="4"/>
      <c r="CC1556" s="4"/>
      <c r="CD1556" s="4"/>
      <c r="CE1556" s="4"/>
      <c r="CF1556" s="4"/>
      <c r="CG1556" s="4"/>
      <c r="CH1556" s="4"/>
      <c r="CI1556" s="4"/>
      <c r="CJ1556" s="4"/>
      <c r="CK1556" s="4"/>
      <c r="CL1556" s="4"/>
      <c r="CM1556" s="4"/>
    </row>
    <row r="1557" ht="14.25" customHeight="1">
      <c r="A1557" s="1" t="str">
        <f t="shared" si="172"/>
        <v>OK</v>
      </c>
      <c r="B1557" s="103" t="str">
        <f t="shared" si="4"/>
        <v>OK</v>
      </c>
      <c r="C1557" s="4" t="s">
        <v>7453</v>
      </c>
      <c r="D1557" s="4" t="s">
        <v>7264</v>
      </c>
      <c r="E1557" s="4"/>
      <c r="F1557" s="4"/>
      <c r="G1557" s="4"/>
      <c r="H1557" s="4"/>
      <c r="I1557" s="4"/>
      <c r="J1557" s="4"/>
      <c r="K1557" s="4"/>
      <c r="L1557" s="4"/>
      <c r="M1557" s="4" t="s">
        <v>47</v>
      </c>
      <c r="N1557" s="4" t="s">
        <v>8</v>
      </c>
      <c r="O1557" s="4" t="s">
        <v>404</v>
      </c>
      <c r="P1557" s="4" t="s">
        <v>1366</v>
      </c>
      <c r="Q1557" s="4"/>
      <c r="R1557" s="4" t="s">
        <v>7483</v>
      </c>
      <c r="S1557" s="4" t="s">
        <v>7484</v>
      </c>
      <c r="T1557" s="4" t="s">
        <v>7485</v>
      </c>
      <c r="U1557" s="4" t="s">
        <v>7486</v>
      </c>
      <c r="V1557" s="4" t="s">
        <v>7487</v>
      </c>
      <c r="W1557" s="4" t="s">
        <v>7488</v>
      </c>
      <c r="X1557" s="4" t="s">
        <v>171</v>
      </c>
      <c r="Y1557" s="4" t="s">
        <v>7489</v>
      </c>
      <c r="Z1557" s="4"/>
      <c r="AA1557" s="4">
        <v>1621.0</v>
      </c>
      <c r="AB1557" s="4" t="s">
        <v>49</v>
      </c>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c r="BI1557" s="4"/>
      <c r="BJ1557" s="243" t="str">
        <f t="shared" si="129"/>
        <v>TNBT</v>
      </c>
      <c r="BK1557" s="4"/>
      <c r="BL1557" s="4"/>
      <c r="BM1557" s="4"/>
      <c r="BN1557" s="4"/>
      <c r="BO1557" s="4"/>
      <c r="BP1557" s="4"/>
      <c r="BQ1557" s="4"/>
      <c r="BR1557" s="4"/>
      <c r="BS1557" s="4"/>
      <c r="BT1557" s="4"/>
      <c r="BU1557" s="4"/>
      <c r="BV1557" s="4"/>
      <c r="BW1557" s="4"/>
      <c r="BX1557" s="4"/>
      <c r="BY1557" s="4"/>
      <c r="BZ1557" s="4"/>
      <c r="CA1557" s="4"/>
      <c r="CB1557" s="4"/>
      <c r="CC1557" s="4"/>
      <c r="CD1557" s="4"/>
      <c r="CE1557" s="4"/>
      <c r="CF1557" s="4"/>
      <c r="CG1557" s="4"/>
      <c r="CH1557" s="4"/>
      <c r="CI1557" s="4"/>
      <c r="CJ1557" s="4"/>
      <c r="CK1557" s="4"/>
      <c r="CL1557" s="4"/>
      <c r="CM1557" s="4"/>
    </row>
    <row r="1558" ht="14.25" customHeight="1">
      <c r="A1558" s="1" t="str">
        <f t="shared" si="172"/>
        <v>OK</v>
      </c>
      <c r="B1558" s="103" t="str">
        <f t="shared" si="4"/>
        <v>OK</v>
      </c>
      <c r="C1558" s="4" t="s">
        <v>7453</v>
      </c>
      <c r="D1558" s="4" t="s">
        <v>7264</v>
      </c>
      <c r="E1558" s="4"/>
      <c r="F1558" s="4"/>
      <c r="G1558" s="4"/>
      <c r="H1558" s="4"/>
      <c r="I1558" s="4"/>
      <c r="J1558" s="4"/>
      <c r="K1558" s="4"/>
      <c r="L1558" s="4"/>
      <c r="M1558" s="4" t="s">
        <v>47</v>
      </c>
      <c r="N1558" s="4" t="s">
        <v>8</v>
      </c>
      <c r="O1558" s="4" t="s">
        <v>404</v>
      </c>
      <c r="P1558" s="4" t="s">
        <v>1366</v>
      </c>
      <c r="Q1558" s="4"/>
      <c r="R1558" s="4" t="s">
        <v>7490</v>
      </c>
      <c r="S1558" s="4" t="s">
        <v>7491</v>
      </c>
      <c r="T1558" s="4" t="s">
        <v>7492</v>
      </c>
      <c r="U1558" s="4" t="s">
        <v>7493</v>
      </c>
      <c r="V1558" s="4" t="s">
        <v>7494</v>
      </c>
      <c r="W1558" s="4" t="s">
        <v>4858</v>
      </c>
      <c r="X1558" s="4" t="s">
        <v>151</v>
      </c>
      <c r="Y1558" s="4" t="s">
        <v>7495</v>
      </c>
      <c r="Z1558" s="4"/>
      <c r="AA1558" s="4">
        <v>1622.0</v>
      </c>
      <c r="AB1558" s="4" t="s">
        <v>49</v>
      </c>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c r="BI1558" s="4"/>
      <c r="BJ1558" s="243" t="str">
        <f t="shared" si="129"/>
        <v>TNBT</v>
      </c>
      <c r="BK1558" s="4"/>
      <c r="BL1558" s="4"/>
      <c r="BM1558" s="4"/>
      <c r="BN1558" s="4"/>
      <c r="BO1558" s="4"/>
      <c r="BP1558" s="4"/>
      <c r="BQ1558" s="4"/>
      <c r="BR1558" s="4"/>
      <c r="BS1558" s="4"/>
      <c r="BT1558" s="4"/>
      <c r="BU1558" s="4"/>
      <c r="BV1558" s="4"/>
      <c r="BW1558" s="4"/>
      <c r="BX1558" s="4"/>
      <c r="BY1558" s="4"/>
      <c r="BZ1558" s="4"/>
      <c r="CA1558" s="4"/>
      <c r="CB1558" s="4"/>
      <c r="CC1558" s="4"/>
      <c r="CD1558" s="4"/>
      <c r="CE1558" s="4"/>
      <c r="CF1558" s="4"/>
      <c r="CG1558" s="4"/>
      <c r="CH1558" s="4"/>
      <c r="CI1558" s="4"/>
      <c r="CJ1558" s="4"/>
      <c r="CK1558" s="4"/>
      <c r="CL1558" s="4"/>
      <c r="CM1558" s="4"/>
    </row>
    <row r="1559" ht="14.25" customHeight="1">
      <c r="A1559" s="1" t="str">
        <f t="shared" si="172"/>
        <v/>
      </c>
      <c r="B1559" s="103" t="str">
        <f t="shared" si="4"/>
        <v>Có sẵn</v>
      </c>
      <c r="C1559" s="4" t="s">
        <v>7453</v>
      </c>
      <c r="D1559" s="4" t="s">
        <v>7264</v>
      </c>
      <c r="E1559" s="4"/>
      <c r="F1559" s="4" t="s">
        <v>7454</v>
      </c>
      <c r="G1559" s="4" t="s">
        <v>7455</v>
      </c>
      <c r="H1559" s="4"/>
      <c r="I1559" s="4"/>
      <c r="J1559" s="4"/>
      <c r="K1559" s="4"/>
      <c r="L1559" s="4"/>
      <c r="M1559" s="4"/>
      <c r="N1559" s="4"/>
      <c r="O1559" s="4"/>
      <c r="P1559" s="4" t="s">
        <v>7521</v>
      </c>
      <c r="Q1559" s="4" t="s">
        <v>5</v>
      </c>
      <c r="R1559" s="4" t="s">
        <v>7572</v>
      </c>
      <c r="S1559" s="4" t="s">
        <v>7573</v>
      </c>
      <c r="T1559" s="4" t="s">
        <v>7574</v>
      </c>
      <c r="U1559" s="4" t="s">
        <v>7575</v>
      </c>
      <c r="V1559" s="4" t="s">
        <v>899</v>
      </c>
      <c r="W1559" s="4" t="s">
        <v>150</v>
      </c>
      <c r="X1559" s="4" t="s">
        <v>151</v>
      </c>
      <c r="Y1559" s="4"/>
      <c r="Z1559" s="4" t="s">
        <v>7576</v>
      </c>
      <c r="AA1559" s="4">
        <v>1623.0</v>
      </c>
      <c r="AB1559" s="4" t="s">
        <v>13</v>
      </c>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c r="BI1559" s="4"/>
      <c r="BJ1559" s="243" t="str">
        <f t="shared" si="129"/>
        <v>TNLT</v>
      </c>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c r="CL1559" s="4"/>
      <c r="CM1559" s="4"/>
    </row>
    <row r="1560" ht="14.25" customHeight="1">
      <c r="A1560" s="1" t="str">
        <f t="shared" si="172"/>
        <v/>
      </c>
      <c r="B1560" s="103" t="str">
        <f t="shared" si="4"/>
        <v>Có sẵn</v>
      </c>
      <c r="C1560" s="4" t="s">
        <v>7453</v>
      </c>
      <c r="D1560" s="4" t="s">
        <v>7264</v>
      </c>
      <c r="E1560" s="4"/>
      <c r="F1560" s="4"/>
      <c r="G1560" s="4"/>
      <c r="H1560" s="4"/>
      <c r="I1560" s="4"/>
      <c r="J1560" s="4"/>
      <c r="K1560" s="4"/>
      <c r="L1560" s="4"/>
      <c r="M1560" s="4"/>
      <c r="N1560" s="4"/>
      <c r="O1560" s="4"/>
      <c r="P1560" s="4" t="s">
        <v>7577</v>
      </c>
      <c r="Q1560" s="4" t="s">
        <v>9</v>
      </c>
      <c r="R1560" s="4" t="s">
        <v>7579</v>
      </c>
      <c r="S1560" s="4" t="s">
        <v>150</v>
      </c>
      <c r="T1560" s="4" t="s">
        <v>150</v>
      </c>
      <c r="U1560" s="4" t="s">
        <v>150</v>
      </c>
      <c r="V1560" s="4" t="s">
        <v>150</v>
      </c>
      <c r="W1560" s="4" t="s">
        <v>150</v>
      </c>
      <c r="X1560" s="4" t="s">
        <v>7585</v>
      </c>
      <c r="Y1560" s="4"/>
      <c r="Z1560" s="4" t="s">
        <v>7587</v>
      </c>
      <c r="AA1560" s="4">
        <v>1624.0</v>
      </c>
      <c r="AB1560" s="4" t="s">
        <v>13</v>
      </c>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c r="BI1560" s="4"/>
      <c r="BJ1560" s="243" t="str">
        <f t="shared" si="129"/>
        <v>TL</v>
      </c>
      <c r="BK1560" s="4"/>
      <c r="BL1560" s="4"/>
      <c r="BM1560" s="4"/>
      <c r="BN1560" s="4"/>
      <c r="BO1560" s="4"/>
      <c r="BP1560" s="4"/>
      <c r="BQ1560" s="4"/>
      <c r="BR1560" s="4"/>
      <c r="BS1560" s="4"/>
      <c r="BT1560" s="4"/>
      <c r="BU1560" s="4"/>
      <c r="BV1560" s="4"/>
      <c r="BW1560" s="4"/>
      <c r="BX1560" s="4"/>
      <c r="BY1560" s="4"/>
      <c r="BZ1560" s="4"/>
      <c r="CA1560" s="4"/>
      <c r="CB1560" s="4"/>
      <c r="CC1560" s="4"/>
      <c r="CD1560" s="4"/>
      <c r="CE1560" s="4"/>
      <c r="CF1560" s="4"/>
      <c r="CG1560" s="4"/>
      <c r="CH1560" s="4"/>
      <c r="CI1560" s="4"/>
      <c r="CJ1560" s="4"/>
      <c r="CK1560" s="4"/>
      <c r="CL1560" s="4"/>
      <c r="CM1560" s="4"/>
    </row>
    <row r="1561" ht="14.25" customHeight="1">
      <c r="A1561" s="1" t="str">
        <f t="shared" si="172"/>
        <v/>
      </c>
      <c r="B1561" s="103" t="str">
        <f t="shared" si="4"/>
        <v>Có sẵn</v>
      </c>
      <c r="C1561" s="4" t="s">
        <v>7453</v>
      </c>
      <c r="D1561" s="4" t="s">
        <v>7264</v>
      </c>
      <c r="E1561" s="4"/>
      <c r="F1561" s="4"/>
      <c r="G1561" s="4"/>
      <c r="H1561" s="4"/>
      <c r="I1561" s="4"/>
      <c r="J1561" s="4"/>
      <c r="K1561" s="4"/>
      <c r="L1561" s="4"/>
      <c r="M1561" s="4"/>
      <c r="N1561" s="4"/>
      <c r="O1561" s="4"/>
      <c r="P1561" s="4"/>
      <c r="Q1561" s="4" t="s">
        <v>5</v>
      </c>
      <c r="R1561" s="4" t="s">
        <v>7590</v>
      </c>
      <c r="S1561" s="4" t="s">
        <v>7592</v>
      </c>
      <c r="T1561" s="4" t="s">
        <v>7574</v>
      </c>
      <c r="U1561" s="4" t="s">
        <v>7575</v>
      </c>
      <c r="V1561" s="4" t="s">
        <v>741</v>
      </c>
      <c r="W1561" s="4" t="s">
        <v>739</v>
      </c>
      <c r="X1561" s="4" t="s">
        <v>150</v>
      </c>
      <c r="Y1561" s="4"/>
      <c r="Z1561" s="4" t="s">
        <v>7593</v>
      </c>
      <c r="AA1561" s="4">
        <v>1625.0</v>
      </c>
      <c r="AB1561" s="4" t="s">
        <v>49</v>
      </c>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243" t="str">
        <f t="shared" si="129"/>
        <v>TNLT</v>
      </c>
      <c r="BK1561" s="4"/>
      <c r="BL1561" s="4"/>
      <c r="BM1561" s="4"/>
      <c r="BN1561" s="4"/>
      <c r="BO1561" s="4"/>
      <c r="BP1561" s="4"/>
      <c r="BQ1561" s="4"/>
      <c r="BR1561" s="4"/>
      <c r="BS1561" s="4"/>
      <c r="BT1561" s="4"/>
      <c r="BU1561" s="4"/>
      <c r="BV1561" s="4"/>
      <c r="BW1561" s="4"/>
      <c r="BX1561" s="4"/>
      <c r="BY1561" s="4"/>
      <c r="BZ1561" s="4"/>
      <c r="CA1561" s="4"/>
      <c r="CB1561" s="4"/>
      <c r="CC1561" s="4"/>
      <c r="CD1561" s="4"/>
      <c r="CE1561" s="4"/>
      <c r="CF1561" s="4"/>
      <c r="CG1561" s="4"/>
      <c r="CH1561" s="4"/>
      <c r="CI1561" s="4"/>
      <c r="CJ1561" s="4"/>
      <c r="CK1561" s="4"/>
      <c r="CL1561" s="4"/>
      <c r="CM1561" s="4"/>
    </row>
    <row r="1562" ht="14.25" customHeight="1">
      <c r="A1562" s="1" t="str">
        <f t="shared" si="172"/>
        <v/>
      </c>
      <c r="B1562" s="103" t="str">
        <f t="shared" si="4"/>
        <v>Có sẵn</v>
      </c>
      <c r="C1562" s="4" t="s">
        <v>7453</v>
      </c>
      <c r="D1562" s="4" t="s">
        <v>7264</v>
      </c>
      <c r="E1562" s="4"/>
      <c r="F1562" s="4"/>
      <c r="G1562" s="4"/>
      <c r="H1562" s="4"/>
      <c r="I1562" s="4"/>
      <c r="J1562" s="4"/>
      <c r="K1562" s="4"/>
      <c r="L1562" s="4"/>
      <c r="M1562" s="4"/>
      <c r="N1562" s="4"/>
      <c r="O1562" s="4"/>
      <c r="P1562" s="4"/>
      <c r="Q1562" s="4" t="s">
        <v>9</v>
      </c>
      <c r="R1562" s="4" t="s">
        <v>7594</v>
      </c>
      <c r="S1562" s="4"/>
      <c r="T1562" s="4"/>
      <c r="U1562" s="4"/>
      <c r="V1562" s="4"/>
      <c r="W1562" s="4"/>
      <c r="X1562" s="4"/>
      <c r="Y1562" s="4"/>
      <c r="Z1562" s="4" t="s">
        <v>7595</v>
      </c>
      <c r="AA1562" s="4">
        <v>1626.0</v>
      </c>
      <c r="AB1562" s="4" t="s">
        <v>49</v>
      </c>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243" t="str">
        <f t="shared" si="129"/>
        <v>TL</v>
      </c>
      <c r="BK1562" s="4"/>
      <c r="BL1562" s="4"/>
      <c r="BM1562" s="4"/>
      <c r="BN1562" s="4"/>
      <c r="BO1562" s="4"/>
      <c r="BP1562" s="4"/>
      <c r="BQ1562" s="4"/>
      <c r="BR1562" s="4"/>
      <c r="BS1562" s="4"/>
      <c r="BT1562" s="4"/>
      <c r="BU1562" s="4"/>
      <c r="BV1562" s="4"/>
      <c r="BW1562" s="4"/>
      <c r="BX1562" s="4"/>
      <c r="BY1562" s="4"/>
      <c r="BZ1562" s="4"/>
      <c r="CA1562" s="4"/>
      <c r="CB1562" s="4"/>
      <c r="CC1562" s="4"/>
      <c r="CD1562" s="4"/>
      <c r="CE1562" s="4"/>
      <c r="CF1562" s="4"/>
      <c r="CG1562" s="4"/>
      <c r="CH1562" s="4"/>
      <c r="CI1562" s="4"/>
      <c r="CJ1562" s="4"/>
      <c r="CK1562" s="4"/>
      <c r="CL1562" s="4"/>
      <c r="CM1562" s="4"/>
    </row>
    <row r="1563" ht="14.25" customHeight="1">
      <c r="A1563" s="1" t="str">
        <f t="shared" si="172"/>
        <v/>
      </c>
      <c r="B1563" s="103" t="str">
        <f t="shared" si="4"/>
        <v>Có sẵn</v>
      </c>
      <c r="C1563" s="4" t="s">
        <v>7453</v>
      </c>
      <c r="D1563" s="4" t="s">
        <v>7264</v>
      </c>
      <c r="E1563" s="4"/>
      <c r="F1563" s="4"/>
      <c r="G1563" s="4"/>
      <c r="H1563" s="4"/>
      <c r="I1563" s="4"/>
      <c r="J1563" s="4"/>
      <c r="K1563" s="4"/>
      <c r="L1563" s="4"/>
      <c r="M1563" s="4"/>
      <c r="N1563" s="4"/>
      <c r="O1563" s="4"/>
      <c r="P1563" s="4"/>
      <c r="Q1563" s="4" t="s">
        <v>9</v>
      </c>
      <c r="R1563" s="4" t="s">
        <v>7603</v>
      </c>
      <c r="S1563" s="4"/>
      <c r="T1563" s="4"/>
      <c r="U1563" s="4"/>
      <c r="V1563" s="4"/>
      <c r="W1563" s="4"/>
      <c r="X1563" s="4"/>
      <c r="Y1563" s="4"/>
      <c r="Z1563" s="4" t="s">
        <v>7604</v>
      </c>
      <c r="AA1563" s="4">
        <v>1627.0</v>
      </c>
      <c r="AB1563" s="4" t="s">
        <v>49</v>
      </c>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243" t="str">
        <f t="shared" si="129"/>
        <v>TL</v>
      </c>
      <c r="BK1563" s="4"/>
      <c r="BL1563" s="4"/>
      <c r="BM1563" s="4"/>
      <c r="BN1563" s="4"/>
      <c r="BO1563" s="4"/>
      <c r="BP1563" s="4"/>
      <c r="BQ1563" s="4"/>
      <c r="BR1563" s="4"/>
      <c r="BS1563" s="4"/>
      <c r="BT1563" s="4"/>
      <c r="BU1563" s="4"/>
      <c r="BV1563" s="4"/>
      <c r="BW1563" s="4"/>
      <c r="BX1563" s="4"/>
      <c r="BY1563" s="4"/>
      <c r="BZ1563" s="4"/>
      <c r="CA1563" s="4"/>
      <c r="CB1563" s="4"/>
      <c r="CC1563" s="4"/>
      <c r="CD1563" s="4"/>
      <c r="CE1563" s="4"/>
      <c r="CF1563" s="4"/>
      <c r="CG1563" s="4"/>
      <c r="CH1563" s="4"/>
      <c r="CI1563" s="4"/>
      <c r="CJ1563" s="4"/>
      <c r="CK1563" s="4"/>
      <c r="CL1563" s="4"/>
      <c r="CM1563" s="4"/>
    </row>
    <row r="1564" ht="14.25" customHeight="1">
      <c r="A1564" s="1" t="str">
        <f t="shared" si="172"/>
        <v/>
      </c>
      <c r="B1564" s="103" t="str">
        <f t="shared" si="4"/>
        <v>Có sẵn</v>
      </c>
      <c r="C1564" s="4" t="s">
        <v>7496</v>
      </c>
      <c r="D1564" s="4" t="s">
        <v>7264</v>
      </c>
      <c r="E1564" s="4"/>
      <c r="F1564" s="4"/>
      <c r="G1564" s="4" t="s">
        <v>7497</v>
      </c>
      <c r="H1564" s="4"/>
      <c r="I1564" s="4"/>
      <c r="J1564" s="4"/>
      <c r="K1564" s="4"/>
      <c r="L1564" s="4"/>
      <c r="M1564" s="4" t="s">
        <v>47</v>
      </c>
      <c r="N1564" s="4" t="s">
        <v>8</v>
      </c>
      <c r="O1564" s="4" t="s">
        <v>404</v>
      </c>
      <c r="P1564" s="4" t="s">
        <v>1024</v>
      </c>
      <c r="Q1564" s="4" t="s">
        <v>8</v>
      </c>
      <c r="R1564" s="4" t="s">
        <v>7504</v>
      </c>
      <c r="S1564" s="4" t="s">
        <v>7505</v>
      </c>
      <c r="T1564" s="4" t="s">
        <v>7506</v>
      </c>
      <c r="U1564" s="4" t="s">
        <v>7507</v>
      </c>
      <c r="V1564" s="4" t="s">
        <v>7508</v>
      </c>
      <c r="W1564" s="4" t="s">
        <v>7509</v>
      </c>
      <c r="X1564" s="4" t="s">
        <v>473</v>
      </c>
      <c r="Y1564" s="4" t="s">
        <v>7510</v>
      </c>
      <c r="Z1564" s="4"/>
      <c r="AA1564" s="4">
        <v>1628.0</v>
      </c>
      <c r="AB1564" s="4" t="s">
        <v>49</v>
      </c>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243" t="str">
        <f t="shared" si="129"/>
        <v>TNBT</v>
      </c>
      <c r="BK1564" s="4"/>
      <c r="BL1564" s="4"/>
      <c r="BM1564" s="4"/>
      <c r="BN1564" s="4"/>
      <c r="BO1564" s="4"/>
      <c r="BP1564" s="4"/>
      <c r="BQ1564" s="4"/>
      <c r="BR1564" s="4"/>
      <c r="BS1564" s="4"/>
      <c r="BT1564" s="4"/>
      <c r="BU1564" s="4"/>
      <c r="BV1564" s="4"/>
      <c r="BW1564" s="4"/>
      <c r="BX1564" s="4"/>
      <c r="BY1564" s="4"/>
      <c r="BZ1564" s="4"/>
      <c r="CA1564" s="4"/>
      <c r="CB1564" s="4"/>
      <c r="CC1564" s="4"/>
      <c r="CD1564" s="4"/>
      <c r="CE1564" s="4"/>
      <c r="CF1564" s="4"/>
      <c r="CG1564" s="4"/>
      <c r="CH1564" s="4"/>
      <c r="CI1564" s="4"/>
      <c r="CJ1564" s="4"/>
      <c r="CK1564" s="4"/>
      <c r="CL1564" s="4"/>
      <c r="CM1564" s="4"/>
    </row>
    <row r="1565" ht="14.25" customHeight="1">
      <c r="A1565" s="1" t="str">
        <f t="shared" si="172"/>
        <v>Giữ chỗ</v>
      </c>
      <c r="B1565" s="103" t="str">
        <f t="shared" si="4"/>
        <v>OK</v>
      </c>
      <c r="C1565" s="4" t="s">
        <v>7496</v>
      </c>
      <c r="D1565" s="4" t="s">
        <v>7264</v>
      </c>
      <c r="E1565" s="4"/>
      <c r="F1565" s="4"/>
      <c r="G1565" s="4"/>
      <c r="H1565" s="4"/>
      <c r="I1565" s="4"/>
      <c r="J1565" s="4"/>
      <c r="K1565" s="4"/>
      <c r="L1565" s="4"/>
      <c r="M1565" s="4" t="s">
        <v>47</v>
      </c>
      <c r="N1565" s="4" t="s">
        <v>8</v>
      </c>
      <c r="O1565" s="4" t="s">
        <v>804</v>
      </c>
      <c r="P1565" s="4" t="s">
        <v>860</v>
      </c>
      <c r="Q1565" s="4"/>
      <c r="R1565" s="4"/>
      <c r="S1565" s="4"/>
      <c r="T1565" s="4"/>
      <c r="U1565" s="4"/>
      <c r="V1565" s="4"/>
      <c r="W1565" s="4"/>
      <c r="X1565" s="4"/>
      <c r="Y1565" s="4"/>
      <c r="Z1565" s="4"/>
      <c r="AA1565" s="4">
        <v>1629.0</v>
      </c>
      <c r="AB1565" s="4" t="s">
        <v>49</v>
      </c>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c r="BI1565" s="4"/>
      <c r="BJ1565" s="243" t="str">
        <f t="shared" si="129"/>
        <v>TNBT</v>
      </c>
      <c r="BK1565" s="4"/>
      <c r="BL1565" s="4"/>
      <c r="BM1565" s="4"/>
      <c r="BN1565" s="4"/>
      <c r="BO1565" s="4"/>
      <c r="BP1565" s="4"/>
      <c r="BQ1565" s="4"/>
      <c r="BR1565" s="4"/>
      <c r="BS1565" s="4"/>
      <c r="BT1565" s="4"/>
      <c r="BU1565" s="4"/>
      <c r="BV1565" s="4"/>
      <c r="BW1565" s="4"/>
      <c r="BX1565" s="4"/>
      <c r="BY1565" s="4"/>
      <c r="BZ1565" s="4"/>
      <c r="CA1565" s="4"/>
      <c r="CB1565" s="4"/>
      <c r="CC1565" s="4"/>
      <c r="CD1565" s="4"/>
      <c r="CE1565" s="4"/>
      <c r="CF1565" s="4"/>
      <c r="CG1565" s="4"/>
      <c r="CH1565" s="4"/>
      <c r="CI1565" s="4"/>
      <c r="CJ1565" s="4"/>
      <c r="CK1565" s="4"/>
      <c r="CL1565" s="4"/>
      <c r="CM1565" s="4"/>
    </row>
    <row r="1566" ht="14.25" customHeight="1">
      <c r="A1566" s="1" t="str">
        <f t="shared" si="172"/>
        <v>OK</v>
      </c>
      <c r="B1566" s="103" t="str">
        <f t="shared" si="4"/>
        <v>OK</v>
      </c>
      <c r="C1566" s="4" t="s">
        <v>7496</v>
      </c>
      <c r="D1566" s="4" t="s">
        <v>7264</v>
      </c>
      <c r="E1566" s="4"/>
      <c r="F1566" s="4"/>
      <c r="G1566" s="4" t="s">
        <v>7497</v>
      </c>
      <c r="H1566" s="4"/>
      <c r="I1566" s="4"/>
      <c r="J1566" s="4"/>
      <c r="K1566" s="4"/>
      <c r="L1566" s="4"/>
      <c r="M1566" s="4" t="s">
        <v>48</v>
      </c>
      <c r="N1566" s="4" t="s">
        <v>5</v>
      </c>
      <c r="O1566" s="4" t="s">
        <v>125</v>
      </c>
      <c r="P1566" s="4" t="s">
        <v>2072</v>
      </c>
      <c r="Q1566" s="4"/>
      <c r="R1566" s="4" t="s">
        <v>7611</v>
      </c>
      <c r="S1566" s="4" t="s">
        <v>227</v>
      </c>
      <c r="T1566" s="4" t="s">
        <v>114</v>
      </c>
      <c r="U1566" s="4" t="s">
        <v>115</v>
      </c>
      <c r="V1566" s="4" t="s">
        <v>116</v>
      </c>
      <c r="W1566" s="4" t="s">
        <v>117</v>
      </c>
      <c r="X1566" s="4" t="s">
        <v>410</v>
      </c>
      <c r="Y1566" s="4" t="s">
        <v>7614</v>
      </c>
      <c r="Z1566" s="4"/>
      <c r="AA1566" s="4">
        <v>1630.0</v>
      </c>
      <c r="AB1566" s="4" t="s">
        <v>48</v>
      </c>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243" t="str">
        <f t="shared" si="129"/>
        <v>TNLT</v>
      </c>
      <c r="BK1566" s="4"/>
      <c r="BL1566" s="4"/>
      <c r="BM1566" s="4"/>
      <c r="BN1566" s="4"/>
      <c r="BO1566" s="4"/>
      <c r="BP1566" s="4"/>
      <c r="BQ1566" s="4"/>
      <c r="BR1566" s="4"/>
      <c r="BS1566" s="4"/>
      <c r="BT1566" s="4"/>
      <c r="BU1566" s="4"/>
      <c r="BV1566" s="4"/>
      <c r="BW1566" s="4"/>
      <c r="BX1566" s="4"/>
      <c r="BY1566" s="4"/>
      <c r="BZ1566" s="4"/>
      <c r="CA1566" s="4"/>
      <c r="CB1566" s="4"/>
      <c r="CC1566" s="4"/>
      <c r="CD1566" s="4"/>
      <c r="CE1566" s="4"/>
      <c r="CF1566" s="4"/>
      <c r="CG1566" s="4"/>
      <c r="CH1566" s="4"/>
      <c r="CI1566" s="4"/>
      <c r="CJ1566" s="4"/>
      <c r="CK1566" s="4"/>
      <c r="CL1566" s="4"/>
      <c r="CM1566" s="4"/>
    </row>
    <row r="1567" ht="14.25" customHeight="1">
      <c r="A1567" s="1"/>
      <c r="B1567" s="103" t="str">
        <f t="shared" si="4"/>
        <v>Thêm</v>
      </c>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243" t="str">
        <f t="shared" si="129"/>
        <v/>
      </c>
      <c r="BK1567" s="4"/>
      <c r="BL1567" s="4"/>
      <c r="BM1567" s="4"/>
      <c r="BN1567" s="4"/>
      <c r="BO1567" s="4"/>
      <c r="BP1567" s="4"/>
      <c r="BQ1567" s="4"/>
      <c r="BR1567" s="4"/>
      <c r="BS1567" s="4"/>
      <c r="BT1567" s="4"/>
      <c r="BU1567" s="4"/>
      <c r="BV1567" s="4"/>
      <c r="BW1567" s="4"/>
      <c r="BX1567" s="4"/>
      <c r="BY1567" s="4"/>
      <c r="BZ1567" s="4"/>
      <c r="CA1567" s="4"/>
      <c r="CB1567" s="4"/>
      <c r="CC1567" s="4"/>
      <c r="CD1567" s="4"/>
      <c r="CE1567" s="4"/>
      <c r="CF1567" s="4"/>
      <c r="CG1567" s="4"/>
      <c r="CH1567" s="4"/>
      <c r="CI1567" s="4"/>
      <c r="CJ1567" s="4"/>
      <c r="CK1567" s="4"/>
      <c r="CL1567" s="4"/>
      <c r="CM1567" s="4"/>
    </row>
    <row r="1568" ht="14.25" customHeight="1">
      <c r="A1568" s="1" t="str">
        <f t="shared" ref="A1568:A1573" si="173">SWITCH(B1568,"OK",IF(ISBLANK(R1568),IF(ISBLANK(P1568),"Giữ chỗ nhóm","Giữ chỗ"),"OK"),"Chưa làm",IF(P1568&lt;&gt;"","Giữ chỗ",""),0,IF(ISBLANK(R1568),"Thêm",""),"")</f>
        <v/>
      </c>
      <c r="B1568" s="103" t="str">
        <f t="shared" si="4"/>
        <v>Có sẵn</v>
      </c>
      <c r="C1568" s="4" t="s">
        <v>7496</v>
      </c>
      <c r="D1568" s="4" t="s">
        <v>7264</v>
      </c>
      <c r="E1568" s="4"/>
      <c r="F1568" s="4"/>
      <c r="G1568" s="4"/>
      <c r="H1568" s="4"/>
      <c r="I1568" s="4"/>
      <c r="J1568" s="4"/>
      <c r="K1568" s="4"/>
      <c r="L1568" s="4"/>
      <c r="M1568" s="4"/>
      <c r="N1568" s="4"/>
      <c r="O1568" s="4"/>
      <c r="P1568" s="4"/>
      <c r="Q1568" s="4" t="s">
        <v>9</v>
      </c>
      <c r="R1568" s="4" t="s">
        <v>7629</v>
      </c>
      <c r="S1568" s="4" t="s">
        <v>150</v>
      </c>
      <c r="T1568" s="4" t="s">
        <v>150</v>
      </c>
      <c r="U1568" s="4" t="s">
        <v>150</v>
      </c>
      <c r="V1568" s="4" t="s">
        <v>150</v>
      </c>
      <c r="W1568" s="4" t="s">
        <v>150</v>
      </c>
      <c r="X1568" s="4" t="s">
        <v>7630</v>
      </c>
      <c r="Y1568" s="4"/>
      <c r="Z1568" s="4" t="s">
        <v>7631</v>
      </c>
      <c r="AA1568" s="4">
        <v>1632.0</v>
      </c>
      <c r="AB1568" s="4" t="s">
        <v>13</v>
      </c>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c r="BI1568" s="4"/>
      <c r="BJ1568" s="243" t="str">
        <f t="shared" si="129"/>
        <v>TL</v>
      </c>
      <c r="BK1568" s="4"/>
      <c r="BL1568" s="4"/>
      <c r="BM1568" s="4"/>
      <c r="BN1568" s="4"/>
      <c r="BO1568" s="4"/>
      <c r="BP1568" s="4"/>
      <c r="BQ1568" s="4"/>
      <c r="BR1568" s="4"/>
      <c r="BS1568" s="4"/>
      <c r="BT1568" s="4"/>
      <c r="BU1568" s="4"/>
      <c r="BV1568" s="4"/>
      <c r="BW1568" s="4"/>
      <c r="BX1568" s="4"/>
      <c r="BY1568" s="4"/>
      <c r="BZ1568" s="4"/>
      <c r="CA1568" s="4"/>
      <c r="CB1568" s="4"/>
      <c r="CC1568" s="4"/>
      <c r="CD1568" s="4"/>
      <c r="CE1568" s="4"/>
      <c r="CF1568" s="4"/>
      <c r="CG1568" s="4"/>
      <c r="CH1568" s="4"/>
      <c r="CI1568" s="4"/>
      <c r="CJ1568" s="4"/>
      <c r="CK1568" s="4"/>
      <c r="CL1568" s="4"/>
      <c r="CM1568" s="4"/>
    </row>
    <row r="1569" ht="14.25" customHeight="1">
      <c r="A1569" s="1" t="str">
        <f t="shared" si="173"/>
        <v/>
      </c>
      <c r="B1569" s="103" t="str">
        <f t="shared" si="4"/>
        <v>Có sẵn</v>
      </c>
      <c r="C1569" s="4" t="s">
        <v>7511</v>
      </c>
      <c r="D1569" s="4" t="s">
        <v>7264</v>
      </c>
      <c r="E1569" s="4"/>
      <c r="F1569" s="4" t="s">
        <v>7512</v>
      </c>
      <c r="G1569" s="4" t="s">
        <v>7513</v>
      </c>
      <c r="H1569" s="4"/>
      <c r="I1569" s="4"/>
      <c r="J1569" s="4"/>
      <c r="K1569" s="4"/>
      <c r="L1569" s="4"/>
      <c r="M1569" s="4" t="s">
        <v>47</v>
      </c>
      <c r="N1569" s="4" t="s">
        <v>8</v>
      </c>
      <c r="O1569" s="4" t="s">
        <v>404</v>
      </c>
      <c r="P1569" s="4" t="s">
        <v>1024</v>
      </c>
      <c r="Q1569" s="4" t="s">
        <v>8</v>
      </c>
      <c r="R1569" s="4" t="s">
        <v>7514</v>
      </c>
      <c r="S1569" s="4" t="s">
        <v>7515</v>
      </c>
      <c r="T1569" s="4" t="s">
        <v>7516</v>
      </c>
      <c r="U1569" s="4" t="s">
        <v>7517</v>
      </c>
      <c r="V1569" s="4" t="s">
        <v>7518</v>
      </c>
      <c r="W1569" s="4" t="s">
        <v>7519</v>
      </c>
      <c r="X1569" s="4" t="s">
        <v>242</v>
      </c>
      <c r="Y1569" s="4" t="s">
        <v>7520</v>
      </c>
      <c r="Z1569" s="4"/>
      <c r="AA1569" s="4">
        <v>1633.0</v>
      </c>
      <c r="AB1569" s="4" t="s">
        <v>49</v>
      </c>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c r="BI1569" s="4"/>
      <c r="BJ1569" s="243" t="str">
        <f t="shared" si="129"/>
        <v>TNBT</v>
      </c>
      <c r="BK1569" s="4"/>
      <c r="BL1569" s="4"/>
      <c r="BM1569" s="4"/>
      <c r="BN1569" s="4"/>
      <c r="BO1569" s="4"/>
      <c r="BP1569" s="4"/>
      <c r="BQ1569" s="4"/>
      <c r="BR1569" s="4"/>
      <c r="BS1569" s="4"/>
      <c r="BT1569" s="4"/>
      <c r="BU1569" s="4"/>
      <c r="BV1569" s="4"/>
      <c r="BW1569" s="4"/>
      <c r="BX1569" s="4"/>
      <c r="BY1569" s="4"/>
      <c r="BZ1569" s="4"/>
      <c r="CA1569" s="4"/>
      <c r="CB1569" s="4"/>
      <c r="CC1569" s="4"/>
      <c r="CD1569" s="4"/>
      <c r="CE1569" s="4"/>
      <c r="CF1569" s="4"/>
      <c r="CG1569" s="4"/>
      <c r="CH1569" s="4"/>
      <c r="CI1569" s="4"/>
      <c r="CJ1569" s="4"/>
      <c r="CK1569" s="4"/>
      <c r="CL1569" s="4"/>
      <c r="CM1569" s="4"/>
    </row>
    <row r="1570" ht="14.25" customHeight="1">
      <c r="A1570" s="1" t="str">
        <f t="shared" si="173"/>
        <v/>
      </c>
      <c r="B1570" s="103" t="str">
        <f t="shared" si="4"/>
        <v>Có sẵn</v>
      </c>
      <c r="C1570" s="4" t="s">
        <v>7511</v>
      </c>
      <c r="D1570" s="4" t="s">
        <v>7264</v>
      </c>
      <c r="E1570" s="4"/>
      <c r="F1570" s="4" t="s">
        <v>7512</v>
      </c>
      <c r="G1570" s="4" t="s">
        <v>7513</v>
      </c>
      <c r="H1570" s="4"/>
      <c r="I1570" s="4"/>
      <c r="J1570" s="4"/>
      <c r="K1570" s="4"/>
      <c r="L1570" s="4"/>
      <c r="M1570" s="4"/>
      <c r="N1570" s="4"/>
      <c r="O1570" s="4"/>
      <c r="P1570" s="4" t="s">
        <v>7577</v>
      </c>
      <c r="Q1570" s="4" t="s">
        <v>5</v>
      </c>
      <c r="R1570" s="4" t="s">
        <v>7648</v>
      </c>
      <c r="S1570" s="4" t="s">
        <v>7573</v>
      </c>
      <c r="T1570" s="4" t="s">
        <v>7575</v>
      </c>
      <c r="U1570" s="4" t="s">
        <v>7574</v>
      </c>
      <c r="V1570" s="4" t="s">
        <v>3658</v>
      </c>
      <c r="W1570" s="4" t="s">
        <v>7649</v>
      </c>
      <c r="X1570" s="4" t="s">
        <v>410</v>
      </c>
      <c r="Y1570" s="4"/>
      <c r="Z1570" s="4" t="s">
        <v>7650</v>
      </c>
      <c r="AA1570" s="4">
        <v>1634.0</v>
      </c>
      <c r="AB1570" s="4" t="s">
        <v>13</v>
      </c>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c r="BI1570" s="4"/>
      <c r="BJ1570" s="243" t="str">
        <f t="shared" si="129"/>
        <v>TNLT</v>
      </c>
      <c r="BK1570" s="4"/>
      <c r="BL1570" s="4"/>
      <c r="BM1570" s="4"/>
      <c r="BN1570" s="4"/>
      <c r="BO1570" s="4"/>
      <c r="BP1570" s="4"/>
      <c r="BQ1570" s="4"/>
      <c r="BR1570" s="4"/>
      <c r="BS1570" s="4"/>
      <c r="BT1570" s="4"/>
      <c r="BU1570" s="4"/>
      <c r="BV1570" s="4"/>
      <c r="BW1570" s="4"/>
      <c r="BX1570" s="4"/>
      <c r="BY1570" s="4"/>
      <c r="BZ1570" s="4"/>
      <c r="CA1570" s="4"/>
      <c r="CB1570" s="4"/>
      <c r="CC1570" s="4"/>
      <c r="CD1570" s="4"/>
      <c r="CE1570" s="4"/>
      <c r="CF1570" s="4"/>
      <c r="CG1570" s="4"/>
      <c r="CH1570" s="4"/>
      <c r="CI1570" s="4"/>
      <c r="CJ1570" s="4"/>
      <c r="CK1570" s="4"/>
      <c r="CL1570" s="4"/>
      <c r="CM1570" s="4"/>
    </row>
    <row r="1571" ht="14.25" customHeight="1">
      <c r="A1571" s="1" t="str">
        <f t="shared" si="173"/>
        <v>Giữ chỗ</v>
      </c>
      <c r="B1571" s="103" t="str">
        <f t="shared" si="4"/>
        <v>OK</v>
      </c>
      <c r="C1571" s="4" t="s">
        <v>7525</v>
      </c>
      <c r="D1571" s="4" t="s">
        <v>7264</v>
      </c>
      <c r="E1571" s="4"/>
      <c r="F1571" s="4"/>
      <c r="G1571" s="4" t="s">
        <v>7526</v>
      </c>
      <c r="H1571" s="4"/>
      <c r="I1571" s="4"/>
      <c r="J1571" s="4"/>
      <c r="K1571" s="4"/>
      <c r="L1571" s="4"/>
      <c r="M1571" s="4" t="s">
        <v>47</v>
      </c>
      <c r="N1571" s="4" t="s">
        <v>8</v>
      </c>
      <c r="O1571" s="4" t="s">
        <v>1189</v>
      </c>
      <c r="P1571" s="4" t="s">
        <v>1875</v>
      </c>
      <c r="Q1571" s="4"/>
      <c r="R1571" s="4"/>
      <c r="S1571" s="4"/>
      <c r="T1571" s="4"/>
      <c r="U1571" s="4"/>
      <c r="V1571" s="4"/>
      <c r="W1571" s="4"/>
      <c r="X1571" s="4"/>
      <c r="Y1571" s="4"/>
      <c r="Z1571" s="4"/>
      <c r="AA1571" s="4">
        <v>1635.0</v>
      </c>
      <c r="AB1571" s="4" t="s">
        <v>49</v>
      </c>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c r="BI1571" s="4"/>
      <c r="BJ1571" s="243" t="str">
        <f t="shared" si="129"/>
        <v>TNBT</v>
      </c>
      <c r="BK1571" s="4"/>
      <c r="BL1571" s="4"/>
      <c r="BM1571" s="4"/>
      <c r="BN1571" s="4"/>
      <c r="BO1571" s="4"/>
      <c r="BP1571" s="4"/>
      <c r="BQ1571" s="4"/>
      <c r="BR1571" s="4"/>
      <c r="BS1571" s="4"/>
      <c r="BT1571" s="4"/>
      <c r="BU1571" s="4"/>
      <c r="BV1571" s="4"/>
      <c r="BW1571" s="4"/>
      <c r="BX1571" s="4"/>
      <c r="BY1571" s="4"/>
      <c r="BZ1571" s="4"/>
      <c r="CA1571" s="4"/>
      <c r="CB1571" s="4"/>
      <c r="CC1571" s="4"/>
      <c r="CD1571" s="4"/>
      <c r="CE1571" s="4"/>
      <c r="CF1571" s="4"/>
      <c r="CG1571" s="4"/>
      <c r="CH1571" s="4"/>
      <c r="CI1571" s="4"/>
      <c r="CJ1571" s="4"/>
      <c r="CK1571" s="4"/>
      <c r="CL1571" s="4"/>
      <c r="CM1571" s="4"/>
    </row>
    <row r="1572" ht="14.25" customHeight="1">
      <c r="A1572" s="1" t="str">
        <f t="shared" si="173"/>
        <v>Giữ chỗ nhóm</v>
      </c>
      <c r="B1572" s="103" t="str">
        <f t="shared" si="4"/>
        <v>OK</v>
      </c>
      <c r="C1572" s="4" t="s">
        <v>7525</v>
      </c>
      <c r="D1572" s="4" t="s">
        <v>7264</v>
      </c>
      <c r="E1572" s="4"/>
      <c r="F1572" s="4"/>
      <c r="G1572" s="4"/>
      <c r="H1572" s="4"/>
      <c r="I1572" s="4"/>
      <c r="J1572" s="4"/>
      <c r="K1572" s="4"/>
      <c r="L1572" s="4"/>
      <c r="M1572" s="4" t="s">
        <v>47</v>
      </c>
      <c r="N1572" s="4" t="s">
        <v>8</v>
      </c>
      <c r="O1572" s="4" t="s">
        <v>1104</v>
      </c>
      <c r="P1572" s="4"/>
      <c r="Q1572" s="4"/>
      <c r="R1572" s="4"/>
      <c r="S1572" s="4"/>
      <c r="T1572" s="4"/>
      <c r="U1572" s="4"/>
      <c r="V1572" s="4"/>
      <c r="W1572" s="4"/>
      <c r="X1572" s="4"/>
      <c r="Y1572" s="4"/>
      <c r="Z1572" s="4"/>
      <c r="AA1572" s="4">
        <v>1636.0</v>
      </c>
      <c r="AB1572" s="4" t="s">
        <v>49</v>
      </c>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c r="BI1572" s="4"/>
      <c r="BJ1572" s="243" t="str">
        <f t="shared" si="129"/>
        <v>TNBT</v>
      </c>
      <c r="BK1572" s="4"/>
      <c r="BL1572" s="4"/>
      <c r="BM1572" s="4"/>
      <c r="BN1572" s="4"/>
      <c r="BO1572" s="4"/>
      <c r="BP1572" s="4"/>
      <c r="BQ1572" s="4"/>
      <c r="BR1572" s="4"/>
      <c r="BS1572" s="4"/>
      <c r="BT1572" s="4"/>
      <c r="BU1572" s="4"/>
      <c r="BV1572" s="4"/>
      <c r="BW1572" s="4"/>
      <c r="BX1572" s="4"/>
      <c r="BY1572" s="4"/>
      <c r="BZ1572" s="4"/>
      <c r="CA1572" s="4"/>
      <c r="CB1572" s="4"/>
      <c r="CC1572" s="4"/>
      <c r="CD1572" s="4"/>
      <c r="CE1572" s="4"/>
      <c r="CF1572" s="4"/>
      <c r="CG1572" s="4"/>
      <c r="CH1572" s="4"/>
      <c r="CI1572" s="4"/>
      <c r="CJ1572" s="4"/>
      <c r="CK1572" s="4"/>
      <c r="CL1572" s="4"/>
      <c r="CM1572" s="4"/>
    </row>
    <row r="1573" ht="14.25" customHeight="1">
      <c r="A1573" s="1" t="str">
        <f t="shared" si="173"/>
        <v/>
      </c>
      <c r="B1573" s="103" t="str">
        <f t="shared" si="4"/>
        <v>Tự do chọn</v>
      </c>
      <c r="C1573" s="4" t="s">
        <v>7525</v>
      </c>
      <c r="D1573" s="4" t="s">
        <v>7264</v>
      </c>
      <c r="E1573" s="4"/>
      <c r="F1573" s="4"/>
      <c r="G1573" s="4" t="s">
        <v>7526</v>
      </c>
      <c r="H1573" s="4"/>
      <c r="I1573" s="4"/>
      <c r="J1573" s="4"/>
      <c r="K1573" s="4"/>
      <c r="L1573" s="4"/>
      <c r="M1573" s="4" t="s">
        <v>48</v>
      </c>
      <c r="N1573" s="4" t="s">
        <v>5</v>
      </c>
      <c r="O1573" s="4"/>
      <c r="P1573" s="4"/>
      <c r="Q1573" s="4"/>
      <c r="R1573" s="4"/>
      <c r="S1573" s="4"/>
      <c r="T1573" s="4"/>
      <c r="U1573" s="4"/>
      <c r="V1573" s="4"/>
      <c r="W1573" s="4"/>
      <c r="X1573" s="4"/>
      <c r="Y1573" s="4"/>
      <c r="Z1573" s="4"/>
      <c r="AA1573" s="4">
        <v>1637.0</v>
      </c>
      <c r="AB1573" s="4" t="s">
        <v>48</v>
      </c>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c r="BI1573" s="4"/>
      <c r="BJ1573" s="243" t="str">
        <f t="shared" si="129"/>
        <v>TNLT</v>
      </c>
      <c r="BK1573" s="4"/>
      <c r="BL1573" s="4"/>
      <c r="BM1573" s="4"/>
      <c r="BN1573" s="4"/>
      <c r="BO1573" s="4"/>
      <c r="BP1573" s="4"/>
      <c r="BQ1573" s="4"/>
      <c r="BR1573" s="4"/>
      <c r="BS1573" s="4"/>
      <c r="BT1573" s="4"/>
      <c r="BU1573" s="4"/>
      <c r="BV1573" s="4"/>
      <c r="BW1573" s="4"/>
      <c r="BX1573" s="4"/>
      <c r="BY1573" s="4"/>
      <c r="BZ1573" s="4"/>
      <c r="CA1573" s="4"/>
      <c r="CB1573" s="4"/>
      <c r="CC1573" s="4"/>
      <c r="CD1573" s="4"/>
      <c r="CE1573" s="4"/>
      <c r="CF1573" s="4"/>
      <c r="CG1573" s="4"/>
      <c r="CH1573" s="4"/>
      <c r="CI1573" s="4"/>
      <c r="CJ1573" s="4"/>
      <c r="CK1573" s="4"/>
      <c r="CL1573" s="4"/>
      <c r="CM1573" s="4"/>
    </row>
    <row r="1574" ht="14.25" customHeight="1">
      <c r="A1574" s="1"/>
      <c r="B1574" s="103" t="str">
        <f t="shared" si="4"/>
        <v>Thêm</v>
      </c>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243" t="str">
        <f t="shared" si="129"/>
        <v/>
      </c>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c r="CI1574" s="4"/>
      <c r="CJ1574" s="4"/>
      <c r="CK1574" s="4"/>
      <c r="CL1574" s="4"/>
      <c r="CM1574" s="4"/>
    </row>
    <row r="1575" ht="14.25" customHeight="1">
      <c r="A1575" s="1" t="str">
        <f t="shared" ref="A1575:A1590" si="174">SWITCH(B1575,"OK",IF(ISBLANK(R1575),IF(ISBLANK(P1575),"Giữ chỗ nhóm","Giữ chỗ"),"OK"),"Chưa làm",IF(P1575&lt;&gt;"","Giữ chỗ",""),0,IF(ISBLANK(R1575),"Thêm",""),"")</f>
        <v/>
      </c>
      <c r="B1575" s="103" t="str">
        <f t="shared" si="4"/>
        <v>Có sẵn</v>
      </c>
      <c r="C1575" s="4" t="s">
        <v>7525</v>
      </c>
      <c r="D1575" s="4" t="s">
        <v>7264</v>
      </c>
      <c r="E1575" s="4"/>
      <c r="F1575" s="4"/>
      <c r="G1575" s="4"/>
      <c r="H1575" s="4"/>
      <c r="I1575" s="4"/>
      <c r="J1575" s="4"/>
      <c r="K1575" s="4"/>
      <c r="L1575" s="4"/>
      <c r="M1575" s="4"/>
      <c r="N1575" s="4"/>
      <c r="O1575" s="4"/>
      <c r="P1575" s="4"/>
      <c r="Q1575" s="4" t="s">
        <v>9</v>
      </c>
      <c r="R1575" s="4" t="s">
        <v>7667</v>
      </c>
      <c r="S1575" s="4" t="s">
        <v>150</v>
      </c>
      <c r="T1575" s="4" t="s">
        <v>150</v>
      </c>
      <c r="U1575" s="4" t="s">
        <v>150</v>
      </c>
      <c r="V1575" s="4" t="s">
        <v>150</v>
      </c>
      <c r="W1575" s="4" t="s">
        <v>150</v>
      </c>
      <c r="X1575" s="4" t="s">
        <v>7668</v>
      </c>
      <c r="Y1575" s="4"/>
      <c r="Z1575" s="4" t="s">
        <v>7670</v>
      </c>
      <c r="AA1575" s="4">
        <v>1639.0</v>
      </c>
      <c r="AB1575" s="4" t="s">
        <v>13</v>
      </c>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c r="BI1575" s="4"/>
      <c r="BJ1575" s="243" t="str">
        <f t="shared" si="129"/>
        <v>TL</v>
      </c>
      <c r="BK1575" s="4"/>
      <c r="BL1575" s="4"/>
      <c r="BM1575" s="4"/>
      <c r="BN1575" s="4"/>
      <c r="BO1575" s="4"/>
      <c r="BP1575" s="4"/>
      <c r="BQ1575" s="4"/>
      <c r="BR1575" s="4"/>
      <c r="BS1575" s="4"/>
      <c r="BT1575" s="4"/>
      <c r="BU1575" s="4"/>
      <c r="BV1575" s="4"/>
      <c r="BW1575" s="4"/>
      <c r="BX1575" s="4"/>
      <c r="BY1575" s="4"/>
      <c r="BZ1575" s="4"/>
      <c r="CA1575" s="4"/>
      <c r="CB1575" s="4"/>
      <c r="CC1575" s="4"/>
      <c r="CD1575" s="4"/>
      <c r="CE1575" s="4"/>
      <c r="CF1575" s="4"/>
      <c r="CG1575" s="4"/>
      <c r="CH1575" s="4"/>
      <c r="CI1575" s="4"/>
      <c r="CJ1575" s="4"/>
      <c r="CK1575" s="4"/>
      <c r="CL1575" s="4"/>
      <c r="CM1575" s="4"/>
    </row>
    <row r="1576" ht="14.25" customHeight="1">
      <c r="A1576" s="1" t="str">
        <f t="shared" si="174"/>
        <v>OK</v>
      </c>
      <c r="B1576" s="103" t="str">
        <f t="shared" si="4"/>
        <v>OK</v>
      </c>
      <c r="C1576" s="4" t="s">
        <v>7527</v>
      </c>
      <c r="D1576" s="4" t="s">
        <v>7264</v>
      </c>
      <c r="E1576" s="4"/>
      <c r="F1576" s="4" t="s">
        <v>7528</v>
      </c>
      <c r="G1576" s="4"/>
      <c r="H1576" s="4"/>
      <c r="I1576" s="4"/>
      <c r="J1576" s="4"/>
      <c r="K1576" s="4"/>
      <c r="L1576" s="4"/>
      <c r="M1576" s="4" t="s">
        <v>47</v>
      </c>
      <c r="N1576" s="4" t="s">
        <v>8</v>
      </c>
      <c r="O1576" s="4" t="s">
        <v>347</v>
      </c>
      <c r="P1576" s="4" t="s">
        <v>980</v>
      </c>
      <c r="Q1576" s="4"/>
      <c r="R1576" s="4" t="s">
        <v>7529</v>
      </c>
      <c r="S1576" s="4" t="s">
        <v>7530</v>
      </c>
      <c r="T1576" s="4" t="s">
        <v>7531</v>
      </c>
      <c r="U1576" s="4" t="s">
        <v>7532</v>
      </c>
      <c r="V1576" s="4" t="s">
        <v>7533</v>
      </c>
      <c r="W1576" s="4" t="s">
        <v>7534</v>
      </c>
      <c r="X1576" s="4" t="s">
        <v>99</v>
      </c>
      <c r="Y1576" s="4" t="s">
        <v>7535</v>
      </c>
      <c r="Z1576" s="4"/>
      <c r="AA1576" s="4">
        <v>1640.0</v>
      </c>
      <c r="AB1576" s="4" t="s">
        <v>49</v>
      </c>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c r="BI1576" s="4"/>
      <c r="BJ1576" s="243" t="str">
        <f t="shared" si="129"/>
        <v>TNBT</v>
      </c>
      <c r="BK1576" s="4"/>
      <c r="BL1576" s="4"/>
      <c r="BM1576" s="4"/>
      <c r="BN1576" s="4"/>
      <c r="BO1576" s="4"/>
      <c r="BP1576" s="4"/>
      <c r="BQ1576" s="4"/>
      <c r="BR1576" s="4"/>
      <c r="BS1576" s="4"/>
      <c r="BT1576" s="4"/>
      <c r="BU1576" s="4"/>
      <c r="BV1576" s="4"/>
      <c r="BW1576" s="4"/>
      <c r="BX1576" s="4"/>
      <c r="BY1576" s="4"/>
      <c r="BZ1576" s="4"/>
      <c r="CA1576" s="4"/>
      <c r="CB1576" s="4"/>
      <c r="CC1576" s="4"/>
      <c r="CD1576" s="4"/>
      <c r="CE1576" s="4"/>
      <c r="CF1576" s="4"/>
      <c r="CG1576" s="4"/>
      <c r="CH1576" s="4"/>
      <c r="CI1576" s="4"/>
      <c r="CJ1576" s="4"/>
      <c r="CK1576" s="4"/>
      <c r="CL1576" s="4"/>
      <c r="CM1576" s="4"/>
    </row>
    <row r="1577" ht="14.25" customHeight="1">
      <c r="A1577" s="1" t="str">
        <f t="shared" si="174"/>
        <v>OK</v>
      </c>
      <c r="B1577" s="103" t="str">
        <f t="shared" si="4"/>
        <v>OK</v>
      </c>
      <c r="C1577" s="4" t="s">
        <v>7527</v>
      </c>
      <c r="D1577" s="4" t="s">
        <v>7264</v>
      </c>
      <c r="E1577" s="4"/>
      <c r="F1577" s="4"/>
      <c r="G1577" s="4"/>
      <c r="H1577" s="4"/>
      <c r="I1577" s="4"/>
      <c r="J1577" s="4"/>
      <c r="K1577" s="4"/>
      <c r="L1577" s="4"/>
      <c r="M1577" s="4" t="s">
        <v>47</v>
      </c>
      <c r="N1577" s="4" t="s">
        <v>8</v>
      </c>
      <c r="O1577" s="4" t="s">
        <v>1474</v>
      </c>
      <c r="P1577" s="4" t="s">
        <v>544</v>
      </c>
      <c r="Q1577" s="4"/>
      <c r="R1577" s="4" t="s">
        <v>7540</v>
      </c>
      <c r="S1577" s="4" t="s">
        <v>7541</v>
      </c>
      <c r="T1577" s="4" t="s">
        <v>7542</v>
      </c>
      <c r="U1577" s="4" t="s">
        <v>7543</v>
      </c>
      <c r="V1577" s="4" t="s">
        <v>3409</v>
      </c>
      <c r="W1577" s="4" t="s">
        <v>7544</v>
      </c>
      <c r="X1577" s="4" t="s">
        <v>151</v>
      </c>
      <c r="Y1577" s="4" t="s">
        <v>7546</v>
      </c>
      <c r="Z1577" s="4"/>
      <c r="AA1577" s="4">
        <v>1641.0</v>
      </c>
      <c r="AB1577" s="4" t="s">
        <v>49</v>
      </c>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c r="BI1577" s="4"/>
      <c r="BJ1577" s="243" t="str">
        <f t="shared" si="129"/>
        <v>TNBT</v>
      </c>
      <c r="BK1577" s="4"/>
      <c r="BL1577" s="4"/>
      <c r="BM1577" s="4"/>
      <c r="BN1577" s="4"/>
      <c r="BO1577" s="4"/>
      <c r="BP1577" s="4"/>
      <c r="BQ1577" s="4"/>
      <c r="BR1577" s="4"/>
      <c r="BS1577" s="4"/>
      <c r="BT1577" s="4"/>
      <c r="BU1577" s="4"/>
      <c r="BV1577" s="4"/>
      <c r="BW1577" s="4"/>
      <c r="BX1577" s="4"/>
      <c r="BY1577" s="4"/>
      <c r="BZ1577" s="4"/>
      <c r="CA1577" s="4"/>
      <c r="CB1577" s="4"/>
      <c r="CC1577" s="4"/>
      <c r="CD1577" s="4"/>
      <c r="CE1577" s="4"/>
      <c r="CF1577" s="4"/>
      <c r="CG1577" s="4"/>
      <c r="CH1577" s="4"/>
      <c r="CI1577" s="4"/>
      <c r="CJ1577" s="4"/>
      <c r="CK1577" s="4"/>
      <c r="CL1577" s="4"/>
      <c r="CM1577" s="4"/>
    </row>
    <row r="1578" ht="14.25" customHeight="1">
      <c r="A1578" s="1" t="str">
        <f t="shared" si="174"/>
        <v>OK</v>
      </c>
      <c r="B1578" s="103" t="str">
        <f t="shared" si="4"/>
        <v>OK</v>
      </c>
      <c r="C1578" s="4" t="s">
        <v>7527</v>
      </c>
      <c r="D1578" s="4" t="s">
        <v>7264</v>
      </c>
      <c r="E1578" s="4"/>
      <c r="F1578" s="4"/>
      <c r="G1578" s="4"/>
      <c r="H1578" s="4"/>
      <c r="I1578" s="4"/>
      <c r="J1578" s="4"/>
      <c r="K1578" s="4"/>
      <c r="L1578" s="4"/>
      <c r="M1578" s="4" t="s">
        <v>47</v>
      </c>
      <c r="N1578" s="4" t="s">
        <v>8</v>
      </c>
      <c r="O1578" s="4" t="s">
        <v>1905</v>
      </c>
      <c r="P1578" s="4" t="s">
        <v>1940</v>
      </c>
      <c r="Q1578" s="4"/>
      <c r="R1578" s="4" t="s">
        <v>7548</v>
      </c>
      <c r="S1578" s="4" t="s">
        <v>7549</v>
      </c>
      <c r="T1578" s="4" t="s">
        <v>7550</v>
      </c>
      <c r="U1578" s="4" t="s">
        <v>7551</v>
      </c>
      <c r="V1578" s="4" t="s">
        <v>899</v>
      </c>
      <c r="W1578" s="4" t="s">
        <v>7552</v>
      </c>
      <c r="X1578" s="4" t="s">
        <v>151</v>
      </c>
      <c r="Y1578" s="4" t="s">
        <v>7553</v>
      </c>
      <c r="Z1578" s="4"/>
      <c r="AA1578" s="4">
        <v>1642.0</v>
      </c>
      <c r="AB1578" s="4" t="s">
        <v>49</v>
      </c>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c r="BI1578" s="4"/>
      <c r="BJ1578" s="243" t="str">
        <f t="shared" si="129"/>
        <v>TNBT</v>
      </c>
      <c r="BK1578" s="4"/>
      <c r="BL1578" s="4"/>
      <c r="BM1578" s="4"/>
      <c r="BN1578" s="4"/>
      <c r="BO1578" s="4"/>
      <c r="BP1578" s="4"/>
      <c r="BQ1578" s="4"/>
      <c r="BR1578" s="4"/>
      <c r="BS1578" s="4"/>
      <c r="BT1578" s="4"/>
      <c r="BU1578" s="4"/>
      <c r="BV1578" s="4"/>
      <c r="BW1578" s="4"/>
      <c r="BX1578" s="4"/>
      <c r="BY1578" s="4"/>
      <c r="BZ1578" s="4"/>
      <c r="CA1578" s="4"/>
      <c r="CB1578" s="4"/>
      <c r="CC1578" s="4"/>
      <c r="CD1578" s="4"/>
      <c r="CE1578" s="4"/>
      <c r="CF1578" s="4"/>
      <c r="CG1578" s="4"/>
      <c r="CH1578" s="4"/>
      <c r="CI1578" s="4"/>
      <c r="CJ1578" s="4"/>
      <c r="CK1578" s="4"/>
      <c r="CL1578" s="4"/>
      <c r="CM1578" s="4"/>
    </row>
    <row r="1579" ht="14.25" customHeight="1">
      <c r="A1579" s="1" t="str">
        <f t="shared" si="174"/>
        <v/>
      </c>
      <c r="B1579" s="103" t="str">
        <f t="shared" si="4"/>
        <v>Có sẵn</v>
      </c>
      <c r="C1579" s="4" t="s">
        <v>7527</v>
      </c>
      <c r="D1579" s="4" t="s">
        <v>7264</v>
      </c>
      <c r="E1579" s="4"/>
      <c r="F1579" s="4" t="s">
        <v>7528</v>
      </c>
      <c r="G1579" s="4"/>
      <c r="H1579" s="4"/>
      <c r="I1579" s="4"/>
      <c r="J1579" s="4"/>
      <c r="K1579" s="4"/>
      <c r="L1579" s="4"/>
      <c r="M1579" s="4"/>
      <c r="N1579" s="4"/>
      <c r="O1579" s="4"/>
      <c r="P1579" s="4" t="s">
        <v>7685</v>
      </c>
      <c r="Q1579" s="4" t="s">
        <v>5</v>
      </c>
      <c r="R1579" s="4" t="s">
        <v>7686</v>
      </c>
      <c r="S1579" s="4" t="s">
        <v>742</v>
      </c>
      <c r="T1579" s="4" t="s">
        <v>7687</v>
      </c>
      <c r="U1579" s="4" t="s">
        <v>1749</v>
      </c>
      <c r="V1579" s="4" t="s">
        <v>7688</v>
      </c>
      <c r="W1579" s="4" t="s">
        <v>7689</v>
      </c>
      <c r="X1579" s="4" t="s">
        <v>242</v>
      </c>
      <c r="Y1579" s="4"/>
      <c r="Z1579" s="4" t="s">
        <v>7690</v>
      </c>
      <c r="AA1579" s="4">
        <v>1643.0</v>
      </c>
      <c r="AB1579" s="4" t="s">
        <v>49</v>
      </c>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c r="BI1579" s="4"/>
      <c r="BJ1579" s="243" t="str">
        <f t="shared" si="129"/>
        <v>TNLT</v>
      </c>
      <c r="BK1579" s="4"/>
      <c r="BL1579" s="4"/>
      <c r="BM1579" s="4"/>
      <c r="BN1579" s="4"/>
      <c r="BO1579" s="4"/>
      <c r="BP1579" s="4"/>
      <c r="BQ1579" s="4"/>
      <c r="BR1579" s="4"/>
      <c r="BS1579" s="4"/>
      <c r="BT1579" s="4"/>
      <c r="BU1579" s="4"/>
      <c r="BV1579" s="4"/>
      <c r="BW1579" s="4"/>
      <c r="BX1579" s="4"/>
      <c r="BY1579" s="4"/>
      <c r="BZ1579" s="4"/>
      <c r="CA1579" s="4"/>
      <c r="CB1579" s="4"/>
      <c r="CC1579" s="4"/>
      <c r="CD1579" s="4"/>
      <c r="CE1579" s="4"/>
      <c r="CF1579" s="4"/>
      <c r="CG1579" s="4"/>
      <c r="CH1579" s="4"/>
      <c r="CI1579" s="4"/>
      <c r="CJ1579" s="4"/>
      <c r="CK1579" s="4"/>
      <c r="CL1579" s="4"/>
      <c r="CM1579" s="4"/>
    </row>
    <row r="1580" ht="14.25" customHeight="1">
      <c r="A1580" s="1" t="str">
        <f t="shared" si="174"/>
        <v/>
      </c>
      <c r="B1580" s="103" t="str">
        <f t="shared" si="4"/>
        <v>Có sẵn</v>
      </c>
      <c r="C1580" s="4" t="s">
        <v>7527</v>
      </c>
      <c r="D1580" s="4" t="s">
        <v>7264</v>
      </c>
      <c r="E1580" s="4"/>
      <c r="F1580" s="4"/>
      <c r="G1580" s="4"/>
      <c r="H1580" s="4"/>
      <c r="I1580" s="4"/>
      <c r="J1580" s="4"/>
      <c r="K1580" s="4"/>
      <c r="L1580" s="4"/>
      <c r="M1580" s="4"/>
      <c r="N1580" s="4"/>
      <c r="O1580" s="4"/>
      <c r="P1580" s="4"/>
      <c r="Q1580" s="4" t="s">
        <v>5</v>
      </c>
      <c r="R1580" s="4" t="s">
        <v>7697</v>
      </c>
      <c r="S1580" s="4" t="s">
        <v>742</v>
      </c>
      <c r="T1580" s="4" t="s">
        <v>7687</v>
      </c>
      <c r="U1580" s="4" t="s">
        <v>1749</v>
      </c>
      <c r="V1580" s="4" t="s">
        <v>7698</v>
      </c>
      <c r="W1580" s="4" t="s">
        <v>1750</v>
      </c>
      <c r="X1580" s="4" t="s">
        <v>150</v>
      </c>
      <c r="Y1580" s="4"/>
      <c r="Z1580" s="4" t="s">
        <v>2237</v>
      </c>
      <c r="AA1580" s="4">
        <v>1644.0</v>
      </c>
      <c r="AB1580" s="4" t="s">
        <v>49</v>
      </c>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c r="BI1580" s="4"/>
      <c r="BJ1580" s="243" t="str">
        <f t="shared" si="129"/>
        <v>TNLT</v>
      </c>
      <c r="BK1580" s="4"/>
      <c r="BL1580" s="4"/>
      <c r="BM1580" s="4"/>
      <c r="BN1580" s="4"/>
      <c r="BO1580" s="4"/>
      <c r="BP1580" s="4"/>
      <c r="BQ1580" s="4"/>
      <c r="BR1580" s="4"/>
      <c r="BS1580" s="4"/>
      <c r="BT1580" s="4"/>
      <c r="BU1580" s="4"/>
      <c r="BV1580" s="4"/>
      <c r="BW1580" s="4"/>
      <c r="BX1580" s="4"/>
      <c r="BY1580" s="4"/>
      <c r="BZ1580" s="4"/>
      <c r="CA1580" s="4"/>
      <c r="CB1580" s="4"/>
      <c r="CC1580" s="4"/>
      <c r="CD1580" s="4"/>
      <c r="CE1580" s="4"/>
      <c r="CF1580" s="4"/>
      <c r="CG1580" s="4"/>
      <c r="CH1580" s="4"/>
      <c r="CI1580" s="4"/>
      <c r="CJ1580" s="4"/>
      <c r="CK1580" s="4"/>
      <c r="CL1580" s="4"/>
      <c r="CM1580" s="4"/>
    </row>
    <row r="1581" ht="14.25" customHeight="1">
      <c r="A1581" s="1" t="str">
        <f t="shared" si="174"/>
        <v/>
      </c>
      <c r="B1581" s="103" t="str">
        <f t="shared" si="4"/>
        <v>Có sẵn</v>
      </c>
      <c r="C1581" s="4" t="s">
        <v>7527</v>
      </c>
      <c r="D1581" s="4" t="s">
        <v>7264</v>
      </c>
      <c r="E1581" s="4"/>
      <c r="F1581" s="4"/>
      <c r="G1581" s="4"/>
      <c r="H1581" s="4"/>
      <c r="I1581" s="4"/>
      <c r="J1581" s="4"/>
      <c r="K1581" s="4"/>
      <c r="L1581" s="4"/>
      <c r="M1581" s="4"/>
      <c r="N1581" s="4"/>
      <c r="O1581" s="4"/>
      <c r="P1581" s="4"/>
      <c r="Q1581" s="4" t="s">
        <v>5</v>
      </c>
      <c r="R1581" s="4" t="s">
        <v>7710</v>
      </c>
      <c r="S1581" s="4" t="s">
        <v>742</v>
      </c>
      <c r="T1581" s="4" t="s">
        <v>7687</v>
      </c>
      <c r="U1581" s="4" t="s">
        <v>1751</v>
      </c>
      <c r="V1581" s="4" t="s">
        <v>7698</v>
      </c>
      <c r="W1581" s="4" t="s">
        <v>1750</v>
      </c>
      <c r="X1581" s="4" t="s">
        <v>150</v>
      </c>
      <c r="Y1581" s="4"/>
      <c r="Z1581" s="4" t="s">
        <v>1438</v>
      </c>
      <c r="AA1581" s="4">
        <v>1645.0</v>
      </c>
      <c r="AB1581" s="4" t="s">
        <v>49</v>
      </c>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c r="BI1581" s="4"/>
      <c r="BJ1581" s="243" t="str">
        <f t="shared" si="129"/>
        <v>TNLT</v>
      </c>
      <c r="BK1581" s="4"/>
      <c r="BL1581" s="4"/>
      <c r="BM1581" s="4"/>
      <c r="BN1581" s="4"/>
      <c r="BO1581" s="4"/>
      <c r="BP1581" s="4"/>
      <c r="BQ1581" s="4"/>
      <c r="BR1581" s="4"/>
      <c r="BS1581" s="4"/>
      <c r="BT1581" s="4"/>
      <c r="BU1581" s="4"/>
      <c r="BV1581" s="4"/>
      <c r="BW1581" s="4"/>
      <c r="BX1581" s="4"/>
      <c r="BY1581" s="4"/>
      <c r="BZ1581" s="4"/>
      <c r="CA1581" s="4"/>
      <c r="CB1581" s="4"/>
      <c r="CC1581" s="4"/>
      <c r="CD1581" s="4"/>
      <c r="CE1581" s="4"/>
      <c r="CF1581" s="4"/>
      <c r="CG1581" s="4"/>
      <c r="CH1581" s="4"/>
      <c r="CI1581" s="4"/>
      <c r="CJ1581" s="4"/>
      <c r="CK1581" s="4"/>
      <c r="CL1581" s="4"/>
      <c r="CM1581" s="4"/>
    </row>
    <row r="1582" ht="14.25" customHeight="1">
      <c r="A1582" s="1" t="str">
        <f t="shared" si="174"/>
        <v/>
      </c>
      <c r="B1582" s="103" t="str">
        <f t="shared" si="4"/>
        <v>Tự do chọn</v>
      </c>
      <c r="C1582" s="4" t="s">
        <v>7554</v>
      </c>
      <c r="D1582" s="4" t="s">
        <v>7264</v>
      </c>
      <c r="E1582" s="4"/>
      <c r="F1582" s="4" t="s">
        <v>7555</v>
      </c>
      <c r="G1582" s="4"/>
      <c r="H1582" s="4"/>
      <c r="I1582" s="4"/>
      <c r="J1582" s="4"/>
      <c r="K1582" s="4"/>
      <c r="L1582" s="4"/>
      <c r="M1582" s="4" t="s">
        <v>47</v>
      </c>
      <c r="N1582" s="4" t="s">
        <v>8</v>
      </c>
      <c r="O1582" s="4"/>
      <c r="P1582" s="4"/>
      <c r="Q1582" s="4"/>
      <c r="R1582" s="4"/>
      <c r="S1582" s="4"/>
      <c r="T1582" s="4"/>
      <c r="U1582" s="4"/>
      <c r="V1582" s="4"/>
      <c r="W1582" s="4"/>
      <c r="X1582" s="4"/>
      <c r="Y1582" s="4"/>
      <c r="Z1582" s="4"/>
      <c r="AA1582" s="4">
        <v>1646.0</v>
      </c>
      <c r="AB1582" s="4" t="s">
        <v>49</v>
      </c>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243" t="str">
        <f t="shared" si="129"/>
        <v>TNBT</v>
      </c>
      <c r="BK1582" s="4"/>
      <c r="BL1582" s="4"/>
      <c r="BM1582" s="4"/>
      <c r="BN1582" s="4"/>
      <c r="BO1582" s="4"/>
      <c r="BP1582" s="4"/>
      <c r="BQ1582" s="4"/>
      <c r="BR1582" s="4"/>
      <c r="BS1582" s="4"/>
      <c r="BT1582" s="4"/>
      <c r="BU1582" s="4"/>
      <c r="BV1582" s="4"/>
      <c r="BW1582" s="4"/>
      <c r="BX1582" s="4"/>
      <c r="BY1582" s="4"/>
      <c r="BZ1582" s="4"/>
      <c r="CA1582" s="4"/>
      <c r="CB1582" s="4"/>
      <c r="CC1582" s="4"/>
      <c r="CD1582" s="4"/>
      <c r="CE1582" s="4"/>
      <c r="CF1582" s="4"/>
      <c r="CG1582" s="4"/>
      <c r="CH1582" s="4"/>
      <c r="CI1582" s="4"/>
      <c r="CJ1582" s="4"/>
      <c r="CK1582" s="4"/>
      <c r="CL1582" s="4"/>
      <c r="CM1582" s="4"/>
    </row>
    <row r="1583" ht="14.25" customHeight="1">
      <c r="A1583" s="1" t="str">
        <f t="shared" si="174"/>
        <v>OK</v>
      </c>
      <c r="B1583" s="103" t="str">
        <f t="shared" si="4"/>
        <v>OK</v>
      </c>
      <c r="C1583" s="4" t="s">
        <v>7554</v>
      </c>
      <c r="D1583" s="4" t="s">
        <v>7264</v>
      </c>
      <c r="E1583" s="4"/>
      <c r="F1583" s="4"/>
      <c r="G1583" s="4"/>
      <c r="H1583" s="4"/>
      <c r="I1583" s="4"/>
      <c r="J1583" s="4"/>
      <c r="K1583" s="4"/>
      <c r="L1583" s="4"/>
      <c r="M1583" s="4" t="s">
        <v>47</v>
      </c>
      <c r="N1583" s="4" t="s">
        <v>8</v>
      </c>
      <c r="O1583" s="4" t="s">
        <v>1246</v>
      </c>
      <c r="P1583" s="4" t="s">
        <v>250</v>
      </c>
      <c r="Q1583" s="4"/>
      <c r="R1583" s="4" t="s">
        <v>7556</v>
      </c>
      <c r="S1583" s="4" t="s">
        <v>7557</v>
      </c>
      <c r="T1583" s="4" t="s">
        <v>7558</v>
      </c>
      <c r="U1583" s="4" t="s">
        <v>7559</v>
      </c>
      <c r="V1583" s="4" t="s">
        <v>7560</v>
      </c>
      <c r="W1583" s="4" t="s">
        <v>7561</v>
      </c>
      <c r="X1583" s="4" t="s">
        <v>6522</v>
      </c>
      <c r="Y1583" s="4" t="s">
        <v>7562</v>
      </c>
      <c r="Z1583" s="4"/>
      <c r="AA1583" s="4">
        <v>1647.0</v>
      </c>
      <c r="AB1583" s="4" t="s">
        <v>49</v>
      </c>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c r="BI1583" s="4"/>
      <c r="BJ1583" s="243" t="str">
        <f t="shared" si="129"/>
        <v>TNBT</v>
      </c>
      <c r="BK1583" s="4"/>
      <c r="BL1583" s="4"/>
      <c r="BM1583" s="4"/>
      <c r="BN1583" s="4"/>
      <c r="BO1583" s="4"/>
      <c r="BP1583" s="4"/>
      <c r="BQ1583" s="4"/>
      <c r="BR1583" s="4"/>
      <c r="BS1583" s="4"/>
      <c r="BT1583" s="4"/>
      <c r="BU1583" s="4"/>
      <c r="BV1583" s="4"/>
      <c r="BW1583" s="4"/>
      <c r="BX1583" s="4"/>
      <c r="BY1583" s="4"/>
      <c r="BZ1583" s="4"/>
      <c r="CA1583" s="4"/>
      <c r="CB1583" s="4"/>
      <c r="CC1583" s="4"/>
      <c r="CD1583" s="4"/>
      <c r="CE1583" s="4"/>
      <c r="CF1583" s="4"/>
      <c r="CG1583" s="4"/>
      <c r="CH1583" s="4"/>
      <c r="CI1583" s="4"/>
      <c r="CJ1583" s="4"/>
      <c r="CK1583" s="4"/>
      <c r="CL1583" s="4"/>
      <c r="CM1583" s="4"/>
    </row>
    <row r="1584" ht="14.25" customHeight="1">
      <c r="A1584" s="1" t="str">
        <f t="shared" si="174"/>
        <v>OK</v>
      </c>
      <c r="B1584" s="103" t="str">
        <f t="shared" si="4"/>
        <v>OK</v>
      </c>
      <c r="C1584" s="4" t="s">
        <v>7554</v>
      </c>
      <c r="D1584" s="4" t="s">
        <v>7264</v>
      </c>
      <c r="E1584" s="4"/>
      <c r="F1584" s="4"/>
      <c r="G1584" s="4"/>
      <c r="H1584" s="4"/>
      <c r="I1584" s="4"/>
      <c r="J1584" s="4"/>
      <c r="K1584" s="4"/>
      <c r="L1584" s="4"/>
      <c r="M1584" s="4" t="s">
        <v>47</v>
      </c>
      <c r="N1584" s="4" t="s">
        <v>8</v>
      </c>
      <c r="O1584" s="4" t="s">
        <v>1189</v>
      </c>
      <c r="P1584" s="4" t="s">
        <v>1262</v>
      </c>
      <c r="Q1584" s="4"/>
      <c r="R1584" s="4" t="s">
        <v>7563</v>
      </c>
      <c r="S1584" s="4" t="s">
        <v>7564</v>
      </c>
      <c r="T1584" s="4" t="s">
        <v>7565</v>
      </c>
      <c r="U1584" s="4" t="s">
        <v>7566</v>
      </c>
      <c r="V1584" s="4" t="s">
        <v>7567</v>
      </c>
      <c r="W1584" s="4" t="s">
        <v>7568</v>
      </c>
      <c r="X1584" s="4" t="s">
        <v>7565</v>
      </c>
      <c r="Y1584" s="4" t="s">
        <v>7569</v>
      </c>
      <c r="Z1584" s="4"/>
      <c r="AA1584" s="4">
        <v>1648.0</v>
      </c>
      <c r="AB1584" s="4" t="s">
        <v>49</v>
      </c>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c r="BI1584" s="4"/>
      <c r="BJ1584" s="243" t="str">
        <f t="shared" si="129"/>
        <v>TNBT</v>
      </c>
      <c r="BK1584" s="4"/>
      <c r="BL1584" s="4"/>
      <c r="BM1584" s="4"/>
      <c r="BN1584" s="4"/>
      <c r="BO1584" s="4"/>
      <c r="BP1584" s="4"/>
      <c r="BQ1584" s="4"/>
      <c r="BR1584" s="4"/>
      <c r="BS1584" s="4"/>
      <c r="BT1584" s="4"/>
      <c r="BU1584" s="4"/>
      <c r="BV1584" s="4"/>
      <c r="BW1584" s="4"/>
      <c r="BX1584" s="4"/>
      <c r="BY1584" s="4"/>
      <c r="BZ1584" s="4"/>
      <c r="CA1584" s="4"/>
      <c r="CB1584" s="4"/>
      <c r="CC1584" s="4"/>
      <c r="CD1584" s="4"/>
      <c r="CE1584" s="4"/>
      <c r="CF1584" s="4"/>
      <c r="CG1584" s="4"/>
      <c r="CH1584" s="4"/>
      <c r="CI1584" s="4"/>
      <c r="CJ1584" s="4"/>
      <c r="CK1584" s="4"/>
      <c r="CL1584" s="4"/>
      <c r="CM1584" s="4"/>
    </row>
    <row r="1585" ht="14.25" customHeight="1">
      <c r="A1585" s="1" t="str">
        <f t="shared" si="174"/>
        <v/>
      </c>
      <c r="B1585" s="103" t="str">
        <f t="shared" si="4"/>
        <v>Có sẵn</v>
      </c>
      <c r="C1585" s="4" t="s">
        <v>7554</v>
      </c>
      <c r="D1585" s="4" t="s">
        <v>7264</v>
      </c>
      <c r="E1585" s="4"/>
      <c r="F1585" s="4" t="s">
        <v>7555</v>
      </c>
      <c r="G1585" s="4"/>
      <c r="H1585" s="4"/>
      <c r="I1585" s="4"/>
      <c r="J1585" s="4"/>
      <c r="K1585" s="4"/>
      <c r="L1585" s="4"/>
      <c r="M1585" s="4"/>
      <c r="N1585" s="4"/>
      <c r="O1585" s="4"/>
      <c r="P1585" s="4" t="s">
        <v>7720</v>
      </c>
      <c r="Q1585" s="4" t="s">
        <v>5</v>
      </c>
      <c r="R1585" s="4" t="s">
        <v>7721</v>
      </c>
      <c r="S1585" s="4" t="s">
        <v>7722</v>
      </c>
      <c r="T1585" s="4" t="s">
        <v>7723</v>
      </c>
      <c r="U1585" s="4" t="s">
        <v>7724</v>
      </c>
      <c r="V1585" s="4" t="s">
        <v>899</v>
      </c>
      <c r="W1585" s="4" t="s">
        <v>150</v>
      </c>
      <c r="X1585" s="4" t="s">
        <v>151</v>
      </c>
      <c r="Y1585" s="4"/>
      <c r="Z1585" s="4" t="s">
        <v>7725</v>
      </c>
      <c r="AA1585" s="4">
        <v>1649.0</v>
      </c>
      <c r="AB1585" s="4" t="s">
        <v>49</v>
      </c>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c r="BI1585" s="4"/>
      <c r="BJ1585" s="243" t="str">
        <f t="shared" si="129"/>
        <v>TNLT</v>
      </c>
      <c r="BK1585" s="4"/>
      <c r="BL1585" s="4"/>
      <c r="BM1585" s="4"/>
      <c r="BN1585" s="4"/>
      <c r="BO1585" s="4"/>
      <c r="BP1585" s="4"/>
      <c r="BQ1585" s="4"/>
      <c r="BR1585" s="4"/>
      <c r="BS1585" s="4"/>
      <c r="BT1585" s="4"/>
      <c r="BU1585" s="4"/>
      <c r="BV1585" s="4"/>
      <c r="BW1585" s="4"/>
      <c r="BX1585" s="4"/>
      <c r="BY1585" s="4"/>
      <c r="BZ1585" s="4"/>
      <c r="CA1585" s="4"/>
      <c r="CB1585" s="4"/>
      <c r="CC1585" s="4"/>
      <c r="CD1585" s="4"/>
      <c r="CE1585" s="4"/>
      <c r="CF1585" s="4"/>
      <c r="CG1585" s="4"/>
      <c r="CH1585" s="4"/>
      <c r="CI1585" s="4"/>
      <c r="CJ1585" s="4"/>
      <c r="CK1585" s="4"/>
      <c r="CL1585" s="4"/>
      <c r="CM1585" s="4"/>
    </row>
    <row r="1586" ht="14.25" customHeight="1">
      <c r="A1586" s="1" t="str">
        <f t="shared" si="174"/>
        <v/>
      </c>
      <c r="B1586" s="103" t="str">
        <f t="shared" si="4"/>
        <v>Có sẵn</v>
      </c>
      <c r="C1586" s="4" t="s">
        <v>7554</v>
      </c>
      <c r="D1586" s="4" t="s">
        <v>7264</v>
      </c>
      <c r="E1586" s="4"/>
      <c r="F1586" s="4"/>
      <c r="G1586" s="4"/>
      <c r="H1586" s="4"/>
      <c r="I1586" s="4"/>
      <c r="J1586" s="4"/>
      <c r="K1586" s="4"/>
      <c r="L1586" s="4"/>
      <c r="M1586" s="4"/>
      <c r="N1586" s="4"/>
      <c r="O1586" s="4"/>
      <c r="P1586" s="4" t="s">
        <v>7736</v>
      </c>
      <c r="Q1586" s="4" t="s">
        <v>9</v>
      </c>
      <c r="R1586" s="4" t="s">
        <v>7737</v>
      </c>
      <c r="S1586" s="4" t="s">
        <v>150</v>
      </c>
      <c r="T1586" s="4" t="s">
        <v>150</v>
      </c>
      <c r="U1586" s="4" t="s">
        <v>150</v>
      </c>
      <c r="V1586" s="4" t="s">
        <v>150</v>
      </c>
      <c r="W1586" s="4" t="s">
        <v>150</v>
      </c>
      <c r="X1586" s="4" t="s">
        <v>7738</v>
      </c>
      <c r="Y1586" s="4"/>
      <c r="Z1586" s="4" t="s">
        <v>7739</v>
      </c>
      <c r="AA1586" s="4">
        <v>1650.0</v>
      </c>
      <c r="AB1586" s="4" t="s">
        <v>49</v>
      </c>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243" t="str">
        <f t="shared" si="129"/>
        <v>TL</v>
      </c>
      <c r="BK1586" s="4"/>
      <c r="BL1586" s="4"/>
      <c r="BM1586" s="4"/>
      <c r="BN1586" s="4"/>
      <c r="BO1586" s="4"/>
      <c r="BP1586" s="4"/>
      <c r="BQ1586" s="4"/>
      <c r="BR1586" s="4"/>
      <c r="BS1586" s="4"/>
      <c r="BT1586" s="4"/>
      <c r="BU1586" s="4"/>
      <c r="BV1586" s="4"/>
      <c r="BW1586" s="4"/>
      <c r="BX1586" s="4"/>
      <c r="BY1586" s="4"/>
      <c r="BZ1586" s="4"/>
      <c r="CA1586" s="4"/>
      <c r="CB1586" s="4"/>
      <c r="CC1586" s="4"/>
      <c r="CD1586" s="4"/>
      <c r="CE1586" s="4"/>
      <c r="CF1586" s="4"/>
      <c r="CG1586" s="4"/>
      <c r="CH1586" s="4"/>
      <c r="CI1586" s="4"/>
      <c r="CJ1586" s="4"/>
      <c r="CK1586" s="4"/>
      <c r="CL1586" s="4"/>
      <c r="CM1586" s="4"/>
    </row>
    <row r="1587" ht="14.25" customHeight="1">
      <c r="A1587" s="1" t="str">
        <f t="shared" si="174"/>
        <v/>
      </c>
      <c r="B1587" s="103" t="str">
        <f t="shared" si="4"/>
        <v>Có sẵn</v>
      </c>
      <c r="C1587" s="4" t="s">
        <v>7554</v>
      </c>
      <c r="D1587" s="4" t="s">
        <v>7264</v>
      </c>
      <c r="E1587" s="4"/>
      <c r="F1587" s="4"/>
      <c r="G1587" s="4"/>
      <c r="H1587" s="4"/>
      <c r="I1587" s="4"/>
      <c r="J1587" s="4"/>
      <c r="K1587" s="4"/>
      <c r="L1587" s="4"/>
      <c r="M1587" s="4"/>
      <c r="N1587" s="4"/>
      <c r="O1587" s="4"/>
      <c r="P1587" s="4"/>
      <c r="Q1587" s="4" t="s">
        <v>5</v>
      </c>
      <c r="R1587" s="4" t="s">
        <v>7742</v>
      </c>
      <c r="S1587" s="4" t="s">
        <v>7722</v>
      </c>
      <c r="T1587" s="4" t="s">
        <v>7723</v>
      </c>
      <c r="U1587" s="4" t="s">
        <v>7724</v>
      </c>
      <c r="V1587" s="4" t="s">
        <v>7743</v>
      </c>
      <c r="W1587" s="4" t="s">
        <v>7744</v>
      </c>
      <c r="X1587" s="4"/>
      <c r="Y1587" s="4"/>
      <c r="Z1587" s="4" t="s">
        <v>7745</v>
      </c>
      <c r="AA1587" s="4">
        <v>1651.0</v>
      </c>
      <c r="AB1587" s="4" t="s">
        <v>49</v>
      </c>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c r="BI1587" s="4"/>
      <c r="BJ1587" s="243" t="str">
        <f t="shared" si="129"/>
        <v>TNLT</v>
      </c>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row>
    <row r="1588" ht="14.25" customHeight="1">
      <c r="A1588" s="1" t="str">
        <f t="shared" si="174"/>
        <v>Giữ chỗ</v>
      </c>
      <c r="B1588" s="103" t="str">
        <f t="shared" si="4"/>
        <v>OK</v>
      </c>
      <c r="C1588" s="4" t="s">
        <v>7570</v>
      </c>
      <c r="D1588" s="4" t="s">
        <v>7264</v>
      </c>
      <c r="E1588" s="4"/>
      <c r="F1588" s="4" t="s">
        <v>7571</v>
      </c>
      <c r="G1588" s="4"/>
      <c r="H1588" s="4"/>
      <c r="I1588" s="4"/>
      <c r="J1588" s="4"/>
      <c r="K1588" s="4"/>
      <c r="L1588" s="4"/>
      <c r="M1588" s="4" t="s">
        <v>47</v>
      </c>
      <c r="N1588" s="4" t="s">
        <v>8</v>
      </c>
      <c r="O1588" s="4" t="s">
        <v>1189</v>
      </c>
      <c r="P1588" s="4" t="s">
        <v>1262</v>
      </c>
      <c r="Q1588" s="4"/>
      <c r="R1588" s="4"/>
      <c r="S1588" s="4"/>
      <c r="T1588" s="4"/>
      <c r="U1588" s="4"/>
      <c r="V1588" s="4"/>
      <c r="W1588" s="4"/>
      <c r="X1588" s="4"/>
      <c r="Y1588" s="4"/>
      <c r="Z1588" s="4"/>
      <c r="AA1588" s="4">
        <v>1652.0</v>
      </c>
      <c r="AB1588" s="4" t="s">
        <v>49</v>
      </c>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c r="BI1588" s="4"/>
      <c r="BJ1588" s="243" t="str">
        <f t="shared" si="129"/>
        <v>TNBT</v>
      </c>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row>
    <row r="1589" ht="14.25" customHeight="1">
      <c r="A1589" s="1" t="str">
        <f t="shared" si="174"/>
        <v>OK</v>
      </c>
      <c r="B1589" s="103" t="str">
        <f t="shared" si="4"/>
        <v>OK</v>
      </c>
      <c r="C1589" s="4" t="s">
        <v>7570</v>
      </c>
      <c r="D1589" s="4" t="s">
        <v>7264</v>
      </c>
      <c r="E1589" s="4"/>
      <c r="F1589" s="4"/>
      <c r="G1589" s="4"/>
      <c r="H1589" s="4"/>
      <c r="I1589" s="4"/>
      <c r="J1589" s="4"/>
      <c r="K1589" s="4"/>
      <c r="L1589" s="4"/>
      <c r="M1589" s="4" t="s">
        <v>47</v>
      </c>
      <c r="N1589" s="4" t="s">
        <v>8</v>
      </c>
      <c r="O1589" s="4" t="s">
        <v>829</v>
      </c>
      <c r="P1589" s="4" t="s">
        <v>494</v>
      </c>
      <c r="Q1589" s="4"/>
      <c r="R1589" s="4" t="s">
        <v>7578</v>
      </c>
      <c r="S1589" s="4" t="s">
        <v>7580</v>
      </c>
      <c r="T1589" s="4" t="s">
        <v>7581</v>
      </c>
      <c r="U1589" s="4" t="s">
        <v>7582</v>
      </c>
      <c r="V1589" s="4" t="s">
        <v>7583</v>
      </c>
      <c r="W1589" s="4" t="s">
        <v>7584</v>
      </c>
      <c r="X1589" s="4" t="s">
        <v>78</v>
      </c>
      <c r="Y1589" s="4" t="s">
        <v>7586</v>
      </c>
      <c r="Z1589" s="4"/>
      <c r="AA1589" s="4">
        <v>1653.0</v>
      </c>
      <c r="AB1589" s="4" t="s">
        <v>49</v>
      </c>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c r="BI1589" s="4"/>
      <c r="BJ1589" s="243" t="str">
        <f t="shared" si="129"/>
        <v>TNBT</v>
      </c>
      <c r="BK1589" s="4"/>
      <c r="BL1589" s="4"/>
      <c r="BM1589" s="4"/>
      <c r="BN1589" s="4"/>
      <c r="BO1589" s="4"/>
      <c r="BP1589" s="4"/>
      <c r="BQ1589" s="4"/>
      <c r="BR1589" s="4"/>
      <c r="BS1589" s="4"/>
      <c r="BT1589" s="4"/>
      <c r="BU1589" s="4"/>
      <c r="BV1589" s="4"/>
      <c r="BW1589" s="4"/>
      <c r="BX1589" s="4"/>
      <c r="BY1589" s="4"/>
      <c r="BZ1589" s="4"/>
      <c r="CA1589" s="4"/>
      <c r="CB1589" s="4"/>
      <c r="CC1589" s="4"/>
      <c r="CD1589" s="4"/>
      <c r="CE1589" s="4"/>
      <c r="CF1589" s="4"/>
      <c r="CG1589" s="4"/>
      <c r="CH1589" s="4"/>
      <c r="CI1589" s="4"/>
      <c r="CJ1589" s="4"/>
      <c r="CK1589" s="4"/>
      <c r="CL1589" s="4"/>
      <c r="CM1589" s="4"/>
    </row>
    <row r="1590" ht="14.25" customHeight="1">
      <c r="A1590" s="1" t="str">
        <f t="shared" si="174"/>
        <v>OK</v>
      </c>
      <c r="B1590" s="103" t="str">
        <f t="shared" si="4"/>
        <v>OK</v>
      </c>
      <c r="C1590" s="4" t="s">
        <v>7570</v>
      </c>
      <c r="D1590" s="4" t="s">
        <v>7264</v>
      </c>
      <c r="E1590" s="4"/>
      <c r="F1590" s="4" t="s">
        <v>7571</v>
      </c>
      <c r="G1590" s="4"/>
      <c r="H1590" s="4"/>
      <c r="I1590" s="4"/>
      <c r="J1590" s="4"/>
      <c r="K1590" s="4"/>
      <c r="L1590" s="4"/>
      <c r="M1590" s="4" t="s">
        <v>48</v>
      </c>
      <c r="N1590" s="4" t="s">
        <v>8</v>
      </c>
      <c r="O1590" s="4" t="s">
        <v>102</v>
      </c>
      <c r="P1590" s="4" t="s">
        <v>103</v>
      </c>
      <c r="Q1590" s="4"/>
      <c r="R1590" s="4" t="s">
        <v>7768</v>
      </c>
      <c r="S1590" s="4" t="s">
        <v>7769</v>
      </c>
      <c r="T1590" s="4" t="s">
        <v>7771</v>
      </c>
      <c r="U1590" s="4" t="s">
        <v>7772</v>
      </c>
      <c r="V1590" s="4" t="s">
        <v>7773</v>
      </c>
      <c r="W1590" s="4" t="s">
        <v>7774</v>
      </c>
      <c r="X1590" s="4" t="s">
        <v>4405</v>
      </c>
      <c r="Y1590" s="4" t="s">
        <v>7775</v>
      </c>
      <c r="Z1590" s="4"/>
      <c r="AA1590" s="4">
        <v>1654.0</v>
      </c>
      <c r="AB1590" s="4" t="s">
        <v>48</v>
      </c>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c r="BI1590" s="4"/>
      <c r="BJ1590" s="243" t="str">
        <f t="shared" si="129"/>
        <v>TNBT</v>
      </c>
      <c r="BK1590" s="4"/>
      <c r="BL1590" s="4"/>
      <c r="BM1590" s="4"/>
      <c r="BN1590" s="4"/>
      <c r="BO1590" s="4"/>
      <c r="BP1590" s="4"/>
      <c r="BQ1590" s="4"/>
      <c r="BR1590" s="4"/>
      <c r="BS1590" s="4"/>
      <c r="BT1590" s="4"/>
      <c r="BU1590" s="4"/>
      <c r="BV1590" s="4"/>
      <c r="BW1590" s="4"/>
      <c r="BX1590" s="4"/>
      <c r="BY1590" s="4"/>
      <c r="BZ1590" s="4"/>
      <c r="CA1590" s="4"/>
      <c r="CB1590" s="4"/>
      <c r="CC1590" s="4"/>
      <c r="CD1590" s="4"/>
      <c r="CE1590" s="4"/>
      <c r="CF1590" s="4"/>
      <c r="CG1590" s="4"/>
      <c r="CH1590" s="4"/>
      <c r="CI1590" s="4"/>
      <c r="CJ1590" s="4"/>
      <c r="CK1590" s="4"/>
      <c r="CL1590" s="4"/>
      <c r="CM1590" s="4"/>
    </row>
    <row r="1591" ht="14.25" customHeight="1">
      <c r="A1591" s="1"/>
      <c r="B1591" s="103" t="str">
        <f t="shared" si="4"/>
        <v>Thêm</v>
      </c>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243" t="str">
        <f t="shared" si="129"/>
        <v/>
      </c>
      <c r="BK1591" s="4"/>
      <c r="BL1591" s="4"/>
      <c r="BM1591" s="4"/>
      <c r="BN1591" s="4"/>
      <c r="BO1591" s="4"/>
      <c r="BP1591" s="4"/>
      <c r="BQ1591" s="4"/>
      <c r="BR1591" s="4"/>
      <c r="BS1591" s="4"/>
      <c r="BT1591" s="4"/>
      <c r="BU1591" s="4"/>
      <c r="BV1591" s="4"/>
      <c r="BW1591" s="4"/>
      <c r="BX1591" s="4"/>
      <c r="BY1591" s="4"/>
      <c r="BZ1591" s="4"/>
      <c r="CA1591" s="4"/>
      <c r="CB1591" s="4"/>
      <c r="CC1591" s="4"/>
      <c r="CD1591" s="4"/>
      <c r="CE1591" s="4"/>
      <c r="CF1591" s="4"/>
      <c r="CG1591" s="4"/>
      <c r="CH1591" s="4"/>
      <c r="CI1591" s="4"/>
      <c r="CJ1591" s="4"/>
      <c r="CK1591" s="4"/>
      <c r="CL1591" s="4"/>
      <c r="CM1591" s="4"/>
    </row>
    <row r="1592" ht="14.25" customHeight="1">
      <c r="A1592" s="1" t="str">
        <f t="shared" ref="A1592:A1595" si="175">SWITCH(B1592,"OK",IF(ISBLANK(R1592),IF(ISBLANK(P1592),"Giữ chỗ nhóm","Giữ chỗ"),"OK"),"Chưa làm",IF(P1592&lt;&gt;"","Giữ chỗ",""),0,IF(ISBLANK(R1592),"Thêm",""),"")</f>
        <v/>
      </c>
      <c r="B1592" s="103" t="str">
        <f t="shared" si="4"/>
        <v>Có sẵn</v>
      </c>
      <c r="C1592" s="4" t="s">
        <v>7570</v>
      </c>
      <c r="D1592" s="4" t="s">
        <v>7264</v>
      </c>
      <c r="E1592" s="4"/>
      <c r="F1592" s="4"/>
      <c r="G1592" s="4"/>
      <c r="H1592" s="4"/>
      <c r="I1592" s="4"/>
      <c r="J1592" s="4"/>
      <c r="K1592" s="4"/>
      <c r="L1592" s="4"/>
      <c r="M1592" s="4"/>
      <c r="N1592" s="4"/>
      <c r="O1592" s="4"/>
      <c r="P1592" s="4" t="s">
        <v>7784</v>
      </c>
      <c r="Q1592" s="4" t="s">
        <v>9</v>
      </c>
      <c r="R1592" s="4" t="s">
        <v>7785</v>
      </c>
      <c r="S1592" s="4" t="s">
        <v>150</v>
      </c>
      <c r="T1592" s="4" t="s">
        <v>150</v>
      </c>
      <c r="U1592" s="4" t="s">
        <v>150</v>
      </c>
      <c r="V1592" s="4" t="s">
        <v>150</v>
      </c>
      <c r="W1592" s="4" t="s">
        <v>150</v>
      </c>
      <c r="X1592" s="4" t="s">
        <v>7788</v>
      </c>
      <c r="Y1592" s="4"/>
      <c r="Z1592" s="4" t="s">
        <v>7789</v>
      </c>
      <c r="AA1592" s="4">
        <v>1656.0</v>
      </c>
      <c r="AB1592" s="4" t="s">
        <v>49</v>
      </c>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243" t="str">
        <f t="shared" si="129"/>
        <v>TL</v>
      </c>
      <c r="BK1592" s="4"/>
      <c r="BL1592" s="4"/>
      <c r="BM1592" s="4"/>
      <c r="BN1592" s="4"/>
      <c r="BO1592" s="4"/>
      <c r="BP1592" s="4"/>
      <c r="BQ1592" s="4"/>
      <c r="BR1592" s="4"/>
      <c r="BS1592" s="4"/>
      <c r="BT1592" s="4"/>
      <c r="BU1592" s="4"/>
      <c r="BV1592" s="4"/>
      <c r="BW1592" s="4"/>
      <c r="BX1592" s="4"/>
      <c r="BY1592" s="4"/>
      <c r="BZ1592" s="4"/>
      <c r="CA1592" s="4"/>
      <c r="CB1592" s="4"/>
      <c r="CC1592" s="4"/>
      <c r="CD1592" s="4"/>
      <c r="CE1592" s="4"/>
      <c r="CF1592" s="4"/>
      <c r="CG1592" s="4"/>
      <c r="CH1592" s="4"/>
      <c r="CI1592" s="4"/>
      <c r="CJ1592" s="4"/>
      <c r="CK1592" s="4"/>
      <c r="CL1592" s="4"/>
      <c r="CM1592" s="4"/>
    </row>
    <row r="1593" ht="14.25" customHeight="1">
      <c r="A1593" s="1" t="str">
        <f t="shared" si="175"/>
        <v/>
      </c>
      <c r="B1593" s="103" t="str">
        <f t="shared" si="4"/>
        <v>Có sẵn</v>
      </c>
      <c r="C1593" s="4" t="s">
        <v>7588</v>
      </c>
      <c r="D1593" s="4" t="s">
        <v>7264</v>
      </c>
      <c r="E1593" s="4" t="s">
        <v>7589</v>
      </c>
      <c r="F1593" s="4" t="s">
        <v>7591</v>
      </c>
      <c r="G1593" s="4"/>
      <c r="H1593" s="4"/>
      <c r="I1593" s="4"/>
      <c r="J1593" s="4"/>
      <c r="K1593" s="4"/>
      <c r="L1593" s="4"/>
      <c r="M1593" s="4" t="s">
        <v>47</v>
      </c>
      <c r="N1593" s="4" t="s">
        <v>8</v>
      </c>
      <c r="O1593" s="4" t="s">
        <v>829</v>
      </c>
      <c r="P1593" s="4" t="s">
        <v>2442</v>
      </c>
      <c r="Q1593" s="4" t="s">
        <v>8</v>
      </c>
      <c r="R1593" s="4" t="s">
        <v>7596</v>
      </c>
      <c r="S1593" s="4" t="s">
        <v>7597</v>
      </c>
      <c r="T1593" s="4" t="s">
        <v>7598</v>
      </c>
      <c r="U1593" s="4" t="s">
        <v>7599</v>
      </c>
      <c r="V1593" s="4" t="s">
        <v>7600</v>
      </c>
      <c r="W1593" s="4" t="s">
        <v>7601</v>
      </c>
      <c r="X1593" s="4" t="s">
        <v>7599</v>
      </c>
      <c r="Y1593" s="4" t="s">
        <v>7602</v>
      </c>
      <c r="Z1593" s="4"/>
      <c r="AA1593" s="4">
        <v>1657.0</v>
      </c>
      <c r="AB1593" s="4" t="s">
        <v>49</v>
      </c>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243" t="str">
        <f t="shared" si="129"/>
        <v>TNBT</v>
      </c>
      <c r="BK1593" s="4"/>
      <c r="BL1593" s="4"/>
      <c r="BM1593" s="4"/>
      <c r="BN1593" s="4"/>
      <c r="BO1593" s="4"/>
      <c r="BP1593" s="4"/>
      <c r="BQ1593" s="4"/>
      <c r="BR1593" s="4"/>
      <c r="BS1593" s="4"/>
      <c r="BT1593" s="4"/>
      <c r="BU1593" s="4"/>
      <c r="BV1593" s="4"/>
      <c r="BW1593" s="4"/>
      <c r="BX1593" s="4"/>
      <c r="BY1593" s="4"/>
      <c r="BZ1593" s="4"/>
      <c r="CA1593" s="4"/>
      <c r="CB1593" s="4"/>
      <c r="CC1593" s="4"/>
      <c r="CD1593" s="4"/>
      <c r="CE1593" s="4"/>
      <c r="CF1593" s="4"/>
      <c r="CG1593" s="4"/>
      <c r="CH1593" s="4"/>
      <c r="CI1593" s="4"/>
      <c r="CJ1593" s="4"/>
      <c r="CK1593" s="4"/>
      <c r="CL1593" s="4"/>
      <c r="CM1593" s="4"/>
    </row>
    <row r="1594" ht="14.25" customHeight="1">
      <c r="A1594" s="1" t="str">
        <f t="shared" si="175"/>
        <v>Giữ chỗ</v>
      </c>
      <c r="B1594" s="103" t="str">
        <f t="shared" si="4"/>
        <v>OK</v>
      </c>
      <c r="C1594" s="4" t="s">
        <v>7588</v>
      </c>
      <c r="D1594" s="4" t="s">
        <v>7264</v>
      </c>
      <c r="E1594" s="4"/>
      <c r="F1594" s="4"/>
      <c r="G1594" s="4"/>
      <c r="H1594" s="4"/>
      <c r="I1594" s="4"/>
      <c r="J1594" s="4"/>
      <c r="K1594" s="4"/>
      <c r="L1594" s="4"/>
      <c r="M1594" s="4" t="s">
        <v>47</v>
      </c>
      <c r="N1594" s="4" t="s">
        <v>8</v>
      </c>
      <c r="O1594" s="4" t="s">
        <v>804</v>
      </c>
      <c r="P1594" s="4" t="s">
        <v>860</v>
      </c>
      <c r="Q1594" s="4"/>
      <c r="R1594" s="4"/>
      <c r="S1594" s="4"/>
      <c r="T1594" s="4"/>
      <c r="U1594" s="4"/>
      <c r="V1594" s="4"/>
      <c r="W1594" s="4"/>
      <c r="X1594" s="4"/>
      <c r="Y1594" s="4"/>
      <c r="Z1594" s="4"/>
      <c r="AA1594" s="4">
        <v>1658.0</v>
      </c>
      <c r="AB1594" s="4" t="s">
        <v>49</v>
      </c>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243" t="str">
        <f t="shared" si="129"/>
        <v>TNBT</v>
      </c>
      <c r="BK1594" s="4"/>
      <c r="BL1594" s="4"/>
      <c r="BM1594" s="4"/>
      <c r="BN1594" s="4"/>
      <c r="BO1594" s="4"/>
      <c r="BP1594" s="4"/>
      <c r="BQ1594" s="4"/>
      <c r="BR1594" s="4"/>
      <c r="BS1594" s="4"/>
      <c r="BT1594" s="4"/>
      <c r="BU1594" s="4"/>
      <c r="BV1594" s="4"/>
      <c r="BW1594" s="4"/>
      <c r="BX1594" s="4"/>
      <c r="BY1594" s="4"/>
      <c r="BZ1594" s="4"/>
      <c r="CA1594" s="4"/>
      <c r="CB1594" s="4"/>
      <c r="CC1594" s="4"/>
      <c r="CD1594" s="4"/>
      <c r="CE1594" s="4"/>
      <c r="CF1594" s="4"/>
      <c r="CG1594" s="4"/>
      <c r="CH1594" s="4"/>
      <c r="CI1594" s="4"/>
      <c r="CJ1594" s="4"/>
      <c r="CK1594" s="4"/>
      <c r="CL1594" s="4"/>
      <c r="CM1594" s="4"/>
    </row>
    <row r="1595" ht="14.25" customHeight="1">
      <c r="A1595" s="1" t="str">
        <f t="shared" si="175"/>
        <v>OK</v>
      </c>
      <c r="B1595" s="103" t="str">
        <f t="shared" si="4"/>
        <v>OK</v>
      </c>
      <c r="C1595" s="4" t="s">
        <v>7588</v>
      </c>
      <c r="D1595" s="4" t="s">
        <v>7264</v>
      </c>
      <c r="E1595" s="4" t="s">
        <v>7589</v>
      </c>
      <c r="F1595" s="4" t="s">
        <v>7591</v>
      </c>
      <c r="G1595" s="4"/>
      <c r="H1595" s="4"/>
      <c r="I1595" s="4"/>
      <c r="J1595" s="4"/>
      <c r="K1595" s="4"/>
      <c r="L1595" s="4"/>
      <c r="M1595" s="4" t="s">
        <v>48</v>
      </c>
      <c r="N1595" s="4" t="s">
        <v>8</v>
      </c>
      <c r="O1595" s="4" t="s">
        <v>102</v>
      </c>
      <c r="P1595" s="4" t="s">
        <v>1389</v>
      </c>
      <c r="Q1595" s="4"/>
      <c r="R1595" s="4" t="s">
        <v>7819</v>
      </c>
      <c r="S1595" s="4" t="s">
        <v>7820</v>
      </c>
      <c r="T1595" s="4" t="s">
        <v>7821</v>
      </c>
      <c r="U1595" s="4" t="s">
        <v>7822</v>
      </c>
      <c r="V1595" s="4" t="s">
        <v>7823</v>
      </c>
      <c r="W1595" s="4" t="s">
        <v>7824</v>
      </c>
      <c r="X1595" s="4" t="s">
        <v>242</v>
      </c>
      <c r="Y1595" s="4" t="s">
        <v>7825</v>
      </c>
      <c r="Z1595" s="4"/>
      <c r="AA1595" s="4">
        <v>1659.0</v>
      </c>
      <c r="AB1595" s="4" t="s">
        <v>48</v>
      </c>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243" t="str">
        <f t="shared" si="129"/>
        <v>TNBT</v>
      </c>
      <c r="BK1595" s="4"/>
      <c r="BL1595" s="4"/>
      <c r="BM1595" s="4"/>
      <c r="BN1595" s="4"/>
      <c r="BO1595" s="4"/>
      <c r="BP1595" s="4"/>
      <c r="BQ1595" s="4"/>
      <c r="BR1595" s="4"/>
      <c r="BS1595" s="4"/>
      <c r="BT1595" s="4"/>
      <c r="BU1595" s="4"/>
      <c r="BV1595" s="4"/>
      <c r="BW1595" s="4"/>
      <c r="BX1595" s="4"/>
      <c r="BY1595" s="4"/>
      <c r="BZ1595" s="4"/>
      <c r="CA1595" s="4"/>
      <c r="CB1595" s="4"/>
      <c r="CC1595" s="4"/>
      <c r="CD1595" s="4"/>
      <c r="CE1595" s="4"/>
      <c r="CF1595" s="4"/>
      <c r="CG1595" s="4"/>
      <c r="CH1595" s="4"/>
      <c r="CI1595" s="4"/>
      <c r="CJ1595" s="4"/>
      <c r="CK1595" s="4"/>
      <c r="CL1595" s="4"/>
      <c r="CM1595" s="4"/>
    </row>
    <row r="1596" ht="14.25" customHeight="1">
      <c r="A1596" s="1"/>
      <c r="B1596" s="103" t="str">
        <f t="shared" si="4"/>
        <v>Thêm</v>
      </c>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c r="BI1596" s="4"/>
      <c r="BJ1596" s="243" t="str">
        <f t="shared" si="129"/>
        <v/>
      </c>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c r="CL1596" s="4"/>
      <c r="CM1596" s="4"/>
    </row>
    <row r="1597" ht="14.25" customHeight="1">
      <c r="A1597" s="1" t="str">
        <f t="shared" ref="A1597:A1604" si="176">SWITCH(B1597,"OK",IF(ISBLANK(R1597),IF(ISBLANK(P1597),"Giữ chỗ nhóm","Giữ chỗ"),"OK"),"Chưa làm",IF(P1597&lt;&gt;"","Giữ chỗ",""),0,IF(ISBLANK(R1597),"Thêm",""),"")</f>
        <v/>
      </c>
      <c r="B1597" s="103" t="str">
        <f t="shared" si="4"/>
        <v>Có sẵn</v>
      </c>
      <c r="C1597" s="4" t="s">
        <v>7588</v>
      </c>
      <c r="D1597" s="4" t="s">
        <v>7264</v>
      </c>
      <c r="E1597" s="4"/>
      <c r="F1597" s="4"/>
      <c r="G1597" s="4"/>
      <c r="H1597" s="4"/>
      <c r="I1597" s="4"/>
      <c r="J1597" s="4"/>
      <c r="K1597" s="4"/>
      <c r="L1597" s="4"/>
      <c r="M1597" s="4"/>
      <c r="N1597" s="4"/>
      <c r="O1597" s="4"/>
      <c r="P1597" s="4" t="s">
        <v>7848</v>
      </c>
      <c r="Q1597" s="4" t="s">
        <v>9</v>
      </c>
      <c r="R1597" s="4" t="s">
        <v>7849</v>
      </c>
      <c r="S1597" s="4" t="s">
        <v>150</v>
      </c>
      <c r="T1597" s="4" t="s">
        <v>150</v>
      </c>
      <c r="U1597" s="4" t="s">
        <v>150</v>
      </c>
      <c r="V1597" s="4" t="s">
        <v>150</v>
      </c>
      <c r="W1597" s="4" t="s">
        <v>150</v>
      </c>
      <c r="X1597" s="4" t="s">
        <v>7850</v>
      </c>
      <c r="Y1597" s="4"/>
      <c r="Z1597" s="4" t="s">
        <v>7851</v>
      </c>
      <c r="AA1597" s="4">
        <v>1661.0</v>
      </c>
      <c r="AB1597" s="4" t="s">
        <v>49</v>
      </c>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243" t="str">
        <f t="shared" si="129"/>
        <v>TL</v>
      </c>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c r="CL1597" s="4"/>
      <c r="CM1597" s="4"/>
    </row>
    <row r="1598" ht="14.25" customHeight="1">
      <c r="A1598" s="1" t="str">
        <f t="shared" si="176"/>
        <v/>
      </c>
      <c r="B1598" s="103" t="str">
        <f t="shared" si="4"/>
        <v>Có sẵn</v>
      </c>
      <c r="C1598" s="4" t="s">
        <v>7605</v>
      </c>
      <c r="D1598" s="4" t="s">
        <v>7264</v>
      </c>
      <c r="E1598" s="4"/>
      <c r="F1598" s="4"/>
      <c r="G1598" s="4"/>
      <c r="H1598" s="4"/>
      <c r="I1598" s="4"/>
      <c r="J1598" s="4"/>
      <c r="K1598" s="4"/>
      <c r="L1598" s="4"/>
      <c r="M1598" s="4" t="s">
        <v>47</v>
      </c>
      <c r="N1598" s="4" t="s">
        <v>8</v>
      </c>
      <c r="O1598" s="4" t="s">
        <v>404</v>
      </c>
      <c r="P1598" s="4" t="s">
        <v>816</v>
      </c>
      <c r="Q1598" s="4" t="s">
        <v>8</v>
      </c>
      <c r="R1598" s="4" t="s">
        <v>7606</v>
      </c>
      <c r="S1598" s="4" t="s">
        <v>7607</v>
      </c>
      <c r="T1598" s="4" t="s">
        <v>7608</v>
      </c>
      <c r="U1598" s="4" t="s">
        <v>7401</v>
      </c>
      <c r="V1598" s="4" t="s">
        <v>7609</v>
      </c>
      <c r="W1598" s="4" t="s">
        <v>7601</v>
      </c>
      <c r="X1598" s="4" t="s">
        <v>7401</v>
      </c>
      <c r="Y1598" s="4" t="s">
        <v>7610</v>
      </c>
      <c r="Z1598" s="4"/>
      <c r="AA1598" s="4">
        <v>1662.0</v>
      </c>
      <c r="AB1598" s="4" t="s">
        <v>49</v>
      </c>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c r="BI1598" s="4"/>
      <c r="BJ1598" s="243" t="str">
        <f t="shared" si="129"/>
        <v>TNBT</v>
      </c>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row>
    <row r="1599" ht="14.25" customHeight="1">
      <c r="A1599" s="1" t="str">
        <f t="shared" si="176"/>
        <v>OK</v>
      </c>
      <c r="B1599" s="103" t="str">
        <f t="shared" si="4"/>
        <v>OK</v>
      </c>
      <c r="C1599" s="4" t="s">
        <v>7605</v>
      </c>
      <c r="D1599" s="4" t="s">
        <v>7264</v>
      </c>
      <c r="E1599" s="4"/>
      <c r="F1599" s="4"/>
      <c r="G1599" s="4"/>
      <c r="H1599" s="4"/>
      <c r="I1599" s="4"/>
      <c r="J1599" s="4"/>
      <c r="K1599" s="4"/>
      <c r="L1599" s="4"/>
      <c r="M1599" s="4" t="s">
        <v>47</v>
      </c>
      <c r="N1599" s="4" t="s">
        <v>8</v>
      </c>
      <c r="O1599" s="4" t="s">
        <v>1027</v>
      </c>
      <c r="P1599" s="4" t="s">
        <v>1245</v>
      </c>
      <c r="Q1599" s="4"/>
      <c r="R1599" s="4" t="s">
        <v>7612</v>
      </c>
      <c r="S1599" s="4" t="s">
        <v>7613</v>
      </c>
      <c r="T1599" s="4" t="s">
        <v>7615</v>
      </c>
      <c r="U1599" s="4" t="s">
        <v>7616</v>
      </c>
      <c r="V1599" s="4" t="s">
        <v>7617</v>
      </c>
      <c r="W1599" s="4" t="s">
        <v>7618</v>
      </c>
      <c r="X1599" s="4" t="s">
        <v>67</v>
      </c>
      <c r="Y1599" s="4" t="s">
        <v>7619</v>
      </c>
      <c r="Z1599" s="4"/>
      <c r="AA1599" s="4">
        <v>1663.0</v>
      </c>
      <c r="AB1599" s="4" t="s">
        <v>49</v>
      </c>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c r="BI1599" s="4"/>
      <c r="BJ1599" s="243" t="str">
        <f t="shared" si="129"/>
        <v>TNBT</v>
      </c>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c r="CL1599" s="4"/>
      <c r="CM1599" s="4"/>
    </row>
    <row r="1600" ht="14.25" customHeight="1">
      <c r="A1600" s="1" t="str">
        <f t="shared" si="176"/>
        <v/>
      </c>
      <c r="B1600" s="103" t="str">
        <f t="shared" si="4"/>
        <v>Tự do chọn</v>
      </c>
      <c r="C1600" s="4" t="s">
        <v>7605</v>
      </c>
      <c r="D1600" s="4" t="s">
        <v>7264</v>
      </c>
      <c r="E1600" s="4"/>
      <c r="F1600" s="4"/>
      <c r="G1600" s="4"/>
      <c r="H1600" s="4"/>
      <c r="I1600" s="4"/>
      <c r="J1600" s="4"/>
      <c r="K1600" s="4"/>
      <c r="L1600" s="4"/>
      <c r="M1600" s="4" t="s">
        <v>47</v>
      </c>
      <c r="N1600" s="4" t="s">
        <v>8</v>
      </c>
      <c r="O1600" s="4"/>
      <c r="P1600" s="4"/>
      <c r="Q1600" s="4"/>
      <c r="R1600" s="4"/>
      <c r="S1600" s="4"/>
      <c r="T1600" s="4"/>
      <c r="U1600" s="4"/>
      <c r="V1600" s="4"/>
      <c r="W1600" s="4"/>
      <c r="X1600" s="4"/>
      <c r="Y1600" s="4"/>
      <c r="Z1600" s="4"/>
      <c r="AA1600" s="4">
        <v>1664.0</v>
      </c>
      <c r="AB1600" s="4" t="s">
        <v>49</v>
      </c>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c r="BI1600" s="4"/>
      <c r="BJ1600" s="243" t="str">
        <f t="shared" si="129"/>
        <v>TNBT</v>
      </c>
      <c r="BK1600" s="4"/>
      <c r="BL1600" s="4"/>
      <c r="BM1600" s="4"/>
      <c r="BN1600" s="4"/>
      <c r="BO1600" s="4"/>
      <c r="BP1600" s="4"/>
      <c r="BQ1600" s="4"/>
      <c r="BR1600" s="4"/>
      <c r="BS1600" s="4"/>
      <c r="BT1600" s="4"/>
      <c r="BU1600" s="4"/>
      <c r="BV1600" s="4"/>
      <c r="BW1600" s="4"/>
      <c r="BX1600" s="4"/>
      <c r="BY1600" s="4"/>
      <c r="BZ1600" s="4"/>
      <c r="CA1600" s="4"/>
      <c r="CB1600" s="4"/>
      <c r="CC1600" s="4"/>
      <c r="CD1600" s="4"/>
      <c r="CE1600" s="4"/>
      <c r="CF1600" s="4"/>
      <c r="CG1600" s="4"/>
      <c r="CH1600" s="4"/>
      <c r="CI1600" s="4"/>
      <c r="CJ1600" s="4"/>
      <c r="CK1600" s="4"/>
      <c r="CL1600" s="4"/>
      <c r="CM1600" s="4"/>
    </row>
    <row r="1601" ht="14.25" customHeight="1">
      <c r="A1601" s="1" t="str">
        <f t="shared" si="176"/>
        <v>OK</v>
      </c>
      <c r="B1601" s="103" t="str">
        <f t="shared" si="4"/>
        <v>OK</v>
      </c>
      <c r="C1601" s="4" t="s">
        <v>7605</v>
      </c>
      <c r="D1601" s="4" t="s">
        <v>7264</v>
      </c>
      <c r="E1601" s="4"/>
      <c r="F1601" s="4" t="s">
        <v>7620</v>
      </c>
      <c r="G1601" s="4" t="s">
        <v>7621</v>
      </c>
      <c r="H1601" s="4"/>
      <c r="I1601" s="4"/>
      <c r="J1601" s="4" t="s">
        <v>3099</v>
      </c>
      <c r="K1601" s="4"/>
      <c r="L1601" s="4"/>
      <c r="M1601" s="4" t="s">
        <v>47</v>
      </c>
      <c r="N1601" s="4" t="s">
        <v>5</v>
      </c>
      <c r="O1601" s="4" t="s">
        <v>1905</v>
      </c>
      <c r="P1601" s="4" t="s">
        <v>1940</v>
      </c>
      <c r="Q1601" s="4"/>
      <c r="R1601" s="4" t="s">
        <v>7622</v>
      </c>
      <c r="S1601" s="4" t="s">
        <v>7623</v>
      </c>
      <c r="T1601" s="4" t="s">
        <v>7624</v>
      </c>
      <c r="U1601" s="4" t="s">
        <v>7625</v>
      </c>
      <c r="V1601" s="4" t="s">
        <v>7626</v>
      </c>
      <c r="W1601" s="4" t="s">
        <v>7627</v>
      </c>
      <c r="X1601" s="4" t="s">
        <v>473</v>
      </c>
      <c r="Y1601" s="4" t="s">
        <v>7628</v>
      </c>
      <c r="Z1601" s="4"/>
      <c r="AA1601" s="4">
        <v>1665.0</v>
      </c>
      <c r="AB1601" s="4" t="s">
        <v>49</v>
      </c>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c r="BI1601" s="4"/>
      <c r="BJ1601" s="243" t="str">
        <f t="shared" si="129"/>
        <v>TNLT</v>
      </c>
      <c r="BK1601" s="4"/>
      <c r="BL1601" s="4"/>
      <c r="BM1601" s="4"/>
      <c r="BN1601" s="4"/>
      <c r="BO1601" s="4"/>
      <c r="BP1601" s="4"/>
      <c r="BQ1601" s="4"/>
      <c r="BR1601" s="4"/>
      <c r="BS1601" s="4"/>
      <c r="BT1601" s="4"/>
      <c r="BU1601" s="4"/>
      <c r="BV1601" s="4"/>
      <c r="BW1601" s="4"/>
      <c r="BX1601" s="4"/>
      <c r="BY1601" s="4"/>
      <c r="BZ1601" s="4"/>
      <c r="CA1601" s="4"/>
      <c r="CB1601" s="4"/>
      <c r="CC1601" s="4"/>
      <c r="CD1601" s="4"/>
      <c r="CE1601" s="4"/>
      <c r="CF1601" s="4"/>
      <c r="CG1601" s="4"/>
      <c r="CH1601" s="4"/>
      <c r="CI1601" s="4"/>
      <c r="CJ1601" s="4"/>
      <c r="CK1601" s="4"/>
      <c r="CL1601" s="4"/>
      <c r="CM1601" s="4"/>
    </row>
    <row r="1602" ht="14.25" customHeight="1">
      <c r="A1602" s="1" t="str">
        <f t="shared" si="176"/>
        <v>Giữ chỗ</v>
      </c>
      <c r="B1602" s="103" t="str">
        <f t="shared" si="4"/>
        <v>OK</v>
      </c>
      <c r="C1602" s="4" t="s">
        <v>7605</v>
      </c>
      <c r="D1602" s="4" t="s">
        <v>7264</v>
      </c>
      <c r="E1602" s="4"/>
      <c r="F1602" s="4" t="s">
        <v>7620</v>
      </c>
      <c r="G1602" s="4" t="s">
        <v>7621</v>
      </c>
      <c r="H1602" s="4"/>
      <c r="I1602" s="4"/>
      <c r="J1602" s="4" t="s">
        <v>3099</v>
      </c>
      <c r="K1602" s="4"/>
      <c r="L1602" s="4"/>
      <c r="M1602" s="4" t="s">
        <v>47</v>
      </c>
      <c r="N1602" s="4" t="s">
        <v>8</v>
      </c>
      <c r="O1602" s="4" t="s">
        <v>224</v>
      </c>
      <c r="P1602" s="4" t="s">
        <v>3759</v>
      </c>
      <c r="Q1602" s="4"/>
      <c r="R1602" s="4"/>
      <c r="S1602" s="4"/>
      <c r="T1602" s="4"/>
      <c r="U1602" s="4"/>
      <c r="V1602" s="4"/>
      <c r="W1602" s="4"/>
      <c r="X1602" s="4"/>
      <c r="Y1602" s="4"/>
      <c r="Z1602" s="4"/>
      <c r="AA1602" s="4">
        <v>1666.0</v>
      </c>
      <c r="AB1602" s="4" t="s">
        <v>49</v>
      </c>
      <c r="AC1602" s="4"/>
      <c r="AD1602" s="20" t="s">
        <v>671</v>
      </c>
      <c r="AE1602" s="67" t="s">
        <v>9540</v>
      </c>
      <c r="AF1602" s="67" t="s">
        <v>8</v>
      </c>
      <c r="AG1602" s="67" t="s">
        <v>8249</v>
      </c>
      <c r="AH1602" s="67" t="s">
        <v>8249</v>
      </c>
      <c r="AI1602" s="67" t="s">
        <v>8249</v>
      </c>
      <c r="AJ1602" s="67" t="s">
        <v>8249</v>
      </c>
      <c r="AK1602" s="67" t="s">
        <v>8249</v>
      </c>
      <c r="AL1602" s="67" t="s">
        <v>8249</v>
      </c>
      <c r="AM1602" s="67" t="s">
        <v>8249</v>
      </c>
      <c r="AN1602" s="67" t="s">
        <v>9540</v>
      </c>
      <c r="AO1602" s="67" t="s">
        <v>10450</v>
      </c>
      <c r="AP1602" s="4"/>
      <c r="AQ1602" s="4"/>
      <c r="AR1602" s="4"/>
      <c r="AS1602" s="4"/>
      <c r="AT1602" s="4"/>
      <c r="AU1602" s="4"/>
      <c r="AV1602" s="4"/>
      <c r="AW1602" s="4"/>
      <c r="AX1602" s="4"/>
      <c r="AY1602" s="4"/>
      <c r="AZ1602" s="4"/>
      <c r="BA1602" s="4"/>
      <c r="BB1602" s="4"/>
      <c r="BC1602" s="4"/>
      <c r="BD1602" s="4"/>
      <c r="BE1602" s="4"/>
      <c r="BF1602" s="4"/>
      <c r="BG1602" s="4"/>
      <c r="BH1602" s="4"/>
      <c r="BI1602" s="4"/>
      <c r="BJ1602" s="243" t="str">
        <f t="shared" si="129"/>
        <v>TNBT</v>
      </c>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row>
    <row r="1603" ht="14.25" customHeight="1">
      <c r="A1603" s="1" t="str">
        <f t="shared" si="176"/>
        <v/>
      </c>
      <c r="B1603" s="103" t="str">
        <f t="shared" si="4"/>
        <v>Tự do chọn</v>
      </c>
      <c r="C1603" s="4" t="s">
        <v>7605</v>
      </c>
      <c r="D1603" s="4" t="s">
        <v>7264</v>
      </c>
      <c r="E1603" s="4"/>
      <c r="F1603" s="4" t="s">
        <v>7620</v>
      </c>
      <c r="G1603" s="4" t="s">
        <v>7621</v>
      </c>
      <c r="H1603" s="4"/>
      <c r="I1603" s="4"/>
      <c r="J1603" s="4" t="s">
        <v>3099</v>
      </c>
      <c r="K1603" s="4"/>
      <c r="L1603" s="4"/>
      <c r="M1603" s="4" t="s">
        <v>49</v>
      </c>
      <c r="N1603" s="4" t="s">
        <v>8</v>
      </c>
      <c r="O1603" s="4"/>
      <c r="P1603" s="4"/>
      <c r="Q1603" s="4"/>
      <c r="R1603" s="4"/>
      <c r="S1603" s="4" t="s">
        <v>7886</v>
      </c>
      <c r="T1603" s="4" t="s">
        <v>7887</v>
      </c>
      <c r="U1603" s="4" t="s">
        <v>7888</v>
      </c>
      <c r="V1603" s="4" t="s">
        <v>7889</v>
      </c>
      <c r="W1603" s="4" t="s">
        <v>7890</v>
      </c>
      <c r="X1603" s="4"/>
      <c r="Y1603" s="4"/>
      <c r="Z1603" s="4"/>
      <c r="AA1603" s="4">
        <v>1667.0</v>
      </c>
      <c r="AB1603" s="4" t="s">
        <v>47</v>
      </c>
      <c r="AC1603" s="4"/>
      <c r="AD1603" s="20" t="s">
        <v>1024</v>
      </c>
      <c r="AE1603" s="67" t="s">
        <v>8524</v>
      </c>
      <c r="AF1603" s="67" t="s">
        <v>8</v>
      </c>
      <c r="AG1603" s="67" t="s">
        <v>10451</v>
      </c>
      <c r="AH1603" s="67" t="s">
        <v>10451</v>
      </c>
      <c r="AI1603" s="67" t="s">
        <v>10451</v>
      </c>
      <c r="AJ1603" s="67" t="s">
        <v>10451</v>
      </c>
      <c r="AK1603" s="67" t="s">
        <v>10452</v>
      </c>
      <c r="AL1603" s="67" t="s">
        <v>10453</v>
      </c>
      <c r="AM1603" s="67" t="s">
        <v>10454</v>
      </c>
      <c r="AN1603" s="67" t="s">
        <v>10454</v>
      </c>
      <c r="AO1603" s="67" t="s">
        <v>10454</v>
      </c>
      <c r="AP1603" s="67" t="s">
        <v>10454</v>
      </c>
      <c r="AQ1603" s="4"/>
      <c r="AR1603" s="4"/>
      <c r="AS1603" s="4"/>
      <c r="AT1603" s="4"/>
      <c r="AU1603" s="4"/>
      <c r="AV1603" s="4"/>
      <c r="AW1603" s="4"/>
      <c r="AX1603" s="4"/>
      <c r="AY1603" s="4"/>
      <c r="AZ1603" s="4"/>
      <c r="BA1603" s="4"/>
      <c r="BB1603" s="4"/>
      <c r="BC1603" s="4"/>
      <c r="BD1603" s="4"/>
      <c r="BE1603" s="4"/>
      <c r="BF1603" s="4"/>
      <c r="BG1603" s="4"/>
      <c r="BH1603" s="4"/>
      <c r="BI1603" s="4"/>
      <c r="BJ1603" s="243" t="str">
        <f t="shared" si="129"/>
        <v>TNBT</v>
      </c>
      <c r="BK1603" s="4"/>
      <c r="BL1603" s="4"/>
      <c r="BM1603" s="4"/>
      <c r="BN1603" s="4"/>
      <c r="BO1603" s="4"/>
      <c r="BP1603" s="4"/>
      <c r="BQ1603" s="4"/>
      <c r="BR1603" s="4"/>
      <c r="BS1603" s="4"/>
      <c r="BT1603" s="4"/>
      <c r="BU1603" s="4"/>
      <c r="BV1603" s="4"/>
      <c r="BW1603" s="4"/>
      <c r="BX1603" s="4"/>
      <c r="BY1603" s="4"/>
      <c r="BZ1603" s="4"/>
      <c r="CA1603" s="4"/>
      <c r="CB1603" s="4"/>
      <c r="CC1603" s="4"/>
      <c r="CD1603" s="4"/>
      <c r="CE1603" s="4"/>
      <c r="CF1603" s="4"/>
      <c r="CG1603" s="4"/>
      <c r="CH1603" s="4"/>
      <c r="CI1603" s="4"/>
      <c r="CJ1603" s="4"/>
      <c r="CK1603" s="4"/>
      <c r="CL1603" s="4"/>
      <c r="CM1603" s="4"/>
    </row>
    <row r="1604" ht="14.25" customHeight="1">
      <c r="A1604" s="1" t="str">
        <f t="shared" si="176"/>
        <v>Giữ chỗ</v>
      </c>
      <c r="B1604" s="103" t="str">
        <f t="shared" si="4"/>
        <v>OK</v>
      </c>
      <c r="C1604" s="4" t="s">
        <v>7605</v>
      </c>
      <c r="D1604" s="4" t="s">
        <v>7264</v>
      </c>
      <c r="E1604" s="4"/>
      <c r="F1604" s="4" t="s">
        <v>7620</v>
      </c>
      <c r="G1604" s="4" t="s">
        <v>7621</v>
      </c>
      <c r="H1604" s="4"/>
      <c r="I1604" s="4"/>
      <c r="J1604" s="4" t="s">
        <v>3099</v>
      </c>
      <c r="K1604" s="4"/>
      <c r="L1604" s="4"/>
      <c r="M1604" s="4" t="s">
        <v>49</v>
      </c>
      <c r="N1604" s="4" t="s">
        <v>8</v>
      </c>
      <c r="O1604" s="4" t="s">
        <v>3028</v>
      </c>
      <c r="P1604" s="4" t="s">
        <v>6881</v>
      </c>
      <c r="Q1604" s="4"/>
      <c r="R1604" s="4"/>
      <c r="S1604" s="4"/>
      <c r="T1604" s="4"/>
      <c r="U1604" s="4"/>
      <c r="V1604" s="4"/>
      <c r="W1604" s="4"/>
      <c r="X1604" s="4"/>
      <c r="Y1604" s="4"/>
      <c r="Z1604" s="4"/>
      <c r="AA1604" s="4">
        <v>1667.0</v>
      </c>
      <c r="AB1604" s="4" t="s">
        <v>47</v>
      </c>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c r="BI1604" s="4"/>
      <c r="BJ1604" s="243" t="str">
        <f t="shared" si="129"/>
        <v>TNBT</v>
      </c>
      <c r="BK1604" s="4"/>
      <c r="BL1604" s="4"/>
      <c r="BM1604" s="4"/>
      <c r="BN1604" s="4"/>
      <c r="BO1604" s="4"/>
      <c r="BP1604" s="4"/>
      <c r="BQ1604" s="4"/>
      <c r="BR1604" s="4"/>
      <c r="BS1604" s="4"/>
      <c r="BT1604" s="4"/>
      <c r="BU1604" s="4"/>
      <c r="BV1604" s="4"/>
      <c r="BW1604" s="4"/>
      <c r="BX1604" s="4"/>
      <c r="BY1604" s="4"/>
      <c r="BZ1604" s="4"/>
      <c r="CA1604" s="4"/>
      <c r="CB1604" s="4"/>
      <c r="CC1604" s="4"/>
      <c r="CD1604" s="4"/>
      <c r="CE1604" s="4"/>
      <c r="CF1604" s="4"/>
      <c r="CG1604" s="4"/>
      <c r="CH1604" s="4"/>
      <c r="CI1604" s="4"/>
      <c r="CJ1604" s="4"/>
      <c r="CK1604" s="4"/>
      <c r="CL1604" s="4"/>
      <c r="CM1604" s="4"/>
    </row>
    <row r="1605" ht="14.25" customHeight="1">
      <c r="A1605" s="1"/>
      <c r="B1605" s="103" t="str">
        <f t="shared" si="4"/>
        <v>Thêm</v>
      </c>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c r="BI1605" s="4"/>
      <c r="BJ1605" s="243" t="str">
        <f t="shared" si="129"/>
        <v/>
      </c>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row>
    <row r="1606" ht="14.25" customHeight="1">
      <c r="A1606" s="1" t="str">
        <f t="shared" ref="A1606:A1626" si="177">SWITCH(B1606,"OK",IF(ISBLANK(R1606),IF(ISBLANK(P1606),"Giữ chỗ nhóm","Giữ chỗ"),"OK"),"Chưa làm",IF(P1606&lt;&gt;"","Giữ chỗ",""),0,IF(ISBLANK(R1606),"Thêm",""),"")</f>
        <v/>
      </c>
      <c r="B1606" s="103" t="str">
        <f t="shared" si="4"/>
        <v>Có sẵn</v>
      </c>
      <c r="C1606" s="4" t="s">
        <v>7605</v>
      </c>
      <c r="D1606" s="4" t="s">
        <v>7264</v>
      </c>
      <c r="E1606" s="4"/>
      <c r="F1606" s="4"/>
      <c r="G1606" s="4"/>
      <c r="H1606" s="4"/>
      <c r="I1606" s="4"/>
      <c r="J1606" s="4"/>
      <c r="K1606" s="4"/>
      <c r="L1606" s="4"/>
      <c r="M1606" s="4"/>
      <c r="N1606" s="4"/>
      <c r="O1606" s="4"/>
      <c r="P1606" s="4" t="s">
        <v>7903</v>
      </c>
      <c r="Q1606" s="4" t="s">
        <v>9</v>
      </c>
      <c r="R1606" s="4" t="s">
        <v>7849</v>
      </c>
      <c r="S1606" s="4" t="s">
        <v>150</v>
      </c>
      <c r="T1606" s="4" t="s">
        <v>150</v>
      </c>
      <c r="U1606" s="4" t="s">
        <v>150</v>
      </c>
      <c r="V1606" s="4" t="s">
        <v>150</v>
      </c>
      <c r="W1606" s="4" t="s">
        <v>150</v>
      </c>
      <c r="X1606" s="4" t="s">
        <v>7850</v>
      </c>
      <c r="Y1606" s="4"/>
      <c r="Z1606" s="4" t="s">
        <v>7904</v>
      </c>
      <c r="AA1606" s="4">
        <v>1669.0</v>
      </c>
      <c r="AB1606" s="4" t="s">
        <v>49</v>
      </c>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c r="BI1606" s="4"/>
      <c r="BJ1606" s="243" t="str">
        <f t="shared" si="129"/>
        <v>TL</v>
      </c>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c r="CL1606" s="4"/>
      <c r="CM1606" s="4"/>
    </row>
    <row r="1607" ht="14.25" customHeight="1">
      <c r="A1607" s="1" t="str">
        <f t="shared" si="177"/>
        <v/>
      </c>
      <c r="B1607" s="103" t="str">
        <f t="shared" si="4"/>
        <v>Có sẵn</v>
      </c>
      <c r="C1607" s="4" t="s">
        <v>7605</v>
      </c>
      <c r="D1607" s="4" t="s">
        <v>7264</v>
      </c>
      <c r="E1607" s="4"/>
      <c r="F1607" s="4"/>
      <c r="G1607" s="4"/>
      <c r="H1607" s="4"/>
      <c r="I1607" s="4"/>
      <c r="J1607" s="4"/>
      <c r="K1607" s="4"/>
      <c r="L1607" s="4"/>
      <c r="M1607" s="4"/>
      <c r="N1607" s="4"/>
      <c r="O1607" s="4"/>
      <c r="P1607" s="4"/>
      <c r="Q1607" s="4" t="s">
        <v>5</v>
      </c>
      <c r="R1607" s="4" t="s">
        <v>7905</v>
      </c>
      <c r="S1607" s="4" t="s">
        <v>7906</v>
      </c>
      <c r="T1607" s="4" t="s">
        <v>7907</v>
      </c>
      <c r="U1607" s="4" t="s">
        <v>1751</v>
      </c>
      <c r="V1607" s="4" t="s">
        <v>7908</v>
      </c>
      <c r="W1607" s="4" t="s">
        <v>7909</v>
      </c>
      <c r="X1607" s="4"/>
      <c r="Y1607" s="4"/>
      <c r="Z1607" s="4" t="s">
        <v>7910</v>
      </c>
      <c r="AA1607" s="4">
        <v>1670.0</v>
      </c>
      <c r="AB1607" s="4" t="s">
        <v>49</v>
      </c>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c r="BI1607" s="4"/>
      <c r="BJ1607" s="243" t="str">
        <f t="shared" si="129"/>
        <v>TNLT</v>
      </c>
      <c r="BK1607" s="4"/>
      <c r="BL1607" s="4"/>
      <c r="BM1607" s="4"/>
      <c r="BN1607" s="4"/>
      <c r="BO1607" s="4"/>
      <c r="BP1607" s="4"/>
      <c r="BQ1607" s="4"/>
      <c r="BR1607" s="4"/>
      <c r="BS1607" s="4"/>
      <c r="BT1607" s="4"/>
      <c r="BU1607" s="4"/>
      <c r="BV1607" s="4"/>
      <c r="BW1607" s="4"/>
      <c r="BX1607" s="4"/>
      <c r="BY1607" s="4"/>
      <c r="BZ1607" s="4"/>
      <c r="CA1607" s="4"/>
      <c r="CB1607" s="4"/>
      <c r="CC1607" s="4"/>
      <c r="CD1607" s="4"/>
      <c r="CE1607" s="4"/>
      <c r="CF1607" s="4"/>
      <c r="CG1607" s="4"/>
      <c r="CH1607" s="4"/>
      <c r="CI1607" s="4"/>
      <c r="CJ1607" s="4"/>
      <c r="CK1607" s="4"/>
      <c r="CL1607" s="4"/>
      <c r="CM1607" s="4"/>
    </row>
    <row r="1608" ht="14.25" customHeight="1">
      <c r="A1608" s="1" t="str">
        <f t="shared" si="177"/>
        <v/>
      </c>
      <c r="B1608" s="103" t="str">
        <f t="shared" si="4"/>
        <v>Có sẵn</v>
      </c>
      <c r="C1608" s="4" t="s">
        <v>7605</v>
      </c>
      <c r="D1608" s="4" t="s">
        <v>7264</v>
      </c>
      <c r="E1608" s="4"/>
      <c r="F1608" s="4"/>
      <c r="G1608" s="4"/>
      <c r="H1608" s="4"/>
      <c r="I1608" s="4"/>
      <c r="J1608" s="4"/>
      <c r="K1608" s="4"/>
      <c r="L1608" s="4"/>
      <c r="M1608" s="4"/>
      <c r="N1608" s="4"/>
      <c r="O1608" s="4"/>
      <c r="P1608" s="4"/>
      <c r="Q1608" s="4" t="s">
        <v>9</v>
      </c>
      <c r="R1608" s="4" t="s">
        <v>7915</v>
      </c>
      <c r="S1608" s="4"/>
      <c r="T1608" s="4"/>
      <c r="U1608" s="4"/>
      <c r="V1608" s="4"/>
      <c r="W1608" s="4"/>
      <c r="X1608" s="4"/>
      <c r="Y1608" s="4"/>
      <c r="Z1608" s="4" t="s">
        <v>7916</v>
      </c>
      <c r="AA1608" s="4">
        <v>1671.0</v>
      </c>
      <c r="AB1608" s="4" t="s">
        <v>49</v>
      </c>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c r="BI1608" s="4"/>
      <c r="BJ1608" s="243" t="str">
        <f t="shared" si="129"/>
        <v>TL</v>
      </c>
      <c r="BK1608" s="4"/>
      <c r="BL1608" s="4"/>
      <c r="BM1608" s="4"/>
      <c r="BN1608" s="4"/>
      <c r="BO1608" s="4"/>
      <c r="BP1608" s="4"/>
      <c r="BQ1608" s="4"/>
      <c r="BR1608" s="4"/>
      <c r="BS1608" s="4"/>
      <c r="BT1608" s="4"/>
      <c r="BU1608" s="4"/>
      <c r="BV1608" s="4"/>
      <c r="BW1608" s="4"/>
      <c r="BX1608" s="4"/>
      <c r="BY1608" s="4"/>
      <c r="BZ1608" s="4"/>
      <c r="CA1608" s="4"/>
      <c r="CB1608" s="4"/>
      <c r="CC1608" s="4"/>
      <c r="CD1608" s="4"/>
      <c r="CE1608" s="4"/>
      <c r="CF1608" s="4"/>
      <c r="CG1608" s="4"/>
      <c r="CH1608" s="4"/>
      <c r="CI1608" s="4"/>
      <c r="CJ1608" s="4"/>
      <c r="CK1608" s="4"/>
      <c r="CL1608" s="4"/>
      <c r="CM1608" s="4"/>
    </row>
    <row r="1609" ht="14.25" customHeight="1">
      <c r="A1609" s="1" t="str">
        <f t="shared" si="177"/>
        <v>OK</v>
      </c>
      <c r="B1609" s="103" t="str">
        <f t="shared" si="4"/>
        <v>OK</v>
      </c>
      <c r="C1609" s="4" t="s">
        <v>7632</v>
      </c>
      <c r="D1609" s="4" t="s">
        <v>7264</v>
      </c>
      <c r="E1609" s="4"/>
      <c r="F1609" s="4"/>
      <c r="G1609" s="4"/>
      <c r="H1609" s="4"/>
      <c r="I1609" s="4"/>
      <c r="J1609" s="4"/>
      <c r="K1609" s="4"/>
      <c r="L1609" s="4"/>
      <c r="M1609" s="4" t="s">
        <v>47</v>
      </c>
      <c r="N1609" s="4" t="s">
        <v>8</v>
      </c>
      <c r="O1609" s="4" t="s">
        <v>1104</v>
      </c>
      <c r="P1609" s="4" t="s">
        <v>1105</v>
      </c>
      <c r="Q1609" s="4"/>
      <c r="R1609" s="4" t="s">
        <v>7633</v>
      </c>
      <c r="S1609" s="4" t="s">
        <v>7634</v>
      </c>
      <c r="T1609" s="4" t="s">
        <v>7635</v>
      </c>
      <c r="U1609" s="4" t="s">
        <v>7636</v>
      </c>
      <c r="V1609" s="4" t="s">
        <v>7637</v>
      </c>
      <c r="W1609" s="4" t="s">
        <v>7638</v>
      </c>
      <c r="X1609" s="4" t="s">
        <v>1114</v>
      </c>
      <c r="Y1609" s="4" t="s">
        <v>7639</v>
      </c>
      <c r="Z1609" s="4"/>
      <c r="AA1609" s="4">
        <v>1672.0</v>
      </c>
      <c r="AB1609" s="4" t="s">
        <v>49</v>
      </c>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c r="BI1609" s="4"/>
      <c r="BJ1609" s="243" t="str">
        <f t="shared" si="129"/>
        <v>TNBT</v>
      </c>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row>
    <row r="1610" ht="14.25" customHeight="1">
      <c r="A1610" s="1" t="str">
        <f t="shared" si="177"/>
        <v/>
      </c>
      <c r="B1610" s="103" t="str">
        <f t="shared" si="4"/>
        <v>Tự do chọn</v>
      </c>
      <c r="C1610" s="4" t="s">
        <v>7632</v>
      </c>
      <c r="D1610" s="4" t="s">
        <v>7264</v>
      </c>
      <c r="E1610" s="4"/>
      <c r="F1610" s="4"/>
      <c r="G1610" s="4"/>
      <c r="H1610" s="4"/>
      <c r="I1610" s="4"/>
      <c r="J1610" s="4"/>
      <c r="K1610" s="4"/>
      <c r="L1610" s="4"/>
      <c r="M1610" s="4" t="s">
        <v>47</v>
      </c>
      <c r="N1610" s="4" t="s">
        <v>8</v>
      </c>
      <c r="O1610" s="4"/>
      <c r="P1610" s="4"/>
      <c r="Q1610" s="4"/>
      <c r="R1610" s="4"/>
      <c r="S1610" s="4"/>
      <c r="T1610" s="4"/>
      <c r="U1610" s="4"/>
      <c r="V1610" s="4"/>
      <c r="W1610" s="4"/>
      <c r="X1610" s="4"/>
      <c r="Y1610" s="4"/>
      <c r="Z1610" s="4"/>
      <c r="AA1610" s="4">
        <v>1673.0</v>
      </c>
      <c r="AB1610" s="4" t="s">
        <v>49</v>
      </c>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c r="BI1610" s="4"/>
      <c r="BJ1610" s="243" t="str">
        <f t="shared" si="129"/>
        <v>TNBT</v>
      </c>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c r="CL1610" s="4"/>
      <c r="CM1610" s="4"/>
    </row>
    <row r="1611" ht="14.25" customHeight="1">
      <c r="A1611" s="1" t="str">
        <f t="shared" si="177"/>
        <v>OK</v>
      </c>
      <c r="B1611" s="103" t="str">
        <f t="shared" si="4"/>
        <v>OK</v>
      </c>
      <c r="C1611" s="4" t="s">
        <v>7632</v>
      </c>
      <c r="D1611" s="4" t="s">
        <v>7264</v>
      </c>
      <c r="E1611" s="4"/>
      <c r="F1611" s="4"/>
      <c r="G1611" s="4" t="s">
        <v>7640</v>
      </c>
      <c r="H1611" s="4"/>
      <c r="I1611" s="4"/>
      <c r="J1611" s="4"/>
      <c r="K1611" s="4"/>
      <c r="L1611" s="4"/>
      <c r="M1611" s="4" t="s">
        <v>47</v>
      </c>
      <c r="N1611" s="4" t="s">
        <v>8</v>
      </c>
      <c r="O1611" s="4" t="s">
        <v>1905</v>
      </c>
      <c r="P1611" s="4" t="s">
        <v>1940</v>
      </c>
      <c r="Q1611" s="4"/>
      <c r="R1611" s="4" t="s">
        <v>7641</v>
      </c>
      <c r="S1611" s="4" t="s">
        <v>7642</v>
      </c>
      <c r="T1611" s="4" t="s">
        <v>7643</v>
      </c>
      <c r="U1611" s="4" t="s">
        <v>7644</v>
      </c>
      <c r="V1611" s="4" t="s">
        <v>7645</v>
      </c>
      <c r="W1611" s="4" t="s">
        <v>7646</v>
      </c>
      <c r="X1611" s="4" t="s">
        <v>2249</v>
      </c>
      <c r="Y1611" s="4" t="s">
        <v>7647</v>
      </c>
      <c r="Z1611" s="4"/>
      <c r="AA1611" s="4">
        <v>1674.0</v>
      </c>
      <c r="AB1611" s="4" t="s">
        <v>49</v>
      </c>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c r="BI1611" s="4"/>
      <c r="BJ1611" s="243" t="str">
        <f t="shared" si="129"/>
        <v>TNBT</v>
      </c>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c r="CL1611" s="4"/>
      <c r="CM1611" s="4"/>
    </row>
    <row r="1612" ht="14.25" customHeight="1">
      <c r="A1612" s="1" t="str">
        <f t="shared" si="177"/>
        <v>OK</v>
      </c>
      <c r="B1612" s="103" t="str">
        <f t="shared" si="4"/>
        <v>OK</v>
      </c>
      <c r="C1612" s="4" t="s">
        <v>7632</v>
      </c>
      <c r="D1612" s="4" t="s">
        <v>7264</v>
      </c>
      <c r="E1612" s="4"/>
      <c r="F1612" s="4"/>
      <c r="G1612" s="4"/>
      <c r="H1612" s="4"/>
      <c r="I1612" s="4"/>
      <c r="J1612" s="4"/>
      <c r="K1612" s="4"/>
      <c r="L1612" s="4"/>
      <c r="M1612" s="4" t="s">
        <v>47</v>
      </c>
      <c r="N1612" s="4" t="s">
        <v>8</v>
      </c>
      <c r="O1612" s="4" t="s">
        <v>829</v>
      </c>
      <c r="P1612" s="4" t="s">
        <v>2442</v>
      </c>
      <c r="Q1612" s="4"/>
      <c r="R1612" s="4" t="s">
        <v>7651</v>
      </c>
      <c r="S1612" s="4" t="s">
        <v>117</v>
      </c>
      <c r="T1612" s="4" t="s">
        <v>118</v>
      </c>
      <c r="U1612" s="4" t="s">
        <v>2722</v>
      </c>
      <c r="V1612" s="4" t="s">
        <v>5695</v>
      </c>
      <c r="W1612" s="4" t="s">
        <v>7929</v>
      </c>
      <c r="X1612" s="4" t="s">
        <v>7652</v>
      </c>
      <c r="Y1612" s="4" t="s">
        <v>7653</v>
      </c>
      <c r="Z1612" s="4"/>
      <c r="AA1612" s="4">
        <v>1675.0</v>
      </c>
      <c r="AB1612" s="4" t="s">
        <v>49</v>
      </c>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c r="BI1612" s="4"/>
      <c r="BJ1612" s="243" t="str">
        <f t="shared" si="129"/>
        <v>TNBT</v>
      </c>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c r="CL1612" s="4"/>
      <c r="CM1612" s="4"/>
    </row>
    <row r="1613" ht="14.25" customHeight="1">
      <c r="A1613" s="1" t="str">
        <f t="shared" si="177"/>
        <v>Giữ chỗ nhóm</v>
      </c>
      <c r="B1613" s="103" t="str">
        <f t="shared" si="4"/>
        <v>OK</v>
      </c>
      <c r="C1613" s="4" t="s">
        <v>7632</v>
      </c>
      <c r="D1613" s="4" t="s">
        <v>7264</v>
      </c>
      <c r="E1613" s="4"/>
      <c r="F1613" s="4"/>
      <c r="G1613" s="4"/>
      <c r="H1613" s="4"/>
      <c r="I1613" s="4"/>
      <c r="J1613" s="4"/>
      <c r="K1613" s="4"/>
      <c r="L1613" s="4"/>
      <c r="M1613" s="4" t="s">
        <v>47</v>
      </c>
      <c r="N1613" s="4" t="s">
        <v>8</v>
      </c>
      <c r="O1613" s="4" t="s">
        <v>1189</v>
      </c>
      <c r="P1613" s="4"/>
      <c r="Q1613" s="4"/>
      <c r="R1613" s="4"/>
      <c r="S1613" s="4"/>
      <c r="T1613" s="4"/>
      <c r="U1613" s="4"/>
      <c r="V1613" s="4"/>
      <c r="W1613" s="4"/>
      <c r="X1613" s="4"/>
      <c r="Y1613" s="4"/>
      <c r="Z1613" s="4"/>
      <c r="AA1613" s="4">
        <v>1676.0</v>
      </c>
      <c r="AB1613" s="4" t="s">
        <v>49</v>
      </c>
      <c r="AC1613" s="4"/>
      <c r="AD1613" s="20" t="s">
        <v>265</v>
      </c>
      <c r="AE1613" s="67"/>
      <c r="AF1613" s="67"/>
      <c r="AG1613" s="67" t="s">
        <v>8232</v>
      </c>
      <c r="AH1613" s="67" t="s">
        <v>8232</v>
      </c>
      <c r="AI1613" s="67" t="s">
        <v>8232</v>
      </c>
      <c r="AJ1613" s="67" t="s">
        <v>8232</v>
      </c>
      <c r="AK1613" s="67" t="s">
        <v>8232</v>
      </c>
      <c r="AL1613" s="67" t="s">
        <v>8232</v>
      </c>
      <c r="AM1613" s="67" t="s">
        <v>8232</v>
      </c>
      <c r="AN1613" s="67" t="s">
        <v>10455</v>
      </c>
      <c r="AO1613" s="67" t="s">
        <v>10456</v>
      </c>
      <c r="AP1613" s="4"/>
      <c r="AQ1613" s="4"/>
      <c r="AR1613" s="4"/>
      <c r="AS1613" s="4"/>
      <c r="AT1613" s="4"/>
      <c r="AU1613" s="4"/>
      <c r="AV1613" s="4"/>
      <c r="AW1613" s="4"/>
      <c r="AX1613" s="4"/>
      <c r="AY1613" s="4"/>
      <c r="AZ1613" s="4"/>
      <c r="BA1613" s="4"/>
      <c r="BB1613" s="4"/>
      <c r="BC1613" s="4"/>
      <c r="BD1613" s="4"/>
      <c r="BE1613" s="4"/>
      <c r="BF1613" s="4"/>
      <c r="BG1613" s="4"/>
      <c r="BH1613" s="4"/>
      <c r="BI1613" s="4"/>
      <c r="BJ1613" s="243" t="str">
        <f t="shared" si="129"/>
        <v>TNBT</v>
      </c>
      <c r="BK1613" s="4"/>
      <c r="BL1613" s="4"/>
      <c r="BM1613" s="4"/>
      <c r="BN1613" s="4"/>
      <c r="BO1613" s="4"/>
      <c r="BP1613" s="4"/>
      <c r="BQ1613" s="4"/>
      <c r="BR1613" s="4"/>
      <c r="BS1613" s="4"/>
      <c r="BT1613" s="4"/>
      <c r="BU1613" s="4"/>
      <c r="BV1613" s="4"/>
      <c r="BW1613" s="4"/>
      <c r="BX1613" s="4"/>
      <c r="BY1613" s="4"/>
      <c r="BZ1613" s="4"/>
      <c r="CA1613" s="4"/>
      <c r="CB1613" s="4"/>
      <c r="CC1613" s="4"/>
      <c r="CD1613" s="4"/>
      <c r="CE1613" s="4"/>
      <c r="CF1613" s="4"/>
      <c r="CG1613" s="4"/>
      <c r="CH1613" s="4"/>
      <c r="CI1613" s="4"/>
      <c r="CJ1613" s="4"/>
      <c r="CK1613" s="4"/>
      <c r="CL1613" s="4"/>
      <c r="CM1613" s="4"/>
    </row>
    <row r="1614" ht="14.25" customHeight="1">
      <c r="A1614" s="1" t="str">
        <f t="shared" si="177"/>
        <v>OK</v>
      </c>
      <c r="B1614" s="103" t="str">
        <f t="shared" si="4"/>
        <v>OK</v>
      </c>
      <c r="C1614" s="4" t="s">
        <v>7632</v>
      </c>
      <c r="D1614" s="4" t="s">
        <v>7264</v>
      </c>
      <c r="E1614" s="4"/>
      <c r="F1614" s="4"/>
      <c r="G1614" s="4"/>
      <c r="H1614" s="4"/>
      <c r="I1614" s="4"/>
      <c r="J1614" s="4"/>
      <c r="K1614" s="4"/>
      <c r="L1614" s="4"/>
      <c r="M1614" s="4" t="s">
        <v>49</v>
      </c>
      <c r="N1614" s="4" t="s">
        <v>8</v>
      </c>
      <c r="O1614" s="4" t="s">
        <v>3042</v>
      </c>
      <c r="P1614" s="4"/>
      <c r="Q1614" s="4"/>
      <c r="R1614" s="4" t="s">
        <v>7935</v>
      </c>
      <c r="S1614" s="4" t="s">
        <v>7936</v>
      </c>
      <c r="T1614" s="4" t="s">
        <v>7937</v>
      </c>
      <c r="U1614" s="4" t="s">
        <v>7652</v>
      </c>
      <c r="V1614" s="4" t="s">
        <v>7938</v>
      </c>
      <c r="W1614" s="4" t="s">
        <v>7939</v>
      </c>
      <c r="X1614" s="4"/>
      <c r="Y1614" s="4"/>
      <c r="Z1614" s="4"/>
      <c r="AA1614" s="4">
        <v>1677.0</v>
      </c>
      <c r="AB1614" s="4" t="s">
        <v>47</v>
      </c>
      <c r="AC1614" s="4"/>
      <c r="AD1614" s="20" t="s">
        <v>1060</v>
      </c>
      <c r="AE1614" s="67" t="s">
        <v>8362</v>
      </c>
      <c r="AF1614" s="67" t="s">
        <v>8362</v>
      </c>
      <c r="AG1614" s="67" t="s">
        <v>8362</v>
      </c>
      <c r="AH1614" s="67" t="s">
        <v>8362</v>
      </c>
      <c r="AI1614" s="67" t="s">
        <v>8362</v>
      </c>
      <c r="AJ1614" s="67" t="s">
        <v>8362</v>
      </c>
      <c r="AK1614" s="67" t="s">
        <v>8362</v>
      </c>
      <c r="AL1614" s="67" t="s">
        <v>10457</v>
      </c>
      <c r="AM1614" s="67" t="s">
        <v>10458</v>
      </c>
      <c r="AN1614" s="2" t="s">
        <v>10081</v>
      </c>
      <c r="AO1614" s="67" t="s">
        <v>10459</v>
      </c>
      <c r="AP1614" s="4"/>
      <c r="AQ1614" s="4"/>
      <c r="AR1614" s="4"/>
      <c r="AS1614" s="4"/>
      <c r="AT1614" s="4"/>
      <c r="AU1614" s="4"/>
      <c r="AV1614" s="4"/>
      <c r="AW1614" s="4"/>
      <c r="AX1614" s="4"/>
      <c r="AY1614" s="4"/>
      <c r="AZ1614" s="4"/>
      <c r="BA1614" s="4"/>
      <c r="BB1614" s="4"/>
      <c r="BC1614" s="4"/>
      <c r="BD1614" s="4"/>
      <c r="BE1614" s="4"/>
      <c r="BF1614" s="4"/>
      <c r="BG1614" s="4"/>
      <c r="BH1614" s="4"/>
      <c r="BI1614" s="4"/>
      <c r="BJ1614" s="243" t="str">
        <f t="shared" si="129"/>
        <v>TNBT</v>
      </c>
      <c r="BK1614" s="4"/>
      <c r="BL1614" s="4"/>
      <c r="BM1614" s="4"/>
      <c r="BN1614" s="4"/>
      <c r="BO1614" s="4"/>
      <c r="BP1614" s="4"/>
      <c r="BQ1614" s="4"/>
      <c r="BR1614" s="4"/>
      <c r="BS1614" s="4"/>
      <c r="BT1614" s="4"/>
      <c r="BU1614" s="4"/>
      <c r="BV1614" s="4"/>
      <c r="BW1614" s="4"/>
      <c r="BX1614" s="4"/>
      <c r="BY1614" s="4"/>
      <c r="BZ1614" s="4"/>
      <c r="CA1614" s="4"/>
      <c r="CB1614" s="4"/>
      <c r="CC1614" s="4"/>
      <c r="CD1614" s="4"/>
      <c r="CE1614" s="4"/>
      <c r="CF1614" s="4"/>
      <c r="CG1614" s="4"/>
      <c r="CH1614" s="4"/>
      <c r="CI1614" s="4"/>
      <c r="CJ1614" s="4"/>
      <c r="CK1614" s="4"/>
      <c r="CL1614" s="4"/>
      <c r="CM1614" s="4"/>
    </row>
    <row r="1615" ht="14.25" customHeight="1">
      <c r="A1615" s="1" t="str">
        <f t="shared" si="177"/>
        <v>Giữ chỗ</v>
      </c>
      <c r="B1615" s="103" t="str">
        <f t="shared" si="4"/>
        <v>OK</v>
      </c>
      <c r="C1615" s="4" t="s">
        <v>7632</v>
      </c>
      <c r="D1615" s="4" t="s">
        <v>7264</v>
      </c>
      <c r="E1615" s="4"/>
      <c r="F1615" s="4"/>
      <c r="G1615" s="4"/>
      <c r="H1615" s="4"/>
      <c r="I1615" s="4"/>
      <c r="J1615" s="4"/>
      <c r="K1615" s="4"/>
      <c r="L1615" s="4"/>
      <c r="M1615" s="4" t="s">
        <v>49</v>
      </c>
      <c r="N1615" s="4" t="s">
        <v>8</v>
      </c>
      <c r="O1615" s="4" t="s">
        <v>3042</v>
      </c>
      <c r="P1615" s="4" t="s">
        <v>3043</v>
      </c>
      <c r="Q1615" s="4"/>
      <c r="R1615" s="4"/>
      <c r="S1615" s="4"/>
      <c r="T1615" s="4"/>
      <c r="U1615" s="4"/>
      <c r="V1615" s="4"/>
      <c r="W1615" s="4"/>
      <c r="X1615" s="4"/>
      <c r="Y1615" s="4"/>
      <c r="Z1615" s="4"/>
      <c r="AA1615" s="4">
        <v>1677.0</v>
      </c>
      <c r="AB1615" s="4" t="s">
        <v>47</v>
      </c>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c r="BI1615" s="4"/>
      <c r="BJ1615" s="243" t="str">
        <f t="shared" si="129"/>
        <v>TNBT</v>
      </c>
      <c r="BK1615" s="4"/>
      <c r="BL1615" s="4"/>
      <c r="BM1615" s="4"/>
      <c r="BN1615" s="4"/>
      <c r="BO1615" s="4"/>
      <c r="BP1615" s="4"/>
      <c r="BQ1615" s="4"/>
      <c r="BR1615" s="4"/>
      <c r="BS1615" s="4"/>
      <c r="BT1615" s="4"/>
      <c r="BU1615" s="4"/>
      <c r="BV1615" s="4"/>
      <c r="BW1615" s="4"/>
      <c r="BX1615" s="4"/>
      <c r="BY1615" s="4"/>
      <c r="BZ1615" s="4"/>
      <c r="CA1615" s="4"/>
      <c r="CB1615" s="4"/>
      <c r="CC1615" s="4"/>
      <c r="CD1615" s="4"/>
      <c r="CE1615" s="4"/>
      <c r="CF1615" s="4"/>
      <c r="CG1615" s="4"/>
      <c r="CH1615" s="4"/>
      <c r="CI1615" s="4"/>
      <c r="CJ1615" s="4"/>
      <c r="CK1615" s="4"/>
      <c r="CL1615" s="4"/>
      <c r="CM1615" s="4"/>
    </row>
    <row r="1616" ht="14.25" customHeight="1">
      <c r="A1616" s="1" t="str">
        <f t="shared" si="177"/>
        <v/>
      </c>
      <c r="B1616" s="103" t="str">
        <f t="shared" si="4"/>
        <v>Có sẵn</v>
      </c>
      <c r="C1616" s="4" t="s">
        <v>7632</v>
      </c>
      <c r="D1616" s="4" t="s">
        <v>7264</v>
      </c>
      <c r="E1616" s="4"/>
      <c r="F1616" s="4"/>
      <c r="G1616" s="4" t="s">
        <v>7640</v>
      </c>
      <c r="H1616" s="4"/>
      <c r="I1616" s="4"/>
      <c r="J1616" s="4"/>
      <c r="K1616" s="4"/>
      <c r="L1616" s="4"/>
      <c r="M1616" s="4"/>
      <c r="N1616" s="4"/>
      <c r="O1616" s="4"/>
      <c r="P1616" s="4" t="s">
        <v>7940</v>
      </c>
      <c r="Q1616" s="4" t="s">
        <v>5</v>
      </c>
      <c r="R1616" s="4" t="s">
        <v>7918</v>
      </c>
      <c r="S1616" s="4" t="s">
        <v>7919</v>
      </c>
      <c r="T1616" s="4" t="s">
        <v>7920</v>
      </c>
      <c r="U1616" s="4" t="s">
        <v>7921</v>
      </c>
      <c r="V1616" s="4" t="s">
        <v>7922</v>
      </c>
      <c r="W1616" s="4" t="s">
        <v>7923</v>
      </c>
      <c r="X1616" s="4" t="s">
        <v>171</v>
      </c>
      <c r="Y1616" s="4"/>
      <c r="Z1616" s="4" t="s">
        <v>7941</v>
      </c>
      <c r="AA1616" s="4">
        <v>1678.0</v>
      </c>
      <c r="AB1616" s="4" t="s">
        <v>49</v>
      </c>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c r="BI1616" s="4"/>
      <c r="BJ1616" s="243" t="str">
        <f t="shared" si="129"/>
        <v>TNLT</v>
      </c>
      <c r="BK1616" s="4"/>
      <c r="BL1616" s="4"/>
      <c r="BM1616" s="4"/>
      <c r="BN1616" s="4"/>
      <c r="BO1616" s="4"/>
      <c r="BP1616" s="4"/>
      <c r="BQ1616" s="4"/>
      <c r="BR1616" s="4"/>
      <c r="BS1616" s="4"/>
      <c r="BT1616" s="4"/>
      <c r="BU1616" s="4"/>
      <c r="BV1616" s="4"/>
      <c r="BW1616" s="4"/>
      <c r="BX1616" s="4"/>
      <c r="BY1616" s="4"/>
      <c r="BZ1616" s="4"/>
      <c r="CA1616" s="4"/>
      <c r="CB1616" s="4"/>
      <c r="CC1616" s="4"/>
      <c r="CD1616" s="4"/>
      <c r="CE1616" s="4"/>
      <c r="CF1616" s="4"/>
      <c r="CG1616" s="4"/>
      <c r="CH1616" s="4"/>
      <c r="CI1616" s="4"/>
      <c r="CJ1616" s="4"/>
      <c r="CK1616" s="4"/>
      <c r="CL1616" s="4"/>
      <c r="CM1616" s="4"/>
    </row>
    <row r="1617" ht="14.25" customHeight="1">
      <c r="A1617" s="1" t="str">
        <f t="shared" si="177"/>
        <v/>
      </c>
      <c r="B1617" s="103" t="str">
        <f t="shared" si="4"/>
        <v>Có sẵn</v>
      </c>
      <c r="C1617" s="4" t="s">
        <v>7632</v>
      </c>
      <c r="D1617" s="4" t="s">
        <v>7264</v>
      </c>
      <c r="E1617" s="4"/>
      <c r="F1617" s="4"/>
      <c r="G1617" s="4"/>
      <c r="H1617" s="4"/>
      <c r="I1617" s="4"/>
      <c r="J1617" s="4"/>
      <c r="K1617" s="4"/>
      <c r="L1617" s="4"/>
      <c r="M1617" s="4"/>
      <c r="N1617" s="4"/>
      <c r="O1617" s="4"/>
      <c r="P1617" s="4"/>
      <c r="Q1617" s="4" t="s">
        <v>5</v>
      </c>
      <c r="R1617" s="4" t="s">
        <v>7942</v>
      </c>
      <c r="S1617" s="4" t="s">
        <v>7943</v>
      </c>
      <c r="T1617" s="4" t="s">
        <v>7920</v>
      </c>
      <c r="U1617" s="4" t="s">
        <v>7921</v>
      </c>
      <c r="V1617" s="4" t="s">
        <v>7922</v>
      </c>
      <c r="W1617" s="4" t="s">
        <v>7923</v>
      </c>
      <c r="X1617" s="4"/>
      <c r="Y1617" s="4"/>
      <c r="Z1617" s="4" t="s">
        <v>7944</v>
      </c>
      <c r="AA1617" s="4">
        <v>1679.0</v>
      </c>
      <c r="AB1617" s="4" t="s">
        <v>49</v>
      </c>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c r="BI1617" s="4"/>
      <c r="BJ1617" s="243" t="str">
        <f t="shared" si="129"/>
        <v>TNLT</v>
      </c>
      <c r="BK1617" s="4"/>
      <c r="BL1617" s="4"/>
      <c r="BM1617" s="4"/>
      <c r="BN1617" s="4"/>
      <c r="BO1617" s="4"/>
      <c r="BP1617" s="4"/>
      <c r="BQ1617" s="4"/>
      <c r="BR1617" s="4"/>
      <c r="BS1617" s="4"/>
      <c r="BT1617" s="4"/>
      <c r="BU1617" s="4"/>
      <c r="BV1617" s="4"/>
      <c r="BW1617" s="4"/>
      <c r="BX1617" s="4"/>
      <c r="BY1617" s="4"/>
      <c r="BZ1617" s="4"/>
      <c r="CA1617" s="4"/>
      <c r="CB1617" s="4"/>
      <c r="CC1617" s="4"/>
      <c r="CD1617" s="4"/>
      <c r="CE1617" s="4"/>
      <c r="CF1617" s="4"/>
      <c r="CG1617" s="4"/>
      <c r="CH1617" s="4"/>
      <c r="CI1617" s="4"/>
      <c r="CJ1617" s="4"/>
      <c r="CK1617" s="4"/>
      <c r="CL1617" s="4"/>
      <c r="CM1617" s="4"/>
    </row>
    <row r="1618" ht="14.25" customHeight="1">
      <c r="A1618" s="1" t="str">
        <f t="shared" si="177"/>
        <v/>
      </c>
      <c r="B1618" s="103" t="str">
        <f t="shared" si="4"/>
        <v>Có sẵn</v>
      </c>
      <c r="C1618" s="4" t="s">
        <v>7632</v>
      </c>
      <c r="D1618" s="4" t="s">
        <v>7264</v>
      </c>
      <c r="E1618" s="4"/>
      <c r="F1618" s="4"/>
      <c r="G1618" s="4"/>
      <c r="H1618" s="4"/>
      <c r="I1618" s="4"/>
      <c r="J1618" s="4"/>
      <c r="K1618" s="4"/>
      <c r="L1618" s="4"/>
      <c r="M1618" s="4"/>
      <c r="N1618" s="4"/>
      <c r="O1618" s="4"/>
      <c r="P1618" s="4"/>
      <c r="Q1618" s="4" t="s">
        <v>5</v>
      </c>
      <c r="R1618" s="4" t="s">
        <v>7945</v>
      </c>
      <c r="S1618" s="4" t="s">
        <v>227</v>
      </c>
      <c r="T1618" s="4" t="s">
        <v>116</v>
      </c>
      <c r="U1618" s="4" t="s">
        <v>118</v>
      </c>
      <c r="V1618" s="4" t="s">
        <v>2722</v>
      </c>
      <c r="W1618" s="4" t="s">
        <v>219</v>
      </c>
      <c r="X1618" s="4" t="s">
        <v>150</v>
      </c>
      <c r="Y1618" s="4"/>
      <c r="Z1618" s="4" t="s">
        <v>5700</v>
      </c>
      <c r="AA1618" s="4">
        <v>1680.0</v>
      </c>
      <c r="AB1618" s="4" t="s">
        <v>49</v>
      </c>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c r="BI1618" s="4"/>
      <c r="BJ1618" s="243" t="str">
        <f t="shared" si="129"/>
        <v>TNLT</v>
      </c>
      <c r="BK1618" s="4"/>
      <c r="BL1618" s="4"/>
      <c r="BM1618" s="4"/>
      <c r="BN1618" s="4"/>
      <c r="BO1618" s="4"/>
      <c r="BP1618" s="4"/>
      <c r="BQ1618" s="4"/>
      <c r="BR1618" s="4"/>
      <c r="BS1618" s="4"/>
      <c r="BT1618" s="4"/>
      <c r="BU1618" s="4"/>
      <c r="BV1618" s="4"/>
      <c r="BW1618" s="4"/>
      <c r="BX1618" s="4"/>
      <c r="BY1618" s="4"/>
      <c r="BZ1618" s="4"/>
      <c r="CA1618" s="4"/>
      <c r="CB1618" s="4"/>
      <c r="CC1618" s="4"/>
      <c r="CD1618" s="4"/>
      <c r="CE1618" s="4"/>
      <c r="CF1618" s="4"/>
      <c r="CG1618" s="4"/>
      <c r="CH1618" s="4"/>
      <c r="CI1618" s="4"/>
      <c r="CJ1618" s="4"/>
      <c r="CK1618" s="4"/>
      <c r="CL1618" s="4"/>
      <c r="CM1618" s="4"/>
    </row>
    <row r="1619" ht="14.25" customHeight="1">
      <c r="A1619" s="1" t="str">
        <f t="shared" si="177"/>
        <v/>
      </c>
      <c r="B1619" s="103" t="str">
        <f t="shared" si="4"/>
        <v>Có sẵn</v>
      </c>
      <c r="C1619" s="4" t="s">
        <v>7632</v>
      </c>
      <c r="D1619" s="4" t="s">
        <v>7264</v>
      </c>
      <c r="E1619" s="4"/>
      <c r="F1619" s="4"/>
      <c r="G1619" s="4"/>
      <c r="H1619" s="4"/>
      <c r="I1619" s="4"/>
      <c r="J1619" s="4"/>
      <c r="K1619" s="4"/>
      <c r="L1619" s="4"/>
      <c r="M1619" s="4"/>
      <c r="N1619" s="4"/>
      <c r="O1619" s="4"/>
      <c r="P1619" s="4"/>
      <c r="Q1619" s="4" t="s">
        <v>5</v>
      </c>
      <c r="R1619" s="4" t="s">
        <v>7946</v>
      </c>
      <c r="S1619" s="4" t="s">
        <v>7943</v>
      </c>
      <c r="T1619" s="4" t="s">
        <v>7947</v>
      </c>
      <c r="U1619" s="4" t="s">
        <v>7948</v>
      </c>
      <c r="V1619" s="4" t="s">
        <v>7949</v>
      </c>
      <c r="W1619" s="4" t="s">
        <v>7950</v>
      </c>
      <c r="X1619" s="4"/>
      <c r="Y1619" s="4"/>
      <c r="Z1619" s="4" t="s">
        <v>7951</v>
      </c>
      <c r="AA1619" s="4">
        <v>1681.0</v>
      </c>
      <c r="AB1619" s="4" t="s">
        <v>49</v>
      </c>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c r="BI1619" s="4"/>
      <c r="BJ1619" s="243" t="str">
        <f t="shared" si="129"/>
        <v>TNLT</v>
      </c>
      <c r="BK1619" s="4"/>
      <c r="BL1619" s="4"/>
      <c r="BM1619" s="4"/>
      <c r="BN1619" s="4"/>
      <c r="BO1619" s="4"/>
      <c r="BP1619" s="4"/>
      <c r="BQ1619" s="4"/>
      <c r="BR1619" s="4"/>
      <c r="BS1619" s="4"/>
      <c r="BT1619" s="4"/>
      <c r="BU1619" s="4"/>
      <c r="BV1619" s="4"/>
      <c r="BW1619" s="4"/>
      <c r="BX1619" s="4"/>
      <c r="BY1619" s="4"/>
      <c r="BZ1619" s="4"/>
      <c r="CA1619" s="4"/>
      <c r="CB1619" s="4"/>
      <c r="CC1619" s="4"/>
      <c r="CD1619" s="4"/>
      <c r="CE1619" s="4"/>
      <c r="CF1619" s="4"/>
      <c r="CG1619" s="4"/>
      <c r="CH1619" s="4"/>
      <c r="CI1619" s="4"/>
      <c r="CJ1619" s="4"/>
      <c r="CK1619" s="4"/>
      <c r="CL1619" s="4"/>
      <c r="CM1619" s="4"/>
    </row>
    <row r="1620" ht="14.25" customHeight="1">
      <c r="A1620" s="1" t="str">
        <f t="shared" si="177"/>
        <v/>
      </c>
      <c r="B1620" s="103" t="str">
        <f t="shared" si="4"/>
        <v>Có sẵn</v>
      </c>
      <c r="C1620" s="4" t="s">
        <v>7632</v>
      </c>
      <c r="D1620" s="4" t="s">
        <v>7264</v>
      </c>
      <c r="E1620" s="4"/>
      <c r="F1620" s="4"/>
      <c r="G1620" s="4"/>
      <c r="H1620" s="4"/>
      <c r="I1620" s="4"/>
      <c r="J1620" s="4"/>
      <c r="K1620" s="4"/>
      <c r="L1620" s="4"/>
      <c r="M1620" s="4"/>
      <c r="N1620" s="4"/>
      <c r="O1620" s="4"/>
      <c r="P1620" s="4"/>
      <c r="Q1620" s="4" t="s">
        <v>5</v>
      </c>
      <c r="R1620" s="4" t="s">
        <v>7952</v>
      </c>
      <c r="S1620" s="4" t="s">
        <v>1751</v>
      </c>
      <c r="T1620" s="4" t="s">
        <v>7907</v>
      </c>
      <c r="U1620" s="4" t="s">
        <v>7953</v>
      </c>
      <c r="V1620" s="4" t="s">
        <v>7232</v>
      </c>
      <c r="W1620" s="4" t="s">
        <v>7954</v>
      </c>
      <c r="X1620" s="4" t="s">
        <v>150</v>
      </c>
      <c r="Y1620" s="4"/>
      <c r="Z1620" s="4" t="s">
        <v>7955</v>
      </c>
      <c r="AA1620" s="4">
        <v>1682.0</v>
      </c>
      <c r="AB1620" s="4" t="s">
        <v>49</v>
      </c>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c r="BI1620" s="4"/>
      <c r="BJ1620" s="243" t="str">
        <f t="shared" si="129"/>
        <v>TNLT</v>
      </c>
      <c r="BK1620" s="4"/>
      <c r="BL1620" s="4"/>
      <c r="BM1620" s="4"/>
      <c r="BN1620" s="4"/>
      <c r="BO1620" s="4"/>
      <c r="BP1620" s="4"/>
      <c r="BQ1620" s="4"/>
      <c r="BR1620" s="4"/>
      <c r="BS1620" s="4"/>
      <c r="BT1620" s="4"/>
      <c r="BU1620" s="4"/>
      <c r="BV1620" s="4"/>
      <c r="BW1620" s="4"/>
      <c r="BX1620" s="4"/>
      <c r="BY1620" s="4"/>
      <c r="BZ1620" s="4"/>
      <c r="CA1620" s="4"/>
      <c r="CB1620" s="4"/>
      <c r="CC1620" s="4"/>
      <c r="CD1620" s="4"/>
      <c r="CE1620" s="4"/>
      <c r="CF1620" s="4"/>
      <c r="CG1620" s="4"/>
      <c r="CH1620" s="4"/>
      <c r="CI1620" s="4"/>
      <c r="CJ1620" s="4"/>
      <c r="CK1620" s="4"/>
      <c r="CL1620" s="4"/>
      <c r="CM1620" s="4"/>
    </row>
    <row r="1621" ht="14.25" customHeight="1">
      <c r="A1621" s="1" t="str">
        <f t="shared" si="177"/>
        <v/>
      </c>
      <c r="B1621" s="103" t="str">
        <f t="shared" si="4"/>
        <v>Có sẵn</v>
      </c>
      <c r="C1621" s="4" t="s">
        <v>7632</v>
      </c>
      <c r="D1621" s="4" t="s">
        <v>7264</v>
      </c>
      <c r="E1621" s="4"/>
      <c r="F1621" s="4"/>
      <c r="G1621" s="4"/>
      <c r="H1621" s="4"/>
      <c r="I1621" s="4"/>
      <c r="J1621" s="4"/>
      <c r="K1621" s="4"/>
      <c r="L1621" s="4"/>
      <c r="M1621" s="4"/>
      <c r="N1621" s="4"/>
      <c r="O1621" s="4"/>
      <c r="P1621" s="4"/>
      <c r="Q1621" s="4" t="s">
        <v>9</v>
      </c>
      <c r="R1621" s="4" t="s">
        <v>7956</v>
      </c>
      <c r="S1621" s="4"/>
      <c r="T1621" s="4"/>
      <c r="U1621" s="4"/>
      <c r="V1621" s="4"/>
      <c r="W1621" s="4"/>
      <c r="X1621" s="4"/>
      <c r="Y1621" s="4"/>
      <c r="Z1621" s="4" t="s">
        <v>7957</v>
      </c>
      <c r="AA1621" s="4">
        <v>1683.0</v>
      </c>
      <c r="AB1621" s="4" t="s">
        <v>49</v>
      </c>
      <c r="AC1621" s="4"/>
      <c r="AD1621" s="20" t="s">
        <v>953</v>
      </c>
      <c r="AE1621" s="67" t="s">
        <v>10460</v>
      </c>
      <c r="AF1621" s="4"/>
      <c r="AG1621" s="4"/>
      <c r="AH1621" s="4"/>
      <c r="AI1621" s="4"/>
      <c r="AJ1621" s="4"/>
      <c r="AK1621" s="4"/>
      <c r="AL1621" s="67" t="s">
        <v>10461</v>
      </c>
      <c r="AM1621" s="67" t="s">
        <v>10462</v>
      </c>
      <c r="AN1621" s="67" t="s">
        <v>10120</v>
      </c>
      <c r="AO1621" s="67" t="s">
        <v>10463</v>
      </c>
      <c r="AP1621" s="4"/>
      <c r="AQ1621" s="4"/>
      <c r="AR1621" s="4"/>
      <c r="AS1621" s="4"/>
      <c r="AT1621" s="4"/>
      <c r="AU1621" s="4"/>
      <c r="AV1621" s="4"/>
      <c r="AW1621" s="4"/>
      <c r="AX1621" s="4"/>
      <c r="AY1621" s="4"/>
      <c r="AZ1621" s="4"/>
      <c r="BA1621" s="4"/>
      <c r="BB1621" s="4"/>
      <c r="BC1621" s="4"/>
      <c r="BD1621" s="4"/>
      <c r="BE1621" s="4"/>
      <c r="BF1621" s="4"/>
      <c r="BG1621" s="4"/>
      <c r="BH1621" s="4"/>
      <c r="BI1621" s="4"/>
      <c r="BJ1621" s="243" t="str">
        <f t="shared" si="129"/>
        <v>TL</v>
      </c>
      <c r="BK1621" s="4"/>
      <c r="BL1621" s="4"/>
      <c r="BM1621" s="4"/>
      <c r="BN1621" s="4"/>
      <c r="BO1621" s="4"/>
      <c r="BP1621" s="4"/>
      <c r="BQ1621" s="4"/>
      <c r="BR1621" s="4"/>
      <c r="BS1621" s="4"/>
      <c r="BT1621" s="4"/>
      <c r="BU1621" s="4"/>
      <c r="BV1621" s="4"/>
      <c r="BW1621" s="4"/>
      <c r="BX1621" s="4"/>
      <c r="BY1621" s="4"/>
      <c r="BZ1621" s="4"/>
      <c r="CA1621" s="4"/>
      <c r="CB1621" s="4"/>
      <c r="CC1621" s="4"/>
      <c r="CD1621" s="4"/>
      <c r="CE1621" s="4"/>
      <c r="CF1621" s="4"/>
      <c r="CG1621" s="4"/>
      <c r="CH1621" s="4"/>
      <c r="CI1621" s="4"/>
      <c r="CJ1621" s="4"/>
      <c r="CK1621" s="4"/>
      <c r="CL1621" s="4"/>
      <c r="CM1621" s="4"/>
    </row>
    <row r="1622" ht="14.25" customHeight="1">
      <c r="A1622" s="1" t="str">
        <f t="shared" si="177"/>
        <v/>
      </c>
      <c r="B1622" s="103" t="str">
        <f t="shared" si="4"/>
        <v>Tự do chọn</v>
      </c>
      <c r="C1622" s="4" t="s">
        <v>7958</v>
      </c>
      <c r="D1622" s="4" t="s">
        <v>7264</v>
      </c>
      <c r="E1622" s="4"/>
      <c r="F1622" s="4"/>
      <c r="G1622" s="4" t="s">
        <v>7959</v>
      </c>
      <c r="H1622" s="4"/>
      <c r="I1622" s="4"/>
      <c r="J1622" s="4"/>
      <c r="K1622" s="4"/>
      <c r="L1622" s="4"/>
      <c r="M1622" s="4" t="s">
        <v>49</v>
      </c>
      <c r="N1622" s="4" t="s">
        <v>8</v>
      </c>
      <c r="O1622" s="4"/>
      <c r="P1622" s="4"/>
      <c r="Q1622" s="4"/>
      <c r="R1622" s="4"/>
      <c r="S1622" s="4"/>
      <c r="T1622" s="4"/>
      <c r="U1622" s="4"/>
      <c r="V1622" s="4"/>
      <c r="W1622" s="4"/>
      <c r="X1622" s="4"/>
      <c r="Y1622" s="4"/>
      <c r="Z1622" s="4"/>
      <c r="AA1622" s="4">
        <v>1684.0</v>
      </c>
      <c r="AB1622" s="4" t="s">
        <v>47</v>
      </c>
      <c r="AC1622" s="4"/>
      <c r="AD1622" s="20" t="s">
        <v>1177</v>
      </c>
      <c r="AE1622" s="306" t="s">
        <v>10464</v>
      </c>
      <c r="AF1622" s="67" t="s">
        <v>8</v>
      </c>
      <c r="AG1622" s="306" t="s">
        <v>10465</v>
      </c>
      <c r="AH1622" s="306" t="s">
        <v>10466</v>
      </c>
      <c r="AI1622" s="306" t="s">
        <v>10467</v>
      </c>
      <c r="AJ1622" s="306" t="s">
        <v>10468</v>
      </c>
      <c r="AK1622" s="67" t="s">
        <v>5968</v>
      </c>
      <c r="AL1622" s="67" t="s">
        <v>242</v>
      </c>
      <c r="AM1622" s="306" t="s">
        <v>10469</v>
      </c>
      <c r="AN1622" s="67" t="s">
        <v>8576</v>
      </c>
      <c r="AO1622" s="67" t="s">
        <v>10142</v>
      </c>
      <c r="AP1622" s="4"/>
      <c r="AQ1622" s="4"/>
      <c r="AR1622" s="4"/>
      <c r="AS1622" s="4"/>
      <c r="AT1622" s="4"/>
      <c r="AU1622" s="4"/>
      <c r="AV1622" s="4"/>
      <c r="AW1622" s="4"/>
      <c r="AX1622" s="4"/>
      <c r="AY1622" s="4"/>
      <c r="AZ1622" s="4"/>
      <c r="BA1622" s="4"/>
      <c r="BB1622" s="4"/>
      <c r="BC1622" s="4"/>
      <c r="BD1622" s="4"/>
      <c r="BE1622" s="4"/>
      <c r="BF1622" s="4"/>
      <c r="BG1622" s="4"/>
      <c r="BH1622" s="4"/>
      <c r="BI1622" s="4"/>
      <c r="BJ1622" s="243" t="str">
        <f t="shared" si="129"/>
        <v>TNBT</v>
      </c>
      <c r="BK1622" s="4"/>
      <c r="BL1622" s="4"/>
      <c r="BM1622" s="4"/>
      <c r="BN1622" s="4"/>
      <c r="BO1622" s="4"/>
      <c r="BP1622" s="4"/>
      <c r="BQ1622" s="4"/>
      <c r="BR1622" s="4"/>
      <c r="BS1622" s="4"/>
      <c r="BT1622" s="4"/>
      <c r="BU1622" s="4"/>
      <c r="BV1622" s="4"/>
      <c r="BW1622" s="4"/>
      <c r="BX1622" s="4"/>
      <c r="BY1622" s="4"/>
      <c r="BZ1622" s="4"/>
      <c r="CA1622" s="4"/>
      <c r="CB1622" s="4"/>
      <c r="CC1622" s="4"/>
      <c r="CD1622" s="4"/>
      <c r="CE1622" s="4"/>
      <c r="CF1622" s="4"/>
      <c r="CG1622" s="4"/>
      <c r="CH1622" s="4"/>
      <c r="CI1622" s="4"/>
      <c r="CJ1622" s="4"/>
      <c r="CK1622" s="4"/>
      <c r="CL1622" s="4"/>
      <c r="CM1622" s="4"/>
    </row>
    <row r="1623" ht="14.25" customHeight="1">
      <c r="A1623" s="1" t="str">
        <f t="shared" si="177"/>
        <v/>
      </c>
      <c r="B1623" s="103" t="str">
        <f t="shared" si="4"/>
        <v>Tự do chọn</v>
      </c>
      <c r="C1623" s="4" t="s">
        <v>7958</v>
      </c>
      <c r="D1623" s="4" t="s">
        <v>7264</v>
      </c>
      <c r="E1623" s="4"/>
      <c r="F1623" s="4"/>
      <c r="G1623" s="4" t="s">
        <v>7959</v>
      </c>
      <c r="H1623" s="4"/>
      <c r="I1623" s="4"/>
      <c r="J1623" s="4"/>
      <c r="K1623" s="4"/>
      <c r="L1623" s="4"/>
      <c r="M1623" s="4" t="s">
        <v>49</v>
      </c>
      <c r="N1623" s="4" t="s">
        <v>8</v>
      </c>
      <c r="O1623" s="4"/>
      <c r="P1623" s="4"/>
      <c r="Q1623" s="4"/>
      <c r="R1623" s="4"/>
      <c r="S1623" s="4"/>
      <c r="T1623" s="4"/>
      <c r="U1623" s="4"/>
      <c r="V1623" s="4"/>
      <c r="W1623" s="4"/>
      <c r="X1623" s="4"/>
      <c r="Y1623" s="4"/>
      <c r="Z1623" s="4"/>
      <c r="AA1623" s="4">
        <v>1684.0</v>
      </c>
      <c r="AB1623" s="4" t="s">
        <v>47</v>
      </c>
      <c r="AC1623" s="4"/>
      <c r="AD1623" s="20" t="s">
        <v>1147</v>
      </c>
      <c r="AE1623" s="4"/>
      <c r="AF1623" s="67" t="s">
        <v>10470</v>
      </c>
      <c r="AG1623" s="67">
        <v>5.0</v>
      </c>
      <c r="AH1623" s="67">
        <v>8.0</v>
      </c>
      <c r="AI1623" s="67">
        <v>3.0</v>
      </c>
      <c r="AJ1623" s="67">
        <v>4.0</v>
      </c>
      <c r="AK1623" s="67">
        <v>6.0</v>
      </c>
      <c r="AL1623" s="67">
        <v>4.0</v>
      </c>
      <c r="AM1623" s="67" t="s">
        <v>10471</v>
      </c>
      <c r="AN1623" s="67" t="s">
        <v>8576</v>
      </c>
      <c r="AO1623" s="67" t="s">
        <v>10142</v>
      </c>
      <c r="AP1623" s="4"/>
      <c r="AQ1623" s="4"/>
      <c r="AR1623" s="4"/>
      <c r="AS1623" s="4"/>
      <c r="AT1623" s="4"/>
      <c r="AU1623" s="4"/>
      <c r="AV1623" s="4"/>
      <c r="AW1623" s="4"/>
      <c r="AX1623" s="4"/>
      <c r="AY1623" s="4"/>
      <c r="AZ1623" s="4"/>
      <c r="BA1623" s="4"/>
      <c r="BB1623" s="4"/>
      <c r="BC1623" s="4"/>
      <c r="BD1623" s="4"/>
      <c r="BE1623" s="4"/>
      <c r="BF1623" s="4"/>
      <c r="BG1623" s="4"/>
      <c r="BH1623" s="4"/>
      <c r="BI1623" s="4"/>
      <c r="BJ1623" s="243" t="str">
        <f t="shared" si="129"/>
        <v>TNBT</v>
      </c>
      <c r="BK1623" s="4"/>
      <c r="BL1623" s="4"/>
      <c r="BM1623" s="4"/>
      <c r="BN1623" s="4"/>
      <c r="BO1623" s="4"/>
      <c r="BP1623" s="4"/>
      <c r="BQ1623" s="4"/>
      <c r="BR1623" s="4"/>
      <c r="BS1623" s="4"/>
      <c r="BT1623" s="4"/>
      <c r="BU1623" s="4"/>
      <c r="BV1623" s="4"/>
      <c r="BW1623" s="4"/>
      <c r="BX1623" s="4"/>
      <c r="BY1623" s="4"/>
      <c r="BZ1623" s="4"/>
      <c r="CA1623" s="4"/>
      <c r="CB1623" s="4"/>
      <c r="CC1623" s="4"/>
      <c r="CD1623" s="4"/>
      <c r="CE1623" s="4"/>
      <c r="CF1623" s="4"/>
      <c r="CG1623" s="4"/>
      <c r="CH1623" s="4"/>
      <c r="CI1623" s="4"/>
      <c r="CJ1623" s="4"/>
      <c r="CK1623" s="4"/>
      <c r="CL1623" s="4"/>
      <c r="CM1623" s="4"/>
    </row>
    <row r="1624" ht="14.25" customHeight="1">
      <c r="A1624" s="1" t="str">
        <f t="shared" si="177"/>
        <v/>
      </c>
      <c r="B1624" s="103" t="str">
        <f t="shared" si="4"/>
        <v>Có sẵn</v>
      </c>
      <c r="C1624" s="4" t="s">
        <v>7958</v>
      </c>
      <c r="D1624" s="4" t="s">
        <v>7264</v>
      </c>
      <c r="E1624" s="4"/>
      <c r="F1624" s="4"/>
      <c r="G1624" s="4"/>
      <c r="H1624" s="4"/>
      <c r="I1624" s="4"/>
      <c r="J1624" s="4"/>
      <c r="K1624" s="4"/>
      <c r="L1624" s="4"/>
      <c r="M1624" s="4" t="s">
        <v>49</v>
      </c>
      <c r="N1624" s="4" t="s">
        <v>8</v>
      </c>
      <c r="O1624" s="4"/>
      <c r="P1624" s="4" t="s">
        <v>3674</v>
      </c>
      <c r="Q1624" s="4" t="s">
        <v>8</v>
      </c>
      <c r="R1624" s="4" t="s">
        <v>7960</v>
      </c>
      <c r="S1624" s="4" t="s">
        <v>7961</v>
      </c>
      <c r="T1624" s="4" t="s">
        <v>7962</v>
      </c>
      <c r="U1624" s="4" t="s">
        <v>7963</v>
      </c>
      <c r="V1624" s="4" t="s">
        <v>7964</v>
      </c>
      <c r="W1624" s="4" t="s">
        <v>7965</v>
      </c>
      <c r="X1624" s="4"/>
      <c r="Y1624" s="4"/>
      <c r="Z1624" s="4"/>
      <c r="AA1624" s="4">
        <v>1685.0</v>
      </c>
      <c r="AB1624" s="4" t="s">
        <v>47</v>
      </c>
      <c r="AC1624" s="4"/>
      <c r="AD1624" s="20" t="s">
        <v>927</v>
      </c>
      <c r="AE1624" s="67" t="s">
        <v>10472</v>
      </c>
      <c r="AF1624" s="67" t="s">
        <v>8</v>
      </c>
      <c r="AG1624" s="67" t="s">
        <v>8171</v>
      </c>
      <c r="AH1624" s="67" t="s">
        <v>8171</v>
      </c>
      <c r="AI1624" s="67" t="s">
        <v>8171</v>
      </c>
      <c r="AJ1624" s="67" t="s">
        <v>8171</v>
      </c>
      <c r="AK1624" s="67" t="s">
        <v>8171</v>
      </c>
      <c r="AL1624" s="67" t="s">
        <v>242</v>
      </c>
      <c r="AM1624" s="67" t="s">
        <v>10473</v>
      </c>
      <c r="AN1624" s="67" t="s">
        <v>10474</v>
      </c>
      <c r="AO1624" s="67" t="s">
        <v>10475</v>
      </c>
      <c r="AP1624" s="4"/>
      <c r="AQ1624" s="4"/>
      <c r="AR1624" s="4"/>
      <c r="AS1624" s="4"/>
      <c r="AT1624" s="4"/>
      <c r="AU1624" s="4"/>
      <c r="AV1624" s="4"/>
      <c r="AW1624" s="4"/>
      <c r="AX1624" s="4"/>
      <c r="AY1624" s="4"/>
      <c r="AZ1624" s="4"/>
      <c r="BA1624" s="4"/>
      <c r="BB1624" s="4"/>
      <c r="BC1624" s="4"/>
      <c r="BD1624" s="4"/>
      <c r="BE1624" s="4"/>
      <c r="BF1624" s="4"/>
      <c r="BG1624" s="4"/>
      <c r="BH1624" s="4"/>
      <c r="BI1624" s="4"/>
      <c r="BJ1624" s="243" t="str">
        <f t="shared" si="129"/>
        <v>TNBT</v>
      </c>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c r="CL1624" s="4"/>
      <c r="CM1624" s="4"/>
    </row>
    <row r="1625" ht="14.25" customHeight="1">
      <c r="A1625" s="1" t="str">
        <f t="shared" si="177"/>
        <v/>
      </c>
      <c r="B1625" s="103" t="str">
        <f t="shared" si="4"/>
        <v>Tự do chọn</v>
      </c>
      <c r="C1625" s="4" t="s">
        <v>7958</v>
      </c>
      <c r="D1625" s="4" t="s">
        <v>7264</v>
      </c>
      <c r="E1625" s="4"/>
      <c r="F1625" s="4"/>
      <c r="G1625" s="4"/>
      <c r="H1625" s="4"/>
      <c r="I1625" s="4"/>
      <c r="J1625" s="4"/>
      <c r="K1625" s="4"/>
      <c r="L1625" s="4"/>
      <c r="M1625" s="4" t="s">
        <v>49</v>
      </c>
      <c r="N1625" s="4" t="s">
        <v>8</v>
      </c>
      <c r="O1625" s="4"/>
      <c r="P1625" s="4"/>
      <c r="Q1625" s="4"/>
      <c r="R1625" s="4"/>
      <c r="S1625" s="4"/>
      <c r="T1625" s="4"/>
      <c r="U1625" s="4"/>
      <c r="V1625" s="4"/>
      <c r="W1625" s="4"/>
      <c r="X1625" s="4"/>
      <c r="Y1625" s="4"/>
      <c r="Z1625" s="4"/>
      <c r="AA1625" s="4">
        <v>1685.0</v>
      </c>
      <c r="AB1625" s="4" t="s">
        <v>47</v>
      </c>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c r="BI1625" s="4"/>
      <c r="BJ1625" s="243" t="str">
        <f t="shared" si="129"/>
        <v>TNBT</v>
      </c>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c r="CL1625" s="4"/>
      <c r="CM1625" s="4"/>
    </row>
    <row r="1626" ht="14.25" customHeight="1">
      <c r="A1626" s="1" t="str">
        <f t="shared" si="177"/>
        <v>OK</v>
      </c>
      <c r="B1626" s="103" t="str">
        <f t="shared" si="4"/>
        <v>OK</v>
      </c>
      <c r="C1626" s="4" t="s">
        <v>7958</v>
      </c>
      <c r="D1626" s="4" t="s">
        <v>7264</v>
      </c>
      <c r="E1626" s="4"/>
      <c r="F1626" s="4"/>
      <c r="G1626" s="4" t="s">
        <v>7959</v>
      </c>
      <c r="H1626" s="4"/>
      <c r="I1626" s="4"/>
      <c r="J1626" s="4"/>
      <c r="K1626" s="4"/>
      <c r="L1626" s="4"/>
      <c r="M1626" s="4" t="s">
        <v>48</v>
      </c>
      <c r="N1626" s="4" t="s">
        <v>8</v>
      </c>
      <c r="O1626" s="4" t="s">
        <v>102</v>
      </c>
      <c r="P1626" s="4" t="s">
        <v>103</v>
      </c>
      <c r="Q1626" s="4"/>
      <c r="R1626" s="4" t="s">
        <v>7966</v>
      </c>
      <c r="S1626" s="4" t="s">
        <v>7967</v>
      </c>
      <c r="T1626" s="4" t="s">
        <v>7968</v>
      </c>
      <c r="U1626" s="4" t="s">
        <v>7969</v>
      </c>
      <c r="V1626" s="4" t="s">
        <v>7970</v>
      </c>
      <c r="W1626" s="4" t="s">
        <v>7971</v>
      </c>
      <c r="X1626" s="4" t="s">
        <v>1100</v>
      </c>
      <c r="Y1626" s="4" t="s">
        <v>7972</v>
      </c>
      <c r="Z1626" s="4"/>
      <c r="AA1626" s="4">
        <v>1686.0</v>
      </c>
      <c r="AB1626" s="4" t="s">
        <v>48</v>
      </c>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c r="BI1626" s="4"/>
      <c r="BJ1626" s="243" t="str">
        <f t="shared" si="129"/>
        <v>TNBT</v>
      </c>
      <c r="BK1626" s="4"/>
      <c r="BL1626" s="4"/>
      <c r="BM1626" s="4"/>
      <c r="BN1626" s="4"/>
      <c r="BO1626" s="4"/>
      <c r="BP1626" s="4"/>
      <c r="BQ1626" s="4"/>
      <c r="BR1626" s="4"/>
      <c r="BS1626" s="4"/>
      <c r="BT1626" s="4"/>
      <c r="BU1626" s="4"/>
      <c r="BV1626" s="4"/>
      <c r="BW1626" s="4"/>
      <c r="BX1626" s="4"/>
      <c r="BY1626" s="4"/>
      <c r="BZ1626" s="4"/>
      <c r="CA1626" s="4"/>
      <c r="CB1626" s="4"/>
      <c r="CC1626" s="4"/>
      <c r="CD1626" s="4"/>
      <c r="CE1626" s="4"/>
      <c r="CF1626" s="4"/>
      <c r="CG1626" s="4"/>
      <c r="CH1626" s="4"/>
      <c r="CI1626" s="4"/>
      <c r="CJ1626" s="4"/>
      <c r="CK1626" s="4"/>
      <c r="CL1626" s="4"/>
      <c r="CM1626" s="4"/>
    </row>
    <row r="1627" ht="14.25" customHeight="1">
      <c r="A1627" s="1"/>
      <c r="B1627" s="103" t="str">
        <f t="shared" si="4"/>
        <v>Thêm</v>
      </c>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c r="BI1627" s="4"/>
      <c r="BJ1627" s="243" t="str">
        <f t="shared" si="129"/>
        <v/>
      </c>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c r="CL1627" s="4"/>
      <c r="CM1627" s="4"/>
    </row>
    <row r="1628" ht="14.25" customHeight="1">
      <c r="A1628" s="1" t="str">
        <f t="shared" ref="A1628:A1682" si="178">SWITCH(B1628,"OK",IF(ISBLANK(R1628),IF(ISBLANK(P1628),"Giữ chỗ nhóm","Giữ chỗ"),"OK"),"Chưa làm",IF(P1628&lt;&gt;"","Giữ chỗ",""),0,IF(ISBLANK(R1628),"Thêm",""),"")</f>
        <v/>
      </c>
      <c r="B1628" s="103" t="str">
        <f t="shared" si="4"/>
        <v>Có sẵn</v>
      </c>
      <c r="C1628" s="4" t="s">
        <v>7958</v>
      </c>
      <c r="D1628" s="4" t="s">
        <v>7264</v>
      </c>
      <c r="E1628" s="4"/>
      <c r="F1628" s="4"/>
      <c r="G1628" s="4"/>
      <c r="H1628" s="4"/>
      <c r="I1628" s="4"/>
      <c r="J1628" s="4"/>
      <c r="K1628" s="4"/>
      <c r="L1628" s="4"/>
      <c r="M1628" s="4"/>
      <c r="N1628" s="4"/>
      <c r="O1628" s="4"/>
      <c r="P1628" s="4" t="s">
        <v>1989</v>
      </c>
      <c r="Q1628" s="4" t="s">
        <v>9</v>
      </c>
      <c r="R1628" s="4" t="s">
        <v>7931</v>
      </c>
      <c r="S1628" s="4" t="s">
        <v>150</v>
      </c>
      <c r="T1628" s="4" t="s">
        <v>150</v>
      </c>
      <c r="U1628" s="4" t="s">
        <v>150</v>
      </c>
      <c r="V1628" s="4" t="s">
        <v>150</v>
      </c>
      <c r="W1628" s="4" t="s">
        <v>150</v>
      </c>
      <c r="X1628" s="4" t="s">
        <v>7973</v>
      </c>
      <c r="Y1628" s="4"/>
      <c r="Z1628" s="4" t="s">
        <v>7974</v>
      </c>
      <c r="AA1628" s="4">
        <v>1688.0</v>
      </c>
      <c r="AB1628" s="4" t="s">
        <v>49</v>
      </c>
      <c r="AC1628" s="4"/>
      <c r="AD1628" s="20" t="s">
        <v>215</v>
      </c>
      <c r="AE1628" s="266" t="s">
        <v>10476</v>
      </c>
      <c r="AF1628" s="266" t="s">
        <v>9</v>
      </c>
      <c r="AG1628" s="307"/>
      <c r="AH1628" s="307"/>
      <c r="AI1628" s="307"/>
      <c r="AJ1628" s="307"/>
      <c r="AK1628" s="307"/>
      <c r="AL1628" s="266" t="s">
        <v>10477</v>
      </c>
      <c r="AM1628" s="266" t="s">
        <v>10478</v>
      </c>
      <c r="AN1628" s="266" t="s">
        <v>10479</v>
      </c>
      <c r="AO1628" s="266" t="s">
        <v>10480</v>
      </c>
      <c r="AP1628" s="4"/>
      <c r="AQ1628" s="4"/>
      <c r="AR1628" s="4"/>
      <c r="AS1628" s="4"/>
      <c r="AT1628" s="4"/>
      <c r="AU1628" s="4"/>
      <c r="AV1628" s="4"/>
      <c r="AW1628" s="4"/>
      <c r="AX1628" s="4"/>
      <c r="AY1628" s="4"/>
      <c r="AZ1628" s="4"/>
      <c r="BA1628" s="4"/>
      <c r="BB1628" s="4"/>
      <c r="BC1628" s="4"/>
      <c r="BD1628" s="4"/>
      <c r="BE1628" s="4"/>
      <c r="BF1628" s="4"/>
      <c r="BG1628" s="4"/>
      <c r="BH1628" s="4"/>
      <c r="BI1628" s="4"/>
      <c r="BJ1628" s="243" t="str">
        <f t="shared" si="129"/>
        <v>TL</v>
      </c>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c r="CL1628" s="4"/>
      <c r="CM1628" s="4"/>
    </row>
    <row r="1629" ht="14.25" customHeight="1">
      <c r="A1629" s="1" t="str">
        <f t="shared" si="178"/>
        <v/>
      </c>
      <c r="B1629" s="103" t="str">
        <f t="shared" si="4"/>
        <v>Có sẵn</v>
      </c>
      <c r="C1629" s="4" t="s">
        <v>7975</v>
      </c>
      <c r="D1629" s="4" t="s">
        <v>7264</v>
      </c>
      <c r="E1629" s="4"/>
      <c r="F1629" s="4" t="s">
        <v>7976</v>
      </c>
      <c r="G1629" s="4" t="s">
        <v>7977</v>
      </c>
      <c r="H1629" s="4"/>
      <c r="I1629" s="4"/>
      <c r="J1629" s="4" t="s">
        <v>3099</v>
      </c>
      <c r="K1629" s="4"/>
      <c r="L1629" s="4"/>
      <c r="M1629" s="4" t="s">
        <v>49</v>
      </c>
      <c r="N1629" s="4" t="s">
        <v>8</v>
      </c>
      <c r="O1629" s="4" t="s">
        <v>4078</v>
      </c>
      <c r="P1629" s="4" t="s">
        <v>4388</v>
      </c>
      <c r="Q1629" s="4" t="s">
        <v>8</v>
      </c>
      <c r="R1629" s="4" t="s">
        <v>7978</v>
      </c>
      <c r="S1629" s="4" t="s">
        <v>2628</v>
      </c>
      <c r="T1629" s="4" t="s">
        <v>227</v>
      </c>
      <c r="U1629" s="4" t="s">
        <v>114</v>
      </c>
      <c r="V1629" s="4" t="s">
        <v>115</v>
      </c>
      <c r="W1629" s="4" t="s">
        <v>116</v>
      </c>
      <c r="X1629" s="4"/>
      <c r="Y1629" s="4"/>
      <c r="Z1629" s="4"/>
      <c r="AA1629" s="4">
        <v>1689.0</v>
      </c>
      <c r="AB1629" s="4" t="s">
        <v>47</v>
      </c>
      <c r="AC1629" s="4"/>
      <c r="AD1629" s="20" t="s">
        <v>816</v>
      </c>
      <c r="AE1629" s="4" t="s">
        <v>7978</v>
      </c>
      <c r="AF1629" s="4" t="s">
        <v>8</v>
      </c>
      <c r="AG1629" s="4" t="s">
        <v>2628</v>
      </c>
      <c r="AH1629" s="4" t="s">
        <v>227</v>
      </c>
      <c r="AI1629" s="4" t="s">
        <v>114</v>
      </c>
      <c r="AJ1629" s="4" t="s">
        <v>115</v>
      </c>
      <c r="AK1629" s="4" t="s">
        <v>116</v>
      </c>
      <c r="AL1629" s="67" t="s">
        <v>151</v>
      </c>
      <c r="AM1629" s="67" t="s">
        <v>10481</v>
      </c>
      <c r="AN1629" s="67" t="s">
        <v>10482</v>
      </c>
      <c r="AO1629" s="67" t="s">
        <v>10483</v>
      </c>
      <c r="AP1629" s="4"/>
      <c r="AQ1629" s="4"/>
      <c r="AR1629" s="4"/>
      <c r="AS1629" s="4"/>
      <c r="AT1629" s="4"/>
      <c r="AU1629" s="4"/>
      <c r="AV1629" s="4"/>
      <c r="AW1629" s="4"/>
      <c r="AX1629" s="4"/>
      <c r="AY1629" s="4"/>
      <c r="AZ1629" s="4"/>
      <c r="BA1629" s="4"/>
      <c r="BB1629" s="4"/>
      <c r="BC1629" s="4"/>
      <c r="BD1629" s="4"/>
      <c r="BE1629" s="4"/>
      <c r="BF1629" s="4"/>
      <c r="BG1629" s="4"/>
      <c r="BH1629" s="4"/>
      <c r="BI1629" s="4"/>
      <c r="BJ1629" s="243" t="str">
        <f t="shared" si="129"/>
        <v>TNBT</v>
      </c>
      <c r="BK1629" s="4"/>
      <c r="BL1629" s="4"/>
      <c r="BM1629" s="4"/>
      <c r="BN1629" s="4"/>
      <c r="BO1629" s="4"/>
      <c r="BP1629" s="4"/>
      <c r="BQ1629" s="4"/>
      <c r="BR1629" s="4"/>
      <c r="BS1629" s="4"/>
      <c r="BT1629" s="4"/>
      <c r="BU1629" s="4"/>
      <c r="BV1629" s="4"/>
      <c r="BW1629" s="4"/>
      <c r="BX1629" s="4"/>
      <c r="BY1629" s="4"/>
      <c r="BZ1629" s="4"/>
      <c r="CA1629" s="4"/>
      <c r="CB1629" s="4"/>
      <c r="CC1629" s="4"/>
      <c r="CD1629" s="4"/>
      <c r="CE1629" s="4"/>
      <c r="CF1629" s="4"/>
      <c r="CG1629" s="4"/>
      <c r="CH1629" s="4"/>
      <c r="CI1629" s="4"/>
      <c r="CJ1629" s="4"/>
      <c r="CK1629" s="4"/>
      <c r="CL1629" s="4"/>
      <c r="CM1629" s="4"/>
    </row>
    <row r="1630" ht="14.25" customHeight="1">
      <c r="A1630" s="1" t="str">
        <f t="shared" si="178"/>
        <v>Giữ chỗ</v>
      </c>
      <c r="B1630" s="103" t="str">
        <f t="shared" si="4"/>
        <v>OK</v>
      </c>
      <c r="C1630" s="4" t="s">
        <v>7975</v>
      </c>
      <c r="D1630" s="4" t="s">
        <v>7264</v>
      </c>
      <c r="E1630" s="4"/>
      <c r="F1630" s="4" t="s">
        <v>7976</v>
      </c>
      <c r="G1630" s="4" t="s">
        <v>7977</v>
      </c>
      <c r="H1630" s="4"/>
      <c r="I1630" s="4"/>
      <c r="J1630" s="4" t="s">
        <v>3099</v>
      </c>
      <c r="K1630" s="4"/>
      <c r="L1630" s="4"/>
      <c r="M1630" s="4" t="s">
        <v>49</v>
      </c>
      <c r="N1630" s="4" t="s">
        <v>8</v>
      </c>
      <c r="O1630" s="4" t="s">
        <v>4078</v>
      </c>
      <c r="P1630" s="4" t="s">
        <v>4388</v>
      </c>
      <c r="Q1630" s="4"/>
      <c r="R1630" s="4"/>
      <c r="S1630" s="4"/>
      <c r="T1630" s="4"/>
      <c r="U1630" s="4"/>
      <c r="V1630" s="4"/>
      <c r="W1630" s="4"/>
      <c r="X1630" s="4"/>
      <c r="Y1630" s="4"/>
      <c r="Z1630" s="4"/>
      <c r="AA1630" s="4">
        <v>1689.0</v>
      </c>
      <c r="AB1630" s="4" t="s">
        <v>47</v>
      </c>
      <c r="AC1630" s="4"/>
      <c r="AD1630" s="20" t="s">
        <v>544</v>
      </c>
      <c r="AE1630" s="67" t="s">
        <v>10484</v>
      </c>
      <c r="AF1630" s="67" t="s">
        <v>8</v>
      </c>
      <c r="AG1630" s="67" t="s">
        <v>8000</v>
      </c>
      <c r="AH1630" s="67" t="s">
        <v>10485</v>
      </c>
      <c r="AI1630" s="67" t="s">
        <v>10486</v>
      </c>
      <c r="AJ1630" s="67" t="s">
        <v>10487</v>
      </c>
      <c r="AK1630" s="67" t="s">
        <v>10488</v>
      </c>
      <c r="AL1630" s="67" t="s">
        <v>151</v>
      </c>
      <c r="AM1630" s="67" t="s">
        <v>10489</v>
      </c>
      <c r="AN1630" s="67" t="s">
        <v>10490</v>
      </c>
      <c r="AO1630" s="67" t="s">
        <v>10491</v>
      </c>
      <c r="AP1630" s="4"/>
      <c r="AQ1630" s="4"/>
      <c r="AR1630" s="4"/>
      <c r="AS1630" s="4"/>
      <c r="AT1630" s="4"/>
      <c r="AU1630" s="4"/>
      <c r="AV1630" s="4"/>
      <c r="AW1630" s="4"/>
      <c r="AX1630" s="4"/>
      <c r="AY1630" s="4"/>
      <c r="AZ1630" s="4"/>
      <c r="BA1630" s="4"/>
      <c r="BB1630" s="4"/>
      <c r="BC1630" s="4"/>
      <c r="BD1630" s="4"/>
      <c r="BE1630" s="4"/>
      <c r="BF1630" s="4"/>
      <c r="BG1630" s="4"/>
      <c r="BH1630" s="4"/>
      <c r="BI1630" s="4"/>
      <c r="BJ1630" s="243" t="str">
        <f t="shared" si="129"/>
        <v>TNBT</v>
      </c>
      <c r="BK1630" s="4"/>
      <c r="BL1630" s="4"/>
      <c r="BM1630" s="4"/>
      <c r="BN1630" s="4"/>
      <c r="BO1630" s="4"/>
      <c r="BP1630" s="4"/>
      <c r="BQ1630" s="4"/>
      <c r="BR1630" s="4"/>
      <c r="BS1630" s="4"/>
      <c r="BT1630" s="4"/>
      <c r="BU1630" s="4"/>
      <c r="BV1630" s="4"/>
      <c r="BW1630" s="4"/>
      <c r="BX1630" s="4"/>
      <c r="BY1630" s="4"/>
      <c r="BZ1630" s="4"/>
      <c r="CA1630" s="4"/>
      <c r="CB1630" s="4"/>
      <c r="CC1630" s="4"/>
      <c r="CD1630" s="4"/>
      <c r="CE1630" s="4"/>
      <c r="CF1630" s="4"/>
      <c r="CG1630" s="4"/>
      <c r="CH1630" s="4"/>
      <c r="CI1630" s="4"/>
      <c r="CJ1630" s="4"/>
      <c r="CK1630" s="4"/>
      <c r="CL1630" s="4"/>
      <c r="CM1630" s="4"/>
    </row>
    <row r="1631" ht="14.25" customHeight="1">
      <c r="A1631" s="1" t="str">
        <f t="shared" si="178"/>
        <v>OK</v>
      </c>
      <c r="B1631" s="103" t="str">
        <f t="shared" si="4"/>
        <v>OK</v>
      </c>
      <c r="C1631" s="4" t="s">
        <v>7975</v>
      </c>
      <c r="D1631" s="4" t="s">
        <v>7264</v>
      </c>
      <c r="E1631" s="4"/>
      <c r="F1631" s="4"/>
      <c r="G1631" s="4"/>
      <c r="H1631" s="4"/>
      <c r="I1631" s="4"/>
      <c r="J1631" s="4"/>
      <c r="K1631" s="4"/>
      <c r="L1631" s="4"/>
      <c r="M1631" s="4" t="s">
        <v>49</v>
      </c>
      <c r="N1631" s="4" t="s">
        <v>8</v>
      </c>
      <c r="O1631" s="4" t="s">
        <v>3275</v>
      </c>
      <c r="P1631" s="4" t="s">
        <v>4285</v>
      </c>
      <c r="Q1631" s="4"/>
      <c r="R1631" s="4" t="s">
        <v>7979</v>
      </c>
      <c r="S1631" s="4" t="s">
        <v>7980</v>
      </c>
      <c r="T1631" s="4" t="s">
        <v>7981</v>
      </c>
      <c r="U1631" s="4" t="s">
        <v>7982</v>
      </c>
      <c r="V1631" s="4" t="s">
        <v>7983</v>
      </c>
      <c r="W1631" s="4" t="s">
        <v>7984</v>
      </c>
      <c r="X1631" s="4"/>
      <c r="Y1631" s="4"/>
      <c r="Z1631" s="4"/>
      <c r="AA1631" s="4">
        <v>1690.0</v>
      </c>
      <c r="AB1631" s="4" t="s">
        <v>47</v>
      </c>
      <c r="AC1631" s="4"/>
      <c r="AD1631" s="20" t="s">
        <v>270</v>
      </c>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c r="BI1631" s="4"/>
      <c r="BJ1631" s="243" t="str">
        <f t="shared" si="129"/>
        <v>TNBT</v>
      </c>
      <c r="BK1631" s="4"/>
      <c r="BL1631" s="4"/>
      <c r="BM1631" s="4"/>
      <c r="BN1631" s="4"/>
      <c r="BO1631" s="4"/>
      <c r="BP1631" s="4"/>
      <c r="BQ1631" s="4"/>
      <c r="BR1631" s="4"/>
      <c r="BS1631" s="4"/>
      <c r="BT1631" s="4"/>
      <c r="BU1631" s="4"/>
      <c r="BV1631" s="4"/>
      <c r="BW1631" s="4"/>
      <c r="BX1631" s="4"/>
      <c r="BY1631" s="4"/>
      <c r="BZ1631" s="4"/>
      <c r="CA1631" s="4"/>
      <c r="CB1631" s="4"/>
      <c r="CC1631" s="4"/>
      <c r="CD1631" s="4"/>
      <c r="CE1631" s="4"/>
      <c r="CF1631" s="4"/>
      <c r="CG1631" s="4"/>
      <c r="CH1631" s="4"/>
      <c r="CI1631" s="4"/>
      <c r="CJ1631" s="4"/>
      <c r="CK1631" s="4"/>
      <c r="CL1631" s="4"/>
      <c r="CM1631" s="4"/>
    </row>
    <row r="1632" ht="14.25" customHeight="1">
      <c r="A1632" s="1" t="str">
        <f t="shared" si="178"/>
        <v>Giữ chỗ</v>
      </c>
      <c r="B1632" s="103" t="str">
        <f t="shared" si="4"/>
        <v>OK</v>
      </c>
      <c r="C1632" s="4" t="s">
        <v>7975</v>
      </c>
      <c r="D1632" s="4" t="s">
        <v>7264</v>
      </c>
      <c r="E1632" s="4"/>
      <c r="F1632" s="4"/>
      <c r="G1632" s="4"/>
      <c r="H1632" s="4"/>
      <c r="I1632" s="4"/>
      <c r="J1632" s="4"/>
      <c r="K1632" s="4"/>
      <c r="L1632" s="4"/>
      <c r="M1632" s="4" t="s">
        <v>49</v>
      </c>
      <c r="N1632" s="4" t="s">
        <v>8</v>
      </c>
      <c r="O1632" s="4" t="s">
        <v>3275</v>
      </c>
      <c r="P1632" s="4" t="s">
        <v>4285</v>
      </c>
      <c r="Q1632" s="4"/>
      <c r="R1632" s="4"/>
      <c r="S1632" s="4"/>
      <c r="T1632" s="4"/>
      <c r="U1632" s="4"/>
      <c r="V1632" s="4"/>
      <c r="W1632" s="4"/>
      <c r="X1632" s="4"/>
      <c r="Y1632" s="4"/>
      <c r="Z1632" s="4"/>
      <c r="AA1632" s="4">
        <v>1690.0</v>
      </c>
      <c r="AB1632" s="4" t="s">
        <v>47</v>
      </c>
      <c r="AC1632" s="4"/>
      <c r="AD1632" s="20" t="s">
        <v>1060</v>
      </c>
      <c r="AE1632" s="67" t="s">
        <v>8232</v>
      </c>
      <c r="AF1632" s="67" t="s">
        <v>8</v>
      </c>
      <c r="AG1632" s="67" t="s">
        <v>8232</v>
      </c>
      <c r="AH1632" s="67" t="s">
        <v>8232</v>
      </c>
      <c r="AI1632" s="67" t="s">
        <v>8232</v>
      </c>
      <c r="AJ1632" s="67" t="s">
        <v>8232</v>
      </c>
      <c r="AK1632" s="67" t="s">
        <v>8232</v>
      </c>
      <c r="AL1632" s="67" t="s">
        <v>8232</v>
      </c>
      <c r="AM1632" s="67" t="s">
        <v>8232</v>
      </c>
      <c r="AN1632" s="67" t="s">
        <v>10011</v>
      </c>
      <c r="AO1632" s="67" t="s">
        <v>10011</v>
      </c>
      <c r="AP1632" s="4"/>
      <c r="AQ1632" s="4"/>
      <c r="AR1632" s="4"/>
      <c r="AS1632" s="4"/>
      <c r="AT1632" s="4"/>
      <c r="AU1632" s="4"/>
      <c r="AV1632" s="4"/>
      <c r="AW1632" s="4"/>
      <c r="AX1632" s="4"/>
      <c r="AY1632" s="4"/>
      <c r="AZ1632" s="4"/>
      <c r="BA1632" s="4"/>
      <c r="BB1632" s="4"/>
      <c r="BC1632" s="4"/>
      <c r="BD1632" s="4"/>
      <c r="BE1632" s="4"/>
      <c r="BF1632" s="4"/>
      <c r="BG1632" s="4"/>
      <c r="BH1632" s="4"/>
      <c r="BI1632" s="4"/>
      <c r="BJ1632" s="243" t="str">
        <f t="shared" si="129"/>
        <v>TNBT</v>
      </c>
      <c r="BK1632" s="4"/>
      <c r="BL1632" s="4"/>
      <c r="BM1632" s="4"/>
      <c r="BN1632" s="4"/>
      <c r="BO1632" s="4"/>
      <c r="BP1632" s="4"/>
      <c r="BQ1632" s="4"/>
      <c r="BR1632" s="4"/>
      <c r="BS1632" s="4"/>
      <c r="BT1632" s="4"/>
      <c r="BU1632" s="4"/>
      <c r="BV1632" s="4"/>
      <c r="BW1632" s="4"/>
      <c r="BX1632" s="4"/>
      <c r="BY1632" s="4"/>
      <c r="BZ1632" s="4"/>
      <c r="CA1632" s="4"/>
      <c r="CB1632" s="4"/>
      <c r="CC1632" s="4"/>
      <c r="CD1632" s="4"/>
      <c r="CE1632" s="4"/>
      <c r="CF1632" s="4"/>
      <c r="CG1632" s="4"/>
      <c r="CH1632" s="4"/>
      <c r="CI1632" s="4"/>
      <c r="CJ1632" s="4"/>
      <c r="CK1632" s="4"/>
      <c r="CL1632" s="4"/>
      <c r="CM1632" s="4"/>
    </row>
    <row r="1633" ht="14.25" customHeight="1">
      <c r="A1633" s="1" t="str">
        <f t="shared" si="178"/>
        <v>OK</v>
      </c>
      <c r="B1633" s="103" t="str">
        <f t="shared" si="4"/>
        <v>OK</v>
      </c>
      <c r="C1633" s="4" t="s">
        <v>7975</v>
      </c>
      <c r="D1633" s="4" t="s">
        <v>7264</v>
      </c>
      <c r="E1633" s="4"/>
      <c r="F1633" s="4"/>
      <c r="G1633" s="4"/>
      <c r="H1633" s="4"/>
      <c r="I1633" s="4"/>
      <c r="J1633" s="4"/>
      <c r="K1633" s="4"/>
      <c r="L1633" s="4"/>
      <c r="M1633" s="4" t="s">
        <v>49</v>
      </c>
      <c r="N1633" s="4" t="s">
        <v>8</v>
      </c>
      <c r="O1633" s="4" t="s">
        <v>4078</v>
      </c>
      <c r="P1633" s="4" t="s">
        <v>4388</v>
      </c>
      <c r="Q1633" s="4"/>
      <c r="R1633" s="4" t="s">
        <v>7985</v>
      </c>
      <c r="S1633" s="4" t="s">
        <v>2628</v>
      </c>
      <c r="T1633" s="4" t="s">
        <v>227</v>
      </c>
      <c r="U1633" s="4" t="s">
        <v>114</v>
      </c>
      <c r="V1633" s="4" t="s">
        <v>115</v>
      </c>
      <c r="W1633" s="4" t="s">
        <v>116</v>
      </c>
      <c r="X1633" s="4"/>
      <c r="Y1633" s="4"/>
      <c r="Z1633" s="4"/>
      <c r="AA1633" s="4">
        <v>1691.0</v>
      </c>
      <c r="AB1633" s="4" t="s">
        <v>47</v>
      </c>
      <c r="AC1633" s="4"/>
      <c r="AD1633" s="20" t="s">
        <v>816</v>
      </c>
      <c r="AE1633" s="4" t="s">
        <v>7985</v>
      </c>
      <c r="AF1633" s="4" t="s">
        <v>8</v>
      </c>
      <c r="AG1633" s="4" t="s">
        <v>2628</v>
      </c>
      <c r="AH1633" s="4" t="s">
        <v>227</v>
      </c>
      <c r="AI1633" s="4" t="s">
        <v>114</v>
      </c>
      <c r="AJ1633" s="4" t="s">
        <v>115</v>
      </c>
      <c r="AK1633" s="4" t="s">
        <v>116</v>
      </c>
      <c r="AL1633" s="67" t="s">
        <v>151</v>
      </c>
      <c r="AM1633" s="67" t="s">
        <v>10492</v>
      </c>
      <c r="AN1633" s="67" t="s">
        <v>10281</v>
      </c>
      <c r="AO1633" s="67" t="s">
        <v>10493</v>
      </c>
      <c r="AP1633" s="4"/>
      <c r="AQ1633" s="4"/>
      <c r="AR1633" s="4"/>
      <c r="AS1633" s="4"/>
      <c r="AT1633" s="4"/>
      <c r="AU1633" s="4"/>
      <c r="AV1633" s="4"/>
      <c r="AW1633" s="4"/>
      <c r="AX1633" s="4"/>
      <c r="AY1633" s="4"/>
      <c r="AZ1633" s="4"/>
      <c r="BA1633" s="4"/>
      <c r="BB1633" s="4"/>
      <c r="BC1633" s="4"/>
      <c r="BD1633" s="4"/>
      <c r="BE1633" s="4"/>
      <c r="BF1633" s="4"/>
      <c r="BG1633" s="4"/>
      <c r="BH1633" s="4"/>
      <c r="BI1633" s="4"/>
      <c r="BJ1633" s="243" t="str">
        <f t="shared" si="129"/>
        <v>TNBT</v>
      </c>
      <c r="BK1633" s="4"/>
      <c r="BL1633" s="4"/>
      <c r="BM1633" s="4"/>
      <c r="BN1633" s="4"/>
      <c r="BO1633" s="4"/>
      <c r="BP1633" s="4"/>
      <c r="BQ1633" s="4"/>
      <c r="BR1633" s="4"/>
      <c r="BS1633" s="4"/>
      <c r="BT1633" s="4"/>
      <c r="BU1633" s="4"/>
      <c r="BV1633" s="4"/>
      <c r="BW1633" s="4"/>
      <c r="BX1633" s="4"/>
      <c r="BY1633" s="4"/>
      <c r="BZ1633" s="4"/>
      <c r="CA1633" s="4"/>
      <c r="CB1633" s="4"/>
      <c r="CC1633" s="4"/>
      <c r="CD1633" s="4"/>
      <c r="CE1633" s="4"/>
      <c r="CF1633" s="4"/>
      <c r="CG1633" s="4"/>
      <c r="CH1633" s="4"/>
      <c r="CI1633" s="4"/>
      <c r="CJ1633" s="4"/>
      <c r="CK1633" s="4"/>
      <c r="CL1633" s="4"/>
      <c r="CM1633" s="4"/>
    </row>
    <row r="1634" ht="14.25" customHeight="1">
      <c r="A1634" s="1" t="str">
        <f t="shared" si="178"/>
        <v>Giữ chỗ</v>
      </c>
      <c r="B1634" s="103" t="str">
        <f t="shared" si="4"/>
        <v>OK</v>
      </c>
      <c r="C1634" s="4" t="s">
        <v>7975</v>
      </c>
      <c r="D1634" s="4" t="s">
        <v>7264</v>
      </c>
      <c r="E1634" s="4"/>
      <c r="F1634" s="4"/>
      <c r="G1634" s="4"/>
      <c r="H1634" s="4"/>
      <c r="I1634" s="4"/>
      <c r="J1634" s="4"/>
      <c r="K1634" s="4"/>
      <c r="L1634" s="4"/>
      <c r="M1634" s="4" t="s">
        <v>49</v>
      </c>
      <c r="N1634" s="4" t="s">
        <v>8</v>
      </c>
      <c r="O1634" s="4" t="s">
        <v>3028</v>
      </c>
      <c r="P1634" s="4" t="s">
        <v>6881</v>
      </c>
      <c r="Q1634" s="4"/>
      <c r="R1634" s="4"/>
      <c r="S1634" s="4"/>
      <c r="T1634" s="4"/>
      <c r="U1634" s="4"/>
      <c r="V1634" s="4"/>
      <c r="W1634" s="4"/>
      <c r="X1634" s="4"/>
      <c r="Y1634" s="4"/>
      <c r="Z1634" s="4"/>
      <c r="AA1634" s="4">
        <v>1691.0</v>
      </c>
      <c r="AB1634" s="4" t="s">
        <v>47</v>
      </c>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4"/>
      <c r="BH1634" s="4"/>
      <c r="BI1634" s="4"/>
      <c r="BJ1634" s="243" t="str">
        <f t="shared" si="129"/>
        <v>TNBT</v>
      </c>
      <c r="BK1634" s="4"/>
      <c r="BL1634" s="4"/>
      <c r="BM1634" s="4"/>
      <c r="BN1634" s="4"/>
      <c r="BO1634" s="4"/>
      <c r="BP1634" s="4"/>
      <c r="BQ1634" s="4"/>
      <c r="BR1634" s="4"/>
      <c r="BS1634" s="4"/>
      <c r="BT1634" s="4"/>
      <c r="BU1634" s="4"/>
      <c r="BV1634" s="4"/>
      <c r="BW1634" s="4"/>
      <c r="BX1634" s="4"/>
      <c r="BY1634" s="4"/>
      <c r="BZ1634" s="4"/>
      <c r="CA1634" s="4"/>
      <c r="CB1634" s="4"/>
      <c r="CC1634" s="4"/>
      <c r="CD1634" s="4"/>
      <c r="CE1634" s="4"/>
      <c r="CF1634" s="4"/>
      <c r="CG1634" s="4"/>
      <c r="CH1634" s="4"/>
      <c r="CI1634" s="4"/>
      <c r="CJ1634" s="4"/>
      <c r="CK1634" s="4"/>
      <c r="CL1634" s="4"/>
      <c r="CM1634" s="4"/>
    </row>
    <row r="1635" ht="14.25" customHeight="1">
      <c r="A1635" s="1" t="str">
        <f t="shared" si="178"/>
        <v/>
      </c>
      <c r="B1635" s="103" t="str">
        <f t="shared" si="4"/>
        <v>Có sẵn</v>
      </c>
      <c r="C1635" s="4" t="s">
        <v>7975</v>
      </c>
      <c r="D1635" s="4" t="s">
        <v>7264</v>
      </c>
      <c r="E1635" s="4"/>
      <c r="F1635" s="4" t="s">
        <v>7976</v>
      </c>
      <c r="G1635" s="4" t="s">
        <v>7977</v>
      </c>
      <c r="H1635" s="4"/>
      <c r="I1635" s="4"/>
      <c r="J1635" s="4" t="s">
        <v>3099</v>
      </c>
      <c r="K1635" s="4"/>
      <c r="L1635" s="4"/>
      <c r="M1635" s="4"/>
      <c r="N1635" s="4"/>
      <c r="O1635" s="4"/>
      <c r="P1635" s="4" t="s">
        <v>7784</v>
      </c>
      <c r="Q1635" s="4" t="s">
        <v>8</v>
      </c>
      <c r="R1635" s="4" t="s">
        <v>7986</v>
      </c>
      <c r="S1635" s="4" t="s">
        <v>7987</v>
      </c>
      <c r="T1635" s="4" t="s">
        <v>7988</v>
      </c>
      <c r="U1635" s="4" t="s">
        <v>7989</v>
      </c>
      <c r="V1635" s="4" t="s">
        <v>7681</v>
      </c>
      <c r="W1635" s="4" t="s">
        <v>150</v>
      </c>
      <c r="X1635" s="4" t="s">
        <v>171</v>
      </c>
      <c r="Y1635" s="4"/>
      <c r="Z1635" s="4" t="s">
        <v>7990</v>
      </c>
      <c r="AA1635" s="4">
        <v>1692.0</v>
      </c>
      <c r="AB1635" s="4" t="s">
        <v>49</v>
      </c>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c r="BI1635" s="4"/>
      <c r="BJ1635" s="243" t="str">
        <f t="shared" si="129"/>
        <v>TNBT</v>
      </c>
      <c r="BK1635" s="4"/>
      <c r="BL1635" s="4"/>
      <c r="BM1635" s="4"/>
      <c r="BN1635" s="4"/>
      <c r="BO1635" s="4"/>
      <c r="BP1635" s="4"/>
      <c r="BQ1635" s="4"/>
      <c r="BR1635" s="4"/>
      <c r="BS1635" s="4"/>
      <c r="BT1635" s="4"/>
      <c r="BU1635" s="4"/>
      <c r="BV1635" s="4"/>
      <c r="BW1635" s="4"/>
      <c r="BX1635" s="4"/>
      <c r="BY1635" s="4"/>
      <c r="BZ1635" s="4"/>
      <c r="CA1635" s="4"/>
      <c r="CB1635" s="4"/>
      <c r="CC1635" s="4"/>
      <c r="CD1635" s="4"/>
      <c r="CE1635" s="4"/>
      <c r="CF1635" s="4"/>
      <c r="CG1635" s="4"/>
      <c r="CH1635" s="4"/>
      <c r="CI1635" s="4"/>
      <c r="CJ1635" s="4"/>
      <c r="CK1635" s="4"/>
      <c r="CL1635" s="4"/>
      <c r="CM1635" s="4"/>
    </row>
    <row r="1636" ht="14.25" customHeight="1">
      <c r="A1636" s="1" t="str">
        <f t="shared" si="178"/>
        <v/>
      </c>
      <c r="B1636" s="103" t="str">
        <f t="shared" si="4"/>
        <v>Có sẵn</v>
      </c>
      <c r="C1636" s="4" t="s">
        <v>7975</v>
      </c>
      <c r="D1636" s="4" t="s">
        <v>7264</v>
      </c>
      <c r="E1636" s="4"/>
      <c r="F1636" s="4"/>
      <c r="G1636" s="4"/>
      <c r="H1636" s="4"/>
      <c r="I1636" s="4"/>
      <c r="J1636" s="4"/>
      <c r="K1636" s="4"/>
      <c r="L1636" s="4"/>
      <c r="M1636" s="4"/>
      <c r="N1636" s="4"/>
      <c r="O1636" s="4"/>
      <c r="P1636" s="4"/>
      <c r="Q1636" s="4" t="s">
        <v>5</v>
      </c>
      <c r="R1636" s="4" t="s">
        <v>7991</v>
      </c>
      <c r="S1636" s="4" t="s">
        <v>7992</v>
      </c>
      <c r="T1636" s="4" t="s">
        <v>7993</v>
      </c>
      <c r="U1636" s="4" t="s">
        <v>7992</v>
      </c>
      <c r="V1636" s="4" t="s">
        <v>7994</v>
      </c>
      <c r="W1636" s="4" t="s">
        <v>7995</v>
      </c>
      <c r="X1636" s="4"/>
      <c r="Y1636" s="4"/>
      <c r="Z1636" s="4" t="s">
        <v>722</v>
      </c>
      <c r="AA1636" s="4">
        <v>1693.0</v>
      </c>
      <c r="AB1636" s="4" t="s">
        <v>49</v>
      </c>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4"/>
      <c r="BH1636" s="4"/>
      <c r="BI1636" s="4"/>
      <c r="BJ1636" s="243" t="str">
        <f t="shared" si="129"/>
        <v>TNLT</v>
      </c>
      <c r="BK1636" s="4"/>
      <c r="BL1636" s="4"/>
      <c r="BM1636" s="4"/>
      <c r="BN1636" s="4"/>
      <c r="BO1636" s="4"/>
      <c r="BP1636" s="4"/>
      <c r="BQ1636" s="4"/>
      <c r="BR1636" s="4"/>
      <c r="BS1636" s="4"/>
      <c r="BT1636" s="4"/>
      <c r="BU1636" s="4"/>
      <c r="BV1636" s="4"/>
      <c r="BW1636" s="4"/>
      <c r="BX1636" s="4"/>
      <c r="BY1636" s="4"/>
      <c r="BZ1636" s="4"/>
      <c r="CA1636" s="4"/>
      <c r="CB1636" s="4"/>
      <c r="CC1636" s="4"/>
      <c r="CD1636" s="4"/>
      <c r="CE1636" s="4"/>
      <c r="CF1636" s="4"/>
      <c r="CG1636" s="4"/>
      <c r="CH1636" s="4"/>
      <c r="CI1636" s="4"/>
      <c r="CJ1636" s="4"/>
      <c r="CK1636" s="4"/>
      <c r="CL1636" s="4"/>
      <c r="CM1636" s="4"/>
    </row>
    <row r="1637" ht="14.25" customHeight="1">
      <c r="A1637" s="1" t="str">
        <f t="shared" si="178"/>
        <v/>
      </c>
      <c r="B1637" s="103" t="str">
        <f t="shared" si="4"/>
        <v>Có sẵn</v>
      </c>
      <c r="C1637" s="4" t="s">
        <v>7975</v>
      </c>
      <c r="D1637" s="4" t="s">
        <v>7264</v>
      </c>
      <c r="E1637" s="4"/>
      <c r="F1637" s="4"/>
      <c r="G1637" s="4"/>
      <c r="H1637" s="4"/>
      <c r="I1637" s="4"/>
      <c r="J1637" s="4"/>
      <c r="K1637" s="4"/>
      <c r="L1637" s="4"/>
      <c r="M1637" s="4"/>
      <c r="N1637" s="4"/>
      <c r="O1637" s="4"/>
      <c r="P1637" s="4"/>
      <c r="Q1637" s="4" t="s">
        <v>9</v>
      </c>
      <c r="R1637" s="4" t="s">
        <v>7996</v>
      </c>
      <c r="S1637" s="4"/>
      <c r="T1637" s="4"/>
      <c r="U1637" s="4"/>
      <c r="V1637" s="4"/>
      <c r="W1637" s="4"/>
      <c r="X1637" s="4"/>
      <c r="Y1637" s="4"/>
      <c r="Z1637" s="4" t="s">
        <v>7997</v>
      </c>
      <c r="AA1637" s="4">
        <v>1694.0</v>
      </c>
      <c r="AB1637" s="4" t="s">
        <v>49</v>
      </c>
      <c r="AC1637" s="4"/>
      <c r="AD1637" s="20" t="s">
        <v>466</v>
      </c>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c r="BI1637" s="4"/>
      <c r="BJ1637" s="243" t="str">
        <f t="shared" si="129"/>
        <v>TL</v>
      </c>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c r="CK1637" s="4"/>
      <c r="CL1637" s="4"/>
      <c r="CM1637" s="4"/>
    </row>
    <row r="1638" ht="14.25" customHeight="1">
      <c r="A1638" s="1" t="str">
        <f t="shared" si="178"/>
        <v>OK</v>
      </c>
      <c r="B1638" s="103" t="str">
        <f t="shared" si="4"/>
        <v>OK</v>
      </c>
      <c r="C1638" s="4" t="s">
        <v>7998</v>
      </c>
      <c r="D1638" s="4" t="s">
        <v>7264</v>
      </c>
      <c r="E1638" s="4"/>
      <c r="F1638" s="4"/>
      <c r="G1638" s="4"/>
      <c r="H1638" s="4"/>
      <c r="I1638" s="4"/>
      <c r="J1638" s="4"/>
      <c r="K1638" s="4"/>
      <c r="L1638" s="4"/>
      <c r="M1638" s="4" t="s">
        <v>49</v>
      </c>
      <c r="N1638" s="4" t="s">
        <v>8</v>
      </c>
      <c r="O1638" s="4" t="s">
        <v>3485</v>
      </c>
      <c r="P1638" s="4" t="s">
        <v>3564</v>
      </c>
      <c r="Q1638" s="4"/>
      <c r="R1638" s="4" t="s">
        <v>7999</v>
      </c>
      <c r="S1638" s="4" t="s">
        <v>8000</v>
      </c>
      <c r="T1638" s="4" t="s">
        <v>8001</v>
      </c>
      <c r="U1638" s="4" t="s">
        <v>8002</v>
      </c>
      <c r="V1638" s="4" t="s">
        <v>8003</v>
      </c>
      <c r="W1638" s="4" t="s">
        <v>8004</v>
      </c>
      <c r="X1638" s="4"/>
      <c r="Y1638" s="4"/>
      <c r="Z1638" s="4"/>
      <c r="AA1638" s="4">
        <v>1695.0</v>
      </c>
      <c r="AB1638" s="4" t="s">
        <v>47</v>
      </c>
      <c r="AC1638" s="4"/>
      <c r="AD1638" s="20" t="s">
        <v>485</v>
      </c>
      <c r="AE1638" s="67" t="s">
        <v>10494</v>
      </c>
      <c r="AF1638" s="67" t="s">
        <v>8</v>
      </c>
      <c r="AG1638" s="67" t="s">
        <v>8171</v>
      </c>
      <c r="AH1638" s="67" t="s">
        <v>8171</v>
      </c>
      <c r="AI1638" s="67" t="s">
        <v>8171</v>
      </c>
      <c r="AJ1638" s="67" t="s">
        <v>8171</v>
      </c>
      <c r="AK1638" s="67" t="s">
        <v>8171</v>
      </c>
      <c r="AL1638" s="67" t="s">
        <v>8171</v>
      </c>
      <c r="AM1638" s="67" t="s">
        <v>9815</v>
      </c>
      <c r="AN1638" s="67" t="s">
        <v>9815</v>
      </c>
      <c r="AO1638" s="67" t="s">
        <v>10495</v>
      </c>
      <c r="AP1638" s="4"/>
      <c r="AQ1638" s="4"/>
      <c r="AR1638" s="4"/>
      <c r="AS1638" s="4"/>
      <c r="AT1638" s="4"/>
      <c r="AU1638" s="4"/>
      <c r="AV1638" s="4"/>
      <c r="AW1638" s="4"/>
      <c r="AX1638" s="4"/>
      <c r="AY1638" s="4"/>
      <c r="AZ1638" s="4"/>
      <c r="BA1638" s="4"/>
      <c r="BB1638" s="4"/>
      <c r="BC1638" s="4"/>
      <c r="BD1638" s="4"/>
      <c r="BE1638" s="4"/>
      <c r="BF1638" s="4"/>
      <c r="BG1638" s="4"/>
      <c r="BH1638" s="4"/>
      <c r="BI1638" s="4"/>
      <c r="BJ1638" s="243" t="str">
        <f t="shared" si="129"/>
        <v>TNBT</v>
      </c>
      <c r="BK1638" s="4"/>
      <c r="BL1638" s="4"/>
      <c r="BM1638" s="4"/>
      <c r="BN1638" s="4"/>
      <c r="BO1638" s="4"/>
      <c r="BP1638" s="4"/>
      <c r="BQ1638" s="4"/>
      <c r="BR1638" s="4"/>
      <c r="BS1638" s="4"/>
      <c r="BT1638" s="4"/>
      <c r="BU1638" s="4"/>
      <c r="BV1638" s="4"/>
      <c r="BW1638" s="4"/>
      <c r="BX1638" s="4"/>
      <c r="BY1638" s="4"/>
      <c r="BZ1638" s="4"/>
      <c r="CA1638" s="4"/>
      <c r="CB1638" s="4"/>
      <c r="CC1638" s="4"/>
      <c r="CD1638" s="4"/>
      <c r="CE1638" s="4"/>
      <c r="CF1638" s="4"/>
      <c r="CG1638" s="4"/>
      <c r="CH1638" s="4"/>
      <c r="CI1638" s="4"/>
      <c r="CJ1638" s="4"/>
      <c r="CK1638" s="4"/>
      <c r="CL1638" s="4"/>
      <c r="CM1638" s="4"/>
    </row>
    <row r="1639" ht="14.25" customHeight="1">
      <c r="A1639" s="1" t="str">
        <f t="shared" si="178"/>
        <v/>
      </c>
      <c r="B1639" s="103" t="str">
        <f t="shared" si="4"/>
        <v>Tự do chọn</v>
      </c>
      <c r="C1639" s="4" t="s">
        <v>7998</v>
      </c>
      <c r="D1639" s="4" t="s">
        <v>7264</v>
      </c>
      <c r="E1639" s="4"/>
      <c r="F1639" s="4"/>
      <c r="G1639" s="4"/>
      <c r="H1639" s="4"/>
      <c r="I1639" s="4"/>
      <c r="J1639" s="4"/>
      <c r="K1639" s="4"/>
      <c r="L1639" s="4"/>
      <c r="M1639" s="4" t="s">
        <v>49</v>
      </c>
      <c r="N1639" s="4" t="s">
        <v>8</v>
      </c>
      <c r="O1639" s="4"/>
      <c r="P1639" s="4"/>
      <c r="Q1639" s="4"/>
      <c r="R1639" s="4"/>
      <c r="S1639" s="4"/>
      <c r="T1639" s="4"/>
      <c r="U1639" s="4"/>
      <c r="V1639" s="4"/>
      <c r="W1639" s="4"/>
      <c r="X1639" s="4"/>
      <c r="Y1639" s="4"/>
      <c r="Z1639" s="4"/>
      <c r="AA1639" s="4">
        <v>1695.0</v>
      </c>
      <c r="AB1639" s="4" t="s">
        <v>47</v>
      </c>
      <c r="AC1639" s="4"/>
      <c r="AD1639" s="20" t="s">
        <v>489</v>
      </c>
      <c r="AE1639" s="67" t="s">
        <v>8501</v>
      </c>
      <c r="AF1639" s="67" t="s">
        <v>8</v>
      </c>
      <c r="AG1639" s="67" t="s">
        <v>8501</v>
      </c>
      <c r="AH1639" s="67" t="s">
        <v>8501</v>
      </c>
      <c r="AI1639" s="67" t="s">
        <v>8501</v>
      </c>
      <c r="AJ1639" s="67" t="s">
        <v>8501</v>
      </c>
      <c r="AK1639" s="67" t="s">
        <v>8501</v>
      </c>
      <c r="AL1639" s="67" t="s">
        <v>8501</v>
      </c>
      <c r="AM1639" s="67" t="s">
        <v>8501</v>
      </c>
      <c r="AN1639" s="67" t="s">
        <v>8576</v>
      </c>
      <c r="AO1639" s="67" t="s">
        <v>10496</v>
      </c>
      <c r="AP1639" s="4"/>
      <c r="AQ1639" s="4"/>
      <c r="AR1639" s="4"/>
      <c r="AS1639" s="4"/>
      <c r="AT1639" s="4"/>
      <c r="AU1639" s="4"/>
      <c r="AV1639" s="4"/>
      <c r="AW1639" s="4"/>
      <c r="AX1639" s="4"/>
      <c r="AY1639" s="4"/>
      <c r="AZ1639" s="4"/>
      <c r="BA1639" s="4"/>
      <c r="BB1639" s="4"/>
      <c r="BC1639" s="4"/>
      <c r="BD1639" s="4"/>
      <c r="BE1639" s="4"/>
      <c r="BF1639" s="4"/>
      <c r="BG1639" s="4"/>
      <c r="BH1639" s="4"/>
      <c r="BI1639" s="4"/>
      <c r="BJ1639" s="243" t="str">
        <f t="shared" si="129"/>
        <v>TNBT</v>
      </c>
      <c r="BK1639" s="4"/>
      <c r="BL1639" s="4"/>
      <c r="BM1639" s="4"/>
      <c r="BN1639" s="4"/>
      <c r="BO1639" s="4"/>
      <c r="BP1639" s="4"/>
      <c r="BQ1639" s="4"/>
      <c r="BR1639" s="4"/>
      <c r="BS1639" s="4"/>
      <c r="BT1639" s="4"/>
      <c r="BU1639" s="4"/>
      <c r="BV1639" s="4"/>
      <c r="BW1639" s="4"/>
      <c r="BX1639" s="4"/>
      <c r="BY1639" s="4"/>
      <c r="BZ1639" s="4"/>
      <c r="CA1639" s="4"/>
      <c r="CB1639" s="4"/>
      <c r="CC1639" s="4"/>
      <c r="CD1639" s="4"/>
      <c r="CE1639" s="4"/>
      <c r="CF1639" s="4"/>
      <c r="CG1639" s="4"/>
      <c r="CH1639" s="4"/>
      <c r="CI1639" s="4"/>
      <c r="CJ1639" s="4"/>
      <c r="CK1639" s="4"/>
      <c r="CL1639" s="4"/>
      <c r="CM1639" s="4"/>
    </row>
    <row r="1640" ht="14.25" customHeight="1">
      <c r="A1640" s="1" t="str">
        <f t="shared" si="178"/>
        <v>OK</v>
      </c>
      <c r="B1640" s="103" t="str">
        <f t="shared" si="4"/>
        <v>OK</v>
      </c>
      <c r="C1640" s="4" t="s">
        <v>7998</v>
      </c>
      <c r="D1640" s="4" t="s">
        <v>7264</v>
      </c>
      <c r="E1640" s="4"/>
      <c r="F1640" s="4"/>
      <c r="G1640" s="4"/>
      <c r="H1640" s="4"/>
      <c r="I1640" s="4"/>
      <c r="J1640" s="4"/>
      <c r="K1640" s="4"/>
      <c r="L1640" s="4"/>
      <c r="M1640" s="4" t="s">
        <v>49</v>
      </c>
      <c r="N1640" s="4" t="s">
        <v>8</v>
      </c>
      <c r="O1640" s="4" t="s">
        <v>3302</v>
      </c>
      <c r="P1640" s="4" t="s">
        <v>3303</v>
      </c>
      <c r="Q1640" s="4"/>
      <c r="R1640" s="4" t="s">
        <v>8005</v>
      </c>
      <c r="S1640" s="4" t="s">
        <v>8006</v>
      </c>
      <c r="T1640" s="4" t="s">
        <v>8007</v>
      </c>
      <c r="U1640" s="4" t="s">
        <v>8008</v>
      </c>
      <c r="V1640" s="4" t="s">
        <v>8009</v>
      </c>
      <c r="W1640" s="4"/>
      <c r="X1640" s="4"/>
      <c r="Y1640" s="4"/>
      <c r="Z1640" s="4"/>
      <c r="AA1640" s="4">
        <v>1696.0</v>
      </c>
      <c r="AB1640" s="4" t="s">
        <v>47</v>
      </c>
      <c r="AC1640" s="4"/>
      <c r="AD1640" s="20" t="s">
        <v>494</v>
      </c>
      <c r="AE1640" s="67" t="s">
        <v>8171</v>
      </c>
      <c r="AF1640" s="67" t="s">
        <v>8171</v>
      </c>
      <c r="AG1640" s="67" t="s">
        <v>8232</v>
      </c>
      <c r="AH1640" s="67" t="s">
        <v>8232</v>
      </c>
      <c r="AI1640" s="67" t="s">
        <v>8232</v>
      </c>
      <c r="AJ1640" s="67" t="s">
        <v>8232</v>
      </c>
      <c r="AK1640" s="67" t="s">
        <v>8232</v>
      </c>
      <c r="AL1640" s="67" t="s">
        <v>8232</v>
      </c>
      <c r="AM1640" s="67" t="s">
        <v>8232</v>
      </c>
      <c r="AN1640" s="67" t="s">
        <v>10497</v>
      </c>
      <c r="AO1640" s="67" t="s">
        <v>10498</v>
      </c>
      <c r="AP1640" s="4"/>
      <c r="AQ1640" s="4"/>
      <c r="AR1640" s="4"/>
      <c r="AS1640" s="4"/>
      <c r="AT1640" s="4"/>
      <c r="AU1640" s="4"/>
      <c r="AV1640" s="4"/>
      <c r="AW1640" s="4"/>
      <c r="AX1640" s="4"/>
      <c r="AY1640" s="4"/>
      <c r="AZ1640" s="4"/>
      <c r="BA1640" s="4"/>
      <c r="BB1640" s="4"/>
      <c r="BC1640" s="4"/>
      <c r="BD1640" s="4"/>
      <c r="BE1640" s="4"/>
      <c r="BF1640" s="4"/>
      <c r="BG1640" s="4"/>
      <c r="BH1640" s="4"/>
      <c r="BI1640" s="4"/>
      <c r="BJ1640" s="243" t="str">
        <f t="shared" si="129"/>
        <v>TNBT</v>
      </c>
      <c r="BK1640" s="4"/>
      <c r="BL1640" s="4"/>
      <c r="BM1640" s="4"/>
      <c r="BN1640" s="4"/>
      <c r="BO1640" s="4"/>
      <c r="BP1640" s="4"/>
      <c r="BQ1640" s="4"/>
      <c r="BR1640" s="4"/>
      <c r="BS1640" s="4"/>
      <c r="BT1640" s="4"/>
      <c r="BU1640" s="4"/>
      <c r="BV1640" s="4"/>
      <c r="BW1640" s="4"/>
      <c r="BX1640" s="4"/>
      <c r="BY1640" s="4"/>
      <c r="BZ1640" s="4"/>
      <c r="CA1640" s="4"/>
      <c r="CB1640" s="4"/>
      <c r="CC1640" s="4"/>
      <c r="CD1640" s="4"/>
      <c r="CE1640" s="4"/>
      <c r="CF1640" s="4"/>
      <c r="CG1640" s="4"/>
      <c r="CH1640" s="4"/>
      <c r="CI1640" s="4"/>
      <c r="CJ1640" s="4"/>
      <c r="CK1640" s="4"/>
      <c r="CL1640" s="4"/>
      <c r="CM1640" s="4"/>
    </row>
    <row r="1641" ht="14.25" customHeight="1">
      <c r="A1641" s="1" t="str">
        <f t="shared" si="178"/>
        <v/>
      </c>
      <c r="B1641" s="103" t="str">
        <f t="shared" si="4"/>
        <v>Tự do chọn</v>
      </c>
      <c r="C1641" s="4" t="s">
        <v>7998</v>
      </c>
      <c r="D1641" s="4" t="s">
        <v>7264</v>
      </c>
      <c r="E1641" s="4"/>
      <c r="F1641" s="4"/>
      <c r="G1641" s="4"/>
      <c r="H1641" s="4"/>
      <c r="I1641" s="4"/>
      <c r="J1641" s="4"/>
      <c r="K1641" s="4"/>
      <c r="L1641" s="4"/>
      <c r="M1641" s="4" t="s">
        <v>49</v>
      </c>
      <c r="N1641" s="4" t="s">
        <v>8</v>
      </c>
      <c r="O1641" s="4"/>
      <c r="P1641" s="4"/>
      <c r="Q1641" s="4"/>
      <c r="R1641" s="4"/>
      <c r="S1641" s="4"/>
      <c r="T1641" s="4"/>
      <c r="U1641" s="4"/>
      <c r="V1641" s="4"/>
      <c r="W1641" s="4"/>
      <c r="X1641" s="4"/>
      <c r="Y1641" s="4"/>
      <c r="Z1641" s="4"/>
      <c r="AA1641" s="4">
        <v>1696.0</v>
      </c>
      <c r="AB1641" s="4" t="s">
        <v>47</v>
      </c>
      <c r="AC1641" s="4"/>
      <c r="AD1641" s="20" t="s">
        <v>466</v>
      </c>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c r="BI1641" s="4"/>
      <c r="BJ1641" s="243" t="str">
        <f t="shared" si="129"/>
        <v>TNBT</v>
      </c>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c r="CL1641" s="4"/>
      <c r="CM1641" s="4"/>
    </row>
    <row r="1642" ht="14.25" customHeight="1">
      <c r="A1642" s="1" t="str">
        <f t="shared" si="178"/>
        <v/>
      </c>
      <c r="B1642" s="103" t="str">
        <f t="shared" si="4"/>
        <v>Có sẵn</v>
      </c>
      <c r="C1642" s="4" t="s">
        <v>7998</v>
      </c>
      <c r="D1642" s="4" t="s">
        <v>7264</v>
      </c>
      <c r="E1642" s="4"/>
      <c r="F1642" s="4"/>
      <c r="G1642" s="4" t="s">
        <v>8010</v>
      </c>
      <c r="H1642" s="4"/>
      <c r="I1642" s="4"/>
      <c r="J1642" s="4"/>
      <c r="K1642" s="4"/>
      <c r="L1642" s="4"/>
      <c r="M1642" s="4" t="s">
        <v>49</v>
      </c>
      <c r="N1642" s="4" t="s">
        <v>8</v>
      </c>
      <c r="O1642" s="4" t="s">
        <v>2631</v>
      </c>
      <c r="P1642" s="4" t="s">
        <v>3197</v>
      </c>
      <c r="Q1642" s="4" t="s">
        <v>8</v>
      </c>
      <c r="R1642" s="4" t="s">
        <v>8011</v>
      </c>
      <c r="S1642" s="4" t="s">
        <v>8012</v>
      </c>
      <c r="T1642" s="4" t="s">
        <v>8013</v>
      </c>
      <c r="U1642" s="4" t="s">
        <v>8014</v>
      </c>
      <c r="V1642" s="4" t="s">
        <v>8015</v>
      </c>
      <c r="W1642" s="4" t="s">
        <v>8016</v>
      </c>
      <c r="X1642" s="4"/>
      <c r="Y1642" s="4"/>
      <c r="Z1642" s="4"/>
      <c r="AA1642" s="4">
        <v>1697.0</v>
      </c>
      <c r="AB1642" s="4" t="s">
        <v>47</v>
      </c>
      <c r="AC1642" s="4"/>
      <c r="AD1642" s="20" t="s">
        <v>485</v>
      </c>
      <c r="AE1642" s="67" t="s">
        <v>8171</v>
      </c>
      <c r="AF1642" s="67" t="s">
        <v>8</v>
      </c>
      <c r="AG1642" s="67" t="s">
        <v>8171</v>
      </c>
      <c r="AH1642" s="67" t="s">
        <v>8171</v>
      </c>
      <c r="AI1642" s="67" t="s">
        <v>8171</v>
      </c>
      <c r="AJ1642" s="67" t="s">
        <v>8171</v>
      </c>
      <c r="AK1642" s="67" t="s">
        <v>8171</v>
      </c>
      <c r="AL1642" s="67" t="s">
        <v>99</v>
      </c>
      <c r="AM1642" s="67" t="s">
        <v>10499</v>
      </c>
      <c r="AN1642" s="67" t="s">
        <v>10500</v>
      </c>
      <c r="AO1642" s="67" t="s">
        <v>10501</v>
      </c>
      <c r="AP1642" s="4"/>
      <c r="AQ1642" s="4"/>
      <c r="AR1642" s="4"/>
      <c r="AS1642" s="4"/>
      <c r="AT1642" s="4"/>
      <c r="AU1642" s="4"/>
      <c r="AV1642" s="4"/>
      <c r="AW1642" s="4"/>
      <c r="AX1642" s="4"/>
      <c r="AY1642" s="4"/>
      <c r="AZ1642" s="4"/>
      <c r="BA1642" s="4"/>
      <c r="BB1642" s="4"/>
      <c r="BC1642" s="4"/>
      <c r="BD1642" s="4"/>
      <c r="BE1642" s="4"/>
      <c r="BF1642" s="4"/>
      <c r="BG1642" s="4"/>
      <c r="BH1642" s="4"/>
      <c r="BI1642" s="4"/>
      <c r="BJ1642" s="243" t="str">
        <f t="shared" si="129"/>
        <v>TNBT</v>
      </c>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c r="CL1642" s="4"/>
      <c r="CM1642" s="4"/>
    </row>
    <row r="1643" ht="14.25" customHeight="1">
      <c r="A1643" s="1" t="str">
        <f t="shared" si="178"/>
        <v/>
      </c>
      <c r="B1643" s="103" t="str">
        <f t="shared" si="4"/>
        <v>Tự do chọn</v>
      </c>
      <c r="C1643" s="4" t="s">
        <v>7998</v>
      </c>
      <c r="D1643" s="4" t="s">
        <v>7264</v>
      </c>
      <c r="E1643" s="4"/>
      <c r="F1643" s="4"/>
      <c r="G1643" s="4" t="s">
        <v>8010</v>
      </c>
      <c r="H1643" s="4"/>
      <c r="I1643" s="4"/>
      <c r="J1643" s="4"/>
      <c r="K1643" s="4"/>
      <c r="L1643" s="4"/>
      <c r="M1643" s="4" t="s">
        <v>49</v>
      </c>
      <c r="N1643" s="4" t="s">
        <v>8</v>
      </c>
      <c r="O1643" s="4"/>
      <c r="P1643" s="4"/>
      <c r="Q1643" s="4"/>
      <c r="R1643" s="4"/>
      <c r="S1643" s="4"/>
      <c r="T1643" s="4"/>
      <c r="U1643" s="4"/>
      <c r="V1643" s="4"/>
      <c r="W1643" s="4"/>
      <c r="X1643" s="4"/>
      <c r="Y1643" s="4"/>
      <c r="Z1643" s="4"/>
      <c r="AA1643" s="4">
        <v>1697.0</v>
      </c>
      <c r="AB1643" s="4" t="s">
        <v>47</v>
      </c>
      <c r="AC1643" s="4"/>
      <c r="AD1643" s="20" t="s">
        <v>489</v>
      </c>
      <c r="AE1643" s="67" t="s">
        <v>8232</v>
      </c>
      <c r="AF1643" s="67" t="s">
        <v>8</v>
      </c>
      <c r="AG1643" s="67" t="s">
        <v>8232</v>
      </c>
      <c r="AH1643" s="67" t="s">
        <v>8232</v>
      </c>
      <c r="AI1643" s="67" t="s">
        <v>8232</v>
      </c>
      <c r="AJ1643" s="67" t="s">
        <v>8232</v>
      </c>
      <c r="AK1643" s="67" t="s">
        <v>8232</v>
      </c>
      <c r="AL1643" s="67" t="s">
        <v>8232</v>
      </c>
      <c r="AM1643" s="67" t="s">
        <v>8232</v>
      </c>
      <c r="AN1643" s="67" t="s">
        <v>8576</v>
      </c>
      <c r="AO1643" s="67" t="s">
        <v>10502</v>
      </c>
      <c r="AP1643" s="4"/>
      <c r="AQ1643" s="4"/>
      <c r="AR1643" s="4"/>
      <c r="AS1643" s="4"/>
      <c r="AT1643" s="4"/>
      <c r="AU1643" s="4"/>
      <c r="AV1643" s="4"/>
      <c r="AW1643" s="4"/>
      <c r="AX1643" s="4"/>
      <c r="AY1643" s="4"/>
      <c r="AZ1643" s="4"/>
      <c r="BA1643" s="4"/>
      <c r="BB1643" s="4"/>
      <c r="BC1643" s="4"/>
      <c r="BD1643" s="4"/>
      <c r="BE1643" s="4"/>
      <c r="BF1643" s="4"/>
      <c r="BG1643" s="4"/>
      <c r="BH1643" s="4"/>
      <c r="BI1643" s="4"/>
      <c r="BJ1643" s="243" t="str">
        <f t="shared" si="129"/>
        <v>TNBT</v>
      </c>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row>
    <row r="1644" ht="14.25" customHeight="1">
      <c r="A1644" s="1" t="str">
        <f t="shared" si="178"/>
        <v>Giữ chỗ</v>
      </c>
      <c r="B1644" s="103" t="str">
        <f t="shared" si="4"/>
        <v>OK</v>
      </c>
      <c r="C1644" s="4" t="s">
        <v>7998</v>
      </c>
      <c r="D1644" s="4" t="s">
        <v>7264</v>
      </c>
      <c r="E1644" s="4"/>
      <c r="F1644" s="4"/>
      <c r="G1644" s="4"/>
      <c r="H1644" s="4"/>
      <c r="I1644" s="4"/>
      <c r="J1644" s="4"/>
      <c r="K1644" s="4"/>
      <c r="L1644" s="4"/>
      <c r="M1644" s="4" t="s">
        <v>49</v>
      </c>
      <c r="N1644" s="4" t="s">
        <v>8</v>
      </c>
      <c r="O1644" s="4" t="s">
        <v>2625</v>
      </c>
      <c r="P1644" s="4" t="s">
        <v>2816</v>
      </c>
      <c r="Q1644" s="4"/>
      <c r="R1644" s="4"/>
      <c r="S1644" s="4"/>
      <c r="T1644" s="4"/>
      <c r="U1644" s="4"/>
      <c r="V1644" s="4"/>
      <c r="W1644" s="4"/>
      <c r="X1644" s="4"/>
      <c r="Y1644" s="4"/>
      <c r="Z1644" s="4"/>
      <c r="AA1644" s="4">
        <v>1698.0</v>
      </c>
      <c r="AB1644" s="4" t="s">
        <v>47</v>
      </c>
      <c r="AC1644" s="4"/>
      <c r="AD1644" s="20" t="s">
        <v>494</v>
      </c>
      <c r="AE1644" s="67" t="s">
        <v>8232</v>
      </c>
      <c r="AF1644" s="67" t="s">
        <v>8232</v>
      </c>
      <c r="AG1644" s="67" t="s">
        <v>8232</v>
      </c>
      <c r="AH1644" s="67" t="s">
        <v>8232</v>
      </c>
      <c r="AI1644" s="67" t="s">
        <v>8232</v>
      </c>
      <c r="AJ1644" s="67" t="s">
        <v>8232</v>
      </c>
      <c r="AK1644" s="67" t="s">
        <v>8232</v>
      </c>
      <c r="AL1644" s="67" t="s">
        <v>8232</v>
      </c>
      <c r="AM1644" s="67" t="s">
        <v>8232</v>
      </c>
      <c r="AN1644" s="67" t="s">
        <v>10503</v>
      </c>
      <c r="AO1644" s="67" t="s">
        <v>10503</v>
      </c>
      <c r="AP1644" s="4"/>
      <c r="AQ1644" s="4"/>
      <c r="AR1644" s="4"/>
      <c r="AS1644" s="4"/>
      <c r="AT1644" s="4"/>
      <c r="AU1644" s="4"/>
      <c r="AV1644" s="4"/>
      <c r="AW1644" s="4"/>
      <c r="AX1644" s="4"/>
      <c r="AY1644" s="4"/>
      <c r="AZ1644" s="4"/>
      <c r="BA1644" s="4"/>
      <c r="BB1644" s="4"/>
      <c r="BC1644" s="4"/>
      <c r="BD1644" s="4"/>
      <c r="BE1644" s="4"/>
      <c r="BF1644" s="4"/>
      <c r="BG1644" s="4"/>
      <c r="BH1644" s="4"/>
      <c r="BI1644" s="4"/>
      <c r="BJ1644" s="243" t="str">
        <f t="shared" si="129"/>
        <v>TNBT</v>
      </c>
      <c r="BK1644" s="4"/>
      <c r="BL1644" s="4"/>
      <c r="BM1644" s="4"/>
      <c r="BN1644" s="4"/>
      <c r="BO1644" s="4"/>
      <c r="BP1644" s="4"/>
      <c r="BQ1644" s="4"/>
      <c r="BR1644" s="4"/>
      <c r="BS1644" s="4"/>
      <c r="BT1644" s="4"/>
      <c r="BU1644" s="4"/>
      <c r="BV1644" s="4"/>
      <c r="BW1644" s="4"/>
      <c r="BX1644" s="4"/>
      <c r="BY1644" s="4"/>
      <c r="BZ1644" s="4"/>
      <c r="CA1644" s="4"/>
      <c r="CB1644" s="4"/>
      <c r="CC1644" s="4"/>
      <c r="CD1644" s="4"/>
      <c r="CE1644" s="4"/>
      <c r="CF1644" s="4"/>
      <c r="CG1644" s="4"/>
      <c r="CH1644" s="4"/>
      <c r="CI1644" s="4"/>
      <c r="CJ1644" s="4"/>
      <c r="CK1644" s="4"/>
      <c r="CL1644" s="4"/>
      <c r="CM1644" s="4"/>
    </row>
    <row r="1645" ht="14.25" customHeight="1">
      <c r="A1645" s="1" t="str">
        <f t="shared" si="178"/>
        <v>Giữ chỗ</v>
      </c>
      <c r="B1645" s="103" t="str">
        <f t="shared" si="4"/>
        <v>OK</v>
      </c>
      <c r="C1645" s="4" t="s">
        <v>7998</v>
      </c>
      <c r="D1645" s="4" t="s">
        <v>7264</v>
      </c>
      <c r="E1645" s="4"/>
      <c r="F1645" s="4"/>
      <c r="G1645" s="4"/>
      <c r="H1645" s="4"/>
      <c r="I1645" s="4"/>
      <c r="J1645" s="4"/>
      <c r="K1645" s="4"/>
      <c r="L1645" s="4"/>
      <c r="M1645" s="4" t="s">
        <v>49</v>
      </c>
      <c r="N1645" s="4" t="s">
        <v>8</v>
      </c>
      <c r="O1645" s="4" t="s">
        <v>2625</v>
      </c>
      <c r="P1645" s="4" t="s">
        <v>2816</v>
      </c>
      <c r="Q1645" s="4"/>
      <c r="R1645" s="4"/>
      <c r="S1645" s="4"/>
      <c r="T1645" s="4"/>
      <c r="U1645" s="4"/>
      <c r="V1645" s="4"/>
      <c r="W1645" s="4"/>
      <c r="X1645" s="4"/>
      <c r="Y1645" s="4"/>
      <c r="Z1645" s="4"/>
      <c r="AA1645" s="4">
        <v>1698.0</v>
      </c>
      <c r="AB1645" s="4" t="s">
        <v>47</v>
      </c>
      <c r="AC1645" s="4"/>
      <c r="AD1645" s="20" t="s">
        <v>254</v>
      </c>
      <c r="AE1645" s="67" t="s">
        <v>10504</v>
      </c>
      <c r="AF1645" s="67" t="s">
        <v>8</v>
      </c>
      <c r="AG1645" s="67" t="s">
        <v>10505</v>
      </c>
      <c r="AH1645" s="67" t="s">
        <v>10506</v>
      </c>
      <c r="AI1645" s="67" t="s">
        <v>10507</v>
      </c>
      <c r="AJ1645" s="67" t="s">
        <v>301</v>
      </c>
      <c r="AK1645" s="67" t="s">
        <v>1938</v>
      </c>
      <c r="AL1645" s="67" t="s">
        <v>242</v>
      </c>
      <c r="AM1645" s="67" t="s">
        <v>10508</v>
      </c>
      <c r="AN1645" s="67" t="s">
        <v>10509</v>
      </c>
      <c r="AO1645" s="67" t="s">
        <v>10510</v>
      </c>
      <c r="AP1645" s="4"/>
      <c r="AQ1645" s="4"/>
      <c r="AR1645" s="4"/>
      <c r="AS1645" s="4"/>
      <c r="AT1645" s="4"/>
      <c r="AU1645" s="4"/>
      <c r="AV1645" s="4"/>
      <c r="AW1645" s="4"/>
      <c r="AX1645" s="4"/>
      <c r="AY1645" s="4"/>
      <c r="AZ1645" s="4"/>
      <c r="BA1645" s="4"/>
      <c r="BB1645" s="4"/>
      <c r="BC1645" s="4"/>
      <c r="BD1645" s="4"/>
      <c r="BE1645" s="4"/>
      <c r="BF1645" s="4"/>
      <c r="BG1645" s="4"/>
      <c r="BH1645" s="4"/>
      <c r="BI1645" s="4"/>
      <c r="BJ1645" s="243" t="str">
        <f t="shared" si="129"/>
        <v>TNBT</v>
      </c>
      <c r="BK1645" s="4"/>
      <c r="BL1645" s="4"/>
      <c r="BM1645" s="4"/>
      <c r="BN1645" s="4"/>
      <c r="BO1645" s="4"/>
      <c r="BP1645" s="4"/>
      <c r="BQ1645" s="4"/>
      <c r="BR1645" s="4"/>
      <c r="BS1645" s="4"/>
      <c r="BT1645" s="4"/>
      <c r="BU1645" s="4"/>
      <c r="BV1645" s="4"/>
      <c r="BW1645" s="4"/>
      <c r="BX1645" s="4"/>
      <c r="BY1645" s="4"/>
      <c r="BZ1645" s="4"/>
      <c r="CA1645" s="4"/>
      <c r="CB1645" s="4"/>
      <c r="CC1645" s="4"/>
      <c r="CD1645" s="4"/>
      <c r="CE1645" s="4"/>
      <c r="CF1645" s="4"/>
      <c r="CG1645" s="4"/>
      <c r="CH1645" s="4"/>
      <c r="CI1645" s="4"/>
      <c r="CJ1645" s="4"/>
      <c r="CK1645" s="4"/>
      <c r="CL1645" s="4"/>
      <c r="CM1645" s="4"/>
    </row>
    <row r="1646" ht="14.25" customHeight="1">
      <c r="A1646" s="1" t="str">
        <f t="shared" si="178"/>
        <v>OK</v>
      </c>
      <c r="B1646" s="103" t="str">
        <f t="shared" si="4"/>
        <v>OK</v>
      </c>
      <c r="C1646" s="4" t="s">
        <v>7998</v>
      </c>
      <c r="D1646" s="4" t="s">
        <v>7264</v>
      </c>
      <c r="E1646" s="4"/>
      <c r="F1646" s="4"/>
      <c r="G1646" s="4"/>
      <c r="H1646" s="4"/>
      <c r="I1646" s="4"/>
      <c r="J1646" s="4"/>
      <c r="K1646" s="4"/>
      <c r="L1646" s="4"/>
      <c r="M1646" s="4" t="s">
        <v>49</v>
      </c>
      <c r="N1646" s="4" t="s">
        <v>8</v>
      </c>
      <c r="O1646" s="4" t="s">
        <v>2598</v>
      </c>
      <c r="P1646" s="4" t="s">
        <v>2647</v>
      </c>
      <c r="Q1646" s="4"/>
      <c r="R1646" s="4" t="s">
        <v>8027</v>
      </c>
      <c r="S1646" s="4" t="s">
        <v>8028</v>
      </c>
      <c r="T1646" s="4" t="s">
        <v>8029</v>
      </c>
      <c r="U1646" s="4" t="s">
        <v>8030</v>
      </c>
      <c r="V1646" s="4" t="s">
        <v>8031</v>
      </c>
      <c r="W1646" s="4" t="s">
        <v>8032</v>
      </c>
      <c r="X1646" s="4"/>
      <c r="Y1646" s="4"/>
      <c r="Z1646" s="4"/>
      <c r="AA1646" s="4">
        <v>1699.0</v>
      </c>
      <c r="AB1646" s="4" t="s">
        <v>47</v>
      </c>
      <c r="AC1646" s="4"/>
      <c r="AD1646" s="20" t="s">
        <v>1927</v>
      </c>
      <c r="AE1646" s="4" t="s">
        <v>8027</v>
      </c>
      <c r="AF1646" s="67" t="s">
        <v>8</v>
      </c>
      <c r="AG1646" s="4" t="s">
        <v>8028</v>
      </c>
      <c r="AH1646" s="4" t="s">
        <v>8029</v>
      </c>
      <c r="AI1646" s="4" t="s">
        <v>8030</v>
      </c>
      <c r="AJ1646" s="4" t="s">
        <v>8031</v>
      </c>
      <c r="AK1646" s="4" t="s">
        <v>8032</v>
      </c>
      <c r="AL1646" s="67" t="s">
        <v>171</v>
      </c>
      <c r="AM1646" s="67" t="s">
        <v>10511</v>
      </c>
      <c r="AN1646" s="67" t="s">
        <v>10512</v>
      </c>
      <c r="AO1646" s="67" t="s">
        <v>10511</v>
      </c>
      <c r="AP1646" s="4"/>
      <c r="AQ1646" s="4"/>
      <c r="AR1646" s="4"/>
      <c r="AS1646" s="4"/>
      <c r="AT1646" s="4"/>
      <c r="AU1646" s="4"/>
      <c r="AV1646" s="4"/>
      <c r="AW1646" s="4"/>
      <c r="AX1646" s="4"/>
      <c r="AY1646" s="4"/>
      <c r="AZ1646" s="4"/>
      <c r="BA1646" s="4"/>
      <c r="BB1646" s="4"/>
      <c r="BC1646" s="4"/>
      <c r="BD1646" s="4"/>
      <c r="BE1646" s="4"/>
      <c r="BF1646" s="4"/>
      <c r="BG1646" s="4"/>
      <c r="BH1646" s="4"/>
      <c r="BI1646" s="4"/>
      <c r="BJ1646" s="243" t="str">
        <f t="shared" si="129"/>
        <v>TNBT</v>
      </c>
      <c r="BK1646" s="4"/>
      <c r="BL1646" s="4"/>
      <c r="BM1646" s="4"/>
      <c r="BN1646" s="4"/>
      <c r="BO1646" s="4"/>
      <c r="BP1646" s="4"/>
      <c r="BQ1646" s="4"/>
      <c r="BR1646" s="4"/>
      <c r="BS1646" s="4"/>
      <c r="BT1646" s="4"/>
      <c r="BU1646" s="4"/>
      <c r="BV1646" s="4"/>
      <c r="BW1646" s="4"/>
      <c r="BX1646" s="4"/>
      <c r="BY1646" s="4"/>
      <c r="BZ1646" s="4"/>
      <c r="CA1646" s="4"/>
      <c r="CB1646" s="4"/>
      <c r="CC1646" s="4"/>
      <c r="CD1646" s="4"/>
      <c r="CE1646" s="4"/>
      <c r="CF1646" s="4"/>
      <c r="CG1646" s="4"/>
      <c r="CH1646" s="4"/>
      <c r="CI1646" s="4"/>
      <c r="CJ1646" s="4"/>
      <c r="CK1646" s="4"/>
      <c r="CL1646" s="4"/>
      <c r="CM1646" s="4"/>
    </row>
    <row r="1647" ht="14.25" customHeight="1">
      <c r="A1647" s="1" t="str">
        <f t="shared" si="178"/>
        <v>Giữ chỗ</v>
      </c>
      <c r="B1647" s="103" t="str">
        <f t="shared" si="4"/>
        <v>OK</v>
      </c>
      <c r="C1647" s="4" t="s">
        <v>7998</v>
      </c>
      <c r="D1647" s="4" t="s">
        <v>7264</v>
      </c>
      <c r="E1647" s="4"/>
      <c r="F1647" s="4"/>
      <c r="G1647" s="4"/>
      <c r="H1647" s="4"/>
      <c r="I1647" s="4"/>
      <c r="J1647" s="4"/>
      <c r="K1647" s="4"/>
      <c r="L1647" s="4"/>
      <c r="M1647" s="4" t="s">
        <v>49</v>
      </c>
      <c r="N1647" s="4" t="s">
        <v>8</v>
      </c>
      <c r="O1647" s="4" t="s">
        <v>2598</v>
      </c>
      <c r="P1647" s="4" t="s">
        <v>2647</v>
      </c>
      <c r="Q1647" s="4"/>
      <c r="R1647" s="4"/>
      <c r="S1647" s="4"/>
      <c r="T1647" s="4"/>
      <c r="U1647" s="4"/>
      <c r="V1647" s="4"/>
      <c r="W1647" s="4"/>
      <c r="X1647" s="4"/>
      <c r="Y1647" s="4"/>
      <c r="Z1647" s="4"/>
      <c r="AA1647" s="4">
        <v>1699.0</v>
      </c>
      <c r="AB1647" s="4" t="s">
        <v>47</v>
      </c>
      <c r="AC1647" s="4"/>
      <c r="AD1647" s="20" t="s">
        <v>395</v>
      </c>
      <c r="AE1647" s="67" t="s">
        <v>8232</v>
      </c>
      <c r="AF1647" s="67" t="s">
        <v>8</v>
      </c>
      <c r="AG1647" s="67" t="s">
        <v>8232</v>
      </c>
      <c r="AH1647" s="67" t="s">
        <v>8232</v>
      </c>
      <c r="AI1647" s="67" t="s">
        <v>8232</v>
      </c>
      <c r="AJ1647" s="67" t="s">
        <v>8232</v>
      </c>
      <c r="AK1647" s="67" t="s">
        <v>8232</v>
      </c>
      <c r="AL1647" s="67" t="s">
        <v>8232</v>
      </c>
      <c r="AM1647" s="67" t="s">
        <v>8232</v>
      </c>
      <c r="AN1647" s="67" t="s">
        <v>8232</v>
      </c>
      <c r="AO1647" s="67" t="s">
        <v>10513</v>
      </c>
      <c r="AP1647" s="4"/>
      <c r="AQ1647" s="4"/>
      <c r="AR1647" s="4"/>
      <c r="AS1647" s="4"/>
      <c r="AT1647" s="4"/>
      <c r="AU1647" s="4"/>
      <c r="AV1647" s="4"/>
      <c r="AW1647" s="4"/>
      <c r="AX1647" s="4"/>
      <c r="AY1647" s="4"/>
      <c r="AZ1647" s="4"/>
      <c r="BA1647" s="4"/>
      <c r="BB1647" s="4"/>
      <c r="BC1647" s="4"/>
      <c r="BD1647" s="4"/>
      <c r="BE1647" s="4"/>
      <c r="BF1647" s="4"/>
      <c r="BG1647" s="4"/>
      <c r="BH1647" s="4"/>
      <c r="BI1647" s="4"/>
      <c r="BJ1647" s="243" t="str">
        <f t="shared" si="129"/>
        <v>TNBT</v>
      </c>
      <c r="BK1647" s="4"/>
      <c r="BL1647" s="4"/>
      <c r="BM1647" s="4"/>
      <c r="BN1647" s="4"/>
      <c r="BO1647" s="4"/>
      <c r="BP1647" s="4"/>
      <c r="BQ1647" s="4"/>
      <c r="BR1647" s="4"/>
      <c r="BS1647" s="4"/>
      <c r="BT1647" s="4"/>
      <c r="BU1647" s="4"/>
      <c r="BV1647" s="4"/>
      <c r="BW1647" s="4"/>
      <c r="BX1647" s="4"/>
      <c r="BY1647" s="4"/>
      <c r="BZ1647" s="4"/>
      <c r="CA1647" s="4"/>
      <c r="CB1647" s="4"/>
      <c r="CC1647" s="4"/>
      <c r="CD1647" s="4"/>
      <c r="CE1647" s="4"/>
      <c r="CF1647" s="4"/>
      <c r="CG1647" s="4"/>
      <c r="CH1647" s="4"/>
      <c r="CI1647" s="4"/>
      <c r="CJ1647" s="4"/>
      <c r="CK1647" s="4"/>
      <c r="CL1647" s="4"/>
      <c r="CM1647" s="4"/>
    </row>
    <row r="1648" ht="14.25" customHeight="1">
      <c r="A1648" s="1" t="str">
        <f t="shared" si="178"/>
        <v>OK</v>
      </c>
      <c r="B1648" s="103" t="str">
        <f t="shared" si="4"/>
        <v>OK</v>
      </c>
      <c r="C1648" s="4" t="s">
        <v>7998</v>
      </c>
      <c r="D1648" s="4" t="s">
        <v>7264</v>
      </c>
      <c r="E1648" s="4"/>
      <c r="F1648" s="4"/>
      <c r="G1648" s="4"/>
      <c r="H1648" s="4"/>
      <c r="I1648" s="4"/>
      <c r="J1648" s="4"/>
      <c r="K1648" s="4"/>
      <c r="L1648" s="4"/>
      <c r="M1648" s="4" t="s">
        <v>49</v>
      </c>
      <c r="N1648" s="4" t="s">
        <v>8</v>
      </c>
      <c r="O1648" s="4" t="s">
        <v>3024</v>
      </c>
      <c r="P1648" s="4" t="s">
        <v>3073</v>
      </c>
      <c r="Q1648" s="4"/>
      <c r="R1648" s="4" t="s">
        <v>8017</v>
      </c>
      <c r="S1648" s="4" t="s">
        <v>115</v>
      </c>
      <c r="T1648" s="4" t="s">
        <v>116</v>
      </c>
      <c r="U1648" s="4" t="s">
        <v>117</v>
      </c>
      <c r="V1648" s="4" t="s">
        <v>118</v>
      </c>
      <c r="W1648" s="4" t="s">
        <v>2722</v>
      </c>
      <c r="X1648" s="4"/>
      <c r="Y1648" s="4"/>
      <c r="Z1648" s="4"/>
      <c r="AA1648" s="4">
        <v>1700.0</v>
      </c>
      <c r="AB1648" s="4" t="s">
        <v>47</v>
      </c>
      <c r="AC1648" s="4"/>
      <c r="AD1648" s="20" t="s">
        <v>1037</v>
      </c>
      <c r="AE1648" s="4" t="s">
        <v>8017</v>
      </c>
      <c r="AF1648" s="67" t="s">
        <v>8</v>
      </c>
      <c r="AG1648" s="67" t="s">
        <v>8362</v>
      </c>
      <c r="AH1648" s="67" t="s">
        <v>8362</v>
      </c>
      <c r="AI1648" s="67" t="s">
        <v>8362</v>
      </c>
      <c r="AJ1648" s="67" t="s">
        <v>8362</v>
      </c>
      <c r="AK1648" s="67" t="s">
        <v>8362</v>
      </c>
      <c r="AL1648" s="67" t="s">
        <v>10397</v>
      </c>
      <c r="AM1648" s="67" t="s">
        <v>10514</v>
      </c>
      <c r="AN1648" s="67" t="s">
        <v>10515</v>
      </c>
      <c r="AO1648" s="67" t="s">
        <v>10516</v>
      </c>
      <c r="AP1648" s="4"/>
      <c r="AQ1648" s="4"/>
      <c r="AR1648" s="4"/>
      <c r="AS1648" s="4"/>
      <c r="AT1648" s="4"/>
      <c r="AU1648" s="4"/>
      <c r="AV1648" s="4"/>
      <c r="AW1648" s="4"/>
      <c r="AX1648" s="4"/>
      <c r="AY1648" s="4"/>
      <c r="AZ1648" s="4"/>
      <c r="BA1648" s="4"/>
      <c r="BB1648" s="4"/>
      <c r="BC1648" s="4"/>
      <c r="BD1648" s="4"/>
      <c r="BE1648" s="4"/>
      <c r="BF1648" s="4"/>
      <c r="BG1648" s="4"/>
      <c r="BH1648" s="4"/>
      <c r="BI1648" s="4"/>
      <c r="BJ1648" s="243" t="str">
        <f t="shared" si="129"/>
        <v>TNBT</v>
      </c>
      <c r="BK1648" s="4"/>
      <c r="BL1648" s="4"/>
      <c r="BM1648" s="4"/>
      <c r="BN1648" s="4"/>
      <c r="BO1648" s="4"/>
      <c r="BP1648" s="4"/>
      <c r="BQ1648" s="4"/>
      <c r="BR1648" s="4"/>
      <c r="BS1648" s="4"/>
      <c r="BT1648" s="4"/>
      <c r="BU1648" s="4"/>
      <c r="BV1648" s="4"/>
      <c r="BW1648" s="4"/>
      <c r="BX1648" s="4"/>
      <c r="BY1648" s="4"/>
      <c r="BZ1648" s="4"/>
      <c r="CA1648" s="4"/>
      <c r="CB1648" s="4"/>
      <c r="CC1648" s="4"/>
      <c r="CD1648" s="4"/>
      <c r="CE1648" s="4"/>
      <c r="CF1648" s="4"/>
      <c r="CG1648" s="4"/>
      <c r="CH1648" s="4"/>
      <c r="CI1648" s="4"/>
      <c r="CJ1648" s="4"/>
      <c r="CK1648" s="4"/>
      <c r="CL1648" s="4"/>
      <c r="CM1648" s="4"/>
    </row>
    <row r="1649" ht="14.25" customHeight="1">
      <c r="A1649" s="1" t="str">
        <f t="shared" si="178"/>
        <v>OK</v>
      </c>
      <c r="B1649" s="103" t="str">
        <f t="shared" si="4"/>
        <v>OK</v>
      </c>
      <c r="C1649" s="4" t="s">
        <v>7998</v>
      </c>
      <c r="D1649" s="4" t="s">
        <v>7264</v>
      </c>
      <c r="E1649" s="4"/>
      <c r="F1649" s="4"/>
      <c r="G1649" s="4"/>
      <c r="H1649" s="4"/>
      <c r="I1649" s="4"/>
      <c r="J1649" s="4"/>
      <c r="K1649" s="4"/>
      <c r="L1649" s="4"/>
      <c r="M1649" s="4" t="s">
        <v>49</v>
      </c>
      <c r="N1649" s="4" t="s">
        <v>8</v>
      </c>
      <c r="O1649" s="4" t="s">
        <v>3024</v>
      </c>
      <c r="P1649" s="4" t="s">
        <v>3073</v>
      </c>
      <c r="Q1649" s="4"/>
      <c r="R1649" s="4" t="s">
        <v>8017</v>
      </c>
      <c r="S1649" s="4" t="s">
        <v>115</v>
      </c>
      <c r="T1649" s="4" t="s">
        <v>116</v>
      </c>
      <c r="U1649" s="4" t="s">
        <v>117</v>
      </c>
      <c r="V1649" s="4" t="s">
        <v>118</v>
      </c>
      <c r="W1649" s="4" t="s">
        <v>2722</v>
      </c>
      <c r="X1649" s="4" t="s">
        <v>561</v>
      </c>
      <c r="Y1649" s="4"/>
      <c r="Z1649" s="4"/>
      <c r="AA1649" s="4">
        <v>1700.0</v>
      </c>
      <c r="AB1649" s="4" t="s">
        <v>47</v>
      </c>
      <c r="AC1649" s="4"/>
      <c r="AD1649" s="20" t="s">
        <v>250</v>
      </c>
      <c r="AE1649" s="67" t="s">
        <v>8017</v>
      </c>
      <c r="AF1649" s="67" t="s">
        <v>8</v>
      </c>
      <c r="AG1649" s="67">
        <v>4.0</v>
      </c>
      <c r="AH1649" s="67">
        <v>5.0</v>
      </c>
      <c r="AI1649" s="67">
        <v>6.0</v>
      </c>
      <c r="AJ1649" s="67">
        <v>7.0</v>
      </c>
      <c r="AK1649" s="67">
        <v>8.0</v>
      </c>
      <c r="AL1649" s="67" t="s">
        <v>99</v>
      </c>
      <c r="AM1649" s="67" t="s">
        <v>10517</v>
      </c>
      <c r="AN1649" s="67" t="s">
        <v>10518</v>
      </c>
      <c r="AO1649" s="67" t="s">
        <v>9958</v>
      </c>
      <c r="AP1649" s="4"/>
      <c r="AQ1649" s="4"/>
      <c r="AR1649" s="4"/>
      <c r="AS1649" s="4"/>
      <c r="AT1649" s="4"/>
      <c r="AU1649" s="4"/>
      <c r="AV1649" s="4"/>
      <c r="AW1649" s="4"/>
      <c r="AX1649" s="4"/>
      <c r="AY1649" s="4"/>
      <c r="AZ1649" s="4"/>
      <c r="BA1649" s="4"/>
      <c r="BB1649" s="4"/>
      <c r="BC1649" s="4"/>
      <c r="BD1649" s="4"/>
      <c r="BE1649" s="4"/>
      <c r="BF1649" s="4"/>
      <c r="BG1649" s="4"/>
      <c r="BH1649" s="4"/>
      <c r="BI1649" s="4"/>
      <c r="BJ1649" s="243" t="str">
        <f t="shared" si="129"/>
        <v>TNBT</v>
      </c>
      <c r="BK1649" s="4"/>
      <c r="BL1649" s="4"/>
      <c r="BM1649" s="4"/>
      <c r="BN1649" s="4"/>
      <c r="BO1649" s="4"/>
      <c r="BP1649" s="4"/>
      <c r="BQ1649" s="4"/>
      <c r="BR1649" s="4"/>
      <c r="BS1649" s="4"/>
      <c r="BT1649" s="4"/>
      <c r="BU1649" s="4"/>
      <c r="BV1649" s="4"/>
      <c r="BW1649" s="4"/>
      <c r="BX1649" s="4"/>
      <c r="BY1649" s="4"/>
      <c r="BZ1649" s="4"/>
      <c r="CA1649" s="4"/>
      <c r="CB1649" s="4"/>
      <c r="CC1649" s="4"/>
      <c r="CD1649" s="4"/>
      <c r="CE1649" s="4"/>
      <c r="CF1649" s="4"/>
      <c r="CG1649" s="4"/>
      <c r="CH1649" s="4"/>
      <c r="CI1649" s="4"/>
      <c r="CJ1649" s="4"/>
      <c r="CK1649" s="4"/>
      <c r="CL1649" s="4"/>
      <c r="CM1649" s="4"/>
    </row>
    <row r="1650" ht="14.25" customHeight="1">
      <c r="A1650" s="1" t="str">
        <f t="shared" si="178"/>
        <v>OK</v>
      </c>
      <c r="B1650" s="103" t="str">
        <f t="shared" si="4"/>
        <v>OK</v>
      </c>
      <c r="C1650" s="4" t="s">
        <v>7998</v>
      </c>
      <c r="D1650" s="4" t="s">
        <v>7264</v>
      </c>
      <c r="E1650" s="4"/>
      <c r="F1650" s="4"/>
      <c r="G1650" s="4"/>
      <c r="H1650" s="4"/>
      <c r="I1650" s="4"/>
      <c r="J1650" s="4"/>
      <c r="K1650" s="4"/>
      <c r="L1650" s="4"/>
      <c r="M1650" s="4" t="s">
        <v>49</v>
      </c>
      <c r="N1650" s="4" t="s">
        <v>8</v>
      </c>
      <c r="O1650" s="4" t="s">
        <v>2465</v>
      </c>
      <c r="P1650" s="4" t="s">
        <v>2562</v>
      </c>
      <c r="Q1650" s="4"/>
      <c r="R1650" s="4" t="s">
        <v>8042</v>
      </c>
      <c r="S1650" s="4" t="s">
        <v>8019</v>
      </c>
      <c r="T1650" s="4" t="s">
        <v>8020</v>
      </c>
      <c r="U1650" s="4" t="s">
        <v>8021</v>
      </c>
      <c r="V1650" s="4" t="s">
        <v>8022</v>
      </c>
      <c r="W1650" s="4" t="s">
        <v>8023</v>
      </c>
      <c r="X1650" s="4"/>
      <c r="Y1650" s="4"/>
      <c r="Z1650" s="4"/>
      <c r="AA1650" s="4">
        <v>1701.0</v>
      </c>
      <c r="AB1650" s="4" t="s">
        <v>47</v>
      </c>
      <c r="AC1650" s="4"/>
      <c r="AD1650" s="20" t="s">
        <v>1105</v>
      </c>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c r="BI1650" s="4"/>
      <c r="BJ1650" s="243" t="str">
        <f t="shared" si="129"/>
        <v>TNBT</v>
      </c>
      <c r="BK1650" s="4"/>
      <c r="BL1650" s="4"/>
      <c r="BM1650" s="4"/>
      <c r="BN1650" s="4"/>
      <c r="BO1650" s="4"/>
      <c r="BP1650" s="4"/>
      <c r="BQ1650" s="4"/>
      <c r="BR1650" s="4"/>
      <c r="BS1650" s="4"/>
      <c r="BT1650" s="4"/>
      <c r="BU1650" s="4"/>
      <c r="BV1650" s="4"/>
      <c r="BW1650" s="4"/>
      <c r="BX1650" s="4"/>
      <c r="BY1650" s="4"/>
      <c r="BZ1650" s="4"/>
      <c r="CA1650" s="4"/>
      <c r="CB1650" s="4"/>
      <c r="CC1650" s="4"/>
      <c r="CD1650" s="4"/>
      <c r="CE1650" s="4"/>
      <c r="CF1650" s="4"/>
      <c r="CG1650" s="4"/>
      <c r="CH1650" s="4"/>
      <c r="CI1650" s="4"/>
      <c r="CJ1650" s="4"/>
      <c r="CK1650" s="4"/>
      <c r="CL1650" s="4"/>
      <c r="CM1650" s="4"/>
    </row>
    <row r="1651" ht="14.25" customHeight="1">
      <c r="A1651" s="1" t="str">
        <f t="shared" si="178"/>
        <v>OK</v>
      </c>
      <c r="B1651" s="103" t="str">
        <f t="shared" si="4"/>
        <v>OK</v>
      </c>
      <c r="C1651" s="4" t="s">
        <v>7998</v>
      </c>
      <c r="D1651" s="4" t="s">
        <v>7264</v>
      </c>
      <c r="E1651" s="4"/>
      <c r="F1651" s="4"/>
      <c r="G1651" s="4"/>
      <c r="H1651" s="4"/>
      <c r="I1651" s="4"/>
      <c r="J1651" s="4"/>
      <c r="K1651" s="4"/>
      <c r="L1651" s="4"/>
      <c r="M1651" s="4" t="s">
        <v>49</v>
      </c>
      <c r="N1651" s="4" t="s">
        <v>8</v>
      </c>
      <c r="O1651" s="4" t="s">
        <v>2465</v>
      </c>
      <c r="P1651" s="4" t="s">
        <v>2562</v>
      </c>
      <c r="Q1651" s="4"/>
      <c r="R1651" s="4" t="s">
        <v>8018</v>
      </c>
      <c r="S1651" s="4" t="s">
        <v>8019</v>
      </c>
      <c r="T1651" s="4" t="s">
        <v>8020</v>
      </c>
      <c r="U1651" s="4" t="s">
        <v>8021</v>
      </c>
      <c r="V1651" s="4" t="s">
        <v>8022</v>
      </c>
      <c r="W1651" s="4" t="s">
        <v>8023</v>
      </c>
      <c r="X1651" s="4" t="s">
        <v>410</v>
      </c>
      <c r="Y1651" s="4"/>
      <c r="Z1651" s="4"/>
      <c r="AA1651" s="4">
        <v>1701.0</v>
      </c>
      <c r="AB1651" s="4" t="s">
        <v>47</v>
      </c>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4"/>
      <c r="BH1651" s="4"/>
      <c r="BI1651" s="4"/>
      <c r="BJ1651" s="243" t="str">
        <f t="shared" si="129"/>
        <v>TNBT</v>
      </c>
      <c r="BK1651" s="4"/>
      <c r="BL1651" s="4"/>
      <c r="BM1651" s="4"/>
      <c r="BN1651" s="4"/>
      <c r="BO1651" s="4"/>
      <c r="BP1651" s="4"/>
      <c r="BQ1651" s="4"/>
      <c r="BR1651" s="4"/>
      <c r="BS1651" s="4"/>
      <c r="BT1651" s="4"/>
      <c r="BU1651" s="4"/>
      <c r="BV1651" s="4"/>
      <c r="BW1651" s="4"/>
      <c r="BX1651" s="4"/>
      <c r="BY1651" s="4"/>
      <c r="BZ1651" s="4"/>
      <c r="CA1651" s="4"/>
      <c r="CB1651" s="4"/>
      <c r="CC1651" s="4"/>
      <c r="CD1651" s="4"/>
      <c r="CE1651" s="4"/>
      <c r="CF1651" s="4"/>
      <c r="CG1651" s="4"/>
      <c r="CH1651" s="4"/>
      <c r="CI1651" s="4"/>
      <c r="CJ1651" s="4"/>
      <c r="CK1651" s="4"/>
      <c r="CL1651" s="4"/>
      <c r="CM1651" s="4"/>
    </row>
    <row r="1652" ht="14.25" customHeight="1">
      <c r="A1652" s="1" t="str">
        <f t="shared" si="178"/>
        <v>OK</v>
      </c>
      <c r="B1652" s="103" t="str">
        <f t="shared" si="4"/>
        <v>OK</v>
      </c>
      <c r="C1652" s="4" t="s">
        <v>7998</v>
      </c>
      <c r="D1652" s="4" t="s">
        <v>7264</v>
      </c>
      <c r="E1652" s="4"/>
      <c r="F1652" s="4"/>
      <c r="G1652" s="4" t="s">
        <v>8010</v>
      </c>
      <c r="H1652" s="4"/>
      <c r="I1652" s="4"/>
      <c r="J1652" s="4"/>
      <c r="K1652" s="4"/>
      <c r="L1652" s="4"/>
      <c r="M1652" s="4" t="s">
        <v>48</v>
      </c>
      <c r="N1652" s="4" t="s">
        <v>8</v>
      </c>
      <c r="O1652" s="4" t="s">
        <v>102</v>
      </c>
      <c r="P1652" s="4" t="s">
        <v>3396</v>
      </c>
      <c r="Q1652" s="4"/>
      <c r="R1652" s="4" t="s">
        <v>8047</v>
      </c>
      <c r="S1652" s="4" t="s">
        <v>8048</v>
      </c>
      <c r="T1652" s="4" t="s">
        <v>8049</v>
      </c>
      <c r="U1652" s="4" t="s">
        <v>8050</v>
      </c>
      <c r="V1652" s="4" t="s">
        <v>8051</v>
      </c>
      <c r="W1652" s="4" t="s">
        <v>8052</v>
      </c>
      <c r="X1652" s="4" t="s">
        <v>242</v>
      </c>
      <c r="Y1652" s="4" t="s">
        <v>8053</v>
      </c>
      <c r="Z1652" s="4"/>
      <c r="AA1652" s="4">
        <v>1702.0</v>
      </c>
      <c r="AB1652" s="4" t="s">
        <v>48</v>
      </c>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c r="BE1652" s="4"/>
      <c r="BF1652" s="4"/>
      <c r="BG1652" s="4"/>
      <c r="BH1652" s="4"/>
      <c r="BI1652" s="4"/>
      <c r="BJ1652" s="243" t="str">
        <f t="shared" si="129"/>
        <v>TNBT</v>
      </c>
      <c r="BK1652" s="4"/>
      <c r="BL1652" s="4"/>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row>
    <row r="1653" ht="14.25" customHeight="1">
      <c r="A1653" s="1" t="str">
        <f t="shared" si="178"/>
        <v/>
      </c>
      <c r="B1653" s="103" t="str">
        <f t="shared" si="4"/>
        <v>Có sẵn</v>
      </c>
      <c r="C1653" s="4" t="s">
        <v>7998</v>
      </c>
      <c r="D1653" s="4" t="s">
        <v>7264</v>
      </c>
      <c r="E1653" s="4"/>
      <c r="F1653" s="4"/>
      <c r="G1653" s="4"/>
      <c r="H1653" s="4"/>
      <c r="I1653" s="4"/>
      <c r="J1653" s="4"/>
      <c r="K1653" s="4"/>
      <c r="L1653" s="4"/>
      <c r="M1653" s="4"/>
      <c r="N1653" s="4"/>
      <c r="O1653" s="4"/>
      <c r="P1653" s="4"/>
      <c r="Q1653" s="4" t="s">
        <v>9</v>
      </c>
      <c r="R1653" s="4" t="s">
        <v>8054</v>
      </c>
      <c r="S1653" s="4" t="s">
        <v>150</v>
      </c>
      <c r="T1653" s="4" t="s">
        <v>150</v>
      </c>
      <c r="U1653" s="4" t="s">
        <v>150</v>
      </c>
      <c r="V1653" s="4" t="s">
        <v>150</v>
      </c>
      <c r="W1653" s="4" t="s">
        <v>150</v>
      </c>
      <c r="X1653" s="4" t="s">
        <v>8055</v>
      </c>
      <c r="Y1653" s="4"/>
      <c r="Z1653" s="4" t="s">
        <v>8056</v>
      </c>
      <c r="AA1653" s="4">
        <v>1703.0</v>
      </c>
      <c r="AB1653" s="4" t="s">
        <v>49</v>
      </c>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c r="BE1653" s="4"/>
      <c r="BF1653" s="4"/>
      <c r="BG1653" s="4"/>
      <c r="BH1653" s="4"/>
      <c r="BI1653" s="4"/>
      <c r="BJ1653" s="243" t="str">
        <f t="shared" si="129"/>
        <v>TL</v>
      </c>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c r="CL1653" s="4"/>
      <c r="CM1653" s="4"/>
    </row>
    <row r="1654" ht="14.25" customHeight="1">
      <c r="A1654" s="1" t="str">
        <f t="shared" si="178"/>
        <v/>
      </c>
      <c r="B1654" s="103" t="str">
        <f t="shared" si="4"/>
        <v>Có sẵn</v>
      </c>
      <c r="C1654" s="4" t="s">
        <v>7998</v>
      </c>
      <c r="D1654" s="4" t="s">
        <v>7264</v>
      </c>
      <c r="E1654" s="4"/>
      <c r="F1654" s="4"/>
      <c r="G1654" s="4"/>
      <c r="H1654" s="4"/>
      <c r="I1654" s="4"/>
      <c r="J1654" s="4"/>
      <c r="K1654" s="4"/>
      <c r="L1654" s="4"/>
      <c r="M1654" s="4"/>
      <c r="N1654" s="4"/>
      <c r="O1654" s="4"/>
      <c r="P1654" s="4"/>
      <c r="Q1654" s="4" t="s">
        <v>5</v>
      </c>
      <c r="R1654" s="4" t="s">
        <v>7991</v>
      </c>
      <c r="S1654" s="4" t="s">
        <v>7950</v>
      </c>
      <c r="T1654" s="4" t="s">
        <v>7922</v>
      </c>
      <c r="U1654" s="4" t="s">
        <v>8057</v>
      </c>
      <c r="V1654" s="4" t="s">
        <v>8058</v>
      </c>
      <c r="W1654" s="4" t="s">
        <v>8059</v>
      </c>
      <c r="X1654" s="4"/>
      <c r="Y1654" s="4"/>
      <c r="Z1654" s="4" t="s">
        <v>5979</v>
      </c>
      <c r="AA1654" s="4">
        <v>1704.0</v>
      </c>
      <c r="AB1654" s="4" t="s">
        <v>49</v>
      </c>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c r="BI1654" s="4"/>
      <c r="BJ1654" s="243" t="str">
        <f t="shared" si="129"/>
        <v>TNLT</v>
      </c>
      <c r="BK1654" s="4"/>
      <c r="BL1654" s="4"/>
      <c r="BM1654" s="4"/>
      <c r="BN1654" s="4"/>
      <c r="BO1654" s="4"/>
      <c r="BP1654" s="4"/>
      <c r="BQ1654" s="4"/>
      <c r="BR1654" s="4"/>
      <c r="BS1654" s="4"/>
      <c r="BT1654" s="4"/>
      <c r="BU1654" s="4"/>
      <c r="BV1654" s="4"/>
      <c r="BW1654" s="4"/>
      <c r="BX1654" s="4"/>
      <c r="BY1654" s="4"/>
      <c r="BZ1654" s="4"/>
      <c r="CA1654" s="4"/>
      <c r="CB1654" s="4"/>
      <c r="CC1654" s="4"/>
      <c r="CD1654" s="4"/>
      <c r="CE1654" s="4"/>
      <c r="CF1654" s="4"/>
      <c r="CG1654" s="4"/>
      <c r="CH1654" s="4"/>
      <c r="CI1654" s="4"/>
      <c r="CJ1654" s="4"/>
      <c r="CK1654" s="4"/>
      <c r="CL1654" s="4"/>
      <c r="CM1654" s="4"/>
    </row>
    <row r="1655" ht="14.25" customHeight="1">
      <c r="A1655" s="1" t="str">
        <f t="shared" si="178"/>
        <v/>
      </c>
      <c r="B1655" s="103" t="str">
        <f t="shared" si="4"/>
        <v>Có sẵn</v>
      </c>
      <c r="C1655" s="4" t="s">
        <v>7998</v>
      </c>
      <c r="D1655" s="4" t="s">
        <v>7264</v>
      </c>
      <c r="E1655" s="4"/>
      <c r="F1655" s="4"/>
      <c r="G1655" s="4"/>
      <c r="H1655" s="4"/>
      <c r="I1655" s="4"/>
      <c r="J1655" s="4"/>
      <c r="K1655" s="4"/>
      <c r="L1655" s="4"/>
      <c r="M1655" s="4"/>
      <c r="N1655" s="4"/>
      <c r="O1655" s="4"/>
      <c r="P1655" s="4"/>
      <c r="Q1655" s="4" t="s">
        <v>5</v>
      </c>
      <c r="R1655" s="4" t="s">
        <v>8061</v>
      </c>
      <c r="S1655" s="4" t="s">
        <v>8063</v>
      </c>
      <c r="T1655" s="4" t="s">
        <v>7995</v>
      </c>
      <c r="U1655" s="4" t="s">
        <v>8064</v>
      </c>
      <c r="V1655" s="4" t="s">
        <v>7992</v>
      </c>
      <c r="W1655" s="4" t="s">
        <v>7994</v>
      </c>
      <c r="X1655" s="4"/>
      <c r="Y1655" s="4"/>
      <c r="Z1655" s="4" t="s">
        <v>8066</v>
      </c>
      <c r="AA1655" s="4">
        <v>1705.0</v>
      </c>
      <c r="AB1655" s="4" t="s">
        <v>49</v>
      </c>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c r="AY1655" s="4"/>
      <c r="AZ1655" s="4"/>
      <c r="BA1655" s="4"/>
      <c r="BB1655" s="4"/>
      <c r="BC1655" s="4"/>
      <c r="BD1655" s="4"/>
      <c r="BE1655" s="4"/>
      <c r="BF1655" s="4"/>
      <c r="BG1655" s="4"/>
      <c r="BH1655" s="4"/>
      <c r="BI1655" s="4"/>
      <c r="BJ1655" s="243" t="str">
        <f t="shared" si="129"/>
        <v>TNLT</v>
      </c>
      <c r="BK1655" s="4"/>
      <c r="BL1655" s="4"/>
      <c r="BM1655" s="4"/>
      <c r="BN1655" s="4"/>
      <c r="BO1655" s="4"/>
      <c r="BP1655" s="4"/>
      <c r="BQ1655" s="4"/>
      <c r="BR1655" s="4"/>
      <c r="BS1655" s="4"/>
      <c r="BT1655" s="4"/>
      <c r="BU1655" s="4"/>
      <c r="BV1655" s="4"/>
      <c r="BW1655" s="4"/>
      <c r="BX1655" s="4"/>
      <c r="BY1655" s="4"/>
      <c r="BZ1655" s="4"/>
      <c r="CA1655" s="4"/>
      <c r="CB1655" s="4"/>
      <c r="CC1655" s="4"/>
      <c r="CD1655" s="4"/>
      <c r="CE1655" s="4"/>
      <c r="CF1655" s="4"/>
      <c r="CG1655" s="4"/>
      <c r="CH1655" s="4"/>
      <c r="CI1655" s="4"/>
      <c r="CJ1655" s="4"/>
      <c r="CK1655" s="4"/>
      <c r="CL1655" s="4"/>
      <c r="CM1655" s="4"/>
    </row>
    <row r="1656" ht="14.25" customHeight="1">
      <c r="A1656" s="1" t="str">
        <f t="shared" si="178"/>
        <v/>
      </c>
      <c r="B1656" s="103" t="str">
        <f t="shared" si="4"/>
        <v>Có sẵn</v>
      </c>
      <c r="C1656" s="4" t="s">
        <v>7998</v>
      </c>
      <c r="D1656" s="4" t="s">
        <v>7264</v>
      </c>
      <c r="E1656" s="4"/>
      <c r="F1656" s="4"/>
      <c r="G1656" s="4"/>
      <c r="H1656" s="4"/>
      <c r="I1656" s="4"/>
      <c r="J1656" s="4"/>
      <c r="K1656" s="4"/>
      <c r="L1656" s="4"/>
      <c r="M1656" s="4"/>
      <c r="N1656" s="4"/>
      <c r="O1656" s="4"/>
      <c r="P1656" s="4"/>
      <c r="Q1656" s="4" t="s">
        <v>5</v>
      </c>
      <c r="R1656" s="4" t="s">
        <v>8061</v>
      </c>
      <c r="S1656" s="4" t="s">
        <v>8069</v>
      </c>
      <c r="T1656" s="4" t="s">
        <v>8058</v>
      </c>
      <c r="U1656" s="4" t="s">
        <v>8059</v>
      </c>
      <c r="V1656" s="4" t="s">
        <v>7920</v>
      </c>
      <c r="W1656" s="4" t="s">
        <v>8070</v>
      </c>
      <c r="X1656" s="4"/>
      <c r="Y1656" s="4"/>
      <c r="Z1656" s="4" t="s">
        <v>8071</v>
      </c>
      <c r="AA1656" s="4">
        <v>1706.0</v>
      </c>
      <c r="AB1656" s="4" t="s">
        <v>49</v>
      </c>
      <c r="AC1656" s="4"/>
      <c r="AD1656" s="4"/>
      <c r="AE1656" s="4"/>
      <c r="AF1656" s="4"/>
      <c r="AG1656" s="4"/>
      <c r="AH1656" s="4"/>
      <c r="AI1656" s="4"/>
      <c r="AJ1656" s="4"/>
      <c r="AK1656" s="4"/>
      <c r="AL1656" s="4"/>
      <c r="AM1656" s="4"/>
      <c r="AN1656" s="4"/>
      <c r="AO1656" s="4"/>
      <c r="AP1656" s="4"/>
      <c r="AQ1656" s="4"/>
      <c r="AR1656" s="4"/>
      <c r="AS1656" s="4"/>
      <c r="AT1656" s="4"/>
      <c r="AU1656" s="4"/>
      <c r="AV1656" s="4"/>
      <c r="AW1656" s="4"/>
      <c r="AX1656" s="4"/>
      <c r="AY1656" s="4"/>
      <c r="AZ1656" s="4"/>
      <c r="BA1656" s="4"/>
      <c r="BB1656" s="4"/>
      <c r="BC1656" s="4"/>
      <c r="BD1656" s="4"/>
      <c r="BE1656" s="4"/>
      <c r="BF1656" s="4"/>
      <c r="BG1656" s="4"/>
      <c r="BH1656" s="4"/>
      <c r="BI1656" s="4"/>
      <c r="BJ1656" s="243" t="str">
        <f t="shared" si="129"/>
        <v>TNLT</v>
      </c>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row>
    <row r="1657" ht="14.25" customHeight="1">
      <c r="A1657" s="1" t="str">
        <f t="shared" si="178"/>
        <v/>
      </c>
      <c r="B1657" s="103" t="str">
        <f t="shared" si="4"/>
        <v>Có sẵn</v>
      </c>
      <c r="C1657" s="4" t="s">
        <v>7998</v>
      </c>
      <c r="D1657" s="4" t="s">
        <v>7264</v>
      </c>
      <c r="E1657" s="4"/>
      <c r="F1657" s="4"/>
      <c r="G1657" s="4"/>
      <c r="H1657" s="4"/>
      <c r="I1657" s="4"/>
      <c r="J1657" s="4"/>
      <c r="K1657" s="4"/>
      <c r="L1657" s="4"/>
      <c r="M1657" s="4"/>
      <c r="N1657" s="4"/>
      <c r="O1657" s="4"/>
      <c r="P1657" s="4"/>
      <c r="Q1657" s="4" t="s">
        <v>5</v>
      </c>
      <c r="R1657" s="4" t="s">
        <v>8061</v>
      </c>
      <c r="S1657" s="4" t="s">
        <v>7947</v>
      </c>
      <c r="T1657" s="4" t="s">
        <v>8072</v>
      </c>
      <c r="U1657" s="4" t="s">
        <v>7922</v>
      </c>
      <c r="V1657" s="4" t="s">
        <v>8057</v>
      </c>
      <c r="W1657" s="4" t="s">
        <v>8073</v>
      </c>
      <c r="X1657" s="4"/>
      <c r="Y1657" s="4"/>
      <c r="Z1657" s="4" t="s">
        <v>5980</v>
      </c>
      <c r="AA1657" s="4">
        <v>1707.0</v>
      </c>
      <c r="AB1657" s="4" t="s">
        <v>49</v>
      </c>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c r="BI1657" s="4"/>
      <c r="BJ1657" s="243" t="str">
        <f t="shared" si="129"/>
        <v>TNLT</v>
      </c>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c r="CL1657" s="4"/>
      <c r="CM1657" s="4"/>
    </row>
    <row r="1658" ht="14.25" customHeight="1">
      <c r="A1658" s="1" t="str">
        <f t="shared" si="178"/>
        <v/>
      </c>
      <c r="B1658" s="103" t="str">
        <f t="shared" si="4"/>
        <v>Có sẵn</v>
      </c>
      <c r="C1658" s="4" t="s">
        <v>7998</v>
      </c>
      <c r="D1658" s="4" t="s">
        <v>7264</v>
      </c>
      <c r="E1658" s="4"/>
      <c r="F1658" s="4"/>
      <c r="G1658" s="4"/>
      <c r="H1658" s="4"/>
      <c r="I1658" s="4"/>
      <c r="J1658" s="4"/>
      <c r="K1658" s="4"/>
      <c r="L1658" s="4"/>
      <c r="M1658" s="4"/>
      <c r="N1658" s="4"/>
      <c r="O1658" s="4"/>
      <c r="P1658" s="4"/>
      <c r="Q1658" s="4" t="s">
        <v>5</v>
      </c>
      <c r="R1658" s="4" t="s">
        <v>8061</v>
      </c>
      <c r="S1658" s="4" t="s">
        <v>7995</v>
      </c>
      <c r="T1658" s="4" t="s">
        <v>7992</v>
      </c>
      <c r="U1658" s="4" t="s">
        <v>7994</v>
      </c>
      <c r="V1658" s="4" t="s">
        <v>7922</v>
      </c>
      <c r="W1658" s="4" t="s">
        <v>8075</v>
      </c>
      <c r="X1658" s="4"/>
      <c r="Y1658" s="4"/>
      <c r="Z1658" s="4" t="s">
        <v>812</v>
      </c>
      <c r="AA1658" s="4">
        <v>1708.0</v>
      </c>
      <c r="AB1658" s="4" t="s">
        <v>49</v>
      </c>
      <c r="AC1658" s="4"/>
      <c r="AD1658" s="4"/>
      <c r="AE1658" s="4"/>
      <c r="AF1658" s="4"/>
      <c r="AG1658" s="4"/>
      <c r="AH1658" s="4"/>
      <c r="AI1658" s="4"/>
      <c r="AJ1658" s="4"/>
      <c r="AK1658" s="4"/>
      <c r="AL1658" s="4"/>
      <c r="AM1658" s="4"/>
      <c r="AN1658" s="4"/>
      <c r="AO1658" s="4"/>
      <c r="AP1658" s="4"/>
      <c r="AQ1658" s="4"/>
      <c r="AR1658" s="4"/>
      <c r="AS1658" s="4"/>
      <c r="AT1658" s="4"/>
      <c r="AU1658" s="4"/>
      <c r="AV1658" s="4"/>
      <c r="AW1658" s="4"/>
      <c r="AX1658" s="4"/>
      <c r="AY1658" s="4"/>
      <c r="AZ1658" s="4"/>
      <c r="BA1658" s="4"/>
      <c r="BB1658" s="4"/>
      <c r="BC1658" s="4"/>
      <c r="BD1658" s="4"/>
      <c r="BE1658" s="4"/>
      <c r="BF1658" s="4"/>
      <c r="BG1658" s="4"/>
      <c r="BH1658" s="4"/>
      <c r="BI1658" s="4"/>
      <c r="BJ1658" s="243" t="str">
        <f t="shared" si="129"/>
        <v>TNLT</v>
      </c>
      <c r="BK1658" s="4"/>
      <c r="BL1658" s="4"/>
      <c r="BM1658" s="4"/>
      <c r="BN1658" s="4"/>
      <c r="BO1658" s="4"/>
      <c r="BP1658" s="4"/>
      <c r="BQ1658" s="4"/>
      <c r="BR1658" s="4"/>
      <c r="BS1658" s="4"/>
      <c r="BT1658" s="4"/>
      <c r="BU1658" s="4"/>
      <c r="BV1658" s="4"/>
      <c r="BW1658" s="4"/>
      <c r="BX1658" s="4"/>
      <c r="BY1658" s="4"/>
      <c r="BZ1658" s="4"/>
      <c r="CA1658" s="4"/>
      <c r="CB1658" s="4"/>
      <c r="CC1658" s="4"/>
      <c r="CD1658" s="4"/>
      <c r="CE1658" s="4"/>
      <c r="CF1658" s="4"/>
      <c r="CG1658" s="4"/>
      <c r="CH1658" s="4"/>
      <c r="CI1658" s="4"/>
      <c r="CJ1658" s="4"/>
      <c r="CK1658" s="4"/>
      <c r="CL1658" s="4"/>
      <c r="CM1658" s="4"/>
    </row>
    <row r="1659" ht="14.25" customHeight="1">
      <c r="A1659" s="1" t="str">
        <f t="shared" si="178"/>
        <v/>
      </c>
      <c r="B1659" s="103" t="str">
        <f t="shared" si="4"/>
        <v>Có sẵn</v>
      </c>
      <c r="C1659" s="4" t="s">
        <v>7998</v>
      </c>
      <c r="D1659" s="4" t="s">
        <v>7264</v>
      </c>
      <c r="E1659" s="4"/>
      <c r="F1659" s="4"/>
      <c r="G1659" s="4" t="s">
        <v>8010</v>
      </c>
      <c r="H1659" s="4"/>
      <c r="I1659" s="4"/>
      <c r="J1659" s="4"/>
      <c r="K1659" s="4"/>
      <c r="L1659" s="4"/>
      <c r="M1659" s="4"/>
      <c r="N1659" s="4"/>
      <c r="O1659" s="4"/>
      <c r="P1659" s="4"/>
      <c r="Q1659" s="4" t="s">
        <v>5</v>
      </c>
      <c r="R1659" s="4" t="s">
        <v>8076</v>
      </c>
      <c r="S1659" s="4" t="s">
        <v>8077</v>
      </c>
      <c r="T1659" s="4" t="s">
        <v>8078</v>
      </c>
      <c r="U1659" s="4" t="s">
        <v>8079</v>
      </c>
      <c r="V1659" s="4" t="s">
        <v>8080</v>
      </c>
      <c r="W1659" s="4" t="s">
        <v>8081</v>
      </c>
      <c r="X1659" s="4" t="s">
        <v>8082</v>
      </c>
      <c r="Y1659" s="4"/>
      <c r="Z1659" s="4"/>
      <c r="AA1659" s="4">
        <v>1709.0</v>
      </c>
      <c r="AB1659" s="4" t="s">
        <v>13</v>
      </c>
      <c r="AC1659" s="4"/>
      <c r="AD1659" s="20" t="s">
        <v>2243</v>
      </c>
      <c r="AE1659" s="67" t="s">
        <v>8171</v>
      </c>
      <c r="AF1659" s="67" t="s">
        <v>8171</v>
      </c>
      <c r="AG1659" s="67" t="s">
        <v>8171</v>
      </c>
      <c r="AH1659" s="67" t="s">
        <v>8171</v>
      </c>
      <c r="AI1659" s="67" t="s">
        <v>8171</v>
      </c>
      <c r="AJ1659" s="67" t="s">
        <v>8171</v>
      </c>
      <c r="AK1659" s="67" t="s">
        <v>8171</v>
      </c>
      <c r="AL1659" s="67" t="s">
        <v>8171</v>
      </c>
      <c r="AM1659" s="67" t="s">
        <v>8837</v>
      </c>
      <c r="AN1659" s="67" t="s">
        <v>8345</v>
      </c>
      <c r="AO1659" s="67" t="s">
        <v>10519</v>
      </c>
      <c r="AP1659" s="4"/>
      <c r="AQ1659" s="4"/>
      <c r="AR1659" s="4"/>
      <c r="AS1659" s="4"/>
      <c r="AT1659" s="4"/>
      <c r="AU1659" s="4"/>
      <c r="AV1659" s="4"/>
      <c r="AW1659" s="4"/>
      <c r="AX1659" s="4"/>
      <c r="AY1659" s="4"/>
      <c r="AZ1659" s="4"/>
      <c r="BA1659" s="4"/>
      <c r="BB1659" s="4"/>
      <c r="BC1659" s="4"/>
      <c r="BD1659" s="4"/>
      <c r="BE1659" s="4"/>
      <c r="BF1659" s="4"/>
      <c r="BG1659" s="4"/>
      <c r="BH1659" s="4"/>
      <c r="BI1659" s="4"/>
      <c r="BJ1659" s="243" t="str">
        <f t="shared" si="129"/>
        <v>TNLT</v>
      </c>
      <c r="BK1659" s="4"/>
      <c r="BL1659" s="4"/>
      <c r="BM1659" s="4"/>
      <c r="BN1659" s="4"/>
      <c r="BO1659" s="4"/>
      <c r="BP1659" s="4"/>
      <c r="BQ1659" s="4"/>
      <c r="BR1659" s="4"/>
      <c r="BS1659" s="4"/>
      <c r="BT1659" s="4"/>
      <c r="BU1659" s="4"/>
      <c r="BV1659" s="4"/>
      <c r="BW1659" s="4"/>
      <c r="BX1659" s="4"/>
      <c r="BY1659" s="4"/>
      <c r="BZ1659" s="4"/>
      <c r="CA1659" s="4"/>
      <c r="CB1659" s="4"/>
      <c r="CC1659" s="4"/>
      <c r="CD1659" s="4"/>
      <c r="CE1659" s="4"/>
      <c r="CF1659" s="4"/>
      <c r="CG1659" s="4"/>
      <c r="CH1659" s="4"/>
      <c r="CI1659" s="4"/>
      <c r="CJ1659" s="4"/>
      <c r="CK1659" s="4"/>
      <c r="CL1659" s="4"/>
      <c r="CM1659" s="4"/>
    </row>
    <row r="1660" ht="14.25" customHeight="1">
      <c r="A1660" s="1" t="str">
        <f t="shared" si="178"/>
        <v>OK</v>
      </c>
      <c r="B1660" s="103" t="str">
        <f t="shared" si="4"/>
        <v>OK</v>
      </c>
      <c r="C1660" s="4" t="s">
        <v>8024</v>
      </c>
      <c r="D1660" s="4" t="s">
        <v>7264</v>
      </c>
      <c r="E1660" s="4"/>
      <c r="F1660" s="4" t="s">
        <v>8025</v>
      </c>
      <c r="G1660" s="4" t="s">
        <v>8026</v>
      </c>
      <c r="H1660" s="4"/>
      <c r="I1660" s="4"/>
      <c r="J1660" s="4" t="s">
        <v>3099</v>
      </c>
      <c r="K1660" s="4"/>
      <c r="L1660" s="4"/>
      <c r="M1660" s="4" t="s">
        <v>49</v>
      </c>
      <c r="N1660" s="4" t="s">
        <v>8</v>
      </c>
      <c r="O1660" s="4" t="s">
        <v>3767</v>
      </c>
      <c r="P1660" s="4" t="s">
        <v>3884</v>
      </c>
      <c r="Q1660" s="4"/>
      <c r="R1660" s="4" t="s">
        <v>8087</v>
      </c>
      <c r="S1660" s="4" t="s">
        <v>8088</v>
      </c>
      <c r="T1660" s="4" t="s">
        <v>8089</v>
      </c>
      <c r="U1660" s="4" t="s">
        <v>8090</v>
      </c>
      <c r="V1660" s="4" t="s">
        <v>8091</v>
      </c>
      <c r="W1660" s="4" t="s">
        <v>8092</v>
      </c>
      <c r="X1660" s="4"/>
      <c r="Y1660" s="4"/>
      <c r="Z1660" s="4"/>
      <c r="AA1660" s="4">
        <v>1710.0</v>
      </c>
      <c r="AB1660" s="4" t="s">
        <v>47</v>
      </c>
      <c r="AC1660" s="4"/>
      <c r="AD1660" s="20" t="s">
        <v>1106</v>
      </c>
      <c r="AE1660" s="67" t="s">
        <v>8171</v>
      </c>
      <c r="AF1660" s="67" t="s">
        <v>8171</v>
      </c>
      <c r="AG1660" s="67" t="s">
        <v>8171</v>
      </c>
      <c r="AH1660" s="67" t="s">
        <v>8171</v>
      </c>
      <c r="AI1660" s="67" t="s">
        <v>8171</v>
      </c>
      <c r="AJ1660" s="67" t="s">
        <v>8171</v>
      </c>
      <c r="AK1660" s="67" t="s">
        <v>8171</v>
      </c>
      <c r="AL1660" s="67" t="s">
        <v>8232</v>
      </c>
      <c r="AM1660" s="67" t="s">
        <v>8232</v>
      </c>
      <c r="AN1660" s="67" t="s">
        <v>9233</v>
      </c>
      <c r="AO1660" s="67" t="s">
        <v>9234</v>
      </c>
      <c r="AP1660" s="4"/>
      <c r="AQ1660" s="4"/>
      <c r="AR1660" s="4"/>
      <c r="AS1660" s="4"/>
      <c r="AT1660" s="4"/>
      <c r="AU1660" s="4"/>
      <c r="AV1660" s="4"/>
      <c r="AW1660" s="4"/>
      <c r="AX1660" s="4"/>
      <c r="AY1660" s="4"/>
      <c r="AZ1660" s="4"/>
      <c r="BA1660" s="4"/>
      <c r="BB1660" s="4"/>
      <c r="BC1660" s="4"/>
      <c r="BD1660" s="4"/>
      <c r="BE1660" s="4"/>
      <c r="BF1660" s="4"/>
      <c r="BG1660" s="4"/>
      <c r="BH1660" s="4"/>
      <c r="BI1660" s="4"/>
      <c r="BJ1660" s="243" t="str">
        <f t="shared" si="129"/>
        <v>TNBT</v>
      </c>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c r="CL1660" s="4"/>
      <c r="CM1660" s="4"/>
    </row>
    <row r="1661" ht="14.25" customHeight="1">
      <c r="A1661" s="1" t="str">
        <f t="shared" si="178"/>
        <v>Giữ chỗ</v>
      </c>
      <c r="B1661" s="103" t="str">
        <f t="shared" si="4"/>
        <v>OK</v>
      </c>
      <c r="C1661" s="4" t="s">
        <v>8024</v>
      </c>
      <c r="D1661" s="4" t="s">
        <v>7264</v>
      </c>
      <c r="E1661" s="4"/>
      <c r="F1661" s="4" t="s">
        <v>8025</v>
      </c>
      <c r="G1661" s="4" t="s">
        <v>8026</v>
      </c>
      <c r="H1661" s="4"/>
      <c r="I1661" s="4"/>
      <c r="J1661" s="4" t="s">
        <v>3099</v>
      </c>
      <c r="K1661" s="4"/>
      <c r="L1661" s="4"/>
      <c r="M1661" s="4" t="s">
        <v>49</v>
      </c>
      <c r="N1661" s="4" t="s">
        <v>8</v>
      </c>
      <c r="O1661" s="4" t="s">
        <v>3767</v>
      </c>
      <c r="P1661" s="4" t="s">
        <v>3884</v>
      </c>
      <c r="Q1661" s="4"/>
      <c r="R1661" s="4"/>
      <c r="S1661" s="4"/>
      <c r="T1661" s="4"/>
      <c r="U1661" s="4"/>
      <c r="V1661" s="4"/>
      <c r="W1661" s="4"/>
      <c r="X1661" s="4"/>
      <c r="Y1661" s="4"/>
      <c r="Z1661" s="4"/>
      <c r="AA1661" s="4">
        <v>1710.0</v>
      </c>
      <c r="AB1661" s="4" t="s">
        <v>47</v>
      </c>
      <c r="AC1661" s="4"/>
      <c r="AD1661" s="20" t="s">
        <v>1011</v>
      </c>
      <c r="AE1661" s="67" t="s">
        <v>8232</v>
      </c>
      <c r="AF1661" s="67" t="s">
        <v>8</v>
      </c>
      <c r="AG1661" s="67" t="s">
        <v>8232</v>
      </c>
      <c r="AH1661" s="67" t="s">
        <v>8232</v>
      </c>
      <c r="AI1661" s="67" t="s">
        <v>8232</v>
      </c>
      <c r="AJ1661" s="67" t="s">
        <v>8232</v>
      </c>
      <c r="AK1661" s="67" t="s">
        <v>8232</v>
      </c>
      <c r="AL1661" s="67" t="s">
        <v>8232</v>
      </c>
      <c r="AM1661" s="67" t="s">
        <v>8232</v>
      </c>
      <c r="AN1661" s="67" t="s">
        <v>10520</v>
      </c>
      <c r="AO1661" s="67" t="s">
        <v>10521</v>
      </c>
      <c r="AP1661" s="4"/>
      <c r="AQ1661" s="4"/>
      <c r="AR1661" s="4"/>
      <c r="AS1661" s="4"/>
      <c r="AT1661" s="4"/>
      <c r="AU1661" s="4"/>
      <c r="AV1661" s="4"/>
      <c r="AW1661" s="4"/>
      <c r="AX1661" s="4"/>
      <c r="AY1661" s="4"/>
      <c r="AZ1661" s="4"/>
      <c r="BA1661" s="4"/>
      <c r="BB1661" s="4"/>
      <c r="BC1661" s="4"/>
      <c r="BD1661" s="4"/>
      <c r="BE1661" s="4"/>
      <c r="BF1661" s="4"/>
      <c r="BG1661" s="4"/>
      <c r="BH1661" s="4"/>
      <c r="BI1661" s="4"/>
      <c r="BJ1661" s="243" t="str">
        <f t="shared" si="129"/>
        <v>TNBT</v>
      </c>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row>
    <row r="1662" ht="14.25" customHeight="1">
      <c r="A1662" s="1" t="str">
        <f t="shared" si="178"/>
        <v>OK</v>
      </c>
      <c r="B1662" s="103" t="str">
        <f t="shared" si="4"/>
        <v>OK</v>
      </c>
      <c r="C1662" s="4" t="s">
        <v>8024</v>
      </c>
      <c r="D1662" s="4" t="s">
        <v>7264</v>
      </c>
      <c r="E1662" s="4"/>
      <c r="F1662" s="4"/>
      <c r="G1662" s="4"/>
      <c r="H1662" s="4"/>
      <c r="I1662" s="4"/>
      <c r="J1662" s="4"/>
      <c r="K1662" s="4"/>
      <c r="L1662" s="4"/>
      <c r="M1662" s="4" t="s">
        <v>49</v>
      </c>
      <c r="N1662" s="4" t="s">
        <v>9</v>
      </c>
      <c r="O1662" s="4" t="s">
        <v>3275</v>
      </c>
      <c r="P1662" s="4" t="s">
        <v>4285</v>
      </c>
      <c r="Q1662" s="4"/>
      <c r="R1662" s="4" t="s">
        <v>8093</v>
      </c>
      <c r="S1662" s="4"/>
      <c r="T1662" s="4"/>
      <c r="U1662" s="4"/>
      <c r="V1662" s="4"/>
      <c r="W1662" s="4"/>
      <c r="X1662" s="4"/>
      <c r="Y1662" s="4"/>
      <c r="Z1662" s="4"/>
      <c r="AA1662" s="4">
        <v>1711.0</v>
      </c>
      <c r="AB1662" s="4" t="s">
        <v>47</v>
      </c>
      <c r="AC1662" s="4"/>
      <c r="AD1662" s="20" t="s">
        <v>1024</v>
      </c>
      <c r="AE1662" s="2" t="s">
        <v>8093</v>
      </c>
      <c r="AF1662" s="67" t="s">
        <v>9</v>
      </c>
      <c r="AG1662" s="67" t="s">
        <v>8526</v>
      </c>
      <c r="AH1662" s="67" t="s">
        <v>8526</v>
      </c>
      <c r="AI1662" s="67" t="s">
        <v>8526</v>
      </c>
      <c r="AJ1662" s="67" t="s">
        <v>8526</v>
      </c>
      <c r="AK1662" s="67" t="s">
        <v>8526</v>
      </c>
      <c r="AL1662" s="67" t="s">
        <v>8527</v>
      </c>
      <c r="AM1662" s="67" t="s">
        <v>8528</v>
      </c>
      <c r="AN1662" s="67" t="s">
        <v>10522</v>
      </c>
      <c r="AO1662" s="67" t="s">
        <v>10522</v>
      </c>
      <c r="AP1662" s="67" t="s">
        <v>10522</v>
      </c>
      <c r="AQ1662" s="4"/>
      <c r="AR1662" s="4"/>
      <c r="AS1662" s="4"/>
      <c r="AT1662" s="4"/>
      <c r="AU1662" s="4"/>
      <c r="AV1662" s="4"/>
      <c r="AW1662" s="4"/>
      <c r="AX1662" s="4"/>
      <c r="AY1662" s="4"/>
      <c r="AZ1662" s="4"/>
      <c r="BA1662" s="4"/>
      <c r="BB1662" s="4"/>
      <c r="BC1662" s="4"/>
      <c r="BD1662" s="4"/>
      <c r="BE1662" s="4"/>
      <c r="BF1662" s="4"/>
      <c r="BG1662" s="4"/>
      <c r="BH1662" s="4"/>
      <c r="BI1662" s="4"/>
      <c r="BJ1662" s="243" t="str">
        <f t="shared" si="129"/>
        <v>TL</v>
      </c>
      <c r="BK1662" s="4"/>
      <c r="BL1662" s="4"/>
      <c r="BM1662" s="4"/>
      <c r="BN1662" s="4"/>
      <c r="BO1662" s="4"/>
      <c r="BP1662" s="4"/>
      <c r="BQ1662" s="4"/>
      <c r="BR1662" s="4"/>
      <c r="BS1662" s="4"/>
      <c r="BT1662" s="4"/>
      <c r="BU1662" s="4"/>
      <c r="BV1662" s="4"/>
      <c r="BW1662" s="4"/>
      <c r="BX1662" s="4"/>
      <c r="BY1662" s="4"/>
      <c r="BZ1662" s="4"/>
      <c r="CA1662" s="4"/>
      <c r="CB1662" s="4"/>
      <c r="CC1662" s="4"/>
      <c r="CD1662" s="4"/>
      <c r="CE1662" s="4"/>
      <c r="CF1662" s="4"/>
      <c r="CG1662" s="4"/>
      <c r="CH1662" s="4"/>
      <c r="CI1662" s="4"/>
      <c r="CJ1662" s="4"/>
      <c r="CK1662" s="4"/>
      <c r="CL1662" s="4"/>
      <c r="CM1662" s="4"/>
    </row>
    <row r="1663" ht="14.25" customHeight="1">
      <c r="A1663" s="1" t="str">
        <f t="shared" si="178"/>
        <v>Giữ chỗ</v>
      </c>
      <c r="B1663" s="103" t="str">
        <f t="shared" si="4"/>
        <v>OK</v>
      </c>
      <c r="C1663" s="4" t="s">
        <v>8024</v>
      </c>
      <c r="D1663" s="4" t="s">
        <v>7264</v>
      </c>
      <c r="E1663" s="4"/>
      <c r="F1663" s="4"/>
      <c r="G1663" s="4"/>
      <c r="H1663" s="4"/>
      <c r="I1663" s="4"/>
      <c r="J1663" s="4"/>
      <c r="K1663" s="4"/>
      <c r="L1663" s="4"/>
      <c r="M1663" s="4" t="s">
        <v>49</v>
      </c>
      <c r="N1663" s="4" t="s">
        <v>9</v>
      </c>
      <c r="O1663" s="4" t="s">
        <v>3275</v>
      </c>
      <c r="P1663" s="4" t="s">
        <v>4285</v>
      </c>
      <c r="Q1663" s="4"/>
      <c r="R1663" s="4"/>
      <c r="S1663" s="4"/>
      <c r="T1663" s="4"/>
      <c r="U1663" s="4"/>
      <c r="V1663" s="4"/>
      <c r="W1663" s="4"/>
      <c r="X1663" s="4"/>
      <c r="Y1663" s="4"/>
      <c r="Z1663" s="4"/>
      <c r="AA1663" s="4">
        <v>1711.0</v>
      </c>
      <c r="AB1663" s="4" t="s">
        <v>47</v>
      </c>
      <c r="AC1663" s="4"/>
      <c r="AD1663" s="20" t="s">
        <v>1091</v>
      </c>
      <c r="AE1663" s="4" t="s">
        <v>8060</v>
      </c>
      <c r="AF1663" s="4" t="s">
        <v>9</v>
      </c>
      <c r="AG1663" s="67" t="s">
        <v>8249</v>
      </c>
      <c r="AH1663" s="67" t="s">
        <v>8249</v>
      </c>
      <c r="AI1663" s="67" t="s">
        <v>8249</v>
      </c>
      <c r="AJ1663" s="67" t="s">
        <v>8249</v>
      </c>
      <c r="AK1663" s="67" t="s">
        <v>8249</v>
      </c>
      <c r="AL1663" s="67" t="s">
        <v>8249</v>
      </c>
      <c r="AM1663" s="4" t="s">
        <v>8062</v>
      </c>
      <c r="AN1663" s="67" t="s">
        <v>8249</v>
      </c>
      <c r="AO1663" s="4" t="s">
        <v>8065</v>
      </c>
      <c r="AP1663" s="4"/>
      <c r="AQ1663" s="4"/>
      <c r="AR1663" s="4"/>
      <c r="AS1663" s="4"/>
      <c r="AT1663" s="4"/>
      <c r="AU1663" s="4"/>
      <c r="AV1663" s="4"/>
      <c r="AW1663" s="4"/>
      <c r="AX1663" s="4"/>
      <c r="AY1663" s="4"/>
      <c r="AZ1663" s="4"/>
      <c r="BA1663" s="4"/>
      <c r="BB1663" s="4"/>
      <c r="BC1663" s="4"/>
      <c r="BD1663" s="4"/>
      <c r="BE1663" s="4"/>
      <c r="BF1663" s="4"/>
      <c r="BG1663" s="4"/>
      <c r="BH1663" s="4"/>
      <c r="BI1663" s="4"/>
      <c r="BJ1663" s="243" t="str">
        <f t="shared" si="129"/>
        <v>TL</v>
      </c>
      <c r="BK1663" s="4"/>
      <c r="BL1663" s="4"/>
      <c r="BM1663" s="4"/>
      <c r="BN1663" s="4"/>
      <c r="BO1663" s="4"/>
      <c r="BP1663" s="4"/>
      <c r="BQ1663" s="4"/>
      <c r="BR1663" s="4"/>
      <c r="BS1663" s="4"/>
      <c r="BT1663" s="4"/>
      <c r="BU1663" s="4"/>
      <c r="BV1663" s="4"/>
      <c r="BW1663" s="4"/>
      <c r="BX1663" s="4"/>
      <c r="BY1663" s="4"/>
      <c r="BZ1663" s="4"/>
      <c r="CA1663" s="4"/>
      <c r="CB1663" s="4"/>
      <c r="CC1663" s="4"/>
      <c r="CD1663" s="4"/>
      <c r="CE1663" s="4"/>
      <c r="CF1663" s="4"/>
      <c r="CG1663" s="4"/>
      <c r="CH1663" s="4"/>
      <c r="CI1663" s="4"/>
      <c r="CJ1663" s="4"/>
      <c r="CK1663" s="4"/>
      <c r="CL1663" s="4"/>
      <c r="CM1663" s="4"/>
    </row>
    <row r="1664" ht="14.25" customHeight="1">
      <c r="A1664" s="1" t="str">
        <f t="shared" si="178"/>
        <v>OK</v>
      </c>
      <c r="B1664" s="103" t="str">
        <f t="shared" si="4"/>
        <v>OK</v>
      </c>
      <c r="C1664" s="4" t="s">
        <v>8024</v>
      </c>
      <c r="D1664" s="4" t="s">
        <v>7264</v>
      </c>
      <c r="E1664" s="4"/>
      <c r="F1664" s="4"/>
      <c r="G1664" s="4"/>
      <c r="H1664" s="4"/>
      <c r="I1664" s="4"/>
      <c r="J1664" s="4"/>
      <c r="K1664" s="4"/>
      <c r="L1664" s="4"/>
      <c r="M1664" s="4" t="s">
        <v>49</v>
      </c>
      <c r="N1664" s="4" t="s">
        <v>9</v>
      </c>
      <c r="O1664" s="4" t="s">
        <v>2897</v>
      </c>
      <c r="P1664" s="4" t="s">
        <v>4086</v>
      </c>
      <c r="Q1664" s="4"/>
      <c r="R1664" s="4" t="s">
        <v>8033</v>
      </c>
      <c r="S1664" s="4"/>
      <c r="T1664" s="4"/>
      <c r="U1664" s="4"/>
      <c r="V1664" s="4"/>
      <c r="W1664" s="4"/>
      <c r="X1664" s="4"/>
      <c r="Y1664" s="4"/>
      <c r="Z1664" s="4"/>
      <c r="AA1664" s="4">
        <v>1712.0</v>
      </c>
      <c r="AB1664" s="4" t="s">
        <v>47</v>
      </c>
      <c r="AC1664" s="4"/>
      <c r="AD1664" s="20" t="s">
        <v>1147</v>
      </c>
      <c r="AE1664" s="4"/>
      <c r="AF1664" s="4"/>
      <c r="AG1664" s="4"/>
      <c r="AH1664" s="4"/>
      <c r="AI1664" s="4"/>
      <c r="AJ1664" s="4"/>
      <c r="AK1664" s="4"/>
      <c r="AL1664" s="67" t="s">
        <v>8501</v>
      </c>
      <c r="AM1664" s="67" t="s">
        <v>8501</v>
      </c>
      <c r="AN1664" s="67" t="s">
        <v>8812</v>
      </c>
      <c r="AO1664" s="67" t="s">
        <v>10523</v>
      </c>
      <c r="AP1664" s="4"/>
      <c r="AQ1664" s="4"/>
      <c r="AR1664" s="4"/>
      <c r="AS1664" s="4"/>
      <c r="AT1664" s="4"/>
      <c r="AU1664" s="4"/>
      <c r="AV1664" s="4"/>
      <c r="AW1664" s="4"/>
      <c r="AX1664" s="4"/>
      <c r="AY1664" s="4"/>
      <c r="AZ1664" s="4"/>
      <c r="BA1664" s="4"/>
      <c r="BB1664" s="4"/>
      <c r="BC1664" s="4"/>
      <c r="BD1664" s="4"/>
      <c r="BE1664" s="4"/>
      <c r="BF1664" s="4"/>
      <c r="BG1664" s="4"/>
      <c r="BH1664" s="4"/>
      <c r="BI1664" s="4"/>
      <c r="BJ1664" s="243" t="str">
        <f t="shared" si="129"/>
        <v>TL</v>
      </c>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c r="CL1664" s="4"/>
      <c r="CM1664" s="4"/>
    </row>
    <row r="1665" ht="14.25" customHeight="1">
      <c r="A1665" s="1" t="str">
        <f t="shared" si="178"/>
        <v>OK</v>
      </c>
      <c r="B1665" s="103" t="str">
        <f t="shared" si="4"/>
        <v>OK</v>
      </c>
      <c r="C1665" s="4" t="s">
        <v>8024</v>
      </c>
      <c r="D1665" s="4" t="s">
        <v>7264</v>
      </c>
      <c r="E1665" s="4"/>
      <c r="F1665" s="4"/>
      <c r="G1665" s="4"/>
      <c r="H1665" s="4"/>
      <c r="I1665" s="4"/>
      <c r="J1665" s="4"/>
      <c r="K1665" s="4"/>
      <c r="L1665" s="4"/>
      <c r="M1665" s="4" t="s">
        <v>49</v>
      </c>
      <c r="N1665" s="4" t="s">
        <v>9</v>
      </c>
      <c r="O1665" s="4" t="s">
        <v>2897</v>
      </c>
      <c r="P1665" s="4" t="s">
        <v>4086</v>
      </c>
      <c r="Q1665" s="4"/>
      <c r="R1665" s="4" t="s">
        <v>8033</v>
      </c>
      <c r="S1665" s="4"/>
      <c r="T1665" s="4"/>
      <c r="U1665" s="4"/>
      <c r="V1665" s="4"/>
      <c r="W1665" s="4"/>
      <c r="X1665" s="4" t="s">
        <v>8034</v>
      </c>
      <c r="Y1665" s="4"/>
      <c r="Z1665" s="4"/>
      <c r="AA1665" s="4">
        <v>1712.0</v>
      </c>
      <c r="AB1665" s="4" t="s">
        <v>47</v>
      </c>
      <c r="AC1665" s="4"/>
      <c r="AD1665" s="20" t="s">
        <v>1177</v>
      </c>
      <c r="AE1665" s="4" t="s">
        <v>8033</v>
      </c>
      <c r="AF1665" s="67" t="s">
        <v>9</v>
      </c>
      <c r="AG1665" s="4"/>
      <c r="AH1665" s="4"/>
      <c r="AI1665" s="4"/>
      <c r="AJ1665" s="4"/>
      <c r="AK1665" s="4"/>
      <c r="AL1665" s="4" t="s">
        <v>8034</v>
      </c>
      <c r="AM1665" s="67" t="s">
        <v>10524</v>
      </c>
      <c r="AN1665" s="67" t="s">
        <v>10143</v>
      </c>
      <c r="AO1665" s="67" t="s">
        <v>10525</v>
      </c>
      <c r="AP1665" s="4"/>
      <c r="AQ1665" s="4"/>
      <c r="AR1665" s="4"/>
      <c r="AS1665" s="4"/>
      <c r="AT1665" s="4"/>
      <c r="AU1665" s="4"/>
      <c r="AV1665" s="4"/>
      <c r="AW1665" s="4"/>
      <c r="AX1665" s="4"/>
      <c r="AY1665" s="4"/>
      <c r="AZ1665" s="4"/>
      <c r="BA1665" s="4"/>
      <c r="BB1665" s="4"/>
      <c r="BC1665" s="4"/>
      <c r="BD1665" s="4"/>
      <c r="BE1665" s="4"/>
      <c r="BF1665" s="4"/>
      <c r="BG1665" s="4"/>
      <c r="BH1665" s="4"/>
      <c r="BI1665" s="4"/>
      <c r="BJ1665" s="243" t="str">
        <f t="shared" si="129"/>
        <v>TL</v>
      </c>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row>
    <row r="1666" ht="14.25" customHeight="1">
      <c r="A1666" s="1" t="str">
        <f t="shared" si="178"/>
        <v/>
      </c>
      <c r="B1666" s="103" t="str">
        <f t="shared" si="4"/>
        <v>Có sẵn</v>
      </c>
      <c r="C1666" s="4" t="s">
        <v>8024</v>
      </c>
      <c r="D1666" s="4" t="s">
        <v>7264</v>
      </c>
      <c r="E1666" s="4"/>
      <c r="F1666" s="4"/>
      <c r="G1666" s="4"/>
      <c r="H1666" s="4"/>
      <c r="I1666" s="4"/>
      <c r="J1666" s="4"/>
      <c r="K1666" s="4"/>
      <c r="L1666" s="4"/>
      <c r="M1666" s="4" t="s">
        <v>49</v>
      </c>
      <c r="N1666" s="4" t="s">
        <v>9</v>
      </c>
      <c r="O1666" s="4" t="s">
        <v>4078</v>
      </c>
      <c r="P1666" s="4" t="s">
        <v>4388</v>
      </c>
      <c r="Q1666" s="4" t="s">
        <v>9</v>
      </c>
      <c r="R1666" s="4" t="s">
        <v>8035</v>
      </c>
      <c r="S1666" s="4"/>
      <c r="T1666" s="4"/>
      <c r="U1666" s="4"/>
      <c r="V1666" s="4"/>
      <c r="W1666" s="4"/>
      <c r="X1666" s="4"/>
      <c r="Y1666" s="4"/>
      <c r="Z1666" s="4"/>
      <c r="AA1666" s="4">
        <v>1713.0</v>
      </c>
      <c r="AB1666" s="4" t="s">
        <v>47</v>
      </c>
      <c r="AC1666" s="4"/>
      <c r="AD1666" s="20" t="s">
        <v>265</v>
      </c>
      <c r="AE1666" s="67" t="s">
        <v>8171</v>
      </c>
      <c r="AF1666" s="67" t="s">
        <v>8171</v>
      </c>
      <c r="AG1666" s="4"/>
      <c r="AH1666" s="4"/>
      <c r="AI1666" s="4"/>
      <c r="AJ1666" s="4"/>
      <c r="AK1666" s="4"/>
      <c r="AL1666" s="67" t="s">
        <v>10526</v>
      </c>
      <c r="AM1666" s="67" t="s">
        <v>10527</v>
      </c>
      <c r="AN1666" s="67" t="s">
        <v>10528</v>
      </c>
      <c r="AO1666" s="67" t="s">
        <v>10529</v>
      </c>
      <c r="AP1666" s="4"/>
      <c r="AQ1666" s="4"/>
      <c r="AR1666" s="4"/>
      <c r="AS1666" s="4"/>
      <c r="AT1666" s="4"/>
      <c r="AU1666" s="4"/>
      <c r="AV1666" s="4"/>
      <c r="AW1666" s="4"/>
      <c r="AX1666" s="4"/>
      <c r="AY1666" s="4"/>
      <c r="AZ1666" s="4"/>
      <c r="BA1666" s="4"/>
      <c r="BB1666" s="4"/>
      <c r="BC1666" s="4"/>
      <c r="BD1666" s="4"/>
      <c r="BE1666" s="4"/>
      <c r="BF1666" s="4"/>
      <c r="BG1666" s="4"/>
      <c r="BH1666" s="4"/>
      <c r="BI1666" s="4"/>
      <c r="BJ1666" s="243" t="str">
        <f t="shared" si="129"/>
        <v>TL</v>
      </c>
      <c r="BK1666" s="4"/>
      <c r="BL1666" s="4"/>
      <c r="BM1666" s="4"/>
      <c r="BN1666" s="4"/>
      <c r="BO1666" s="4"/>
      <c r="BP1666" s="4"/>
      <c r="BQ1666" s="4"/>
      <c r="BR1666" s="4"/>
      <c r="BS1666" s="4"/>
      <c r="BT1666" s="4"/>
      <c r="BU1666" s="4"/>
      <c r="BV1666" s="4"/>
      <c r="BW1666" s="4"/>
      <c r="BX1666" s="4"/>
      <c r="BY1666" s="4"/>
      <c r="BZ1666" s="4"/>
      <c r="CA1666" s="4"/>
      <c r="CB1666" s="4"/>
      <c r="CC1666" s="4"/>
      <c r="CD1666" s="4"/>
      <c r="CE1666" s="4"/>
      <c r="CF1666" s="4"/>
      <c r="CG1666" s="4"/>
      <c r="CH1666" s="4"/>
      <c r="CI1666" s="4"/>
      <c r="CJ1666" s="4"/>
      <c r="CK1666" s="4"/>
      <c r="CL1666" s="4"/>
      <c r="CM1666" s="4"/>
    </row>
    <row r="1667" ht="14.25" customHeight="1">
      <c r="A1667" s="1" t="str">
        <f t="shared" si="178"/>
        <v>OK</v>
      </c>
      <c r="B1667" s="103" t="str">
        <f t="shared" si="4"/>
        <v>OK</v>
      </c>
      <c r="C1667" s="4" t="s">
        <v>8024</v>
      </c>
      <c r="D1667" s="4" t="s">
        <v>7264</v>
      </c>
      <c r="E1667" s="4"/>
      <c r="F1667" s="4"/>
      <c r="G1667" s="4"/>
      <c r="H1667" s="4"/>
      <c r="I1667" s="4"/>
      <c r="J1667" s="4"/>
      <c r="K1667" s="4"/>
      <c r="L1667" s="4"/>
      <c r="M1667" s="4" t="s">
        <v>49</v>
      </c>
      <c r="N1667" s="4" t="s">
        <v>9</v>
      </c>
      <c r="O1667" s="4" t="s">
        <v>4078</v>
      </c>
      <c r="P1667" s="4" t="s">
        <v>4388</v>
      </c>
      <c r="Q1667" s="4"/>
      <c r="R1667" s="4" t="s">
        <v>8035</v>
      </c>
      <c r="S1667" s="4"/>
      <c r="T1667" s="4"/>
      <c r="U1667" s="4"/>
      <c r="V1667" s="4"/>
      <c r="W1667" s="4"/>
      <c r="X1667" s="4" t="s">
        <v>8036</v>
      </c>
      <c r="Y1667" s="4"/>
      <c r="Z1667" s="4"/>
      <c r="AA1667" s="4">
        <v>1713.0</v>
      </c>
      <c r="AB1667" s="4" t="s">
        <v>47</v>
      </c>
      <c r="AC1667" s="4"/>
      <c r="AD1667" s="20" t="s">
        <v>980</v>
      </c>
      <c r="AE1667" s="4"/>
      <c r="AF1667" s="4"/>
      <c r="AG1667" s="4"/>
      <c r="AH1667" s="4"/>
      <c r="AI1667" s="4"/>
      <c r="AJ1667" s="4"/>
      <c r="AK1667" s="4"/>
      <c r="AL1667" s="4"/>
      <c r="AM1667" s="4"/>
      <c r="AN1667" s="4"/>
      <c r="AO1667" s="4"/>
      <c r="AP1667" s="4"/>
      <c r="AQ1667" s="4"/>
      <c r="AR1667" s="4"/>
      <c r="AS1667" s="4"/>
      <c r="AT1667" s="4"/>
      <c r="AU1667" s="4"/>
      <c r="AV1667" s="4"/>
      <c r="AW1667" s="4"/>
      <c r="AX1667" s="4"/>
      <c r="AY1667" s="4"/>
      <c r="AZ1667" s="4"/>
      <c r="BA1667" s="4"/>
      <c r="BB1667" s="4"/>
      <c r="BC1667" s="4"/>
      <c r="BD1667" s="4"/>
      <c r="BE1667" s="4"/>
      <c r="BF1667" s="4"/>
      <c r="BG1667" s="4"/>
      <c r="BH1667" s="4"/>
      <c r="BI1667" s="4"/>
      <c r="BJ1667" s="243" t="str">
        <f t="shared" si="129"/>
        <v>TL</v>
      </c>
      <c r="BK1667" s="4"/>
      <c r="BL1667" s="4"/>
      <c r="BM1667" s="4"/>
      <c r="BN1667" s="4"/>
      <c r="BO1667" s="4"/>
      <c r="BP1667" s="4"/>
      <c r="BQ1667" s="4"/>
      <c r="BR1667" s="4"/>
      <c r="BS1667" s="4"/>
      <c r="BT1667" s="4"/>
      <c r="BU1667" s="4"/>
      <c r="BV1667" s="4"/>
      <c r="BW1667" s="4"/>
      <c r="BX1667" s="4"/>
      <c r="BY1667" s="4"/>
      <c r="BZ1667" s="4"/>
      <c r="CA1667" s="4"/>
      <c r="CB1667" s="4"/>
      <c r="CC1667" s="4"/>
      <c r="CD1667" s="4"/>
      <c r="CE1667" s="4"/>
      <c r="CF1667" s="4"/>
      <c r="CG1667" s="4"/>
      <c r="CH1667" s="4"/>
      <c r="CI1667" s="4"/>
      <c r="CJ1667" s="4"/>
      <c r="CK1667" s="4"/>
      <c r="CL1667" s="4"/>
      <c r="CM1667" s="4"/>
    </row>
    <row r="1668" ht="14.25" customHeight="1">
      <c r="A1668" s="1" t="str">
        <f t="shared" si="178"/>
        <v/>
      </c>
      <c r="B1668" s="103" t="str">
        <f t="shared" si="4"/>
        <v>Có sẵn</v>
      </c>
      <c r="C1668" s="4" t="s">
        <v>8024</v>
      </c>
      <c r="D1668" s="4" t="s">
        <v>7264</v>
      </c>
      <c r="E1668" s="4"/>
      <c r="F1668" s="4"/>
      <c r="G1668" s="4"/>
      <c r="H1668" s="4"/>
      <c r="I1668" s="4"/>
      <c r="J1668" s="4"/>
      <c r="K1668" s="4"/>
      <c r="L1668" s="4"/>
      <c r="M1668" s="4" t="s">
        <v>49</v>
      </c>
      <c r="N1668" s="4" t="s">
        <v>9</v>
      </c>
      <c r="O1668" s="4" t="s">
        <v>4078</v>
      </c>
      <c r="P1668" s="4" t="s">
        <v>4388</v>
      </c>
      <c r="Q1668" s="4" t="s">
        <v>9</v>
      </c>
      <c r="R1668" s="4" t="s">
        <v>8037</v>
      </c>
      <c r="S1668" s="4"/>
      <c r="T1668" s="4"/>
      <c r="U1668" s="4"/>
      <c r="V1668" s="4"/>
      <c r="W1668" s="4"/>
      <c r="X1668" s="4"/>
      <c r="Y1668" s="4"/>
      <c r="Z1668" s="4"/>
      <c r="AA1668" s="4">
        <v>1714.0</v>
      </c>
      <c r="AB1668" s="4" t="s">
        <v>47</v>
      </c>
      <c r="AC1668" s="4"/>
      <c r="AD1668" s="20" t="s">
        <v>1011</v>
      </c>
      <c r="AE1668" s="67" t="s">
        <v>8037</v>
      </c>
      <c r="AF1668" s="67" t="s">
        <v>9</v>
      </c>
      <c r="AG1668" s="4"/>
      <c r="AH1668" s="4"/>
      <c r="AI1668" s="4"/>
      <c r="AJ1668" s="4"/>
      <c r="AK1668" s="4"/>
      <c r="AL1668" s="67" t="s">
        <v>8232</v>
      </c>
      <c r="AM1668" s="67" t="s">
        <v>8232</v>
      </c>
      <c r="AN1668" s="67" t="s">
        <v>10530</v>
      </c>
      <c r="AO1668" s="67" t="s">
        <v>10531</v>
      </c>
      <c r="AP1668" s="4"/>
      <c r="AQ1668" s="4"/>
      <c r="AR1668" s="4"/>
      <c r="AS1668" s="4"/>
      <c r="AT1668" s="4"/>
      <c r="AU1668" s="4"/>
      <c r="AV1668" s="4"/>
      <c r="AW1668" s="4"/>
      <c r="AX1668" s="4"/>
      <c r="AY1668" s="4"/>
      <c r="AZ1668" s="4"/>
      <c r="BA1668" s="4"/>
      <c r="BB1668" s="4"/>
      <c r="BC1668" s="4"/>
      <c r="BD1668" s="4"/>
      <c r="BE1668" s="4"/>
      <c r="BF1668" s="4"/>
      <c r="BG1668" s="4"/>
      <c r="BH1668" s="4"/>
      <c r="BI1668" s="4"/>
      <c r="BJ1668" s="243" t="str">
        <f t="shared" si="129"/>
        <v>TL</v>
      </c>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row>
    <row r="1669" ht="14.25" customHeight="1">
      <c r="A1669" s="1" t="str">
        <f t="shared" si="178"/>
        <v>OK</v>
      </c>
      <c r="B1669" s="103" t="str">
        <f t="shared" si="4"/>
        <v>OK</v>
      </c>
      <c r="C1669" s="4" t="s">
        <v>8024</v>
      </c>
      <c r="D1669" s="4" t="s">
        <v>7264</v>
      </c>
      <c r="E1669" s="4"/>
      <c r="F1669" s="4"/>
      <c r="G1669" s="4"/>
      <c r="H1669" s="4"/>
      <c r="I1669" s="4"/>
      <c r="J1669" s="4"/>
      <c r="K1669" s="4"/>
      <c r="L1669" s="4"/>
      <c r="M1669" s="4" t="s">
        <v>49</v>
      </c>
      <c r="N1669" s="4" t="s">
        <v>9</v>
      </c>
      <c r="O1669" s="4" t="s">
        <v>4078</v>
      </c>
      <c r="P1669" s="4" t="s">
        <v>4388</v>
      </c>
      <c r="Q1669" s="4"/>
      <c r="R1669" s="4" t="s">
        <v>8037</v>
      </c>
      <c r="S1669" s="4"/>
      <c r="T1669" s="4"/>
      <c r="U1669" s="4"/>
      <c r="V1669" s="4"/>
      <c r="W1669" s="4"/>
      <c r="X1669" s="4" t="s">
        <v>8038</v>
      </c>
      <c r="Y1669" s="4"/>
      <c r="Z1669" s="4"/>
      <c r="AA1669" s="4">
        <v>1714.0</v>
      </c>
      <c r="AB1669" s="4" t="s">
        <v>47</v>
      </c>
      <c r="AC1669" s="4"/>
      <c r="AD1669" s="20" t="s">
        <v>1239</v>
      </c>
      <c r="AE1669" s="4" t="s">
        <v>8037</v>
      </c>
      <c r="AF1669" s="67" t="s">
        <v>9</v>
      </c>
      <c r="AG1669" s="4"/>
      <c r="AH1669" s="4"/>
      <c r="AI1669" s="4"/>
      <c r="AJ1669" s="4"/>
      <c r="AK1669" s="4"/>
      <c r="AL1669" s="4" t="s">
        <v>8038</v>
      </c>
      <c r="AM1669" s="67" t="s">
        <v>8249</v>
      </c>
      <c r="AN1669" s="67" t="s">
        <v>8491</v>
      </c>
      <c r="AO1669" s="4" t="s">
        <v>8038</v>
      </c>
      <c r="AP1669" s="4"/>
      <c r="AQ1669" s="4"/>
      <c r="AR1669" s="4"/>
      <c r="AS1669" s="4"/>
      <c r="AT1669" s="4"/>
      <c r="AU1669" s="4"/>
      <c r="AV1669" s="4"/>
      <c r="AW1669" s="4"/>
      <c r="AX1669" s="4"/>
      <c r="AY1669" s="4"/>
      <c r="AZ1669" s="4"/>
      <c r="BA1669" s="4"/>
      <c r="BB1669" s="4"/>
      <c r="BC1669" s="4"/>
      <c r="BD1669" s="4"/>
      <c r="BE1669" s="4"/>
      <c r="BF1669" s="4"/>
      <c r="BG1669" s="4"/>
      <c r="BH1669" s="4"/>
      <c r="BI1669" s="4"/>
      <c r="BJ1669" s="243" t="str">
        <f t="shared" si="129"/>
        <v>TL</v>
      </c>
      <c r="BK1669" s="4"/>
      <c r="BL1669" s="4"/>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c r="CL1669" s="4"/>
      <c r="CM1669" s="4"/>
    </row>
    <row r="1670" ht="14.25" customHeight="1">
      <c r="A1670" s="1" t="str">
        <f t="shared" si="178"/>
        <v>OK</v>
      </c>
      <c r="B1670" s="103" t="str">
        <f t="shared" si="4"/>
        <v>OK</v>
      </c>
      <c r="C1670" s="4" t="s">
        <v>8024</v>
      </c>
      <c r="D1670" s="4" t="s">
        <v>7264</v>
      </c>
      <c r="E1670" s="4"/>
      <c r="F1670" s="4"/>
      <c r="G1670" s="4"/>
      <c r="H1670" s="4"/>
      <c r="I1670" s="4"/>
      <c r="J1670" s="4"/>
      <c r="K1670" s="4"/>
      <c r="L1670" s="4"/>
      <c r="M1670" s="4" t="s">
        <v>49</v>
      </c>
      <c r="N1670" s="4" t="s">
        <v>9</v>
      </c>
      <c r="O1670" s="4" t="s">
        <v>3108</v>
      </c>
      <c r="P1670" s="4" t="s">
        <v>3298</v>
      </c>
      <c r="Q1670" s="4"/>
      <c r="R1670" s="4" t="s">
        <v>8039</v>
      </c>
      <c r="S1670" s="4"/>
      <c r="T1670" s="4"/>
      <c r="U1670" s="4"/>
      <c r="V1670" s="4"/>
      <c r="W1670" s="4"/>
      <c r="X1670" s="4"/>
      <c r="Y1670" s="4"/>
      <c r="Z1670" s="4"/>
      <c r="AA1670" s="4">
        <v>1715.0</v>
      </c>
      <c r="AB1670" s="4" t="s">
        <v>47</v>
      </c>
      <c r="AC1670" s="4"/>
      <c r="AD1670" s="20" t="s">
        <v>1262</v>
      </c>
      <c r="AE1670" s="4"/>
      <c r="AF1670" s="4"/>
      <c r="AG1670" s="4"/>
      <c r="AH1670" s="4"/>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4"/>
      <c r="BH1670" s="4"/>
      <c r="BI1670" s="4"/>
      <c r="BJ1670" s="243" t="str">
        <f t="shared" si="129"/>
        <v>TL</v>
      </c>
      <c r="BK1670" s="4"/>
      <c r="BL1670" s="4"/>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row>
    <row r="1671" ht="14.25" customHeight="1">
      <c r="A1671" s="1" t="str">
        <f t="shared" si="178"/>
        <v>OK</v>
      </c>
      <c r="B1671" s="103" t="str">
        <f t="shared" si="4"/>
        <v>OK</v>
      </c>
      <c r="C1671" s="4" t="s">
        <v>8024</v>
      </c>
      <c r="D1671" s="4" t="s">
        <v>7264</v>
      </c>
      <c r="E1671" s="4"/>
      <c r="F1671" s="4"/>
      <c r="G1671" s="4"/>
      <c r="H1671" s="4"/>
      <c r="I1671" s="4"/>
      <c r="J1671" s="4"/>
      <c r="K1671" s="4"/>
      <c r="L1671" s="4"/>
      <c r="M1671" s="4" t="s">
        <v>49</v>
      </c>
      <c r="N1671" s="4" t="s">
        <v>9</v>
      </c>
      <c r="O1671" s="4" t="s">
        <v>3108</v>
      </c>
      <c r="P1671" s="4" t="s">
        <v>3298</v>
      </c>
      <c r="Q1671" s="4"/>
      <c r="R1671" s="4" t="s">
        <v>8039</v>
      </c>
      <c r="S1671" s="4"/>
      <c r="T1671" s="4"/>
      <c r="U1671" s="4"/>
      <c r="V1671" s="4"/>
      <c r="W1671" s="4"/>
      <c r="X1671" s="4" t="s">
        <v>8040</v>
      </c>
      <c r="Y1671" s="4"/>
      <c r="Z1671" s="4"/>
      <c r="AA1671" s="4">
        <v>1715.0</v>
      </c>
      <c r="AB1671" s="4" t="s">
        <v>47</v>
      </c>
      <c r="AC1671" s="4"/>
      <c r="AD1671" s="4"/>
      <c r="AE1671" s="4"/>
      <c r="AF1671" s="4"/>
      <c r="AG1671" s="4"/>
      <c r="AH1671" s="4"/>
      <c r="AI1671" s="4"/>
      <c r="AJ1671" s="4"/>
      <c r="AK1671" s="4"/>
      <c r="AL1671" s="4"/>
      <c r="AM1671" s="4"/>
      <c r="AN1671" s="4"/>
      <c r="AO1671" s="4"/>
      <c r="AP1671" s="4"/>
      <c r="AQ1671" s="4"/>
      <c r="AR1671" s="4"/>
      <c r="AS1671" s="4"/>
      <c r="AT1671" s="4"/>
      <c r="AU1671" s="4"/>
      <c r="AV1671" s="4"/>
      <c r="AW1671" s="4"/>
      <c r="AX1671" s="4"/>
      <c r="AY1671" s="4"/>
      <c r="AZ1671" s="4"/>
      <c r="BA1671" s="4"/>
      <c r="BB1671" s="4"/>
      <c r="BC1671" s="4"/>
      <c r="BD1671" s="4"/>
      <c r="BE1671" s="4"/>
      <c r="BF1671" s="4"/>
      <c r="BG1671" s="4"/>
      <c r="BH1671" s="4"/>
      <c r="BI1671" s="4"/>
      <c r="BJ1671" s="243" t="str">
        <f t="shared" si="129"/>
        <v>TL</v>
      </c>
      <c r="BK1671" s="4"/>
      <c r="BL1671" s="4"/>
      <c r="BM1671" s="4"/>
      <c r="BN1671" s="4"/>
      <c r="BO1671" s="4"/>
      <c r="BP1671" s="4"/>
      <c r="BQ1671" s="4"/>
      <c r="BR1671" s="4"/>
      <c r="BS1671" s="4"/>
      <c r="BT1671" s="4"/>
      <c r="BU1671" s="4"/>
      <c r="BV1671" s="4"/>
      <c r="BW1671" s="4"/>
      <c r="BX1671" s="4"/>
      <c r="BY1671" s="4"/>
      <c r="BZ1671" s="4"/>
      <c r="CA1671" s="4"/>
      <c r="CB1671" s="4"/>
      <c r="CC1671" s="4"/>
      <c r="CD1671" s="4"/>
      <c r="CE1671" s="4"/>
      <c r="CF1671" s="4"/>
      <c r="CG1671" s="4"/>
      <c r="CH1671" s="4"/>
      <c r="CI1671" s="4"/>
      <c r="CJ1671" s="4"/>
      <c r="CK1671" s="4"/>
      <c r="CL1671" s="4"/>
      <c r="CM1671" s="4"/>
    </row>
    <row r="1672" ht="14.25" customHeight="1">
      <c r="A1672" s="1" t="str">
        <f t="shared" si="178"/>
        <v/>
      </c>
      <c r="B1672" s="103" t="str">
        <f t="shared" si="4"/>
        <v>Có sẵn</v>
      </c>
      <c r="C1672" s="4" t="s">
        <v>8024</v>
      </c>
      <c r="D1672" s="4" t="s">
        <v>7264</v>
      </c>
      <c r="E1672" s="4"/>
      <c r="F1672" s="4" t="s">
        <v>8025</v>
      </c>
      <c r="G1672" s="4" t="s">
        <v>8026</v>
      </c>
      <c r="H1672" s="4"/>
      <c r="I1672" s="4"/>
      <c r="J1672" s="4" t="s">
        <v>3099</v>
      </c>
      <c r="K1672" s="4"/>
      <c r="L1672" s="4"/>
      <c r="M1672" s="4"/>
      <c r="N1672" s="4"/>
      <c r="O1672" s="4"/>
      <c r="P1672" s="4" t="s">
        <v>7848</v>
      </c>
      <c r="Q1672" s="4" t="s">
        <v>8</v>
      </c>
      <c r="R1672" s="4" t="s">
        <v>8116</v>
      </c>
      <c r="S1672" s="4" t="s">
        <v>8117</v>
      </c>
      <c r="T1672" s="4" t="s">
        <v>8118</v>
      </c>
      <c r="U1672" s="4" t="s">
        <v>8119</v>
      </c>
      <c r="V1672" s="4" t="s">
        <v>8120</v>
      </c>
      <c r="W1672" s="4" t="s">
        <v>8121</v>
      </c>
      <c r="X1672" s="4" t="s">
        <v>8122</v>
      </c>
      <c r="Y1672" s="4"/>
      <c r="Z1672" s="4" t="s">
        <v>8123</v>
      </c>
      <c r="AA1672" s="4">
        <v>1716.0</v>
      </c>
      <c r="AB1672" s="4" t="s">
        <v>49</v>
      </c>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4"/>
      <c r="BH1672" s="4"/>
      <c r="BI1672" s="4"/>
      <c r="BJ1672" s="243" t="str">
        <f t="shared" si="129"/>
        <v>TNBT</v>
      </c>
      <c r="BK1672" s="4"/>
      <c r="BL1672" s="4"/>
      <c r="BM1672" s="4"/>
      <c r="BN1672" s="4"/>
      <c r="BO1672" s="4"/>
      <c r="BP1672" s="4"/>
      <c r="BQ1672" s="4"/>
      <c r="BR1672" s="4"/>
      <c r="BS1672" s="4"/>
      <c r="BT1672" s="4"/>
      <c r="BU1672" s="4"/>
      <c r="BV1672" s="4"/>
      <c r="BW1672" s="4"/>
      <c r="BX1672" s="4"/>
      <c r="BY1672" s="4"/>
      <c r="BZ1672" s="4"/>
      <c r="CA1672" s="4"/>
      <c r="CB1672" s="4"/>
      <c r="CC1672" s="4"/>
      <c r="CD1672" s="4"/>
      <c r="CE1672" s="4"/>
      <c r="CF1672" s="4"/>
      <c r="CG1672" s="4"/>
      <c r="CH1672" s="4"/>
      <c r="CI1672" s="4"/>
      <c r="CJ1672" s="4"/>
      <c r="CK1672" s="4"/>
      <c r="CL1672" s="4"/>
      <c r="CM1672" s="4"/>
    </row>
    <row r="1673" ht="14.25" customHeight="1">
      <c r="A1673" s="1" t="str">
        <f t="shared" si="178"/>
        <v/>
      </c>
      <c r="B1673" s="103" t="str">
        <f t="shared" si="4"/>
        <v>Có sẵn</v>
      </c>
      <c r="C1673" s="4" t="s">
        <v>8024</v>
      </c>
      <c r="D1673" s="4" t="s">
        <v>7264</v>
      </c>
      <c r="E1673" s="4"/>
      <c r="F1673" s="4"/>
      <c r="G1673" s="4"/>
      <c r="H1673" s="4"/>
      <c r="I1673" s="4"/>
      <c r="J1673" s="4"/>
      <c r="K1673" s="4"/>
      <c r="L1673" s="4"/>
      <c r="M1673" s="4"/>
      <c r="N1673" s="4"/>
      <c r="O1673" s="4"/>
      <c r="P1673" s="4"/>
      <c r="Q1673" s="4" t="s">
        <v>5</v>
      </c>
      <c r="R1673" s="4" t="s">
        <v>8131</v>
      </c>
      <c r="S1673" s="4" t="s">
        <v>7995</v>
      </c>
      <c r="T1673" s="4" t="s">
        <v>8058</v>
      </c>
      <c r="U1673" s="4" t="s">
        <v>8059</v>
      </c>
      <c r="V1673" s="4" t="s">
        <v>7920</v>
      </c>
      <c r="W1673" s="4" t="s">
        <v>8070</v>
      </c>
      <c r="X1673" s="4"/>
      <c r="Y1673" s="4"/>
      <c r="Z1673" s="4" t="s">
        <v>161</v>
      </c>
      <c r="AA1673" s="4">
        <v>1717.0</v>
      </c>
      <c r="AB1673" s="4" t="s">
        <v>49</v>
      </c>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4"/>
      <c r="BH1673" s="4"/>
      <c r="BI1673" s="4"/>
      <c r="BJ1673" s="243" t="str">
        <f t="shared" si="129"/>
        <v>TNLT</v>
      </c>
      <c r="BK1673" s="4"/>
      <c r="BL1673" s="4"/>
      <c r="BM1673" s="4"/>
      <c r="BN1673" s="4"/>
      <c r="BO1673" s="4"/>
      <c r="BP1673" s="4"/>
      <c r="BQ1673" s="4"/>
      <c r="BR1673" s="4"/>
      <c r="BS1673" s="4"/>
      <c r="BT1673" s="4"/>
      <c r="BU1673" s="4"/>
      <c r="BV1673" s="4"/>
      <c r="BW1673" s="4"/>
      <c r="BX1673" s="4"/>
      <c r="BY1673" s="4"/>
      <c r="BZ1673" s="4"/>
      <c r="CA1673" s="4"/>
      <c r="CB1673" s="4"/>
      <c r="CC1673" s="4"/>
      <c r="CD1673" s="4"/>
      <c r="CE1673" s="4"/>
      <c r="CF1673" s="4"/>
      <c r="CG1673" s="4"/>
      <c r="CH1673" s="4"/>
      <c r="CI1673" s="4"/>
      <c r="CJ1673" s="4"/>
      <c r="CK1673" s="4"/>
      <c r="CL1673" s="4"/>
      <c r="CM1673" s="4"/>
    </row>
    <row r="1674" ht="14.25" customHeight="1">
      <c r="A1674" s="1" t="str">
        <f t="shared" si="178"/>
        <v/>
      </c>
      <c r="B1674" s="103" t="str">
        <f t="shared" si="4"/>
        <v>Có sẵn</v>
      </c>
      <c r="C1674" s="4" t="s">
        <v>8024</v>
      </c>
      <c r="D1674" s="4" t="s">
        <v>7264</v>
      </c>
      <c r="E1674" s="4"/>
      <c r="F1674" s="4"/>
      <c r="G1674" s="4"/>
      <c r="H1674" s="4"/>
      <c r="I1674" s="4"/>
      <c r="J1674" s="4"/>
      <c r="K1674" s="4"/>
      <c r="L1674" s="4"/>
      <c r="M1674" s="4"/>
      <c r="N1674" s="4"/>
      <c r="O1674" s="4"/>
      <c r="P1674" s="4"/>
      <c r="Q1674" s="4" t="s">
        <v>5</v>
      </c>
      <c r="R1674" s="4" t="s">
        <v>8139</v>
      </c>
      <c r="S1674" s="4" t="s">
        <v>7994</v>
      </c>
      <c r="T1674" s="4" t="s">
        <v>8063</v>
      </c>
      <c r="U1674" s="4" t="s">
        <v>7995</v>
      </c>
      <c r="V1674" s="4" t="s">
        <v>8064</v>
      </c>
      <c r="W1674" s="4" t="s">
        <v>7992</v>
      </c>
      <c r="X1674" s="4"/>
      <c r="Y1674" s="4"/>
      <c r="Z1674" s="4" t="s">
        <v>8140</v>
      </c>
      <c r="AA1674" s="4">
        <v>1718.0</v>
      </c>
      <c r="AB1674" s="4" t="s">
        <v>49</v>
      </c>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c r="BE1674" s="4"/>
      <c r="BF1674" s="4"/>
      <c r="BG1674" s="4"/>
      <c r="BH1674" s="4"/>
      <c r="BI1674" s="4"/>
      <c r="BJ1674" s="243" t="str">
        <f t="shared" si="129"/>
        <v>TNLT</v>
      </c>
      <c r="BK1674" s="4"/>
      <c r="BL1674" s="4"/>
      <c r="BM1674" s="4"/>
      <c r="BN1674" s="4"/>
      <c r="BO1674" s="4"/>
      <c r="BP1674" s="4"/>
      <c r="BQ1674" s="4"/>
      <c r="BR1674" s="4"/>
      <c r="BS1674" s="4"/>
      <c r="BT1674" s="4"/>
      <c r="BU1674" s="4"/>
      <c r="BV1674" s="4"/>
      <c r="BW1674" s="4"/>
      <c r="BX1674" s="4"/>
      <c r="BY1674" s="4"/>
      <c r="BZ1674" s="4"/>
      <c r="CA1674" s="4"/>
      <c r="CB1674" s="4"/>
      <c r="CC1674" s="4"/>
      <c r="CD1674" s="4"/>
      <c r="CE1674" s="4"/>
      <c r="CF1674" s="4"/>
      <c r="CG1674" s="4"/>
      <c r="CH1674" s="4"/>
      <c r="CI1674" s="4"/>
      <c r="CJ1674" s="4"/>
      <c r="CK1674" s="4"/>
      <c r="CL1674" s="4"/>
      <c r="CM1674" s="4"/>
    </row>
    <row r="1675" ht="14.25" customHeight="1">
      <c r="A1675" s="1" t="str">
        <f t="shared" si="178"/>
        <v/>
      </c>
      <c r="B1675" s="103" t="str">
        <f t="shared" si="4"/>
        <v>Có sẵn</v>
      </c>
      <c r="C1675" s="4" t="s">
        <v>8024</v>
      </c>
      <c r="D1675" s="4" t="s">
        <v>7264</v>
      </c>
      <c r="E1675" s="4"/>
      <c r="F1675" s="4"/>
      <c r="G1675" s="4"/>
      <c r="H1675" s="4"/>
      <c r="I1675" s="4"/>
      <c r="J1675" s="4"/>
      <c r="K1675" s="4"/>
      <c r="L1675" s="4"/>
      <c r="M1675" s="4"/>
      <c r="N1675" s="4"/>
      <c r="O1675" s="4"/>
      <c r="P1675" s="4"/>
      <c r="Q1675" s="4" t="s">
        <v>5</v>
      </c>
      <c r="R1675" s="4" t="s">
        <v>8143</v>
      </c>
      <c r="S1675" s="4" t="s">
        <v>1825</v>
      </c>
      <c r="T1675" s="4" t="s">
        <v>1829</v>
      </c>
      <c r="U1675" s="4" t="s">
        <v>1830</v>
      </c>
      <c r="V1675" s="4" t="s">
        <v>1831</v>
      </c>
      <c r="W1675" s="4" t="s">
        <v>8144</v>
      </c>
      <c r="X1675" s="4"/>
      <c r="Y1675" s="4"/>
      <c r="Z1675" s="4" t="s">
        <v>8145</v>
      </c>
      <c r="AA1675" s="4">
        <v>1719.0</v>
      </c>
      <c r="AB1675" s="4" t="s">
        <v>49</v>
      </c>
      <c r="AC1675" s="4"/>
      <c r="AD1675" s="4"/>
      <c r="AE1675" s="4"/>
      <c r="AF1675" s="4"/>
      <c r="AG1675" s="4"/>
      <c r="AH1675" s="4"/>
      <c r="AI1675" s="4"/>
      <c r="AJ1675" s="4"/>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c r="BI1675" s="4"/>
      <c r="BJ1675" s="243" t="str">
        <f t="shared" si="129"/>
        <v>TNLT</v>
      </c>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c r="CL1675" s="4"/>
      <c r="CM1675" s="4"/>
    </row>
    <row r="1676" ht="14.25" customHeight="1">
      <c r="A1676" s="1" t="str">
        <f t="shared" si="178"/>
        <v/>
      </c>
      <c r="B1676" s="103" t="str">
        <f t="shared" si="4"/>
        <v>Có sẵn</v>
      </c>
      <c r="C1676" s="4" t="s">
        <v>8024</v>
      </c>
      <c r="D1676" s="4" t="s">
        <v>7264</v>
      </c>
      <c r="E1676" s="4"/>
      <c r="F1676" s="4"/>
      <c r="G1676" s="4"/>
      <c r="H1676" s="4"/>
      <c r="I1676" s="4"/>
      <c r="J1676" s="4"/>
      <c r="K1676" s="4"/>
      <c r="L1676" s="4"/>
      <c r="M1676" s="4"/>
      <c r="N1676" s="4"/>
      <c r="O1676" s="4"/>
      <c r="P1676" s="4"/>
      <c r="Q1676" s="4" t="s">
        <v>5</v>
      </c>
      <c r="R1676" s="4" t="s">
        <v>8146</v>
      </c>
      <c r="S1676" s="4" t="s">
        <v>8117</v>
      </c>
      <c r="T1676" s="4" t="s">
        <v>8118</v>
      </c>
      <c r="U1676" s="4" t="s">
        <v>8147</v>
      </c>
      <c r="V1676" s="4" t="s">
        <v>8120</v>
      </c>
      <c r="W1676" s="4" t="s">
        <v>8121</v>
      </c>
      <c r="X1676" s="4"/>
      <c r="Y1676" s="4"/>
      <c r="Z1676" s="4" t="s">
        <v>8148</v>
      </c>
      <c r="AA1676" s="4">
        <v>1720.0</v>
      </c>
      <c r="AB1676" s="4" t="s">
        <v>49</v>
      </c>
      <c r="AC1676" s="4"/>
      <c r="AD1676" s="4"/>
      <c r="AE1676" s="4"/>
      <c r="AF1676" s="4"/>
      <c r="AG1676" s="4"/>
      <c r="AH1676" s="4"/>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c r="BI1676" s="4"/>
      <c r="BJ1676" s="243" t="str">
        <f t="shared" si="129"/>
        <v>TNLT</v>
      </c>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row>
    <row r="1677" ht="14.25" customHeight="1">
      <c r="A1677" s="1" t="str">
        <f t="shared" si="178"/>
        <v/>
      </c>
      <c r="B1677" s="103" t="str">
        <f t="shared" si="4"/>
        <v>Có sẵn</v>
      </c>
      <c r="C1677" s="4" t="s">
        <v>8024</v>
      </c>
      <c r="D1677" s="4" t="s">
        <v>7264</v>
      </c>
      <c r="E1677" s="4"/>
      <c r="F1677" s="4"/>
      <c r="G1677" s="4"/>
      <c r="H1677" s="4"/>
      <c r="I1677" s="4"/>
      <c r="J1677" s="4"/>
      <c r="K1677" s="4"/>
      <c r="L1677" s="4"/>
      <c r="M1677" s="4"/>
      <c r="N1677" s="4"/>
      <c r="O1677" s="4"/>
      <c r="P1677" s="4"/>
      <c r="Q1677" s="4" t="s">
        <v>9</v>
      </c>
      <c r="R1677" s="4" t="s">
        <v>8152</v>
      </c>
      <c r="S1677" s="4"/>
      <c r="T1677" s="4"/>
      <c r="U1677" s="4"/>
      <c r="V1677" s="4"/>
      <c r="W1677" s="4"/>
      <c r="X1677" s="4"/>
      <c r="Y1677" s="4"/>
      <c r="Z1677" s="4" t="s">
        <v>8153</v>
      </c>
      <c r="AA1677" s="4">
        <v>1721.0</v>
      </c>
      <c r="AB1677" s="4" t="s">
        <v>49</v>
      </c>
      <c r="AC1677" s="4"/>
      <c r="AD1677" s="20" t="s">
        <v>671</v>
      </c>
      <c r="AE1677" s="67" t="s">
        <v>10532</v>
      </c>
      <c r="AF1677" s="67" t="s">
        <v>9</v>
      </c>
      <c r="AG1677" s="4"/>
      <c r="AH1677" s="4"/>
      <c r="AI1677" s="4"/>
      <c r="AJ1677" s="4"/>
      <c r="AK1677" s="4"/>
      <c r="AL1677" s="67" t="s">
        <v>8249</v>
      </c>
      <c r="AM1677" s="67" t="s">
        <v>10533</v>
      </c>
      <c r="AN1677" s="67" t="s">
        <v>9815</v>
      </c>
      <c r="AO1677" s="67" t="s">
        <v>10534</v>
      </c>
      <c r="AP1677" s="4"/>
      <c r="AQ1677" s="4"/>
      <c r="AR1677" s="4"/>
      <c r="AS1677" s="4"/>
      <c r="AT1677" s="4"/>
      <c r="AU1677" s="4"/>
      <c r="AV1677" s="4"/>
      <c r="AW1677" s="4"/>
      <c r="AX1677" s="4"/>
      <c r="AY1677" s="4"/>
      <c r="AZ1677" s="4"/>
      <c r="BA1677" s="4"/>
      <c r="BB1677" s="4"/>
      <c r="BC1677" s="4"/>
      <c r="BD1677" s="4"/>
      <c r="BE1677" s="4"/>
      <c r="BF1677" s="4"/>
      <c r="BG1677" s="4"/>
      <c r="BH1677" s="4"/>
      <c r="BI1677" s="4"/>
      <c r="BJ1677" s="243" t="str">
        <f t="shared" si="129"/>
        <v>TL</v>
      </c>
      <c r="BK1677" s="4"/>
      <c r="BL1677" s="4"/>
      <c r="BM1677" s="4"/>
      <c r="BN1677" s="4"/>
      <c r="BO1677" s="4"/>
      <c r="BP1677" s="4"/>
      <c r="BQ1677" s="4"/>
      <c r="BR1677" s="4"/>
      <c r="BS1677" s="4"/>
      <c r="BT1677" s="4"/>
      <c r="BU1677" s="4"/>
      <c r="BV1677" s="4"/>
      <c r="BW1677" s="4"/>
      <c r="BX1677" s="4"/>
      <c r="BY1677" s="4"/>
      <c r="BZ1677" s="4"/>
      <c r="CA1677" s="4"/>
      <c r="CB1677" s="4"/>
      <c r="CC1677" s="4"/>
      <c r="CD1677" s="4"/>
      <c r="CE1677" s="4"/>
      <c r="CF1677" s="4"/>
      <c r="CG1677" s="4"/>
      <c r="CH1677" s="4"/>
      <c r="CI1677" s="4"/>
      <c r="CJ1677" s="4"/>
      <c r="CK1677" s="4"/>
      <c r="CL1677" s="4"/>
      <c r="CM1677" s="4"/>
    </row>
    <row r="1678" ht="14.25" customHeight="1">
      <c r="A1678" s="1" t="str">
        <f t="shared" si="178"/>
        <v>OK</v>
      </c>
      <c r="B1678" s="103" t="str">
        <f t="shared" si="4"/>
        <v>OK</v>
      </c>
      <c r="C1678" s="4" t="s">
        <v>8041</v>
      </c>
      <c r="D1678" s="4" t="s">
        <v>7264</v>
      </c>
      <c r="E1678" s="4"/>
      <c r="F1678" s="4"/>
      <c r="G1678" s="4"/>
      <c r="H1678" s="4"/>
      <c r="I1678" s="4"/>
      <c r="J1678" s="4"/>
      <c r="K1678" s="4"/>
      <c r="L1678" s="4"/>
      <c r="M1678" s="4" t="s">
        <v>49</v>
      </c>
      <c r="N1678" s="4" t="s">
        <v>9</v>
      </c>
      <c r="O1678" s="4" t="s">
        <v>3302</v>
      </c>
      <c r="P1678" s="4" t="s">
        <v>3303</v>
      </c>
      <c r="Q1678" s="4"/>
      <c r="R1678" s="4" t="s">
        <v>8156</v>
      </c>
      <c r="S1678" s="4"/>
      <c r="T1678" s="4"/>
      <c r="U1678" s="4"/>
      <c r="V1678" s="4"/>
      <c r="W1678" s="4"/>
      <c r="X1678" s="4"/>
      <c r="Y1678" s="4"/>
      <c r="Z1678" s="4"/>
      <c r="AA1678" s="4">
        <v>1722.0</v>
      </c>
      <c r="AB1678" s="4" t="s">
        <v>47</v>
      </c>
      <c r="AC1678" s="4"/>
      <c r="AD1678" s="20" t="s">
        <v>1024</v>
      </c>
      <c r="AE1678" s="67" t="s">
        <v>8156</v>
      </c>
      <c r="AF1678" s="67" t="s">
        <v>9</v>
      </c>
      <c r="AG1678" s="67" t="s">
        <v>10535</v>
      </c>
      <c r="AH1678" s="67" t="s">
        <v>10535</v>
      </c>
      <c r="AI1678" s="67" t="s">
        <v>10535</v>
      </c>
      <c r="AJ1678" s="67" t="s">
        <v>10535</v>
      </c>
      <c r="AK1678" s="67" t="s">
        <v>10535</v>
      </c>
      <c r="AL1678" s="67" t="s">
        <v>10535</v>
      </c>
      <c r="AM1678" s="67" t="s">
        <v>10536</v>
      </c>
      <c r="AN1678" s="87" t="s">
        <v>10536</v>
      </c>
      <c r="AO1678" s="67" t="s">
        <v>10536</v>
      </c>
      <c r="AP1678" s="67" t="s">
        <v>10536</v>
      </c>
      <c r="AQ1678" s="4"/>
      <c r="AR1678" s="4"/>
      <c r="AS1678" s="4"/>
      <c r="AT1678" s="4"/>
      <c r="AU1678" s="4"/>
      <c r="AV1678" s="4"/>
      <c r="AW1678" s="4"/>
      <c r="AX1678" s="4"/>
      <c r="AY1678" s="4"/>
      <c r="AZ1678" s="4"/>
      <c r="BA1678" s="4"/>
      <c r="BB1678" s="4"/>
      <c r="BC1678" s="4"/>
      <c r="BD1678" s="4"/>
      <c r="BE1678" s="4"/>
      <c r="BF1678" s="4"/>
      <c r="BG1678" s="4"/>
      <c r="BH1678" s="4"/>
      <c r="BI1678" s="4"/>
      <c r="BJ1678" s="243" t="str">
        <f t="shared" si="129"/>
        <v>TL</v>
      </c>
      <c r="BK1678" s="4"/>
      <c r="BL1678" s="4"/>
      <c r="BM1678" s="4"/>
      <c r="BN1678" s="4"/>
      <c r="BO1678" s="4"/>
      <c r="BP1678" s="4"/>
      <c r="BQ1678" s="4"/>
      <c r="BR1678" s="4"/>
      <c r="BS1678" s="4"/>
      <c r="BT1678" s="4"/>
      <c r="BU1678" s="4"/>
      <c r="BV1678" s="4"/>
      <c r="BW1678" s="4"/>
      <c r="BX1678" s="4"/>
      <c r="BY1678" s="4"/>
      <c r="BZ1678" s="4"/>
      <c r="CA1678" s="4"/>
      <c r="CB1678" s="4"/>
      <c r="CC1678" s="4"/>
      <c r="CD1678" s="4"/>
      <c r="CE1678" s="4"/>
      <c r="CF1678" s="4"/>
      <c r="CG1678" s="4"/>
      <c r="CH1678" s="4"/>
      <c r="CI1678" s="4"/>
      <c r="CJ1678" s="4"/>
      <c r="CK1678" s="4"/>
      <c r="CL1678" s="4"/>
      <c r="CM1678" s="4"/>
    </row>
    <row r="1679" ht="14.25" customHeight="1">
      <c r="A1679" s="1" t="str">
        <f t="shared" si="178"/>
        <v/>
      </c>
      <c r="B1679" s="103" t="str">
        <f t="shared" si="4"/>
        <v>Tự do chọn</v>
      </c>
      <c r="C1679" s="4" t="s">
        <v>8041</v>
      </c>
      <c r="D1679" s="4" t="s">
        <v>7264</v>
      </c>
      <c r="E1679" s="4"/>
      <c r="F1679" s="4"/>
      <c r="G1679" s="4"/>
      <c r="H1679" s="4"/>
      <c r="I1679" s="4"/>
      <c r="J1679" s="4"/>
      <c r="K1679" s="4"/>
      <c r="L1679" s="4"/>
      <c r="M1679" s="4" t="s">
        <v>49</v>
      </c>
      <c r="N1679" s="4" t="s">
        <v>9</v>
      </c>
      <c r="O1679" s="4"/>
      <c r="P1679" s="4"/>
      <c r="Q1679" s="4"/>
      <c r="R1679" s="4"/>
      <c r="S1679" s="4"/>
      <c r="T1679" s="4"/>
      <c r="U1679" s="4"/>
      <c r="V1679" s="4"/>
      <c r="W1679" s="4"/>
      <c r="X1679" s="4"/>
      <c r="Y1679" s="4"/>
      <c r="Z1679" s="4"/>
      <c r="AA1679" s="4">
        <v>1722.0</v>
      </c>
      <c r="AB1679" s="4" t="s">
        <v>47</v>
      </c>
      <c r="AC1679" s="4"/>
      <c r="AD1679" s="20" t="s">
        <v>265</v>
      </c>
      <c r="AE1679" s="67" t="s">
        <v>10537</v>
      </c>
      <c r="AF1679" s="67" t="s">
        <v>9</v>
      </c>
      <c r="AG1679" s="4"/>
      <c r="AH1679" s="4"/>
      <c r="AI1679" s="4"/>
      <c r="AJ1679" s="4"/>
      <c r="AK1679" s="4"/>
      <c r="AL1679" s="67" t="s">
        <v>10538</v>
      </c>
      <c r="AM1679" s="67" t="s">
        <v>3369</v>
      </c>
      <c r="AN1679" s="67" t="s">
        <v>10197</v>
      </c>
      <c r="AO1679" s="67" t="s">
        <v>10539</v>
      </c>
      <c r="AP1679" s="4"/>
      <c r="AQ1679" s="4"/>
      <c r="AR1679" s="4"/>
      <c r="AS1679" s="4"/>
      <c r="AT1679" s="4"/>
      <c r="AU1679" s="4"/>
      <c r="AV1679" s="4"/>
      <c r="AW1679" s="4"/>
      <c r="AX1679" s="4"/>
      <c r="AY1679" s="4"/>
      <c r="AZ1679" s="4"/>
      <c r="BA1679" s="4"/>
      <c r="BB1679" s="4"/>
      <c r="BC1679" s="4"/>
      <c r="BD1679" s="4"/>
      <c r="BE1679" s="4"/>
      <c r="BF1679" s="4"/>
      <c r="BG1679" s="4"/>
      <c r="BH1679" s="4"/>
      <c r="BI1679" s="4"/>
      <c r="BJ1679" s="243" t="str">
        <f t="shared" si="129"/>
        <v>TL</v>
      </c>
      <c r="BK1679" s="4"/>
      <c r="BL1679" s="4"/>
      <c r="BM1679" s="4"/>
      <c r="BN1679" s="4"/>
      <c r="BO1679" s="4"/>
      <c r="BP1679" s="4"/>
      <c r="BQ1679" s="4"/>
      <c r="BR1679" s="4"/>
      <c r="BS1679" s="4"/>
      <c r="BT1679" s="4"/>
      <c r="BU1679" s="4"/>
      <c r="BV1679" s="4"/>
      <c r="BW1679" s="4"/>
      <c r="BX1679" s="4"/>
      <c r="BY1679" s="4"/>
      <c r="BZ1679" s="4"/>
      <c r="CA1679" s="4"/>
      <c r="CB1679" s="4"/>
      <c r="CC1679" s="4"/>
      <c r="CD1679" s="4"/>
      <c r="CE1679" s="4"/>
      <c r="CF1679" s="4"/>
      <c r="CG1679" s="4"/>
      <c r="CH1679" s="4"/>
      <c r="CI1679" s="4"/>
      <c r="CJ1679" s="4"/>
      <c r="CK1679" s="4"/>
      <c r="CL1679" s="4"/>
      <c r="CM1679" s="4"/>
    </row>
    <row r="1680" ht="14.25" customHeight="1">
      <c r="A1680" s="1" t="str">
        <f t="shared" si="178"/>
        <v>OK</v>
      </c>
      <c r="B1680" s="103" t="str">
        <f t="shared" si="4"/>
        <v>OK</v>
      </c>
      <c r="C1680" s="4" t="s">
        <v>8041</v>
      </c>
      <c r="D1680" s="4" t="s">
        <v>7264</v>
      </c>
      <c r="E1680" s="4"/>
      <c r="F1680" s="4"/>
      <c r="G1680" s="4" t="s">
        <v>8043</v>
      </c>
      <c r="H1680" s="4"/>
      <c r="I1680" s="4"/>
      <c r="J1680" s="4"/>
      <c r="K1680" s="4"/>
      <c r="L1680" s="4"/>
      <c r="M1680" s="4" t="s">
        <v>49</v>
      </c>
      <c r="N1680" s="4" t="s">
        <v>9</v>
      </c>
      <c r="O1680" s="4" t="s">
        <v>3229</v>
      </c>
      <c r="P1680" s="4" t="s">
        <v>3702</v>
      </c>
      <c r="Q1680" s="4"/>
      <c r="R1680" s="4" t="s">
        <v>8044</v>
      </c>
      <c r="S1680" s="4"/>
      <c r="T1680" s="4"/>
      <c r="U1680" s="4"/>
      <c r="V1680" s="4"/>
      <c r="W1680" s="4"/>
      <c r="X1680" s="4"/>
      <c r="Y1680" s="4"/>
      <c r="Z1680" s="4"/>
      <c r="AA1680" s="4">
        <v>1723.0</v>
      </c>
      <c r="AB1680" s="4" t="s">
        <v>47</v>
      </c>
      <c r="AC1680" s="4"/>
      <c r="AD1680" s="20" t="s">
        <v>1060</v>
      </c>
      <c r="AE1680" s="67" t="s">
        <v>8171</v>
      </c>
      <c r="AF1680" s="67" t="s">
        <v>9</v>
      </c>
      <c r="AG1680" s="67" t="s">
        <v>8501</v>
      </c>
      <c r="AH1680" s="67" t="s">
        <v>8501</v>
      </c>
      <c r="AI1680" s="67" t="s">
        <v>8501</v>
      </c>
      <c r="AJ1680" s="67" t="s">
        <v>8501</v>
      </c>
      <c r="AK1680" s="67" t="s">
        <v>8501</v>
      </c>
      <c r="AL1680" s="67" t="s">
        <v>10540</v>
      </c>
      <c r="AM1680" s="67" t="s">
        <v>10541</v>
      </c>
      <c r="AN1680" s="67" t="s">
        <v>8525</v>
      </c>
      <c r="AO1680" s="67" t="s">
        <v>10539</v>
      </c>
      <c r="AP1680" s="67" t="s">
        <v>10542</v>
      </c>
      <c r="AQ1680" s="4"/>
      <c r="AR1680" s="4"/>
      <c r="AS1680" s="4"/>
      <c r="AT1680" s="4"/>
      <c r="AU1680" s="4"/>
      <c r="AV1680" s="4"/>
      <c r="AW1680" s="4"/>
      <c r="AX1680" s="4"/>
      <c r="AY1680" s="4"/>
      <c r="AZ1680" s="4"/>
      <c r="BA1680" s="4"/>
      <c r="BB1680" s="4"/>
      <c r="BC1680" s="4"/>
      <c r="BD1680" s="4"/>
      <c r="BE1680" s="4"/>
      <c r="BF1680" s="4"/>
      <c r="BG1680" s="4"/>
      <c r="BH1680" s="4"/>
      <c r="BI1680" s="4"/>
      <c r="BJ1680" s="243" t="str">
        <f t="shared" si="129"/>
        <v>TL</v>
      </c>
      <c r="BK1680" s="4"/>
      <c r="BL1680" s="4"/>
      <c r="BM1680" s="4"/>
      <c r="BN1680" s="4"/>
      <c r="BO1680" s="4"/>
      <c r="BP1680" s="4"/>
      <c r="BQ1680" s="4"/>
      <c r="BR1680" s="4"/>
      <c r="BS1680" s="4"/>
      <c r="BT1680" s="4"/>
      <c r="BU1680" s="4"/>
      <c r="BV1680" s="4"/>
      <c r="BW1680" s="4"/>
      <c r="BX1680" s="4"/>
      <c r="BY1680" s="4"/>
      <c r="BZ1680" s="4"/>
      <c r="CA1680" s="4"/>
      <c r="CB1680" s="4"/>
      <c r="CC1680" s="4"/>
      <c r="CD1680" s="4"/>
      <c r="CE1680" s="4"/>
      <c r="CF1680" s="4"/>
      <c r="CG1680" s="4"/>
      <c r="CH1680" s="4"/>
      <c r="CI1680" s="4"/>
      <c r="CJ1680" s="4"/>
      <c r="CK1680" s="4"/>
      <c r="CL1680" s="4"/>
      <c r="CM1680" s="4"/>
    </row>
    <row r="1681" ht="14.25" customHeight="1">
      <c r="A1681" s="1" t="str">
        <f t="shared" si="178"/>
        <v>OK</v>
      </c>
      <c r="B1681" s="103" t="str">
        <f t="shared" si="4"/>
        <v>OK</v>
      </c>
      <c r="C1681" s="4" t="s">
        <v>8041</v>
      </c>
      <c r="D1681" s="4" t="s">
        <v>7264</v>
      </c>
      <c r="E1681" s="4"/>
      <c r="F1681" s="4"/>
      <c r="G1681" s="4" t="s">
        <v>8043</v>
      </c>
      <c r="H1681" s="4"/>
      <c r="I1681" s="4"/>
      <c r="J1681" s="4"/>
      <c r="K1681" s="4"/>
      <c r="L1681" s="4"/>
      <c r="M1681" s="4" t="s">
        <v>49</v>
      </c>
      <c r="N1681" s="4" t="s">
        <v>9</v>
      </c>
      <c r="O1681" s="4" t="s">
        <v>3229</v>
      </c>
      <c r="P1681" s="4" t="s">
        <v>3702</v>
      </c>
      <c r="Q1681" s="4"/>
      <c r="R1681" s="4" t="s">
        <v>8044</v>
      </c>
      <c r="S1681" s="4"/>
      <c r="T1681" s="4"/>
      <c r="U1681" s="4"/>
      <c r="V1681" s="4"/>
      <c r="W1681" s="4"/>
      <c r="X1681" s="4" t="s">
        <v>8045</v>
      </c>
      <c r="Y1681" s="4" t="s">
        <v>8046</v>
      </c>
      <c r="Z1681" s="4"/>
      <c r="AA1681" s="4">
        <v>1723.0</v>
      </c>
      <c r="AB1681" s="4" t="s">
        <v>47</v>
      </c>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c r="BI1681" s="4"/>
      <c r="BJ1681" s="243" t="str">
        <f t="shared" si="129"/>
        <v>TL</v>
      </c>
      <c r="BK1681" s="4"/>
      <c r="BL1681" s="4"/>
      <c r="BM1681" s="4"/>
      <c r="BN1681" s="4"/>
      <c r="BO1681" s="4"/>
      <c r="BP1681" s="4"/>
      <c r="BQ1681" s="4"/>
      <c r="BR1681" s="4"/>
      <c r="BS1681" s="4"/>
      <c r="BT1681" s="4"/>
      <c r="BU1681" s="4"/>
      <c r="BV1681" s="4"/>
      <c r="BW1681" s="4"/>
      <c r="BX1681" s="4"/>
      <c r="BY1681" s="4"/>
      <c r="BZ1681" s="4"/>
      <c r="CA1681" s="4"/>
      <c r="CB1681" s="4"/>
      <c r="CC1681" s="4"/>
      <c r="CD1681" s="4"/>
      <c r="CE1681" s="4"/>
      <c r="CF1681" s="4"/>
      <c r="CG1681" s="4"/>
      <c r="CH1681" s="4"/>
      <c r="CI1681" s="4"/>
      <c r="CJ1681" s="4"/>
      <c r="CK1681" s="4"/>
      <c r="CL1681" s="4"/>
      <c r="CM1681" s="4"/>
    </row>
    <row r="1682" ht="14.25" customHeight="1">
      <c r="A1682" s="1" t="str">
        <f t="shared" si="178"/>
        <v>OK</v>
      </c>
      <c r="B1682" s="103" t="str">
        <f t="shared" si="4"/>
        <v>OK</v>
      </c>
      <c r="C1682" s="4" t="s">
        <v>8041</v>
      </c>
      <c r="D1682" s="4" t="s">
        <v>7264</v>
      </c>
      <c r="E1682" s="4"/>
      <c r="F1682" s="4"/>
      <c r="G1682" s="4" t="s">
        <v>8043</v>
      </c>
      <c r="H1682" s="4"/>
      <c r="I1682" s="4"/>
      <c r="J1682" s="4"/>
      <c r="K1682" s="4"/>
      <c r="L1682" s="4"/>
      <c r="M1682" s="4" t="s">
        <v>48</v>
      </c>
      <c r="N1682" s="4" t="s">
        <v>8</v>
      </c>
      <c r="O1682" s="4" t="s">
        <v>135</v>
      </c>
      <c r="P1682" s="4" t="s">
        <v>136</v>
      </c>
      <c r="Q1682" s="4"/>
      <c r="R1682" s="4" t="s">
        <v>8157</v>
      </c>
      <c r="S1682" s="4" t="s">
        <v>8158</v>
      </c>
      <c r="T1682" s="4" t="s">
        <v>8159</v>
      </c>
      <c r="U1682" s="4" t="s">
        <v>8160</v>
      </c>
      <c r="V1682" s="4" t="s">
        <v>8161</v>
      </c>
      <c r="W1682" s="4" t="s">
        <v>8162</v>
      </c>
      <c r="X1682" s="4" t="s">
        <v>410</v>
      </c>
      <c r="Y1682" s="4" t="s">
        <v>8163</v>
      </c>
      <c r="Z1682" s="4"/>
      <c r="AA1682" s="4">
        <v>1724.0</v>
      </c>
      <c r="AB1682" s="4" t="s">
        <v>48</v>
      </c>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c r="BI1682" s="4"/>
      <c r="BJ1682" s="243" t="str">
        <f t="shared" si="129"/>
        <v>TNBT</v>
      </c>
      <c r="BK1682" s="4"/>
      <c r="BL1682" s="4"/>
      <c r="BM1682" s="4"/>
      <c r="BN1682" s="4"/>
      <c r="BO1682" s="4"/>
      <c r="BP1682" s="4"/>
      <c r="BQ1682" s="4"/>
      <c r="BR1682" s="4"/>
      <c r="BS1682" s="4"/>
      <c r="BT1682" s="4"/>
      <c r="BU1682" s="4"/>
      <c r="BV1682" s="4"/>
      <c r="BW1682" s="4"/>
      <c r="BX1682" s="4"/>
      <c r="BY1682" s="4"/>
      <c r="BZ1682" s="4"/>
      <c r="CA1682" s="4"/>
      <c r="CB1682" s="4"/>
      <c r="CC1682" s="4"/>
      <c r="CD1682" s="4"/>
      <c r="CE1682" s="4"/>
      <c r="CF1682" s="4"/>
      <c r="CG1682" s="4"/>
      <c r="CH1682" s="4"/>
      <c r="CI1682" s="4"/>
      <c r="CJ1682" s="4"/>
      <c r="CK1682" s="4"/>
      <c r="CL1682" s="4"/>
      <c r="CM1682" s="4"/>
    </row>
    <row r="1683" ht="14.25" customHeight="1">
      <c r="A1683" s="1"/>
      <c r="B1683" s="103" t="str">
        <f t="shared" si="4"/>
        <v>Thêm</v>
      </c>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4"/>
      <c r="BH1683" s="4"/>
      <c r="BI1683" s="4"/>
      <c r="BJ1683" s="243" t="str">
        <f t="shared" si="129"/>
        <v/>
      </c>
      <c r="BK1683" s="4"/>
      <c r="BL1683" s="4"/>
      <c r="BM1683" s="4"/>
      <c r="BN1683" s="4"/>
      <c r="BO1683" s="4"/>
      <c r="BP1683" s="4"/>
      <c r="BQ1683" s="4"/>
      <c r="BR1683" s="4"/>
      <c r="BS1683" s="4"/>
      <c r="BT1683" s="4"/>
      <c r="BU1683" s="4"/>
      <c r="BV1683" s="4"/>
      <c r="BW1683" s="4"/>
      <c r="BX1683" s="4"/>
      <c r="BY1683" s="4"/>
      <c r="BZ1683" s="4"/>
      <c r="CA1683" s="4"/>
      <c r="CB1683" s="4"/>
      <c r="CC1683" s="4"/>
      <c r="CD1683" s="4"/>
      <c r="CE1683" s="4"/>
      <c r="CF1683" s="4"/>
      <c r="CG1683" s="4"/>
      <c r="CH1683" s="4"/>
      <c r="CI1683" s="4"/>
      <c r="CJ1683" s="4"/>
      <c r="CK1683" s="4"/>
      <c r="CL1683" s="4"/>
      <c r="CM1683" s="4"/>
    </row>
    <row r="1684" ht="14.25" customHeight="1">
      <c r="A1684" s="1" t="str">
        <f t="shared" ref="A1684:A1692" si="179">SWITCH(B1684,"OK",IF(ISBLANK(R1684),IF(ISBLANK(P1684),"Giữ chỗ nhóm","Giữ chỗ"),"OK"),"Chưa làm",IF(P1684&lt;&gt;"","Giữ chỗ",""),0,IF(ISBLANK(R1684),"Thêm",""),"")</f>
        <v/>
      </c>
      <c r="B1684" s="103" t="str">
        <f t="shared" si="4"/>
        <v>Có sẵn</v>
      </c>
      <c r="C1684" s="4" t="s">
        <v>8041</v>
      </c>
      <c r="D1684" s="4" t="s">
        <v>7264</v>
      </c>
      <c r="E1684" s="4"/>
      <c r="F1684" s="4"/>
      <c r="G1684" s="4"/>
      <c r="H1684" s="4"/>
      <c r="I1684" s="4"/>
      <c r="J1684" s="4"/>
      <c r="K1684" s="4"/>
      <c r="L1684" s="4"/>
      <c r="M1684" s="4"/>
      <c r="N1684" s="4"/>
      <c r="O1684" s="4"/>
      <c r="P1684" s="4" t="s">
        <v>7848</v>
      </c>
      <c r="Q1684" s="4" t="s">
        <v>9</v>
      </c>
      <c r="R1684" s="4" t="s">
        <v>8168</v>
      </c>
      <c r="S1684" s="4" t="s">
        <v>150</v>
      </c>
      <c r="T1684" s="4" t="s">
        <v>150</v>
      </c>
      <c r="U1684" s="4" t="s">
        <v>150</v>
      </c>
      <c r="V1684" s="4" t="s">
        <v>150</v>
      </c>
      <c r="W1684" s="4" t="s">
        <v>150</v>
      </c>
      <c r="X1684" s="4" t="s">
        <v>8169</v>
      </c>
      <c r="Y1684" s="4"/>
      <c r="Z1684" s="4" t="s">
        <v>8170</v>
      </c>
      <c r="AA1684" s="4">
        <v>1726.0</v>
      </c>
      <c r="AB1684" s="4" t="s">
        <v>49</v>
      </c>
      <c r="AC1684" s="4"/>
      <c r="AD1684" s="4"/>
      <c r="AE1684" s="4"/>
      <c r="AF1684" s="4"/>
      <c r="AG1684" s="4"/>
      <c r="AH1684" s="4"/>
      <c r="AI1684" s="4"/>
      <c r="AJ1684" s="4"/>
      <c r="AK1684" s="4"/>
      <c r="AL1684" s="4"/>
      <c r="AM1684" s="4"/>
      <c r="AN1684" s="4"/>
      <c r="AO1684" s="4"/>
      <c r="AP1684" s="4"/>
      <c r="AQ1684" s="4"/>
      <c r="AR1684" s="4"/>
      <c r="AS1684" s="4"/>
      <c r="AT1684" s="4"/>
      <c r="AU1684" s="4"/>
      <c r="AV1684" s="4"/>
      <c r="AW1684" s="4"/>
      <c r="AX1684" s="4"/>
      <c r="AY1684" s="4"/>
      <c r="AZ1684" s="4"/>
      <c r="BA1684" s="4"/>
      <c r="BB1684" s="4"/>
      <c r="BC1684" s="4"/>
      <c r="BD1684" s="4"/>
      <c r="BE1684" s="4"/>
      <c r="BF1684" s="4"/>
      <c r="BG1684" s="4"/>
      <c r="BH1684" s="4"/>
      <c r="BI1684" s="4"/>
      <c r="BJ1684" s="243" t="str">
        <f t="shared" si="129"/>
        <v>TL</v>
      </c>
      <c r="BK1684" s="4"/>
      <c r="BL1684" s="4"/>
      <c r="BM1684" s="4"/>
      <c r="BN1684" s="4"/>
      <c r="BO1684" s="4"/>
      <c r="BP1684" s="4"/>
      <c r="BQ1684" s="4"/>
      <c r="BR1684" s="4"/>
      <c r="BS1684" s="4"/>
      <c r="BT1684" s="4"/>
      <c r="BU1684" s="4"/>
      <c r="BV1684" s="4"/>
      <c r="BW1684" s="4"/>
      <c r="BX1684" s="4"/>
      <c r="BY1684" s="4"/>
      <c r="BZ1684" s="4"/>
      <c r="CA1684" s="4"/>
      <c r="CB1684" s="4"/>
      <c r="CC1684" s="4"/>
      <c r="CD1684" s="4"/>
      <c r="CE1684" s="4"/>
      <c r="CF1684" s="4"/>
      <c r="CG1684" s="4"/>
      <c r="CH1684" s="4"/>
      <c r="CI1684" s="4"/>
      <c r="CJ1684" s="4"/>
      <c r="CK1684" s="4"/>
      <c r="CL1684" s="4"/>
      <c r="CM1684" s="4"/>
    </row>
    <row r="1685" ht="14.25" customHeight="1">
      <c r="A1685" s="1" t="str">
        <f t="shared" si="179"/>
        <v>OK</v>
      </c>
      <c r="B1685" s="103" t="str">
        <f t="shared" si="4"/>
        <v>OK</v>
      </c>
      <c r="C1685" s="4" t="s">
        <v>7654</v>
      </c>
      <c r="D1685" s="4" t="s">
        <v>7264</v>
      </c>
      <c r="E1685" s="4"/>
      <c r="F1685" s="4" t="s">
        <v>7655</v>
      </c>
      <c r="G1685" s="4" t="s">
        <v>7656</v>
      </c>
      <c r="H1685" s="4"/>
      <c r="I1685" s="4"/>
      <c r="J1685" s="4" t="s">
        <v>3099</v>
      </c>
      <c r="K1685" s="4"/>
      <c r="L1685" s="4"/>
      <c r="M1685" s="4" t="s">
        <v>47</v>
      </c>
      <c r="N1685" s="4" t="s">
        <v>9</v>
      </c>
      <c r="O1685" s="4" t="s">
        <v>1905</v>
      </c>
      <c r="P1685" s="4" t="s">
        <v>1940</v>
      </c>
      <c r="Q1685" s="4"/>
      <c r="R1685" s="4" t="s">
        <v>7657</v>
      </c>
      <c r="S1685" s="4"/>
      <c r="T1685" s="4"/>
      <c r="U1685" s="4"/>
      <c r="V1685" s="4"/>
      <c r="W1685" s="4"/>
      <c r="X1685" s="4" t="s">
        <v>7658</v>
      </c>
      <c r="Y1685" s="4" t="s">
        <v>7659</v>
      </c>
      <c r="Z1685" s="4"/>
      <c r="AA1685" s="4">
        <v>1727.0</v>
      </c>
      <c r="AB1685" s="4" t="s">
        <v>49</v>
      </c>
      <c r="AC1685" s="4"/>
      <c r="AD1685" s="4"/>
      <c r="AE1685" s="4"/>
      <c r="AF1685" s="4"/>
      <c r="AG1685" s="4"/>
      <c r="AH1685" s="4"/>
      <c r="AI1685" s="4"/>
      <c r="AJ1685" s="4"/>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c r="BI1685" s="4"/>
      <c r="BJ1685" s="243" t="str">
        <f t="shared" si="129"/>
        <v>TL</v>
      </c>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c r="CL1685" s="4"/>
      <c r="CM1685" s="4"/>
    </row>
    <row r="1686" ht="14.25" customHeight="1">
      <c r="A1686" s="1" t="str">
        <f t="shared" si="179"/>
        <v>Giữ chỗ</v>
      </c>
      <c r="B1686" s="103" t="str">
        <f t="shared" si="4"/>
        <v>OK</v>
      </c>
      <c r="C1686" s="4" t="s">
        <v>7654</v>
      </c>
      <c r="D1686" s="4" t="s">
        <v>7264</v>
      </c>
      <c r="E1686" s="4"/>
      <c r="F1686" s="4"/>
      <c r="G1686" s="4"/>
      <c r="H1686" s="4"/>
      <c r="I1686" s="4"/>
      <c r="J1686" s="4"/>
      <c r="K1686" s="4"/>
      <c r="L1686" s="4"/>
      <c r="M1686" s="4" t="s">
        <v>47</v>
      </c>
      <c r="N1686" s="4" t="s">
        <v>9</v>
      </c>
      <c r="O1686" s="4" t="s">
        <v>804</v>
      </c>
      <c r="P1686" s="4" t="s">
        <v>860</v>
      </c>
      <c r="Q1686" s="4"/>
      <c r="R1686" s="4"/>
      <c r="S1686" s="4"/>
      <c r="T1686" s="4"/>
      <c r="U1686" s="4"/>
      <c r="V1686" s="4"/>
      <c r="W1686" s="4"/>
      <c r="X1686" s="4"/>
      <c r="Y1686" s="4"/>
      <c r="Z1686" s="4"/>
      <c r="AA1686" s="4">
        <v>1728.0</v>
      </c>
      <c r="AB1686" s="4" t="s">
        <v>49</v>
      </c>
      <c r="AC1686" s="4"/>
      <c r="AD1686" s="4"/>
      <c r="AE1686" s="4"/>
      <c r="AF1686" s="4"/>
      <c r="AG1686" s="4"/>
      <c r="AH1686" s="4"/>
      <c r="AI1686" s="4"/>
      <c r="AJ1686" s="4"/>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c r="BI1686" s="4"/>
      <c r="BJ1686" s="243" t="str">
        <f t="shared" si="129"/>
        <v>TL</v>
      </c>
      <c r="BK1686" s="4"/>
      <c r="BL1686" s="4"/>
      <c r="BM1686" s="4"/>
      <c r="BN1686" s="4"/>
      <c r="BO1686" s="4"/>
      <c r="BP1686" s="4"/>
      <c r="BQ1686" s="4"/>
      <c r="BR1686" s="4"/>
      <c r="BS1686" s="4"/>
      <c r="BT1686" s="4"/>
      <c r="BU1686" s="4"/>
      <c r="BV1686" s="4"/>
      <c r="BW1686" s="4"/>
      <c r="BX1686" s="4"/>
      <c r="BY1686" s="4"/>
      <c r="BZ1686" s="4"/>
      <c r="CA1686" s="4"/>
      <c r="CB1686" s="4"/>
      <c r="CC1686" s="4"/>
      <c r="CD1686" s="4"/>
      <c r="CE1686" s="4"/>
      <c r="CF1686" s="4"/>
      <c r="CG1686" s="4"/>
      <c r="CH1686" s="4"/>
      <c r="CI1686" s="4"/>
      <c r="CJ1686" s="4"/>
      <c r="CK1686" s="4"/>
      <c r="CL1686" s="4"/>
      <c r="CM1686" s="4"/>
    </row>
    <row r="1687" ht="14.25" customHeight="1">
      <c r="A1687" s="1" t="str">
        <f t="shared" si="179"/>
        <v/>
      </c>
      <c r="B1687" s="103" t="str">
        <f t="shared" si="4"/>
        <v>Có sẵn</v>
      </c>
      <c r="C1687" s="4" t="s">
        <v>7654</v>
      </c>
      <c r="D1687" s="4" t="s">
        <v>7264</v>
      </c>
      <c r="E1687" s="4"/>
      <c r="F1687" s="4" t="s">
        <v>7655</v>
      </c>
      <c r="G1687" s="4" t="s">
        <v>7656</v>
      </c>
      <c r="H1687" s="4"/>
      <c r="I1687" s="4"/>
      <c r="J1687" s="4" t="s">
        <v>3099</v>
      </c>
      <c r="K1687" s="4"/>
      <c r="L1687" s="4"/>
      <c r="M1687" s="4"/>
      <c r="N1687" s="4"/>
      <c r="O1687" s="4"/>
      <c r="P1687" s="4" t="s">
        <v>7903</v>
      </c>
      <c r="Q1687" s="4" t="s">
        <v>8</v>
      </c>
      <c r="R1687" s="4" t="s">
        <v>8175</v>
      </c>
      <c r="S1687" s="4" t="s">
        <v>8176</v>
      </c>
      <c r="T1687" s="4" t="s">
        <v>8177</v>
      </c>
      <c r="U1687" s="4" t="s">
        <v>8178</v>
      </c>
      <c r="V1687" s="4" t="s">
        <v>8179</v>
      </c>
      <c r="W1687" s="4" t="s">
        <v>8180</v>
      </c>
      <c r="X1687" s="4" t="s">
        <v>99</v>
      </c>
      <c r="Y1687" s="4"/>
      <c r="Z1687" s="4" t="s">
        <v>8181</v>
      </c>
      <c r="AA1687" s="4">
        <v>1729.0</v>
      </c>
      <c r="AB1687" s="4" t="s">
        <v>49</v>
      </c>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c r="BI1687" s="4"/>
      <c r="BJ1687" s="243" t="str">
        <f t="shared" si="129"/>
        <v>TNBT</v>
      </c>
      <c r="BK1687" s="4"/>
      <c r="BL1687" s="4"/>
      <c r="BM1687" s="4"/>
      <c r="BN1687" s="4"/>
      <c r="BO1687" s="4"/>
      <c r="BP1687" s="4"/>
      <c r="BQ1687" s="4"/>
      <c r="BR1687" s="4"/>
      <c r="BS1687" s="4"/>
      <c r="BT1687" s="4"/>
      <c r="BU1687" s="4"/>
      <c r="BV1687" s="4"/>
      <c r="BW1687" s="4"/>
      <c r="BX1687" s="4"/>
      <c r="BY1687" s="4"/>
      <c r="BZ1687" s="4"/>
      <c r="CA1687" s="4"/>
      <c r="CB1687" s="4"/>
      <c r="CC1687" s="4"/>
      <c r="CD1687" s="4"/>
      <c r="CE1687" s="4"/>
      <c r="CF1687" s="4"/>
      <c r="CG1687" s="4"/>
      <c r="CH1687" s="4"/>
      <c r="CI1687" s="4"/>
      <c r="CJ1687" s="4"/>
      <c r="CK1687" s="4"/>
      <c r="CL1687" s="4"/>
      <c r="CM1687" s="4"/>
    </row>
    <row r="1688" ht="14.25" customHeight="1">
      <c r="A1688" s="1" t="str">
        <f t="shared" si="179"/>
        <v/>
      </c>
      <c r="B1688" s="103" t="str">
        <f t="shared" si="4"/>
        <v>Có sẵn</v>
      </c>
      <c r="C1688" s="4" t="s">
        <v>7654</v>
      </c>
      <c r="D1688" s="4" t="s">
        <v>7264</v>
      </c>
      <c r="E1688" s="4"/>
      <c r="F1688" s="4"/>
      <c r="G1688" s="4"/>
      <c r="H1688" s="4"/>
      <c r="I1688" s="4"/>
      <c r="J1688" s="4"/>
      <c r="K1688" s="4"/>
      <c r="L1688" s="4"/>
      <c r="M1688" s="4"/>
      <c r="N1688" s="4"/>
      <c r="O1688" s="4"/>
      <c r="P1688" s="4"/>
      <c r="Q1688" s="4" t="s">
        <v>5</v>
      </c>
      <c r="R1688" s="4" t="s">
        <v>8189</v>
      </c>
      <c r="S1688" s="4" t="s">
        <v>8176</v>
      </c>
      <c r="T1688" s="4" t="s">
        <v>8190</v>
      </c>
      <c r="U1688" s="4" t="s">
        <v>8178</v>
      </c>
      <c r="V1688" s="4" t="s">
        <v>8191</v>
      </c>
      <c r="W1688" s="4" t="s">
        <v>8192</v>
      </c>
      <c r="X1688" s="4"/>
      <c r="Y1688" s="4"/>
      <c r="Z1688" s="4" t="s">
        <v>8193</v>
      </c>
      <c r="AA1688" s="4">
        <v>1730.0</v>
      </c>
      <c r="AB1688" s="4" t="s">
        <v>49</v>
      </c>
      <c r="AC1688" s="4"/>
      <c r="AD1688" s="4"/>
      <c r="AE1688" s="4"/>
      <c r="AF1688" s="4"/>
      <c r="AG1688" s="4"/>
      <c r="AH1688" s="4"/>
      <c r="AI1688" s="4"/>
      <c r="AJ1688" s="4"/>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c r="BI1688" s="4"/>
      <c r="BJ1688" s="243" t="str">
        <f t="shared" si="129"/>
        <v>TNLT</v>
      </c>
      <c r="BK1688" s="4"/>
      <c r="BL1688" s="4"/>
      <c r="BM1688" s="4"/>
      <c r="BN1688" s="4"/>
      <c r="BO1688" s="4"/>
      <c r="BP1688" s="4"/>
      <c r="BQ1688" s="4"/>
      <c r="BR1688" s="4"/>
      <c r="BS1688" s="4"/>
      <c r="BT1688" s="4"/>
      <c r="BU1688" s="4"/>
      <c r="BV1688" s="4"/>
      <c r="BW1688" s="4"/>
      <c r="BX1688" s="4"/>
      <c r="BY1688" s="4"/>
      <c r="BZ1688" s="4"/>
      <c r="CA1688" s="4"/>
      <c r="CB1688" s="4"/>
      <c r="CC1688" s="4"/>
      <c r="CD1688" s="4"/>
      <c r="CE1688" s="4"/>
      <c r="CF1688" s="4"/>
      <c r="CG1688" s="4"/>
      <c r="CH1688" s="4"/>
      <c r="CI1688" s="4"/>
      <c r="CJ1688" s="4"/>
      <c r="CK1688" s="4"/>
      <c r="CL1688" s="4"/>
      <c r="CM1688" s="4"/>
    </row>
    <row r="1689" ht="14.25" customHeight="1">
      <c r="A1689" s="1" t="str">
        <f t="shared" si="179"/>
        <v>OK</v>
      </c>
      <c r="B1689" s="103" t="str">
        <f t="shared" si="4"/>
        <v>OK</v>
      </c>
      <c r="C1689" s="4" t="s">
        <v>7660</v>
      </c>
      <c r="D1689" s="4" t="s">
        <v>7264</v>
      </c>
      <c r="E1689" s="4"/>
      <c r="F1689" s="4" t="s">
        <v>7655</v>
      </c>
      <c r="G1689" s="4" t="s">
        <v>7661</v>
      </c>
      <c r="H1689" s="4"/>
      <c r="I1689" s="4"/>
      <c r="J1689" s="4" t="s">
        <v>3099</v>
      </c>
      <c r="K1689" s="4"/>
      <c r="L1689" s="4"/>
      <c r="M1689" s="4" t="s">
        <v>47</v>
      </c>
      <c r="N1689" s="4" t="s">
        <v>5</v>
      </c>
      <c r="O1689" s="4" t="s">
        <v>347</v>
      </c>
      <c r="P1689" s="4" t="s">
        <v>980</v>
      </c>
      <c r="Q1689" s="4"/>
      <c r="R1689" s="4" t="s">
        <v>7662</v>
      </c>
      <c r="S1689" s="4" t="s">
        <v>227</v>
      </c>
      <c r="T1689" s="4" t="s">
        <v>114</v>
      </c>
      <c r="U1689" s="4" t="s">
        <v>115</v>
      </c>
      <c r="V1689" s="4" t="s">
        <v>116</v>
      </c>
      <c r="W1689" s="4" t="s">
        <v>117</v>
      </c>
      <c r="X1689" s="4" t="s">
        <v>151</v>
      </c>
      <c r="Y1689" s="4" t="s">
        <v>7663</v>
      </c>
      <c r="Z1689" s="4"/>
      <c r="AA1689" s="4">
        <v>1731.0</v>
      </c>
      <c r="AB1689" s="4" t="s">
        <v>49</v>
      </c>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c r="BI1689" s="4"/>
      <c r="BJ1689" s="243" t="str">
        <f t="shared" si="129"/>
        <v>TNLT</v>
      </c>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c r="CL1689" s="4"/>
      <c r="CM1689" s="4"/>
    </row>
    <row r="1690" ht="14.25" customHeight="1">
      <c r="A1690" s="1" t="str">
        <f t="shared" si="179"/>
        <v>Giữ chỗ</v>
      </c>
      <c r="B1690" s="103" t="str">
        <f t="shared" si="4"/>
        <v>OK</v>
      </c>
      <c r="C1690" s="4" t="s">
        <v>7660</v>
      </c>
      <c r="D1690" s="4" t="s">
        <v>7264</v>
      </c>
      <c r="E1690" s="4"/>
      <c r="F1690" s="4" t="s">
        <v>7655</v>
      </c>
      <c r="G1690" s="4" t="s">
        <v>7661</v>
      </c>
      <c r="H1690" s="4"/>
      <c r="I1690" s="4"/>
      <c r="J1690" s="4" t="s">
        <v>3099</v>
      </c>
      <c r="K1690" s="4"/>
      <c r="L1690" s="4"/>
      <c r="M1690" s="4" t="s">
        <v>47</v>
      </c>
      <c r="N1690" s="4" t="s">
        <v>9</v>
      </c>
      <c r="O1690" s="4" t="s">
        <v>804</v>
      </c>
      <c r="P1690" s="4" t="s">
        <v>860</v>
      </c>
      <c r="Q1690" s="4"/>
      <c r="R1690" s="4"/>
      <c r="S1690" s="4"/>
      <c r="T1690" s="4"/>
      <c r="U1690" s="4"/>
      <c r="V1690" s="4"/>
      <c r="W1690" s="4"/>
      <c r="X1690" s="4"/>
      <c r="Y1690" s="4"/>
      <c r="Z1690" s="4"/>
      <c r="AA1690" s="4">
        <v>1732.0</v>
      </c>
      <c r="AB1690" s="4" t="s">
        <v>49</v>
      </c>
      <c r="AC1690" s="4"/>
      <c r="AD1690" s="20" t="s">
        <v>1940</v>
      </c>
      <c r="AE1690" s="67" t="s">
        <v>10543</v>
      </c>
      <c r="AF1690" s="67" t="s">
        <v>9</v>
      </c>
      <c r="AG1690" s="67"/>
      <c r="AH1690" s="67"/>
      <c r="AI1690" s="67"/>
      <c r="AJ1690" s="67"/>
      <c r="AK1690" s="67"/>
      <c r="AL1690" s="67" t="s">
        <v>10544</v>
      </c>
      <c r="AM1690" s="67" t="s">
        <v>10545</v>
      </c>
      <c r="AN1690" s="67" t="s">
        <v>6191</v>
      </c>
      <c r="AO1690" s="67" t="s">
        <v>10546</v>
      </c>
      <c r="AP1690" s="4"/>
      <c r="AQ1690" s="4"/>
      <c r="AR1690" s="4"/>
      <c r="AS1690" s="4"/>
      <c r="AT1690" s="4"/>
      <c r="AU1690" s="4"/>
      <c r="AV1690" s="4"/>
      <c r="AW1690" s="4"/>
      <c r="AX1690" s="4"/>
      <c r="AY1690" s="4"/>
      <c r="AZ1690" s="4"/>
      <c r="BA1690" s="4"/>
      <c r="BB1690" s="4"/>
      <c r="BC1690" s="4"/>
      <c r="BD1690" s="4"/>
      <c r="BE1690" s="4"/>
      <c r="BF1690" s="4"/>
      <c r="BG1690" s="4"/>
      <c r="BH1690" s="4"/>
      <c r="BI1690" s="4"/>
      <c r="BJ1690" s="243" t="str">
        <f t="shared" si="129"/>
        <v>TL</v>
      </c>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c r="CL1690" s="4"/>
      <c r="CM1690" s="4"/>
    </row>
    <row r="1691" ht="14.25" customHeight="1">
      <c r="A1691" s="1" t="str">
        <f t="shared" si="179"/>
        <v>OK</v>
      </c>
      <c r="B1691" s="103" t="str">
        <f t="shared" si="4"/>
        <v>OK</v>
      </c>
      <c r="C1691" s="4" t="s">
        <v>7660</v>
      </c>
      <c r="D1691" s="4" t="s">
        <v>7264</v>
      </c>
      <c r="E1691" s="4"/>
      <c r="F1691" s="4" t="s">
        <v>7655</v>
      </c>
      <c r="G1691" s="4" t="s">
        <v>7661</v>
      </c>
      <c r="H1691" s="4"/>
      <c r="I1691" s="4"/>
      <c r="J1691" s="4" t="s">
        <v>3099</v>
      </c>
      <c r="K1691" s="4"/>
      <c r="L1691" s="4"/>
      <c r="M1691" s="4" t="s">
        <v>49</v>
      </c>
      <c r="N1691" s="4" t="s">
        <v>8</v>
      </c>
      <c r="O1691" s="4" t="s">
        <v>2465</v>
      </c>
      <c r="P1691" s="4" t="s">
        <v>2562</v>
      </c>
      <c r="Q1691" s="4"/>
      <c r="R1691" s="4" t="s">
        <v>8042</v>
      </c>
      <c r="S1691" s="4" t="s">
        <v>115</v>
      </c>
      <c r="T1691" s="4" t="s">
        <v>116</v>
      </c>
      <c r="U1691" s="4" t="s">
        <v>117</v>
      </c>
      <c r="V1691" s="4" t="s">
        <v>118</v>
      </c>
      <c r="W1691" s="4" t="s">
        <v>2722</v>
      </c>
      <c r="X1691" s="4"/>
      <c r="Y1691" s="4"/>
      <c r="Z1691" s="4"/>
      <c r="AA1691" s="4">
        <v>1733.0</v>
      </c>
      <c r="AB1691" s="4" t="s">
        <v>47</v>
      </c>
      <c r="AC1691" s="4"/>
      <c r="AD1691" s="20" t="s">
        <v>395</v>
      </c>
      <c r="AE1691" s="4" t="s">
        <v>8042</v>
      </c>
      <c r="AF1691" s="67" t="s">
        <v>8</v>
      </c>
      <c r="AG1691" s="67">
        <v>4.0</v>
      </c>
      <c r="AH1691" s="67">
        <v>5.0</v>
      </c>
      <c r="AI1691" s="67">
        <v>6.0</v>
      </c>
      <c r="AJ1691" s="67">
        <v>7.0</v>
      </c>
      <c r="AK1691" s="67">
        <v>8.0</v>
      </c>
      <c r="AL1691" s="67" t="s">
        <v>8232</v>
      </c>
      <c r="AM1691" s="67" t="s">
        <v>8232</v>
      </c>
      <c r="AN1691" s="67" t="s">
        <v>9582</v>
      </c>
      <c r="AO1691" s="67" t="s">
        <v>10547</v>
      </c>
      <c r="AP1691" s="4"/>
      <c r="AQ1691" s="4"/>
      <c r="AR1691" s="4"/>
      <c r="AS1691" s="4"/>
      <c r="AT1691" s="4"/>
      <c r="AU1691" s="4"/>
      <c r="AV1691" s="4"/>
      <c r="AW1691" s="4"/>
      <c r="AX1691" s="4"/>
      <c r="AY1691" s="4"/>
      <c r="AZ1691" s="4"/>
      <c r="BA1691" s="4"/>
      <c r="BB1691" s="4"/>
      <c r="BC1691" s="4"/>
      <c r="BD1691" s="4"/>
      <c r="BE1691" s="4"/>
      <c r="BF1691" s="4"/>
      <c r="BG1691" s="4"/>
      <c r="BH1691" s="4"/>
      <c r="BI1691" s="4"/>
      <c r="BJ1691" s="243" t="str">
        <f t="shared" si="129"/>
        <v>TNBT</v>
      </c>
      <c r="BK1691" s="4"/>
      <c r="BL1691" s="4"/>
      <c r="BM1691" s="4"/>
      <c r="BN1691" s="4"/>
      <c r="BO1691" s="4"/>
      <c r="BP1691" s="4"/>
      <c r="BQ1691" s="4"/>
      <c r="BR1691" s="4"/>
      <c r="BS1691" s="4"/>
      <c r="BT1691" s="4"/>
      <c r="BU1691" s="4"/>
      <c r="BV1691" s="4"/>
      <c r="BW1691" s="4"/>
      <c r="BX1691" s="4"/>
      <c r="BY1691" s="4"/>
      <c r="BZ1691" s="4"/>
      <c r="CA1691" s="4"/>
      <c r="CB1691" s="4"/>
      <c r="CC1691" s="4"/>
      <c r="CD1691" s="4"/>
      <c r="CE1691" s="4"/>
      <c r="CF1691" s="4"/>
      <c r="CG1691" s="4"/>
      <c r="CH1691" s="4"/>
      <c r="CI1691" s="4"/>
      <c r="CJ1691" s="4"/>
      <c r="CK1691" s="4"/>
      <c r="CL1691" s="4"/>
      <c r="CM1691" s="4"/>
    </row>
    <row r="1692" ht="14.25" customHeight="1">
      <c r="A1692" s="1" t="str">
        <f t="shared" si="179"/>
        <v>OK</v>
      </c>
      <c r="B1692" s="103" t="str">
        <f t="shared" si="4"/>
        <v>OK</v>
      </c>
      <c r="C1692" s="4" t="s">
        <v>7660</v>
      </c>
      <c r="D1692" s="4" t="s">
        <v>7264</v>
      </c>
      <c r="E1692" s="4"/>
      <c r="F1692" s="4" t="s">
        <v>7655</v>
      </c>
      <c r="G1692" s="4" t="s">
        <v>7661</v>
      </c>
      <c r="H1692" s="4"/>
      <c r="I1692" s="4"/>
      <c r="J1692" s="4" t="s">
        <v>3099</v>
      </c>
      <c r="K1692" s="4"/>
      <c r="L1692" s="4"/>
      <c r="M1692" s="4" t="s">
        <v>49</v>
      </c>
      <c r="N1692" s="4" t="s">
        <v>8</v>
      </c>
      <c r="O1692" s="4" t="s">
        <v>2465</v>
      </c>
      <c r="P1692" s="4" t="s">
        <v>2562</v>
      </c>
      <c r="Q1692" s="4"/>
      <c r="R1692" s="4" t="s">
        <v>8042</v>
      </c>
      <c r="S1692" s="4" t="s">
        <v>115</v>
      </c>
      <c r="T1692" s="4" t="s">
        <v>116</v>
      </c>
      <c r="U1692" s="4" t="s">
        <v>117</v>
      </c>
      <c r="V1692" s="4" t="s">
        <v>118</v>
      </c>
      <c r="W1692" s="4" t="s">
        <v>2722</v>
      </c>
      <c r="X1692" s="4" t="s">
        <v>99</v>
      </c>
      <c r="Y1692" s="4"/>
      <c r="Z1692" s="4"/>
      <c r="AA1692" s="4">
        <v>1733.0</v>
      </c>
      <c r="AB1692" s="4" t="s">
        <v>47</v>
      </c>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c r="BI1692" s="4"/>
      <c r="BJ1692" s="243" t="str">
        <f t="shared" si="129"/>
        <v>TNBT</v>
      </c>
      <c r="BK1692" s="4"/>
      <c r="BL1692" s="4"/>
      <c r="BM1692" s="4"/>
      <c r="BN1692" s="4"/>
      <c r="BO1692" s="4"/>
      <c r="BP1692" s="4"/>
      <c r="BQ1692" s="4"/>
      <c r="BR1692" s="4"/>
      <c r="BS1692" s="4"/>
      <c r="BT1692" s="4"/>
      <c r="BU1692" s="4"/>
      <c r="BV1692" s="4"/>
      <c r="BW1692" s="4"/>
      <c r="BX1692" s="4"/>
      <c r="BY1692" s="4"/>
      <c r="BZ1692" s="4"/>
      <c r="CA1692" s="4"/>
      <c r="CB1692" s="4"/>
      <c r="CC1692" s="4"/>
      <c r="CD1692" s="4"/>
      <c r="CE1692" s="4"/>
      <c r="CF1692" s="4"/>
      <c r="CG1692" s="4"/>
      <c r="CH1692" s="4"/>
      <c r="CI1692" s="4"/>
      <c r="CJ1692" s="4"/>
      <c r="CK1692" s="4"/>
      <c r="CL1692" s="4"/>
      <c r="CM1692" s="4"/>
    </row>
    <row r="1693" ht="14.25" customHeight="1">
      <c r="A1693" s="1"/>
      <c r="B1693" s="103" t="str">
        <f t="shared" si="4"/>
        <v>Thêm</v>
      </c>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c r="AW1693" s="4"/>
      <c r="AX1693" s="4"/>
      <c r="AY1693" s="4"/>
      <c r="AZ1693" s="4"/>
      <c r="BA1693" s="4"/>
      <c r="BB1693" s="4"/>
      <c r="BC1693" s="4"/>
      <c r="BD1693" s="4"/>
      <c r="BE1693" s="4"/>
      <c r="BF1693" s="4"/>
      <c r="BG1693" s="4"/>
      <c r="BH1693" s="4"/>
      <c r="BI1693" s="4"/>
      <c r="BJ1693" s="243" t="str">
        <f t="shared" si="129"/>
        <v/>
      </c>
      <c r="BK1693" s="4"/>
      <c r="BL1693" s="4"/>
      <c r="BM1693" s="4"/>
      <c r="BN1693" s="4"/>
      <c r="BO1693" s="4"/>
      <c r="BP1693" s="4"/>
      <c r="BQ1693" s="4"/>
      <c r="BR1693" s="4"/>
      <c r="BS1693" s="4"/>
      <c r="BT1693" s="4"/>
      <c r="BU1693" s="4"/>
      <c r="BV1693" s="4"/>
      <c r="BW1693" s="4"/>
      <c r="BX1693" s="4"/>
      <c r="BY1693" s="4"/>
      <c r="BZ1693" s="4"/>
      <c r="CA1693" s="4"/>
      <c r="CB1693" s="4"/>
      <c r="CC1693" s="4"/>
      <c r="CD1693" s="4"/>
      <c r="CE1693" s="4"/>
      <c r="CF1693" s="4"/>
      <c r="CG1693" s="4"/>
      <c r="CH1693" s="4"/>
      <c r="CI1693" s="4"/>
      <c r="CJ1693" s="4"/>
      <c r="CK1693" s="4"/>
      <c r="CL1693" s="4"/>
      <c r="CM1693" s="4"/>
    </row>
    <row r="1694" ht="14.25" customHeight="1">
      <c r="A1694" s="1" t="str">
        <f t="shared" ref="A1694:A1703" si="180">SWITCH(B1694,"OK",IF(ISBLANK(R1694),IF(ISBLANK(P1694),"Giữ chỗ nhóm","Giữ chỗ"),"OK"),"Chưa làm",IF(P1694&lt;&gt;"","Giữ chỗ",""),0,IF(ISBLANK(R1694),"Thêm",""),"")</f>
        <v>OK</v>
      </c>
      <c r="B1694" s="103" t="str">
        <f t="shared" si="4"/>
        <v>OK</v>
      </c>
      <c r="C1694" s="4" t="s">
        <v>7664</v>
      </c>
      <c r="D1694" s="4" t="s">
        <v>7264</v>
      </c>
      <c r="E1694" s="4"/>
      <c r="F1694" s="4" t="s">
        <v>7665</v>
      </c>
      <c r="G1694" s="4" t="s">
        <v>7666</v>
      </c>
      <c r="H1694" s="4"/>
      <c r="I1694" s="4"/>
      <c r="J1694" s="4" t="s">
        <v>3099</v>
      </c>
      <c r="K1694" s="4"/>
      <c r="L1694" s="4"/>
      <c r="M1694" s="4" t="s">
        <v>47</v>
      </c>
      <c r="N1694" s="4" t="s">
        <v>9</v>
      </c>
      <c r="O1694" s="4" t="s">
        <v>404</v>
      </c>
      <c r="P1694" s="4" t="s">
        <v>211</v>
      </c>
      <c r="Q1694" s="4"/>
      <c r="R1694" s="4" t="s">
        <v>7669</v>
      </c>
      <c r="S1694" s="4"/>
      <c r="T1694" s="4"/>
      <c r="U1694" s="4"/>
      <c r="V1694" s="4"/>
      <c r="W1694" s="4"/>
      <c r="X1694" s="4" t="s">
        <v>7671</v>
      </c>
      <c r="Y1694" s="4" t="s">
        <v>7671</v>
      </c>
      <c r="Z1694" s="4"/>
      <c r="AA1694" s="4">
        <v>1735.0</v>
      </c>
      <c r="AB1694" s="4" t="s">
        <v>49</v>
      </c>
      <c r="AC1694" s="4"/>
      <c r="AD1694" s="4"/>
      <c r="AE1694" s="4"/>
      <c r="AF1694" s="4"/>
      <c r="AG1694" s="4"/>
      <c r="AH1694" s="4"/>
      <c r="AI1694" s="4"/>
      <c r="AJ1694" s="4"/>
      <c r="AK1694" s="4"/>
      <c r="AL1694" s="4"/>
      <c r="AM1694" s="4"/>
      <c r="AN1694" s="4"/>
      <c r="AO1694" s="4"/>
      <c r="AP1694" s="4"/>
      <c r="AQ1694" s="4"/>
      <c r="AR1694" s="4"/>
      <c r="AS1694" s="4"/>
      <c r="AT1694" s="4"/>
      <c r="AU1694" s="4"/>
      <c r="AV1694" s="4"/>
      <c r="AW1694" s="4"/>
      <c r="AX1694" s="4"/>
      <c r="AY1694" s="4"/>
      <c r="AZ1694" s="4"/>
      <c r="BA1694" s="4"/>
      <c r="BB1694" s="4"/>
      <c r="BC1694" s="4"/>
      <c r="BD1694" s="4"/>
      <c r="BE1694" s="4"/>
      <c r="BF1694" s="4"/>
      <c r="BG1694" s="4"/>
      <c r="BH1694" s="4"/>
      <c r="BI1694" s="4"/>
      <c r="BJ1694" s="243" t="str">
        <f t="shared" si="129"/>
        <v>TL</v>
      </c>
      <c r="BK1694" s="4"/>
      <c r="BL1694" s="4"/>
      <c r="BM1694" s="4"/>
      <c r="BN1694" s="4"/>
      <c r="BO1694" s="4"/>
      <c r="BP1694" s="4"/>
      <c r="BQ1694" s="4"/>
      <c r="BR1694" s="4"/>
      <c r="BS1694" s="4"/>
      <c r="BT1694" s="4"/>
      <c r="BU1694" s="4"/>
      <c r="BV1694" s="4"/>
      <c r="BW1694" s="4"/>
      <c r="BX1694" s="4"/>
      <c r="BY1694" s="4"/>
      <c r="BZ1694" s="4"/>
      <c r="CA1694" s="4"/>
      <c r="CB1694" s="4"/>
      <c r="CC1694" s="4"/>
      <c r="CD1694" s="4"/>
      <c r="CE1694" s="4"/>
      <c r="CF1694" s="4"/>
      <c r="CG1694" s="4"/>
      <c r="CH1694" s="4"/>
      <c r="CI1694" s="4"/>
      <c r="CJ1694" s="4"/>
      <c r="CK1694" s="4"/>
      <c r="CL1694" s="4"/>
      <c r="CM1694" s="4"/>
    </row>
    <row r="1695" ht="14.25" customHeight="1">
      <c r="A1695" s="1" t="str">
        <f t="shared" si="180"/>
        <v/>
      </c>
      <c r="B1695" s="103" t="str">
        <f t="shared" si="4"/>
        <v>Tự do chọn</v>
      </c>
      <c r="C1695" s="4" t="s">
        <v>7664</v>
      </c>
      <c r="D1695" s="4" t="s">
        <v>7264</v>
      </c>
      <c r="E1695" s="4"/>
      <c r="F1695" s="4"/>
      <c r="G1695" s="4"/>
      <c r="H1695" s="4"/>
      <c r="I1695" s="4"/>
      <c r="J1695" s="4"/>
      <c r="K1695" s="4"/>
      <c r="L1695" s="4"/>
      <c r="M1695" s="4" t="s">
        <v>47</v>
      </c>
      <c r="N1695" s="4" t="s">
        <v>9</v>
      </c>
      <c r="O1695" s="4"/>
      <c r="P1695" s="4"/>
      <c r="Q1695" s="4"/>
      <c r="R1695" s="4"/>
      <c r="S1695" s="4"/>
      <c r="T1695" s="4"/>
      <c r="U1695" s="4"/>
      <c r="V1695" s="4"/>
      <c r="W1695" s="4"/>
      <c r="X1695" s="4"/>
      <c r="Y1695" s="4"/>
      <c r="Z1695" s="4"/>
      <c r="AA1695" s="4">
        <v>1736.0</v>
      </c>
      <c r="AB1695" s="4" t="s">
        <v>49</v>
      </c>
      <c r="AC1695" s="4"/>
      <c r="AD1695" s="4"/>
      <c r="AE1695" s="4"/>
      <c r="AF1695" s="4"/>
      <c r="AG1695" s="4"/>
      <c r="AH1695" s="4"/>
      <c r="AI1695" s="4"/>
      <c r="AJ1695" s="4"/>
      <c r="AK1695" s="4"/>
      <c r="AL1695" s="4"/>
      <c r="AM1695" s="4"/>
      <c r="AN1695" s="4"/>
      <c r="AO1695" s="4"/>
      <c r="AP1695" s="4"/>
      <c r="AQ1695" s="4"/>
      <c r="AR1695" s="4"/>
      <c r="AS1695" s="4"/>
      <c r="AT1695" s="4"/>
      <c r="AU1695" s="4"/>
      <c r="AV1695" s="4"/>
      <c r="AW1695" s="4"/>
      <c r="AX1695" s="4"/>
      <c r="AY1695" s="4"/>
      <c r="AZ1695" s="4"/>
      <c r="BA1695" s="4"/>
      <c r="BB1695" s="4"/>
      <c r="BC1695" s="4"/>
      <c r="BD1695" s="4"/>
      <c r="BE1695" s="4"/>
      <c r="BF1695" s="4"/>
      <c r="BG1695" s="4"/>
      <c r="BH1695" s="4"/>
      <c r="BI1695" s="4"/>
      <c r="BJ1695" s="243" t="str">
        <f t="shared" si="129"/>
        <v>TL</v>
      </c>
      <c r="BK1695" s="4"/>
      <c r="BL1695" s="4"/>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c r="CL1695" s="4"/>
      <c r="CM1695" s="4"/>
    </row>
    <row r="1696" ht="14.25" customHeight="1">
      <c r="A1696" s="1" t="str">
        <f t="shared" si="180"/>
        <v>OK</v>
      </c>
      <c r="B1696" s="103" t="str">
        <f t="shared" si="4"/>
        <v>OK</v>
      </c>
      <c r="C1696" s="4" t="s">
        <v>7664</v>
      </c>
      <c r="D1696" s="4" t="s">
        <v>7264</v>
      </c>
      <c r="E1696" s="4"/>
      <c r="F1696" s="4"/>
      <c r="G1696" s="4"/>
      <c r="H1696" s="4"/>
      <c r="I1696" s="4"/>
      <c r="J1696" s="4"/>
      <c r="K1696" s="4"/>
      <c r="L1696" s="4"/>
      <c r="M1696" s="4" t="s">
        <v>47</v>
      </c>
      <c r="N1696" s="4" t="s">
        <v>9</v>
      </c>
      <c r="O1696" s="4" t="s">
        <v>347</v>
      </c>
      <c r="P1696" s="4" t="s">
        <v>980</v>
      </c>
      <c r="Q1696" s="4"/>
      <c r="R1696" s="4" t="s">
        <v>7672</v>
      </c>
      <c r="S1696" s="4"/>
      <c r="T1696" s="4"/>
      <c r="U1696" s="4"/>
      <c r="V1696" s="4"/>
      <c r="W1696" s="4"/>
      <c r="X1696" s="4" t="s">
        <v>7673</v>
      </c>
      <c r="Y1696" s="4" t="s">
        <v>7674</v>
      </c>
      <c r="Z1696" s="4"/>
      <c r="AA1696" s="4">
        <v>1737.0</v>
      </c>
      <c r="AB1696" s="4" t="s">
        <v>49</v>
      </c>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c r="BE1696" s="4"/>
      <c r="BF1696" s="4"/>
      <c r="BG1696" s="4"/>
      <c r="BH1696" s="4"/>
      <c r="BI1696" s="4"/>
      <c r="BJ1696" s="243" t="str">
        <f t="shared" si="129"/>
        <v>TL</v>
      </c>
      <c r="BK1696" s="4"/>
      <c r="BL1696" s="4"/>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c r="CL1696" s="4"/>
      <c r="CM1696" s="4"/>
    </row>
    <row r="1697" ht="14.25" customHeight="1">
      <c r="A1697" s="1" t="str">
        <f t="shared" si="180"/>
        <v/>
      </c>
      <c r="B1697" s="103" t="str">
        <f t="shared" si="4"/>
        <v>Có sẵn</v>
      </c>
      <c r="C1697" s="4" t="s">
        <v>7664</v>
      </c>
      <c r="D1697" s="4" t="s">
        <v>7264</v>
      </c>
      <c r="E1697" s="4"/>
      <c r="F1697" s="4" t="s">
        <v>7665</v>
      </c>
      <c r="G1697" s="4" t="s">
        <v>7666</v>
      </c>
      <c r="H1697" s="4"/>
      <c r="I1697" s="4"/>
      <c r="J1697" s="4" t="s">
        <v>3099</v>
      </c>
      <c r="K1697" s="4"/>
      <c r="L1697" s="4"/>
      <c r="M1697" s="4"/>
      <c r="N1697" s="4"/>
      <c r="O1697" s="4"/>
      <c r="P1697" s="4" t="s">
        <v>7940</v>
      </c>
      <c r="Q1697" s="4" t="s">
        <v>5</v>
      </c>
      <c r="R1697" s="4" t="s">
        <v>8197</v>
      </c>
      <c r="S1697" s="4" t="s">
        <v>8198</v>
      </c>
      <c r="T1697" s="4" t="s">
        <v>8199</v>
      </c>
      <c r="U1697" s="4" t="s">
        <v>8200</v>
      </c>
      <c r="V1697" s="4" t="s">
        <v>4429</v>
      </c>
      <c r="W1697" s="4" t="s">
        <v>150</v>
      </c>
      <c r="X1697" s="4" t="s">
        <v>151</v>
      </c>
      <c r="Y1697" s="4"/>
      <c r="Z1697" s="4" t="s">
        <v>8201</v>
      </c>
      <c r="AA1697" s="4">
        <v>1738.0</v>
      </c>
      <c r="AB1697" s="4" t="s">
        <v>49</v>
      </c>
      <c r="AC1697" s="4"/>
      <c r="AD1697" s="4"/>
      <c r="AE1697" s="4"/>
      <c r="AF1697" s="4"/>
      <c r="AG1697" s="4"/>
      <c r="AH1697" s="4"/>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c r="BE1697" s="4"/>
      <c r="BF1697" s="4"/>
      <c r="BG1697" s="4"/>
      <c r="BH1697" s="4"/>
      <c r="BI1697" s="4"/>
      <c r="BJ1697" s="243" t="str">
        <f t="shared" si="129"/>
        <v>TNLT</v>
      </c>
      <c r="BK1697" s="4"/>
      <c r="BL1697" s="4"/>
      <c r="BM1697" s="4"/>
      <c r="BN1697" s="4"/>
      <c r="BO1697" s="4"/>
      <c r="BP1697" s="4"/>
      <c r="BQ1697" s="4"/>
      <c r="BR1697" s="4"/>
      <c r="BS1697" s="4"/>
      <c r="BT1697" s="4"/>
      <c r="BU1697" s="4"/>
      <c r="BV1697" s="4"/>
      <c r="BW1697" s="4"/>
      <c r="BX1697" s="4"/>
      <c r="BY1697" s="4"/>
      <c r="BZ1697" s="4"/>
      <c r="CA1697" s="4"/>
      <c r="CB1697" s="4"/>
      <c r="CC1697" s="4"/>
      <c r="CD1697" s="4"/>
      <c r="CE1697" s="4"/>
      <c r="CF1697" s="4"/>
      <c r="CG1697" s="4"/>
      <c r="CH1697" s="4"/>
      <c r="CI1697" s="4"/>
      <c r="CJ1697" s="4"/>
      <c r="CK1697" s="4"/>
      <c r="CL1697" s="4"/>
      <c r="CM1697" s="4"/>
    </row>
    <row r="1698" ht="14.25" customHeight="1">
      <c r="A1698" s="1" t="str">
        <f t="shared" si="180"/>
        <v/>
      </c>
      <c r="B1698" s="103" t="str">
        <f t="shared" si="4"/>
        <v>Có sẵn</v>
      </c>
      <c r="C1698" s="4" t="s">
        <v>7664</v>
      </c>
      <c r="D1698" s="4" t="s">
        <v>7264</v>
      </c>
      <c r="E1698" s="4"/>
      <c r="F1698" s="4"/>
      <c r="G1698" s="4"/>
      <c r="H1698" s="4"/>
      <c r="I1698" s="4"/>
      <c r="J1698" s="4"/>
      <c r="K1698" s="4"/>
      <c r="L1698" s="4"/>
      <c r="M1698" s="4"/>
      <c r="N1698" s="4"/>
      <c r="O1698" s="4"/>
      <c r="P1698" s="4"/>
      <c r="Q1698" s="4" t="s">
        <v>5</v>
      </c>
      <c r="R1698" s="4" t="s">
        <v>8202</v>
      </c>
      <c r="S1698" s="4" t="s">
        <v>8203</v>
      </c>
      <c r="T1698" s="4" t="s">
        <v>8204</v>
      </c>
      <c r="U1698" s="4" t="s">
        <v>8205</v>
      </c>
      <c r="V1698" s="4" t="s">
        <v>8206</v>
      </c>
      <c r="W1698" s="4" t="s">
        <v>8207</v>
      </c>
      <c r="X1698" s="4"/>
      <c r="Y1698" s="4"/>
      <c r="Z1698" s="4" t="s">
        <v>8208</v>
      </c>
      <c r="AA1698" s="4">
        <v>1739.0</v>
      </c>
      <c r="AB1698" s="4" t="s">
        <v>49</v>
      </c>
      <c r="AC1698" s="4"/>
      <c r="AD1698" s="4"/>
      <c r="AE1698" s="4"/>
      <c r="AF1698" s="4"/>
      <c r="AG1698" s="4"/>
      <c r="AH1698" s="4"/>
      <c r="AI1698" s="4"/>
      <c r="AJ1698" s="4"/>
      <c r="AK1698" s="4"/>
      <c r="AL1698" s="4"/>
      <c r="AM1698" s="4"/>
      <c r="AN1698" s="4"/>
      <c r="AO1698" s="4"/>
      <c r="AP1698" s="4"/>
      <c r="AQ1698" s="4"/>
      <c r="AR1698" s="4"/>
      <c r="AS1698" s="4"/>
      <c r="AT1698" s="4"/>
      <c r="AU1698" s="4"/>
      <c r="AV1698" s="4"/>
      <c r="AW1698" s="4"/>
      <c r="AX1698" s="4"/>
      <c r="AY1698" s="4"/>
      <c r="AZ1698" s="4"/>
      <c r="BA1698" s="4"/>
      <c r="BB1698" s="4"/>
      <c r="BC1698" s="4"/>
      <c r="BD1698" s="4"/>
      <c r="BE1698" s="4"/>
      <c r="BF1698" s="4"/>
      <c r="BG1698" s="4"/>
      <c r="BH1698" s="4"/>
      <c r="BI1698" s="4"/>
      <c r="BJ1698" s="243" t="str">
        <f t="shared" si="129"/>
        <v>TNLT</v>
      </c>
      <c r="BK1698" s="4"/>
      <c r="BL1698" s="4"/>
      <c r="BM1698" s="4"/>
      <c r="BN1698" s="4"/>
      <c r="BO1698" s="4"/>
      <c r="BP1698" s="4"/>
      <c r="BQ1698" s="4"/>
      <c r="BR1698" s="4"/>
      <c r="BS1698" s="4"/>
      <c r="BT1698" s="4"/>
      <c r="BU1698" s="4"/>
      <c r="BV1698" s="4"/>
      <c r="BW1698" s="4"/>
      <c r="BX1698" s="4"/>
      <c r="BY1698" s="4"/>
      <c r="BZ1698" s="4"/>
      <c r="CA1698" s="4"/>
      <c r="CB1698" s="4"/>
      <c r="CC1698" s="4"/>
      <c r="CD1698" s="4"/>
      <c r="CE1698" s="4"/>
      <c r="CF1698" s="4"/>
      <c r="CG1698" s="4"/>
      <c r="CH1698" s="4"/>
      <c r="CI1698" s="4"/>
      <c r="CJ1698" s="4"/>
      <c r="CK1698" s="4"/>
      <c r="CL1698" s="4"/>
      <c r="CM1698" s="4"/>
    </row>
    <row r="1699" ht="14.25" customHeight="1">
      <c r="A1699" s="1" t="str">
        <f t="shared" si="180"/>
        <v/>
      </c>
      <c r="B1699" s="103" t="str">
        <f t="shared" si="4"/>
        <v>Có sẵn</v>
      </c>
      <c r="C1699" s="4" t="s">
        <v>7664</v>
      </c>
      <c r="D1699" s="4" t="s">
        <v>7264</v>
      </c>
      <c r="E1699" s="4"/>
      <c r="F1699" s="4"/>
      <c r="G1699" s="4"/>
      <c r="H1699" s="4"/>
      <c r="I1699" s="4"/>
      <c r="J1699" s="4"/>
      <c r="K1699" s="4"/>
      <c r="L1699" s="4"/>
      <c r="M1699" s="4"/>
      <c r="N1699" s="4"/>
      <c r="O1699" s="4"/>
      <c r="P1699" s="4"/>
      <c r="Q1699" s="4" t="s">
        <v>9</v>
      </c>
      <c r="R1699" s="4" t="s">
        <v>8209</v>
      </c>
      <c r="S1699" s="4"/>
      <c r="T1699" s="4"/>
      <c r="U1699" s="4"/>
      <c r="V1699" s="4"/>
      <c r="W1699" s="4"/>
      <c r="X1699" s="4"/>
      <c r="Y1699" s="4"/>
      <c r="Z1699" s="4" t="s">
        <v>8210</v>
      </c>
      <c r="AA1699" s="4">
        <v>1740.0</v>
      </c>
      <c r="AB1699" s="4" t="s">
        <v>49</v>
      </c>
      <c r="AC1699" s="4"/>
      <c r="AD1699" s="4"/>
      <c r="AE1699" s="4"/>
      <c r="AF1699" s="4"/>
      <c r="AG1699" s="4"/>
      <c r="AH1699" s="4"/>
      <c r="AI1699" s="4"/>
      <c r="AJ1699" s="4"/>
      <c r="AK1699" s="4"/>
      <c r="AL1699" s="4"/>
      <c r="AM1699" s="4"/>
      <c r="AN1699" s="4"/>
      <c r="AO1699" s="4"/>
      <c r="AP1699" s="4"/>
      <c r="AQ1699" s="4"/>
      <c r="AR1699" s="4"/>
      <c r="AS1699" s="4"/>
      <c r="AT1699" s="4"/>
      <c r="AU1699" s="4"/>
      <c r="AV1699" s="4"/>
      <c r="AW1699" s="4"/>
      <c r="AX1699" s="4"/>
      <c r="AY1699" s="4"/>
      <c r="AZ1699" s="4"/>
      <c r="BA1699" s="4"/>
      <c r="BB1699" s="4"/>
      <c r="BC1699" s="4"/>
      <c r="BD1699" s="4"/>
      <c r="BE1699" s="4"/>
      <c r="BF1699" s="4"/>
      <c r="BG1699" s="4"/>
      <c r="BH1699" s="4"/>
      <c r="BI1699" s="4"/>
      <c r="BJ1699" s="243" t="str">
        <f t="shared" si="129"/>
        <v>TL</v>
      </c>
      <c r="BK1699" s="4"/>
      <c r="BL1699" s="4"/>
      <c r="BM1699" s="4"/>
      <c r="BN1699" s="4"/>
      <c r="BO1699" s="4"/>
      <c r="BP1699" s="4"/>
      <c r="BQ1699" s="4"/>
      <c r="BR1699" s="4"/>
      <c r="BS1699" s="4"/>
      <c r="BT1699" s="4"/>
      <c r="BU1699" s="4"/>
      <c r="BV1699" s="4"/>
      <c r="BW1699" s="4"/>
      <c r="BX1699" s="4"/>
      <c r="BY1699" s="4"/>
      <c r="BZ1699" s="4"/>
      <c r="CA1699" s="4"/>
      <c r="CB1699" s="4"/>
      <c r="CC1699" s="4"/>
      <c r="CD1699" s="4"/>
      <c r="CE1699" s="4"/>
      <c r="CF1699" s="4"/>
      <c r="CG1699" s="4"/>
      <c r="CH1699" s="4"/>
      <c r="CI1699" s="4"/>
      <c r="CJ1699" s="4"/>
      <c r="CK1699" s="4"/>
      <c r="CL1699" s="4"/>
      <c r="CM1699" s="4"/>
    </row>
    <row r="1700" ht="14.25" customHeight="1">
      <c r="A1700" s="1" t="str">
        <f t="shared" si="180"/>
        <v>OK</v>
      </c>
      <c r="B1700" s="103" t="str">
        <f t="shared" si="4"/>
        <v>OK</v>
      </c>
      <c r="C1700" s="4" t="s">
        <v>7675</v>
      </c>
      <c r="D1700" s="4" t="s">
        <v>7264</v>
      </c>
      <c r="E1700" s="4"/>
      <c r="F1700" s="4" t="s">
        <v>7665</v>
      </c>
      <c r="G1700" s="4" t="s">
        <v>7676</v>
      </c>
      <c r="H1700" s="4"/>
      <c r="I1700" s="4"/>
      <c r="J1700" s="4" t="s">
        <v>3099</v>
      </c>
      <c r="K1700" s="4"/>
      <c r="L1700" s="4"/>
      <c r="M1700" s="4" t="s">
        <v>47</v>
      </c>
      <c r="N1700" s="4" t="s">
        <v>9</v>
      </c>
      <c r="O1700" s="4" t="s">
        <v>1009</v>
      </c>
      <c r="P1700" s="4" t="s">
        <v>1037</v>
      </c>
      <c r="Q1700" s="4"/>
      <c r="R1700" s="4" t="s">
        <v>7677</v>
      </c>
      <c r="S1700" s="4"/>
      <c r="T1700" s="4"/>
      <c r="U1700" s="4"/>
      <c r="V1700" s="4"/>
      <c r="W1700" s="4"/>
      <c r="X1700" s="4" t="s">
        <v>7678</v>
      </c>
      <c r="Y1700" s="4" t="s">
        <v>7678</v>
      </c>
      <c r="Z1700" s="4" t="s">
        <v>8211</v>
      </c>
      <c r="AA1700" s="4">
        <v>1741.0</v>
      </c>
      <c r="AB1700" s="4" t="s">
        <v>49</v>
      </c>
      <c r="AC1700" s="4"/>
      <c r="AD1700" s="4"/>
      <c r="AE1700" s="4"/>
      <c r="AF1700" s="4"/>
      <c r="AG1700" s="4"/>
      <c r="AH1700" s="4"/>
      <c r="AI1700" s="4"/>
      <c r="AJ1700" s="4"/>
      <c r="AK1700" s="4"/>
      <c r="AL1700" s="4"/>
      <c r="AM1700" s="4"/>
      <c r="AN1700" s="4"/>
      <c r="AO1700" s="4"/>
      <c r="AP1700" s="4"/>
      <c r="AQ1700" s="4"/>
      <c r="AR1700" s="4"/>
      <c r="AS1700" s="4"/>
      <c r="AT1700" s="4"/>
      <c r="AU1700" s="4"/>
      <c r="AV1700" s="4"/>
      <c r="AW1700" s="4"/>
      <c r="AX1700" s="4"/>
      <c r="AY1700" s="4"/>
      <c r="AZ1700" s="4"/>
      <c r="BA1700" s="4"/>
      <c r="BB1700" s="4"/>
      <c r="BC1700" s="4"/>
      <c r="BD1700" s="4"/>
      <c r="BE1700" s="4"/>
      <c r="BF1700" s="4"/>
      <c r="BG1700" s="4"/>
      <c r="BH1700" s="4"/>
      <c r="BI1700" s="4"/>
      <c r="BJ1700" s="243" t="str">
        <f t="shared" si="129"/>
        <v>TL</v>
      </c>
      <c r="BK1700" s="4"/>
      <c r="BL1700" s="4"/>
      <c r="BM1700" s="4"/>
      <c r="BN1700" s="4"/>
      <c r="BO1700" s="4"/>
      <c r="BP1700" s="4"/>
      <c r="BQ1700" s="4"/>
      <c r="BR1700" s="4"/>
      <c r="BS1700" s="4"/>
      <c r="BT1700" s="4"/>
      <c r="BU1700" s="4"/>
      <c r="BV1700" s="4"/>
      <c r="BW1700" s="4"/>
      <c r="BX1700" s="4"/>
      <c r="BY1700" s="4"/>
      <c r="BZ1700" s="4"/>
      <c r="CA1700" s="4"/>
      <c r="CB1700" s="4"/>
      <c r="CC1700" s="4"/>
      <c r="CD1700" s="4"/>
      <c r="CE1700" s="4"/>
      <c r="CF1700" s="4"/>
      <c r="CG1700" s="4"/>
      <c r="CH1700" s="4"/>
      <c r="CI1700" s="4"/>
      <c r="CJ1700" s="4"/>
      <c r="CK1700" s="4"/>
      <c r="CL1700" s="4"/>
      <c r="CM1700" s="4"/>
    </row>
    <row r="1701" ht="14.25" customHeight="1">
      <c r="A1701" s="1" t="str">
        <f t="shared" si="180"/>
        <v>OK</v>
      </c>
      <c r="B1701" s="103" t="str">
        <f t="shared" si="4"/>
        <v>OK</v>
      </c>
      <c r="C1701" s="4" t="s">
        <v>7675</v>
      </c>
      <c r="D1701" s="4" t="s">
        <v>7264</v>
      </c>
      <c r="E1701" s="4"/>
      <c r="F1701" s="4" t="s">
        <v>7665</v>
      </c>
      <c r="G1701" s="4" t="s">
        <v>7676</v>
      </c>
      <c r="H1701" s="4"/>
      <c r="I1701" s="4"/>
      <c r="J1701" s="4" t="s">
        <v>3099</v>
      </c>
      <c r="K1701" s="4"/>
      <c r="L1701" s="4"/>
      <c r="M1701" s="4" t="s">
        <v>47</v>
      </c>
      <c r="N1701" s="4" t="s">
        <v>5</v>
      </c>
      <c r="O1701" s="4" t="s">
        <v>829</v>
      </c>
      <c r="P1701" s="4" t="s">
        <v>830</v>
      </c>
      <c r="Q1701" s="4"/>
      <c r="R1701" s="4" t="s">
        <v>7680</v>
      </c>
      <c r="S1701" s="4" t="s">
        <v>7681</v>
      </c>
      <c r="T1701" s="4" t="s">
        <v>7682</v>
      </c>
      <c r="U1701" s="4" t="s">
        <v>7683</v>
      </c>
      <c r="V1701" s="4" t="s">
        <v>1408</v>
      </c>
      <c r="W1701" s="4" t="s">
        <v>4353</v>
      </c>
      <c r="X1701" s="4" t="s">
        <v>410</v>
      </c>
      <c r="Y1701" s="4" t="s">
        <v>7684</v>
      </c>
      <c r="Z1701" s="4"/>
      <c r="AA1701" s="4">
        <v>1742.0</v>
      </c>
      <c r="AB1701" s="4" t="s">
        <v>49</v>
      </c>
      <c r="AC1701" s="4"/>
      <c r="AD1701" s="20" t="s">
        <v>884</v>
      </c>
      <c r="AE1701" s="4"/>
      <c r="AF1701" s="4"/>
      <c r="AG1701" s="4"/>
      <c r="AH1701" s="4"/>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4"/>
      <c r="BH1701" s="4"/>
      <c r="BI1701" s="4"/>
      <c r="BJ1701" s="243" t="str">
        <f t="shared" si="129"/>
        <v>TNLT</v>
      </c>
      <c r="BK1701" s="4"/>
      <c r="BL1701" s="4"/>
      <c r="BM1701" s="4"/>
      <c r="BN1701" s="4"/>
      <c r="BO1701" s="4"/>
      <c r="BP1701" s="4"/>
      <c r="BQ1701" s="4"/>
      <c r="BR1701" s="4"/>
      <c r="BS1701" s="4"/>
      <c r="BT1701" s="4"/>
      <c r="BU1701" s="4"/>
      <c r="BV1701" s="4"/>
      <c r="BW1701" s="4"/>
      <c r="BX1701" s="4"/>
      <c r="BY1701" s="4"/>
      <c r="BZ1701" s="4"/>
      <c r="CA1701" s="4"/>
      <c r="CB1701" s="4"/>
      <c r="CC1701" s="4"/>
      <c r="CD1701" s="4"/>
      <c r="CE1701" s="4"/>
      <c r="CF1701" s="4"/>
      <c r="CG1701" s="4"/>
      <c r="CH1701" s="4"/>
      <c r="CI1701" s="4"/>
      <c r="CJ1701" s="4"/>
      <c r="CK1701" s="4"/>
      <c r="CL1701" s="4"/>
      <c r="CM1701" s="4"/>
    </row>
    <row r="1702" ht="14.25" customHeight="1">
      <c r="A1702" s="1" t="str">
        <f t="shared" si="180"/>
        <v>OK</v>
      </c>
      <c r="B1702" s="103" t="str">
        <f t="shared" si="4"/>
        <v>OK</v>
      </c>
      <c r="C1702" s="4" t="s">
        <v>7675</v>
      </c>
      <c r="D1702" s="4" t="s">
        <v>7264</v>
      </c>
      <c r="E1702" s="4"/>
      <c r="F1702" s="4" t="s">
        <v>7665</v>
      </c>
      <c r="G1702" s="4" t="s">
        <v>7676</v>
      </c>
      <c r="H1702" s="4"/>
      <c r="I1702" s="4"/>
      <c r="J1702" s="4" t="s">
        <v>3099</v>
      </c>
      <c r="K1702" s="4"/>
      <c r="L1702" s="4"/>
      <c r="M1702" s="4" t="s">
        <v>49</v>
      </c>
      <c r="N1702" s="4" t="s">
        <v>8</v>
      </c>
      <c r="O1702" s="4" t="s">
        <v>3767</v>
      </c>
      <c r="P1702" s="4" t="s">
        <v>3884</v>
      </c>
      <c r="Q1702" s="4"/>
      <c r="R1702" s="4" t="s">
        <v>8212</v>
      </c>
      <c r="S1702" s="4" t="s">
        <v>115</v>
      </c>
      <c r="T1702" s="4" t="s">
        <v>116</v>
      </c>
      <c r="U1702" s="4" t="s">
        <v>117</v>
      </c>
      <c r="V1702" s="4" t="s">
        <v>118</v>
      </c>
      <c r="W1702" s="4" t="s">
        <v>2722</v>
      </c>
      <c r="X1702" s="4"/>
      <c r="Y1702" s="4"/>
      <c r="Z1702" s="4"/>
      <c r="AA1702" s="4">
        <v>1743.0</v>
      </c>
      <c r="AB1702" s="4" t="s">
        <v>47</v>
      </c>
      <c r="AC1702" s="4"/>
      <c r="AD1702" s="20" t="s">
        <v>2243</v>
      </c>
      <c r="AE1702" s="67" t="s">
        <v>8171</v>
      </c>
      <c r="AF1702" s="67" t="s">
        <v>8171</v>
      </c>
      <c r="AG1702" s="67" t="s">
        <v>8171</v>
      </c>
      <c r="AH1702" s="67" t="s">
        <v>8171</v>
      </c>
      <c r="AI1702" s="67" t="s">
        <v>8171</v>
      </c>
      <c r="AJ1702" s="67" t="s">
        <v>8171</v>
      </c>
      <c r="AK1702" s="67" t="s">
        <v>8171</v>
      </c>
      <c r="AL1702" s="67" t="s">
        <v>10548</v>
      </c>
      <c r="AM1702" s="67" t="s">
        <v>8837</v>
      </c>
      <c r="AN1702" s="67" t="s">
        <v>10281</v>
      </c>
      <c r="AO1702" s="67" t="s">
        <v>10549</v>
      </c>
      <c r="AP1702" s="4"/>
      <c r="AQ1702" s="4"/>
      <c r="AR1702" s="4"/>
      <c r="AS1702" s="4"/>
      <c r="AT1702" s="4"/>
      <c r="AU1702" s="4"/>
      <c r="AV1702" s="4"/>
      <c r="AW1702" s="4"/>
      <c r="AX1702" s="4"/>
      <c r="AY1702" s="4"/>
      <c r="AZ1702" s="4"/>
      <c r="BA1702" s="4"/>
      <c r="BB1702" s="4"/>
      <c r="BC1702" s="4"/>
      <c r="BD1702" s="4"/>
      <c r="BE1702" s="4"/>
      <c r="BF1702" s="4"/>
      <c r="BG1702" s="4"/>
      <c r="BH1702" s="4"/>
      <c r="BI1702" s="4"/>
      <c r="BJ1702" s="243" t="str">
        <f t="shared" si="129"/>
        <v>TNBT</v>
      </c>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c r="CL1702" s="4"/>
      <c r="CM1702" s="4"/>
    </row>
    <row r="1703" ht="14.25" customHeight="1">
      <c r="A1703" s="1" t="str">
        <f t="shared" si="180"/>
        <v>Giữ chỗ</v>
      </c>
      <c r="B1703" s="103" t="str">
        <f t="shared" si="4"/>
        <v>OK</v>
      </c>
      <c r="C1703" s="4" t="s">
        <v>7675</v>
      </c>
      <c r="D1703" s="4" t="s">
        <v>7264</v>
      </c>
      <c r="E1703" s="4"/>
      <c r="F1703" s="4" t="s">
        <v>7665</v>
      </c>
      <c r="G1703" s="4" t="s">
        <v>7676</v>
      </c>
      <c r="H1703" s="4"/>
      <c r="I1703" s="4"/>
      <c r="J1703" s="4" t="s">
        <v>3099</v>
      </c>
      <c r="K1703" s="4"/>
      <c r="L1703" s="4"/>
      <c r="M1703" s="4" t="s">
        <v>49</v>
      </c>
      <c r="N1703" s="4" t="s">
        <v>8</v>
      </c>
      <c r="O1703" s="4" t="s">
        <v>3767</v>
      </c>
      <c r="P1703" s="4" t="s">
        <v>3884</v>
      </c>
      <c r="Q1703" s="4"/>
      <c r="R1703" s="4"/>
      <c r="S1703" s="4"/>
      <c r="T1703" s="4"/>
      <c r="U1703" s="4"/>
      <c r="V1703" s="4"/>
      <c r="W1703" s="4"/>
      <c r="X1703" s="4"/>
      <c r="Y1703" s="4"/>
      <c r="Z1703" s="4"/>
      <c r="AA1703" s="4">
        <v>1743.0</v>
      </c>
      <c r="AB1703" s="4" t="s">
        <v>47</v>
      </c>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4"/>
      <c r="BH1703" s="4"/>
      <c r="BI1703" s="4"/>
      <c r="BJ1703" s="243" t="str">
        <f t="shared" si="129"/>
        <v>TNBT</v>
      </c>
      <c r="BK1703" s="4"/>
      <c r="BL1703" s="4"/>
      <c r="BM1703" s="4"/>
      <c r="BN1703" s="4"/>
      <c r="BO1703" s="4"/>
      <c r="BP1703" s="4"/>
      <c r="BQ1703" s="4"/>
      <c r="BR1703" s="4"/>
      <c r="BS1703" s="4"/>
      <c r="BT1703" s="4"/>
      <c r="BU1703" s="4"/>
      <c r="BV1703" s="4"/>
      <c r="BW1703" s="4"/>
      <c r="BX1703" s="4"/>
      <c r="BY1703" s="4"/>
      <c r="BZ1703" s="4"/>
      <c r="CA1703" s="4"/>
      <c r="CB1703" s="4"/>
      <c r="CC1703" s="4"/>
      <c r="CD1703" s="4"/>
      <c r="CE1703" s="4"/>
      <c r="CF1703" s="4"/>
      <c r="CG1703" s="4"/>
      <c r="CH1703" s="4"/>
      <c r="CI1703" s="4"/>
      <c r="CJ1703" s="4"/>
      <c r="CK1703" s="4"/>
      <c r="CL1703" s="4"/>
      <c r="CM1703" s="4"/>
    </row>
    <row r="1704" ht="14.25" customHeight="1">
      <c r="A1704" s="1"/>
      <c r="B1704" s="103" t="str">
        <f t="shared" si="4"/>
        <v>Thêm</v>
      </c>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c r="BI1704" s="4"/>
      <c r="BJ1704" s="243" t="str">
        <f t="shared" si="129"/>
        <v/>
      </c>
      <c r="BK1704" s="4"/>
      <c r="BL1704" s="4"/>
      <c r="BM1704" s="4"/>
      <c r="BN1704" s="4"/>
      <c r="BO1704" s="4"/>
      <c r="BP1704" s="4"/>
      <c r="BQ1704" s="4"/>
      <c r="BR1704" s="4"/>
      <c r="BS1704" s="4"/>
      <c r="BT1704" s="4"/>
      <c r="BU1704" s="4"/>
      <c r="BV1704" s="4"/>
      <c r="BW1704" s="4"/>
      <c r="BX1704" s="4"/>
      <c r="BY1704" s="4"/>
      <c r="BZ1704" s="4"/>
      <c r="CA1704" s="4"/>
      <c r="CB1704" s="4"/>
      <c r="CC1704" s="4"/>
      <c r="CD1704" s="4"/>
      <c r="CE1704" s="4"/>
      <c r="CF1704" s="4"/>
      <c r="CG1704" s="4"/>
      <c r="CH1704" s="4"/>
      <c r="CI1704" s="4"/>
      <c r="CJ1704" s="4"/>
      <c r="CK1704" s="4"/>
      <c r="CL1704" s="4"/>
      <c r="CM1704" s="4"/>
    </row>
    <row r="1705" ht="14.25" customHeight="1">
      <c r="A1705" s="1" t="str">
        <f t="shared" ref="A1705:A1713" si="181">SWITCH(B1705,"OK",IF(ISBLANK(R1705),IF(ISBLANK(P1705),"Giữ chỗ nhóm","Giữ chỗ"),"OK"),"Chưa làm",IF(P1705&lt;&gt;"","Giữ chỗ",""),0,IF(ISBLANK(R1705),"Thêm",""),"")</f>
        <v>OK</v>
      </c>
      <c r="B1705" s="103" t="str">
        <f t="shared" si="4"/>
        <v>OK</v>
      </c>
      <c r="C1705" s="4" t="s">
        <v>7691</v>
      </c>
      <c r="D1705" s="4" t="s">
        <v>7264</v>
      </c>
      <c r="E1705" s="4" t="s">
        <v>7692</v>
      </c>
      <c r="F1705" s="4" t="s">
        <v>7693</v>
      </c>
      <c r="G1705" s="4"/>
      <c r="H1705" s="4"/>
      <c r="I1705" s="4"/>
      <c r="J1705" s="4"/>
      <c r="K1705" s="4"/>
      <c r="L1705" s="4"/>
      <c r="M1705" s="4" t="s">
        <v>47</v>
      </c>
      <c r="N1705" s="4" t="s">
        <v>9</v>
      </c>
      <c r="O1705" s="4" t="s">
        <v>347</v>
      </c>
      <c r="P1705" s="4" t="s">
        <v>980</v>
      </c>
      <c r="Q1705" s="4"/>
      <c r="R1705" s="4" t="s">
        <v>7694</v>
      </c>
      <c r="S1705" s="4"/>
      <c r="T1705" s="4"/>
      <c r="U1705" s="4"/>
      <c r="V1705" s="4"/>
      <c r="W1705" s="4"/>
      <c r="X1705" s="4" t="s">
        <v>7695</v>
      </c>
      <c r="Y1705" s="4" t="s">
        <v>7696</v>
      </c>
      <c r="Z1705" s="4"/>
      <c r="AA1705" s="4">
        <v>1745.0</v>
      </c>
      <c r="AB1705" s="4" t="s">
        <v>49</v>
      </c>
      <c r="AC1705" s="4"/>
      <c r="AD1705" s="20" t="s">
        <v>953</v>
      </c>
      <c r="AE1705" s="67" t="s">
        <v>10550</v>
      </c>
      <c r="AF1705" s="67" t="s">
        <v>9</v>
      </c>
      <c r="AG1705" s="4"/>
      <c r="AH1705" s="4"/>
      <c r="AI1705" s="4"/>
      <c r="AJ1705" s="4"/>
      <c r="AK1705" s="4"/>
      <c r="AL1705" s="67" t="s">
        <v>10551</v>
      </c>
      <c r="AM1705" s="67" t="s">
        <v>10552</v>
      </c>
      <c r="AN1705" s="67" t="s">
        <v>10553</v>
      </c>
      <c r="AO1705" s="67" t="s">
        <v>10554</v>
      </c>
      <c r="AP1705" s="4"/>
      <c r="AQ1705" s="4"/>
      <c r="AR1705" s="4"/>
      <c r="AS1705" s="4"/>
      <c r="AT1705" s="4"/>
      <c r="AU1705" s="4"/>
      <c r="AV1705" s="4"/>
      <c r="AW1705" s="4"/>
      <c r="AX1705" s="4"/>
      <c r="AY1705" s="4"/>
      <c r="AZ1705" s="4"/>
      <c r="BA1705" s="4"/>
      <c r="BB1705" s="4"/>
      <c r="BC1705" s="4"/>
      <c r="BD1705" s="4"/>
      <c r="BE1705" s="4"/>
      <c r="BF1705" s="4"/>
      <c r="BG1705" s="4"/>
      <c r="BH1705" s="4"/>
      <c r="BI1705" s="4"/>
      <c r="BJ1705" s="243" t="str">
        <f t="shared" si="129"/>
        <v>TL</v>
      </c>
      <c r="BK1705" s="4"/>
      <c r="BL1705" s="4"/>
      <c r="BM1705" s="4"/>
      <c r="BN1705" s="4"/>
      <c r="BO1705" s="4"/>
      <c r="BP1705" s="4"/>
      <c r="BQ1705" s="4"/>
      <c r="BR1705" s="4"/>
      <c r="BS1705" s="4"/>
      <c r="BT1705" s="4"/>
      <c r="BU1705" s="4"/>
      <c r="BV1705" s="4"/>
      <c r="BW1705" s="4"/>
      <c r="BX1705" s="4"/>
      <c r="BY1705" s="4"/>
      <c r="BZ1705" s="4"/>
      <c r="CA1705" s="4"/>
      <c r="CB1705" s="4"/>
      <c r="CC1705" s="4"/>
      <c r="CD1705" s="4"/>
      <c r="CE1705" s="4"/>
      <c r="CF1705" s="4"/>
      <c r="CG1705" s="4"/>
      <c r="CH1705" s="4"/>
      <c r="CI1705" s="4"/>
      <c r="CJ1705" s="4"/>
      <c r="CK1705" s="4"/>
      <c r="CL1705" s="4"/>
      <c r="CM1705" s="4"/>
    </row>
    <row r="1706" ht="14.25" customHeight="1">
      <c r="A1706" s="1" t="str">
        <f t="shared" si="181"/>
        <v>OK</v>
      </c>
      <c r="B1706" s="103" t="str">
        <f t="shared" si="4"/>
        <v>OK</v>
      </c>
      <c r="C1706" s="4" t="s">
        <v>7691</v>
      </c>
      <c r="D1706" s="4" t="s">
        <v>7264</v>
      </c>
      <c r="E1706" s="4"/>
      <c r="F1706" s="4"/>
      <c r="G1706" s="4"/>
      <c r="H1706" s="4"/>
      <c r="I1706" s="4"/>
      <c r="J1706" s="4"/>
      <c r="K1706" s="4"/>
      <c r="L1706" s="4"/>
      <c r="M1706" s="4" t="s">
        <v>49</v>
      </c>
      <c r="N1706" s="4" t="s">
        <v>9</v>
      </c>
      <c r="O1706" s="4" t="s">
        <v>2598</v>
      </c>
      <c r="P1706" s="4" t="s">
        <v>2647</v>
      </c>
      <c r="Q1706" s="4"/>
      <c r="R1706" s="4" t="s">
        <v>8213</v>
      </c>
      <c r="S1706" s="4"/>
      <c r="T1706" s="4"/>
      <c r="U1706" s="4"/>
      <c r="V1706" s="4"/>
      <c r="W1706" s="4"/>
      <c r="X1706" s="4"/>
      <c r="Y1706" s="4"/>
      <c r="Z1706" s="4"/>
      <c r="AA1706" s="4">
        <v>1746.0</v>
      </c>
      <c r="AB1706" s="4" t="s">
        <v>47</v>
      </c>
      <c r="AC1706" s="4"/>
      <c r="AD1706" s="20" t="s">
        <v>1177</v>
      </c>
      <c r="AE1706" s="67" t="s">
        <v>10555</v>
      </c>
      <c r="AF1706" s="67" t="s">
        <v>9</v>
      </c>
      <c r="AG1706" s="4"/>
      <c r="AH1706" s="4"/>
      <c r="AI1706" s="4"/>
      <c r="AJ1706" s="4"/>
      <c r="AK1706" s="4"/>
      <c r="AL1706" s="67" t="s">
        <v>10556</v>
      </c>
      <c r="AM1706" s="67" t="s">
        <v>10557</v>
      </c>
      <c r="AN1706" s="67" t="s">
        <v>8800</v>
      </c>
      <c r="AO1706" s="67" t="s">
        <v>10263</v>
      </c>
      <c r="AP1706" s="4"/>
      <c r="AQ1706" s="4"/>
      <c r="AR1706" s="4"/>
      <c r="AS1706" s="4"/>
      <c r="AT1706" s="4"/>
      <c r="AU1706" s="4"/>
      <c r="AV1706" s="4"/>
      <c r="AW1706" s="4"/>
      <c r="AX1706" s="4"/>
      <c r="AY1706" s="4"/>
      <c r="AZ1706" s="4"/>
      <c r="BA1706" s="4"/>
      <c r="BB1706" s="4"/>
      <c r="BC1706" s="4"/>
      <c r="BD1706" s="4"/>
      <c r="BE1706" s="4"/>
      <c r="BF1706" s="4"/>
      <c r="BG1706" s="4"/>
      <c r="BH1706" s="4"/>
      <c r="BI1706" s="4"/>
      <c r="BJ1706" s="243" t="str">
        <f t="shared" si="129"/>
        <v>TL</v>
      </c>
      <c r="BK1706" s="4"/>
      <c r="BL1706" s="4"/>
      <c r="BM1706" s="4"/>
      <c r="BN1706" s="4"/>
      <c r="BO1706" s="4"/>
      <c r="BP1706" s="4"/>
      <c r="BQ1706" s="4"/>
      <c r="BR1706" s="4"/>
      <c r="BS1706" s="4"/>
      <c r="BT1706" s="4"/>
      <c r="BU1706" s="4"/>
      <c r="BV1706" s="4"/>
      <c r="BW1706" s="4"/>
      <c r="BX1706" s="4"/>
      <c r="BY1706" s="4"/>
      <c r="BZ1706" s="4"/>
      <c r="CA1706" s="4"/>
      <c r="CB1706" s="4"/>
      <c r="CC1706" s="4"/>
      <c r="CD1706" s="4"/>
      <c r="CE1706" s="4"/>
      <c r="CF1706" s="4"/>
      <c r="CG1706" s="4"/>
      <c r="CH1706" s="4"/>
      <c r="CI1706" s="4"/>
      <c r="CJ1706" s="4"/>
      <c r="CK1706" s="4"/>
      <c r="CL1706" s="4"/>
      <c r="CM1706" s="4"/>
    </row>
    <row r="1707" ht="14.25" customHeight="1">
      <c r="A1707" s="1" t="str">
        <f t="shared" si="181"/>
        <v>Giữ chỗ</v>
      </c>
      <c r="B1707" s="103" t="str">
        <f t="shared" si="4"/>
        <v>OK</v>
      </c>
      <c r="C1707" s="4" t="s">
        <v>7691</v>
      </c>
      <c r="D1707" s="4" t="s">
        <v>7264</v>
      </c>
      <c r="E1707" s="4"/>
      <c r="F1707" s="4"/>
      <c r="G1707" s="4"/>
      <c r="H1707" s="4"/>
      <c r="I1707" s="4"/>
      <c r="J1707" s="4"/>
      <c r="K1707" s="4"/>
      <c r="L1707" s="4"/>
      <c r="M1707" s="4" t="s">
        <v>49</v>
      </c>
      <c r="N1707" s="4" t="s">
        <v>9</v>
      </c>
      <c r="O1707" s="4" t="s">
        <v>2598</v>
      </c>
      <c r="P1707" s="4" t="s">
        <v>2647</v>
      </c>
      <c r="Q1707" s="4"/>
      <c r="R1707" s="4"/>
      <c r="S1707" s="4"/>
      <c r="T1707" s="4"/>
      <c r="U1707" s="4"/>
      <c r="V1707" s="4"/>
      <c r="W1707" s="4"/>
      <c r="X1707" s="4"/>
      <c r="Y1707" s="4"/>
      <c r="Z1707" s="4"/>
      <c r="AA1707" s="4">
        <v>1746.0</v>
      </c>
      <c r="AB1707" s="4" t="s">
        <v>47</v>
      </c>
      <c r="AC1707" s="4"/>
      <c r="AD1707" s="20" t="s">
        <v>1147</v>
      </c>
      <c r="AE1707" s="67" t="s">
        <v>10422</v>
      </c>
      <c r="AF1707" s="67" t="s">
        <v>5</v>
      </c>
      <c r="AG1707" s="67" t="s">
        <v>10558</v>
      </c>
      <c r="AH1707" s="67" t="s">
        <v>10559</v>
      </c>
      <c r="AI1707" s="67" t="s">
        <v>10560</v>
      </c>
      <c r="AJ1707" s="67" t="s">
        <v>10561</v>
      </c>
      <c r="AK1707" s="67" t="s">
        <v>10562</v>
      </c>
      <c r="AL1707" s="67" t="s">
        <v>171</v>
      </c>
      <c r="AM1707" s="67" t="s">
        <v>10563</v>
      </c>
      <c r="AN1707" s="67" t="s">
        <v>10564</v>
      </c>
      <c r="AO1707" s="67" t="s">
        <v>10565</v>
      </c>
      <c r="AP1707" s="4"/>
      <c r="AQ1707" s="4"/>
      <c r="AR1707" s="4"/>
      <c r="AS1707" s="4"/>
      <c r="AT1707" s="4"/>
      <c r="AU1707" s="4"/>
      <c r="AV1707" s="4"/>
      <c r="AW1707" s="4"/>
      <c r="AX1707" s="4"/>
      <c r="AY1707" s="4"/>
      <c r="AZ1707" s="4"/>
      <c r="BA1707" s="4"/>
      <c r="BB1707" s="4"/>
      <c r="BC1707" s="4"/>
      <c r="BD1707" s="4"/>
      <c r="BE1707" s="4"/>
      <c r="BF1707" s="4"/>
      <c r="BG1707" s="4"/>
      <c r="BH1707" s="4"/>
      <c r="BI1707" s="4"/>
      <c r="BJ1707" s="243" t="str">
        <f t="shared" si="129"/>
        <v>TL</v>
      </c>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c r="CL1707" s="4"/>
      <c r="CM1707" s="4"/>
    </row>
    <row r="1708" ht="14.25" customHeight="1">
      <c r="A1708" s="1" t="str">
        <f t="shared" si="181"/>
        <v>OK</v>
      </c>
      <c r="B1708" s="103" t="str">
        <f t="shared" si="4"/>
        <v>OK</v>
      </c>
      <c r="C1708" s="4" t="s">
        <v>7691</v>
      </c>
      <c r="D1708" s="4" t="s">
        <v>7264</v>
      </c>
      <c r="E1708" s="4"/>
      <c r="F1708" s="4"/>
      <c r="G1708" s="4"/>
      <c r="H1708" s="4"/>
      <c r="I1708" s="4"/>
      <c r="J1708" s="4"/>
      <c r="K1708" s="4"/>
      <c r="L1708" s="4"/>
      <c r="M1708" s="4" t="s">
        <v>49</v>
      </c>
      <c r="N1708" s="4" t="s">
        <v>9</v>
      </c>
      <c r="O1708" s="4" t="s">
        <v>3767</v>
      </c>
      <c r="P1708" s="4" t="s">
        <v>3884</v>
      </c>
      <c r="Q1708" s="4"/>
      <c r="R1708" s="4" t="s">
        <v>8214</v>
      </c>
      <c r="S1708" s="4"/>
      <c r="T1708" s="4"/>
      <c r="U1708" s="4"/>
      <c r="V1708" s="4"/>
      <c r="W1708" s="4"/>
      <c r="X1708" s="4"/>
      <c r="Y1708" s="4"/>
      <c r="Z1708" s="4"/>
      <c r="AA1708" s="4">
        <v>1747.0</v>
      </c>
      <c r="AB1708" s="4" t="s">
        <v>47</v>
      </c>
      <c r="AC1708" s="4"/>
      <c r="AD1708" s="20" t="s">
        <v>927</v>
      </c>
      <c r="AE1708" s="67" t="s">
        <v>10566</v>
      </c>
      <c r="AF1708" s="67" t="s">
        <v>8171</v>
      </c>
      <c r="AG1708" s="67" t="s">
        <v>8171</v>
      </c>
      <c r="AH1708" s="67" t="s">
        <v>8171</v>
      </c>
      <c r="AI1708" s="67" t="s">
        <v>8171</v>
      </c>
      <c r="AJ1708" s="67" t="s">
        <v>8171</v>
      </c>
      <c r="AK1708" s="67" t="s">
        <v>8171</v>
      </c>
      <c r="AL1708" s="67" t="s">
        <v>10567</v>
      </c>
      <c r="AM1708" s="67" t="s">
        <v>10568</v>
      </c>
      <c r="AN1708" s="67" t="s">
        <v>10569</v>
      </c>
      <c r="AO1708" s="67" t="s">
        <v>10570</v>
      </c>
      <c r="AP1708" s="4"/>
      <c r="AQ1708" s="4"/>
      <c r="AR1708" s="4"/>
      <c r="AS1708" s="4"/>
      <c r="AT1708" s="4"/>
      <c r="AU1708" s="4"/>
      <c r="AV1708" s="4"/>
      <c r="AW1708" s="4"/>
      <c r="AX1708" s="4"/>
      <c r="AY1708" s="4"/>
      <c r="AZ1708" s="4"/>
      <c r="BA1708" s="4"/>
      <c r="BB1708" s="4"/>
      <c r="BC1708" s="4"/>
      <c r="BD1708" s="4"/>
      <c r="BE1708" s="4"/>
      <c r="BF1708" s="4"/>
      <c r="BG1708" s="4"/>
      <c r="BH1708" s="4"/>
      <c r="BI1708" s="4"/>
      <c r="BJ1708" s="243" t="str">
        <f t="shared" si="129"/>
        <v>TL</v>
      </c>
      <c r="BK1708" s="4"/>
      <c r="BL1708" s="4"/>
      <c r="BM1708" s="4"/>
      <c r="BN1708" s="4"/>
      <c r="BO1708" s="4"/>
      <c r="BP1708" s="4"/>
      <c r="BQ1708" s="4"/>
      <c r="BR1708" s="4"/>
      <c r="BS1708" s="4"/>
      <c r="BT1708" s="4"/>
      <c r="BU1708" s="4"/>
      <c r="BV1708" s="4"/>
      <c r="BW1708" s="4"/>
      <c r="BX1708" s="4"/>
      <c r="BY1708" s="4"/>
      <c r="BZ1708" s="4"/>
      <c r="CA1708" s="4"/>
      <c r="CB1708" s="4"/>
      <c r="CC1708" s="4"/>
      <c r="CD1708" s="4"/>
      <c r="CE1708" s="4"/>
      <c r="CF1708" s="4"/>
      <c r="CG1708" s="4"/>
      <c r="CH1708" s="4"/>
      <c r="CI1708" s="4"/>
      <c r="CJ1708" s="4"/>
      <c r="CK1708" s="4"/>
      <c r="CL1708" s="4"/>
      <c r="CM1708" s="4"/>
    </row>
    <row r="1709" ht="14.25" customHeight="1">
      <c r="A1709" s="1" t="str">
        <f t="shared" si="181"/>
        <v>Giữ chỗ</v>
      </c>
      <c r="B1709" s="103" t="str">
        <f t="shared" si="4"/>
        <v>OK</v>
      </c>
      <c r="C1709" s="4" t="s">
        <v>7691</v>
      </c>
      <c r="D1709" s="4" t="s">
        <v>7264</v>
      </c>
      <c r="E1709" s="4"/>
      <c r="F1709" s="4"/>
      <c r="G1709" s="4"/>
      <c r="H1709" s="4"/>
      <c r="I1709" s="4"/>
      <c r="J1709" s="4"/>
      <c r="K1709" s="4"/>
      <c r="L1709" s="4"/>
      <c r="M1709" s="4" t="s">
        <v>49</v>
      </c>
      <c r="N1709" s="4" t="s">
        <v>9</v>
      </c>
      <c r="O1709" s="4" t="s">
        <v>3767</v>
      </c>
      <c r="P1709" s="4" t="s">
        <v>3884</v>
      </c>
      <c r="Q1709" s="4"/>
      <c r="R1709" s="4"/>
      <c r="S1709" s="4"/>
      <c r="T1709" s="4"/>
      <c r="U1709" s="4"/>
      <c r="V1709" s="4"/>
      <c r="W1709" s="4"/>
      <c r="X1709" s="4"/>
      <c r="Y1709" s="4"/>
      <c r="Z1709" s="4"/>
      <c r="AA1709" s="4">
        <v>1747.0</v>
      </c>
      <c r="AB1709" s="4" t="s">
        <v>47</v>
      </c>
      <c r="AC1709" s="4"/>
      <c r="AD1709" s="20" t="s">
        <v>215</v>
      </c>
      <c r="AE1709" s="266" t="s">
        <v>10571</v>
      </c>
      <c r="AF1709" s="67" t="s">
        <v>9</v>
      </c>
      <c r="AG1709" s="67"/>
      <c r="AH1709" s="67"/>
      <c r="AI1709" s="67"/>
      <c r="AJ1709" s="67"/>
      <c r="AK1709" s="67"/>
      <c r="AL1709" s="266" t="s">
        <v>10572</v>
      </c>
      <c r="AM1709" s="266" t="s">
        <v>10573</v>
      </c>
      <c r="AN1709" s="266" t="s">
        <v>10574</v>
      </c>
      <c r="AO1709" s="266" t="s">
        <v>10575</v>
      </c>
      <c r="AP1709" s="67"/>
      <c r="AQ1709" s="67"/>
      <c r="AR1709" s="67"/>
      <c r="AS1709" s="4"/>
      <c r="AT1709" s="4"/>
      <c r="AU1709" s="4"/>
      <c r="AV1709" s="4"/>
      <c r="AW1709" s="4"/>
      <c r="AX1709" s="4"/>
      <c r="AY1709" s="4"/>
      <c r="AZ1709" s="4"/>
      <c r="BA1709" s="4"/>
      <c r="BB1709" s="4"/>
      <c r="BC1709" s="4"/>
      <c r="BD1709" s="4"/>
      <c r="BE1709" s="4"/>
      <c r="BF1709" s="4"/>
      <c r="BG1709" s="4"/>
      <c r="BH1709" s="4"/>
      <c r="BI1709" s="4"/>
      <c r="BJ1709" s="243" t="str">
        <f t="shared" si="129"/>
        <v>TL</v>
      </c>
      <c r="BK1709" s="4"/>
      <c r="BL1709" s="4"/>
      <c r="BM1709" s="4"/>
      <c r="BN1709" s="4"/>
      <c r="BO1709" s="4"/>
      <c r="BP1709" s="4"/>
      <c r="BQ1709" s="4"/>
      <c r="BR1709" s="4"/>
      <c r="BS1709" s="4"/>
      <c r="BT1709" s="4"/>
      <c r="BU1709" s="4"/>
      <c r="BV1709" s="4"/>
      <c r="BW1709" s="4"/>
      <c r="BX1709" s="4"/>
      <c r="BY1709" s="4"/>
      <c r="BZ1709" s="4"/>
      <c r="CA1709" s="4"/>
      <c r="CB1709" s="4"/>
      <c r="CC1709" s="4"/>
      <c r="CD1709" s="4"/>
      <c r="CE1709" s="4"/>
      <c r="CF1709" s="4"/>
      <c r="CG1709" s="4"/>
      <c r="CH1709" s="4"/>
      <c r="CI1709" s="4"/>
      <c r="CJ1709" s="4"/>
      <c r="CK1709" s="4"/>
      <c r="CL1709" s="4"/>
      <c r="CM1709" s="4"/>
    </row>
    <row r="1710" ht="14.25" customHeight="1">
      <c r="A1710" s="1" t="str">
        <f t="shared" si="181"/>
        <v>OK</v>
      </c>
      <c r="B1710" s="103" t="str">
        <f t="shared" si="4"/>
        <v>OK</v>
      </c>
      <c r="C1710" s="4" t="s">
        <v>7691</v>
      </c>
      <c r="D1710" s="4" t="s">
        <v>7264</v>
      </c>
      <c r="E1710" s="4"/>
      <c r="F1710" s="4"/>
      <c r="G1710" s="4"/>
      <c r="H1710" s="4"/>
      <c r="I1710" s="4"/>
      <c r="J1710" s="4"/>
      <c r="K1710" s="4"/>
      <c r="L1710" s="4"/>
      <c r="M1710" s="4" t="s">
        <v>49</v>
      </c>
      <c r="N1710" s="4" t="s">
        <v>9</v>
      </c>
      <c r="O1710" s="4" t="s">
        <v>2639</v>
      </c>
      <c r="P1710" s="4" t="s">
        <v>3994</v>
      </c>
      <c r="Q1710" s="4"/>
      <c r="R1710" s="4" t="s">
        <v>8060</v>
      </c>
      <c r="S1710" s="4"/>
      <c r="T1710" s="4"/>
      <c r="U1710" s="4"/>
      <c r="V1710" s="4"/>
      <c r="W1710" s="4"/>
      <c r="X1710" s="4"/>
      <c r="Y1710" s="4"/>
      <c r="Z1710" s="4"/>
      <c r="AA1710" s="4">
        <v>1748.0</v>
      </c>
      <c r="AB1710" s="4" t="s">
        <v>47</v>
      </c>
      <c r="AC1710" s="4"/>
      <c r="AD1710" s="20" t="s">
        <v>816</v>
      </c>
      <c r="AE1710" s="286" t="s">
        <v>8060</v>
      </c>
      <c r="AF1710" s="67" t="s">
        <v>2428</v>
      </c>
      <c r="AG1710" s="67" t="s">
        <v>8171</v>
      </c>
      <c r="AH1710" s="67" t="s">
        <v>8171</v>
      </c>
      <c r="AI1710" s="67" t="s">
        <v>8171</v>
      </c>
      <c r="AJ1710" s="67" t="s">
        <v>8171</v>
      </c>
      <c r="AK1710" s="67" t="s">
        <v>8171</v>
      </c>
      <c r="AL1710" s="67" t="s">
        <v>10576</v>
      </c>
      <c r="AM1710" s="67" t="s">
        <v>10576</v>
      </c>
      <c r="AN1710" s="67" t="s">
        <v>10482</v>
      </c>
      <c r="AO1710" s="67" t="s">
        <v>10577</v>
      </c>
      <c r="AP1710" s="2"/>
      <c r="AS1710" s="4"/>
      <c r="AT1710" s="4"/>
      <c r="AU1710" s="4"/>
      <c r="AV1710" s="4"/>
      <c r="AW1710" s="4"/>
      <c r="AX1710" s="4"/>
      <c r="AY1710" s="4"/>
      <c r="AZ1710" s="4"/>
      <c r="BA1710" s="4"/>
      <c r="BB1710" s="4"/>
      <c r="BC1710" s="4"/>
      <c r="BD1710" s="4"/>
      <c r="BE1710" s="4"/>
      <c r="BF1710" s="4"/>
      <c r="BG1710" s="4"/>
      <c r="BH1710" s="4"/>
      <c r="BI1710" s="4"/>
      <c r="BJ1710" s="243" t="str">
        <f t="shared" si="129"/>
        <v>TL</v>
      </c>
      <c r="BK1710" s="4"/>
      <c r="BL1710" s="4"/>
      <c r="BM1710" s="4"/>
      <c r="BN1710" s="4"/>
      <c r="BO1710" s="4"/>
      <c r="BP1710" s="4"/>
      <c r="BQ1710" s="4"/>
      <c r="BR1710" s="4"/>
      <c r="BS1710" s="4"/>
      <c r="BT1710" s="4"/>
      <c r="BU1710" s="4"/>
      <c r="BV1710" s="4"/>
      <c r="BW1710" s="4"/>
      <c r="BX1710" s="4"/>
      <c r="BY1710" s="4"/>
      <c r="BZ1710" s="4"/>
      <c r="CA1710" s="4"/>
      <c r="CB1710" s="4"/>
      <c r="CC1710" s="4"/>
      <c r="CD1710" s="4"/>
      <c r="CE1710" s="4"/>
      <c r="CF1710" s="4"/>
      <c r="CG1710" s="4"/>
      <c r="CH1710" s="4"/>
      <c r="CI1710" s="4"/>
      <c r="CJ1710" s="4"/>
      <c r="CK1710" s="4"/>
      <c r="CL1710" s="4"/>
      <c r="CM1710" s="4"/>
    </row>
    <row r="1711" ht="14.25" customHeight="1">
      <c r="A1711" s="1" t="str">
        <f t="shared" si="181"/>
        <v>OK</v>
      </c>
      <c r="B1711" s="103" t="str">
        <f t="shared" si="4"/>
        <v>OK</v>
      </c>
      <c r="C1711" s="4" t="s">
        <v>7691</v>
      </c>
      <c r="D1711" s="4" t="s">
        <v>7264</v>
      </c>
      <c r="E1711" s="4"/>
      <c r="F1711" s="4"/>
      <c r="G1711" s="4"/>
      <c r="H1711" s="4"/>
      <c r="I1711" s="4"/>
      <c r="J1711" s="4"/>
      <c r="K1711" s="4"/>
      <c r="L1711" s="4"/>
      <c r="M1711" s="4" t="s">
        <v>49</v>
      </c>
      <c r="N1711" s="4" t="s">
        <v>9</v>
      </c>
      <c r="O1711" s="4" t="s">
        <v>2639</v>
      </c>
      <c r="P1711" s="4" t="s">
        <v>3994</v>
      </c>
      <c r="Q1711" s="4"/>
      <c r="R1711" s="4" t="s">
        <v>8060</v>
      </c>
      <c r="S1711" s="4"/>
      <c r="T1711" s="4"/>
      <c r="U1711" s="4"/>
      <c r="V1711" s="4"/>
      <c r="W1711" s="4"/>
      <c r="X1711" s="4" t="s">
        <v>8062</v>
      </c>
      <c r="Y1711" s="4" t="s">
        <v>8065</v>
      </c>
      <c r="Z1711" s="4"/>
      <c r="AA1711" s="4">
        <v>1748.0</v>
      </c>
      <c r="AB1711" s="4" t="s">
        <v>47</v>
      </c>
      <c r="AC1711" s="4"/>
      <c r="AD1711" s="4"/>
      <c r="AE1711" s="4"/>
      <c r="AF1711" s="4"/>
      <c r="AG1711" s="4"/>
      <c r="AH1711" s="4"/>
      <c r="AI1711" s="4"/>
      <c r="AJ1711" s="4"/>
      <c r="AK1711" s="4"/>
      <c r="AL1711" s="4"/>
      <c r="AM1711" s="4"/>
      <c r="AN1711" s="4"/>
      <c r="AO1711" s="4"/>
      <c r="AP1711" s="4"/>
      <c r="AQ1711" s="4"/>
      <c r="AR1711" s="4"/>
      <c r="AS1711" s="4"/>
      <c r="AT1711" s="4"/>
      <c r="AU1711" s="4"/>
      <c r="AV1711" s="4"/>
      <c r="AW1711" s="4"/>
      <c r="AX1711" s="4"/>
      <c r="AY1711" s="4"/>
      <c r="AZ1711" s="4"/>
      <c r="BA1711" s="4"/>
      <c r="BB1711" s="4"/>
      <c r="BC1711" s="4"/>
      <c r="BD1711" s="4"/>
      <c r="BE1711" s="4"/>
      <c r="BF1711" s="4"/>
      <c r="BG1711" s="4"/>
      <c r="BH1711" s="4"/>
      <c r="BI1711" s="4"/>
      <c r="BJ1711" s="243" t="str">
        <f t="shared" si="129"/>
        <v>TL</v>
      </c>
      <c r="BK1711" s="4"/>
      <c r="BL1711" s="4"/>
      <c r="BM1711" s="4"/>
      <c r="BN1711" s="4"/>
      <c r="BO1711" s="4"/>
      <c r="BP1711" s="4"/>
      <c r="BQ1711" s="4"/>
      <c r="BR1711" s="4"/>
      <c r="BS1711" s="4"/>
      <c r="BT1711" s="4"/>
      <c r="BU1711" s="4"/>
      <c r="BV1711" s="4"/>
      <c r="BW1711" s="4"/>
      <c r="BX1711" s="4"/>
      <c r="BY1711" s="4"/>
      <c r="BZ1711" s="4"/>
      <c r="CA1711" s="4"/>
      <c r="CB1711" s="4"/>
      <c r="CC1711" s="4"/>
      <c r="CD1711" s="4"/>
      <c r="CE1711" s="4"/>
      <c r="CF1711" s="4"/>
      <c r="CG1711" s="4"/>
      <c r="CH1711" s="4"/>
      <c r="CI1711" s="4"/>
      <c r="CJ1711" s="4"/>
      <c r="CK1711" s="4"/>
      <c r="CL1711" s="4"/>
      <c r="CM1711" s="4"/>
    </row>
    <row r="1712" ht="14.25" customHeight="1">
      <c r="A1712" s="1" t="str">
        <f t="shared" si="181"/>
        <v>OK</v>
      </c>
      <c r="B1712" s="103" t="str">
        <f t="shared" si="4"/>
        <v>OK</v>
      </c>
      <c r="C1712" s="4" t="s">
        <v>7691</v>
      </c>
      <c r="D1712" s="4" t="s">
        <v>7264</v>
      </c>
      <c r="E1712" s="4" t="s">
        <v>7692</v>
      </c>
      <c r="F1712" s="4" t="s">
        <v>7693</v>
      </c>
      <c r="G1712" s="4"/>
      <c r="H1712" s="4"/>
      <c r="I1712" s="4"/>
      <c r="J1712" s="4"/>
      <c r="K1712" s="4"/>
      <c r="L1712" s="4"/>
      <c r="M1712" s="4" t="s">
        <v>48</v>
      </c>
      <c r="N1712" s="4" t="s">
        <v>8</v>
      </c>
      <c r="O1712" s="4" t="s">
        <v>125</v>
      </c>
      <c r="P1712" s="4" t="s">
        <v>2072</v>
      </c>
      <c r="Q1712" s="4"/>
      <c r="R1712" s="4" t="s">
        <v>8215</v>
      </c>
      <c r="S1712" s="4" t="s">
        <v>8216</v>
      </c>
      <c r="T1712" s="4" t="s">
        <v>8217</v>
      </c>
      <c r="U1712" s="4" t="s">
        <v>8218</v>
      </c>
      <c r="V1712" s="4" t="s">
        <v>8219</v>
      </c>
      <c r="W1712" s="4" t="s">
        <v>8220</v>
      </c>
      <c r="X1712" s="4" t="s">
        <v>2204</v>
      </c>
      <c r="Y1712" s="4" t="s">
        <v>8221</v>
      </c>
      <c r="Z1712" s="4"/>
      <c r="AA1712" s="4">
        <v>1749.0</v>
      </c>
      <c r="AB1712" s="4" t="e">
        <v>#NAME?</v>
      </c>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c r="BI1712" s="4"/>
      <c r="BJ1712" s="243" t="str">
        <f t="shared" si="129"/>
        <v>TNBT</v>
      </c>
      <c r="BK1712" s="4"/>
      <c r="BL1712" s="4"/>
      <c r="BM1712" s="4"/>
      <c r="BN1712" s="4"/>
      <c r="BO1712" s="4"/>
      <c r="BP1712" s="4"/>
      <c r="BQ1712" s="4"/>
      <c r="BR1712" s="4"/>
      <c r="BS1712" s="4"/>
      <c r="BT1712" s="4"/>
      <c r="BU1712" s="4"/>
      <c r="BV1712" s="4"/>
      <c r="BW1712" s="4"/>
      <c r="BX1712" s="4"/>
      <c r="BY1712" s="4"/>
      <c r="BZ1712" s="4"/>
      <c r="CA1712" s="4"/>
      <c r="CB1712" s="4"/>
      <c r="CC1712" s="4"/>
      <c r="CD1712" s="4"/>
      <c r="CE1712" s="4"/>
      <c r="CF1712" s="4"/>
      <c r="CG1712" s="4"/>
      <c r="CH1712" s="4"/>
      <c r="CI1712" s="4"/>
      <c r="CJ1712" s="4"/>
      <c r="CK1712" s="4"/>
      <c r="CL1712" s="4"/>
      <c r="CM1712" s="4"/>
    </row>
    <row r="1713" ht="14.25" customHeight="1">
      <c r="A1713" s="1" t="str">
        <f t="shared" si="181"/>
        <v/>
      </c>
      <c r="B1713" s="103" t="str">
        <f t="shared" si="4"/>
        <v>Có sẵn</v>
      </c>
      <c r="C1713" s="4" t="s">
        <v>7691</v>
      </c>
      <c r="D1713" s="4" t="s">
        <v>7264</v>
      </c>
      <c r="E1713" s="4" t="s">
        <v>7692</v>
      </c>
      <c r="F1713" s="4" t="s">
        <v>7693</v>
      </c>
      <c r="G1713" s="4"/>
      <c r="H1713" s="4"/>
      <c r="I1713" s="4"/>
      <c r="J1713" s="4"/>
      <c r="K1713" s="4"/>
      <c r="L1713" s="4"/>
      <c r="M1713" s="4"/>
      <c r="N1713" s="4"/>
      <c r="O1713" s="4"/>
      <c r="P1713" s="4"/>
      <c r="Q1713" s="4" t="s">
        <v>8</v>
      </c>
      <c r="R1713" s="4"/>
      <c r="S1713" s="4"/>
      <c r="T1713" s="4"/>
      <c r="U1713" s="4"/>
      <c r="V1713" s="4"/>
      <c r="W1713" s="4"/>
      <c r="X1713" s="4"/>
      <c r="Y1713" s="4"/>
      <c r="Z1713" s="4"/>
      <c r="AA1713" s="4">
        <v>1750.0</v>
      </c>
      <c r="AB1713" s="4" t="s">
        <v>48</v>
      </c>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243" t="str">
        <f t="shared" si="129"/>
        <v>TNBT</v>
      </c>
      <c r="BK1713" s="4"/>
      <c r="BL1713" s="4"/>
      <c r="BM1713" s="4"/>
      <c r="BN1713" s="4"/>
      <c r="BO1713" s="4"/>
      <c r="BP1713" s="4"/>
      <c r="BQ1713" s="4"/>
      <c r="BR1713" s="4"/>
      <c r="BS1713" s="4"/>
      <c r="BT1713" s="4"/>
      <c r="BU1713" s="4"/>
      <c r="BV1713" s="4"/>
      <c r="BW1713" s="4"/>
      <c r="BX1713" s="4"/>
      <c r="BY1713" s="4"/>
      <c r="BZ1713" s="4"/>
      <c r="CA1713" s="4"/>
      <c r="CB1713" s="4"/>
      <c r="CC1713" s="4"/>
      <c r="CD1713" s="4"/>
      <c r="CE1713" s="4"/>
      <c r="CF1713" s="4"/>
      <c r="CG1713" s="4"/>
      <c r="CH1713" s="4"/>
      <c r="CI1713" s="4"/>
      <c r="CJ1713" s="4"/>
      <c r="CK1713" s="4"/>
      <c r="CL1713" s="4"/>
      <c r="CM1713" s="4"/>
    </row>
    <row r="1714" ht="14.25" customHeight="1">
      <c r="A1714" s="1"/>
      <c r="B1714" s="103" t="str">
        <f t="shared" si="4"/>
        <v>Thêm</v>
      </c>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4"/>
      <c r="BH1714" s="4"/>
      <c r="BI1714" s="4"/>
      <c r="BJ1714" s="243" t="str">
        <f t="shared" si="129"/>
        <v/>
      </c>
      <c r="BK1714" s="4"/>
      <c r="BL1714" s="4"/>
      <c r="BM1714" s="4"/>
      <c r="BN1714" s="4"/>
      <c r="BO1714" s="4"/>
      <c r="BP1714" s="4"/>
      <c r="BQ1714" s="4"/>
      <c r="BR1714" s="4"/>
      <c r="BS1714" s="4"/>
      <c r="BT1714" s="4"/>
      <c r="BU1714" s="4"/>
      <c r="BV1714" s="4"/>
      <c r="BW1714" s="4"/>
      <c r="BX1714" s="4"/>
      <c r="BY1714" s="4"/>
      <c r="BZ1714" s="4"/>
      <c r="CA1714" s="4"/>
      <c r="CB1714" s="4"/>
      <c r="CC1714" s="4"/>
      <c r="CD1714" s="4"/>
      <c r="CE1714" s="4"/>
      <c r="CF1714" s="4"/>
      <c r="CG1714" s="4"/>
      <c r="CH1714" s="4"/>
      <c r="CI1714" s="4"/>
      <c r="CJ1714" s="4"/>
      <c r="CK1714" s="4"/>
      <c r="CL1714" s="4"/>
      <c r="CM1714" s="4"/>
    </row>
    <row r="1715" ht="14.25" customHeight="1">
      <c r="A1715" s="1" t="str">
        <f t="shared" ref="A1715:A1731" si="182">SWITCH(B1715,"OK",IF(ISBLANK(R1715),IF(ISBLANK(P1715),"Giữ chỗ nhóm","Giữ chỗ"),"OK"),"Chưa làm",IF(P1715&lt;&gt;"","Giữ chỗ",""),0,IF(ISBLANK(R1715),"Thêm",""),"")</f>
        <v/>
      </c>
      <c r="B1715" s="103" t="str">
        <f t="shared" si="4"/>
        <v>Có sẵn</v>
      </c>
      <c r="C1715" s="4" t="s">
        <v>7691</v>
      </c>
      <c r="D1715" s="4" t="s">
        <v>7264</v>
      </c>
      <c r="E1715" s="4"/>
      <c r="F1715" s="4"/>
      <c r="G1715" s="4"/>
      <c r="H1715" s="4"/>
      <c r="I1715" s="4"/>
      <c r="J1715" s="4"/>
      <c r="K1715" s="4"/>
      <c r="L1715" s="4"/>
      <c r="M1715" s="4"/>
      <c r="N1715" s="4"/>
      <c r="O1715" s="4"/>
      <c r="P1715" s="4" t="s">
        <v>1989</v>
      </c>
      <c r="Q1715" s="4" t="s">
        <v>9</v>
      </c>
      <c r="R1715" s="4" t="s">
        <v>8223</v>
      </c>
      <c r="S1715" s="4" t="s">
        <v>150</v>
      </c>
      <c r="T1715" s="4" t="s">
        <v>150</v>
      </c>
      <c r="U1715" s="4" t="s">
        <v>150</v>
      </c>
      <c r="V1715" s="4" t="s">
        <v>150</v>
      </c>
      <c r="W1715" s="4" t="s">
        <v>150</v>
      </c>
      <c r="X1715" s="4" t="s">
        <v>8224</v>
      </c>
      <c r="Y1715" s="4"/>
      <c r="Z1715" s="4" t="s">
        <v>8225</v>
      </c>
      <c r="AA1715" s="4">
        <v>1752.0</v>
      </c>
      <c r="AB1715" s="4" t="s">
        <v>49</v>
      </c>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c r="BI1715" s="4"/>
      <c r="BJ1715" s="243" t="str">
        <f t="shared" si="129"/>
        <v>TL</v>
      </c>
      <c r="BK1715" s="4"/>
      <c r="BL1715" s="4"/>
      <c r="BM1715" s="4"/>
      <c r="BN1715" s="4"/>
      <c r="BO1715" s="4"/>
      <c r="BP1715" s="4"/>
      <c r="BQ1715" s="4"/>
      <c r="BR1715" s="4"/>
      <c r="BS1715" s="4"/>
      <c r="BT1715" s="4"/>
      <c r="BU1715" s="4"/>
      <c r="BV1715" s="4"/>
      <c r="BW1715" s="4"/>
      <c r="BX1715" s="4"/>
      <c r="BY1715" s="4"/>
      <c r="BZ1715" s="4"/>
      <c r="CA1715" s="4"/>
      <c r="CB1715" s="4"/>
      <c r="CC1715" s="4"/>
      <c r="CD1715" s="4"/>
      <c r="CE1715" s="4"/>
      <c r="CF1715" s="4"/>
      <c r="CG1715" s="4"/>
      <c r="CH1715" s="4"/>
      <c r="CI1715" s="4"/>
      <c r="CJ1715" s="4"/>
      <c r="CK1715" s="4"/>
      <c r="CL1715" s="4"/>
      <c r="CM1715" s="4"/>
    </row>
    <row r="1716" ht="14.25" customHeight="1">
      <c r="A1716" s="1" t="str">
        <f t="shared" si="182"/>
        <v/>
      </c>
      <c r="B1716" s="103" t="str">
        <f t="shared" si="4"/>
        <v>Có sẵn</v>
      </c>
      <c r="C1716" s="4" t="s">
        <v>7691</v>
      </c>
      <c r="D1716" s="4" t="s">
        <v>7264</v>
      </c>
      <c r="E1716" s="4"/>
      <c r="F1716" s="4"/>
      <c r="G1716" s="4"/>
      <c r="H1716" s="4"/>
      <c r="I1716" s="4"/>
      <c r="J1716" s="4"/>
      <c r="K1716" s="4"/>
      <c r="L1716" s="4"/>
      <c r="M1716" s="4"/>
      <c r="N1716" s="4"/>
      <c r="O1716" s="4"/>
      <c r="P1716" s="4"/>
      <c r="Q1716" s="4" t="s">
        <v>5</v>
      </c>
      <c r="R1716" s="4" t="s">
        <v>1775</v>
      </c>
      <c r="S1716" s="4" t="s">
        <v>1627</v>
      </c>
      <c r="T1716" s="4" t="s">
        <v>1628</v>
      </c>
      <c r="U1716" s="4" t="s">
        <v>1629</v>
      </c>
      <c r="V1716" s="4" t="s">
        <v>1630</v>
      </c>
      <c r="W1716" s="4" t="s">
        <v>1631</v>
      </c>
      <c r="X1716" s="4"/>
      <c r="Y1716" s="4"/>
      <c r="Z1716" s="4" t="s">
        <v>1776</v>
      </c>
      <c r="AA1716" s="4">
        <v>1753.0</v>
      </c>
      <c r="AB1716" s="4" t="s">
        <v>49</v>
      </c>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4"/>
      <c r="BH1716" s="4"/>
      <c r="BI1716" s="4"/>
      <c r="BJ1716" s="243" t="str">
        <f t="shared" si="129"/>
        <v>TNLT</v>
      </c>
      <c r="BK1716" s="4"/>
      <c r="BL1716" s="4"/>
      <c r="BM1716" s="4"/>
      <c r="BN1716" s="4"/>
      <c r="BO1716" s="4"/>
      <c r="BP1716" s="4"/>
      <c r="BQ1716" s="4"/>
      <c r="BR1716" s="4"/>
      <c r="BS1716" s="4"/>
      <c r="BT1716" s="4"/>
      <c r="BU1716" s="4"/>
      <c r="BV1716" s="4"/>
      <c r="BW1716" s="4"/>
      <c r="BX1716" s="4"/>
      <c r="BY1716" s="4"/>
      <c r="BZ1716" s="4"/>
      <c r="CA1716" s="4"/>
      <c r="CB1716" s="4"/>
      <c r="CC1716" s="4"/>
      <c r="CD1716" s="4"/>
      <c r="CE1716" s="4"/>
      <c r="CF1716" s="4"/>
      <c r="CG1716" s="4"/>
      <c r="CH1716" s="4"/>
      <c r="CI1716" s="4"/>
      <c r="CJ1716" s="4"/>
      <c r="CK1716" s="4"/>
      <c r="CL1716" s="4"/>
      <c r="CM1716" s="4"/>
    </row>
    <row r="1717" ht="14.25" customHeight="1">
      <c r="A1717" s="1" t="str">
        <f t="shared" si="182"/>
        <v/>
      </c>
      <c r="B1717" s="103" t="str">
        <f t="shared" si="4"/>
        <v>Có sẵn</v>
      </c>
      <c r="C1717" s="4" t="s">
        <v>7691</v>
      </c>
      <c r="D1717" s="4" t="s">
        <v>7264</v>
      </c>
      <c r="E1717" s="4"/>
      <c r="F1717" s="4"/>
      <c r="G1717" s="4"/>
      <c r="H1717" s="4"/>
      <c r="I1717" s="4"/>
      <c r="J1717" s="4"/>
      <c r="K1717" s="4"/>
      <c r="L1717" s="4"/>
      <c r="M1717" s="4"/>
      <c r="N1717" s="4"/>
      <c r="O1717" s="4"/>
      <c r="P1717" s="4"/>
      <c r="Q1717" s="4" t="s">
        <v>5</v>
      </c>
      <c r="R1717" s="4" t="s">
        <v>8226</v>
      </c>
      <c r="S1717" s="4" t="s">
        <v>8227</v>
      </c>
      <c r="T1717" s="4" t="s">
        <v>8228</v>
      </c>
      <c r="U1717" s="4" t="s">
        <v>8229</v>
      </c>
      <c r="V1717" s="4" t="s">
        <v>7796</v>
      </c>
      <c r="W1717" s="4" t="s">
        <v>7797</v>
      </c>
      <c r="X1717" s="4" t="s">
        <v>150</v>
      </c>
      <c r="Y1717" s="4"/>
      <c r="Z1717" s="4" t="s">
        <v>8230</v>
      </c>
      <c r="AA1717" s="4">
        <v>1754.0</v>
      </c>
      <c r="AB1717" s="4" t="s">
        <v>49</v>
      </c>
      <c r="AC1717" s="4"/>
      <c r="AD1717" s="20" t="s">
        <v>544</v>
      </c>
      <c r="AE1717" s="67" t="s">
        <v>10578</v>
      </c>
      <c r="AF1717" s="67" t="s">
        <v>5</v>
      </c>
      <c r="AG1717" s="67" t="s">
        <v>8227</v>
      </c>
      <c r="AH1717" s="67" t="s">
        <v>8228</v>
      </c>
      <c r="AI1717" s="67" t="s">
        <v>8229</v>
      </c>
      <c r="AJ1717" s="67" t="s">
        <v>7796</v>
      </c>
      <c r="AK1717" s="67" t="s">
        <v>7797</v>
      </c>
      <c r="AL1717" s="67" t="s">
        <v>1938</v>
      </c>
      <c r="AM1717" s="67" t="s">
        <v>10579</v>
      </c>
      <c r="AN1717" s="67" t="s">
        <v>10580</v>
      </c>
      <c r="AO1717" s="67" t="s">
        <v>10581</v>
      </c>
      <c r="AP1717" s="4"/>
      <c r="AQ1717" s="4"/>
      <c r="AR1717" s="4"/>
      <c r="AS1717" s="4"/>
      <c r="AT1717" s="4"/>
      <c r="AU1717" s="4"/>
      <c r="AV1717" s="4"/>
      <c r="AW1717" s="4"/>
      <c r="AX1717" s="4"/>
      <c r="AY1717" s="4"/>
      <c r="AZ1717" s="4"/>
      <c r="BA1717" s="4"/>
      <c r="BB1717" s="4"/>
      <c r="BC1717" s="4"/>
      <c r="BD1717" s="4"/>
      <c r="BE1717" s="4"/>
      <c r="BF1717" s="4"/>
      <c r="BG1717" s="4"/>
      <c r="BH1717" s="4"/>
      <c r="BI1717" s="4"/>
      <c r="BJ1717" s="243" t="str">
        <f t="shared" si="129"/>
        <v>TNLT</v>
      </c>
      <c r="BK1717" s="4"/>
      <c r="BL1717" s="4"/>
      <c r="BM1717" s="4"/>
      <c r="BN1717" s="4"/>
      <c r="BO1717" s="4"/>
      <c r="BP1717" s="4"/>
      <c r="BQ1717" s="4"/>
      <c r="BR1717" s="4"/>
      <c r="BS1717" s="4"/>
      <c r="BT1717" s="4"/>
      <c r="BU1717" s="4"/>
      <c r="BV1717" s="4"/>
      <c r="BW1717" s="4"/>
      <c r="BX1717" s="4"/>
      <c r="BY1717" s="4"/>
      <c r="BZ1717" s="4"/>
      <c r="CA1717" s="4"/>
      <c r="CB1717" s="4"/>
      <c r="CC1717" s="4"/>
      <c r="CD1717" s="4"/>
      <c r="CE1717" s="4"/>
      <c r="CF1717" s="4"/>
      <c r="CG1717" s="4"/>
      <c r="CH1717" s="4"/>
      <c r="CI1717" s="4"/>
      <c r="CJ1717" s="4"/>
      <c r="CK1717" s="4"/>
      <c r="CL1717" s="4"/>
      <c r="CM1717" s="4"/>
    </row>
    <row r="1718" ht="14.25" customHeight="1">
      <c r="A1718" s="1" t="str">
        <f t="shared" si="182"/>
        <v>OK</v>
      </c>
      <c r="B1718" s="103" t="str">
        <f t="shared" si="4"/>
        <v>OK</v>
      </c>
      <c r="C1718" s="4" t="s">
        <v>8067</v>
      </c>
      <c r="D1718" s="4" t="s">
        <v>7264</v>
      </c>
      <c r="E1718" s="4"/>
      <c r="F1718" s="4" t="s">
        <v>8068</v>
      </c>
      <c r="G1718" s="4"/>
      <c r="H1718" s="4"/>
      <c r="I1718" s="4"/>
      <c r="J1718" s="4"/>
      <c r="K1718" s="4"/>
      <c r="L1718" s="4"/>
      <c r="M1718" s="4" t="s">
        <v>49</v>
      </c>
      <c r="N1718" s="4" t="s">
        <v>9</v>
      </c>
      <c r="O1718" s="4" t="s">
        <v>2911</v>
      </c>
      <c r="P1718" s="4" t="s">
        <v>2941</v>
      </c>
      <c r="Q1718" s="4"/>
      <c r="R1718" s="4" t="s">
        <v>8231</v>
      </c>
      <c r="S1718" s="4"/>
      <c r="T1718" s="4"/>
      <c r="U1718" s="4"/>
      <c r="V1718" s="4"/>
      <c r="W1718" s="4"/>
      <c r="X1718" s="4"/>
      <c r="Y1718" s="4"/>
      <c r="Z1718" s="4"/>
      <c r="AA1718" s="4">
        <v>1755.0</v>
      </c>
      <c r="AB1718" s="4" t="s">
        <v>47</v>
      </c>
      <c r="AC1718" s="4"/>
      <c r="AD1718" s="20" t="s">
        <v>270</v>
      </c>
      <c r="AE1718" s="67" t="s">
        <v>8171</v>
      </c>
      <c r="AF1718" s="67" t="s">
        <v>9</v>
      </c>
      <c r="AG1718" s="4"/>
      <c r="AH1718" s="4"/>
      <c r="AI1718" s="4"/>
      <c r="AJ1718" s="4"/>
      <c r="AK1718" s="4"/>
      <c r="AL1718" s="67" t="s">
        <v>8232</v>
      </c>
      <c r="AM1718" s="67" t="s">
        <v>8232</v>
      </c>
      <c r="AN1718" s="67" t="s">
        <v>10273</v>
      </c>
      <c r="AO1718" s="4"/>
      <c r="AP1718" s="4"/>
      <c r="AQ1718" s="4"/>
      <c r="AR1718" s="4"/>
      <c r="AS1718" s="4"/>
      <c r="AT1718" s="4"/>
      <c r="AU1718" s="4"/>
      <c r="AV1718" s="4"/>
      <c r="AW1718" s="4"/>
      <c r="AX1718" s="4"/>
      <c r="AY1718" s="4"/>
      <c r="AZ1718" s="4"/>
      <c r="BA1718" s="4"/>
      <c r="BB1718" s="4"/>
      <c r="BC1718" s="4"/>
      <c r="BD1718" s="4"/>
      <c r="BE1718" s="4"/>
      <c r="BF1718" s="4"/>
      <c r="BG1718" s="4"/>
      <c r="BH1718" s="4"/>
      <c r="BI1718" s="4"/>
      <c r="BJ1718" s="243" t="str">
        <f t="shared" si="129"/>
        <v>TL</v>
      </c>
      <c r="BK1718" s="4"/>
      <c r="BL1718" s="4"/>
      <c r="BM1718" s="4"/>
      <c r="BN1718" s="4"/>
      <c r="BO1718" s="4"/>
      <c r="BP1718" s="4"/>
      <c r="BQ1718" s="4"/>
      <c r="BR1718" s="4"/>
      <c r="BS1718" s="4"/>
      <c r="BT1718" s="4"/>
      <c r="BU1718" s="4"/>
      <c r="BV1718" s="4"/>
      <c r="BW1718" s="4"/>
      <c r="BX1718" s="4"/>
      <c r="BY1718" s="4"/>
      <c r="BZ1718" s="4"/>
      <c r="CA1718" s="4"/>
      <c r="CB1718" s="4"/>
      <c r="CC1718" s="4"/>
      <c r="CD1718" s="4"/>
      <c r="CE1718" s="4"/>
      <c r="CF1718" s="4"/>
      <c r="CG1718" s="4"/>
      <c r="CH1718" s="4"/>
      <c r="CI1718" s="4"/>
      <c r="CJ1718" s="4"/>
      <c r="CK1718" s="4"/>
      <c r="CL1718" s="4"/>
      <c r="CM1718" s="4"/>
    </row>
    <row r="1719" ht="14.25" customHeight="1">
      <c r="A1719" s="1" t="str">
        <f t="shared" si="182"/>
        <v/>
      </c>
      <c r="B1719" s="103" t="str">
        <f t="shared" si="4"/>
        <v>Tự do chọn</v>
      </c>
      <c r="C1719" s="4" t="s">
        <v>8067</v>
      </c>
      <c r="D1719" s="4" t="s">
        <v>7264</v>
      </c>
      <c r="E1719" s="4"/>
      <c r="F1719" s="4" t="s">
        <v>8068</v>
      </c>
      <c r="G1719" s="4"/>
      <c r="H1719" s="4"/>
      <c r="I1719" s="4"/>
      <c r="J1719" s="4"/>
      <c r="K1719" s="4"/>
      <c r="L1719" s="4"/>
      <c r="M1719" s="4" t="s">
        <v>49</v>
      </c>
      <c r="N1719" s="4" t="s">
        <v>9</v>
      </c>
      <c r="O1719" s="4"/>
      <c r="P1719" s="4"/>
      <c r="Q1719" s="4"/>
      <c r="R1719" s="4"/>
      <c r="S1719" s="4"/>
      <c r="T1719" s="4"/>
      <c r="U1719" s="4"/>
      <c r="V1719" s="4"/>
      <c r="W1719" s="4"/>
      <c r="X1719" s="4"/>
      <c r="Y1719" s="4"/>
      <c r="Z1719" s="4"/>
      <c r="AA1719" s="4">
        <v>1755.0</v>
      </c>
      <c r="AB1719" s="4" t="s">
        <v>47</v>
      </c>
      <c r="AC1719" s="4"/>
      <c r="AD1719" s="20" t="s">
        <v>1060</v>
      </c>
      <c r="AE1719" s="67" t="s">
        <v>8232</v>
      </c>
      <c r="AF1719" s="67" t="s">
        <v>9</v>
      </c>
      <c r="AG1719" s="67" t="s">
        <v>8232</v>
      </c>
      <c r="AH1719" s="67" t="s">
        <v>8232</v>
      </c>
      <c r="AI1719" s="67" t="s">
        <v>8232</v>
      </c>
      <c r="AJ1719" s="67" t="s">
        <v>8232</v>
      </c>
      <c r="AK1719" s="67" t="s">
        <v>8232</v>
      </c>
      <c r="AL1719" s="67" t="s">
        <v>8232</v>
      </c>
      <c r="AM1719" s="67" t="s">
        <v>8232</v>
      </c>
      <c r="AN1719" s="67" t="s">
        <v>10011</v>
      </c>
      <c r="AO1719" s="67" t="s">
        <v>10011</v>
      </c>
      <c r="AP1719" s="4"/>
      <c r="AQ1719" s="4"/>
      <c r="AR1719" s="4"/>
      <c r="AS1719" s="4"/>
      <c r="AT1719" s="4"/>
      <c r="AU1719" s="4"/>
      <c r="AV1719" s="4"/>
      <c r="AW1719" s="4"/>
      <c r="AX1719" s="4"/>
      <c r="AY1719" s="4"/>
      <c r="AZ1719" s="4"/>
      <c r="BA1719" s="4"/>
      <c r="BB1719" s="4"/>
      <c r="BC1719" s="4"/>
      <c r="BD1719" s="4"/>
      <c r="BE1719" s="4"/>
      <c r="BF1719" s="4"/>
      <c r="BG1719" s="4"/>
      <c r="BH1719" s="4"/>
      <c r="BI1719" s="4"/>
      <c r="BJ1719" s="243" t="str">
        <f t="shared" si="129"/>
        <v>TL</v>
      </c>
      <c r="BK1719" s="4"/>
      <c r="BL1719" s="4"/>
      <c r="BM1719" s="4"/>
      <c r="BN1719" s="4"/>
      <c r="BO1719" s="4"/>
      <c r="BP1719" s="4"/>
      <c r="BQ1719" s="4"/>
      <c r="BR1719" s="4"/>
      <c r="BS1719" s="4"/>
      <c r="BT1719" s="4"/>
      <c r="BU1719" s="4"/>
      <c r="BV1719" s="4"/>
      <c r="BW1719" s="4"/>
      <c r="BX1719" s="4"/>
      <c r="BY1719" s="4"/>
      <c r="BZ1719" s="4"/>
      <c r="CA1719" s="4"/>
      <c r="CB1719" s="4"/>
      <c r="CC1719" s="4"/>
      <c r="CD1719" s="4"/>
      <c r="CE1719" s="4"/>
      <c r="CF1719" s="4"/>
      <c r="CG1719" s="4"/>
      <c r="CH1719" s="4"/>
      <c r="CI1719" s="4"/>
      <c r="CJ1719" s="4"/>
      <c r="CK1719" s="4"/>
      <c r="CL1719" s="4"/>
      <c r="CM1719" s="4"/>
    </row>
    <row r="1720" ht="14.25" customHeight="1">
      <c r="A1720" s="1" t="str">
        <f t="shared" si="182"/>
        <v/>
      </c>
      <c r="B1720" s="103" t="str">
        <f t="shared" si="4"/>
        <v>Có sẵn</v>
      </c>
      <c r="C1720" s="4" t="s">
        <v>8067</v>
      </c>
      <c r="D1720" s="4" t="s">
        <v>7264</v>
      </c>
      <c r="E1720" s="4"/>
      <c r="F1720" s="4"/>
      <c r="G1720" s="4"/>
      <c r="H1720" s="4"/>
      <c r="I1720" s="4"/>
      <c r="J1720" s="4"/>
      <c r="K1720" s="4"/>
      <c r="L1720" s="4"/>
      <c r="M1720" s="4" t="s">
        <v>49</v>
      </c>
      <c r="N1720" s="4" t="s">
        <v>9</v>
      </c>
      <c r="O1720" s="4" t="s">
        <v>2465</v>
      </c>
      <c r="P1720" s="4" t="s">
        <v>2516</v>
      </c>
      <c r="Q1720" s="4" t="s">
        <v>9</v>
      </c>
      <c r="R1720" s="4" t="s">
        <v>8235</v>
      </c>
      <c r="S1720" s="4"/>
      <c r="T1720" s="4"/>
      <c r="U1720" s="4"/>
      <c r="V1720" s="4"/>
      <c r="W1720" s="4"/>
      <c r="X1720" s="4"/>
      <c r="Y1720" s="4"/>
      <c r="Z1720" s="4"/>
      <c r="AA1720" s="4">
        <v>1756.0</v>
      </c>
      <c r="AB1720" s="4" t="s">
        <v>47</v>
      </c>
      <c r="AC1720" s="4"/>
      <c r="AD1720" s="20" t="s">
        <v>816</v>
      </c>
      <c r="AE1720" s="67" t="s">
        <v>8171</v>
      </c>
      <c r="AF1720" s="87" t="s">
        <v>8171</v>
      </c>
      <c r="AG1720" s="87" t="s">
        <v>8171</v>
      </c>
      <c r="AH1720" s="87" t="s">
        <v>8171</v>
      </c>
      <c r="AI1720" s="87" t="s">
        <v>8171</v>
      </c>
      <c r="AJ1720" s="87" t="s">
        <v>8171</v>
      </c>
      <c r="AK1720" s="67" t="s">
        <v>8171</v>
      </c>
      <c r="AL1720" s="67" t="s">
        <v>8232</v>
      </c>
      <c r="AM1720" s="67" t="s">
        <v>8232</v>
      </c>
      <c r="AN1720" s="67" t="s">
        <v>10582</v>
      </c>
      <c r="AO1720" s="67" t="s">
        <v>10583</v>
      </c>
      <c r="AP1720" s="4"/>
      <c r="AQ1720" s="4"/>
      <c r="AR1720" s="4"/>
      <c r="AS1720" s="4"/>
      <c r="AT1720" s="4"/>
      <c r="AU1720" s="4"/>
      <c r="AV1720" s="4"/>
      <c r="AW1720" s="4"/>
      <c r="AX1720" s="4"/>
      <c r="AY1720" s="4"/>
      <c r="AZ1720" s="4"/>
      <c r="BA1720" s="4"/>
      <c r="BB1720" s="4"/>
      <c r="BC1720" s="4"/>
      <c r="BD1720" s="4"/>
      <c r="BE1720" s="4"/>
      <c r="BF1720" s="4"/>
      <c r="BG1720" s="4"/>
      <c r="BH1720" s="4"/>
      <c r="BI1720" s="4"/>
      <c r="BJ1720" s="243" t="str">
        <f t="shared" si="129"/>
        <v>TL</v>
      </c>
      <c r="BK1720" s="4"/>
      <c r="BL1720" s="4"/>
      <c r="BM1720" s="4"/>
      <c r="BN1720" s="4"/>
      <c r="BO1720" s="4"/>
      <c r="BP1720" s="4"/>
      <c r="BQ1720" s="4"/>
      <c r="BR1720" s="4"/>
      <c r="BS1720" s="4"/>
      <c r="BT1720" s="4"/>
      <c r="BU1720" s="4"/>
      <c r="BV1720" s="4"/>
      <c r="BW1720" s="4"/>
      <c r="BX1720" s="4"/>
      <c r="BY1720" s="4"/>
      <c r="BZ1720" s="4"/>
      <c r="CA1720" s="4"/>
      <c r="CB1720" s="4"/>
      <c r="CC1720" s="4"/>
      <c r="CD1720" s="4"/>
      <c r="CE1720" s="4"/>
      <c r="CF1720" s="4"/>
      <c r="CG1720" s="4"/>
      <c r="CH1720" s="4"/>
      <c r="CI1720" s="4"/>
      <c r="CJ1720" s="4"/>
      <c r="CK1720" s="4"/>
      <c r="CL1720" s="4"/>
      <c r="CM1720" s="4"/>
    </row>
    <row r="1721" ht="14.25" customHeight="1">
      <c r="A1721" s="1" t="str">
        <f t="shared" si="182"/>
        <v/>
      </c>
      <c r="B1721" s="103" t="str">
        <f t="shared" si="4"/>
        <v>Tự do chọn</v>
      </c>
      <c r="C1721" s="4" t="s">
        <v>8067</v>
      </c>
      <c r="D1721" s="4" t="s">
        <v>7264</v>
      </c>
      <c r="E1721" s="4"/>
      <c r="F1721" s="4"/>
      <c r="G1721" s="4"/>
      <c r="H1721" s="4"/>
      <c r="I1721" s="4"/>
      <c r="J1721" s="4"/>
      <c r="K1721" s="4"/>
      <c r="L1721" s="4"/>
      <c r="M1721" s="4" t="s">
        <v>49</v>
      </c>
      <c r="N1721" s="4" t="s">
        <v>9</v>
      </c>
      <c r="O1721" s="4"/>
      <c r="P1721" s="4"/>
      <c r="Q1721" s="4"/>
      <c r="R1721" s="4"/>
      <c r="S1721" s="4"/>
      <c r="T1721" s="4"/>
      <c r="U1721" s="4"/>
      <c r="V1721" s="4"/>
      <c r="W1721" s="4"/>
      <c r="X1721" s="4"/>
      <c r="Y1721" s="4"/>
      <c r="Z1721" s="4"/>
      <c r="AA1721" s="4">
        <v>1756.0</v>
      </c>
      <c r="AB1721" s="4" t="s">
        <v>47</v>
      </c>
      <c r="AC1721" s="4"/>
      <c r="AD1721" s="20" t="s">
        <v>466</v>
      </c>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c r="BI1721" s="4"/>
      <c r="BJ1721" s="243" t="str">
        <f t="shared" si="129"/>
        <v>TL</v>
      </c>
      <c r="BK1721" s="4"/>
      <c r="BL1721" s="4"/>
      <c r="BM1721" s="4"/>
      <c r="BN1721" s="4"/>
      <c r="BO1721" s="4"/>
      <c r="BP1721" s="4"/>
      <c r="BQ1721" s="4"/>
      <c r="BR1721" s="4"/>
      <c r="BS1721" s="4"/>
      <c r="BT1721" s="4"/>
      <c r="BU1721" s="4"/>
      <c r="BV1721" s="4"/>
      <c r="BW1721" s="4"/>
      <c r="BX1721" s="4"/>
      <c r="BY1721" s="4"/>
      <c r="BZ1721" s="4"/>
      <c r="CA1721" s="4"/>
      <c r="CB1721" s="4"/>
      <c r="CC1721" s="4"/>
      <c r="CD1721" s="4"/>
      <c r="CE1721" s="4"/>
      <c r="CF1721" s="4"/>
      <c r="CG1721" s="4"/>
      <c r="CH1721" s="4"/>
      <c r="CI1721" s="4"/>
      <c r="CJ1721" s="4"/>
      <c r="CK1721" s="4"/>
      <c r="CL1721" s="4"/>
      <c r="CM1721" s="4"/>
    </row>
    <row r="1722" ht="14.25" customHeight="1">
      <c r="A1722" s="1" t="str">
        <f t="shared" si="182"/>
        <v/>
      </c>
      <c r="B1722" s="103" t="str">
        <f t="shared" si="4"/>
        <v>Có sẵn</v>
      </c>
      <c r="C1722" s="4" t="s">
        <v>8067</v>
      </c>
      <c r="D1722" s="4" t="s">
        <v>7264</v>
      </c>
      <c r="E1722" s="4"/>
      <c r="F1722" s="4"/>
      <c r="G1722" s="4"/>
      <c r="H1722" s="4"/>
      <c r="I1722" s="4"/>
      <c r="J1722" s="4"/>
      <c r="K1722" s="4"/>
      <c r="L1722" s="4"/>
      <c r="M1722" s="4" t="s">
        <v>49</v>
      </c>
      <c r="N1722" s="4" t="s">
        <v>9</v>
      </c>
      <c r="O1722" s="4" t="s">
        <v>2465</v>
      </c>
      <c r="P1722" s="4" t="s">
        <v>2597</v>
      </c>
      <c r="Q1722" s="4" t="s">
        <v>9</v>
      </c>
      <c r="R1722" s="4" t="s">
        <v>8236</v>
      </c>
      <c r="S1722" s="4"/>
      <c r="T1722" s="4"/>
      <c r="U1722" s="4"/>
      <c r="V1722" s="4"/>
      <c r="W1722" s="4"/>
      <c r="X1722" s="4"/>
      <c r="Y1722" s="4"/>
      <c r="Z1722" s="4"/>
      <c r="AA1722" s="4">
        <v>1757.0</v>
      </c>
      <c r="AB1722" s="4" t="s">
        <v>47</v>
      </c>
      <c r="AC1722" s="4"/>
      <c r="AD1722" s="20" t="s">
        <v>485</v>
      </c>
      <c r="AE1722" s="67" t="s">
        <v>10584</v>
      </c>
      <c r="AF1722" s="67" t="s">
        <v>9</v>
      </c>
      <c r="AG1722" s="67" t="s">
        <v>8331</v>
      </c>
      <c r="AH1722" s="67" t="s">
        <v>8331</v>
      </c>
      <c r="AI1722" s="67" t="s">
        <v>8331</v>
      </c>
      <c r="AJ1722" s="67" t="s">
        <v>8331</v>
      </c>
      <c r="AK1722" s="67" t="s">
        <v>8331</v>
      </c>
      <c r="AL1722" s="67" t="s">
        <v>8232</v>
      </c>
      <c r="AM1722" s="67" t="s">
        <v>8232</v>
      </c>
      <c r="AN1722" s="67" t="s">
        <v>9582</v>
      </c>
      <c r="AO1722" s="67" t="s">
        <v>10585</v>
      </c>
      <c r="AP1722" s="4"/>
      <c r="AQ1722" s="4"/>
      <c r="AR1722" s="4"/>
      <c r="AS1722" s="4"/>
      <c r="AT1722" s="4"/>
      <c r="AU1722" s="4"/>
      <c r="AV1722" s="4"/>
      <c r="AW1722" s="4"/>
      <c r="AX1722" s="4"/>
      <c r="AY1722" s="4"/>
      <c r="AZ1722" s="4"/>
      <c r="BA1722" s="4"/>
      <c r="BB1722" s="4"/>
      <c r="BC1722" s="4"/>
      <c r="BD1722" s="4"/>
      <c r="BE1722" s="4"/>
      <c r="BF1722" s="4"/>
      <c r="BG1722" s="4"/>
      <c r="BH1722" s="4"/>
      <c r="BI1722" s="4"/>
      <c r="BJ1722" s="243" t="str">
        <f t="shared" si="129"/>
        <v>TL</v>
      </c>
      <c r="BK1722" s="4"/>
      <c r="BL1722" s="4"/>
      <c r="BM1722" s="4"/>
      <c r="BN1722" s="4"/>
      <c r="BO1722" s="4"/>
      <c r="BP1722" s="4"/>
      <c r="BQ1722" s="4"/>
      <c r="BR1722" s="4"/>
      <c r="BS1722" s="4"/>
      <c r="BT1722" s="4"/>
      <c r="BU1722" s="4"/>
      <c r="BV1722" s="4"/>
      <c r="BW1722" s="4"/>
      <c r="BX1722" s="4"/>
      <c r="BY1722" s="4"/>
      <c r="BZ1722" s="4"/>
      <c r="CA1722" s="4"/>
      <c r="CB1722" s="4"/>
      <c r="CC1722" s="4"/>
      <c r="CD1722" s="4"/>
      <c r="CE1722" s="4"/>
      <c r="CF1722" s="4"/>
      <c r="CG1722" s="4"/>
      <c r="CH1722" s="4"/>
      <c r="CI1722" s="4"/>
      <c r="CJ1722" s="4"/>
      <c r="CK1722" s="4"/>
      <c r="CL1722" s="4"/>
      <c r="CM1722" s="4"/>
    </row>
    <row r="1723" ht="14.25" customHeight="1">
      <c r="A1723" s="1" t="str">
        <f t="shared" si="182"/>
        <v/>
      </c>
      <c r="B1723" s="103" t="str">
        <f t="shared" si="4"/>
        <v>Tự do chọn</v>
      </c>
      <c r="C1723" s="4" t="s">
        <v>8067</v>
      </c>
      <c r="D1723" s="4" t="s">
        <v>7264</v>
      </c>
      <c r="E1723" s="4"/>
      <c r="F1723" s="4"/>
      <c r="G1723" s="4"/>
      <c r="H1723" s="4"/>
      <c r="I1723" s="4"/>
      <c r="J1723" s="4"/>
      <c r="K1723" s="4"/>
      <c r="L1723" s="4"/>
      <c r="M1723" s="4" t="s">
        <v>49</v>
      </c>
      <c r="N1723" s="4" t="s">
        <v>9</v>
      </c>
      <c r="O1723" s="4"/>
      <c r="P1723" s="4"/>
      <c r="Q1723" s="4"/>
      <c r="R1723" s="4"/>
      <c r="S1723" s="4"/>
      <c r="T1723" s="4"/>
      <c r="U1723" s="4"/>
      <c r="V1723" s="4"/>
      <c r="W1723" s="4"/>
      <c r="X1723" s="4"/>
      <c r="Y1723" s="4"/>
      <c r="Z1723" s="4"/>
      <c r="AA1723" s="4">
        <v>1757.0</v>
      </c>
      <c r="AB1723" s="4" t="s">
        <v>47</v>
      </c>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4"/>
      <c r="BH1723" s="4"/>
      <c r="BI1723" s="4"/>
      <c r="BJ1723" s="243" t="str">
        <f t="shared" si="129"/>
        <v>TL</v>
      </c>
      <c r="BK1723" s="4"/>
      <c r="BL1723" s="4"/>
      <c r="BM1723" s="4"/>
      <c r="BN1723" s="4"/>
      <c r="BO1723" s="4"/>
      <c r="BP1723" s="4"/>
      <c r="BQ1723" s="4"/>
      <c r="BR1723" s="4"/>
      <c r="BS1723" s="4"/>
      <c r="BT1723" s="4"/>
      <c r="BU1723" s="4"/>
      <c r="BV1723" s="4"/>
      <c r="BW1723" s="4"/>
      <c r="BX1723" s="4"/>
      <c r="BY1723" s="4"/>
      <c r="BZ1723" s="4"/>
      <c r="CA1723" s="4"/>
      <c r="CB1723" s="4"/>
      <c r="CC1723" s="4"/>
      <c r="CD1723" s="4"/>
      <c r="CE1723" s="4"/>
      <c r="CF1723" s="4"/>
      <c r="CG1723" s="4"/>
      <c r="CH1723" s="4"/>
      <c r="CI1723" s="4"/>
      <c r="CJ1723" s="4"/>
      <c r="CK1723" s="4"/>
      <c r="CL1723" s="4"/>
      <c r="CM1723" s="4"/>
    </row>
    <row r="1724" ht="14.25" customHeight="1">
      <c r="A1724" s="1" t="str">
        <f t="shared" si="182"/>
        <v/>
      </c>
      <c r="B1724" s="103" t="str">
        <f t="shared" si="4"/>
        <v>Có sẵn</v>
      </c>
      <c r="C1724" s="4" t="s">
        <v>8067</v>
      </c>
      <c r="D1724" s="4" t="s">
        <v>7264</v>
      </c>
      <c r="E1724" s="4"/>
      <c r="F1724" s="4" t="s">
        <v>8068</v>
      </c>
      <c r="G1724" s="4"/>
      <c r="H1724" s="4"/>
      <c r="I1724" s="4"/>
      <c r="J1724" s="4"/>
      <c r="K1724" s="4"/>
      <c r="L1724" s="4"/>
      <c r="M1724" s="4"/>
      <c r="N1724" s="4"/>
      <c r="O1724" s="4"/>
      <c r="P1724" s="4" t="s">
        <v>1989</v>
      </c>
      <c r="Q1724" s="4" t="s">
        <v>8</v>
      </c>
      <c r="R1724" s="4" t="s">
        <v>8237</v>
      </c>
      <c r="S1724" s="4" t="s">
        <v>2628</v>
      </c>
      <c r="T1724" s="4" t="s">
        <v>227</v>
      </c>
      <c r="U1724" s="4" t="s">
        <v>114</v>
      </c>
      <c r="V1724" s="4" t="s">
        <v>115</v>
      </c>
      <c r="W1724" s="4" t="s">
        <v>116</v>
      </c>
      <c r="X1724" s="4" t="s">
        <v>99</v>
      </c>
      <c r="Y1724" s="4"/>
      <c r="Z1724" s="4" t="s">
        <v>8238</v>
      </c>
      <c r="AA1724" s="4">
        <v>1758.0</v>
      </c>
      <c r="AB1724" s="4" t="s">
        <v>49</v>
      </c>
      <c r="AC1724" s="4"/>
      <c r="AD1724" s="4"/>
      <c r="AE1724" s="4"/>
      <c r="AF1724" s="4"/>
      <c r="AG1724" s="4"/>
      <c r="AH1724" s="4"/>
      <c r="AI1724" s="4"/>
      <c r="AJ1724" s="4"/>
      <c r="AK1724" s="4"/>
      <c r="AL1724" s="4"/>
      <c r="AM1724" s="4"/>
      <c r="AN1724" s="4"/>
      <c r="AO1724" s="4"/>
      <c r="AP1724" s="4"/>
      <c r="AQ1724" s="4"/>
      <c r="AR1724" s="4"/>
      <c r="AS1724" s="4"/>
      <c r="AT1724" s="4"/>
      <c r="AU1724" s="4"/>
      <c r="AV1724" s="4"/>
      <c r="AW1724" s="4"/>
      <c r="AX1724" s="4"/>
      <c r="AY1724" s="4"/>
      <c r="AZ1724" s="4"/>
      <c r="BA1724" s="4"/>
      <c r="BB1724" s="4"/>
      <c r="BC1724" s="4"/>
      <c r="BD1724" s="4"/>
      <c r="BE1724" s="4"/>
      <c r="BF1724" s="4"/>
      <c r="BG1724" s="4"/>
      <c r="BH1724" s="4"/>
      <c r="BI1724" s="4"/>
      <c r="BJ1724" s="243" t="str">
        <f t="shared" si="129"/>
        <v>TNBT</v>
      </c>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c r="CL1724" s="4"/>
      <c r="CM1724" s="4"/>
    </row>
    <row r="1725" ht="14.25" customHeight="1">
      <c r="A1725" s="1" t="str">
        <f t="shared" si="182"/>
        <v/>
      </c>
      <c r="B1725" s="103" t="str">
        <f t="shared" si="4"/>
        <v>Có sẵn</v>
      </c>
      <c r="C1725" s="4" t="s">
        <v>8067</v>
      </c>
      <c r="D1725" s="4" t="s">
        <v>7264</v>
      </c>
      <c r="E1725" s="4"/>
      <c r="F1725" s="4"/>
      <c r="G1725" s="4"/>
      <c r="H1725" s="4"/>
      <c r="I1725" s="4"/>
      <c r="J1725" s="4"/>
      <c r="K1725" s="4"/>
      <c r="L1725" s="4"/>
      <c r="M1725" s="4"/>
      <c r="N1725" s="4"/>
      <c r="O1725" s="4"/>
      <c r="P1725" s="4"/>
      <c r="Q1725" s="4" t="s">
        <v>9</v>
      </c>
      <c r="R1725" s="4" t="s">
        <v>8239</v>
      </c>
      <c r="S1725" s="4" t="s">
        <v>150</v>
      </c>
      <c r="T1725" s="4" t="s">
        <v>150</v>
      </c>
      <c r="U1725" s="4" t="s">
        <v>150</v>
      </c>
      <c r="V1725" s="4" t="s">
        <v>150</v>
      </c>
      <c r="W1725" s="4" t="s">
        <v>150</v>
      </c>
      <c r="X1725" s="4" t="s">
        <v>8240</v>
      </c>
      <c r="Y1725" s="4"/>
      <c r="Z1725" s="4" t="s">
        <v>8241</v>
      </c>
      <c r="AA1725" s="4">
        <v>1759.0</v>
      </c>
      <c r="AB1725" s="4" t="s">
        <v>49</v>
      </c>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4"/>
      <c r="BE1725" s="4"/>
      <c r="BF1725" s="4"/>
      <c r="BG1725" s="4"/>
      <c r="BH1725" s="4"/>
      <c r="BI1725" s="4"/>
      <c r="BJ1725" s="243" t="str">
        <f t="shared" si="129"/>
        <v>TL</v>
      </c>
      <c r="BK1725" s="4"/>
      <c r="BL1725" s="4"/>
      <c r="BM1725" s="4"/>
      <c r="BN1725" s="4"/>
      <c r="BO1725" s="4"/>
      <c r="BP1725" s="4"/>
      <c r="BQ1725" s="4"/>
      <c r="BR1725" s="4"/>
      <c r="BS1725" s="4"/>
      <c r="BT1725" s="4"/>
      <c r="BU1725" s="4"/>
      <c r="BV1725" s="4"/>
      <c r="BW1725" s="4"/>
      <c r="BX1725" s="4"/>
      <c r="BY1725" s="4"/>
      <c r="BZ1725" s="4"/>
      <c r="CA1725" s="4"/>
      <c r="CB1725" s="4"/>
      <c r="CC1725" s="4"/>
      <c r="CD1725" s="4"/>
      <c r="CE1725" s="4"/>
      <c r="CF1725" s="4"/>
      <c r="CG1725" s="4"/>
      <c r="CH1725" s="4"/>
      <c r="CI1725" s="4"/>
      <c r="CJ1725" s="4"/>
      <c r="CK1725" s="4"/>
      <c r="CL1725" s="4"/>
      <c r="CM1725" s="4"/>
    </row>
    <row r="1726" ht="14.25" customHeight="1">
      <c r="A1726" s="1" t="str">
        <f t="shared" si="182"/>
        <v/>
      </c>
      <c r="B1726" s="103" t="str">
        <f t="shared" si="4"/>
        <v>Có sẵn</v>
      </c>
      <c r="C1726" s="4" t="s">
        <v>8067</v>
      </c>
      <c r="D1726" s="4" t="s">
        <v>7264</v>
      </c>
      <c r="E1726" s="4"/>
      <c r="F1726" s="4"/>
      <c r="G1726" s="4"/>
      <c r="H1726" s="4"/>
      <c r="I1726" s="4"/>
      <c r="J1726" s="4"/>
      <c r="K1726" s="4"/>
      <c r="L1726" s="4"/>
      <c r="M1726" s="4"/>
      <c r="N1726" s="4"/>
      <c r="O1726" s="4"/>
      <c r="P1726" s="4"/>
      <c r="Q1726" s="4" t="s">
        <v>5</v>
      </c>
      <c r="R1726" s="4" t="s">
        <v>8242</v>
      </c>
      <c r="S1726" s="4" t="s">
        <v>8243</v>
      </c>
      <c r="T1726" s="4" t="s">
        <v>8244</v>
      </c>
      <c r="U1726" s="4" t="s">
        <v>8245</v>
      </c>
      <c r="V1726" s="4" t="s">
        <v>8246</v>
      </c>
      <c r="W1726" s="4" t="s">
        <v>8247</v>
      </c>
      <c r="X1726" s="4"/>
      <c r="Y1726" s="4"/>
      <c r="Z1726" s="4" t="s">
        <v>118</v>
      </c>
      <c r="AA1726" s="4">
        <v>1760.0</v>
      </c>
      <c r="AB1726" s="4" t="s">
        <v>49</v>
      </c>
      <c r="AC1726" s="4"/>
      <c r="AD1726" s="20" t="s">
        <v>489</v>
      </c>
      <c r="AE1726" s="4" t="s">
        <v>8242</v>
      </c>
      <c r="AF1726" s="67" t="s">
        <v>5</v>
      </c>
      <c r="AG1726" s="4" t="s">
        <v>8243</v>
      </c>
      <c r="AH1726" s="67" t="s">
        <v>8244</v>
      </c>
      <c r="AI1726" s="4" t="s">
        <v>8245</v>
      </c>
      <c r="AJ1726" s="67" t="s">
        <v>8246</v>
      </c>
      <c r="AK1726" s="67" t="s">
        <v>8247</v>
      </c>
      <c r="AL1726" s="67" t="s">
        <v>8501</v>
      </c>
      <c r="AM1726" s="67" t="s">
        <v>8501</v>
      </c>
      <c r="AN1726" s="67" t="s">
        <v>8812</v>
      </c>
      <c r="AO1726" s="67" t="s">
        <v>10586</v>
      </c>
      <c r="AP1726" s="4"/>
      <c r="AQ1726" s="4"/>
      <c r="AR1726" s="4"/>
      <c r="AS1726" s="4"/>
      <c r="AT1726" s="4"/>
      <c r="AU1726" s="4"/>
      <c r="AV1726" s="4"/>
      <c r="AW1726" s="4"/>
      <c r="AX1726" s="4"/>
      <c r="AY1726" s="4"/>
      <c r="AZ1726" s="4"/>
      <c r="BA1726" s="4"/>
      <c r="BB1726" s="4"/>
      <c r="BC1726" s="4"/>
      <c r="BD1726" s="4"/>
      <c r="BE1726" s="4"/>
      <c r="BF1726" s="4"/>
      <c r="BG1726" s="4"/>
      <c r="BH1726" s="4"/>
      <c r="BI1726" s="4"/>
      <c r="BJ1726" s="243" t="str">
        <f t="shared" si="129"/>
        <v>TNLT</v>
      </c>
      <c r="BK1726" s="4"/>
      <c r="BL1726" s="4"/>
      <c r="BM1726" s="4"/>
      <c r="BN1726" s="4"/>
      <c r="BO1726" s="4"/>
      <c r="BP1726" s="4"/>
      <c r="BQ1726" s="4"/>
      <c r="BR1726" s="4"/>
      <c r="BS1726" s="4"/>
      <c r="BT1726" s="4"/>
      <c r="BU1726" s="4"/>
      <c r="BV1726" s="4"/>
      <c r="BW1726" s="4"/>
      <c r="BX1726" s="4"/>
      <c r="BY1726" s="4"/>
      <c r="BZ1726" s="4"/>
      <c r="CA1726" s="4"/>
      <c r="CB1726" s="4"/>
      <c r="CC1726" s="4"/>
      <c r="CD1726" s="4"/>
      <c r="CE1726" s="4"/>
      <c r="CF1726" s="4"/>
      <c r="CG1726" s="4"/>
      <c r="CH1726" s="4"/>
      <c r="CI1726" s="4"/>
      <c r="CJ1726" s="4"/>
      <c r="CK1726" s="4"/>
      <c r="CL1726" s="4"/>
      <c r="CM1726" s="4"/>
    </row>
    <row r="1727" ht="14.25" customHeight="1">
      <c r="A1727" s="1" t="str">
        <f t="shared" si="182"/>
        <v/>
      </c>
      <c r="B1727" s="103" t="str">
        <f t="shared" si="4"/>
        <v>Có sẵn</v>
      </c>
      <c r="C1727" s="4" t="s">
        <v>8074</v>
      </c>
      <c r="D1727" s="4" t="s">
        <v>7264</v>
      </c>
      <c r="E1727" s="4"/>
      <c r="F1727" s="4"/>
      <c r="G1727" s="4"/>
      <c r="H1727" s="4"/>
      <c r="I1727" s="4"/>
      <c r="J1727" s="4"/>
      <c r="K1727" s="4"/>
      <c r="L1727" s="4"/>
      <c r="M1727" s="4" t="s">
        <v>49</v>
      </c>
      <c r="N1727" s="4" t="s">
        <v>9</v>
      </c>
      <c r="O1727" s="4" t="s">
        <v>2465</v>
      </c>
      <c r="P1727" s="4" t="s">
        <v>2597</v>
      </c>
      <c r="Q1727" s="4" t="s">
        <v>9</v>
      </c>
      <c r="R1727" s="4" t="s">
        <v>8252</v>
      </c>
      <c r="S1727" s="4"/>
      <c r="T1727" s="4"/>
      <c r="U1727" s="4"/>
      <c r="V1727" s="4"/>
      <c r="W1727" s="4"/>
      <c r="X1727" s="4"/>
      <c r="Y1727" s="4"/>
      <c r="Z1727" s="4"/>
      <c r="AA1727" s="4">
        <v>1761.0</v>
      </c>
      <c r="AB1727" s="4" t="s">
        <v>47</v>
      </c>
      <c r="AC1727" s="4"/>
      <c r="AD1727" s="20" t="s">
        <v>494</v>
      </c>
      <c r="AE1727" s="67" t="s">
        <v>8232</v>
      </c>
      <c r="AF1727" s="67" t="s">
        <v>8171</v>
      </c>
      <c r="AG1727" s="4"/>
      <c r="AH1727" s="4"/>
      <c r="AI1727" s="4"/>
      <c r="AJ1727" s="4"/>
      <c r="AK1727" s="4"/>
      <c r="AL1727" s="67" t="s">
        <v>8232</v>
      </c>
      <c r="AM1727" s="67" t="s">
        <v>8232</v>
      </c>
      <c r="AN1727" s="67" t="s">
        <v>10587</v>
      </c>
      <c r="AO1727" s="67" t="s">
        <v>10588</v>
      </c>
      <c r="AP1727" s="4"/>
      <c r="AQ1727" s="4"/>
      <c r="AR1727" s="4"/>
      <c r="AS1727" s="4"/>
      <c r="AT1727" s="4"/>
      <c r="AU1727" s="4"/>
      <c r="AV1727" s="4"/>
      <c r="AW1727" s="4"/>
      <c r="AX1727" s="4"/>
      <c r="AY1727" s="4"/>
      <c r="AZ1727" s="4"/>
      <c r="BA1727" s="4"/>
      <c r="BB1727" s="4"/>
      <c r="BC1727" s="4"/>
      <c r="BD1727" s="4"/>
      <c r="BE1727" s="4"/>
      <c r="BF1727" s="4"/>
      <c r="BG1727" s="4"/>
      <c r="BH1727" s="4"/>
      <c r="BI1727" s="4"/>
      <c r="BJ1727" s="243" t="str">
        <f t="shared" si="129"/>
        <v>TL</v>
      </c>
      <c r="BK1727" s="4"/>
      <c r="BL1727" s="4"/>
      <c r="BM1727" s="4"/>
      <c r="BN1727" s="4"/>
      <c r="BO1727" s="4"/>
      <c r="BP1727" s="4"/>
      <c r="BQ1727" s="4"/>
      <c r="BR1727" s="4"/>
      <c r="BS1727" s="4"/>
      <c r="BT1727" s="4"/>
      <c r="BU1727" s="4"/>
      <c r="BV1727" s="4"/>
      <c r="BW1727" s="4"/>
      <c r="BX1727" s="4"/>
      <c r="BY1727" s="4"/>
      <c r="BZ1727" s="4"/>
      <c r="CA1727" s="4"/>
      <c r="CB1727" s="4"/>
      <c r="CC1727" s="4"/>
      <c r="CD1727" s="4"/>
      <c r="CE1727" s="4"/>
      <c r="CF1727" s="4"/>
      <c r="CG1727" s="4"/>
      <c r="CH1727" s="4"/>
      <c r="CI1727" s="4"/>
      <c r="CJ1727" s="4"/>
      <c r="CK1727" s="4"/>
      <c r="CL1727" s="4"/>
      <c r="CM1727" s="4"/>
    </row>
    <row r="1728" ht="14.25" customHeight="1">
      <c r="A1728" s="1" t="str">
        <f t="shared" si="182"/>
        <v/>
      </c>
      <c r="B1728" s="103" t="str">
        <f t="shared" si="4"/>
        <v>Tự do chọn</v>
      </c>
      <c r="C1728" s="4" t="s">
        <v>8074</v>
      </c>
      <c r="D1728" s="4" t="s">
        <v>7264</v>
      </c>
      <c r="E1728" s="4"/>
      <c r="F1728" s="4"/>
      <c r="G1728" s="4"/>
      <c r="H1728" s="4"/>
      <c r="I1728" s="4"/>
      <c r="J1728" s="4"/>
      <c r="K1728" s="4"/>
      <c r="L1728" s="4"/>
      <c r="M1728" s="4" t="s">
        <v>49</v>
      </c>
      <c r="N1728" s="4" t="s">
        <v>9</v>
      </c>
      <c r="O1728" s="4"/>
      <c r="P1728" s="4"/>
      <c r="Q1728" s="4"/>
      <c r="R1728" s="4"/>
      <c r="S1728" s="4"/>
      <c r="T1728" s="4"/>
      <c r="U1728" s="4"/>
      <c r="V1728" s="4"/>
      <c r="W1728" s="4"/>
      <c r="X1728" s="4"/>
      <c r="Y1728" s="4"/>
      <c r="Z1728" s="4"/>
      <c r="AA1728" s="4">
        <v>1761.0</v>
      </c>
      <c r="AB1728" s="4" t="s">
        <v>47</v>
      </c>
      <c r="AC1728" s="4"/>
      <c r="AD1728" s="20" t="s">
        <v>1245</v>
      </c>
      <c r="AE1728" s="67" t="s">
        <v>8501</v>
      </c>
      <c r="AF1728" s="67" t="s">
        <v>8501</v>
      </c>
      <c r="AG1728" s="67" t="s">
        <v>8501</v>
      </c>
      <c r="AH1728" s="67" t="s">
        <v>8501</v>
      </c>
      <c r="AI1728" s="67" t="s">
        <v>8501</v>
      </c>
      <c r="AJ1728" s="67" t="s">
        <v>8501</v>
      </c>
      <c r="AK1728" s="67" t="s">
        <v>8501</v>
      </c>
      <c r="AL1728" s="67" t="s">
        <v>8501</v>
      </c>
      <c r="AM1728" s="67" t="s">
        <v>8501</v>
      </c>
      <c r="AN1728" s="67" t="s">
        <v>8983</v>
      </c>
      <c r="AO1728" s="67" t="s">
        <v>10589</v>
      </c>
      <c r="AP1728" s="4"/>
      <c r="AQ1728" s="4"/>
      <c r="AR1728" s="4"/>
      <c r="AS1728" s="4"/>
      <c r="AT1728" s="4"/>
      <c r="AU1728" s="4"/>
      <c r="AV1728" s="4"/>
      <c r="AW1728" s="4"/>
      <c r="AX1728" s="4"/>
      <c r="AY1728" s="4"/>
      <c r="AZ1728" s="4"/>
      <c r="BA1728" s="4"/>
      <c r="BB1728" s="4"/>
      <c r="BC1728" s="4"/>
      <c r="BD1728" s="4"/>
      <c r="BE1728" s="4"/>
      <c r="BF1728" s="4"/>
      <c r="BG1728" s="4"/>
      <c r="BH1728" s="4"/>
      <c r="BI1728" s="4"/>
      <c r="BJ1728" s="243" t="str">
        <f t="shared" si="129"/>
        <v>TL</v>
      </c>
      <c r="BK1728" s="4"/>
      <c r="BL1728" s="4"/>
      <c r="BM1728" s="4"/>
      <c r="BN1728" s="4"/>
      <c r="BO1728" s="4"/>
      <c r="BP1728" s="4"/>
      <c r="BQ1728" s="4"/>
      <c r="BR1728" s="4"/>
      <c r="BS1728" s="4"/>
      <c r="BT1728" s="4"/>
      <c r="BU1728" s="4"/>
      <c r="BV1728" s="4"/>
      <c r="BW1728" s="4"/>
      <c r="BX1728" s="4"/>
      <c r="BY1728" s="4"/>
      <c r="BZ1728" s="4"/>
      <c r="CA1728" s="4"/>
      <c r="CB1728" s="4"/>
      <c r="CC1728" s="4"/>
      <c r="CD1728" s="4"/>
      <c r="CE1728" s="4"/>
      <c r="CF1728" s="4"/>
      <c r="CG1728" s="4"/>
      <c r="CH1728" s="4"/>
      <c r="CI1728" s="4"/>
      <c r="CJ1728" s="4"/>
      <c r="CK1728" s="4"/>
      <c r="CL1728" s="4"/>
      <c r="CM1728" s="4"/>
    </row>
    <row r="1729" ht="14.25" customHeight="1">
      <c r="A1729" s="1" t="str">
        <f t="shared" si="182"/>
        <v>OK</v>
      </c>
      <c r="B1729" s="103" t="str">
        <f t="shared" si="4"/>
        <v>OK</v>
      </c>
      <c r="C1729" s="4" t="s">
        <v>8074</v>
      </c>
      <c r="D1729" s="4" t="s">
        <v>7264</v>
      </c>
      <c r="E1729" s="4"/>
      <c r="F1729" s="4" t="s">
        <v>8083</v>
      </c>
      <c r="G1729" s="4"/>
      <c r="H1729" s="4"/>
      <c r="I1729" s="4"/>
      <c r="J1729" s="4"/>
      <c r="K1729" s="4"/>
      <c r="L1729" s="4"/>
      <c r="M1729" s="4" t="s">
        <v>49</v>
      </c>
      <c r="N1729" s="4" t="s">
        <v>9</v>
      </c>
      <c r="O1729" s="4" t="s">
        <v>2639</v>
      </c>
      <c r="P1729" s="4" t="s">
        <v>3190</v>
      </c>
      <c r="Q1729" s="4"/>
      <c r="R1729" s="4" t="s">
        <v>8084</v>
      </c>
      <c r="S1729" s="4"/>
      <c r="T1729" s="4"/>
      <c r="U1729" s="4"/>
      <c r="V1729" s="4"/>
      <c r="W1729" s="4"/>
      <c r="X1729" s="4"/>
      <c r="Y1729" s="4"/>
      <c r="Z1729" s="4"/>
      <c r="AA1729" s="4">
        <v>1762.0</v>
      </c>
      <c r="AB1729" s="4" t="s">
        <v>47</v>
      </c>
      <c r="AC1729" s="4"/>
      <c r="AD1729" s="20" t="s">
        <v>112</v>
      </c>
      <c r="AE1729" s="20" t="s">
        <v>8171</v>
      </c>
      <c r="AF1729" s="128"/>
      <c r="AG1729" s="128"/>
      <c r="AH1729" s="128"/>
      <c r="AI1729" s="128"/>
      <c r="AJ1729" s="128"/>
      <c r="AK1729" s="128"/>
      <c r="AL1729" s="20" t="s">
        <v>8171</v>
      </c>
      <c r="AM1729" s="20" t="s">
        <v>8171</v>
      </c>
      <c r="AN1729" s="20" t="s">
        <v>8257</v>
      </c>
      <c r="AO1729" s="20" t="s">
        <v>8234</v>
      </c>
      <c r="AP1729" s="20" t="s">
        <v>8234</v>
      </c>
      <c r="AR1729" s="4"/>
      <c r="AS1729" s="4"/>
      <c r="AT1729" s="4"/>
      <c r="AU1729" s="4"/>
      <c r="AV1729" s="4"/>
      <c r="AW1729" s="4"/>
      <c r="AX1729" s="4"/>
      <c r="AY1729" s="4"/>
      <c r="AZ1729" s="4"/>
      <c r="BA1729" s="4"/>
      <c r="BB1729" s="4"/>
      <c r="BC1729" s="4"/>
      <c r="BD1729" s="4"/>
      <c r="BE1729" s="4"/>
      <c r="BF1729" s="4"/>
      <c r="BG1729" s="4"/>
      <c r="BH1729" s="4"/>
      <c r="BI1729" s="4"/>
      <c r="BJ1729" s="243" t="str">
        <f t="shared" si="129"/>
        <v>TL</v>
      </c>
      <c r="BK1729" s="4"/>
      <c r="BL1729" s="4"/>
      <c r="BM1729" s="4"/>
      <c r="BN1729" s="4"/>
      <c r="BO1729" s="4"/>
      <c r="BP1729" s="4"/>
      <c r="BQ1729" s="4"/>
      <c r="BR1729" s="4"/>
      <c r="BS1729" s="4"/>
      <c r="BT1729" s="4"/>
      <c r="BU1729" s="4"/>
      <c r="BV1729" s="4"/>
      <c r="BW1729" s="4"/>
      <c r="BX1729" s="4"/>
      <c r="BY1729" s="4"/>
      <c r="BZ1729" s="4"/>
      <c r="CA1729" s="4"/>
      <c r="CB1729" s="4"/>
      <c r="CC1729" s="4"/>
      <c r="CD1729" s="4"/>
      <c r="CE1729" s="4"/>
      <c r="CF1729" s="4"/>
      <c r="CG1729" s="4"/>
      <c r="CH1729" s="4"/>
      <c r="CI1729" s="4"/>
      <c r="CJ1729" s="4"/>
      <c r="CK1729" s="4"/>
      <c r="CL1729" s="4"/>
      <c r="CM1729" s="4"/>
    </row>
    <row r="1730" ht="14.25" customHeight="1">
      <c r="A1730" s="1" t="str">
        <f t="shared" si="182"/>
        <v>OK</v>
      </c>
      <c r="B1730" s="103" t="str">
        <f t="shared" si="4"/>
        <v>OK</v>
      </c>
      <c r="C1730" s="4" t="s">
        <v>8074</v>
      </c>
      <c r="D1730" s="4" t="s">
        <v>7264</v>
      </c>
      <c r="E1730" s="4"/>
      <c r="F1730" s="4" t="s">
        <v>8083</v>
      </c>
      <c r="G1730" s="4"/>
      <c r="H1730" s="4"/>
      <c r="I1730" s="4"/>
      <c r="J1730" s="4"/>
      <c r="K1730" s="4"/>
      <c r="L1730" s="4"/>
      <c r="M1730" s="4" t="s">
        <v>49</v>
      </c>
      <c r="N1730" s="4" t="s">
        <v>9</v>
      </c>
      <c r="O1730" s="4" t="s">
        <v>2639</v>
      </c>
      <c r="P1730" s="4" t="s">
        <v>3190</v>
      </c>
      <c r="Q1730" s="4"/>
      <c r="R1730" s="4" t="s">
        <v>8084</v>
      </c>
      <c r="S1730" s="4"/>
      <c r="T1730" s="4"/>
      <c r="U1730" s="4"/>
      <c r="V1730" s="4"/>
      <c r="W1730" s="4"/>
      <c r="X1730" s="4" t="s">
        <v>8085</v>
      </c>
      <c r="Y1730" s="4" t="s">
        <v>8086</v>
      </c>
      <c r="Z1730" s="4"/>
      <c r="AA1730" s="4">
        <v>1762.0</v>
      </c>
      <c r="AB1730" s="4" t="s">
        <v>47</v>
      </c>
      <c r="AC1730" s="4"/>
      <c r="AD1730" s="4"/>
      <c r="AE1730" s="4"/>
      <c r="AF1730" s="4"/>
      <c r="AG1730" s="4"/>
      <c r="AH1730" s="4"/>
      <c r="AI1730" s="4"/>
      <c r="AJ1730" s="4"/>
      <c r="AK1730" s="4"/>
      <c r="AL1730" s="4"/>
      <c r="AM1730" s="4"/>
      <c r="AN1730" s="4"/>
      <c r="AO1730" s="4"/>
      <c r="AP1730" s="4"/>
      <c r="AQ1730" s="4"/>
      <c r="AR1730" s="4"/>
      <c r="AS1730" s="4"/>
      <c r="AT1730" s="4"/>
      <c r="AU1730" s="4"/>
      <c r="AV1730" s="4"/>
      <c r="AW1730" s="4"/>
      <c r="AX1730" s="4"/>
      <c r="AY1730" s="4"/>
      <c r="AZ1730" s="4"/>
      <c r="BA1730" s="4"/>
      <c r="BB1730" s="4"/>
      <c r="BC1730" s="4"/>
      <c r="BD1730" s="4"/>
      <c r="BE1730" s="4"/>
      <c r="BF1730" s="4"/>
      <c r="BG1730" s="4"/>
      <c r="BH1730" s="4"/>
      <c r="BI1730" s="4"/>
      <c r="BJ1730" s="243" t="str">
        <f t="shared" si="129"/>
        <v>TL</v>
      </c>
      <c r="BK1730" s="4"/>
      <c r="BL1730" s="4"/>
      <c r="BM1730" s="4"/>
      <c r="BN1730" s="4"/>
      <c r="BO1730" s="4"/>
      <c r="BP1730" s="4"/>
      <c r="BQ1730" s="4"/>
      <c r="BR1730" s="4"/>
      <c r="BS1730" s="4"/>
      <c r="BT1730" s="4"/>
      <c r="BU1730" s="4"/>
      <c r="BV1730" s="4"/>
      <c r="BW1730" s="4"/>
      <c r="BX1730" s="4"/>
      <c r="BY1730" s="4"/>
      <c r="BZ1730" s="4"/>
      <c r="CA1730" s="4"/>
      <c r="CB1730" s="4"/>
      <c r="CC1730" s="4"/>
      <c r="CD1730" s="4"/>
      <c r="CE1730" s="4"/>
      <c r="CF1730" s="4"/>
      <c r="CG1730" s="4"/>
      <c r="CH1730" s="4"/>
      <c r="CI1730" s="4"/>
      <c r="CJ1730" s="4"/>
      <c r="CK1730" s="4"/>
      <c r="CL1730" s="4"/>
      <c r="CM1730" s="4"/>
    </row>
    <row r="1731" ht="14.25" customHeight="1">
      <c r="A1731" s="1" t="str">
        <f t="shared" si="182"/>
        <v/>
      </c>
      <c r="B1731" s="103" t="str">
        <f t="shared" si="4"/>
        <v>Tự do chọn</v>
      </c>
      <c r="C1731" s="4" t="s">
        <v>8074</v>
      </c>
      <c r="D1731" s="4" t="s">
        <v>7264</v>
      </c>
      <c r="E1731" s="4"/>
      <c r="F1731" s="4" t="s">
        <v>8259</v>
      </c>
      <c r="G1731" s="4"/>
      <c r="H1731" s="4"/>
      <c r="I1731" s="4"/>
      <c r="J1731" s="4"/>
      <c r="K1731" s="4"/>
      <c r="L1731" s="4"/>
      <c r="M1731" s="4" t="s">
        <v>48</v>
      </c>
      <c r="N1731" s="4" t="s">
        <v>8</v>
      </c>
      <c r="O1731" s="4"/>
      <c r="P1731" s="4"/>
      <c r="Q1731" s="4"/>
      <c r="R1731" s="4"/>
      <c r="S1731" s="4"/>
      <c r="T1731" s="4"/>
      <c r="U1731" s="4"/>
      <c r="V1731" s="4"/>
      <c r="W1731" s="4"/>
      <c r="X1731" s="4"/>
      <c r="Y1731" s="4"/>
      <c r="Z1731" s="4"/>
      <c r="AA1731" s="4">
        <v>1763.0</v>
      </c>
      <c r="AB1731" s="4" t="s">
        <v>48</v>
      </c>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c r="BI1731" s="4"/>
      <c r="BJ1731" s="243" t="str">
        <f t="shared" si="129"/>
        <v>TNBT</v>
      </c>
      <c r="BK1731" s="4"/>
      <c r="BL1731" s="4"/>
      <c r="BM1731" s="4"/>
      <c r="BN1731" s="4"/>
      <c r="BO1731" s="4"/>
      <c r="BP1731" s="4"/>
      <c r="BQ1731" s="4"/>
      <c r="BR1731" s="4"/>
      <c r="BS1731" s="4"/>
      <c r="BT1731" s="4"/>
      <c r="BU1731" s="4"/>
      <c r="BV1731" s="4"/>
      <c r="BW1731" s="4"/>
      <c r="BX1731" s="4"/>
      <c r="BY1731" s="4"/>
      <c r="BZ1731" s="4"/>
      <c r="CA1731" s="4"/>
      <c r="CB1731" s="4"/>
      <c r="CC1731" s="4"/>
      <c r="CD1731" s="4"/>
      <c r="CE1731" s="4"/>
      <c r="CF1731" s="4"/>
      <c r="CG1731" s="4"/>
      <c r="CH1731" s="4"/>
      <c r="CI1731" s="4"/>
      <c r="CJ1731" s="4"/>
      <c r="CK1731" s="4"/>
      <c r="CL1731" s="4"/>
      <c r="CM1731" s="4"/>
    </row>
    <row r="1732" ht="14.25" customHeight="1">
      <c r="A1732" s="1"/>
      <c r="B1732" s="103" t="str">
        <f t="shared" si="4"/>
        <v>Thêm</v>
      </c>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4"/>
      <c r="BH1732" s="4"/>
      <c r="BI1732" s="4"/>
      <c r="BJ1732" s="243" t="str">
        <f t="shared" si="129"/>
        <v/>
      </c>
      <c r="BK1732" s="4"/>
      <c r="BL1732" s="4"/>
      <c r="BM1732" s="4"/>
      <c r="BN1732" s="4"/>
      <c r="BO1732" s="4"/>
      <c r="BP1732" s="4"/>
      <c r="BQ1732" s="4"/>
      <c r="BR1732" s="4"/>
      <c r="BS1732" s="4"/>
      <c r="BT1732" s="4"/>
      <c r="BU1732" s="4"/>
      <c r="BV1732" s="4"/>
      <c r="BW1732" s="4"/>
      <c r="BX1732" s="4"/>
      <c r="BY1732" s="4"/>
      <c r="BZ1732" s="4"/>
      <c r="CA1732" s="4"/>
      <c r="CB1732" s="4"/>
      <c r="CC1732" s="4"/>
      <c r="CD1732" s="4"/>
      <c r="CE1732" s="4"/>
      <c r="CF1732" s="4"/>
      <c r="CG1732" s="4"/>
      <c r="CH1732" s="4"/>
      <c r="CI1732" s="4"/>
      <c r="CJ1732" s="4"/>
      <c r="CK1732" s="4"/>
      <c r="CL1732" s="4"/>
      <c r="CM1732" s="4"/>
    </row>
    <row r="1733" ht="14.25" customHeight="1">
      <c r="A1733" s="1" t="str">
        <f t="shared" ref="A1733:A1753" si="183">SWITCH(B1733,"OK",IF(ISBLANK(R1733),IF(ISBLANK(P1733),"Giữ chỗ nhóm","Giữ chỗ"),"OK"),"Chưa làm",IF(P1733&lt;&gt;"","Giữ chỗ",""),0,IF(ISBLANK(R1733),"Thêm",""),"")</f>
        <v/>
      </c>
      <c r="B1733" s="103" t="str">
        <f t="shared" si="4"/>
        <v>Có sẵn</v>
      </c>
      <c r="C1733" s="4" t="s">
        <v>8074</v>
      </c>
      <c r="D1733" s="4" t="s">
        <v>7264</v>
      </c>
      <c r="E1733" s="4"/>
      <c r="F1733" s="4"/>
      <c r="G1733" s="4"/>
      <c r="H1733" s="4"/>
      <c r="I1733" s="4"/>
      <c r="J1733" s="4"/>
      <c r="K1733" s="4"/>
      <c r="L1733" s="4"/>
      <c r="M1733" s="4"/>
      <c r="N1733" s="4"/>
      <c r="O1733" s="4"/>
      <c r="P1733" s="4"/>
      <c r="Q1733" s="4" t="s">
        <v>9</v>
      </c>
      <c r="R1733" s="4" t="s">
        <v>8265</v>
      </c>
      <c r="S1733" s="4" t="s">
        <v>150</v>
      </c>
      <c r="T1733" s="4" t="s">
        <v>150</v>
      </c>
      <c r="U1733" s="4" t="s">
        <v>150</v>
      </c>
      <c r="V1733" s="4" t="s">
        <v>150</v>
      </c>
      <c r="W1733" s="4" t="s">
        <v>150</v>
      </c>
      <c r="X1733" s="4" t="s">
        <v>8266</v>
      </c>
      <c r="Y1733" s="4"/>
      <c r="Z1733" s="4" t="s">
        <v>8267</v>
      </c>
      <c r="AA1733" s="4">
        <v>1765.0</v>
      </c>
      <c r="AB1733" s="4" t="s">
        <v>49</v>
      </c>
      <c r="AC1733" s="4"/>
      <c r="AD1733" s="4"/>
      <c r="AE1733" s="4"/>
      <c r="AF1733" s="4"/>
      <c r="AG1733" s="4"/>
      <c r="AH1733" s="4"/>
      <c r="AI1733" s="4"/>
      <c r="AJ1733" s="4"/>
      <c r="AK1733" s="4"/>
      <c r="AL1733" s="4"/>
      <c r="AM1733" s="4"/>
      <c r="AN1733" s="4"/>
      <c r="AO1733" s="4"/>
      <c r="AP1733" s="4"/>
      <c r="AQ1733" s="4"/>
      <c r="AR1733" s="4"/>
      <c r="AS1733" s="4"/>
      <c r="AT1733" s="4"/>
      <c r="AU1733" s="4"/>
      <c r="AV1733" s="4"/>
      <c r="AW1733" s="4"/>
      <c r="AX1733" s="4"/>
      <c r="AY1733" s="4"/>
      <c r="AZ1733" s="4"/>
      <c r="BA1733" s="4"/>
      <c r="BB1733" s="4"/>
      <c r="BC1733" s="4"/>
      <c r="BD1733" s="4"/>
      <c r="BE1733" s="4"/>
      <c r="BF1733" s="4"/>
      <c r="BG1733" s="4"/>
      <c r="BH1733" s="4"/>
      <c r="BI1733" s="4"/>
      <c r="BJ1733" s="243" t="str">
        <f t="shared" si="129"/>
        <v>TL</v>
      </c>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c r="CL1733" s="4"/>
      <c r="CM1733" s="4"/>
    </row>
    <row r="1734" ht="14.25" customHeight="1">
      <c r="A1734" s="1" t="str">
        <f t="shared" si="183"/>
        <v/>
      </c>
      <c r="B1734" s="103" t="str">
        <f t="shared" si="4"/>
        <v>Tự do chọn</v>
      </c>
      <c r="C1734" s="4" t="s">
        <v>7699</v>
      </c>
      <c r="D1734" s="4" t="s">
        <v>7700</v>
      </c>
      <c r="E1734" s="4" t="s">
        <v>7701</v>
      </c>
      <c r="F1734" s="4" t="s">
        <v>7702</v>
      </c>
      <c r="G1734" s="4"/>
      <c r="H1734" s="4"/>
      <c r="I1734" s="4"/>
      <c r="J1734" s="4" t="s">
        <v>123</v>
      </c>
      <c r="K1734" s="4"/>
      <c r="L1734" s="4" t="s">
        <v>7703</v>
      </c>
      <c r="M1734" s="4" t="s">
        <v>47</v>
      </c>
      <c r="N1734" s="4" t="s">
        <v>8</v>
      </c>
      <c r="O1734" s="4"/>
      <c r="P1734" s="4"/>
      <c r="Q1734" s="4"/>
      <c r="R1734" s="4"/>
      <c r="S1734" s="4"/>
      <c r="T1734" s="4"/>
      <c r="U1734" s="4"/>
      <c r="V1734" s="4"/>
      <c r="W1734" s="4"/>
      <c r="X1734" s="4"/>
      <c r="Y1734" s="4"/>
      <c r="Z1734" s="4"/>
      <c r="AA1734" s="4">
        <v>1766.0</v>
      </c>
      <c r="AB1734" s="4" t="s">
        <v>49</v>
      </c>
      <c r="AC1734" s="4"/>
      <c r="AD1734" s="4"/>
      <c r="AE1734" s="4"/>
      <c r="AF1734" s="4"/>
      <c r="AG1734" s="4"/>
      <c r="AH1734" s="4"/>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c r="BE1734" s="4"/>
      <c r="BF1734" s="4"/>
      <c r="BG1734" s="4"/>
      <c r="BH1734" s="4"/>
      <c r="BI1734" s="4"/>
      <c r="BJ1734" s="243" t="str">
        <f t="shared" si="129"/>
        <v>TNBT</v>
      </c>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c r="CL1734" s="4"/>
      <c r="CM1734" s="4"/>
    </row>
    <row r="1735" ht="14.25" customHeight="1">
      <c r="A1735" s="1" t="str">
        <f t="shared" si="183"/>
        <v/>
      </c>
      <c r="B1735" s="103" t="str">
        <f t="shared" si="4"/>
        <v>Có sẵn</v>
      </c>
      <c r="C1735" s="4" t="s">
        <v>7699</v>
      </c>
      <c r="D1735" s="4"/>
      <c r="E1735" s="4"/>
      <c r="F1735" s="4"/>
      <c r="G1735" s="4"/>
      <c r="H1735" s="4"/>
      <c r="I1735" s="4"/>
      <c r="J1735" s="4"/>
      <c r="K1735" s="4"/>
      <c r="L1735" s="4"/>
      <c r="M1735" s="4" t="s">
        <v>47</v>
      </c>
      <c r="N1735" s="4" t="s">
        <v>8</v>
      </c>
      <c r="O1735" s="4" t="s">
        <v>1246</v>
      </c>
      <c r="P1735" s="4" t="s">
        <v>2147</v>
      </c>
      <c r="Q1735" s="4" t="s">
        <v>8</v>
      </c>
      <c r="R1735" s="4" t="s">
        <v>7704</v>
      </c>
      <c r="S1735" s="4" t="s">
        <v>7705</v>
      </c>
      <c r="T1735" s="4" t="s">
        <v>7706</v>
      </c>
      <c r="U1735" s="4" t="s">
        <v>7707</v>
      </c>
      <c r="V1735" s="4" t="s">
        <v>7708</v>
      </c>
      <c r="W1735" s="4" t="s">
        <v>7709</v>
      </c>
      <c r="X1735" s="4" t="s">
        <v>7711</v>
      </c>
      <c r="Y1735" s="4" t="s">
        <v>7712</v>
      </c>
      <c r="Z1735" s="4"/>
      <c r="AA1735" s="4">
        <v>1767.0</v>
      </c>
      <c r="AB1735" s="4" t="s">
        <v>49</v>
      </c>
      <c r="AC1735" s="4"/>
      <c r="AD1735" s="4"/>
      <c r="AE1735" s="4"/>
      <c r="AF1735" s="4"/>
      <c r="AG1735" s="4"/>
      <c r="AH1735" s="4"/>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c r="BI1735" s="4"/>
      <c r="BJ1735" s="243" t="str">
        <f t="shared" si="129"/>
        <v>TNBT</v>
      </c>
      <c r="BK1735" s="4"/>
      <c r="BL1735" s="4"/>
      <c r="BM1735" s="4"/>
      <c r="BN1735" s="4"/>
      <c r="BO1735" s="4"/>
      <c r="BP1735" s="4"/>
      <c r="BQ1735" s="4"/>
      <c r="BR1735" s="4"/>
      <c r="BS1735" s="4"/>
      <c r="BT1735" s="4"/>
      <c r="BU1735" s="4"/>
      <c r="BV1735" s="4"/>
      <c r="BW1735" s="4"/>
      <c r="BX1735" s="4"/>
      <c r="BY1735" s="4"/>
      <c r="BZ1735" s="4"/>
      <c r="CA1735" s="4"/>
      <c r="CB1735" s="4"/>
      <c r="CC1735" s="4"/>
      <c r="CD1735" s="4"/>
      <c r="CE1735" s="4"/>
      <c r="CF1735" s="4"/>
      <c r="CG1735" s="4"/>
      <c r="CH1735" s="4"/>
      <c r="CI1735" s="4"/>
      <c r="CJ1735" s="4"/>
      <c r="CK1735" s="4"/>
      <c r="CL1735" s="4"/>
      <c r="CM1735" s="4"/>
    </row>
    <row r="1736" ht="14.25" customHeight="1">
      <c r="A1736" s="1" t="str">
        <f t="shared" si="183"/>
        <v>OK</v>
      </c>
      <c r="B1736" s="103" t="str">
        <f t="shared" si="4"/>
        <v>OK</v>
      </c>
      <c r="C1736" s="4" t="s">
        <v>7699</v>
      </c>
      <c r="D1736" s="4"/>
      <c r="E1736" s="4"/>
      <c r="F1736" s="4"/>
      <c r="G1736" s="4"/>
      <c r="H1736" s="4"/>
      <c r="I1736" s="4"/>
      <c r="J1736" s="4"/>
      <c r="K1736" s="4"/>
      <c r="L1736" s="4"/>
      <c r="M1736" s="4" t="s">
        <v>47</v>
      </c>
      <c r="N1736" s="4" t="s">
        <v>8</v>
      </c>
      <c r="O1736" s="4" t="s">
        <v>1009</v>
      </c>
      <c r="P1736" s="4" t="s">
        <v>1037</v>
      </c>
      <c r="Q1736" s="4"/>
      <c r="R1736" s="4" t="s">
        <v>7713</v>
      </c>
      <c r="S1736" s="4" t="s">
        <v>2628</v>
      </c>
      <c r="T1736" s="4" t="s">
        <v>227</v>
      </c>
      <c r="U1736" s="4" t="s">
        <v>114</v>
      </c>
      <c r="V1736" s="4" t="s">
        <v>115</v>
      </c>
      <c r="W1736" s="4" t="s">
        <v>116</v>
      </c>
      <c r="X1736" s="4" t="s">
        <v>7714</v>
      </c>
      <c r="Y1736" s="4" t="s">
        <v>8283</v>
      </c>
      <c r="Z1736" s="4"/>
      <c r="AA1736" s="4">
        <v>1768.0</v>
      </c>
      <c r="AB1736" s="4" t="s">
        <v>49</v>
      </c>
      <c r="AC1736" s="4"/>
      <c r="AD1736" s="4"/>
      <c r="AE1736" s="4"/>
      <c r="AF1736" s="4"/>
      <c r="AG1736" s="4"/>
      <c r="AH1736" s="4"/>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c r="BI1736" s="4"/>
      <c r="BJ1736" s="243" t="str">
        <f t="shared" si="129"/>
        <v>TNBT</v>
      </c>
      <c r="BK1736" s="4"/>
      <c r="BL1736" s="4"/>
      <c r="BM1736" s="4"/>
      <c r="BN1736" s="4"/>
      <c r="BO1736" s="4"/>
      <c r="BP1736" s="4"/>
      <c r="BQ1736" s="4"/>
      <c r="BR1736" s="4"/>
      <c r="BS1736" s="4"/>
      <c r="BT1736" s="4"/>
      <c r="BU1736" s="4"/>
      <c r="BV1736" s="4"/>
      <c r="BW1736" s="4"/>
      <c r="BX1736" s="4"/>
      <c r="BY1736" s="4"/>
      <c r="BZ1736" s="4"/>
      <c r="CA1736" s="4"/>
      <c r="CB1736" s="4"/>
      <c r="CC1736" s="4"/>
      <c r="CD1736" s="4"/>
      <c r="CE1736" s="4"/>
      <c r="CF1736" s="4"/>
      <c r="CG1736" s="4"/>
      <c r="CH1736" s="4"/>
      <c r="CI1736" s="4"/>
      <c r="CJ1736" s="4"/>
      <c r="CK1736" s="4"/>
      <c r="CL1736" s="4"/>
      <c r="CM1736" s="4"/>
    </row>
    <row r="1737" ht="14.25" customHeight="1">
      <c r="A1737" s="1" t="str">
        <f t="shared" si="183"/>
        <v>Giữ chỗ</v>
      </c>
      <c r="B1737" s="103" t="str">
        <f t="shared" si="4"/>
        <v>OK</v>
      </c>
      <c r="C1737" s="4" t="s">
        <v>7699</v>
      </c>
      <c r="D1737" s="4"/>
      <c r="E1737" s="4"/>
      <c r="F1737" s="4"/>
      <c r="G1737" s="4"/>
      <c r="H1737" s="4"/>
      <c r="I1737" s="4"/>
      <c r="J1737" s="4"/>
      <c r="K1737" s="4"/>
      <c r="L1737" s="4"/>
      <c r="M1737" s="4" t="s">
        <v>47</v>
      </c>
      <c r="N1737" s="4" t="s">
        <v>8</v>
      </c>
      <c r="O1737" s="4" t="s">
        <v>224</v>
      </c>
      <c r="P1737" s="4" t="s">
        <v>3759</v>
      </c>
      <c r="Q1737" s="4"/>
      <c r="R1737" s="4"/>
      <c r="S1737" s="4"/>
      <c r="T1737" s="4"/>
      <c r="U1737" s="4"/>
      <c r="V1737" s="4"/>
      <c r="W1737" s="4"/>
      <c r="X1737" s="4"/>
      <c r="Y1737" s="4"/>
      <c r="Z1737" s="4"/>
      <c r="AA1737" s="4">
        <v>1769.0</v>
      </c>
      <c r="AB1737" s="4" t="s">
        <v>49</v>
      </c>
      <c r="AC1737" s="4"/>
      <c r="AD1737" s="4"/>
      <c r="AE1737" s="4"/>
      <c r="AF1737" s="4"/>
      <c r="AG1737" s="4"/>
      <c r="AH1737" s="4"/>
      <c r="AI1737" s="4"/>
      <c r="AJ1737" s="4"/>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c r="BI1737" s="4"/>
      <c r="BJ1737" s="243" t="str">
        <f t="shared" si="129"/>
        <v>TNBT</v>
      </c>
      <c r="BK1737" s="4"/>
      <c r="BL1737" s="4"/>
      <c r="BM1737" s="4"/>
      <c r="BN1737" s="4"/>
      <c r="BO1737" s="4"/>
      <c r="BP1737" s="4"/>
      <c r="BQ1737" s="4"/>
      <c r="BR1737" s="4"/>
      <c r="BS1737" s="4"/>
      <c r="BT1737" s="4"/>
      <c r="BU1737" s="4"/>
      <c r="BV1737" s="4"/>
      <c r="BW1737" s="4"/>
      <c r="BX1737" s="4"/>
      <c r="BY1737" s="4"/>
      <c r="BZ1737" s="4"/>
      <c r="CA1737" s="4"/>
      <c r="CB1737" s="4"/>
      <c r="CC1737" s="4"/>
      <c r="CD1737" s="4"/>
      <c r="CE1737" s="4"/>
      <c r="CF1737" s="4"/>
      <c r="CG1737" s="4"/>
      <c r="CH1737" s="4"/>
      <c r="CI1737" s="4"/>
      <c r="CJ1737" s="4"/>
      <c r="CK1737" s="4"/>
      <c r="CL1737" s="4"/>
      <c r="CM1737" s="4"/>
    </row>
    <row r="1738" ht="14.25" customHeight="1">
      <c r="A1738" s="1" t="str">
        <f t="shared" si="183"/>
        <v/>
      </c>
      <c r="B1738" s="103" t="str">
        <f t="shared" si="4"/>
        <v>Có sẵn</v>
      </c>
      <c r="C1738" s="4" t="s">
        <v>7699</v>
      </c>
      <c r="D1738" s="4" t="s">
        <v>7700</v>
      </c>
      <c r="E1738" s="4" t="s">
        <v>7701</v>
      </c>
      <c r="F1738" s="4" t="s">
        <v>7702</v>
      </c>
      <c r="G1738" s="4"/>
      <c r="H1738" s="4"/>
      <c r="I1738" s="4"/>
      <c r="J1738" s="4" t="s">
        <v>123</v>
      </c>
      <c r="K1738" s="4"/>
      <c r="L1738" s="4" t="s">
        <v>7703</v>
      </c>
      <c r="M1738" s="4"/>
      <c r="N1738" s="4"/>
      <c r="O1738" s="4"/>
      <c r="P1738" s="4" t="s">
        <v>8284</v>
      </c>
      <c r="Q1738" s="4" t="s">
        <v>8</v>
      </c>
      <c r="R1738" s="4" t="s">
        <v>8272</v>
      </c>
      <c r="S1738" s="4" t="s">
        <v>8285</v>
      </c>
      <c r="T1738" s="4" t="s">
        <v>8286</v>
      </c>
      <c r="U1738" s="4" t="s">
        <v>8287</v>
      </c>
      <c r="V1738" s="4" t="s">
        <v>6469</v>
      </c>
      <c r="W1738" s="4" t="s">
        <v>3658</v>
      </c>
      <c r="X1738" s="4" t="s">
        <v>4429</v>
      </c>
      <c r="Y1738" s="4"/>
      <c r="Z1738" s="4" t="s">
        <v>8289</v>
      </c>
      <c r="AA1738" s="4">
        <v>1770.0</v>
      </c>
      <c r="AB1738" s="4" t="s">
        <v>49</v>
      </c>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c r="BE1738" s="4"/>
      <c r="BF1738" s="4"/>
      <c r="BG1738" s="4"/>
      <c r="BH1738" s="4"/>
      <c r="BI1738" s="4"/>
      <c r="BJ1738" s="243" t="str">
        <f t="shared" si="129"/>
        <v>TNBT</v>
      </c>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c r="CL1738" s="4"/>
      <c r="CM1738" s="4"/>
    </row>
    <row r="1739" ht="14.25" customHeight="1">
      <c r="A1739" s="1" t="str">
        <f t="shared" si="183"/>
        <v/>
      </c>
      <c r="B1739" s="103" t="str">
        <f t="shared" si="4"/>
        <v>Có sẵn</v>
      </c>
      <c r="C1739" s="4" t="s">
        <v>7699</v>
      </c>
      <c r="D1739" s="4"/>
      <c r="E1739" s="4"/>
      <c r="F1739" s="4"/>
      <c r="G1739" s="4"/>
      <c r="H1739" s="4"/>
      <c r="I1739" s="4"/>
      <c r="J1739" s="4"/>
      <c r="K1739" s="4"/>
      <c r="L1739" s="4"/>
      <c r="M1739" s="4"/>
      <c r="N1739" s="4"/>
      <c r="O1739" s="4"/>
      <c r="P1739" s="4"/>
      <c r="Q1739" s="4" t="s">
        <v>144</v>
      </c>
      <c r="R1739" s="4" t="s">
        <v>8296</v>
      </c>
      <c r="S1739" s="4" t="s">
        <v>8297</v>
      </c>
      <c r="T1739" s="4" t="s">
        <v>8298</v>
      </c>
      <c r="U1739" s="4" t="s">
        <v>8299</v>
      </c>
      <c r="V1739" s="4" t="s">
        <v>150</v>
      </c>
      <c r="W1739" s="4" t="s">
        <v>150</v>
      </c>
      <c r="X1739" s="4" t="s">
        <v>410</v>
      </c>
      <c r="Y1739" s="4"/>
      <c r="Z1739" s="4" t="s">
        <v>7417</v>
      </c>
      <c r="AA1739" s="4">
        <v>1771.0</v>
      </c>
      <c r="AB1739" s="4" t="s">
        <v>101</v>
      </c>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4"/>
      <c r="BH1739" s="4"/>
      <c r="BI1739" s="4"/>
      <c r="BJ1739" s="243" t="str">
        <f t="shared" si="129"/>
        <v>ICT_TNLT</v>
      </c>
      <c r="BK1739" s="4"/>
      <c r="BL1739" s="4"/>
      <c r="BM1739" s="4"/>
      <c r="BN1739" s="4"/>
      <c r="BO1739" s="4"/>
      <c r="BP1739" s="4"/>
      <c r="BQ1739" s="4"/>
      <c r="BR1739" s="4"/>
      <c r="BS1739" s="4"/>
      <c r="BT1739" s="4"/>
      <c r="BU1739" s="4"/>
      <c r="BV1739" s="4"/>
      <c r="BW1739" s="4"/>
      <c r="BX1739" s="4"/>
      <c r="BY1739" s="4"/>
      <c r="BZ1739" s="4"/>
      <c r="CA1739" s="4"/>
      <c r="CB1739" s="4"/>
      <c r="CC1739" s="4"/>
      <c r="CD1739" s="4"/>
      <c r="CE1739" s="4"/>
      <c r="CF1739" s="4"/>
      <c r="CG1739" s="4"/>
      <c r="CH1739" s="4"/>
      <c r="CI1739" s="4"/>
      <c r="CJ1739" s="4"/>
      <c r="CK1739" s="4"/>
      <c r="CL1739" s="4"/>
      <c r="CM1739" s="4"/>
    </row>
    <row r="1740" ht="14.25" customHeight="1">
      <c r="A1740" s="1" t="str">
        <f t="shared" si="183"/>
        <v/>
      </c>
      <c r="B1740" s="103" t="str">
        <f t="shared" si="4"/>
        <v>Có sẵn</v>
      </c>
      <c r="C1740" s="4" t="s">
        <v>7699</v>
      </c>
      <c r="D1740" s="4"/>
      <c r="E1740" s="4"/>
      <c r="F1740" s="4"/>
      <c r="G1740" s="4"/>
      <c r="H1740" s="4"/>
      <c r="I1740" s="4"/>
      <c r="J1740" s="4"/>
      <c r="K1740" s="4"/>
      <c r="L1740" s="4"/>
      <c r="M1740" s="4"/>
      <c r="N1740" s="4"/>
      <c r="O1740" s="4"/>
      <c r="P1740" s="4"/>
      <c r="Q1740" s="4" t="s">
        <v>144</v>
      </c>
      <c r="R1740" s="4" t="s">
        <v>8300</v>
      </c>
      <c r="S1740" s="4" t="s">
        <v>8301</v>
      </c>
      <c r="T1740" s="4" t="s">
        <v>8302</v>
      </c>
      <c r="U1740" s="4" t="s">
        <v>8303</v>
      </c>
      <c r="V1740" s="4" t="s">
        <v>150</v>
      </c>
      <c r="W1740" s="4" t="s">
        <v>150</v>
      </c>
      <c r="X1740" s="4" t="s">
        <v>410</v>
      </c>
      <c r="Y1740" s="4"/>
      <c r="Z1740" s="4" t="s">
        <v>8304</v>
      </c>
      <c r="AA1740" s="4">
        <v>1772.0</v>
      </c>
      <c r="AB1740" s="4" t="s">
        <v>101</v>
      </c>
      <c r="AC1740" s="4"/>
      <c r="AD1740" s="4"/>
      <c r="AE1740" s="4"/>
      <c r="AF1740" s="4"/>
      <c r="AG1740" s="4"/>
      <c r="AH1740" s="4"/>
      <c r="AI1740" s="4"/>
      <c r="AJ1740" s="4"/>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c r="BI1740" s="4"/>
      <c r="BJ1740" s="243" t="str">
        <f t="shared" si="129"/>
        <v>ICT_TNLT</v>
      </c>
      <c r="BK1740" s="4"/>
      <c r="BL1740" s="4"/>
      <c r="BM1740" s="4"/>
      <c r="BN1740" s="4"/>
      <c r="BO1740" s="4"/>
      <c r="BP1740" s="4"/>
      <c r="BQ1740" s="4"/>
      <c r="BR1740" s="4"/>
      <c r="BS1740" s="4"/>
      <c r="BT1740" s="4"/>
      <c r="BU1740" s="4"/>
      <c r="BV1740" s="4"/>
      <c r="BW1740" s="4"/>
      <c r="BX1740" s="4"/>
      <c r="BY1740" s="4"/>
      <c r="BZ1740" s="4"/>
      <c r="CA1740" s="4"/>
      <c r="CB1740" s="4"/>
      <c r="CC1740" s="4"/>
      <c r="CD1740" s="4"/>
      <c r="CE1740" s="4"/>
      <c r="CF1740" s="4"/>
      <c r="CG1740" s="4"/>
      <c r="CH1740" s="4"/>
      <c r="CI1740" s="4"/>
      <c r="CJ1740" s="4"/>
      <c r="CK1740" s="4"/>
      <c r="CL1740" s="4"/>
      <c r="CM1740" s="4"/>
    </row>
    <row r="1741" ht="14.25" customHeight="1">
      <c r="A1741" s="1" t="str">
        <f t="shared" si="183"/>
        <v/>
      </c>
      <c r="B1741" s="103" t="str">
        <f t="shared" si="4"/>
        <v>Có sẵn</v>
      </c>
      <c r="C1741" s="4" t="s">
        <v>7699</v>
      </c>
      <c r="D1741" s="4"/>
      <c r="E1741" s="4"/>
      <c r="F1741" s="4"/>
      <c r="G1741" s="4"/>
      <c r="H1741" s="4"/>
      <c r="I1741" s="4"/>
      <c r="J1741" s="4"/>
      <c r="K1741" s="4"/>
      <c r="L1741" s="4"/>
      <c r="M1741" s="4"/>
      <c r="N1741" s="4"/>
      <c r="O1741" s="4"/>
      <c r="P1741" s="4"/>
      <c r="Q1741" s="4" t="s">
        <v>144</v>
      </c>
      <c r="R1741" s="4" t="s">
        <v>8305</v>
      </c>
      <c r="S1741" s="4" t="s">
        <v>8306</v>
      </c>
      <c r="T1741" s="4" t="s">
        <v>8307</v>
      </c>
      <c r="U1741" s="4" t="s">
        <v>8308</v>
      </c>
      <c r="V1741" s="4" t="s">
        <v>8309</v>
      </c>
      <c r="W1741" s="4" t="s">
        <v>150</v>
      </c>
      <c r="X1741" s="4" t="s">
        <v>410</v>
      </c>
      <c r="Y1741" s="4"/>
      <c r="Z1741" s="4" t="s">
        <v>7302</v>
      </c>
      <c r="AA1741" s="4">
        <v>1773.0</v>
      </c>
      <c r="AB1741" s="4" t="s">
        <v>101</v>
      </c>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4"/>
      <c r="BH1741" s="4"/>
      <c r="BI1741" s="4"/>
      <c r="BJ1741" s="243" t="str">
        <f t="shared" si="129"/>
        <v>ICT_TNLT</v>
      </c>
      <c r="BK1741" s="4"/>
      <c r="BL1741" s="4"/>
      <c r="BM1741" s="4"/>
      <c r="BN1741" s="4"/>
      <c r="BO1741" s="4"/>
      <c r="BP1741" s="4"/>
      <c r="BQ1741" s="4"/>
      <c r="BR1741" s="4"/>
      <c r="BS1741" s="4"/>
      <c r="BT1741" s="4"/>
      <c r="BU1741" s="4"/>
      <c r="BV1741" s="4"/>
      <c r="BW1741" s="4"/>
      <c r="BX1741" s="4"/>
      <c r="BY1741" s="4"/>
      <c r="BZ1741" s="4"/>
      <c r="CA1741" s="4"/>
      <c r="CB1741" s="4"/>
      <c r="CC1741" s="4"/>
      <c r="CD1741" s="4"/>
      <c r="CE1741" s="4"/>
      <c r="CF1741" s="4"/>
      <c r="CG1741" s="4"/>
      <c r="CH1741" s="4"/>
      <c r="CI1741" s="4"/>
      <c r="CJ1741" s="4"/>
      <c r="CK1741" s="4"/>
      <c r="CL1741" s="4"/>
      <c r="CM1741" s="4"/>
    </row>
    <row r="1742" ht="14.25" customHeight="1">
      <c r="A1742" s="1" t="str">
        <f t="shared" si="183"/>
        <v>Giữ chỗ</v>
      </c>
      <c r="B1742" s="103" t="str">
        <f t="shared" si="4"/>
        <v>OK</v>
      </c>
      <c r="C1742" s="4" t="s">
        <v>7716</v>
      </c>
      <c r="D1742" s="4"/>
      <c r="E1742" s="4"/>
      <c r="F1742" s="4" t="s">
        <v>7717</v>
      </c>
      <c r="G1742" s="4"/>
      <c r="H1742" s="4"/>
      <c r="I1742" s="4"/>
      <c r="J1742" s="4"/>
      <c r="K1742" s="4"/>
      <c r="L1742" s="4"/>
      <c r="M1742" s="4" t="s">
        <v>47</v>
      </c>
      <c r="N1742" s="4" t="s">
        <v>8</v>
      </c>
      <c r="O1742" s="4" t="s">
        <v>1189</v>
      </c>
      <c r="P1742" s="4" t="s">
        <v>1190</v>
      </c>
      <c r="Q1742" s="4"/>
      <c r="R1742" s="4"/>
      <c r="S1742" s="4"/>
      <c r="T1742" s="4"/>
      <c r="U1742" s="4"/>
      <c r="V1742" s="4"/>
      <c r="W1742" s="4"/>
      <c r="X1742" s="4"/>
      <c r="Y1742" s="4"/>
      <c r="Z1742" s="4"/>
      <c r="AA1742" s="4">
        <v>1774.0</v>
      </c>
      <c r="AB1742" s="4" t="s">
        <v>49</v>
      </c>
      <c r="AC1742" s="4"/>
      <c r="AD1742" s="4"/>
      <c r="AE1742" s="4"/>
      <c r="AF1742" s="4"/>
      <c r="AG1742" s="4"/>
      <c r="AH1742" s="4"/>
      <c r="AI1742" s="4"/>
      <c r="AJ1742" s="4"/>
      <c r="AK1742" s="67" t="s">
        <v>10350</v>
      </c>
      <c r="AL1742" s="4"/>
      <c r="AM1742" s="4"/>
      <c r="AN1742" s="4"/>
      <c r="AO1742" s="4"/>
      <c r="AP1742" s="4"/>
      <c r="AQ1742" s="270" t="s">
        <v>1189</v>
      </c>
      <c r="AR1742" s="270" t="s">
        <v>1190</v>
      </c>
      <c r="AS1742" s="271" t="s">
        <v>10590</v>
      </c>
      <c r="AT1742" s="270" t="s">
        <v>8</v>
      </c>
      <c r="AU1742" s="271" t="s">
        <v>10590</v>
      </c>
      <c r="AV1742" s="271" t="s">
        <v>10591</v>
      </c>
      <c r="AW1742" s="271" t="s">
        <v>10592</v>
      </c>
      <c r="AX1742" s="271" t="s">
        <v>10593</v>
      </c>
      <c r="AY1742" s="271" t="s">
        <v>10594</v>
      </c>
      <c r="AZ1742" s="271" t="s">
        <v>10595</v>
      </c>
      <c r="BA1742" s="271" t="s">
        <v>242</v>
      </c>
      <c r="BB1742" s="270" t="s">
        <v>6484</v>
      </c>
      <c r="BC1742" s="270" t="s">
        <v>6484</v>
      </c>
      <c r="BD1742" s="4"/>
      <c r="BE1742" s="4"/>
      <c r="BF1742" s="4"/>
      <c r="BG1742" s="4"/>
      <c r="BH1742" s="4"/>
      <c r="BI1742" s="4"/>
      <c r="BJ1742" s="243" t="str">
        <f t="shared" si="129"/>
        <v>TNBT</v>
      </c>
      <c r="BK1742" s="4"/>
      <c r="BL1742" s="4"/>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c r="CL1742" s="4"/>
      <c r="CM1742" s="4"/>
    </row>
    <row r="1743" ht="14.25" customHeight="1">
      <c r="A1743" s="1" t="str">
        <f t="shared" si="183"/>
        <v>Giữ chỗ</v>
      </c>
      <c r="B1743" s="103" t="str">
        <f t="shared" si="4"/>
        <v>OK</v>
      </c>
      <c r="C1743" s="4" t="s">
        <v>7716</v>
      </c>
      <c r="D1743" s="4"/>
      <c r="E1743" s="4"/>
      <c r="F1743" s="4"/>
      <c r="G1743" s="4"/>
      <c r="H1743" s="4"/>
      <c r="I1743" s="4"/>
      <c r="J1743" s="4"/>
      <c r="K1743" s="4"/>
      <c r="L1743" s="4"/>
      <c r="M1743" s="4" t="s">
        <v>47</v>
      </c>
      <c r="N1743" s="4" t="s">
        <v>8</v>
      </c>
      <c r="O1743" s="4" t="s">
        <v>1189</v>
      </c>
      <c r="P1743" s="4" t="s">
        <v>1190</v>
      </c>
      <c r="Q1743" s="4"/>
      <c r="R1743" s="4"/>
      <c r="S1743" s="4"/>
      <c r="T1743" s="4"/>
      <c r="U1743" s="4"/>
      <c r="V1743" s="4"/>
      <c r="W1743" s="4"/>
      <c r="X1743" s="4"/>
      <c r="Y1743" s="4"/>
      <c r="Z1743" s="4"/>
      <c r="AA1743" s="4">
        <v>1775.0</v>
      </c>
      <c r="AB1743" s="4" t="s">
        <v>49</v>
      </c>
      <c r="AC1743" s="4"/>
      <c r="AD1743" s="4"/>
      <c r="AE1743" s="4"/>
      <c r="AF1743" s="4"/>
      <c r="AG1743" s="4"/>
      <c r="AH1743" s="4"/>
      <c r="AI1743" s="4"/>
      <c r="AJ1743" s="4"/>
      <c r="AK1743" s="67" t="s">
        <v>10350</v>
      </c>
      <c r="AL1743" s="4"/>
      <c r="AM1743" s="4"/>
      <c r="AN1743" s="4"/>
      <c r="AO1743" s="4"/>
      <c r="AP1743" s="4"/>
      <c r="AQ1743" s="270" t="s">
        <v>1189</v>
      </c>
      <c r="AR1743" s="270" t="s">
        <v>1190</v>
      </c>
      <c r="AS1743" s="271" t="s">
        <v>10596</v>
      </c>
      <c r="AT1743" s="270" t="s">
        <v>8</v>
      </c>
      <c r="AU1743" s="271" t="s">
        <v>10596</v>
      </c>
      <c r="AV1743" s="271" t="s">
        <v>10591</v>
      </c>
      <c r="AW1743" s="271" t="s">
        <v>10592</v>
      </c>
      <c r="AX1743" s="271" t="s">
        <v>10593</v>
      </c>
      <c r="AY1743" s="271" t="s">
        <v>10594</v>
      </c>
      <c r="AZ1743" s="271" t="s">
        <v>10597</v>
      </c>
      <c r="BA1743" s="271" t="s">
        <v>410</v>
      </c>
      <c r="BB1743" s="270" t="s">
        <v>6484</v>
      </c>
      <c r="BC1743" s="270" t="s">
        <v>6484</v>
      </c>
      <c r="BD1743" s="4"/>
      <c r="BE1743" s="4"/>
      <c r="BF1743" s="4"/>
      <c r="BG1743" s="4"/>
      <c r="BH1743" s="4"/>
      <c r="BI1743" s="4"/>
      <c r="BJ1743" s="243" t="str">
        <f t="shared" si="129"/>
        <v>TNBT</v>
      </c>
      <c r="BK1743" s="4"/>
      <c r="BL1743" s="4"/>
      <c r="BM1743" s="4"/>
      <c r="BN1743" s="4"/>
      <c r="BO1743" s="4"/>
      <c r="BP1743" s="4"/>
      <c r="BQ1743" s="4"/>
      <c r="BR1743" s="4"/>
      <c r="BS1743" s="4"/>
      <c r="BT1743" s="4"/>
      <c r="BU1743" s="4"/>
      <c r="BV1743" s="4"/>
      <c r="BW1743" s="4"/>
      <c r="BX1743" s="4"/>
      <c r="BY1743" s="4"/>
      <c r="BZ1743" s="4"/>
      <c r="CA1743" s="4"/>
      <c r="CB1743" s="4"/>
      <c r="CC1743" s="4"/>
      <c r="CD1743" s="4"/>
      <c r="CE1743" s="4"/>
      <c r="CF1743" s="4"/>
      <c r="CG1743" s="4"/>
      <c r="CH1743" s="4"/>
      <c r="CI1743" s="4"/>
      <c r="CJ1743" s="4"/>
      <c r="CK1743" s="4"/>
      <c r="CL1743" s="4"/>
      <c r="CM1743" s="4"/>
    </row>
    <row r="1744" ht="14.25" customHeight="1">
      <c r="A1744" s="1" t="str">
        <f t="shared" si="183"/>
        <v/>
      </c>
      <c r="B1744" s="103" t="str">
        <f t="shared" si="4"/>
        <v>Có sẵn</v>
      </c>
      <c r="C1744" s="4" t="s">
        <v>7716</v>
      </c>
      <c r="D1744" s="4"/>
      <c r="E1744" s="4"/>
      <c r="F1744" s="4" t="s">
        <v>7717</v>
      </c>
      <c r="G1744" s="4"/>
      <c r="H1744" s="4"/>
      <c r="I1744" s="4"/>
      <c r="J1744" s="4"/>
      <c r="K1744" s="4"/>
      <c r="L1744" s="4"/>
      <c r="M1744" s="4"/>
      <c r="N1744" s="4"/>
      <c r="O1744" s="4"/>
      <c r="P1744" s="4" t="s">
        <v>8310</v>
      </c>
      <c r="Q1744" s="4" t="s">
        <v>8</v>
      </c>
      <c r="R1744" s="4" t="s">
        <v>8311</v>
      </c>
      <c r="S1744" s="4" t="s">
        <v>8312</v>
      </c>
      <c r="T1744" s="4" t="s">
        <v>8313</v>
      </c>
      <c r="U1744" s="4" t="s">
        <v>8314</v>
      </c>
      <c r="V1744" s="4" t="s">
        <v>8315</v>
      </c>
      <c r="W1744" s="4" t="s">
        <v>8316</v>
      </c>
      <c r="X1744" s="4" t="s">
        <v>151</v>
      </c>
      <c r="Y1744" s="4"/>
      <c r="Z1744" s="4" t="s">
        <v>8317</v>
      </c>
      <c r="AA1744" s="4">
        <v>1776.0</v>
      </c>
      <c r="AB1744" s="4" t="s">
        <v>49</v>
      </c>
      <c r="AC1744" s="4"/>
      <c r="AD1744" s="4"/>
      <c r="AE1744" s="4"/>
      <c r="AF1744" s="4"/>
      <c r="AG1744" s="4"/>
      <c r="AH1744" s="4"/>
      <c r="AI1744" s="4"/>
      <c r="AJ1744" s="4"/>
      <c r="AK1744" s="4"/>
      <c r="AL1744" s="4"/>
      <c r="AM1744" s="4"/>
      <c r="AN1744" s="4"/>
      <c r="AO1744" s="4"/>
      <c r="AP1744" s="4"/>
      <c r="AQ1744" s="4"/>
      <c r="AR1744" s="4"/>
      <c r="AS1744" s="4"/>
      <c r="AT1744" s="4"/>
      <c r="AU1744" s="4"/>
      <c r="AV1744" s="4"/>
      <c r="AW1744" s="4"/>
      <c r="AX1744" s="4"/>
      <c r="AY1744" s="4"/>
      <c r="AZ1744" s="4"/>
      <c r="BA1744" s="4"/>
      <c r="BB1744" s="4"/>
      <c r="BC1744" s="4"/>
      <c r="BD1744" s="4"/>
      <c r="BE1744" s="4"/>
      <c r="BF1744" s="4"/>
      <c r="BG1744" s="4"/>
      <c r="BH1744" s="4"/>
      <c r="BI1744" s="4"/>
      <c r="BJ1744" s="243" t="str">
        <f t="shared" si="129"/>
        <v>TNBT</v>
      </c>
      <c r="BK1744" s="4"/>
      <c r="BL1744" s="4"/>
      <c r="BM1744" s="4"/>
      <c r="BN1744" s="4"/>
      <c r="BO1744" s="4"/>
      <c r="BP1744" s="4"/>
      <c r="BQ1744" s="4"/>
      <c r="BR1744" s="4"/>
      <c r="BS1744" s="4"/>
      <c r="BT1744" s="4"/>
      <c r="BU1744" s="4"/>
      <c r="BV1744" s="4"/>
      <c r="BW1744" s="4"/>
      <c r="BX1744" s="4"/>
      <c r="BY1744" s="4"/>
      <c r="BZ1744" s="4"/>
      <c r="CA1744" s="4"/>
      <c r="CB1744" s="4"/>
      <c r="CC1744" s="4"/>
      <c r="CD1744" s="4"/>
      <c r="CE1744" s="4"/>
      <c r="CF1744" s="4"/>
      <c r="CG1744" s="4"/>
      <c r="CH1744" s="4"/>
      <c r="CI1744" s="4"/>
      <c r="CJ1744" s="4"/>
      <c r="CK1744" s="4"/>
      <c r="CL1744" s="4"/>
      <c r="CM1744" s="4"/>
    </row>
    <row r="1745" ht="14.25" customHeight="1">
      <c r="A1745" s="1" t="str">
        <f t="shared" si="183"/>
        <v/>
      </c>
      <c r="B1745" s="103" t="str">
        <f t="shared" si="4"/>
        <v>Có sẵn</v>
      </c>
      <c r="C1745" s="4" t="s">
        <v>7716</v>
      </c>
      <c r="D1745" s="4"/>
      <c r="E1745" s="4"/>
      <c r="F1745" s="4"/>
      <c r="G1745" s="4"/>
      <c r="H1745" s="4"/>
      <c r="I1745" s="4"/>
      <c r="J1745" s="4"/>
      <c r="K1745" s="4"/>
      <c r="L1745" s="4"/>
      <c r="M1745" s="4"/>
      <c r="N1745" s="4"/>
      <c r="O1745" s="4"/>
      <c r="P1745" s="4"/>
      <c r="Q1745" s="4" t="s">
        <v>9</v>
      </c>
      <c r="R1745" s="4" t="s">
        <v>8318</v>
      </c>
      <c r="S1745" s="4"/>
      <c r="T1745" s="4"/>
      <c r="U1745" s="4"/>
      <c r="V1745" s="4"/>
      <c r="W1745" s="4"/>
      <c r="X1745" s="4"/>
      <c r="Y1745" s="4"/>
      <c r="Z1745" s="4" t="s">
        <v>8319</v>
      </c>
      <c r="AA1745" s="4">
        <v>1777.0</v>
      </c>
      <c r="AB1745" s="4" t="s">
        <v>49</v>
      </c>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4"/>
      <c r="BH1745" s="4"/>
      <c r="BI1745" s="4"/>
      <c r="BJ1745" s="243" t="str">
        <f t="shared" si="129"/>
        <v>TL</v>
      </c>
      <c r="BK1745" s="4"/>
      <c r="BL1745" s="4"/>
      <c r="BM1745" s="4"/>
      <c r="BN1745" s="4"/>
      <c r="BO1745" s="4"/>
      <c r="BP1745" s="4"/>
      <c r="BQ1745" s="4"/>
      <c r="BR1745" s="4"/>
      <c r="BS1745" s="4"/>
      <c r="BT1745" s="4"/>
      <c r="BU1745" s="4"/>
      <c r="BV1745" s="4"/>
      <c r="BW1745" s="4"/>
      <c r="BX1745" s="4"/>
      <c r="BY1745" s="4"/>
      <c r="BZ1745" s="4"/>
      <c r="CA1745" s="4"/>
      <c r="CB1745" s="4"/>
      <c r="CC1745" s="4"/>
      <c r="CD1745" s="4"/>
      <c r="CE1745" s="4"/>
      <c r="CF1745" s="4"/>
      <c r="CG1745" s="4"/>
      <c r="CH1745" s="4"/>
      <c r="CI1745" s="4"/>
      <c r="CJ1745" s="4"/>
      <c r="CK1745" s="4"/>
      <c r="CL1745" s="4"/>
      <c r="CM1745" s="4"/>
    </row>
    <row r="1746" ht="14.25" customHeight="1">
      <c r="A1746" s="1" t="str">
        <f t="shared" si="183"/>
        <v>Giữ chỗ</v>
      </c>
      <c r="B1746" s="103" t="str">
        <f t="shared" si="4"/>
        <v>OK</v>
      </c>
      <c r="C1746" s="4" t="s">
        <v>7718</v>
      </c>
      <c r="D1746" s="4"/>
      <c r="E1746" s="4"/>
      <c r="F1746" s="4" t="s">
        <v>7719</v>
      </c>
      <c r="G1746" s="4"/>
      <c r="H1746" s="4"/>
      <c r="I1746" s="4"/>
      <c r="J1746" s="4"/>
      <c r="K1746" s="4"/>
      <c r="L1746" s="4"/>
      <c r="M1746" s="4" t="s">
        <v>47</v>
      </c>
      <c r="N1746" s="4" t="s">
        <v>8</v>
      </c>
      <c r="O1746" s="4" t="s">
        <v>804</v>
      </c>
      <c r="P1746" s="4" t="s">
        <v>884</v>
      </c>
      <c r="Q1746" s="4"/>
      <c r="R1746" s="4"/>
      <c r="S1746" s="4"/>
      <c r="T1746" s="4"/>
      <c r="U1746" s="4"/>
      <c r="V1746" s="4"/>
      <c r="W1746" s="4"/>
      <c r="X1746" s="4"/>
      <c r="Y1746" s="4"/>
      <c r="Z1746" s="4"/>
      <c r="AA1746" s="4">
        <v>1778.0</v>
      </c>
      <c r="AB1746" s="4" t="s">
        <v>49</v>
      </c>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c r="BI1746" s="4"/>
      <c r="BJ1746" s="243" t="str">
        <f t="shared" si="129"/>
        <v>TNBT</v>
      </c>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row>
    <row r="1747" ht="14.25" customHeight="1">
      <c r="A1747" s="1" t="str">
        <f t="shared" si="183"/>
        <v>Giữ chỗ</v>
      </c>
      <c r="B1747" s="103" t="str">
        <f t="shared" si="4"/>
        <v>OK</v>
      </c>
      <c r="C1747" s="4" t="s">
        <v>7718</v>
      </c>
      <c r="D1747" s="4"/>
      <c r="E1747" s="4"/>
      <c r="F1747" s="4"/>
      <c r="G1747" s="4"/>
      <c r="H1747" s="4"/>
      <c r="I1747" s="4"/>
      <c r="J1747" s="4"/>
      <c r="K1747" s="4"/>
      <c r="L1747" s="4"/>
      <c r="M1747" s="4" t="s">
        <v>47</v>
      </c>
      <c r="N1747" s="4" t="s">
        <v>8</v>
      </c>
      <c r="O1747" s="4" t="s">
        <v>804</v>
      </c>
      <c r="P1747" s="4" t="s">
        <v>884</v>
      </c>
      <c r="Q1747" s="4"/>
      <c r="R1747" s="4"/>
      <c r="S1747" s="4"/>
      <c r="T1747" s="4"/>
      <c r="U1747" s="4"/>
      <c r="V1747" s="4"/>
      <c r="W1747" s="4"/>
      <c r="X1747" s="4"/>
      <c r="Y1747" s="4"/>
      <c r="Z1747" s="4"/>
      <c r="AA1747" s="4">
        <v>1779.0</v>
      </c>
      <c r="AB1747" s="4" t="s">
        <v>49</v>
      </c>
      <c r="AC1747" s="4"/>
      <c r="AD1747" s="4"/>
      <c r="AE1747" s="4"/>
      <c r="AF1747" s="4"/>
      <c r="AG1747" s="4"/>
      <c r="AH1747" s="4"/>
      <c r="AI1747" s="4"/>
      <c r="AJ1747" s="4"/>
      <c r="AK1747" s="4"/>
      <c r="AL1747" s="4"/>
      <c r="AM1747" s="4"/>
      <c r="AN1747" s="4"/>
      <c r="AO1747" s="4"/>
      <c r="AP1747" s="4"/>
      <c r="AQ1747" s="4"/>
      <c r="AR1747" s="4"/>
      <c r="AS1747" s="4"/>
      <c r="AT1747" s="4"/>
      <c r="AU1747" s="4"/>
      <c r="AV1747" s="4"/>
      <c r="AW1747" s="4"/>
      <c r="AX1747" s="4"/>
      <c r="AY1747" s="4"/>
      <c r="AZ1747" s="4"/>
      <c r="BA1747" s="4"/>
      <c r="BB1747" s="4"/>
      <c r="BC1747" s="4"/>
      <c r="BD1747" s="4"/>
      <c r="BE1747" s="4"/>
      <c r="BF1747" s="4"/>
      <c r="BG1747" s="4"/>
      <c r="BH1747" s="4"/>
      <c r="BI1747" s="4"/>
      <c r="BJ1747" s="243" t="str">
        <f t="shared" si="129"/>
        <v>TNBT</v>
      </c>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c r="CL1747" s="4"/>
      <c r="CM1747" s="4"/>
    </row>
    <row r="1748" ht="14.25" customHeight="1">
      <c r="A1748" s="1" t="str">
        <f t="shared" si="183"/>
        <v/>
      </c>
      <c r="B1748" s="103" t="str">
        <f t="shared" si="4"/>
        <v>Có sẵn</v>
      </c>
      <c r="C1748" s="4" t="s">
        <v>7718</v>
      </c>
      <c r="D1748" s="4"/>
      <c r="E1748" s="4"/>
      <c r="F1748" s="4" t="s">
        <v>7719</v>
      </c>
      <c r="G1748" s="4"/>
      <c r="H1748" s="4"/>
      <c r="I1748" s="4"/>
      <c r="J1748" s="4"/>
      <c r="K1748" s="4"/>
      <c r="L1748" s="4"/>
      <c r="M1748" s="4"/>
      <c r="N1748" s="4"/>
      <c r="O1748" s="4"/>
      <c r="P1748" s="4" t="s">
        <v>8320</v>
      </c>
      <c r="Q1748" s="4" t="s">
        <v>5</v>
      </c>
      <c r="R1748" s="4" t="s">
        <v>8321</v>
      </c>
      <c r="S1748" s="4" t="s">
        <v>114</v>
      </c>
      <c r="T1748" s="4" t="s">
        <v>115</v>
      </c>
      <c r="U1748" s="4" t="s">
        <v>116</v>
      </c>
      <c r="V1748" s="4" t="s">
        <v>117</v>
      </c>
      <c r="W1748" s="4" t="s">
        <v>118</v>
      </c>
      <c r="X1748" s="4" t="s">
        <v>242</v>
      </c>
      <c r="Y1748" s="4"/>
      <c r="Z1748" s="4" t="s">
        <v>8322</v>
      </c>
      <c r="AA1748" s="4">
        <v>1780.0</v>
      </c>
      <c r="AB1748" s="4" t="s">
        <v>49</v>
      </c>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4"/>
      <c r="BH1748" s="4"/>
      <c r="BI1748" s="4"/>
      <c r="BJ1748" s="243" t="str">
        <f t="shared" si="129"/>
        <v>TNLT</v>
      </c>
      <c r="BK1748" s="4"/>
      <c r="BL1748" s="4"/>
      <c r="BM1748" s="4"/>
      <c r="BN1748" s="4"/>
      <c r="BO1748" s="4"/>
      <c r="BP1748" s="4"/>
      <c r="BQ1748" s="4"/>
      <c r="BR1748" s="4"/>
      <c r="BS1748" s="4"/>
      <c r="BT1748" s="4"/>
      <c r="BU1748" s="4"/>
      <c r="BV1748" s="4"/>
      <c r="BW1748" s="4"/>
      <c r="BX1748" s="4"/>
      <c r="BY1748" s="4"/>
      <c r="BZ1748" s="4"/>
      <c r="CA1748" s="4"/>
      <c r="CB1748" s="4"/>
      <c r="CC1748" s="4"/>
      <c r="CD1748" s="4"/>
      <c r="CE1748" s="4"/>
      <c r="CF1748" s="4"/>
      <c r="CG1748" s="4"/>
      <c r="CH1748" s="4"/>
      <c r="CI1748" s="4"/>
      <c r="CJ1748" s="4"/>
      <c r="CK1748" s="4"/>
      <c r="CL1748" s="4"/>
      <c r="CM1748" s="4"/>
    </row>
    <row r="1749" ht="14.25" customHeight="1">
      <c r="A1749" s="1" t="str">
        <f t="shared" si="183"/>
        <v/>
      </c>
      <c r="B1749" s="103" t="str">
        <f t="shared" si="4"/>
        <v>Có sẵn</v>
      </c>
      <c r="C1749" s="4" t="s">
        <v>7718</v>
      </c>
      <c r="D1749" s="4"/>
      <c r="E1749" s="4"/>
      <c r="F1749" s="4"/>
      <c r="G1749" s="4"/>
      <c r="H1749" s="4"/>
      <c r="I1749" s="4"/>
      <c r="J1749" s="4"/>
      <c r="K1749" s="4"/>
      <c r="L1749" s="4"/>
      <c r="M1749" s="4"/>
      <c r="N1749" s="4"/>
      <c r="O1749" s="4"/>
      <c r="P1749" s="4"/>
      <c r="Q1749" s="4" t="s">
        <v>5</v>
      </c>
      <c r="R1749" s="4" t="s">
        <v>8323</v>
      </c>
      <c r="S1749" s="4" t="s">
        <v>114</v>
      </c>
      <c r="T1749" s="4" t="s">
        <v>115</v>
      </c>
      <c r="U1749" s="4" t="s">
        <v>116</v>
      </c>
      <c r="V1749" s="4" t="s">
        <v>117</v>
      </c>
      <c r="W1749" s="4" t="s">
        <v>118</v>
      </c>
      <c r="X1749" s="4" t="s">
        <v>150</v>
      </c>
      <c r="Y1749" s="4"/>
      <c r="Z1749" s="4" t="s">
        <v>8324</v>
      </c>
      <c r="AA1749" s="4">
        <v>1781.0</v>
      </c>
      <c r="AB1749" s="4" t="s">
        <v>49</v>
      </c>
      <c r="AC1749" s="4"/>
      <c r="AD1749" s="4"/>
      <c r="AE1749" s="4"/>
      <c r="AF1749" s="4"/>
      <c r="AG1749" s="4"/>
      <c r="AH1749" s="4"/>
      <c r="AI1749" s="4"/>
      <c r="AJ1749" s="4"/>
      <c r="AK1749" s="4"/>
      <c r="AL1749" s="4"/>
      <c r="AM1749" s="4"/>
      <c r="AN1749" s="4"/>
      <c r="AO1749" s="4"/>
      <c r="AP1749" s="4"/>
      <c r="AQ1749" s="4"/>
      <c r="AR1749" s="4"/>
      <c r="AS1749" s="4"/>
      <c r="AT1749" s="4"/>
      <c r="AU1749" s="4"/>
      <c r="AV1749" s="4"/>
      <c r="AW1749" s="4"/>
      <c r="AX1749" s="4"/>
      <c r="AY1749" s="4"/>
      <c r="AZ1749" s="4"/>
      <c r="BA1749" s="4"/>
      <c r="BB1749" s="4"/>
      <c r="BC1749" s="4"/>
      <c r="BD1749" s="4"/>
      <c r="BE1749" s="4"/>
      <c r="BF1749" s="4"/>
      <c r="BG1749" s="4"/>
      <c r="BH1749" s="4"/>
      <c r="BI1749" s="4"/>
      <c r="BJ1749" s="243" t="str">
        <f t="shared" si="129"/>
        <v>TNLT</v>
      </c>
      <c r="BK1749" s="4"/>
      <c r="BL1749" s="4"/>
      <c r="BM1749" s="4"/>
      <c r="BN1749" s="4"/>
      <c r="BO1749" s="4"/>
      <c r="BP1749" s="4"/>
      <c r="BQ1749" s="4"/>
      <c r="BR1749" s="4"/>
      <c r="BS1749" s="4"/>
      <c r="BT1749" s="4"/>
      <c r="BU1749" s="4"/>
      <c r="BV1749" s="4"/>
      <c r="BW1749" s="4"/>
      <c r="BX1749" s="4"/>
      <c r="BY1749" s="4"/>
      <c r="BZ1749" s="4"/>
      <c r="CA1749" s="4"/>
      <c r="CB1749" s="4"/>
      <c r="CC1749" s="4"/>
      <c r="CD1749" s="4"/>
      <c r="CE1749" s="4"/>
      <c r="CF1749" s="4"/>
      <c r="CG1749" s="4"/>
      <c r="CH1749" s="4"/>
      <c r="CI1749" s="4"/>
      <c r="CJ1749" s="4"/>
      <c r="CK1749" s="4"/>
      <c r="CL1749" s="4"/>
      <c r="CM1749" s="4"/>
    </row>
    <row r="1750" ht="14.25" customHeight="1">
      <c r="A1750" s="1" t="str">
        <f t="shared" si="183"/>
        <v>OK</v>
      </c>
      <c r="B1750" s="103" t="str">
        <f t="shared" si="4"/>
        <v>OK</v>
      </c>
      <c r="C1750" s="4" t="s">
        <v>7726</v>
      </c>
      <c r="D1750" s="4"/>
      <c r="E1750" s="4"/>
      <c r="F1750" s="4" t="s">
        <v>7727</v>
      </c>
      <c r="G1750" s="4" t="s">
        <v>7728</v>
      </c>
      <c r="H1750" s="4"/>
      <c r="I1750" s="4"/>
      <c r="J1750" s="4"/>
      <c r="K1750" s="4"/>
      <c r="L1750" s="4"/>
      <c r="M1750" s="4" t="s">
        <v>47</v>
      </c>
      <c r="N1750" s="4" t="s">
        <v>8</v>
      </c>
      <c r="O1750" s="4" t="s">
        <v>1905</v>
      </c>
      <c r="P1750" s="4" t="s">
        <v>1927</v>
      </c>
      <c r="Q1750" s="4"/>
      <c r="R1750" s="4" t="s">
        <v>7729</v>
      </c>
      <c r="S1750" s="4" t="s">
        <v>7730</v>
      </c>
      <c r="T1750" s="4" t="s">
        <v>7731</v>
      </c>
      <c r="U1750" s="4" t="s">
        <v>7732</v>
      </c>
      <c r="V1750" s="4" t="s">
        <v>7733</v>
      </c>
      <c r="W1750" s="4" t="s">
        <v>7734</v>
      </c>
      <c r="X1750" s="4" t="s">
        <v>242</v>
      </c>
      <c r="Y1750" s="4" t="s">
        <v>7735</v>
      </c>
      <c r="Z1750" s="4"/>
      <c r="AA1750" s="4">
        <v>1782.0</v>
      </c>
      <c r="AB1750" s="4" t="s">
        <v>49</v>
      </c>
      <c r="AC1750" s="4"/>
      <c r="AD1750" s="20" t="s">
        <v>1190</v>
      </c>
      <c r="AE1750" s="271" t="s">
        <v>7729</v>
      </c>
      <c r="AF1750" s="271" t="s">
        <v>8</v>
      </c>
      <c r="AG1750" s="271" t="s">
        <v>7730</v>
      </c>
      <c r="AH1750" s="271" t="s">
        <v>7731</v>
      </c>
      <c r="AI1750" s="271" t="s">
        <v>7732</v>
      </c>
      <c r="AJ1750" s="271" t="s">
        <v>7733</v>
      </c>
      <c r="AK1750" s="271" t="s">
        <v>7734</v>
      </c>
      <c r="AL1750" s="271" t="s">
        <v>242</v>
      </c>
      <c r="AM1750" s="271" t="s">
        <v>7735</v>
      </c>
      <c r="AN1750" s="270" t="s">
        <v>9554</v>
      </c>
      <c r="AO1750" s="270" t="s">
        <v>9554</v>
      </c>
      <c r="AP1750" s="4"/>
      <c r="AQ1750" s="4"/>
      <c r="AR1750" s="4"/>
      <c r="AS1750" s="4"/>
      <c r="AT1750" s="4"/>
      <c r="AU1750" s="4"/>
      <c r="AV1750" s="4"/>
      <c r="AW1750" s="4"/>
      <c r="AX1750" s="4"/>
      <c r="AY1750" s="4"/>
      <c r="AZ1750" s="4"/>
      <c r="BA1750" s="4"/>
      <c r="BB1750" s="4"/>
      <c r="BC1750" s="4"/>
      <c r="BD1750" s="4"/>
      <c r="BE1750" s="4"/>
      <c r="BF1750" s="4"/>
      <c r="BG1750" s="4"/>
      <c r="BH1750" s="4"/>
      <c r="BI1750" s="4"/>
      <c r="BJ1750" s="243" t="str">
        <f t="shared" si="129"/>
        <v>TNBT</v>
      </c>
      <c r="BK1750" s="4"/>
      <c r="BL1750" s="4"/>
      <c r="BM1750" s="4"/>
      <c r="BN1750" s="4"/>
      <c r="BO1750" s="4"/>
      <c r="BP1750" s="4"/>
      <c r="BQ1750" s="4"/>
      <c r="BR1750" s="4"/>
      <c r="BS1750" s="4"/>
      <c r="BT1750" s="4"/>
      <c r="BU1750" s="4"/>
      <c r="BV1750" s="4"/>
      <c r="BW1750" s="4"/>
      <c r="BX1750" s="4"/>
      <c r="BY1750" s="4"/>
      <c r="BZ1750" s="4"/>
      <c r="CA1750" s="4"/>
      <c r="CB1750" s="4"/>
      <c r="CC1750" s="4"/>
      <c r="CD1750" s="4"/>
      <c r="CE1750" s="4"/>
      <c r="CF1750" s="4"/>
      <c r="CG1750" s="4"/>
      <c r="CH1750" s="4"/>
      <c r="CI1750" s="4"/>
      <c r="CJ1750" s="4"/>
      <c r="CK1750" s="4"/>
      <c r="CL1750" s="4"/>
      <c r="CM1750" s="4"/>
    </row>
    <row r="1751" ht="14.25" customHeight="1">
      <c r="A1751" s="1" t="str">
        <f t="shared" si="183"/>
        <v/>
      </c>
      <c r="B1751" s="103" t="str">
        <f t="shared" si="4"/>
        <v>Tự do chọn</v>
      </c>
      <c r="C1751" s="4" t="s">
        <v>7726</v>
      </c>
      <c r="D1751" s="4"/>
      <c r="E1751" s="4"/>
      <c r="F1751" s="4" t="s">
        <v>7727</v>
      </c>
      <c r="G1751" s="4" t="s">
        <v>7728</v>
      </c>
      <c r="H1751" s="4"/>
      <c r="I1751" s="4"/>
      <c r="J1751" s="4"/>
      <c r="K1751" s="4"/>
      <c r="L1751" s="4"/>
      <c r="M1751" s="4" t="s">
        <v>49</v>
      </c>
      <c r="N1751" s="4" t="s">
        <v>8</v>
      </c>
      <c r="O1751" s="4"/>
      <c r="P1751" s="4"/>
      <c r="Q1751" s="4"/>
      <c r="R1751" s="4"/>
      <c r="S1751" s="4"/>
      <c r="T1751" s="4"/>
      <c r="U1751" s="4"/>
      <c r="V1751" s="4"/>
      <c r="W1751" s="4"/>
      <c r="X1751" s="4"/>
      <c r="Y1751" s="4"/>
      <c r="Z1751" s="4"/>
      <c r="AA1751" s="4">
        <v>1783.0</v>
      </c>
      <c r="AB1751" s="4" t="s">
        <v>47</v>
      </c>
      <c r="AC1751" s="4"/>
      <c r="AD1751" s="20" t="s">
        <v>1037</v>
      </c>
      <c r="AE1751" s="67" t="s">
        <v>8501</v>
      </c>
      <c r="AF1751" s="67" t="s">
        <v>8</v>
      </c>
      <c r="AG1751" s="67" t="s">
        <v>8501</v>
      </c>
      <c r="AH1751" s="67" t="s">
        <v>8501</v>
      </c>
      <c r="AI1751" s="67" t="s">
        <v>8501</v>
      </c>
      <c r="AJ1751" s="67" t="s">
        <v>8501</v>
      </c>
      <c r="AK1751" s="67" t="s">
        <v>8501</v>
      </c>
      <c r="AL1751" s="67" t="s">
        <v>8501</v>
      </c>
      <c r="AM1751" s="67" t="s">
        <v>8501</v>
      </c>
      <c r="AN1751" s="67" t="s">
        <v>9918</v>
      </c>
      <c r="AO1751" s="67" t="s">
        <v>10598</v>
      </c>
      <c r="AP1751" s="4"/>
      <c r="AQ1751" s="4"/>
      <c r="AR1751" s="4"/>
      <c r="AS1751" s="4"/>
      <c r="AT1751" s="4"/>
      <c r="AU1751" s="4"/>
      <c r="AV1751" s="4"/>
      <c r="AW1751" s="4"/>
      <c r="AX1751" s="4"/>
      <c r="AY1751" s="4"/>
      <c r="AZ1751" s="4"/>
      <c r="BA1751" s="4"/>
      <c r="BB1751" s="4"/>
      <c r="BC1751" s="4"/>
      <c r="BD1751" s="4"/>
      <c r="BE1751" s="4"/>
      <c r="BF1751" s="4"/>
      <c r="BG1751" s="4"/>
      <c r="BH1751" s="4"/>
      <c r="BI1751" s="4"/>
      <c r="BJ1751" s="243" t="str">
        <f t="shared" si="129"/>
        <v>TNBT</v>
      </c>
      <c r="BK1751" s="4"/>
      <c r="BL1751" s="4"/>
      <c r="BM1751" s="4"/>
      <c r="BN1751" s="4"/>
      <c r="BO1751" s="4"/>
      <c r="BP1751" s="4"/>
      <c r="BQ1751" s="4"/>
      <c r="BR1751" s="4"/>
      <c r="BS1751" s="4"/>
      <c r="BT1751" s="4"/>
      <c r="BU1751" s="4"/>
      <c r="BV1751" s="4"/>
      <c r="BW1751" s="4"/>
      <c r="BX1751" s="4"/>
      <c r="BY1751" s="4"/>
      <c r="BZ1751" s="4"/>
      <c r="CA1751" s="4"/>
      <c r="CB1751" s="4"/>
      <c r="CC1751" s="4"/>
      <c r="CD1751" s="4"/>
      <c r="CE1751" s="4"/>
      <c r="CF1751" s="4"/>
      <c r="CG1751" s="4"/>
      <c r="CH1751" s="4"/>
      <c r="CI1751" s="4"/>
      <c r="CJ1751" s="4"/>
      <c r="CK1751" s="4"/>
      <c r="CL1751" s="4"/>
      <c r="CM1751" s="4"/>
    </row>
    <row r="1752" ht="14.25" customHeight="1">
      <c r="A1752" s="1" t="str">
        <f t="shared" si="183"/>
        <v/>
      </c>
      <c r="B1752" s="103" t="str">
        <f t="shared" si="4"/>
        <v>Tự do chọn</v>
      </c>
      <c r="C1752" s="4" t="s">
        <v>7726</v>
      </c>
      <c r="D1752" s="4"/>
      <c r="E1752" s="4"/>
      <c r="F1752" s="4" t="s">
        <v>7727</v>
      </c>
      <c r="G1752" s="4" t="s">
        <v>7728</v>
      </c>
      <c r="H1752" s="4"/>
      <c r="I1752" s="4"/>
      <c r="J1752" s="4"/>
      <c r="K1752" s="4"/>
      <c r="L1752" s="4"/>
      <c r="M1752" s="4" t="s">
        <v>49</v>
      </c>
      <c r="N1752" s="4" t="s">
        <v>8</v>
      </c>
      <c r="O1752" s="4"/>
      <c r="P1752" s="4"/>
      <c r="Q1752" s="4"/>
      <c r="R1752" s="4"/>
      <c r="S1752" s="4"/>
      <c r="T1752" s="4"/>
      <c r="U1752" s="4"/>
      <c r="V1752" s="4"/>
      <c r="W1752" s="4"/>
      <c r="X1752" s="4"/>
      <c r="Y1752" s="4"/>
      <c r="Z1752" s="4"/>
      <c r="AA1752" s="4">
        <v>1783.0</v>
      </c>
      <c r="AB1752" s="4" t="s">
        <v>47</v>
      </c>
      <c r="AC1752" s="4"/>
      <c r="AD1752" s="4"/>
      <c r="AE1752" s="4"/>
      <c r="AF1752" s="4"/>
      <c r="AG1752" s="4"/>
      <c r="AH1752" s="4"/>
      <c r="AI1752" s="4"/>
      <c r="AJ1752" s="4"/>
      <c r="AK1752" s="4"/>
      <c r="AL1752" s="4"/>
      <c r="AM1752" s="4"/>
      <c r="AN1752" s="4"/>
      <c r="AO1752" s="4"/>
      <c r="AP1752" s="4"/>
      <c r="AQ1752" s="4"/>
      <c r="AR1752" s="4"/>
      <c r="AS1752" s="4"/>
      <c r="AT1752" s="4"/>
      <c r="AU1752" s="4"/>
      <c r="AV1752" s="4"/>
      <c r="AW1752" s="4"/>
      <c r="AX1752" s="4"/>
      <c r="AY1752" s="4"/>
      <c r="AZ1752" s="4"/>
      <c r="BA1752" s="4"/>
      <c r="BB1752" s="4"/>
      <c r="BC1752" s="4"/>
      <c r="BD1752" s="4"/>
      <c r="BE1752" s="4"/>
      <c r="BF1752" s="4"/>
      <c r="BG1752" s="4"/>
      <c r="BH1752" s="4"/>
      <c r="BI1752" s="4"/>
      <c r="BJ1752" s="243" t="str">
        <f t="shared" si="129"/>
        <v>TNBT</v>
      </c>
      <c r="BK1752" s="4"/>
      <c r="BL1752" s="4"/>
      <c r="BM1752" s="4"/>
      <c r="BN1752" s="4"/>
      <c r="BO1752" s="4"/>
      <c r="BP1752" s="4"/>
      <c r="BQ1752" s="4"/>
      <c r="BR1752" s="4"/>
      <c r="BS1752" s="4"/>
      <c r="BT1752" s="4"/>
      <c r="BU1752" s="4"/>
      <c r="BV1752" s="4"/>
      <c r="BW1752" s="4"/>
      <c r="BX1752" s="4"/>
      <c r="BY1752" s="4"/>
      <c r="BZ1752" s="4"/>
      <c r="CA1752" s="4"/>
      <c r="CB1752" s="4"/>
      <c r="CC1752" s="4"/>
      <c r="CD1752" s="4"/>
      <c r="CE1752" s="4"/>
      <c r="CF1752" s="4"/>
      <c r="CG1752" s="4"/>
      <c r="CH1752" s="4"/>
      <c r="CI1752" s="4"/>
      <c r="CJ1752" s="4"/>
      <c r="CK1752" s="4"/>
      <c r="CL1752" s="4"/>
      <c r="CM1752" s="4"/>
    </row>
    <row r="1753" ht="14.25" customHeight="1">
      <c r="A1753" s="1" t="str">
        <f t="shared" si="183"/>
        <v/>
      </c>
      <c r="B1753" s="103" t="str">
        <f t="shared" si="4"/>
        <v>Tự do chọn</v>
      </c>
      <c r="C1753" s="4" t="s">
        <v>7726</v>
      </c>
      <c r="D1753" s="4"/>
      <c r="E1753" s="4"/>
      <c r="F1753" s="4" t="s">
        <v>7727</v>
      </c>
      <c r="G1753" s="4" t="s">
        <v>7728</v>
      </c>
      <c r="H1753" s="4"/>
      <c r="I1753" s="4"/>
      <c r="J1753" s="4"/>
      <c r="K1753" s="4"/>
      <c r="L1753" s="4"/>
      <c r="M1753" s="4" t="s">
        <v>48</v>
      </c>
      <c r="N1753" s="4" t="s">
        <v>8</v>
      </c>
      <c r="O1753" s="4"/>
      <c r="P1753" s="4"/>
      <c r="Q1753" s="4"/>
      <c r="R1753" s="4"/>
      <c r="S1753" s="4"/>
      <c r="T1753" s="4"/>
      <c r="U1753" s="4"/>
      <c r="V1753" s="4"/>
      <c r="W1753" s="4"/>
      <c r="X1753" s="4"/>
      <c r="Y1753" s="4"/>
      <c r="Z1753" s="4"/>
      <c r="AA1753" s="4">
        <v>1784.0</v>
      </c>
      <c r="AB1753" s="4" t="s">
        <v>48</v>
      </c>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4"/>
      <c r="BH1753" s="4"/>
      <c r="BI1753" s="4"/>
      <c r="BJ1753" s="243" t="str">
        <f t="shared" si="129"/>
        <v>TNBT</v>
      </c>
      <c r="BK1753" s="4"/>
      <c r="BL1753" s="4"/>
      <c r="BM1753" s="4"/>
      <c r="BN1753" s="4"/>
      <c r="BO1753" s="4"/>
      <c r="BP1753" s="4"/>
      <c r="BQ1753" s="4"/>
      <c r="BR1753" s="4"/>
      <c r="BS1753" s="4"/>
      <c r="BT1753" s="4"/>
      <c r="BU1753" s="4"/>
      <c r="BV1753" s="4"/>
      <c r="BW1753" s="4"/>
      <c r="BX1753" s="4"/>
      <c r="BY1753" s="4"/>
      <c r="BZ1753" s="4"/>
      <c r="CA1753" s="4"/>
      <c r="CB1753" s="4"/>
      <c r="CC1753" s="4"/>
      <c r="CD1753" s="4"/>
      <c r="CE1753" s="4"/>
      <c r="CF1753" s="4"/>
      <c r="CG1753" s="4"/>
      <c r="CH1753" s="4"/>
      <c r="CI1753" s="4"/>
      <c r="CJ1753" s="4"/>
      <c r="CK1753" s="4"/>
      <c r="CL1753" s="4"/>
      <c r="CM1753" s="4"/>
    </row>
    <row r="1754" ht="14.25" customHeight="1">
      <c r="A1754" s="1"/>
      <c r="B1754" s="103" t="str">
        <f t="shared" si="4"/>
        <v>Thêm</v>
      </c>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c r="BI1754" s="4"/>
      <c r="BJ1754" s="243" t="str">
        <f t="shared" si="129"/>
        <v/>
      </c>
      <c r="BK1754" s="4"/>
      <c r="BL1754" s="4"/>
      <c r="BM1754" s="4"/>
      <c r="BN1754" s="4"/>
      <c r="BO1754" s="4"/>
      <c r="BP1754" s="4"/>
      <c r="BQ1754" s="4"/>
      <c r="BR1754" s="4"/>
      <c r="BS1754" s="4"/>
      <c r="BT1754" s="4"/>
      <c r="BU1754" s="4"/>
      <c r="BV1754" s="4"/>
      <c r="BW1754" s="4"/>
      <c r="BX1754" s="4"/>
      <c r="BY1754" s="4"/>
      <c r="BZ1754" s="4"/>
      <c r="CA1754" s="4"/>
      <c r="CB1754" s="4"/>
      <c r="CC1754" s="4"/>
      <c r="CD1754" s="4"/>
      <c r="CE1754" s="4"/>
      <c r="CF1754" s="4"/>
      <c r="CG1754" s="4"/>
      <c r="CH1754" s="4"/>
      <c r="CI1754" s="4"/>
      <c r="CJ1754" s="4"/>
      <c r="CK1754" s="4"/>
      <c r="CL1754" s="4"/>
      <c r="CM1754" s="4"/>
    </row>
    <row r="1755" ht="14.25" customHeight="1">
      <c r="A1755" s="1" t="str">
        <f t="shared" ref="A1755:A1758" si="184">SWITCH(B1755,"OK",IF(ISBLANK(R1755),IF(ISBLANK(P1755),"Giữ chỗ nhóm","Giữ chỗ"),"OK"),"Chưa làm",IF(P1755&lt;&gt;"","Giữ chỗ",""),0,IF(ISBLANK(R1755),"Thêm",""),"")</f>
        <v>Giữ chỗ</v>
      </c>
      <c r="B1755" s="103" t="str">
        <f t="shared" si="4"/>
        <v>OK</v>
      </c>
      <c r="C1755" s="4" t="s">
        <v>7740</v>
      </c>
      <c r="D1755" s="4"/>
      <c r="E1755" s="4"/>
      <c r="F1755" s="4"/>
      <c r="G1755" s="4" t="s">
        <v>7741</v>
      </c>
      <c r="H1755" s="4"/>
      <c r="I1755" s="4"/>
      <c r="J1755" s="4"/>
      <c r="K1755" s="4"/>
      <c r="L1755" s="4"/>
      <c r="M1755" s="4" t="s">
        <v>47</v>
      </c>
      <c r="N1755" s="4" t="s">
        <v>8</v>
      </c>
      <c r="O1755" s="4" t="s">
        <v>414</v>
      </c>
      <c r="P1755" s="4" t="s">
        <v>1810</v>
      </c>
      <c r="Q1755" s="4"/>
      <c r="R1755" s="4"/>
      <c r="S1755" s="4"/>
      <c r="T1755" s="4"/>
      <c r="U1755" s="4"/>
      <c r="V1755" s="4"/>
      <c r="W1755" s="4"/>
      <c r="X1755" s="4"/>
      <c r="Y1755" s="4"/>
      <c r="Z1755" s="4"/>
      <c r="AA1755" s="4">
        <v>1786.0</v>
      </c>
      <c r="AB1755" s="4" t="s">
        <v>49</v>
      </c>
      <c r="AC1755" s="4"/>
      <c r="AD1755" s="20" t="s">
        <v>1940</v>
      </c>
      <c r="AE1755" s="67" t="s">
        <v>10599</v>
      </c>
      <c r="AF1755" s="67" t="s">
        <v>8</v>
      </c>
      <c r="AG1755" s="67" t="s">
        <v>10600</v>
      </c>
      <c r="AH1755" s="67" t="s">
        <v>10601</v>
      </c>
      <c r="AI1755" s="67" t="s">
        <v>10602</v>
      </c>
      <c r="AJ1755" s="67" t="s">
        <v>10603</v>
      </c>
      <c r="AK1755" s="67" t="s">
        <v>10604</v>
      </c>
      <c r="AL1755" s="67" t="s">
        <v>10605</v>
      </c>
      <c r="AM1755" s="67" t="s">
        <v>10606</v>
      </c>
      <c r="AN1755" s="67" t="s">
        <v>6191</v>
      </c>
      <c r="AO1755" s="67" t="s">
        <v>10607</v>
      </c>
      <c r="AP1755" s="4"/>
      <c r="AQ1755" s="4"/>
      <c r="AR1755" s="4"/>
      <c r="AS1755" s="4"/>
      <c r="AT1755" s="4"/>
      <c r="AU1755" s="4"/>
      <c r="AV1755" s="4"/>
      <c r="AW1755" s="4"/>
      <c r="AX1755" s="4"/>
      <c r="AY1755" s="4"/>
      <c r="AZ1755" s="4"/>
      <c r="BA1755" s="4"/>
      <c r="BB1755" s="4"/>
      <c r="BC1755" s="4"/>
      <c r="BD1755" s="4"/>
      <c r="BE1755" s="4"/>
      <c r="BF1755" s="4"/>
      <c r="BG1755" s="4"/>
      <c r="BH1755" s="4"/>
      <c r="BI1755" s="4"/>
      <c r="BJ1755" s="243" t="str">
        <f t="shared" si="129"/>
        <v>TNBT</v>
      </c>
      <c r="BK1755" s="4"/>
      <c r="BL1755" s="4"/>
      <c r="BM1755" s="4"/>
      <c r="BN1755" s="4"/>
      <c r="BO1755" s="4"/>
      <c r="BP1755" s="4"/>
      <c r="BQ1755" s="4"/>
      <c r="BR1755" s="4"/>
      <c r="BS1755" s="4"/>
      <c r="BT1755" s="4"/>
      <c r="BU1755" s="4"/>
      <c r="BV1755" s="4"/>
      <c r="BW1755" s="4"/>
      <c r="BX1755" s="4"/>
      <c r="BY1755" s="4"/>
      <c r="BZ1755" s="4"/>
      <c r="CA1755" s="4"/>
      <c r="CB1755" s="4"/>
      <c r="CC1755" s="4"/>
      <c r="CD1755" s="4"/>
      <c r="CE1755" s="4"/>
      <c r="CF1755" s="4"/>
      <c r="CG1755" s="4"/>
      <c r="CH1755" s="4"/>
      <c r="CI1755" s="4"/>
      <c r="CJ1755" s="4"/>
      <c r="CK1755" s="4"/>
      <c r="CL1755" s="4"/>
      <c r="CM1755" s="4"/>
    </row>
    <row r="1756" ht="14.25" customHeight="1">
      <c r="A1756" s="1" t="str">
        <f t="shared" si="184"/>
        <v>OK</v>
      </c>
      <c r="B1756" s="103" t="str">
        <f t="shared" si="4"/>
        <v>OK</v>
      </c>
      <c r="C1756" s="4" t="s">
        <v>7740</v>
      </c>
      <c r="D1756" s="4"/>
      <c r="E1756" s="4"/>
      <c r="F1756" s="4"/>
      <c r="G1756" s="4" t="s">
        <v>7741</v>
      </c>
      <c r="H1756" s="4"/>
      <c r="I1756" s="4"/>
      <c r="J1756" s="4"/>
      <c r="K1756" s="4"/>
      <c r="L1756" s="4"/>
      <c r="M1756" s="4" t="s">
        <v>49</v>
      </c>
      <c r="N1756" s="4" t="s">
        <v>8</v>
      </c>
      <c r="O1756" s="4" t="s">
        <v>3028</v>
      </c>
      <c r="P1756" s="4" t="s">
        <v>3391</v>
      </c>
      <c r="Q1756" s="4"/>
      <c r="R1756" s="4" t="s">
        <v>8325</v>
      </c>
      <c r="S1756" s="4" t="s">
        <v>8326</v>
      </c>
      <c r="T1756" s="4" t="s">
        <v>8327</v>
      </c>
      <c r="U1756" s="4" t="s">
        <v>8328</v>
      </c>
      <c r="V1756" s="4" t="s">
        <v>8329</v>
      </c>
      <c r="W1756" s="4" t="s">
        <v>8330</v>
      </c>
      <c r="X1756" s="4"/>
      <c r="Y1756" s="4"/>
      <c r="Z1756" s="4"/>
      <c r="AA1756" s="4">
        <v>1787.0</v>
      </c>
      <c r="AB1756" s="4" t="s">
        <v>47</v>
      </c>
      <c r="AC1756" s="4"/>
      <c r="AD1756" s="20" t="s">
        <v>236</v>
      </c>
      <c r="AE1756" s="67" t="s">
        <v>10608</v>
      </c>
      <c r="AF1756" s="67" t="s">
        <v>8</v>
      </c>
      <c r="AG1756" s="67" t="s">
        <v>10609</v>
      </c>
      <c r="AH1756" s="67" t="s">
        <v>10610</v>
      </c>
      <c r="AI1756" s="67" t="s">
        <v>10611</v>
      </c>
      <c r="AJ1756" s="67" t="s">
        <v>10612</v>
      </c>
      <c r="AK1756" s="67" t="s">
        <v>10613</v>
      </c>
      <c r="AL1756" s="67" t="s">
        <v>9834</v>
      </c>
      <c r="AM1756" s="67" t="s">
        <v>10614</v>
      </c>
      <c r="AN1756" s="67" t="s">
        <v>10615</v>
      </c>
      <c r="AO1756" s="67" t="s">
        <v>10616</v>
      </c>
      <c r="AP1756" s="4"/>
      <c r="AQ1756" s="4"/>
      <c r="AR1756" s="4"/>
      <c r="AS1756" s="4"/>
      <c r="AT1756" s="4"/>
      <c r="AU1756" s="4"/>
      <c r="AV1756" s="4"/>
      <c r="AW1756" s="4"/>
      <c r="AX1756" s="4"/>
      <c r="AY1756" s="4"/>
      <c r="AZ1756" s="4"/>
      <c r="BA1756" s="4"/>
      <c r="BB1756" s="4"/>
      <c r="BC1756" s="4"/>
      <c r="BD1756" s="4"/>
      <c r="BE1756" s="4"/>
      <c r="BF1756" s="4"/>
      <c r="BG1756" s="4"/>
      <c r="BH1756" s="4"/>
      <c r="BI1756" s="4"/>
      <c r="BJ1756" s="243" t="str">
        <f t="shared" si="129"/>
        <v>TNBT</v>
      </c>
      <c r="BK1756" s="4"/>
      <c r="BL1756" s="4"/>
      <c r="BM1756" s="4"/>
      <c r="BN1756" s="4"/>
      <c r="BO1756" s="4"/>
      <c r="BP1756" s="4"/>
      <c r="BQ1756" s="4"/>
      <c r="BR1756" s="4"/>
      <c r="BS1756" s="4"/>
      <c r="BT1756" s="4"/>
      <c r="BU1756" s="4"/>
      <c r="BV1756" s="4"/>
      <c r="BW1756" s="4"/>
      <c r="BX1756" s="4"/>
      <c r="BY1756" s="4"/>
      <c r="BZ1756" s="4"/>
      <c r="CA1756" s="4"/>
      <c r="CB1756" s="4"/>
      <c r="CC1756" s="4"/>
      <c r="CD1756" s="4"/>
      <c r="CE1756" s="4"/>
      <c r="CF1756" s="4"/>
      <c r="CG1756" s="4"/>
      <c r="CH1756" s="4"/>
      <c r="CI1756" s="4"/>
      <c r="CJ1756" s="4"/>
      <c r="CK1756" s="4"/>
      <c r="CL1756" s="4"/>
      <c r="CM1756" s="4"/>
    </row>
    <row r="1757" ht="14.25" customHeight="1">
      <c r="A1757" s="1" t="str">
        <f t="shared" si="184"/>
        <v/>
      </c>
      <c r="B1757" s="103" t="str">
        <f t="shared" si="4"/>
        <v>Tự do chọn</v>
      </c>
      <c r="C1757" s="4" t="s">
        <v>7740</v>
      </c>
      <c r="D1757" s="4"/>
      <c r="E1757" s="4"/>
      <c r="F1757" s="4"/>
      <c r="G1757" s="4" t="s">
        <v>7741</v>
      </c>
      <c r="H1757" s="4"/>
      <c r="I1757" s="4"/>
      <c r="J1757" s="4"/>
      <c r="K1757" s="4"/>
      <c r="L1757" s="4"/>
      <c r="M1757" s="4" t="s">
        <v>49</v>
      </c>
      <c r="N1757" s="4" t="s">
        <v>8</v>
      </c>
      <c r="O1757" s="4"/>
      <c r="P1757" s="4"/>
      <c r="Q1757" s="4"/>
      <c r="R1757" s="4"/>
      <c r="S1757" s="4"/>
      <c r="T1757" s="4"/>
      <c r="U1757" s="4"/>
      <c r="V1757" s="4"/>
      <c r="W1757" s="4"/>
      <c r="X1757" s="4"/>
      <c r="Y1757" s="4"/>
      <c r="Z1757" s="4"/>
      <c r="AA1757" s="4">
        <v>1787.0</v>
      </c>
      <c r="AB1757" s="4" t="s">
        <v>47</v>
      </c>
      <c r="AC1757" s="4"/>
      <c r="AD1757" s="4"/>
      <c r="AE1757" s="4"/>
      <c r="AF1757" s="4"/>
      <c r="AG1757" s="4"/>
      <c r="AH1757" s="4"/>
      <c r="AI1757" s="4"/>
      <c r="AJ1757" s="4"/>
      <c r="AK1757" s="4"/>
      <c r="AL1757" s="4"/>
      <c r="AM1757" s="4"/>
      <c r="AN1757" s="4"/>
      <c r="AO1757" s="4"/>
      <c r="AP1757" s="4"/>
      <c r="AQ1757" s="4"/>
      <c r="AR1757" s="4"/>
      <c r="AS1757" s="4"/>
      <c r="AT1757" s="4"/>
      <c r="AU1757" s="4"/>
      <c r="AV1757" s="4"/>
      <c r="AW1757" s="4"/>
      <c r="AX1757" s="4"/>
      <c r="AY1757" s="4"/>
      <c r="AZ1757" s="4"/>
      <c r="BA1757" s="4"/>
      <c r="BB1757" s="4"/>
      <c r="BC1757" s="4"/>
      <c r="BD1757" s="4"/>
      <c r="BE1757" s="4"/>
      <c r="BF1757" s="4"/>
      <c r="BG1757" s="4"/>
      <c r="BH1757" s="4"/>
      <c r="BI1757" s="4"/>
      <c r="BJ1757" s="243" t="str">
        <f t="shared" si="129"/>
        <v>TNBT</v>
      </c>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c r="CL1757" s="4"/>
      <c r="CM1757" s="4"/>
    </row>
    <row r="1758" ht="14.25" customHeight="1">
      <c r="A1758" s="1" t="str">
        <f t="shared" si="184"/>
        <v/>
      </c>
      <c r="B1758" s="103" t="str">
        <f t="shared" si="4"/>
        <v>Tự do chọn</v>
      </c>
      <c r="C1758" s="4" t="s">
        <v>7740</v>
      </c>
      <c r="D1758" s="4"/>
      <c r="E1758" s="4"/>
      <c r="F1758" s="4"/>
      <c r="G1758" s="4" t="s">
        <v>7741</v>
      </c>
      <c r="H1758" s="4"/>
      <c r="I1758" s="4"/>
      <c r="J1758" s="4"/>
      <c r="K1758" s="4"/>
      <c r="L1758" s="4"/>
      <c r="M1758" s="4" t="s">
        <v>48</v>
      </c>
      <c r="N1758" s="4" t="s">
        <v>8</v>
      </c>
      <c r="O1758" s="4"/>
      <c r="P1758" s="4"/>
      <c r="Q1758" s="4"/>
      <c r="R1758" s="4"/>
      <c r="S1758" s="4"/>
      <c r="T1758" s="4"/>
      <c r="U1758" s="4"/>
      <c r="V1758" s="4"/>
      <c r="W1758" s="4"/>
      <c r="X1758" s="4"/>
      <c r="Y1758" s="4"/>
      <c r="Z1758" s="4"/>
      <c r="AA1758" s="4">
        <v>1788.0</v>
      </c>
      <c r="AB1758" s="4" t="s">
        <v>48</v>
      </c>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4"/>
      <c r="BH1758" s="4"/>
      <c r="BI1758" s="4"/>
      <c r="BJ1758" s="243" t="str">
        <f t="shared" si="129"/>
        <v>TNBT</v>
      </c>
      <c r="BK1758" s="4"/>
      <c r="BL1758" s="4"/>
      <c r="BM1758" s="4"/>
      <c r="BN1758" s="4"/>
      <c r="BO1758" s="4"/>
      <c r="BP1758" s="4"/>
      <c r="BQ1758" s="4"/>
      <c r="BR1758" s="4"/>
      <c r="BS1758" s="4"/>
      <c r="BT1758" s="4"/>
      <c r="BU1758" s="4"/>
      <c r="BV1758" s="4"/>
      <c r="BW1758" s="4"/>
      <c r="BX1758" s="4"/>
      <c r="BY1758" s="4"/>
      <c r="BZ1758" s="4"/>
      <c r="CA1758" s="4"/>
      <c r="CB1758" s="4"/>
      <c r="CC1758" s="4"/>
      <c r="CD1758" s="4"/>
      <c r="CE1758" s="4"/>
      <c r="CF1758" s="4"/>
      <c r="CG1758" s="4"/>
      <c r="CH1758" s="4"/>
      <c r="CI1758" s="4"/>
      <c r="CJ1758" s="4"/>
      <c r="CK1758" s="4"/>
      <c r="CL1758" s="4"/>
      <c r="CM1758" s="4"/>
    </row>
    <row r="1759" ht="14.25" customHeight="1">
      <c r="A1759" s="1"/>
      <c r="B1759" s="103" t="str">
        <f t="shared" si="4"/>
        <v>Thêm</v>
      </c>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4"/>
      <c r="BH1759" s="4"/>
      <c r="BI1759" s="4"/>
      <c r="BJ1759" s="243" t="str">
        <f t="shared" si="129"/>
        <v/>
      </c>
      <c r="BK1759" s="4"/>
      <c r="BL1759" s="4"/>
      <c r="BM1759" s="4"/>
      <c r="BN1759" s="4"/>
      <c r="BO1759" s="4"/>
      <c r="BP1759" s="4"/>
      <c r="BQ1759" s="4"/>
      <c r="BR1759" s="4"/>
      <c r="BS1759" s="4"/>
      <c r="BT1759" s="4"/>
      <c r="BU1759" s="4"/>
      <c r="BV1759" s="4"/>
      <c r="BW1759" s="4"/>
      <c r="BX1759" s="4"/>
      <c r="BY1759" s="4"/>
      <c r="BZ1759" s="4"/>
      <c r="CA1759" s="4"/>
      <c r="CB1759" s="4"/>
      <c r="CC1759" s="4"/>
      <c r="CD1759" s="4"/>
      <c r="CE1759" s="4"/>
      <c r="CF1759" s="4"/>
      <c r="CG1759" s="4"/>
      <c r="CH1759" s="4"/>
      <c r="CI1759" s="4"/>
      <c r="CJ1759" s="4"/>
      <c r="CK1759" s="4"/>
      <c r="CL1759" s="4"/>
      <c r="CM1759" s="4"/>
    </row>
    <row r="1760" ht="14.25" customHeight="1">
      <c r="A1760" s="1" t="str">
        <f t="shared" ref="A1760:A1763" si="185">SWITCH(B1760,"OK",IF(ISBLANK(R1760),IF(ISBLANK(P1760),"Giữ chỗ nhóm","Giữ chỗ"),"OK"),"Chưa làm",IF(P1760&lt;&gt;"","Giữ chỗ",""),0,IF(ISBLANK(R1760),"Thêm",""),"")</f>
        <v>OK</v>
      </c>
      <c r="B1760" s="103" t="str">
        <f t="shared" si="4"/>
        <v>OK</v>
      </c>
      <c r="C1760" s="4" t="s">
        <v>7746</v>
      </c>
      <c r="D1760" s="4"/>
      <c r="E1760" s="4"/>
      <c r="F1760" s="4"/>
      <c r="G1760" s="4" t="s">
        <v>7747</v>
      </c>
      <c r="H1760" s="4"/>
      <c r="I1760" s="4"/>
      <c r="J1760" s="4"/>
      <c r="K1760" s="4"/>
      <c r="L1760" s="4"/>
      <c r="M1760" s="4" t="s">
        <v>47</v>
      </c>
      <c r="N1760" s="4" t="s">
        <v>8</v>
      </c>
      <c r="O1760" s="4" t="s">
        <v>1905</v>
      </c>
      <c r="P1760" s="4" t="s">
        <v>1927</v>
      </c>
      <c r="Q1760" s="4"/>
      <c r="R1760" s="4" t="s">
        <v>7748</v>
      </c>
      <c r="S1760" s="4" t="s">
        <v>7749</v>
      </c>
      <c r="T1760" s="4" t="s">
        <v>7750</v>
      </c>
      <c r="U1760" s="4" t="s">
        <v>7751</v>
      </c>
      <c r="V1760" s="4" t="s">
        <v>7752</v>
      </c>
      <c r="W1760" s="4" t="s">
        <v>7753</v>
      </c>
      <c r="X1760" s="4" t="s">
        <v>151</v>
      </c>
      <c r="Y1760" s="4" t="s">
        <v>7754</v>
      </c>
      <c r="Z1760" s="4"/>
      <c r="AA1760" s="4">
        <v>1790.0</v>
      </c>
      <c r="AB1760" s="4" t="s">
        <v>49</v>
      </c>
      <c r="AC1760" s="4"/>
      <c r="AD1760" s="20" t="s">
        <v>927</v>
      </c>
      <c r="AE1760" s="67" t="s">
        <v>8171</v>
      </c>
      <c r="AF1760" s="67" t="s">
        <v>8</v>
      </c>
      <c r="AG1760" s="67" t="s">
        <v>8171</v>
      </c>
      <c r="AH1760" s="67" t="s">
        <v>8171</v>
      </c>
      <c r="AI1760" s="67" t="s">
        <v>8171</v>
      </c>
      <c r="AJ1760" s="67" t="s">
        <v>8171</v>
      </c>
      <c r="AK1760" s="67" t="s">
        <v>8171</v>
      </c>
      <c r="AL1760" s="67" t="s">
        <v>8171</v>
      </c>
      <c r="AM1760" s="67" t="s">
        <v>8171</v>
      </c>
      <c r="AN1760" s="67" t="s">
        <v>8249</v>
      </c>
      <c r="AO1760" s="67" t="s">
        <v>8249</v>
      </c>
      <c r="AP1760" s="4"/>
      <c r="AQ1760" s="4"/>
      <c r="AR1760" s="4"/>
      <c r="AS1760" s="4"/>
      <c r="AT1760" s="4"/>
      <c r="AU1760" s="4"/>
      <c r="AV1760" s="4"/>
      <c r="AW1760" s="4"/>
      <c r="AX1760" s="4"/>
      <c r="AY1760" s="4"/>
      <c r="AZ1760" s="4"/>
      <c r="BA1760" s="4"/>
      <c r="BB1760" s="4"/>
      <c r="BC1760" s="4"/>
      <c r="BD1760" s="4"/>
      <c r="BE1760" s="4"/>
      <c r="BF1760" s="4"/>
      <c r="BG1760" s="4"/>
      <c r="BH1760" s="4"/>
      <c r="BI1760" s="4"/>
      <c r="BJ1760" s="243" t="str">
        <f t="shared" si="129"/>
        <v>TNBT</v>
      </c>
      <c r="BK1760" s="4"/>
      <c r="BL1760" s="4"/>
      <c r="BM1760" s="4"/>
      <c r="BN1760" s="4"/>
      <c r="BO1760" s="4"/>
      <c r="BP1760" s="4"/>
      <c r="BQ1760" s="4"/>
      <c r="BR1760" s="4"/>
      <c r="BS1760" s="4"/>
      <c r="BT1760" s="4"/>
      <c r="BU1760" s="4"/>
      <c r="BV1760" s="4"/>
      <c r="BW1760" s="4"/>
      <c r="BX1760" s="4"/>
      <c r="BY1760" s="4"/>
      <c r="BZ1760" s="4"/>
      <c r="CA1760" s="4"/>
      <c r="CB1760" s="4"/>
      <c r="CC1760" s="4"/>
      <c r="CD1760" s="4"/>
      <c r="CE1760" s="4"/>
      <c r="CF1760" s="4"/>
      <c r="CG1760" s="4"/>
      <c r="CH1760" s="4"/>
      <c r="CI1760" s="4"/>
      <c r="CJ1760" s="4"/>
      <c r="CK1760" s="4"/>
      <c r="CL1760" s="4"/>
      <c r="CM1760" s="4"/>
    </row>
    <row r="1761" ht="14.25" customHeight="1">
      <c r="A1761" s="1" t="str">
        <f t="shared" si="185"/>
        <v/>
      </c>
      <c r="B1761" s="103" t="str">
        <f t="shared" si="4"/>
        <v>Tự do chọn</v>
      </c>
      <c r="C1761" s="4" t="s">
        <v>7746</v>
      </c>
      <c r="D1761" s="4"/>
      <c r="E1761" s="4"/>
      <c r="F1761" s="4"/>
      <c r="G1761" s="4" t="s">
        <v>7747</v>
      </c>
      <c r="H1761" s="4"/>
      <c r="I1761" s="4"/>
      <c r="J1761" s="4"/>
      <c r="K1761" s="4"/>
      <c r="L1761" s="4"/>
      <c r="M1761" s="4" t="s">
        <v>49</v>
      </c>
      <c r="N1761" s="4" t="s">
        <v>8</v>
      </c>
      <c r="O1761" s="4"/>
      <c r="P1761" s="4"/>
      <c r="Q1761" s="4"/>
      <c r="R1761" s="4"/>
      <c r="S1761" s="4"/>
      <c r="T1761" s="4"/>
      <c r="U1761" s="4"/>
      <c r="V1761" s="4"/>
      <c r="W1761" s="4"/>
      <c r="X1761" s="4"/>
      <c r="Y1761" s="4"/>
      <c r="Z1761" s="4"/>
      <c r="AA1761" s="4">
        <v>1791.0</v>
      </c>
      <c r="AB1761" s="4" t="s">
        <v>47</v>
      </c>
      <c r="AC1761" s="4"/>
      <c r="AD1761" s="20" t="s">
        <v>1262</v>
      </c>
      <c r="AE1761" s="4"/>
      <c r="AF1761" s="4"/>
      <c r="AG1761" s="4"/>
      <c r="AH1761" s="4"/>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c r="BI1761" s="4"/>
      <c r="BJ1761" s="243" t="str">
        <f t="shared" si="129"/>
        <v>TNBT</v>
      </c>
      <c r="BK1761" s="4"/>
      <c r="BL1761" s="4"/>
      <c r="BM1761" s="4"/>
      <c r="BN1761" s="4"/>
      <c r="BO1761" s="4"/>
      <c r="BP1761" s="4"/>
      <c r="BQ1761" s="4"/>
      <c r="BR1761" s="4"/>
      <c r="BS1761" s="4"/>
      <c r="BT1761" s="4"/>
      <c r="BU1761" s="4"/>
      <c r="BV1761" s="4"/>
      <c r="BW1761" s="4"/>
      <c r="BX1761" s="4"/>
      <c r="BY1761" s="4"/>
      <c r="BZ1761" s="4"/>
      <c r="CA1761" s="4"/>
      <c r="CB1761" s="4"/>
      <c r="CC1761" s="4"/>
      <c r="CD1761" s="4"/>
      <c r="CE1761" s="4"/>
      <c r="CF1761" s="4"/>
      <c r="CG1761" s="4"/>
      <c r="CH1761" s="4"/>
      <c r="CI1761" s="4"/>
      <c r="CJ1761" s="4"/>
      <c r="CK1761" s="4"/>
      <c r="CL1761" s="4"/>
      <c r="CM1761" s="4"/>
    </row>
    <row r="1762" ht="14.25" customHeight="1">
      <c r="A1762" s="1" t="str">
        <f t="shared" si="185"/>
        <v>Giữ chỗ</v>
      </c>
      <c r="B1762" s="103" t="str">
        <f t="shared" si="4"/>
        <v>OK</v>
      </c>
      <c r="C1762" s="4" t="s">
        <v>7746</v>
      </c>
      <c r="D1762" s="4"/>
      <c r="E1762" s="4"/>
      <c r="F1762" s="4"/>
      <c r="G1762" s="4" t="s">
        <v>7747</v>
      </c>
      <c r="H1762" s="4"/>
      <c r="I1762" s="4"/>
      <c r="J1762" s="4"/>
      <c r="K1762" s="4"/>
      <c r="L1762" s="4"/>
      <c r="M1762" s="4" t="s">
        <v>49</v>
      </c>
      <c r="N1762" s="4" t="s">
        <v>8</v>
      </c>
      <c r="O1762" s="4" t="s">
        <v>2631</v>
      </c>
      <c r="P1762" s="4" t="s">
        <v>3197</v>
      </c>
      <c r="Q1762" s="4"/>
      <c r="R1762" s="4"/>
      <c r="S1762" s="4"/>
      <c r="T1762" s="4"/>
      <c r="U1762" s="4"/>
      <c r="V1762" s="4"/>
      <c r="W1762" s="4"/>
      <c r="X1762" s="4"/>
      <c r="Y1762" s="4"/>
      <c r="Z1762" s="4"/>
      <c r="AA1762" s="4">
        <v>1791.0</v>
      </c>
      <c r="AB1762" s="4" t="s">
        <v>47</v>
      </c>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c r="BI1762" s="4"/>
      <c r="BJ1762" s="243" t="str">
        <f t="shared" si="129"/>
        <v>TNBT</v>
      </c>
      <c r="BK1762" s="4"/>
      <c r="BL1762" s="4"/>
      <c r="BM1762" s="4"/>
      <c r="BN1762" s="4"/>
      <c r="BO1762" s="4"/>
      <c r="BP1762" s="4"/>
      <c r="BQ1762" s="4"/>
      <c r="BR1762" s="4"/>
      <c r="BS1762" s="4"/>
      <c r="BT1762" s="4"/>
      <c r="BU1762" s="4"/>
      <c r="BV1762" s="4"/>
      <c r="BW1762" s="4"/>
      <c r="BX1762" s="4"/>
      <c r="BY1762" s="4"/>
      <c r="BZ1762" s="4"/>
      <c r="CA1762" s="4"/>
      <c r="CB1762" s="4"/>
      <c r="CC1762" s="4"/>
      <c r="CD1762" s="4"/>
      <c r="CE1762" s="4"/>
      <c r="CF1762" s="4"/>
      <c r="CG1762" s="4"/>
      <c r="CH1762" s="4"/>
      <c r="CI1762" s="4"/>
      <c r="CJ1762" s="4"/>
      <c r="CK1762" s="4"/>
      <c r="CL1762" s="4"/>
      <c r="CM1762" s="4"/>
    </row>
    <row r="1763" ht="14.25" customHeight="1">
      <c r="A1763" s="1" t="str">
        <f t="shared" si="185"/>
        <v/>
      </c>
      <c r="B1763" s="103" t="str">
        <f t="shared" si="4"/>
        <v>Tự do chọn</v>
      </c>
      <c r="C1763" s="4" t="s">
        <v>7746</v>
      </c>
      <c r="D1763" s="4"/>
      <c r="E1763" s="4"/>
      <c r="F1763" s="4"/>
      <c r="G1763" s="4" t="s">
        <v>7747</v>
      </c>
      <c r="H1763" s="4"/>
      <c r="I1763" s="4"/>
      <c r="J1763" s="4"/>
      <c r="K1763" s="4"/>
      <c r="L1763" s="4"/>
      <c r="M1763" s="4" t="s">
        <v>48</v>
      </c>
      <c r="N1763" s="4" t="s">
        <v>8</v>
      </c>
      <c r="O1763" s="4"/>
      <c r="P1763" s="4"/>
      <c r="Q1763" s="4"/>
      <c r="R1763" s="4"/>
      <c r="S1763" s="4"/>
      <c r="T1763" s="4"/>
      <c r="U1763" s="4"/>
      <c r="V1763" s="4"/>
      <c r="W1763" s="4"/>
      <c r="X1763" s="4"/>
      <c r="Y1763" s="4"/>
      <c r="Z1763" s="4"/>
      <c r="AA1763" s="4">
        <v>1792.0</v>
      </c>
      <c r="AB1763" s="4" t="s">
        <v>48</v>
      </c>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4"/>
      <c r="BH1763" s="4"/>
      <c r="BI1763" s="4"/>
      <c r="BJ1763" s="243" t="str">
        <f t="shared" si="129"/>
        <v>TNBT</v>
      </c>
      <c r="BK1763" s="4"/>
      <c r="BL1763" s="4"/>
      <c r="BM1763" s="4"/>
      <c r="BN1763" s="4"/>
      <c r="BO1763" s="4"/>
      <c r="BP1763" s="4"/>
      <c r="BQ1763" s="4"/>
      <c r="BR1763" s="4"/>
      <c r="BS1763" s="4"/>
      <c r="BT1763" s="4"/>
      <c r="BU1763" s="4"/>
      <c r="BV1763" s="4"/>
      <c r="BW1763" s="4"/>
      <c r="BX1763" s="4"/>
      <c r="BY1763" s="4"/>
      <c r="BZ1763" s="4"/>
      <c r="CA1763" s="4"/>
      <c r="CB1763" s="4"/>
      <c r="CC1763" s="4"/>
      <c r="CD1763" s="4"/>
      <c r="CE1763" s="4"/>
      <c r="CF1763" s="4"/>
      <c r="CG1763" s="4"/>
      <c r="CH1763" s="4"/>
      <c r="CI1763" s="4"/>
      <c r="CJ1763" s="4"/>
      <c r="CK1763" s="4"/>
      <c r="CL1763" s="4"/>
      <c r="CM1763" s="4"/>
    </row>
    <row r="1764" ht="14.25" customHeight="1">
      <c r="A1764" s="1"/>
      <c r="B1764" s="103" t="str">
        <f t="shared" si="4"/>
        <v>Thêm</v>
      </c>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c r="AW1764" s="4"/>
      <c r="AX1764" s="4"/>
      <c r="AY1764" s="4"/>
      <c r="AZ1764" s="4"/>
      <c r="BA1764" s="4"/>
      <c r="BB1764" s="4"/>
      <c r="BC1764" s="4"/>
      <c r="BD1764" s="4"/>
      <c r="BE1764" s="4"/>
      <c r="BF1764" s="4"/>
      <c r="BG1764" s="4"/>
      <c r="BH1764" s="4"/>
      <c r="BI1764" s="4"/>
      <c r="BJ1764" s="243" t="str">
        <f t="shared" si="129"/>
        <v/>
      </c>
      <c r="BK1764" s="4"/>
      <c r="BL1764" s="4"/>
      <c r="BM1764" s="4"/>
      <c r="BN1764" s="4"/>
      <c r="BO1764" s="4"/>
      <c r="BP1764" s="4"/>
      <c r="BQ1764" s="4"/>
      <c r="BR1764" s="4"/>
      <c r="BS1764" s="4"/>
      <c r="BT1764" s="4"/>
      <c r="BU1764" s="4"/>
      <c r="BV1764" s="4"/>
      <c r="BW1764" s="4"/>
      <c r="BX1764" s="4"/>
      <c r="BY1764" s="4"/>
      <c r="BZ1764" s="4"/>
      <c r="CA1764" s="4"/>
      <c r="CB1764" s="4"/>
      <c r="CC1764" s="4"/>
      <c r="CD1764" s="4"/>
      <c r="CE1764" s="4"/>
      <c r="CF1764" s="4"/>
      <c r="CG1764" s="4"/>
      <c r="CH1764" s="4"/>
      <c r="CI1764" s="4"/>
      <c r="CJ1764" s="4"/>
      <c r="CK1764" s="4"/>
      <c r="CL1764" s="4"/>
      <c r="CM1764" s="4"/>
    </row>
    <row r="1765" ht="14.25" customHeight="1">
      <c r="A1765" s="1" t="str">
        <f t="shared" ref="A1765:A1786" si="186">SWITCH(B1765,"OK",IF(ISBLANK(R1765),IF(ISBLANK(P1765),"Giữ chỗ nhóm","Giữ chỗ"),"OK"),"Chưa làm",IF(P1765&lt;&gt;"","Giữ chỗ",""),0,IF(ISBLANK(R1765),"Thêm",""),"")</f>
        <v/>
      </c>
      <c r="B1765" s="103" t="str">
        <f t="shared" si="4"/>
        <v>Có sẵn</v>
      </c>
      <c r="C1765" s="4" t="s">
        <v>7755</v>
      </c>
      <c r="D1765" s="4"/>
      <c r="E1765" s="4"/>
      <c r="F1765" s="4"/>
      <c r="G1765" s="4"/>
      <c r="H1765" s="4"/>
      <c r="I1765" s="4"/>
      <c r="J1765" s="4"/>
      <c r="K1765" s="4"/>
      <c r="L1765" s="4"/>
      <c r="M1765" s="4" t="s">
        <v>47</v>
      </c>
      <c r="N1765" s="4" t="s">
        <v>8</v>
      </c>
      <c r="O1765" s="4" t="s">
        <v>404</v>
      </c>
      <c r="P1765" s="4" t="s">
        <v>816</v>
      </c>
      <c r="Q1765" s="4" t="s">
        <v>8</v>
      </c>
      <c r="R1765" s="4" t="s">
        <v>7756</v>
      </c>
      <c r="S1765" s="4" t="s">
        <v>7757</v>
      </c>
      <c r="T1765" s="4" t="s">
        <v>7758</v>
      </c>
      <c r="U1765" s="4" t="s">
        <v>7759</v>
      </c>
      <c r="V1765" s="4" t="s">
        <v>7760</v>
      </c>
      <c r="W1765" s="4" t="s">
        <v>7761</v>
      </c>
      <c r="X1765" s="4" t="s">
        <v>151</v>
      </c>
      <c r="Y1765" s="4" t="s">
        <v>7762</v>
      </c>
      <c r="Z1765" s="4"/>
      <c r="AA1765" s="4">
        <v>1794.0</v>
      </c>
      <c r="AB1765" s="4" t="s">
        <v>49</v>
      </c>
      <c r="AC1765" s="4"/>
      <c r="AD1765" s="4"/>
      <c r="AE1765" s="4"/>
      <c r="AF1765" s="4"/>
      <c r="AG1765" s="4"/>
      <c r="AH1765" s="4"/>
      <c r="AI1765" s="4"/>
      <c r="AJ1765" s="4"/>
      <c r="AK1765" s="4"/>
      <c r="AL1765" s="4"/>
      <c r="AM1765" s="4"/>
      <c r="AN1765" s="4"/>
      <c r="AO1765" s="4"/>
      <c r="AP1765" s="4"/>
      <c r="AQ1765" s="4"/>
      <c r="AR1765" s="4"/>
      <c r="AS1765" s="4"/>
      <c r="AT1765" s="4"/>
      <c r="AU1765" s="4"/>
      <c r="AV1765" s="4"/>
      <c r="AW1765" s="4"/>
      <c r="AX1765" s="4"/>
      <c r="AY1765" s="4"/>
      <c r="AZ1765" s="4"/>
      <c r="BA1765" s="4"/>
      <c r="BB1765" s="4"/>
      <c r="BC1765" s="4"/>
      <c r="BD1765" s="4"/>
      <c r="BE1765" s="4"/>
      <c r="BF1765" s="4"/>
      <c r="BG1765" s="4"/>
      <c r="BH1765" s="4"/>
      <c r="BI1765" s="4"/>
      <c r="BJ1765" s="243" t="str">
        <f t="shared" si="129"/>
        <v>TNBT</v>
      </c>
      <c r="BK1765" s="4"/>
      <c r="BL1765" s="4"/>
      <c r="BM1765" s="4"/>
      <c r="BN1765" s="4"/>
      <c r="BO1765" s="4"/>
      <c r="BP1765" s="4"/>
      <c r="BQ1765" s="4"/>
      <c r="BR1765" s="4"/>
      <c r="BS1765" s="4"/>
      <c r="BT1765" s="4"/>
      <c r="BU1765" s="4"/>
      <c r="BV1765" s="4"/>
      <c r="BW1765" s="4"/>
      <c r="BX1765" s="4"/>
      <c r="BY1765" s="4"/>
      <c r="BZ1765" s="4"/>
      <c r="CA1765" s="4"/>
      <c r="CB1765" s="4"/>
      <c r="CC1765" s="4"/>
      <c r="CD1765" s="4"/>
      <c r="CE1765" s="4"/>
      <c r="CF1765" s="4"/>
      <c r="CG1765" s="4"/>
      <c r="CH1765" s="4"/>
      <c r="CI1765" s="4"/>
      <c r="CJ1765" s="4"/>
      <c r="CK1765" s="4"/>
      <c r="CL1765" s="4"/>
      <c r="CM1765" s="4"/>
    </row>
    <row r="1766" ht="14.25" customHeight="1">
      <c r="A1766" s="1" t="str">
        <f t="shared" si="186"/>
        <v>OK</v>
      </c>
      <c r="B1766" s="103" t="str">
        <f t="shared" si="4"/>
        <v>OK</v>
      </c>
      <c r="C1766" s="4" t="s">
        <v>7755</v>
      </c>
      <c r="D1766" s="4"/>
      <c r="E1766" s="4"/>
      <c r="F1766" s="4" t="s">
        <v>7763</v>
      </c>
      <c r="G1766" s="4" t="s">
        <v>7764</v>
      </c>
      <c r="H1766" s="4"/>
      <c r="I1766" s="4"/>
      <c r="J1766" s="4" t="s">
        <v>123</v>
      </c>
      <c r="K1766" s="4"/>
      <c r="L1766" s="4" t="s">
        <v>7765</v>
      </c>
      <c r="M1766" s="4" t="s">
        <v>47</v>
      </c>
      <c r="N1766" s="4" t="s">
        <v>8</v>
      </c>
      <c r="O1766" s="4" t="s">
        <v>1009</v>
      </c>
      <c r="P1766" s="4" t="s">
        <v>1037</v>
      </c>
      <c r="Q1766" s="4"/>
      <c r="R1766" s="4" t="s">
        <v>7766</v>
      </c>
      <c r="S1766" s="4" t="s">
        <v>2628</v>
      </c>
      <c r="T1766" s="4" t="s">
        <v>227</v>
      </c>
      <c r="U1766" s="4" t="s">
        <v>114</v>
      </c>
      <c r="V1766" s="4" t="s">
        <v>115</v>
      </c>
      <c r="W1766" s="4" t="s">
        <v>7929</v>
      </c>
      <c r="X1766" s="4" t="s">
        <v>7767</v>
      </c>
      <c r="Y1766" s="4" t="s">
        <v>7770</v>
      </c>
      <c r="Z1766" s="4"/>
      <c r="AA1766" s="4">
        <v>1795.0</v>
      </c>
      <c r="AB1766" s="4" t="s">
        <v>49</v>
      </c>
      <c r="AC1766" s="4"/>
      <c r="AD1766" s="4"/>
      <c r="AE1766" s="4"/>
      <c r="AF1766" s="4"/>
      <c r="AG1766" s="4"/>
      <c r="AH1766" s="4"/>
      <c r="AI1766" s="4"/>
      <c r="AJ1766" s="4"/>
      <c r="AK1766" s="4"/>
      <c r="AL1766" s="4"/>
      <c r="AM1766" s="4"/>
      <c r="AN1766" s="4"/>
      <c r="AO1766" s="4"/>
      <c r="AP1766" s="4"/>
      <c r="AQ1766" s="4"/>
      <c r="AR1766" s="4"/>
      <c r="AS1766" s="4"/>
      <c r="AT1766" s="4"/>
      <c r="AU1766" s="4"/>
      <c r="AV1766" s="4"/>
      <c r="AW1766" s="4"/>
      <c r="AX1766" s="4"/>
      <c r="AY1766" s="4"/>
      <c r="AZ1766" s="4"/>
      <c r="BA1766" s="4"/>
      <c r="BB1766" s="4"/>
      <c r="BC1766" s="4"/>
      <c r="BD1766" s="4"/>
      <c r="BE1766" s="4"/>
      <c r="BF1766" s="4"/>
      <c r="BG1766" s="4"/>
      <c r="BH1766" s="4"/>
      <c r="BI1766" s="4"/>
      <c r="BJ1766" s="243" t="str">
        <f t="shared" si="129"/>
        <v>TNBT</v>
      </c>
      <c r="BK1766" s="4"/>
      <c r="BL1766" s="4"/>
      <c r="BM1766" s="4"/>
      <c r="BN1766" s="4"/>
      <c r="BO1766" s="4"/>
      <c r="BP1766" s="4"/>
      <c r="BQ1766" s="4"/>
      <c r="BR1766" s="4"/>
      <c r="BS1766" s="4"/>
      <c r="BT1766" s="4"/>
      <c r="BU1766" s="4"/>
      <c r="BV1766" s="4"/>
      <c r="BW1766" s="4"/>
      <c r="BX1766" s="4"/>
      <c r="BY1766" s="4"/>
      <c r="BZ1766" s="4"/>
      <c r="CA1766" s="4"/>
      <c r="CB1766" s="4"/>
      <c r="CC1766" s="4"/>
      <c r="CD1766" s="4"/>
      <c r="CE1766" s="4"/>
      <c r="CF1766" s="4"/>
      <c r="CG1766" s="4"/>
      <c r="CH1766" s="4"/>
      <c r="CI1766" s="4"/>
      <c r="CJ1766" s="4"/>
      <c r="CK1766" s="4"/>
      <c r="CL1766" s="4"/>
      <c r="CM1766" s="4"/>
    </row>
    <row r="1767" ht="14.25" customHeight="1">
      <c r="A1767" s="1" t="str">
        <f t="shared" si="186"/>
        <v>OK</v>
      </c>
      <c r="B1767" s="103" t="str">
        <f t="shared" si="4"/>
        <v>OK</v>
      </c>
      <c r="C1767" s="4" t="s">
        <v>7755</v>
      </c>
      <c r="D1767" s="4"/>
      <c r="E1767" s="4"/>
      <c r="F1767" s="4"/>
      <c r="G1767" s="4"/>
      <c r="H1767" s="4"/>
      <c r="I1767" s="4"/>
      <c r="J1767" s="4"/>
      <c r="K1767" s="4"/>
      <c r="L1767" s="4"/>
      <c r="M1767" s="4" t="s">
        <v>47</v>
      </c>
      <c r="N1767" s="4" t="s">
        <v>8</v>
      </c>
      <c r="O1767" s="4" t="s">
        <v>829</v>
      </c>
      <c r="P1767" s="4" t="s">
        <v>830</v>
      </c>
      <c r="Q1767" s="4"/>
      <c r="R1767" s="4" t="s">
        <v>7776</v>
      </c>
      <c r="S1767" s="4" t="s">
        <v>7777</v>
      </c>
      <c r="T1767" s="4" t="s">
        <v>7778</v>
      </c>
      <c r="U1767" s="4" t="s">
        <v>8338</v>
      </c>
      <c r="V1767" s="4" t="s">
        <v>7779</v>
      </c>
      <c r="W1767" s="4" t="s">
        <v>7780</v>
      </c>
      <c r="X1767" s="4" t="s">
        <v>171</v>
      </c>
      <c r="Y1767" s="4" t="s">
        <v>7781</v>
      </c>
      <c r="Z1767" s="4"/>
      <c r="AA1767" s="4">
        <v>1796.0</v>
      </c>
      <c r="AB1767" s="4" t="s">
        <v>49</v>
      </c>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4"/>
      <c r="BH1767" s="4"/>
      <c r="BI1767" s="4"/>
      <c r="BJ1767" s="243" t="str">
        <f t="shared" si="129"/>
        <v>TNBT</v>
      </c>
      <c r="BK1767" s="4"/>
      <c r="BL1767" s="4"/>
      <c r="BM1767" s="4"/>
      <c r="BN1767" s="4"/>
      <c r="BO1767" s="4"/>
      <c r="BP1767" s="4"/>
      <c r="BQ1767" s="4"/>
      <c r="BR1767" s="4"/>
      <c r="BS1767" s="4"/>
      <c r="BT1767" s="4"/>
      <c r="BU1767" s="4"/>
      <c r="BV1767" s="4"/>
      <c r="BW1767" s="4"/>
      <c r="BX1767" s="4"/>
      <c r="BY1767" s="4"/>
      <c r="BZ1767" s="4"/>
      <c r="CA1767" s="4"/>
      <c r="CB1767" s="4"/>
      <c r="CC1767" s="4"/>
      <c r="CD1767" s="4"/>
      <c r="CE1767" s="4"/>
      <c r="CF1767" s="4"/>
      <c r="CG1767" s="4"/>
      <c r="CH1767" s="4"/>
      <c r="CI1767" s="4"/>
      <c r="CJ1767" s="4"/>
      <c r="CK1767" s="4"/>
      <c r="CL1767" s="4"/>
      <c r="CM1767" s="4"/>
    </row>
    <row r="1768" ht="14.25" customHeight="1">
      <c r="A1768" s="1" t="str">
        <f t="shared" si="186"/>
        <v>OK</v>
      </c>
      <c r="B1768" s="103" t="str">
        <f t="shared" si="4"/>
        <v>OK</v>
      </c>
      <c r="C1768" s="4" t="s">
        <v>7755</v>
      </c>
      <c r="D1768" s="4"/>
      <c r="E1768" s="4"/>
      <c r="F1768" s="4"/>
      <c r="G1768" s="4"/>
      <c r="H1768" s="4"/>
      <c r="I1768" s="4"/>
      <c r="J1768" s="4"/>
      <c r="K1768" s="4"/>
      <c r="L1768" s="4"/>
      <c r="M1768" s="4" t="s">
        <v>47</v>
      </c>
      <c r="N1768" s="4" t="s">
        <v>8</v>
      </c>
      <c r="O1768" s="4" t="s">
        <v>829</v>
      </c>
      <c r="P1768" s="4" t="s">
        <v>164</v>
      </c>
      <c r="Q1768" s="4"/>
      <c r="R1768" s="4" t="s">
        <v>7782</v>
      </c>
      <c r="S1768" s="4" t="s">
        <v>114</v>
      </c>
      <c r="T1768" s="4" t="s">
        <v>116</v>
      </c>
      <c r="U1768" s="4" t="s">
        <v>2722</v>
      </c>
      <c r="V1768" s="4" t="s">
        <v>7929</v>
      </c>
      <c r="W1768" s="4" t="s">
        <v>227</v>
      </c>
      <c r="X1768" s="4" t="s">
        <v>410</v>
      </c>
      <c r="Y1768" s="4" t="s">
        <v>7783</v>
      </c>
      <c r="Z1768" s="4"/>
      <c r="AA1768" s="4">
        <v>1797.0</v>
      </c>
      <c r="AB1768" s="4" t="s">
        <v>49</v>
      </c>
      <c r="AC1768" s="4"/>
      <c r="AD1768" s="4"/>
      <c r="AE1768" s="4"/>
      <c r="AF1768" s="4"/>
      <c r="AG1768" s="4"/>
      <c r="AH1768" s="4"/>
      <c r="AI1768" s="4"/>
      <c r="AJ1768" s="4"/>
      <c r="AK1768" s="4"/>
      <c r="AL1768" s="4"/>
      <c r="AM1768" s="4"/>
      <c r="AN1768" s="4"/>
      <c r="AO1768" s="4"/>
      <c r="AP1768" s="4"/>
      <c r="AQ1768" s="4"/>
      <c r="AR1768" s="4"/>
      <c r="AS1768" s="4"/>
      <c r="AT1768" s="4"/>
      <c r="AU1768" s="4"/>
      <c r="AV1768" s="4"/>
      <c r="AW1768" s="4"/>
      <c r="AX1768" s="4"/>
      <c r="AY1768" s="4"/>
      <c r="AZ1768" s="4"/>
      <c r="BA1768" s="4"/>
      <c r="BB1768" s="4"/>
      <c r="BC1768" s="4"/>
      <c r="BD1768" s="4"/>
      <c r="BE1768" s="4"/>
      <c r="BF1768" s="4"/>
      <c r="BG1768" s="4"/>
      <c r="BH1768" s="4"/>
      <c r="BI1768" s="4"/>
      <c r="BJ1768" s="243" t="str">
        <f t="shared" si="129"/>
        <v>TNBT</v>
      </c>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row>
    <row r="1769" ht="14.25" customHeight="1">
      <c r="A1769" s="1" t="str">
        <f t="shared" si="186"/>
        <v>OK</v>
      </c>
      <c r="B1769" s="103" t="str">
        <f t="shared" si="4"/>
        <v>OK</v>
      </c>
      <c r="C1769" s="4" t="s">
        <v>7755</v>
      </c>
      <c r="D1769" s="4"/>
      <c r="E1769" s="4"/>
      <c r="F1769" s="4"/>
      <c r="G1769" s="4"/>
      <c r="H1769" s="4"/>
      <c r="I1769" s="4"/>
      <c r="J1769" s="4"/>
      <c r="K1769" s="4"/>
      <c r="L1769" s="4"/>
      <c r="M1769" s="4" t="s">
        <v>47</v>
      </c>
      <c r="N1769" s="4" t="s">
        <v>8</v>
      </c>
      <c r="O1769" s="4" t="s">
        <v>1246</v>
      </c>
      <c r="P1769" s="4" t="s">
        <v>270</v>
      </c>
      <c r="Q1769" s="4"/>
      <c r="R1769" s="4" t="s">
        <v>7786</v>
      </c>
      <c r="S1769" s="4" t="s">
        <v>7787</v>
      </c>
      <c r="T1769" s="4" t="s">
        <v>7790</v>
      </c>
      <c r="U1769" s="4" t="s">
        <v>7791</v>
      </c>
      <c r="V1769" s="4" t="s">
        <v>7792</v>
      </c>
      <c r="W1769" s="4" t="s">
        <v>7793</v>
      </c>
      <c r="X1769" s="4" t="s">
        <v>301</v>
      </c>
      <c r="Y1769" s="4"/>
      <c r="Z1769" s="4"/>
      <c r="AA1769" s="4">
        <v>1798.0</v>
      </c>
      <c r="AB1769" s="4" t="s">
        <v>49</v>
      </c>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4"/>
      <c r="BH1769" s="4"/>
      <c r="BI1769" s="4"/>
      <c r="BJ1769" s="243" t="str">
        <f t="shared" si="129"/>
        <v>TNBT</v>
      </c>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row>
    <row r="1770" ht="14.25" customHeight="1">
      <c r="A1770" s="1" t="str">
        <f t="shared" si="186"/>
        <v>OK</v>
      </c>
      <c r="B1770" s="103" t="str">
        <f t="shared" si="4"/>
        <v>OK</v>
      </c>
      <c r="C1770" s="4" t="s">
        <v>7755</v>
      </c>
      <c r="D1770" s="4"/>
      <c r="E1770" s="4"/>
      <c r="F1770" s="4"/>
      <c r="G1770" s="4"/>
      <c r="H1770" s="4"/>
      <c r="I1770" s="4"/>
      <c r="J1770" s="4"/>
      <c r="K1770" s="4"/>
      <c r="L1770" s="4"/>
      <c r="M1770" s="4" t="s">
        <v>47</v>
      </c>
      <c r="N1770" s="4" t="s">
        <v>8</v>
      </c>
      <c r="O1770" s="4" t="s">
        <v>1246</v>
      </c>
      <c r="P1770" s="4" t="s">
        <v>270</v>
      </c>
      <c r="Q1770" s="4"/>
      <c r="R1770" s="4" t="s">
        <v>7794</v>
      </c>
      <c r="S1770" s="4" t="s">
        <v>7795</v>
      </c>
      <c r="T1770" s="4" t="s">
        <v>1749</v>
      </c>
      <c r="U1770" s="4" t="s">
        <v>7796</v>
      </c>
      <c r="V1770" s="4" t="s">
        <v>7797</v>
      </c>
      <c r="W1770" s="4" t="s">
        <v>7798</v>
      </c>
      <c r="X1770" s="4" t="s">
        <v>410</v>
      </c>
      <c r="Y1770" s="4"/>
      <c r="Z1770" s="4"/>
      <c r="AA1770" s="4">
        <v>1799.0</v>
      </c>
      <c r="AB1770" s="4" t="s">
        <v>49</v>
      </c>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4"/>
      <c r="BH1770" s="4"/>
      <c r="BI1770" s="4"/>
      <c r="BJ1770" s="243" t="str">
        <f t="shared" si="129"/>
        <v>TNBT</v>
      </c>
      <c r="BK1770" s="4"/>
      <c r="BL1770" s="4"/>
      <c r="BM1770" s="4"/>
      <c r="BN1770" s="4"/>
      <c r="BO1770" s="4"/>
      <c r="BP1770" s="4"/>
      <c r="BQ1770" s="4"/>
      <c r="BR1770" s="4"/>
      <c r="BS1770" s="4"/>
      <c r="BT1770" s="4"/>
      <c r="BU1770" s="4"/>
      <c r="BV1770" s="4"/>
      <c r="BW1770" s="4"/>
      <c r="BX1770" s="4"/>
      <c r="BY1770" s="4"/>
      <c r="BZ1770" s="4"/>
      <c r="CA1770" s="4"/>
      <c r="CB1770" s="4"/>
      <c r="CC1770" s="4"/>
      <c r="CD1770" s="4"/>
      <c r="CE1770" s="4"/>
      <c r="CF1770" s="4"/>
      <c r="CG1770" s="4"/>
      <c r="CH1770" s="4"/>
      <c r="CI1770" s="4"/>
      <c r="CJ1770" s="4"/>
      <c r="CK1770" s="4"/>
      <c r="CL1770" s="4"/>
      <c r="CM1770" s="4"/>
    </row>
    <row r="1771" ht="14.25" customHeight="1">
      <c r="A1771" s="1" t="str">
        <f t="shared" si="186"/>
        <v/>
      </c>
      <c r="B1771" s="103" t="str">
        <f t="shared" si="4"/>
        <v>Có sẵn</v>
      </c>
      <c r="C1771" s="4" t="s">
        <v>7755</v>
      </c>
      <c r="D1771" s="4"/>
      <c r="E1771" s="4"/>
      <c r="F1771" s="4" t="s">
        <v>7763</v>
      </c>
      <c r="G1771" s="4" t="s">
        <v>7764</v>
      </c>
      <c r="H1771" s="4"/>
      <c r="I1771" s="4"/>
      <c r="J1771" s="4" t="s">
        <v>123</v>
      </c>
      <c r="K1771" s="4"/>
      <c r="L1771" s="4" t="s">
        <v>7765</v>
      </c>
      <c r="M1771" s="4"/>
      <c r="N1771" s="4"/>
      <c r="O1771" s="4"/>
      <c r="P1771" s="4" t="s">
        <v>8351</v>
      </c>
      <c r="Q1771" s="4" t="s">
        <v>5</v>
      </c>
      <c r="R1771" s="4" t="s">
        <v>8352</v>
      </c>
      <c r="S1771" s="4" t="s">
        <v>7760</v>
      </c>
      <c r="T1771" s="4" t="s">
        <v>8353</v>
      </c>
      <c r="U1771" s="4" t="s">
        <v>7758</v>
      </c>
      <c r="V1771" s="4" t="s">
        <v>7759</v>
      </c>
      <c r="W1771" s="4" t="s">
        <v>8354</v>
      </c>
      <c r="X1771" s="4" t="s">
        <v>242</v>
      </c>
      <c r="Y1771" s="4"/>
      <c r="Z1771" s="4" t="s">
        <v>8355</v>
      </c>
      <c r="AA1771" s="4">
        <v>1800.0</v>
      </c>
      <c r="AB1771" s="4" t="s">
        <v>49</v>
      </c>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4"/>
      <c r="BJ1771" s="243" t="str">
        <f t="shared" si="129"/>
        <v>TNLT</v>
      </c>
      <c r="BK1771" s="4"/>
      <c r="BL1771" s="4"/>
      <c r="BM1771" s="4"/>
      <c r="BN1771" s="4"/>
      <c r="BO1771" s="4"/>
      <c r="BP1771" s="4"/>
      <c r="BQ1771" s="4"/>
      <c r="BR1771" s="4"/>
      <c r="BS1771" s="4"/>
      <c r="BT1771" s="4"/>
      <c r="BU1771" s="4"/>
      <c r="BV1771" s="4"/>
      <c r="BW1771" s="4"/>
      <c r="BX1771" s="4"/>
      <c r="BY1771" s="4"/>
      <c r="BZ1771" s="4"/>
      <c r="CA1771" s="4"/>
      <c r="CB1771" s="4"/>
      <c r="CC1771" s="4"/>
      <c r="CD1771" s="4"/>
      <c r="CE1771" s="4"/>
      <c r="CF1771" s="4"/>
      <c r="CG1771" s="4"/>
      <c r="CH1771" s="4"/>
      <c r="CI1771" s="4"/>
      <c r="CJ1771" s="4"/>
      <c r="CK1771" s="4"/>
      <c r="CL1771" s="4"/>
      <c r="CM1771" s="4"/>
    </row>
    <row r="1772" ht="14.25" customHeight="1">
      <c r="A1772" s="1" t="str">
        <f t="shared" si="186"/>
        <v/>
      </c>
      <c r="B1772" s="103" t="str">
        <f t="shared" si="4"/>
        <v>Có sẵn</v>
      </c>
      <c r="C1772" s="4" t="s">
        <v>7755</v>
      </c>
      <c r="D1772" s="4"/>
      <c r="E1772" s="4"/>
      <c r="F1772" s="4"/>
      <c r="G1772" s="4"/>
      <c r="H1772" s="4"/>
      <c r="I1772" s="4"/>
      <c r="J1772" s="4"/>
      <c r="K1772" s="4"/>
      <c r="L1772" s="4"/>
      <c r="M1772" s="4"/>
      <c r="N1772" s="4"/>
      <c r="O1772" s="4"/>
      <c r="P1772" s="4"/>
      <c r="Q1772" s="4" t="s">
        <v>144</v>
      </c>
      <c r="R1772" s="4" t="s">
        <v>8356</v>
      </c>
      <c r="S1772" s="4" t="s">
        <v>8357</v>
      </c>
      <c r="T1772" s="4" t="s">
        <v>8358</v>
      </c>
      <c r="U1772" s="4" t="s">
        <v>8359</v>
      </c>
      <c r="V1772" s="4" t="s">
        <v>8360</v>
      </c>
      <c r="W1772" s="4" t="s">
        <v>150</v>
      </c>
      <c r="X1772" s="4" t="s">
        <v>151</v>
      </c>
      <c r="Y1772" s="4"/>
      <c r="Z1772" s="4" t="s">
        <v>4223</v>
      </c>
      <c r="AA1772" s="4">
        <v>1801.0</v>
      </c>
      <c r="AB1772" s="4" t="s">
        <v>101</v>
      </c>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4"/>
      <c r="BH1772" s="4"/>
      <c r="BI1772" s="4"/>
      <c r="BJ1772" s="243" t="str">
        <f t="shared" si="129"/>
        <v>ICT_TNLT</v>
      </c>
      <c r="BK1772" s="4"/>
      <c r="BL1772" s="4"/>
      <c r="BM1772" s="4"/>
      <c r="BN1772" s="4"/>
      <c r="BO1772" s="4"/>
      <c r="BP1772" s="4"/>
      <c r="BQ1772" s="4"/>
      <c r="BR1772" s="4"/>
      <c r="BS1772" s="4"/>
      <c r="BT1772" s="4"/>
      <c r="BU1772" s="4"/>
      <c r="BV1772" s="4"/>
      <c r="BW1772" s="4"/>
      <c r="BX1772" s="4"/>
      <c r="BY1772" s="4"/>
      <c r="BZ1772" s="4"/>
      <c r="CA1772" s="4"/>
      <c r="CB1772" s="4"/>
      <c r="CC1772" s="4"/>
      <c r="CD1772" s="4"/>
      <c r="CE1772" s="4"/>
      <c r="CF1772" s="4"/>
      <c r="CG1772" s="4"/>
      <c r="CH1772" s="4"/>
      <c r="CI1772" s="4"/>
      <c r="CJ1772" s="4"/>
      <c r="CK1772" s="4"/>
      <c r="CL1772" s="4"/>
      <c r="CM1772" s="4"/>
    </row>
    <row r="1773" ht="14.25" customHeight="1">
      <c r="A1773" s="1" t="str">
        <f t="shared" si="186"/>
        <v/>
      </c>
      <c r="B1773" s="103" t="str">
        <f t="shared" si="4"/>
        <v>Có sẵn</v>
      </c>
      <c r="C1773" s="4" t="s">
        <v>7755</v>
      </c>
      <c r="D1773" s="4"/>
      <c r="E1773" s="4"/>
      <c r="F1773" s="4"/>
      <c r="G1773" s="4"/>
      <c r="H1773" s="4"/>
      <c r="I1773" s="4"/>
      <c r="J1773" s="4"/>
      <c r="K1773" s="4"/>
      <c r="L1773" s="4"/>
      <c r="M1773" s="4"/>
      <c r="N1773" s="4"/>
      <c r="O1773" s="4"/>
      <c r="P1773" s="4"/>
      <c r="Q1773" s="4" t="s">
        <v>144</v>
      </c>
      <c r="R1773" s="4" t="s">
        <v>8363</v>
      </c>
      <c r="S1773" s="4" t="s">
        <v>8365</v>
      </c>
      <c r="T1773" s="4" t="s">
        <v>8367</v>
      </c>
      <c r="U1773" s="4" t="s">
        <v>8368</v>
      </c>
      <c r="V1773" s="4" t="s">
        <v>8369</v>
      </c>
      <c r="W1773" s="4" t="s">
        <v>150</v>
      </c>
      <c r="X1773" s="4" t="s">
        <v>151</v>
      </c>
      <c r="Y1773" s="4"/>
      <c r="Z1773" s="4" t="s">
        <v>4188</v>
      </c>
      <c r="AA1773" s="4">
        <v>1802.0</v>
      </c>
      <c r="AB1773" s="4" t="s">
        <v>101</v>
      </c>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c r="BI1773" s="4"/>
      <c r="BJ1773" s="243" t="str">
        <f t="shared" si="129"/>
        <v>ICT_TNLT</v>
      </c>
      <c r="BK1773" s="4"/>
      <c r="BL1773" s="4"/>
      <c r="BM1773" s="4"/>
      <c r="BN1773" s="4"/>
      <c r="BO1773" s="4"/>
      <c r="BP1773" s="4"/>
      <c r="BQ1773" s="4"/>
      <c r="BR1773" s="4"/>
      <c r="BS1773" s="4"/>
      <c r="BT1773" s="4"/>
      <c r="BU1773" s="4"/>
      <c r="BV1773" s="4"/>
      <c r="BW1773" s="4"/>
      <c r="BX1773" s="4"/>
      <c r="BY1773" s="4"/>
      <c r="BZ1773" s="4"/>
      <c r="CA1773" s="4"/>
      <c r="CB1773" s="4"/>
      <c r="CC1773" s="4"/>
      <c r="CD1773" s="4"/>
      <c r="CE1773" s="4"/>
      <c r="CF1773" s="4"/>
      <c r="CG1773" s="4"/>
      <c r="CH1773" s="4"/>
      <c r="CI1773" s="4"/>
      <c r="CJ1773" s="4"/>
      <c r="CK1773" s="4"/>
      <c r="CL1773" s="4"/>
      <c r="CM1773" s="4"/>
    </row>
    <row r="1774" ht="14.25" customHeight="1">
      <c r="A1774" s="1" t="str">
        <f t="shared" si="186"/>
        <v/>
      </c>
      <c r="B1774" s="103" t="str">
        <f t="shared" si="4"/>
        <v>Có sẵn</v>
      </c>
      <c r="C1774" s="4" t="s">
        <v>7755</v>
      </c>
      <c r="D1774" s="4"/>
      <c r="E1774" s="4"/>
      <c r="F1774" s="4"/>
      <c r="G1774" s="4"/>
      <c r="H1774" s="4"/>
      <c r="I1774" s="4"/>
      <c r="J1774" s="4"/>
      <c r="K1774" s="4"/>
      <c r="L1774" s="4"/>
      <c r="M1774" s="4"/>
      <c r="N1774" s="4"/>
      <c r="O1774" s="4"/>
      <c r="P1774" s="4"/>
      <c r="Q1774" s="4" t="s">
        <v>144</v>
      </c>
      <c r="R1774" s="4" t="s">
        <v>8370</v>
      </c>
      <c r="S1774" s="4" t="s">
        <v>8371</v>
      </c>
      <c r="T1774" s="4" t="s">
        <v>8372</v>
      </c>
      <c r="U1774" s="4" t="s">
        <v>8373</v>
      </c>
      <c r="V1774" s="4" t="s">
        <v>8374</v>
      </c>
      <c r="W1774" s="4" t="s">
        <v>150</v>
      </c>
      <c r="X1774" s="4" t="s">
        <v>151</v>
      </c>
      <c r="Y1774" s="4"/>
      <c r="Z1774" s="4" t="s">
        <v>4418</v>
      </c>
      <c r="AA1774" s="4">
        <v>1803.0</v>
      </c>
      <c r="AB1774" s="4" t="s">
        <v>101</v>
      </c>
      <c r="AC1774" s="4"/>
      <c r="AD1774" s="4"/>
      <c r="AE1774" s="4"/>
      <c r="AF1774" s="4"/>
      <c r="AG1774" s="4"/>
      <c r="AH1774" s="4"/>
      <c r="AI1774" s="4"/>
      <c r="AJ1774" s="4"/>
      <c r="AK1774" s="4"/>
      <c r="AL1774" s="4"/>
      <c r="AM1774" s="4"/>
      <c r="AN1774" s="4"/>
      <c r="AO1774" s="4"/>
      <c r="AP1774" s="4"/>
      <c r="AQ1774" s="4"/>
      <c r="AR1774" s="4"/>
      <c r="AS1774" s="4"/>
      <c r="AT1774" s="4"/>
      <c r="AU1774" s="4"/>
      <c r="AV1774" s="4"/>
      <c r="AW1774" s="4"/>
      <c r="AX1774" s="4"/>
      <c r="AY1774" s="4"/>
      <c r="AZ1774" s="4"/>
      <c r="BA1774" s="4"/>
      <c r="BB1774" s="4"/>
      <c r="BC1774" s="4"/>
      <c r="BD1774" s="4"/>
      <c r="BE1774" s="4"/>
      <c r="BF1774" s="4"/>
      <c r="BG1774" s="4"/>
      <c r="BH1774" s="4"/>
      <c r="BI1774" s="4"/>
      <c r="BJ1774" s="243" t="str">
        <f t="shared" si="129"/>
        <v>ICT_TNLT</v>
      </c>
      <c r="BK1774" s="4"/>
      <c r="BL1774" s="4"/>
      <c r="BM1774" s="4"/>
      <c r="BN1774" s="4"/>
      <c r="BO1774" s="4"/>
      <c r="BP1774" s="4"/>
      <c r="BQ1774" s="4"/>
      <c r="BR1774" s="4"/>
      <c r="BS1774" s="4"/>
      <c r="BT1774" s="4"/>
      <c r="BU1774" s="4"/>
      <c r="BV1774" s="4"/>
      <c r="BW1774" s="4"/>
      <c r="BX1774" s="4"/>
      <c r="BY1774" s="4"/>
      <c r="BZ1774" s="4"/>
      <c r="CA1774" s="4"/>
      <c r="CB1774" s="4"/>
      <c r="CC1774" s="4"/>
      <c r="CD1774" s="4"/>
      <c r="CE1774" s="4"/>
      <c r="CF1774" s="4"/>
      <c r="CG1774" s="4"/>
      <c r="CH1774" s="4"/>
      <c r="CI1774" s="4"/>
      <c r="CJ1774" s="4"/>
      <c r="CK1774" s="4"/>
      <c r="CL1774" s="4"/>
      <c r="CM1774" s="4"/>
    </row>
    <row r="1775" ht="14.25" customHeight="1">
      <c r="A1775" s="1" t="str">
        <f t="shared" si="186"/>
        <v/>
      </c>
      <c r="B1775" s="103" t="str">
        <f t="shared" si="4"/>
        <v>Có sẵn</v>
      </c>
      <c r="C1775" s="4" t="s">
        <v>7755</v>
      </c>
      <c r="D1775" s="4"/>
      <c r="E1775" s="4"/>
      <c r="F1775" s="4"/>
      <c r="G1775" s="4"/>
      <c r="H1775" s="4"/>
      <c r="I1775" s="4"/>
      <c r="J1775" s="4"/>
      <c r="K1775" s="4"/>
      <c r="L1775" s="4"/>
      <c r="M1775" s="4"/>
      <c r="N1775" s="4"/>
      <c r="O1775" s="4"/>
      <c r="P1775" s="4"/>
      <c r="Q1775" s="4" t="s">
        <v>144</v>
      </c>
      <c r="R1775" s="4" t="s">
        <v>8375</v>
      </c>
      <c r="S1775" s="4" t="s">
        <v>8376</v>
      </c>
      <c r="T1775" s="4" t="s">
        <v>8377</v>
      </c>
      <c r="U1775" s="4" t="s">
        <v>8378</v>
      </c>
      <c r="V1775" s="4" t="s">
        <v>8379</v>
      </c>
      <c r="W1775" s="4" t="s">
        <v>150</v>
      </c>
      <c r="X1775" s="4" t="s">
        <v>99</v>
      </c>
      <c r="Y1775" s="4"/>
      <c r="Z1775" s="4" t="s">
        <v>6792</v>
      </c>
      <c r="AA1775" s="4">
        <v>1804.0</v>
      </c>
      <c r="AB1775" s="4" t="s">
        <v>101</v>
      </c>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c r="BI1775" s="4"/>
      <c r="BJ1775" s="243" t="str">
        <f t="shared" si="129"/>
        <v>ICT_TNLT</v>
      </c>
      <c r="BK1775" s="4"/>
      <c r="BL1775" s="4"/>
      <c r="BM1775" s="4"/>
      <c r="BN1775" s="4"/>
      <c r="BO1775" s="4"/>
      <c r="BP1775" s="4"/>
      <c r="BQ1775" s="4"/>
      <c r="BR1775" s="4"/>
      <c r="BS1775" s="4"/>
      <c r="BT1775" s="4"/>
      <c r="BU1775" s="4"/>
      <c r="BV1775" s="4"/>
      <c r="BW1775" s="4"/>
      <c r="BX1775" s="4"/>
      <c r="BY1775" s="4"/>
      <c r="BZ1775" s="4"/>
      <c r="CA1775" s="4"/>
      <c r="CB1775" s="4"/>
      <c r="CC1775" s="4"/>
      <c r="CD1775" s="4"/>
      <c r="CE1775" s="4"/>
      <c r="CF1775" s="4"/>
      <c r="CG1775" s="4"/>
      <c r="CH1775" s="4"/>
      <c r="CI1775" s="4"/>
      <c r="CJ1775" s="4"/>
      <c r="CK1775" s="4"/>
      <c r="CL1775" s="4"/>
      <c r="CM1775" s="4"/>
    </row>
    <row r="1776" ht="14.25" customHeight="1">
      <c r="A1776" s="1" t="str">
        <f t="shared" si="186"/>
        <v/>
      </c>
      <c r="B1776" s="103" t="str">
        <f t="shared" si="4"/>
        <v>Có sẵn</v>
      </c>
      <c r="C1776" s="4" t="s">
        <v>7755</v>
      </c>
      <c r="D1776" s="4"/>
      <c r="E1776" s="4"/>
      <c r="F1776" s="4"/>
      <c r="G1776" s="4"/>
      <c r="H1776" s="4"/>
      <c r="I1776" s="4"/>
      <c r="J1776" s="4"/>
      <c r="K1776" s="4"/>
      <c r="L1776" s="4"/>
      <c r="M1776" s="4"/>
      <c r="N1776" s="4"/>
      <c r="O1776" s="4"/>
      <c r="P1776" s="4"/>
      <c r="Q1776" s="4" t="s">
        <v>9</v>
      </c>
      <c r="R1776" s="4" t="s">
        <v>8385</v>
      </c>
      <c r="S1776" s="4"/>
      <c r="T1776" s="4"/>
      <c r="U1776" s="4"/>
      <c r="V1776" s="4"/>
      <c r="W1776" s="4"/>
      <c r="X1776" s="4"/>
      <c r="Y1776" s="4"/>
      <c r="Z1776" s="4" t="s">
        <v>8386</v>
      </c>
      <c r="AA1776" s="4">
        <v>1805.0</v>
      </c>
      <c r="AB1776" s="4" t="s">
        <v>49</v>
      </c>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4"/>
      <c r="BH1776" s="4"/>
      <c r="BI1776" s="4"/>
      <c r="BJ1776" s="243" t="str">
        <f t="shared" si="129"/>
        <v>TL</v>
      </c>
      <c r="BK1776" s="4"/>
      <c r="BL1776" s="4"/>
      <c r="BM1776" s="4"/>
      <c r="BN1776" s="4"/>
      <c r="BO1776" s="4"/>
      <c r="BP1776" s="4"/>
      <c r="BQ1776" s="4"/>
      <c r="BR1776" s="4"/>
      <c r="BS1776" s="4"/>
      <c r="BT1776" s="4"/>
      <c r="BU1776" s="4"/>
      <c r="BV1776" s="4"/>
      <c r="BW1776" s="4"/>
      <c r="BX1776" s="4"/>
      <c r="BY1776" s="4"/>
      <c r="BZ1776" s="4"/>
      <c r="CA1776" s="4"/>
      <c r="CB1776" s="4"/>
      <c r="CC1776" s="4"/>
      <c r="CD1776" s="4"/>
      <c r="CE1776" s="4"/>
      <c r="CF1776" s="4"/>
      <c r="CG1776" s="4"/>
      <c r="CH1776" s="4"/>
      <c r="CI1776" s="4"/>
      <c r="CJ1776" s="4"/>
      <c r="CK1776" s="4"/>
      <c r="CL1776" s="4"/>
      <c r="CM1776" s="4"/>
    </row>
    <row r="1777" ht="14.25" customHeight="1">
      <c r="A1777" s="1" t="str">
        <f t="shared" si="186"/>
        <v>OK</v>
      </c>
      <c r="B1777" s="103" t="str">
        <f t="shared" si="4"/>
        <v>OK</v>
      </c>
      <c r="C1777" s="4" t="s">
        <v>7799</v>
      </c>
      <c r="D1777" s="4"/>
      <c r="E1777" s="4"/>
      <c r="F1777" s="4"/>
      <c r="G1777" s="4" t="s">
        <v>7800</v>
      </c>
      <c r="H1777" s="4"/>
      <c r="I1777" s="4"/>
      <c r="J1777" s="4" t="s">
        <v>123</v>
      </c>
      <c r="K1777" s="4"/>
      <c r="L1777" s="4" t="s">
        <v>7801</v>
      </c>
      <c r="M1777" s="4" t="s">
        <v>47</v>
      </c>
      <c r="N1777" s="4" t="s">
        <v>8</v>
      </c>
      <c r="O1777" s="4" t="s">
        <v>1246</v>
      </c>
      <c r="P1777" s="4" t="s">
        <v>2147</v>
      </c>
      <c r="Q1777" s="4"/>
      <c r="R1777" s="4" t="s">
        <v>7802</v>
      </c>
      <c r="S1777" s="4" t="s">
        <v>7803</v>
      </c>
      <c r="T1777" s="4" t="s">
        <v>7804</v>
      </c>
      <c r="U1777" s="4" t="s">
        <v>7805</v>
      </c>
      <c r="V1777" s="4" t="s">
        <v>7806</v>
      </c>
      <c r="W1777" s="4" t="s">
        <v>7807</v>
      </c>
      <c r="X1777" s="4" t="s">
        <v>7808</v>
      </c>
      <c r="Y1777" s="4" t="s">
        <v>7809</v>
      </c>
      <c r="Z1777" s="4"/>
      <c r="AA1777" s="4">
        <v>1806.0</v>
      </c>
      <c r="AB1777" s="4" t="s">
        <v>49</v>
      </c>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4"/>
      <c r="BH1777" s="4"/>
      <c r="BI1777" s="4"/>
      <c r="BJ1777" s="243" t="str">
        <f t="shared" si="129"/>
        <v>TNBT</v>
      </c>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row>
    <row r="1778" ht="14.25" customHeight="1">
      <c r="A1778" s="1" t="str">
        <f t="shared" si="186"/>
        <v>Giữ chỗ</v>
      </c>
      <c r="B1778" s="103" t="str">
        <f t="shared" si="4"/>
        <v>OK</v>
      </c>
      <c r="C1778" s="4" t="s">
        <v>7799</v>
      </c>
      <c r="D1778" s="4"/>
      <c r="E1778" s="4"/>
      <c r="F1778" s="4"/>
      <c r="G1778" s="4"/>
      <c r="H1778" s="4"/>
      <c r="I1778" s="4"/>
      <c r="J1778" s="4"/>
      <c r="K1778" s="4"/>
      <c r="L1778" s="4"/>
      <c r="M1778" s="4" t="s">
        <v>47</v>
      </c>
      <c r="N1778" s="4" t="s">
        <v>5</v>
      </c>
      <c r="O1778" s="4" t="s">
        <v>804</v>
      </c>
      <c r="P1778" s="4" t="s">
        <v>860</v>
      </c>
      <c r="Q1778" s="4"/>
      <c r="R1778" s="4"/>
      <c r="S1778" s="4"/>
      <c r="T1778" s="4"/>
      <c r="U1778" s="4"/>
      <c r="V1778" s="4"/>
      <c r="W1778" s="4"/>
      <c r="X1778" s="4"/>
      <c r="Y1778" s="4"/>
      <c r="Z1778" s="4"/>
      <c r="AA1778" s="4">
        <v>1807.0</v>
      </c>
      <c r="AB1778" s="4" t="s">
        <v>49</v>
      </c>
      <c r="AC1778" s="4"/>
      <c r="AD1778" s="4"/>
      <c r="AE1778" s="4"/>
      <c r="AF1778" s="4"/>
      <c r="AG1778" s="4"/>
      <c r="AH1778" s="4"/>
      <c r="AI1778" s="4"/>
      <c r="AJ1778" s="4"/>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c r="BI1778" s="4"/>
      <c r="BJ1778" s="243" t="str">
        <f t="shared" si="129"/>
        <v>TNLT</v>
      </c>
      <c r="BK1778" s="4"/>
      <c r="BL1778" s="4"/>
      <c r="BM1778" s="4"/>
      <c r="BN1778" s="4"/>
      <c r="BO1778" s="4"/>
      <c r="BP1778" s="4"/>
      <c r="BQ1778" s="4"/>
      <c r="BR1778" s="4"/>
      <c r="BS1778" s="4"/>
      <c r="BT1778" s="4"/>
      <c r="BU1778" s="4"/>
      <c r="BV1778" s="4"/>
      <c r="BW1778" s="4"/>
      <c r="BX1778" s="4"/>
      <c r="BY1778" s="4"/>
      <c r="BZ1778" s="4"/>
      <c r="CA1778" s="4"/>
      <c r="CB1778" s="4"/>
      <c r="CC1778" s="4"/>
      <c r="CD1778" s="4"/>
      <c r="CE1778" s="4"/>
      <c r="CF1778" s="4"/>
      <c r="CG1778" s="4"/>
      <c r="CH1778" s="4"/>
      <c r="CI1778" s="4"/>
      <c r="CJ1778" s="4"/>
      <c r="CK1778" s="4"/>
      <c r="CL1778" s="4"/>
      <c r="CM1778" s="4"/>
    </row>
    <row r="1779" ht="14.25" customHeight="1">
      <c r="A1779" s="1" t="str">
        <f t="shared" si="186"/>
        <v/>
      </c>
      <c r="B1779" s="103" t="str">
        <f t="shared" si="4"/>
        <v>Có sẵn</v>
      </c>
      <c r="C1779" s="4" t="s">
        <v>7799</v>
      </c>
      <c r="D1779" s="4"/>
      <c r="E1779" s="4"/>
      <c r="F1779" s="4"/>
      <c r="G1779" s="4" t="s">
        <v>7800</v>
      </c>
      <c r="H1779" s="4"/>
      <c r="I1779" s="4"/>
      <c r="J1779" s="4" t="s">
        <v>123</v>
      </c>
      <c r="K1779" s="4"/>
      <c r="L1779" s="4" t="s">
        <v>7801</v>
      </c>
      <c r="M1779" s="4"/>
      <c r="N1779" s="4"/>
      <c r="O1779" s="4"/>
      <c r="P1779" s="4"/>
      <c r="Q1779" s="4" t="s">
        <v>144</v>
      </c>
      <c r="R1779" s="4" t="s">
        <v>8390</v>
      </c>
      <c r="S1779" s="4" t="s">
        <v>8391</v>
      </c>
      <c r="T1779" s="4" t="s">
        <v>8392</v>
      </c>
      <c r="U1779" s="4" t="s">
        <v>8393</v>
      </c>
      <c r="V1779" s="4" t="s">
        <v>150</v>
      </c>
      <c r="W1779" s="4" t="s">
        <v>150</v>
      </c>
      <c r="X1779" s="4" t="s">
        <v>99</v>
      </c>
      <c r="Y1779" s="4"/>
      <c r="Z1779" s="4" t="s">
        <v>4037</v>
      </c>
      <c r="AA1779" s="4">
        <v>1808.0</v>
      </c>
      <c r="AB1779" s="4" t="s">
        <v>101</v>
      </c>
      <c r="AC1779" s="4"/>
      <c r="AD1779" s="4"/>
      <c r="AE1779" s="4"/>
      <c r="AF1779" s="4"/>
      <c r="AG1779" s="4"/>
      <c r="AH1779" s="4"/>
      <c r="AI1779" s="4"/>
      <c r="AJ1779" s="4"/>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c r="BI1779" s="4"/>
      <c r="BJ1779" s="243" t="str">
        <f t="shared" si="129"/>
        <v>ICT_TNLT</v>
      </c>
      <c r="BK1779" s="4"/>
      <c r="BL1779" s="4"/>
      <c r="BM1779" s="4"/>
      <c r="BN1779" s="4"/>
      <c r="BO1779" s="4"/>
      <c r="BP1779" s="4"/>
      <c r="BQ1779" s="4"/>
      <c r="BR1779" s="4"/>
      <c r="BS1779" s="4"/>
      <c r="BT1779" s="4"/>
      <c r="BU1779" s="4"/>
      <c r="BV1779" s="4"/>
      <c r="BW1779" s="4"/>
      <c r="BX1779" s="4"/>
      <c r="BY1779" s="4"/>
      <c r="BZ1779" s="4"/>
      <c r="CA1779" s="4"/>
      <c r="CB1779" s="4"/>
      <c r="CC1779" s="4"/>
      <c r="CD1779" s="4"/>
      <c r="CE1779" s="4"/>
      <c r="CF1779" s="4"/>
      <c r="CG1779" s="4"/>
      <c r="CH1779" s="4"/>
      <c r="CI1779" s="4"/>
      <c r="CJ1779" s="4"/>
      <c r="CK1779" s="4"/>
      <c r="CL1779" s="4"/>
      <c r="CM1779" s="4"/>
    </row>
    <row r="1780" ht="14.25" customHeight="1">
      <c r="A1780" s="1" t="str">
        <f t="shared" si="186"/>
        <v/>
      </c>
      <c r="B1780" s="103" t="str">
        <f t="shared" si="4"/>
        <v>Có sẵn</v>
      </c>
      <c r="C1780" s="4" t="s">
        <v>7799</v>
      </c>
      <c r="D1780" s="4"/>
      <c r="E1780" s="4"/>
      <c r="F1780" s="4"/>
      <c r="G1780" s="4"/>
      <c r="H1780" s="4"/>
      <c r="I1780" s="4"/>
      <c r="J1780" s="4"/>
      <c r="K1780" s="4"/>
      <c r="L1780" s="4"/>
      <c r="M1780" s="4"/>
      <c r="N1780" s="4"/>
      <c r="O1780" s="4"/>
      <c r="P1780" s="4"/>
      <c r="Q1780" s="4" t="s">
        <v>144</v>
      </c>
      <c r="R1780" s="4" t="s">
        <v>8394</v>
      </c>
      <c r="S1780" s="4" t="s">
        <v>8395</v>
      </c>
      <c r="T1780" s="4" t="s">
        <v>8396</v>
      </c>
      <c r="U1780" s="4" t="s">
        <v>8397</v>
      </c>
      <c r="V1780" s="4" t="s">
        <v>8398</v>
      </c>
      <c r="W1780" s="4" t="s">
        <v>150</v>
      </c>
      <c r="X1780" s="4" t="s">
        <v>171</v>
      </c>
      <c r="Y1780" s="4"/>
      <c r="Z1780" s="4" t="s">
        <v>3390</v>
      </c>
      <c r="AA1780" s="4">
        <v>1809.0</v>
      </c>
      <c r="AB1780" s="4" t="s">
        <v>101</v>
      </c>
      <c r="AC1780" s="4"/>
      <c r="AD1780" s="4"/>
      <c r="AE1780" s="4"/>
      <c r="AF1780" s="4"/>
      <c r="AG1780" s="4"/>
      <c r="AH1780" s="4"/>
      <c r="AI1780" s="4"/>
      <c r="AJ1780" s="4"/>
      <c r="AK1780" s="4"/>
      <c r="AL1780" s="4"/>
      <c r="AM1780" s="4"/>
      <c r="AN1780" s="4"/>
      <c r="AO1780" s="4"/>
      <c r="AP1780" s="4"/>
      <c r="AQ1780" s="4"/>
      <c r="AR1780" s="4"/>
      <c r="AS1780" s="4"/>
      <c r="AT1780" s="4"/>
      <c r="AU1780" s="4"/>
      <c r="AV1780" s="4"/>
      <c r="AW1780" s="4"/>
      <c r="AX1780" s="4"/>
      <c r="AY1780" s="4"/>
      <c r="AZ1780" s="4"/>
      <c r="BA1780" s="4"/>
      <c r="BB1780" s="4"/>
      <c r="BC1780" s="4"/>
      <c r="BD1780" s="4"/>
      <c r="BE1780" s="4"/>
      <c r="BF1780" s="4"/>
      <c r="BG1780" s="4"/>
      <c r="BH1780" s="4"/>
      <c r="BI1780" s="4"/>
      <c r="BJ1780" s="243" t="str">
        <f t="shared" si="129"/>
        <v>ICT_TNLT</v>
      </c>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c r="CL1780" s="4"/>
      <c r="CM1780" s="4"/>
    </row>
    <row r="1781" ht="14.25" customHeight="1">
      <c r="A1781" s="1" t="str">
        <f t="shared" si="186"/>
        <v>OK</v>
      </c>
      <c r="B1781" s="103" t="str">
        <f t="shared" si="4"/>
        <v>OK</v>
      </c>
      <c r="C1781" s="4" t="s">
        <v>7810</v>
      </c>
      <c r="D1781" s="4"/>
      <c r="E1781" s="4"/>
      <c r="F1781" s="4"/>
      <c r="G1781" s="4" t="s">
        <v>7811</v>
      </c>
      <c r="H1781" s="4"/>
      <c r="I1781" s="4"/>
      <c r="J1781" s="4" t="s">
        <v>3099</v>
      </c>
      <c r="K1781" s="4"/>
      <c r="L1781" s="4"/>
      <c r="M1781" s="4" t="s">
        <v>47</v>
      </c>
      <c r="N1781" s="4" t="s">
        <v>5</v>
      </c>
      <c r="O1781" s="4" t="s">
        <v>1104</v>
      </c>
      <c r="P1781" s="4" t="s">
        <v>953</v>
      </c>
      <c r="Q1781" s="4"/>
      <c r="R1781" s="4" t="s">
        <v>7812</v>
      </c>
      <c r="S1781" s="4" t="s">
        <v>7813</v>
      </c>
      <c r="T1781" s="4" t="s">
        <v>7814</v>
      </c>
      <c r="U1781" s="4" t="s">
        <v>7815</v>
      </c>
      <c r="V1781" s="4" t="s">
        <v>7816</v>
      </c>
      <c r="W1781" s="4" t="s">
        <v>7817</v>
      </c>
      <c r="X1781" s="4" t="s">
        <v>410</v>
      </c>
      <c r="Y1781" s="4" t="s">
        <v>8399</v>
      </c>
      <c r="Z1781" s="4"/>
      <c r="AA1781" s="4">
        <v>1810.0</v>
      </c>
      <c r="AB1781" s="4" t="s">
        <v>49</v>
      </c>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4"/>
      <c r="BH1781" s="4"/>
      <c r="BI1781" s="4"/>
      <c r="BJ1781" s="243" t="str">
        <f t="shared" si="129"/>
        <v>TNLT</v>
      </c>
      <c r="BK1781" s="4"/>
      <c r="BL1781" s="4"/>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c r="CL1781" s="4"/>
      <c r="CM1781" s="4"/>
    </row>
    <row r="1782" ht="14.25" customHeight="1">
      <c r="A1782" s="1" t="str">
        <f t="shared" si="186"/>
        <v>OK</v>
      </c>
      <c r="B1782" s="103" t="str">
        <f t="shared" si="4"/>
        <v>OK</v>
      </c>
      <c r="C1782" s="4" t="s">
        <v>7810</v>
      </c>
      <c r="D1782" s="4"/>
      <c r="E1782" s="4"/>
      <c r="F1782" s="4"/>
      <c r="G1782" s="4" t="s">
        <v>7811</v>
      </c>
      <c r="H1782" s="4"/>
      <c r="I1782" s="4"/>
      <c r="J1782" s="4" t="s">
        <v>3099</v>
      </c>
      <c r="K1782" s="4"/>
      <c r="L1782" s="4"/>
      <c r="M1782" s="4" t="s">
        <v>47</v>
      </c>
      <c r="N1782" s="4" t="s">
        <v>5</v>
      </c>
      <c r="O1782" s="4" t="s">
        <v>1905</v>
      </c>
      <c r="P1782" s="4" t="s">
        <v>1927</v>
      </c>
      <c r="Q1782" s="4"/>
      <c r="R1782" s="4" t="s">
        <v>7826</v>
      </c>
      <c r="S1782" s="4" t="s">
        <v>230</v>
      </c>
      <c r="T1782" s="4" t="s">
        <v>7827</v>
      </c>
      <c r="U1782" s="4" t="s">
        <v>7828</v>
      </c>
      <c r="V1782" s="4" t="s">
        <v>208</v>
      </c>
      <c r="W1782" s="4" t="s">
        <v>1124</v>
      </c>
      <c r="X1782" s="4" t="s">
        <v>242</v>
      </c>
      <c r="Y1782" s="4" t="s">
        <v>7829</v>
      </c>
      <c r="Z1782" s="4"/>
      <c r="AA1782" s="4">
        <v>1811.0</v>
      </c>
      <c r="AB1782" s="4" t="s">
        <v>49</v>
      </c>
      <c r="AC1782" s="4"/>
      <c r="AD1782" s="20" t="s">
        <v>3759</v>
      </c>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243" t="str">
        <f t="shared" si="129"/>
        <v>TNLT</v>
      </c>
      <c r="BK1782" s="4"/>
      <c r="BL1782" s="4"/>
      <c r="BM1782" s="4"/>
      <c r="BN1782" s="4"/>
      <c r="BO1782" s="4"/>
      <c r="BP1782" s="4"/>
      <c r="BQ1782" s="4"/>
      <c r="BR1782" s="4"/>
      <c r="BS1782" s="4"/>
      <c r="BT1782" s="4"/>
      <c r="BU1782" s="4"/>
      <c r="BV1782" s="4"/>
      <c r="BW1782" s="4"/>
      <c r="BX1782" s="4"/>
      <c r="BY1782" s="4"/>
      <c r="BZ1782" s="4"/>
      <c r="CA1782" s="4"/>
      <c r="CB1782" s="4"/>
      <c r="CC1782" s="4"/>
      <c r="CD1782" s="4"/>
      <c r="CE1782" s="4"/>
      <c r="CF1782" s="4"/>
      <c r="CG1782" s="4"/>
      <c r="CH1782" s="4"/>
      <c r="CI1782" s="4"/>
      <c r="CJ1782" s="4"/>
      <c r="CK1782" s="4"/>
      <c r="CL1782" s="4"/>
      <c r="CM1782" s="4"/>
    </row>
    <row r="1783" ht="14.25" customHeight="1">
      <c r="A1783" s="1" t="str">
        <f t="shared" si="186"/>
        <v/>
      </c>
      <c r="B1783" s="103" t="str">
        <f t="shared" si="4"/>
        <v>Có sẵn</v>
      </c>
      <c r="C1783" s="4" t="s">
        <v>7810</v>
      </c>
      <c r="D1783" s="4"/>
      <c r="E1783" s="4"/>
      <c r="F1783" s="4"/>
      <c r="G1783" s="4" t="s">
        <v>7811</v>
      </c>
      <c r="H1783" s="4"/>
      <c r="I1783" s="4"/>
      <c r="J1783" s="4" t="s">
        <v>3099</v>
      </c>
      <c r="K1783" s="4"/>
      <c r="L1783" s="4"/>
      <c r="M1783" s="4" t="s">
        <v>49</v>
      </c>
      <c r="N1783" s="4" t="s">
        <v>8</v>
      </c>
      <c r="O1783" s="4" t="s">
        <v>3275</v>
      </c>
      <c r="P1783" s="4" t="s">
        <v>2985</v>
      </c>
      <c r="Q1783" s="4" t="s">
        <v>8</v>
      </c>
      <c r="R1783" s="4" t="s">
        <v>8403</v>
      </c>
      <c r="S1783" s="4" t="s">
        <v>8404</v>
      </c>
      <c r="T1783" s="4" t="s">
        <v>8405</v>
      </c>
      <c r="U1783" s="4" t="s">
        <v>7401</v>
      </c>
      <c r="V1783" s="4" t="s">
        <v>8406</v>
      </c>
      <c r="W1783" s="4" t="s">
        <v>8407</v>
      </c>
      <c r="X1783" s="4"/>
      <c r="Y1783" s="4"/>
      <c r="Z1783" s="4"/>
      <c r="AA1783" s="4">
        <v>1812.0</v>
      </c>
      <c r="AB1783" s="4" t="s">
        <v>47</v>
      </c>
      <c r="AC1783" s="4"/>
      <c r="AD1783" s="20" t="s">
        <v>540</v>
      </c>
      <c r="AE1783" s="67" t="s">
        <v>8171</v>
      </c>
      <c r="AF1783" s="67" t="s">
        <v>8171</v>
      </c>
      <c r="AG1783" s="67" t="s">
        <v>8171</v>
      </c>
      <c r="AH1783" s="67" t="s">
        <v>8171</v>
      </c>
      <c r="AI1783" s="67" t="s">
        <v>8171</v>
      </c>
      <c r="AJ1783" s="67" t="s">
        <v>8171</v>
      </c>
      <c r="AK1783" s="67" t="s">
        <v>10617</v>
      </c>
      <c r="AL1783" s="67" t="s">
        <v>151</v>
      </c>
      <c r="AM1783" s="67" t="s">
        <v>10618</v>
      </c>
      <c r="AN1783" s="67" t="s">
        <v>10619</v>
      </c>
      <c r="AO1783" s="67" t="s">
        <v>10620</v>
      </c>
      <c r="AP1783" s="4"/>
      <c r="AQ1783" s="4"/>
      <c r="AR1783" s="4"/>
      <c r="AS1783" s="4"/>
      <c r="AT1783" s="4"/>
      <c r="AU1783" s="4"/>
      <c r="AV1783" s="4"/>
      <c r="AW1783" s="4"/>
      <c r="AX1783" s="4"/>
      <c r="AY1783" s="4"/>
      <c r="AZ1783" s="4"/>
      <c r="BA1783" s="4"/>
      <c r="BB1783" s="4"/>
      <c r="BC1783" s="4"/>
      <c r="BD1783" s="4"/>
      <c r="BE1783" s="4"/>
      <c r="BF1783" s="4"/>
      <c r="BG1783" s="4"/>
      <c r="BH1783" s="4"/>
      <c r="BI1783" s="4"/>
      <c r="BJ1783" s="243" t="str">
        <f t="shared" si="129"/>
        <v>TNBT</v>
      </c>
      <c r="BK1783" s="4"/>
      <c r="BL1783" s="4"/>
      <c r="BM1783" s="4"/>
      <c r="BN1783" s="4"/>
      <c r="BO1783" s="4"/>
      <c r="BP1783" s="4"/>
      <c r="BQ1783" s="4"/>
      <c r="BR1783" s="4"/>
      <c r="BS1783" s="4"/>
      <c r="BT1783" s="4"/>
      <c r="BU1783" s="4"/>
      <c r="BV1783" s="4"/>
      <c r="BW1783" s="4"/>
      <c r="BX1783" s="4"/>
      <c r="BY1783" s="4"/>
      <c r="BZ1783" s="4"/>
      <c r="CA1783" s="4"/>
      <c r="CB1783" s="4"/>
      <c r="CC1783" s="4"/>
      <c r="CD1783" s="4"/>
      <c r="CE1783" s="4"/>
      <c r="CF1783" s="4"/>
      <c r="CG1783" s="4"/>
      <c r="CH1783" s="4"/>
      <c r="CI1783" s="4"/>
      <c r="CJ1783" s="4"/>
      <c r="CK1783" s="4"/>
      <c r="CL1783" s="4"/>
      <c r="CM1783" s="4"/>
    </row>
    <row r="1784" ht="14.25" customHeight="1">
      <c r="A1784" s="1" t="str">
        <f t="shared" si="186"/>
        <v/>
      </c>
      <c r="B1784" s="103" t="str">
        <f t="shared" si="4"/>
        <v>Tự do chọn</v>
      </c>
      <c r="C1784" s="4" t="s">
        <v>7810</v>
      </c>
      <c r="D1784" s="4"/>
      <c r="E1784" s="4"/>
      <c r="F1784" s="4"/>
      <c r="G1784" s="4" t="s">
        <v>7811</v>
      </c>
      <c r="H1784" s="4"/>
      <c r="I1784" s="4"/>
      <c r="J1784" s="4" t="s">
        <v>3099</v>
      </c>
      <c r="K1784" s="4"/>
      <c r="L1784" s="4"/>
      <c r="M1784" s="4" t="s">
        <v>49</v>
      </c>
      <c r="N1784" s="4" t="s">
        <v>8</v>
      </c>
      <c r="O1784" s="4"/>
      <c r="P1784" s="4"/>
      <c r="Q1784" s="4"/>
      <c r="R1784" s="4"/>
      <c r="S1784" s="4"/>
      <c r="T1784" s="4"/>
      <c r="U1784" s="4"/>
      <c r="V1784" s="4"/>
      <c r="W1784" s="4"/>
      <c r="X1784" s="4"/>
      <c r="Y1784" s="4"/>
      <c r="Z1784" s="4"/>
      <c r="AA1784" s="4">
        <v>1812.0</v>
      </c>
      <c r="AB1784" s="4" t="s">
        <v>47</v>
      </c>
      <c r="AC1784" s="4"/>
      <c r="AD1784" s="20" t="s">
        <v>2147</v>
      </c>
      <c r="AE1784" s="67" t="s">
        <v>8232</v>
      </c>
      <c r="AF1784" s="67" t="s">
        <v>8232</v>
      </c>
      <c r="AG1784" s="67" t="s">
        <v>8232</v>
      </c>
      <c r="AH1784" s="67" t="s">
        <v>8232</v>
      </c>
      <c r="AI1784" s="67" t="s">
        <v>8232</v>
      </c>
      <c r="AJ1784" s="67" t="s">
        <v>8232</v>
      </c>
      <c r="AK1784" s="67" t="s">
        <v>8232</v>
      </c>
      <c r="AL1784" s="67" t="s">
        <v>8232</v>
      </c>
      <c r="AM1784" s="67" t="s">
        <v>8232</v>
      </c>
      <c r="AN1784" s="67" t="s">
        <v>9714</v>
      </c>
      <c r="AO1784" s="67" t="s">
        <v>10621</v>
      </c>
      <c r="AP1784" s="4"/>
      <c r="AQ1784" s="4"/>
      <c r="AR1784" s="4"/>
      <c r="AS1784" s="4"/>
      <c r="AT1784" s="4"/>
      <c r="AU1784" s="4"/>
      <c r="AV1784" s="4"/>
      <c r="AW1784" s="4"/>
      <c r="AX1784" s="4"/>
      <c r="AY1784" s="4"/>
      <c r="AZ1784" s="4"/>
      <c r="BA1784" s="4"/>
      <c r="BB1784" s="4"/>
      <c r="BC1784" s="4"/>
      <c r="BD1784" s="4"/>
      <c r="BE1784" s="4"/>
      <c r="BF1784" s="4"/>
      <c r="BG1784" s="4"/>
      <c r="BH1784" s="4"/>
      <c r="BI1784" s="4"/>
      <c r="BJ1784" s="243" t="str">
        <f t="shared" si="129"/>
        <v>TNBT</v>
      </c>
      <c r="BK1784" s="4"/>
      <c r="BL1784" s="4"/>
      <c r="BM1784" s="4"/>
      <c r="BN1784" s="4"/>
      <c r="BO1784" s="4"/>
      <c r="BP1784" s="4"/>
      <c r="BQ1784" s="4"/>
      <c r="BR1784" s="4"/>
      <c r="BS1784" s="4"/>
      <c r="BT1784" s="4"/>
      <c r="BU1784" s="4"/>
      <c r="BV1784" s="4"/>
      <c r="BW1784" s="4"/>
      <c r="BX1784" s="4"/>
      <c r="BY1784" s="4"/>
      <c r="BZ1784" s="4"/>
      <c r="CA1784" s="4"/>
      <c r="CB1784" s="4"/>
      <c r="CC1784" s="4"/>
      <c r="CD1784" s="4"/>
      <c r="CE1784" s="4"/>
      <c r="CF1784" s="4"/>
      <c r="CG1784" s="4"/>
      <c r="CH1784" s="4"/>
      <c r="CI1784" s="4"/>
      <c r="CJ1784" s="4"/>
      <c r="CK1784" s="4"/>
      <c r="CL1784" s="4"/>
      <c r="CM1784" s="4"/>
    </row>
    <row r="1785" ht="14.25" customHeight="1">
      <c r="A1785" s="1" t="str">
        <f t="shared" si="186"/>
        <v>OK</v>
      </c>
      <c r="B1785" s="103" t="str">
        <f t="shared" si="4"/>
        <v>OK</v>
      </c>
      <c r="C1785" s="4" t="s">
        <v>7810</v>
      </c>
      <c r="D1785" s="4"/>
      <c r="E1785" s="4"/>
      <c r="F1785" s="4"/>
      <c r="G1785" s="4" t="s">
        <v>7811</v>
      </c>
      <c r="H1785" s="4"/>
      <c r="I1785" s="4"/>
      <c r="J1785" s="4" t="s">
        <v>3099</v>
      </c>
      <c r="K1785" s="4"/>
      <c r="L1785" s="4"/>
      <c r="M1785" s="4" t="s">
        <v>49</v>
      </c>
      <c r="N1785" s="4" t="s">
        <v>8</v>
      </c>
      <c r="O1785" s="4" t="s">
        <v>3122</v>
      </c>
      <c r="P1785" s="4" t="s">
        <v>3674</v>
      </c>
      <c r="Q1785" s="4"/>
      <c r="R1785" s="4" t="s">
        <v>8408</v>
      </c>
      <c r="S1785" s="4" t="s">
        <v>8409</v>
      </c>
      <c r="T1785" s="4" t="s">
        <v>8410</v>
      </c>
      <c r="U1785" s="4" t="s">
        <v>8411</v>
      </c>
      <c r="V1785" s="4" t="s">
        <v>8412</v>
      </c>
      <c r="W1785" s="4" t="s">
        <v>7965</v>
      </c>
      <c r="X1785" s="4"/>
      <c r="Y1785" s="4"/>
      <c r="Z1785" s="4"/>
      <c r="AA1785" s="4">
        <v>1813.0</v>
      </c>
      <c r="AB1785" s="4" t="s">
        <v>47</v>
      </c>
      <c r="AC1785" s="4"/>
      <c r="AD1785" s="20" t="s">
        <v>1105</v>
      </c>
      <c r="AE1785" s="4"/>
      <c r="AF1785" s="4"/>
      <c r="AG1785" s="4"/>
      <c r="AH1785" s="4"/>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c r="BI1785" s="4"/>
      <c r="BJ1785" s="243" t="str">
        <f t="shared" si="129"/>
        <v>TNBT</v>
      </c>
      <c r="BK1785" s="4"/>
      <c r="BL1785" s="4"/>
      <c r="BM1785" s="4"/>
      <c r="BN1785" s="4"/>
      <c r="BO1785" s="4"/>
      <c r="BP1785" s="4"/>
      <c r="BQ1785" s="4"/>
      <c r="BR1785" s="4"/>
      <c r="BS1785" s="4"/>
      <c r="BT1785" s="4"/>
      <c r="BU1785" s="4"/>
      <c r="BV1785" s="4"/>
      <c r="BW1785" s="4"/>
      <c r="BX1785" s="4"/>
      <c r="BY1785" s="4"/>
      <c r="BZ1785" s="4"/>
      <c r="CA1785" s="4"/>
      <c r="CB1785" s="4"/>
      <c r="CC1785" s="4"/>
      <c r="CD1785" s="4"/>
      <c r="CE1785" s="4"/>
      <c r="CF1785" s="4"/>
      <c r="CG1785" s="4"/>
      <c r="CH1785" s="4"/>
      <c r="CI1785" s="4"/>
      <c r="CJ1785" s="4"/>
      <c r="CK1785" s="4"/>
      <c r="CL1785" s="4"/>
      <c r="CM1785" s="4"/>
    </row>
    <row r="1786" ht="14.25" customHeight="1">
      <c r="A1786" s="1" t="str">
        <f t="shared" si="186"/>
        <v>Giữ chỗ</v>
      </c>
      <c r="B1786" s="103" t="str">
        <f t="shared" si="4"/>
        <v>OK</v>
      </c>
      <c r="C1786" s="4" t="s">
        <v>7810</v>
      </c>
      <c r="D1786" s="4"/>
      <c r="E1786" s="4"/>
      <c r="F1786" s="4"/>
      <c r="G1786" s="4" t="s">
        <v>7811</v>
      </c>
      <c r="H1786" s="4"/>
      <c r="I1786" s="4"/>
      <c r="J1786" s="4" t="s">
        <v>3099</v>
      </c>
      <c r="K1786" s="4"/>
      <c r="L1786" s="4"/>
      <c r="M1786" s="4" t="s">
        <v>49</v>
      </c>
      <c r="N1786" s="4" t="s">
        <v>8</v>
      </c>
      <c r="O1786" s="4" t="s">
        <v>2631</v>
      </c>
      <c r="P1786" s="4" t="s">
        <v>3197</v>
      </c>
      <c r="Q1786" s="4"/>
      <c r="R1786" s="4"/>
      <c r="S1786" s="4"/>
      <c r="T1786" s="4"/>
      <c r="U1786" s="4"/>
      <c r="V1786" s="4"/>
      <c r="W1786" s="4"/>
      <c r="X1786" s="4"/>
      <c r="Y1786" s="4"/>
      <c r="Z1786" s="4"/>
      <c r="AA1786" s="4">
        <v>1813.0</v>
      </c>
      <c r="AB1786" s="4" t="s">
        <v>47</v>
      </c>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4"/>
      <c r="BH1786" s="4"/>
      <c r="BI1786" s="4"/>
      <c r="BJ1786" s="243" t="str">
        <f t="shared" si="129"/>
        <v>TNBT</v>
      </c>
      <c r="BK1786" s="4"/>
      <c r="BL1786" s="4"/>
      <c r="BM1786" s="4"/>
      <c r="BN1786" s="4"/>
      <c r="BO1786" s="4"/>
      <c r="BP1786" s="4"/>
      <c r="BQ1786" s="4"/>
      <c r="BR1786" s="4"/>
      <c r="BS1786" s="4"/>
      <c r="BT1786" s="4"/>
      <c r="BU1786" s="4"/>
      <c r="BV1786" s="4"/>
      <c r="BW1786" s="4"/>
      <c r="BX1786" s="4"/>
      <c r="BY1786" s="4"/>
      <c r="BZ1786" s="4"/>
      <c r="CA1786" s="4"/>
      <c r="CB1786" s="4"/>
      <c r="CC1786" s="4"/>
      <c r="CD1786" s="4"/>
      <c r="CE1786" s="4"/>
      <c r="CF1786" s="4"/>
      <c r="CG1786" s="4"/>
      <c r="CH1786" s="4"/>
      <c r="CI1786" s="4"/>
      <c r="CJ1786" s="4"/>
      <c r="CK1786" s="4"/>
      <c r="CL1786" s="4"/>
      <c r="CM1786" s="4"/>
    </row>
    <row r="1787" ht="14.25" customHeight="1">
      <c r="A1787" s="1"/>
      <c r="B1787" s="103" t="str">
        <f t="shared" si="4"/>
        <v>Thêm</v>
      </c>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c r="AW1787" s="4"/>
      <c r="AX1787" s="4"/>
      <c r="AY1787" s="4"/>
      <c r="AZ1787" s="4"/>
      <c r="BA1787" s="4"/>
      <c r="BB1787" s="4"/>
      <c r="BC1787" s="4"/>
      <c r="BD1787" s="4"/>
      <c r="BE1787" s="4"/>
      <c r="BF1787" s="4"/>
      <c r="BG1787" s="4"/>
      <c r="BH1787" s="4"/>
      <c r="BI1787" s="4"/>
      <c r="BJ1787" s="243" t="str">
        <f t="shared" si="129"/>
        <v/>
      </c>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c r="CM1787" s="4"/>
    </row>
    <row r="1788" ht="14.25" customHeight="1">
      <c r="A1788" s="1" t="str">
        <f t="shared" ref="A1788:A1795" si="187">SWITCH(B1788,"OK",IF(ISBLANK(R1788),IF(ISBLANK(P1788),"Giữ chỗ nhóm","Giữ chỗ"),"OK"),"Chưa làm",IF(P1788&lt;&gt;"","Giữ chỗ",""),0,IF(ISBLANK(R1788),"Thêm",""),"")</f>
        <v/>
      </c>
      <c r="B1788" s="103" t="str">
        <f t="shared" si="4"/>
        <v>Tự do chọn</v>
      </c>
      <c r="C1788" s="4" t="s">
        <v>7830</v>
      </c>
      <c r="D1788" s="4"/>
      <c r="E1788" s="4"/>
      <c r="F1788" s="4"/>
      <c r="G1788" s="4" t="s">
        <v>7831</v>
      </c>
      <c r="H1788" s="4"/>
      <c r="I1788" s="4"/>
      <c r="J1788" s="4" t="s">
        <v>3099</v>
      </c>
      <c r="K1788" s="4"/>
      <c r="L1788" s="4"/>
      <c r="M1788" s="4" t="s">
        <v>47</v>
      </c>
      <c r="N1788" s="4" t="s">
        <v>5</v>
      </c>
      <c r="O1788" s="4"/>
      <c r="P1788" s="4"/>
      <c r="Q1788" s="4"/>
      <c r="R1788" s="4"/>
      <c r="S1788" s="4"/>
      <c r="T1788" s="4"/>
      <c r="U1788" s="4"/>
      <c r="V1788" s="4"/>
      <c r="W1788" s="4"/>
      <c r="X1788" s="4"/>
      <c r="Y1788" s="4"/>
      <c r="Z1788" s="4"/>
      <c r="AA1788" s="4">
        <v>1815.0</v>
      </c>
      <c r="AB1788" s="4" t="s">
        <v>49</v>
      </c>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c r="BI1788" s="4"/>
      <c r="BJ1788" s="243" t="str">
        <f t="shared" si="129"/>
        <v>TNLT</v>
      </c>
      <c r="BK1788" s="4"/>
      <c r="BL1788" s="4"/>
      <c r="BM1788" s="4"/>
      <c r="BN1788" s="4"/>
      <c r="BO1788" s="4"/>
      <c r="BP1788" s="4"/>
      <c r="BQ1788" s="4"/>
      <c r="BR1788" s="4"/>
      <c r="BS1788" s="4"/>
      <c r="BT1788" s="4"/>
      <c r="BU1788" s="4"/>
      <c r="BV1788" s="4"/>
      <c r="BW1788" s="4"/>
      <c r="BX1788" s="4"/>
      <c r="BY1788" s="4"/>
      <c r="BZ1788" s="4"/>
      <c r="CA1788" s="4"/>
      <c r="CB1788" s="4"/>
      <c r="CC1788" s="4"/>
      <c r="CD1788" s="4"/>
      <c r="CE1788" s="4"/>
      <c r="CF1788" s="4"/>
      <c r="CG1788" s="4"/>
      <c r="CH1788" s="4"/>
      <c r="CI1788" s="4"/>
      <c r="CJ1788" s="4"/>
      <c r="CK1788" s="4"/>
      <c r="CL1788" s="4"/>
      <c r="CM1788" s="4"/>
    </row>
    <row r="1789" ht="14.25" customHeight="1">
      <c r="A1789" s="1" t="str">
        <f t="shared" si="187"/>
        <v>OK</v>
      </c>
      <c r="B1789" s="103" t="str">
        <f t="shared" si="4"/>
        <v>OK</v>
      </c>
      <c r="C1789" s="4" t="s">
        <v>7830</v>
      </c>
      <c r="D1789" s="4"/>
      <c r="E1789" s="4"/>
      <c r="F1789" s="4"/>
      <c r="G1789" s="4" t="s">
        <v>7831</v>
      </c>
      <c r="H1789" s="4"/>
      <c r="I1789" s="4"/>
      <c r="J1789" s="4" t="s">
        <v>3099</v>
      </c>
      <c r="K1789" s="4"/>
      <c r="L1789" s="4"/>
      <c r="M1789" s="4" t="s">
        <v>47</v>
      </c>
      <c r="N1789" s="4" t="s">
        <v>5</v>
      </c>
      <c r="O1789" s="4" t="s">
        <v>1905</v>
      </c>
      <c r="P1789" s="4" t="s">
        <v>1927</v>
      </c>
      <c r="Q1789" s="4"/>
      <c r="R1789" s="4" t="s">
        <v>7832</v>
      </c>
      <c r="S1789" s="4" t="s">
        <v>7833</v>
      </c>
      <c r="T1789" s="4" t="s">
        <v>7834</v>
      </c>
      <c r="U1789" s="4" t="s">
        <v>7835</v>
      </c>
      <c r="V1789" s="4" t="s">
        <v>7836</v>
      </c>
      <c r="W1789" s="4" t="s">
        <v>7837</v>
      </c>
      <c r="X1789" s="4" t="s">
        <v>2824</v>
      </c>
      <c r="Y1789" s="4" t="s">
        <v>7838</v>
      </c>
      <c r="Z1789" s="4"/>
      <c r="AA1789" s="4">
        <v>1816.0</v>
      </c>
      <c r="AB1789" s="4" t="s">
        <v>49</v>
      </c>
      <c r="AC1789" s="4"/>
      <c r="AD1789" s="20" t="s">
        <v>884</v>
      </c>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c r="BI1789" s="4"/>
      <c r="BJ1789" s="243" t="str">
        <f t="shared" si="129"/>
        <v>TNLT</v>
      </c>
      <c r="BK1789" s="4"/>
      <c r="BL1789" s="4"/>
      <c r="BM1789" s="4"/>
      <c r="BN1789" s="4"/>
      <c r="BO1789" s="4"/>
      <c r="BP1789" s="4"/>
      <c r="BQ1789" s="4"/>
      <c r="BR1789" s="4"/>
      <c r="BS1789" s="4"/>
      <c r="BT1789" s="4"/>
      <c r="BU1789" s="4"/>
      <c r="BV1789" s="4"/>
      <c r="BW1789" s="4"/>
      <c r="BX1789" s="4"/>
      <c r="BY1789" s="4"/>
      <c r="BZ1789" s="4"/>
      <c r="CA1789" s="4"/>
      <c r="CB1789" s="4"/>
      <c r="CC1789" s="4"/>
      <c r="CD1789" s="4"/>
      <c r="CE1789" s="4"/>
      <c r="CF1789" s="4"/>
      <c r="CG1789" s="4"/>
      <c r="CH1789" s="4"/>
      <c r="CI1789" s="4"/>
      <c r="CJ1789" s="4"/>
      <c r="CK1789" s="4"/>
      <c r="CL1789" s="4"/>
      <c r="CM1789" s="4"/>
    </row>
    <row r="1790" ht="14.25" customHeight="1">
      <c r="A1790" s="1" t="str">
        <f t="shared" si="187"/>
        <v/>
      </c>
      <c r="B1790" s="103" t="str">
        <f t="shared" si="4"/>
        <v>Có sẵn</v>
      </c>
      <c r="C1790" s="4" t="s">
        <v>7830</v>
      </c>
      <c r="D1790" s="4"/>
      <c r="E1790" s="4"/>
      <c r="F1790" s="4"/>
      <c r="G1790" s="4" t="s">
        <v>7831</v>
      </c>
      <c r="H1790" s="4"/>
      <c r="I1790" s="4"/>
      <c r="J1790" s="4" t="s">
        <v>3099</v>
      </c>
      <c r="K1790" s="4"/>
      <c r="L1790" s="4"/>
      <c r="M1790" s="4" t="s">
        <v>49</v>
      </c>
      <c r="N1790" s="4" t="s">
        <v>8</v>
      </c>
      <c r="O1790" s="4" t="s">
        <v>2631</v>
      </c>
      <c r="P1790" s="4" t="s">
        <v>3197</v>
      </c>
      <c r="Q1790" s="4" t="s">
        <v>8</v>
      </c>
      <c r="R1790" s="4" t="s">
        <v>8419</v>
      </c>
      <c r="S1790" s="4" t="s">
        <v>8420</v>
      </c>
      <c r="T1790" s="4" t="s">
        <v>8421</v>
      </c>
      <c r="U1790" s="4" t="s">
        <v>8420</v>
      </c>
      <c r="V1790" s="4" t="s">
        <v>8422</v>
      </c>
      <c r="W1790" s="4" t="s">
        <v>8423</v>
      </c>
      <c r="X1790" s="4"/>
      <c r="Y1790" s="4"/>
      <c r="Z1790" s="4"/>
      <c r="AA1790" s="4">
        <v>1817.0</v>
      </c>
      <c r="AB1790" s="4" t="s">
        <v>47</v>
      </c>
      <c r="AC1790" s="4"/>
      <c r="AD1790" s="20" t="s">
        <v>3759</v>
      </c>
      <c r="AE1790" s="4"/>
      <c r="AF1790" s="4"/>
      <c r="AG1790" s="4"/>
      <c r="AH1790" s="4"/>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c r="BI1790" s="4"/>
      <c r="BJ1790" s="243" t="str">
        <f t="shared" si="129"/>
        <v>TNBT</v>
      </c>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row>
    <row r="1791" ht="14.25" customHeight="1">
      <c r="A1791" s="1" t="str">
        <f t="shared" si="187"/>
        <v/>
      </c>
      <c r="B1791" s="103" t="str">
        <f t="shared" si="4"/>
        <v>Tự do chọn</v>
      </c>
      <c r="C1791" s="4" t="s">
        <v>7830</v>
      </c>
      <c r="D1791" s="4"/>
      <c r="E1791" s="4"/>
      <c r="F1791" s="4"/>
      <c r="G1791" s="4" t="s">
        <v>7831</v>
      </c>
      <c r="H1791" s="4"/>
      <c r="I1791" s="4"/>
      <c r="J1791" s="4" t="s">
        <v>3099</v>
      </c>
      <c r="K1791" s="4"/>
      <c r="L1791" s="4"/>
      <c r="M1791" s="4" t="s">
        <v>49</v>
      </c>
      <c r="N1791" s="4" t="s">
        <v>8</v>
      </c>
      <c r="O1791" s="4"/>
      <c r="P1791" s="4"/>
      <c r="Q1791" s="4"/>
      <c r="R1791" s="4" t="s">
        <v>8094</v>
      </c>
      <c r="S1791" s="4" t="s">
        <v>8095</v>
      </c>
      <c r="T1791" s="4" t="s">
        <v>8096</v>
      </c>
      <c r="U1791" s="4" t="s">
        <v>8097</v>
      </c>
      <c r="V1791" s="4" t="s">
        <v>8098</v>
      </c>
      <c r="W1791" s="4" t="s">
        <v>8099</v>
      </c>
      <c r="X1791" s="4" t="s">
        <v>8100</v>
      </c>
      <c r="Y1791" s="4" t="s">
        <v>8101</v>
      </c>
      <c r="Z1791" s="4"/>
      <c r="AA1791" s="4">
        <v>1817.0</v>
      </c>
      <c r="AB1791" s="4" t="s">
        <v>47</v>
      </c>
      <c r="AC1791" s="4"/>
      <c r="AD1791" s="20" t="s">
        <v>1190</v>
      </c>
      <c r="AE1791" s="271" t="s">
        <v>8094</v>
      </c>
      <c r="AF1791" s="271" t="s">
        <v>8</v>
      </c>
      <c r="AG1791" s="271" t="s">
        <v>8095</v>
      </c>
      <c r="AH1791" s="271" t="s">
        <v>8096</v>
      </c>
      <c r="AI1791" s="271" t="s">
        <v>8097</v>
      </c>
      <c r="AJ1791" s="271" t="s">
        <v>8098</v>
      </c>
      <c r="AK1791" s="271" t="s">
        <v>10622</v>
      </c>
      <c r="AL1791" s="271" t="s">
        <v>8100</v>
      </c>
      <c r="AM1791" s="271" t="s">
        <v>8101</v>
      </c>
      <c r="AN1791" s="271" t="s">
        <v>10623</v>
      </c>
      <c r="AO1791" s="271" t="s">
        <v>10624</v>
      </c>
      <c r="AP1791" s="294"/>
      <c r="AQ1791" s="294"/>
      <c r="AR1791" s="294"/>
      <c r="AS1791" s="294"/>
      <c r="AT1791" s="294"/>
      <c r="AU1791" s="294"/>
      <c r="AV1791" s="294"/>
      <c r="AW1791" s="294"/>
      <c r="AX1791" s="294"/>
      <c r="AY1791" s="294"/>
      <c r="AZ1791" s="294"/>
      <c r="BA1791" s="294"/>
      <c r="BB1791" s="294"/>
      <c r="BC1791" s="4"/>
      <c r="BD1791" s="4"/>
      <c r="BE1791" s="4"/>
      <c r="BF1791" s="4"/>
      <c r="BG1791" s="4"/>
      <c r="BH1791" s="4"/>
      <c r="BI1791" s="4"/>
      <c r="BJ1791" s="243" t="str">
        <f t="shared" si="129"/>
        <v>TNBT</v>
      </c>
      <c r="BK1791" s="4"/>
      <c r="BL1791" s="4"/>
      <c r="BM1791" s="4"/>
      <c r="BN1791" s="4"/>
      <c r="BO1791" s="4"/>
      <c r="BP1791" s="4"/>
      <c r="BQ1791" s="4"/>
      <c r="BR1791" s="4"/>
      <c r="BS1791" s="4"/>
      <c r="BT1791" s="4"/>
      <c r="BU1791" s="4"/>
      <c r="BV1791" s="4"/>
      <c r="BW1791" s="4"/>
      <c r="BX1791" s="4"/>
      <c r="BY1791" s="4"/>
      <c r="BZ1791" s="4"/>
      <c r="CA1791" s="4"/>
      <c r="CB1791" s="4"/>
      <c r="CC1791" s="4"/>
      <c r="CD1791" s="4"/>
      <c r="CE1791" s="4"/>
      <c r="CF1791" s="4"/>
      <c r="CG1791" s="4"/>
      <c r="CH1791" s="4"/>
      <c r="CI1791" s="4"/>
      <c r="CJ1791" s="4"/>
      <c r="CK1791" s="4"/>
      <c r="CL1791" s="4"/>
      <c r="CM1791" s="4"/>
    </row>
    <row r="1792" ht="14.25" customHeight="1">
      <c r="A1792" s="1" t="str">
        <f t="shared" si="187"/>
        <v>OK</v>
      </c>
      <c r="B1792" s="103" t="str">
        <f t="shared" si="4"/>
        <v>OK</v>
      </c>
      <c r="C1792" s="4" t="s">
        <v>7830</v>
      </c>
      <c r="D1792" s="4"/>
      <c r="E1792" s="4"/>
      <c r="F1792" s="4"/>
      <c r="G1792" s="4" t="s">
        <v>7831</v>
      </c>
      <c r="H1792" s="4"/>
      <c r="I1792" s="4"/>
      <c r="J1792" s="4" t="s">
        <v>3099</v>
      </c>
      <c r="K1792" s="4"/>
      <c r="L1792" s="4"/>
      <c r="M1792" s="4" t="s">
        <v>49</v>
      </c>
      <c r="N1792" s="4" t="s">
        <v>8</v>
      </c>
      <c r="O1792" s="4" t="s">
        <v>3108</v>
      </c>
      <c r="P1792" s="4" t="s">
        <v>3298</v>
      </c>
      <c r="Q1792" s="4"/>
      <c r="R1792" s="4" t="s">
        <v>8094</v>
      </c>
      <c r="S1792" s="4" t="s">
        <v>8095</v>
      </c>
      <c r="T1792" s="4" t="s">
        <v>8096</v>
      </c>
      <c r="U1792" s="4" t="s">
        <v>8097</v>
      </c>
      <c r="V1792" s="4" t="s">
        <v>8098</v>
      </c>
      <c r="W1792" s="4" t="s">
        <v>8099</v>
      </c>
      <c r="X1792" s="4"/>
      <c r="Y1792" s="4"/>
      <c r="Z1792" s="4"/>
      <c r="AA1792" s="4">
        <v>1818.0</v>
      </c>
      <c r="AB1792" s="4" t="s">
        <v>47</v>
      </c>
      <c r="AC1792" s="4"/>
      <c r="AD1792" s="20" t="s">
        <v>2147</v>
      </c>
      <c r="AE1792" s="67" t="s">
        <v>8171</v>
      </c>
      <c r="AF1792" s="67" t="s">
        <v>8171</v>
      </c>
      <c r="AG1792" s="67" t="s">
        <v>8171</v>
      </c>
      <c r="AH1792" s="67" t="s">
        <v>8171</v>
      </c>
      <c r="AI1792" s="67" t="s">
        <v>8171</v>
      </c>
      <c r="AJ1792" s="67" t="s">
        <v>8171</v>
      </c>
      <c r="AK1792" s="67" t="s">
        <v>8598</v>
      </c>
      <c r="AL1792" s="67" t="s">
        <v>8171</v>
      </c>
      <c r="AM1792" s="67" t="s">
        <v>8232</v>
      </c>
      <c r="AN1792" s="67" t="s">
        <v>8232</v>
      </c>
      <c r="AO1792" s="67" t="s">
        <v>9582</v>
      </c>
      <c r="AP1792" s="67" t="s">
        <v>10625</v>
      </c>
      <c r="AQ1792" s="4"/>
      <c r="AR1792" s="4"/>
      <c r="AS1792" s="4"/>
      <c r="AT1792" s="4"/>
      <c r="AU1792" s="4"/>
      <c r="AV1792" s="4"/>
      <c r="AW1792" s="4"/>
      <c r="AX1792" s="4"/>
      <c r="AY1792" s="4"/>
      <c r="AZ1792" s="4"/>
      <c r="BA1792" s="4"/>
      <c r="BB1792" s="4"/>
      <c r="BC1792" s="4"/>
      <c r="BD1792" s="4"/>
      <c r="BE1792" s="4"/>
      <c r="BF1792" s="4"/>
      <c r="BG1792" s="4"/>
      <c r="BH1792" s="4"/>
      <c r="BI1792" s="4"/>
      <c r="BJ1792" s="243" t="str">
        <f t="shared" si="129"/>
        <v>TNBT</v>
      </c>
      <c r="BK1792" s="4"/>
      <c r="BL1792" s="4"/>
      <c r="BM1792" s="4"/>
      <c r="BN1792" s="4"/>
      <c r="BO1792" s="4"/>
      <c r="BP1792" s="4"/>
      <c r="BQ1792" s="4"/>
      <c r="BR1792" s="4"/>
      <c r="BS1792" s="4"/>
      <c r="BT1792" s="4"/>
      <c r="BU1792" s="4"/>
      <c r="BV1792" s="4"/>
      <c r="BW1792" s="4"/>
      <c r="BX1792" s="4"/>
      <c r="BY1792" s="4"/>
      <c r="BZ1792" s="4"/>
      <c r="CA1792" s="4"/>
      <c r="CB1792" s="4"/>
      <c r="CC1792" s="4"/>
      <c r="CD1792" s="4"/>
      <c r="CE1792" s="4"/>
      <c r="CF1792" s="4"/>
      <c r="CG1792" s="4"/>
      <c r="CH1792" s="4"/>
      <c r="CI1792" s="4"/>
      <c r="CJ1792" s="4"/>
      <c r="CK1792" s="4"/>
      <c r="CL1792" s="4"/>
      <c r="CM1792" s="4"/>
    </row>
    <row r="1793" ht="14.25" customHeight="1">
      <c r="A1793" s="1" t="str">
        <f t="shared" si="187"/>
        <v>OK</v>
      </c>
      <c r="B1793" s="103" t="str">
        <f t="shared" si="4"/>
        <v>OK</v>
      </c>
      <c r="C1793" s="4" t="s">
        <v>7830</v>
      </c>
      <c r="D1793" s="4"/>
      <c r="E1793" s="4"/>
      <c r="F1793" s="4"/>
      <c r="G1793" s="4" t="s">
        <v>7831</v>
      </c>
      <c r="H1793" s="4"/>
      <c r="I1793" s="4"/>
      <c r="J1793" s="4" t="s">
        <v>3099</v>
      </c>
      <c r="K1793" s="4"/>
      <c r="L1793" s="4"/>
      <c r="M1793" s="4" t="s">
        <v>49</v>
      </c>
      <c r="N1793" s="4" t="s">
        <v>8</v>
      </c>
      <c r="O1793" s="4" t="s">
        <v>3108</v>
      </c>
      <c r="P1793" s="4" t="s">
        <v>3298</v>
      </c>
      <c r="Q1793" s="4"/>
      <c r="R1793" s="4" t="s">
        <v>8094</v>
      </c>
      <c r="S1793" s="4" t="s">
        <v>8095</v>
      </c>
      <c r="T1793" s="4" t="s">
        <v>8096</v>
      </c>
      <c r="U1793" s="4" t="s">
        <v>8097</v>
      </c>
      <c r="V1793" s="4" t="s">
        <v>8098</v>
      </c>
      <c r="W1793" s="4" t="s">
        <v>8099</v>
      </c>
      <c r="X1793" s="4" t="s">
        <v>8100</v>
      </c>
      <c r="Y1793" s="4" t="s">
        <v>8101</v>
      </c>
      <c r="Z1793" s="4"/>
      <c r="AA1793" s="4">
        <v>1818.0</v>
      </c>
      <c r="AB1793" s="4" t="s">
        <v>47</v>
      </c>
      <c r="AC1793" s="4"/>
      <c r="AD1793" s="20" t="s">
        <v>1091</v>
      </c>
      <c r="AE1793" s="4" t="s">
        <v>8467</v>
      </c>
      <c r="AF1793" s="4" t="s">
        <v>8</v>
      </c>
      <c r="AG1793" s="4" t="s">
        <v>8469</v>
      </c>
      <c r="AH1793" s="4" t="s">
        <v>8470</v>
      </c>
      <c r="AI1793" s="4" t="s">
        <v>8471</v>
      </c>
      <c r="AJ1793" s="4" t="s">
        <v>8472</v>
      </c>
      <c r="AK1793" s="4" t="s">
        <v>4345</v>
      </c>
      <c r="AL1793" s="4" t="s">
        <v>4345</v>
      </c>
      <c r="AM1793" s="67" t="s">
        <v>10031</v>
      </c>
      <c r="AN1793" s="67" t="s">
        <v>10031</v>
      </c>
      <c r="AO1793" s="67" t="s">
        <v>10031</v>
      </c>
      <c r="AP1793" s="4"/>
      <c r="AQ1793" s="4"/>
      <c r="AR1793" s="4"/>
      <c r="AS1793" s="4"/>
      <c r="AT1793" s="4"/>
      <c r="AU1793" s="4"/>
      <c r="AV1793" s="4"/>
      <c r="AW1793" s="4"/>
      <c r="AX1793" s="4"/>
      <c r="AY1793" s="4"/>
      <c r="AZ1793" s="4"/>
      <c r="BA1793" s="4"/>
      <c r="BB1793" s="4"/>
      <c r="BC1793" s="4"/>
      <c r="BD1793" s="4"/>
      <c r="BE1793" s="4"/>
      <c r="BF1793" s="4"/>
      <c r="BG1793" s="4"/>
      <c r="BH1793" s="4"/>
      <c r="BI1793" s="4"/>
      <c r="BJ1793" s="243" t="str">
        <f t="shared" si="129"/>
        <v>TNBT</v>
      </c>
      <c r="BK1793" s="4"/>
      <c r="BL1793" s="4"/>
      <c r="BM1793" s="4"/>
      <c r="BN1793" s="4"/>
      <c r="BO1793" s="4"/>
      <c r="BP1793" s="4"/>
      <c r="BQ1793" s="4"/>
      <c r="BR1793" s="4"/>
      <c r="BS1793" s="4"/>
      <c r="BT1793" s="4"/>
      <c r="BU1793" s="4"/>
      <c r="BV1793" s="4"/>
      <c r="BW1793" s="4"/>
      <c r="BX1793" s="4"/>
      <c r="BY1793" s="4"/>
      <c r="BZ1793" s="4"/>
      <c r="CA1793" s="4"/>
      <c r="CB1793" s="4"/>
      <c r="CC1793" s="4"/>
      <c r="CD1793" s="4"/>
      <c r="CE1793" s="4"/>
      <c r="CF1793" s="4"/>
      <c r="CG1793" s="4"/>
      <c r="CH1793" s="4"/>
      <c r="CI1793" s="4"/>
      <c r="CJ1793" s="4"/>
      <c r="CK1793" s="4"/>
      <c r="CL1793" s="4"/>
      <c r="CM1793" s="4"/>
    </row>
    <row r="1794" ht="14.25" customHeight="1">
      <c r="A1794" s="1" t="str">
        <f t="shared" si="187"/>
        <v/>
      </c>
      <c r="B1794" s="103" t="str">
        <f t="shared" si="4"/>
        <v>Có sẵn</v>
      </c>
      <c r="C1794" s="4" t="s">
        <v>7830</v>
      </c>
      <c r="D1794" s="4"/>
      <c r="E1794" s="4"/>
      <c r="F1794" s="4"/>
      <c r="G1794" s="4" t="s">
        <v>7831</v>
      </c>
      <c r="H1794" s="4"/>
      <c r="I1794" s="4"/>
      <c r="J1794" s="4" t="s">
        <v>3099</v>
      </c>
      <c r="K1794" s="4"/>
      <c r="L1794" s="4"/>
      <c r="M1794" s="4" t="s">
        <v>49</v>
      </c>
      <c r="N1794" s="4" t="s">
        <v>8</v>
      </c>
      <c r="O1794" s="4" t="s">
        <v>2465</v>
      </c>
      <c r="P1794" s="4" t="s">
        <v>2597</v>
      </c>
      <c r="Q1794" s="4" t="s">
        <v>8</v>
      </c>
      <c r="R1794" s="4" t="s">
        <v>8102</v>
      </c>
      <c r="S1794" s="4" t="s">
        <v>8424</v>
      </c>
      <c r="T1794" s="4" t="s">
        <v>8425</v>
      </c>
      <c r="U1794" s="4" t="s">
        <v>8426</v>
      </c>
      <c r="V1794" s="4" t="s">
        <v>5332</v>
      </c>
      <c r="W1794" s="4" t="s">
        <v>8427</v>
      </c>
      <c r="X1794" s="4"/>
      <c r="Y1794" s="4"/>
      <c r="Z1794" s="4"/>
      <c r="AA1794" s="4">
        <v>1819.0</v>
      </c>
      <c r="AB1794" s="4" t="s">
        <v>47</v>
      </c>
      <c r="AC1794" s="4"/>
      <c r="AD1794" s="20" t="s">
        <v>1875</v>
      </c>
      <c r="AE1794" s="4"/>
      <c r="AF1794" s="4"/>
      <c r="AG1794" s="4"/>
      <c r="AH1794" s="4"/>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4"/>
      <c r="BH1794" s="4"/>
      <c r="BI1794" s="4"/>
      <c r="BJ1794" s="243" t="str">
        <f t="shared" si="129"/>
        <v>TNBT</v>
      </c>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c r="CL1794" s="4"/>
      <c r="CM1794" s="4"/>
    </row>
    <row r="1795" ht="14.25" customHeight="1">
      <c r="A1795" s="1" t="str">
        <f t="shared" si="187"/>
        <v>OK</v>
      </c>
      <c r="B1795" s="103" t="str">
        <f t="shared" si="4"/>
        <v>OK</v>
      </c>
      <c r="C1795" s="4" t="s">
        <v>7830</v>
      </c>
      <c r="D1795" s="4"/>
      <c r="E1795" s="4"/>
      <c r="F1795" s="4"/>
      <c r="G1795" s="4" t="s">
        <v>7831</v>
      </c>
      <c r="H1795" s="4"/>
      <c r="I1795" s="4"/>
      <c r="J1795" s="4" t="s">
        <v>3099</v>
      </c>
      <c r="K1795" s="4"/>
      <c r="L1795" s="4"/>
      <c r="M1795" s="4" t="s">
        <v>49</v>
      </c>
      <c r="N1795" s="4" t="s">
        <v>8</v>
      </c>
      <c r="O1795" s="4" t="s">
        <v>2465</v>
      </c>
      <c r="P1795" s="4" t="s">
        <v>2597</v>
      </c>
      <c r="Q1795" s="4"/>
      <c r="R1795" s="4" t="s">
        <v>8102</v>
      </c>
      <c r="S1795" s="4" t="s">
        <v>8102</v>
      </c>
      <c r="T1795" s="4" t="s">
        <v>8102</v>
      </c>
      <c r="U1795" s="4" t="s">
        <v>8102</v>
      </c>
      <c r="V1795" s="4" t="s">
        <v>8102</v>
      </c>
      <c r="W1795" s="4" t="s">
        <v>8102</v>
      </c>
      <c r="X1795" s="4" t="s">
        <v>8102</v>
      </c>
      <c r="Y1795" s="4" t="s">
        <v>8102</v>
      </c>
      <c r="Z1795" s="4" t="s">
        <v>8102</v>
      </c>
      <c r="AA1795" s="4">
        <v>1819.0</v>
      </c>
      <c r="AB1795" s="4" t="s">
        <v>47</v>
      </c>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4"/>
      <c r="BH1795" s="4"/>
      <c r="BI1795" s="4"/>
      <c r="BJ1795" s="243" t="str">
        <f t="shared" si="129"/>
        <v>TNBT</v>
      </c>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row>
    <row r="1796" ht="14.25" customHeight="1">
      <c r="A1796" s="1"/>
      <c r="B1796" s="103" t="str">
        <f t="shared" si="4"/>
        <v>Thêm</v>
      </c>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20" t="s">
        <v>1245</v>
      </c>
      <c r="AE1796" s="67" t="s">
        <v>8501</v>
      </c>
      <c r="AF1796" s="67" t="s">
        <v>8501</v>
      </c>
      <c r="AG1796" s="67" t="s">
        <v>8501</v>
      </c>
      <c r="AH1796" s="67" t="s">
        <v>8501</v>
      </c>
      <c r="AI1796" s="67" t="s">
        <v>8501</v>
      </c>
      <c r="AJ1796" s="67" t="s">
        <v>8501</v>
      </c>
      <c r="AK1796" s="67" t="s">
        <v>8501</v>
      </c>
      <c r="AL1796" s="67" t="s">
        <v>8501</v>
      </c>
      <c r="AM1796" s="67" t="s">
        <v>8501</v>
      </c>
      <c r="AN1796" s="67" t="s">
        <v>8983</v>
      </c>
      <c r="AO1796" s="67" t="s">
        <v>8983</v>
      </c>
      <c r="AP1796" s="4"/>
      <c r="AQ1796" s="4"/>
      <c r="AR1796" s="4"/>
      <c r="AS1796" s="4"/>
      <c r="AT1796" s="4"/>
      <c r="AU1796" s="4"/>
      <c r="AV1796" s="4"/>
      <c r="AW1796" s="4"/>
      <c r="AX1796" s="4"/>
      <c r="AY1796" s="4"/>
      <c r="AZ1796" s="4"/>
      <c r="BA1796" s="4"/>
      <c r="BB1796" s="4"/>
      <c r="BC1796" s="4"/>
      <c r="BD1796" s="4"/>
      <c r="BE1796" s="4"/>
      <c r="BF1796" s="4"/>
      <c r="BG1796" s="4"/>
      <c r="BH1796" s="4"/>
      <c r="BI1796" s="4"/>
      <c r="BJ1796" s="243" t="str">
        <f t="shared" si="129"/>
        <v>x</v>
      </c>
      <c r="BK1796" s="4"/>
      <c r="BL1796" s="4"/>
      <c r="BM1796" s="4"/>
      <c r="BN1796" s="4"/>
      <c r="BO1796" s="4"/>
      <c r="BP1796" s="4"/>
      <c r="BQ1796" s="4"/>
      <c r="BR1796" s="4"/>
      <c r="BS1796" s="4"/>
      <c r="BT1796" s="4"/>
      <c r="BU1796" s="4"/>
      <c r="BV1796" s="4"/>
      <c r="BW1796" s="4"/>
      <c r="BX1796" s="4"/>
      <c r="BY1796" s="4"/>
      <c r="BZ1796" s="4"/>
      <c r="CA1796" s="4"/>
      <c r="CB1796" s="4"/>
      <c r="CC1796" s="4"/>
      <c r="CD1796" s="4"/>
      <c r="CE1796" s="4"/>
      <c r="CF1796" s="4"/>
      <c r="CG1796" s="4"/>
      <c r="CH1796" s="4"/>
      <c r="CI1796" s="4"/>
      <c r="CJ1796" s="4"/>
      <c r="CK1796" s="4"/>
      <c r="CL1796" s="4"/>
      <c r="CM1796" s="4"/>
    </row>
    <row r="1797" ht="14.25" customHeight="1">
      <c r="A1797" s="1" t="str">
        <f t="shared" ref="A1797:A1817" si="188">SWITCH(B1797,"OK",IF(ISBLANK(R1797),IF(ISBLANK(P1797),"Giữ chỗ nhóm","Giữ chỗ"),"OK"),"Chưa làm",IF(P1797&lt;&gt;"","Giữ chỗ",""),0,IF(ISBLANK(R1797),"Thêm",""),"")</f>
        <v/>
      </c>
      <c r="B1797" s="103" t="str">
        <f t="shared" si="4"/>
        <v>Có sẵn</v>
      </c>
      <c r="C1797" s="4" t="s">
        <v>8103</v>
      </c>
      <c r="D1797" s="4"/>
      <c r="E1797" s="4"/>
      <c r="F1797" s="4"/>
      <c r="G1797" s="4"/>
      <c r="H1797" s="4"/>
      <c r="I1797" s="4"/>
      <c r="J1797" s="4"/>
      <c r="K1797" s="4"/>
      <c r="L1797" s="4"/>
      <c r="M1797" s="4" t="s">
        <v>49</v>
      </c>
      <c r="N1797" s="4" t="s">
        <v>5</v>
      </c>
      <c r="O1797" s="4" t="s">
        <v>2631</v>
      </c>
      <c r="P1797" s="4" t="s">
        <v>3197</v>
      </c>
      <c r="Q1797" s="4" t="s">
        <v>5</v>
      </c>
      <c r="R1797" s="4" t="s">
        <v>8428</v>
      </c>
      <c r="S1797" s="4" t="s">
        <v>8429</v>
      </c>
      <c r="T1797" s="4" t="s">
        <v>8430</v>
      </c>
      <c r="U1797" s="4" t="s">
        <v>8431</v>
      </c>
      <c r="V1797" s="4" t="s">
        <v>8432</v>
      </c>
      <c r="W1797" s="4" t="s">
        <v>8433</v>
      </c>
      <c r="X1797" s="4"/>
      <c r="Y1797" s="4"/>
      <c r="Z1797" s="4"/>
      <c r="AA1797" s="4">
        <v>1821.0</v>
      </c>
      <c r="AB1797" s="4" t="s">
        <v>47</v>
      </c>
      <c r="AC1797" s="4"/>
      <c r="AD1797" s="20" t="s">
        <v>466</v>
      </c>
      <c r="AE1797" s="4"/>
      <c r="AF1797" s="4"/>
      <c r="AG1797" s="4"/>
      <c r="AH1797" s="4"/>
      <c r="AI1797" s="4"/>
      <c r="AJ1797" s="4"/>
      <c r="AK1797" s="4"/>
      <c r="AL1797" s="4"/>
      <c r="AM1797" s="4"/>
      <c r="AN1797" s="4"/>
      <c r="AO1797" s="4"/>
      <c r="AP1797" s="4"/>
      <c r="AQ1797" s="4"/>
      <c r="AR1797" s="4"/>
      <c r="AS1797" s="4"/>
      <c r="AT1797" s="4"/>
      <c r="AU1797" s="4"/>
      <c r="AV1797" s="4"/>
      <c r="AW1797" s="4"/>
      <c r="AX1797" s="4"/>
      <c r="AY1797" s="4"/>
      <c r="AZ1797" s="4"/>
      <c r="BA1797" s="4"/>
      <c r="BB1797" s="4"/>
      <c r="BC1797" s="4"/>
      <c r="BD1797" s="4"/>
      <c r="BE1797" s="4"/>
      <c r="BF1797" s="4"/>
      <c r="BG1797" s="4"/>
      <c r="BH1797" s="4"/>
      <c r="BI1797" s="4"/>
      <c r="BJ1797" s="243" t="str">
        <f t="shared" si="129"/>
        <v>TNLT</v>
      </c>
      <c r="BK1797" s="4"/>
      <c r="BL1797" s="4"/>
      <c r="BM1797" s="4"/>
      <c r="BN1797" s="4"/>
      <c r="BO1797" s="4"/>
      <c r="BP1797" s="4"/>
      <c r="BQ1797" s="4"/>
      <c r="BR1797" s="4"/>
      <c r="BS1797" s="4"/>
      <c r="BT1797" s="4"/>
      <c r="BU1797" s="4"/>
      <c r="BV1797" s="4"/>
      <c r="BW1797" s="4"/>
      <c r="BX1797" s="4"/>
      <c r="BY1797" s="4"/>
      <c r="BZ1797" s="4"/>
      <c r="CA1797" s="4"/>
      <c r="CB1797" s="4"/>
      <c r="CC1797" s="4"/>
      <c r="CD1797" s="4"/>
      <c r="CE1797" s="4"/>
      <c r="CF1797" s="4"/>
      <c r="CG1797" s="4"/>
      <c r="CH1797" s="4"/>
      <c r="CI1797" s="4"/>
      <c r="CJ1797" s="4"/>
      <c r="CK1797" s="4"/>
      <c r="CL1797" s="4"/>
      <c r="CM1797" s="4"/>
    </row>
    <row r="1798" ht="14.25" customHeight="1">
      <c r="A1798" s="1" t="str">
        <f t="shared" si="188"/>
        <v/>
      </c>
      <c r="B1798" s="103" t="str">
        <f t="shared" si="4"/>
        <v>Tự do chọn</v>
      </c>
      <c r="C1798" s="4" t="s">
        <v>8103</v>
      </c>
      <c r="D1798" s="4"/>
      <c r="E1798" s="4"/>
      <c r="F1798" s="4"/>
      <c r="G1798" s="4"/>
      <c r="H1798" s="4"/>
      <c r="I1798" s="4"/>
      <c r="J1798" s="4"/>
      <c r="K1798" s="4"/>
      <c r="L1798" s="4"/>
      <c r="M1798" s="4" t="s">
        <v>49</v>
      </c>
      <c r="N1798" s="4" t="s">
        <v>5</v>
      </c>
      <c r="O1798" s="4"/>
      <c r="P1798" s="4"/>
      <c r="Q1798" s="4"/>
      <c r="R1798" s="4"/>
      <c r="S1798" s="4"/>
      <c r="T1798" s="4"/>
      <c r="U1798" s="4"/>
      <c r="V1798" s="4"/>
      <c r="W1798" s="4"/>
      <c r="X1798" s="4"/>
      <c r="Y1798" s="4"/>
      <c r="Z1798" s="4"/>
      <c r="AA1798" s="4">
        <v>1821.0</v>
      </c>
      <c r="AB1798" s="4" t="s">
        <v>47</v>
      </c>
      <c r="AC1798" s="4"/>
      <c r="AD1798" s="20" t="s">
        <v>485</v>
      </c>
      <c r="AE1798" s="67" t="s">
        <v>8501</v>
      </c>
      <c r="AF1798" s="67" t="s">
        <v>8501</v>
      </c>
      <c r="AG1798" s="67" t="s">
        <v>8501</v>
      </c>
      <c r="AH1798" s="67" t="s">
        <v>8501</v>
      </c>
      <c r="AI1798" s="67" t="s">
        <v>8501</v>
      </c>
      <c r="AJ1798" s="67" t="s">
        <v>8501</v>
      </c>
      <c r="AK1798" s="67" t="s">
        <v>8501</v>
      </c>
      <c r="AL1798" s="67" t="s">
        <v>8501</v>
      </c>
      <c r="AM1798" s="67" t="s">
        <v>8501</v>
      </c>
      <c r="AN1798" s="67" t="s">
        <v>8576</v>
      </c>
      <c r="AO1798" s="67" t="s">
        <v>8576</v>
      </c>
      <c r="AP1798" s="4"/>
      <c r="AQ1798" s="4"/>
      <c r="AR1798" s="4"/>
      <c r="AS1798" s="4"/>
      <c r="AT1798" s="4"/>
      <c r="AU1798" s="4"/>
      <c r="AV1798" s="4"/>
      <c r="AW1798" s="4"/>
      <c r="AX1798" s="4"/>
      <c r="AY1798" s="4"/>
      <c r="AZ1798" s="4"/>
      <c r="BA1798" s="4"/>
      <c r="BB1798" s="4"/>
      <c r="BC1798" s="4"/>
      <c r="BD1798" s="4"/>
      <c r="BE1798" s="4"/>
      <c r="BF1798" s="4"/>
      <c r="BG1798" s="4"/>
      <c r="BH1798" s="4"/>
      <c r="BI1798" s="4"/>
      <c r="BJ1798" s="243" t="str">
        <f t="shared" si="129"/>
        <v>TNLT</v>
      </c>
      <c r="BK1798" s="4"/>
      <c r="BL1798" s="4"/>
      <c r="BM1798" s="4"/>
      <c r="BN1798" s="4"/>
      <c r="BO1798" s="4"/>
      <c r="BP1798" s="4"/>
      <c r="BQ1798" s="4"/>
      <c r="BR1798" s="4"/>
      <c r="BS1798" s="4"/>
      <c r="BT1798" s="4"/>
      <c r="BU1798" s="4"/>
      <c r="BV1798" s="4"/>
      <c r="BW1798" s="4"/>
      <c r="BX1798" s="4"/>
      <c r="BY1798" s="4"/>
      <c r="BZ1798" s="4"/>
      <c r="CA1798" s="4"/>
      <c r="CB1798" s="4"/>
      <c r="CC1798" s="4"/>
      <c r="CD1798" s="4"/>
      <c r="CE1798" s="4"/>
      <c r="CF1798" s="4"/>
      <c r="CG1798" s="4"/>
      <c r="CH1798" s="4"/>
      <c r="CI1798" s="4"/>
      <c r="CJ1798" s="4"/>
      <c r="CK1798" s="4"/>
      <c r="CL1798" s="4"/>
      <c r="CM1798" s="4"/>
    </row>
    <row r="1799" ht="14.25" customHeight="1">
      <c r="A1799" s="1" t="str">
        <f t="shared" si="188"/>
        <v/>
      </c>
      <c r="B1799" s="103" t="str">
        <f t="shared" si="4"/>
        <v>Có sẵn</v>
      </c>
      <c r="C1799" s="4" t="s">
        <v>8103</v>
      </c>
      <c r="D1799" s="4"/>
      <c r="E1799" s="4" t="s">
        <v>8104</v>
      </c>
      <c r="F1799" s="4" t="s">
        <v>7681</v>
      </c>
      <c r="G1799" s="4"/>
      <c r="H1799" s="4"/>
      <c r="I1799" s="4"/>
      <c r="J1799" s="4"/>
      <c r="K1799" s="4"/>
      <c r="L1799" s="4"/>
      <c r="M1799" s="4" t="s">
        <v>49</v>
      </c>
      <c r="N1799" s="4" t="s">
        <v>5</v>
      </c>
      <c r="O1799" s="4" t="s">
        <v>2817</v>
      </c>
      <c r="P1799" s="4" t="s">
        <v>2847</v>
      </c>
      <c r="Q1799" s="4" t="s">
        <v>5</v>
      </c>
      <c r="R1799" s="4" t="s">
        <v>8434</v>
      </c>
      <c r="S1799" s="4" t="s">
        <v>8435</v>
      </c>
      <c r="T1799" s="4" t="s">
        <v>8436</v>
      </c>
      <c r="U1799" s="4" t="s">
        <v>8437</v>
      </c>
      <c r="V1799" s="4" t="s">
        <v>8438</v>
      </c>
      <c r="W1799" s="4" t="s">
        <v>8439</v>
      </c>
      <c r="X1799" s="4"/>
      <c r="Y1799" s="4"/>
      <c r="Z1799" s="4"/>
      <c r="AA1799" s="4">
        <v>1822.0</v>
      </c>
      <c r="AB1799" s="4" t="s">
        <v>47</v>
      </c>
      <c r="AC1799" s="4"/>
      <c r="AD1799" s="20" t="s">
        <v>489</v>
      </c>
      <c r="AE1799" s="67" t="s">
        <v>8434</v>
      </c>
      <c r="AF1799" s="67" t="s">
        <v>5</v>
      </c>
      <c r="AG1799" s="67" t="s">
        <v>8435</v>
      </c>
      <c r="AH1799" s="67" t="s">
        <v>8436</v>
      </c>
      <c r="AI1799" s="67" t="s">
        <v>8437</v>
      </c>
      <c r="AJ1799" s="67" t="s">
        <v>8438</v>
      </c>
      <c r="AK1799" s="67" t="s">
        <v>8439</v>
      </c>
      <c r="AL1799" s="67" t="s">
        <v>8501</v>
      </c>
      <c r="AM1799" s="67" t="s">
        <v>8501</v>
      </c>
      <c r="AN1799" s="67" t="s">
        <v>10626</v>
      </c>
      <c r="AO1799" s="67" t="s">
        <v>10627</v>
      </c>
      <c r="AP1799" s="4"/>
      <c r="AQ1799" s="4"/>
      <c r="AR1799" s="4"/>
      <c r="AS1799" s="4"/>
      <c r="AT1799" s="4"/>
      <c r="AU1799" s="4"/>
      <c r="AV1799" s="4"/>
      <c r="AW1799" s="4"/>
      <c r="AX1799" s="4"/>
      <c r="AY1799" s="4"/>
      <c r="AZ1799" s="4"/>
      <c r="BA1799" s="4"/>
      <c r="BB1799" s="4"/>
      <c r="BC1799" s="4"/>
      <c r="BD1799" s="4"/>
      <c r="BE1799" s="4"/>
      <c r="BF1799" s="4"/>
      <c r="BG1799" s="4"/>
      <c r="BH1799" s="4"/>
      <c r="BI1799" s="4"/>
      <c r="BJ1799" s="243" t="str">
        <f t="shared" si="129"/>
        <v>TNLT</v>
      </c>
      <c r="BK1799" s="4"/>
      <c r="BL1799" s="4"/>
      <c r="BM1799" s="4"/>
      <c r="BN1799" s="4"/>
      <c r="BO1799" s="4"/>
      <c r="BP1799" s="4"/>
      <c r="BQ1799" s="4"/>
      <c r="BR1799" s="4"/>
      <c r="BS1799" s="4"/>
      <c r="BT1799" s="4"/>
      <c r="BU1799" s="4"/>
      <c r="BV1799" s="4"/>
      <c r="BW1799" s="4"/>
      <c r="BX1799" s="4"/>
      <c r="BY1799" s="4"/>
      <c r="BZ1799" s="4"/>
      <c r="CA1799" s="4"/>
      <c r="CB1799" s="4"/>
      <c r="CC1799" s="4"/>
      <c r="CD1799" s="4"/>
      <c r="CE1799" s="4"/>
      <c r="CF1799" s="4"/>
      <c r="CG1799" s="4"/>
      <c r="CH1799" s="4"/>
      <c r="CI1799" s="4"/>
      <c r="CJ1799" s="4"/>
      <c r="CK1799" s="4"/>
      <c r="CL1799" s="4"/>
      <c r="CM1799" s="4"/>
    </row>
    <row r="1800" ht="14.25" customHeight="1">
      <c r="A1800" s="1" t="str">
        <f t="shared" si="188"/>
        <v>Giữ chỗ</v>
      </c>
      <c r="B1800" s="103" t="str">
        <f t="shared" si="4"/>
        <v>OK</v>
      </c>
      <c r="C1800" s="4" t="s">
        <v>8103</v>
      </c>
      <c r="D1800" s="4"/>
      <c r="E1800" s="4" t="s">
        <v>8104</v>
      </c>
      <c r="F1800" s="4" t="s">
        <v>7681</v>
      </c>
      <c r="G1800" s="4"/>
      <c r="H1800" s="4"/>
      <c r="I1800" s="4"/>
      <c r="J1800" s="4"/>
      <c r="K1800" s="4"/>
      <c r="L1800" s="4"/>
      <c r="M1800" s="4" t="s">
        <v>49</v>
      </c>
      <c r="N1800" s="4" t="s">
        <v>5</v>
      </c>
      <c r="O1800" s="4" t="s">
        <v>2817</v>
      </c>
      <c r="P1800" s="4" t="s">
        <v>2847</v>
      </c>
      <c r="Q1800" s="4"/>
      <c r="R1800" s="4"/>
      <c r="S1800" s="4"/>
      <c r="T1800" s="4"/>
      <c r="U1800" s="4"/>
      <c r="V1800" s="4"/>
      <c r="W1800" s="4"/>
      <c r="X1800" s="4"/>
      <c r="Y1800" s="4"/>
      <c r="Z1800" s="4"/>
      <c r="AA1800" s="4">
        <v>1822.0</v>
      </c>
      <c r="AB1800" s="4" t="s">
        <v>47</v>
      </c>
      <c r="AC1800" s="4"/>
      <c r="AD1800" s="20" t="s">
        <v>494</v>
      </c>
      <c r="AE1800" s="4"/>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c r="BE1800" s="4"/>
      <c r="BF1800" s="4"/>
      <c r="BG1800" s="4"/>
      <c r="BH1800" s="4"/>
      <c r="BI1800" s="4"/>
      <c r="BJ1800" s="243" t="str">
        <f t="shared" si="129"/>
        <v>TNLT</v>
      </c>
      <c r="BK1800" s="4"/>
      <c r="BL1800" s="4"/>
      <c r="BM1800" s="4"/>
      <c r="BN1800" s="4"/>
      <c r="BO1800" s="4"/>
      <c r="BP1800" s="4"/>
      <c r="BQ1800" s="4"/>
      <c r="BR1800" s="4"/>
      <c r="BS1800" s="4"/>
      <c r="BT1800" s="4"/>
      <c r="BU1800" s="4"/>
      <c r="BV1800" s="4"/>
      <c r="BW1800" s="4"/>
      <c r="BX1800" s="4"/>
      <c r="BY1800" s="4"/>
      <c r="BZ1800" s="4"/>
      <c r="CA1800" s="4"/>
      <c r="CB1800" s="4"/>
      <c r="CC1800" s="4"/>
      <c r="CD1800" s="4"/>
      <c r="CE1800" s="4"/>
      <c r="CF1800" s="4"/>
      <c r="CG1800" s="4"/>
      <c r="CH1800" s="4"/>
      <c r="CI1800" s="4"/>
      <c r="CJ1800" s="4"/>
      <c r="CK1800" s="4"/>
      <c r="CL1800" s="4"/>
      <c r="CM1800" s="4"/>
    </row>
    <row r="1801" ht="14.25" customHeight="1">
      <c r="A1801" s="1" t="str">
        <f t="shared" si="188"/>
        <v>OK</v>
      </c>
      <c r="B1801" s="103" t="str">
        <f t="shared" si="4"/>
        <v>OK</v>
      </c>
      <c r="C1801" s="4" t="s">
        <v>8103</v>
      </c>
      <c r="D1801" s="4"/>
      <c r="E1801" s="4"/>
      <c r="F1801" s="4"/>
      <c r="G1801" s="4"/>
      <c r="H1801" s="4"/>
      <c r="I1801" s="4"/>
      <c r="J1801" s="4"/>
      <c r="K1801" s="4"/>
      <c r="L1801" s="4"/>
      <c r="M1801" s="4" t="s">
        <v>49</v>
      </c>
      <c r="N1801" s="4" t="s">
        <v>5</v>
      </c>
      <c r="O1801" s="4" t="s">
        <v>2625</v>
      </c>
      <c r="P1801" s="4" t="s">
        <v>2626</v>
      </c>
      <c r="Q1801" s="4"/>
      <c r="R1801" s="4" t="s">
        <v>8105</v>
      </c>
      <c r="S1801" s="4" t="s">
        <v>2628</v>
      </c>
      <c r="T1801" s="4" t="s">
        <v>227</v>
      </c>
      <c r="U1801" s="4" t="s">
        <v>114</v>
      </c>
      <c r="V1801" s="4" t="s">
        <v>115</v>
      </c>
      <c r="W1801" s="4" t="s">
        <v>116</v>
      </c>
      <c r="X1801" s="4"/>
      <c r="Y1801" s="4"/>
      <c r="Z1801" s="4"/>
      <c r="AA1801" s="4">
        <v>1823.0</v>
      </c>
      <c r="AB1801" s="4" t="s">
        <v>47</v>
      </c>
      <c r="AC1801" s="4"/>
      <c r="AD1801" s="20" t="s">
        <v>489</v>
      </c>
      <c r="AE1801" s="67" t="s">
        <v>8105</v>
      </c>
      <c r="AF1801" s="67" t="s">
        <v>5</v>
      </c>
      <c r="AG1801" s="67">
        <v>1.0</v>
      </c>
      <c r="AH1801" s="67">
        <v>2.0</v>
      </c>
      <c r="AI1801" s="67">
        <v>3.0</v>
      </c>
      <c r="AJ1801" s="67">
        <v>4.0</v>
      </c>
      <c r="AK1801" s="67">
        <v>5.0</v>
      </c>
      <c r="AL1801" s="67" t="s">
        <v>8501</v>
      </c>
      <c r="AM1801" s="67" t="s">
        <v>8501</v>
      </c>
      <c r="AN1801" s="67" t="s">
        <v>10281</v>
      </c>
      <c r="AO1801" s="67" t="s">
        <v>10628</v>
      </c>
      <c r="AP1801" s="4"/>
      <c r="AQ1801" s="4"/>
      <c r="AR1801" s="4"/>
      <c r="AS1801" s="4"/>
      <c r="AT1801" s="4"/>
      <c r="AU1801" s="4"/>
      <c r="AV1801" s="4"/>
      <c r="AW1801" s="4"/>
      <c r="AX1801" s="4"/>
      <c r="AY1801" s="4"/>
      <c r="AZ1801" s="4"/>
      <c r="BA1801" s="4"/>
      <c r="BB1801" s="4"/>
      <c r="BC1801" s="4"/>
      <c r="BD1801" s="4"/>
      <c r="BE1801" s="4"/>
      <c r="BF1801" s="4"/>
      <c r="BG1801" s="4"/>
      <c r="BH1801" s="4"/>
      <c r="BI1801" s="4"/>
      <c r="BJ1801" s="243" t="str">
        <f t="shared" si="129"/>
        <v>TNLT</v>
      </c>
      <c r="BK1801" s="4"/>
      <c r="BL1801" s="4"/>
      <c r="BM1801" s="4"/>
      <c r="BN1801" s="4"/>
      <c r="BO1801" s="4"/>
      <c r="BP1801" s="4"/>
      <c r="BQ1801" s="4"/>
      <c r="BR1801" s="4"/>
      <c r="BS1801" s="4"/>
      <c r="BT1801" s="4"/>
      <c r="BU1801" s="4"/>
      <c r="BV1801" s="4"/>
      <c r="BW1801" s="4"/>
      <c r="BX1801" s="4"/>
      <c r="BY1801" s="4"/>
      <c r="BZ1801" s="4"/>
      <c r="CA1801" s="4"/>
      <c r="CB1801" s="4"/>
      <c r="CC1801" s="4"/>
      <c r="CD1801" s="4"/>
      <c r="CE1801" s="4"/>
      <c r="CF1801" s="4"/>
      <c r="CG1801" s="4"/>
      <c r="CH1801" s="4"/>
      <c r="CI1801" s="4"/>
      <c r="CJ1801" s="4"/>
      <c r="CK1801" s="4"/>
      <c r="CL1801" s="4"/>
      <c r="CM1801" s="4"/>
    </row>
    <row r="1802" ht="14.25" customHeight="1">
      <c r="A1802" s="1" t="str">
        <f t="shared" si="188"/>
        <v>OK</v>
      </c>
      <c r="B1802" s="103" t="str">
        <f t="shared" si="4"/>
        <v>OK</v>
      </c>
      <c r="C1802" s="4" t="s">
        <v>8103</v>
      </c>
      <c r="D1802" s="4"/>
      <c r="E1802" s="4"/>
      <c r="F1802" s="4"/>
      <c r="G1802" s="4"/>
      <c r="H1802" s="4"/>
      <c r="I1802" s="4"/>
      <c r="J1802" s="4"/>
      <c r="K1802" s="4"/>
      <c r="L1802" s="4"/>
      <c r="M1802" s="4" t="s">
        <v>49</v>
      </c>
      <c r="N1802" s="4" t="s">
        <v>5</v>
      </c>
      <c r="O1802" s="4" t="s">
        <v>2625</v>
      </c>
      <c r="P1802" s="4" t="s">
        <v>2626</v>
      </c>
      <c r="Q1802" s="4"/>
      <c r="R1802" s="4" t="s">
        <v>8105</v>
      </c>
      <c r="S1802" s="4" t="s">
        <v>2628</v>
      </c>
      <c r="T1802" s="4" t="s">
        <v>227</v>
      </c>
      <c r="U1802" s="4" t="s">
        <v>114</v>
      </c>
      <c r="V1802" s="4" t="s">
        <v>115</v>
      </c>
      <c r="W1802" s="4" t="s">
        <v>116</v>
      </c>
      <c r="X1802" s="4" t="s">
        <v>151</v>
      </c>
      <c r="Y1802" s="4" t="s">
        <v>8106</v>
      </c>
      <c r="Z1802" s="4"/>
      <c r="AA1802" s="4">
        <v>1823.0</v>
      </c>
      <c r="AB1802" s="4" t="s">
        <v>47</v>
      </c>
      <c r="AC1802" s="4"/>
      <c r="AD1802" s="4"/>
      <c r="AE1802" s="4"/>
      <c r="AF1802" s="4"/>
      <c r="AG1802" s="4"/>
      <c r="AH1802" s="4"/>
      <c r="AI1802" s="4"/>
      <c r="AJ1802" s="4"/>
      <c r="AK1802" s="4"/>
      <c r="AL1802" s="4"/>
      <c r="AM1802" s="4"/>
      <c r="AN1802" s="4"/>
      <c r="AO1802" s="4"/>
      <c r="AP1802" s="4"/>
      <c r="AQ1802" s="4"/>
      <c r="AR1802" s="4"/>
      <c r="AS1802" s="4"/>
      <c r="AT1802" s="4"/>
      <c r="AU1802" s="4"/>
      <c r="AV1802" s="4"/>
      <c r="AW1802" s="4"/>
      <c r="AX1802" s="4"/>
      <c r="AY1802" s="4"/>
      <c r="AZ1802" s="4"/>
      <c r="BA1802" s="4"/>
      <c r="BB1802" s="4"/>
      <c r="BC1802" s="4"/>
      <c r="BD1802" s="4"/>
      <c r="BE1802" s="4"/>
      <c r="BF1802" s="4"/>
      <c r="BG1802" s="4"/>
      <c r="BH1802" s="4"/>
      <c r="BI1802" s="4"/>
      <c r="BJ1802" s="243" t="str">
        <f t="shared" si="129"/>
        <v>TNLT</v>
      </c>
      <c r="BK1802" s="4"/>
      <c r="BL1802" s="4"/>
      <c r="BM1802" s="4"/>
      <c r="BN1802" s="4"/>
      <c r="BO1802" s="4"/>
      <c r="BP1802" s="4"/>
      <c r="BQ1802" s="4"/>
      <c r="BR1802" s="4"/>
      <c r="BS1802" s="4"/>
      <c r="BT1802" s="4"/>
      <c r="BU1802" s="4"/>
      <c r="BV1802" s="4"/>
      <c r="BW1802" s="4"/>
      <c r="BX1802" s="4"/>
      <c r="BY1802" s="4"/>
      <c r="BZ1802" s="4"/>
      <c r="CA1802" s="4"/>
      <c r="CB1802" s="4"/>
      <c r="CC1802" s="4"/>
      <c r="CD1802" s="4"/>
      <c r="CE1802" s="4"/>
      <c r="CF1802" s="4"/>
      <c r="CG1802" s="4"/>
      <c r="CH1802" s="4"/>
      <c r="CI1802" s="4"/>
      <c r="CJ1802" s="4"/>
      <c r="CK1802" s="4"/>
      <c r="CL1802" s="4"/>
      <c r="CM1802" s="4"/>
    </row>
    <row r="1803" ht="14.25" customHeight="1">
      <c r="A1803" s="1" t="str">
        <f t="shared" si="188"/>
        <v/>
      </c>
      <c r="B1803" s="103" t="str">
        <f t="shared" si="4"/>
        <v>Có sẵn</v>
      </c>
      <c r="C1803" s="4" t="s">
        <v>8103</v>
      </c>
      <c r="D1803" s="4"/>
      <c r="E1803" s="4" t="s">
        <v>8104</v>
      </c>
      <c r="F1803" s="4" t="s">
        <v>7681</v>
      </c>
      <c r="G1803" s="4"/>
      <c r="H1803" s="4"/>
      <c r="I1803" s="4"/>
      <c r="J1803" s="4"/>
      <c r="K1803" s="4"/>
      <c r="L1803" s="4"/>
      <c r="M1803" s="4"/>
      <c r="N1803" s="4"/>
      <c r="O1803" s="4"/>
      <c r="P1803" s="4" t="s">
        <v>8440</v>
      </c>
      <c r="Q1803" s="4" t="s">
        <v>8</v>
      </c>
      <c r="R1803" s="4" t="s">
        <v>8441</v>
      </c>
      <c r="S1803" s="4" t="s">
        <v>8442</v>
      </c>
      <c r="T1803" s="4" t="s">
        <v>8443</v>
      </c>
      <c r="U1803" s="4" t="s">
        <v>8444</v>
      </c>
      <c r="V1803" s="4" t="s">
        <v>8445</v>
      </c>
      <c r="W1803" s="4" t="s">
        <v>8446</v>
      </c>
      <c r="X1803" s="4" t="s">
        <v>171</v>
      </c>
      <c r="Y1803" s="4"/>
      <c r="Z1803" s="4" t="s">
        <v>8447</v>
      </c>
      <c r="AA1803" s="4">
        <v>1824.0</v>
      </c>
      <c r="AB1803" s="4" t="s">
        <v>49</v>
      </c>
      <c r="AC1803" s="4"/>
      <c r="AD1803" s="4"/>
      <c r="AE1803" s="4"/>
      <c r="AF1803" s="4"/>
      <c r="AG1803" s="4"/>
      <c r="AH1803" s="4"/>
      <c r="AI1803" s="4"/>
      <c r="AJ1803" s="4"/>
      <c r="AK1803" s="4"/>
      <c r="AL1803" s="4"/>
      <c r="AM1803" s="4"/>
      <c r="AN1803" s="4"/>
      <c r="AO1803" s="4"/>
      <c r="AP1803" s="4"/>
      <c r="AQ1803" s="4"/>
      <c r="AR1803" s="4"/>
      <c r="AS1803" s="4"/>
      <c r="AT1803" s="4"/>
      <c r="AU1803" s="4"/>
      <c r="AV1803" s="4"/>
      <c r="AW1803" s="4"/>
      <c r="AX1803" s="4"/>
      <c r="AY1803" s="4"/>
      <c r="AZ1803" s="4"/>
      <c r="BA1803" s="4"/>
      <c r="BB1803" s="4"/>
      <c r="BC1803" s="4"/>
      <c r="BD1803" s="4"/>
      <c r="BE1803" s="4"/>
      <c r="BF1803" s="4"/>
      <c r="BG1803" s="4"/>
      <c r="BH1803" s="4"/>
      <c r="BI1803" s="4"/>
      <c r="BJ1803" s="243" t="str">
        <f t="shared" si="129"/>
        <v>TNBT</v>
      </c>
      <c r="BK1803" s="4"/>
      <c r="BL1803" s="4"/>
      <c r="BM1803" s="4"/>
      <c r="BN1803" s="4"/>
      <c r="BO1803" s="4"/>
      <c r="BP1803" s="4"/>
      <c r="BQ1803" s="4"/>
      <c r="BR1803" s="4"/>
      <c r="BS1803" s="4"/>
      <c r="BT1803" s="4"/>
      <c r="BU1803" s="4"/>
      <c r="BV1803" s="4"/>
      <c r="BW1803" s="4"/>
      <c r="BX1803" s="4"/>
      <c r="BY1803" s="4"/>
      <c r="BZ1803" s="4"/>
      <c r="CA1803" s="4"/>
      <c r="CB1803" s="4"/>
      <c r="CC1803" s="4"/>
      <c r="CD1803" s="4"/>
      <c r="CE1803" s="4"/>
      <c r="CF1803" s="4"/>
      <c r="CG1803" s="4"/>
      <c r="CH1803" s="4"/>
      <c r="CI1803" s="4"/>
      <c r="CJ1803" s="4"/>
      <c r="CK1803" s="4"/>
      <c r="CL1803" s="4"/>
      <c r="CM1803" s="4"/>
    </row>
    <row r="1804" ht="14.25" customHeight="1">
      <c r="A1804" s="1" t="str">
        <f t="shared" si="188"/>
        <v/>
      </c>
      <c r="B1804" s="103" t="str">
        <f t="shared" si="4"/>
        <v>Có sẵn</v>
      </c>
      <c r="C1804" s="4" t="s">
        <v>8103</v>
      </c>
      <c r="D1804" s="4"/>
      <c r="E1804" s="4"/>
      <c r="F1804" s="4"/>
      <c r="G1804" s="4"/>
      <c r="H1804" s="4"/>
      <c r="I1804" s="4"/>
      <c r="J1804" s="4"/>
      <c r="K1804" s="4"/>
      <c r="L1804" s="4"/>
      <c r="M1804" s="4"/>
      <c r="N1804" s="4"/>
      <c r="O1804" s="4"/>
      <c r="P1804" s="4"/>
      <c r="Q1804" s="4" t="s">
        <v>5</v>
      </c>
      <c r="R1804" s="4" t="s">
        <v>8441</v>
      </c>
      <c r="S1804" s="4" t="s">
        <v>8448</v>
      </c>
      <c r="T1804" s="4" t="s">
        <v>8449</v>
      </c>
      <c r="U1804" s="4" t="s">
        <v>8444</v>
      </c>
      <c r="V1804" s="4" t="s">
        <v>8445</v>
      </c>
      <c r="W1804" s="4" t="s">
        <v>8450</v>
      </c>
      <c r="X1804" s="4"/>
      <c r="Y1804" s="4"/>
      <c r="Z1804" s="4" t="s">
        <v>8451</v>
      </c>
      <c r="AA1804" s="4">
        <v>1825.0</v>
      </c>
      <c r="AB1804" s="4" t="s">
        <v>49</v>
      </c>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4"/>
      <c r="BH1804" s="4"/>
      <c r="BI1804" s="4"/>
      <c r="BJ1804" s="243" t="str">
        <f t="shared" si="129"/>
        <v>TNLT</v>
      </c>
      <c r="BK1804" s="4"/>
      <c r="BL1804" s="4"/>
      <c r="BM1804" s="4"/>
      <c r="BN1804" s="4"/>
      <c r="BO1804" s="4"/>
      <c r="BP1804" s="4"/>
      <c r="BQ1804" s="4"/>
      <c r="BR1804" s="4"/>
      <c r="BS1804" s="4"/>
      <c r="BT1804" s="4"/>
      <c r="BU1804" s="4"/>
      <c r="BV1804" s="4"/>
      <c r="BW1804" s="4"/>
      <c r="BX1804" s="4"/>
      <c r="BY1804" s="4"/>
      <c r="BZ1804" s="4"/>
      <c r="CA1804" s="4"/>
      <c r="CB1804" s="4"/>
      <c r="CC1804" s="4"/>
      <c r="CD1804" s="4"/>
      <c r="CE1804" s="4"/>
      <c r="CF1804" s="4"/>
      <c r="CG1804" s="4"/>
      <c r="CH1804" s="4"/>
      <c r="CI1804" s="4"/>
      <c r="CJ1804" s="4"/>
      <c r="CK1804" s="4"/>
      <c r="CL1804" s="4"/>
      <c r="CM1804" s="4"/>
    </row>
    <row r="1805" ht="14.25" customHeight="1">
      <c r="A1805" s="1" t="str">
        <f t="shared" si="188"/>
        <v/>
      </c>
      <c r="B1805" s="103" t="str">
        <f t="shared" si="4"/>
        <v>Có sẵn</v>
      </c>
      <c r="C1805" s="4" t="s">
        <v>8103</v>
      </c>
      <c r="D1805" s="4"/>
      <c r="E1805" s="4"/>
      <c r="F1805" s="4"/>
      <c r="G1805" s="4"/>
      <c r="H1805" s="4"/>
      <c r="I1805" s="4"/>
      <c r="J1805" s="4"/>
      <c r="K1805" s="4"/>
      <c r="L1805" s="4"/>
      <c r="M1805" s="4"/>
      <c r="N1805" s="4"/>
      <c r="O1805" s="4"/>
      <c r="P1805" s="4"/>
      <c r="Q1805" s="4" t="s">
        <v>9</v>
      </c>
      <c r="R1805" s="4" t="s">
        <v>8452</v>
      </c>
      <c r="S1805" s="4"/>
      <c r="T1805" s="4"/>
      <c r="U1805" s="4"/>
      <c r="V1805" s="4"/>
      <c r="W1805" s="4"/>
      <c r="X1805" s="4"/>
      <c r="Y1805" s="4"/>
      <c r="Z1805" s="4" t="s">
        <v>8453</v>
      </c>
      <c r="AA1805" s="4">
        <v>1826.0</v>
      </c>
      <c r="AB1805" s="4" t="s">
        <v>49</v>
      </c>
      <c r="AC1805" s="4"/>
      <c r="AD1805" s="20" t="s">
        <v>494</v>
      </c>
      <c r="AE1805" s="4"/>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c r="BE1805" s="4"/>
      <c r="BF1805" s="4"/>
      <c r="BG1805" s="4"/>
      <c r="BH1805" s="4"/>
      <c r="BI1805" s="4"/>
      <c r="BJ1805" s="243" t="str">
        <f t="shared" si="129"/>
        <v>TL</v>
      </c>
      <c r="BK1805" s="4"/>
      <c r="BL1805" s="4"/>
      <c r="BM1805" s="4"/>
      <c r="BN1805" s="4"/>
      <c r="BO1805" s="4"/>
      <c r="BP1805" s="4"/>
      <c r="BQ1805" s="4"/>
      <c r="BR1805" s="4"/>
      <c r="BS1805" s="4"/>
      <c r="BT1805" s="4"/>
      <c r="BU1805" s="4"/>
      <c r="BV1805" s="4"/>
      <c r="BW1805" s="4"/>
      <c r="BX1805" s="4"/>
      <c r="BY1805" s="4"/>
      <c r="BZ1805" s="4"/>
      <c r="CA1805" s="4"/>
      <c r="CB1805" s="4"/>
      <c r="CC1805" s="4"/>
      <c r="CD1805" s="4"/>
      <c r="CE1805" s="4"/>
      <c r="CF1805" s="4"/>
      <c r="CG1805" s="4"/>
      <c r="CH1805" s="4"/>
      <c r="CI1805" s="4"/>
      <c r="CJ1805" s="4"/>
      <c r="CK1805" s="4"/>
      <c r="CL1805" s="4"/>
      <c r="CM1805" s="4"/>
    </row>
    <row r="1806" ht="14.25" customHeight="1">
      <c r="A1806" s="1" t="str">
        <f t="shared" si="188"/>
        <v>OK</v>
      </c>
      <c r="B1806" s="103" t="str">
        <f t="shared" si="4"/>
        <v>OK</v>
      </c>
      <c r="C1806" s="4" t="s">
        <v>8107</v>
      </c>
      <c r="D1806" s="4"/>
      <c r="E1806" s="4"/>
      <c r="F1806" s="4" t="s">
        <v>8108</v>
      </c>
      <c r="G1806" s="4"/>
      <c r="H1806" s="4"/>
      <c r="I1806" s="4"/>
      <c r="J1806" s="4"/>
      <c r="K1806" s="4"/>
      <c r="L1806" s="4"/>
      <c r="M1806" s="4" t="s">
        <v>49</v>
      </c>
      <c r="N1806" s="4" t="s">
        <v>5</v>
      </c>
      <c r="O1806" s="4" t="s">
        <v>3229</v>
      </c>
      <c r="P1806" s="4" t="s">
        <v>3748</v>
      </c>
      <c r="Q1806" s="4"/>
      <c r="R1806" s="4" t="s">
        <v>8109</v>
      </c>
      <c r="S1806" s="4" t="s">
        <v>115</v>
      </c>
      <c r="T1806" s="4" t="s">
        <v>116</v>
      </c>
      <c r="U1806" s="4" t="s">
        <v>117</v>
      </c>
      <c r="V1806" s="4" t="s">
        <v>118</v>
      </c>
      <c r="W1806" s="4" t="s">
        <v>2722</v>
      </c>
      <c r="X1806" s="4"/>
      <c r="Y1806" s="4"/>
      <c r="Z1806" s="4"/>
      <c r="AA1806" s="4">
        <v>1827.0</v>
      </c>
      <c r="AB1806" s="4" t="s">
        <v>47</v>
      </c>
      <c r="AC1806" s="4"/>
      <c r="AD1806" s="20" t="s">
        <v>1250</v>
      </c>
      <c r="AE1806" s="67" t="s">
        <v>8171</v>
      </c>
      <c r="AF1806" s="67" t="s">
        <v>8171</v>
      </c>
      <c r="AG1806" s="67" t="s">
        <v>8171</v>
      </c>
      <c r="AH1806" s="67" t="s">
        <v>8171</v>
      </c>
      <c r="AI1806" s="67" t="s">
        <v>8171</v>
      </c>
      <c r="AJ1806" s="67" t="s">
        <v>8171</v>
      </c>
      <c r="AK1806" s="67" t="s">
        <v>8171</v>
      </c>
      <c r="AL1806" s="67" t="s">
        <v>8232</v>
      </c>
      <c r="AM1806" s="67" t="s">
        <v>8232</v>
      </c>
      <c r="AN1806" s="67" t="s">
        <v>10629</v>
      </c>
      <c r="AO1806" s="67" t="s">
        <v>10630</v>
      </c>
      <c r="AP1806" s="4"/>
      <c r="AQ1806" s="4"/>
      <c r="AR1806" s="4"/>
      <c r="AS1806" s="4"/>
      <c r="AT1806" s="4"/>
      <c r="AU1806" s="4"/>
      <c r="AV1806" s="4"/>
      <c r="AW1806" s="4"/>
      <c r="AX1806" s="4"/>
      <c r="AY1806" s="4"/>
      <c r="AZ1806" s="4"/>
      <c r="BA1806" s="4"/>
      <c r="BB1806" s="4"/>
      <c r="BC1806" s="4"/>
      <c r="BD1806" s="4"/>
      <c r="BE1806" s="4"/>
      <c r="BF1806" s="4"/>
      <c r="BG1806" s="4"/>
      <c r="BH1806" s="4"/>
      <c r="BI1806" s="4"/>
      <c r="BJ1806" s="243" t="str">
        <f t="shared" si="129"/>
        <v>TNLT</v>
      </c>
      <c r="BK1806" s="4"/>
      <c r="BL1806" s="4"/>
      <c r="BM1806" s="4"/>
      <c r="BN1806" s="4"/>
      <c r="BO1806" s="4"/>
      <c r="BP1806" s="4"/>
      <c r="BQ1806" s="4"/>
      <c r="BR1806" s="4"/>
      <c r="BS1806" s="4"/>
      <c r="BT1806" s="4"/>
      <c r="BU1806" s="4"/>
      <c r="BV1806" s="4"/>
      <c r="BW1806" s="4"/>
      <c r="BX1806" s="4"/>
      <c r="BY1806" s="4"/>
      <c r="BZ1806" s="4"/>
      <c r="CA1806" s="4"/>
      <c r="CB1806" s="4"/>
      <c r="CC1806" s="4"/>
      <c r="CD1806" s="4"/>
      <c r="CE1806" s="4"/>
      <c r="CF1806" s="4"/>
      <c r="CG1806" s="4"/>
      <c r="CH1806" s="4"/>
      <c r="CI1806" s="4"/>
      <c r="CJ1806" s="4"/>
      <c r="CK1806" s="4"/>
      <c r="CL1806" s="4"/>
      <c r="CM1806" s="4"/>
    </row>
    <row r="1807" ht="14.25" customHeight="1">
      <c r="A1807" s="1" t="str">
        <f t="shared" si="188"/>
        <v>OK</v>
      </c>
      <c r="B1807" s="103" t="str">
        <f t="shared" si="4"/>
        <v>OK</v>
      </c>
      <c r="C1807" s="4" t="s">
        <v>8107</v>
      </c>
      <c r="D1807" s="4"/>
      <c r="E1807" s="4"/>
      <c r="F1807" s="4" t="s">
        <v>8108</v>
      </c>
      <c r="G1807" s="4"/>
      <c r="H1807" s="4"/>
      <c r="I1807" s="4"/>
      <c r="J1807" s="4"/>
      <c r="K1807" s="4"/>
      <c r="L1807" s="4"/>
      <c r="M1807" s="4" t="s">
        <v>49</v>
      </c>
      <c r="N1807" s="4" t="s">
        <v>5</v>
      </c>
      <c r="O1807" s="4" t="s">
        <v>3229</v>
      </c>
      <c r="P1807" s="4" t="s">
        <v>3748</v>
      </c>
      <c r="Q1807" s="4"/>
      <c r="R1807" s="4" t="s">
        <v>8109</v>
      </c>
      <c r="S1807" s="4" t="s">
        <v>115</v>
      </c>
      <c r="T1807" s="4" t="s">
        <v>116</v>
      </c>
      <c r="U1807" s="4" t="s">
        <v>117</v>
      </c>
      <c r="V1807" s="4" t="s">
        <v>118</v>
      </c>
      <c r="W1807" s="4" t="s">
        <v>2722</v>
      </c>
      <c r="X1807" s="4" t="s">
        <v>151</v>
      </c>
      <c r="Y1807" s="4" t="s">
        <v>8110</v>
      </c>
      <c r="Z1807" s="4"/>
      <c r="AA1807" s="4">
        <v>1827.0</v>
      </c>
      <c r="AB1807" s="4" t="s">
        <v>47</v>
      </c>
      <c r="AC1807" s="4"/>
      <c r="AD1807" s="20" t="s">
        <v>1239</v>
      </c>
      <c r="AE1807" s="67" t="s">
        <v>10631</v>
      </c>
      <c r="AF1807" s="67" t="s">
        <v>5</v>
      </c>
      <c r="AG1807" s="67">
        <v>4.0</v>
      </c>
      <c r="AH1807" s="67">
        <v>5.0</v>
      </c>
      <c r="AI1807" s="67">
        <v>6.0</v>
      </c>
      <c r="AJ1807" s="67">
        <v>7.0</v>
      </c>
      <c r="AK1807" s="67">
        <v>8.0</v>
      </c>
      <c r="AL1807" s="67" t="s">
        <v>151</v>
      </c>
      <c r="AM1807" s="4" t="s">
        <v>8110</v>
      </c>
      <c r="AN1807" s="67" t="s">
        <v>10632</v>
      </c>
      <c r="AO1807" s="67" t="s">
        <v>8295</v>
      </c>
      <c r="AP1807" s="4"/>
      <c r="AQ1807" s="4"/>
      <c r="AR1807" s="4"/>
      <c r="AS1807" s="4"/>
      <c r="AT1807" s="4"/>
      <c r="AU1807" s="4"/>
      <c r="AV1807" s="4"/>
      <c r="AW1807" s="4"/>
      <c r="AX1807" s="4"/>
      <c r="AY1807" s="4"/>
      <c r="AZ1807" s="4"/>
      <c r="BA1807" s="4"/>
      <c r="BB1807" s="4"/>
      <c r="BC1807" s="4"/>
      <c r="BD1807" s="4"/>
      <c r="BE1807" s="4"/>
      <c r="BF1807" s="4"/>
      <c r="BG1807" s="4"/>
      <c r="BH1807" s="4"/>
      <c r="BI1807" s="4"/>
      <c r="BJ1807" s="243" t="str">
        <f t="shared" si="129"/>
        <v>TNLT</v>
      </c>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c r="CL1807" s="4"/>
      <c r="CM1807" s="4"/>
    </row>
    <row r="1808" ht="14.25" customHeight="1">
      <c r="A1808" s="1" t="str">
        <f t="shared" si="188"/>
        <v>OK</v>
      </c>
      <c r="B1808" s="103" t="str">
        <f t="shared" si="4"/>
        <v>OK</v>
      </c>
      <c r="C1808" s="4" t="s">
        <v>8107</v>
      </c>
      <c r="D1808" s="4"/>
      <c r="E1808" s="4"/>
      <c r="F1808" s="4"/>
      <c r="G1808" s="4"/>
      <c r="H1808" s="4"/>
      <c r="I1808" s="4"/>
      <c r="J1808" s="4"/>
      <c r="K1808" s="4"/>
      <c r="L1808" s="4"/>
      <c r="M1808" s="4" t="s">
        <v>49</v>
      </c>
      <c r="N1808" s="4" t="s">
        <v>5</v>
      </c>
      <c r="O1808" s="4" t="s">
        <v>3229</v>
      </c>
      <c r="P1808" s="4" t="s">
        <v>3748</v>
      </c>
      <c r="Q1808" s="4"/>
      <c r="R1808" s="4" t="s">
        <v>8111</v>
      </c>
      <c r="S1808" s="4" t="s">
        <v>106</v>
      </c>
      <c r="T1808" s="4" t="s">
        <v>8112</v>
      </c>
      <c r="U1808" s="4" t="s">
        <v>8113</v>
      </c>
      <c r="V1808" s="4" t="s">
        <v>8114</v>
      </c>
      <c r="W1808" s="4" t="s">
        <v>6203</v>
      </c>
      <c r="X1808" s="4"/>
      <c r="Y1808" s="4"/>
      <c r="Z1808" s="4"/>
      <c r="AA1808" s="4">
        <v>1828.0</v>
      </c>
      <c r="AB1808" s="4" t="s">
        <v>47</v>
      </c>
      <c r="AC1808" s="4"/>
      <c r="AD1808" s="20" t="s">
        <v>481</v>
      </c>
      <c r="AE1808" s="4" t="s">
        <v>8111</v>
      </c>
      <c r="AF1808" s="67" t="s">
        <v>5</v>
      </c>
      <c r="AG1808" s="4" t="s">
        <v>106</v>
      </c>
      <c r="AH1808" s="4" t="s">
        <v>8112</v>
      </c>
      <c r="AI1808" s="4" t="s">
        <v>8113</v>
      </c>
      <c r="AJ1808" s="4" t="s">
        <v>8114</v>
      </c>
      <c r="AK1808" s="4" t="s">
        <v>6203</v>
      </c>
      <c r="AL1808" s="4" t="s">
        <v>5162</v>
      </c>
      <c r="AM1808" s="4" t="s">
        <v>8115</v>
      </c>
      <c r="AN1808" s="67" t="s">
        <v>8294</v>
      </c>
      <c r="AO1808" s="67" t="s">
        <v>8295</v>
      </c>
      <c r="AP1808" s="4"/>
      <c r="AQ1808" s="4"/>
      <c r="AR1808" s="4"/>
      <c r="AS1808" s="4"/>
      <c r="AT1808" s="4"/>
      <c r="AU1808" s="4"/>
      <c r="AV1808" s="4"/>
      <c r="AW1808" s="4"/>
      <c r="AX1808" s="4"/>
      <c r="AY1808" s="4"/>
      <c r="AZ1808" s="4"/>
      <c r="BA1808" s="4"/>
      <c r="BB1808" s="4"/>
      <c r="BC1808" s="4"/>
      <c r="BD1808" s="4"/>
      <c r="BE1808" s="4"/>
      <c r="BF1808" s="4"/>
      <c r="BG1808" s="4"/>
      <c r="BH1808" s="4"/>
      <c r="BI1808" s="4"/>
      <c r="BJ1808" s="243" t="str">
        <f t="shared" si="129"/>
        <v>TNLT</v>
      </c>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row>
    <row r="1809" ht="14.25" customHeight="1">
      <c r="A1809" s="1" t="str">
        <f t="shared" si="188"/>
        <v>OK</v>
      </c>
      <c r="B1809" s="103" t="str">
        <f t="shared" si="4"/>
        <v>OK</v>
      </c>
      <c r="C1809" s="4" t="s">
        <v>8107</v>
      </c>
      <c r="D1809" s="4"/>
      <c r="E1809" s="4"/>
      <c r="F1809" s="4"/>
      <c r="G1809" s="4"/>
      <c r="H1809" s="4"/>
      <c r="I1809" s="4"/>
      <c r="J1809" s="4"/>
      <c r="K1809" s="4"/>
      <c r="L1809" s="4"/>
      <c r="M1809" s="4" t="s">
        <v>49</v>
      </c>
      <c r="N1809" s="4" t="s">
        <v>5</v>
      </c>
      <c r="O1809" s="4" t="s">
        <v>3229</v>
      </c>
      <c r="P1809" s="4" t="s">
        <v>3748</v>
      </c>
      <c r="Q1809" s="4"/>
      <c r="R1809" s="4" t="s">
        <v>8111</v>
      </c>
      <c r="S1809" s="4" t="s">
        <v>106</v>
      </c>
      <c r="T1809" s="4" t="s">
        <v>8112</v>
      </c>
      <c r="U1809" s="4" t="s">
        <v>8113</v>
      </c>
      <c r="V1809" s="4" t="s">
        <v>8114</v>
      </c>
      <c r="W1809" s="4" t="s">
        <v>6203</v>
      </c>
      <c r="X1809" s="4" t="s">
        <v>5162</v>
      </c>
      <c r="Y1809" s="4" t="s">
        <v>8115</v>
      </c>
      <c r="Z1809" s="4"/>
      <c r="AA1809" s="4">
        <v>1828.0</v>
      </c>
      <c r="AB1809" s="4" t="s">
        <v>47</v>
      </c>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4"/>
      <c r="BH1809" s="4"/>
      <c r="BI1809" s="4"/>
      <c r="BJ1809" s="243" t="str">
        <f t="shared" si="129"/>
        <v>TNLT</v>
      </c>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row>
    <row r="1810" ht="14.25" customHeight="1">
      <c r="A1810" s="1" t="str">
        <f t="shared" si="188"/>
        <v/>
      </c>
      <c r="B1810" s="103" t="str">
        <f t="shared" si="4"/>
        <v>Có sẵn</v>
      </c>
      <c r="C1810" s="4" t="s">
        <v>8107</v>
      </c>
      <c r="D1810" s="4"/>
      <c r="E1810" s="4"/>
      <c r="F1810" s="4" t="s">
        <v>8108</v>
      </c>
      <c r="G1810" s="4"/>
      <c r="H1810" s="4"/>
      <c r="I1810" s="4"/>
      <c r="J1810" s="4"/>
      <c r="K1810" s="4"/>
      <c r="L1810" s="4"/>
      <c r="M1810" s="4"/>
      <c r="N1810" s="4"/>
      <c r="O1810" s="4"/>
      <c r="P1810" s="4" t="s">
        <v>8454</v>
      </c>
      <c r="Q1810" s="4" t="s">
        <v>8</v>
      </c>
      <c r="R1810" s="4" t="s">
        <v>8455</v>
      </c>
      <c r="S1810" s="4" t="s">
        <v>8456</v>
      </c>
      <c r="T1810" s="4" t="s">
        <v>8457</v>
      </c>
      <c r="U1810" s="4" t="s">
        <v>8458</v>
      </c>
      <c r="V1810" s="4" t="s">
        <v>8459</v>
      </c>
      <c r="W1810" s="4" t="s">
        <v>8460</v>
      </c>
      <c r="X1810" s="4" t="s">
        <v>242</v>
      </c>
      <c r="Y1810" s="4"/>
      <c r="Z1810" s="4" t="s">
        <v>8461</v>
      </c>
      <c r="AA1810" s="4">
        <v>1829.0</v>
      </c>
      <c r="AB1810" s="4" t="s">
        <v>49</v>
      </c>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c r="BI1810" s="4"/>
      <c r="BJ1810" s="243" t="str">
        <f t="shared" si="129"/>
        <v>TNBT</v>
      </c>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row>
    <row r="1811" ht="14.25" customHeight="1">
      <c r="A1811" s="1" t="str">
        <f t="shared" si="188"/>
        <v/>
      </c>
      <c r="B1811" s="103" t="str">
        <f t="shared" si="4"/>
        <v>Có sẵn</v>
      </c>
      <c r="C1811" s="4" t="s">
        <v>8107</v>
      </c>
      <c r="D1811" s="4"/>
      <c r="E1811" s="4"/>
      <c r="F1811" s="4"/>
      <c r="G1811" s="4"/>
      <c r="H1811" s="4"/>
      <c r="I1811" s="4"/>
      <c r="J1811" s="4"/>
      <c r="K1811" s="4"/>
      <c r="L1811" s="4"/>
      <c r="M1811" s="4"/>
      <c r="N1811" s="4"/>
      <c r="O1811" s="4"/>
      <c r="P1811" s="4"/>
      <c r="Q1811" s="4" t="s">
        <v>9</v>
      </c>
      <c r="R1811" s="4" t="s">
        <v>8462</v>
      </c>
      <c r="S1811" s="4"/>
      <c r="T1811" s="4"/>
      <c r="U1811" s="4"/>
      <c r="V1811" s="4"/>
      <c r="W1811" s="4"/>
      <c r="X1811" s="4"/>
      <c r="Y1811" s="4"/>
      <c r="Z1811" s="4" t="s">
        <v>8463</v>
      </c>
      <c r="AA1811" s="4">
        <v>1830.0</v>
      </c>
      <c r="AB1811" s="4" t="s">
        <v>49</v>
      </c>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c r="BI1811" s="4"/>
      <c r="BJ1811" s="243" t="str">
        <f t="shared" si="129"/>
        <v>TL</v>
      </c>
      <c r="BK1811" s="4"/>
      <c r="BL1811" s="4"/>
      <c r="BM1811" s="4"/>
      <c r="BN1811" s="4"/>
      <c r="BO1811" s="4"/>
      <c r="BP1811" s="4"/>
      <c r="BQ1811" s="4"/>
      <c r="BR1811" s="4"/>
      <c r="BS1811" s="4"/>
      <c r="BT1811" s="4"/>
      <c r="BU1811" s="4"/>
      <c r="BV1811" s="4"/>
      <c r="BW1811" s="4"/>
      <c r="BX1811" s="4"/>
      <c r="BY1811" s="4"/>
      <c r="BZ1811" s="4"/>
      <c r="CA1811" s="4"/>
      <c r="CB1811" s="4"/>
      <c r="CC1811" s="4"/>
      <c r="CD1811" s="4"/>
      <c r="CE1811" s="4"/>
      <c r="CF1811" s="4"/>
      <c r="CG1811" s="4"/>
      <c r="CH1811" s="4"/>
      <c r="CI1811" s="4"/>
      <c r="CJ1811" s="4"/>
      <c r="CK1811" s="4"/>
      <c r="CL1811" s="4"/>
      <c r="CM1811" s="4"/>
    </row>
    <row r="1812" ht="14.25" customHeight="1">
      <c r="A1812" s="1" t="str">
        <f t="shared" si="188"/>
        <v>OK</v>
      </c>
      <c r="B1812" s="103" t="str">
        <f t="shared" si="4"/>
        <v>OK</v>
      </c>
      <c r="C1812" s="4" t="s">
        <v>7839</v>
      </c>
      <c r="D1812" s="4"/>
      <c r="E1812" s="4"/>
      <c r="F1812" s="4" t="s">
        <v>7840</v>
      </c>
      <c r="G1812" s="4"/>
      <c r="H1812" s="4"/>
      <c r="I1812" s="4"/>
      <c r="J1812" s="4"/>
      <c r="K1812" s="4"/>
      <c r="L1812" s="4"/>
      <c r="M1812" s="4" t="s">
        <v>47</v>
      </c>
      <c r="N1812" s="4" t="s">
        <v>5</v>
      </c>
      <c r="O1812" s="4" t="s">
        <v>224</v>
      </c>
      <c r="P1812" s="4" t="s">
        <v>851</v>
      </c>
      <c r="Q1812" s="4"/>
      <c r="R1812" s="4" t="s">
        <v>7841</v>
      </c>
      <c r="S1812" s="4" t="s">
        <v>7842</v>
      </c>
      <c r="T1812" s="4" t="s">
        <v>7843</v>
      </c>
      <c r="U1812" s="4" t="s">
        <v>7844</v>
      </c>
      <c r="V1812" s="4" t="s">
        <v>7845</v>
      </c>
      <c r="W1812" s="4" t="s">
        <v>7846</v>
      </c>
      <c r="X1812" s="4" t="s">
        <v>99</v>
      </c>
      <c r="Y1812" s="4" t="s">
        <v>7847</v>
      </c>
      <c r="Z1812" s="4"/>
      <c r="AA1812" s="4">
        <v>1831.0</v>
      </c>
      <c r="AB1812" s="4" t="s">
        <v>49</v>
      </c>
      <c r="AC1812" s="4"/>
      <c r="AD1812" s="20" t="s">
        <v>846</v>
      </c>
      <c r="AE1812" s="4"/>
      <c r="AF1812" s="4"/>
      <c r="AG1812" s="4"/>
      <c r="AH1812" s="4"/>
      <c r="AI1812" s="4"/>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243" t="str">
        <f t="shared" si="129"/>
        <v>TNLT</v>
      </c>
      <c r="BK1812" s="4"/>
      <c r="BL1812" s="4"/>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c r="CL1812" s="4"/>
      <c r="CM1812" s="4"/>
    </row>
    <row r="1813" ht="14.25" customHeight="1">
      <c r="A1813" s="1" t="str">
        <f t="shared" si="188"/>
        <v>OK</v>
      </c>
      <c r="B1813" s="103" t="str">
        <f t="shared" si="4"/>
        <v>OK</v>
      </c>
      <c r="C1813" s="4" t="s">
        <v>7839</v>
      </c>
      <c r="D1813" s="4"/>
      <c r="E1813" s="4"/>
      <c r="F1813" s="4" t="s">
        <v>7840</v>
      </c>
      <c r="G1813" s="4"/>
      <c r="H1813" s="4"/>
      <c r="I1813" s="4"/>
      <c r="J1813" s="4"/>
      <c r="K1813" s="4"/>
      <c r="L1813" s="4"/>
      <c r="M1813" s="4" t="s">
        <v>49</v>
      </c>
      <c r="N1813" s="4" t="s">
        <v>5</v>
      </c>
      <c r="O1813" s="4" t="s">
        <v>3108</v>
      </c>
      <c r="P1813" s="4" t="s">
        <v>3109</v>
      </c>
      <c r="Q1813" s="4"/>
      <c r="R1813" s="4" t="s">
        <v>8124</v>
      </c>
      <c r="S1813" s="4" t="s">
        <v>8125</v>
      </c>
      <c r="T1813" s="4" t="s">
        <v>8126</v>
      </c>
      <c r="U1813" s="4" t="s">
        <v>8127</v>
      </c>
      <c r="V1813" s="4" t="s">
        <v>8128</v>
      </c>
      <c r="W1813" s="4" t="s">
        <v>8129</v>
      </c>
      <c r="X1813" s="4"/>
      <c r="Y1813" s="4"/>
      <c r="Z1813" s="4"/>
      <c r="AA1813" s="4">
        <v>1832.0</v>
      </c>
      <c r="AB1813" s="4" t="s">
        <v>47</v>
      </c>
      <c r="AC1813" s="4"/>
      <c r="AD1813" s="20" t="s">
        <v>646</v>
      </c>
      <c r="AE1813" s="67" t="s">
        <v>10633</v>
      </c>
      <c r="AF1813" s="67" t="s">
        <v>5</v>
      </c>
      <c r="AG1813" s="67" t="s">
        <v>10634</v>
      </c>
      <c r="AH1813" s="67" t="s">
        <v>10635</v>
      </c>
      <c r="AI1813" s="67" t="s">
        <v>10636</v>
      </c>
      <c r="AJ1813" s="67" t="s">
        <v>10637</v>
      </c>
      <c r="AK1813" s="67" t="s">
        <v>1752</v>
      </c>
      <c r="AL1813" s="67" t="s">
        <v>99</v>
      </c>
      <c r="AM1813" s="67" t="s">
        <v>10638</v>
      </c>
      <c r="AN1813" s="67" t="s">
        <v>10421</v>
      </c>
      <c r="AO1813" s="67" t="s">
        <v>8849</v>
      </c>
      <c r="AP1813" s="4"/>
      <c r="AQ1813" s="4"/>
      <c r="AR1813" s="4"/>
      <c r="AS1813" s="4"/>
      <c r="AT1813" s="4"/>
      <c r="AU1813" s="4"/>
      <c r="AV1813" s="4"/>
      <c r="AW1813" s="4"/>
      <c r="AX1813" s="4"/>
      <c r="AY1813" s="4"/>
      <c r="AZ1813" s="4"/>
      <c r="BA1813" s="4"/>
      <c r="BB1813" s="4"/>
      <c r="BC1813" s="4"/>
      <c r="BD1813" s="4"/>
      <c r="BE1813" s="4"/>
      <c r="BF1813" s="4"/>
      <c r="BG1813" s="4"/>
      <c r="BH1813" s="4"/>
      <c r="BI1813" s="4"/>
      <c r="BJ1813" s="243" t="str">
        <f t="shared" si="129"/>
        <v>TNLT</v>
      </c>
      <c r="BK1813" s="4"/>
      <c r="BL1813" s="4"/>
      <c r="BM1813" s="4"/>
      <c r="BN1813" s="4"/>
      <c r="BO1813" s="4"/>
      <c r="BP1813" s="4"/>
      <c r="BQ1813" s="4"/>
      <c r="BR1813" s="4"/>
      <c r="BS1813" s="4"/>
      <c r="BT1813" s="4"/>
      <c r="BU1813" s="4"/>
      <c r="BV1813" s="4"/>
      <c r="BW1813" s="4"/>
      <c r="BX1813" s="4"/>
      <c r="BY1813" s="4"/>
      <c r="BZ1813" s="4"/>
      <c r="CA1813" s="4"/>
      <c r="CB1813" s="4"/>
      <c r="CC1813" s="4"/>
      <c r="CD1813" s="4"/>
      <c r="CE1813" s="4"/>
      <c r="CF1813" s="4"/>
      <c r="CG1813" s="4"/>
      <c r="CH1813" s="4"/>
      <c r="CI1813" s="4"/>
      <c r="CJ1813" s="4"/>
      <c r="CK1813" s="4"/>
      <c r="CL1813" s="4"/>
      <c r="CM1813" s="4"/>
    </row>
    <row r="1814" ht="14.25" customHeight="1">
      <c r="A1814" s="1" t="str">
        <f t="shared" si="188"/>
        <v>OK</v>
      </c>
      <c r="B1814" s="103" t="str">
        <f t="shared" si="4"/>
        <v>OK</v>
      </c>
      <c r="C1814" s="4" t="s">
        <v>7839</v>
      </c>
      <c r="D1814" s="4"/>
      <c r="E1814" s="4"/>
      <c r="F1814" s="4" t="s">
        <v>7840</v>
      </c>
      <c r="G1814" s="4"/>
      <c r="H1814" s="4"/>
      <c r="I1814" s="4"/>
      <c r="J1814" s="4"/>
      <c r="K1814" s="4"/>
      <c r="L1814" s="4"/>
      <c r="M1814" s="4" t="s">
        <v>49</v>
      </c>
      <c r="N1814" s="4" t="s">
        <v>5</v>
      </c>
      <c r="O1814" s="4" t="s">
        <v>3108</v>
      </c>
      <c r="P1814" s="4" t="s">
        <v>3109</v>
      </c>
      <c r="Q1814" s="4"/>
      <c r="R1814" s="4" t="s">
        <v>8124</v>
      </c>
      <c r="S1814" s="4" t="s">
        <v>8125</v>
      </c>
      <c r="T1814" s="4" t="s">
        <v>8126</v>
      </c>
      <c r="U1814" s="4" t="s">
        <v>8127</v>
      </c>
      <c r="V1814" s="4" t="s">
        <v>8128</v>
      </c>
      <c r="W1814" s="4" t="s">
        <v>8129</v>
      </c>
      <c r="X1814" s="4" t="s">
        <v>242</v>
      </c>
      <c r="Y1814" s="4" t="s">
        <v>8130</v>
      </c>
      <c r="Z1814" s="4"/>
      <c r="AA1814" s="4">
        <v>1832.0</v>
      </c>
      <c r="AB1814" s="4" t="s">
        <v>47</v>
      </c>
      <c r="AC1814" s="4"/>
      <c r="AD1814" s="20" t="s">
        <v>294</v>
      </c>
      <c r="AE1814" s="67" t="s">
        <v>10639</v>
      </c>
      <c r="AF1814" s="67" t="s">
        <v>5</v>
      </c>
      <c r="AG1814" s="67" t="s">
        <v>10640</v>
      </c>
      <c r="AH1814" s="67" t="s">
        <v>10641</v>
      </c>
      <c r="AI1814" s="67" t="s">
        <v>10376</v>
      </c>
      <c r="AJ1814" s="67" t="s">
        <v>10642</v>
      </c>
      <c r="AK1814" s="67" t="s">
        <v>1124</v>
      </c>
      <c r="AL1814" s="67" t="s">
        <v>242</v>
      </c>
      <c r="AM1814" s="67" t="s">
        <v>10643</v>
      </c>
      <c r="AN1814" s="67" t="s">
        <v>10421</v>
      </c>
      <c r="AO1814" s="67" t="s">
        <v>10644</v>
      </c>
      <c r="AP1814" s="4"/>
      <c r="AQ1814" s="4"/>
      <c r="AR1814" s="4"/>
      <c r="AS1814" s="4"/>
      <c r="AT1814" s="4"/>
      <c r="AU1814" s="4"/>
      <c r="AV1814" s="4"/>
      <c r="AW1814" s="4"/>
      <c r="AX1814" s="4"/>
      <c r="AY1814" s="4"/>
      <c r="AZ1814" s="4"/>
      <c r="BA1814" s="4"/>
      <c r="BB1814" s="4"/>
      <c r="BC1814" s="4"/>
      <c r="BD1814" s="4"/>
      <c r="BE1814" s="4"/>
      <c r="BF1814" s="4"/>
      <c r="BG1814" s="4"/>
      <c r="BH1814" s="4"/>
      <c r="BI1814" s="4"/>
      <c r="BJ1814" s="243" t="str">
        <f t="shared" si="129"/>
        <v>TNLT</v>
      </c>
      <c r="BK1814" s="4"/>
      <c r="BL1814" s="4"/>
      <c r="BM1814" s="4"/>
      <c r="BN1814" s="4"/>
      <c r="BO1814" s="4"/>
      <c r="BP1814" s="4"/>
      <c r="BQ1814" s="4"/>
      <c r="BR1814" s="4"/>
      <c r="BS1814" s="4"/>
      <c r="BT1814" s="4"/>
      <c r="BU1814" s="4"/>
      <c r="BV1814" s="4"/>
      <c r="BW1814" s="4"/>
      <c r="BX1814" s="4"/>
      <c r="BY1814" s="4"/>
      <c r="BZ1814" s="4"/>
      <c r="CA1814" s="4"/>
      <c r="CB1814" s="4"/>
      <c r="CC1814" s="4"/>
      <c r="CD1814" s="4"/>
      <c r="CE1814" s="4"/>
      <c r="CF1814" s="4"/>
      <c r="CG1814" s="4"/>
      <c r="CH1814" s="4"/>
      <c r="CI1814" s="4"/>
      <c r="CJ1814" s="4"/>
      <c r="CK1814" s="4"/>
      <c r="CL1814" s="4"/>
      <c r="CM1814" s="4"/>
    </row>
    <row r="1815" ht="14.25" customHeight="1">
      <c r="A1815" s="1" t="str">
        <f t="shared" si="188"/>
        <v>OK</v>
      </c>
      <c r="B1815" s="103" t="str">
        <f t="shared" si="4"/>
        <v>OK</v>
      </c>
      <c r="C1815" s="4" t="s">
        <v>7839</v>
      </c>
      <c r="D1815" s="4"/>
      <c r="E1815" s="4"/>
      <c r="F1815" s="4" t="s">
        <v>7840</v>
      </c>
      <c r="G1815" s="4"/>
      <c r="H1815" s="4"/>
      <c r="I1815" s="4"/>
      <c r="J1815" s="4"/>
      <c r="K1815" s="4"/>
      <c r="L1815" s="4"/>
      <c r="M1815" s="4" t="s">
        <v>49</v>
      </c>
      <c r="N1815" s="4" t="s">
        <v>8</v>
      </c>
      <c r="O1815" s="4" t="s">
        <v>3229</v>
      </c>
      <c r="P1815" s="4" t="s">
        <v>3748</v>
      </c>
      <c r="Q1815" s="4"/>
      <c r="R1815" s="4" t="s">
        <v>8132</v>
      </c>
      <c r="S1815" s="4" t="s">
        <v>8133</v>
      </c>
      <c r="T1815" s="4" t="s">
        <v>8134</v>
      </c>
      <c r="U1815" s="4" t="s">
        <v>8135</v>
      </c>
      <c r="V1815" s="4" t="s">
        <v>8136</v>
      </c>
      <c r="W1815" s="4" t="s">
        <v>8137</v>
      </c>
      <c r="X1815" s="4"/>
      <c r="Y1815" s="4"/>
      <c r="Z1815" s="4"/>
      <c r="AA1815" s="4">
        <v>1833.0</v>
      </c>
      <c r="AB1815" s="4" t="s">
        <v>47</v>
      </c>
      <c r="AC1815" s="4"/>
      <c r="AD1815" s="20" t="s">
        <v>980</v>
      </c>
      <c r="AE1815" s="4"/>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c r="BE1815" s="4"/>
      <c r="BF1815" s="4"/>
      <c r="BG1815" s="4"/>
      <c r="BH1815" s="4"/>
      <c r="BI1815" s="4"/>
      <c r="BJ1815" s="243" t="str">
        <f t="shared" si="129"/>
        <v>TNBT</v>
      </c>
      <c r="BK1815" s="4"/>
      <c r="BL1815" s="4"/>
      <c r="BM1815" s="4"/>
      <c r="BN1815" s="4"/>
      <c r="BO1815" s="4"/>
      <c r="BP1815" s="4"/>
      <c r="BQ1815" s="4"/>
      <c r="BR1815" s="4"/>
      <c r="BS1815" s="4"/>
      <c r="BT1815" s="4"/>
      <c r="BU1815" s="4"/>
      <c r="BV1815" s="4"/>
      <c r="BW1815" s="4"/>
      <c r="BX1815" s="4"/>
      <c r="BY1815" s="4"/>
      <c r="BZ1815" s="4"/>
      <c r="CA1815" s="4"/>
      <c r="CB1815" s="4"/>
      <c r="CC1815" s="4"/>
      <c r="CD1815" s="4"/>
      <c r="CE1815" s="4"/>
      <c r="CF1815" s="4"/>
      <c r="CG1815" s="4"/>
      <c r="CH1815" s="4"/>
      <c r="CI1815" s="4"/>
      <c r="CJ1815" s="4"/>
      <c r="CK1815" s="4"/>
      <c r="CL1815" s="4"/>
      <c r="CM1815" s="4"/>
    </row>
    <row r="1816" ht="14.25" customHeight="1">
      <c r="A1816" s="1" t="str">
        <f t="shared" si="188"/>
        <v>OK</v>
      </c>
      <c r="B1816" s="103" t="str">
        <f t="shared" si="4"/>
        <v>OK</v>
      </c>
      <c r="C1816" s="4" t="s">
        <v>7839</v>
      </c>
      <c r="D1816" s="4"/>
      <c r="E1816" s="4"/>
      <c r="F1816" s="4" t="s">
        <v>7840</v>
      </c>
      <c r="G1816" s="4"/>
      <c r="H1816" s="4"/>
      <c r="I1816" s="4"/>
      <c r="J1816" s="4"/>
      <c r="K1816" s="4"/>
      <c r="L1816" s="4"/>
      <c r="M1816" s="4" t="s">
        <v>49</v>
      </c>
      <c r="N1816" s="4" t="s">
        <v>8</v>
      </c>
      <c r="O1816" s="4" t="s">
        <v>3229</v>
      </c>
      <c r="P1816" s="4" t="s">
        <v>3748</v>
      </c>
      <c r="Q1816" s="4"/>
      <c r="R1816" s="4" t="s">
        <v>8132</v>
      </c>
      <c r="S1816" s="4" t="s">
        <v>8133</v>
      </c>
      <c r="T1816" s="4" t="s">
        <v>8134</v>
      </c>
      <c r="U1816" s="4" t="s">
        <v>8135</v>
      </c>
      <c r="V1816" s="4" t="s">
        <v>8136</v>
      </c>
      <c r="W1816" s="4" t="s">
        <v>8137</v>
      </c>
      <c r="X1816" s="4" t="s">
        <v>151</v>
      </c>
      <c r="Y1816" s="4" t="s">
        <v>8138</v>
      </c>
      <c r="Z1816" s="4"/>
      <c r="AA1816" s="4">
        <v>1833.0</v>
      </c>
      <c r="AB1816" s="4" t="s">
        <v>47</v>
      </c>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c r="BI1816" s="4"/>
      <c r="BJ1816" s="243" t="str">
        <f t="shared" si="129"/>
        <v>TNBT</v>
      </c>
      <c r="BK1816" s="4"/>
      <c r="BL1816" s="4"/>
      <c r="BM1816" s="4"/>
      <c r="BN1816" s="4"/>
      <c r="BO1816" s="4"/>
      <c r="BP1816" s="4"/>
      <c r="BQ1816" s="4"/>
      <c r="BR1816" s="4"/>
      <c r="BS1816" s="4"/>
      <c r="BT1816" s="4"/>
      <c r="BU1816" s="4"/>
      <c r="BV1816" s="4"/>
      <c r="BW1816" s="4"/>
      <c r="BX1816" s="4"/>
      <c r="BY1816" s="4"/>
      <c r="BZ1816" s="4"/>
      <c r="CA1816" s="4"/>
      <c r="CB1816" s="4"/>
      <c r="CC1816" s="4"/>
      <c r="CD1816" s="4"/>
      <c r="CE1816" s="4"/>
      <c r="CF1816" s="4"/>
      <c r="CG1816" s="4"/>
      <c r="CH1816" s="4"/>
      <c r="CI1816" s="4"/>
      <c r="CJ1816" s="4"/>
      <c r="CK1816" s="4"/>
      <c r="CL1816" s="4"/>
      <c r="CM1816" s="4"/>
    </row>
    <row r="1817" ht="14.25" customHeight="1">
      <c r="A1817" s="1" t="str">
        <f t="shared" si="188"/>
        <v>OK</v>
      </c>
      <c r="B1817" s="103" t="str">
        <f t="shared" si="4"/>
        <v>OK</v>
      </c>
      <c r="C1817" s="4" t="s">
        <v>7839</v>
      </c>
      <c r="D1817" s="4"/>
      <c r="E1817" s="4"/>
      <c r="F1817" s="4" t="s">
        <v>7840</v>
      </c>
      <c r="G1817" s="4"/>
      <c r="H1817" s="4"/>
      <c r="I1817" s="4"/>
      <c r="J1817" s="4"/>
      <c r="K1817" s="4"/>
      <c r="L1817" s="4"/>
      <c r="M1817" s="4" t="s">
        <v>48</v>
      </c>
      <c r="N1817" s="4" t="s">
        <v>8</v>
      </c>
      <c r="O1817" s="4" t="s">
        <v>125</v>
      </c>
      <c r="P1817" s="4" t="s">
        <v>126</v>
      </c>
      <c r="Q1817" s="4"/>
      <c r="R1817" s="4" t="s">
        <v>8467</v>
      </c>
      <c r="S1817" s="4" t="s">
        <v>8468</v>
      </c>
      <c r="T1817" s="4" t="s">
        <v>8469</v>
      </c>
      <c r="U1817" s="4" t="s">
        <v>8470</v>
      </c>
      <c r="V1817" s="4" t="s">
        <v>8471</v>
      </c>
      <c r="W1817" s="4" t="s">
        <v>8472</v>
      </c>
      <c r="X1817" s="4" t="s">
        <v>4345</v>
      </c>
      <c r="Y1817" s="4" t="s">
        <v>8473</v>
      </c>
      <c r="Z1817" s="4"/>
      <c r="AA1817" s="4">
        <v>1834.0</v>
      </c>
      <c r="AB1817" s="4" t="s">
        <v>48</v>
      </c>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c r="BI1817" s="4"/>
      <c r="BJ1817" s="243" t="str">
        <f t="shared" si="129"/>
        <v>TNBT</v>
      </c>
      <c r="BK1817" s="4"/>
      <c r="BL1817" s="4"/>
      <c r="BM1817" s="4"/>
      <c r="BN1817" s="4"/>
      <c r="BO1817" s="4"/>
      <c r="BP1817" s="4"/>
      <c r="BQ1817" s="4"/>
      <c r="BR1817" s="4"/>
      <c r="BS1817" s="4"/>
      <c r="BT1817" s="4"/>
      <c r="BU1817" s="4"/>
      <c r="BV1817" s="4"/>
      <c r="BW1817" s="4"/>
      <c r="BX1817" s="4"/>
      <c r="BY1817" s="4"/>
      <c r="BZ1817" s="4"/>
      <c r="CA1817" s="4"/>
      <c r="CB1817" s="4"/>
      <c r="CC1817" s="4"/>
      <c r="CD1817" s="4"/>
      <c r="CE1817" s="4"/>
      <c r="CF1817" s="4"/>
      <c r="CG1817" s="4"/>
      <c r="CH1817" s="4"/>
      <c r="CI1817" s="4"/>
      <c r="CJ1817" s="4"/>
      <c r="CK1817" s="4"/>
      <c r="CL1817" s="4"/>
      <c r="CM1817" s="4"/>
    </row>
    <row r="1818" ht="14.25" customHeight="1">
      <c r="A1818" s="1"/>
      <c r="B1818" s="103" t="str">
        <f t="shared" si="4"/>
        <v>Thêm</v>
      </c>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20" t="s">
        <v>1473</v>
      </c>
      <c r="AE1818" s="67" t="s">
        <v>10645</v>
      </c>
      <c r="AF1818" s="67" t="s">
        <v>9</v>
      </c>
      <c r="AG1818" s="67" t="s">
        <v>9</v>
      </c>
      <c r="AH1818" s="4"/>
      <c r="AI1818" s="4"/>
      <c r="AJ1818" s="4"/>
      <c r="AK1818" s="4"/>
      <c r="AL1818" s="67" t="s">
        <v>10646</v>
      </c>
      <c r="AM1818" s="67" t="s">
        <v>10647</v>
      </c>
      <c r="AN1818" s="67" t="s">
        <v>10648</v>
      </c>
      <c r="AO1818" s="67" t="s">
        <v>10649</v>
      </c>
      <c r="AP1818" s="4"/>
      <c r="AQ1818" s="4"/>
      <c r="AR1818" s="4"/>
      <c r="AS1818" s="4"/>
      <c r="AT1818" s="4"/>
      <c r="AU1818" s="4"/>
      <c r="AV1818" s="4"/>
      <c r="AW1818" s="4"/>
      <c r="AX1818" s="4"/>
      <c r="AY1818" s="4"/>
      <c r="AZ1818" s="4"/>
      <c r="BA1818" s="4"/>
      <c r="BB1818" s="4"/>
      <c r="BC1818" s="4"/>
      <c r="BD1818" s="4"/>
      <c r="BE1818" s="4"/>
      <c r="BF1818" s="4"/>
      <c r="BG1818" s="4"/>
      <c r="BH1818" s="4"/>
      <c r="BI1818" s="4"/>
      <c r="BJ1818" s="243" t="str">
        <f t="shared" si="129"/>
        <v>TL</v>
      </c>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row>
    <row r="1819" ht="14.25" customHeight="1">
      <c r="A1819" s="1" t="str">
        <f t="shared" ref="A1819:A1875" si="189">SWITCH(B1819,"OK",IF(ISBLANK(R1819),IF(ISBLANK(P1819),"Giữ chỗ nhóm","Giữ chỗ"),"OK"),"Chưa làm",IF(P1819&lt;&gt;"","Giữ chỗ",""),0,IF(ISBLANK(R1819),"Thêm",""),"")</f>
        <v/>
      </c>
      <c r="B1819" s="103" t="str">
        <f t="shared" si="4"/>
        <v>Tự do chọn</v>
      </c>
      <c r="C1819" s="4" t="s">
        <v>8141</v>
      </c>
      <c r="D1819" s="4"/>
      <c r="E1819" s="4"/>
      <c r="F1819" s="4"/>
      <c r="G1819" s="4"/>
      <c r="H1819" s="4"/>
      <c r="I1819" s="4"/>
      <c r="J1819" s="4"/>
      <c r="K1819" s="4"/>
      <c r="L1819" s="4"/>
      <c r="M1819" s="4" t="s">
        <v>49</v>
      </c>
      <c r="N1819" s="4" t="s">
        <v>9</v>
      </c>
      <c r="O1819" s="4"/>
      <c r="P1819" s="4"/>
      <c r="Q1819" s="4"/>
      <c r="R1819" s="4"/>
      <c r="S1819" s="4"/>
      <c r="T1819" s="4"/>
      <c r="U1819" s="4" t="s">
        <v>8142</v>
      </c>
      <c r="V1819" s="4"/>
      <c r="W1819" s="4"/>
      <c r="X1819" s="4"/>
      <c r="Y1819" s="4"/>
      <c r="Z1819" s="4"/>
      <c r="AA1819" s="4">
        <v>1836.0</v>
      </c>
      <c r="AB1819" s="4" t="s">
        <v>47</v>
      </c>
      <c r="AC1819" s="4"/>
      <c r="AD1819" s="20" t="s">
        <v>421</v>
      </c>
      <c r="AE1819" s="67" t="s">
        <v>10650</v>
      </c>
      <c r="AF1819" s="67" t="s">
        <v>9</v>
      </c>
      <c r="AG1819" s="4"/>
      <c r="AH1819" s="4"/>
      <c r="AI1819" s="4"/>
      <c r="AJ1819" s="4"/>
      <c r="AK1819" s="4"/>
      <c r="AL1819" s="67" t="s">
        <v>10651</v>
      </c>
      <c r="AM1819" s="67" t="s">
        <v>10651</v>
      </c>
      <c r="AN1819" s="67" t="s">
        <v>10652</v>
      </c>
      <c r="AO1819" s="67" t="s">
        <v>10653</v>
      </c>
      <c r="AP1819" s="4"/>
      <c r="AQ1819" s="4"/>
      <c r="AR1819" s="4"/>
      <c r="AS1819" s="4"/>
      <c r="AT1819" s="4"/>
      <c r="AU1819" s="4"/>
      <c r="AV1819" s="4"/>
      <c r="AW1819" s="4"/>
      <c r="AX1819" s="4"/>
      <c r="AY1819" s="4"/>
      <c r="AZ1819" s="4"/>
      <c r="BA1819" s="4"/>
      <c r="BB1819" s="4"/>
      <c r="BC1819" s="4"/>
      <c r="BD1819" s="4"/>
      <c r="BE1819" s="4"/>
      <c r="BF1819" s="4"/>
      <c r="BG1819" s="4"/>
      <c r="BH1819" s="4"/>
      <c r="BI1819" s="4"/>
      <c r="BJ1819" s="243" t="str">
        <f t="shared" si="129"/>
        <v>TL</v>
      </c>
      <c r="BK1819" s="4"/>
      <c r="BL1819" s="4"/>
      <c r="BM1819" s="4"/>
      <c r="BN1819" s="4"/>
      <c r="BO1819" s="4"/>
      <c r="BP1819" s="4"/>
      <c r="BQ1819" s="4"/>
      <c r="BR1819" s="4"/>
      <c r="BS1819" s="4"/>
      <c r="BT1819" s="4"/>
      <c r="BU1819" s="4"/>
      <c r="BV1819" s="4"/>
      <c r="BW1819" s="4"/>
      <c r="BX1819" s="4"/>
      <c r="BY1819" s="4"/>
      <c r="BZ1819" s="4"/>
      <c r="CA1819" s="4"/>
      <c r="CB1819" s="4"/>
      <c r="CC1819" s="4"/>
      <c r="CD1819" s="4"/>
      <c r="CE1819" s="4"/>
      <c r="CF1819" s="4"/>
      <c r="CG1819" s="4"/>
      <c r="CH1819" s="4"/>
      <c r="CI1819" s="4"/>
      <c r="CJ1819" s="4"/>
      <c r="CK1819" s="4"/>
      <c r="CL1819" s="4"/>
      <c r="CM1819" s="4"/>
    </row>
    <row r="1820" ht="14.25" customHeight="1">
      <c r="A1820" s="1" t="str">
        <f t="shared" si="189"/>
        <v/>
      </c>
      <c r="B1820" s="103" t="str">
        <f t="shared" si="4"/>
        <v>Tự do chọn</v>
      </c>
      <c r="C1820" s="4" t="s">
        <v>8141</v>
      </c>
      <c r="D1820" s="4"/>
      <c r="E1820" s="4"/>
      <c r="F1820" s="4"/>
      <c r="G1820" s="4"/>
      <c r="H1820" s="4"/>
      <c r="I1820" s="4"/>
      <c r="J1820" s="4"/>
      <c r="K1820" s="4"/>
      <c r="L1820" s="4"/>
      <c r="M1820" s="4" t="s">
        <v>49</v>
      </c>
      <c r="N1820" s="4" t="s">
        <v>9</v>
      </c>
      <c r="O1820" s="4"/>
      <c r="P1820" s="4"/>
      <c r="Q1820" s="4"/>
      <c r="R1820" s="4"/>
      <c r="S1820" s="4"/>
      <c r="T1820" s="4"/>
      <c r="U1820" s="4" t="s">
        <v>8142</v>
      </c>
      <c r="V1820" s="4"/>
      <c r="W1820" s="4"/>
      <c r="X1820" s="4"/>
      <c r="Y1820" s="4"/>
      <c r="Z1820" s="4"/>
      <c r="AA1820" s="4">
        <v>1836.0</v>
      </c>
      <c r="AB1820" s="4" t="s">
        <v>47</v>
      </c>
      <c r="AC1820" s="4"/>
      <c r="AD1820" s="20" t="s">
        <v>355</v>
      </c>
      <c r="AE1820" s="67" t="s">
        <v>10654</v>
      </c>
      <c r="AF1820" s="67" t="s">
        <v>9</v>
      </c>
      <c r="AH1820" s="67"/>
      <c r="AI1820" s="67"/>
      <c r="AJ1820" s="67"/>
      <c r="AK1820" s="67"/>
      <c r="AL1820" s="67" t="s">
        <v>10655</v>
      </c>
      <c r="AM1820" s="67" t="s">
        <v>10656</v>
      </c>
      <c r="AN1820" s="67" t="s">
        <v>10657</v>
      </c>
      <c r="AO1820" s="67" t="s">
        <v>10653</v>
      </c>
      <c r="AP1820" s="4"/>
      <c r="AQ1820" s="4"/>
      <c r="AR1820" s="4"/>
      <c r="AS1820" s="4"/>
      <c r="AT1820" s="4"/>
      <c r="AU1820" s="4"/>
      <c r="AV1820" s="4"/>
      <c r="AW1820" s="4"/>
      <c r="AX1820" s="4"/>
      <c r="AY1820" s="4"/>
      <c r="AZ1820" s="4"/>
      <c r="BA1820" s="4"/>
      <c r="BB1820" s="4"/>
      <c r="BC1820" s="4"/>
      <c r="BD1820" s="4"/>
      <c r="BE1820" s="4"/>
      <c r="BF1820" s="4"/>
      <c r="BG1820" s="4"/>
      <c r="BH1820" s="4"/>
      <c r="BI1820" s="4"/>
      <c r="BJ1820" s="243" t="str">
        <f>if(N1820="", if(Q1820 ="",if(AF1820 ="",AU1820,AF1820),Q1820), N1820)</f>
        <v>TL</v>
      </c>
      <c r="BK1820" s="4"/>
      <c r="BL1820" s="4"/>
      <c r="BM1820" s="4"/>
      <c r="BN1820" s="4"/>
      <c r="BO1820" s="4"/>
      <c r="BP1820" s="4"/>
      <c r="BQ1820" s="4"/>
      <c r="BR1820" s="4"/>
      <c r="BS1820" s="4"/>
      <c r="BT1820" s="4"/>
      <c r="BU1820" s="4"/>
      <c r="BV1820" s="4"/>
      <c r="BW1820" s="4"/>
      <c r="BX1820" s="4"/>
      <c r="BY1820" s="4"/>
      <c r="BZ1820" s="4"/>
      <c r="CA1820" s="4"/>
      <c r="CB1820" s="4"/>
      <c r="CC1820" s="4"/>
      <c r="CD1820" s="4"/>
      <c r="CE1820" s="4"/>
      <c r="CF1820" s="4"/>
      <c r="CG1820" s="4"/>
      <c r="CH1820" s="4"/>
      <c r="CI1820" s="4"/>
      <c r="CJ1820" s="4"/>
      <c r="CK1820" s="4"/>
      <c r="CL1820" s="4"/>
      <c r="CM1820" s="4"/>
    </row>
    <row r="1821" ht="14.25" customHeight="1">
      <c r="A1821" s="1" t="str">
        <f t="shared" si="189"/>
        <v>OK</v>
      </c>
      <c r="B1821" s="103" t="str">
        <f t="shared" si="4"/>
        <v>OK</v>
      </c>
      <c r="C1821" s="4" t="s">
        <v>8141</v>
      </c>
      <c r="D1821" s="4"/>
      <c r="E1821" s="4"/>
      <c r="F1821" s="4"/>
      <c r="G1821" s="4"/>
      <c r="H1821" s="4"/>
      <c r="I1821" s="4"/>
      <c r="J1821" s="4"/>
      <c r="K1821" s="4"/>
      <c r="L1821" s="4"/>
      <c r="M1821" s="4" t="s">
        <v>49</v>
      </c>
      <c r="N1821" s="4" t="s">
        <v>9</v>
      </c>
      <c r="O1821" s="4" t="s">
        <v>3485</v>
      </c>
      <c r="P1821" s="4" t="s">
        <v>3486</v>
      </c>
      <c r="Q1821" s="4"/>
      <c r="R1821" s="4" t="s">
        <v>8474</v>
      </c>
      <c r="S1821" s="4"/>
      <c r="T1821" s="4"/>
      <c r="U1821" s="4"/>
      <c r="V1821" s="4"/>
      <c r="W1821" s="4"/>
      <c r="X1821" s="4"/>
      <c r="Y1821" s="4"/>
      <c r="Z1821" s="4"/>
      <c r="AA1821" s="4">
        <v>1837.0</v>
      </c>
      <c r="AB1821" s="4" t="s">
        <v>47</v>
      </c>
      <c r="AC1821" s="4"/>
      <c r="AD1821" s="20" t="s">
        <v>466</v>
      </c>
      <c r="AE1821" s="4"/>
      <c r="AF1821" s="4"/>
      <c r="AG1821" s="4"/>
      <c r="AH1821" s="4"/>
      <c r="AI1821" s="4"/>
      <c r="AJ1821" s="4"/>
      <c r="AK1821" s="4"/>
      <c r="AL1821" s="4"/>
      <c r="AM1821" s="4"/>
      <c r="AN1821" s="4"/>
      <c r="AO1821" s="4"/>
      <c r="AP1821" s="4"/>
      <c r="AQ1821" s="4"/>
      <c r="AR1821" s="4"/>
      <c r="AS1821" s="4"/>
      <c r="AT1821" s="4"/>
      <c r="AU1821" s="4"/>
      <c r="AV1821" s="4"/>
      <c r="AW1821" s="4"/>
      <c r="AX1821" s="4"/>
      <c r="AY1821" s="4"/>
      <c r="AZ1821" s="4"/>
      <c r="BA1821" s="4"/>
      <c r="BB1821" s="4"/>
      <c r="BC1821" s="4"/>
      <c r="BD1821" s="4"/>
      <c r="BE1821" s="4"/>
      <c r="BF1821" s="4"/>
      <c r="BG1821" s="4"/>
      <c r="BH1821" s="4"/>
      <c r="BI1821" s="4"/>
      <c r="BJ1821" s="243" t="str">
        <f t="shared" ref="BJ1821:BJ1850" si="190">if(N1821="", if(Q1821 ="",if(AG1821 ="",AU1821,AG1821),Q1821), N1821)</f>
        <v>TL</v>
      </c>
      <c r="BK1821" s="4"/>
      <c r="BL1821" s="4"/>
      <c r="BM1821" s="4"/>
      <c r="BN1821" s="4"/>
      <c r="BO1821" s="4"/>
      <c r="BP1821" s="4"/>
      <c r="BQ1821" s="4"/>
      <c r="BR1821" s="4"/>
      <c r="BS1821" s="4"/>
      <c r="BT1821" s="4"/>
      <c r="BU1821" s="4"/>
      <c r="BV1821" s="4"/>
      <c r="BW1821" s="4"/>
      <c r="BX1821" s="4"/>
      <c r="BY1821" s="4"/>
      <c r="BZ1821" s="4"/>
      <c r="CA1821" s="4"/>
      <c r="CB1821" s="4"/>
      <c r="CC1821" s="4"/>
      <c r="CD1821" s="4"/>
      <c r="CE1821" s="4"/>
      <c r="CF1821" s="4"/>
      <c r="CG1821" s="4"/>
      <c r="CH1821" s="4"/>
      <c r="CI1821" s="4"/>
      <c r="CJ1821" s="4"/>
      <c r="CK1821" s="4"/>
      <c r="CL1821" s="4"/>
      <c r="CM1821" s="4"/>
    </row>
    <row r="1822" ht="14.25" customHeight="1">
      <c r="A1822" s="1" t="str">
        <f t="shared" si="189"/>
        <v/>
      </c>
      <c r="B1822" s="103" t="str">
        <f t="shared" si="4"/>
        <v>Tự do chọn</v>
      </c>
      <c r="C1822" s="4" t="s">
        <v>8141</v>
      </c>
      <c r="D1822" s="4"/>
      <c r="E1822" s="4"/>
      <c r="F1822" s="4"/>
      <c r="G1822" s="4"/>
      <c r="H1822" s="4"/>
      <c r="I1822" s="4"/>
      <c r="J1822" s="4"/>
      <c r="K1822" s="4"/>
      <c r="L1822" s="4"/>
      <c r="M1822" s="4" t="s">
        <v>49</v>
      </c>
      <c r="N1822" s="4" t="s">
        <v>9</v>
      </c>
      <c r="O1822" s="4"/>
      <c r="P1822" s="4"/>
      <c r="Q1822" s="4"/>
      <c r="R1822" s="4"/>
      <c r="S1822" s="4"/>
      <c r="T1822" s="4"/>
      <c r="U1822" s="4"/>
      <c r="V1822" s="4"/>
      <c r="W1822" s="4"/>
      <c r="X1822" s="4"/>
      <c r="Y1822" s="4"/>
      <c r="Z1822" s="4"/>
      <c r="AA1822" s="4">
        <v>1837.0</v>
      </c>
      <c r="AB1822" s="4" t="s">
        <v>47</v>
      </c>
      <c r="AC1822" s="4"/>
      <c r="AD1822" s="20" t="s">
        <v>629</v>
      </c>
      <c r="AE1822" s="67" t="s">
        <v>8501</v>
      </c>
      <c r="AF1822" s="67" t="s">
        <v>9</v>
      </c>
      <c r="AG1822" s="67" t="s">
        <v>8501</v>
      </c>
      <c r="AH1822" s="67" t="s">
        <v>8501</v>
      </c>
      <c r="AI1822" s="67" t="s">
        <v>8501</v>
      </c>
      <c r="AJ1822" s="67" t="s">
        <v>8501</v>
      </c>
      <c r="AK1822" s="67" t="s">
        <v>8501</v>
      </c>
      <c r="AL1822" s="67" t="s">
        <v>8983</v>
      </c>
      <c r="AM1822" s="67" t="s">
        <v>10658</v>
      </c>
      <c r="AN1822" s="4"/>
      <c r="AO1822" s="4"/>
      <c r="AP1822" s="4"/>
      <c r="AQ1822" s="4"/>
      <c r="AR1822" s="4"/>
      <c r="AS1822" s="4"/>
      <c r="AT1822" s="4"/>
      <c r="AU1822" s="4"/>
      <c r="AV1822" s="4"/>
      <c r="AW1822" s="4"/>
      <c r="AX1822" s="4"/>
      <c r="AY1822" s="4"/>
      <c r="AZ1822" s="4"/>
      <c r="BA1822" s="4"/>
      <c r="BB1822" s="4"/>
      <c r="BC1822" s="4"/>
      <c r="BD1822" s="4"/>
      <c r="BE1822" s="4"/>
      <c r="BF1822" s="4"/>
      <c r="BG1822" s="4"/>
      <c r="BH1822" s="4"/>
      <c r="BI1822" s="4"/>
      <c r="BJ1822" s="243" t="str">
        <f t="shared" si="190"/>
        <v>TL</v>
      </c>
      <c r="BK1822" s="4"/>
      <c r="BL1822" s="4"/>
      <c r="BM1822" s="4"/>
      <c r="BN1822" s="4"/>
      <c r="BO1822" s="4"/>
      <c r="BP1822" s="4"/>
      <c r="BQ1822" s="4"/>
      <c r="BR1822" s="4"/>
      <c r="BS1822" s="4"/>
      <c r="BT1822" s="4"/>
      <c r="BU1822" s="4"/>
      <c r="BV1822" s="4"/>
      <c r="BW1822" s="4"/>
      <c r="BX1822" s="4"/>
      <c r="BY1822" s="4"/>
      <c r="BZ1822" s="4"/>
      <c r="CA1822" s="4"/>
      <c r="CB1822" s="4"/>
      <c r="CC1822" s="4"/>
      <c r="CD1822" s="4"/>
      <c r="CE1822" s="4"/>
      <c r="CF1822" s="4"/>
      <c r="CG1822" s="4"/>
      <c r="CH1822" s="4"/>
      <c r="CI1822" s="4"/>
      <c r="CJ1822" s="4"/>
      <c r="CK1822" s="4"/>
      <c r="CL1822" s="4"/>
      <c r="CM1822" s="4"/>
    </row>
    <row r="1823" ht="14.25" customHeight="1">
      <c r="A1823" s="1" t="str">
        <f t="shared" si="189"/>
        <v>OK</v>
      </c>
      <c r="B1823" s="103" t="str">
        <f t="shared" si="4"/>
        <v>OK</v>
      </c>
      <c r="C1823" s="4" t="s">
        <v>8141</v>
      </c>
      <c r="D1823" s="4"/>
      <c r="E1823" s="4" t="s">
        <v>8149</v>
      </c>
      <c r="F1823" s="4" t="s">
        <v>8150</v>
      </c>
      <c r="G1823" s="4" t="s">
        <v>8151</v>
      </c>
      <c r="H1823" s="4"/>
      <c r="I1823" s="4"/>
      <c r="J1823" s="4" t="s">
        <v>3099</v>
      </c>
      <c r="K1823" s="4"/>
      <c r="L1823" s="4"/>
      <c r="M1823" s="4" t="s">
        <v>49</v>
      </c>
      <c r="N1823" s="4" t="s">
        <v>5</v>
      </c>
      <c r="O1823" s="4" t="s">
        <v>2817</v>
      </c>
      <c r="P1823" s="4" t="s">
        <v>2910</v>
      </c>
      <c r="Q1823" s="4"/>
      <c r="R1823" s="4" t="s">
        <v>8475</v>
      </c>
      <c r="S1823" s="4" t="s">
        <v>8476</v>
      </c>
      <c r="T1823" s="4" t="s">
        <v>8477</v>
      </c>
      <c r="U1823" s="4" t="s">
        <v>8478</v>
      </c>
      <c r="V1823" s="4" t="s">
        <v>8479</v>
      </c>
      <c r="W1823" s="4" t="s">
        <v>8480</v>
      </c>
      <c r="X1823" s="4"/>
      <c r="Y1823" s="4"/>
      <c r="Z1823" s="4"/>
      <c r="AA1823" s="4">
        <v>1838.0</v>
      </c>
      <c r="AB1823" s="4" t="s">
        <v>47</v>
      </c>
      <c r="AC1823" s="4"/>
      <c r="AD1823" s="20" t="s">
        <v>1028</v>
      </c>
      <c r="AE1823" s="4"/>
      <c r="AF1823" s="67" t="s">
        <v>5</v>
      </c>
      <c r="AG1823" s="67" t="s">
        <v>9</v>
      </c>
      <c r="AH1823" s="67" t="s">
        <v>8501</v>
      </c>
      <c r="AI1823" s="67" t="s">
        <v>8501</v>
      </c>
      <c r="AJ1823" s="67" t="s">
        <v>8501</v>
      </c>
      <c r="AK1823" s="67" t="s">
        <v>8501</v>
      </c>
      <c r="AL1823" s="67" t="s">
        <v>8501</v>
      </c>
      <c r="AM1823" s="67" t="s">
        <v>8983</v>
      </c>
      <c r="AN1823" s="4"/>
      <c r="AO1823" s="4"/>
      <c r="AP1823" s="4"/>
      <c r="AQ1823" s="4"/>
      <c r="AR1823" s="4"/>
      <c r="AS1823" s="4"/>
      <c r="AT1823" s="4"/>
      <c r="AU1823" s="4"/>
      <c r="AV1823" s="4"/>
      <c r="AW1823" s="4"/>
      <c r="AX1823" s="4"/>
      <c r="AY1823" s="4"/>
      <c r="AZ1823" s="4"/>
      <c r="BA1823" s="4"/>
      <c r="BB1823" s="4"/>
      <c r="BC1823" s="4"/>
      <c r="BD1823" s="4"/>
      <c r="BE1823" s="4"/>
      <c r="BF1823" s="4"/>
      <c r="BG1823" s="4"/>
      <c r="BH1823" s="4"/>
      <c r="BI1823" s="4"/>
      <c r="BJ1823" s="243" t="str">
        <f t="shared" si="190"/>
        <v>TNLT</v>
      </c>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row>
    <row r="1824" ht="14.25" customHeight="1">
      <c r="A1824" s="1" t="str">
        <f t="shared" si="189"/>
        <v>Giữ chỗ</v>
      </c>
      <c r="B1824" s="103" t="str">
        <f t="shared" si="4"/>
        <v>OK</v>
      </c>
      <c r="C1824" s="4" t="s">
        <v>8141</v>
      </c>
      <c r="D1824" s="4"/>
      <c r="E1824" s="4" t="s">
        <v>8149</v>
      </c>
      <c r="F1824" s="4" t="s">
        <v>8150</v>
      </c>
      <c r="G1824" s="4" t="s">
        <v>8151</v>
      </c>
      <c r="H1824" s="4"/>
      <c r="I1824" s="4"/>
      <c r="J1824" s="4" t="s">
        <v>3099</v>
      </c>
      <c r="K1824" s="4"/>
      <c r="L1824" s="4"/>
      <c r="M1824" s="4" t="s">
        <v>49</v>
      </c>
      <c r="N1824" s="4" t="s">
        <v>5</v>
      </c>
      <c r="O1824" s="4" t="s">
        <v>2817</v>
      </c>
      <c r="P1824" s="4" t="s">
        <v>2910</v>
      </c>
      <c r="Q1824" s="4"/>
      <c r="R1824" s="4"/>
      <c r="S1824" s="4"/>
      <c r="T1824" s="4"/>
      <c r="U1824" s="4"/>
      <c r="V1824" s="4"/>
      <c r="W1824" s="4"/>
      <c r="X1824" s="4"/>
      <c r="Y1824" s="4"/>
      <c r="Z1824" s="4"/>
      <c r="AA1824" s="4">
        <v>1838.0</v>
      </c>
      <c r="AB1824" s="4" t="s">
        <v>47</v>
      </c>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c r="BI1824" s="4"/>
      <c r="BJ1824" s="243" t="str">
        <f t="shared" si="190"/>
        <v>TNLT</v>
      </c>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c r="CL1824" s="4"/>
      <c r="CM1824" s="4"/>
    </row>
    <row r="1825" ht="14.25" customHeight="1">
      <c r="A1825" s="1" t="str">
        <f t="shared" si="189"/>
        <v/>
      </c>
      <c r="B1825" s="103" t="str">
        <f t="shared" si="4"/>
        <v>Có sẵn</v>
      </c>
      <c r="C1825" s="4" t="s">
        <v>8141</v>
      </c>
      <c r="D1825" s="4"/>
      <c r="E1825" s="4" t="s">
        <v>8149</v>
      </c>
      <c r="F1825" s="4" t="s">
        <v>8150</v>
      </c>
      <c r="G1825" s="4" t="s">
        <v>8151</v>
      </c>
      <c r="H1825" s="4"/>
      <c r="I1825" s="4"/>
      <c r="J1825" s="4" t="s">
        <v>3099</v>
      </c>
      <c r="K1825" s="4"/>
      <c r="L1825" s="4"/>
      <c r="M1825" s="4"/>
      <c r="N1825" s="4"/>
      <c r="O1825" s="4"/>
      <c r="P1825" s="4" t="s">
        <v>8484</v>
      </c>
      <c r="Q1825" s="4" t="s">
        <v>8</v>
      </c>
      <c r="R1825" s="4" t="s">
        <v>8486</v>
      </c>
      <c r="S1825" s="4" t="s">
        <v>8487</v>
      </c>
      <c r="T1825" s="4" t="s">
        <v>8488</v>
      </c>
      <c r="U1825" s="4" t="s">
        <v>8489</v>
      </c>
      <c r="V1825" s="4" t="s">
        <v>8490</v>
      </c>
      <c r="W1825" s="4" t="s">
        <v>8492</v>
      </c>
      <c r="X1825" s="4" t="s">
        <v>171</v>
      </c>
      <c r="Y1825" s="4"/>
      <c r="Z1825" s="4" t="s">
        <v>8493</v>
      </c>
      <c r="AA1825" s="4">
        <v>1839.0</v>
      </c>
      <c r="AB1825" s="4" t="s">
        <v>49</v>
      </c>
      <c r="AC1825" s="4"/>
      <c r="AD1825" s="4"/>
      <c r="AE1825" s="4"/>
      <c r="AF1825" s="4"/>
      <c r="AG1825" s="4"/>
      <c r="AH1825" s="4"/>
      <c r="AI1825" s="4"/>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243" t="str">
        <f t="shared" si="190"/>
        <v>TNBT</v>
      </c>
      <c r="BK1825" s="4"/>
      <c r="BL1825" s="4"/>
      <c r="BM1825" s="4"/>
      <c r="BN1825" s="4"/>
      <c r="BO1825" s="4"/>
      <c r="BP1825" s="4"/>
      <c r="BQ1825" s="4"/>
      <c r="BR1825" s="4"/>
      <c r="BS1825" s="4"/>
      <c r="BT1825" s="4"/>
      <c r="BU1825" s="4"/>
      <c r="BV1825" s="4"/>
      <c r="BW1825" s="4"/>
      <c r="BX1825" s="4"/>
      <c r="BY1825" s="4"/>
      <c r="BZ1825" s="4"/>
      <c r="CA1825" s="4"/>
      <c r="CB1825" s="4"/>
      <c r="CC1825" s="4"/>
      <c r="CD1825" s="4"/>
      <c r="CE1825" s="4"/>
      <c r="CF1825" s="4"/>
      <c r="CG1825" s="4"/>
      <c r="CH1825" s="4"/>
      <c r="CI1825" s="4"/>
      <c r="CJ1825" s="4"/>
      <c r="CK1825" s="4"/>
      <c r="CL1825" s="4"/>
      <c r="CM1825" s="4"/>
    </row>
    <row r="1826" ht="14.25" customHeight="1">
      <c r="A1826" s="1" t="str">
        <f t="shared" si="189"/>
        <v/>
      </c>
      <c r="B1826" s="103" t="str">
        <f t="shared" si="4"/>
        <v>Có sẵn</v>
      </c>
      <c r="C1826" s="4" t="s">
        <v>8141</v>
      </c>
      <c r="D1826" s="4"/>
      <c r="E1826" s="4"/>
      <c r="F1826" s="4"/>
      <c r="G1826" s="4"/>
      <c r="H1826" s="4"/>
      <c r="I1826" s="4"/>
      <c r="J1826" s="4"/>
      <c r="K1826" s="4"/>
      <c r="L1826" s="4"/>
      <c r="M1826" s="4"/>
      <c r="N1826" s="4"/>
      <c r="O1826" s="4"/>
      <c r="P1826" s="4"/>
      <c r="Q1826" s="4" t="s">
        <v>5</v>
      </c>
      <c r="R1826" s="4" t="s">
        <v>8495</v>
      </c>
      <c r="S1826" s="4" t="s">
        <v>8487</v>
      </c>
      <c r="T1826" s="4" t="s">
        <v>8488</v>
      </c>
      <c r="U1826" s="4" t="s">
        <v>8496</v>
      </c>
      <c r="V1826" s="4" t="s">
        <v>8490</v>
      </c>
      <c r="W1826" s="4" t="s">
        <v>8497</v>
      </c>
      <c r="X1826" s="4"/>
      <c r="Y1826" s="4"/>
      <c r="Z1826" s="4" t="s">
        <v>8498</v>
      </c>
      <c r="AA1826" s="4">
        <v>1840.0</v>
      </c>
      <c r="AB1826" s="4" t="s">
        <v>49</v>
      </c>
      <c r="AC1826" s="4"/>
      <c r="AD1826" s="4"/>
      <c r="AE1826" s="4"/>
      <c r="AF1826" s="4"/>
      <c r="AG1826" s="4"/>
      <c r="AH1826" s="4"/>
      <c r="AI1826" s="4"/>
      <c r="AJ1826" s="4"/>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c r="BI1826" s="4"/>
      <c r="BJ1826" s="243" t="str">
        <f t="shared" si="190"/>
        <v>TNLT</v>
      </c>
      <c r="BK1826" s="4"/>
      <c r="BL1826" s="4"/>
      <c r="BM1826" s="4"/>
      <c r="BN1826" s="4"/>
      <c r="BO1826" s="4"/>
      <c r="BP1826" s="4"/>
      <c r="BQ1826" s="4"/>
      <c r="BR1826" s="4"/>
      <c r="BS1826" s="4"/>
      <c r="BT1826" s="4"/>
      <c r="BU1826" s="4"/>
      <c r="BV1826" s="4"/>
      <c r="BW1826" s="4"/>
      <c r="BX1826" s="4"/>
      <c r="BY1826" s="4"/>
      <c r="BZ1826" s="4"/>
      <c r="CA1826" s="4"/>
      <c r="CB1826" s="4"/>
      <c r="CC1826" s="4"/>
      <c r="CD1826" s="4"/>
      <c r="CE1826" s="4"/>
      <c r="CF1826" s="4"/>
      <c r="CG1826" s="4"/>
      <c r="CH1826" s="4"/>
      <c r="CI1826" s="4"/>
      <c r="CJ1826" s="4"/>
      <c r="CK1826" s="4"/>
      <c r="CL1826" s="4"/>
      <c r="CM1826" s="4"/>
    </row>
    <row r="1827" ht="14.25" customHeight="1">
      <c r="A1827" s="1" t="str">
        <f t="shared" si="189"/>
        <v/>
      </c>
      <c r="B1827" s="103" t="str">
        <f t="shared" si="4"/>
        <v>Có sẵn</v>
      </c>
      <c r="C1827" s="4" t="s">
        <v>8141</v>
      </c>
      <c r="D1827" s="4"/>
      <c r="E1827" s="4"/>
      <c r="F1827" s="4"/>
      <c r="G1827" s="4"/>
      <c r="H1827" s="4"/>
      <c r="I1827" s="4"/>
      <c r="J1827" s="4"/>
      <c r="K1827" s="4"/>
      <c r="L1827" s="4"/>
      <c r="M1827" s="4"/>
      <c r="N1827" s="4"/>
      <c r="O1827" s="4"/>
      <c r="P1827" s="4"/>
      <c r="Q1827" s="4" t="s">
        <v>9</v>
      </c>
      <c r="R1827" s="4" t="s">
        <v>8499</v>
      </c>
      <c r="S1827" s="4"/>
      <c r="T1827" s="4"/>
      <c r="U1827" s="4"/>
      <c r="V1827" s="4"/>
      <c r="W1827" s="4"/>
      <c r="X1827" s="4"/>
      <c r="Y1827" s="4"/>
      <c r="Z1827" s="4" t="s">
        <v>8500</v>
      </c>
      <c r="AA1827" s="4">
        <v>1841.0</v>
      </c>
      <c r="AB1827" s="4" t="s">
        <v>49</v>
      </c>
      <c r="AC1827" s="4"/>
      <c r="AD1827" s="20" t="s">
        <v>485</v>
      </c>
      <c r="AE1827" s="67" t="s">
        <v>8171</v>
      </c>
      <c r="AF1827" s="67" t="s">
        <v>9</v>
      </c>
      <c r="AG1827" s="67" t="s">
        <v>8331</v>
      </c>
      <c r="AH1827" s="67" t="s">
        <v>8331</v>
      </c>
      <c r="AI1827" s="67" t="s">
        <v>8331</v>
      </c>
      <c r="AJ1827" s="67" t="s">
        <v>8331</v>
      </c>
      <c r="AK1827" s="67" t="s">
        <v>9815</v>
      </c>
      <c r="AL1827" s="67" t="s">
        <v>10659</v>
      </c>
      <c r="AM1827" s="67" t="s">
        <v>10660</v>
      </c>
      <c r="AN1827" s="67" t="s">
        <v>10660</v>
      </c>
      <c r="AO1827" s="4"/>
      <c r="AP1827" s="4"/>
      <c r="AQ1827" s="4"/>
      <c r="AR1827" s="4"/>
      <c r="AS1827" s="4"/>
      <c r="AT1827" s="4"/>
      <c r="AU1827" s="4"/>
      <c r="AV1827" s="4"/>
      <c r="AW1827" s="4"/>
      <c r="AX1827" s="4"/>
      <c r="AY1827" s="4"/>
      <c r="AZ1827" s="4"/>
      <c r="BA1827" s="4"/>
      <c r="BB1827" s="4"/>
      <c r="BC1827" s="4"/>
      <c r="BD1827" s="4"/>
      <c r="BE1827" s="4"/>
      <c r="BF1827" s="4"/>
      <c r="BG1827" s="4"/>
      <c r="BH1827" s="4"/>
      <c r="BI1827" s="4"/>
      <c r="BJ1827" s="243" t="str">
        <f t="shared" si="190"/>
        <v>TL</v>
      </c>
      <c r="BK1827" s="4"/>
      <c r="BL1827" s="4"/>
      <c r="BM1827" s="4"/>
      <c r="BN1827" s="4"/>
      <c r="BO1827" s="4"/>
      <c r="BP1827" s="4"/>
      <c r="BQ1827" s="4"/>
      <c r="BR1827" s="4"/>
      <c r="BS1827" s="4"/>
      <c r="BT1827" s="4"/>
      <c r="BU1827" s="4"/>
      <c r="BV1827" s="4"/>
      <c r="BW1827" s="4"/>
      <c r="BX1827" s="4"/>
      <c r="BY1827" s="4"/>
      <c r="BZ1827" s="4"/>
      <c r="CA1827" s="4"/>
      <c r="CB1827" s="4"/>
      <c r="CC1827" s="4"/>
      <c r="CD1827" s="4"/>
      <c r="CE1827" s="4"/>
      <c r="CF1827" s="4"/>
      <c r="CG1827" s="4"/>
      <c r="CH1827" s="4"/>
      <c r="CI1827" s="4"/>
      <c r="CJ1827" s="4"/>
      <c r="CK1827" s="4"/>
      <c r="CL1827" s="4"/>
      <c r="CM1827" s="4"/>
    </row>
    <row r="1828" ht="14.25" customHeight="1">
      <c r="A1828" s="1" t="str">
        <f t="shared" si="189"/>
        <v/>
      </c>
      <c r="B1828" s="103" t="str">
        <f t="shared" si="4"/>
        <v>Tự do chọn</v>
      </c>
      <c r="C1828" s="4" t="s">
        <v>8154</v>
      </c>
      <c r="D1828" s="4"/>
      <c r="E1828" s="4"/>
      <c r="F1828" s="4"/>
      <c r="G1828" s="4" t="s">
        <v>8155</v>
      </c>
      <c r="H1828" s="4"/>
      <c r="I1828" s="4"/>
      <c r="J1828" s="4" t="s">
        <v>3099</v>
      </c>
      <c r="K1828" s="4"/>
      <c r="L1828" s="4"/>
      <c r="M1828" s="4" t="s">
        <v>49</v>
      </c>
      <c r="N1828" s="4" t="s">
        <v>9</v>
      </c>
      <c r="O1828" s="4"/>
      <c r="P1828" s="4"/>
      <c r="Q1828" s="4"/>
      <c r="R1828" s="4"/>
      <c r="S1828" s="4"/>
      <c r="T1828" s="4"/>
      <c r="U1828" s="4"/>
      <c r="V1828" s="4"/>
      <c r="W1828" s="4"/>
      <c r="X1828" s="4"/>
      <c r="Y1828" s="4"/>
      <c r="Z1828" s="4"/>
      <c r="AA1828" s="4">
        <v>1842.0</v>
      </c>
      <c r="AB1828" s="4" t="s">
        <v>47</v>
      </c>
      <c r="AC1828" s="4"/>
      <c r="AD1828" s="20" t="s">
        <v>270</v>
      </c>
      <c r="AE1828" s="4"/>
      <c r="AF1828" s="4"/>
      <c r="AG1828" s="4"/>
      <c r="AH1828" s="4"/>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4"/>
      <c r="BH1828" s="4"/>
      <c r="BI1828" s="4"/>
      <c r="BJ1828" s="243" t="str">
        <f t="shared" si="190"/>
        <v>TL</v>
      </c>
      <c r="BK1828" s="4"/>
      <c r="BL1828" s="4"/>
      <c r="BM1828" s="4"/>
      <c r="BN1828" s="4"/>
      <c r="BO1828" s="4"/>
      <c r="BP1828" s="4"/>
      <c r="BQ1828" s="4"/>
      <c r="BR1828" s="4"/>
      <c r="BS1828" s="4"/>
      <c r="BT1828" s="4"/>
      <c r="BU1828" s="4"/>
      <c r="BV1828" s="4"/>
      <c r="BW1828" s="4"/>
      <c r="BX1828" s="4"/>
      <c r="BY1828" s="4"/>
      <c r="BZ1828" s="4"/>
      <c r="CA1828" s="4"/>
      <c r="CB1828" s="4"/>
      <c r="CC1828" s="4"/>
      <c r="CD1828" s="4"/>
      <c r="CE1828" s="4"/>
      <c r="CF1828" s="4"/>
      <c r="CG1828" s="4"/>
      <c r="CH1828" s="4"/>
      <c r="CI1828" s="4"/>
      <c r="CJ1828" s="4"/>
      <c r="CK1828" s="4"/>
      <c r="CL1828" s="4"/>
      <c r="CM1828" s="4"/>
    </row>
    <row r="1829" ht="14.25" customHeight="1">
      <c r="A1829" s="1" t="str">
        <f t="shared" si="189"/>
        <v/>
      </c>
      <c r="B1829" s="103" t="str">
        <f t="shared" si="4"/>
        <v>Tự do chọn</v>
      </c>
      <c r="C1829" s="4" t="s">
        <v>8154</v>
      </c>
      <c r="D1829" s="4"/>
      <c r="E1829" s="4"/>
      <c r="F1829" s="4"/>
      <c r="G1829" s="4" t="s">
        <v>8155</v>
      </c>
      <c r="H1829" s="4"/>
      <c r="I1829" s="4"/>
      <c r="J1829" s="4" t="s">
        <v>3099</v>
      </c>
      <c r="K1829" s="4"/>
      <c r="L1829" s="4"/>
      <c r="M1829" s="4" t="s">
        <v>49</v>
      </c>
      <c r="N1829" s="4" t="s">
        <v>9</v>
      </c>
      <c r="O1829" s="4"/>
      <c r="P1829" s="4"/>
      <c r="Q1829" s="4"/>
      <c r="R1829" s="4"/>
      <c r="S1829" s="4"/>
      <c r="T1829" s="4"/>
      <c r="U1829" s="4"/>
      <c r="V1829" s="4"/>
      <c r="W1829" s="4"/>
      <c r="X1829" s="4"/>
      <c r="Y1829" s="4"/>
      <c r="Z1829" s="4"/>
      <c r="AA1829" s="4">
        <v>1842.0</v>
      </c>
      <c r="AB1829" s="4" t="s">
        <v>47</v>
      </c>
      <c r="AC1829" s="4"/>
      <c r="AD1829" s="20" t="s">
        <v>1060</v>
      </c>
      <c r="AE1829" s="67" t="s">
        <v>10240</v>
      </c>
      <c r="AF1829" s="67" t="s">
        <v>8232</v>
      </c>
      <c r="AG1829" s="67" t="s">
        <v>8232</v>
      </c>
      <c r="AH1829" s="67" t="s">
        <v>8232</v>
      </c>
      <c r="AI1829" s="67" t="s">
        <v>8232</v>
      </c>
      <c r="AJ1829" s="67" t="s">
        <v>8232</v>
      </c>
      <c r="AK1829" s="67" t="s">
        <v>8232</v>
      </c>
      <c r="AL1829" s="67" t="s">
        <v>8232</v>
      </c>
      <c r="AM1829" s="67" t="s">
        <v>8232</v>
      </c>
      <c r="AN1829" s="67" t="s">
        <v>10011</v>
      </c>
      <c r="AO1829" s="67" t="s">
        <v>10011</v>
      </c>
      <c r="AP1829" s="4"/>
      <c r="AQ1829" s="4"/>
      <c r="AR1829" s="4"/>
      <c r="AS1829" s="4"/>
      <c r="AT1829" s="4"/>
      <c r="AU1829" s="4"/>
      <c r="AV1829" s="4"/>
      <c r="AW1829" s="4"/>
      <c r="AX1829" s="4"/>
      <c r="AY1829" s="4"/>
      <c r="AZ1829" s="4"/>
      <c r="BA1829" s="4"/>
      <c r="BB1829" s="4"/>
      <c r="BC1829" s="4"/>
      <c r="BD1829" s="4"/>
      <c r="BE1829" s="4"/>
      <c r="BF1829" s="4"/>
      <c r="BG1829" s="4"/>
      <c r="BH1829" s="4"/>
      <c r="BI1829" s="4"/>
      <c r="BJ1829" s="243" t="str">
        <f t="shared" si="190"/>
        <v>TL</v>
      </c>
      <c r="BK1829" s="4"/>
      <c r="BL1829" s="4"/>
      <c r="BM1829" s="4"/>
      <c r="BN1829" s="4"/>
      <c r="BO1829" s="4"/>
      <c r="BP1829" s="4"/>
      <c r="BQ1829" s="4"/>
      <c r="BR1829" s="4"/>
      <c r="BS1829" s="4"/>
      <c r="BT1829" s="4"/>
      <c r="BU1829" s="4"/>
      <c r="BV1829" s="4"/>
      <c r="BW1829" s="4"/>
      <c r="BX1829" s="4"/>
      <c r="BY1829" s="4"/>
      <c r="BZ1829" s="4"/>
      <c r="CA1829" s="4"/>
      <c r="CB1829" s="4"/>
      <c r="CC1829" s="4"/>
      <c r="CD1829" s="4"/>
      <c r="CE1829" s="4"/>
      <c r="CF1829" s="4"/>
      <c r="CG1829" s="4"/>
      <c r="CH1829" s="4"/>
      <c r="CI1829" s="4"/>
      <c r="CJ1829" s="4"/>
      <c r="CK1829" s="4"/>
      <c r="CL1829" s="4"/>
      <c r="CM1829" s="4"/>
    </row>
    <row r="1830" ht="14.25" customHeight="1">
      <c r="A1830" s="1" t="str">
        <f t="shared" si="189"/>
        <v/>
      </c>
      <c r="B1830" s="103" t="str">
        <f t="shared" si="4"/>
        <v>Tự do chọn</v>
      </c>
      <c r="C1830" s="4" t="s">
        <v>8154</v>
      </c>
      <c r="D1830" s="4"/>
      <c r="E1830" s="4"/>
      <c r="F1830" s="4"/>
      <c r="G1830" s="4"/>
      <c r="H1830" s="4"/>
      <c r="I1830" s="4"/>
      <c r="J1830" s="4"/>
      <c r="K1830" s="4"/>
      <c r="L1830" s="4"/>
      <c r="M1830" s="4" t="s">
        <v>49</v>
      </c>
      <c r="N1830" s="4" t="s">
        <v>9</v>
      </c>
      <c r="O1830" s="4"/>
      <c r="P1830" s="4"/>
      <c r="Q1830" s="4"/>
      <c r="R1830" s="4"/>
      <c r="S1830" s="4"/>
      <c r="T1830" s="4"/>
      <c r="U1830" s="4"/>
      <c r="V1830" s="4"/>
      <c r="W1830" s="4"/>
      <c r="X1830" s="4"/>
      <c r="Y1830" s="4"/>
      <c r="Z1830" s="4"/>
      <c r="AA1830" s="4">
        <v>1843.0</v>
      </c>
      <c r="AB1830" s="4" t="s">
        <v>47</v>
      </c>
      <c r="AC1830" s="4"/>
      <c r="AD1830" s="20" t="s">
        <v>816</v>
      </c>
      <c r="AE1830" s="67" t="s">
        <v>10661</v>
      </c>
      <c r="AF1830" s="67" t="s">
        <v>8171</v>
      </c>
      <c r="AG1830" s="67" t="s">
        <v>8232</v>
      </c>
      <c r="AH1830" s="67" t="s">
        <v>8232</v>
      </c>
      <c r="AI1830" s="67" t="s">
        <v>8232</v>
      </c>
      <c r="AJ1830" s="67" t="s">
        <v>8232</v>
      </c>
      <c r="AK1830" s="67" t="s">
        <v>8232</v>
      </c>
      <c r="AL1830" s="2" t="s">
        <v>10662</v>
      </c>
      <c r="AM1830" s="2" t="s">
        <v>10662</v>
      </c>
      <c r="AN1830" s="67" t="s">
        <v>10663</v>
      </c>
      <c r="AO1830" s="67" t="s">
        <v>10664</v>
      </c>
      <c r="AQ1830" s="4"/>
      <c r="AR1830" s="4"/>
      <c r="AS1830" s="4"/>
      <c r="AT1830" s="4"/>
      <c r="AU1830" s="4"/>
      <c r="AV1830" s="4"/>
      <c r="AW1830" s="4"/>
      <c r="AX1830" s="4"/>
      <c r="AY1830" s="4"/>
      <c r="AZ1830" s="4"/>
      <c r="BA1830" s="4"/>
      <c r="BB1830" s="4"/>
      <c r="BC1830" s="4"/>
      <c r="BD1830" s="4"/>
      <c r="BE1830" s="4"/>
      <c r="BF1830" s="4"/>
      <c r="BG1830" s="4"/>
      <c r="BH1830" s="4"/>
      <c r="BI1830" s="4"/>
      <c r="BJ1830" s="243" t="str">
        <f t="shared" si="190"/>
        <v>TL</v>
      </c>
      <c r="BK1830" s="4"/>
      <c r="BL1830" s="4"/>
      <c r="BM1830" s="4"/>
      <c r="BN1830" s="4"/>
      <c r="BO1830" s="4"/>
      <c r="BP1830" s="4"/>
      <c r="BQ1830" s="4"/>
      <c r="BR1830" s="4"/>
      <c r="BS1830" s="4"/>
      <c r="BT1830" s="4"/>
      <c r="BU1830" s="4"/>
      <c r="BV1830" s="4"/>
      <c r="BW1830" s="4"/>
      <c r="BX1830" s="4"/>
      <c r="BY1830" s="4"/>
      <c r="BZ1830" s="4"/>
      <c r="CA1830" s="4"/>
      <c r="CB1830" s="4"/>
      <c r="CC1830" s="4"/>
      <c r="CD1830" s="4"/>
      <c r="CE1830" s="4"/>
      <c r="CF1830" s="4"/>
      <c r="CG1830" s="4"/>
      <c r="CH1830" s="4"/>
      <c r="CI1830" s="4"/>
      <c r="CJ1830" s="4"/>
      <c r="CK1830" s="4"/>
      <c r="CL1830" s="4"/>
      <c r="CM1830" s="4"/>
    </row>
    <row r="1831" ht="14.25" customHeight="1">
      <c r="A1831" s="1" t="str">
        <f t="shared" si="189"/>
        <v/>
      </c>
      <c r="B1831" s="103" t="str">
        <f t="shared" si="4"/>
        <v>Tự do chọn</v>
      </c>
      <c r="C1831" s="4" t="s">
        <v>8154</v>
      </c>
      <c r="D1831" s="4"/>
      <c r="E1831" s="4"/>
      <c r="F1831" s="4"/>
      <c r="G1831" s="4"/>
      <c r="H1831" s="4"/>
      <c r="I1831" s="4"/>
      <c r="J1831" s="4"/>
      <c r="K1831" s="4"/>
      <c r="L1831" s="4"/>
      <c r="M1831" s="4" t="s">
        <v>49</v>
      </c>
      <c r="N1831" s="4" t="s">
        <v>9</v>
      </c>
      <c r="O1831" s="4"/>
      <c r="P1831" s="4"/>
      <c r="Q1831" s="4"/>
      <c r="R1831" s="4"/>
      <c r="S1831" s="4"/>
      <c r="T1831" s="4"/>
      <c r="U1831" s="4"/>
      <c r="V1831" s="4"/>
      <c r="W1831" s="4"/>
      <c r="X1831" s="4"/>
      <c r="Y1831" s="4"/>
      <c r="Z1831" s="4"/>
      <c r="AA1831" s="4">
        <v>1843.0</v>
      </c>
      <c r="AB1831" s="4" t="s">
        <v>47</v>
      </c>
      <c r="AC1831" s="4"/>
      <c r="AD1831" s="20" t="s">
        <v>466</v>
      </c>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4"/>
      <c r="BG1831" s="4"/>
      <c r="BH1831" s="4"/>
      <c r="BI1831" s="4"/>
      <c r="BJ1831" s="243" t="str">
        <f t="shared" si="190"/>
        <v>TL</v>
      </c>
      <c r="BK1831" s="4"/>
      <c r="BL1831" s="4"/>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c r="CL1831" s="4"/>
      <c r="CM1831" s="4"/>
    </row>
    <row r="1832" ht="14.25" customHeight="1">
      <c r="A1832" s="1" t="str">
        <f t="shared" si="189"/>
        <v/>
      </c>
      <c r="B1832" s="103" t="str">
        <f t="shared" si="4"/>
        <v>Tự do chọn</v>
      </c>
      <c r="C1832" s="4" t="s">
        <v>8154</v>
      </c>
      <c r="D1832" s="4"/>
      <c r="E1832" s="4"/>
      <c r="F1832" s="4"/>
      <c r="G1832" s="4"/>
      <c r="H1832" s="4"/>
      <c r="I1832" s="4"/>
      <c r="J1832" s="4"/>
      <c r="K1832" s="4"/>
      <c r="L1832" s="4"/>
      <c r="M1832" s="4" t="s">
        <v>49</v>
      </c>
      <c r="N1832" s="4" t="s">
        <v>9</v>
      </c>
      <c r="O1832" s="4"/>
      <c r="P1832" s="4"/>
      <c r="Q1832" s="4"/>
      <c r="R1832" s="4"/>
      <c r="S1832" s="4"/>
      <c r="T1832" s="4"/>
      <c r="U1832" s="4"/>
      <c r="V1832" s="4"/>
      <c r="W1832" s="4"/>
      <c r="X1832" s="4"/>
      <c r="Y1832" s="4"/>
      <c r="Z1832" s="4"/>
      <c r="AA1832" s="4">
        <v>1844.0</v>
      </c>
      <c r="AB1832" s="4" t="s">
        <v>47</v>
      </c>
      <c r="AC1832" s="4"/>
      <c r="AD1832" s="20" t="s">
        <v>485</v>
      </c>
      <c r="AE1832" s="67" t="s">
        <v>8501</v>
      </c>
      <c r="AF1832" s="67" t="s">
        <v>8501</v>
      </c>
      <c r="AG1832" s="67" t="s">
        <v>8501</v>
      </c>
      <c r="AH1832" s="67" t="s">
        <v>8501</v>
      </c>
      <c r="AI1832" s="67" t="s">
        <v>8501</v>
      </c>
      <c r="AJ1832" s="67" t="s">
        <v>8501</v>
      </c>
      <c r="AK1832" s="67" t="s">
        <v>8501</v>
      </c>
      <c r="AL1832" s="67" t="s">
        <v>8576</v>
      </c>
      <c r="AM1832" s="67" t="s">
        <v>8576</v>
      </c>
      <c r="AN1832" s="67"/>
      <c r="AO1832" s="4"/>
      <c r="AP1832" s="4"/>
      <c r="AQ1832" s="4"/>
      <c r="AR1832" s="4"/>
      <c r="AS1832" s="4"/>
      <c r="AT1832" s="4"/>
      <c r="AU1832" s="4"/>
      <c r="AV1832" s="4"/>
      <c r="AW1832" s="4"/>
      <c r="AX1832" s="4"/>
      <c r="AY1832" s="4"/>
      <c r="AZ1832" s="4"/>
      <c r="BA1832" s="4"/>
      <c r="BB1832" s="4"/>
      <c r="BC1832" s="4"/>
      <c r="BD1832" s="4"/>
      <c r="BE1832" s="4"/>
      <c r="BF1832" s="4"/>
      <c r="BG1832" s="4"/>
      <c r="BH1832" s="4"/>
      <c r="BI1832" s="4"/>
      <c r="BJ1832" s="243" t="str">
        <f t="shared" si="190"/>
        <v>TL</v>
      </c>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row>
    <row r="1833" ht="14.25" customHeight="1">
      <c r="A1833" s="1" t="str">
        <f t="shared" si="189"/>
        <v/>
      </c>
      <c r="B1833" s="103" t="str">
        <f t="shared" si="4"/>
        <v>Tự do chọn</v>
      </c>
      <c r="C1833" s="4" t="s">
        <v>8154</v>
      </c>
      <c r="D1833" s="4"/>
      <c r="E1833" s="4"/>
      <c r="F1833" s="4"/>
      <c r="G1833" s="4"/>
      <c r="H1833" s="4"/>
      <c r="I1833" s="4"/>
      <c r="J1833" s="4"/>
      <c r="K1833" s="4"/>
      <c r="L1833" s="4"/>
      <c r="M1833" s="4" t="s">
        <v>49</v>
      </c>
      <c r="N1833" s="4" t="s">
        <v>9</v>
      </c>
      <c r="O1833" s="4"/>
      <c r="P1833" s="4"/>
      <c r="Q1833" s="4"/>
      <c r="R1833" s="4"/>
      <c r="S1833" s="4"/>
      <c r="T1833" s="4"/>
      <c r="U1833" s="4"/>
      <c r="V1833" s="4"/>
      <c r="W1833" s="4"/>
      <c r="X1833" s="4"/>
      <c r="Y1833" s="4"/>
      <c r="Z1833" s="4"/>
      <c r="AA1833" s="4">
        <v>1844.0</v>
      </c>
      <c r="AB1833" s="4" t="s">
        <v>47</v>
      </c>
      <c r="AC1833" s="4"/>
      <c r="AD1833" s="20" t="s">
        <v>1473</v>
      </c>
      <c r="AE1833" s="67" t="s">
        <v>10665</v>
      </c>
      <c r="AF1833" s="67" t="s">
        <v>9</v>
      </c>
      <c r="AG1833" s="4"/>
      <c r="AH1833" s="4"/>
      <c r="AI1833" s="4"/>
      <c r="AJ1833" s="4"/>
      <c r="AK1833" s="4"/>
      <c r="AL1833" s="67" t="s">
        <v>10666</v>
      </c>
      <c r="AM1833" s="67" t="s">
        <v>10667</v>
      </c>
      <c r="AN1833" s="67" t="s">
        <v>10668</v>
      </c>
      <c r="AO1833" s="67" t="s">
        <v>10669</v>
      </c>
      <c r="AP1833" s="4"/>
      <c r="AQ1833" s="4"/>
      <c r="AR1833" s="4"/>
      <c r="AS1833" s="4"/>
      <c r="AT1833" s="4"/>
      <c r="AU1833" s="4"/>
      <c r="AV1833" s="4"/>
      <c r="AW1833" s="4"/>
      <c r="AX1833" s="4"/>
      <c r="AY1833" s="4"/>
      <c r="AZ1833" s="4"/>
      <c r="BA1833" s="4"/>
      <c r="BB1833" s="4"/>
      <c r="BC1833" s="4"/>
      <c r="BD1833" s="4"/>
      <c r="BE1833" s="4"/>
      <c r="BF1833" s="4"/>
      <c r="BG1833" s="4"/>
      <c r="BH1833" s="4"/>
      <c r="BI1833" s="4"/>
      <c r="BJ1833" s="243" t="str">
        <f t="shared" si="190"/>
        <v>TL</v>
      </c>
      <c r="BK1833" s="4"/>
      <c r="BL1833" s="4"/>
      <c r="BM1833" s="4"/>
      <c r="BN1833" s="4"/>
      <c r="BO1833" s="4"/>
      <c r="BP1833" s="4"/>
      <c r="BQ1833" s="4"/>
      <c r="BR1833" s="4"/>
      <c r="BS1833" s="4"/>
      <c r="BT1833" s="4"/>
      <c r="BU1833" s="4"/>
      <c r="BV1833" s="4"/>
      <c r="BW1833" s="4"/>
      <c r="BX1833" s="4"/>
      <c r="BY1833" s="4"/>
      <c r="BZ1833" s="4"/>
      <c r="CA1833" s="4"/>
      <c r="CB1833" s="4"/>
      <c r="CC1833" s="4"/>
      <c r="CD1833" s="4"/>
      <c r="CE1833" s="4"/>
      <c r="CF1833" s="4"/>
      <c r="CG1833" s="4"/>
      <c r="CH1833" s="4"/>
      <c r="CI1833" s="4"/>
      <c r="CJ1833" s="4"/>
      <c r="CK1833" s="4"/>
      <c r="CL1833" s="4"/>
      <c r="CM1833" s="4"/>
    </row>
    <row r="1834" ht="14.25" customHeight="1">
      <c r="A1834" s="1" t="str">
        <f t="shared" si="189"/>
        <v/>
      </c>
      <c r="B1834" s="103" t="str">
        <f t="shared" si="4"/>
        <v>Tự do chọn</v>
      </c>
      <c r="C1834" s="4" t="s">
        <v>8154</v>
      </c>
      <c r="D1834" s="4"/>
      <c r="E1834" s="4"/>
      <c r="F1834" s="4"/>
      <c r="G1834" s="4"/>
      <c r="H1834" s="4"/>
      <c r="I1834" s="4"/>
      <c r="J1834" s="4"/>
      <c r="K1834" s="4"/>
      <c r="L1834" s="4"/>
      <c r="M1834" s="4" t="s">
        <v>49</v>
      </c>
      <c r="N1834" s="4" t="s">
        <v>9</v>
      </c>
      <c r="O1834" s="4"/>
      <c r="P1834" s="4"/>
      <c r="Q1834" s="4"/>
      <c r="R1834" s="4"/>
      <c r="S1834" s="4"/>
      <c r="T1834" s="4"/>
      <c r="U1834" s="4"/>
      <c r="V1834" s="4"/>
      <c r="W1834" s="4"/>
      <c r="X1834" s="4"/>
      <c r="Y1834" s="4"/>
      <c r="Z1834" s="4"/>
      <c r="AA1834" s="4">
        <v>1845.0</v>
      </c>
      <c r="AB1834" s="4" t="s">
        <v>47</v>
      </c>
      <c r="AC1834" s="4"/>
      <c r="AD1834" s="20" t="s">
        <v>1028</v>
      </c>
      <c r="AE1834" s="4"/>
      <c r="AF1834" s="67" t="s">
        <v>8501</v>
      </c>
      <c r="AG1834" s="67" t="s">
        <v>9</v>
      </c>
      <c r="AH1834" s="67" t="s">
        <v>8501</v>
      </c>
      <c r="AI1834" s="67" t="s">
        <v>8501</v>
      </c>
      <c r="AJ1834" s="67" t="s">
        <v>8501</v>
      </c>
      <c r="AK1834" s="67" t="s">
        <v>8501</v>
      </c>
      <c r="AL1834" s="67" t="s">
        <v>8501</v>
      </c>
      <c r="AM1834" s="67" t="s">
        <v>8983</v>
      </c>
      <c r="AN1834" s="4"/>
      <c r="AO1834" s="4"/>
      <c r="AP1834" s="4"/>
      <c r="AQ1834" s="4"/>
      <c r="AR1834" s="4"/>
      <c r="AS1834" s="4"/>
      <c r="AT1834" s="4"/>
      <c r="AU1834" s="4"/>
      <c r="AV1834" s="4"/>
      <c r="AW1834" s="4"/>
      <c r="AX1834" s="4"/>
      <c r="AY1834" s="4"/>
      <c r="AZ1834" s="4"/>
      <c r="BA1834" s="4"/>
      <c r="BB1834" s="4"/>
      <c r="BC1834" s="4"/>
      <c r="BD1834" s="4"/>
      <c r="BE1834" s="4"/>
      <c r="BF1834" s="4"/>
      <c r="BG1834" s="4"/>
      <c r="BH1834" s="4"/>
      <c r="BI1834" s="4"/>
      <c r="BJ1834" s="243" t="str">
        <f t="shared" si="190"/>
        <v>TL</v>
      </c>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c r="CM1834" s="4"/>
    </row>
    <row r="1835" ht="14.25" customHeight="1">
      <c r="A1835" s="1" t="str">
        <f t="shared" si="189"/>
        <v/>
      </c>
      <c r="B1835" s="103" t="str">
        <f t="shared" si="4"/>
        <v>Tự do chọn</v>
      </c>
      <c r="C1835" s="4" t="s">
        <v>8154</v>
      </c>
      <c r="D1835" s="4"/>
      <c r="E1835" s="4"/>
      <c r="F1835" s="4"/>
      <c r="G1835" s="4"/>
      <c r="H1835" s="4"/>
      <c r="I1835" s="4"/>
      <c r="J1835" s="4"/>
      <c r="K1835" s="4"/>
      <c r="L1835" s="4"/>
      <c r="M1835" s="4" t="s">
        <v>49</v>
      </c>
      <c r="N1835" s="4" t="s">
        <v>9</v>
      </c>
      <c r="O1835" s="4"/>
      <c r="P1835" s="4"/>
      <c r="Q1835" s="4"/>
      <c r="R1835" s="4"/>
      <c r="S1835" s="4"/>
      <c r="T1835" s="4"/>
      <c r="U1835" s="4"/>
      <c r="V1835" s="4"/>
      <c r="W1835" s="4"/>
      <c r="X1835" s="4"/>
      <c r="Y1835" s="4"/>
      <c r="Z1835" s="4"/>
      <c r="AA1835" s="4">
        <v>1845.0</v>
      </c>
      <c r="AB1835" s="4" t="s">
        <v>47</v>
      </c>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4"/>
      <c r="BH1835" s="4"/>
      <c r="BI1835" s="4"/>
      <c r="BJ1835" s="243" t="str">
        <f t="shared" si="190"/>
        <v>TL</v>
      </c>
      <c r="BK1835" s="4"/>
      <c r="BL1835" s="4"/>
      <c r="BM1835" s="4"/>
      <c r="BN1835" s="4"/>
      <c r="BO1835" s="4"/>
      <c r="BP1835" s="4"/>
      <c r="BQ1835" s="4"/>
      <c r="BR1835" s="4"/>
      <c r="BS1835" s="4"/>
      <c r="BT1835" s="4"/>
      <c r="BU1835" s="4"/>
      <c r="BV1835" s="4"/>
      <c r="BW1835" s="4"/>
      <c r="BX1835" s="4"/>
      <c r="BY1835" s="4"/>
      <c r="BZ1835" s="4"/>
      <c r="CA1835" s="4"/>
      <c r="CB1835" s="4"/>
      <c r="CC1835" s="4"/>
      <c r="CD1835" s="4"/>
      <c r="CE1835" s="4"/>
      <c r="CF1835" s="4"/>
      <c r="CG1835" s="4"/>
      <c r="CH1835" s="4"/>
      <c r="CI1835" s="4"/>
      <c r="CJ1835" s="4"/>
      <c r="CK1835" s="4"/>
      <c r="CL1835" s="4"/>
      <c r="CM1835" s="4"/>
    </row>
    <row r="1836" ht="14.25" customHeight="1">
      <c r="A1836" s="1" t="str">
        <f t="shared" si="189"/>
        <v/>
      </c>
      <c r="B1836" s="103" t="str">
        <f t="shared" si="4"/>
        <v>Có sẵn</v>
      </c>
      <c r="C1836" s="4" t="s">
        <v>8154</v>
      </c>
      <c r="D1836" s="4"/>
      <c r="E1836" s="4"/>
      <c r="F1836" s="4"/>
      <c r="G1836" s="4" t="s">
        <v>8155</v>
      </c>
      <c r="H1836" s="4"/>
      <c r="I1836" s="4"/>
      <c r="J1836" s="4" t="s">
        <v>3099</v>
      </c>
      <c r="K1836" s="4"/>
      <c r="L1836" s="4"/>
      <c r="M1836" s="4"/>
      <c r="N1836" s="4"/>
      <c r="O1836" s="4"/>
      <c r="P1836" s="4" t="s">
        <v>8503</v>
      </c>
      <c r="Q1836" s="4" t="s">
        <v>8</v>
      </c>
      <c r="R1836" s="4" t="s">
        <v>8504</v>
      </c>
      <c r="S1836" s="4" t="s">
        <v>8505</v>
      </c>
      <c r="T1836" s="4" t="s">
        <v>8507</v>
      </c>
      <c r="U1836" s="4" t="s">
        <v>8508</v>
      </c>
      <c r="V1836" s="4" t="s">
        <v>8509</v>
      </c>
      <c r="W1836" s="4" t="s">
        <v>8510</v>
      </c>
      <c r="X1836" s="4" t="s">
        <v>410</v>
      </c>
      <c r="Y1836" s="4"/>
      <c r="Z1836" s="4" t="s">
        <v>8511</v>
      </c>
      <c r="AA1836" s="4">
        <v>1846.0</v>
      </c>
      <c r="AB1836" s="4" t="s">
        <v>49</v>
      </c>
      <c r="AC1836" s="4"/>
      <c r="AD1836" s="4"/>
      <c r="AE1836" s="4"/>
      <c r="AF1836" s="4"/>
      <c r="AG1836" s="4"/>
      <c r="AH1836" s="4"/>
      <c r="AI1836" s="4"/>
      <c r="AJ1836" s="4"/>
      <c r="AK1836" s="4"/>
      <c r="AL1836" s="4"/>
      <c r="AM1836" s="4"/>
      <c r="AN1836" s="4"/>
      <c r="AO1836" s="4"/>
      <c r="AP1836" s="4"/>
      <c r="AQ1836" s="4"/>
      <c r="AR1836" s="4"/>
      <c r="AS1836" s="4"/>
      <c r="AT1836" s="4"/>
      <c r="AU1836" s="4"/>
      <c r="AV1836" s="4"/>
      <c r="AW1836" s="4"/>
      <c r="AX1836" s="4"/>
      <c r="AY1836" s="4"/>
      <c r="AZ1836" s="4"/>
      <c r="BA1836" s="4"/>
      <c r="BB1836" s="4"/>
      <c r="BC1836" s="4"/>
      <c r="BD1836" s="4"/>
      <c r="BE1836" s="4"/>
      <c r="BF1836" s="4"/>
      <c r="BG1836" s="4"/>
      <c r="BH1836" s="4"/>
      <c r="BI1836" s="4"/>
      <c r="BJ1836" s="243" t="str">
        <f t="shared" si="190"/>
        <v>TNBT</v>
      </c>
      <c r="BK1836" s="4"/>
      <c r="BL1836" s="4"/>
      <c r="BM1836" s="4"/>
      <c r="BN1836" s="4"/>
      <c r="BO1836" s="4"/>
      <c r="BP1836" s="4"/>
      <c r="BQ1836" s="4"/>
      <c r="BR1836" s="4"/>
      <c r="BS1836" s="4"/>
      <c r="BT1836" s="4"/>
      <c r="BU1836" s="4"/>
      <c r="BV1836" s="4"/>
      <c r="BW1836" s="4"/>
      <c r="BX1836" s="4"/>
      <c r="BY1836" s="4"/>
      <c r="BZ1836" s="4"/>
      <c r="CA1836" s="4"/>
      <c r="CB1836" s="4"/>
      <c r="CC1836" s="4"/>
      <c r="CD1836" s="4"/>
      <c r="CE1836" s="4"/>
      <c r="CF1836" s="4"/>
      <c r="CG1836" s="4"/>
      <c r="CH1836" s="4"/>
      <c r="CI1836" s="4"/>
      <c r="CJ1836" s="4"/>
      <c r="CK1836" s="4"/>
      <c r="CL1836" s="4"/>
      <c r="CM1836" s="4"/>
    </row>
    <row r="1837" ht="14.25" customHeight="1">
      <c r="A1837" s="1" t="str">
        <f t="shared" si="189"/>
        <v/>
      </c>
      <c r="B1837" s="103" t="str">
        <f t="shared" si="4"/>
        <v>Có sẵn</v>
      </c>
      <c r="C1837" s="4" t="s">
        <v>8154</v>
      </c>
      <c r="D1837" s="4"/>
      <c r="E1837" s="4"/>
      <c r="F1837" s="4"/>
      <c r="G1837" s="4"/>
      <c r="H1837" s="4"/>
      <c r="I1837" s="4"/>
      <c r="J1837" s="4"/>
      <c r="K1837" s="4"/>
      <c r="L1837" s="4"/>
      <c r="M1837" s="4"/>
      <c r="N1837" s="4"/>
      <c r="O1837" s="4"/>
      <c r="P1837" s="4"/>
      <c r="Q1837" s="4" t="s">
        <v>5</v>
      </c>
      <c r="R1837" s="4" t="s">
        <v>8512</v>
      </c>
      <c r="S1837" s="4" t="s">
        <v>8513</v>
      </c>
      <c r="T1837" s="4" t="s">
        <v>8514</v>
      </c>
      <c r="U1837" s="4" t="s">
        <v>8515</v>
      </c>
      <c r="V1837" s="4" t="s">
        <v>8516</v>
      </c>
      <c r="W1837" s="4" t="s">
        <v>8517</v>
      </c>
      <c r="X1837" s="4"/>
      <c r="Y1837" s="4"/>
      <c r="Z1837" s="4" t="s">
        <v>8518</v>
      </c>
      <c r="AA1837" s="4">
        <v>1847.0</v>
      </c>
      <c r="AB1837" s="4" t="s">
        <v>49</v>
      </c>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c r="BE1837" s="4"/>
      <c r="BF1837" s="4"/>
      <c r="BG1837" s="4"/>
      <c r="BH1837" s="4"/>
      <c r="BI1837" s="4"/>
      <c r="BJ1837" s="243" t="str">
        <f t="shared" si="190"/>
        <v>TNLT</v>
      </c>
      <c r="BK1837" s="4"/>
      <c r="BL1837" s="4"/>
      <c r="BM1837" s="4"/>
      <c r="BN1837" s="4"/>
      <c r="BO1837" s="4"/>
      <c r="BP1837" s="4"/>
      <c r="BQ1837" s="4"/>
      <c r="BR1837" s="4"/>
      <c r="BS1837" s="4"/>
      <c r="BT1837" s="4"/>
      <c r="BU1837" s="4"/>
      <c r="BV1837" s="4"/>
      <c r="BW1837" s="4"/>
      <c r="BX1837" s="4"/>
      <c r="BY1837" s="4"/>
      <c r="BZ1837" s="4"/>
      <c r="CA1837" s="4"/>
      <c r="CB1837" s="4"/>
      <c r="CC1837" s="4"/>
      <c r="CD1837" s="4"/>
      <c r="CE1837" s="4"/>
      <c r="CF1837" s="4"/>
      <c r="CG1837" s="4"/>
      <c r="CH1837" s="4"/>
      <c r="CI1837" s="4"/>
      <c r="CJ1837" s="4"/>
      <c r="CK1837" s="4"/>
      <c r="CL1837" s="4"/>
      <c r="CM1837" s="4"/>
    </row>
    <row r="1838" ht="14.25" customHeight="1">
      <c r="A1838" s="1" t="str">
        <f t="shared" si="189"/>
        <v/>
      </c>
      <c r="B1838" s="103" t="str">
        <f t="shared" si="4"/>
        <v>Có sẵn</v>
      </c>
      <c r="C1838" s="4" t="s">
        <v>8154</v>
      </c>
      <c r="D1838" s="4"/>
      <c r="E1838" s="4"/>
      <c r="F1838" s="4"/>
      <c r="G1838" s="4"/>
      <c r="H1838" s="4"/>
      <c r="I1838" s="4"/>
      <c r="J1838" s="4"/>
      <c r="K1838" s="4"/>
      <c r="L1838" s="4"/>
      <c r="M1838" s="4"/>
      <c r="N1838" s="4"/>
      <c r="O1838" s="4"/>
      <c r="P1838" s="4"/>
      <c r="Q1838" s="4" t="s">
        <v>5</v>
      </c>
      <c r="R1838" s="4" t="s">
        <v>8519</v>
      </c>
      <c r="S1838" s="4" t="s">
        <v>7954</v>
      </c>
      <c r="T1838" s="4" t="s">
        <v>8520</v>
      </c>
      <c r="U1838" s="4" t="s">
        <v>7797</v>
      </c>
      <c r="V1838" s="4" t="s">
        <v>7796</v>
      </c>
      <c r="W1838" s="4" t="s">
        <v>8243</v>
      </c>
      <c r="X1838" s="4" t="s">
        <v>150</v>
      </c>
      <c r="Y1838" s="4"/>
      <c r="Z1838" s="4" t="s">
        <v>8521</v>
      </c>
      <c r="AA1838" s="4">
        <v>1848.0</v>
      </c>
      <c r="AB1838" s="4" t="s">
        <v>49</v>
      </c>
      <c r="AC1838" s="4"/>
      <c r="AD1838" s="4"/>
      <c r="AE1838" s="4"/>
      <c r="AF1838" s="4"/>
      <c r="AG1838" s="4"/>
      <c r="AH1838" s="4"/>
      <c r="AI1838" s="4"/>
      <c r="AJ1838" s="4"/>
      <c r="AK1838" s="4"/>
      <c r="AL1838" s="4"/>
      <c r="AM1838" s="4"/>
      <c r="AN1838" s="4"/>
      <c r="AO1838" s="4"/>
      <c r="AP1838" s="4"/>
      <c r="AQ1838" s="4"/>
      <c r="AR1838" s="4"/>
      <c r="AS1838" s="4"/>
      <c r="AT1838" s="4"/>
      <c r="AU1838" s="4"/>
      <c r="AV1838" s="4"/>
      <c r="AW1838" s="4"/>
      <c r="AX1838" s="4"/>
      <c r="AY1838" s="4"/>
      <c r="AZ1838" s="4"/>
      <c r="BA1838" s="4"/>
      <c r="BB1838" s="4"/>
      <c r="BC1838" s="4"/>
      <c r="BD1838" s="4"/>
      <c r="BE1838" s="4"/>
      <c r="BF1838" s="4"/>
      <c r="BG1838" s="4"/>
      <c r="BH1838" s="4"/>
      <c r="BI1838" s="4"/>
      <c r="BJ1838" s="243" t="str">
        <f t="shared" si="190"/>
        <v>TNLT</v>
      </c>
      <c r="BK1838" s="4"/>
      <c r="BL1838" s="4"/>
      <c r="BM1838" s="4"/>
      <c r="BN1838" s="4"/>
      <c r="BO1838" s="4"/>
      <c r="BP1838" s="4"/>
      <c r="BQ1838" s="4"/>
      <c r="BR1838" s="4"/>
      <c r="BS1838" s="4"/>
      <c r="BT1838" s="4"/>
      <c r="BU1838" s="4"/>
      <c r="BV1838" s="4"/>
      <c r="BW1838" s="4"/>
      <c r="BX1838" s="4"/>
      <c r="BY1838" s="4"/>
      <c r="BZ1838" s="4"/>
      <c r="CA1838" s="4"/>
      <c r="CB1838" s="4"/>
      <c r="CC1838" s="4"/>
      <c r="CD1838" s="4"/>
      <c r="CE1838" s="4"/>
      <c r="CF1838" s="4"/>
      <c r="CG1838" s="4"/>
      <c r="CH1838" s="4"/>
      <c r="CI1838" s="4"/>
      <c r="CJ1838" s="4"/>
      <c r="CK1838" s="4"/>
      <c r="CL1838" s="4"/>
      <c r="CM1838" s="4"/>
    </row>
    <row r="1839" ht="14.25" customHeight="1">
      <c r="A1839" s="1" t="str">
        <f t="shared" si="189"/>
        <v/>
      </c>
      <c r="B1839" s="103" t="str">
        <f t="shared" si="4"/>
        <v>Có sẵn</v>
      </c>
      <c r="C1839" s="4" t="s">
        <v>8154</v>
      </c>
      <c r="D1839" s="4"/>
      <c r="E1839" s="4"/>
      <c r="F1839" s="4"/>
      <c r="G1839" s="4"/>
      <c r="H1839" s="4"/>
      <c r="I1839" s="4"/>
      <c r="J1839" s="4"/>
      <c r="K1839" s="4"/>
      <c r="L1839" s="4"/>
      <c r="M1839" s="4"/>
      <c r="N1839" s="4"/>
      <c r="O1839" s="4"/>
      <c r="P1839" s="4"/>
      <c r="Q1839" s="4" t="s">
        <v>9</v>
      </c>
      <c r="R1839" s="4" t="s">
        <v>8522</v>
      </c>
      <c r="S1839" s="4"/>
      <c r="T1839" s="4"/>
      <c r="U1839" s="4"/>
      <c r="V1839" s="4"/>
      <c r="W1839" s="4"/>
      <c r="X1839" s="4"/>
      <c r="Y1839" s="4"/>
      <c r="Z1839" s="4" t="s">
        <v>8523</v>
      </c>
      <c r="AA1839" s="4">
        <v>1849.0</v>
      </c>
      <c r="AB1839" s="4" t="s">
        <v>49</v>
      </c>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c r="BE1839" s="4"/>
      <c r="BF1839" s="4"/>
      <c r="BG1839" s="4"/>
      <c r="BH1839" s="4"/>
      <c r="BI1839" s="4"/>
      <c r="BJ1839" s="243" t="str">
        <f t="shared" si="190"/>
        <v>TL</v>
      </c>
      <c r="BK1839" s="4"/>
      <c r="BL1839" s="4"/>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c r="CL1839" s="4"/>
      <c r="CM1839" s="4"/>
    </row>
    <row r="1840" ht="14.25" customHeight="1">
      <c r="A1840" s="1" t="str">
        <f t="shared" si="189"/>
        <v>OK</v>
      </c>
      <c r="B1840" s="103" t="str">
        <f t="shared" si="4"/>
        <v>OK</v>
      </c>
      <c r="C1840" s="4" t="s">
        <v>7852</v>
      </c>
      <c r="D1840" s="4"/>
      <c r="E1840" s="4"/>
      <c r="F1840" s="4"/>
      <c r="G1840" s="4"/>
      <c r="H1840" s="4"/>
      <c r="I1840" s="4"/>
      <c r="J1840" s="4"/>
      <c r="K1840" s="4"/>
      <c r="L1840" s="4"/>
      <c r="M1840" s="4" t="s">
        <v>47</v>
      </c>
      <c r="N1840" s="4" t="s">
        <v>9</v>
      </c>
      <c r="O1840" s="4" t="s">
        <v>1905</v>
      </c>
      <c r="P1840" s="4" t="s">
        <v>1927</v>
      </c>
      <c r="Q1840" s="4"/>
      <c r="R1840" s="4" t="s">
        <v>7853</v>
      </c>
      <c r="S1840" s="4"/>
      <c r="T1840" s="4"/>
      <c r="U1840" s="4"/>
      <c r="V1840" s="4"/>
      <c r="W1840" s="4"/>
      <c r="X1840" s="4" t="s">
        <v>7854</v>
      </c>
      <c r="Y1840" s="4" t="s">
        <v>7854</v>
      </c>
      <c r="Z1840" s="4"/>
      <c r="AA1840" s="4">
        <v>1850.0</v>
      </c>
      <c r="AB1840" s="4" t="s">
        <v>49</v>
      </c>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c r="BE1840" s="4"/>
      <c r="BF1840" s="4"/>
      <c r="BG1840" s="4"/>
      <c r="BH1840" s="4"/>
      <c r="BI1840" s="4"/>
      <c r="BJ1840" s="243" t="str">
        <f t="shared" si="190"/>
        <v>TL</v>
      </c>
      <c r="BK1840" s="4"/>
      <c r="BL1840" s="4"/>
      <c r="BM1840" s="4"/>
      <c r="BN1840" s="4"/>
      <c r="BO1840" s="4"/>
      <c r="BP1840" s="4"/>
      <c r="BQ1840" s="4"/>
      <c r="BR1840" s="4"/>
      <c r="BS1840" s="4"/>
      <c r="BT1840" s="4"/>
      <c r="BU1840" s="4"/>
      <c r="BV1840" s="4"/>
      <c r="BW1840" s="4"/>
      <c r="BX1840" s="4"/>
      <c r="BY1840" s="4"/>
      <c r="BZ1840" s="4"/>
      <c r="CA1840" s="4"/>
      <c r="CB1840" s="4"/>
      <c r="CC1840" s="4"/>
      <c r="CD1840" s="4"/>
      <c r="CE1840" s="4"/>
      <c r="CF1840" s="4"/>
      <c r="CG1840" s="4"/>
      <c r="CH1840" s="4"/>
      <c r="CI1840" s="4"/>
      <c r="CJ1840" s="4"/>
      <c r="CK1840" s="4"/>
      <c r="CL1840" s="4"/>
      <c r="CM1840" s="4"/>
    </row>
    <row r="1841" ht="14.25" customHeight="1">
      <c r="A1841" s="1" t="str">
        <f t="shared" si="189"/>
        <v>OK</v>
      </c>
      <c r="B1841" s="103" t="str">
        <f t="shared" si="4"/>
        <v>OK</v>
      </c>
      <c r="C1841" s="4" t="s">
        <v>7852</v>
      </c>
      <c r="D1841" s="4"/>
      <c r="E1841" s="4"/>
      <c r="F1841" s="4"/>
      <c r="G1841" s="4"/>
      <c r="H1841" s="4"/>
      <c r="I1841" s="4"/>
      <c r="J1841" s="4"/>
      <c r="K1841" s="4"/>
      <c r="L1841" s="4"/>
      <c r="M1841" s="4" t="s">
        <v>47</v>
      </c>
      <c r="N1841" s="4" t="s">
        <v>9</v>
      </c>
      <c r="O1841" s="4" t="s">
        <v>1246</v>
      </c>
      <c r="P1841" s="4" t="s">
        <v>270</v>
      </c>
      <c r="Q1841" s="4"/>
      <c r="R1841" s="4" t="s">
        <v>7856</v>
      </c>
      <c r="S1841" s="4"/>
      <c r="T1841" s="4"/>
      <c r="U1841" s="4"/>
      <c r="V1841" s="4"/>
      <c r="W1841" s="4"/>
      <c r="X1841" s="4" t="s">
        <v>7857</v>
      </c>
      <c r="Y1841" s="4"/>
      <c r="Z1841" s="4"/>
      <c r="AA1841" s="4">
        <v>1851.0</v>
      </c>
      <c r="AB1841" s="4" t="s">
        <v>49</v>
      </c>
      <c r="AC1841" s="4"/>
      <c r="AD1841" s="4"/>
      <c r="AE1841" s="4"/>
      <c r="AF1841" s="4"/>
      <c r="AG1841" s="4"/>
      <c r="AH1841" s="4"/>
      <c r="AI1841" s="4"/>
      <c r="AJ1841" s="4"/>
      <c r="AK1841" s="4"/>
      <c r="AL1841" s="4"/>
      <c r="AM1841" s="4"/>
      <c r="AN1841" s="4"/>
      <c r="AO1841" s="4"/>
      <c r="AP1841" s="4"/>
      <c r="AQ1841" s="4"/>
      <c r="AR1841" s="4"/>
      <c r="AS1841" s="4"/>
      <c r="AT1841" s="4"/>
      <c r="AU1841" s="4"/>
      <c r="AV1841" s="4"/>
      <c r="AW1841" s="4"/>
      <c r="AX1841" s="4"/>
      <c r="AY1841" s="4"/>
      <c r="AZ1841" s="4"/>
      <c r="BA1841" s="4"/>
      <c r="BB1841" s="4"/>
      <c r="BC1841" s="4"/>
      <c r="BD1841" s="4"/>
      <c r="BE1841" s="4"/>
      <c r="BF1841" s="4"/>
      <c r="BG1841" s="4"/>
      <c r="BH1841" s="4"/>
      <c r="BI1841" s="4"/>
      <c r="BJ1841" s="243" t="str">
        <f t="shared" si="190"/>
        <v>TL</v>
      </c>
      <c r="BK1841" s="4"/>
      <c r="BL1841" s="4"/>
      <c r="BM1841" s="4"/>
      <c r="BN1841" s="4"/>
      <c r="BO1841" s="4"/>
      <c r="BP1841" s="4"/>
      <c r="BQ1841" s="4"/>
      <c r="BR1841" s="4"/>
      <c r="BS1841" s="4"/>
      <c r="BT1841" s="4"/>
      <c r="BU1841" s="4"/>
      <c r="BV1841" s="4"/>
      <c r="BW1841" s="4"/>
      <c r="BX1841" s="4"/>
      <c r="BY1841" s="4"/>
      <c r="BZ1841" s="4"/>
      <c r="CA1841" s="4"/>
      <c r="CB1841" s="4"/>
      <c r="CC1841" s="4"/>
      <c r="CD1841" s="4"/>
      <c r="CE1841" s="4"/>
      <c r="CF1841" s="4"/>
      <c r="CG1841" s="4"/>
      <c r="CH1841" s="4"/>
      <c r="CI1841" s="4"/>
      <c r="CJ1841" s="4"/>
      <c r="CK1841" s="4"/>
      <c r="CL1841" s="4"/>
      <c r="CM1841" s="4"/>
    </row>
    <row r="1842" ht="14.25" customHeight="1">
      <c r="A1842" s="1" t="str">
        <f t="shared" si="189"/>
        <v>OK</v>
      </c>
      <c r="B1842" s="103" t="str">
        <f t="shared" si="4"/>
        <v>OK</v>
      </c>
      <c r="C1842" s="4" t="s">
        <v>7852</v>
      </c>
      <c r="D1842" s="4"/>
      <c r="E1842" s="4"/>
      <c r="F1842" s="4"/>
      <c r="G1842" s="4"/>
      <c r="H1842" s="4"/>
      <c r="I1842" s="4"/>
      <c r="J1842" s="4"/>
      <c r="K1842" s="4"/>
      <c r="L1842" s="4"/>
      <c r="M1842" s="4" t="s">
        <v>47</v>
      </c>
      <c r="N1842" s="4" t="s">
        <v>9</v>
      </c>
      <c r="O1842" s="4" t="s">
        <v>1246</v>
      </c>
      <c r="P1842" s="4" t="s">
        <v>270</v>
      </c>
      <c r="Q1842" s="4"/>
      <c r="R1842" s="4" t="s">
        <v>7858</v>
      </c>
      <c r="S1842" s="4"/>
      <c r="T1842" s="4"/>
      <c r="U1842" s="4"/>
      <c r="V1842" s="4"/>
      <c r="W1842" s="4"/>
      <c r="X1842" s="4" t="s">
        <v>7859</v>
      </c>
      <c r="Y1842" s="4"/>
      <c r="Z1842" s="4"/>
      <c r="AA1842" s="4">
        <v>1852.0</v>
      </c>
      <c r="AB1842" s="4" t="s">
        <v>49</v>
      </c>
      <c r="AC1842" s="4"/>
      <c r="AD1842" s="4"/>
      <c r="AE1842" s="4"/>
      <c r="AF1842" s="4"/>
      <c r="AG1842" s="4"/>
      <c r="AH1842" s="4"/>
      <c r="AI1842" s="4"/>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c r="BI1842" s="4"/>
      <c r="BJ1842" s="243" t="str">
        <f t="shared" si="190"/>
        <v>TL</v>
      </c>
      <c r="BK1842" s="4"/>
      <c r="BL1842" s="4"/>
      <c r="BM1842" s="4"/>
      <c r="BN1842" s="4"/>
      <c r="BO1842" s="4"/>
      <c r="BP1842" s="4"/>
      <c r="BQ1842" s="4"/>
      <c r="BR1842" s="4"/>
      <c r="BS1842" s="4"/>
      <c r="BT1842" s="4"/>
      <c r="BU1842" s="4"/>
      <c r="BV1842" s="4"/>
      <c r="BW1842" s="4"/>
      <c r="BX1842" s="4"/>
      <c r="BY1842" s="4"/>
      <c r="BZ1842" s="4"/>
      <c r="CA1842" s="4"/>
      <c r="CB1842" s="4"/>
      <c r="CC1842" s="4"/>
      <c r="CD1842" s="4"/>
      <c r="CE1842" s="4"/>
      <c r="CF1842" s="4"/>
      <c r="CG1842" s="4"/>
      <c r="CH1842" s="4"/>
      <c r="CI1842" s="4"/>
      <c r="CJ1842" s="4"/>
      <c r="CK1842" s="4"/>
      <c r="CL1842" s="4"/>
      <c r="CM1842" s="4"/>
    </row>
    <row r="1843" ht="14.25" customHeight="1">
      <c r="A1843" s="1" t="str">
        <f t="shared" si="189"/>
        <v/>
      </c>
      <c r="B1843" s="103" t="str">
        <f t="shared" si="4"/>
        <v>Có sẵn</v>
      </c>
      <c r="C1843" s="4" t="s">
        <v>7852</v>
      </c>
      <c r="D1843" s="4"/>
      <c r="E1843" s="4"/>
      <c r="F1843" s="4"/>
      <c r="G1843" s="4"/>
      <c r="H1843" s="4"/>
      <c r="I1843" s="4"/>
      <c r="J1843" s="4"/>
      <c r="K1843" s="4"/>
      <c r="L1843" s="4"/>
      <c r="M1843" s="4" t="s">
        <v>47</v>
      </c>
      <c r="N1843" s="4" t="s">
        <v>9</v>
      </c>
      <c r="O1843" s="4" t="s">
        <v>1246</v>
      </c>
      <c r="P1843" s="4" t="s">
        <v>2147</v>
      </c>
      <c r="Q1843" s="4" t="s">
        <v>9</v>
      </c>
      <c r="R1843" s="4" t="s">
        <v>7860</v>
      </c>
      <c r="S1843" s="4"/>
      <c r="T1843" s="4"/>
      <c r="U1843" s="4"/>
      <c r="V1843" s="4"/>
      <c r="W1843" s="4"/>
      <c r="X1843" s="4" t="s">
        <v>7861</v>
      </c>
      <c r="Y1843" s="4" t="s">
        <v>7862</v>
      </c>
      <c r="Z1843" s="4"/>
      <c r="AA1843" s="4">
        <v>1853.0</v>
      </c>
      <c r="AB1843" s="4" t="s">
        <v>49</v>
      </c>
      <c r="AC1843" s="4"/>
      <c r="AD1843" s="4"/>
      <c r="AE1843" s="4"/>
      <c r="AF1843" s="4"/>
      <c r="AG1843" s="4"/>
      <c r="AH1843" s="4"/>
      <c r="AI1843" s="4"/>
      <c r="AJ1843" s="4"/>
      <c r="AK1843" s="4"/>
      <c r="AL1843" s="4"/>
      <c r="AM1843" s="4"/>
      <c r="AN1843" s="4"/>
      <c r="AO1843" s="4"/>
      <c r="AP1843" s="4"/>
      <c r="AQ1843" s="4"/>
      <c r="AR1843" s="4"/>
      <c r="AS1843" s="4"/>
      <c r="AT1843" s="4"/>
      <c r="AU1843" s="4"/>
      <c r="AV1843" s="4"/>
      <c r="AW1843" s="4"/>
      <c r="AX1843" s="4"/>
      <c r="AY1843" s="4"/>
      <c r="AZ1843" s="4"/>
      <c r="BA1843" s="4"/>
      <c r="BB1843" s="4"/>
      <c r="BC1843" s="4"/>
      <c r="BD1843" s="4"/>
      <c r="BE1843" s="4"/>
      <c r="BF1843" s="4"/>
      <c r="BG1843" s="4"/>
      <c r="BH1843" s="4"/>
      <c r="BI1843" s="4"/>
      <c r="BJ1843" s="243" t="str">
        <f t="shared" si="190"/>
        <v>TL</v>
      </c>
      <c r="BK1843" s="4"/>
      <c r="BL1843" s="4"/>
      <c r="BM1843" s="4"/>
      <c r="BN1843" s="4"/>
      <c r="BO1843" s="4"/>
      <c r="BP1843" s="4"/>
      <c r="BQ1843" s="4"/>
      <c r="BR1843" s="4"/>
      <c r="BS1843" s="4"/>
      <c r="BT1843" s="4"/>
      <c r="BU1843" s="4"/>
      <c r="BV1843" s="4"/>
      <c r="BW1843" s="4"/>
      <c r="BX1843" s="4"/>
      <c r="BY1843" s="4"/>
      <c r="BZ1843" s="4"/>
      <c r="CA1843" s="4"/>
      <c r="CB1843" s="4"/>
      <c r="CC1843" s="4"/>
      <c r="CD1843" s="4"/>
      <c r="CE1843" s="4"/>
      <c r="CF1843" s="4"/>
      <c r="CG1843" s="4"/>
      <c r="CH1843" s="4"/>
      <c r="CI1843" s="4"/>
      <c r="CJ1843" s="4"/>
      <c r="CK1843" s="4"/>
      <c r="CL1843" s="4"/>
      <c r="CM1843" s="4"/>
    </row>
    <row r="1844" ht="14.25" customHeight="1">
      <c r="A1844" s="1" t="str">
        <f t="shared" si="189"/>
        <v/>
      </c>
      <c r="B1844" s="103" t="str">
        <f t="shared" si="4"/>
        <v>Có sẵn</v>
      </c>
      <c r="C1844" s="4" t="s">
        <v>7852</v>
      </c>
      <c r="D1844" s="4"/>
      <c r="E1844" s="4"/>
      <c r="F1844" s="4"/>
      <c r="G1844" s="4"/>
      <c r="H1844" s="4"/>
      <c r="I1844" s="4"/>
      <c r="J1844" s="4"/>
      <c r="K1844" s="4"/>
      <c r="L1844" s="4"/>
      <c r="M1844" s="4" t="s">
        <v>47</v>
      </c>
      <c r="N1844" s="4" t="s">
        <v>9</v>
      </c>
      <c r="O1844" s="4" t="s">
        <v>1246</v>
      </c>
      <c r="P1844" s="4" t="s">
        <v>2147</v>
      </c>
      <c r="Q1844" s="4" t="s">
        <v>9</v>
      </c>
      <c r="R1844" s="4" t="s">
        <v>7863</v>
      </c>
      <c r="S1844" s="4"/>
      <c r="T1844" s="4"/>
      <c r="U1844" s="4"/>
      <c r="V1844" s="4"/>
      <c r="W1844" s="4"/>
      <c r="X1844" s="4" t="s">
        <v>7864</v>
      </c>
      <c r="Y1844" s="4" t="s">
        <v>7865</v>
      </c>
      <c r="Z1844" s="4"/>
      <c r="AA1844" s="4">
        <v>1854.0</v>
      </c>
      <c r="AB1844" s="4" t="s">
        <v>49</v>
      </c>
      <c r="AC1844" s="4"/>
      <c r="AD1844" s="20" t="s">
        <v>1165</v>
      </c>
      <c r="AE1844" s="290" t="s">
        <v>7863</v>
      </c>
      <c r="AF1844" s="67" t="s">
        <v>9</v>
      </c>
      <c r="AG1844" s="4"/>
      <c r="AH1844" s="4"/>
      <c r="AI1844" s="4"/>
      <c r="AJ1844" s="4"/>
      <c r="AK1844" s="4"/>
      <c r="AL1844" s="290" t="s">
        <v>7864</v>
      </c>
      <c r="AM1844" s="290" t="s">
        <v>10670</v>
      </c>
      <c r="AN1844" s="67" t="s">
        <v>8294</v>
      </c>
      <c r="AO1844" s="67" t="s">
        <v>8702</v>
      </c>
      <c r="AP1844" s="4"/>
      <c r="AQ1844" s="4"/>
      <c r="AR1844" s="4"/>
      <c r="AS1844" s="4"/>
      <c r="AT1844" s="4"/>
      <c r="AU1844" s="4"/>
      <c r="AV1844" s="4"/>
      <c r="AW1844" s="4"/>
      <c r="AX1844" s="4"/>
      <c r="AY1844" s="4"/>
      <c r="AZ1844" s="4"/>
      <c r="BA1844" s="4"/>
      <c r="BB1844" s="4"/>
      <c r="BC1844" s="4"/>
      <c r="BD1844" s="4"/>
      <c r="BE1844" s="4"/>
      <c r="BF1844" s="4"/>
      <c r="BG1844" s="4"/>
      <c r="BH1844" s="4"/>
      <c r="BI1844" s="4"/>
      <c r="BJ1844" s="243" t="str">
        <f t="shared" si="190"/>
        <v>TL</v>
      </c>
      <c r="BK1844" s="4"/>
      <c r="BL1844" s="4"/>
      <c r="BM1844" s="4"/>
      <c r="BN1844" s="4"/>
      <c r="BO1844" s="4"/>
      <c r="BP1844" s="4"/>
      <c r="BQ1844" s="4"/>
      <c r="BR1844" s="4"/>
      <c r="BS1844" s="4"/>
      <c r="BT1844" s="4"/>
      <c r="BU1844" s="4"/>
      <c r="BV1844" s="4"/>
      <c r="BW1844" s="4"/>
      <c r="BX1844" s="4"/>
      <c r="BY1844" s="4"/>
      <c r="BZ1844" s="4"/>
      <c r="CA1844" s="4"/>
      <c r="CB1844" s="4"/>
      <c r="CC1844" s="4"/>
      <c r="CD1844" s="4"/>
      <c r="CE1844" s="4"/>
      <c r="CF1844" s="4"/>
      <c r="CG1844" s="4"/>
      <c r="CH1844" s="4"/>
      <c r="CI1844" s="4"/>
      <c r="CJ1844" s="4"/>
      <c r="CK1844" s="4"/>
      <c r="CL1844" s="4"/>
      <c r="CM1844" s="4"/>
    </row>
    <row r="1845" ht="14.25" customHeight="1">
      <c r="A1845" s="1" t="str">
        <f t="shared" si="189"/>
        <v/>
      </c>
      <c r="B1845" s="103" t="str">
        <f t="shared" si="4"/>
        <v>Tự do chọn</v>
      </c>
      <c r="C1845" s="4" t="s">
        <v>7852</v>
      </c>
      <c r="D1845" s="4"/>
      <c r="E1845" s="4"/>
      <c r="F1845" s="4"/>
      <c r="G1845" s="4"/>
      <c r="H1845" s="4"/>
      <c r="I1845" s="4"/>
      <c r="J1845" s="4"/>
      <c r="K1845" s="4"/>
      <c r="L1845" s="4"/>
      <c r="M1845" s="4" t="s">
        <v>49</v>
      </c>
      <c r="N1845" s="4" t="s">
        <v>9</v>
      </c>
      <c r="O1845" s="4"/>
      <c r="P1845" s="4"/>
      <c r="Q1845" s="4"/>
      <c r="R1845" s="4"/>
      <c r="S1845" s="4"/>
      <c r="T1845" s="4"/>
      <c r="U1845" s="4"/>
      <c r="V1845" s="4"/>
      <c r="W1845" s="4"/>
      <c r="X1845" s="4"/>
      <c r="Y1845" s="4"/>
      <c r="Z1845" s="4"/>
      <c r="AA1845" s="4">
        <v>1855.0</v>
      </c>
      <c r="AB1845" s="4" t="s">
        <v>47</v>
      </c>
      <c r="AC1845" s="4"/>
      <c r="AD1845" s="20" t="s">
        <v>416</v>
      </c>
      <c r="AE1845" s="67" t="s">
        <v>8232</v>
      </c>
      <c r="AF1845" s="67" t="s">
        <v>8232</v>
      </c>
      <c r="AG1845" s="67" t="s">
        <v>9</v>
      </c>
      <c r="AH1845" s="67" t="s">
        <v>8232</v>
      </c>
      <c r="AI1845" s="67" t="s">
        <v>8232</v>
      </c>
      <c r="AJ1845" s="67" t="s">
        <v>8232</v>
      </c>
      <c r="AK1845" s="67" t="s">
        <v>8232</v>
      </c>
      <c r="AL1845" s="67" t="s">
        <v>8232</v>
      </c>
      <c r="AM1845" s="67" t="s">
        <v>8232</v>
      </c>
      <c r="AN1845" s="67" t="s">
        <v>10671</v>
      </c>
      <c r="AO1845" s="67" t="s">
        <v>10672</v>
      </c>
      <c r="AP1845" s="4"/>
      <c r="AQ1845" s="4"/>
      <c r="AR1845" s="4"/>
      <c r="AS1845" s="4"/>
      <c r="AT1845" s="4"/>
      <c r="AU1845" s="4"/>
      <c r="AV1845" s="4"/>
      <c r="AW1845" s="4"/>
      <c r="AX1845" s="4"/>
      <c r="AY1845" s="4"/>
      <c r="AZ1845" s="4"/>
      <c r="BA1845" s="4"/>
      <c r="BB1845" s="4"/>
      <c r="BC1845" s="4"/>
      <c r="BD1845" s="4"/>
      <c r="BE1845" s="4"/>
      <c r="BF1845" s="4"/>
      <c r="BG1845" s="4"/>
      <c r="BH1845" s="4"/>
      <c r="BI1845" s="4"/>
      <c r="BJ1845" s="243" t="str">
        <f t="shared" si="190"/>
        <v>TL</v>
      </c>
      <c r="BK1845" s="4"/>
      <c r="BL1845" s="4"/>
      <c r="BM1845" s="4"/>
      <c r="BN1845" s="4"/>
      <c r="BO1845" s="4"/>
      <c r="BP1845" s="4"/>
      <c r="BQ1845" s="4"/>
      <c r="BR1845" s="4"/>
      <c r="BS1845" s="4"/>
      <c r="BT1845" s="4"/>
      <c r="BU1845" s="4"/>
      <c r="BV1845" s="4"/>
      <c r="BW1845" s="4"/>
      <c r="BX1845" s="4"/>
      <c r="BY1845" s="4"/>
      <c r="BZ1845" s="4"/>
      <c r="CA1845" s="4"/>
      <c r="CB1845" s="4"/>
      <c r="CC1845" s="4"/>
      <c r="CD1845" s="4"/>
      <c r="CE1845" s="4"/>
      <c r="CF1845" s="4"/>
      <c r="CG1845" s="4"/>
      <c r="CH1845" s="4"/>
      <c r="CI1845" s="4"/>
      <c r="CJ1845" s="4"/>
      <c r="CK1845" s="4"/>
      <c r="CL1845" s="4"/>
      <c r="CM1845" s="4"/>
    </row>
    <row r="1846" ht="14.25" customHeight="1">
      <c r="A1846" s="1" t="str">
        <f t="shared" si="189"/>
        <v/>
      </c>
      <c r="B1846" s="103" t="str">
        <f t="shared" si="4"/>
        <v>Tự do chọn</v>
      </c>
      <c r="C1846" s="4" t="s">
        <v>7852</v>
      </c>
      <c r="D1846" s="4"/>
      <c r="E1846" s="4"/>
      <c r="F1846" s="4"/>
      <c r="G1846" s="4"/>
      <c r="H1846" s="4"/>
      <c r="I1846" s="4"/>
      <c r="J1846" s="4"/>
      <c r="K1846" s="4"/>
      <c r="L1846" s="4"/>
      <c r="M1846" s="4" t="s">
        <v>49</v>
      </c>
      <c r="N1846" s="4" t="s">
        <v>9</v>
      </c>
      <c r="O1846" s="4"/>
      <c r="P1846" s="4"/>
      <c r="Q1846" s="4"/>
      <c r="R1846" s="4"/>
      <c r="S1846" s="4"/>
      <c r="T1846" s="4"/>
      <c r="U1846" s="4"/>
      <c r="V1846" s="4"/>
      <c r="W1846" s="4"/>
      <c r="X1846" s="4"/>
      <c r="Y1846" s="4"/>
      <c r="Z1846" s="4"/>
      <c r="AA1846" s="4">
        <v>1855.0</v>
      </c>
      <c r="AB1846" s="4" t="s">
        <v>47</v>
      </c>
      <c r="AC1846" s="4"/>
      <c r="AD1846" s="20" t="s">
        <v>1250</v>
      </c>
      <c r="AE1846" s="67" t="s">
        <v>8232</v>
      </c>
      <c r="AF1846" s="67" t="s">
        <v>9</v>
      </c>
      <c r="AG1846" s="4"/>
      <c r="AH1846" s="4"/>
      <c r="AI1846" s="4"/>
      <c r="AJ1846" s="4"/>
      <c r="AK1846" s="4"/>
      <c r="AL1846" s="67" t="s">
        <v>8232</v>
      </c>
      <c r="AM1846" s="67" t="s">
        <v>8232</v>
      </c>
      <c r="AN1846" s="67" t="s">
        <v>10673</v>
      </c>
      <c r="AO1846" s="67" t="s">
        <v>10674</v>
      </c>
      <c r="AP1846" s="4"/>
      <c r="AQ1846" s="4"/>
      <c r="AR1846" s="4"/>
      <c r="AS1846" s="4"/>
      <c r="AT1846" s="4"/>
      <c r="AU1846" s="4"/>
      <c r="AV1846" s="4"/>
      <c r="AW1846" s="4"/>
      <c r="AX1846" s="4"/>
      <c r="AY1846" s="4"/>
      <c r="AZ1846" s="4"/>
      <c r="BA1846" s="4"/>
      <c r="BB1846" s="4"/>
      <c r="BC1846" s="4"/>
      <c r="BD1846" s="4"/>
      <c r="BE1846" s="4"/>
      <c r="BF1846" s="4"/>
      <c r="BG1846" s="4"/>
      <c r="BH1846" s="4"/>
      <c r="BI1846" s="4"/>
      <c r="BJ1846" s="243" t="str">
        <f t="shared" si="190"/>
        <v>TL</v>
      </c>
      <c r="BK1846" s="4"/>
      <c r="BL1846" s="4"/>
      <c r="BM1846" s="4"/>
      <c r="BN1846" s="4"/>
      <c r="BO1846" s="4"/>
      <c r="BP1846" s="4"/>
      <c r="BQ1846" s="4"/>
      <c r="BR1846" s="4"/>
      <c r="BS1846" s="4"/>
      <c r="BT1846" s="4"/>
      <c r="BU1846" s="4"/>
      <c r="BV1846" s="4"/>
      <c r="BW1846" s="4"/>
      <c r="BX1846" s="4"/>
      <c r="BY1846" s="4"/>
      <c r="BZ1846" s="4"/>
      <c r="CA1846" s="4"/>
      <c r="CB1846" s="4"/>
      <c r="CC1846" s="4"/>
      <c r="CD1846" s="4"/>
      <c r="CE1846" s="4"/>
      <c r="CF1846" s="4"/>
      <c r="CG1846" s="4"/>
      <c r="CH1846" s="4"/>
      <c r="CI1846" s="4"/>
      <c r="CJ1846" s="4"/>
      <c r="CK1846" s="4"/>
      <c r="CL1846" s="4"/>
      <c r="CM1846" s="4"/>
    </row>
    <row r="1847" ht="14.25" customHeight="1">
      <c r="A1847" s="1" t="str">
        <f t="shared" si="189"/>
        <v/>
      </c>
      <c r="B1847" s="103" t="str">
        <f t="shared" si="4"/>
        <v>Tự do chọn</v>
      </c>
      <c r="C1847" s="4" t="s">
        <v>7852</v>
      </c>
      <c r="D1847" s="4"/>
      <c r="E1847" s="4"/>
      <c r="F1847" s="4"/>
      <c r="G1847" s="4"/>
      <c r="H1847" s="4"/>
      <c r="I1847" s="4"/>
      <c r="J1847" s="4"/>
      <c r="K1847" s="4"/>
      <c r="L1847" s="4"/>
      <c r="M1847" s="4" t="s">
        <v>49</v>
      </c>
      <c r="N1847" s="4" t="s">
        <v>9</v>
      </c>
      <c r="O1847" s="4"/>
      <c r="P1847" s="4"/>
      <c r="Q1847" s="4"/>
      <c r="R1847" s="4"/>
      <c r="S1847" s="4"/>
      <c r="T1847" s="4"/>
      <c r="U1847" s="4"/>
      <c r="V1847" s="4"/>
      <c r="W1847" s="4"/>
      <c r="X1847" s="4"/>
      <c r="Y1847" s="4"/>
      <c r="Z1847" s="4"/>
      <c r="AA1847" s="4">
        <v>1856.0</v>
      </c>
      <c r="AB1847" s="4" t="s">
        <v>47</v>
      </c>
      <c r="AC1847" s="4"/>
      <c r="AD1847" s="20" t="s">
        <v>846</v>
      </c>
      <c r="AE1847" s="4"/>
      <c r="AF1847" s="4"/>
      <c r="AG1847" s="4"/>
      <c r="AH1847" s="4"/>
      <c r="AI1847" s="4"/>
      <c r="AJ1847" s="4"/>
      <c r="AK1847" s="4"/>
      <c r="AL1847" s="4"/>
      <c r="AM1847" s="4"/>
      <c r="AN1847" s="4"/>
      <c r="AO1847" s="4"/>
      <c r="AP1847" s="4"/>
      <c r="AQ1847" s="4"/>
      <c r="AR1847" s="4"/>
      <c r="AS1847" s="4"/>
      <c r="AT1847" s="4"/>
      <c r="AU1847" s="4"/>
      <c r="AV1847" s="4"/>
      <c r="AW1847" s="4"/>
      <c r="AX1847" s="4"/>
      <c r="AY1847" s="4"/>
      <c r="AZ1847" s="4"/>
      <c r="BA1847" s="4"/>
      <c r="BB1847" s="4"/>
      <c r="BC1847" s="4"/>
      <c r="BD1847" s="4"/>
      <c r="BE1847" s="4"/>
      <c r="BF1847" s="4"/>
      <c r="BG1847" s="4"/>
      <c r="BH1847" s="4"/>
      <c r="BI1847" s="4"/>
      <c r="BJ1847" s="243" t="str">
        <f t="shared" si="190"/>
        <v>TL</v>
      </c>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c r="CL1847" s="4"/>
      <c r="CM1847" s="4"/>
    </row>
    <row r="1848" ht="14.25" customHeight="1">
      <c r="A1848" s="1" t="str">
        <f t="shared" si="189"/>
        <v/>
      </c>
      <c r="B1848" s="103" t="str">
        <f t="shared" si="4"/>
        <v>Tự do chọn</v>
      </c>
      <c r="C1848" s="4" t="s">
        <v>7852</v>
      </c>
      <c r="D1848" s="4"/>
      <c r="E1848" s="4"/>
      <c r="F1848" s="4"/>
      <c r="G1848" s="4"/>
      <c r="H1848" s="4"/>
      <c r="I1848" s="4"/>
      <c r="J1848" s="4"/>
      <c r="K1848" s="4"/>
      <c r="L1848" s="4"/>
      <c r="M1848" s="4" t="s">
        <v>49</v>
      </c>
      <c r="N1848" s="4" t="s">
        <v>9</v>
      </c>
      <c r="O1848" s="4"/>
      <c r="P1848" s="4"/>
      <c r="Q1848" s="4"/>
      <c r="R1848" s="4"/>
      <c r="S1848" s="4"/>
      <c r="T1848" s="4"/>
      <c r="U1848" s="4"/>
      <c r="V1848" s="4"/>
      <c r="W1848" s="4"/>
      <c r="X1848" s="4"/>
      <c r="Y1848" s="4"/>
      <c r="Z1848" s="4"/>
      <c r="AA1848" s="4">
        <v>1856.0</v>
      </c>
      <c r="AB1848" s="4" t="s">
        <v>47</v>
      </c>
      <c r="AC1848" s="4"/>
      <c r="AD1848" s="20" t="s">
        <v>1453</v>
      </c>
      <c r="AE1848" s="67" t="s">
        <v>10675</v>
      </c>
      <c r="AF1848" s="67" t="s">
        <v>9</v>
      </c>
      <c r="AG1848" s="4"/>
      <c r="AH1848" s="4"/>
      <c r="AI1848" s="4"/>
      <c r="AJ1848" s="4"/>
      <c r="AK1848" s="4"/>
      <c r="AL1848" s="67" t="s">
        <v>10676</v>
      </c>
      <c r="AM1848" s="67" t="s">
        <v>10676</v>
      </c>
      <c r="AN1848" s="67" t="s">
        <v>8576</v>
      </c>
      <c r="AO1848" s="67" t="s">
        <v>10677</v>
      </c>
      <c r="AP1848" s="4"/>
      <c r="AQ1848" s="4"/>
      <c r="AR1848" s="4"/>
      <c r="AS1848" s="4"/>
      <c r="AT1848" s="4"/>
      <c r="AU1848" s="4"/>
      <c r="AV1848" s="4"/>
      <c r="AW1848" s="4"/>
      <c r="AX1848" s="4"/>
      <c r="AY1848" s="4"/>
      <c r="AZ1848" s="4"/>
      <c r="BA1848" s="4"/>
      <c r="BB1848" s="4"/>
      <c r="BC1848" s="4"/>
      <c r="BD1848" s="4"/>
      <c r="BE1848" s="4"/>
      <c r="BF1848" s="4"/>
      <c r="BG1848" s="4"/>
      <c r="BH1848" s="4"/>
      <c r="BI1848" s="4"/>
      <c r="BJ1848" s="243" t="str">
        <f t="shared" si="190"/>
        <v>TL</v>
      </c>
      <c r="BK1848" s="4"/>
      <c r="BL1848" s="4"/>
      <c r="BM1848" s="4"/>
      <c r="BN1848" s="4"/>
      <c r="BO1848" s="4"/>
      <c r="BP1848" s="4"/>
      <c r="BQ1848" s="4"/>
      <c r="BR1848" s="4"/>
      <c r="BS1848" s="4"/>
      <c r="BT1848" s="4"/>
      <c r="BU1848" s="4"/>
      <c r="BV1848" s="4"/>
      <c r="BW1848" s="4"/>
      <c r="BX1848" s="4"/>
      <c r="BY1848" s="4"/>
      <c r="BZ1848" s="4"/>
      <c r="CA1848" s="4"/>
      <c r="CB1848" s="4"/>
      <c r="CC1848" s="4"/>
      <c r="CD1848" s="4"/>
      <c r="CE1848" s="4"/>
      <c r="CF1848" s="4"/>
      <c r="CG1848" s="4"/>
      <c r="CH1848" s="4"/>
      <c r="CI1848" s="4"/>
      <c r="CJ1848" s="4"/>
      <c r="CK1848" s="4"/>
      <c r="CL1848" s="4"/>
      <c r="CM1848" s="4"/>
    </row>
    <row r="1849" ht="14.25" customHeight="1">
      <c r="A1849" s="1" t="str">
        <f t="shared" si="189"/>
        <v>OK</v>
      </c>
      <c r="B1849" s="103" t="str">
        <f t="shared" si="4"/>
        <v>OK</v>
      </c>
      <c r="C1849" s="4" t="s">
        <v>7852</v>
      </c>
      <c r="D1849" s="4"/>
      <c r="E1849" s="4"/>
      <c r="F1849" s="4" t="s">
        <v>8164</v>
      </c>
      <c r="G1849" s="4" t="s">
        <v>8165</v>
      </c>
      <c r="H1849" s="4"/>
      <c r="I1849" s="4"/>
      <c r="J1849" s="4" t="s">
        <v>3099</v>
      </c>
      <c r="K1849" s="4"/>
      <c r="L1849" s="4"/>
      <c r="M1849" s="4" t="s">
        <v>49</v>
      </c>
      <c r="N1849" s="4" t="s">
        <v>9</v>
      </c>
      <c r="O1849" s="4" t="s">
        <v>3024</v>
      </c>
      <c r="P1849" s="4" t="s">
        <v>3073</v>
      </c>
      <c r="Q1849" s="4"/>
      <c r="R1849" s="4" t="s">
        <v>8166</v>
      </c>
      <c r="S1849" s="4"/>
      <c r="T1849" s="4"/>
      <c r="U1849" s="4"/>
      <c r="V1849" s="4"/>
      <c r="W1849" s="4" t="s">
        <v>8167</v>
      </c>
      <c r="X1849" s="4"/>
      <c r="Y1849" s="4"/>
      <c r="Z1849" s="4"/>
      <c r="AA1849" s="4">
        <v>1857.0</v>
      </c>
      <c r="AB1849" s="4" t="s">
        <v>47</v>
      </c>
      <c r="AC1849" s="4"/>
      <c r="AD1849" s="20" t="s">
        <v>1366</v>
      </c>
      <c r="AE1849" s="4" t="s">
        <v>8166</v>
      </c>
      <c r="AF1849" s="67" t="s">
        <v>9</v>
      </c>
      <c r="AG1849" s="4"/>
      <c r="AH1849" s="4"/>
      <c r="AI1849" s="4"/>
      <c r="AJ1849" s="4"/>
      <c r="AK1849" s="4"/>
      <c r="AL1849" s="67" t="s">
        <v>10678</v>
      </c>
      <c r="AM1849" s="67" t="s">
        <v>10678</v>
      </c>
      <c r="AN1849" s="67" t="s">
        <v>10679</v>
      </c>
      <c r="AO1849" s="67" t="s">
        <v>10680</v>
      </c>
      <c r="AP1849" s="4"/>
      <c r="AQ1849" s="4"/>
      <c r="AR1849" s="4"/>
      <c r="AS1849" s="4"/>
      <c r="AT1849" s="4"/>
      <c r="AU1849" s="4"/>
      <c r="AV1849" s="4"/>
      <c r="AW1849" s="4"/>
      <c r="AX1849" s="4"/>
      <c r="AY1849" s="4"/>
      <c r="AZ1849" s="4"/>
      <c r="BA1849" s="4"/>
      <c r="BB1849" s="4"/>
      <c r="BC1849" s="4"/>
      <c r="BD1849" s="4"/>
      <c r="BE1849" s="4"/>
      <c r="BF1849" s="4"/>
      <c r="BG1849" s="4"/>
      <c r="BH1849" s="4"/>
      <c r="BI1849" s="4"/>
      <c r="BJ1849" s="243" t="str">
        <f t="shared" si="190"/>
        <v>TL</v>
      </c>
      <c r="BK1849" s="4"/>
      <c r="BL1849" s="4"/>
      <c r="BM1849" s="4"/>
      <c r="BN1849" s="4"/>
      <c r="BO1849" s="4"/>
      <c r="BP1849" s="4"/>
      <c r="BQ1849" s="4"/>
      <c r="BR1849" s="4"/>
      <c r="BS1849" s="4"/>
      <c r="BT1849" s="4"/>
      <c r="BU1849" s="4"/>
      <c r="BV1849" s="4"/>
      <c r="BW1849" s="4"/>
      <c r="BX1849" s="4"/>
      <c r="BY1849" s="4"/>
      <c r="BZ1849" s="4"/>
      <c r="CA1849" s="4"/>
      <c r="CB1849" s="4"/>
      <c r="CC1849" s="4"/>
      <c r="CD1849" s="4"/>
      <c r="CE1849" s="4"/>
      <c r="CF1849" s="4"/>
      <c r="CG1849" s="4"/>
      <c r="CH1849" s="4"/>
      <c r="CI1849" s="4"/>
      <c r="CJ1849" s="4"/>
      <c r="CK1849" s="4"/>
      <c r="CL1849" s="4"/>
      <c r="CM1849" s="4"/>
    </row>
    <row r="1850" ht="14.25" customHeight="1">
      <c r="A1850" s="1" t="str">
        <f t="shared" si="189"/>
        <v>OK</v>
      </c>
      <c r="B1850" s="103" t="str">
        <f t="shared" si="4"/>
        <v>OK</v>
      </c>
      <c r="C1850" s="4" t="s">
        <v>7852</v>
      </c>
      <c r="D1850" s="4"/>
      <c r="E1850" s="4"/>
      <c r="F1850" s="4" t="s">
        <v>8164</v>
      </c>
      <c r="G1850" s="4" t="s">
        <v>8165</v>
      </c>
      <c r="H1850" s="4"/>
      <c r="I1850" s="4"/>
      <c r="J1850" s="4" t="s">
        <v>3099</v>
      </c>
      <c r="K1850" s="4"/>
      <c r="L1850" s="4"/>
      <c r="M1850" s="4" t="s">
        <v>49</v>
      </c>
      <c r="N1850" s="4" t="s">
        <v>9</v>
      </c>
      <c r="O1850" s="4" t="s">
        <v>3024</v>
      </c>
      <c r="P1850" s="4" t="s">
        <v>3073</v>
      </c>
      <c r="Q1850" s="4"/>
      <c r="R1850" s="4" t="s">
        <v>8166</v>
      </c>
      <c r="S1850" s="4"/>
      <c r="T1850" s="4"/>
      <c r="U1850" s="4"/>
      <c r="V1850" s="4"/>
      <c r="W1850" s="4" t="s">
        <v>8167</v>
      </c>
      <c r="X1850" s="4"/>
      <c r="Y1850" s="4"/>
      <c r="Z1850" s="4"/>
      <c r="AA1850" s="4">
        <v>1857.0</v>
      </c>
      <c r="AB1850" s="4" t="s">
        <v>47</v>
      </c>
      <c r="AC1850" s="4"/>
      <c r="AD1850" s="20" t="s">
        <v>1453</v>
      </c>
      <c r="AE1850" s="67" t="s">
        <v>10681</v>
      </c>
      <c r="AF1850" s="67" t="s">
        <v>9</v>
      </c>
      <c r="AG1850" s="4"/>
      <c r="AH1850" s="4"/>
      <c r="AI1850" s="4"/>
      <c r="AJ1850" s="4"/>
      <c r="AK1850" s="4"/>
      <c r="AL1850" s="67" t="s">
        <v>10682</v>
      </c>
      <c r="AM1850" s="67" t="s">
        <v>10682</v>
      </c>
      <c r="AN1850" s="67" t="s">
        <v>10683</v>
      </c>
      <c r="AO1850" s="67" t="s">
        <v>10684</v>
      </c>
      <c r="AP1850" s="4"/>
      <c r="AQ1850" s="4"/>
      <c r="AR1850" s="4"/>
      <c r="AS1850" s="4"/>
      <c r="AT1850" s="4"/>
      <c r="AU1850" s="4"/>
      <c r="AV1850" s="4"/>
      <c r="AW1850" s="4"/>
      <c r="AX1850" s="4"/>
      <c r="AY1850" s="4"/>
      <c r="AZ1850" s="4"/>
      <c r="BA1850" s="4"/>
      <c r="BB1850" s="4"/>
      <c r="BC1850" s="4"/>
      <c r="BD1850" s="4"/>
      <c r="BE1850" s="4"/>
      <c r="BF1850" s="4"/>
      <c r="BG1850" s="4"/>
      <c r="BH1850" s="4"/>
      <c r="BI1850" s="4"/>
      <c r="BJ1850" s="243" t="str">
        <f t="shared" si="190"/>
        <v>TL</v>
      </c>
      <c r="BK1850" s="4"/>
      <c r="BL1850" s="4"/>
      <c r="BM1850" s="4"/>
      <c r="BN1850" s="4"/>
      <c r="BO1850" s="4"/>
      <c r="BP1850" s="4"/>
      <c r="BQ1850" s="4"/>
      <c r="BR1850" s="4"/>
      <c r="BS1850" s="4"/>
      <c r="BT1850" s="4"/>
      <c r="BU1850" s="4"/>
      <c r="BV1850" s="4"/>
      <c r="BW1850" s="4"/>
      <c r="BX1850" s="4"/>
      <c r="BY1850" s="4"/>
      <c r="BZ1850" s="4"/>
      <c r="CA1850" s="4"/>
      <c r="CB1850" s="4"/>
      <c r="CC1850" s="4"/>
      <c r="CD1850" s="4"/>
      <c r="CE1850" s="4"/>
      <c r="CF1850" s="4"/>
      <c r="CG1850" s="4"/>
      <c r="CH1850" s="4"/>
      <c r="CI1850" s="4"/>
      <c r="CJ1850" s="4"/>
      <c r="CK1850" s="4"/>
      <c r="CL1850" s="4"/>
      <c r="CM1850" s="4"/>
    </row>
    <row r="1851" ht="14.25" customHeight="1">
      <c r="A1851" s="1" t="str">
        <f t="shared" si="189"/>
        <v>OK</v>
      </c>
      <c r="B1851" s="103" t="str">
        <f t="shared" si="4"/>
        <v>OK</v>
      </c>
      <c r="C1851" s="4" t="s">
        <v>7852</v>
      </c>
      <c r="D1851" s="4"/>
      <c r="E1851" s="4"/>
      <c r="F1851" s="4"/>
      <c r="G1851" s="4"/>
      <c r="H1851" s="4"/>
      <c r="I1851" s="4"/>
      <c r="J1851" s="4"/>
      <c r="K1851" s="4"/>
      <c r="L1851" s="4"/>
      <c r="M1851" s="4" t="s">
        <v>49</v>
      </c>
      <c r="N1851" s="4" t="s">
        <v>9</v>
      </c>
      <c r="O1851" s="4" t="s">
        <v>2598</v>
      </c>
      <c r="P1851" s="4" t="s">
        <v>2647</v>
      </c>
      <c r="Q1851" s="4"/>
      <c r="R1851" s="4" t="s">
        <v>8530</v>
      </c>
      <c r="S1851" s="4"/>
      <c r="T1851" s="4"/>
      <c r="U1851" s="4"/>
      <c r="V1851" s="4"/>
      <c r="W1851" s="4"/>
      <c r="X1851" s="4"/>
      <c r="Y1851" s="4"/>
      <c r="Z1851" s="4"/>
      <c r="AA1851" s="4">
        <v>1858.0</v>
      </c>
      <c r="AB1851" s="4" t="s">
        <v>47</v>
      </c>
      <c r="AC1851" s="4"/>
      <c r="AD1851" s="20" t="s">
        <v>355</v>
      </c>
      <c r="AE1851" s="4" t="s">
        <v>8530</v>
      </c>
      <c r="AF1851" s="67" t="s">
        <v>9</v>
      </c>
      <c r="AH1851" s="67"/>
      <c r="AI1851" s="67"/>
      <c r="AJ1851" s="67"/>
      <c r="AK1851" s="67"/>
      <c r="AL1851" s="67" t="s">
        <v>10685</v>
      </c>
      <c r="AM1851" s="67" t="s">
        <v>10686</v>
      </c>
      <c r="AN1851" s="67" t="s">
        <v>1485</v>
      </c>
      <c r="AO1851" s="67" t="s">
        <v>8887</v>
      </c>
      <c r="AP1851" s="4"/>
      <c r="AQ1851" s="4"/>
      <c r="AR1851" s="4"/>
      <c r="AS1851" s="4"/>
      <c r="AT1851" s="4"/>
      <c r="AU1851" s="4"/>
      <c r="AV1851" s="4"/>
      <c r="AW1851" s="4"/>
      <c r="AX1851" s="4"/>
      <c r="AY1851" s="4"/>
      <c r="AZ1851" s="4"/>
      <c r="BA1851" s="4"/>
      <c r="BB1851" s="4"/>
      <c r="BC1851" s="4"/>
      <c r="BD1851" s="4"/>
      <c r="BE1851" s="4"/>
      <c r="BF1851" s="4"/>
      <c r="BG1851" s="4"/>
      <c r="BH1851" s="4"/>
      <c r="BI1851" s="4"/>
      <c r="BJ1851" s="243" t="str">
        <f>if(N1851="", if(Q1851 ="",if(AF1851 ="",AU1851,AF1851),Q1851), N1851)</f>
        <v>TL</v>
      </c>
      <c r="BK1851" s="4"/>
      <c r="BL1851" s="4"/>
      <c r="BM1851" s="4"/>
      <c r="BN1851" s="4"/>
      <c r="BO1851" s="4"/>
      <c r="BP1851" s="4"/>
      <c r="BQ1851" s="4"/>
      <c r="BR1851" s="4"/>
      <c r="BS1851" s="4"/>
      <c r="BT1851" s="4"/>
      <c r="BU1851" s="4"/>
      <c r="BV1851" s="4"/>
      <c r="BW1851" s="4"/>
      <c r="BX1851" s="4"/>
      <c r="BY1851" s="4"/>
      <c r="BZ1851" s="4"/>
      <c r="CA1851" s="4"/>
      <c r="CB1851" s="4"/>
      <c r="CC1851" s="4"/>
      <c r="CD1851" s="4"/>
      <c r="CE1851" s="4"/>
      <c r="CF1851" s="4"/>
      <c r="CG1851" s="4"/>
      <c r="CH1851" s="4"/>
      <c r="CI1851" s="4"/>
      <c r="CJ1851" s="4"/>
      <c r="CK1851" s="4"/>
      <c r="CL1851" s="4"/>
      <c r="CM1851" s="4"/>
    </row>
    <row r="1852" ht="14.25" customHeight="1">
      <c r="A1852" s="1" t="str">
        <f t="shared" si="189"/>
        <v>Giữ chỗ</v>
      </c>
      <c r="B1852" s="103" t="str">
        <f t="shared" si="4"/>
        <v>OK</v>
      </c>
      <c r="C1852" s="4" t="s">
        <v>7852</v>
      </c>
      <c r="D1852" s="4"/>
      <c r="E1852" s="4"/>
      <c r="F1852" s="4"/>
      <c r="G1852" s="4"/>
      <c r="H1852" s="4"/>
      <c r="I1852" s="4"/>
      <c r="J1852" s="4"/>
      <c r="K1852" s="4"/>
      <c r="L1852" s="4"/>
      <c r="M1852" s="4" t="s">
        <v>49</v>
      </c>
      <c r="N1852" s="4" t="s">
        <v>9</v>
      </c>
      <c r="O1852" s="4" t="s">
        <v>2598</v>
      </c>
      <c r="P1852" s="4" t="s">
        <v>2647</v>
      </c>
      <c r="Q1852" s="4"/>
      <c r="R1852" s="4"/>
      <c r="S1852" s="4"/>
      <c r="T1852" s="4"/>
      <c r="U1852" s="4"/>
      <c r="V1852" s="4"/>
      <c r="W1852" s="4"/>
      <c r="X1852" s="4"/>
      <c r="Y1852" s="4"/>
      <c r="Z1852" s="4"/>
      <c r="AA1852" s="4">
        <v>1858.0</v>
      </c>
      <c r="AB1852" s="4" t="s">
        <v>47</v>
      </c>
      <c r="AC1852" s="4"/>
      <c r="AD1852" s="20" t="s">
        <v>211</v>
      </c>
      <c r="AE1852" s="67" t="s">
        <v>10687</v>
      </c>
      <c r="AF1852" s="67" t="s">
        <v>9</v>
      </c>
      <c r="AG1852" s="4"/>
      <c r="AH1852" s="4"/>
      <c r="AI1852" s="4"/>
      <c r="AJ1852" s="4"/>
      <c r="AK1852" s="4"/>
      <c r="AL1852" s="67" t="s">
        <v>10688</v>
      </c>
      <c r="AM1852" s="67" t="s">
        <v>10689</v>
      </c>
      <c r="AN1852" s="67" t="s">
        <v>10240</v>
      </c>
      <c r="AO1852" s="67" t="s">
        <v>10690</v>
      </c>
      <c r="AP1852" s="4"/>
      <c r="AQ1852" s="4"/>
      <c r="AR1852" s="4"/>
      <c r="AS1852" s="4"/>
      <c r="AT1852" s="4"/>
      <c r="AU1852" s="4"/>
      <c r="AV1852" s="4"/>
      <c r="AW1852" s="4"/>
      <c r="AX1852" s="4"/>
      <c r="AY1852" s="4"/>
      <c r="AZ1852" s="4"/>
      <c r="BA1852" s="4"/>
      <c r="BB1852" s="4"/>
      <c r="BC1852" s="4"/>
      <c r="BD1852" s="4"/>
      <c r="BE1852" s="4"/>
      <c r="BF1852" s="4"/>
      <c r="BG1852" s="4"/>
      <c r="BH1852" s="4"/>
      <c r="BI1852" s="4"/>
      <c r="BJ1852" s="243" t="str">
        <f t="shared" ref="BJ1852:BJ2795" si="191">if(N1852="", if(Q1852 ="",if(AG1852 ="",AU1852,AG1852),Q1852), N1852)</f>
        <v>TL</v>
      </c>
      <c r="BK1852" s="4"/>
      <c r="BL1852" s="4"/>
      <c r="BM1852" s="4"/>
      <c r="BN1852" s="4"/>
      <c r="BO1852" s="4"/>
      <c r="BP1852" s="4"/>
      <c r="BQ1852" s="4"/>
      <c r="BR1852" s="4"/>
      <c r="BS1852" s="4"/>
      <c r="BT1852" s="4"/>
      <c r="BU1852" s="4"/>
      <c r="BV1852" s="4"/>
      <c r="BW1852" s="4"/>
      <c r="BX1852" s="4"/>
      <c r="BY1852" s="4"/>
      <c r="BZ1852" s="4"/>
      <c r="CA1852" s="4"/>
      <c r="CB1852" s="4"/>
      <c r="CC1852" s="4"/>
      <c r="CD1852" s="4"/>
      <c r="CE1852" s="4"/>
      <c r="CF1852" s="4"/>
      <c r="CG1852" s="4"/>
      <c r="CH1852" s="4"/>
      <c r="CI1852" s="4"/>
      <c r="CJ1852" s="4"/>
      <c r="CK1852" s="4"/>
      <c r="CL1852" s="4"/>
      <c r="CM1852" s="4"/>
    </row>
    <row r="1853" ht="14.25" customHeight="1">
      <c r="A1853" s="1" t="str">
        <f t="shared" si="189"/>
        <v>OK</v>
      </c>
      <c r="B1853" s="103" t="str">
        <f t="shared" si="4"/>
        <v>OK</v>
      </c>
      <c r="C1853" s="4" t="s">
        <v>7852</v>
      </c>
      <c r="D1853" s="4"/>
      <c r="E1853" s="4"/>
      <c r="F1853" s="4"/>
      <c r="G1853" s="4"/>
      <c r="H1853" s="4"/>
      <c r="I1853" s="4"/>
      <c r="J1853" s="4"/>
      <c r="K1853" s="4"/>
      <c r="L1853" s="4"/>
      <c r="M1853" s="4" t="s">
        <v>49</v>
      </c>
      <c r="N1853" s="4" t="s">
        <v>9</v>
      </c>
      <c r="O1853" s="4" t="s">
        <v>3767</v>
      </c>
      <c r="P1853" s="4" t="s">
        <v>3884</v>
      </c>
      <c r="Q1853" s="4"/>
      <c r="R1853" s="4" t="s">
        <v>8531</v>
      </c>
      <c r="S1853" s="4"/>
      <c r="T1853" s="4"/>
      <c r="U1853" s="4"/>
      <c r="V1853" s="4"/>
      <c r="W1853" s="4"/>
      <c r="X1853" s="4"/>
      <c r="Y1853" s="4"/>
      <c r="Z1853" s="4"/>
      <c r="AA1853" s="4">
        <v>1859.0</v>
      </c>
      <c r="AB1853" s="4" t="s">
        <v>47</v>
      </c>
      <c r="AC1853" s="4"/>
      <c r="AD1853" s="20" t="s">
        <v>1366</v>
      </c>
      <c r="AE1853" s="4" t="s">
        <v>8531</v>
      </c>
      <c r="AF1853" s="67" t="s">
        <v>9</v>
      </c>
      <c r="AG1853" s="4"/>
      <c r="AH1853" s="4"/>
      <c r="AI1853" s="4"/>
      <c r="AJ1853" s="4"/>
      <c r="AK1853" s="4"/>
      <c r="AL1853" s="67" t="s">
        <v>10691</v>
      </c>
      <c r="AM1853" s="67" t="s">
        <v>10691</v>
      </c>
      <c r="AN1853" s="67" t="s">
        <v>8774</v>
      </c>
      <c r="AO1853" s="67" t="s">
        <v>10692</v>
      </c>
      <c r="AP1853" s="4"/>
      <c r="AQ1853" s="4"/>
      <c r="AR1853" s="4"/>
      <c r="AS1853" s="4"/>
      <c r="AT1853" s="4"/>
      <c r="AU1853" s="4"/>
      <c r="AV1853" s="4"/>
      <c r="AW1853" s="4"/>
      <c r="AX1853" s="4"/>
      <c r="AY1853" s="4"/>
      <c r="AZ1853" s="4"/>
      <c r="BA1853" s="4"/>
      <c r="BB1853" s="4"/>
      <c r="BC1853" s="4"/>
      <c r="BD1853" s="4"/>
      <c r="BE1853" s="4"/>
      <c r="BF1853" s="4"/>
      <c r="BG1853" s="4"/>
      <c r="BH1853" s="4"/>
      <c r="BI1853" s="4"/>
      <c r="BJ1853" s="243" t="str">
        <f t="shared" si="191"/>
        <v>TL</v>
      </c>
      <c r="BK1853" s="4"/>
      <c r="BL1853" s="4"/>
      <c r="BM1853" s="4"/>
      <c r="BN1853" s="4"/>
      <c r="BO1853" s="4"/>
      <c r="BP1853" s="4"/>
      <c r="BQ1853" s="4"/>
      <c r="BR1853" s="4"/>
      <c r="BS1853" s="4"/>
      <c r="BT1853" s="4"/>
      <c r="BU1853" s="4"/>
      <c r="BV1853" s="4"/>
      <c r="BW1853" s="4"/>
      <c r="BX1853" s="4"/>
      <c r="BY1853" s="4"/>
      <c r="BZ1853" s="4"/>
      <c r="CA1853" s="4"/>
      <c r="CB1853" s="4"/>
      <c r="CC1853" s="4"/>
      <c r="CD1853" s="4"/>
      <c r="CE1853" s="4"/>
      <c r="CF1853" s="4"/>
      <c r="CG1853" s="4"/>
      <c r="CH1853" s="4"/>
      <c r="CI1853" s="4"/>
      <c r="CJ1853" s="4"/>
      <c r="CK1853" s="4"/>
      <c r="CL1853" s="4"/>
      <c r="CM1853" s="4"/>
    </row>
    <row r="1854" ht="14.25" customHeight="1">
      <c r="A1854" s="1" t="str">
        <f t="shared" si="189"/>
        <v>Giữ chỗ</v>
      </c>
      <c r="B1854" s="103" t="str">
        <f t="shared" si="4"/>
        <v>OK</v>
      </c>
      <c r="C1854" s="4" t="s">
        <v>7852</v>
      </c>
      <c r="D1854" s="4"/>
      <c r="E1854" s="4"/>
      <c r="F1854" s="4"/>
      <c r="G1854" s="4"/>
      <c r="H1854" s="4"/>
      <c r="I1854" s="4"/>
      <c r="J1854" s="4"/>
      <c r="K1854" s="4"/>
      <c r="L1854" s="4"/>
      <c r="M1854" s="4" t="s">
        <v>49</v>
      </c>
      <c r="N1854" s="4" t="s">
        <v>9</v>
      </c>
      <c r="O1854" s="4" t="s">
        <v>3767</v>
      </c>
      <c r="P1854" s="4" t="s">
        <v>3884</v>
      </c>
      <c r="Q1854" s="4"/>
      <c r="R1854" s="4"/>
      <c r="S1854" s="4"/>
      <c r="T1854" s="4"/>
      <c r="U1854" s="4"/>
      <c r="V1854" s="4"/>
      <c r="W1854" s="4"/>
      <c r="X1854" s="4"/>
      <c r="Y1854" s="4"/>
      <c r="Z1854" s="4"/>
      <c r="AA1854" s="4">
        <v>1859.0</v>
      </c>
      <c r="AB1854" s="4" t="s">
        <v>47</v>
      </c>
      <c r="AC1854" s="4"/>
      <c r="AD1854" s="20" t="s">
        <v>615</v>
      </c>
      <c r="AE1854" s="67" t="s">
        <v>10693</v>
      </c>
      <c r="AF1854" s="67" t="s">
        <v>9</v>
      </c>
      <c r="AG1854" s="4"/>
      <c r="AH1854" s="4"/>
      <c r="AI1854" s="4"/>
      <c r="AJ1854" s="4"/>
      <c r="AK1854" s="4"/>
      <c r="AL1854" s="67" t="s">
        <v>10694</v>
      </c>
      <c r="AM1854" s="67" t="s">
        <v>10695</v>
      </c>
      <c r="AN1854" s="67" t="s">
        <v>10696</v>
      </c>
      <c r="AO1854" s="67" t="s">
        <v>8384</v>
      </c>
      <c r="AP1854" s="4"/>
      <c r="AQ1854" s="4"/>
      <c r="AR1854" s="4"/>
      <c r="AS1854" s="4"/>
      <c r="AT1854" s="4"/>
      <c r="AU1854" s="4"/>
      <c r="AV1854" s="4"/>
      <c r="AW1854" s="4"/>
      <c r="AX1854" s="4"/>
      <c r="AY1854" s="4"/>
      <c r="AZ1854" s="4"/>
      <c r="BA1854" s="4"/>
      <c r="BB1854" s="4"/>
      <c r="BC1854" s="4"/>
      <c r="BD1854" s="4"/>
      <c r="BE1854" s="4"/>
      <c r="BF1854" s="4"/>
      <c r="BG1854" s="4"/>
      <c r="BH1854" s="4"/>
      <c r="BI1854" s="4"/>
      <c r="BJ1854" s="243" t="str">
        <f t="shared" si="191"/>
        <v>TL</v>
      </c>
      <c r="BK1854" s="4"/>
      <c r="BL1854" s="4"/>
      <c r="BM1854" s="4"/>
      <c r="BN1854" s="4"/>
      <c r="BO1854" s="4"/>
      <c r="BP1854" s="4"/>
      <c r="BQ1854" s="4"/>
      <c r="BR1854" s="4"/>
      <c r="BS1854" s="4"/>
      <c r="BT1854" s="4"/>
      <c r="BU1854" s="4"/>
      <c r="BV1854" s="4"/>
      <c r="BW1854" s="4"/>
      <c r="BX1854" s="4"/>
      <c r="BY1854" s="4"/>
      <c r="BZ1854" s="4"/>
      <c r="CA1854" s="4"/>
      <c r="CB1854" s="4"/>
      <c r="CC1854" s="4"/>
      <c r="CD1854" s="4"/>
      <c r="CE1854" s="4"/>
      <c r="CF1854" s="4"/>
      <c r="CG1854" s="4"/>
      <c r="CH1854" s="4"/>
      <c r="CI1854" s="4"/>
      <c r="CJ1854" s="4"/>
      <c r="CK1854" s="4"/>
      <c r="CL1854" s="4"/>
      <c r="CM1854" s="4"/>
    </row>
    <row r="1855" ht="14.25" customHeight="1">
      <c r="A1855" s="1" t="str">
        <f t="shared" si="189"/>
        <v>OK</v>
      </c>
      <c r="B1855" s="103" t="str">
        <f t="shared" si="4"/>
        <v>OK</v>
      </c>
      <c r="C1855" s="4" t="s">
        <v>7852</v>
      </c>
      <c r="D1855" s="4"/>
      <c r="E1855" s="4"/>
      <c r="F1855" s="4"/>
      <c r="G1855" s="4"/>
      <c r="H1855" s="4"/>
      <c r="I1855" s="4"/>
      <c r="J1855" s="4"/>
      <c r="K1855" s="4"/>
      <c r="L1855" s="4"/>
      <c r="M1855" s="4" t="s">
        <v>49</v>
      </c>
      <c r="N1855" s="4" t="s">
        <v>9</v>
      </c>
      <c r="O1855" s="4" t="s">
        <v>2639</v>
      </c>
      <c r="P1855" s="4" t="s">
        <v>3994</v>
      </c>
      <c r="Q1855" s="4"/>
      <c r="R1855" s="4" t="s">
        <v>8532</v>
      </c>
      <c r="S1855" s="4"/>
      <c r="T1855" s="4"/>
      <c r="U1855" s="4"/>
      <c r="V1855" s="4"/>
      <c r="W1855" s="4"/>
      <c r="X1855" s="4"/>
      <c r="Y1855" s="4"/>
      <c r="Z1855" s="4"/>
      <c r="AA1855" s="4">
        <v>1860.0</v>
      </c>
      <c r="AB1855" s="4" t="s">
        <v>47</v>
      </c>
      <c r="AC1855" s="4"/>
      <c r="AD1855" s="20" t="s">
        <v>1150</v>
      </c>
      <c r="AE1855" s="67" t="s">
        <v>10697</v>
      </c>
      <c r="AF1855" s="4" t="s">
        <v>9</v>
      </c>
      <c r="AG1855" s="67" t="s">
        <v>8249</v>
      </c>
      <c r="AH1855" s="67" t="s">
        <v>9554</v>
      </c>
      <c r="AI1855" s="67" t="s">
        <v>9554</v>
      </c>
      <c r="AJ1855" s="67" t="s">
        <v>9554</v>
      </c>
      <c r="AK1855" s="67" t="s">
        <v>9554</v>
      </c>
      <c r="AL1855" s="67" t="s">
        <v>10698</v>
      </c>
      <c r="AM1855" s="67" t="s">
        <v>10698</v>
      </c>
      <c r="AN1855" s="67" t="s">
        <v>10699</v>
      </c>
      <c r="AO1855" s="67" t="s">
        <v>10700</v>
      </c>
      <c r="AP1855" s="67" t="s">
        <v>8249</v>
      </c>
      <c r="AQ1855" s="67" t="s">
        <v>8249</v>
      </c>
      <c r="AR1855" s="4"/>
      <c r="AS1855" s="4"/>
      <c r="AT1855" s="4"/>
      <c r="AU1855" s="4"/>
      <c r="AV1855" s="4"/>
      <c r="AW1855" s="4"/>
      <c r="AX1855" s="4"/>
      <c r="AY1855" s="4"/>
      <c r="AZ1855" s="4"/>
      <c r="BA1855" s="4"/>
      <c r="BB1855" s="4"/>
      <c r="BC1855" s="4"/>
      <c r="BD1855" s="4"/>
      <c r="BE1855" s="4"/>
      <c r="BF1855" s="4"/>
      <c r="BG1855" s="4"/>
      <c r="BH1855" s="4"/>
      <c r="BI1855" s="4"/>
      <c r="BJ1855" s="243" t="str">
        <f t="shared" si="191"/>
        <v>TL</v>
      </c>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c r="CL1855" s="4"/>
      <c r="CM1855" s="4"/>
    </row>
    <row r="1856" ht="14.25" customHeight="1">
      <c r="A1856" s="1" t="str">
        <f t="shared" si="189"/>
        <v>Giữ chỗ nhóm</v>
      </c>
      <c r="B1856" s="103" t="str">
        <f t="shared" si="4"/>
        <v>OK</v>
      </c>
      <c r="C1856" s="4" t="s">
        <v>7852</v>
      </c>
      <c r="D1856" s="4"/>
      <c r="E1856" s="4"/>
      <c r="F1856" s="4"/>
      <c r="G1856" s="4"/>
      <c r="H1856" s="4"/>
      <c r="I1856" s="4"/>
      <c r="J1856" s="4"/>
      <c r="K1856" s="4"/>
      <c r="L1856" s="4"/>
      <c r="M1856" s="4" t="s">
        <v>49</v>
      </c>
      <c r="N1856" s="4" t="s">
        <v>9</v>
      </c>
      <c r="O1856" s="4" t="s">
        <v>2639</v>
      </c>
      <c r="P1856" s="4"/>
      <c r="Q1856" s="4"/>
      <c r="R1856" s="4"/>
      <c r="S1856" s="4"/>
      <c r="T1856" s="4"/>
      <c r="U1856" s="4"/>
      <c r="V1856" s="4"/>
      <c r="W1856" s="4"/>
      <c r="X1856" s="4"/>
      <c r="Y1856" s="4"/>
      <c r="Z1856" s="4"/>
      <c r="AA1856" s="4">
        <v>1860.0</v>
      </c>
      <c r="AB1856" s="4" t="s">
        <v>47</v>
      </c>
      <c r="AC1856" s="4"/>
      <c r="AD1856" s="4"/>
      <c r="AE1856" s="4"/>
      <c r="AF1856" s="4"/>
      <c r="AG1856" s="4"/>
      <c r="AH1856" s="4"/>
      <c r="AI1856" s="4"/>
      <c r="AJ1856" s="4"/>
      <c r="AK1856" s="4"/>
      <c r="AL1856" s="4"/>
      <c r="AM1856" s="4"/>
      <c r="AN1856" s="67" t="s">
        <v>10696</v>
      </c>
      <c r="AO1856" s="67" t="s">
        <v>10701</v>
      </c>
      <c r="AP1856" s="4"/>
      <c r="AQ1856" s="4"/>
      <c r="AR1856" s="4"/>
      <c r="AS1856" s="4"/>
      <c r="AT1856" s="4"/>
      <c r="AU1856" s="4"/>
      <c r="AV1856" s="4"/>
      <c r="AW1856" s="4"/>
      <c r="AX1856" s="4"/>
      <c r="AY1856" s="4"/>
      <c r="AZ1856" s="4"/>
      <c r="BA1856" s="4"/>
      <c r="BB1856" s="4"/>
      <c r="BC1856" s="4"/>
      <c r="BD1856" s="4"/>
      <c r="BE1856" s="4"/>
      <c r="BF1856" s="4"/>
      <c r="BG1856" s="4"/>
      <c r="BH1856" s="4"/>
      <c r="BI1856" s="4"/>
      <c r="BJ1856" s="243" t="str">
        <f t="shared" si="191"/>
        <v>TL</v>
      </c>
      <c r="BK1856" s="4"/>
      <c r="BL1856" s="4"/>
      <c r="BM1856" s="4"/>
      <c r="BN1856" s="4"/>
      <c r="BO1856" s="4"/>
      <c r="BP1856" s="4"/>
      <c r="BQ1856" s="4"/>
      <c r="BR1856" s="4"/>
      <c r="BS1856" s="4"/>
      <c r="BT1856" s="4"/>
      <c r="BU1856" s="4"/>
      <c r="BV1856" s="4"/>
      <c r="BW1856" s="4"/>
      <c r="BX1856" s="4"/>
      <c r="BY1856" s="4"/>
      <c r="BZ1856" s="4"/>
      <c r="CA1856" s="4"/>
      <c r="CB1856" s="4"/>
      <c r="CC1856" s="4"/>
      <c r="CD1856" s="4"/>
      <c r="CE1856" s="4"/>
      <c r="CF1856" s="4"/>
      <c r="CG1856" s="4"/>
      <c r="CH1856" s="4"/>
      <c r="CI1856" s="4"/>
      <c r="CJ1856" s="4"/>
      <c r="CK1856" s="4"/>
      <c r="CL1856" s="4"/>
      <c r="CM1856" s="4"/>
    </row>
    <row r="1857" ht="14.25" customHeight="1">
      <c r="A1857" s="1" t="str">
        <f t="shared" si="189"/>
        <v/>
      </c>
      <c r="B1857" s="103" t="str">
        <f t="shared" si="4"/>
        <v>Có sẵn</v>
      </c>
      <c r="C1857" s="4" t="s">
        <v>7852</v>
      </c>
      <c r="D1857" s="4"/>
      <c r="E1857" s="4"/>
      <c r="F1857" s="4" t="s">
        <v>8164</v>
      </c>
      <c r="G1857" s="4" t="s">
        <v>8165</v>
      </c>
      <c r="H1857" s="4"/>
      <c r="I1857" s="4"/>
      <c r="J1857" s="4" t="s">
        <v>3099</v>
      </c>
      <c r="K1857" s="4"/>
      <c r="L1857" s="4"/>
      <c r="M1857" s="4"/>
      <c r="N1857" s="4"/>
      <c r="O1857" s="4"/>
      <c r="P1857" s="4" t="s">
        <v>8533</v>
      </c>
      <c r="Q1857" s="4" t="s">
        <v>5</v>
      </c>
      <c r="R1857" s="4" t="s">
        <v>8534</v>
      </c>
      <c r="S1857" s="4" t="s">
        <v>7954</v>
      </c>
      <c r="T1857" s="4" t="s">
        <v>1751</v>
      </c>
      <c r="U1857" s="4" t="s">
        <v>7231</v>
      </c>
      <c r="V1857" s="4" t="s">
        <v>6795</v>
      </c>
      <c r="W1857" s="4" t="s">
        <v>387</v>
      </c>
      <c r="X1857" s="4" t="s">
        <v>171</v>
      </c>
      <c r="Y1857" s="4"/>
      <c r="Z1857" s="4" t="s">
        <v>8535</v>
      </c>
      <c r="AA1857" s="4">
        <v>1861.0</v>
      </c>
      <c r="AB1857" s="4" t="s">
        <v>49</v>
      </c>
      <c r="AC1857" s="4"/>
      <c r="AD1857" s="4"/>
      <c r="AE1857" s="4"/>
      <c r="AF1857" s="4"/>
      <c r="AG1857" s="4"/>
      <c r="AH1857" s="4"/>
      <c r="AI1857" s="4"/>
      <c r="AJ1857" s="4"/>
      <c r="AK1857" s="4"/>
      <c r="AL1857" s="4"/>
      <c r="AM1857" s="4"/>
      <c r="AN1857" s="4"/>
      <c r="AO1857" s="4"/>
      <c r="AP1857" s="4"/>
      <c r="AQ1857" s="4"/>
      <c r="AR1857" s="4"/>
      <c r="AS1857" s="4"/>
      <c r="AT1857" s="4"/>
      <c r="AU1857" s="4"/>
      <c r="AV1857" s="4"/>
      <c r="AW1857" s="4"/>
      <c r="AX1857" s="4"/>
      <c r="AY1857" s="4"/>
      <c r="AZ1857" s="4"/>
      <c r="BA1857" s="4"/>
      <c r="BB1857" s="4"/>
      <c r="BC1857" s="4"/>
      <c r="BD1857" s="4"/>
      <c r="BE1857" s="4"/>
      <c r="BF1857" s="4"/>
      <c r="BG1857" s="4"/>
      <c r="BH1857" s="4"/>
      <c r="BI1857" s="4"/>
      <c r="BJ1857" s="243" t="str">
        <f t="shared" si="191"/>
        <v>TNLT</v>
      </c>
      <c r="BK1857" s="4"/>
      <c r="BL1857" s="4"/>
      <c r="BM1857" s="4"/>
      <c r="BN1857" s="4"/>
      <c r="BO1857" s="4"/>
      <c r="BP1857" s="4"/>
      <c r="BQ1857" s="4"/>
      <c r="BR1857" s="4"/>
      <c r="BS1857" s="4"/>
      <c r="BT1857" s="4"/>
      <c r="BU1857" s="4"/>
      <c r="BV1857" s="4"/>
      <c r="BW1857" s="4"/>
      <c r="BX1857" s="4"/>
      <c r="BY1857" s="4"/>
      <c r="BZ1857" s="4"/>
      <c r="CA1857" s="4"/>
      <c r="CB1857" s="4"/>
      <c r="CC1857" s="4"/>
      <c r="CD1857" s="4"/>
      <c r="CE1857" s="4"/>
      <c r="CF1857" s="4"/>
      <c r="CG1857" s="4"/>
      <c r="CH1857" s="4"/>
      <c r="CI1857" s="4"/>
      <c r="CJ1857" s="4"/>
      <c r="CK1857" s="4"/>
      <c r="CL1857" s="4"/>
      <c r="CM1857" s="4"/>
    </row>
    <row r="1858" ht="14.25" customHeight="1">
      <c r="A1858" s="1" t="str">
        <f t="shared" si="189"/>
        <v/>
      </c>
      <c r="B1858" s="103" t="str">
        <f t="shared" si="4"/>
        <v>Có sẵn</v>
      </c>
      <c r="C1858" s="4" t="s">
        <v>7852</v>
      </c>
      <c r="D1858" s="4"/>
      <c r="E1858" s="4"/>
      <c r="F1858" s="4"/>
      <c r="G1858" s="4"/>
      <c r="H1858" s="4"/>
      <c r="I1858" s="4"/>
      <c r="J1858" s="4"/>
      <c r="K1858" s="4"/>
      <c r="L1858" s="4"/>
      <c r="M1858" s="4"/>
      <c r="N1858" s="4"/>
      <c r="O1858" s="4"/>
      <c r="P1858" s="4"/>
      <c r="Q1858" s="4" t="s">
        <v>5</v>
      </c>
      <c r="R1858" s="4" t="s">
        <v>8537</v>
      </c>
      <c r="S1858" s="4" t="s">
        <v>8243</v>
      </c>
      <c r="T1858" s="4" t="s">
        <v>8245</v>
      </c>
      <c r="U1858" s="4" t="s">
        <v>8246</v>
      </c>
      <c r="V1858" s="4" t="s">
        <v>8538</v>
      </c>
      <c r="W1858" s="4" t="s">
        <v>8247</v>
      </c>
      <c r="X1858" s="4"/>
      <c r="Y1858" s="4"/>
      <c r="Z1858" s="4" t="s">
        <v>7929</v>
      </c>
      <c r="AA1858" s="4">
        <v>1862.0</v>
      </c>
      <c r="AB1858" s="4" t="s">
        <v>49</v>
      </c>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c r="BI1858" s="4"/>
      <c r="BJ1858" s="243" t="str">
        <f t="shared" si="191"/>
        <v>TNLT</v>
      </c>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c r="CM1858" s="4"/>
    </row>
    <row r="1859" ht="14.25" customHeight="1">
      <c r="A1859" s="1" t="str">
        <f t="shared" si="189"/>
        <v/>
      </c>
      <c r="B1859" s="103" t="str">
        <f t="shared" si="4"/>
        <v>Có sẵn</v>
      </c>
      <c r="C1859" s="4" t="s">
        <v>7852</v>
      </c>
      <c r="D1859" s="4"/>
      <c r="E1859" s="4"/>
      <c r="F1859" s="4"/>
      <c r="G1859" s="4"/>
      <c r="H1859" s="4"/>
      <c r="I1859" s="4"/>
      <c r="J1859" s="4"/>
      <c r="K1859" s="4"/>
      <c r="L1859" s="4"/>
      <c r="M1859" s="4"/>
      <c r="N1859" s="4"/>
      <c r="O1859" s="4"/>
      <c r="P1859" s="4"/>
      <c r="Q1859" s="4" t="s">
        <v>5</v>
      </c>
      <c r="R1859" s="4" t="s">
        <v>8539</v>
      </c>
      <c r="S1859" s="4" t="s">
        <v>7954</v>
      </c>
      <c r="T1859" s="4" t="s">
        <v>1751</v>
      </c>
      <c r="U1859" s="4" t="s">
        <v>1750</v>
      </c>
      <c r="V1859" s="4" t="s">
        <v>6795</v>
      </c>
      <c r="W1859" s="4" t="s">
        <v>387</v>
      </c>
      <c r="X1859" s="4"/>
      <c r="Y1859" s="4"/>
      <c r="Z1859" s="4" t="s">
        <v>8540</v>
      </c>
      <c r="AA1859" s="4">
        <v>1863.0</v>
      </c>
      <c r="AB1859" s="4" t="s">
        <v>49</v>
      </c>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4"/>
      <c r="BH1859" s="4"/>
      <c r="BI1859" s="4"/>
      <c r="BJ1859" s="243" t="str">
        <f t="shared" si="191"/>
        <v>TNLT</v>
      </c>
      <c r="BK1859" s="4"/>
      <c r="BL1859" s="4"/>
      <c r="BM1859" s="4"/>
      <c r="BN1859" s="4"/>
      <c r="BO1859" s="4"/>
      <c r="BP1859" s="4"/>
      <c r="BQ1859" s="4"/>
      <c r="BR1859" s="4"/>
      <c r="BS1859" s="4"/>
      <c r="BT1859" s="4"/>
      <c r="BU1859" s="4"/>
      <c r="BV1859" s="4"/>
      <c r="BW1859" s="4"/>
      <c r="BX1859" s="4"/>
      <c r="BY1859" s="4"/>
      <c r="BZ1859" s="4"/>
      <c r="CA1859" s="4"/>
      <c r="CB1859" s="4"/>
      <c r="CC1859" s="4"/>
      <c r="CD1859" s="4"/>
      <c r="CE1859" s="4"/>
      <c r="CF1859" s="4"/>
      <c r="CG1859" s="4"/>
      <c r="CH1859" s="4"/>
      <c r="CI1859" s="4"/>
      <c r="CJ1859" s="4"/>
      <c r="CK1859" s="4"/>
      <c r="CL1859" s="4"/>
      <c r="CM1859" s="4"/>
    </row>
    <row r="1860" ht="14.25" customHeight="1">
      <c r="A1860" s="1" t="str">
        <f t="shared" si="189"/>
        <v/>
      </c>
      <c r="B1860" s="103" t="str">
        <f t="shared" si="4"/>
        <v>Có sẵn</v>
      </c>
      <c r="C1860" s="4" t="s">
        <v>7852</v>
      </c>
      <c r="D1860" s="4"/>
      <c r="E1860" s="4"/>
      <c r="F1860" s="4"/>
      <c r="G1860" s="4"/>
      <c r="H1860" s="4"/>
      <c r="I1860" s="4"/>
      <c r="J1860" s="4"/>
      <c r="K1860" s="4"/>
      <c r="L1860" s="4"/>
      <c r="M1860" s="4"/>
      <c r="N1860" s="4"/>
      <c r="O1860" s="4"/>
      <c r="P1860" s="4"/>
      <c r="Q1860" s="4" t="s">
        <v>5</v>
      </c>
      <c r="R1860" s="4" t="s">
        <v>8541</v>
      </c>
      <c r="S1860" s="4" t="s">
        <v>8542</v>
      </c>
      <c r="T1860" s="4" t="s">
        <v>8543</v>
      </c>
      <c r="U1860" s="4" t="s">
        <v>8544</v>
      </c>
      <c r="V1860" s="4" t="s">
        <v>8545</v>
      </c>
      <c r="W1860" s="4" t="s">
        <v>8546</v>
      </c>
      <c r="X1860" s="4"/>
      <c r="Y1860" s="4"/>
      <c r="Z1860" s="4" t="s">
        <v>8547</v>
      </c>
      <c r="AA1860" s="4">
        <v>1864.0</v>
      </c>
      <c r="AB1860" s="4" t="s">
        <v>49</v>
      </c>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4"/>
      <c r="BH1860" s="4"/>
      <c r="BI1860" s="4"/>
      <c r="BJ1860" s="243" t="str">
        <f t="shared" si="191"/>
        <v>TNLT</v>
      </c>
      <c r="BK1860" s="4"/>
      <c r="BL1860" s="4"/>
      <c r="BM1860" s="4"/>
      <c r="BN1860" s="4"/>
      <c r="BO1860" s="4"/>
      <c r="BP1860" s="4"/>
      <c r="BQ1860" s="4"/>
      <c r="BR1860" s="4"/>
      <c r="BS1860" s="4"/>
      <c r="BT1860" s="4"/>
      <c r="BU1860" s="4"/>
      <c r="BV1860" s="4"/>
      <c r="BW1860" s="4"/>
      <c r="BX1860" s="4"/>
      <c r="BY1860" s="4"/>
      <c r="BZ1860" s="4"/>
      <c r="CA1860" s="4"/>
      <c r="CB1860" s="4"/>
      <c r="CC1860" s="4"/>
      <c r="CD1860" s="4"/>
      <c r="CE1860" s="4"/>
      <c r="CF1860" s="4"/>
      <c r="CG1860" s="4"/>
      <c r="CH1860" s="4"/>
      <c r="CI1860" s="4"/>
      <c r="CJ1860" s="4"/>
      <c r="CK1860" s="4"/>
      <c r="CL1860" s="4"/>
      <c r="CM1860" s="4"/>
    </row>
    <row r="1861" ht="14.25" customHeight="1">
      <c r="A1861" s="1" t="str">
        <f t="shared" si="189"/>
        <v/>
      </c>
      <c r="B1861" s="103" t="str">
        <f t="shared" si="4"/>
        <v>Có sẵn</v>
      </c>
      <c r="C1861" s="4" t="s">
        <v>7852</v>
      </c>
      <c r="D1861" s="4"/>
      <c r="E1861" s="4"/>
      <c r="F1861" s="4"/>
      <c r="G1861" s="4"/>
      <c r="H1861" s="4"/>
      <c r="I1861" s="4"/>
      <c r="J1861" s="4"/>
      <c r="K1861" s="4"/>
      <c r="L1861" s="4"/>
      <c r="M1861" s="4"/>
      <c r="N1861" s="4"/>
      <c r="O1861" s="4"/>
      <c r="P1861" s="4"/>
      <c r="Q1861" s="4" t="s">
        <v>5</v>
      </c>
      <c r="R1861" s="4" t="s">
        <v>8548</v>
      </c>
      <c r="S1861" s="4" t="s">
        <v>7954</v>
      </c>
      <c r="T1861" s="4" t="s">
        <v>8520</v>
      </c>
      <c r="U1861" s="4" t="s">
        <v>7797</v>
      </c>
      <c r="V1861" s="4" t="s">
        <v>7796</v>
      </c>
      <c r="W1861" s="4" t="s">
        <v>8549</v>
      </c>
      <c r="X1861" s="4" t="s">
        <v>150</v>
      </c>
      <c r="Y1861" s="4"/>
      <c r="Z1861" s="4" t="s">
        <v>8550</v>
      </c>
      <c r="AA1861" s="4">
        <v>1865.0</v>
      </c>
      <c r="AB1861" s="4" t="s">
        <v>49</v>
      </c>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c r="BE1861" s="4"/>
      <c r="BF1861" s="4"/>
      <c r="BG1861" s="4"/>
      <c r="BH1861" s="4"/>
      <c r="BI1861" s="4"/>
      <c r="BJ1861" s="243" t="str">
        <f t="shared" si="191"/>
        <v>TNLT</v>
      </c>
      <c r="BK1861" s="4"/>
      <c r="BL1861" s="4"/>
      <c r="BM1861" s="4"/>
      <c r="BN1861" s="4"/>
      <c r="BO1861" s="4"/>
      <c r="BP1861" s="4"/>
      <c r="BQ1861" s="4"/>
      <c r="BR1861" s="4"/>
      <c r="BS1861" s="4"/>
      <c r="BT1861" s="4"/>
      <c r="BU1861" s="4"/>
      <c r="BV1861" s="4"/>
      <c r="BW1861" s="4"/>
      <c r="BX1861" s="4"/>
      <c r="BY1861" s="4"/>
      <c r="BZ1861" s="4"/>
      <c r="CA1861" s="4"/>
      <c r="CB1861" s="4"/>
      <c r="CC1861" s="4"/>
      <c r="CD1861" s="4"/>
      <c r="CE1861" s="4"/>
      <c r="CF1861" s="4"/>
      <c r="CG1861" s="4"/>
      <c r="CH1861" s="4"/>
      <c r="CI1861" s="4"/>
      <c r="CJ1861" s="4"/>
      <c r="CK1861" s="4"/>
      <c r="CL1861" s="4"/>
      <c r="CM1861" s="4"/>
    </row>
    <row r="1862" ht="14.25" customHeight="1">
      <c r="A1862" s="1" t="str">
        <f t="shared" si="189"/>
        <v/>
      </c>
      <c r="B1862" s="103" t="str">
        <f t="shared" si="4"/>
        <v>Có sẵn</v>
      </c>
      <c r="C1862" s="4" t="s">
        <v>7852</v>
      </c>
      <c r="D1862" s="4"/>
      <c r="E1862" s="4"/>
      <c r="F1862" s="4"/>
      <c r="G1862" s="4"/>
      <c r="H1862" s="4"/>
      <c r="I1862" s="4"/>
      <c r="J1862" s="4"/>
      <c r="K1862" s="4"/>
      <c r="L1862" s="4"/>
      <c r="M1862" s="4"/>
      <c r="N1862" s="4"/>
      <c r="O1862" s="4"/>
      <c r="P1862" s="4"/>
      <c r="Q1862" s="4" t="s">
        <v>5</v>
      </c>
      <c r="R1862" s="4" t="s">
        <v>8552</v>
      </c>
      <c r="S1862" s="4" t="s">
        <v>8553</v>
      </c>
      <c r="T1862" s="4" t="s">
        <v>8554</v>
      </c>
      <c r="U1862" s="4" t="s">
        <v>8555</v>
      </c>
      <c r="V1862" s="4" t="s">
        <v>8556</v>
      </c>
      <c r="W1862" s="4" t="s">
        <v>8557</v>
      </c>
      <c r="X1862" s="4"/>
      <c r="Y1862" s="4"/>
      <c r="Z1862" s="4" t="s">
        <v>8558</v>
      </c>
      <c r="AA1862" s="4">
        <v>1866.0</v>
      </c>
      <c r="AB1862" s="4" t="s">
        <v>49</v>
      </c>
      <c r="AC1862" s="4"/>
      <c r="AD1862" s="4"/>
      <c r="AE1862" s="4"/>
      <c r="AF1862" s="4"/>
      <c r="AG1862" s="4"/>
      <c r="AH1862" s="4"/>
      <c r="AI1862" s="4"/>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c r="BI1862" s="4"/>
      <c r="BJ1862" s="243" t="str">
        <f t="shared" si="191"/>
        <v>TNLT</v>
      </c>
      <c r="BK1862" s="4"/>
      <c r="BL1862" s="4"/>
      <c r="BM1862" s="4"/>
      <c r="BN1862" s="4"/>
      <c r="BO1862" s="4"/>
      <c r="BP1862" s="4"/>
      <c r="BQ1862" s="4"/>
      <c r="BR1862" s="4"/>
      <c r="BS1862" s="4"/>
      <c r="BT1862" s="4"/>
      <c r="BU1862" s="4"/>
      <c r="BV1862" s="4"/>
      <c r="BW1862" s="4"/>
      <c r="BX1862" s="4"/>
      <c r="BY1862" s="4"/>
      <c r="BZ1862" s="4"/>
      <c r="CA1862" s="4"/>
      <c r="CB1862" s="4"/>
      <c r="CC1862" s="4"/>
      <c r="CD1862" s="4"/>
      <c r="CE1862" s="4"/>
      <c r="CF1862" s="4"/>
      <c r="CG1862" s="4"/>
      <c r="CH1862" s="4"/>
      <c r="CI1862" s="4"/>
      <c r="CJ1862" s="4"/>
      <c r="CK1862" s="4"/>
      <c r="CL1862" s="4"/>
      <c r="CM1862" s="4"/>
    </row>
    <row r="1863" ht="14.25" customHeight="1">
      <c r="A1863" s="1" t="str">
        <f t="shared" si="189"/>
        <v/>
      </c>
      <c r="B1863" s="103" t="str">
        <f t="shared" si="4"/>
        <v>Có sẵn</v>
      </c>
      <c r="C1863" s="4" t="s">
        <v>7852</v>
      </c>
      <c r="D1863" s="4"/>
      <c r="E1863" s="4"/>
      <c r="F1863" s="4"/>
      <c r="G1863" s="4"/>
      <c r="H1863" s="4"/>
      <c r="I1863" s="4"/>
      <c r="J1863" s="4"/>
      <c r="K1863" s="4"/>
      <c r="L1863" s="4"/>
      <c r="M1863" s="4"/>
      <c r="N1863" s="4"/>
      <c r="O1863" s="4"/>
      <c r="P1863" s="4"/>
      <c r="Q1863" s="4" t="s">
        <v>5</v>
      </c>
      <c r="R1863" s="4" t="s">
        <v>8559</v>
      </c>
      <c r="S1863" s="4" t="s">
        <v>7954</v>
      </c>
      <c r="T1863" s="4" t="s">
        <v>8520</v>
      </c>
      <c r="U1863" s="4" t="s">
        <v>7797</v>
      </c>
      <c r="V1863" s="4" t="s">
        <v>7796</v>
      </c>
      <c r="W1863" s="4" t="s">
        <v>8243</v>
      </c>
      <c r="X1863" s="4" t="s">
        <v>150</v>
      </c>
      <c r="Y1863" s="4"/>
      <c r="Z1863" s="4" t="s">
        <v>8560</v>
      </c>
      <c r="AA1863" s="4">
        <v>1867.0</v>
      </c>
      <c r="AB1863" s="4" t="s">
        <v>49</v>
      </c>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c r="BI1863" s="4"/>
      <c r="BJ1863" s="243" t="str">
        <f t="shared" si="191"/>
        <v>TNLT</v>
      </c>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c r="CL1863" s="4"/>
      <c r="CM1863" s="4"/>
    </row>
    <row r="1864" ht="14.25" customHeight="1">
      <c r="A1864" s="1" t="str">
        <f t="shared" si="189"/>
        <v/>
      </c>
      <c r="B1864" s="103" t="str">
        <f t="shared" si="4"/>
        <v>Có sẵn</v>
      </c>
      <c r="C1864" s="4" t="s">
        <v>7852</v>
      </c>
      <c r="D1864" s="4"/>
      <c r="E1864" s="4"/>
      <c r="F1864" s="4"/>
      <c r="G1864" s="4"/>
      <c r="H1864" s="4"/>
      <c r="I1864" s="4"/>
      <c r="J1864" s="4"/>
      <c r="K1864" s="4"/>
      <c r="L1864" s="4"/>
      <c r="M1864" s="4"/>
      <c r="N1864" s="4"/>
      <c r="O1864" s="4"/>
      <c r="P1864" s="4"/>
      <c r="Q1864" s="4" t="s">
        <v>5</v>
      </c>
      <c r="R1864" s="4" t="s">
        <v>8561</v>
      </c>
      <c r="S1864" s="4" t="s">
        <v>8553</v>
      </c>
      <c r="T1864" s="4" t="s">
        <v>8554</v>
      </c>
      <c r="U1864" s="4" t="s">
        <v>8555</v>
      </c>
      <c r="V1864" s="4" t="s">
        <v>8556</v>
      </c>
      <c r="W1864" s="4" t="s">
        <v>8562</v>
      </c>
      <c r="X1864" s="4" t="s">
        <v>150</v>
      </c>
      <c r="Y1864" s="4"/>
      <c r="Z1864" s="4" t="s">
        <v>8563</v>
      </c>
      <c r="AA1864" s="4">
        <v>1868.0</v>
      </c>
      <c r="AB1864" s="4" t="s">
        <v>49</v>
      </c>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4"/>
      <c r="BH1864" s="4"/>
      <c r="BI1864" s="4"/>
      <c r="BJ1864" s="243" t="str">
        <f t="shared" si="191"/>
        <v>TNLT</v>
      </c>
      <c r="BK1864" s="4"/>
      <c r="BL1864" s="4"/>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c r="CL1864" s="4"/>
      <c r="CM1864" s="4"/>
    </row>
    <row r="1865" ht="14.25" customHeight="1">
      <c r="A1865" s="1" t="str">
        <f t="shared" si="189"/>
        <v/>
      </c>
      <c r="B1865" s="103" t="str">
        <f t="shared" si="4"/>
        <v>Có sẵn</v>
      </c>
      <c r="C1865" s="4" t="s">
        <v>7852</v>
      </c>
      <c r="D1865" s="4"/>
      <c r="E1865" s="4"/>
      <c r="F1865" s="4"/>
      <c r="G1865" s="4"/>
      <c r="H1865" s="4"/>
      <c r="I1865" s="4"/>
      <c r="J1865" s="4"/>
      <c r="K1865" s="4"/>
      <c r="L1865" s="4"/>
      <c r="M1865" s="4"/>
      <c r="N1865" s="4"/>
      <c r="O1865" s="4"/>
      <c r="P1865" s="4"/>
      <c r="Q1865" s="4" t="s">
        <v>5</v>
      </c>
      <c r="R1865" s="4" t="s">
        <v>8552</v>
      </c>
      <c r="S1865" s="4" t="s">
        <v>8553</v>
      </c>
      <c r="T1865" s="4" t="s">
        <v>8554</v>
      </c>
      <c r="U1865" s="4" t="s">
        <v>8555</v>
      </c>
      <c r="V1865" s="4" t="s">
        <v>8556</v>
      </c>
      <c r="W1865" s="4" t="s">
        <v>8562</v>
      </c>
      <c r="X1865" s="4" t="s">
        <v>150</v>
      </c>
      <c r="Y1865" s="4"/>
      <c r="Z1865" s="4" t="s">
        <v>8564</v>
      </c>
      <c r="AA1865" s="4">
        <v>1869.0</v>
      </c>
      <c r="AB1865" s="4" t="s">
        <v>49</v>
      </c>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4"/>
      <c r="BH1865" s="4"/>
      <c r="BI1865" s="4"/>
      <c r="BJ1865" s="243" t="str">
        <f t="shared" si="191"/>
        <v>TNLT</v>
      </c>
      <c r="BK1865" s="4"/>
      <c r="BL1865" s="4"/>
      <c r="BM1865" s="4"/>
      <c r="BN1865" s="4"/>
      <c r="BO1865" s="4"/>
      <c r="BP1865" s="4"/>
      <c r="BQ1865" s="4"/>
      <c r="BR1865" s="4"/>
      <c r="BS1865" s="4"/>
      <c r="BT1865" s="4"/>
      <c r="BU1865" s="4"/>
      <c r="BV1865" s="4"/>
      <c r="BW1865" s="4"/>
      <c r="BX1865" s="4"/>
      <c r="BY1865" s="4"/>
      <c r="BZ1865" s="4"/>
      <c r="CA1865" s="4"/>
      <c r="CB1865" s="4"/>
      <c r="CC1865" s="4"/>
      <c r="CD1865" s="4"/>
      <c r="CE1865" s="4"/>
      <c r="CF1865" s="4"/>
      <c r="CG1865" s="4"/>
      <c r="CH1865" s="4"/>
      <c r="CI1865" s="4"/>
      <c r="CJ1865" s="4"/>
      <c r="CK1865" s="4"/>
      <c r="CL1865" s="4"/>
      <c r="CM1865" s="4"/>
    </row>
    <row r="1866" ht="14.25" customHeight="1">
      <c r="A1866" s="1" t="str">
        <f t="shared" si="189"/>
        <v/>
      </c>
      <c r="B1866" s="103" t="str">
        <f t="shared" si="4"/>
        <v>Có sẵn</v>
      </c>
      <c r="C1866" s="4" t="s">
        <v>7852</v>
      </c>
      <c r="D1866" s="4"/>
      <c r="E1866" s="4"/>
      <c r="F1866" s="4"/>
      <c r="G1866" s="4"/>
      <c r="H1866" s="4"/>
      <c r="I1866" s="4"/>
      <c r="J1866" s="4"/>
      <c r="K1866" s="4"/>
      <c r="L1866" s="4"/>
      <c r="M1866" s="4"/>
      <c r="N1866" s="4"/>
      <c r="O1866" s="4"/>
      <c r="P1866" s="4"/>
      <c r="Q1866" s="4" t="s">
        <v>5</v>
      </c>
      <c r="R1866" s="4" t="s">
        <v>8565</v>
      </c>
      <c r="S1866" s="4" t="s">
        <v>8542</v>
      </c>
      <c r="T1866" s="4" t="s">
        <v>8543</v>
      </c>
      <c r="U1866" s="4" t="s">
        <v>8544</v>
      </c>
      <c r="V1866" s="4" t="s">
        <v>8545</v>
      </c>
      <c r="W1866" s="4" t="s">
        <v>8546</v>
      </c>
      <c r="X1866" s="4"/>
      <c r="Y1866" s="4"/>
      <c r="Z1866" s="4" t="s">
        <v>1076</v>
      </c>
      <c r="AA1866" s="4">
        <v>1870.0</v>
      </c>
      <c r="AB1866" s="4" t="s">
        <v>49</v>
      </c>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c r="BI1866" s="4"/>
      <c r="BJ1866" s="243" t="str">
        <f t="shared" si="191"/>
        <v>TNLT</v>
      </c>
      <c r="BK1866" s="4"/>
      <c r="BL1866" s="4"/>
      <c r="BM1866" s="4"/>
      <c r="BN1866" s="4"/>
      <c r="BO1866" s="4"/>
      <c r="BP1866" s="4"/>
      <c r="BQ1866" s="4"/>
      <c r="BR1866" s="4"/>
      <c r="BS1866" s="4"/>
      <c r="BT1866" s="4"/>
      <c r="BU1866" s="4"/>
      <c r="BV1866" s="4"/>
      <c r="BW1866" s="4"/>
      <c r="BX1866" s="4"/>
      <c r="BY1866" s="4"/>
      <c r="BZ1866" s="4"/>
      <c r="CA1866" s="4"/>
      <c r="CB1866" s="4"/>
      <c r="CC1866" s="4"/>
      <c r="CD1866" s="4"/>
      <c r="CE1866" s="4"/>
      <c r="CF1866" s="4"/>
      <c r="CG1866" s="4"/>
      <c r="CH1866" s="4"/>
      <c r="CI1866" s="4"/>
      <c r="CJ1866" s="4"/>
      <c r="CK1866" s="4"/>
      <c r="CL1866" s="4"/>
      <c r="CM1866" s="4"/>
    </row>
    <row r="1867" ht="14.25" customHeight="1">
      <c r="A1867" s="1" t="str">
        <f t="shared" si="189"/>
        <v/>
      </c>
      <c r="B1867" s="103" t="str">
        <f t="shared" si="4"/>
        <v>Có sẵn</v>
      </c>
      <c r="C1867" s="4" t="s">
        <v>7852</v>
      </c>
      <c r="D1867" s="4"/>
      <c r="E1867" s="4"/>
      <c r="F1867" s="4"/>
      <c r="G1867" s="4"/>
      <c r="H1867" s="4"/>
      <c r="I1867" s="4"/>
      <c r="J1867" s="4"/>
      <c r="K1867" s="4"/>
      <c r="L1867" s="4"/>
      <c r="M1867" s="4"/>
      <c r="N1867" s="4"/>
      <c r="O1867" s="4"/>
      <c r="P1867" s="4"/>
      <c r="Q1867" s="4" t="s">
        <v>9</v>
      </c>
      <c r="R1867" s="4" t="s">
        <v>8566</v>
      </c>
      <c r="S1867" s="4"/>
      <c r="T1867" s="4"/>
      <c r="U1867" s="4"/>
      <c r="V1867" s="4"/>
      <c r="W1867" s="4"/>
      <c r="X1867" s="4"/>
      <c r="Y1867" s="4"/>
      <c r="Z1867" s="4" t="s">
        <v>8567</v>
      </c>
      <c r="AA1867" s="4">
        <v>1871.0</v>
      </c>
      <c r="AB1867" s="4" t="s">
        <v>49</v>
      </c>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4"/>
      <c r="BH1867" s="4"/>
      <c r="BI1867" s="4"/>
      <c r="BJ1867" s="243" t="str">
        <f t="shared" si="191"/>
        <v>TL</v>
      </c>
      <c r="BK1867" s="4"/>
      <c r="BL1867" s="4"/>
      <c r="BM1867" s="4"/>
      <c r="BN1867" s="4"/>
      <c r="BO1867" s="4"/>
      <c r="BP1867" s="4"/>
      <c r="BQ1867" s="4"/>
      <c r="BR1867" s="4"/>
      <c r="BS1867" s="4"/>
      <c r="BT1867" s="4"/>
      <c r="BU1867" s="4"/>
      <c r="BV1867" s="4"/>
      <c r="BW1867" s="4"/>
      <c r="BX1867" s="4"/>
      <c r="BY1867" s="4"/>
      <c r="BZ1867" s="4"/>
      <c r="CA1867" s="4"/>
      <c r="CB1867" s="4"/>
      <c r="CC1867" s="4"/>
      <c r="CD1867" s="4"/>
      <c r="CE1867" s="4"/>
      <c r="CF1867" s="4"/>
      <c r="CG1867" s="4"/>
      <c r="CH1867" s="4"/>
      <c r="CI1867" s="4"/>
      <c r="CJ1867" s="4"/>
      <c r="CK1867" s="4"/>
      <c r="CL1867" s="4"/>
      <c r="CM1867" s="4"/>
    </row>
    <row r="1868" ht="14.25" customHeight="1">
      <c r="A1868" s="1" t="str">
        <f t="shared" si="189"/>
        <v/>
      </c>
      <c r="B1868" s="103" t="str">
        <f t="shared" si="4"/>
        <v>Có sẵn</v>
      </c>
      <c r="C1868" s="4" t="s">
        <v>7866</v>
      </c>
      <c r="D1868" s="4"/>
      <c r="E1868" s="4"/>
      <c r="F1868" s="4"/>
      <c r="G1868" s="4" t="s">
        <v>7867</v>
      </c>
      <c r="H1868" s="4"/>
      <c r="I1868" s="4"/>
      <c r="J1868" s="4" t="s">
        <v>3099</v>
      </c>
      <c r="K1868" s="4"/>
      <c r="L1868" s="4"/>
      <c r="M1868" s="4" t="s">
        <v>47</v>
      </c>
      <c r="N1868" s="4" t="s">
        <v>5</v>
      </c>
      <c r="O1868" s="4" t="s">
        <v>1246</v>
      </c>
      <c r="P1868" s="4" t="s">
        <v>2147</v>
      </c>
      <c r="Q1868" s="4" t="s">
        <v>5</v>
      </c>
      <c r="R1868" s="4" t="s">
        <v>7868</v>
      </c>
      <c r="S1868" s="4" t="s">
        <v>7869</v>
      </c>
      <c r="T1868" s="4" t="s">
        <v>7870</v>
      </c>
      <c r="U1868" s="4" t="s">
        <v>7871</v>
      </c>
      <c r="V1868" s="4" t="s">
        <v>7872</v>
      </c>
      <c r="W1868" s="4" t="s">
        <v>7873</v>
      </c>
      <c r="X1868" s="4" t="s">
        <v>636</v>
      </c>
      <c r="Y1868" s="4" t="s">
        <v>7874</v>
      </c>
      <c r="Z1868" s="4"/>
      <c r="AA1868" s="4">
        <v>1872.0</v>
      </c>
      <c r="AB1868" s="4" t="s">
        <v>49</v>
      </c>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4"/>
      <c r="BH1868" s="4"/>
      <c r="BI1868" s="4"/>
      <c r="BJ1868" s="243" t="str">
        <f t="shared" si="191"/>
        <v>TNLT</v>
      </c>
      <c r="BK1868" s="4"/>
      <c r="BL1868" s="4"/>
      <c r="BM1868" s="4"/>
      <c r="BN1868" s="4"/>
      <c r="BO1868" s="4"/>
      <c r="BP1868" s="4"/>
      <c r="BQ1868" s="4"/>
      <c r="BR1868" s="4"/>
      <c r="BS1868" s="4"/>
      <c r="BT1868" s="4"/>
      <c r="BU1868" s="4"/>
      <c r="BV1868" s="4"/>
      <c r="BW1868" s="4"/>
      <c r="BX1868" s="4"/>
      <c r="BY1868" s="4"/>
      <c r="BZ1868" s="4"/>
      <c r="CA1868" s="4"/>
      <c r="CB1868" s="4"/>
      <c r="CC1868" s="4"/>
      <c r="CD1868" s="4"/>
      <c r="CE1868" s="4"/>
      <c r="CF1868" s="4"/>
      <c r="CG1868" s="4"/>
      <c r="CH1868" s="4"/>
      <c r="CI1868" s="4"/>
      <c r="CJ1868" s="4"/>
      <c r="CK1868" s="4"/>
      <c r="CL1868" s="4"/>
      <c r="CM1868" s="4"/>
    </row>
    <row r="1869" ht="14.25" customHeight="1">
      <c r="A1869" s="1" t="str">
        <f t="shared" si="189"/>
        <v/>
      </c>
      <c r="B1869" s="103" t="str">
        <f t="shared" si="4"/>
        <v>Có sẵn</v>
      </c>
      <c r="C1869" s="4" t="s">
        <v>7866</v>
      </c>
      <c r="D1869" s="4"/>
      <c r="E1869" s="4"/>
      <c r="F1869" s="4"/>
      <c r="G1869" s="4" t="s">
        <v>7867</v>
      </c>
      <c r="H1869" s="4"/>
      <c r="I1869" s="4"/>
      <c r="J1869" s="4" t="s">
        <v>3099</v>
      </c>
      <c r="K1869" s="4"/>
      <c r="L1869" s="4"/>
      <c r="M1869" s="4" t="s">
        <v>47</v>
      </c>
      <c r="N1869" s="4" t="s">
        <v>5</v>
      </c>
      <c r="O1869" s="4" t="s">
        <v>1246</v>
      </c>
      <c r="P1869" s="4" t="s">
        <v>2147</v>
      </c>
      <c r="Q1869" s="4" t="s">
        <v>5</v>
      </c>
      <c r="R1869" s="4" t="s">
        <v>7875</v>
      </c>
      <c r="S1869" s="4" t="s">
        <v>7876</v>
      </c>
      <c r="T1869" s="4" t="s">
        <v>7877</v>
      </c>
      <c r="U1869" s="4" t="s">
        <v>7878</v>
      </c>
      <c r="V1869" s="4" t="s">
        <v>7879</v>
      </c>
      <c r="W1869" s="4" t="s">
        <v>7880</v>
      </c>
      <c r="X1869" s="4" t="s">
        <v>7881</v>
      </c>
      <c r="Y1869" s="4" t="s">
        <v>7882</v>
      </c>
      <c r="Z1869" s="4"/>
      <c r="AA1869" s="4">
        <v>1873.0</v>
      </c>
      <c r="AB1869" s="4" t="s">
        <v>49</v>
      </c>
      <c r="AC1869" s="4"/>
      <c r="AD1869" s="20" t="s">
        <v>2434</v>
      </c>
      <c r="AE1869" s="4"/>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c r="BE1869" s="4"/>
      <c r="BF1869" s="4"/>
      <c r="BG1869" s="4"/>
      <c r="BH1869" s="4"/>
      <c r="BI1869" s="4"/>
      <c r="BJ1869" s="243" t="str">
        <f t="shared" si="191"/>
        <v>TNLT</v>
      </c>
      <c r="BK1869" s="4"/>
      <c r="BL1869" s="4"/>
      <c r="BM1869" s="4"/>
      <c r="BN1869" s="4"/>
      <c r="BO1869" s="4"/>
      <c r="BP1869" s="4"/>
      <c r="BQ1869" s="4"/>
      <c r="BR1869" s="4"/>
      <c r="BS1869" s="4"/>
      <c r="BT1869" s="4"/>
      <c r="BU1869" s="4"/>
      <c r="BV1869" s="4"/>
      <c r="BW1869" s="4"/>
      <c r="BX1869" s="4"/>
      <c r="BY1869" s="4"/>
      <c r="BZ1869" s="4"/>
      <c r="CA1869" s="4"/>
      <c r="CB1869" s="4"/>
      <c r="CC1869" s="4"/>
      <c r="CD1869" s="4"/>
      <c r="CE1869" s="4"/>
      <c r="CF1869" s="4"/>
      <c r="CG1869" s="4"/>
      <c r="CH1869" s="4"/>
      <c r="CI1869" s="4"/>
      <c r="CJ1869" s="4"/>
      <c r="CK1869" s="4"/>
      <c r="CL1869" s="4"/>
      <c r="CM1869" s="4"/>
    </row>
    <row r="1870" ht="14.25" customHeight="1">
      <c r="A1870" s="1" t="str">
        <f t="shared" si="189"/>
        <v/>
      </c>
      <c r="B1870" s="103" t="str">
        <f t="shared" si="4"/>
        <v>Tự do chọn</v>
      </c>
      <c r="C1870" s="4" t="s">
        <v>7866</v>
      </c>
      <c r="D1870" s="4"/>
      <c r="E1870" s="4"/>
      <c r="F1870" s="4"/>
      <c r="G1870" s="4" t="s">
        <v>7867</v>
      </c>
      <c r="H1870" s="4"/>
      <c r="I1870" s="4"/>
      <c r="J1870" s="4" t="s">
        <v>3099</v>
      </c>
      <c r="K1870" s="4"/>
      <c r="L1870" s="4"/>
      <c r="M1870" s="4" t="s">
        <v>49</v>
      </c>
      <c r="N1870" s="4" t="s">
        <v>9</v>
      </c>
      <c r="O1870" s="4"/>
      <c r="P1870" s="4"/>
      <c r="Q1870" s="4"/>
      <c r="R1870" s="4"/>
      <c r="S1870" s="4"/>
      <c r="T1870" s="4"/>
      <c r="U1870" s="4"/>
      <c r="V1870" s="4"/>
      <c r="W1870" s="4"/>
      <c r="X1870" s="4"/>
      <c r="Y1870" s="4"/>
      <c r="Z1870" s="4"/>
      <c r="AA1870" s="4">
        <v>1874.0</v>
      </c>
      <c r="AB1870" s="4" t="s">
        <v>47</v>
      </c>
      <c r="AC1870" s="4"/>
      <c r="AD1870" s="20" t="s">
        <v>1810</v>
      </c>
      <c r="AE1870" s="20"/>
      <c r="AF1870" s="289" t="s">
        <v>8501</v>
      </c>
      <c r="AG1870" s="289" t="s">
        <v>8501</v>
      </c>
      <c r="AH1870" s="289" t="s">
        <v>8501</v>
      </c>
      <c r="AI1870" s="289" t="s">
        <v>8501</v>
      </c>
      <c r="AJ1870" s="289" t="s">
        <v>8501</v>
      </c>
      <c r="AK1870" s="289" t="s">
        <v>8501</v>
      </c>
      <c r="AL1870" s="289" t="s">
        <v>8501</v>
      </c>
      <c r="AM1870" s="289" t="s">
        <v>8501</v>
      </c>
      <c r="AN1870" s="67" t="s">
        <v>10702</v>
      </c>
      <c r="AO1870" s="67" t="s">
        <v>10703</v>
      </c>
      <c r="AP1870" s="4"/>
      <c r="AQ1870" s="4"/>
      <c r="AR1870" s="4"/>
      <c r="AS1870" s="4"/>
      <c r="AT1870" s="4"/>
      <c r="AU1870" s="4"/>
      <c r="AV1870" s="4"/>
      <c r="AW1870" s="4"/>
      <c r="AX1870" s="4"/>
      <c r="AY1870" s="4"/>
      <c r="AZ1870" s="4"/>
      <c r="BA1870" s="4"/>
      <c r="BB1870" s="4"/>
      <c r="BC1870" s="4"/>
      <c r="BD1870" s="4"/>
      <c r="BE1870" s="4"/>
      <c r="BF1870" s="4"/>
      <c r="BG1870" s="4"/>
      <c r="BH1870" s="4"/>
      <c r="BI1870" s="4"/>
      <c r="BJ1870" s="243" t="str">
        <f t="shared" si="191"/>
        <v>TL</v>
      </c>
      <c r="BK1870" s="4"/>
      <c r="BL1870" s="4"/>
      <c r="BM1870" s="4"/>
      <c r="BN1870" s="4"/>
      <c r="BO1870" s="4"/>
      <c r="BP1870" s="4"/>
      <c r="BQ1870" s="4"/>
      <c r="BR1870" s="4"/>
      <c r="BS1870" s="4"/>
      <c r="BT1870" s="4"/>
      <c r="BU1870" s="4"/>
      <c r="BV1870" s="4"/>
      <c r="BW1870" s="4"/>
      <c r="BX1870" s="4"/>
      <c r="BY1870" s="4"/>
      <c r="BZ1870" s="4"/>
      <c r="CA1870" s="4"/>
      <c r="CB1870" s="4"/>
      <c r="CC1870" s="4"/>
      <c r="CD1870" s="4"/>
      <c r="CE1870" s="4"/>
      <c r="CF1870" s="4"/>
      <c r="CG1870" s="4"/>
      <c r="CH1870" s="4"/>
      <c r="CI1870" s="4"/>
      <c r="CJ1870" s="4"/>
      <c r="CK1870" s="4"/>
      <c r="CL1870" s="4"/>
      <c r="CM1870" s="4"/>
    </row>
    <row r="1871" ht="14.25" customHeight="1">
      <c r="A1871" s="1" t="str">
        <f t="shared" si="189"/>
        <v/>
      </c>
      <c r="B1871" s="103" t="str">
        <f t="shared" si="4"/>
        <v>Sai lớp</v>
      </c>
      <c r="C1871" s="4" t="s">
        <v>7866</v>
      </c>
      <c r="D1871" s="4"/>
      <c r="E1871" s="4"/>
      <c r="F1871" s="4"/>
      <c r="G1871" s="4" t="s">
        <v>7867</v>
      </c>
      <c r="H1871" s="4"/>
      <c r="I1871" s="4"/>
      <c r="J1871" s="4" t="s">
        <v>3099</v>
      </c>
      <c r="K1871" s="4"/>
      <c r="L1871" s="4"/>
      <c r="M1871" s="4" t="s">
        <v>49</v>
      </c>
      <c r="N1871" s="4" t="s">
        <v>9</v>
      </c>
      <c r="O1871" s="4" t="s">
        <v>42</v>
      </c>
      <c r="P1871" s="4"/>
      <c r="Q1871" s="4"/>
      <c r="R1871" s="4"/>
      <c r="S1871" s="4"/>
      <c r="T1871" s="4"/>
      <c r="U1871" s="4"/>
      <c r="V1871" s="4"/>
      <c r="W1871" s="4"/>
      <c r="X1871" s="4"/>
      <c r="Y1871" s="4"/>
      <c r="Z1871" s="4"/>
      <c r="AA1871" s="4">
        <v>1874.0</v>
      </c>
      <c r="AB1871" s="4" t="s">
        <v>47</v>
      </c>
      <c r="AC1871" s="4"/>
      <c r="AD1871" s="20" t="s">
        <v>860</v>
      </c>
      <c r="AE1871" s="289" t="s">
        <v>8501</v>
      </c>
      <c r="AF1871" s="289" t="s">
        <v>8501</v>
      </c>
      <c r="AG1871" s="289" t="s">
        <v>8501</v>
      </c>
      <c r="AH1871" s="289" t="s">
        <v>8501</v>
      </c>
      <c r="AI1871" s="289" t="s">
        <v>8501</v>
      </c>
      <c r="AJ1871" s="289" t="s">
        <v>8501</v>
      </c>
      <c r="AK1871" s="289" t="s">
        <v>8501</v>
      </c>
      <c r="AL1871" s="289" t="s">
        <v>8501</v>
      </c>
      <c r="AM1871" s="289" t="s">
        <v>8501</v>
      </c>
      <c r="AN1871" s="67" t="s">
        <v>10702</v>
      </c>
      <c r="AO1871" s="67" t="s">
        <v>10703</v>
      </c>
      <c r="AP1871" s="4"/>
      <c r="AQ1871" s="4"/>
      <c r="AR1871" s="4"/>
      <c r="AS1871" s="4"/>
      <c r="AT1871" s="4"/>
      <c r="AU1871" s="4"/>
      <c r="AV1871" s="4"/>
      <c r="AW1871" s="4"/>
      <c r="AX1871" s="4"/>
      <c r="AY1871" s="4"/>
      <c r="AZ1871" s="4"/>
      <c r="BA1871" s="4"/>
      <c r="BB1871" s="4"/>
      <c r="BC1871" s="4"/>
      <c r="BD1871" s="4"/>
      <c r="BE1871" s="4"/>
      <c r="BF1871" s="4"/>
      <c r="BG1871" s="4"/>
      <c r="BH1871" s="4"/>
      <c r="BI1871" s="4"/>
      <c r="BJ1871" s="243" t="str">
        <f t="shared" si="191"/>
        <v>TL</v>
      </c>
      <c r="BK1871" s="4"/>
      <c r="BL1871" s="4"/>
      <c r="BM1871" s="4"/>
      <c r="BN1871" s="4"/>
      <c r="BO1871" s="4"/>
      <c r="BP1871" s="4"/>
      <c r="BQ1871" s="4"/>
      <c r="BR1871" s="4"/>
      <c r="BS1871" s="4"/>
      <c r="BT1871" s="4"/>
      <c r="BU1871" s="4"/>
      <c r="BV1871" s="4"/>
      <c r="BW1871" s="4"/>
      <c r="BX1871" s="4"/>
      <c r="BY1871" s="4"/>
      <c r="BZ1871" s="4"/>
      <c r="CA1871" s="4"/>
      <c r="CB1871" s="4"/>
      <c r="CC1871" s="4"/>
      <c r="CD1871" s="4"/>
      <c r="CE1871" s="4"/>
      <c r="CF1871" s="4"/>
      <c r="CG1871" s="4"/>
      <c r="CH1871" s="4"/>
      <c r="CI1871" s="4"/>
      <c r="CJ1871" s="4"/>
      <c r="CK1871" s="4"/>
      <c r="CL1871" s="4"/>
      <c r="CM1871" s="4"/>
    </row>
    <row r="1872" ht="14.25" customHeight="1">
      <c r="A1872" s="1" t="str">
        <f t="shared" si="189"/>
        <v>OK</v>
      </c>
      <c r="B1872" s="103" t="str">
        <f t="shared" si="4"/>
        <v>OK</v>
      </c>
      <c r="C1872" s="4" t="s">
        <v>7866</v>
      </c>
      <c r="D1872" s="4"/>
      <c r="E1872" s="4"/>
      <c r="F1872" s="4"/>
      <c r="G1872" s="4" t="s">
        <v>7867</v>
      </c>
      <c r="H1872" s="4"/>
      <c r="I1872" s="4"/>
      <c r="J1872" s="4" t="s">
        <v>3099</v>
      </c>
      <c r="K1872" s="4"/>
      <c r="L1872" s="4"/>
      <c r="M1872" s="4" t="s">
        <v>49</v>
      </c>
      <c r="N1872" s="4" t="s">
        <v>9</v>
      </c>
      <c r="O1872" s="4" t="s">
        <v>3229</v>
      </c>
      <c r="P1872" s="4" t="s">
        <v>3748</v>
      </c>
      <c r="Q1872" s="4"/>
      <c r="R1872" s="4" t="s">
        <v>8172</v>
      </c>
      <c r="S1872" s="4"/>
      <c r="T1872" s="4"/>
      <c r="U1872" s="4"/>
      <c r="V1872" s="4"/>
      <c r="W1872" s="4"/>
      <c r="X1872" s="4"/>
      <c r="Y1872" s="4"/>
      <c r="Z1872" s="4"/>
      <c r="AA1872" s="4">
        <v>1875.0</v>
      </c>
      <c r="AB1872" s="4" t="s">
        <v>47</v>
      </c>
      <c r="AC1872" s="4"/>
      <c r="AD1872" s="20" t="s">
        <v>534</v>
      </c>
      <c r="AE1872" s="4"/>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c r="BE1872" s="4"/>
      <c r="BF1872" s="4"/>
      <c r="BG1872" s="4"/>
      <c r="BH1872" s="4"/>
      <c r="BI1872" s="4"/>
      <c r="BJ1872" s="243" t="str">
        <f t="shared" si="191"/>
        <v>TL</v>
      </c>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c r="CL1872" s="4"/>
      <c r="CM1872" s="4"/>
    </row>
    <row r="1873" ht="14.25" customHeight="1">
      <c r="A1873" s="1" t="str">
        <f t="shared" si="189"/>
        <v>OK</v>
      </c>
      <c r="B1873" s="103" t="str">
        <f t="shared" si="4"/>
        <v>OK</v>
      </c>
      <c r="C1873" s="4" t="s">
        <v>7866</v>
      </c>
      <c r="D1873" s="4"/>
      <c r="E1873" s="4"/>
      <c r="F1873" s="4"/>
      <c r="G1873" s="4" t="s">
        <v>7867</v>
      </c>
      <c r="H1873" s="4"/>
      <c r="I1873" s="4"/>
      <c r="J1873" s="4" t="s">
        <v>3099</v>
      </c>
      <c r="K1873" s="4"/>
      <c r="L1873" s="4"/>
      <c r="M1873" s="4" t="s">
        <v>49</v>
      </c>
      <c r="N1873" s="4" t="s">
        <v>9</v>
      </c>
      <c r="O1873" s="4" t="s">
        <v>3229</v>
      </c>
      <c r="P1873" s="4" t="s">
        <v>3748</v>
      </c>
      <c r="Q1873" s="4"/>
      <c r="R1873" s="4" t="s">
        <v>8172</v>
      </c>
      <c r="S1873" s="4"/>
      <c r="T1873" s="4"/>
      <c r="U1873" s="4"/>
      <c r="V1873" s="4"/>
      <c r="W1873" s="4"/>
      <c r="X1873" s="4" t="s">
        <v>8173</v>
      </c>
      <c r="Y1873" s="4" t="s">
        <v>8174</v>
      </c>
      <c r="Z1873" s="4"/>
      <c r="AA1873" s="4">
        <v>1875.0</v>
      </c>
      <c r="AB1873" s="4" t="s">
        <v>47</v>
      </c>
      <c r="AC1873" s="4"/>
      <c r="AD1873" s="20" t="s">
        <v>236</v>
      </c>
      <c r="AE1873" s="67" t="s">
        <v>10704</v>
      </c>
      <c r="AF1873" s="67" t="s">
        <v>9</v>
      </c>
      <c r="AG1873" s="67"/>
      <c r="AH1873" s="67"/>
      <c r="AI1873" s="67"/>
      <c r="AJ1873" s="67"/>
      <c r="AK1873" s="67"/>
      <c r="AL1873" s="67" t="s">
        <v>10705</v>
      </c>
      <c r="AM1873" s="67" t="s">
        <v>10706</v>
      </c>
      <c r="AN1873" s="67" t="s">
        <v>10707</v>
      </c>
      <c r="AO1873" s="67" t="s">
        <v>10708</v>
      </c>
      <c r="AP1873" s="4"/>
      <c r="AQ1873" s="4"/>
      <c r="AR1873" s="4"/>
      <c r="AS1873" s="4"/>
      <c r="AT1873" s="4"/>
      <c r="AU1873" s="4"/>
      <c r="AV1873" s="4"/>
      <c r="AW1873" s="4"/>
      <c r="AX1873" s="4"/>
      <c r="AY1873" s="4"/>
      <c r="AZ1873" s="4"/>
      <c r="BA1873" s="4"/>
      <c r="BB1873" s="4"/>
      <c r="BC1873" s="4"/>
      <c r="BD1873" s="4"/>
      <c r="BE1873" s="4"/>
      <c r="BF1873" s="4"/>
      <c r="BG1873" s="4"/>
      <c r="BH1873" s="4"/>
      <c r="BI1873" s="4"/>
      <c r="BJ1873" s="243" t="str">
        <f t="shared" si="191"/>
        <v>TL</v>
      </c>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c r="CL1873" s="4"/>
      <c r="CM1873" s="4"/>
    </row>
    <row r="1874" ht="14.25" customHeight="1">
      <c r="A1874" s="1" t="str">
        <f t="shared" si="189"/>
        <v>OK</v>
      </c>
      <c r="B1874" s="103" t="str">
        <f t="shared" si="4"/>
        <v>OK</v>
      </c>
      <c r="C1874" s="4" t="s">
        <v>7866</v>
      </c>
      <c r="D1874" s="4"/>
      <c r="E1874" s="4"/>
      <c r="F1874" s="4"/>
      <c r="G1874" s="4" t="s">
        <v>7867</v>
      </c>
      <c r="H1874" s="4"/>
      <c r="I1874" s="4"/>
      <c r="J1874" s="4" t="s">
        <v>3099</v>
      </c>
      <c r="K1874" s="4"/>
      <c r="L1874" s="4"/>
      <c r="M1874" s="4" t="s">
        <v>49</v>
      </c>
      <c r="N1874" s="4" t="s">
        <v>8</v>
      </c>
      <c r="O1874" s="4" t="s">
        <v>3229</v>
      </c>
      <c r="P1874" s="4" t="s">
        <v>3748</v>
      </c>
      <c r="Q1874" s="4"/>
      <c r="R1874" s="4" t="s">
        <v>8182</v>
      </c>
      <c r="S1874" s="4" t="s">
        <v>8183</v>
      </c>
      <c r="T1874" s="4" t="s">
        <v>8184</v>
      </c>
      <c r="U1874" s="4" t="s">
        <v>8185</v>
      </c>
      <c r="V1874" s="4" t="s">
        <v>8186</v>
      </c>
      <c r="W1874" s="4" t="s">
        <v>8187</v>
      </c>
      <c r="X1874" s="4"/>
      <c r="Y1874" s="4"/>
      <c r="Z1874" s="4"/>
      <c r="AA1874" s="4">
        <v>1876.0</v>
      </c>
      <c r="AB1874" s="4" t="s">
        <v>47</v>
      </c>
      <c r="AC1874" s="4"/>
      <c r="AD1874" s="20" t="s">
        <v>595</v>
      </c>
      <c r="AE1874" s="67" t="s">
        <v>8362</v>
      </c>
      <c r="AF1874" s="67" t="s">
        <v>8</v>
      </c>
      <c r="AG1874" s="67" t="s">
        <v>8362</v>
      </c>
      <c r="AH1874" s="67" t="s">
        <v>8362</v>
      </c>
      <c r="AI1874" s="67" t="s">
        <v>8362</v>
      </c>
      <c r="AJ1874" s="67" t="s">
        <v>8362</v>
      </c>
      <c r="AK1874" s="67" t="s">
        <v>8362</v>
      </c>
      <c r="AL1874" s="67" t="s">
        <v>8501</v>
      </c>
      <c r="AM1874" s="67" t="s">
        <v>8501</v>
      </c>
      <c r="AN1874" s="67" t="s">
        <v>10626</v>
      </c>
      <c r="AO1874" s="67" t="s">
        <v>10709</v>
      </c>
      <c r="AP1874" s="4"/>
      <c r="AQ1874" s="4"/>
      <c r="AR1874" s="4"/>
      <c r="AS1874" s="4"/>
      <c r="AT1874" s="4"/>
      <c r="AU1874" s="4"/>
      <c r="AV1874" s="4"/>
      <c r="AW1874" s="4"/>
      <c r="AX1874" s="4"/>
      <c r="AY1874" s="4"/>
      <c r="AZ1874" s="4"/>
      <c r="BA1874" s="4"/>
      <c r="BB1874" s="4"/>
      <c r="BC1874" s="4"/>
      <c r="BD1874" s="4"/>
      <c r="BE1874" s="4"/>
      <c r="BF1874" s="4"/>
      <c r="BG1874" s="4"/>
      <c r="BH1874" s="4"/>
      <c r="BI1874" s="4"/>
      <c r="BJ1874" s="243" t="str">
        <f t="shared" si="191"/>
        <v>TNBT</v>
      </c>
      <c r="BK1874" s="4"/>
      <c r="BL1874" s="4"/>
      <c r="BM1874" s="4"/>
      <c r="BN1874" s="4"/>
      <c r="BO1874" s="4"/>
      <c r="BP1874" s="4"/>
      <c r="BQ1874" s="4"/>
      <c r="BR1874" s="4"/>
      <c r="BS1874" s="4"/>
      <c r="BT1874" s="4"/>
      <c r="BU1874" s="4"/>
      <c r="BV1874" s="4"/>
      <c r="BW1874" s="4"/>
      <c r="BX1874" s="4"/>
      <c r="BY1874" s="4"/>
      <c r="BZ1874" s="4"/>
      <c r="CA1874" s="4"/>
      <c r="CB1874" s="4"/>
      <c r="CC1874" s="4"/>
      <c r="CD1874" s="4"/>
      <c r="CE1874" s="4"/>
      <c r="CF1874" s="4"/>
      <c r="CG1874" s="4"/>
      <c r="CH1874" s="4"/>
      <c r="CI1874" s="4"/>
      <c r="CJ1874" s="4"/>
      <c r="CK1874" s="4"/>
      <c r="CL1874" s="4"/>
      <c r="CM1874" s="4"/>
    </row>
    <row r="1875" ht="14.25" customHeight="1">
      <c r="A1875" s="1" t="str">
        <f t="shared" si="189"/>
        <v>OK</v>
      </c>
      <c r="B1875" s="103" t="str">
        <f t="shared" si="4"/>
        <v>OK</v>
      </c>
      <c r="C1875" s="4" t="s">
        <v>7866</v>
      </c>
      <c r="D1875" s="4"/>
      <c r="E1875" s="4"/>
      <c r="F1875" s="4"/>
      <c r="G1875" s="4" t="s">
        <v>7867</v>
      </c>
      <c r="H1875" s="4"/>
      <c r="I1875" s="4"/>
      <c r="J1875" s="4" t="s">
        <v>3099</v>
      </c>
      <c r="K1875" s="4"/>
      <c r="L1875" s="4"/>
      <c r="M1875" s="4" t="s">
        <v>49</v>
      </c>
      <c r="N1875" s="4" t="s">
        <v>8</v>
      </c>
      <c r="O1875" s="4" t="s">
        <v>3229</v>
      </c>
      <c r="P1875" s="4" t="s">
        <v>3748</v>
      </c>
      <c r="Q1875" s="4"/>
      <c r="R1875" s="4" t="s">
        <v>8182</v>
      </c>
      <c r="S1875" s="4" t="s">
        <v>8183</v>
      </c>
      <c r="T1875" s="4" t="s">
        <v>8184</v>
      </c>
      <c r="U1875" s="4" t="s">
        <v>8185</v>
      </c>
      <c r="V1875" s="4" t="s">
        <v>8186</v>
      </c>
      <c r="W1875" s="4" t="s">
        <v>8187</v>
      </c>
      <c r="X1875" s="4" t="s">
        <v>410</v>
      </c>
      <c r="Y1875" s="4" t="s">
        <v>8188</v>
      </c>
      <c r="Z1875" s="4"/>
      <c r="AA1875" s="4">
        <v>1876.0</v>
      </c>
      <c r="AB1875" s="4" t="s">
        <v>47</v>
      </c>
      <c r="AC1875" s="4"/>
      <c r="AD1875" s="4"/>
      <c r="AE1875" s="4"/>
      <c r="AF1875" s="4"/>
      <c r="AG1875" s="4"/>
      <c r="AH1875" s="4"/>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c r="BI1875" s="4"/>
      <c r="BJ1875" s="243" t="str">
        <f t="shared" si="191"/>
        <v>TNBT</v>
      </c>
      <c r="BK1875" s="4"/>
      <c r="BL1875" s="4"/>
      <c r="BM1875" s="4"/>
      <c r="BN1875" s="4"/>
      <c r="BO1875" s="4"/>
      <c r="BP1875" s="4"/>
      <c r="BQ1875" s="4"/>
      <c r="BR1875" s="4"/>
      <c r="BS1875" s="4"/>
      <c r="BT1875" s="4"/>
      <c r="BU1875" s="4"/>
      <c r="BV1875" s="4"/>
      <c r="BW1875" s="4"/>
      <c r="BX1875" s="4"/>
      <c r="BY1875" s="4"/>
      <c r="BZ1875" s="4"/>
      <c r="CA1875" s="4"/>
      <c r="CB1875" s="4"/>
      <c r="CC1875" s="4"/>
      <c r="CD1875" s="4"/>
      <c r="CE1875" s="4"/>
      <c r="CF1875" s="4"/>
      <c r="CG1875" s="4"/>
      <c r="CH1875" s="4"/>
      <c r="CI1875" s="4"/>
      <c r="CJ1875" s="4"/>
      <c r="CK1875" s="4"/>
      <c r="CL1875" s="4"/>
      <c r="CM1875" s="4"/>
    </row>
    <row r="1876" ht="14.25" customHeight="1">
      <c r="A1876" s="1"/>
      <c r="B1876" s="103" t="str">
        <f t="shared" si="4"/>
        <v>Thêm</v>
      </c>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c r="BI1876" s="4"/>
      <c r="BJ1876" s="243" t="str">
        <f t="shared" si="191"/>
        <v/>
      </c>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c r="CL1876" s="4"/>
      <c r="CM1876" s="4"/>
    </row>
    <row r="1877" ht="14.25" customHeight="1">
      <c r="A1877" s="1" t="str">
        <f t="shared" ref="A1877:A1884" si="192">SWITCH(B1877,"OK",IF(ISBLANK(R1877),IF(ISBLANK(P1877),"Giữ chỗ nhóm","Giữ chỗ"),"OK"),"Chưa làm",IF(P1877&lt;&gt;"","Giữ chỗ",""),0,IF(ISBLANK(R1877),"Thêm",""),"")</f>
        <v>OK</v>
      </c>
      <c r="B1877" s="103" t="str">
        <f t="shared" si="4"/>
        <v>OK</v>
      </c>
      <c r="C1877" s="4" t="s">
        <v>7883</v>
      </c>
      <c r="D1877" s="4"/>
      <c r="E1877" s="4"/>
      <c r="F1877" s="4"/>
      <c r="G1877" s="4" t="s">
        <v>7884</v>
      </c>
      <c r="H1877" s="4"/>
      <c r="I1877" s="4"/>
      <c r="J1877" s="4" t="s">
        <v>3099</v>
      </c>
      <c r="K1877" s="4"/>
      <c r="L1877" s="4"/>
      <c r="M1877" s="4" t="s">
        <v>47</v>
      </c>
      <c r="N1877" s="4" t="s">
        <v>5</v>
      </c>
      <c r="O1877" s="4" t="s">
        <v>1246</v>
      </c>
      <c r="P1877" s="4" t="s">
        <v>270</v>
      </c>
      <c r="Q1877" s="4"/>
      <c r="R1877" s="4" t="s">
        <v>7885</v>
      </c>
      <c r="S1877" s="4" t="s">
        <v>2628</v>
      </c>
      <c r="T1877" s="4" t="s">
        <v>227</v>
      </c>
      <c r="U1877" s="4" t="s">
        <v>114</v>
      </c>
      <c r="V1877" s="4" t="s">
        <v>115</v>
      </c>
      <c r="W1877" s="4" t="s">
        <v>116</v>
      </c>
      <c r="X1877" s="4" t="s">
        <v>99</v>
      </c>
      <c r="Y1877" s="4"/>
      <c r="Z1877" s="4"/>
      <c r="AA1877" s="4">
        <v>1878.0</v>
      </c>
      <c r="AB1877" s="4" t="s">
        <v>49</v>
      </c>
      <c r="AC1877" s="4"/>
      <c r="AD1877" s="4"/>
      <c r="AE1877" s="4"/>
      <c r="AF1877" s="4"/>
      <c r="AG1877" s="4"/>
      <c r="AH1877" s="4"/>
      <c r="AI1877" s="4"/>
      <c r="AJ1877" s="4"/>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c r="BI1877" s="4"/>
      <c r="BJ1877" s="243" t="str">
        <f t="shared" si="191"/>
        <v>TNLT</v>
      </c>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c r="CL1877" s="4"/>
      <c r="CM1877" s="4"/>
    </row>
    <row r="1878" ht="14.25" customHeight="1">
      <c r="A1878" s="1" t="str">
        <f t="shared" si="192"/>
        <v>OK</v>
      </c>
      <c r="B1878" s="103" t="str">
        <f t="shared" si="4"/>
        <v>OK</v>
      </c>
      <c r="C1878" s="4" t="s">
        <v>7883</v>
      </c>
      <c r="D1878" s="4"/>
      <c r="E1878" s="4"/>
      <c r="F1878" s="4"/>
      <c r="G1878" s="4" t="s">
        <v>7884</v>
      </c>
      <c r="H1878" s="4"/>
      <c r="I1878" s="4"/>
      <c r="J1878" s="4" t="s">
        <v>3099</v>
      </c>
      <c r="K1878" s="4"/>
      <c r="L1878" s="4"/>
      <c r="M1878" s="4" t="s">
        <v>47</v>
      </c>
      <c r="N1878" s="4" t="s">
        <v>9</v>
      </c>
      <c r="O1878" s="4" t="s">
        <v>1905</v>
      </c>
      <c r="P1878" s="4" t="s">
        <v>1927</v>
      </c>
      <c r="Q1878" s="4"/>
      <c r="R1878" s="4" t="s">
        <v>7891</v>
      </c>
      <c r="S1878" s="4"/>
      <c r="T1878" s="4"/>
      <c r="U1878" s="4"/>
      <c r="V1878" s="4"/>
      <c r="W1878" s="4"/>
      <c r="X1878" s="4" t="s">
        <v>7892</v>
      </c>
      <c r="Y1878" s="4" t="s">
        <v>7892</v>
      </c>
      <c r="Z1878" s="4"/>
      <c r="AA1878" s="4">
        <v>1879.0</v>
      </c>
      <c r="AB1878" s="4" t="s">
        <v>49</v>
      </c>
      <c r="AC1878" s="4"/>
      <c r="AD1878" s="4"/>
      <c r="AE1878" s="4"/>
      <c r="AF1878" s="4"/>
      <c r="AG1878" s="4"/>
      <c r="AH1878" s="4"/>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c r="BE1878" s="4"/>
      <c r="BF1878" s="4"/>
      <c r="BG1878" s="4"/>
      <c r="BH1878" s="4"/>
      <c r="BI1878" s="4"/>
      <c r="BJ1878" s="243" t="str">
        <f t="shared" si="191"/>
        <v>TL</v>
      </c>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row>
    <row r="1879" ht="14.25" customHeight="1">
      <c r="A1879" s="1" t="str">
        <f t="shared" si="192"/>
        <v>OK</v>
      </c>
      <c r="B1879" s="103" t="str">
        <f t="shared" si="4"/>
        <v>OK</v>
      </c>
      <c r="C1879" s="4" t="s">
        <v>7883</v>
      </c>
      <c r="D1879" s="4"/>
      <c r="E1879" s="4"/>
      <c r="F1879" s="4"/>
      <c r="G1879" s="4" t="s">
        <v>7884</v>
      </c>
      <c r="H1879" s="4"/>
      <c r="I1879" s="4"/>
      <c r="J1879" s="4" t="s">
        <v>3099</v>
      </c>
      <c r="K1879" s="4"/>
      <c r="L1879" s="4"/>
      <c r="M1879" s="4" t="s">
        <v>47</v>
      </c>
      <c r="N1879" s="4" t="s">
        <v>5</v>
      </c>
      <c r="O1879" s="4" t="s">
        <v>1246</v>
      </c>
      <c r="P1879" s="4" t="s">
        <v>270</v>
      </c>
      <c r="Q1879" s="4"/>
      <c r="R1879" s="4" t="s">
        <v>7894</v>
      </c>
      <c r="S1879" s="4" t="s">
        <v>7895</v>
      </c>
      <c r="T1879" s="4" t="s">
        <v>208</v>
      </c>
      <c r="U1879" s="4" t="s">
        <v>7896</v>
      </c>
      <c r="V1879" s="4" t="s">
        <v>7897</v>
      </c>
      <c r="W1879" s="4" t="s">
        <v>7898</v>
      </c>
      <c r="X1879" s="4" t="s">
        <v>410</v>
      </c>
      <c r="Y1879" s="4"/>
      <c r="Z1879" s="4"/>
      <c r="AA1879" s="4">
        <v>1880.0</v>
      </c>
      <c r="AB1879" s="4" t="s">
        <v>49</v>
      </c>
      <c r="AC1879" s="4"/>
      <c r="AD1879" s="20" t="s">
        <v>490</v>
      </c>
      <c r="AE1879" s="286" t="s">
        <v>7894</v>
      </c>
      <c r="AF1879" s="67" t="s">
        <v>5</v>
      </c>
      <c r="AG1879" s="286" t="s">
        <v>7895</v>
      </c>
      <c r="AH1879" s="286" t="s">
        <v>208</v>
      </c>
      <c r="AI1879" s="286" t="s">
        <v>7896</v>
      </c>
      <c r="AJ1879" s="286" t="s">
        <v>7897</v>
      </c>
      <c r="AK1879" s="286" t="s">
        <v>7898</v>
      </c>
      <c r="AL1879" s="286" t="s">
        <v>410</v>
      </c>
      <c r="AM1879" s="67" t="s">
        <v>8232</v>
      </c>
      <c r="AN1879" s="67" t="s">
        <v>10710</v>
      </c>
      <c r="AO1879" s="67" t="s">
        <v>10711</v>
      </c>
      <c r="AP1879" s="4"/>
      <c r="AQ1879" s="4"/>
      <c r="AR1879" s="4"/>
      <c r="AS1879" s="4"/>
      <c r="AT1879" s="4"/>
      <c r="AU1879" s="4"/>
      <c r="AV1879" s="4"/>
      <c r="AW1879" s="4"/>
      <c r="AX1879" s="4"/>
      <c r="AY1879" s="4"/>
      <c r="AZ1879" s="4"/>
      <c r="BA1879" s="4"/>
      <c r="BB1879" s="4"/>
      <c r="BC1879" s="4"/>
      <c r="BD1879" s="4"/>
      <c r="BE1879" s="4"/>
      <c r="BF1879" s="4"/>
      <c r="BG1879" s="4"/>
      <c r="BH1879" s="4"/>
      <c r="BI1879" s="4"/>
      <c r="BJ1879" s="243" t="str">
        <f t="shared" si="191"/>
        <v>TNLT</v>
      </c>
      <c r="BK1879" s="4"/>
      <c r="BL1879" s="4"/>
      <c r="BM1879" s="4"/>
      <c r="BN1879" s="4"/>
      <c r="BO1879" s="4"/>
      <c r="BP1879" s="4"/>
      <c r="BQ1879" s="4"/>
      <c r="BR1879" s="4"/>
      <c r="BS1879" s="4"/>
      <c r="BT1879" s="4"/>
      <c r="BU1879" s="4"/>
      <c r="BV1879" s="4"/>
      <c r="BW1879" s="4"/>
      <c r="BX1879" s="4"/>
      <c r="BY1879" s="4"/>
      <c r="BZ1879" s="4"/>
      <c r="CA1879" s="4"/>
      <c r="CB1879" s="4"/>
      <c r="CC1879" s="4"/>
      <c r="CD1879" s="4"/>
      <c r="CE1879" s="4"/>
      <c r="CF1879" s="4"/>
      <c r="CG1879" s="4"/>
      <c r="CH1879" s="4"/>
      <c r="CI1879" s="4"/>
      <c r="CJ1879" s="4"/>
      <c r="CK1879" s="4"/>
      <c r="CL1879" s="4"/>
      <c r="CM1879" s="4"/>
    </row>
    <row r="1880" ht="14.25" customHeight="1">
      <c r="A1880" s="1" t="str">
        <f t="shared" si="192"/>
        <v>OK</v>
      </c>
      <c r="B1880" s="103" t="str">
        <f t="shared" si="4"/>
        <v>OK</v>
      </c>
      <c r="C1880" s="4" t="s">
        <v>7883</v>
      </c>
      <c r="D1880" s="4"/>
      <c r="E1880" s="4"/>
      <c r="F1880" s="4"/>
      <c r="G1880" s="4" t="s">
        <v>7884</v>
      </c>
      <c r="H1880" s="4"/>
      <c r="I1880" s="4"/>
      <c r="J1880" s="4" t="s">
        <v>3099</v>
      </c>
      <c r="K1880" s="4"/>
      <c r="L1880" s="4"/>
      <c r="M1880" s="4" t="s">
        <v>49</v>
      </c>
      <c r="N1880" s="4" t="s">
        <v>9</v>
      </c>
      <c r="O1880" s="4" t="s">
        <v>2631</v>
      </c>
      <c r="P1880" s="4" t="s">
        <v>3197</v>
      </c>
      <c r="Q1880" s="4"/>
      <c r="R1880" s="4" t="s">
        <v>8597</v>
      </c>
      <c r="S1880" s="4"/>
      <c r="T1880" s="4"/>
      <c r="U1880" s="4"/>
      <c r="V1880" s="4"/>
      <c r="W1880" s="4"/>
      <c r="X1880" s="4"/>
      <c r="Y1880" s="4"/>
      <c r="Z1880" s="4"/>
      <c r="AA1880" s="4">
        <v>1881.0</v>
      </c>
      <c r="AB1880" s="4" t="s">
        <v>47</v>
      </c>
      <c r="AC1880" s="4"/>
      <c r="AD1880" s="20" t="s">
        <v>1965</v>
      </c>
      <c r="AE1880" s="67" t="s">
        <v>10712</v>
      </c>
      <c r="AF1880" s="67" t="s">
        <v>9</v>
      </c>
      <c r="AG1880" s="4"/>
      <c r="AH1880" s="4"/>
      <c r="AI1880" s="4"/>
      <c r="AJ1880" s="4"/>
      <c r="AK1880" s="4"/>
      <c r="AL1880" s="67" t="s">
        <v>10713</v>
      </c>
      <c r="AM1880" s="67" t="s">
        <v>10713</v>
      </c>
      <c r="AN1880" s="67" t="s">
        <v>10714</v>
      </c>
      <c r="AO1880" s="67" t="s">
        <v>10715</v>
      </c>
      <c r="AP1880" s="4"/>
      <c r="AQ1880" s="4"/>
      <c r="AR1880" s="4"/>
      <c r="AS1880" s="4"/>
      <c r="AT1880" s="4"/>
      <c r="AU1880" s="4"/>
      <c r="AV1880" s="4"/>
      <c r="AW1880" s="4"/>
      <c r="AX1880" s="4"/>
      <c r="AY1880" s="4"/>
      <c r="AZ1880" s="4"/>
      <c r="BA1880" s="4"/>
      <c r="BB1880" s="4"/>
      <c r="BC1880" s="4"/>
      <c r="BD1880" s="4"/>
      <c r="BE1880" s="4"/>
      <c r="BF1880" s="4"/>
      <c r="BG1880" s="4"/>
      <c r="BH1880" s="4"/>
      <c r="BI1880" s="4"/>
      <c r="BJ1880" s="243" t="str">
        <f t="shared" si="191"/>
        <v>TL</v>
      </c>
      <c r="BK1880" s="4"/>
      <c r="BL1880" s="4"/>
      <c r="BM1880" s="4"/>
      <c r="BN1880" s="4"/>
      <c r="BO1880" s="4"/>
      <c r="BP1880" s="4"/>
      <c r="BQ1880" s="4"/>
      <c r="BR1880" s="4"/>
      <c r="BS1880" s="4"/>
      <c r="BT1880" s="4"/>
      <c r="BU1880" s="4"/>
      <c r="BV1880" s="4"/>
      <c r="BW1880" s="4"/>
      <c r="BX1880" s="4"/>
      <c r="BY1880" s="4"/>
      <c r="BZ1880" s="4"/>
      <c r="CA1880" s="4"/>
      <c r="CB1880" s="4"/>
      <c r="CC1880" s="4"/>
      <c r="CD1880" s="4"/>
      <c r="CE1880" s="4"/>
      <c r="CF1880" s="4"/>
      <c r="CG1880" s="4"/>
      <c r="CH1880" s="4"/>
      <c r="CI1880" s="4"/>
      <c r="CJ1880" s="4"/>
      <c r="CK1880" s="4"/>
      <c r="CL1880" s="4"/>
      <c r="CM1880" s="4"/>
    </row>
    <row r="1881" ht="14.25" customHeight="1">
      <c r="A1881" s="1" t="str">
        <f t="shared" si="192"/>
        <v>Giữ chỗ</v>
      </c>
      <c r="B1881" s="103" t="str">
        <f t="shared" si="4"/>
        <v>OK</v>
      </c>
      <c r="C1881" s="4" t="s">
        <v>7883</v>
      </c>
      <c r="D1881" s="4"/>
      <c r="E1881" s="4"/>
      <c r="F1881" s="4"/>
      <c r="G1881" s="4" t="s">
        <v>7884</v>
      </c>
      <c r="H1881" s="4"/>
      <c r="I1881" s="4"/>
      <c r="J1881" s="4" t="s">
        <v>3099</v>
      </c>
      <c r="K1881" s="4"/>
      <c r="L1881" s="4"/>
      <c r="M1881" s="4" t="s">
        <v>49</v>
      </c>
      <c r="N1881" s="4" t="s">
        <v>9</v>
      </c>
      <c r="O1881" s="4" t="s">
        <v>2631</v>
      </c>
      <c r="P1881" s="4" t="s">
        <v>3197</v>
      </c>
      <c r="Q1881" s="4"/>
      <c r="R1881" s="4"/>
      <c r="S1881" s="4"/>
      <c r="T1881" s="4"/>
      <c r="U1881" s="4"/>
      <c r="V1881" s="4"/>
      <c r="W1881" s="4"/>
      <c r="X1881" s="4"/>
      <c r="Y1881" s="4"/>
      <c r="Z1881" s="4"/>
      <c r="AA1881" s="4">
        <v>1881.0</v>
      </c>
      <c r="AB1881" s="4" t="s">
        <v>47</v>
      </c>
      <c r="AC1881" s="4"/>
      <c r="AD1881" s="4"/>
      <c r="AE1881" s="67" t="s">
        <v>8232</v>
      </c>
      <c r="AF1881" s="67" t="s">
        <v>8232</v>
      </c>
      <c r="AG1881" s="4"/>
      <c r="AH1881" s="4"/>
      <c r="AI1881" s="4"/>
      <c r="AJ1881" s="4"/>
      <c r="AK1881" s="4"/>
      <c r="AL1881" s="67" t="s">
        <v>9883</v>
      </c>
      <c r="AM1881" s="67" t="s">
        <v>8232</v>
      </c>
      <c r="AN1881" s="67" t="s">
        <v>10716</v>
      </c>
      <c r="AO1881" s="67" t="s">
        <v>10717</v>
      </c>
      <c r="AP1881" s="4"/>
      <c r="AQ1881" s="4"/>
      <c r="AR1881" s="4"/>
      <c r="AS1881" s="4"/>
      <c r="AT1881" s="4"/>
      <c r="AU1881" s="4"/>
      <c r="AV1881" s="4"/>
      <c r="AW1881" s="4"/>
      <c r="AX1881" s="4"/>
      <c r="AY1881" s="4"/>
      <c r="AZ1881" s="4"/>
      <c r="BA1881" s="4"/>
      <c r="BB1881" s="4"/>
      <c r="BC1881" s="4"/>
      <c r="BD1881" s="4"/>
      <c r="BE1881" s="4"/>
      <c r="BF1881" s="4"/>
      <c r="BG1881" s="4"/>
      <c r="BH1881" s="4"/>
      <c r="BI1881" s="4"/>
      <c r="BJ1881" s="243" t="str">
        <f t="shared" si="191"/>
        <v>TL</v>
      </c>
      <c r="BK1881" s="4"/>
      <c r="BL1881" s="4"/>
      <c r="BM1881" s="4"/>
      <c r="BN1881" s="4"/>
      <c r="BO1881" s="4"/>
      <c r="BP1881" s="4"/>
      <c r="BQ1881" s="4"/>
      <c r="BR1881" s="4"/>
      <c r="BS1881" s="4"/>
      <c r="BT1881" s="4"/>
      <c r="BU1881" s="4"/>
      <c r="BV1881" s="4"/>
      <c r="BW1881" s="4"/>
      <c r="BX1881" s="4"/>
      <c r="BY1881" s="4"/>
      <c r="BZ1881" s="4"/>
      <c r="CA1881" s="4"/>
      <c r="CB1881" s="4"/>
      <c r="CC1881" s="4"/>
      <c r="CD1881" s="4"/>
      <c r="CE1881" s="4"/>
      <c r="CF1881" s="4"/>
      <c r="CG1881" s="4"/>
      <c r="CH1881" s="4"/>
      <c r="CI1881" s="4"/>
      <c r="CJ1881" s="4"/>
      <c r="CK1881" s="4"/>
      <c r="CL1881" s="4"/>
      <c r="CM1881" s="4"/>
    </row>
    <row r="1882" ht="14.25" customHeight="1">
      <c r="A1882" s="1" t="str">
        <f t="shared" si="192"/>
        <v/>
      </c>
      <c r="B1882" s="103" t="str">
        <f t="shared" si="4"/>
        <v>Tự do chọn</v>
      </c>
      <c r="C1882" s="4" t="s">
        <v>7883</v>
      </c>
      <c r="D1882" s="4"/>
      <c r="E1882" s="4"/>
      <c r="F1882" s="4"/>
      <c r="G1882" s="4" t="s">
        <v>7884</v>
      </c>
      <c r="H1882" s="4"/>
      <c r="I1882" s="4"/>
      <c r="J1882" s="4" t="s">
        <v>3099</v>
      </c>
      <c r="K1882" s="4"/>
      <c r="L1882" s="4"/>
      <c r="M1882" s="4" t="s">
        <v>49</v>
      </c>
      <c r="N1882" s="4" t="s">
        <v>9</v>
      </c>
      <c r="O1882" s="4"/>
      <c r="P1882" s="4"/>
      <c r="Q1882" s="4"/>
      <c r="R1882" s="4"/>
      <c r="S1882" s="4"/>
      <c r="T1882" s="4"/>
      <c r="U1882" s="4"/>
      <c r="V1882" s="4"/>
      <c r="W1882" s="4"/>
      <c r="X1882" s="4"/>
      <c r="Y1882" s="4"/>
      <c r="Z1882" s="4"/>
      <c r="AA1882" s="4">
        <v>1882.0</v>
      </c>
      <c r="AB1882" s="4" t="s">
        <v>49</v>
      </c>
      <c r="AC1882" s="4"/>
      <c r="AD1882" s="4"/>
      <c r="AE1882" s="4"/>
      <c r="AF1882" s="4"/>
      <c r="AG1882" s="4"/>
      <c r="AH1882" s="4"/>
      <c r="AI1882" s="4"/>
      <c r="AJ1882" s="4"/>
      <c r="AK1882" s="4"/>
      <c r="AL1882" s="4"/>
      <c r="AM1882" s="4"/>
      <c r="AN1882" s="4"/>
      <c r="AO1882" s="4"/>
      <c r="AP1882" s="4"/>
      <c r="AQ1882" s="4"/>
      <c r="AR1882" s="4"/>
      <c r="AS1882" s="4"/>
      <c r="AT1882" s="4"/>
      <c r="AU1882" s="4"/>
      <c r="AV1882" s="4"/>
      <c r="AW1882" s="4"/>
      <c r="AX1882" s="4"/>
      <c r="AY1882" s="4"/>
      <c r="AZ1882" s="4"/>
      <c r="BA1882" s="4"/>
      <c r="BB1882" s="4"/>
      <c r="BC1882" s="4"/>
      <c r="BD1882" s="4"/>
      <c r="BE1882" s="4"/>
      <c r="BF1882" s="4"/>
      <c r="BG1882" s="4"/>
      <c r="BH1882" s="4"/>
      <c r="BI1882" s="4"/>
      <c r="BJ1882" s="243" t="str">
        <f t="shared" si="191"/>
        <v>TL</v>
      </c>
      <c r="BK1882" s="4"/>
      <c r="BL1882" s="4"/>
      <c r="BM1882" s="4"/>
      <c r="BN1882" s="4"/>
      <c r="BO1882" s="4"/>
      <c r="BP1882" s="4"/>
      <c r="BQ1882" s="4"/>
      <c r="BR1882" s="4"/>
      <c r="BS1882" s="4"/>
      <c r="BT1882" s="4"/>
      <c r="BU1882" s="4"/>
      <c r="BV1882" s="4"/>
      <c r="BW1882" s="4"/>
      <c r="BX1882" s="4"/>
      <c r="BY1882" s="4"/>
      <c r="BZ1882" s="4"/>
      <c r="CA1882" s="4"/>
      <c r="CB1882" s="4"/>
      <c r="CC1882" s="4"/>
      <c r="CD1882" s="4"/>
      <c r="CE1882" s="4"/>
      <c r="CF1882" s="4"/>
      <c r="CG1882" s="4"/>
      <c r="CH1882" s="4"/>
      <c r="CI1882" s="4"/>
      <c r="CJ1882" s="4"/>
      <c r="CK1882" s="4"/>
      <c r="CL1882" s="4"/>
      <c r="CM1882" s="4"/>
    </row>
    <row r="1883" ht="14.25" customHeight="1">
      <c r="A1883" s="1" t="str">
        <f t="shared" si="192"/>
        <v/>
      </c>
      <c r="B1883" s="103" t="str">
        <f t="shared" si="4"/>
        <v>Sai lớp</v>
      </c>
      <c r="C1883" s="4" t="s">
        <v>7883</v>
      </c>
      <c r="D1883" s="4"/>
      <c r="E1883" s="4"/>
      <c r="F1883" s="4"/>
      <c r="G1883" s="4" t="s">
        <v>7884</v>
      </c>
      <c r="H1883" s="4"/>
      <c r="I1883" s="4"/>
      <c r="J1883" s="4" t="s">
        <v>3099</v>
      </c>
      <c r="K1883" s="4"/>
      <c r="L1883" s="4"/>
      <c r="M1883" s="4" t="s">
        <v>49</v>
      </c>
      <c r="N1883" s="4" t="s">
        <v>9</v>
      </c>
      <c r="O1883" s="4" t="s">
        <v>404</v>
      </c>
      <c r="P1883" s="4"/>
      <c r="Q1883" s="4"/>
      <c r="R1883" s="4"/>
      <c r="S1883" s="4"/>
      <c r="T1883" s="4"/>
      <c r="U1883" s="4"/>
      <c r="V1883" s="4"/>
      <c r="W1883" s="4"/>
      <c r="X1883" s="4"/>
      <c r="Y1883" s="4"/>
      <c r="Z1883" s="4"/>
      <c r="AA1883" s="4">
        <v>1882.0</v>
      </c>
      <c r="AB1883" s="4" t="s">
        <v>49</v>
      </c>
      <c r="AC1883" s="4"/>
      <c r="AD1883" s="4"/>
      <c r="AE1883" s="4"/>
      <c r="AF1883" s="4"/>
      <c r="AG1883" s="4"/>
      <c r="AH1883" s="4"/>
      <c r="AI1883" s="4"/>
      <c r="AJ1883" s="4"/>
      <c r="AK1883" s="4"/>
      <c r="AL1883" s="4"/>
      <c r="AM1883" s="4"/>
      <c r="AN1883" s="4"/>
      <c r="AO1883" s="4"/>
      <c r="AP1883" s="4"/>
      <c r="AQ1883" s="4"/>
      <c r="AR1883" s="4"/>
      <c r="AS1883" s="4"/>
      <c r="AT1883" s="4"/>
      <c r="AU1883" s="4"/>
      <c r="AV1883" s="4"/>
      <c r="AW1883" s="4"/>
      <c r="AX1883" s="4"/>
      <c r="AY1883" s="4"/>
      <c r="AZ1883" s="4"/>
      <c r="BA1883" s="4"/>
      <c r="BB1883" s="4"/>
      <c r="BC1883" s="4"/>
      <c r="BD1883" s="4"/>
      <c r="BE1883" s="4"/>
      <c r="BF1883" s="4"/>
      <c r="BG1883" s="4"/>
      <c r="BH1883" s="4"/>
      <c r="BI1883" s="4"/>
      <c r="BJ1883" s="243" t="str">
        <f t="shared" si="191"/>
        <v>TL</v>
      </c>
      <c r="BK1883" s="4"/>
      <c r="BL1883" s="4"/>
      <c r="BM1883" s="4"/>
      <c r="BN1883" s="4"/>
      <c r="BO1883" s="4"/>
      <c r="BP1883" s="4"/>
      <c r="BQ1883" s="4"/>
      <c r="BR1883" s="4"/>
      <c r="BS1883" s="4"/>
      <c r="BT1883" s="4"/>
      <c r="BU1883" s="4"/>
      <c r="BV1883" s="4"/>
      <c r="BW1883" s="4"/>
      <c r="BX1883" s="4"/>
      <c r="BY1883" s="4"/>
      <c r="BZ1883" s="4"/>
      <c r="CA1883" s="4"/>
      <c r="CB1883" s="4"/>
      <c r="CC1883" s="4"/>
      <c r="CD1883" s="4"/>
      <c r="CE1883" s="4"/>
      <c r="CF1883" s="4"/>
      <c r="CG1883" s="4"/>
      <c r="CH1883" s="4"/>
      <c r="CI1883" s="4"/>
      <c r="CJ1883" s="4"/>
      <c r="CK1883" s="4"/>
      <c r="CL1883" s="4"/>
      <c r="CM1883" s="4"/>
    </row>
    <row r="1884" ht="14.25" customHeight="1">
      <c r="A1884" s="1" t="str">
        <f t="shared" si="192"/>
        <v/>
      </c>
      <c r="B1884" s="103" t="str">
        <f t="shared" si="4"/>
        <v>Thêm</v>
      </c>
      <c r="C1884" s="4" t="s">
        <v>7883</v>
      </c>
      <c r="D1884" s="4"/>
      <c r="E1884" s="4"/>
      <c r="F1884" s="4"/>
      <c r="G1884" s="4" t="s">
        <v>7884</v>
      </c>
      <c r="H1884" s="4"/>
      <c r="I1884" s="4"/>
      <c r="J1884" s="4" t="s">
        <v>3099</v>
      </c>
      <c r="K1884" s="4"/>
      <c r="L1884" s="4"/>
      <c r="M1884" s="4"/>
      <c r="N1884" s="4"/>
      <c r="O1884" s="4"/>
      <c r="P1884" s="4"/>
      <c r="Q1884" s="4"/>
      <c r="R1884" s="4"/>
      <c r="S1884" s="4"/>
      <c r="T1884" s="4"/>
      <c r="U1884" s="4"/>
      <c r="V1884" s="4"/>
      <c r="W1884" s="4"/>
      <c r="X1884" s="4"/>
      <c r="Y1884" s="4"/>
      <c r="Z1884" s="4"/>
      <c r="AA1884" s="4">
        <v>1883.0</v>
      </c>
      <c r="AB1884" s="4" t="s">
        <v>47</v>
      </c>
      <c r="AC1884" s="4"/>
      <c r="AD1884" s="4"/>
      <c r="AE1884" s="4"/>
      <c r="AF1884" s="4"/>
      <c r="AG1884" s="4"/>
      <c r="AH1884" s="4"/>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4"/>
      <c r="BH1884" s="4"/>
      <c r="BI1884" s="4"/>
      <c r="BJ1884" s="243" t="str">
        <f t="shared" si="191"/>
        <v/>
      </c>
      <c r="BK1884" s="4"/>
      <c r="BL1884" s="4"/>
      <c r="BM1884" s="4"/>
      <c r="BN1884" s="4"/>
      <c r="BO1884" s="4"/>
      <c r="BP1884" s="4"/>
      <c r="BQ1884" s="4"/>
      <c r="BR1884" s="4"/>
      <c r="BS1884" s="4"/>
      <c r="BT1884" s="4"/>
      <c r="BU1884" s="4"/>
      <c r="BV1884" s="4"/>
      <c r="BW1884" s="4"/>
      <c r="BX1884" s="4"/>
      <c r="BY1884" s="4"/>
      <c r="BZ1884" s="4"/>
      <c r="CA1884" s="4"/>
      <c r="CB1884" s="4"/>
      <c r="CC1884" s="4"/>
      <c r="CD1884" s="4"/>
      <c r="CE1884" s="4"/>
      <c r="CF1884" s="4"/>
      <c r="CG1884" s="4"/>
      <c r="CH1884" s="4"/>
      <c r="CI1884" s="4"/>
      <c r="CJ1884" s="4"/>
      <c r="CK1884" s="4"/>
      <c r="CL1884" s="4"/>
      <c r="CM1884" s="4"/>
    </row>
    <row r="1885" ht="14.25" customHeight="1">
      <c r="A1885" s="1"/>
      <c r="B1885" s="103" t="str">
        <f t="shared" si="4"/>
        <v>Thêm</v>
      </c>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c r="AM1885" s="4"/>
      <c r="AN1885" s="4"/>
      <c r="AO1885" s="4"/>
      <c r="AP1885" s="4"/>
      <c r="AQ1885" s="4"/>
      <c r="AR1885" s="4"/>
      <c r="AS1885" s="4"/>
      <c r="AT1885" s="4"/>
      <c r="AU1885" s="4"/>
      <c r="AV1885" s="4"/>
      <c r="AW1885" s="4"/>
      <c r="AX1885" s="4"/>
      <c r="AY1885" s="4"/>
      <c r="AZ1885" s="4"/>
      <c r="BA1885" s="4"/>
      <c r="BB1885" s="4"/>
      <c r="BC1885" s="4"/>
      <c r="BD1885" s="4"/>
      <c r="BE1885" s="4"/>
      <c r="BF1885" s="4"/>
      <c r="BG1885" s="4"/>
      <c r="BH1885" s="4"/>
      <c r="BI1885" s="4"/>
      <c r="BJ1885" s="243" t="str">
        <f t="shared" si="191"/>
        <v/>
      </c>
      <c r="BK1885" s="4"/>
      <c r="BL1885" s="4"/>
      <c r="BM1885" s="4"/>
      <c r="BN1885" s="4"/>
      <c r="BO1885" s="4"/>
      <c r="BP1885" s="4"/>
      <c r="BQ1885" s="4"/>
      <c r="BR1885" s="4"/>
      <c r="BS1885" s="4"/>
      <c r="BT1885" s="4"/>
      <c r="BU1885" s="4"/>
      <c r="BV1885" s="4"/>
      <c r="BW1885" s="4"/>
      <c r="BX1885" s="4"/>
      <c r="BY1885" s="4"/>
      <c r="BZ1885" s="4"/>
      <c r="CA1885" s="4"/>
      <c r="CB1885" s="4"/>
      <c r="CC1885" s="4"/>
      <c r="CD1885" s="4"/>
      <c r="CE1885" s="4"/>
      <c r="CF1885" s="4"/>
      <c r="CG1885" s="4"/>
      <c r="CH1885" s="4"/>
      <c r="CI1885" s="4"/>
      <c r="CJ1885" s="4"/>
      <c r="CK1885" s="4"/>
      <c r="CL1885" s="4"/>
      <c r="CM1885" s="4"/>
    </row>
    <row r="1886" ht="14.25" customHeight="1">
      <c r="A1886" s="1" t="str">
        <f t="shared" ref="A1886:A1893" si="193">SWITCH(B1886,"OK",IF(ISBLANK(R1886),IF(ISBLANK(P1886),"Giữ chỗ nhóm","Giữ chỗ"),"OK"),"Chưa làm",IF(P1886&lt;&gt;"","Giữ chỗ",""),0,IF(ISBLANK(R1886),"Thêm",""),"")</f>
        <v>OK</v>
      </c>
      <c r="B1886" s="103" t="str">
        <f t="shared" si="4"/>
        <v>OK</v>
      </c>
      <c r="C1886" s="4" t="s">
        <v>7899</v>
      </c>
      <c r="D1886" s="4"/>
      <c r="E1886" s="4"/>
      <c r="F1886" s="4"/>
      <c r="G1886" s="4" t="s">
        <v>7900</v>
      </c>
      <c r="H1886" s="4"/>
      <c r="I1886" s="4"/>
      <c r="J1886" s="4" t="s">
        <v>3099</v>
      </c>
      <c r="K1886" s="4"/>
      <c r="L1886" s="4"/>
      <c r="M1886" s="4" t="s">
        <v>47</v>
      </c>
      <c r="N1886" s="4" t="s">
        <v>9</v>
      </c>
      <c r="O1886" s="4" t="s">
        <v>1009</v>
      </c>
      <c r="P1886" s="4" t="s">
        <v>1037</v>
      </c>
      <c r="Q1886" s="4"/>
      <c r="R1886" s="4" t="s">
        <v>7901</v>
      </c>
      <c r="S1886" s="4"/>
      <c r="T1886" s="4"/>
      <c r="U1886" s="4"/>
      <c r="V1886" s="4"/>
      <c r="W1886" s="4"/>
      <c r="X1886" s="4" t="s">
        <v>7902</v>
      </c>
      <c r="Y1886" s="4" t="s">
        <v>7902</v>
      </c>
      <c r="Z1886" s="4"/>
      <c r="AA1886" s="4">
        <v>1885.0</v>
      </c>
      <c r="AB1886" s="4" t="s">
        <v>49</v>
      </c>
      <c r="AC1886" s="4"/>
      <c r="AD1886" s="4"/>
      <c r="AE1886" s="4"/>
      <c r="AF1886" s="4"/>
      <c r="AG1886" s="4"/>
      <c r="AH1886" s="4"/>
      <c r="AI1886" s="4"/>
      <c r="AJ1886" s="4"/>
      <c r="AK1886" s="4"/>
      <c r="AL1886" s="4"/>
      <c r="AM1886" s="4"/>
      <c r="AN1886" s="4"/>
      <c r="AO1886" s="4"/>
      <c r="AP1886" s="4"/>
      <c r="AQ1886" s="4"/>
      <c r="AR1886" s="4"/>
      <c r="AS1886" s="4"/>
      <c r="AT1886" s="4"/>
      <c r="AU1886" s="4"/>
      <c r="AV1886" s="4"/>
      <c r="AW1886" s="4"/>
      <c r="AX1886" s="4"/>
      <c r="AY1886" s="4"/>
      <c r="AZ1886" s="4"/>
      <c r="BA1886" s="4"/>
      <c r="BB1886" s="4"/>
      <c r="BC1886" s="4"/>
      <c r="BD1886" s="4"/>
      <c r="BE1886" s="4"/>
      <c r="BF1886" s="4"/>
      <c r="BG1886" s="4"/>
      <c r="BH1886" s="4"/>
      <c r="BI1886" s="4"/>
      <c r="BJ1886" s="243" t="str">
        <f t="shared" si="191"/>
        <v>TL</v>
      </c>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c r="CL1886" s="4"/>
      <c r="CM1886" s="4"/>
    </row>
    <row r="1887" ht="14.25" customHeight="1">
      <c r="A1887" s="1" t="str">
        <f t="shared" si="193"/>
        <v>Giữ chỗ</v>
      </c>
      <c r="B1887" s="103" t="str">
        <f t="shared" si="4"/>
        <v>OK</v>
      </c>
      <c r="C1887" s="4" t="s">
        <v>7899</v>
      </c>
      <c r="D1887" s="4"/>
      <c r="E1887" s="4"/>
      <c r="F1887" s="4"/>
      <c r="G1887" s="4" t="s">
        <v>7900</v>
      </c>
      <c r="H1887" s="4"/>
      <c r="I1887" s="4"/>
      <c r="J1887" s="4" t="s">
        <v>3099</v>
      </c>
      <c r="K1887" s="4"/>
      <c r="L1887" s="4"/>
      <c r="M1887" s="4" t="s">
        <v>47</v>
      </c>
      <c r="N1887" s="4" t="s">
        <v>5</v>
      </c>
      <c r="O1887" s="4" t="s">
        <v>804</v>
      </c>
      <c r="P1887" s="4" t="s">
        <v>860</v>
      </c>
      <c r="Q1887" s="4"/>
      <c r="R1887" s="4"/>
      <c r="S1887" s="4"/>
      <c r="T1887" s="4"/>
      <c r="U1887" s="4"/>
      <c r="V1887" s="4"/>
      <c r="W1887" s="4"/>
      <c r="X1887" s="4"/>
      <c r="Y1887" s="4"/>
      <c r="Z1887" s="4"/>
      <c r="AA1887" s="4">
        <v>1886.0</v>
      </c>
      <c r="AB1887" s="4" t="s">
        <v>49</v>
      </c>
      <c r="AC1887" s="4"/>
      <c r="AD1887" s="4"/>
      <c r="AE1887" s="4"/>
      <c r="AF1887" s="4"/>
      <c r="AG1887" s="4"/>
      <c r="AH1887" s="4"/>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4"/>
      <c r="BH1887" s="4"/>
      <c r="BI1887" s="4"/>
      <c r="BJ1887" s="243" t="str">
        <f t="shared" si="191"/>
        <v>TNLT</v>
      </c>
      <c r="BK1887" s="4"/>
      <c r="BL1887" s="4"/>
      <c r="BM1887" s="4"/>
      <c r="BN1887" s="4"/>
      <c r="BO1887" s="4"/>
      <c r="BP1887" s="4"/>
      <c r="BQ1887" s="4"/>
      <c r="BR1887" s="4"/>
      <c r="BS1887" s="4"/>
      <c r="BT1887" s="4"/>
      <c r="BU1887" s="4"/>
      <c r="BV1887" s="4"/>
      <c r="BW1887" s="4"/>
      <c r="BX1887" s="4"/>
      <c r="BY1887" s="4"/>
      <c r="BZ1887" s="4"/>
      <c r="CA1887" s="4"/>
      <c r="CB1887" s="4"/>
      <c r="CC1887" s="4"/>
      <c r="CD1887" s="4"/>
      <c r="CE1887" s="4"/>
      <c r="CF1887" s="4"/>
      <c r="CG1887" s="4"/>
      <c r="CH1887" s="4"/>
      <c r="CI1887" s="4"/>
      <c r="CJ1887" s="4"/>
      <c r="CK1887" s="4"/>
      <c r="CL1887" s="4"/>
      <c r="CM1887" s="4"/>
    </row>
    <row r="1888" ht="14.25" customHeight="1">
      <c r="A1888" s="1" t="str">
        <f t="shared" si="193"/>
        <v>OK</v>
      </c>
      <c r="B1888" s="103" t="str">
        <f t="shared" si="4"/>
        <v>OK</v>
      </c>
      <c r="C1888" s="4" t="s">
        <v>7899</v>
      </c>
      <c r="D1888" s="4"/>
      <c r="E1888" s="4"/>
      <c r="F1888" s="4"/>
      <c r="G1888" s="4" t="s">
        <v>7900</v>
      </c>
      <c r="H1888" s="4"/>
      <c r="I1888" s="4"/>
      <c r="J1888" s="4" t="s">
        <v>3099</v>
      </c>
      <c r="K1888" s="4"/>
      <c r="L1888" s="4"/>
      <c r="M1888" s="4" t="s">
        <v>47</v>
      </c>
      <c r="N1888" s="4" t="s">
        <v>5</v>
      </c>
      <c r="O1888" s="4" t="s">
        <v>1104</v>
      </c>
      <c r="P1888" s="4" t="s">
        <v>953</v>
      </c>
      <c r="Q1888" s="4"/>
      <c r="R1888" s="4" t="s">
        <v>7911</v>
      </c>
      <c r="S1888" s="4" t="s">
        <v>114</v>
      </c>
      <c r="T1888" s="4" t="s">
        <v>115</v>
      </c>
      <c r="U1888" s="4" t="s">
        <v>116</v>
      </c>
      <c r="V1888" s="4" t="s">
        <v>117</v>
      </c>
      <c r="W1888" s="4" t="s">
        <v>118</v>
      </c>
      <c r="X1888" s="4" t="s">
        <v>151</v>
      </c>
      <c r="Y1888" s="4" t="s">
        <v>7912</v>
      </c>
      <c r="Z1888" s="4"/>
      <c r="AA1888" s="4">
        <v>1887.0</v>
      </c>
      <c r="AB1888" s="4" t="e">
        <v>#NAME?</v>
      </c>
      <c r="AC1888" s="4"/>
      <c r="AD1888" s="20" t="s">
        <v>1106</v>
      </c>
      <c r="AE1888" s="67" t="s">
        <v>8171</v>
      </c>
      <c r="AF1888" s="67" t="s">
        <v>8171</v>
      </c>
      <c r="AG1888" s="67" t="s">
        <v>8171</v>
      </c>
      <c r="AH1888" s="67" t="s">
        <v>8171</v>
      </c>
      <c r="AI1888" s="67" t="s">
        <v>8171</v>
      </c>
      <c r="AJ1888" s="67" t="s">
        <v>8171</v>
      </c>
      <c r="AK1888" s="67" t="s">
        <v>8171</v>
      </c>
      <c r="AL1888" s="67" t="s">
        <v>151</v>
      </c>
      <c r="AM1888" s="67" t="s">
        <v>8232</v>
      </c>
      <c r="AN1888" s="67" t="s">
        <v>8249</v>
      </c>
      <c r="AO1888" s="67" t="s">
        <v>8234</v>
      </c>
      <c r="AP1888" s="4"/>
      <c r="AQ1888" s="4"/>
      <c r="AR1888" s="4"/>
      <c r="AS1888" s="4"/>
      <c r="AT1888" s="4"/>
      <c r="AU1888" s="4"/>
      <c r="AV1888" s="4"/>
      <c r="AW1888" s="4"/>
      <c r="AX1888" s="4"/>
      <c r="AY1888" s="4"/>
      <c r="AZ1888" s="4"/>
      <c r="BA1888" s="4"/>
      <c r="BB1888" s="4"/>
      <c r="BC1888" s="4"/>
      <c r="BD1888" s="4"/>
      <c r="BE1888" s="4"/>
      <c r="BF1888" s="4"/>
      <c r="BG1888" s="4"/>
      <c r="BH1888" s="4"/>
      <c r="BI1888" s="4"/>
      <c r="BJ1888" s="243" t="str">
        <f t="shared" si="191"/>
        <v>TNLT</v>
      </c>
      <c r="BK1888" s="4"/>
      <c r="BL1888" s="4"/>
      <c r="BM1888" s="4"/>
      <c r="BN1888" s="4"/>
      <c r="BO1888" s="4"/>
      <c r="BP1888" s="4"/>
      <c r="BQ1888" s="4"/>
      <c r="BR1888" s="4"/>
      <c r="BS1888" s="4"/>
      <c r="BT1888" s="4"/>
      <c r="BU1888" s="4"/>
      <c r="BV1888" s="4"/>
      <c r="BW1888" s="4"/>
      <c r="BX1888" s="4"/>
      <c r="BY1888" s="4"/>
      <c r="BZ1888" s="4"/>
      <c r="CA1888" s="4"/>
      <c r="CB1888" s="4"/>
      <c r="CC1888" s="4"/>
      <c r="CD1888" s="4"/>
      <c r="CE1888" s="4"/>
      <c r="CF1888" s="4"/>
      <c r="CG1888" s="4"/>
      <c r="CH1888" s="4"/>
      <c r="CI1888" s="4"/>
      <c r="CJ1888" s="4"/>
      <c r="CK1888" s="4"/>
      <c r="CL1888" s="4"/>
      <c r="CM1888" s="4"/>
    </row>
    <row r="1889" ht="14.25" customHeight="1">
      <c r="A1889" s="1" t="str">
        <f t="shared" si="193"/>
        <v>OK</v>
      </c>
      <c r="B1889" s="103" t="str">
        <f t="shared" si="4"/>
        <v>OK</v>
      </c>
      <c r="C1889" s="4" t="s">
        <v>7899</v>
      </c>
      <c r="D1889" s="4"/>
      <c r="E1889" s="4"/>
      <c r="F1889" s="4"/>
      <c r="G1889" s="4" t="s">
        <v>7900</v>
      </c>
      <c r="H1889" s="4"/>
      <c r="I1889" s="4"/>
      <c r="J1889" s="4" t="s">
        <v>3099</v>
      </c>
      <c r="K1889" s="4"/>
      <c r="L1889" s="4"/>
      <c r="M1889" s="4" t="s">
        <v>49</v>
      </c>
      <c r="N1889" s="4" t="s">
        <v>9</v>
      </c>
      <c r="O1889" s="4" t="s">
        <v>3229</v>
      </c>
      <c r="P1889" s="4" t="s">
        <v>3748</v>
      </c>
      <c r="Q1889" s="4"/>
      <c r="R1889" s="4" t="s">
        <v>8194</v>
      </c>
      <c r="S1889" s="4"/>
      <c r="T1889" s="4"/>
      <c r="U1889" s="4"/>
      <c r="V1889" s="4"/>
      <c r="W1889" s="4"/>
      <c r="X1889" s="4"/>
      <c r="Y1889" s="4"/>
      <c r="Z1889" s="4"/>
      <c r="AA1889" s="4">
        <v>1888.0</v>
      </c>
      <c r="AB1889" s="4" t="s">
        <v>47</v>
      </c>
      <c r="AC1889" s="4"/>
      <c r="AD1889" s="20" t="s">
        <v>1927</v>
      </c>
      <c r="AE1889" s="4" t="s">
        <v>8194</v>
      </c>
      <c r="AF1889" s="67" t="s">
        <v>9</v>
      </c>
      <c r="AG1889" s="67" t="s">
        <v>8171</v>
      </c>
      <c r="AH1889" s="67" t="s">
        <v>8171</v>
      </c>
      <c r="AI1889" s="67" t="s">
        <v>8171</v>
      </c>
      <c r="AJ1889" s="67" t="s">
        <v>8171</v>
      </c>
      <c r="AK1889" s="67" t="s">
        <v>8171</v>
      </c>
      <c r="AL1889" s="87" t="s">
        <v>10718</v>
      </c>
      <c r="AM1889" s="67" t="s">
        <v>10719</v>
      </c>
      <c r="AN1889" s="67" t="s">
        <v>9238</v>
      </c>
      <c r="AO1889" s="67" t="s">
        <v>10720</v>
      </c>
      <c r="AP1889" s="4"/>
      <c r="AQ1889" s="4"/>
      <c r="AR1889" s="4"/>
      <c r="AS1889" s="4"/>
      <c r="AT1889" s="4"/>
      <c r="AU1889" s="4"/>
      <c r="AV1889" s="4"/>
      <c r="AW1889" s="4"/>
      <c r="AX1889" s="4"/>
      <c r="AY1889" s="4"/>
      <c r="AZ1889" s="4"/>
      <c r="BA1889" s="4"/>
      <c r="BB1889" s="4"/>
      <c r="BC1889" s="4"/>
      <c r="BD1889" s="4"/>
      <c r="BE1889" s="4"/>
      <c r="BF1889" s="4"/>
      <c r="BG1889" s="4"/>
      <c r="BH1889" s="4"/>
      <c r="BI1889" s="4"/>
      <c r="BJ1889" s="243" t="str">
        <f t="shared" si="191"/>
        <v>TL</v>
      </c>
      <c r="BK1889" s="4"/>
      <c r="BL1889" s="4"/>
      <c r="BM1889" s="4"/>
      <c r="BN1889" s="4"/>
      <c r="BO1889" s="4"/>
      <c r="BP1889" s="4"/>
      <c r="BQ1889" s="4"/>
      <c r="BR1889" s="4"/>
      <c r="BS1889" s="4"/>
      <c r="BT1889" s="4"/>
      <c r="BU1889" s="4"/>
      <c r="BV1889" s="4"/>
      <c r="BW1889" s="4"/>
      <c r="BX1889" s="4"/>
      <c r="BY1889" s="4"/>
      <c r="BZ1889" s="4"/>
      <c r="CA1889" s="4"/>
      <c r="CB1889" s="4"/>
      <c r="CC1889" s="4"/>
      <c r="CD1889" s="4"/>
      <c r="CE1889" s="4"/>
      <c r="CF1889" s="4"/>
      <c r="CG1889" s="4"/>
      <c r="CH1889" s="4"/>
      <c r="CI1889" s="4"/>
      <c r="CJ1889" s="4"/>
      <c r="CK1889" s="4"/>
      <c r="CL1889" s="4"/>
      <c r="CM1889" s="4"/>
    </row>
    <row r="1890" ht="14.25" customHeight="1">
      <c r="A1890" s="1" t="str">
        <f t="shared" si="193"/>
        <v>OK</v>
      </c>
      <c r="B1890" s="103" t="str">
        <f t="shared" si="4"/>
        <v>OK</v>
      </c>
      <c r="C1890" s="4" t="s">
        <v>7899</v>
      </c>
      <c r="D1890" s="4"/>
      <c r="E1890" s="4"/>
      <c r="F1890" s="4"/>
      <c r="G1890" s="4" t="s">
        <v>7900</v>
      </c>
      <c r="H1890" s="4"/>
      <c r="I1890" s="4"/>
      <c r="J1890" s="4" t="s">
        <v>3099</v>
      </c>
      <c r="K1890" s="4"/>
      <c r="L1890" s="4"/>
      <c r="M1890" s="4" t="s">
        <v>49</v>
      </c>
      <c r="N1890" s="4" t="s">
        <v>9</v>
      </c>
      <c r="O1890" s="4" t="s">
        <v>3229</v>
      </c>
      <c r="P1890" s="4" t="s">
        <v>3748</v>
      </c>
      <c r="Q1890" s="4"/>
      <c r="R1890" s="4" t="s">
        <v>8194</v>
      </c>
      <c r="S1890" s="4"/>
      <c r="T1890" s="4"/>
      <c r="U1890" s="4"/>
      <c r="V1890" s="4"/>
      <c r="W1890" s="4"/>
      <c r="X1890" s="4" t="s">
        <v>8195</v>
      </c>
      <c r="Y1890" s="4" t="s">
        <v>8196</v>
      </c>
      <c r="Z1890" s="4"/>
      <c r="AA1890" s="4">
        <v>1888.0</v>
      </c>
      <c r="AB1890" s="4" t="s">
        <v>47</v>
      </c>
      <c r="AC1890" s="4"/>
      <c r="AD1890" s="20" t="s">
        <v>481</v>
      </c>
      <c r="AE1890" s="4" t="s">
        <v>8194</v>
      </c>
      <c r="AF1890" s="67" t="s">
        <v>9</v>
      </c>
      <c r="AG1890" s="4"/>
      <c r="AH1890" s="4"/>
      <c r="AI1890" s="4"/>
      <c r="AJ1890" s="4"/>
      <c r="AK1890" s="4"/>
      <c r="AL1890" s="4" t="s">
        <v>8195</v>
      </c>
      <c r="AM1890" s="4" t="s">
        <v>8196</v>
      </c>
      <c r="AN1890" s="67" t="s">
        <v>8294</v>
      </c>
      <c r="AO1890" s="67" t="s">
        <v>8295</v>
      </c>
      <c r="AP1890" s="4"/>
      <c r="AQ1890" s="4"/>
      <c r="AR1890" s="4"/>
      <c r="AS1890" s="4"/>
      <c r="AT1890" s="4"/>
      <c r="AU1890" s="4"/>
      <c r="AV1890" s="4"/>
      <c r="AW1890" s="4"/>
      <c r="AX1890" s="4"/>
      <c r="AY1890" s="4"/>
      <c r="AZ1890" s="4"/>
      <c r="BA1890" s="4"/>
      <c r="BB1890" s="4"/>
      <c r="BC1890" s="4"/>
      <c r="BD1890" s="4"/>
      <c r="BE1890" s="4"/>
      <c r="BF1890" s="4"/>
      <c r="BG1890" s="4"/>
      <c r="BH1890" s="4"/>
      <c r="BI1890" s="4"/>
      <c r="BJ1890" s="243" t="str">
        <f t="shared" si="191"/>
        <v>TL</v>
      </c>
      <c r="BK1890" s="4"/>
      <c r="BL1890" s="4"/>
      <c r="BM1890" s="4"/>
      <c r="BN1890" s="4"/>
      <c r="BO1890" s="4"/>
      <c r="BP1890" s="4"/>
      <c r="BQ1890" s="4"/>
      <c r="BR1890" s="4"/>
      <c r="BS1890" s="4"/>
      <c r="BT1890" s="4"/>
      <c r="BU1890" s="4"/>
      <c r="BV1890" s="4"/>
      <c r="BW1890" s="4"/>
      <c r="BX1890" s="4"/>
      <c r="BY1890" s="4"/>
      <c r="BZ1890" s="4"/>
      <c r="CA1890" s="4"/>
      <c r="CB1890" s="4"/>
      <c r="CC1890" s="4"/>
      <c r="CD1890" s="4"/>
      <c r="CE1890" s="4"/>
      <c r="CF1890" s="4"/>
      <c r="CG1890" s="4"/>
      <c r="CH1890" s="4"/>
      <c r="CI1890" s="4"/>
      <c r="CJ1890" s="4"/>
      <c r="CK1890" s="4"/>
      <c r="CL1890" s="4"/>
      <c r="CM1890" s="4"/>
    </row>
    <row r="1891" ht="14.25" customHeight="1">
      <c r="A1891" s="1" t="str">
        <f t="shared" si="193"/>
        <v>OK</v>
      </c>
      <c r="B1891" s="103" t="str">
        <f t="shared" si="4"/>
        <v>OK</v>
      </c>
      <c r="C1891" s="4" t="s">
        <v>7899</v>
      </c>
      <c r="D1891" s="4"/>
      <c r="E1891" s="4"/>
      <c r="F1891" s="4"/>
      <c r="G1891" s="4" t="s">
        <v>7900</v>
      </c>
      <c r="H1891" s="4"/>
      <c r="I1891" s="4"/>
      <c r="J1891" s="4" t="s">
        <v>3099</v>
      </c>
      <c r="K1891" s="4"/>
      <c r="L1891" s="4"/>
      <c r="M1891" s="4" t="s">
        <v>49</v>
      </c>
      <c r="N1891" s="4" t="s">
        <v>9</v>
      </c>
      <c r="O1891" s="4" t="s">
        <v>2631</v>
      </c>
      <c r="P1891" s="4" t="s">
        <v>3197</v>
      </c>
      <c r="Q1891" s="4"/>
      <c r="R1891" s="4" t="s">
        <v>8608</v>
      </c>
      <c r="S1891" s="4"/>
      <c r="T1891" s="4"/>
      <c r="U1891" s="4"/>
      <c r="V1891" s="4"/>
      <c r="W1891" s="4"/>
      <c r="X1891" s="4"/>
      <c r="Y1891" s="4"/>
      <c r="Z1891" s="4"/>
      <c r="AA1891" s="4">
        <v>1889.0</v>
      </c>
      <c r="AB1891" s="4" t="s">
        <v>47</v>
      </c>
      <c r="AC1891" s="4"/>
      <c r="AD1891" s="20" t="s">
        <v>1150</v>
      </c>
      <c r="AE1891" s="4" t="s">
        <v>8608</v>
      </c>
      <c r="AF1891" s="67" t="s">
        <v>9</v>
      </c>
      <c r="AG1891" s="67" t="s">
        <v>8249</v>
      </c>
      <c r="AH1891" s="67" t="s">
        <v>9554</v>
      </c>
      <c r="AI1891" s="67" t="s">
        <v>8249</v>
      </c>
      <c r="AJ1891" s="67" t="s">
        <v>8249</v>
      </c>
      <c r="AK1891" s="67" t="s">
        <v>8249</v>
      </c>
      <c r="AL1891" s="67" t="s">
        <v>10721</v>
      </c>
      <c r="AM1891" s="67" t="s">
        <v>10722</v>
      </c>
      <c r="AN1891" s="67" t="s">
        <v>9150</v>
      </c>
      <c r="AO1891" s="67" t="s">
        <v>10723</v>
      </c>
      <c r="AP1891" s="67"/>
      <c r="AQ1891" s="67"/>
      <c r="AR1891" s="4"/>
      <c r="AS1891" s="4"/>
      <c r="AT1891" s="4"/>
      <c r="AU1891" s="67" t="s">
        <v>9</v>
      </c>
      <c r="AV1891" s="4"/>
      <c r="AW1891" s="4"/>
      <c r="AX1891" s="4"/>
      <c r="AY1891" s="4"/>
      <c r="AZ1891" s="4"/>
      <c r="BA1891" s="4"/>
      <c r="BB1891" s="4"/>
      <c r="BC1891" s="4"/>
      <c r="BD1891" s="4"/>
      <c r="BE1891" s="4"/>
      <c r="BF1891" s="4"/>
      <c r="BG1891" s="4"/>
      <c r="BH1891" s="4"/>
      <c r="BI1891" s="4"/>
      <c r="BJ1891" s="243" t="str">
        <f t="shared" si="191"/>
        <v>TL</v>
      </c>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c r="CL1891" s="4"/>
      <c r="CM1891" s="4"/>
    </row>
    <row r="1892" ht="14.25" customHeight="1">
      <c r="A1892" s="1" t="str">
        <f t="shared" si="193"/>
        <v>Giữ chỗ</v>
      </c>
      <c r="B1892" s="103" t="str">
        <f t="shared" si="4"/>
        <v>OK</v>
      </c>
      <c r="C1892" s="4" t="s">
        <v>7899</v>
      </c>
      <c r="D1892" s="4"/>
      <c r="E1892" s="4"/>
      <c r="F1892" s="4"/>
      <c r="G1892" s="4" t="s">
        <v>7900</v>
      </c>
      <c r="H1892" s="4"/>
      <c r="I1892" s="4"/>
      <c r="J1892" s="4" t="s">
        <v>3099</v>
      </c>
      <c r="K1892" s="4"/>
      <c r="L1892" s="4"/>
      <c r="M1892" s="4" t="s">
        <v>49</v>
      </c>
      <c r="N1892" s="4" t="s">
        <v>9</v>
      </c>
      <c r="O1892" s="4" t="s">
        <v>2631</v>
      </c>
      <c r="P1892" s="4" t="s">
        <v>3197</v>
      </c>
      <c r="Q1892" s="4"/>
      <c r="R1892" s="4"/>
      <c r="S1892" s="4"/>
      <c r="T1892" s="4"/>
      <c r="U1892" s="4"/>
      <c r="V1892" s="4"/>
      <c r="W1892" s="4"/>
      <c r="X1892" s="4"/>
      <c r="Y1892" s="4"/>
      <c r="Z1892" s="4"/>
      <c r="AA1892" s="4">
        <v>1889.0</v>
      </c>
      <c r="AB1892" s="4" t="s">
        <v>47</v>
      </c>
      <c r="AC1892" s="4"/>
      <c r="AD1892" s="4"/>
      <c r="AE1892" s="4"/>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c r="BE1892" s="4"/>
      <c r="BF1892" s="4"/>
      <c r="BG1892" s="4"/>
      <c r="BH1892" s="4"/>
      <c r="BI1892" s="4"/>
      <c r="BJ1892" s="243" t="str">
        <f t="shared" si="191"/>
        <v>TL</v>
      </c>
      <c r="BK1892" s="4"/>
      <c r="BL1892" s="4"/>
      <c r="BM1892" s="4"/>
      <c r="BN1892" s="4"/>
      <c r="BO1892" s="4"/>
      <c r="BP1892" s="4"/>
      <c r="BQ1892" s="4"/>
      <c r="BR1892" s="4"/>
      <c r="BS1892" s="4"/>
      <c r="BT1892" s="4"/>
      <c r="BU1892" s="4"/>
      <c r="BV1892" s="4"/>
      <c r="BW1892" s="4"/>
      <c r="BX1892" s="4"/>
      <c r="BY1892" s="4"/>
      <c r="BZ1892" s="4"/>
      <c r="CA1892" s="4"/>
      <c r="CB1892" s="4"/>
      <c r="CC1892" s="4"/>
      <c r="CD1892" s="4"/>
      <c r="CE1892" s="4"/>
      <c r="CF1892" s="4"/>
      <c r="CG1892" s="4"/>
      <c r="CH1892" s="4"/>
      <c r="CI1892" s="4"/>
      <c r="CJ1892" s="4"/>
      <c r="CK1892" s="4"/>
      <c r="CL1892" s="4"/>
      <c r="CM1892" s="4"/>
    </row>
    <row r="1893" ht="14.25" customHeight="1">
      <c r="A1893" s="1" t="str">
        <f t="shared" si="193"/>
        <v/>
      </c>
      <c r="B1893" s="103" t="str">
        <f t="shared" si="4"/>
        <v>Có sẵn</v>
      </c>
      <c r="C1893" s="4" t="s">
        <v>7899</v>
      </c>
      <c r="D1893" s="4"/>
      <c r="E1893" s="4"/>
      <c r="F1893" s="4"/>
      <c r="G1893" s="4" t="s">
        <v>7900</v>
      </c>
      <c r="H1893" s="4"/>
      <c r="I1893" s="4"/>
      <c r="J1893" s="4" t="s">
        <v>3099</v>
      </c>
      <c r="K1893" s="4"/>
      <c r="L1893" s="4"/>
      <c r="M1893" s="4"/>
      <c r="N1893" s="4"/>
      <c r="O1893" s="4"/>
      <c r="P1893" s="4"/>
      <c r="Q1893" s="4" t="s">
        <v>5</v>
      </c>
      <c r="R1893" s="4" t="s">
        <v>7901</v>
      </c>
      <c r="S1893" s="4" t="s">
        <v>4034</v>
      </c>
      <c r="T1893" s="4" t="s">
        <v>3455</v>
      </c>
      <c r="U1893" s="4" t="s">
        <v>8610</v>
      </c>
      <c r="V1893" s="4" t="s">
        <v>8611</v>
      </c>
      <c r="W1893" s="4" t="s">
        <v>8612</v>
      </c>
      <c r="X1893" s="4" t="s">
        <v>410</v>
      </c>
      <c r="Y1893" s="4"/>
      <c r="Z1893" s="4"/>
      <c r="AA1893" s="4">
        <v>1890.0</v>
      </c>
      <c r="AB1893" s="4" t="s">
        <v>49</v>
      </c>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c r="BI1893" s="4"/>
      <c r="BJ1893" s="243" t="str">
        <f t="shared" si="191"/>
        <v>TNLT</v>
      </c>
      <c r="BK1893" s="4"/>
      <c r="BL1893" s="4"/>
      <c r="BM1893" s="4"/>
      <c r="BN1893" s="4"/>
      <c r="BO1893" s="4"/>
      <c r="BP1893" s="4"/>
      <c r="BQ1893" s="4"/>
      <c r="BR1893" s="4"/>
      <c r="BS1893" s="4"/>
      <c r="BT1893" s="4"/>
      <c r="BU1893" s="4"/>
      <c r="BV1893" s="4"/>
      <c r="BW1893" s="4"/>
      <c r="BX1893" s="4"/>
      <c r="BY1893" s="4"/>
      <c r="BZ1893" s="4"/>
      <c r="CA1893" s="4"/>
      <c r="CB1893" s="4"/>
      <c r="CC1893" s="4"/>
      <c r="CD1893" s="4"/>
      <c r="CE1893" s="4"/>
      <c r="CF1893" s="4"/>
      <c r="CG1893" s="4"/>
      <c r="CH1893" s="4"/>
      <c r="CI1893" s="4"/>
      <c r="CJ1893" s="4"/>
      <c r="CK1893" s="4"/>
      <c r="CL1893" s="4"/>
      <c r="CM1893" s="4"/>
    </row>
    <row r="1894" ht="14.25" customHeight="1">
      <c r="A1894" s="1"/>
      <c r="B1894" s="103" t="str">
        <f t="shared" si="4"/>
        <v>Thêm</v>
      </c>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c r="BE1894" s="4"/>
      <c r="BF1894" s="4"/>
      <c r="BG1894" s="4"/>
      <c r="BH1894" s="4"/>
      <c r="BI1894" s="4"/>
      <c r="BJ1894" s="243" t="str">
        <f t="shared" si="191"/>
        <v/>
      </c>
      <c r="BK1894" s="4"/>
      <c r="BL1894" s="4"/>
      <c r="BM1894" s="4"/>
      <c r="BN1894" s="4"/>
      <c r="BO1894" s="4"/>
      <c r="BP1894" s="4"/>
      <c r="BQ1894" s="4"/>
      <c r="BR1894" s="4"/>
      <c r="BS1894" s="4"/>
      <c r="BT1894" s="4"/>
      <c r="BU1894" s="4"/>
      <c r="BV1894" s="4"/>
      <c r="BW1894" s="4"/>
      <c r="BX1894" s="4"/>
      <c r="BY1894" s="4"/>
      <c r="BZ1894" s="4"/>
      <c r="CA1894" s="4"/>
      <c r="CB1894" s="4"/>
      <c r="CC1894" s="4"/>
      <c r="CD1894" s="4"/>
      <c r="CE1894" s="4"/>
      <c r="CF1894" s="4"/>
      <c r="CG1894" s="4"/>
      <c r="CH1894" s="4"/>
      <c r="CI1894" s="4"/>
      <c r="CJ1894" s="4"/>
      <c r="CK1894" s="4"/>
      <c r="CL1894" s="4"/>
      <c r="CM1894" s="4"/>
    </row>
    <row r="1895" ht="14.25" customHeight="1">
      <c r="A1895" s="1" t="str">
        <f t="shared" ref="A1895:A1901" si="194">SWITCH(B1895,"OK",IF(ISBLANK(R1895),IF(ISBLANK(P1895),"Giữ chỗ nhóm","Giữ chỗ"),"OK"),"Chưa làm",IF(P1895&lt;&gt;"","Giữ chỗ",""),0,IF(ISBLANK(R1895),"Thêm",""),"")</f>
        <v>Giữ chỗ</v>
      </c>
      <c r="B1895" s="103" t="str">
        <f t="shared" si="4"/>
        <v>OK</v>
      </c>
      <c r="C1895" s="4" t="s">
        <v>7913</v>
      </c>
      <c r="D1895" s="4"/>
      <c r="E1895" s="4"/>
      <c r="F1895" s="4"/>
      <c r="G1895" s="4" t="s">
        <v>7914</v>
      </c>
      <c r="H1895" s="4"/>
      <c r="I1895" s="4"/>
      <c r="J1895" s="4" t="s">
        <v>3099</v>
      </c>
      <c r="K1895" s="4"/>
      <c r="L1895" s="4"/>
      <c r="M1895" s="4" t="s">
        <v>47</v>
      </c>
      <c r="N1895" s="4" t="s">
        <v>5</v>
      </c>
      <c r="O1895" s="4" t="s">
        <v>7917</v>
      </c>
      <c r="P1895" s="4" t="s">
        <v>1262</v>
      </c>
      <c r="Q1895" s="4"/>
      <c r="R1895" s="4"/>
      <c r="S1895" s="4"/>
      <c r="T1895" s="4"/>
      <c r="U1895" s="4"/>
      <c r="V1895" s="4"/>
      <c r="W1895" s="4"/>
      <c r="X1895" s="4"/>
      <c r="Y1895" s="4"/>
      <c r="Z1895" s="4"/>
      <c r="AA1895" s="4">
        <v>1892.0</v>
      </c>
      <c r="AB1895" s="4" t="s">
        <v>49</v>
      </c>
      <c r="AC1895" s="4"/>
      <c r="AD1895" s="4"/>
      <c r="AE1895" s="4"/>
      <c r="AF1895" s="4"/>
      <c r="AG1895" s="4"/>
      <c r="AH1895" s="4"/>
      <c r="AI1895" s="4"/>
      <c r="AJ1895" s="4"/>
      <c r="AK1895" s="4"/>
      <c r="AL1895" s="4"/>
      <c r="AM1895" s="4"/>
      <c r="AN1895" s="4"/>
      <c r="AO1895" s="4"/>
      <c r="AP1895" s="4"/>
      <c r="AQ1895" s="4"/>
      <c r="AR1895" s="4"/>
      <c r="AS1895" s="4"/>
      <c r="AT1895" s="4"/>
      <c r="AU1895" s="4"/>
      <c r="AV1895" s="4"/>
      <c r="AW1895" s="4"/>
      <c r="AX1895" s="4"/>
      <c r="AY1895" s="4"/>
      <c r="AZ1895" s="4"/>
      <c r="BA1895" s="4"/>
      <c r="BB1895" s="4"/>
      <c r="BC1895" s="4"/>
      <c r="BD1895" s="4"/>
      <c r="BE1895" s="4"/>
      <c r="BF1895" s="4"/>
      <c r="BG1895" s="4"/>
      <c r="BH1895" s="4"/>
      <c r="BI1895" s="4"/>
      <c r="BJ1895" s="243" t="str">
        <f t="shared" si="191"/>
        <v>TNLT</v>
      </c>
      <c r="BK1895" s="4"/>
      <c r="BL1895" s="4"/>
      <c r="BM1895" s="4"/>
      <c r="BN1895" s="4"/>
      <c r="BO1895" s="4"/>
      <c r="BP1895" s="4"/>
      <c r="BQ1895" s="4"/>
      <c r="BR1895" s="4"/>
      <c r="BS1895" s="4"/>
      <c r="BT1895" s="4"/>
      <c r="BU1895" s="4"/>
      <c r="BV1895" s="4"/>
      <c r="BW1895" s="4"/>
      <c r="BX1895" s="4"/>
      <c r="BY1895" s="4"/>
      <c r="BZ1895" s="4"/>
      <c r="CA1895" s="4"/>
      <c r="CB1895" s="4"/>
      <c r="CC1895" s="4"/>
      <c r="CD1895" s="4"/>
      <c r="CE1895" s="4"/>
      <c r="CF1895" s="4"/>
      <c r="CG1895" s="4"/>
      <c r="CH1895" s="4"/>
      <c r="CI1895" s="4"/>
      <c r="CJ1895" s="4"/>
      <c r="CK1895" s="4"/>
      <c r="CL1895" s="4"/>
      <c r="CM1895" s="4"/>
    </row>
    <row r="1896" ht="14.25" customHeight="1">
      <c r="A1896" s="1" t="str">
        <f t="shared" si="194"/>
        <v>Giữ chỗ</v>
      </c>
      <c r="B1896" s="103" t="str">
        <f t="shared" si="4"/>
        <v>OK</v>
      </c>
      <c r="C1896" s="4" t="s">
        <v>7913</v>
      </c>
      <c r="D1896" s="4"/>
      <c r="E1896" s="4"/>
      <c r="F1896" s="4"/>
      <c r="G1896" s="4" t="s">
        <v>7914</v>
      </c>
      <c r="H1896" s="4"/>
      <c r="I1896" s="4"/>
      <c r="J1896" s="4" t="s">
        <v>3099</v>
      </c>
      <c r="K1896" s="4"/>
      <c r="L1896" s="4"/>
      <c r="M1896" s="4" t="s">
        <v>47</v>
      </c>
      <c r="N1896" s="4" t="s">
        <v>9</v>
      </c>
      <c r="O1896" s="4" t="s">
        <v>7917</v>
      </c>
      <c r="P1896" s="4" t="s">
        <v>1262</v>
      </c>
      <c r="Q1896" s="4"/>
      <c r="R1896" s="4"/>
      <c r="S1896" s="4"/>
      <c r="T1896" s="4"/>
      <c r="U1896" s="4"/>
      <c r="V1896" s="4"/>
      <c r="W1896" s="4"/>
      <c r="X1896" s="4"/>
      <c r="Y1896" s="4"/>
      <c r="Z1896" s="4"/>
      <c r="AA1896" s="4">
        <v>1893.0</v>
      </c>
      <c r="AB1896" s="4" t="s">
        <v>49</v>
      </c>
      <c r="AC1896" s="4"/>
      <c r="AD1896" s="4"/>
      <c r="AE1896" s="4"/>
      <c r="AF1896" s="4"/>
      <c r="AG1896" s="4"/>
      <c r="AH1896" s="4"/>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c r="BE1896" s="4"/>
      <c r="BF1896" s="4"/>
      <c r="BG1896" s="4"/>
      <c r="BH1896" s="4"/>
      <c r="BI1896" s="4"/>
      <c r="BJ1896" s="243" t="str">
        <f t="shared" si="191"/>
        <v>TL</v>
      </c>
      <c r="BK1896" s="4"/>
      <c r="BL1896" s="4"/>
      <c r="BM1896" s="4"/>
      <c r="BN1896" s="4"/>
      <c r="BO1896" s="4"/>
      <c r="BP1896" s="4"/>
      <c r="BQ1896" s="4"/>
      <c r="BR1896" s="4"/>
      <c r="BS1896" s="4"/>
      <c r="BT1896" s="4"/>
      <c r="BU1896" s="4"/>
      <c r="BV1896" s="4"/>
      <c r="BW1896" s="4"/>
      <c r="BX1896" s="4"/>
      <c r="BY1896" s="4"/>
      <c r="BZ1896" s="4"/>
      <c r="CA1896" s="4"/>
      <c r="CB1896" s="4"/>
      <c r="CC1896" s="4"/>
      <c r="CD1896" s="4"/>
      <c r="CE1896" s="4"/>
      <c r="CF1896" s="4"/>
      <c r="CG1896" s="4"/>
      <c r="CH1896" s="4"/>
      <c r="CI1896" s="4"/>
      <c r="CJ1896" s="4"/>
      <c r="CK1896" s="4"/>
      <c r="CL1896" s="4"/>
      <c r="CM1896" s="4"/>
    </row>
    <row r="1897" ht="14.25" customHeight="1">
      <c r="A1897" s="1" t="str">
        <f t="shared" si="194"/>
        <v>Giữ chỗ</v>
      </c>
      <c r="B1897" s="103" t="str">
        <f t="shared" si="4"/>
        <v>OK</v>
      </c>
      <c r="C1897" s="4" t="s">
        <v>7913</v>
      </c>
      <c r="D1897" s="4"/>
      <c r="E1897" s="4"/>
      <c r="F1897" s="4"/>
      <c r="G1897" s="4" t="s">
        <v>7914</v>
      </c>
      <c r="H1897" s="4"/>
      <c r="I1897" s="4"/>
      <c r="J1897" s="4" t="s">
        <v>3099</v>
      </c>
      <c r="K1897" s="4"/>
      <c r="L1897" s="4"/>
      <c r="M1897" s="4" t="s">
        <v>47</v>
      </c>
      <c r="N1897" s="4" t="s">
        <v>5</v>
      </c>
      <c r="O1897" s="4" t="s">
        <v>7917</v>
      </c>
      <c r="P1897" s="4" t="s">
        <v>1262</v>
      </c>
      <c r="Q1897" s="4"/>
      <c r="R1897" s="4"/>
      <c r="S1897" s="4"/>
      <c r="T1897" s="4"/>
      <c r="U1897" s="4"/>
      <c r="V1897" s="4"/>
      <c r="W1897" s="4"/>
      <c r="X1897" s="4"/>
      <c r="Y1897" s="4"/>
      <c r="Z1897" s="4"/>
      <c r="AA1897" s="4">
        <v>1894.0</v>
      </c>
      <c r="AB1897" s="4" t="s">
        <v>49</v>
      </c>
      <c r="AC1897" s="4"/>
      <c r="AD1897" s="20" t="s">
        <v>2434</v>
      </c>
      <c r="AE1897" s="4"/>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c r="BE1897" s="4"/>
      <c r="BF1897" s="4"/>
      <c r="BG1897" s="4"/>
      <c r="BH1897" s="4"/>
      <c r="BI1897" s="4"/>
      <c r="BJ1897" s="243" t="str">
        <f t="shared" si="191"/>
        <v>TNLT</v>
      </c>
      <c r="BK1897" s="4"/>
      <c r="BL1897" s="4"/>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c r="CL1897" s="4"/>
      <c r="CM1897" s="4"/>
    </row>
    <row r="1898" ht="14.25" customHeight="1">
      <c r="A1898" s="1" t="str">
        <f t="shared" si="194"/>
        <v>OK</v>
      </c>
      <c r="B1898" s="103" t="str">
        <f t="shared" si="4"/>
        <v>OK</v>
      </c>
      <c r="C1898" s="4" t="s">
        <v>7913</v>
      </c>
      <c r="D1898" s="4"/>
      <c r="E1898" s="4"/>
      <c r="F1898" s="4"/>
      <c r="G1898" s="4" t="s">
        <v>7914</v>
      </c>
      <c r="H1898" s="4"/>
      <c r="I1898" s="4"/>
      <c r="J1898" s="4" t="s">
        <v>3099</v>
      </c>
      <c r="K1898" s="4"/>
      <c r="L1898" s="4"/>
      <c r="M1898" s="4" t="s">
        <v>49</v>
      </c>
      <c r="N1898" s="4" t="s">
        <v>9</v>
      </c>
      <c r="O1898" s="4" t="s">
        <v>3302</v>
      </c>
      <c r="P1898" s="4" t="s">
        <v>4201</v>
      </c>
      <c r="Q1898" s="4"/>
      <c r="R1898" s="4" t="s">
        <v>8618</v>
      </c>
      <c r="S1898" s="4"/>
      <c r="T1898" s="4"/>
      <c r="U1898" s="4"/>
      <c r="V1898" s="4"/>
      <c r="W1898" s="4"/>
      <c r="X1898" s="4"/>
      <c r="Y1898" s="4"/>
      <c r="Z1898" s="4"/>
      <c r="AA1898" s="4">
        <v>1895.0</v>
      </c>
      <c r="AB1898" s="4" t="s">
        <v>47</v>
      </c>
      <c r="AC1898" s="4"/>
      <c r="AE1898" s="67"/>
      <c r="AF1898" s="67"/>
      <c r="AG1898" s="289"/>
      <c r="AH1898" s="289"/>
      <c r="AI1898" s="289"/>
      <c r="AJ1898" s="289"/>
      <c r="AK1898" s="289"/>
      <c r="AL1898" s="67"/>
      <c r="AM1898" s="67"/>
      <c r="AN1898" s="67"/>
      <c r="AO1898" s="67"/>
      <c r="AP1898" s="4"/>
      <c r="AQ1898" s="67" t="s">
        <v>224</v>
      </c>
      <c r="AR1898" s="313" t="s">
        <v>2434</v>
      </c>
      <c r="AS1898" s="4" t="s">
        <v>8618</v>
      </c>
      <c r="AT1898" s="2" t="s">
        <v>9</v>
      </c>
      <c r="AU1898" s="2"/>
      <c r="AV1898" s="2"/>
      <c r="AW1898" s="2"/>
      <c r="AX1898" s="2"/>
      <c r="AY1898" s="2"/>
      <c r="AZ1898" s="2"/>
      <c r="BA1898" s="2"/>
      <c r="BB1898" s="2" t="s">
        <v>9582</v>
      </c>
      <c r="BC1898" s="67" t="s">
        <v>9171</v>
      </c>
      <c r="BD1898" s="4"/>
      <c r="BE1898" s="4"/>
      <c r="BF1898" s="4"/>
      <c r="BG1898" s="4"/>
      <c r="BH1898" s="4"/>
      <c r="BI1898" s="4"/>
      <c r="BJ1898" s="243" t="str">
        <f t="shared" si="191"/>
        <v>TL</v>
      </c>
      <c r="BK1898" s="4"/>
      <c r="BL1898" s="4"/>
      <c r="BM1898" s="4"/>
      <c r="BN1898" s="4"/>
      <c r="BO1898" s="4"/>
      <c r="BP1898" s="4"/>
      <c r="BQ1898" s="4"/>
      <c r="BR1898" s="4"/>
      <c r="BS1898" s="4"/>
      <c r="BT1898" s="4"/>
      <c r="BU1898" s="4"/>
      <c r="BV1898" s="4"/>
      <c r="BW1898" s="4"/>
      <c r="BX1898" s="4"/>
      <c r="BY1898" s="4"/>
      <c r="BZ1898" s="4"/>
      <c r="CA1898" s="4"/>
      <c r="CB1898" s="4"/>
      <c r="CC1898" s="4"/>
      <c r="CD1898" s="4"/>
      <c r="CE1898" s="4"/>
      <c r="CF1898" s="4"/>
      <c r="CG1898" s="4"/>
      <c r="CH1898" s="4"/>
      <c r="CI1898" s="4"/>
      <c r="CJ1898" s="4"/>
      <c r="CK1898" s="4"/>
      <c r="CL1898" s="4"/>
      <c r="CM1898" s="4"/>
    </row>
    <row r="1899" ht="14.25" customHeight="1">
      <c r="A1899" s="1" t="str">
        <f t="shared" si="194"/>
        <v/>
      </c>
      <c r="B1899" s="103" t="str">
        <f t="shared" si="4"/>
        <v>Tự do chọn</v>
      </c>
      <c r="C1899" s="4" t="s">
        <v>7913</v>
      </c>
      <c r="D1899" s="4"/>
      <c r="E1899" s="4"/>
      <c r="F1899" s="4"/>
      <c r="G1899" s="4" t="s">
        <v>7914</v>
      </c>
      <c r="H1899" s="4"/>
      <c r="I1899" s="4"/>
      <c r="J1899" s="4" t="s">
        <v>3099</v>
      </c>
      <c r="K1899" s="4"/>
      <c r="L1899" s="4"/>
      <c r="M1899" s="4" t="s">
        <v>49</v>
      </c>
      <c r="N1899" s="4" t="s">
        <v>9</v>
      </c>
      <c r="O1899" s="4"/>
      <c r="P1899" s="4"/>
      <c r="Q1899" s="4"/>
      <c r="R1899" s="4"/>
      <c r="S1899" s="4"/>
      <c r="T1899" s="4"/>
      <c r="U1899" s="4"/>
      <c r="V1899" s="4"/>
      <c r="W1899" s="4"/>
      <c r="X1899" s="4"/>
      <c r="Y1899" s="4"/>
      <c r="Z1899" s="4"/>
      <c r="AA1899" s="4">
        <v>1895.0</v>
      </c>
      <c r="AB1899" s="4" t="s">
        <v>47</v>
      </c>
      <c r="AC1899" s="4"/>
      <c r="AE1899" s="67"/>
      <c r="AF1899" s="67"/>
      <c r="AG1899" s="289"/>
      <c r="AH1899" s="289"/>
      <c r="AI1899" s="289"/>
      <c r="AJ1899" s="289"/>
      <c r="AK1899" s="289"/>
      <c r="AL1899" s="67"/>
      <c r="AM1899" s="67"/>
      <c r="AN1899" s="67"/>
      <c r="AO1899" s="67"/>
      <c r="AP1899" s="4"/>
      <c r="AQ1899" s="4"/>
      <c r="AR1899" s="4"/>
      <c r="AS1899" s="4"/>
      <c r="AT1899" s="4"/>
      <c r="AU1899" s="4"/>
      <c r="AV1899" s="4"/>
      <c r="AW1899" s="4"/>
      <c r="AX1899" s="4"/>
      <c r="AY1899" s="4"/>
      <c r="AZ1899" s="4"/>
      <c r="BA1899" s="4"/>
      <c r="BB1899" s="4"/>
      <c r="BC1899" s="4"/>
      <c r="BD1899" s="4"/>
      <c r="BE1899" s="4"/>
      <c r="BF1899" s="4"/>
      <c r="BG1899" s="4"/>
      <c r="BH1899" s="4"/>
      <c r="BI1899" s="4"/>
      <c r="BJ1899" s="243" t="str">
        <f t="shared" si="191"/>
        <v>TL</v>
      </c>
      <c r="BK1899" s="4"/>
      <c r="BL1899" s="4"/>
      <c r="BM1899" s="4"/>
      <c r="BN1899" s="4"/>
      <c r="BO1899" s="4"/>
      <c r="BP1899" s="4"/>
      <c r="BQ1899" s="4"/>
      <c r="BR1899" s="4"/>
      <c r="BS1899" s="4"/>
      <c r="BT1899" s="4"/>
      <c r="BU1899" s="4"/>
      <c r="BV1899" s="4"/>
      <c r="BW1899" s="4"/>
      <c r="BX1899" s="4"/>
      <c r="BY1899" s="4"/>
      <c r="BZ1899" s="4"/>
      <c r="CA1899" s="4"/>
      <c r="CB1899" s="4"/>
      <c r="CC1899" s="4"/>
      <c r="CD1899" s="4"/>
      <c r="CE1899" s="4"/>
      <c r="CF1899" s="4"/>
      <c r="CG1899" s="4"/>
      <c r="CH1899" s="4"/>
      <c r="CI1899" s="4"/>
      <c r="CJ1899" s="4"/>
      <c r="CK1899" s="4"/>
      <c r="CL1899" s="4"/>
      <c r="CM1899" s="4"/>
    </row>
    <row r="1900" ht="14.25" customHeight="1">
      <c r="A1900" s="1" t="str">
        <f t="shared" si="194"/>
        <v/>
      </c>
      <c r="B1900" s="103" t="str">
        <f t="shared" si="4"/>
        <v>Tự do chọn</v>
      </c>
      <c r="C1900" s="4" t="s">
        <v>7913</v>
      </c>
      <c r="D1900" s="4"/>
      <c r="E1900" s="4"/>
      <c r="F1900" s="4"/>
      <c r="G1900" s="4" t="s">
        <v>7914</v>
      </c>
      <c r="H1900" s="4"/>
      <c r="I1900" s="4"/>
      <c r="J1900" s="4" t="s">
        <v>3099</v>
      </c>
      <c r="K1900" s="4"/>
      <c r="L1900" s="4"/>
      <c r="M1900" s="4" t="s">
        <v>49</v>
      </c>
      <c r="N1900" s="4" t="s">
        <v>9</v>
      </c>
      <c r="O1900" s="4"/>
      <c r="P1900" s="4"/>
      <c r="Q1900" s="4"/>
      <c r="R1900" s="4"/>
      <c r="S1900" s="4"/>
      <c r="T1900" s="4"/>
      <c r="U1900" s="4"/>
      <c r="V1900" s="4"/>
      <c r="W1900" s="4"/>
      <c r="X1900" s="4"/>
      <c r="Y1900" s="4"/>
      <c r="Z1900" s="4"/>
      <c r="AA1900" s="4">
        <v>1896.0</v>
      </c>
      <c r="AB1900" s="4" t="s">
        <v>47</v>
      </c>
      <c r="AC1900" s="4"/>
      <c r="AE1900" s="4"/>
      <c r="AF1900" s="4"/>
      <c r="AG1900" s="4"/>
      <c r="AH1900" s="4"/>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4"/>
      <c r="BH1900" s="4"/>
      <c r="BI1900" s="4"/>
      <c r="BJ1900" s="243" t="str">
        <f t="shared" si="191"/>
        <v>TL</v>
      </c>
      <c r="BK1900" s="4"/>
      <c r="BL1900" s="4"/>
      <c r="BM1900" s="4"/>
      <c r="BN1900" s="4"/>
      <c r="BO1900" s="4"/>
      <c r="BP1900" s="4"/>
      <c r="BQ1900" s="4"/>
      <c r="BR1900" s="4"/>
      <c r="BS1900" s="4"/>
      <c r="BT1900" s="4"/>
      <c r="BU1900" s="4"/>
      <c r="BV1900" s="4"/>
      <c r="BW1900" s="4"/>
      <c r="BX1900" s="4"/>
      <c r="BY1900" s="4"/>
      <c r="BZ1900" s="4"/>
      <c r="CA1900" s="4"/>
      <c r="CB1900" s="4"/>
      <c r="CC1900" s="4"/>
      <c r="CD1900" s="4"/>
      <c r="CE1900" s="4"/>
      <c r="CF1900" s="4"/>
      <c r="CG1900" s="4"/>
      <c r="CH1900" s="4"/>
      <c r="CI1900" s="4"/>
      <c r="CJ1900" s="4"/>
      <c r="CK1900" s="4"/>
      <c r="CL1900" s="4"/>
      <c r="CM1900" s="4"/>
    </row>
    <row r="1901" ht="14.25" customHeight="1">
      <c r="A1901" s="1" t="str">
        <f t="shared" si="194"/>
        <v/>
      </c>
      <c r="B1901" s="103" t="str">
        <f t="shared" si="4"/>
        <v>Tự do chọn</v>
      </c>
      <c r="C1901" s="4" t="s">
        <v>7913</v>
      </c>
      <c r="D1901" s="4"/>
      <c r="E1901" s="4"/>
      <c r="F1901" s="4"/>
      <c r="G1901" s="4" t="s">
        <v>7914</v>
      </c>
      <c r="H1901" s="4"/>
      <c r="I1901" s="4"/>
      <c r="J1901" s="4" t="s">
        <v>3099</v>
      </c>
      <c r="K1901" s="4"/>
      <c r="L1901" s="4"/>
      <c r="M1901" s="4" t="s">
        <v>49</v>
      </c>
      <c r="N1901" s="4" t="s">
        <v>9</v>
      </c>
      <c r="O1901" s="4"/>
      <c r="P1901" s="4"/>
      <c r="Q1901" s="4"/>
      <c r="R1901" s="4"/>
      <c r="S1901" s="4"/>
      <c r="T1901" s="4"/>
      <c r="U1901" s="4"/>
      <c r="V1901" s="4"/>
      <c r="W1901" s="4"/>
      <c r="X1901" s="4"/>
      <c r="Y1901" s="4"/>
      <c r="Z1901" s="4"/>
      <c r="AA1901" s="4">
        <v>1896.0</v>
      </c>
      <c r="AB1901" s="4" t="s">
        <v>47</v>
      </c>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c r="BI1901" s="4"/>
      <c r="BJ1901" s="243" t="str">
        <f t="shared" si="191"/>
        <v>TL</v>
      </c>
      <c r="BK1901" s="4"/>
      <c r="BL1901" s="4"/>
      <c r="BM1901" s="4"/>
      <c r="BN1901" s="4"/>
      <c r="BO1901" s="4"/>
      <c r="BP1901" s="4"/>
      <c r="BQ1901" s="4"/>
      <c r="BR1901" s="4"/>
      <c r="BS1901" s="4"/>
      <c r="BT1901" s="4"/>
      <c r="BU1901" s="4"/>
      <c r="BV1901" s="4"/>
      <c r="BW1901" s="4"/>
      <c r="BX1901" s="4"/>
      <c r="BY1901" s="4"/>
      <c r="BZ1901" s="4"/>
      <c r="CA1901" s="4"/>
      <c r="CB1901" s="4"/>
      <c r="CC1901" s="4"/>
      <c r="CD1901" s="4"/>
      <c r="CE1901" s="4"/>
      <c r="CF1901" s="4"/>
      <c r="CG1901" s="4"/>
      <c r="CH1901" s="4"/>
      <c r="CI1901" s="4"/>
      <c r="CJ1901" s="4"/>
      <c r="CK1901" s="4"/>
      <c r="CL1901" s="4"/>
      <c r="CM1901" s="4"/>
    </row>
    <row r="1902" ht="14.25" customHeight="1">
      <c r="A1902" s="1"/>
      <c r="B1902" s="103" t="str">
        <f t="shared" si="4"/>
        <v>Thêm</v>
      </c>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c r="BE1902" s="4"/>
      <c r="BF1902" s="4"/>
      <c r="BG1902" s="4"/>
      <c r="BH1902" s="4"/>
      <c r="BI1902" s="4"/>
      <c r="BJ1902" s="243" t="str">
        <f t="shared" si="191"/>
        <v/>
      </c>
      <c r="BK1902" s="4"/>
      <c r="BL1902" s="4"/>
      <c r="BM1902" s="4"/>
      <c r="BN1902" s="4"/>
      <c r="BO1902" s="4"/>
      <c r="BP1902" s="4"/>
      <c r="BQ1902" s="4"/>
      <c r="BR1902" s="4"/>
      <c r="BS1902" s="4"/>
      <c r="BT1902" s="4"/>
      <c r="BU1902" s="4"/>
      <c r="BV1902" s="4"/>
      <c r="BW1902" s="4"/>
      <c r="BX1902" s="4"/>
      <c r="BY1902" s="4"/>
      <c r="BZ1902" s="4"/>
      <c r="CA1902" s="4"/>
      <c r="CB1902" s="4"/>
      <c r="CC1902" s="4"/>
      <c r="CD1902" s="4"/>
      <c r="CE1902" s="4"/>
      <c r="CF1902" s="4"/>
      <c r="CG1902" s="4"/>
      <c r="CH1902" s="4"/>
      <c r="CI1902" s="4"/>
      <c r="CJ1902" s="4"/>
      <c r="CK1902" s="4"/>
      <c r="CL1902" s="4"/>
      <c r="CM1902" s="4"/>
    </row>
    <row r="1903" ht="14.25" customHeight="1">
      <c r="A1903" s="1" t="str">
        <f t="shared" ref="A1903:A1910" si="195">SWITCH(B1903,"OK",IF(ISBLANK(R1903),IF(ISBLANK(P1903),"Giữ chỗ nhóm","Giữ chỗ"),"OK"),"Chưa làm",IF(P1903&lt;&gt;"","Giữ chỗ",""),0,IF(ISBLANK(R1903),"Thêm",""),"")</f>
        <v/>
      </c>
      <c r="B1903" s="103" t="str">
        <f t="shared" si="4"/>
        <v>Tự do chọn</v>
      </c>
      <c r="C1903" s="4" t="s">
        <v>7925</v>
      </c>
      <c r="D1903" s="4"/>
      <c r="E1903" s="4"/>
      <c r="F1903" s="4"/>
      <c r="G1903" s="4" t="s">
        <v>7926</v>
      </c>
      <c r="H1903" s="4"/>
      <c r="I1903" s="4"/>
      <c r="J1903" s="4" t="s">
        <v>3099</v>
      </c>
      <c r="K1903" s="4"/>
      <c r="L1903" s="4"/>
      <c r="M1903" s="4" t="s">
        <v>47</v>
      </c>
      <c r="N1903" s="4" t="s">
        <v>5</v>
      </c>
      <c r="O1903" s="4"/>
      <c r="P1903" s="4"/>
      <c r="Q1903" s="4"/>
      <c r="R1903" s="4"/>
      <c r="S1903" s="4"/>
      <c r="T1903" s="4"/>
      <c r="U1903" s="4"/>
      <c r="V1903" s="4"/>
      <c r="W1903" s="4"/>
      <c r="X1903" s="4"/>
      <c r="Y1903" s="4"/>
      <c r="Z1903" s="4"/>
      <c r="AA1903" s="4">
        <v>1898.0</v>
      </c>
      <c r="AB1903" s="4" t="s">
        <v>49</v>
      </c>
      <c r="AC1903" s="4"/>
      <c r="AD1903" s="4"/>
      <c r="AE1903" s="4"/>
      <c r="AF1903" s="4"/>
      <c r="AG1903" s="4"/>
      <c r="AH1903" s="4"/>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4"/>
      <c r="BE1903" s="4"/>
      <c r="BF1903" s="4"/>
      <c r="BG1903" s="4"/>
      <c r="BH1903" s="4"/>
      <c r="BI1903" s="4"/>
      <c r="BJ1903" s="243" t="str">
        <f t="shared" si="191"/>
        <v>TNLT</v>
      </c>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row>
    <row r="1904" ht="14.25" customHeight="1">
      <c r="A1904" s="1" t="str">
        <f t="shared" si="195"/>
        <v>Giữ chỗ</v>
      </c>
      <c r="B1904" s="103" t="str">
        <f t="shared" si="4"/>
        <v>OK</v>
      </c>
      <c r="C1904" s="4" t="s">
        <v>7925</v>
      </c>
      <c r="D1904" s="4"/>
      <c r="E1904" s="4"/>
      <c r="F1904" s="4"/>
      <c r="G1904" s="4" t="s">
        <v>7926</v>
      </c>
      <c r="H1904" s="4"/>
      <c r="I1904" s="4"/>
      <c r="J1904" s="4" t="s">
        <v>3099</v>
      </c>
      <c r="K1904" s="4"/>
      <c r="L1904" s="4"/>
      <c r="M1904" s="4" t="s">
        <v>47</v>
      </c>
      <c r="N1904" s="4" t="s">
        <v>9</v>
      </c>
      <c r="O1904" s="4" t="s">
        <v>224</v>
      </c>
      <c r="P1904" s="4" t="s">
        <v>3759</v>
      </c>
      <c r="Q1904" s="4"/>
      <c r="R1904" s="4"/>
      <c r="S1904" s="4"/>
      <c r="T1904" s="4"/>
      <c r="U1904" s="4"/>
      <c r="V1904" s="4"/>
      <c r="W1904" s="4"/>
      <c r="X1904" s="4"/>
      <c r="Y1904" s="4"/>
      <c r="Z1904" s="4"/>
      <c r="AA1904" s="4">
        <v>1899.0</v>
      </c>
      <c r="AB1904" s="4" t="s">
        <v>49</v>
      </c>
      <c r="AC1904" s="4"/>
      <c r="AD1904" s="4"/>
      <c r="AE1904" s="4"/>
      <c r="AF1904" s="4"/>
      <c r="AG1904" s="4"/>
      <c r="AH1904" s="4"/>
      <c r="AI1904" s="4"/>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c r="BI1904" s="4"/>
      <c r="BJ1904" s="243" t="str">
        <f t="shared" si="191"/>
        <v>TL</v>
      </c>
      <c r="BK1904" s="4"/>
      <c r="BL1904" s="4"/>
      <c r="BM1904" s="4"/>
      <c r="BN1904" s="4"/>
      <c r="BO1904" s="4"/>
      <c r="BP1904" s="4"/>
      <c r="BQ1904" s="4"/>
      <c r="BR1904" s="4"/>
      <c r="BS1904" s="4"/>
      <c r="BT1904" s="4"/>
      <c r="BU1904" s="4"/>
      <c r="BV1904" s="4"/>
      <c r="BW1904" s="4"/>
      <c r="BX1904" s="4"/>
      <c r="BY1904" s="4"/>
      <c r="BZ1904" s="4"/>
      <c r="CA1904" s="4"/>
      <c r="CB1904" s="4"/>
      <c r="CC1904" s="4"/>
      <c r="CD1904" s="4"/>
      <c r="CE1904" s="4"/>
      <c r="CF1904" s="4"/>
      <c r="CG1904" s="4"/>
      <c r="CH1904" s="4"/>
      <c r="CI1904" s="4"/>
      <c r="CJ1904" s="4"/>
      <c r="CK1904" s="4"/>
      <c r="CL1904" s="4"/>
      <c r="CM1904" s="4"/>
    </row>
    <row r="1905" ht="14.25" customHeight="1">
      <c r="A1905" s="1" t="str">
        <f t="shared" si="195"/>
        <v/>
      </c>
      <c r="B1905" s="103" t="str">
        <f t="shared" si="4"/>
        <v>Có sẵn</v>
      </c>
      <c r="C1905" s="4" t="s">
        <v>7925</v>
      </c>
      <c r="D1905" s="4"/>
      <c r="E1905" s="4"/>
      <c r="F1905" s="4"/>
      <c r="G1905" s="4" t="s">
        <v>7926</v>
      </c>
      <c r="H1905" s="4"/>
      <c r="I1905" s="4"/>
      <c r="J1905" s="4" t="s">
        <v>3099</v>
      </c>
      <c r="K1905" s="4"/>
      <c r="L1905" s="4"/>
      <c r="M1905" s="4" t="s">
        <v>47</v>
      </c>
      <c r="N1905" s="4" t="s">
        <v>9</v>
      </c>
      <c r="O1905" s="4" t="s">
        <v>404</v>
      </c>
      <c r="P1905" s="4" t="s">
        <v>1024</v>
      </c>
      <c r="Q1905" s="4" t="s">
        <v>9</v>
      </c>
      <c r="R1905" s="4" t="s">
        <v>7927</v>
      </c>
      <c r="S1905" s="4"/>
      <c r="T1905" s="4"/>
      <c r="U1905" s="4"/>
      <c r="V1905" s="4"/>
      <c r="W1905" s="4"/>
      <c r="X1905" s="4" t="s">
        <v>7928</v>
      </c>
      <c r="Y1905" s="4" t="s">
        <v>7928</v>
      </c>
      <c r="Z1905" s="4"/>
      <c r="AA1905" s="4">
        <v>1900.0</v>
      </c>
      <c r="AB1905" s="4" t="s">
        <v>49</v>
      </c>
      <c r="AC1905" s="4"/>
      <c r="AD1905" s="4"/>
      <c r="AE1905" s="4"/>
      <c r="AF1905" s="4"/>
      <c r="AG1905" s="4"/>
      <c r="AH1905" s="4"/>
      <c r="AI1905" s="4"/>
      <c r="AJ1905" s="4"/>
      <c r="AK1905" s="4"/>
      <c r="AL1905" s="4"/>
      <c r="AM1905" s="4"/>
      <c r="AN1905" s="4"/>
      <c r="AO1905" s="4"/>
      <c r="AP1905" s="4"/>
      <c r="AQ1905" s="4"/>
      <c r="AR1905" s="4"/>
      <c r="AS1905" s="4"/>
      <c r="AT1905" s="4"/>
      <c r="AU1905" s="4"/>
      <c r="AV1905" s="4"/>
      <c r="AW1905" s="4"/>
      <c r="AX1905" s="4"/>
      <c r="AY1905" s="4"/>
      <c r="AZ1905" s="4"/>
      <c r="BA1905" s="4"/>
      <c r="BB1905" s="4"/>
      <c r="BC1905" s="4"/>
      <c r="BD1905" s="4"/>
      <c r="BE1905" s="4"/>
      <c r="BF1905" s="4"/>
      <c r="BG1905" s="4"/>
      <c r="BH1905" s="4"/>
      <c r="BI1905" s="4"/>
      <c r="BJ1905" s="243" t="str">
        <f t="shared" si="191"/>
        <v>TL</v>
      </c>
      <c r="BK1905" s="4"/>
      <c r="BL1905" s="4"/>
      <c r="BM1905" s="4"/>
      <c r="BN1905" s="4"/>
      <c r="BO1905" s="4"/>
      <c r="BP1905" s="4"/>
      <c r="BQ1905" s="4"/>
      <c r="BR1905" s="4"/>
      <c r="BS1905" s="4"/>
      <c r="BT1905" s="4"/>
      <c r="BU1905" s="4"/>
      <c r="BV1905" s="4"/>
      <c r="BW1905" s="4"/>
      <c r="BX1905" s="4"/>
      <c r="BY1905" s="4"/>
      <c r="BZ1905" s="4"/>
      <c r="CA1905" s="4"/>
      <c r="CB1905" s="4"/>
      <c r="CC1905" s="4"/>
      <c r="CD1905" s="4"/>
      <c r="CE1905" s="4"/>
      <c r="CF1905" s="4"/>
      <c r="CG1905" s="4"/>
      <c r="CH1905" s="4"/>
      <c r="CI1905" s="4"/>
      <c r="CJ1905" s="4"/>
      <c r="CK1905" s="4"/>
      <c r="CL1905" s="4"/>
      <c r="CM1905" s="4"/>
    </row>
    <row r="1906" ht="14.25" customHeight="1">
      <c r="A1906" s="1" t="str">
        <f t="shared" si="195"/>
        <v>Giữ chỗ nhóm</v>
      </c>
      <c r="B1906" s="103" t="str">
        <f t="shared" si="4"/>
        <v>OK</v>
      </c>
      <c r="C1906" s="4" t="s">
        <v>7925</v>
      </c>
      <c r="D1906" s="4"/>
      <c r="E1906" s="4"/>
      <c r="F1906" s="4"/>
      <c r="G1906" s="4" t="s">
        <v>7926</v>
      </c>
      <c r="H1906" s="4"/>
      <c r="I1906" s="4"/>
      <c r="J1906" s="4" t="s">
        <v>3099</v>
      </c>
      <c r="K1906" s="4"/>
      <c r="L1906" s="4"/>
      <c r="M1906" s="4" t="s">
        <v>47</v>
      </c>
      <c r="N1906" s="4" t="s">
        <v>9</v>
      </c>
      <c r="O1906" s="4" t="s">
        <v>1189</v>
      </c>
      <c r="P1906" s="4"/>
      <c r="Q1906" s="4"/>
      <c r="R1906" s="4"/>
      <c r="S1906" s="4"/>
      <c r="T1906" s="4"/>
      <c r="U1906" s="4"/>
      <c r="V1906" s="4"/>
      <c r="W1906" s="4"/>
      <c r="X1906" s="4"/>
      <c r="Y1906" s="4"/>
      <c r="Z1906" s="4"/>
      <c r="AA1906" s="4">
        <v>1901.0</v>
      </c>
      <c r="AB1906" s="4" t="s">
        <v>49</v>
      </c>
      <c r="AC1906" s="4"/>
      <c r="AD1906" s="4"/>
      <c r="AE1906" s="4"/>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c r="BE1906" s="4"/>
      <c r="BF1906" s="4"/>
      <c r="BG1906" s="4"/>
      <c r="BH1906" s="4"/>
      <c r="BI1906" s="4"/>
      <c r="BJ1906" s="243" t="str">
        <f t="shared" si="191"/>
        <v>TL</v>
      </c>
      <c r="BK1906" s="4"/>
      <c r="BL1906" s="4"/>
      <c r="BM1906" s="4"/>
      <c r="BN1906" s="4"/>
      <c r="BO1906" s="4"/>
      <c r="BP1906" s="4"/>
      <c r="BQ1906" s="4"/>
      <c r="BR1906" s="4"/>
      <c r="BS1906" s="4"/>
      <c r="BT1906" s="4"/>
      <c r="BU1906" s="4"/>
      <c r="BV1906" s="4"/>
      <c r="BW1906" s="4"/>
      <c r="BX1906" s="4"/>
      <c r="BY1906" s="4"/>
      <c r="BZ1906" s="4"/>
      <c r="CA1906" s="4"/>
      <c r="CB1906" s="4"/>
      <c r="CC1906" s="4"/>
      <c r="CD1906" s="4"/>
      <c r="CE1906" s="4"/>
      <c r="CF1906" s="4"/>
      <c r="CG1906" s="4"/>
      <c r="CH1906" s="4"/>
      <c r="CI1906" s="4"/>
      <c r="CJ1906" s="4"/>
      <c r="CK1906" s="4"/>
      <c r="CL1906" s="4"/>
      <c r="CM1906" s="4"/>
    </row>
    <row r="1907" ht="14.25" customHeight="1">
      <c r="A1907" s="1" t="str">
        <f t="shared" si="195"/>
        <v>OK</v>
      </c>
      <c r="B1907" s="103" t="str">
        <f t="shared" si="4"/>
        <v>OK</v>
      </c>
      <c r="C1907" s="4" t="s">
        <v>7925</v>
      </c>
      <c r="D1907" s="4"/>
      <c r="E1907" s="4"/>
      <c r="F1907" s="4"/>
      <c r="G1907" s="4" t="s">
        <v>7926</v>
      </c>
      <c r="H1907" s="4"/>
      <c r="I1907" s="4"/>
      <c r="J1907" s="4" t="s">
        <v>3099</v>
      </c>
      <c r="K1907" s="4"/>
      <c r="L1907" s="4"/>
      <c r="M1907" s="4" t="s">
        <v>47</v>
      </c>
      <c r="N1907" s="4" t="s">
        <v>9</v>
      </c>
      <c r="O1907" s="4" t="s">
        <v>1104</v>
      </c>
      <c r="P1907" s="4" t="s">
        <v>1105</v>
      </c>
      <c r="Q1907" s="4"/>
      <c r="R1907" s="4" t="s">
        <v>7930</v>
      </c>
      <c r="S1907" s="4"/>
      <c r="T1907" s="4"/>
      <c r="U1907" s="4"/>
      <c r="V1907" s="4"/>
      <c r="W1907" s="4"/>
      <c r="X1907" s="4" t="s">
        <v>8624</v>
      </c>
      <c r="Y1907" s="4" t="s">
        <v>8624</v>
      </c>
      <c r="Z1907" s="4"/>
      <c r="AA1907" s="4">
        <v>1902.0</v>
      </c>
      <c r="AB1907" s="4" t="s">
        <v>49</v>
      </c>
      <c r="AC1907" s="4"/>
      <c r="AE1907" s="4"/>
      <c r="AF1907" s="4"/>
      <c r="AG1907" s="4"/>
      <c r="AH1907" s="4"/>
      <c r="AI1907" s="4"/>
      <c r="AJ1907" s="4"/>
      <c r="AK1907" s="4"/>
      <c r="AL1907" s="4"/>
      <c r="AM1907" s="4"/>
      <c r="AN1907" s="4"/>
      <c r="AO1907" s="4"/>
      <c r="AP1907" s="4"/>
      <c r="AQ1907" s="4"/>
      <c r="AR1907" s="4"/>
      <c r="AS1907" s="4"/>
      <c r="AT1907" s="4"/>
      <c r="AU1907" s="4"/>
      <c r="AV1907" s="4"/>
      <c r="AW1907" s="4"/>
      <c r="AX1907" s="4"/>
      <c r="AY1907" s="4"/>
      <c r="AZ1907" s="4"/>
      <c r="BA1907" s="4"/>
      <c r="BB1907" s="4"/>
      <c r="BC1907" s="4"/>
      <c r="BD1907" s="4"/>
      <c r="BE1907" s="4"/>
      <c r="BF1907" s="4"/>
      <c r="BG1907" s="4"/>
      <c r="BH1907" s="4"/>
      <c r="BI1907" s="4"/>
      <c r="BJ1907" s="243" t="str">
        <f t="shared" si="191"/>
        <v>TL</v>
      </c>
      <c r="BK1907" s="4"/>
      <c r="BL1907" s="4"/>
      <c r="BM1907" s="4"/>
      <c r="BN1907" s="4"/>
      <c r="BO1907" s="4"/>
      <c r="BP1907" s="4"/>
      <c r="BQ1907" s="4"/>
      <c r="BR1907" s="4"/>
      <c r="BS1907" s="4"/>
      <c r="BT1907" s="4"/>
      <c r="BU1907" s="4"/>
      <c r="BV1907" s="4"/>
      <c r="BW1907" s="4"/>
      <c r="BX1907" s="4"/>
      <c r="BY1907" s="4"/>
      <c r="BZ1907" s="4"/>
      <c r="CA1907" s="4"/>
      <c r="CB1907" s="4"/>
      <c r="CC1907" s="4"/>
      <c r="CD1907" s="4"/>
      <c r="CE1907" s="4"/>
      <c r="CF1907" s="4"/>
      <c r="CG1907" s="4"/>
      <c r="CH1907" s="4"/>
      <c r="CI1907" s="4"/>
      <c r="CJ1907" s="4"/>
      <c r="CK1907" s="4"/>
      <c r="CL1907" s="4"/>
      <c r="CM1907" s="4"/>
    </row>
    <row r="1908" ht="14.25" customHeight="1">
      <c r="A1908" s="1" t="str">
        <f t="shared" si="195"/>
        <v/>
      </c>
      <c r="B1908" s="103" t="str">
        <f t="shared" si="4"/>
        <v>Tự do chọn</v>
      </c>
      <c r="C1908" s="4" t="s">
        <v>7925</v>
      </c>
      <c r="D1908" s="4"/>
      <c r="E1908" s="4"/>
      <c r="F1908" s="4"/>
      <c r="G1908" s="4" t="s">
        <v>7926</v>
      </c>
      <c r="H1908" s="4"/>
      <c r="I1908" s="4"/>
      <c r="J1908" s="4" t="s">
        <v>3099</v>
      </c>
      <c r="K1908" s="4"/>
      <c r="L1908" s="4"/>
      <c r="M1908" s="4" t="s">
        <v>49</v>
      </c>
      <c r="N1908" s="4" t="s">
        <v>9</v>
      </c>
      <c r="O1908" s="4"/>
      <c r="P1908" s="4"/>
      <c r="Q1908" s="4"/>
      <c r="R1908" s="4"/>
      <c r="S1908" s="4"/>
      <c r="T1908" s="4"/>
      <c r="U1908" s="4"/>
      <c r="V1908" s="4"/>
      <c r="W1908" s="4"/>
      <c r="X1908" s="4"/>
      <c r="Y1908" s="4"/>
      <c r="Z1908" s="4"/>
      <c r="AA1908" s="4">
        <v>1903.0</v>
      </c>
      <c r="AB1908" s="4" t="s">
        <v>47</v>
      </c>
      <c r="AC1908" s="4"/>
      <c r="AE1908" s="4"/>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c r="BE1908" s="4"/>
      <c r="BF1908" s="4"/>
      <c r="BG1908" s="4"/>
      <c r="BH1908" s="4"/>
      <c r="BI1908" s="4"/>
      <c r="BJ1908" s="243" t="str">
        <f t="shared" si="191"/>
        <v>TL</v>
      </c>
      <c r="BK1908" s="4"/>
      <c r="BL1908" s="4"/>
      <c r="BM1908" s="4"/>
      <c r="BN1908" s="4"/>
      <c r="BO1908" s="4"/>
      <c r="BP1908" s="4"/>
      <c r="BQ1908" s="4"/>
      <c r="BR1908" s="4"/>
      <c r="BS1908" s="4"/>
      <c r="BT1908" s="4"/>
      <c r="BU1908" s="4"/>
      <c r="BV1908" s="4"/>
      <c r="BW1908" s="4"/>
      <c r="BX1908" s="4"/>
      <c r="BY1908" s="4"/>
      <c r="BZ1908" s="4"/>
      <c r="CA1908" s="4"/>
      <c r="CB1908" s="4"/>
      <c r="CC1908" s="4"/>
      <c r="CD1908" s="4"/>
      <c r="CE1908" s="4"/>
      <c r="CF1908" s="4"/>
      <c r="CG1908" s="4"/>
      <c r="CH1908" s="4"/>
      <c r="CI1908" s="4"/>
      <c r="CJ1908" s="4"/>
      <c r="CK1908" s="4"/>
      <c r="CL1908" s="4"/>
      <c r="CM1908" s="4"/>
    </row>
    <row r="1909" ht="14.25" customHeight="1">
      <c r="A1909" s="1" t="str">
        <f t="shared" si="195"/>
        <v/>
      </c>
      <c r="B1909" s="103" t="str">
        <f t="shared" si="4"/>
        <v>Tự do chọn</v>
      </c>
      <c r="C1909" s="4" t="s">
        <v>7925</v>
      </c>
      <c r="D1909" s="4"/>
      <c r="E1909" s="4"/>
      <c r="F1909" s="4"/>
      <c r="G1909" s="4" t="s">
        <v>7926</v>
      </c>
      <c r="H1909" s="4"/>
      <c r="I1909" s="4"/>
      <c r="J1909" s="4" t="s">
        <v>3099</v>
      </c>
      <c r="K1909" s="4"/>
      <c r="L1909" s="4"/>
      <c r="M1909" s="4" t="s">
        <v>49</v>
      </c>
      <c r="N1909" s="4" t="s">
        <v>9</v>
      </c>
      <c r="O1909" s="4"/>
      <c r="P1909" s="4"/>
      <c r="Q1909" s="4"/>
      <c r="R1909" s="4"/>
      <c r="S1909" s="4"/>
      <c r="T1909" s="4"/>
      <c r="U1909" s="4"/>
      <c r="V1909" s="4"/>
      <c r="W1909" s="4"/>
      <c r="X1909" s="4"/>
      <c r="Y1909" s="4"/>
      <c r="Z1909" s="4"/>
      <c r="AA1909" s="4">
        <v>1903.0</v>
      </c>
      <c r="AB1909" s="4" t="s">
        <v>47</v>
      </c>
      <c r="AC1909" s="4"/>
      <c r="AD1909" s="4"/>
      <c r="AE1909" s="4"/>
      <c r="AF1909" s="4"/>
      <c r="AG1909" s="4"/>
      <c r="AH1909" s="4"/>
      <c r="AI1909" s="4"/>
      <c r="AJ1909" s="4"/>
      <c r="AK1909" s="4"/>
      <c r="AL1909" s="4"/>
      <c r="AM1909" s="4"/>
      <c r="AN1909" s="4"/>
      <c r="AO1909" s="4"/>
      <c r="AP1909" s="4"/>
      <c r="AQ1909" s="4"/>
      <c r="AR1909" s="4"/>
      <c r="AS1909" s="4"/>
      <c r="AT1909" s="4"/>
      <c r="AU1909" s="4"/>
      <c r="AV1909" s="4"/>
      <c r="AW1909" s="4"/>
      <c r="AX1909" s="4"/>
      <c r="AY1909" s="4"/>
      <c r="AZ1909" s="4"/>
      <c r="BA1909" s="4"/>
      <c r="BB1909" s="4"/>
      <c r="BC1909" s="4"/>
      <c r="BD1909" s="4"/>
      <c r="BE1909" s="4"/>
      <c r="BF1909" s="4"/>
      <c r="BG1909" s="4"/>
      <c r="BH1909" s="4"/>
      <c r="BI1909" s="4"/>
      <c r="BJ1909" s="243" t="str">
        <f t="shared" si="191"/>
        <v>TL</v>
      </c>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row>
    <row r="1910" ht="14.25" customHeight="1">
      <c r="A1910" s="1" t="str">
        <f t="shared" si="195"/>
        <v/>
      </c>
      <c r="B1910" s="103" t="str">
        <f t="shared" si="4"/>
        <v>Có sẵn</v>
      </c>
      <c r="C1910" s="4" t="s">
        <v>7925</v>
      </c>
      <c r="D1910" s="4"/>
      <c r="E1910" s="4"/>
      <c r="F1910" s="4"/>
      <c r="G1910" s="4" t="s">
        <v>7926</v>
      </c>
      <c r="H1910" s="4"/>
      <c r="I1910" s="4"/>
      <c r="J1910" s="4" t="s">
        <v>3099</v>
      </c>
      <c r="K1910" s="4"/>
      <c r="L1910" s="4"/>
      <c r="M1910" s="4"/>
      <c r="N1910" s="4"/>
      <c r="O1910" s="4"/>
      <c r="P1910" s="4"/>
      <c r="Q1910" s="4" t="s">
        <v>9</v>
      </c>
      <c r="R1910" s="4" t="s">
        <v>8628</v>
      </c>
      <c r="S1910" s="4"/>
      <c r="T1910" s="4"/>
      <c r="U1910" s="4"/>
      <c r="V1910" s="4"/>
      <c r="W1910" s="4"/>
      <c r="X1910" s="4" t="s">
        <v>8629</v>
      </c>
      <c r="Y1910" s="4" t="s">
        <v>8629</v>
      </c>
      <c r="Z1910" s="4"/>
      <c r="AA1910" s="4">
        <v>1904.0</v>
      </c>
      <c r="AB1910" s="4" t="s">
        <v>49</v>
      </c>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c r="BI1910" s="4"/>
      <c r="BJ1910" s="243" t="str">
        <f t="shared" si="191"/>
        <v>TL</v>
      </c>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row>
    <row r="1911" ht="14.25" customHeight="1">
      <c r="A1911" s="1"/>
      <c r="B1911" s="103" t="str">
        <f t="shared" si="4"/>
        <v>Thêm</v>
      </c>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4"/>
      <c r="BH1911" s="4"/>
      <c r="BI1911" s="4"/>
      <c r="BJ1911" s="243" t="str">
        <f t="shared" si="191"/>
        <v/>
      </c>
      <c r="BK1911" s="4"/>
      <c r="BL1911" s="4"/>
      <c r="BM1911" s="4"/>
      <c r="BN1911" s="4"/>
      <c r="BO1911" s="4"/>
      <c r="BP1911" s="4"/>
      <c r="BQ1911" s="4"/>
      <c r="BR1911" s="4"/>
      <c r="BS1911" s="4"/>
      <c r="BT1911" s="4"/>
      <c r="BU1911" s="4"/>
      <c r="BV1911" s="4"/>
      <c r="BW1911" s="4"/>
      <c r="BX1911" s="4"/>
      <c r="BY1911" s="4"/>
      <c r="BZ1911" s="4"/>
      <c r="CA1911" s="4"/>
      <c r="CB1911" s="4"/>
      <c r="CC1911" s="4"/>
      <c r="CD1911" s="4"/>
      <c r="CE1911" s="4"/>
      <c r="CF1911" s="4"/>
      <c r="CG1911" s="4"/>
      <c r="CH1911" s="4"/>
      <c r="CI1911" s="4"/>
      <c r="CJ1911" s="4"/>
      <c r="CK1911" s="4"/>
      <c r="CL1911" s="4"/>
      <c r="CM1911" s="4"/>
    </row>
    <row r="1912" ht="14.25" customHeight="1">
      <c r="A1912" s="1" t="str">
        <f>SWITCH(B1912,"OK",IF(ISBLANK(R1912),IF(ISBLANK(P1912),"Giữ chỗ nhóm","Giữ chỗ"),"OK"),"Chưa làm",IF(P1912&lt;&gt;"","Giữ chỗ",""),0,IF(ISBLANK(R1912),"Thêm",""),"")</f>
        <v/>
      </c>
      <c r="B1912" s="103" t="str">
        <f t="shared" si="4"/>
        <v>Tự do chọn</v>
      </c>
      <c r="C1912" s="4" t="s">
        <v>8630</v>
      </c>
      <c r="D1912" s="4"/>
      <c r="E1912" s="4"/>
      <c r="F1912" s="4"/>
      <c r="G1912" s="4"/>
      <c r="H1912" s="4"/>
      <c r="I1912" s="4"/>
      <c r="J1912" s="4" t="s">
        <v>8631</v>
      </c>
      <c r="K1912" s="4"/>
      <c r="L1912" s="4" t="s">
        <v>8630</v>
      </c>
      <c r="M1912" s="4" t="s">
        <v>101</v>
      </c>
      <c r="N1912" s="4" t="s">
        <v>5</v>
      </c>
      <c r="O1912" s="4"/>
      <c r="P1912" s="4"/>
      <c r="Q1912" s="4"/>
      <c r="R1912" s="4"/>
      <c r="S1912" s="4"/>
      <c r="T1912" s="4"/>
      <c r="U1912" s="4"/>
      <c r="V1912" s="4"/>
      <c r="W1912" s="4"/>
      <c r="X1912" s="4"/>
      <c r="Y1912" s="4"/>
      <c r="Z1912" s="4"/>
      <c r="AA1912" s="4">
        <v>1906.0</v>
      </c>
      <c r="AB1912" s="4" t="s">
        <v>48</v>
      </c>
      <c r="AC1912" s="4"/>
      <c r="AD1912" s="4"/>
      <c r="AE1912" s="4"/>
      <c r="AF1912" s="4"/>
      <c r="AG1912" s="4"/>
      <c r="AH1912" s="4"/>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4"/>
      <c r="BH1912" s="4"/>
      <c r="BI1912" s="4"/>
      <c r="BJ1912" s="243" t="str">
        <f t="shared" si="191"/>
        <v>TNLT</v>
      </c>
      <c r="BK1912" s="4"/>
      <c r="BL1912" s="4"/>
      <c r="BM1912" s="4"/>
      <c r="BN1912" s="4"/>
      <c r="BO1912" s="4"/>
      <c r="BP1912" s="4"/>
      <c r="BQ1912" s="4"/>
      <c r="BR1912" s="4"/>
      <c r="BS1912" s="4"/>
      <c r="BT1912" s="4"/>
      <c r="BU1912" s="4"/>
      <c r="BV1912" s="4"/>
      <c r="BW1912" s="4"/>
      <c r="BX1912" s="4"/>
      <c r="BY1912" s="4"/>
      <c r="BZ1912" s="4"/>
      <c r="CA1912" s="4"/>
      <c r="CB1912" s="4"/>
      <c r="CC1912" s="4"/>
      <c r="CD1912" s="4"/>
      <c r="CE1912" s="4"/>
      <c r="CF1912" s="4"/>
      <c r="CG1912" s="4"/>
      <c r="CH1912" s="4"/>
      <c r="CI1912" s="4"/>
      <c r="CJ1912" s="4"/>
      <c r="CK1912" s="4"/>
      <c r="CL1912" s="4"/>
      <c r="CM1912" s="4"/>
    </row>
    <row r="1913" ht="14.25" customHeight="1">
      <c r="A1913" s="1"/>
      <c r="B1913" s="103" t="str">
        <f t="shared" si="4"/>
        <v>Thêm</v>
      </c>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c r="BE1913" s="4"/>
      <c r="BF1913" s="4"/>
      <c r="BG1913" s="4"/>
      <c r="BH1913" s="4"/>
      <c r="BI1913" s="4"/>
      <c r="BJ1913" s="243" t="str">
        <f t="shared" si="191"/>
        <v/>
      </c>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row>
    <row r="1914" ht="14.25" customHeight="1">
      <c r="A1914" s="1" t="str">
        <f>SWITCH(B1914,"OK",IF(ISBLANK(R1914),IF(ISBLANK(P1914),"Giữ chỗ nhóm","Giữ chỗ"),"OK"),"Chưa làm",IF(P1914&lt;&gt;"","Giữ chỗ",""),0,IF(ISBLANK(R1914),"Thêm",""),"")</f>
        <v>OK</v>
      </c>
      <c r="B1914" s="103" t="str">
        <f t="shared" si="4"/>
        <v>OK</v>
      </c>
      <c r="C1914" s="4" t="s">
        <v>8644</v>
      </c>
      <c r="D1914" s="4"/>
      <c r="E1914" s="4"/>
      <c r="F1914" s="4"/>
      <c r="G1914" s="4"/>
      <c r="H1914" s="4"/>
      <c r="I1914" s="4"/>
      <c r="J1914" s="4" t="s">
        <v>8631</v>
      </c>
      <c r="K1914" s="4"/>
      <c r="L1914" s="4" t="s">
        <v>8644</v>
      </c>
      <c r="M1914" s="4" t="s">
        <v>101</v>
      </c>
      <c r="N1914" s="4" t="s">
        <v>5</v>
      </c>
      <c r="O1914" s="4" t="s">
        <v>1400</v>
      </c>
      <c r="P1914" s="4" t="s">
        <v>8647</v>
      </c>
      <c r="Q1914" s="4"/>
      <c r="R1914" s="4" t="s">
        <v>8648</v>
      </c>
      <c r="S1914" s="4" t="s">
        <v>8649</v>
      </c>
      <c r="T1914" s="4" t="s">
        <v>8650</v>
      </c>
      <c r="U1914" s="4" t="s">
        <v>208</v>
      </c>
      <c r="V1914" s="4" t="s">
        <v>8651</v>
      </c>
      <c r="W1914" s="4"/>
      <c r="X1914" s="4" t="s">
        <v>110</v>
      </c>
      <c r="Y1914" s="4" t="s">
        <v>8652</v>
      </c>
      <c r="Z1914" s="4"/>
      <c r="AA1914" s="4">
        <v>1908.0</v>
      </c>
      <c r="AB1914" s="4" t="s">
        <v>48</v>
      </c>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4"/>
      <c r="BH1914" s="4"/>
      <c r="BI1914" s="4"/>
      <c r="BJ1914" s="243" t="str">
        <f t="shared" si="191"/>
        <v>TNLT</v>
      </c>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row>
    <row r="1915" ht="14.25" customHeight="1">
      <c r="A1915" s="1"/>
      <c r="B1915" s="103" t="str">
        <f t="shared" si="4"/>
        <v>Thêm</v>
      </c>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c r="AM1915" s="4"/>
      <c r="AN1915" s="4"/>
      <c r="AO1915" s="4"/>
      <c r="AP1915" s="4"/>
      <c r="AQ1915" s="4"/>
      <c r="AR1915" s="4"/>
      <c r="AS1915" s="4"/>
      <c r="AT1915" s="4"/>
      <c r="AU1915" s="4"/>
      <c r="AV1915" s="4"/>
      <c r="AW1915" s="4"/>
      <c r="AX1915" s="4"/>
      <c r="AY1915" s="4"/>
      <c r="AZ1915" s="4"/>
      <c r="BA1915" s="4"/>
      <c r="BB1915" s="4"/>
      <c r="BC1915" s="4"/>
      <c r="BD1915" s="4"/>
      <c r="BE1915" s="4"/>
      <c r="BF1915" s="4"/>
      <c r="BG1915" s="4"/>
      <c r="BH1915" s="4"/>
      <c r="BI1915" s="4"/>
      <c r="BJ1915" s="243" t="str">
        <f t="shared" si="191"/>
        <v/>
      </c>
      <c r="BK1915" s="4"/>
      <c r="BL1915" s="4"/>
      <c r="BM1915" s="4"/>
      <c r="BN1915" s="4"/>
      <c r="BO1915" s="4"/>
      <c r="BP1915" s="4"/>
      <c r="BQ1915" s="4"/>
      <c r="BR1915" s="4"/>
      <c r="BS1915" s="4"/>
      <c r="BT1915" s="4"/>
      <c r="BU1915" s="4"/>
      <c r="BV1915" s="4"/>
      <c r="BW1915" s="4"/>
      <c r="BX1915" s="4"/>
      <c r="BY1915" s="4"/>
      <c r="BZ1915" s="4"/>
      <c r="CA1915" s="4"/>
      <c r="CB1915" s="4"/>
      <c r="CC1915" s="4"/>
      <c r="CD1915" s="4"/>
      <c r="CE1915" s="4"/>
      <c r="CF1915" s="4"/>
      <c r="CG1915" s="4"/>
      <c r="CH1915" s="4"/>
      <c r="CI1915" s="4"/>
      <c r="CJ1915" s="4"/>
      <c r="CK1915" s="4"/>
      <c r="CL1915" s="4"/>
      <c r="CM1915" s="4"/>
    </row>
    <row r="1916" ht="14.25" customHeight="1">
      <c r="A1916" s="1" t="str">
        <f>SWITCH(B1916,"OK",IF(ISBLANK(R1916),IF(ISBLANK(P1916),"Giữ chỗ nhóm","Giữ chỗ"),"OK"),"Chưa làm",IF(P1916&lt;&gt;"","Giữ chỗ",""),0,IF(ISBLANK(R1916),"Thêm",""),"")</f>
        <v>OK</v>
      </c>
      <c r="B1916" s="103" t="str">
        <f t="shared" si="4"/>
        <v>OK</v>
      </c>
      <c r="C1916" s="4" t="s">
        <v>8656</v>
      </c>
      <c r="D1916" s="4"/>
      <c r="E1916" s="4"/>
      <c r="F1916" s="4"/>
      <c r="G1916" s="4"/>
      <c r="H1916" s="4"/>
      <c r="I1916" s="4"/>
      <c r="J1916" s="4" t="s">
        <v>8631</v>
      </c>
      <c r="K1916" s="4"/>
      <c r="L1916" s="4" t="s">
        <v>8656</v>
      </c>
      <c r="M1916" s="4" t="s">
        <v>101</v>
      </c>
      <c r="N1916" s="4" t="s">
        <v>5</v>
      </c>
      <c r="O1916" s="4" t="s">
        <v>1400</v>
      </c>
      <c r="P1916" s="4" t="s">
        <v>1401</v>
      </c>
      <c r="Q1916" s="4"/>
      <c r="R1916" s="4" t="s">
        <v>8657</v>
      </c>
      <c r="S1916" s="4" t="s">
        <v>8658</v>
      </c>
      <c r="T1916" s="4" t="s">
        <v>8659</v>
      </c>
      <c r="U1916" s="4" t="s">
        <v>8660</v>
      </c>
      <c r="V1916" s="4" t="s">
        <v>8661</v>
      </c>
      <c r="W1916" s="4" t="s">
        <v>8662</v>
      </c>
      <c r="X1916" s="4" t="s">
        <v>242</v>
      </c>
      <c r="Y1916" s="4" t="s">
        <v>8663</v>
      </c>
      <c r="Z1916" s="4"/>
      <c r="AA1916" s="4">
        <v>1910.0</v>
      </c>
      <c r="AB1916" s="4" t="s">
        <v>48</v>
      </c>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c r="BI1916" s="4"/>
      <c r="BJ1916" s="243" t="str">
        <f t="shared" si="191"/>
        <v>TNLT</v>
      </c>
      <c r="BK1916" s="4"/>
      <c r="BL1916" s="4"/>
      <c r="BM1916" s="4"/>
      <c r="BN1916" s="4"/>
      <c r="BO1916" s="4"/>
      <c r="BP1916" s="4"/>
      <c r="BQ1916" s="4"/>
      <c r="BR1916" s="4"/>
      <c r="BS1916" s="4"/>
      <c r="BT1916" s="4"/>
      <c r="BU1916" s="4"/>
      <c r="BV1916" s="4"/>
      <c r="BW1916" s="4"/>
      <c r="BX1916" s="4"/>
      <c r="BY1916" s="4"/>
      <c r="BZ1916" s="4"/>
      <c r="CA1916" s="4"/>
      <c r="CB1916" s="4"/>
      <c r="CC1916" s="4"/>
      <c r="CD1916" s="4"/>
      <c r="CE1916" s="4"/>
      <c r="CF1916" s="4"/>
      <c r="CG1916" s="4"/>
      <c r="CH1916" s="4"/>
      <c r="CI1916" s="4"/>
      <c r="CJ1916" s="4"/>
      <c r="CK1916" s="4"/>
      <c r="CL1916" s="4"/>
      <c r="CM1916" s="4"/>
    </row>
    <row r="1917" ht="14.25" customHeight="1">
      <c r="A1917" s="1"/>
      <c r="B1917" s="103" t="str">
        <f t="shared" si="4"/>
        <v>Thêm</v>
      </c>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4"/>
      <c r="BH1917" s="4"/>
      <c r="BI1917" s="4"/>
      <c r="BJ1917" s="243" t="str">
        <f t="shared" si="191"/>
        <v/>
      </c>
      <c r="BK1917" s="4"/>
      <c r="BL1917" s="4"/>
      <c r="BM1917" s="4"/>
      <c r="BN1917" s="4"/>
      <c r="BO1917" s="4"/>
      <c r="BP1917" s="4"/>
      <c r="BQ1917" s="4"/>
      <c r="BR1917" s="4"/>
      <c r="BS1917" s="4"/>
      <c r="BT1917" s="4"/>
      <c r="BU1917" s="4"/>
      <c r="BV1917" s="4"/>
      <c r="BW1917" s="4"/>
      <c r="BX1917" s="4"/>
      <c r="BY1917" s="4"/>
      <c r="BZ1917" s="4"/>
      <c r="CA1917" s="4"/>
      <c r="CB1917" s="4"/>
      <c r="CC1917" s="4"/>
      <c r="CD1917" s="4"/>
      <c r="CE1917" s="4"/>
      <c r="CF1917" s="4"/>
      <c r="CG1917" s="4"/>
      <c r="CH1917" s="4"/>
      <c r="CI1917" s="4"/>
      <c r="CJ1917" s="4"/>
      <c r="CK1917" s="4"/>
      <c r="CL1917" s="4"/>
      <c r="CM1917" s="4"/>
    </row>
    <row r="1918" ht="14.25" customHeight="1">
      <c r="A1918" s="1" t="str">
        <f t="shared" ref="A1918:A1919" si="196">SWITCH(B1918,"OK",IF(ISBLANK(R1918),IF(ISBLANK(P1918),"Giữ chỗ nhóm","Giữ chỗ"),"OK"),"Chưa làm",IF(P1918&lt;&gt;"","Giữ chỗ",""),0,IF(ISBLANK(R1918),"Thêm",""),"")</f>
        <v/>
      </c>
      <c r="B1918" s="103" t="str">
        <f t="shared" si="4"/>
        <v>Có sẵn</v>
      </c>
      <c r="C1918" s="4" t="s">
        <v>8656</v>
      </c>
      <c r="D1918" s="4"/>
      <c r="E1918" s="4"/>
      <c r="F1918" s="4"/>
      <c r="G1918" s="4"/>
      <c r="H1918" s="4"/>
      <c r="I1918" s="4"/>
      <c r="J1918" s="4"/>
      <c r="K1918" s="4"/>
      <c r="L1918" s="4" t="s">
        <v>8656</v>
      </c>
      <c r="M1918" s="4"/>
      <c r="N1918" s="4"/>
      <c r="O1918" s="4"/>
      <c r="P1918" s="4"/>
      <c r="Q1918" s="4" t="s">
        <v>144</v>
      </c>
      <c r="R1918" s="4" t="s">
        <v>8668</v>
      </c>
      <c r="S1918" s="4" t="s">
        <v>8669</v>
      </c>
      <c r="T1918" s="4" t="s">
        <v>8670</v>
      </c>
      <c r="U1918" s="4" t="s">
        <v>8671</v>
      </c>
      <c r="V1918" s="4" t="s">
        <v>8672</v>
      </c>
      <c r="W1918" s="4" t="s">
        <v>150</v>
      </c>
      <c r="X1918" s="4" t="s">
        <v>410</v>
      </c>
      <c r="Y1918" s="4"/>
      <c r="Z1918" s="4" t="s">
        <v>1743</v>
      </c>
      <c r="AA1918" s="4">
        <v>1912.0</v>
      </c>
      <c r="AB1918" s="4" t="s">
        <v>48</v>
      </c>
      <c r="AC1918" s="4"/>
      <c r="AD1918" s="4"/>
      <c r="AE1918" s="4"/>
      <c r="AF1918" s="4"/>
      <c r="AG1918" s="4"/>
      <c r="AH1918" s="4"/>
      <c r="AI1918" s="4"/>
      <c r="AJ1918" s="4"/>
      <c r="AK1918" s="4"/>
      <c r="AL1918" s="4"/>
      <c r="AM1918" s="4"/>
      <c r="AN1918" s="4"/>
      <c r="AO1918" s="4"/>
      <c r="AP1918" s="4"/>
      <c r="AQ1918" s="4"/>
      <c r="AR1918" s="4"/>
      <c r="AS1918" s="4"/>
      <c r="AT1918" s="4"/>
      <c r="AU1918" s="4"/>
      <c r="AV1918" s="4"/>
      <c r="AW1918" s="4"/>
      <c r="AX1918" s="4"/>
      <c r="AY1918" s="4"/>
      <c r="AZ1918" s="4"/>
      <c r="BA1918" s="4"/>
      <c r="BB1918" s="4"/>
      <c r="BC1918" s="4"/>
      <c r="BD1918" s="4"/>
      <c r="BE1918" s="4"/>
      <c r="BF1918" s="4"/>
      <c r="BG1918" s="4"/>
      <c r="BH1918" s="4"/>
      <c r="BI1918" s="4"/>
      <c r="BJ1918" s="243" t="str">
        <f t="shared" si="191"/>
        <v>ICT_TNLT</v>
      </c>
      <c r="BK1918" s="4"/>
      <c r="BL1918" s="4"/>
      <c r="BM1918" s="4"/>
      <c r="BN1918" s="4"/>
      <c r="BO1918" s="4"/>
      <c r="BP1918" s="4"/>
      <c r="BQ1918" s="4"/>
      <c r="BR1918" s="4"/>
      <c r="BS1918" s="4"/>
      <c r="BT1918" s="4"/>
      <c r="BU1918" s="4"/>
      <c r="BV1918" s="4"/>
      <c r="BW1918" s="4"/>
      <c r="BX1918" s="4"/>
      <c r="BY1918" s="4"/>
      <c r="BZ1918" s="4"/>
      <c r="CA1918" s="4"/>
      <c r="CB1918" s="4"/>
      <c r="CC1918" s="4"/>
      <c r="CD1918" s="4"/>
      <c r="CE1918" s="4"/>
      <c r="CF1918" s="4"/>
      <c r="CG1918" s="4"/>
      <c r="CH1918" s="4"/>
      <c r="CI1918" s="4"/>
      <c r="CJ1918" s="4"/>
      <c r="CK1918" s="4"/>
      <c r="CL1918" s="4"/>
      <c r="CM1918" s="4"/>
    </row>
    <row r="1919" ht="14.25" customHeight="1">
      <c r="A1919" s="1" t="str">
        <f t="shared" si="196"/>
        <v>OK</v>
      </c>
      <c r="B1919" s="103" t="str">
        <f t="shared" si="4"/>
        <v>OK</v>
      </c>
      <c r="C1919" s="4" t="s">
        <v>8674</v>
      </c>
      <c r="D1919" s="4"/>
      <c r="E1919" s="4"/>
      <c r="F1919" s="4"/>
      <c r="G1919" s="4"/>
      <c r="H1919" s="4"/>
      <c r="I1919" s="4"/>
      <c r="J1919" s="4" t="s">
        <v>8631</v>
      </c>
      <c r="K1919" s="4"/>
      <c r="L1919" s="4" t="s">
        <v>8674</v>
      </c>
      <c r="M1919" s="4" t="s">
        <v>101</v>
      </c>
      <c r="N1919" s="4" t="s">
        <v>5</v>
      </c>
      <c r="O1919" s="4" t="s">
        <v>695</v>
      </c>
      <c r="P1919" s="4" t="s">
        <v>1575</v>
      </c>
      <c r="Q1919" s="4"/>
      <c r="R1919" s="4" t="s">
        <v>8675</v>
      </c>
      <c r="S1919" s="4" t="s">
        <v>5124</v>
      </c>
      <c r="T1919" s="4" t="s">
        <v>685</v>
      </c>
      <c r="U1919" s="4" t="s">
        <v>8676</v>
      </c>
      <c r="V1919" s="4" t="s">
        <v>8677</v>
      </c>
      <c r="W1919" s="4" t="s">
        <v>8678</v>
      </c>
      <c r="X1919" s="4" t="s">
        <v>242</v>
      </c>
      <c r="Y1919" s="4" t="s">
        <v>8679</v>
      </c>
      <c r="Z1919" s="4"/>
      <c r="AA1919" s="4">
        <v>1913.0</v>
      </c>
      <c r="AB1919" s="4" t="s">
        <v>48</v>
      </c>
      <c r="AC1919" s="4"/>
      <c r="AD1919" s="4"/>
      <c r="AE1919" s="4"/>
      <c r="AF1919" s="4"/>
      <c r="AG1919" s="4"/>
      <c r="AH1919" s="4"/>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c r="BI1919" s="4"/>
      <c r="BJ1919" s="243" t="str">
        <f t="shared" si="191"/>
        <v>TNLT</v>
      </c>
      <c r="BK1919" s="4"/>
      <c r="BL1919" s="4"/>
      <c r="BM1919" s="4"/>
      <c r="BN1919" s="4"/>
      <c r="BO1919" s="4"/>
      <c r="BP1919" s="4"/>
      <c r="BQ1919" s="4"/>
      <c r="BR1919" s="4"/>
      <c r="BS1919" s="4"/>
      <c r="BT1919" s="4"/>
      <c r="BU1919" s="4"/>
      <c r="BV1919" s="4"/>
      <c r="BW1919" s="4"/>
      <c r="BX1919" s="4"/>
      <c r="BY1919" s="4"/>
      <c r="BZ1919" s="4"/>
      <c r="CA1919" s="4"/>
      <c r="CB1919" s="4"/>
      <c r="CC1919" s="4"/>
      <c r="CD1919" s="4"/>
      <c r="CE1919" s="4"/>
      <c r="CF1919" s="4"/>
      <c r="CG1919" s="4"/>
      <c r="CH1919" s="4"/>
      <c r="CI1919" s="4"/>
      <c r="CJ1919" s="4"/>
      <c r="CK1919" s="4"/>
      <c r="CL1919" s="4"/>
      <c r="CM1919" s="4"/>
    </row>
    <row r="1920" ht="14.25" customHeight="1">
      <c r="A1920" s="1"/>
      <c r="B1920" s="103" t="str">
        <f t="shared" si="4"/>
        <v>Thêm</v>
      </c>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c r="BI1920" s="4"/>
      <c r="BJ1920" s="243" t="str">
        <f t="shared" si="191"/>
        <v/>
      </c>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c r="CL1920" s="4"/>
      <c r="CM1920" s="4"/>
    </row>
    <row r="1921" ht="14.25" customHeight="1">
      <c r="A1921" s="1" t="str">
        <f>SWITCH(B1921,"OK",IF(ISBLANK(R1921),IF(ISBLANK(P1921),"Giữ chỗ nhóm","Giữ chỗ"),"OK"),"Chưa làm",IF(P1921&lt;&gt;"","Giữ chỗ",""),0,IF(ISBLANK(R1921),"Thêm",""),"")</f>
        <v>OK</v>
      </c>
      <c r="B1921" s="103" t="str">
        <f t="shared" si="4"/>
        <v>OK</v>
      </c>
      <c r="C1921" s="4" t="s">
        <v>8684</v>
      </c>
      <c r="D1921" s="4"/>
      <c r="E1921" s="4"/>
      <c r="F1921" s="4"/>
      <c r="G1921" s="4"/>
      <c r="H1921" s="4"/>
      <c r="I1921" s="4"/>
      <c r="J1921" s="4" t="s">
        <v>8631</v>
      </c>
      <c r="K1921" s="4"/>
      <c r="L1921" s="4" t="s">
        <v>8684</v>
      </c>
      <c r="M1921" s="4" t="s">
        <v>101</v>
      </c>
      <c r="N1921" s="4" t="s">
        <v>5</v>
      </c>
      <c r="O1921" s="4" t="s">
        <v>695</v>
      </c>
      <c r="P1921" s="4" t="s">
        <v>1575</v>
      </c>
      <c r="Q1921" s="4"/>
      <c r="R1921" s="4" t="s">
        <v>8685</v>
      </c>
      <c r="S1921" s="4" t="s">
        <v>8686</v>
      </c>
      <c r="T1921" s="4" t="s">
        <v>8687</v>
      </c>
      <c r="U1921" s="4" t="s">
        <v>8688</v>
      </c>
      <c r="V1921" s="4" t="s">
        <v>8689</v>
      </c>
      <c r="W1921" s="4" t="s">
        <v>8690</v>
      </c>
      <c r="X1921" s="4" t="s">
        <v>4353</v>
      </c>
      <c r="Y1921" s="4" t="s">
        <v>8691</v>
      </c>
      <c r="Z1921" s="4"/>
      <c r="AA1921" s="4">
        <v>1915.0</v>
      </c>
      <c r="AB1921" s="4" t="s">
        <v>48</v>
      </c>
      <c r="AC1921" s="4"/>
      <c r="AD1921" s="4"/>
      <c r="AE1921" s="4"/>
      <c r="AF1921" s="4"/>
      <c r="AG1921" s="4"/>
      <c r="AH1921" s="4"/>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c r="BI1921" s="4"/>
      <c r="BJ1921" s="243" t="str">
        <f t="shared" si="191"/>
        <v>TNLT</v>
      </c>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c r="CL1921" s="4"/>
      <c r="CM1921" s="4"/>
    </row>
    <row r="1922" ht="14.25" customHeight="1">
      <c r="A1922" s="1"/>
      <c r="B1922" s="103" t="str">
        <f t="shared" si="4"/>
        <v>Thêm</v>
      </c>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c r="BI1922" s="4"/>
      <c r="BJ1922" s="243" t="str">
        <f t="shared" si="191"/>
        <v/>
      </c>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row>
    <row r="1923" ht="14.25" customHeight="1">
      <c r="A1923" s="1" t="str">
        <f>SWITCH(B1923,"OK",IF(ISBLANK(R1923),IF(ISBLANK(P1923),"Giữ chỗ nhóm","Giữ chỗ"),"OK"),"Chưa làm",IF(P1923&lt;&gt;"","Giữ chỗ",""),0,IF(ISBLANK(R1923),"Thêm",""),"")</f>
        <v>OK</v>
      </c>
      <c r="B1923" s="103" t="str">
        <f t="shared" si="4"/>
        <v>OK</v>
      </c>
      <c r="C1923" s="4" t="s">
        <v>8692</v>
      </c>
      <c r="D1923" s="4"/>
      <c r="E1923" s="4"/>
      <c r="F1923" s="4"/>
      <c r="G1923" s="4"/>
      <c r="H1923" s="4"/>
      <c r="I1923" s="4"/>
      <c r="J1923" s="4" t="s">
        <v>8631</v>
      </c>
      <c r="K1923" s="4"/>
      <c r="L1923" s="4" t="s">
        <v>8692</v>
      </c>
      <c r="M1923" s="4" t="s">
        <v>101</v>
      </c>
      <c r="N1923" s="4" t="s">
        <v>5</v>
      </c>
      <c r="O1923" s="4" t="s">
        <v>135</v>
      </c>
      <c r="P1923" s="4" t="s">
        <v>4814</v>
      </c>
      <c r="Q1923" s="4"/>
      <c r="R1923" s="4" t="s">
        <v>8693</v>
      </c>
      <c r="S1923" s="4" t="s">
        <v>8694</v>
      </c>
      <c r="T1923" s="4" t="s">
        <v>8695</v>
      </c>
      <c r="U1923" s="4" t="s">
        <v>8696</v>
      </c>
      <c r="V1923" s="4" t="s">
        <v>8697</v>
      </c>
      <c r="W1923" s="4" t="s">
        <v>8698</v>
      </c>
      <c r="X1923" s="4" t="s">
        <v>242</v>
      </c>
      <c r="Y1923" s="4" t="s">
        <v>8699</v>
      </c>
      <c r="Z1923" s="4"/>
      <c r="AA1923" s="4">
        <v>1917.0</v>
      </c>
      <c r="AB1923" s="4" t="s">
        <v>48</v>
      </c>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243" t="str">
        <f t="shared" si="191"/>
        <v>TNLT</v>
      </c>
      <c r="BK1923" s="4"/>
      <c r="BL1923" s="4"/>
      <c r="BM1923" s="4"/>
      <c r="BN1923" s="4"/>
      <c r="BO1923" s="4"/>
      <c r="BP1923" s="4"/>
      <c r="BQ1923" s="4"/>
      <c r="BR1923" s="4"/>
      <c r="BS1923" s="4"/>
      <c r="BT1923" s="4"/>
      <c r="BU1923" s="4"/>
      <c r="BV1923" s="4"/>
      <c r="BW1923" s="4"/>
      <c r="BX1923" s="4"/>
      <c r="BY1923" s="4"/>
      <c r="BZ1923" s="4"/>
      <c r="CA1923" s="4"/>
      <c r="CB1923" s="4"/>
      <c r="CC1923" s="4"/>
      <c r="CD1923" s="4"/>
      <c r="CE1923" s="4"/>
      <c r="CF1923" s="4"/>
      <c r="CG1923" s="4"/>
      <c r="CH1923" s="4"/>
      <c r="CI1923" s="4"/>
      <c r="CJ1923" s="4"/>
      <c r="CK1923" s="4"/>
      <c r="CL1923" s="4"/>
      <c r="CM1923" s="4"/>
    </row>
    <row r="1924" ht="14.25" customHeight="1">
      <c r="A1924" s="1"/>
      <c r="B1924" s="103" t="str">
        <f t="shared" si="4"/>
        <v>Thêm</v>
      </c>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c r="BI1924" s="4"/>
      <c r="BJ1924" s="243" t="str">
        <f t="shared" si="191"/>
        <v/>
      </c>
      <c r="BK1924" s="4"/>
      <c r="BL1924" s="4"/>
      <c r="BM1924" s="4"/>
      <c r="BN1924" s="4"/>
      <c r="BO1924" s="4"/>
      <c r="BP1924" s="4"/>
      <c r="BQ1924" s="4"/>
      <c r="BR1924" s="4"/>
      <c r="BS1924" s="4"/>
      <c r="BT1924" s="4"/>
      <c r="BU1924" s="4"/>
      <c r="BV1924" s="4"/>
      <c r="BW1924" s="4"/>
      <c r="BX1924" s="4"/>
      <c r="BY1924" s="4"/>
      <c r="BZ1924" s="4"/>
      <c r="CA1924" s="4"/>
      <c r="CB1924" s="4"/>
      <c r="CC1924" s="4"/>
      <c r="CD1924" s="4"/>
      <c r="CE1924" s="4"/>
      <c r="CF1924" s="4"/>
      <c r="CG1924" s="4"/>
      <c r="CH1924" s="4"/>
      <c r="CI1924" s="4"/>
      <c r="CJ1924" s="4"/>
      <c r="CK1924" s="4"/>
      <c r="CL1924" s="4"/>
      <c r="CM1924" s="4"/>
    </row>
    <row r="1925" ht="14.25" customHeight="1">
      <c r="A1925" s="1" t="str">
        <f>SWITCH(B1925,"OK",IF(ISBLANK(R1925),IF(ISBLANK(P1925),"Giữ chỗ nhóm","Giữ chỗ"),"OK"),"Chưa làm",IF(P1925&lt;&gt;"","Giữ chỗ",""),0,IF(ISBLANK(R1925),"Thêm",""),"")</f>
        <v/>
      </c>
      <c r="B1925" s="103" t="str">
        <f t="shared" si="4"/>
        <v>Tự do chọn</v>
      </c>
      <c r="C1925" s="4" t="s">
        <v>8700</v>
      </c>
      <c r="D1925" s="4"/>
      <c r="E1925" s="4"/>
      <c r="F1925" s="4"/>
      <c r="G1925" s="4"/>
      <c r="H1925" s="4"/>
      <c r="I1925" s="4"/>
      <c r="J1925" s="4" t="s">
        <v>8631</v>
      </c>
      <c r="K1925" s="4"/>
      <c r="L1925" s="4" t="s">
        <v>8700</v>
      </c>
      <c r="M1925" s="4" t="s">
        <v>101</v>
      </c>
      <c r="N1925" s="4" t="s">
        <v>5</v>
      </c>
      <c r="O1925" s="4"/>
      <c r="P1925" s="4"/>
      <c r="Q1925" s="4"/>
      <c r="R1925" s="4"/>
      <c r="S1925" s="4"/>
      <c r="T1925" s="4"/>
      <c r="U1925" s="4"/>
      <c r="V1925" s="4"/>
      <c r="W1925" s="4"/>
      <c r="X1925" s="4"/>
      <c r="Y1925" s="4"/>
      <c r="Z1925" s="4"/>
      <c r="AA1925" s="4">
        <v>1919.0</v>
      </c>
      <c r="AB1925" s="4" t="s">
        <v>48</v>
      </c>
      <c r="AC1925" s="4"/>
      <c r="AD1925" s="4"/>
      <c r="AE1925" s="4"/>
      <c r="AF1925" s="4"/>
      <c r="AG1925" s="4"/>
      <c r="AH1925" s="4"/>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c r="BI1925" s="4"/>
      <c r="BJ1925" s="243" t="str">
        <f t="shared" si="191"/>
        <v>TNLT</v>
      </c>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c r="CL1925" s="4"/>
      <c r="CM1925" s="4"/>
    </row>
    <row r="1926" ht="14.25" customHeight="1">
      <c r="A1926" s="1"/>
      <c r="B1926" s="103" t="str">
        <f t="shared" si="4"/>
        <v>Thêm</v>
      </c>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c r="BI1926" s="4"/>
      <c r="BJ1926" s="243" t="str">
        <f t="shared" si="191"/>
        <v/>
      </c>
      <c r="BK1926" s="4"/>
      <c r="BL1926" s="4"/>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c r="CL1926" s="4"/>
      <c r="CM1926" s="4"/>
    </row>
    <row r="1927" ht="14.25" customHeight="1">
      <c r="A1927" s="1" t="str">
        <f t="shared" ref="A1927:A1928" si="197">SWITCH(B1927,"OK",IF(ISBLANK(R1927),IF(ISBLANK(P1927),"Giữ chỗ nhóm","Giữ chỗ"),"OK"),"Chưa làm",IF(P1927&lt;&gt;"","Giữ chỗ",""),0,IF(ISBLANK(R1927),"Thêm",""),"")</f>
        <v/>
      </c>
      <c r="B1927" s="103" t="str">
        <f t="shared" si="4"/>
        <v>Có sẵn</v>
      </c>
      <c r="C1927" s="4" t="s">
        <v>8700</v>
      </c>
      <c r="D1927" s="4"/>
      <c r="E1927" s="4"/>
      <c r="F1927" s="4"/>
      <c r="G1927" s="4"/>
      <c r="H1927" s="4"/>
      <c r="I1927" s="4"/>
      <c r="J1927" s="4"/>
      <c r="K1927" s="4"/>
      <c r="L1927" s="4" t="s">
        <v>8700</v>
      </c>
      <c r="M1927" s="4"/>
      <c r="N1927" s="4"/>
      <c r="O1927" s="4"/>
      <c r="P1927" s="4"/>
      <c r="Q1927" s="4" t="s">
        <v>144</v>
      </c>
      <c r="R1927" s="4" t="s">
        <v>8703</v>
      </c>
      <c r="S1927" s="4" t="s">
        <v>8704</v>
      </c>
      <c r="T1927" s="4" t="s">
        <v>8705</v>
      </c>
      <c r="U1927" s="4" t="s">
        <v>8706</v>
      </c>
      <c r="V1927" s="4" t="s">
        <v>8707</v>
      </c>
      <c r="W1927" s="4" t="s">
        <v>150</v>
      </c>
      <c r="X1927" s="4" t="s">
        <v>171</v>
      </c>
      <c r="Y1927" s="4"/>
      <c r="Z1927" s="4" t="s">
        <v>8708</v>
      </c>
      <c r="AA1927" s="4">
        <v>1921.0</v>
      </c>
      <c r="AB1927" s="4" t="s">
        <v>48</v>
      </c>
      <c r="AC1927" s="4"/>
      <c r="AD1927" s="4"/>
      <c r="AE1927" s="4"/>
      <c r="AF1927" s="4"/>
      <c r="AG1927" s="4"/>
      <c r="AH1927" s="4"/>
      <c r="AI1927" s="4"/>
      <c r="AJ1927" s="4"/>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c r="BI1927" s="4"/>
      <c r="BJ1927" s="243" t="str">
        <f t="shared" si="191"/>
        <v>ICT_TNLT</v>
      </c>
      <c r="BK1927" s="4"/>
      <c r="BL1927" s="4"/>
      <c r="BM1927" s="4"/>
      <c r="BN1927" s="4"/>
      <c r="BO1927" s="4"/>
      <c r="BP1927" s="4"/>
      <c r="BQ1927" s="4"/>
      <c r="BR1927" s="4"/>
      <c r="BS1927" s="4"/>
      <c r="BT1927" s="4"/>
      <c r="BU1927" s="4"/>
      <c r="BV1927" s="4"/>
      <c r="BW1927" s="4"/>
      <c r="BX1927" s="4"/>
      <c r="BY1927" s="4"/>
      <c r="BZ1927" s="4"/>
      <c r="CA1927" s="4"/>
      <c r="CB1927" s="4"/>
      <c r="CC1927" s="4"/>
      <c r="CD1927" s="4"/>
      <c r="CE1927" s="4"/>
      <c r="CF1927" s="4"/>
      <c r="CG1927" s="4"/>
      <c r="CH1927" s="4"/>
      <c r="CI1927" s="4"/>
      <c r="CJ1927" s="4"/>
      <c r="CK1927" s="4"/>
      <c r="CL1927" s="4"/>
      <c r="CM1927" s="4"/>
    </row>
    <row r="1928" ht="14.25" customHeight="1">
      <c r="A1928" s="1" t="str">
        <f t="shared" si="197"/>
        <v>OK</v>
      </c>
      <c r="B1928" s="103" t="str">
        <f t="shared" si="4"/>
        <v>OK</v>
      </c>
      <c r="C1928" s="4" t="s">
        <v>8709</v>
      </c>
      <c r="D1928" s="4"/>
      <c r="E1928" s="4"/>
      <c r="F1928" s="4"/>
      <c r="G1928" s="4"/>
      <c r="H1928" s="4"/>
      <c r="I1928" s="4"/>
      <c r="J1928" s="4" t="s">
        <v>8631</v>
      </c>
      <c r="K1928" s="4"/>
      <c r="L1928" s="4" t="s">
        <v>8709</v>
      </c>
      <c r="M1928" s="4" t="s">
        <v>101</v>
      </c>
      <c r="N1928" s="4" t="s">
        <v>5</v>
      </c>
      <c r="O1928" s="4" t="s">
        <v>135</v>
      </c>
      <c r="P1928" s="4" t="s">
        <v>4814</v>
      </c>
      <c r="Q1928" s="4"/>
      <c r="R1928" s="4" t="s">
        <v>8710</v>
      </c>
      <c r="S1928" s="4" t="s">
        <v>8711</v>
      </c>
      <c r="T1928" s="4" t="s">
        <v>8712</v>
      </c>
      <c r="U1928" s="4" t="s">
        <v>8713</v>
      </c>
      <c r="V1928" s="4" t="s">
        <v>8714</v>
      </c>
      <c r="W1928" s="4" t="s">
        <v>8715</v>
      </c>
      <c r="X1928" s="4" t="s">
        <v>1938</v>
      </c>
      <c r="Y1928" s="4" t="s">
        <v>8716</v>
      </c>
      <c r="Z1928" s="4"/>
      <c r="AA1928" s="4">
        <v>1922.0</v>
      </c>
      <c r="AB1928" s="4" t="s">
        <v>48</v>
      </c>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243" t="str">
        <f t="shared" si="191"/>
        <v>TNLT</v>
      </c>
      <c r="BK1928" s="4"/>
      <c r="BL1928" s="4"/>
      <c r="BM1928" s="4"/>
      <c r="BN1928" s="4"/>
      <c r="BO1928" s="4"/>
      <c r="BP1928" s="4"/>
      <c r="BQ1928" s="4"/>
      <c r="BR1928" s="4"/>
      <c r="BS1928" s="4"/>
      <c r="BT1928" s="4"/>
      <c r="BU1928" s="4"/>
      <c r="BV1928" s="4"/>
      <c r="BW1928" s="4"/>
      <c r="BX1928" s="4"/>
      <c r="BY1928" s="4"/>
      <c r="BZ1928" s="4"/>
      <c r="CA1928" s="4"/>
      <c r="CB1928" s="4"/>
      <c r="CC1928" s="4"/>
      <c r="CD1928" s="4"/>
      <c r="CE1928" s="4"/>
      <c r="CF1928" s="4"/>
      <c r="CG1928" s="4"/>
      <c r="CH1928" s="4"/>
      <c r="CI1928" s="4"/>
      <c r="CJ1928" s="4"/>
      <c r="CK1928" s="4"/>
      <c r="CL1928" s="4"/>
      <c r="CM1928" s="4"/>
    </row>
    <row r="1929" ht="14.25" customHeight="1">
      <c r="A1929" s="1"/>
      <c r="B1929" s="103" t="str">
        <f t="shared" si="4"/>
        <v>Thêm</v>
      </c>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c r="BI1929" s="4"/>
      <c r="BJ1929" s="243" t="str">
        <f t="shared" si="191"/>
        <v/>
      </c>
      <c r="BK1929" s="4"/>
      <c r="BL1929" s="4"/>
      <c r="BM1929" s="4"/>
      <c r="BN1929" s="4"/>
      <c r="BO1929" s="4"/>
      <c r="BP1929" s="4"/>
      <c r="BQ1929" s="4"/>
      <c r="BR1929" s="4"/>
      <c r="BS1929" s="4"/>
      <c r="BT1929" s="4"/>
      <c r="BU1929" s="4"/>
      <c r="BV1929" s="4"/>
      <c r="BW1929" s="4"/>
      <c r="BX1929" s="4"/>
      <c r="BY1929" s="4"/>
      <c r="BZ1929" s="4"/>
      <c r="CA1929" s="4"/>
      <c r="CB1929" s="4"/>
      <c r="CC1929" s="4"/>
      <c r="CD1929" s="4"/>
      <c r="CE1929" s="4"/>
      <c r="CF1929" s="4"/>
      <c r="CG1929" s="4"/>
      <c r="CH1929" s="4"/>
      <c r="CI1929" s="4"/>
      <c r="CJ1929" s="4"/>
      <c r="CK1929" s="4"/>
      <c r="CL1929" s="4"/>
      <c r="CM1929" s="4"/>
    </row>
    <row r="1930" ht="14.25" customHeight="1">
      <c r="A1930" s="1" t="str">
        <f t="shared" ref="A1930:A2067" si="198">SWITCH(B1930,"OK",IF(ISBLANK(R1930),IF(ISBLANK(P1930),"Giữ chỗ nhóm","Giữ chỗ"),"OK"),"Chưa làm",IF(P1930&lt;&gt;"","Giữ chỗ",""),0,IF(ISBLANK(R1930),"Thêm",""),"")</f>
        <v>OK</v>
      </c>
      <c r="B1930" s="103" t="str">
        <f t="shared" si="4"/>
        <v>OK</v>
      </c>
      <c r="C1930" s="4" t="s">
        <v>8718</v>
      </c>
      <c r="D1930" s="4"/>
      <c r="E1930" s="4"/>
      <c r="F1930" s="4"/>
      <c r="G1930" s="4"/>
      <c r="H1930" s="4"/>
      <c r="I1930" s="4"/>
      <c r="J1930" s="4" t="s">
        <v>8631</v>
      </c>
      <c r="K1930" s="4"/>
      <c r="L1930" s="4" t="s">
        <v>8718</v>
      </c>
      <c r="M1930" s="4" t="s">
        <v>48</v>
      </c>
      <c r="N1930" s="4" t="s">
        <v>5</v>
      </c>
      <c r="O1930" s="4" t="s">
        <v>1400</v>
      </c>
      <c r="P1930" s="4" t="s">
        <v>2082</v>
      </c>
      <c r="Q1930" s="4"/>
      <c r="R1930" s="4" t="s">
        <v>8719</v>
      </c>
      <c r="S1930" s="4" t="s">
        <v>8720</v>
      </c>
      <c r="T1930" s="4" t="s">
        <v>8721</v>
      </c>
      <c r="U1930" s="4" t="s">
        <v>8722</v>
      </c>
      <c r="V1930" s="4" t="s">
        <v>8723</v>
      </c>
      <c r="W1930" s="4" t="s">
        <v>8724</v>
      </c>
      <c r="X1930" s="4" t="s">
        <v>8725</v>
      </c>
      <c r="Y1930" s="4" t="s">
        <v>8726</v>
      </c>
      <c r="Z1930" s="4"/>
      <c r="AA1930" s="4">
        <v>1924.0</v>
      </c>
      <c r="AB1930" s="4" t="s">
        <v>48</v>
      </c>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c r="BI1930" s="4"/>
      <c r="BJ1930" s="243" t="str">
        <f t="shared" si="191"/>
        <v>TNLT</v>
      </c>
      <c r="BK1930" s="4"/>
      <c r="BL1930" s="4"/>
      <c r="BM1930" s="4"/>
      <c r="BN1930" s="4"/>
      <c r="BO1930" s="4"/>
      <c r="BP1930" s="4"/>
      <c r="BQ1930" s="4"/>
      <c r="BR1930" s="4"/>
      <c r="BS1930" s="4"/>
      <c r="BT1930" s="4"/>
      <c r="BU1930" s="4"/>
      <c r="BV1930" s="4"/>
      <c r="BW1930" s="4"/>
      <c r="BX1930" s="4"/>
      <c r="BY1930" s="4"/>
      <c r="BZ1930" s="4"/>
      <c r="CA1930" s="4"/>
      <c r="CB1930" s="4"/>
      <c r="CC1930" s="4"/>
      <c r="CD1930" s="4"/>
      <c r="CE1930" s="4"/>
      <c r="CF1930" s="4"/>
      <c r="CG1930" s="4"/>
      <c r="CH1930" s="4"/>
      <c r="CI1930" s="4"/>
      <c r="CJ1930" s="4"/>
      <c r="CK1930" s="4"/>
      <c r="CL1930" s="4"/>
      <c r="CM1930" s="4"/>
    </row>
    <row r="1931" ht="14.25" customHeight="1">
      <c r="A1931" s="1" t="str">
        <f t="shared" si="198"/>
        <v/>
      </c>
      <c r="B1931" s="103" t="str">
        <f t="shared" si="4"/>
        <v>Thêm</v>
      </c>
      <c r="C1931" s="4" t="s">
        <v>8718</v>
      </c>
      <c r="D1931" s="4"/>
      <c r="E1931" s="4"/>
      <c r="F1931" s="4"/>
      <c r="G1931" s="4"/>
      <c r="H1931" s="4"/>
      <c r="I1931" s="4"/>
      <c r="J1931" s="4" t="s">
        <v>8631</v>
      </c>
      <c r="K1931" s="4"/>
      <c r="L1931" s="4" t="s">
        <v>8718</v>
      </c>
      <c r="M1931" s="4"/>
      <c r="N1931" s="4"/>
      <c r="O1931" s="4"/>
      <c r="P1931" s="4"/>
      <c r="Q1931" s="4"/>
      <c r="R1931" s="4"/>
      <c r="S1931" s="4"/>
      <c r="T1931" s="4"/>
      <c r="U1931" s="4"/>
      <c r="V1931" s="4"/>
      <c r="W1931" s="4" t="s">
        <v>150</v>
      </c>
      <c r="X1931" s="4"/>
      <c r="Y1931" s="4"/>
      <c r="Z1931" s="4"/>
      <c r="AA1931" s="4">
        <v>1925.0</v>
      </c>
      <c r="AB1931" s="4" t="s">
        <v>48</v>
      </c>
      <c r="AC1931" s="4"/>
      <c r="AD1931" s="4"/>
      <c r="AE1931" s="4"/>
      <c r="AF1931" s="4"/>
      <c r="AG1931" s="4"/>
      <c r="AH1931" s="4"/>
      <c r="AI1931" s="4"/>
      <c r="AJ1931" s="4"/>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c r="BI1931" s="4"/>
      <c r="BJ1931" s="243" t="str">
        <f t="shared" si="191"/>
        <v/>
      </c>
      <c r="BK1931" s="4"/>
      <c r="BL1931" s="4"/>
      <c r="BM1931" s="4"/>
      <c r="BN1931" s="4"/>
      <c r="BO1931" s="4"/>
      <c r="BP1931" s="4"/>
      <c r="BQ1931" s="4"/>
      <c r="BR1931" s="4"/>
      <c r="BS1931" s="4"/>
      <c r="BT1931" s="4"/>
      <c r="BU1931" s="4"/>
      <c r="BV1931" s="4"/>
      <c r="BW1931" s="4"/>
      <c r="BX1931" s="4"/>
      <c r="BY1931" s="4"/>
      <c r="BZ1931" s="4"/>
      <c r="CA1931" s="4"/>
      <c r="CB1931" s="4"/>
      <c r="CC1931" s="4"/>
      <c r="CD1931" s="4"/>
      <c r="CE1931" s="4"/>
      <c r="CF1931" s="4"/>
      <c r="CG1931" s="4"/>
      <c r="CH1931" s="4"/>
      <c r="CI1931" s="4"/>
      <c r="CJ1931" s="4"/>
      <c r="CK1931" s="4"/>
      <c r="CL1931" s="4"/>
      <c r="CM1931" s="4"/>
    </row>
    <row r="1932" ht="14.25" customHeight="1">
      <c r="A1932" s="1" t="str">
        <f t="shared" si="198"/>
        <v>OK</v>
      </c>
      <c r="B1932" s="103" t="str">
        <f t="shared" si="4"/>
        <v>OK</v>
      </c>
      <c r="C1932" s="4" t="s">
        <v>8727</v>
      </c>
      <c r="D1932" s="4"/>
      <c r="E1932" s="4"/>
      <c r="F1932" s="4"/>
      <c r="G1932" s="4"/>
      <c r="H1932" s="4"/>
      <c r="I1932" s="4"/>
      <c r="J1932" s="4" t="s">
        <v>8631</v>
      </c>
      <c r="K1932" s="4"/>
      <c r="L1932" s="4" t="s">
        <v>8727</v>
      </c>
      <c r="M1932" s="4" t="s">
        <v>48</v>
      </c>
      <c r="N1932" s="4" t="s">
        <v>5</v>
      </c>
      <c r="O1932" s="4" t="s">
        <v>695</v>
      </c>
      <c r="P1932" s="4" t="s">
        <v>1602</v>
      </c>
      <c r="Q1932" s="4"/>
      <c r="R1932" s="4" t="s">
        <v>8728</v>
      </c>
      <c r="S1932" s="4" t="s">
        <v>8729</v>
      </c>
      <c r="T1932" s="4" t="s">
        <v>8730</v>
      </c>
      <c r="U1932" s="4" t="s">
        <v>8731</v>
      </c>
      <c r="V1932" s="4" t="s">
        <v>8732</v>
      </c>
      <c r="W1932" s="4" t="s">
        <v>8733</v>
      </c>
      <c r="X1932" s="4" t="s">
        <v>171</v>
      </c>
      <c r="Y1932" s="4" t="s">
        <v>8734</v>
      </c>
      <c r="Z1932" s="4"/>
      <c r="AA1932" s="4">
        <v>1926.0</v>
      </c>
      <c r="AB1932" s="4" t="s">
        <v>48</v>
      </c>
      <c r="AC1932" s="4"/>
      <c r="AD1932" s="4"/>
      <c r="AE1932" s="4"/>
      <c r="AF1932" s="4"/>
      <c r="AG1932" s="4"/>
      <c r="AH1932" s="4"/>
      <c r="AI1932" s="4"/>
      <c r="AJ1932" s="4"/>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c r="BI1932" s="4"/>
      <c r="BJ1932" s="243" t="str">
        <f t="shared" si="191"/>
        <v>TNLT</v>
      </c>
      <c r="BK1932" s="4"/>
      <c r="BL1932" s="4"/>
      <c r="BM1932" s="4"/>
      <c r="BN1932" s="4"/>
      <c r="BO1932" s="4"/>
      <c r="BP1932" s="4"/>
      <c r="BQ1932" s="4"/>
      <c r="BR1932" s="4"/>
      <c r="BS1932" s="4"/>
      <c r="BT1932" s="4"/>
      <c r="BU1932" s="4"/>
      <c r="BV1932" s="4"/>
      <c r="BW1932" s="4"/>
      <c r="BX1932" s="4"/>
      <c r="BY1932" s="4"/>
      <c r="BZ1932" s="4"/>
      <c r="CA1932" s="4"/>
      <c r="CB1932" s="4"/>
      <c r="CC1932" s="4"/>
      <c r="CD1932" s="4"/>
      <c r="CE1932" s="4"/>
      <c r="CF1932" s="4"/>
      <c r="CG1932" s="4"/>
      <c r="CH1932" s="4"/>
      <c r="CI1932" s="4"/>
      <c r="CJ1932" s="4"/>
      <c r="CK1932" s="4"/>
      <c r="CL1932" s="4"/>
      <c r="CM1932" s="4"/>
    </row>
    <row r="1933" ht="14.25" customHeight="1">
      <c r="A1933" s="1" t="str">
        <f t="shared" si="198"/>
        <v/>
      </c>
      <c r="B1933" s="103" t="str">
        <f t="shared" si="4"/>
        <v>Thêm</v>
      </c>
      <c r="C1933" s="4" t="s">
        <v>8727</v>
      </c>
      <c r="D1933" s="4"/>
      <c r="E1933" s="4"/>
      <c r="F1933" s="4"/>
      <c r="G1933" s="4"/>
      <c r="H1933" s="4"/>
      <c r="I1933" s="4"/>
      <c r="J1933" s="4" t="s">
        <v>8631</v>
      </c>
      <c r="K1933" s="4"/>
      <c r="L1933" s="4" t="s">
        <v>8727</v>
      </c>
      <c r="M1933" s="4"/>
      <c r="N1933" s="4"/>
      <c r="O1933" s="4"/>
      <c r="P1933" s="4"/>
      <c r="Q1933" s="4"/>
      <c r="R1933" s="4" t="s">
        <v>150</v>
      </c>
      <c r="S1933" s="4" t="s">
        <v>150</v>
      </c>
      <c r="T1933" s="4" t="s">
        <v>150</v>
      </c>
      <c r="U1933" s="4" t="s">
        <v>150</v>
      </c>
      <c r="V1933" s="4" t="s">
        <v>150</v>
      </c>
      <c r="W1933" s="4" t="s">
        <v>150</v>
      </c>
      <c r="X1933" s="4" t="s">
        <v>150</v>
      </c>
      <c r="Y1933" s="4"/>
      <c r="Z1933" s="4"/>
      <c r="AA1933" s="4">
        <v>1927.0</v>
      </c>
      <c r="AB1933" s="4" t="s">
        <v>48</v>
      </c>
      <c r="AC1933" s="4"/>
      <c r="AD1933" s="4"/>
      <c r="AE1933" s="4"/>
      <c r="AF1933" s="4"/>
      <c r="AG1933" s="4"/>
      <c r="AH1933" s="4"/>
      <c r="AI1933" s="4"/>
      <c r="AJ1933" s="4"/>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c r="BI1933" s="4"/>
      <c r="BJ1933" s="243" t="str">
        <f t="shared" si="191"/>
        <v/>
      </c>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row>
    <row r="1934" ht="14.25" customHeight="1">
      <c r="A1934" s="1" t="str">
        <f t="shared" si="198"/>
        <v>OK</v>
      </c>
      <c r="B1934" s="103" t="str">
        <f t="shared" si="4"/>
        <v>OK</v>
      </c>
      <c r="C1934" s="4" t="s">
        <v>8735</v>
      </c>
      <c r="D1934" s="4"/>
      <c r="E1934" s="4"/>
      <c r="F1934" s="4"/>
      <c r="G1934" s="4"/>
      <c r="H1934" s="4"/>
      <c r="I1934" s="4"/>
      <c r="J1934" s="4" t="s">
        <v>8631</v>
      </c>
      <c r="K1934" s="4"/>
      <c r="L1934" s="4" t="s">
        <v>8735</v>
      </c>
      <c r="M1934" s="4" t="s">
        <v>48</v>
      </c>
      <c r="N1934" s="4" t="s">
        <v>5</v>
      </c>
      <c r="O1934" s="4" t="s">
        <v>681</v>
      </c>
      <c r="P1934" s="4" t="s">
        <v>4498</v>
      </c>
      <c r="Q1934" s="4"/>
      <c r="R1934" s="4" t="s">
        <v>8736</v>
      </c>
      <c r="S1934" s="4" t="s">
        <v>8737</v>
      </c>
      <c r="T1934" s="4" t="s">
        <v>8738</v>
      </c>
      <c r="U1934" s="4" t="s">
        <v>8739</v>
      </c>
      <c r="V1934" s="4" t="s">
        <v>8740</v>
      </c>
      <c r="W1934" s="4" t="s">
        <v>8741</v>
      </c>
      <c r="X1934" s="4" t="s">
        <v>171</v>
      </c>
      <c r="Y1934" s="4" t="s">
        <v>8742</v>
      </c>
      <c r="Z1934" s="4"/>
      <c r="AA1934" s="4">
        <v>1928.0</v>
      </c>
      <c r="AB1934" s="4" t="s">
        <v>48</v>
      </c>
      <c r="AC1934" s="4"/>
      <c r="AD1934" s="4"/>
      <c r="AE1934" s="4"/>
      <c r="AF1934" s="4"/>
      <c r="AG1934" s="4"/>
      <c r="AH1934" s="4"/>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c r="BI1934" s="4"/>
      <c r="BJ1934" s="243" t="str">
        <f t="shared" si="191"/>
        <v>TNLT</v>
      </c>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row>
    <row r="1935" ht="14.25" customHeight="1">
      <c r="A1935" s="1" t="str">
        <f t="shared" si="198"/>
        <v/>
      </c>
      <c r="B1935" s="103" t="str">
        <f t="shared" si="4"/>
        <v>Thêm</v>
      </c>
      <c r="C1935" s="4" t="s">
        <v>8735</v>
      </c>
      <c r="D1935" s="4"/>
      <c r="E1935" s="4"/>
      <c r="F1935" s="4"/>
      <c r="G1935" s="4"/>
      <c r="H1935" s="4"/>
      <c r="I1935" s="4"/>
      <c r="J1935" s="4" t="s">
        <v>8631</v>
      </c>
      <c r="K1935" s="4"/>
      <c r="L1935" s="4" t="s">
        <v>8735</v>
      </c>
      <c r="M1935" s="4"/>
      <c r="N1935" s="4"/>
      <c r="O1935" s="4"/>
      <c r="P1935" s="4"/>
      <c r="Q1935" s="4"/>
      <c r="R1935" s="4" t="s">
        <v>150</v>
      </c>
      <c r="S1935" s="4" t="s">
        <v>150</v>
      </c>
      <c r="T1935" s="4" t="s">
        <v>150</v>
      </c>
      <c r="U1935" s="4" t="s">
        <v>150</v>
      </c>
      <c r="V1935" s="4" t="s">
        <v>150</v>
      </c>
      <c r="W1935" s="4" t="s">
        <v>150</v>
      </c>
      <c r="X1935" s="4" t="s">
        <v>150</v>
      </c>
      <c r="Y1935" s="4"/>
      <c r="Z1935" s="4"/>
      <c r="AA1935" s="4">
        <v>1929.0</v>
      </c>
      <c r="AB1935" s="4" t="s">
        <v>48</v>
      </c>
      <c r="AC1935" s="4"/>
      <c r="AD1935" s="4"/>
      <c r="AE1935" s="4"/>
      <c r="AF1935" s="4"/>
      <c r="AG1935" s="4"/>
      <c r="AH1935" s="4"/>
      <c r="AI1935" s="4"/>
      <c r="AJ1935" s="4"/>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c r="BI1935" s="4"/>
      <c r="BJ1935" s="243" t="str">
        <f t="shared" si="191"/>
        <v/>
      </c>
      <c r="BK1935" s="4"/>
      <c r="BL1935" s="4"/>
      <c r="BM1935" s="4"/>
      <c r="BN1935" s="4"/>
      <c r="BO1935" s="4"/>
      <c r="BP1935" s="4"/>
      <c r="BQ1935" s="4"/>
      <c r="BR1935" s="4"/>
      <c r="BS1935" s="4"/>
      <c r="BT1935" s="4"/>
      <c r="BU1935" s="4"/>
      <c r="BV1935" s="4"/>
      <c r="BW1935" s="4"/>
      <c r="BX1935" s="4"/>
      <c r="BY1935" s="4"/>
      <c r="BZ1935" s="4"/>
      <c r="CA1935" s="4"/>
      <c r="CB1935" s="4"/>
      <c r="CC1935" s="4"/>
      <c r="CD1935" s="4"/>
      <c r="CE1935" s="4"/>
      <c r="CF1935" s="4"/>
      <c r="CG1935" s="4"/>
      <c r="CH1935" s="4"/>
      <c r="CI1935" s="4"/>
      <c r="CJ1935" s="4"/>
      <c r="CK1935" s="4"/>
      <c r="CL1935" s="4"/>
      <c r="CM1935" s="4"/>
    </row>
    <row r="1936" ht="14.25" customHeight="1">
      <c r="A1936" s="1" t="str">
        <f t="shared" si="198"/>
        <v>OK</v>
      </c>
      <c r="B1936" s="103" t="str">
        <f t="shared" si="4"/>
        <v>OK</v>
      </c>
      <c r="C1936" s="4" t="s">
        <v>8747</v>
      </c>
      <c r="D1936" s="4"/>
      <c r="E1936" s="4"/>
      <c r="F1936" s="4"/>
      <c r="G1936" s="4"/>
      <c r="H1936" s="4"/>
      <c r="I1936" s="4"/>
      <c r="J1936" s="4" t="s">
        <v>8631</v>
      </c>
      <c r="K1936" s="4"/>
      <c r="L1936" s="4" t="s">
        <v>8747</v>
      </c>
      <c r="M1936" s="4" t="s">
        <v>48</v>
      </c>
      <c r="N1936" s="4" t="s">
        <v>5</v>
      </c>
      <c r="O1936" s="4" t="s">
        <v>1400</v>
      </c>
      <c r="P1936" s="4" t="s">
        <v>2120</v>
      </c>
      <c r="Q1936" s="4"/>
      <c r="R1936" s="4" t="s">
        <v>8748</v>
      </c>
      <c r="S1936" s="4" t="s">
        <v>8749</v>
      </c>
      <c r="T1936" s="4" t="s">
        <v>8750</v>
      </c>
      <c r="U1936" s="4" t="s">
        <v>8751</v>
      </c>
      <c r="V1936" s="4" t="s">
        <v>8752</v>
      </c>
      <c r="W1936" s="4" t="s">
        <v>6797</v>
      </c>
      <c r="X1936" s="4" t="s">
        <v>2156</v>
      </c>
      <c r="Y1936" s="4" t="s">
        <v>8753</v>
      </c>
      <c r="Z1936" s="4"/>
      <c r="AA1936" s="4">
        <v>1930.0</v>
      </c>
      <c r="AB1936" s="4" t="s">
        <v>48</v>
      </c>
      <c r="AC1936" s="4"/>
      <c r="AD1936" s="4"/>
      <c r="AE1936" s="4"/>
      <c r="AF1936" s="4"/>
      <c r="AG1936" s="4"/>
      <c r="AH1936" s="4"/>
      <c r="AI1936" s="4"/>
      <c r="AJ1936" s="4"/>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c r="BI1936" s="4"/>
      <c r="BJ1936" s="243" t="str">
        <f t="shared" si="191"/>
        <v>TNLT</v>
      </c>
      <c r="BK1936" s="4"/>
      <c r="BL1936" s="4"/>
      <c r="BM1936" s="4"/>
      <c r="BN1936" s="4"/>
      <c r="BO1936" s="4"/>
      <c r="BP1936" s="4"/>
      <c r="BQ1936" s="4"/>
      <c r="BR1936" s="4"/>
      <c r="BS1936" s="4"/>
      <c r="BT1936" s="4"/>
      <c r="BU1936" s="4"/>
      <c r="BV1936" s="4"/>
      <c r="BW1936" s="4"/>
      <c r="BX1936" s="4"/>
      <c r="BY1936" s="4"/>
      <c r="BZ1936" s="4"/>
      <c r="CA1936" s="4"/>
      <c r="CB1936" s="4"/>
      <c r="CC1936" s="4"/>
      <c r="CD1936" s="4"/>
      <c r="CE1936" s="4"/>
      <c r="CF1936" s="4"/>
      <c r="CG1936" s="4"/>
      <c r="CH1936" s="4"/>
      <c r="CI1936" s="4"/>
      <c r="CJ1936" s="4"/>
      <c r="CK1936" s="4"/>
      <c r="CL1936" s="4"/>
      <c r="CM1936" s="4"/>
    </row>
    <row r="1937" ht="14.25" customHeight="1">
      <c r="A1937" s="1" t="str">
        <f t="shared" si="198"/>
        <v/>
      </c>
      <c r="B1937" s="103" t="str">
        <f t="shared" si="4"/>
        <v>Thêm</v>
      </c>
      <c r="C1937" s="4" t="s">
        <v>8747</v>
      </c>
      <c r="D1937" s="4"/>
      <c r="E1937" s="4"/>
      <c r="F1937" s="4"/>
      <c r="G1937" s="4"/>
      <c r="H1937" s="4"/>
      <c r="I1937" s="4"/>
      <c r="J1937" s="4" t="s">
        <v>8631</v>
      </c>
      <c r="K1937" s="4"/>
      <c r="L1937" s="4" t="s">
        <v>8747</v>
      </c>
      <c r="M1937" s="4"/>
      <c r="N1937" s="4"/>
      <c r="O1937" s="4"/>
      <c r="P1937" s="4"/>
      <c r="Q1937" s="4"/>
      <c r="R1937" s="4" t="s">
        <v>150</v>
      </c>
      <c r="S1937" s="4" t="s">
        <v>150</v>
      </c>
      <c r="T1937" s="4" t="s">
        <v>150</v>
      </c>
      <c r="U1937" s="4" t="s">
        <v>150</v>
      </c>
      <c r="V1937" s="4" t="s">
        <v>150</v>
      </c>
      <c r="W1937" s="4" t="s">
        <v>150</v>
      </c>
      <c r="X1937" s="4" t="s">
        <v>150</v>
      </c>
      <c r="Y1937" s="4"/>
      <c r="Z1937" s="4"/>
      <c r="AA1937" s="4">
        <v>1931.0</v>
      </c>
      <c r="AB1937" s="4" t="s">
        <v>48</v>
      </c>
      <c r="AC1937" s="4"/>
      <c r="AD1937" s="4"/>
      <c r="AE1937" s="4"/>
      <c r="AF1937" s="4"/>
      <c r="AG1937" s="4"/>
      <c r="AH1937" s="4"/>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c r="BI1937" s="4"/>
      <c r="BJ1937" s="243" t="str">
        <f t="shared" si="191"/>
        <v/>
      </c>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row>
    <row r="1938" ht="14.25" customHeight="1">
      <c r="A1938" s="1" t="str">
        <f t="shared" si="198"/>
        <v>OK</v>
      </c>
      <c r="B1938" s="103" t="str">
        <f t="shared" si="4"/>
        <v>OK</v>
      </c>
      <c r="C1938" s="4" t="s">
        <v>8754</v>
      </c>
      <c r="D1938" s="4"/>
      <c r="E1938" s="4"/>
      <c r="F1938" s="4"/>
      <c r="G1938" s="4"/>
      <c r="H1938" s="4"/>
      <c r="I1938" s="4"/>
      <c r="J1938" s="4" t="s">
        <v>8631</v>
      </c>
      <c r="K1938" s="4"/>
      <c r="L1938" s="4" t="s">
        <v>8754</v>
      </c>
      <c r="M1938" s="4" t="s">
        <v>48</v>
      </c>
      <c r="N1938" s="4" t="s">
        <v>5</v>
      </c>
      <c r="O1938" s="4" t="s">
        <v>681</v>
      </c>
      <c r="P1938" s="4" t="s">
        <v>4498</v>
      </c>
      <c r="Q1938" s="4"/>
      <c r="R1938" s="4" t="s">
        <v>8755</v>
      </c>
      <c r="S1938" s="4" t="s">
        <v>8756</v>
      </c>
      <c r="T1938" s="4" t="s">
        <v>8757</v>
      </c>
      <c r="U1938" s="4" t="s">
        <v>8758</v>
      </c>
      <c r="V1938" s="4" t="s">
        <v>8759</v>
      </c>
      <c r="W1938" s="4" t="s">
        <v>8760</v>
      </c>
      <c r="X1938" s="4" t="s">
        <v>410</v>
      </c>
      <c r="Y1938" s="4" t="s">
        <v>8761</v>
      </c>
      <c r="Z1938" s="4"/>
      <c r="AA1938" s="4">
        <v>1932.0</v>
      </c>
      <c r="AB1938" s="4" t="s">
        <v>48</v>
      </c>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c r="BI1938" s="4"/>
      <c r="BJ1938" s="243" t="str">
        <f t="shared" si="191"/>
        <v>TNLT</v>
      </c>
      <c r="BK1938" s="4"/>
      <c r="BL1938" s="4"/>
      <c r="BM1938" s="4"/>
      <c r="BN1938" s="4"/>
      <c r="BO1938" s="4"/>
      <c r="BP1938" s="4"/>
      <c r="BQ1938" s="4"/>
      <c r="BR1938" s="4"/>
      <c r="BS1938" s="4"/>
      <c r="BT1938" s="4"/>
      <c r="BU1938" s="4"/>
      <c r="BV1938" s="4"/>
      <c r="BW1938" s="4"/>
      <c r="BX1938" s="4"/>
      <c r="BY1938" s="4"/>
      <c r="BZ1938" s="4"/>
      <c r="CA1938" s="4"/>
      <c r="CB1938" s="4"/>
      <c r="CC1938" s="4"/>
      <c r="CD1938" s="4"/>
      <c r="CE1938" s="4"/>
      <c r="CF1938" s="4"/>
      <c r="CG1938" s="4"/>
      <c r="CH1938" s="4"/>
      <c r="CI1938" s="4"/>
      <c r="CJ1938" s="4"/>
      <c r="CK1938" s="4"/>
      <c r="CL1938" s="4"/>
      <c r="CM1938" s="4"/>
    </row>
    <row r="1939" ht="14.25" customHeight="1">
      <c r="A1939" s="1" t="str">
        <f t="shared" si="198"/>
        <v/>
      </c>
      <c r="B1939" s="103" t="str">
        <f t="shared" si="4"/>
        <v>Thêm</v>
      </c>
      <c r="C1939" s="4" t="s">
        <v>8754</v>
      </c>
      <c r="D1939" s="4"/>
      <c r="E1939" s="4"/>
      <c r="F1939" s="4"/>
      <c r="G1939" s="4"/>
      <c r="H1939" s="4"/>
      <c r="I1939" s="4"/>
      <c r="J1939" s="4" t="s">
        <v>8631</v>
      </c>
      <c r="K1939" s="4"/>
      <c r="L1939" s="4" t="s">
        <v>8754</v>
      </c>
      <c r="M1939" s="4"/>
      <c r="N1939" s="4"/>
      <c r="O1939" s="4"/>
      <c r="P1939" s="4"/>
      <c r="Q1939" s="4"/>
      <c r="R1939" s="4" t="s">
        <v>150</v>
      </c>
      <c r="S1939" s="4" t="s">
        <v>150</v>
      </c>
      <c r="T1939" s="4" t="s">
        <v>150</v>
      </c>
      <c r="U1939" s="4" t="s">
        <v>150</v>
      </c>
      <c r="V1939" s="4" t="s">
        <v>150</v>
      </c>
      <c r="W1939" s="4" t="s">
        <v>150</v>
      </c>
      <c r="X1939" s="4" t="s">
        <v>150</v>
      </c>
      <c r="Y1939" s="4"/>
      <c r="Z1939" s="4"/>
      <c r="AA1939" s="4">
        <v>1933.0</v>
      </c>
      <c r="AB1939" s="4" t="s">
        <v>48</v>
      </c>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c r="BI1939" s="4"/>
      <c r="BJ1939" s="243" t="str">
        <f t="shared" si="191"/>
        <v/>
      </c>
      <c r="BK1939" s="4"/>
      <c r="BL1939" s="4"/>
      <c r="BM1939" s="4"/>
      <c r="BN1939" s="4"/>
      <c r="BO1939" s="4"/>
      <c r="BP1939" s="4"/>
      <c r="BQ1939" s="4"/>
      <c r="BR1939" s="4"/>
      <c r="BS1939" s="4"/>
      <c r="BT1939" s="4"/>
      <c r="BU1939" s="4"/>
      <c r="BV1939" s="4"/>
      <c r="BW1939" s="4"/>
      <c r="BX1939" s="4"/>
      <c r="BY1939" s="4"/>
      <c r="BZ1939" s="4"/>
      <c r="CA1939" s="4"/>
      <c r="CB1939" s="4"/>
      <c r="CC1939" s="4"/>
      <c r="CD1939" s="4"/>
      <c r="CE1939" s="4"/>
      <c r="CF1939" s="4"/>
      <c r="CG1939" s="4"/>
      <c r="CH1939" s="4"/>
      <c r="CI1939" s="4"/>
      <c r="CJ1939" s="4"/>
      <c r="CK1939" s="4"/>
      <c r="CL1939" s="4"/>
      <c r="CM1939" s="4"/>
    </row>
    <row r="1940" ht="14.25" customHeight="1">
      <c r="A1940" s="1" t="str">
        <f t="shared" si="198"/>
        <v/>
      </c>
      <c r="B1940" s="103" t="str">
        <f t="shared" si="4"/>
        <v>Có sẵn</v>
      </c>
      <c r="C1940" s="4" t="s">
        <v>8754</v>
      </c>
      <c r="D1940" s="4"/>
      <c r="E1940" s="4"/>
      <c r="F1940" s="4"/>
      <c r="G1940" s="4"/>
      <c r="H1940" s="4"/>
      <c r="I1940" s="4"/>
      <c r="J1940" s="4"/>
      <c r="K1940" s="4"/>
      <c r="L1940" s="4" t="s">
        <v>8754</v>
      </c>
      <c r="M1940" s="4"/>
      <c r="N1940" s="4"/>
      <c r="O1940" s="4"/>
      <c r="P1940" s="4"/>
      <c r="Q1940" s="4" t="s">
        <v>144</v>
      </c>
      <c r="R1940" s="4" t="s">
        <v>8762</v>
      </c>
      <c r="S1940" s="4" t="s">
        <v>8763</v>
      </c>
      <c r="T1940" s="4" t="s">
        <v>8764</v>
      </c>
      <c r="U1940" s="4" t="s">
        <v>8765</v>
      </c>
      <c r="V1940" s="4" t="s">
        <v>8766</v>
      </c>
      <c r="W1940" s="4" t="s">
        <v>150</v>
      </c>
      <c r="X1940" s="4" t="s">
        <v>151</v>
      </c>
      <c r="Y1940" s="4"/>
      <c r="Z1940" s="4" t="s">
        <v>1784</v>
      </c>
      <c r="AA1940" s="4">
        <v>1934.0</v>
      </c>
      <c r="AB1940" s="4" t="s">
        <v>48</v>
      </c>
      <c r="AC1940" s="4"/>
      <c r="AD1940" s="4"/>
      <c r="AE1940" s="4"/>
      <c r="AF1940" s="4"/>
      <c r="AG1940" s="4"/>
      <c r="AH1940" s="4"/>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4"/>
      <c r="BH1940" s="4"/>
      <c r="BI1940" s="4"/>
      <c r="BJ1940" s="243" t="str">
        <f t="shared" si="191"/>
        <v>ICT_TNLT</v>
      </c>
      <c r="BK1940" s="4"/>
      <c r="BL1940" s="4"/>
      <c r="BM1940" s="4"/>
      <c r="BN1940" s="4"/>
      <c r="BO1940" s="4"/>
      <c r="BP1940" s="4"/>
      <c r="BQ1940" s="4"/>
      <c r="BR1940" s="4"/>
      <c r="BS1940" s="4"/>
      <c r="BT1940" s="4"/>
      <c r="BU1940" s="4"/>
      <c r="BV1940" s="4"/>
      <c r="BW1940" s="4"/>
      <c r="BX1940" s="4"/>
      <c r="BY1940" s="4"/>
      <c r="BZ1940" s="4"/>
      <c r="CA1940" s="4"/>
      <c r="CB1940" s="4"/>
      <c r="CC1940" s="4"/>
      <c r="CD1940" s="4"/>
      <c r="CE1940" s="4"/>
      <c r="CF1940" s="4"/>
      <c r="CG1940" s="4"/>
      <c r="CH1940" s="4"/>
      <c r="CI1940" s="4"/>
      <c r="CJ1940" s="4"/>
      <c r="CK1940" s="4"/>
      <c r="CL1940" s="4"/>
      <c r="CM1940" s="4"/>
    </row>
    <row r="1941" ht="14.25" customHeight="1">
      <c r="A1941" s="1" t="str">
        <f t="shared" si="198"/>
        <v/>
      </c>
      <c r="B1941" s="103" t="str">
        <f t="shared" si="4"/>
        <v>Tự do chọn</v>
      </c>
      <c r="C1941" s="4" t="s">
        <v>8767</v>
      </c>
      <c r="D1941" s="4"/>
      <c r="E1941" s="4"/>
      <c r="F1941" s="4"/>
      <c r="G1941" s="4"/>
      <c r="H1941" s="4"/>
      <c r="I1941" s="4"/>
      <c r="J1941" s="4" t="s">
        <v>8631</v>
      </c>
      <c r="K1941" s="4"/>
      <c r="L1941" s="4" t="s">
        <v>8767</v>
      </c>
      <c r="M1941" s="4" t="s">
        <v>48</v>
      </c>
      <c r="N1941" s="4" t="s">
        <v>5</v>
      </c>
      <c r="O1941" s="4"/>
      <c r="P1941" s="4"/>
      <c r="Q1941" s="4"/>
      <c r="R1941" s="4"/>
      <c r="S1941" s="4"/>
      <c r="T1941" s="4"/>
      <c r="U1941" s="4"/>
      <c r="V1941" s="4"/>
      <c r="W1941" s="4"/>
      <c r="X1941" s="4"/>
      <c r="Y1941" s="4"/>
      <c r="Z1941" s="4"/>
      <c r="AA1941" s="4">
        <v>1935.0</v>
      </c>
      <c r="AB1941" s="4" t="s">
        <v>48</v>
      </c>
      <c r="AC1941" s="4"/>
      <c r="AD1941" s="4"/>
      <c r="AE1941" s="4"/>
      <c r="AF1941" s="4"/>
      <c r="AG1941" s="4"/>
      <c r="AH1941" s="4"/>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c r="BI1941" s="4"/>
      <c r="BJ1941" s="243" t="str">
        <f t="shared" si="191"/>
        <v>TNLT</v>
      </c>
      <c r="BK1941" s="4"/>
      <c r="BL1941" s="4"/>
      <c r="BM1941" s="4"/>
      <c r="BN1941" s="4"/>
      <c r="BO1941" s="4"/>
      <c r="BP1941" s="4"/>
      <c r="BQ1941" s="4"/>
      <c r="BR1941" s="4"/>
      <c r="BS1941" s="4"/>
      <c r="BT1941" s="4"/>
      <c r="BU1941" s="4"/>
      <c r="BV1941" s="4"/>
      <c r="BW1941" s="4"/>
      <c r="BX1941" s="4"/>
      <c r="BY1941" s="4"/>
      <c r="BZ1941" s="4"/>
      <c r="CA1941" s="4"/>
      <c r="CB1941" s="4"/>
      <c r="CC1941" s="4"/>
      <c r="CD1941" s="4"/>
      <c r="CE1941" s="4"/>
      <c r="CF1941" s="4"/>
      <c r="CG1941" s="4"/>
      <c r="CH1941" s="4"/>
      <c r="CI1941" s="4"/>
      <c r="CJ1941" s="4"/>
      <c r="CK1941" s="4"/>
      <c r="CL1941" s="4"/>
      <c r="CM1941" s="4"/>
    </row>
    <row r="1942" ht="14.25" customHeight="1">
      <c r="A1942" s="1" t="str">
        <f t="shared" si="198"/>
        <v/>
      </c>
      <c r="B1942" s="103" t="str">
        <f t="shared" si="4"/>
        <v>Thêm</v>
      </c>
      <c r="C1942" s="4" t="s">
        <v>8767</v>
      </c>
      <c r="D1942" s="4"/>
      <c r="E1942" s="4"/>
      <c r="F1942" s="4"/>
      <c r="G1942" s="4"/>
      <c r="H1942" s="4"/>
      <c r="I1942" s="4"/>
      <c r="J1942" s="4" t="s">
        <v>8631</v>
      </c>
      <c r="K1942" s="4"/>
      <c r="L1942" s="4" t="s">
        <v>8767</v>
      </c>
      <c r="M1942" s="4"/>
      <c r="N1942" s="4"/>
      <c r="O1942" s="4"/>
      <c r="P1942" s="4"/>
      <c r="Q1942" s="4"/>
      <c r="R1942" s="4" t="s">
        <v>150</v>
      </c>
      <c r="S1942" s="4" t="s">
        <v>150</v>
      </c>
      <c r="T1942" s="4" t="s">
        <v>150</v>
      </c>
      <c r="U1942" s="4" t="s">
        <v>150</v>
      </c>
      <c r="V1942" s="4" t="s">
        <v>150</v>
      </c>
      <c r="W1942" s="4" t="s">
        <v>150</v>
      </c>
      <c r="X1942" s="4" t="s">
        <v>150</v>
      </c>
      <c r="Y1942" s="4"/>
      <c r="Z1942" s="4"/>
      <c r="AA1942" s="4">
        <v>1936.0</v>
      </c>
      <c r="AB1942" s="4" t="s">
        <v>48</v>
      </c>
      <c r="AC1942" s="4"/>
      <c r="AD1942" s="4"/>
      <c r="AE1942" s="4"/>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c r="BD1942" s="4"/>
      <c r="BE1942" s="4"/>
      <c r="BF1942" s="4"/>
      <c r="BG1942" s="4"/>
      <c r="BH1942" s="4"/>
      <c r="BI1942" s="4"/>
      <c r="BJ1942" s="243" t="str">
        <f t="shared" si="191"/>
        <v/>
      </c>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row>
    <row r="1943" ht="14.25" customHeight="1">
      <c r="A1943" s="1" t="str">
        <f t="shared" si="198"/>
        <v/>
      </c>
      <c r="B1943" s="103" t="str">
        <f t="shared" si="4"/>
        <v>Tự do chọn</v>
      </c>
      <c r="C1943" s="4" t="s">
        <v>8770</v>
      </c>
      <c r="D1943" s="4"/>
      <c r="E1943" s="4"/>
      <c r="F1943" s="4"/>
      <c r="G1943" s="4"/>
      <c r="H1943" s="4"/>
      <c r="I1943" s="4"/>
      <c r="J1943" s="4" t="s">
        <v>8631</v>
      </c>
      <c r="K1943" s="4"/>
      <c r="L1943" s="4" t="s">
        <v>8770</v>
      </c>
      <c r="M1943" s="4" t="s">
        <v>48</v>
      </c>
      <c r="N1943" s="4" t="s">
        <v>5</v>
      </c>
      <c r="O1943" s="4"/>
      <c r="P1943" s="4"/>
      <c r="Q1943" s="4"/>
      <c r="R1943" s="4"/>
      <c r="S1943" s="4"/>
      <c r="T1943" s="4"/>
      <c r="U1943" s="4"/>
      <c r="V1943" s="4"/>
      <c r="W1943" s="4"/>
      <c r="X1943" s="4"/>
      <c r="Y1943" s="4"/>
      <c r="Z1943" s="4"/>
      <c r="AA1943" s="4">
        <v>1937.0</v>
      </c>
      <c r="AB1943" s="4" t="s">
        <v>48</v>
      </c>
      <c r="AC1943" s="4"/>
      <c r="AD1943" s="4"/>
      <c r="AE1943" s="4"/>
      <c r="AF1943" s="4"/>
      <c r="AG1943" s="4"/>
      <c r="AH1943" s="4"/>
      <c r="AI1943" s="4"/>
      <c r="AJ1943" s="4"/>
      <c r="AK1943" s="4"/>
      <c r="AL1943" s="4"/>
      <c r="AM1943" s="4"/>
      <c r="AN1943" s="4"/>
      <c r="AO1943" s="4"/>
      <c r="AP1943" s="4"/>
      <c r="AQ1943" s="4"/>
      <c r="AR1943" s="4"/>
      <c r="AS1943" s="4"/>
      <c r="AT1943" s="4"/>
      <c r="AU1943" s="4"/>
      <c r="AV1943" s="4"/>
      <c r="AW1943" s="4"/>
      <c r="AX1943" s="4"/>
      <c r="AY1943" s="4"/>
      <c r="AZ1943" s="4"/>
      <c r="BA1943" s="4"/>
      <c r="BB1943" s="4"/>
      <c r="BC1943" s="4"/>
      <c r="BD1943" s="4"/>
      <c r="BE1943" s="4"/>
      <c r="BF1943" s="4"/>
      <c r="BG1943" s="4"/>
      <c r="BH1943" s="4"/>
      <c r="BI1943" s="4"/>
      <c r="BJ1943" s="243" t="str">
        <f t="shared" si="191"/>
        <v>TNLT</v>
      </c>
      <c r="BK1943" s="4"/>
      <c r="BL1943" s="4"/>
      <c r="BM1943" s="4"/>
      <c r="BN1943" s="4"/>
      <c r="BO1943" s="4"/>
      <c r="BP1943" s="4"/>
      <c r="BQ1943" s="4"/>
      <c r="BR1943" s="4"/>
      <c r="BS1943" s="4"/>
      <c r="BT1943" s="4"/>
      <c r="BU1943" s="4"/>
      <c r="BV1943" s="4"/>
      <c r="BW1943" s="4"/>
      <c r="BX1943" s="4"/>
      <c r="BY1943" s="4"/>
      <c r="BZ1943" s="4"/>
      <c r="CA1943" s="4"/>
      <c r="CB1943" s="4"/>
      <c r="CC1943" s="4"/>
      <c r="CD1943" s="4"/>
      <c r="CE1943" s="4"/>
      <c r="CF1943" s="4"/>
      <c r="CG1943" s="4"/>
      <c r="CH1943" s="4"/>
      <c r="CI1943" s="4"/>
      <c r="CJ1943" s="4"/>
      <c r="CK1943" s="4"/>
      <c r="CL1943" s="4"/>
      <c r="CM1943" s="4"/>
    </row>
    <row r="1944" ht="14.25" customHeight="1">
      <c r="A1944" s="1" t="str">
        <f t="shared" si="198"/>
        <v/>
      </c>
      <c r="B1944" s="103" t="str">
        <f t="shared" si="4"/>
        <v>Thêm</v>
      </c>
      <c r="C1944" s="4" t="s">
        <v>8770</v>
      </c>
      <c r="D1944" s="4"/>
      <c r="E1944" s="4"/>
      <c r="F1944" s="4"/>
      <c r="G1944" s="4"/>
      <c r="H1944" s="4"/>
      <c r="I1944" s="4"/>
      <c r="J1944" s="4" t="s">
        <v>8631</v>
      </c>
      <c r="K1944" s="4"/>
      <c r="L1944" s="4" t="s">
        <v>8770</v>
      </c>
      <c r="M1944" s="4"/>
      <c r="N1944" s="4"/>
      <c r="O1944" s="4"/>
      <c r="P1944" s="4"/>
      <c r="Q1944" s="4"/>
      <c r="R1944" s="4" t="s">
        <v>150</v>
      </c>
      <c r="S1944" s="4" t="s">
        <v>150</v>
      </c>
      <c r="T1944" s="4" t="s">
        <v>150</v>
      </c>
      <c r="U1944" s="4" t="s">
        <v>150</v>
      </c>
      <c r="V1944" s="4" t="s">
        <v>150</v>
      </c>
      <c r="W1944" s="4" t="s">
        <v>150</v>
      </c>
      <c r="X1944" s="4" t="s">
        <v>150</v>
      </c>
      <c r="Y1944" s="4"/>
      <c r="Z1944" s="4"/>
      <c r="AA1944" s="4">
        <v>1938.0</v>
      </c>
      <c r="AB1944" s="4" t="s">
        <v>48</v>
      </c>
      <c r="AC1944" s="4"/>
      <c r="AD1944" s="4"/>
      <c r="AE1944" s="4"/>
      <c r="AF1944" s="4"/>
      <c r="AG1944" s="4"/>
      <c r="AH1944" s="4"/>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4"/>
      <c r="BH1944" s="4"/>
      <c r="BI1944" s="4"/>
      <c r="BJ1944" s="243" t="str">
        <f t="shared" si="191"/>
        <v/>
      </c>
      <c r="BK1944" s="4"/>
      <c r="BL1944" s="4"/>
      <c r="BM1944" s="4"/>
      <c r="BN1944" s="4"/>
      <c r="BO1944" s="4"/>
      <c r="BP1944" s="4"/>
      <c r="BQ1944" s="4"/>
      <c r="BR1944" s="4"/>
      <c r="BS1944" s="4"/>
      <c r="BT1944" s="4"/>
      <c r="BU1944" s="4"/>
      <c r="BV1944" s="4"/>
      <c r="BW1944" s="4"/>
      <c r="BX1944" s="4"/>
      <c r="BY1944" s="4"/>
      <c r="BZ1944" s="4"/>
      <c r="CA1944" s="4"/>
      <c r="CB1944" s="4"/>
      <c r="CC1944" s="4"/>
      <c r="CD1944" s="4"/>
      <c r="CE1944" s="4"/>
      <c r="CF1944" s="4"/>
      <c r="CG1944" s="4"/>
      <c r="CH1944" s="4"/>
      <c r="CI1944" s="4"/>
      <c r="CJ1944" s="4"/>
      <c r="CK1944" s="4"/>
      <c r="CL1944" s="4"/>
      <c r="CM1944" s="4"/>
    </row>
    <row r="1945" ht="14.25" customHeight="1">
      <c r="A1945" s="1" t="str">
        <f t="shared" si="198"/>
        <v/>
      </c>
      <c r="B1945" s="103" t="str">
        <f t="shared" si="4"/>
        <v>Tự do chọn</v>
      </c>
      <c r="C1945" s="4" t="s">
        <v>8771</v>
      </c>
      <c r="D1945" s="4"/>
      <c r="E1945" s="4"/>
      <c r="F1945" s="4"/>
      <c r="G1945" s="4"/>
      <c r="H1945" s="4"/>
      <c r="I1945" s="4"/>
      <c r="J1945" s="4" t="s">
        <v>8631</v>
      </c>
      <c r="K1945" s="4"/>
      <c r="L1945" s="4" t="s">
        <v>8771</v>
      </c>
      <c r="M1945" s="4" t="s">
        <v>101</v>
      </c>
      <c r="N1945" s="4" t="s">
        <v>5</v>
      </c>
      <c r="O1945" s="4"/>
      <c r="P1945" s="4"/>
      <c r="Q1945" s="4"/>
      <c r="R1945" s="4"/>
      <c r="S1945" s="4"/>
      <c r="T1945" s="4"/>
      <c r="U1945" s="4"/>
      <c r="V1945" s="4"/>
      <c r="W1945" s="4"/>
      <c r="X1945" s="4"/>
      <c r="Y1945" s="4"/>
      <c r="Z1945" s="4"/>
      <c r="AA1945" s="4">
        <v>1939.0</v>
      </c>
      <c r="AB1945" s="4" t="s">
        <v>48</v>
      </c>
      <c r="AC1945" s="4"/>
      <c r="AD1945" s="4"/>
      <c r="AE1945" s="4"/>
      <c r="AF1945" s="4"/>
      <c r="AG1945" s="4"/>
      <c r="AH1945" s="4"/>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4"/>
      <c r="BH1945" s="4"/>
      <c r="BI1945" s="4"/>
      <c r="BJ1945" s="243" t="str">
        <f t="shared" si="191"/>
        <v>TNLT</v>
      </c>
      <c r="BK1945" s="4"/>
      <c r="BL1945" s="4"/>
      <c r="BM1945" s="4"/>
      <c r="BN1945" s="4"/>
      <c r="BO1945" s="4"/>
      <c r="BP1945" s="4"/>
      <c r="BQ1945" s="4"/>
      <c r="BR1945" s="4"/>
      <c r="BS1945" s="4"/>
      <c r="BT1945" s="4"/>
      <c r="BU1945" s="4"/>
      <c r="BV1945" s="4"/>
      <c r="BW1945" s="4"/>
      <c r="BX1945" s="4"/>
      <c r="BY1945" s="4"/>
      <c r="BZ1945" s="4"/>
      <c r="CA1945" s="4"/>
      <c r="CB1945" s="4"/>
      <c r="CC1945" s="4"/>
      <c r="CD1945" s="4"/>
      <c r="CE1945" s="4"/>
      <c r="CF1945" s="4"/>
      <c r="CG1945" s="4"/>
      <c r="CH1945" s="4"/>
      <c r="CI1945" s="4"/>
      <c r="CJ1945" s="4"/>
      <c r="CK1945" s="4"/>
      <c r="CL1945" s="4"/>
      <c r="CM1945" s="4"/>
    </row>
    <row r="1946" ht="14.25" customHeight="1">
      <c r="A1946" s="1" t="str">
        <f t="shared" si="198"/>
        <v/>
      </c>
      <c r="B1946" s="103" t="str">
        <f t="shared" si="4"/>
        <v>Thêm</v>
      </c>
      <c r="C1946" s="4" t="s">
        <v>8771</v>
      </c>
      <c r="D1946" s="4"/>
      <c r="E1946" s="4"/>
      <c r="F1946" s="4"/>
      <c r="G1946" s="4"/>
      <c r="H1946" s="4"/>
      <c r="I1946" s="4"/>
      <c r="J1946" s="4" t="s">
        <v>8631</v>
      </c>
      <c r="K1946" s="4"/>
      <c r="L1946" s="4" t="s">
        <v>8771</v>
      </c>
      <c r="M1946" s="4"/>
      <c r="N1946" s="4"/>
      <c r="O1946" s="4"/>
      <c r="P1946" s="4"/>
      <c r="Q1946" s="4"/>
      <c r="R1946" s="4" t="s">
        <v>150</v>
      </c>
      <c r="S1946" s="4" t="s">
        <v>150</v>
      </c>
      <c r="T1946" s="4" t="s">
        <v>150</v>
      </c>
      <c r="U1946" s="4" t="s">
        <v>150</v>
      </c>
      <c r="V1946" s="4" t="s">
        <v>150</v>
      </c>
      <c r="W1946" s="4" t="s">
        <v>150</v>
      </c>
      <c r="X1946" s="4" t="s">
        <v>150</v>
      </c>
      <c r="Y1946" s="4"/>
      <c r="Z1946" s="4"/>
      <c r="AA1946" s="4">
        <v>1940.0</v>
      </c>
      <c r="AB1946" s="4" t="s">
        <v>48</v>
      </c>
      <c r="AC1946" s="4"/>
      <c r="AD1946" s="4"/>
      <c r="AE1946" s="4"/>
      <c r="AF1946" s="4"/>
      <c r="AG1946" s="4"/>
      <c r="AH1946" s="4"/>
      <c r="AI1946" s="4"/>
      <c r="AJ1946" s="4"/>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c r="BI1946" s="4"/>
      <c r="BJ1946" s="243" t="str">
        <f t="shared" si="191"/>
        <v/>
      </c>
      <c r="BK1946" s="4"/>
      <c r="BL1946" s="4"/>
      <c r="BM1946" s="4"/>
      <c r="BN1946" s="4"/>
      <c r="BO1946" s="4"/>
      <c r="BP1946" s="4"/>
      <c r="BQ1946" s="4"/>
      <c r="BR1946" s="4"/>
      <c r="BS1946" s="4"/>
      <c r="BT1946" s="4"/>
      <c r="BU1946" s="4"/>
      <c r="BV1946" s="4"/>
      <c r="BW1946" s="4"/>
      <c r="BX1946" s="4"/>
      <c r="BY1946" s="4"/>
      <c r="BZ1946" s="4"/>
      <c r="CA1946" s="4"/>
      <c r="CB1946" s="4"/>
      <c r="CC1946" s="4"/>
      <c r="CD1946" s="4"/>
      <c r="CE1946" s="4"/>
      <c r="CF1946" s="4"/>
      <c r="CG1946" s="4"/>
      <c r="CH1946" s="4"/>
      <c r="CI1946" s="4"/>
      <c r="CJ1946" s="4"/>
      <c r="CK1946" s="4"/>
      <c r="CL1946" s="4"/>
      <c r="CM1946" s="4"/>
    </row>
    <row r="1947" ht="14.25" customHeight="1">
      <c r="A1947" s="1" t="str">
        <f t="shared" si="198"/>
        <v/>
      </c>
      <c r="B1947" s="103" t="str">
        <f t="shared" si="4"/>
        <v>Tự do chọn</v>
      </c>
      <c r="C1947" s="4" t="s">
        <v>8776</v>
      </c>
      <c r="D1947" s="4"/>
      <c r="E1947" s="4"/>
      <c r="F1947" s="4"/>
      <c r="G1947" s="4"/>
      <c r="H1947" s="4"/>
      <c r="I1947" s="4"/>
      <c r="J1947" s="4" t="s">
        <v>8631</v>
      </c>
      <c r="K1947" s="4"/>
      <c r="L1947" s="4" t="s">
        <v>8776</v>
      </c>
      <c r="M1947" s="4" t="s">
        <v>101</v>
      </c>
      <c r="N1947" s="4" t="s">
        <v>5</v>
      </c>
      <c r="O1947" s="4"/>
      <c r="P1947" s="4"/>
      <c r="Q1947" s="4"/>
      <c r="R1947" s="4"/>
      <c r="S1947" s="4"/>
      <c r="T1947" s="4"/>
      <c r="U1947" s="4"/>
      <c r="V1947" s="4"/>
      <c r="W1947" s="4"/>
      <c r="X1947" s="4"/>
      <c r="Y1947" s="4"/>
      <c r="Z1947" s="4"/>
      <c r="AA1947" s="4">
        <v>1941.0</v>
      </c>
      <c r="AB1947" s="4" t="s">
        <v>48</v>
      </c>
      <c r="AC1947" s="4"/>
      <c r="AD1947" s="4"/>
      <c r="AE1947" s="4"/>
      <c r="AF1947" s="4"/>
      <c r="AG1947" s="4"/>
      <c r="AH1947" s="4"/>
      <c r="AI1947" s="4"/>
      <c r="AJ1947" s="4"/>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c r="BI1947" s="4"/>
      <c r="BJ1947" s="243" t="str">
        <f t="shared" si="191"/>
        <v>TNLT</v>
      </c>
      <c r="BK1947" s="4"/>
      <c r="BL1947" s="4"/>
      <c r="BM1947" s="4"/>
      <c r="BN1947" s="4"/>
      <c r="BO1947" s="4"/>
      <c r="BP1947" s="4"/>
      <c r="BQ1947" s="4"/>
      <c r="BR1947" s="4"/>
      <c r="BS1947" s="4"/>
      <c r="BT1947" s="4"/>
      <c r="BU1947" s="4"/>
      <c r="BV1947" s="4"/>
      <c r="BW1947" s="4"/>
      <c r="BX1947" s="4"/>
      <c r="BY1947" s="4"/>
      <c r="BZ1947" s="4"/>
      <c r="CA1947" s="4"/>
      <c r="CB1947" s="4"/>
      <c r="CC1947" s="4"/>
      <c r="CD1947" s="4"/>
      <c r="CE1947" s="4"/>
      <c r="CF1947" s="4"/>
      <c r="CG1947" s="4"/>
      <c r="CH1947" s="4"/>
      <c r="CI1947" s="4"/>
      <c r="CJ1947" s="4"/>
      <c r="CK1947" s="4"/>
      <c r="CL1947" s="4"/>
      <c r="CM1947" s="4"/>
    </row>
    <row r="1948" ht="14.25" customHeight="1">
      <c r="A1948" s="1" t="str">
        <f t="shared" si="198"/>
        <v/>
      </c>
      <c r="B1948" s="103" t="str">
        <f t="shared" si="4"/>
        <v>Thêm</v>
      </c>
      <c r="C1948" s="4" t="s">
        <v>8776</v>
      </c>
      <c r="D1948" s="4"/>
      <c r="E1948" s="4"/>
      <c r="F1948" s="4"/>
      <c r="G1948" s="4"/>
      <c r="H1948" s="4"/>
      <c r="I1948" s="4"/>
      <c r="J1948" s="4" t="s">
        <v>8631</v>
      </c>
      <c r="K1948" s="4"/>
      <c r="L1948" s="4" t="s">
        <v>8776</v>
      </c>
      <c r="M1948" s="4"/>
      <c r="N1948" s="4"/>
      <c r="O1948" s="4"/>
      <c r="P1948" s="4"/>
      <c r="Q1948" s="4"/>
      <c r="R1948" s="4" t="s">
        <v>150</v>
      </c>
      <c r="S1948" s="4" t="s">
        <v>150</v>
      </c>
      <c r="T1948" s="4" t="s">
        <v>150</v>
      </c>
      <c r="U1948" s="4" t="s">
        <v>150</v>
      </c>
      <c r="V1948" s="4" t="s">
        <v>150</v>
      </c>
      <c r="W1948" s="4" t="s">
        <v>150</v>
      </c>
      <c r="X1948" s="4" t="s">
        <v>150</v>
      </c>
      <c r="Y1948" s="4"/>
      <c r="Z1948" s="4"/>
      <c r="AA1948" s="4">
        <v>1942.0</v>
      </c>
      <c r="AB1948" s="4" t="s">
        <v>48</v>
      </c>
      <c r="AC1948" s="4"/>
      <c r="AD1948" s="4"/>
      <c r="AE1948" s="4"/>
      <c r="AF1948" s="4"/>
      <c r="AG1948" s="4"/>
      <c r="AH1948" s="4"/>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4"/>
      <c r="BH1948" s="4"/>
      <c r="BI1948" s="4"/>
      <c r="BJ1948" s="243" t="str">
        <f t="shared" si="191"/>
        <v/>
      </c>
      <c r="BK1948" s="4"/>
      <c r="BL1948" s="4"/>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c r="CL1948" s="4"/>
      <c r="CM1948" s="4"/>
    </row>
    <row r="1949" ht="14.25" customHeight="1">
      <c r="A1949" s="1" t="str">
        <f t="shared" si="198"/>
        <v>OK</v>
      </c>
      <c r="B1949" s="103" t="str">
        <f t="shared" si="4"/>
        <v>OK</v>
      </c>
      <c r="C1949" s="4" t="s">
        <v>8784</v>
      </c>
      <c r="D1949" s="4"/>
      <c r="E1949" s="4"/>
      <c r="F1949" s="4"/>
      <c r="G1949" s="4"/>
      <c r="H1949" s="4"/>
      <c r="I1949" s="4"/>
      <c r="J1949" s="4" t="s">
        <v>8631</v>
      </c>
      <c r="K1949" s="4"/>
      <c r="L1949" s="4" t="s">
        <v>8784</v>
      </c>
      <c r="M1949" s="4" t="s">
        <v>101</v>
      </c>
      <c r="N1949" s="4" t="s">
        <v>5</v>
      </c>
      <c r="O1949" s="4" t="s">
        <v>102</v>
      </c>
      <c r="P1949" s="4" t="s">
        <v>3396</v>
      </c>
      <c r="Q1949" s="4"/>
      <c r="R1949" s="4" t="s">
        <v>8785</v>
      </c>
      <c r="S1949" s="4" t="s">
        <v>8786</v>
      </c>
      <c r="T1949" s="4" t="s">
        <v>8787</v>
      </c>
      <c r="U1949" s="4" t="s">
        <v>4921</v>
      </c>
      <c r="V1949" s="4" t="s">
        <v>8788</v>
      </c>
      <c r="W1949" s="4" t="s">
        <v>8789</v>
      </c>
      <c r="X1949" s="4" t="s">
        <v>8790</v>
      </c>
      <c r="Y1949" s="4" t="s">
        <v>8791</v>
      </c>
      <c r="Z1949" s="4"/>
      <c r="AA1949" s="4">
        <v>1943.0</v>
      </c>
      <c r="AB1949" s="4" t="s">
        <v>48</v>
      </c>
      <c r="AC1949" s="4"/>
      <c r="AD1949" s="4"/>
      <c r="AE1949" s="4"/>
      <c r="AF1949" s="4"/>
      <c r="AG1949" s="4"/>
      <c r="AH1949" s="4"/>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4"/>
      <c r="BH1949" s="4"/>
      <c r="BI1949" s="4"/>
      <c r="BJ1949" s="243" t="str">
        <f t="shared" si="191"/>
        <v>TNLT</v>
      </c>
      <c r="BK1949" s="4"/>
      <c r="BL1949" s="4"/>
      <c r="BM1949" s="4"/>
      <c r="BN1949" s="4"/>
      <c r="BO1949" s="4"/>
      <c r="BP1949" s="4"/>
      <c r="BQ1949" s="4"/>
      <c r="BR1949" s="4"/>
      <c r="BS1949" s="4"/>
      <c r="BT1949" s="4"/>
      <c r="BU1949" s="4"/>
      <c r="BV1949" s="4"/>
      <c r="BW1949" s="4"/>
      <c r="BX1949" s="4"/>
      <c r="BY1949" s="4"/>
      <c r="BZ1949" s="4"/>
      <c r="CA1949" s="4"/>
      <c r="CB1949" s="4"/>
      <c r="CC1949" s="4"/>
      <c r="CD1949" s="4"/>
      <c r="CE1949" s="4"/>
      <c r="CF1949" s="4"/>
      <c r="CG1949" s="4"/>
      <c r="CH1949" s="4"/>
      <c r="CI1949" s="4"/>
      <c r="CJ1949" s="4"/>
      <c r="CK1949" s="4"/>
      <c r="CL1949" s="4"/>
      <c r="CM1949" s="4"/>
    </row>
    <row r="1950" ht="14.25" customHeight="1">
      <c r="A1950" s="1" t="str">
        <f t="shared" si="198"/>
        <v/>
      </c>
      <c r="B1950" s="103" t="str">
        <f t="shared" si="4"/>
        <v>Thêm</v>
      </c>
      <c r="C1950" s="4" t="s">
        <v>8784</v>
      </c>
      <c r="D1950" s="4"/>
      <c r="E1950" s="4"/>
      <c r="F1950" s="4"/>
      <c r="G1950" s="4"/>
      <c r="H1950" s="4"/>
      <c r="I1950" s="4"/>
      <c r="J1950" s="4" t="s">
        <v>8631</v>
      </c>
      <c r="K1950" s="4"/>
      <c r="L1950" s="4" t="s">
        <v>8784</v>
      </c>
      <c r="M1950" s="4"/>
      <c r="N1950" s="4"/>
      <c r="O1950" s="4"/>
      <c r="P1950" s="4"/>
      <c r="Q1950" s="4"/>
      <c r="R1950" s="4" t="s">
        <v>150</v>
      </c>
      <c r="S1950" s="4" t="s">
        <v>150</v>
      </c>
      <c r="T1950" s="4" t="s">
        <v>150</v>
      </c>
      <c r="U1950" s="4" t="s">
        <v>150</v>
      </c>
      <c r="V1950" s="4" t="s">
        <v>150</v>
      </c>
      <c r="W1950" s="4" t="s">
        <v>150</v>
      </c>
      <c r="X1950" s="4" t="s">
        <v>150</v>
      </c>
      <c r="Y1950" s="4"/>
      <c r="Z1950" s="4"/>
      <c r="AA1950" s="4">
        <v>1944.0</v>
      </c>
      <c r="AB1950" s="4" t="s">
        <v>48</v>
      </c>
      <c r="AC1950" s="4"/>
      <c r="AD1950" s="4"/>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c r="BI1950" s="4"/>
      <c r="BJ1950" s="243" t="str">
        <f t="shared" si="191"/>
        <v/>
      </c>
      <c r="BK1950" s="4"/>
      <c r="BL1950" s="4"/>
      <c r="BM1950" s="4"/>
      <c r="BN1950" s="4"/>
      <c r="BO1950" s="4"/>
      <c r="BP1950" s="4"/>
      <c r="BQ1950" s="4"/>
      <c r="BR1950" s="4"/>
      <c r="BS1950" s="4"/>
      <c r="BT1950" s="4"/>
      <c r="BU1950" s="4"/>
      <c r="BV1950" s="4"/>
      <c r="BW1950" s="4"/>
      <c r="BX1950" s="4"/>
      <c r="BY1950" s="4"/>
      <c r="BZ1950" s="4"/>
      <c r="CA1950" s="4"/>
      <c r="CB1950" s="4"/>
      <c r="CC1950" s="4"/>
      <c r="CD1950" s="4"/>
      <c r="CE1950" s="4"/>
      <c r="CF1950" s="4"/>
      <c r="CG1950" s="4"/>
      <c r="CH1950" s="4"/>
      <c r="CI1950" s="4"/>
      <c r="CJ1950" s="4"/>
      <c r="CK1950" s="4"/>
      <c r="CL1950" s="4"/>
      <c r="CM1950" s="4"/>
    </row>
    <row r="1951" ht="14.25" customHeight="1">
      <c r="A1951" s="1" t="str">
        <f t="shared" si="198"/>
        <v/>
      </c>
      <c r="B1951" s="103" t="str">
        <f t="shared" si="4"/>
        <v>Có sẵn</v>
      </c>
      <c r="C1951" s="4" t="s">
        <v>8784</v>
      </c>
      <c r="D1951" s="4"/>
      <c r="E1951" s="4"/>
      <c r="F1951" s="4"/>
      <c r="G1951" s="4"/>
      <c r="H1951" s="4"/>
      <c r="I1951" s="4"/>
      <c r="J1951" s="4"/>
      <c r="K1951" s="4"/>
      <c r="L1951" s="4" t="s">
        <v>8784</v>
      </c>
      <c r="M1951" s="4"/>
      <c r="N1951" s="4"/>
      <c r="O1951" s="4"/>
      <c r="P1951" s="4"/>
      <c r="Q1951" s="4" t="s">
        <v>144</v>
      </c>
      <c r="R1951" s="4" t="s">
        <v>8793</v>
      </c>
      <c r="S1951" s="4" t="s">
        <v>8794</v>
      </c>
      <c r="T1951" s="4" t="s">
        <v>8795</v>
      </c>
      <c r="U1951" s="4" t="s">
        <v>8796</v>
      </c>
      <c r="V1951" s="4" t="s">
        <v>8797</v>
      </c>
      <c r="W1951" s="4" t="s">
        <v>150</v>
      </c>
      <c r="X1951" s="4" t="s">
        <v>151</v>
      </c>
      <c r="Y1951" s="4"/>
      <c r="Z1951" s="4" t="s">
        <v>8798</v>
      </c>
      <c r="AA1951" s="4">
        <v>1945.0</v>
      </c>
      <c r="AB1951" s="4" t="s">
        <v>48</v>
      </c>
      <c r="AC1951" s="4"/>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c r="BI1951" s="4"/>
      <c r="BJ1951" s="243" t="str">
        <f t="shared" si="191"/>
        <v>ICT_TNLT</v>
      </c>
      <c r="BK1951" s="4"/>
      <c r="BL1951" s="4"/>
      <c r="BM1951" s="4"/>
      <c r="BN1951" s="4"/>
      <c r="BO1951" s="4"/>
      <c r="BP1951" s="4"/>
      <c r="BQ1951" s="4"/>
      <c r="BR1951" s="4"/>
      <c r="BS1951" s="4"/>
      <c r="BT1951" s="4"/>
      <c r="BU1951" s="4"/>
      <c r="BV1951" s="4"/>
      <c r="BW1951" s="4"/>
      <c r="BX1951" s="4"/>
      <c r="BY1951" s="4"/>
      <c r="BZ1951" s="4"/>
      <c r="CA1951" s="4"/>
      <c r="CB1951" s="4"/>
      <c r="CC1951" s="4"/>
      <c r="CD1951" s="4"/>
      <c r="CE1951" s="4"/>
      <c r="CF1951" s="4"/>
      <c r="CG1951" s="4"/>
      <c r="CH1951" s="4"/>
      <c r="CI1951" s="4"/>
      <c r="CJ1951" s="4"/>
      <c r="CK1951" s="4"/>
      <c r="CL1951" s="4"/>
      <c r="CM1951" s="4"/>
    </row>
    <row r="1952" ht="14.25" customHeight="1">
      <c r="A1952" s="1" t="str">
        <f t="shared" si="198"/>
        <v/>
      </c>
      <c r="B1952" s="103" t="str">
        <f t="shared" si="4"/>
        <v>Tự do chọn</v>
      </c>
      <c r="C1952" s="4" t="s">
        <v>8802</v>
      </c>
      <c r="D1952" s="4"/>
      <c r="E1952" s="4"/>
      <c r="F1952" s="4"/>
      <c r="G1952" s="4"/>
      <c r="H1952" s="4"/>
      <c r="I1952" s="4"/>
      <c r="J1952" s="4" t="s">
        <v>8631</v>
      </c>
      <c r="K1952" s="4"/>
      <c r="L1952" s="4" t="s">
        <v>8802</v>
      </c>
      <c r="M1952" s="4" t="s">
        <v>101</v>
      </c>
      <c r="N1952" s="4" t="s">
        <v>5</v>
      </c>
      <c r="O1952" s="4"/>
      <c r="P1952" s="4"/>
      <c r="Q1952" s="4"/>
      <c r="R1952" s="4"/>
      <c r="S1952" s="4"/>
      <c r="T1952" s="4"/>
      <c r="U1952" s="4"/>
      <c r="V1952" s="4"/>
      <c r="W1952" s="4"/>
      <c r="X1952" s="4"/>
      <c r="Y1952" s="4"/>
      <c r="Z1952" s="4"/>
      <c r="AA1952" s="4">
        <v>1946.0</v>
      </c>
      <c r="AB1952" s="4" t="s">
        <v>48</v>
      </c>
      <c r="AC1952" s="4"/>
      <c r="AD1952" s="4"/>
      <c r="AE1952" s="4"/>
      <c r="AF1952" s="4"/>
      <c r="AG1952" s="4"/>
      <c r="AH1952" s="4"/>
      <c r="AI1952" s="4"/>
      <c r="AJ1952" s="4"/>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c r="BI1952" s="4"/>
      <c r="BJ1952" s="243" t="str">
        <f t="shared" si="191"/>
        <v>TNLT</v>
      </c>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c r="CL1952" s="4"/>
      <c r="CM1952" s="4"/>
    </row>
    <row r="1953" ht="14.25" customHeight="1">
      <c r="A1953" s="1" t="str">
        <f t="shared" si="198"/>
        <v/>
      </c>
      <c r="B1953" s="103" t="str">
        <f t="shared" si="4"/>
        <v>Thêm</v>
      </c>
      <c r="C1953" s="4" t="s">
        <v>8802</v>
      </c>
      <c r="D1953" s="4"/>
      <c r="E1953" s="4"/>
      <c r="F1953" s="4"/>
      <c r="G1953" s="4"/>
      <c r="H1953" s="4"/>
      <c r="I1953" s="4"/>
      <c r="J1953" s="4" t="s">
        <v>8631</v>
      </c>
      <c r="K1953" s="4"/>
      <c r="L1953" s="4" t="s">
        <v>8802</v>
      </c>
      <c r="M1953" s="4"/>
      <c r="N1953" s="4"/>
      <c r="O1953" s="4"/>
      <c r="P1953" s="4"/>
      <c r="Q1953" s="4"/>
      <c r="R1953" s="4" t="s">
        <v>150</v>
      </c>
      <c r="S1953" s="4" t="s">
        <v>150</v>
      </c>
      <c r="T1953" s="4" t="s">
        <v>150</v>
      </c>
      <c r="U1953" s="4" t="s">
        <v>150</v>
      </c>
      <c r="V1953" s="4" t="s">
        <v>150</v>
      </c>
      <c r="W1953" s="4" t="s">
        <v>150</v>
      </c>
      <c r="X1953" s="4" t="s">
        <v>150</v>
      </c>
      <c r="Y1953" s="4"/>
      <c r="Z1953" s="4"/>
      <c r="AA1953" s="4">
        <v>1947.0</v>
      </c>
      <c r="AB1953" s="4" t="s">
        <v>48</v>
      </c>
      <c r="AC1953" s="4"/>
      <c r="AD1953" s="4"/>
      <c r="AE1953" s="4"/>
      <c r="AF1953" s="4"/>
      <c r="AG1953" s="4"/>
      <c r="AH1953" s="4"/>
      <c r="AI1953" s="4"/>
      <c r="AJ1953" s="4"/>
      <c r="AK1953" s="4"/>
      <c r="AL1953" s="4"/>
      <c r="AM1953" s="4"/>
      <c r="AN1953" s="4"/>
      <c r="AO1953" s="4"/>
      <c r="AP1953" s="4"/>
      <c r="AQ1953" s="4"/>
      <c r="AR1953" s="4"/>
      <c r="AS1953" s="4"/>
      <c r="AT1953" s="4"/>
      <c r="AU1953" s="4"/>
      <c r="AV1953" s="4"/>
      <c r="AW1953" s="4"/>
      <c r="AX1953" s="4"/>
      <c r="AY1953" s="4"/>
      <c r="AZ1953" s="4"/>
      <c r="BA1953" s="4"/>
      <c r="BB1953" s="4"/>
      <c r="BC1953" s="4"/>
      <c r="BD1953" s="4"/>
      <c r="BE1953" s="4"/>
      <c r="BF1953" s="4"/>
      <c r="BG1953" s="4"/>
      <c r="BH1953" s="4"/>
      <c r="BI1953" s="4"/>
      <c r="BJ1953" s="243" t="str">
        <f t="shared" si="191"/>
        <v/>
      </c>
      <c r="BK1953" s="4"/>
      <c r="BL1953" s="4"/>
      <c r="BM1953" s="4"/>
      <c r="BN1953" s="4"/>
      <c r="BO1953" s="4"/>
      <c r="BP1953" s="4"/>
      <c r="BQ1953" s="4"/>
      <c r="BR1953" s="4"/>
      <c r="BS1953" s="4"/>
      <c r="BT1953" s="4"/>
      <c r="BU1953" s="4"/>
      <c r="BV1953" s="4"/>
      <c r="BW1953" s="4"/>
      <c r="BX1953" s="4"/>
      <c r="BY1953" s="4"/>
      <c r="BZ1953" s="4"/>
      <c r="CA1953" s="4"/>
      <c r="CB1953" s="4"/>
      <c r="CC1953" s="4"/>
      <c r="CD1953" s="4"/>
      <c r="CE1953" s="4"/>
      <c r="CF1953" s="4"/>
      <c r="CG1953" s="4"/>
      <c r="CH1953" s="4"/>
      <c r="CI1953" s="4"/>
      <c r="CJ1953" s="4"/>
      <c r="CK1953" s="4"/>
      <c r="CL1953" s="4"/>
      <c r="CM1953" s="4"/>
    </row>
    <row r="1954" ht="14.25" customHeight="1">
      <c r="A1954" s="1" t="str">
        <f t="shared" si="198"/>
        <v/>
      </c>
      <c r="B1954" s="103" t="str">
        <f t="shared" si="4"/>
        <v>Tự do chọn</v>
      </c>
      <c r="C1954" s="4" t="s">
        <v>8803</v>
      </c>
      <c r="D1954" s="4"/>
      <c r="E1954" s="4"/>
      <c r="F1954" s="4"/>
      <c r="G1954" s="4"/>
      <c r="H1954" s="4"/>
      <c r="I1954" s="4"/>
      <c r="J1954" s="4" t="s">
        <v>8631</v>
      </c>
      <c r="K1954" s="4"/>
      <c r="L1954" s="4" t="s">
        <v>8803</v>
      </c>
      <c r="M1954" s="4" t="s">
        <v>101</v>
      </c>
      <c r="N1954" s="4" t="s">
        <v>5</v>
      </c>
      <c r="O1954" s="4"/>
      <c r="P1954" s="4"/>
      <c r="Q1954" s="4"/>
      <c r="R1954" s="4"/>
      <c r="S1954" s="4"/>
      <c r="T1954" s="4"/>
      <c r="U1954" s="4"/>
      <c r="V1954" s="4"/>
      <c r="W1954" s="4"/>
      <c r="X1954" s="4"/>
      <c r="Y1954" s="4"/>
      <c r="Z1954" s="4"/>
      <c r="AA1954" s="4">
        <v>1948.0</v>
      </c>
      <c r="AB1954" s="4" t="s">
        <v>48</v>
      </c>
      <c r="AC1954" s="4"/>
      <c r="AD1954" s="4"/>
      <c r="AE1954" s="4"/>
      <c r="AF1954" s="4"/>
      <c r="AG1954" s="4"/>
      <c r="AH1954" s="4"/>
      <c r="AI1954" s="4"/>
      <c r="AJ1954" s="4"/>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c r="BI1954" s="4"/>
      <c r="BJ1954" s="243" t="str">
        <f t="shared" si="191"/>
        <v>TNLT</v>
      </c>
      <c r="BK1954" s="4"/>
      <c r="BL1954" s="4"/>
      <c r="BM1954" s="4"/>
      <c r="BN1954" s="4"/>
      <c r="BO1954" s="4"/>
      <c r="BP1954" s="4"/>
      <c r="BQ1954" s="4"/>
      <c r="BR1954" s="4"/>
      <c r="BS1954" s="4"/>
      <c r="BT1954" s="4"/>
      <c r="BU1954" s="4"/>
      <c r="BV1954" s="4"/>
      <c r="BW1954" s="4"/>
      <c r="BX1954" s="4"/>
      <c r="BY1954" s="4"/>
      <c r="BZ1954" s="4"/>
      <c r="CA1954" s="4"/>
      <c r="CB1954" s="4"/>
      <c r="CC1954" s="4"/>
      <c r="CD1954" s="4"/>
      <c r="CE1954" s="4"/>
      <c r="CF1954" s="4"/>
      <c r="CG1954" s="4"/>
      <c r="CH1954" s="4"/>
      <c r="CI1954" s="4"/>
      <c r="CJ1954" s="4"/>
      <c r="CK1954" s="4"/>
      <c r="CL1954" s="4"/>
      <c r="CM1954" s="4"/>
    </row>
    <row r="1955" ht="14.25" customHeight="1">
      <c r="A1955" s="1" t="str">
        <f t="shared" si="198"/>
        <v/>
      </c>
      <c r="B1955" s="103" t="str">
        <f t="shared" si="4"/>
        <v>Thêm</v>
      </c>
      <c r="C1955" s="4" t="s">
        <v>8803</v>
      </c>
      <c r="D1955" s="4"/>
      <c r="E1955" s="4"/>
      <c r="F1955" s="4"/>
      <c r="G1955" s="4"/>
      <c r="H1955" s="4"/>
      <c r="I1955" s="4"/>
      <c r="J1955" s="4" t="s">
        <v>8631</v>
      </c>
      <c r="K1955" s="4"/>
      <c r="L1955" s="4" t="s">
        <v>8803</v>
      </c>
      <c r="M1955" s="4"/>
      <c r="N1955" s="4"/>
      <c r="O1955" s="4"/>
      <c r="P1955" s="4"/>
      <c r="Q1955" s="4"/>
      <c r="R1955" s="4" t="s">
        <v>150</v>
      </c>
      <c r="S1955" s="4" t="s">
        <v>150</v>
      </c>
      <c r="T1955" s="4" t="s">
        <v>150</v>
      </c>
      <c r="U1955" s="4" t="s">
        <v>150</v>
      </c>
      <c r="V1955" s="4" t="s">
        <v>150</v>
      </c>
      <c r="W1955" s="4" t="s">
        <v>150</v>
      </c>
      <c r="X1955" s="4" t="s">
        <v>150</v>
      </c>
      <c r="Y1955" s="4"/>
      <c r="Z1955" s="4"/>
      <c r="AA1955" s="4">
        <v>1949.0</v>
      </c>
      <c r="AB1955" s="4" t="s">
        <v>48</v>
      </c>
      <c r="AC1955" s="4"/>
      <c r="AD1955" s="4"/>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4"/>
      <c r="BH1955" s="4"/>
      <c r="BI1955" s="4"/>
      <c r="BJ1955" s="243" t="str">
        <f t="shared" si="191"/>
        <v/>
      </c>
      <c r="BK1955" s="4"/>
      <c r="BL1955" s="4"/>
      <c r="BM1955" s="4"/>
      <c r="BN1955" s="4"/>
      <c r="BO1955" s="4"/>
      <c r="BP1955" s="4"/>
      <c r="BQ1955" s="4"/>
      <c r="BR1955" s="4"/>
      <c r="BS1955" s="4"/>
      <c r="BT1955" s="4"/>
      <c r="BU1955" s="4"/>
      <c r="BV1955" s="4"/>
      <c r="BW1955" s="4"/>
      <c r="BX1955" s="4"/>
      <c r="BY1955" s="4"/>
      <c r="BZ1955" s="4"/>
      <c r="CA1955" s="4"/>
      <c r="CB1955" s="4"/>
      <c r="CC1955" s="4"/>
      <c r="CD1955" s="4"/>
      <c r="CE1955" s="4"/>
      <c r="CF1955" s="4"/>
      <c r="CG1955" s="4"/>
      <c r="CH1955" s="4"/>
      <c r="CI1955" s="4"/>
      <c r="CJ1955" s="4"/>
      <c r="CK1955" s="4"/>
      <c r="CL1955" s="4"/>
      <c r="CM1955" s="4"/>
    </row>
    <row r="1956" ht="14.25" customHeight="1">
      <c r="A1956" s="1" t="str">
        <f t="shared" si="198"/>
        <v/>
      </c>
      <c r="B1956" s="103" t="str">
        <f t="shared" si="4"/>
        <v>Tự do chọn</v>
      </c>
      <c r="C1956" s="4" t="s">
        <v>8804</v>
      </c>
      <c r="D1956" s="4"/>
      <c r="E1956" s="4"/>
      <c r="F1956" s="4"/>
      <c r="G1956" s="4"/>
      <c r="H1956" s="4"/>
      <c r="I1956" s="4"/>
      <c r="J1956" s="4" t="s">
        <v>8631</v>
      </c>
      <c r="K1956" s="4"/>
      <c r="L1956" s="4" t="s">
        <v>8804</v>
      </c>
      <c r="M1956" s="4" t="s">
        <v>101</v>
      </c>
      <c r="N1956" s="4" t="s">
        <v>5</v>
      </c>
      <c r="O1956" s="4"/>
      <c r="P1956" s="4"/>
      <c r="Q1956" s="4"/>
      <c r="R1956" s="4"/>
      <c r="S1956" s="4"/>
      <c r="T1956" s="4"/>
      <c r="U1956" s="4"/>
      <c r="V1956" s="4"/>
      <c r="W1956" s="4"/>
      <c r="X1956" s="4"/>
      <c r="Y1956" s="4"/>
      <c r="Z1956" s="4"/>
      <c r="AA1956" s="4">
        <v>1950.0</v>
      </c>
      <c r="AB1956" s="4" t="s">
        <v>48</v>
      </c>
      <c r="AC1956" s="4"/>
      <c r="AD1956" s="4"/>
      <c r="AE1956" s="4"/>
      <c r="AF1956" s="4"/>
      <c r="AG1956" s="4"/>
      <c r="AH1956" s="4"/>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c r="BI1956" s="4"/>
      <c r="BJ1956" s="243" t="str">
        <f t="shared" si="191"/>
        <v>TNLT</v>
      </c>
      <c r="BK1956" s="4"/>
      <c r="BL1956" s="4"/>
      <c r="BM1956" s="4"/>
      <c r="BN1956" s="4"/>
      <c r="BO1956" s="4"/>
      <c r="BP1956" s="4"/>
      <c r="BQ1956" s="4"/>
      <c r="BR1956" s="4"/>
      <c r="BS1956" s="4"/>
      <c r="BT1956" s="4"/>
      <c r="BU1956" s="4"/>
      <c r="BV1956" s="4"/>
      <c r="BW1956" s="4"/>
      <c r="BX1956" s="4"/>
      <c r="BY1956" s="4"/>
      <c r="BZ1956" s="4"/>
      <c r="CA1956" s="4"/>
      <c r="CB1956" s="4"/>
      <c r="CC1956" s="4"/>
      <c r="CD1956" s="4"/>
      <c r="CE1956" s="4"/>
      <c r="CF1956" s="4"/>
      <c r="CG1956" s="4"/>
      <c r="CH1956" s="4"/>
      <c r="CI1956" s="4"/>
      <c r="CJ1956" s="4"/>
      <c r="CK1956" s="4"/>
      <c r="CL1956" s="4"/>
      <c r="CM1956" s="4"/>
    </row>
    <row r="1957" ht="14.25" customHeight="1">
      <c r="A1957" s="1" t="str">
        <f t="shared" si="198"/>
        <v/>
      </c>
      <c r="B1957" s="103" t="str">
        <f t="shared" si="4"/>
        <v>Thêm</v>
      </c>
      <c r="C1957" s="4" t="s">
        <v>8804</v>
      </c>
      <c r="D1957" s="4"/>
      <c r="E1957" s="4"/>
      <c r="F1957" s="4"/>
      <c r="G1957" s="4"/>
      <c r="H1957" s="4"/>
      <c r="I1957" s="4"/>
      <c r="J1957" s="4" t="s">
        <v>8631</v>
      </c>
      <c r="K1957" s="4"/>
      <c r="L1957" s="4" t="s">
        <v>8804</v>
      </c>
      <c r="M1957" s="4"/>
      <c r="N1957" s="4"/>
      <c r="O1957" s="4"/>
      <c r="P1957" s="4"/>
      <c r="Q1957" s="4"/>
      <c r="R1957" s="4" t="s">
        <v>150</v>
      </c>
      <c r="S1957" s="4" t="s">
        <v>150</v>
      </c>
      <c r="T1957" s="4" t="s">
        <v>150</v>
      </c>
      <c r="U1957" s="4" t="s">
        <v>150</v>
      </c>
      <c r="V1957" s="4" t="s">
        <v>150</v>
      </c>
      <c r="W1957" s="4" t="s">
        <v>150</v>
      </c>
      <c r="X1957" s="4" t="s">
        <v>150</v>
      </c>
      <c r="Y1957" s="4"/>
      <c r="Z1957" s="4"/>
      <c r="AA1957" s="4">
        <v>1951.0</v>
      </c>
      <c r="AB1957" s="4" t="s">
        <v>48</v>
      </c>
      <c r="AC1957" s="4"/>
      <c r="AD1957" s="4"/>
      <c r="AE1957" s="4"/>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c r="BE1957" s="4"/>
      <c r="BF1957" s="4"/>
      <c r="BG1957" s="4"/>
      <c r="BH1957" s="4"/>
      <c r="BI1957" s="4"/>
      <c r="BJ1957" s="243" t="str">
        <f t="shared" si="191"/>
        <v/>
      </c>
      <c r="BK1957" s="4"/>
      <c r="BL1957" s="4"/>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c r="CL1957" s="4"/>
      <c r="CM1957" s="4"/>
    </row>
    <row r="1958" ht="14.25" customHeight="1">
      <c r="A1958" s="1" t="str">
        <f t="shared" si="198"/>
        <v/>
      </c>
      <c r="B1958" s="103" t="str">
        <f t="shared" si="4"/>
        <v>Tự do chọn</v>
      </c>
      <c r="C1958" s="4" t="s">
        <v>8808</v>
      </c>
      <c r="D1958" s="4"/>
      <c r="E1958" s="4"/>
      <c r="F1958" s="4"/>
      <c r="G1958" s="4"/>
      <c r="H1958" s="4"/>
      <c r="I1958" s="4"/>
      <c r="J1958" s="4" t="s">
        <v>8631</v>
      </c>
      <c r="K1958" s="4"/>
      <c r="L1958" s="4" t="s">
        <v>8808</v>
      </c>
      <c r="M1958" s="4" t="s">
        <v>101</v>
      </c>
      <c r="N1958" s="4" t="s">
        <v>5</v>
      </c>
      <c r="O1958" s="4"/>
      <c r="P1958" s="4"/>
      <c r="Q1958" s="4"/>
      <c r="R1958" s="4"/>
      <c r="S1958" s="4"/>
      <c r="T1958" s="4"/>
      <c r="U1958" s="4"/>
      <c r="V1958" s="4"/>
      <c r="W1958" s="4"/>
      <c r="X1958" s="4"/>
      <c r="Y1958" s="4"/>
      <c r="Z1958" s="4"/>
      <c r="AA1958" s="4">
        <v>1952.0</v>
      </c>
      <c r="AB1958" s="4" t="s">
        <v>48</v>
      </c>
      <c r="AC1958" s="4"/>
      <c r="AD1958" s="4"/>
      <c r="AE1958" s="4"/>
      <c r="AF1958" s="4"/>
      <c r="AG1958" s="4"/>
      <c r="AH1958" s="4"/>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c r="BI1958" s="4"/>
      <c r="BJ1958" s="243" t="str">
        <f t="shared" si="191"/>
        <v>TNLT</v>
      </c>
      <c r="BK1958" s="4"/>
      <c r="BL1958" s="4"/>
      <c r="BM1958" s="4"/>
      <c r="BN1958" s="4"/>
      <c r="BO1958" s="4"/>
      <c r="BP1958" s="4"/>
      <c r="BQ1958" s="4"/>
      <c r="BR1958" s="4"/>
      <c r="BS1958" s="4"/>
      <c r="BT1958" s="4"/>
      <c r="BU1958" s="4"/>
      <c r="BV1958" s="4"/>
      <c r="BW1958" s="4"/>
      <c r="BX1958" s="4"/>
      <c r="BY1958" s="4"/>
      <c r="BZ1958" s="4"/>
      <c r="CA1958" s="4"/>
      <c r="CB1958" s="4"/>
      <c r="CC1958" s="4"/>
      <c r="CD1958" s="4"/>
      <c r="CE1958" s="4"/>
      <c r="CF1958" s="4"/>
      <c r="CG1958" s="4"/>
      <c r="CH1958" s="4"/>
      <c r="CI1958" s="4"/>
      <c r="CJ1958" s="4"/>
      <c r="CK1958" s="4"/>
      <c r="CL1958" s="4"/>
      <c r="CM1958" s="4"/>
    </row>
    <row r="1959" ht="14.25" customHeight="1">
      <c r="A1959" s="1" t="str">
        <f t="shared" si="198"/>
        <v/>
      </c>
      <c r="B1959" s="103" t="str">
        <f t="shared" si="4"/>
        <v>Thêm</v>
      </c>
      <c r="C1959" s="4" t="s">
        <v>8808</v>
      </c>
      <c r="D1959" s="4"/>
      <c r="E1959" s="4"/>
      <c r="F1959" s="4"/>
      <c r="G1959" s="4"/>
      <c r="H1959" s="4"/>
      <c r="I1959" s="4"/>
      <c r="J1959" s="4" t="s">
        <v>8631</v>
      </c>
      <c r="K1959" s="4"/>
      <c r="L1959" s="4" t="s">
        <v>8808</v>
      </c>
      <c r="M1959" s="4"/>
      <c r="N1959" s="4"/>
      <c r="O1959" s="4"/>
      <c r="P1959" s="4"/>
      <c r="Q1959" s="4"/>
      <c r="R1959" s="4" t="s">
        <v>150</v>
      </c>
      <c r="S1959" s="4" t="s">
        <v>150</v>
      </c>
      <c r="T1959" s="4" t="s">
        <v>150</v>
      </c>
      <c r="U1959" s="4" t="s">
        <v>150</v>
      </c>
      <c r="V1959" s="4" t="s">
        <v>150</v>
      </c>
      <c r="W1959" s="4" t="s">
        <v>150</v>
      </c>
      <c r="X1959" s="4" t="s">
        <v>150</v>
      </c>
      <c r="Y1959" s="4"/>
      <c r="Z1959" s="4"/>
      <c r="AA1959" s="4">
        <v>1953.0</v>
      </c>
      <c r="AB1959" s="4" t="s">
        <v>48</v>
      </c>
      <c r="AC1959" s="4"/>
      <c r="AD1959" s="4"/>
      <c r="AE1959" s="4"/>
      <c r="AF1959" s="4"/>
      <c r="AG1959" s="4"/>
      <c r="AH1959" s="4"/>
      <c r="AI1959" s="4"/>
      <c r="AJ1959" s="4"/>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c r="BI1959" s="4"/>
      <c r="BJ1959" s="243" t="str">
        <f t="shared" si="191"/>
        <v/>
      </c>
      <c r="BK1959" s="4"/>
      <c r="BL1959" s="4"/>
      <c r="BM1959" s="4"/>
      <c r="BN1959" s="4"/>
      <c r="BO1959" s="4"/>
      <c r="BP1959" s="4"/>
      <c r="BQ1959" s="4"/>
      <c r="BR1959" s="4"/>
      <c r="BS1959" s="4"/>
      <c r="BT1959" s="4"/>
      <c r="BU1959" s="4"/>
      <c r="BV1959" s="4"/>
      <c r="BW1959" s="4"/>
      <c r="BX1959" s="4"/>
      <c r="BY1959" s="4"/>
      <c r="BZ1959" s="4"/>
      <c r="CA1959" s="4"/>
      <c r="CB1959" s="4"/>
      <c r="CC1959" s="4"/>
      <c r="CD1959" s="4"/>
      <c r="CE1959" s="4"/>
      <c r="CF1959" s="4"/>
      <c r="CG1959" s="4"/>
      <c r="CH1959" s="4"/>
      <c r="CI1959" s="4"/>
      <c r="CJ1959" s="4"/>
      <c r="CK1959" s="4"/>
      <c r="CL1959" s="4"/>
      <c r="CM1959" s="4"/>
    </row>
    <row r="1960" ht="14.25" customHeight="1">
      <c r="A1960" s="1" t="str">
        <f t="shared" si="198"/>
        <v/>
      </c>
      <c r="B1960" s="103" t="str">
        <f t="shared" si="4"/>
        <v>Tự do chọn</v>
      </c>
      <c r="C1960" s="4" t="s">
        <v>8815</v>
      </c>
      <c r="D1960" s="4"/>
      <c r="E1960" s="4"/>
      <c r="F1960" s="4"/>
      <c r="G1960" s="4"/>
      <c r="H1960" s="4"/>
      <c r="I1960" s="4"/>
      <c r="J1960" s="4" t="s">
        <v>8631</v>
      </c>
      <c r="K1960" s="4"/>
      <c r="L1960" s="4" t="s">
        <v>8815</v>
      </c>
      <c r="M1960" s="4" t="s">
        <v>101</v>
      </c>
      <c r="N1960" s="4" t="s">
        <v>5</v>
      </c>
      <c r="O1960" s="4"/>
      <c r="P1960" s="4"/>
      <c r="Q1960" s="4"/>
      <c r="R1960" s="4"/>
      <c r="S1960" s="4"/>
      <c r="T1960" s="4"/>
      <c r="U1960" s="4"/>
      <c r="V1960" s="4"/>
      <c r="W1960" s="4"/>
      <c r="X1960" s="4"/>
      <c r="Y1960" s="4"/>
      <c r="Z1960" s="4"/>
      <c r="AA1960" s="4">
        <v>1954.0</v>
      </c>
      <c r="AB1960" s="4" t="s">
        <v>48</v>
      </c>
      <c r="AC1960" s="4"/>
      <c r="AD1960" s="4"/>
      <c r="AE1960" s="4"/>
      <c r="AF1960" s="4"/>
      <c r="AG1960" s="4"/>
      <c r="AH1960" s="4"/>
      <c r="AI1960" s="4"/>
      <c r="AJ1960" s="4"/>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c r="BI1960" s="4"/>
      <c r="BJ1960" s="243" t="str">
        <f t="shared" si="191"/>
        <v>TNLT</v>
      </c>
      <c r="BK1960" s="4"/>
      <c r="BL1960" s="4"/>
      <c r="BM1960" s="4"/>
      <c r="BN1960" s="4"/>
      <c r="BO1960" s="4"/>
      <c r="BP1960" s="4"/>
      <c r="BQ1960" s="4"/>
      <c r="BR1960" s="4"/>
      <c r="BS1960" s="4"/>
      <c r="BT1960" s="4"/>
      <c r="BU1960" s="4"/>
      <c r="BV1960" s="4"/>
      <c r="BW1960" s="4"/>
      <c r="BX1960" s="4"/>
      <c r="BY1960" s="4"/>
      <c r="BZ1960" s="4"/>
      <c r="CA1960" s="4"/>
      <c r="CB1960" s="4"/>
      <c r="CC1960" s="4"/>
      <c r="CD1960" s="4"/>
      <c r="CE1960" s="4"/>
      <c r="CF1960" s="4"/>
      <c r="CG1960" s="4"/>
      <c r="CH1960" s="4"/>
      <c r="CI1960" s="4"/>
      <c r="CJ1960" s="4"/>
      <c r="CK1960" s="4"/>
      <c r="CL1960" s="4"/>
      <c r="CM1960" s="4"/>
    </row>
    <row r="1961" ht="14.25" customHeight="1">
      <c r="A1961" s="1" t="str">
        <f t="shared" si="198"/>
        <v/>
      </c>
      <c r="B1961" s="103" t="str">
        <f t="shared" si="4"/>
        <v>Thêm</v>
      </c>
      <c r="C1961" s="4" t="s">
        <v>8815</v>
      </c>
      <c r="D1961" s="4"/>
      <c r="E1961" s="4"/>
      <c r="F1961" s="4"/>
      <c r="G1961" s="4"/>
      <c r="H1961" s="4"/>
      <c r="I1961" s="4"/>
      <c r="J1961" s="4" t="s">
        <v>8631</v>
      </c>
      <c r="K1961" s="4"/>
      <c r="L1961" s="4" t="s">
        <v>8815</v>
      </c>
      <c r="M1961" s="4"/>
      <c r="N1961" s="4"/>
      <c r="O1961" s="4"/>
      <c r="P1961" s="4"/>
      <c r="Q1961" s="4"/>
      <c r="R1961" s="4" t="s">
        <v>150</v>
      </c>
      <c r="S1961" s="4" t="s">
        <v>150</v>
      </c>
      <c r="T1961" s="4" t="s">
        <v>150</v>
      </c>
      <c r="U1961" s="4" t="s">
        <v>150</v>
      </c>
      <c r="V1961" s="4" t="s">
        <v>150</v>
      </c>
      <c r="W1961" s="4" t="s">
        <v>150</v>
      </c>
      <c r="X1961" s="4" t="s">
        <v>150</v>
      </c>
      <c r="Y1961" s="4"/>
      <c r="Z1961" s="4"/>
      <c r="AA1961" s="4">
        <v>1955.0</v>
      </c>
      <c r="AB1961" s="4" t="s">
        <v>48</v>
      </c>
      <c r="AC1961" s="4"/>
      <c r="AD1961" s="4"/>
      <c r="AE1961" s="4"/>
      <c r="AF1961" s="4"/>
      <c r="AG1961" s="4"/>
      <c r="AH1961" s="4"/>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c r="BI1961" s="4"/>
      <c r="BJ1961" s="243" t="str">
        <f t="shared" si="191"/>
        <v/>
      </c>
      <c r="BK1961" s="4"/>
      <c r="BL1961" s="4"/>
      <c r="BM1961" s="4"/>
      <c r="BN1961" s="4"/>
      <c r="BO1961" s="4"/>
      <c r="BP1961" s="4"/>
      <c r="BQ1961" s="4"/>
      <c r="BR1961" s="4"/>
      <c r="BS1961" s="4"/>
      <c r="BT1961" s="4"/>
      <c r="BU1961" s="4"/>
      <c r="BV1961" s="4"/>
      <c r="BW1961" s="4"/>
      <c r="BX1961" s="4"/>
      <c r="BY1961" s="4"/>
      <c r="BZ1961" s="4"/>
      <c r="CA1961" s="4"/>
      <c r="CB1961" s="4"/>
      <c r="CC1961" s="4"/>
      <c r="CD1961" s="4"/>
      <c r="CE1961" s="4"/>
      <c r="CF1961" s="4"/>
      <c r="CG1961" s="4"/>
      <c r="CH1961" s="4"/>
      <c r="CI1961" s="4"/>
      <c r="CJ1961" s="4"/>
      <c r="CK1961" s="4"/>
      <c r="CL1961" s="4"/>
      <c r="CM1961" s="4"/>
    </row>
    <row r="1962" ht="14.25" customHeight="1">
      <c r="A1962" s="1" t="str">
        <f t="shared" si="198"/>
        <v/>
      </c>
      <c r="B1962" s="103" t="str">
        <f t="shared" si="4"/>
        <v>Tự do chọn</v>
      </c>
      <c r="C1962" s="4" t="s">
        <v>8821</v>
      </c>
      <c r="D1962" s="4"/>
      <c r="E1962" s="4"/>
      <c r="F1962" s="4"/>
      <c r="G1962" s="4"/>
      <c r="H1962" s="4"/>
      <c r="I1962" s="4"/>
      <c r="J1962" s="4" t="s">
        <v>8631</v>
      </c>
      <c r="K1962" s="4"/>
      <c r="L1962" s="4" t="s">
        <v>8821</v>
      </c>
      <c r="M1962" s="4" t="s">
        <v>101</v>
      </c>
      <c r="N1962" s="4" t="s">
        <v>5</v>
      </c>
      <c r="O1962" s="4"/>
      <c r="P1962" s="4"/>
      <c r="Q1962" s="4"/>
      <c r="R1962" s="4"/>
      <c r="S1962" s="4"/>
      <c r="T1962" s="4"/>
      <c r="U1962" s="4"/>
      <c r="V1962" s="4"/>
      <c r="W1962" s="4"/>
      <c r="X1962" s="4"/>
      <c r="Y1962" s="4"/>
      <c r="Z1962" s="4"/>
      <c r="AA1962" s="4">
        <v>1956.0</v>
      </c>
      <c r="AB1962" s="4" t="s">
        <v>48</v>
      </c>
      <c r="AC1962" s="4"/>
      <c r="AD1962" s="4"/>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c r="BE1962" s="4"/>
      <c r="BF1962" s="4"/>
      <c r="BG1962" s="4"/>
      <c r="BH1962" s="4"/>
      <c r="BI1962" s="4"/>
      <c r="BJ1962" s="243" t="str">
        <f t="shared" si="191"/>
        <v>TNLT</v>
      </c>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c r="CL1962" s="4"/>
      <c r="CM1962" s="4"/>
    </row>
    <row r="1963" ht="14.25" customHeight="1">
      <c r="A1963" s="1" t="str">
        <f t="shared" si="198"/>
        <v/>
      </c>
      <c r="B1963" s="103" t="str">
        <f t="shared" si="4"/>
        <v>Thêm</v>
      </c>
      <c r="C1963" s="4" t="s">
        <v>8821</v>
      </c>
      <c r="D1963" s="4"/>
      <c r="E1963" s="4"/>
      <c r="F1963" s="4"/>
      <c r="G1963" s="4"/>
      <c r="H1963" s="4"/>
      <c r="I1963" s="4"/>
      <c r="J1963" s="4" t="s">
        <v>8631</v>
      </c>
      <c r="K1963" s="4"/>
      <c r="L1963" s="4" t="s">
        <v>8821</v>
      </c>
      <c r="M1963" s="4"/>
      <c r="N1963" s="4"/>
      <c r="O1963" s="4"/>
      <c r="P1963" s="4"/>
      <c r="Q1963" s="4"/>
      <c r="R1963" s="4" t="s">
        <v>150</v>
      </c>
      <c r="S1963" s="4" t="s">
        <v>150</v>
      </c>
      <c r="T1963" s="4" t="s">
        <v>150</v>
      </c>
      <c r="U1963" s="4" t="s">
        <v>150</v>
      </c>
      <c r="V1963" s="4" t="s">
        <v>150</v>
      </c>
      <c r="W1963" s="4" t="s">
        <v>150</v>
      </c>
      <c r="X1963" s="4" t="s">
        <v>150</v>
      </c>
      <c r="Y1963" s="4"/>
      <c r="Z1963" s="4"/>
      <c r="AA1963" s="4">
        <v>1957.0</v>
      </c>
      <c r="AB1963" s="4" t="s">
        <v>48</v>
      </c>
      <c r="AC1963" s="4"/>
      <c r="AD1963" s="4"/>
      <c r="AE1963" s="4"/>
      <c r="AF1963" s="4"/>
      <c r="AG1963" s="4"/>
      <c r="AH1963" s="4"/>
      <c r="AI1963" s="4"/>
      <c r="AJ1963" s="4"/>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c r="BI1963" s="4"/>
      <c r="BJ1963" s="243" t="str">
        <f t="shared" si="191"/>
        <v/>
      </c>
      <c r="BK1963" s="4"/>
      <c r="BL1963" s="4"/>
      <c r="BM1963" s="4"/>
      <c r="BN1963" s="4"/>
      <c r="BO1963" s="4"/>
      <c r="BP1963" s="4"/>
      <c r="BQ1963" s="4"/>
      <c r="BR1963" s="4"/>
      <c r="BS1963" s="4"/>
      <c r="BT1963" s="4"/>
      <c r="BU1963" s="4"/>
      <c r="BV1963" s="4"/>
      <c r="BW1963" s="4"/>
      <c r="BX1963" s="4"/>
      <c r="BY1963" s="4"/>
      <c r="BZ1963" s="4"/>
      <c r="CA1963" s="4"/>
      <c r="CB1963" s="4"/>
      <c r="CC1963" s="4"/>
      <c r="CD1963" s="4"/>
      <c r="CE1963" s="4"/>
      <c r="CF1963" s="4"/>
      <c r="CG1963" s="4"/>
      <c r="CH1963" s="4"/>
      <c r="CI1963" s="4"/>
      <c r="CJ1963" s="4"/>
      <c r="CK1963" s="4"/>
      <c r="CL1963" s="4"/>
      <c r="CM1963" s="4"/>
    </row>
    <row r="1964" ht="14.25" customHeight="1">
      <c r="A1964" s="1" t="str">
        <f t="shared" si="198"/>
        <v/>
      </c>
      <c r="B1964" s="103" t="str">
        <f t="shared" si="4"/>
        <v>Tự do chọn</v>
      </c>
      <c r="C1964" s="4" t="s">
        <v>8822</v>
      </c>
      <c r="D1964" s="4"/>
      <c r="E1964" s="4"/>
      <c r="F1964" s="4"/>
      <c r="G1964" s="4"/>
      <c r="H1964" s="4"/>
      <c r="I1964" s="4"/>
      <c r="J1964" s="4" t="s">
        <v>8631</v>
      </c>
      <c r="K1964" s="4"/>
      <c r="L1964" s="4" t="s">
        <v>8822</v>
      </c>
      <c r="M1964" s="4" t="s">
        <v>101</v>
      </c>
      <c r="N1964" s="4" t="s">
        <v>5</v>
      </c>
      <c r="O1964" s="4"/>
      <c r="P1964" s="4"/>
      <c r="Q1964" s="4"/>
      <c r="R1964" s="4"/>
      <c r="S1964" s="4"/>
      <c r="T1964" s="4"/>
      <c r="U1964" s="4"/>
      <c r="V1964" s="4"/>
      <c r="W1964" s="4"/>
      <c r="X1964" s="4"/>
      <c r="Y1964" s="4"/>
      <c r="Z1964" s="4"/>
      <c r="AA1964" s="4">
        <v>1958.0</v>
      </c>
      <c r="AB1964" s="4" t="s">
        <v>48</v>
      </c>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c r="BI1964" s="4"/>
      <c r="BJ1964" s="243" t="str">
        <f t="shared" si="191"/>
        <v>TNLT</v>
      </c>
      <c r="BK1964" s="4"/>
      <c r="BL1964" s="4"/>
      <c r="BM1964" s="4"/>
      <c r="BN1964" s="4"/>
      <c r="BO1964" s="4"/>
      <c r="BP1964" s="4"/>
      <c r="BQ1964" s="4"/>
      <c r="BR1964" s="4"/>
      <c r="BS1964" s="4"/>
      <c r="BT1964" s="4"/>
      <c r="BU1964" s="4"/>
      <c r="BV1964" s="4"/>
      <c r="BW1964" s="4"/>
      <c r="BX1964" s="4"/>
      <c r="BY1964" s="4"/>
      <c r="BZ1964" s="4"/>
      <c r="CA1964" s="4"/>
      <c r="CB1964" s="4"/>
      <c r="CC1964" s="4"/>
      <c r="CD1964" s="4"/>
      <c r="CE1964" s="4"/>
      <c r="CF1964" s="4"/>
      <c r="CG1964" s="4"/>
      <c r="CH1964" s="4"/>
      <c r="CI1964" s="4"/>
      <c r="CJ1964" s="4"/>
      <c r="CK1964" s="4"/>
      <c r="CL1964" s="4"/>
      <c r="CM1964" s="4"/>
    </row>
    <row r="1965" ht="14.25" customHeight="1">
      <c r="A1965" s="1" t="str">
        <f t="shared" si="198"/>
        <v/>
      </c>
      <c r="B1965" s="103" t="str">
        <f t="shared" si="4"/>
        <v>Thêm</v>
      </c>
      <c r="C1965" s="4" t="s">
        <v>8822</v>
      </c>
      <c r="D1965" s="4"/>
      <c r="E1965" s="4"/>
      <c r="F1965" s="4"/>
      <c r="G1965" s="4"/>
      <c r="H1965" s="4"/>
      <c r="I1965" s="4"/>
      <c r="J1965" s="4" t="s">
        <v>8631</v>
      </c>
      <c r="K1965" s="4"/>
      <c r="L1965" s="4" t="s">
        <v>8822</v>
      </c>
      <c r="M1965" s="4"/>
      <c r="N1965" s="4"/>
      <c r="O1965" s="4"/>
      <c r="P1965" s="4"/>
      <c r="Q1965" s="4"/>
      <c r="R1965" s="4" t="s">
        <v>150</v>
      </c>
      <c r="S1965" s="4" t="s">
        <v>150</v>
      </c>
      <c r="T1965" s="4" t="s">
        <v>150</v>
      </c>
      <c r="U1965" s="4" t="s">
        <v>150</v>
      </c>
      <c r="V1965" s="4" t="s">
        <v>150</v>
      </c>
      <c r="W1965" s="4" t="s">
        <v>150</v>
      </c>
      <c r="X1965" s="4" t="s">
        <v>150</v>
      </c>
      <c r="Y1965" s="4"/>
      <c r="Z1965" s="4"/>
      <c r="AA1965" s="4">
        <v>1959.0</v>
      </c>
      <c r="AB1965" s="4" t="s">
        <v>48</v>
      </c>
      <c r="AC1965" s="4"/>
      <c r="AD1965" s="4"/>
      <c r="AE1965" s="4"/>
      <c r="AF1965" s="4"/>
      <c r="AG1965" s="4"/>
      <c r="AH1965" s="4"/>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c r="BI1965" s="4"/>
      <c r="BJ1965" s="243" t="str">
        <f t="shared" si="191"/>
        <v/>
      </c>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c r="CM1965" s="4"/>
    </row>
    <row r="1966" ht="14.25" customHeight="1">
      <c r="A1966" s="1" t="str">
        <f t="shared" si="198"/>
        <v/>
      </c>
      <c r="B1966" s="103" t="str">
        <f t="shared" si="4"/>
        <v>Tự do chọn</v>
      </c>
      <c r="C1966" s="4" t="s">
        <v>8824</v>
      </c>
      <c r="D1966" s="4"/>
      <c r="E1966" s="4"/>
      <c r="F1966" s="4"/>
      <c r="G1966" s="4"/>
      <c r="H1966" s="4"/>
      <c r="I1966" s="4"/>
      <c r="J1966" s="4" t="s">
        <v>8631</v>
      </c>
      <c r="K1966" s="4"/>
      <c r="L1966" s="4" t="s">
        <v>8824</v>
      </c>
      <c r="M1966" s="4" t="s">
        <v>101</v>
      </c>
      <c r="N1966" s="4" t="s">
        <v>5</v>
      </c>
      <c r="O1966" s="4"/>
      <c r="P1966" s="4"/>
      <c r="Q1966" s="4"/>
      <c r="R1966" s="4"/>
      <c r="S1966" s="4"/>
      <c r="T1966" s="4"/>
      <c r="U1966" s="4"/>
      <c r="V1966" s="4"/>
      <c r="W1966" s="4"/>
      <c r="X1966" s="4"/>
      <c r="Y1966" s="4"/>
      <c r="Z1966" s="4"/>
      <c r="AA1966" s="4">
        <v>1960.0</v>
      </c>
      <c r="AB1966" s="4" t="s">
        <v>48</v>
      </c>
      <c r="AC1966" s="4"/>
      <c r="AD1966" s="4"/>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c r="BI1966" s="4"/>
      <c r="BJ1966" s="243" t="str">
        <f t="shared" si="191"/>
        <v>TNLT</v>
      </c>
      <c r="BK1966" s="4"/>
      <c r="BL1966" s="4"/>
      <c r="BM1966" s="4"/>
      <c r="BN1966" s="4"/>
      <c r="BO1966" s="4"/>
      <c r="BP1966" s="4"/>
      <c r="BQ1966" s="4"/>
      <c r="BR1966" s="4"/>
      <c r="BS1966" s="4"/>
      <c r="BT1966" s="4"/>
      <c r="BU1966" s="4"/>
      <c r="BV1966" s="4"/>
      <c r="BW1966" s="4"/>
      <c r="BX1966" s="4"/>
      <c r="BY1966" s="4"/>
      <c r="BZ1966" s="4"/>
      <c r="CA1966" s="4"/>
      <c r="CB1966" s="4"/>
      <c r="CC1966" s="4"/>
      <c r="CD1966" s="4"/>
      <c r="CE1966" s="4"/>
      <c r="CF1966" s="4"/>
      <c r="CG1966" s="4"/>
      <c r="CH1966" s="4"/>
      <c r="CI1966" s="4"/>
      <c r="CJ1966" s="4"/>
      <c r="CK1966" s="4"/>
      <c r="CL1966" s="4"/>
      <c r="CM1966" s="4"/>
    </row>
    <row r="1967" ht="14.25" customHeight="1">
      <c r="A1967" s="1" t="str">
        <f t="shared" si="198"/>
        <v/>
      </c>
      <c r="B1967" s="103" t="str">
        <f t="shared" si="4"/>
        <v>Thêm</v>
      </c>
      <c r="C1967" s="4" t="s">
        <v>8824</v>
      </c>
      <c r="D1967" s="4"/>
      <c r="E1967" s="4"/>
      <c r="F1967" s="4"/>
      <c r="G1967" s="4"/>
      <c r="H1967" s="4"/>
      <c r="I1967" s="4"/>
      <c r="J1967" s="4" t="s">
        <v>8631</v>
      </c>
      <c r="K1967" s="4"/>
      <c r="L1967" s="4" t="s">
        <v>8824</v>
      </c>
      <c r="M1967" s="4"/>
      <c r="N1967" s="4"/>
      <c r="O1967" s="4"/>
      <c r="P1967" s="4"/>
      <c r="Q1967" s="4"/>
      <c r="R1967" s="4" t="s">
        <v>150</v>
      </c>
      <c r="S1967" s="4" t="s">
        <v>150</v>
      </c>
      <c r="T1967" s="4" t="s">
        <v>150</v>
      </c>
      <c r="U1967" s="4" t="s">
        <v>150</v>
      </c>
      <c r="V1967" s="4" t="s">
        <v>150</v>
      </c>
      <c r="W1967" s="4" t="s">
        <v>150</v>
      </c>
      <c r="X1967" s="4" t="s">
        <v>150</v>
      </c>
      <c r="Y1967" s="4"/>
      <c r="Z1967" s="4"/>
      <c r="AA1967" s="4">
        <v>1961.0</v>
      </c>
      <c r="AB1967" s="4" t="s">
        <v>48</v>
      </c>
      <c r="AC1967" s="4"/>
      <c r="AD1967" s="4"/>
      <c r="AE1967" s="4"/>
      <c r="AF1967" s="4"/>
      <c r="AG1967" s="4"/>
      <c r="AH1967" s="4"/>
      <c r="AI1967" s="4"/>
      <c r="AJ1967" s="4"/>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c r="BI1967" s="4"/>
      <c r="BJ1967" s="243" t="str">
        <f t="shared" si="191"/>
        <v/>
      </c>
      <c r="BK1967" s="4"/>
      <c r="BL1967" s="4"/>
      <c r="BM1967" s="4"/>
      <c r="BN1967" s="4"/>
      <c r="BO1967" s="4"/>
      <c r="BP1967" s="4"/>
      <c r="BQ1967" s="4"/>
      <c r="BR1967" s="4"/>
      <c r="BS1967" s="4"/>
      <c r="BT1967" s="4"/>
      <c r="BU1967" s="4"/>
      <c r="BV1967" s="4"/>
      <c r="BW1967" s="4"/>
      <c r="BX1967" s="4"/>
      <c r="BY1967" s="4"/>
      <c r="BZ1967" s="4"/>
      <c r="CA1967" s="4"/>
      <c r="CB1967" s="4"/>
      <c r="CC1967" s="4"/>
      <c r="CD1967" s="4"/>
      <c r="CE1967" s="4"/>
      <c r="CF1967" s="4"/>
      <c r="CG1967" s="4"/>
      <c r="CH1967" s="4"/>
      <c r="CI1967" s="4"/>
      <c r="CJ1967" s="4"/>
      <c r="CK1967" s="4"/>
      <c r="CL1967" s="4"/>
      <c r="CM1967" s="4"/>
    </row>
    <row r="1968" ht="14.25" customHeight="1">
      <c r="A1968" s="1" t="str">
        <f t="shared" si="198"/>
        <v>OK</v>
      </c>
      <c r="B1968" s="103" t="str">
        <f t="shared" si="4"/>
        <v>OK</v>
      </c>
      <c r="C1968" s="4" t="s">
        <v>8828</v>
      </c>
      <c r="D1968" s="4"/>
      <c r="E1968" s="4"/>
      <c r="F1968" s="4"/>
      <c r="G1968" s="4"/>
      <c r="H1968" s="4"/>
      <c r="I1968" s="4"/>
      <c r="J1968" s="4" t="s">
        <v>8631</v>
      </c>
      <c r="K1968" s="4"/>
      <c r="L1968" s="4" t="s">
        <v>8828</v>
      </c>
      <c r="M1968" s="4" t="s">
        <v>101</v>
      </c>
      <c r="N1968" s="4" t="s">
        <v>5</v>
      </c>
      <c r="O1968" s="4" t="s">
        <v>125</v>
      </c>
      <c r="P1968" s="4" t="s">
        <v>2005</v>
      </c>
      <c r="Q1968" s="4"/>
      <c r="R1968" s="4" t="s">
        <v>8829</v>
      </c>
      <c r="S1968" s="4" t="s">
        <v>8830</v>
      </c>
      <c r="T1968" s="4" t="s">
        <v>8831</v>
      </c>
      <c r="U1968" s="4" t="s">
        <v>8832</v>
      </c>
      <c r="V1968" s="4" t="s">
        <v>8833</v>
      </c>
      <c r="W1968" s="4" t="s">
        <v>8834</v>
      </c>
      <c r="X1968" s="4" t="s">
        <v>1145</v>
      </c>
      <c r="Y1968" s="4" t="s">
        <v>8835</v>
      </c>
      <c r="Z1968" s="4"/>
      <c r="AA1968" s="4">
        <v>1962.0</v>
      </c>
      <c r="AB1968" s="4" t="s">
        <v>48</v>
      </c>
      <c r="AC1968" s="4"/>
      <c r="AD1968" s="4"/>
      <c r="AE1968" s="4"/>
      <c r="AF1968" s="4"/>
      <c r="AG1968" s="4"/>
      <c r="AH1968" s="4"/>
      <c r="AI1968" s="4"/>
      <c r="AJ1968" s="4"/>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c r="BI1968" s="4"/>
      <c r="BJ1968" s="243" t="str">
        <f t="shared" si="191"/>
        <v>TNLT</v>
      </c>
      <c r="BK1968" s="4"/>
      <c r="BL1968" s="4"/>
      <c r="BM1968" s="4"/>
      <c r="BN1968" s="4"/>
      <c r="BO1968" s="4"/>
      <c r="BP1968" s="4"/>
      <c r="BQ1968" s="4"/>
      <c r="BR1968" s="4"/>
      <c r="BS1968" s="4"/>
      <c r="BT1968" s="4"/>
      <c r="BU1968" s="4"/>
      <c r="BV1968" s="4"/>
      <c r="BW1968" s="4"/>
      <c r="BX1968" s="4"/>
      <c r="BY1968" s="4"/>
      <c r="BZ1968" s="4"/>
      <c r="CA1968" s="4"/>
      <c r="CB1968" s="4"/>
      <c r="CC1968" s="4"/>
      <c r="CD1968" s="4"/>
      <c r="CE1968" s="4"/>
      <c r="CF1968" s="4"/>
      <c r="CG1968" s="4"/>
      <c r="CH1968" s="4"/>
      <c r="CI1968" s="4"/>
      <c r="CJ1968" s="4"/>
      <c r="CK1968" s="4"/>
      <c r="CL1968" s="4"/>
      <c r="CM1968" s="4"/>
    </row>
    <row r="1969" ht="14.25" customHeight="1">
      <c r="A1969" s="1" t="str">
        <f t="shared" si="198"/>
        <v/>
      </c>
      <c r="B1969" s="103" t="str">
        <f t="shared" si="4"/>
        <v>Thêm</v>
      </c>
      <c r="C1969" s="4" t="s">
        <v>8828</v>
      </c>
      <c r="D1969" s="4"/>
      <c r="E1969" s="4"/>
      <c r="F1969" s="4"/>
      <c r="G1969" s="4"/>
      <c r="H1969" s="4"/>
      <c r="I1969" s="4"/>
      <c r="J1969" s="4" t="s">
        <v>8631</v>
      </c>
      <c r="K1969" s="4"/>
      <c r="L1969" s="4" t="s">
        <v>8828</v>
      </c>
      <c r="M1969" s="4"/>
      <c r="N1969" s="4"/>
      <c r="O1969" s="4"/>
      <c r="P1969" s="4"/>
      <c r="Q1969" s="4"/>
      <c r="R1969" s="4" t="s">
        <v>150</v>
      </c>
      <c r="S1969" s="4" t="s">
        <v>150</v>
      </c>
      <c r="T1969" s="4" t="s">
        <v>150</v>
      </c>
      <c r="U1969" s="4" t="s">
        <v>150</v>
      </c>
      <c r="V1969" s="4" t="s">
        <v>150</v>
      </c>
      <c r="W1969" s="4" t="s">
        <v>150</v>
      </c>
      <c r="X1969" s="4" t="s">
        <v>150</v>
      </c>
      <c r="Y1969" s="4"/>
      <c r="Z1969" s="4"/>
      <c r="AA1969" s="4">
        <v>1963.0</v>
      </c>
      <c r="AB1969" s="4" t="s">
        <v>48</v>
      </c>
      <c r="AC1969" s="4"/>
      <c r="AD1969" s="4"/>
      <c r="AE1969" s="4"/>
      <c r="AF1969" s="4"/>
      <c r="AG1969" s="4"/>
      <c r="AH1969" s="4"/>
      <c r="AI1969" s="4"/>
      <c r="AJ1969" s="4"/>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c r="BI1969" s="4"/>
      <c r="BJ1969" s="243" t="str">
        <f t="shared" si="191"/>
        <v/>
      </c>
      <c r="BK1969" s="4"/>
      <c r="BL1969" s="4"/>
      <c r="BM1969" s="4"/>
      <c r="BN1969" s="4"/>
      <c r="BO1969" s="4"/>
      <c r="BP1969" s="4"/>
      <c r="BQ1969" s="4"/>
      <c r="BR1969" s="4"/>
      <c r="BS1969" s="4"/>
      <c r="BT1969" s="4"/>
      <c r="BU1969" s="4"/>
      <c r="BV1969" s="4"/>
      <c r="BW1969" s="4"/>
      <c r="BX1969" s="4"/>
      <c r="BY1969" s="4"/>
      <c r="BZ1969" s="4"/>
      <c r="CA1969" s="4"/>
      <c r="CB1969" s="4"/>
      <c r="CC1969" s="4"/>
      <c r="CD1969" s="4"/>
      <c r="CE1969" s="4"/>
      <c r="CF1969" s="4"/>
      <c r="CG1969" s="4"/>
      <c r="CH1969" s="4"/>
      <c r="CI1969" s="4"/>
      <c r="CJ1969" s="4"/>
      <c r="CK1969" s="4"/>
      <c r="CL1969" s="4"/>
      <c r="CM1969" s="4"/>
    </row>
    <row r="1970" ht="14.25" customHeight="1">
      <c r="A1970" s="1" t="str">
        <f t="shared" si="198"/>
        <v/>
      </c>
      <c r="B1970" s="103" t="str">
        <f t="shared" si="4"/>
        <v>Tự do chọn</v>
      </c>
      <c r="C1970" s="4" t="s">
        <v>8836</v>
      </c>
      <c r="D1970" s="4"/>
      <c r="E1970" s="4"/>
      <c r="F1970" s="4"/>
      <c r="G1970" s="4"/>
      <c r="H1970" s="4"/>
      <c r="I1970" s="4"/>
      <c r="J1970" s="4" t="s">
        <v>8631</v>
      </c>
      <c r="K1970" s="4"/>
      <c r="L1970" s="4" t="s">
        <v>8836</v>
      </c>
      <c r="M1970" s="4" t="s">
        <v>101</v>
      </c>
      <c r="N1970" s="4" t="s">
        <v>5</v>
      </c>
      <c r="O1970" s="4"/>
      <c r="P1970" s="4"/>
      <c r="Q1970" s="4"/>
      <c r="R1970" s="4"/>
      <c r="S1970" s="4"/>
      <c r="T1970" s="4"/>
      <c r="U1970" s="4"/>
      <c r="V1970" s="4"/>
      <c r="W1970" s="4"/>
      <c r="X1970" s="4"/>
      <c r="Y1970" s="4"/>
      <c r="Z1970" s="4"/>
      <c r="AA1970" s="4">
        <v>1964.0</v>
      </c>
      <c r="AB1970" s="4" t="s">
        <v>48</v>
      </c>
      <c r="AC1970" s="4"/>
      <c r="AD1970" s="4"/>
      <c r="AE1970" s="4"/>
      <c r="AF1970" s="4"/>
      <c r="AG1970" s="4"/>
      <c r="AH1970" s="4"/>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c r="BI1970" s="4"/>
      <c r="BJ1970" s="243" t="str">
        <f t="shared" si="191"/>
        <v>TNLT</v>
      </c>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c r="CL1970" s="4"/>
      <c r="CM1970" s="4"/>
    </row>
    <row r="1971" ht="14.25" customHeight="1">
      <c r="A1971" s="1" t="str">
        <f t="shared" si="198"/>
        <v/>
      </c>
      <c r="B1971" s="103" t="str">
        <f t="shared" si="4"/>
        <v>Thêm</v>
      </c>
      <c r="C1971" s="4" t="s">
        <v>8836</v>
      </c>
      <c r="D1971" s="4"/>
      <c r="E1971" s="4"/>
      <c r="F1971" s="4"/>
      <c r="G1971" s="4"/>
      <c r="H1971" s="4"/>
      <c r="I1971" s="4"/>
      <c r="J1971" s="4" t="s">
        <v>8631</v>
      </c>
      <c r="K1971" s="4"/>
      <c r="L1971" s="4" t="s">
        <v>8836</v>
      </c>
      <c r="M1971" s="4"/>
      <c r="N1971" s="4"/>
      <c r="O1971" s="4"/>
      <c r="P1971" s="4"/>
      <c r="Q1971" s="4"/>
      <c r="R1971" s="4" t="s">
        <v>150</v>
      </c>
      <c r="S1971" s="4" t="s">
        <v>150</v>
      </c>
      <c r="T1971" s="4" t="s">
        <v>150</v>
      </c>
      <c r="U1971" s="4" t="s">
        <v>150</v>
      </c>
      <c r="V1971" s="4" t="s">
        <v>150</v>
      </c>
      <c r="W1971" s="4" t="s">
        <v>150</v>
      </c>
      <c r="X1971" s="4" t="s">
        <v>150</v>
      </c>
      <c r="Y1971" s="4"/>
      <c r="Z1971" s="4"/>
      <c r="AA1971" s="4">
        <v>1965.0</v>
      </c>
      <c r="AB1971" s="4" t="s">
        <v>48</v>
      </c>
      <c r="AC1971" s="4"/>
      <c r="AD1971" s="4"/>
      <c r="AE1971" s="4"/>
      <c r="AF1971" s="4"/>
      <c r="AG1971" s="4"/>
      <c r="AH1971" s="4"/>
      <c r="AI1971" s="4"/>
      <c r="AJ1971" s="4"/>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c r="BI1971" s="4"/>
      <c r="BJ1971" s="243" t="str">
        <f t="shared" si="191"/>
        <v/>
      </c>
      <c r="BK1971" s="4"/>
      <c r="BL1971" s="4"/>
      <c r="BM1971" s="4"/>
      <c r="BN1971" s="4"/>
      <c r="BO1971" s="4"/>
      <c r="BP1971" s="4"/>
      <c r="BQ1971" s="4"/>
      <c r="BR1971" s="4"/>
      <c r="BS1971" s="4"/>
      <c r="BT1971" s="4"/>
      <c r="BU1971" s="4"/>
      <c r="BV1971" s="4"/>
      <c r="BW1971" s="4"/>
      <c r="BX1971" s="4"/>
      <c r="BY1971" s="4"/>
      <c r="BZ1971" s="4"/>
      <c r="CA1971" s="4"/>
      <c r="CB1971" s="4"/>
      <c r="CC1971" s="4"/>
      <c r="CD1971" s="4"/>
      <c r="CE1971" s="4"/>
      <c r="CF1971" s="4"/>
      <c r="CG1971" s="4"/>
      <c r="CH1971" s="4"/>
      <c r="CI1971" s="4"/>
      <c r="CJ1971" s="4"/>
      <c r="CK1971" s="4"/>
      <c r="CL1971" s="4"/>
      <c r="CM1971" s="4"/>
    </row>
    <row r="1972" ht="14.25" customHeight="1">
      <c r="A1972" s="1" t="str">
        <f t="shared" si="198"/>
        <v/>
      </c>
      <c r="B1972" s="103" t="str">
        <f t="shared" si="4"/>
        <v>Tự do chọn</v>
      </c>
      <c r="C1972" s="4" t="s">
        <v>8839</v>
      </c>
      <c r="D1972" s="4"/>
      <c r="E1972" s="4"/>
      <c r="F1972" s="4"/>
      <c r="G1972" s="4"/>
      <c r="H1972" s="4"/>
      <c r="I1972" s="4"/>
      <c r="J1972" s="4" t="s">
        <v>8631</v>
      </c>
      <c r="K1972" s="4"/>
      <c r="L1972" s="4" t="s">
        <v>8839</v>
      </c>
      <c r="M1972" s="4" t="s">
        <v>101</v>
      </c>
      <c r="N1972" s="4" t="s">
        <v>5</v>
      </c>
      <c r="O1972" s="4"/>
      <c r="P1972" s="4"/>
      <c r="Q1972" s="4"/>
      <c r="R1972" s="4"/>
      <c r="S1972" s="4"/>
      <c r="T1972" s="4"/>
      <c r="U1972" s="4"/>
      <c r="V1972" s="4"/>
      <c r="W1972" s="4"/>
      <c r="X1972" s="4"/>
      <c r="Y1972" s="4"/>
      <c r="Z1972" s="4"/>
      <c r="AA1972" s="4">
        <v>1966.0</v>
      </c>
      <c r="AB1972" s="4" t="s">
        <v>48</v>
      </c>
      <c r="AC1972" s="4"/>
      <c r="AD1972" s="4"/>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c r="BI1972" s="4"/>
      <c r="BJ1972" s="243" t="str">
        <f t="shared" si="191"/>
        <v>TNLT</v>
      </c>
      <c r="BK1972" s="4"/>
      <c r="BL1972" s="4"/>
      <c r="BM1972" s="4"/>
      <c r="BN1972" s="4"/>
      <c r="BO1972" s="4"/>
      <c r="BP1972" s="4"/>
      <c r="BQ1972" s="4"/>
      <c r="BR1972" s="4"/>
      <c r="BS1972" s="4"/>
      <c r="BT1972" s="4"/>
      <c r="BU1972" s="4"/>
      <c r="BV1972" s="4"/>
      <c r="BW1972" s="4"/>
      <c r="BX1972" s="4"/>
      <c r="BY1972" s="4"/>
      <c r="BZ1972" s="4"/>
      <c r="CA1972" s="4"/>
      <c r="CB1972" s="4"/>
      <c r="CC1972" s="4"/>
      <c r="CD1972" s="4"/>
      <c r="CE1972" s="4"/>
      <c r="CF1972" s="4"/>
      <c r="CG1972" s="4"/>
      <c r="CH1972" s="4"/>
      <c r="CI1972" s="4"/>
      <c r="CJ1972" s="4"/>
      <c r="CK1972" s="4"/>
      <c r="CL1972" s="4"/>
      <c r="CM1972" s="4"/>
    </row>
    <row r="1973" ht="14.25" customHeight="1">
      <c r="A1973" s="1" t="str">
        <f t="shared" si="198"/>
        <v/>
      </c>
      <c r="B1973" s="103" t="str">
        <f t="shared" si="4"/>
        <v>Thêm</v>
      </c>
      <c r="C1973" s="4" t="s">
        <v>8839</v>
      </c>
      <c r="D1973" s="4"/>
      <c r="E1973" s="4"/>
      <c r="F1973" s="4"/>
      <c r="G1973" s="4"/>
      <c r="H1973" s="4"/>
      <c r="I1973" s="4"/>
      <c r="J1973" s="4" t="s">
        <v>8631</v>
      </c>
      <c r="K1973" s="4"/>
      <c r="L1973" s="4" t="s">
        <v>8839</v>
      </c>
      <c r="M1973" s="4"/>
      <c r="N1973" s="4"/>
      <c r="O1973" s="4"/>
      <c r="P1973" s="4"/>
      <c r="Q1973" s="4"/>
      <c r="R1973" s="4" t="s">
        <v>150</v>
      </c>
      <c r="S1973" s="4" t="s">
        <v>150</v>
      </c>
      <c r="T1973" s="4" t="s">
        <v>150</v>
      </c>
      <c r="U1973" s="4" t="s">
        <v>150</v>
      </c>
      <c r="V1973" s="4" t="s">
        <v>150</v>
      </c>
      <c r="W1973" s="4" t="s">
        <v>150</v>
      </c>
      <c r="X1973" s="4" t="s">
        <v>150</v>
      </c>
      <c r="Y1973" s="4"/>
      <c r="Z1973" s="4"/>
      <c r="AA1973" s="4">
        <v>1967.0</v>
      </c>
      <c r="AB1973" s="4" t="s">
        <v>48</v>
      </c>
      <c r="AC1973" s="4"/>
      <c r="AD1973" s="4"/>
      <c r="AE1973" s="4"/>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c r="BI1973" s="4"/>
      <c r="BJ1973" s="243" t="str">
        <f t="shared" si="191"/>
        <v/>
      </c>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c r="CL1973" s="4"/>
      <c r="CM1973" s="4"/>
    </row>
    <row r="1974" ht="14.25" customHeight="1">
      <c r="A1974" s="1" t="str">
        <f t="shared" si="198"/>
        <v/>
      </c>
      <c r="B1974" s="103" t="str">
        <f t="shared" si="4"/>
        <v>Tự do chọn</v>
      </c>
      <c r="C1974" s="4" t="s">
        <v>8850</v>
      </c>
      <c r="D1974" s="4"/>
      <c r="E1974" s="4"/>
      <c r="F1974" s="4"/>
      <c r="G1974" s="4"/>
      <c r="H1974" s="4"/>
      <c r="I1974" s="4"/>
      <c r="J1974" s="4" t="s">
        <v>8631</v>
      </c>
      <c r="K1974" s="4"/>
      <c r="L1974" s="4" t="s">
        <v>8850</v>
      </c>
      <c r="M1974" s="4" t="s">
        <v>101</v>
      </c>
      <c r="N1974" s="4" t="s">
        <v>5</v>
      </c>
      <c r="O1974" s="4"/>
      <c r="P1974" s="4"/>
      <c r="Q1974" s="4"/>
      <c r="R1974" s="4"/>
      <c r="S1974" s="4"/>
      <c r="T1974" s="4"/>
      <c r="U1974" s="4"/>
      <c r="V1974" s="4"/>
      <c r="W1974" s="4"/>
      <c r="X1974" s="4"/>
      <c r="Y1974" s="4"/>
      <c r="Z1974" s="4"/>
      <c r="AA1974" s="4">
        <v>1968.0</v>
      </c>
      <c r="AB1974" s="4" t="s">
        <v>48</v>
      </c>
      <c r="AC1974" s="4"/>
      <c r="AD1974" s="4"/>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c r="BI1974" s="4"/>
      <c r="BJ1974" s="243" t="str">
        <f t="shared" si="191"/>
        <v>TNLT</v>
      </c>
      <c r="BK1974" s="4"/>
      <c r="BL1974" s="4"/>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c r="CL1974" s="4"/>
      <c r="CM1974" s="4"/>
    </row>
    <row r="1975" ht="14.25" customHeight="1">
      <c r="A1975" s="1" t="str">
        <f t="shared" si="198"/>
        <v/>
      </c>
      <c r="B1975" s="103" t="str">
        <f t="shared" si="4"/>
        <v>Thêm</v>
      </c>
      <c r="C1975" s="4" t="s">
        <v>8850</v>
      </c>
      <c r="D1975" s="4"/>
      <c r="E1975" s="4"/>
      <c r="F1975" s="4"/>
      <c r="G1975" s="4"/>
      <c r="H1975" s="4"/>
      <c r="I1975" s="4"/>
      <c r="J1975" s="4" t="s">
        <v>8631</v>
      </c>
      <c r="K1975" s="4"/>
      <c r="L1975" s="4" t="s">
        <v>8850</v>
      </c>
      <c r="M1975" s="4"/>
      <c r="N1975" s="4"/>
      <c r="O1975" s="4"/>
      <c r="P1975" s="4"/>
      <c r="Q1975" s="4"/>
      <c r="R1975" s="4" t="s">
        <v>150</v>
      </c>
      <c r="S1975" s="4" t="s">
        <v>150</v>
      </c>
      <c r="T1975" s="4" t="s">
        <v>150</v>
      </c>
      <c r="U1975" s="4" t="s">
        <v>150</v>
      </c>
      <c r="V1975" s="4" t="s">
        <v>150</v>
      </c>
      <c r="W1975" s="4" t="s">
        <v>150</v>
      </c>
      <c r="X1975" s="4" t="s">
        <v>150</v>
      </c>
      <c r="Y1975" s="4"/>
      <c r="Z1975" s="4"/>
      <c r="AA1975" s="4">
        <v>1969.0</v>
      </c>
      <c r="AB1975" s="4" t="s">
        <v>48</v>
      </c>
      <c r="AC1975" s="4"/>
      <c r="AD1975" s="4"/>
      <c r="AE1975" s="4"/>
      <c r="AF1975" s="4"/>
      <c r="AG1975" s="4"/>
      <c r="AH1975" s="4"/>
      <c r="AI1975" s="4"/>
      <c r="AJ1975" s="4"/>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c r="BI1975" s="4"/>
      <c r="BJ1975" s="243" t="str">
        <f t="shared" si="191"/>
        <v/>
      </c>
      <c r="BK1975" s="4"/>
      <c r="BL1975" s="4"/>
      <c r="BM1975" s="4"/>
      <c r="BN1975" s="4"/>
      <c r="BO1975" s="4"/>
      <c r="BP1975" s="4"/>
      <c r="BQ1975" s="4"/>
      <c r="BR1975" s="4"/>
      <c r="BS1975" s="4"/>
      <c r="BT1975" s="4"/>
      <c r="BU1975" s="4"/>
      <c r="BV1975" s="4"/>
      <c r="BW1975" s="4"/>
      <c r="BX1975" s="4"/>
      <c r="BY1975" s="4"/>
      <c r="BZ1975" s="4"/>
      <c r="CA1975" s="4"/>
      <c r="CB1975" s="4"/>
      <c r="CC1975" s="4"/>
      <c r="CD1975" s="4"/>
      <c r="CE1975" s="4"/>
      <c r="CF1975" s="4"/>
      <c r="CG1975" s="4"/>
      <c r="CH1975" s="4"/>
      <c r="CI1975" s="4"/>
      <c r="CJ1975" s="4"/>
      <c r="CK1975" s="4"/>
      <c r="CL1975" s="4"/>
      <c r="CM1975" s="4"/>
    </row>
    <row r="1976" ht="14.25" customHeight="1">
      <c r="A1976" s="1" t="str">
        <f t="shared" si="198"/>
        <v/>
      </c>
      <c r="B1976" s="103" t="str">
        <f t="shared" si="4"/>
        <v>Tự do chọn</v>
      </c>
      <c r="C1976" s="4" t="s">
        <v>8853</v>
      </c>
      <c r="D1976" s="4"/>
      <c r="E1976" s="4"/>
      <c r="F1976" s="4"/>
      <c r="G1976" s="4"/>
      <c r="H1976" s="4"/>
      <c r="I1976" s="4"/>
      <c r="J1976" s="4" t="s">
        <v>8631</v>
      </c>
      <c r="K1976" s="4"/>
      <c r="L1976" s="4" t="s">
        <v>8853</v>
      </c>
      <c r="M1976" s="4" t="s">
        <v>101</v>
      </c>
      <c r="N1976" s="4" t="s">
        <v>5</v>
      </c>
      <c r="O1976" s="4"/>
      <c r="P1976" s="4"/>
      <c r="Q1976" s="4"/>
      <c r="R1976" s="4"/>
      <c r="S1976" s="4"/>
      <c r="T1976" s="4"/>
      <c r="U1976" s="4"/>
      <c r="V1976" s="4"/>
      <c r="W1976" s="4"/>
      <c r="X1976" s="4"/>
      <c r="Y1976" s="4"/>
      <c r="Z1976" s="4"/>
      <c r="AA1976" s="4">
        <v>1970.0</v>
      </c>
      <c r="AB1976" s="4" t="s">
        <v>48</v>
      </c>
      <c r="AC1976" s="4"/>
      <c r="AD1976" s="4"/>
      <c r="AE1976" s="4"/>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c r="BI1976" s="4"/>
      <c r="BJ1976" s="243" t="str">
        <f t="shared" si="191"/>
        <v>TNLT</v>
      </c>
      <c r="BK1976" s="4"/>
      <c r="BL1976" s="4"/>
      <c r="BM1976" s="4"/>
      <c r="BN1976" s="4"/>
      <c r="BO1976" s="4"/>
      <c r="BP1976" s="4"/>
      <c r="BQ1976" s="4"/>
      <c r="BR1976" s="4"/>
      <c r="BS1976" s="4"/>
      <c r="BT1976" s="4"/>
      <c r="BU1976" s="4"/>
      <c r="BV1976" s="4"/>
      <c r="BW1976" s="4"/>
      <c r="BX1976" s="4"/>
      <c r="BY1976" s="4"/>
      <c r="BZ1976" s="4"/>
      <c r="CA1976" s="4"/>
      <c r="CB1976" s="4"/>
      <c r="CC1976" s="4"/>
      <c r="CD1976" s="4"/>
      <c r="CE1976" s="4"/>
      <c r="CF1976" s="4"/>
      <c r="CG1976" s="4"/>
      <c r="CH1976" s="4"/>
      <c r="CI1976" s="4"/>
      <c r="CJ1976" s="4"/>
      <c r="CK1976" s="4"/>
      <c r="CL1976" s="4"/>
      <c r="CM1976" s="4"/>
    </row>
    <row r="1977" ht="14.25" customHeight="1">
      <c r="A1977" s="1" t="str">
        <f t="shared" si="198"/>
        <v/>
      </c>
      <c r="B1977" s="103" t="str">
        <f t="shared" si="4"/>
        <v>Thêm</v>
      </c>
      <c r="C1977" s="4" t="s">
        <v>8853</v>
      </c>
      <c r="D1977" s="4"/>
      <c r="E1977" s="4"/>
      <c r="F1977" s="4"/>
      <c r="G1977" s="4"/>
      <c r="H1977" s="4"/>
      <c r="I1977" s="4"/>
      <c r="J1977" s="4" t="s">
        <v>8631</v>
      </c>
      <c r="K1977" s="4"/>
      <c r="L1977" s="4" t="s">
        <v>8853</v>
      </c>
      <c r="M1977" s="4"/>
      <c r="N1977" s="4"/>
      <c r="O1977" s="4"/>
      <c r="P1977" s="4"/>
      <c r="Q1977" s="4"/>
      <c r="R1977" s="4" t="s">
        <v>150</v>
      </c>
      <c r="S1977" s="4" t="s">
        <v>150</v>
      </c>
      <c r="T1977" s="4" t="s">
        <v>150</v>
      </c>
      <c r="U1977" s="4" t="s">
        <v>150</v>
      </c>
      <c r="V1977" s="4" t="s">
        <v>150</v>
      </c>
      <c r="W1977" s="4" t="s">
        <v>150</v>
      </c>
      <c r="X1977" s="4" t="s">
        <v>150</v>
      </c>
      <c r="Y1977" s="4"/>
      <c r="Z1977" s="4"/>
      <c r="AA1977" s="4">
        <v>1971.0</v>
      </c>
      <c r="AB1977" s="4" t="s">
        <v>48</v>
      </c>
      <c r="AC1977" s="4"/>
      <c r="AD1977" s="4"/>
      <c r="AE1977" s="4"/>
      <c r="AF1977" s="4"/>
      <c r="AG1977" s="4"/>
      <c r="AH1977" s="4"/>
      <c r="AI1977" s="4"/>
      <c r="AJ1977" s="4"/>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c r="BI1977" s="4"/>
      <c r="BJ1977" s="243" t="str">
        <f t="shared" si="191"/>
        <v/>
      </c>
      <c r="BK1977" s="4"/>
      <c r="BL1977" s="4"/>
      <c r="BM1977" s="4"/>
      <c r="BN1977" s="4"/>
      <c r="BO1977" s="4"/>
      <c r="BP1977" s="4"/>
      <c r="BQ1977" s="4"/>
      <c r="BR1977" s="4"/>
      <c r="BS1977" s="4"/>
      <c r="BT1977" s="4"/>
      <c r="BU1977" s="4"/>
      <c r="BV1977" s="4"/>
      <c r="BW1977" s="4"/>
      <c r="BX1977" s="4"/>
      <c r="BY1977" s="4"/>
      <c r="BZ1977" s="4"/>
      <c r="CA1977" s="4"/>
      <c r="CB1977" s="4"/>
      <c r="CC1977" s="4"/>
      <c r="CD1977" s="4"/>
      <c r="CE1977" s="4"/>
      <c r="CF1977" s="4"/>
      <c r="CG1977" s="4"/>
      <c r="CH1977" s="4"/>
      <c r="CI1977" s="4"/>
      <c r="CJ1977" s="4"/>
      <c r="CK1977" s="4"/>
      <c r="CL1977" s="4"/>
      <c r="CM1977" s="4"/>
    </row>
    <row r="1978" ht="14.25" customHeight="1">
      <c r="A1978" s="1" t="str">
        <f t="shared" si="198"/>
        <v/>
      </c>
      <c r="B1978" s="103" t="str">
        <f t="shared" si="4"/>
        <v>Tự do chọn</v>
      </c>
      <c r="C1978" s="4" t="s">
        <v>8856</v>
      </c>
      <c r="D1978" s="4"/>
      <c r="E1978" s="4"/>
      <c r="F1978" s="4"/>
      <c r="G1978" s="4"/>
      <c r="H1978" s="4"/>
      <c r="I1978" s="4"/>
      <c r="J1978" s="4" t="s">
        <v>8631</v>
      </c>
      <c r="K1978" s="4"/>
      <c r="L1978" s="4" t="s">
        <v>8856</v>
      </c>
      <c r="M1978" s="4" t="s">
        <v>48</v>
      </c>
      <c r="N1978" s="4" t="s">
        <v>5</v>
      </c>
      <c r="O1978" s="4"/>
      <c r="P1978" s="4"/>
      <c r="Q1978" s="4"/>
      <c r="R1978" s="4"/>
      <c r="S1978" s="4"/>
      <c r="T1978" s="4"/>
      <c r="U1978" s="4"/>
      <c r="V1978" s="4"/>
      <c r="W1978" s="4"/>
      <c r="X1978" s="4"/>
      <c r="Y1978" s="4"/>
      <c r="Z1978" s="4"/>
      <c r="AA1978" s="4">
        <v>1972.0</v>
      </c>
      <c r="AB1978" s="4" t="s">
        <v>48</v>
      </c>
      <c r="AC1978" s="4"/>
      <c r="AD1978" s="4"/>
      <c r="AE1978" s="4"/>
      <c r="AF1978" s="4"/>
      <c r="AG1978" s="4"/>
      <c r="AH1978" s="4"/>
      <c r="AI1978" s="4"/>
      <c r="AJ1978" s="4"/>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c r="BI1978" s="4"/>
      <c r="BJ1978" s="243" t="str">
        <f t="shared" si="191"/>
        <v>TNLT</v>
      </c>
      <c r="BK1978" s="4"/>
      <c r="BL1978" s="4"/>
      <c r="BM1978" s="4"/>
      <c r="BN1978" s="4"/>
      <c r="BO1978" s="4"/>
      <c r="BP1978" s="4"/>
      <c r="BQ1978" s="4"/>
      <c r="BR1978" s="4"/>
      <c r="BS1978" s="4"/>
      <c r="BT1978" s="4"/>
      <c r="BU1978" s="4"/>
      <c r="BV1978" s="4"/>
      <c r="BW1978" s="4"/>
      <c r="BX1978" s="4"/>
      <c r="BY1978" s="4"/>
      <c r="BZ1978" s="4"/>
      <c r="CA1978" s="4"/>
      <c r="CB1978" s="4"/>
      <c r="CC1978" s="4"/>
      <c r="CD1978" s="4"/>
      <c r="CE1978" s="4"/>
      <c r="CF1978" s="4"/>
      <c r="CG1978" s="4"/>
      <c r="CH1978" s="4"/>
      <c r="CI1978" s="4"/>
      <c r="CJ1978" s="4"/>
      <c r="CK1978" s="4"/>
      <c r="CL1978" s="4"/>
      <c r="CM1978" s="4"/>
    </row>
    <row r="1979" ht="14.25" customHeight="1">
      <c r="A1979" s="1" t="str">
        <f t="shared" si="198"/>
        <v/>
      </c>
      <c r="B1979" s="103" t="str">
        <f t="shared" si="4"/>
        <v>Thêm</v>
      </c>
      <c r="C1979" s="4" t="s">
        <v>8856</v>
      </c>
      <c r="D1979" s="4"/>
      <c r="E1979" s="4"/>
      <c r="F1979" s="4"/>
      <c r="G1979" s="4"/>
      <c r="H1979" s="4"/>
      <c r="I1979" s="4"/>
      <c r="J1979" s="4" t="s">
        <v>8631</v>
      </c>
      <c r="K1979" s="4"/>
      <c r="L1979" s="4" t="s">
        <v>8856</v>
      </c>
      <c r="M1979" s="4"/>
      <c r="N1979" s="4"/>
      <c r="O1979" s="4"/>
      <c r="P1979" s="4"/>
      <c r="Q1979" s="4"/>
      <c r="R1979" s="4" t="s">
        <v>150</v>
      </c>
      <c r="S1979" s="4" t="s">
        <v>150</v>
      </c>
      <c r="T1979" s="4" t="s">
        <v>150</v>
      </c>
      <c r="U1979" s="4" t="s">
        <v>150</v>
      </c>
      <c r="V1979" s="4" t="s">
        <v>150</v>
      </c>
      <c r="W1979" s="4" t="s">
        <v>150</v>
      </c>
      <c r="X1979" s="4" t="s">
        <v>150</v>
      </c>
      <c r="Y1979" s="4"/>
      <c r="Z1979" s="4"/>
      <c r="AA1979" s="4">
        <v>1973.0</v>
      </c>
      <c r="AB1979" s="4" t="s">
        <v>48</v>
      </c>
      <c r="AC1979" s="4"/>
      <c r="AD1979" s="4"/>
      <c r="AE1979" s="4"/>
      <c r="AF1979" s="4"/>
      <c r="AG1979" s="4"/>
      <c r="AH1979" s="4"/>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c r="BI1979" s="4"/>
      <c r="BJ1979" s="243" t="str">
        <f t="shared" si="191"/>
        <v/>
      </c>
      <c r="BK1979" s="4"/>
      <c r="BL1979" s="4"/>
      <c r="BM1979" s="4"/>
      <c r="BN1979" s="4"/>
      <c r="BO1979" s="4"/>
      <c r="BP1979" s="4"/>
      <c r="BQ1979" s="4"/>
      <c r="BR1979" s="4"/>
      <c r="BS1979" s="4"/>
      <c r="BT1979" s="4"/>
      <c r="BU1979" s="4"/>
      <c r="BV1979" s="4"/>
      <c r="BW1979" s="4"/>
      <c r="BX1979" s="4"/>
      <c r="BY1979" s="4"/>
      <c r="BZ1979" s="4"/>
      <c r="CA1979" s="4"/>
      <c r="CB1979" s="4"/>
      <c r="CC1979" s="4"/>
      <c r="CD1979" s="4"/>
      <c r="CE1979" s="4"/>
      <c r="CF1979" s="4"/>
      <c r="CG1979" s="4"/>
      <c r="CH1979" s="4"/>
      <c r="CI1979" s="4"/>
      <c r="CJ1979" s="4"/>
      <c r="CK1979" s="4"/>
      <c r="CL1979" s="4"/>
      <c r="CM1979" s="4"/>
    </row>
    <row r="1980" ht="14.25" customHeight="1">
      <c r="A1980" s="1" t="str">
        <f t="shared" si="198"/>
        <v/>
      </c>
      <c r="B1980" s="103" t="str">
        <f t="shared" si="4"/>
        <v>Tự do chọn</v>
      </c>
      <c r="C1980" s="4" t="s">
        <v>8857</v>
      </c>
      <c r="D1980" s="4"/>
      <c r="E1980" s="4"/>
      <c r="F1980" s="4"/>
      <c r="G1980" s="4"/>
      <c r="H1980" s="4"/>
      <c r="I1980" s="4"/>
      <c r="J1980" s="4" t="s">
        <v>8631</v>
      </c>
      <c r="K1980" s="4"/>
      <c r="L1980" s="4" t="s">
        <v>8857</v>
      </c>
      <c r="M1980" s="4" t="s">
        <v>48</v>
      </c>
      <c r="N1980" s="4" t="s">
        <v>5</v>
      </c>
      <c r="O1980" s="4"/>
      <c r="P1980" s="4"/>
      <c r="Q1980" s="4"/>
      <c r="R1980" s="4"/>
      <c r="S1980" s="4"/>
      <c r="T1980" s="4"/>
      <c r="U1980" s="4"/>
      <c r="V1980" s="4"/>
      <c r="W1980" s="4"/>
      <c r="X1980" s="4"/>
      <c r="Y1980" s="4"/>
      <c r="Z1980" s="4"/>
      <c r="AA1980" s="4">
        <v>1974.0</v>
      </c>
      <c r="AB1980" s="4" t="s">
        <v>48</v>
      </c>
      <c r="AC1980" s="4"/>
      <c r="AD1980" s="4"/>
      <c r="AE1980" s="4"/>
      <c r="AF1980" s="4"/>
      <c r="AG1980" s="4"/>
      <c r="AH1980" s="4"/>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c r="BI1980" s="4"/>
      <c r="BJ1980" s="243" t="str">
        <f t="shared" si="191"/>
        <v>TNLT</v>
      </c>
      <c r="BK1980" s="4"/>
      <c r="BL1980" s="4"/>
      <c r="BM1980" s="4"/>
      <c r="BN1980" s="4"/>
      <c r="BO1980" s="4"/>
      <c r="BP1980" s="4"/>
      <c r="BQ1980" s="4"/>
      <c r="BR1980" s="4"/>
      <c r="BS1980" s="4"/>
      <c r="BT1980" s="4"/>
      <c r="BU1980" s="4"/>
      <c r="BV1980" s="4"/>
      <c r="BW1980" s="4"/>
      <c r="BX1980" s="4"/>
      <c r="BY1980" s="4"/>
      <c r="BZ1980" s="4"/>
      <c r="CA1980" s="4"/>
      <c r="CB1980" s="4"/>
      <c r="CC1980" s="4"/>
      <c r="CD1980" s="4"/>
      <c r="CE1980" s="4"/>
      <c r="CF1980" s="4"/>
      <c r="CG1980" s="4"/>
      <c r="CH1980" s="4"/>
      <c r="CI1980" s="4"/>
      <c r="CJ1980" s="4"/>
      <c r="CK1980" s="4"/>
      <c r="CL1980" s="4"/>
      <c r="CM1980" s="4"/>
    </row>
    <row r="1981" ht="14.25" customHeight="1">
      <c r="A1981" s="1" t="str">
        <f t="shared" si="198"/>
        <v/>
      </c>
      <c r="B1981" s="103" t="str">
        <f t="shared" si="4"/>
        <v>Thêm</v>
      </c>
      <c r="C1981" s="4" t="s">
        <v>8857</v>
      </c>
      <c r="D1981" s="4"/>
      <c r="E1981" s="4"/>
      <c r="F1981" s="4"/>
      <c r="G1981" s="4"/>
      <c r="H1981" s="4"/>
      <c r="I1981" s="4"/>
      <c r="J1981" s="4" t="s">
        <v>8631</v>
      </c>
      <c r="K1981" s="4"/>
      <c r="L1981" s="4" t="s">
        <v>8857</v>
      </c>
      <c r="M1981" s="4"/>
      <c r="N1981" s="4"/>
      <c r="O1981" s="4"/>
      <c r="P1981" s="4"/>
      <c r="Q1981" s="4"/>
      <c r="R1981" s="4" t="s">
        <v>150</v>
      </c>
      <c r="S1981" s="4" t="s">
        <v>150</v>
      </c>
      <c r="T1981" s="4" t="s">
        <v>150</v>
      </c>
      <c r="U1981" s="4" t="s">
        <v>150</v>
      </c>
      <c r="V1981" s="4" t="s">
        <v>150</v>
      </c>
      <c r="W1981" s="4" t="s">
        <v>150</v>
      </c>
      <c r="X1981" s="4" t="s">
        <v>150</v>
      </c>
      <c r="Y1981" s="4"/>
      <c r="Z1981" s="4"/>
      <c r="AA1981" s="4">
        <v>1975.0</v>
      </c>
      <c r="AB1981" s="4" t="s">
        <v>48</v>
      </c>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c r="BI1981" s="4"/>
      <c r="BJ1981" s="243" t="str">
        <f t="shared" si="191"/>
        <v/>
      </c>
      <c r="BK1981" s="4"/>
      <c r="BL1981" s="4"/>
      <c r="BM1981" s="4"/>
      <c r="BN1981" s="4"/>
      <c r="BO1981" s="4"/>
      <c r="BP1981" s="4"/>
      <c r="BQ1981" s="4"/>
      <c r="BR1981" s="4"/>
      <c r="BS1981" s="4"/>
      <c r="BT1981" s="4"/>
      <c r="BU1981" s="4"/>
      <c r="BV1981" s="4"/>
      <c r="BW1981" s="4"/>
      <c r="BX1981" s="4"/>
      <c r="BY1981" s="4"/>
      <c r="BZ1981" s="4"/>
      <c r="CA1981" s="4"/>
      <c r="CB1981" s="4"/>
      <c r="CC1981" s="4"/>
      <c r="CD1981" s="4"/>
      <c r="CE1981" s="4"/>
      <c r="CF1981" s="4"/>
      <c r="CG1981" s="4"/>
      <c r="CH1981" s="4"/>
      <c r="CI1981" s="4"/>
      <c r="CJ1981" s="4"/>
      <c r="CK1981" s="4"/>
      <c r="CL1981" s="4"/>
      <c r="CM1981" s="4"/>
    </row>
    <row r="1982" ht="14.25" customHeight="1">
      <c r="A1982" s="1" t="str">
        <f t="shared" si="198"/>
        <v/>
      </c>
      <c r="B1982" s="103" t="str">
        <f t="shared" si="4"/>
        <v>Tự do chọn</v>
      </c>
      <c r="C1982" s="4" t="s">
        <v>8858</v>
      </c>
      <c r="D1982" s="4"/>
      <c r="E1982" s="4"/>
      <c r="F1982" s="4"/>
      <c r="G1982" s="4"/>
      <c r="H1982" s="4"/>
      <c r="I1982" s="4"/>
      <c r="J1982" s="4" t="s">
        <v>8631</v>
      </c>
      <c r="K1982" s="4"/>
      <c r="L1982" s="4" t="s">
        <v>8858</v>
      </c>
      <c r="M1982" s="4" t="s">
        <v>48</v>
      </c>
      <c r="N1982" s="4" t="s">
        <v>5</v>
      </c>
      <c r="O1982" s="4"/>
      <c r="P1982" s="4"/>
      <c r="Q1982" s="4"/>
      <c r="R1982" s="4"/>
      <c r="S1982" s="4"/>
      <c r="T1982" s="4"/>
      <c r="U1982" s="4"/>
      <c r="V1982" s="4"/>
      <c r="W1982" s="4"/>
      <c r="X1982" s="4"/>
      <c r="Y1982" s="4"/>
      <c r="Z1982" s="4"/>
      <c r="AA1982" s="4">
        <v>1976.0</v>
      </c>
      <c r="AB1982" s="4" t="s">
        <v>48</v>
      </c>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4"/>
      <c r="BH1982" s="4"/>
      <c r="BI1982" s="4"/>
      <c r="BJ1982" s="243" t="str">
        <f t="shared" si="191"/>
        <v>TNLT</v>
      </c>
      <c r="BK1982" s="4"/>
      <c r="BL1982" s="4"/>
      <c r="BM1982" s="4"/>
      <c r="BN1982" s="4"/>
      <c r="BO1982" s="4"/>
      <c r="BP1982" s="4"/>
      <c r="BQ1982" s="4"/>
      <c r="BR1982" s="4"/>
      <c r="BS1982" s="4"/>
      <c r="BT1982" s="4"/>
      <c r="BU1982" s="4"/>
      <c r="BV1982" s="4"/>
      <c r="BW1982" s="4"/>
      <c r="BX1982" s="4"/>
      <c r="BY1982" s="4"/>
      <c r="BZ1982" s="4"/>
      <c r="CA1982" s="4"/>
      <c r="CB1982" s="4"/>
      <c r="CC1982" s="4"/>
      <c r="CD1982" s="4"/>
      <c r="CE1982" s="4"/>
      <c r="CF1982" s="4"/>
      <c r="CG1982" s="4"/>
      <c r="CH1982" s="4"/>
      <c r="CI1982" s="4"/>
      <c r="CJ1982" s="4"/>
      <c r="CK1982" s="4"/>
      <c r="CL1982" s="4"/>
      <c r="CM1982" s="4"/>
    </row>
    <row r="1983" ht="14.25" customHeight="1">
      <c r="A1983" s="1" t="str">
        <f t="shared" si="198"/>
        <v/>
      </c>
      <c r="B1983" s="103" t="str">
        <f t="shared" si="4"/>
        <v>Thêm</v>
      </c>
      <c r="C1983" s="4" t="s">
        <v>8858</v>
      </c>
      <c r="D1983" s="4"/>
      <c r="E1983" s="4"/>
      <c r="F1983" s="4"/>
      <c r="G1983" s="4"/>
      <c r="H1983" s="4"/>
      <c r="I1983" s="4"/>
      <c r="J1983" s="4" t="s">
        <v>8631</v>
      </c>
      <c r="K1983" s="4"/>
      <c r="L1983" s="4" t="s">
        <v>8858</v>
      </c>
      <c r="M1983" s="4"/>
      <c r="N1983" s="4"/>
      <c r="O1983" s="4"/>
      <c r="P1983" s="4"/>
      <c r="Q1983" s="4"/>
      <c r="R1983" s="4" t="s">
        <v>150</v>
      </c>
      <c r="S1983" s="4" t="s">
        <v>150</v>
      </c>
      <c r="T1983" s="4" t="s">
        <v>150</v>
      </c>
      <c r="U1983" s="4" t="s">
        <v>150</v>
      </c>
      <c r="V1983" s="4" t="s">
        <v>150</v>
      </c>
      <c r="W1983" s="4" t="s">
        <v>150</v>
      </c>
      <c r="X1983" s="4" t="s">
        <v>150</v>
      </c>
      <c r="Y1983" s="4"/>
      <c r="Z1983" s="4"/>
      <c r="AA1983" s="4">
        <v>1977.0</v>
      </c>
      <c r="AB1983" s="4" t="s">
        <v>48</v>
      </c>
      <c r="AC1983" s="4"/>
      <c r="AD1983" s="4"/>
      <c r="AE1983" s="4"/>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c r="BI1983" s="4"/>
      <c r="BJ1983" s="243" t="str">
        <f t="shared" si="191"/>
        <v/>
      </c>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c r="CL1983" s="4"/>
      <c r="CM1983" s="4"/>
    </row>
    <row r="1984" ht="14.25" customHeight="1">
      <c r="A1984" s="1" t="str">
        <f t="shared" si="198"/>
        <v>OK</v>
      </c>
      <c r="B1984" s="103" t="str">
        <f t="shared" si="4"/>
        <v>OK</v>
      </c>
      <c r="C1984" s="4" t="s">
        <v>8865</v>
      </c>
      <c r="D1984" s="4"/>
      <c r="E1984" s="4"/>
      <c r="F1984" s="4"/>
      <c r="G1984" s="4"/>
      <c r="H1984" s="4"/>
      <c r="I1984" s="4"/>
      <c r="J1984" s="4" t="s">
        <v>8631</v>
      </c>
      <c r="K1984" s="4"/>
      <c r="L1984" s="4" t="s">
        <v>8865</v>
      </c>
      <c r="M1984" s="4" t="s">
        <v>48</v>
      </c>
      <c r="N1984" s="4" t="s">
        <v>5</v>
      </c>
      <c r="O1984" s="4" t="s">
        <v>135</v>
      </c>
      <c r="P1984" s="4" t="s">
        <v>1422</v>
      </c>
      <c r="Q1984" s="4"/>
      <c r="R1984" s="4" t="s">
        <v>8867</v>
      </c>
      <c r="S1984" s="4" t="s">
        <v>1524</v>
      </c>
      <c r="T1984" s="4" t="s">
        <v>1525</v>
      </c>
      <c r="U1984" s="4" t="s">
        <v>8869</v>
      </c>
      <c r="V1984" s="4" t="s">
        <v>1660</v>
      </c>
      <c r="W1984" s="4" t="s">
        <v>8871</v>
      </c>
      <c r="X1984" s="4" t="s">
        <v>99</v>
      </c>
      <c r="Y1984" s="4" t="s">
        <v>8874</v>
      </c>
      <c r="Z1984" s="4"/>
      <c r="AA1984" s="4">
        <v>1978.0</v>
      </c>
      <c r="AB1984" s="4" t="s">
        <v>48</v>
      </c>
      <c r="AC1984" s="4"/>
      <c r="AD1984" s="4"/>
      <c r="AE1984" s="4"/>
      <c r="AF1984" s="4"/>
      <c r="AG1984" s="4"/>
      <c r="AH1984" s="4"/>
      <c r="AI1984" s="4"/>
      <c r="AJ1984" s="4"/>
      <c r="AK1984" s="4"/>
      <c r="AL1984" s="4"/>
      <c r="AM1984" s="4"/>
      <c r="AN1984" s="4"/>
      <c r="AO1984" s="4"/>
      <c r="AP1984" s="4"/>
      <c r="AQ1984" s="4"/>
      <c r="AR1984" s="4"/>
      <c r="AS1984" s="4"/>
      <c r="AT1984" s="4"/>
      <c r="AU1984" s="4"/>
      <c r="AV1984" s="4"/>
      <c r="AW1984" s="4"/>
      <c r="AX1984" s="4"/>
      <c r="AY1984" s="4"/>
      <c r="AZ1984" s="4"/>
      <c r="BA1984" s="4"/>
      <c r="BB1984" s="4"/>
      <c r="BC1984" s="4"/>
      <c r="BD1984" s="4"/>
      <c r="BE1984" s="4"/>
      <c r="BF1984" s="4"/>
      <c r="BG1984" s="4"/>
      <c r="BH1984" s="4"/>
      <c r="BI1984" s="4"/>
      <c r="BJ1984" s="243" t="str">
        <f t="shared" si="191"/>
        <v>TNLT</v>
      </c>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c r="CL1984" s="4"/>
      <c r="CM1984" s="4"/>
    </row>
    <row r="1985" ht="14.25" customHeight="1">
      <c r="A1985" s="1" t="str">
        <f t="shared" si="198"/>
        <v/>
      </c>
      <c r="B1985" s="103" t="str">
        <f t="shared" si="4"/>
        <v>Thêm</v>
      </c>
      <c r="C1985" s="4" t="s">
        <v>8865</v>
      </c>
      <c r="D1985" s="4"/>
      <c r="E1985" s="4"/>
      <c r="F1985" s="4"/>
      <c r="G1985" s="4"/>
      <c r="H1985" s="4"/>
      <c r="I1985" s="4"/>
      <c r="J1985" s="4" t="s">
        <v>8631</v>
      </c>
      <c r="K1985" s="4"/>
      <c r="L1985" s="4" t="s">
        <v>8865</v>
      </c>
      <c r="M1985" s="4"/>
      <c r="N1985" s="4"/>
      <c r="O1985" s="4"/>
      <c r="P1985" s="4"/>
      <c r="Q1985" s="4"/>
      <c r="R1985" s="4" t="s">
        <v>150</v>
      </c>
      <c r="S1985" s="4" t="s">
        <v>150</v>
      </c>
      <c r="T1985" s="4" t="s">
        <v>150</v>
      </c>
      <c r="U1985" s="4" t="s">
        <v>150</v>
      </c>
      <c r="V1985" s="4" t="s">
        <v>150</v>
      </c>
      <c r="W1985" s="4" t="s">
        <v>150</v>
      </c>
      <c r="X1985" s="4" t="s">
        <v>150</v>
      </c>
      <c r="Y1985" s="4"/>
      <c r="Z1985" s="4"/>
      <c r="AA1985" s="4">
        <v>1979.0</v>
      </c>
      <c r="AB1985" s="4" t="s">
        <v>48</v>
      </c>
      <c r="AC1985" s="4"/>
      <c r="AD1985" s="4"/>
      <c r="AE1985" s="4"/>
      <c r="AF1985" s="4"/>
      <c r="AG1985" s="4"/>
      <c r="AH1985" s="4"/>
      <c r="AI1985" s="4"/>
      <c r="AJ1985" s="4"/>
      <c r="AK1985" s="4"/>
      <c r="AL1985" s="4"/>
      <c r="AM1985" s="4"/>
      <c r="AN1985" s="4"/>
      <c r="AO1985" s="4"/>
      <c r="AP1985" s="4"/>
      <c r="AQ1985" s="4"/>
      <c r="AR1985" s="4"/>
      <c r="AS1985" s="4"/>
      <c r="AT1985" s="4"/>
      <c r="AU1985" s="4"/>
      <c r="AV1985" s="4"/>
      <c r="AW1985" s="4"/>
      <c r="AX1985" s="4"/>
      <c r="AY1985" s="4"/>
      <c r="AZ1985" s="4"/>
      <c r="BA1985" s="4"/>
      <c r="BB1985" s="4"/>
      <c r="BC1985" s="4"/>
      <c r="BD1985" s="4"/>
      <c r="BE1985" s="4"/>
      <c r="BF1985" s="4"/>
      <c r="BG1985" s="4"/>
      <c r="BH1985" s="4"/>
      <c r="BI1985" s="4"/>
      <c r="BJ1985" s="243" t="str">
        <f t="shared" si="191"/>
        <v/>
      </c>
      <c r="BK1985" s="4"/>
      <c r="BL1985" s="4"/>
      <c r="BM1985" s="4"/>
      <c r="BN1985" s="4"/>
      <c r="BO1985" s="4"/>
      <c r="BP1985" s="4"/>
      <c r="BQ1985" s="4"/>
      <c r="BR1985" s="4"/>
      <c r="BS1985" s="4"/>
      <c r="BT1985" s="4"/>
      <c r="BU1985" s="4"/>
      <c r="BV1985" s="4"/>
      <c r="BW1985" s="4"/>
      <c r="BX1985" s="4"/>
      <c r="BY1985" s="4"/>
      <c r="BZ1985" s="4"/>
      <c r="CA1985" s="4"/>
      <c r="CB1985" s="4"/>
      <c r="CC1985" s="4"/>
      <c r="CD1985" s="4"/>
      <c r="CE1985" s="4"/>
      <c r="CF1985" s="4"/>
      <c r="CG1985" s="4"/>
      <c r="CH1985" s="4"/>
      <c r="CI1985" s="4"/>
      <c r="CJ1985" s="4"/>
      <c r="CK1985" s="4"/>
      <c r="CL1985" s="4"/>
      <c r="CM1985" s="4"/>
    </row>
    <row r="1986" ht="14.25" customHeight="1">
      <c r="A1986" s="1" t="str">
        <f t="shared" si="198"/>
        <v>OK</v>
      </c>
      <c r="B1986" s="103" t="str">
        <f t="shared" si="4"/>
        <v>OK</v>
      </c>
      <c r="C1986" s="4" t="s">
        <v>8877</v>
      </c>
      <c r="D1986" s="4"/>
      <c r="E1986" s="4"/>
      <c r="F1986" s="4"/>
      <c r="G1986" s="4"/>
      <c r="H1986" s="4"/>
      <c r="I1986" s="4"/>
      <c r="J1986" s="4" t="s">
        <v>8631</v>
      </c>
      <c r="K1986" s="4"/>
      <c r="L1986" s="4" t="s">
        <v>8877</v>
      </c>
      <c r="M1986" s="4" t="s">
        <v>48</v>
      </c>
      <c r="N1986" s="4" t="s">
        <v>5</v>
      </c>
      <c r="O1986" s="4" t="s">
        <v>125</v>
      </c>
      <c r="P1986" s="4" t="s">
        <v>4779</v>
      </c>
      <c r="Q1986" s="4"/>
      <c r="R1986" s="4" t="s">
        <v>8878</v>
      </c>
      <c r="S1986" s="4" t="s">
        <v>108</v>
      </c>
      <c r="T1986" s="4" t="s">
        <v>8879</v>
      </c>
      <c r="U1986" s="4" t="s">
        <v>8880</v>
      </c>
      <c r="V1986" s="4" t="s">
        <v>8881</v>
      </c>
      <c r="W1986" s="4" t="s">
        <v>8882</v>
      </c>
      <c r="X1986" s="4" t="s">
        <v>8883</v>
      </c>
      <c r="Y1986" s="4" t="s">
        <v>8884</v>
      </c>
      <c r="Z1986" s="4"/>
      <c r="AA1986" s="4">
        <v>1980.0</v>
      </c>
      <c r="AB1986" s="4" t="s">
        <v>48</v>
      </c>
      <c r="AC1986" s="4"/>
      <c r="AD1986" s="4"/>
      <c r="AE1986" s="4"/>
      <c r="AF1986" s="4"/>
      <c r="AG1986" s="4"/>
      <c r="AH1986" s="4"/>
      <c r="AI1986" s="4"/>
      <c r="AJ1986" s="4"/>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c r="BI1986" s="4"/>
      <c r="BJ1986" s="243" t="str">
        <f t="shared" si="191"/>
        <v>TNLT</v>
      </c>
      <c r="BK1986" s="4"/>
      <c r="BL1986" s="4"/>
      <c r="BM1986" s="4"/>
      <c r="BN1986" s="4"/>
      <c r="BO1986" s="4"/>
      <c r="BP1986" s="4"/>
      <c r="BQ1986" s="4"/>
      <c r="BR1986" s="4"/>
      <c r="BS1986" s="4"/>
      <c r="BT1986" s="4"/>
      <c r="BU1986" s="4"/>
      <c r="BV1986" s="4"/>
      <c r="BW1986" s="4"/>
      <c r="BX1986" s="4"/>
      <c r="BY1986" s="4"/>
      <c r="BZ1986" s="4"/>
      <c r="CA1986" s="4"/>
      <c r="CB1986" s="4"/>
      <c r="CC1986" s="4"/>
      <c r="CD1986" s="4"/>
      <c r="CE1986" s="4"/>
      <c r="CF1986" s="4"/>
      <c r="CG1986" s="4"/>
      <c r="CH1986" s="4"/>
      <c r="CI1986" s="4"/>
      <c r="CJ1986" s="4"/>
      <c r="CK1986" s="4"/>
      <c r="CL1986" s="4"/>
      <c r="CM1986" s="4"/>
    </row>
    <row r="1987" ht="14.25" customHeight="1">
      <c r="A1987" s="1" t="str">
        <f t="shared" si="198"/>
        <v/>
      </c>
      <c r="B1987" s="103" t="str">
        <f t="shared" si="4"/>
        <v>Thêm</v>
      </c>
      <c r="C1987" s="4" t="s">
        <v>8877</v>
      </c>
      <c r="D1987" s="4"/>
      <c r="E1987" s="4"/>
      <c r="F1987" s="4"/>
      <c r="G1987" s="4"/>
      <c r="H1987" s="4"/>
      <c r="I1987" s="4"/>
      <c r="J1987" s="4" t="s">
        <v>8631</v>
      </c>
      <c r="K1987" s="4"/>
      <c r="L1987" s="4" t="s">
        <v>8877</v>
      </c>
      <c r="M1987" s="4"/>
      <c r="N1987" s="4"/>
      <c r="O1987" s="4"/>
      <c r="P1987" s="4"/>
      <c r="Q1987" s="4"/>
      <c r="R1987" s="4" t="s">
        <v>150</v>
      </c>
      <c r="S1987" s="4" t="s">
        <v>150</v>
      </c>
      <c r="T1987" s="4" t="s">
        <v>150</v>
      </c>
      <c r="U1987" s="4" t="s">
        <v>150</v>
      </c>
      <c r="V1987" s="4" t="s">
        <v>150</v>
      </c>
      <c r="W1987" s="4" t="s">
        <v>150</v>
      </c>
      <c r="X1987" s="4" t="s">
        <v>150</v>
      </c>
      <c r="Y1987" s="4"/>
      <c r="Z1987" s="4"/>
      <c r="AA1987" s="4">
        <v>1981.0</v>
      </c>
      <c r="AB1987" s="4" t="s">
        <v>48</v>
      </c>
      <c r="AC1987" s="4"/>
      <c r="AD1987" s="4"/>
      <c r="AE1987" s="4"/>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c r="BI1987" s="4"/>
      <c r="BJ1987" s="243" t="str">
        <f t="shared" si="191"/>
        <v/>
      </c>
      <c r="BK1987" s="4"/>
      <c r="BL1987" s="4"/>
      <c r="BM1987" s="4"/>
      <c r="BN1987" s="4"/>
      <c r="BO1987" s="4"/>
      <c r="BP1987" s="4"/>
      <c r="BQ1987" s="4"/>
      <c r="BR1987" s="4"/>
      <c r="BS1987" s="4"/>
      <c r="BT1987" s="4"/>
      <c r="BU1987" s="4"/>
      <c r="BV1987" s="4"/>
      <c r="BW1987" s="4"/>
      <c r="BX1987" s="4"/>
      <c r="BY1987" s="4"/>
      <c r="BZ1987" s="4"/>
      <c r="CA1987" s="4"/>
      <c r="CB1987" s="4"/>
      <c r="CC1987" s="4"/>
      <c r="CD1987" s="4"/>
      <c r="CE1987" s="4"/>
      <c r="CF1987" s="4"/>
      <c r="CG1987" s="4"/>
      <c r="CH1987" s="4"/>
      <c r="CI1987" s="4"/>
      <c r="CJ1987" s="4"/>
      <c r="CK1987" s="4"/>
      <c r="CL1987" s="4"/>
      <c r="CM1987" s="4"/>
    </row>
    <row r="1988" ht="14.25" customHeight="1">
      <c r="A1988" s="1" t="str">
        <f t="shared" si="198"/>
        <v>OK</v>
      </c>
      <c r="B1988" s="103" t="str">
        <f t="shared" si="4"/>
        <v>OK</v>
      </c>
      <c r="C1988" s="4" t="s">
        <v>8888</v>
      </c>
      <c r="D1988" s="4"/>
      <c r="E1988" s="4"/>
      <c r="F1988" s="4"/>
      <c r="G1988" s="4"/>
      <c r="H1988" s="4"/>
      <c r="I1988" s="4"/>
      <c r="J1988" s="4" t="s">
        <v>8631</v>
      </c>
      <c r="K1988" s="4"/>
      <c r="L1988" s="4" t="s">
        <v>8888</v>
      </c>
      <c r="M1988" s="4" t="s">
        <v>48</v>
      </c>
      <c r="N1988" s="4" t="s">
        <v>5</v>
      </c>
      <c r="O1988" s="4" t="s">
        <v>125</v>
      </c>
      <c r="P1988" s="4" t="s">
        <v>4779</v>
      </c>
      <c r="Q1988" s="4"/>
      <c r="R1988" s="4" t="s">
        <v>8889</v>
      </c>
      <c r="S1988" s="4" t="s">
        <v>6091</v>
      </c>
      <c r="T1988" s="4" t="s">
        <v>8890</v>
      </c>
      <c r="U1988" s="4" t="s">
        <v>5840</v>
      </c>
      <c r="V1988" s="4" t="s">
        <v>8891</v>
      </c>
      <c r="W1988" s="4" t="s">
        <v>8892</v>
      </c>
      <c r="X1988" s="4" t="s">
        <v>1100</v>
      </c>
      <c r="Y1988" s="4" t="s">
        <v>8893</v>
      </c>
      <c r="Z1988" s="4"/>
      <c r="AA1988" s="4">
        <v>1982.0</v>
      </c>
      <c r="AB1988" s="4" t="s">
        <v>48</v>
      </c>
      <c r="AC1988" s="4"/>
      <c r="AD1988" s="4"/>
      <c r="AE1988" s="4"/>
      <c r="AF1988" s="4"/>
      <c r="AG1988" s="4"/>
      <c r="AH1988" s="4"/>
      <c r="AI1988" s="4"/>
      <c r="AJ1988" s="4"/>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c r="BI1988" s="4"/>
      <c r="BJ1988" s="243" t="str">
        <f t="shared" si="191"/>
        <v>TNLT</v>
      </c>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c r="CL1988" s="4"/>
      <c r="CM1988" s="4"/>
    </row>
    <row r="1989" ht="14.25" customHeight="1">
      <c r="A1989" s="1" t="str">
        <f t="shared" si="198"/>
        <v/>
      </c>
      <c r="B1989" s="103" t="str">
        <f t="shared" si="4"/>
        <v>Thêm</v>
      </c>
      <c r="C1989" s="4" t="s">
        <v>8888</v>
      </c>
      <c r="D1989" s="4"/>
      <c r="E1989" s="4"/>
      <c r="F1989" s="4"/>
      <c r="G1989" s="4"/>
      <c r="H1989" s="4"/>
      <c r="I1989" s="4"/>
      <c r="J1989" s="4" t="s">
        <v>8631</v>
      </c>
      <c r="K1989" s="4"/>
      <c r="L1989" s="4" t="s">
        <v>8888</v>
      </c>
      <c r="M1989" s="4"/>
      <c r="N1989" s="4"/>
      <c r="O1989" s="4"/>
      <c r="P1989" s="4"/>
      <c r="Q1989" s="4"/>
      <c r="R1989" s="4" t="s">
        <v>150</v>
      </c>
      <c r="S1989" s="4" t="s">
        <v>150</v>
      </c>
      <c r="T1989" s="4" t="s">
        <v>150</v>
      </c>
      <c r="U1989" s="4" t="s">
        <v>150</v>
      </c>
      <c r="V1989" s="4" t="s">
        <v>150</v>
      </c>
      <c r="W1989" s="4" t="s">
        <v>150</v>
      </c>
      <c r="X1989" s="4" t="s">
        <v>150</v>
      </c>
      <c r="Y1989" s="4"/>
      <c r="Z1989" s="4"/>
      <c r="AA1989" s="4">
        <v>1983.0</v>
      </c>
      <c r="AB1989" s="4" t="s">
        <v>48</v>
      </c>
      <c r="AC1989" s="4"/>
      <c r="AD1989" s="4"/>
      <c r="AE1989" s="4"/>
      <c r="AF1989" s="4"/>
      <c r="AG1989" s="4"/>
      <c r="AH1989" s="4"/>
      <c r="AI1989" s="4"/>
      <c r="AJ1989" s="4"/>
      <c r="AK1989" s="4"/>
      <c r="AL1989" s="4"/>
      <c r="AM1989" s="4"/>
      <c r="AN1989" s="4"/>
      <c r="AO1989" s="4"/>
      <c r="AP1989" s="4"/>
      <c r="AQ1989" s="4"/>
      <c r="AR1989" s="4"/>
      <c r="AS1989" s="4"/>
      <c r="AT1989" s="4"/>
      <c r="AU1989" s="4"/>
      <c r="AV1989" s="4"/>
      <c r="AW1989" s="4"/>
      <c r="AX1989" s="4"/>
      <c r="AY1989" s="4"/>
      <c r="AZ1989" s="4"/>
      <c r="BA1989" s="4"/>
      <c r="BB1989" s="4"/>
      <c r="BC1989" s="4"/>
      <c r="BD1989" s="4"/>
      <c r="BE1989" s="4"/>
      <c r="BF1989" s="4"/>
      <c r="BG1989" s="4"/>
      <c r="BH1989" s="4"/>
      <c r="BI1989" s="4"/>
      <c r="BJ1989" s="243" t="str">
        <f t="shared" si="191"/>
        <v/>
      </c>
      <c r="BK1989" s="4"/>
      <c r="BL1989" s="4"/>
      <c r="BM1989" s="4"/>
      <c r="BN1989" s="4"/>
      <c r="BO1989" s="4"/>
      <c r="BP1989" s="4"/>
      <c r="BQ1989" s="4"/>
      <c r="BR1989" s="4"/>
      <c r="BS1989" s="4"/>
      <c r="BT1989" s="4"/>
      <c r="BU1989" s="4"/>
      <c r="BV1989" s="4"/>
      <c r="BW1989" s="4"/>
      <c r="BX1989" s="4"/>
      <c r="BY1989" s="4"/>
      <c r="BZ1989" s="4"/>
      <c r="CA1989" s="4"/>
      <c r="CB1989" s="4"/>
      <c r="CC1989" s="4"/>
      <c r="CD1989" s="4"/>
      <c r="CE1989" s="4"/>
      <c r="CF1989" s="4"/>
      <c r="CG1989" s="4"/>
      <c r="CH1989" s="4"/>
      <c r="CI1989" s="4"/>
      <c r="CJ1989" s="4"/>
      <c r="CK1989" s="4"/>
      <c r="CL1989" s="4"/>
      <c r="CM1989" s="4"/>
    </row>
    <row r="1990" ht="14.25" customHeight="1">
      <c r="A1990" s="1" t="str">
        <f t="shared" si="198"/>
        <v/>
      </c>
      <c r="B1990" s="103" t="str">
        <f t="shared" si="4"/>
        <v>Tự do chọn</v>
      </c>
      <c r="C1990" s="4" t="s">
        <v>8894</v>
      </c>
      <c r="D1990" s="4"/>
      <c r="E1990" s="4"/>
      <c r="F1990" s="4"/>
      <c r="G1990" s="4"/>
      <c r="H1990" s="4"/>
      <c r="I1990" s="4"/>
      <c r="J1990" s="4" t="s">
        <v>8631</v>
      </c>
      <c r="K1990" s="4"/>
      <c r="L1990" s="4" t="s">
        <v>8894</v>
      </c>
      <c r="M1990" s="4" t="s">
        <v>48</v>
      </c>
      <c r="N1990" s="4" t="s">
        <v>5</v>
      </c>
      <c r="O1990" s="4"/>
      <c r="P1990" s="4"/>
      <c r="Q1990" s="4"/>
      <c r="R1990" s="4"/>
      <c r="S1990" s="4"/>
      <c r="T1990" s="4"/>
      <c r="U1990" s="4"/>
      <c r="V1990" s="4"/>
      <c r="W1990" s="4"/>
      <c r="X1990" s="4"/>
      <c r="Y1990" s="4"/>
      <c r="Z1990" s="4"/>
      <c r="AA1990" s="4">
        <v>1984.0</v>
      </c>
      <c r="AB1990" s="4" t="s">
        <v>48</v>
      </c>
      <c r="AC1990" s="4"/>
      <c r="AD1990" s="4"/>
      <c r="AE1990" s="4"/>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4"/>
      <c r="BE1990" s="4"/>
      <c r="BF1990" s="4"/>
      <c r="BG1990" s="4"/>
      <c r="BH1990" s="4"/>
      <c r="BI1990" s="4"/>
      <c r="BJ1990" s="243" t="str">
        <f t="shared" si="191"/>
        <v>TNLT</v>
      </c>
      <c r="BK1990" s="4"/>
      <c r="BL1990" s="4"/>
      <c r="BM1990" s="4"/>
      <c r="BN1990" s="4"/>
      <c r="BO1990" s="4"/>
      <c r="BP1990" s="4"/>
      <c r="BQ1990" s="4"/>
      <c r="BR1990" s="4"/>
      <c r="BS1990" s="4"/>
      <c r="BT1990" s="4"/>
      <c r="BU1990" s="4"/>
      <c r="BV1990" s="4"/>
      <c r="BW1990" s="4"/>
      <c r="BX1990" s="4"/>
      <c r="BY1990" s="4"/>
      <c r="BZ1990" s="4"/>
      <c r="CA1990" s="4"/>
      <c r="CB1990" s="4"/>
      <c r="CC1990" s="4"/>
      <c r="CD1990" s="4"/>
      <c r="CE1990" s="4"/>
      <c r="CF1990" s="4"/>
      <c r="CG1990" s="4"/>
      <c r="CH1990" s="4"/>
      <c r="CI1990" s="4"/>
      <c r="CJ1990" s="4"/>
      <c r="CK1990" s="4"/>
      <c r="CL1990" s="4"/>
      <c r="CM1990" s="4"/>
    </row>
    <row r="1991" ht="14.25" customHeight="1">
      <c r="A1991" s="1" t="str">
        <f t="shared" si="198"/>
        <v/>
      </c>
      <c r="B1991" s="103" t="str">
        <f t="shared" si="4"/>
        <v>Thêm</v>
      </c>
      <c r="C1991" s="4" t="s">
        <v>8894</v>
      </c>
      <c r="D1991" s="4"/>
      <c r="E1991" s="4"/>
      <c r="F1991" s="4"/>
      <c r="G1991" s="4"/>
      <c r="H1991" s="4"/>
      <c r="I1991" s="4"/>
      <c r="J1991" s="4" t="s">
        <v>8631</v>
      </c>
      <c r="K1991" s="4"/>
      <c r="L1991" s="4" t="s">
        <v>8894</v>
      </c>
      <c r="M1991" s="4"/>
      <c r="N1991" s="4"/>
      <c r="O1991" s="4"/>
      <c r="P1991" s="4"/>
      <c r="Q1991" s="4"/>
      <c r="R1991" s="4" t="s">
        <v>150</v>
      </c>
      <c r="S1991" s="4" t="s">
        <v>150</v>
      </c>
      <c r="T1991" s="4" t="s">
        <v>150</v>
      </c>
      <c r="U1991" s="4" t="s">
        <v>150</v>
      </c>
      <c r="V1991" s="4" t="s">
        <v>150</v>
      </c>
      <c r="W1991" s="4" t="s">
        <v>150</v>
      </c>
      <c r="X1991" s="4" t="s">
        <v>150</v>
      </c>
      <c r="Y1991" s="4"/>
      <c r="Z1991" s="4"/>
      <c r="AA1991" s="4">
        <v>1985.0</v>
      </c>
      <c r="AB1991" s="4" t="s">
        <v>48</v>
      </c>
      <c r="AC1991" s="4"/>
      <c r="AD1991" s="4"/>
      <c r="AE1991" s="4"/>
      <c r="AF1991" s="4"/>
      <c r="AG1991" s="4"/>
      <c r="AH1991" s="4"/>
      <c r="AI1991" s="4"/>
      <c r="AJ1991" s="4"/>
      <c r="AK1991" s="4"/>
      <c r="AL1991" s="4"/>
      <c r="AM1991" s="4"/>
      <c r="AN1991" s="4"/>
      <c r="AO1991" s="4"/>
      <c r="AP1991" s="4"/>
      <c r="AQ1991" s="4"/>
      <c r="AR1991" s="4"/>
      <c r="AS1991" s="4"/>
      <c r="AT1991" s="4"/>
      <c r="AU1991" s="4"/>
      <c r="AV1991" s="4"/>
      <c r="AW1991" s="4"/>
      <c r="AX1991" s="4"/>
      <c r="AY1991" s="4"/>
      <c r="AZ1991" s="4"/>
      <c r="BA1991" s="4"/>
      <c r="BB1991" s="4"/>
      <c r="BC1991" s="4"/>
      <c r="BD1991" s="4"/>
      <c r="BE1991" s="4"/>
      <c r="BF1991" s="4"/>
      <c r="BG1991" s="4"/>
      <c r="BH1991" s="4"/>
      <c r="BI1991" s="4"/>
      <c r="BJ1991" s="243" t="str">
        <f t="shared" si="191"/>
        <v/>
      </c>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c r="CL1991" s="4"/>
      <c r="CM1991" s="4"/>
    </row>
    <row r="1992" ht="14.25" customHeight="1">
      <c r="A1992" s="1" t="str">
        <f t="shared" si="198"/>
        <v/>
      </c>
      <c r="B1992" s="103" t="str">
        <f t="shared" si="4"/>
        <v>Có sẵn</v>
      </c>
      <c r="C1992" s="4" t="s">
        <v>8894</v>
      </c>
      <c r="D1992" s="4"/>
      <c r="E1992" s="4"/>
      <c r="F1992" s="4"/>
      <c r="G1992" s="4"/>
      <c r="H1992" s="4"/>
      <c r="I1992" s="4"/>
      <c r="J1992" s="4"/>
      <c r="K1992" s="4"/>
      <c r="L1992" s="4" t="s">
        <v>8894</v>
      </c>
      <c r="M1992" s="4"/>
      <c r="N1992" s="4"/>
      <c r="O1992" s="4"/>
      <c r="P1992" s="4"/>
      <c r="Q1992" s="4" t="s">
        <v>144</v>
      </c>
      <c r="R1992" s="4" t="s">
        <v>8895</v>
      </c>
      <c r="S1992" s="4" t="s">
        <v>8896</v>
      </c>
      <c r="T1992" s="4" t="s">
        <v>8897</v>
      </c>
      <c r="U1992" s="4" t="s">
        <v>8898</v>
      </c>
      <c r="V1992" s="4" t="s">
        <v>8899</v>
      </c>
      <c r="W1992" s="4" t="s">
        <v>150</v>
      </c>
      <c r="X1992" s="4" t="s">
        <v>99</v>
      </c>
      <c r="Y1992" s="4"/>
      <c r="Z1992" s="4" t="s">
        <v>1798</v>
      </c>
      <c r="AA1992" s="4">
        <v>1986.0</v>
      </c>
      <c r="AB1992" s="4" t="s">
        <v>48</v>
      </c>
      <c r="AC1992" s="4"/>
      <c r="AD1992" s="4"/>
      <c r="AE1992" s="4"/>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c r="BE1992" s="4"/>
      <c r="BF1992" s="4"/>
      <c r="BG1992" s="4"/>
      <c r="BH1992" s="4"/>
      <c r="BI1992" s="4"/>
      <c r="BJ1992" s="243" t="str">
        <f t="shared" si="191"/>
        <v>ICT_TNLT</v>
      </c>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c r="CL1992" s="4"/>
      <c r="CM1992" s="4"/>
    </row>
    <row r="1993" ht="14.25" customHeight="1">
      <c r="A1993" s="1" t="str">
        <f t="shared" si="198"/>
        <v/>
      </c>
      <c r="B1993" s="103" t="str">
        <f t="shared" si="4"/>
        <v>Tự do chọn</v>
      </c>
      <c r="C1993" s="4" t="s">
        <v>8901</v>
      </c>
      <c r="D1993" s="4"/>
      <c r="E1993" s="4"/>
      <c r="F1993" s="4"/>
      <c r="G1993" s="4"/>
      <c r="H1993" s="4"/>
      <c r="I1993" s="4"/>
      <c r="J1993" s="4" t="s">
        <v>8631</v>
      </c>
      <c r="K1993" s="4"/>
      <c r="L1993" s="4" t="s">
        <v>8901</v>
      </c>
      <c r="M1993" s="4" t="s">
        <v>48</v>
      </c>
      <c r="N1993" s="4" t="s">
        <v>5</v>
      </c>
      <c r="O1993" s="4"/>
      <c r="P1993" s="4"/>
      <c r="Q1993" s="4"/>
      <c r="R1993" s="4" t="s">
        <v>150</v>
      </c>
      <c r="S1993" s="4" t="s">
        <v>150</v>
      </c>
      <c r="T1993" s="4" t="s">
        <v>150</v>
      </c>
      <c r="U1993" s="4" t="s">
        <v>150</v>
      </c>
      <c r="V1993" s="4" t="s">
        <v>150</v>
      </c>
      <c r="W1993" s="4" t="s">
        <v>150</v>
      </c>
      <c r="X1993" s="4" t="s">
        <v>150</v>
      </c>
      <c r="Y1993" s="4"/>
      <c r="Z1993" s="4"/>
      <c r="AA1993" s="4">
        <v>1987.0</v>
      </c>
      <c r="AB1993" s="4" t="s">
        <v>48</v>
      </c>
      <c r="AC1993" s="4"/>
      <c r="AD1993" s="4"/>
      <c r="AE1993" s="4"/>
      <c r="AF1993" s="4"/>
      <c r="AG1993" s="4"/>
      <c r="AH1993" s="4"/>
      <c r="AI1993" s="4"/>
      <c r="AJ1993" s="4"/>
      <c r="AK1993" s="4"/>
      <c r="AL1993" s="4"/>
      <c r="AM1993" s="4"/>
      <c r="AN1993" s="4"/>
      <c r="AO1993" s="4"/>
      <c r="AP1993" s="4"/>
      <c r="AQ1993" s="4"/>
      <c r="AR1993" s="4"/>
      <c r="AS1993" s="4"/>
      <c r="AT1993" s="4"/>
      <c r="AU1993" s="4"/>
      <c r="AV1993" s="4"/>
      <c r="AW1993" s="4"/>
      <c r="AX1993" s="4"/>
      <c r="AY1993" s="4"/>
      <c r="AZ1993" s="4"/>
      <c r="BA1993" s="4"/>
      <c r="BB1993" s="4"/>
      <c r="BC1993" s="4"/>
      <c r="BD1993" s="4"/>
      <c r="BE1993" s="4"/>
      <c r="BF1993" s="4"/>
      <c r="BG1993" s="4"/>
      <c r="BH1993" s="4"/>
      <c r="BI1993" s="4"/>
      <c r="BJ1993" s="243" t="str">
        <f t="shared" si="191"/>
        <v>TNLT</v>
      </c>
      <c r="BK1993" s="4"/>
      <c r="BL1993" s="4"/>
      <c r="BM1993" s="4"/>
      <c r="BN1993" s="4"/>
      <c r="BO1993" s="4"/>
      <c r="BP1993" s="4"/>
      <c r="BQ1993" s="4"/>
      <c r="BR1993" s="4"/>
      <c r="BS1993" s="4"/>
      <c r="BT1993" s="4"/>
      <c r="BU1993" s="4"/>
      <c r="BV1993" s="4"/>
      <c r="BW1993" s="4"/>
      <c r="BX1993" s="4"/>
      <c r="BY1993" s="4"/>
      <c r="BZ1993" s="4"/>
      <c r="CA1993" s="4"/>
      <c r="CB1993" s="4"/>
      <c r="CC1993" s="4"/>
      <c r="CD1993" s="4"/>
      <c r="CE1993" s="4"/>
      <c r="CF1993" s="4"/>
      <c r="CG1993" s="4"/>
      <c r="CH1993" s="4"/>
      <c r="CI1993" s="4"/>
      <c r="CJ1993" s="4"/>
      <c r="CK1993" s="4"/>
      <c r="CL1993" s="4"/>
      <c r="CM1993" s="4"/>
    </row>
    <row r="1994" ht="14.25" customHeight="1">
      <c r="A1994" s="1" t="str">
        <f t="shared" si="198"/>
        <v/>
      </c>
      <c r="B1994" s="103" t="str">
        <f t="shared" si="4"/>
        <v>Thêm</v>
      </c>
      <c r="C1994" s="4" t="s">
        <v>8901</v>
      </c>
      <c r="D1994" s="4"/>
      <c r="E1994" s="4"/>
      <c r="F1994" s="4"/>
      <c r="G1994" s="4"/>
      <c r="H1994" s="4"/>
      <c r="I1994" s="4"/>
      <c r="J1994" s="4" t="s">
        <v>8631</v>
      </c>
      <c r="K1994" s="4"/>
      <c r="L1994" s="4" t="s">
        <v>8901</v>
      </c>
      <c r="M1994" s="4"/>
      <c r="N1994" s="4"/>
      <c r="O1994" s="4"/>
      <c r="P1994" s="4"/>
      <c r="Q1994" s="4"/>
      <c r="R1994" s="4" t="s">
        <v>150</v>
      </c>
      <c r="S1994" s="4" t="s">
        <v>150</v>
      </c>
      <c r="T1994" s="4" t="s">
        <v>150</v>
      </c>
      <c r="U1994" s="4" t="s">
        <v>150</v>
      </c>
      <c r="V1994" s="4" t="s">
        <v>150</v>
      </c>
      <c r="W1994" s="4" t="s">
        <v>150</v>
      </c>
      <c r="X1994" s="4" t="s">
        <v>150</v>
      </c>
      <c r="Y1994" s="4"/>
      <c r="Z1994" s="4"/>
      <c r="AA1994" s="4">
        <v>1988.0</v>
      </c>
      <c r="AB1994" s="4" t="s">
        <v>48</v>
      </c>
      <c r="AC1994" s="4"/>
      <c r="AD1994" s="4"/>
      <c r="AE1994" s="4"/>
      <c r="AF1994" s="4"/>
      <c r="AG1994" s="4"/>
      <c r="AH1994" s="4"/>
      <c r="AI1994" s="4"/>
      <c r="AJ1994" s="4"/>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c r="BI1994" s="4"/>
      <c r="BJ1994" s="243" t="str">
        <f t="shared" si="191"/>
        <v/>
      </c>
      <c r="BK1994" s="4"/>
      <c r="BL1994" s="4"/>
      <c r="BM1994" s="4"/>
      <c r="BN1994" s="4"/>
      <c r="BO1994" s="4"/>
      <c r="BP1994" s="4"/>
      <c r="BQ1994" s="4"/>
      <c r="BR1994" s="4"/>
      <c r="BS1994" s="4"/>
      <c r="BT1994" s="4"/>
      <c r="BU1994" s="4"/>
      <c r="BV1994" s="4"/>
      <c r="BW1994" s="4"/>
      <c r="BX1994" s="4"/>
      <c r="BY1994" s="4"/>
      <c r="BZ1994" s="4"/>
      <c r="CA1994" s="4"/>
      <c r="CB1994" s="4"/>
      <c r="CC1994" s="4"/>
      <c r="CD1994" s="4"/>
      <c r="CE1994" s="4"/>
      <c r="CF1994" s="4"/>
      <c r="CG1994" s="4"/>
      <c r="CH1994" s="4"/>
      <c r="CI1994" s="4"/>
      <c r="CJ1994" s="4"/>
      <c r="CK1994" s="4"/>
      <c r="CL1994" s="4"/>
      <c r="CM1994" s="4"/>
    </row>
    <row r="1995" ht="14.25" customHeight="1">
      <c r="A1995" s="1" t="str">
        <f t="shared" si="198"/>
        <v/>
      </c>
      <c r="B1995" s="103" t="str">
        <f t="shared" si="4"/>
        <v>Có sẵn</v>
      </c>
      <c r="C1995" s="4" t="s">
        <v>8901</v>
      </c>
      <c r="D1995" s="4"/>
      <c r="E1995" s="4"/>
      <c r="F1995" s="4"/>
      <c r="G1995" s="4"/>
      <c r="H1995" s="4"/>
      <c r="I1995" s="4"/>
      <c r="J1995" s="4"/>
      <c r="K1995" s="4"/>
      <c r="L1995" s="4" t="s">
        <v>8901</v>
      </c>
      <c r="M1995" s="4"/>
      <c r="N1995" s="4"/>
      <c r="O1995" s="4"/>
      <c r="P1995" s="4"/>
      <c r="Q1995" s="4" t="s">
        <v>144</v>
      </c>
      <c r="R1995" s="4" t="s">
        <v>8904</v>
      </c>
      <c r="S1995" s="4" t="s">
        <v>6940</v>
      </c>
      <c r="T1995" s="4" t="s">
        <v>8905</v>
      </c>
      <c r="U1995" s="4" t="s">
        <v>150</v>
      </c>
      <c r="V1995" s="4" t="s">
        <v>150</v>
      </c>
      <c r="W1995" s="4" t="s">
        <v>150</v>
      </c>
      <c r="X1995" s="4" t="s">
        <v>6940</v>
      </c>
      <c r="Y1995" s="4"/>
      <c r="Z1995" s="4" t="s">
        <v>1695</v>
      </c>
      <c r="AA1995" s="4">
        <v>1989.0</v>
      </c>
      <c r="AB1995" s="4" t="s">
        <v>48</v>
      </c>
      <c r="AC1995" s="4"/>
      <c r="AD1995" s="4"/>
      <c r="AE1995" s="4"/>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c r="BE1995" s="4"/>
      <c r="BF1995" s="4"/>
      <c r="BG1995" s="4"/>
      <c r="BH1995" s="4"/>
      <c r="BI1995" s="4"/>
      <c r="BJ1995" s="243" t="str">
        <f t="shared" si="191"/>
        <v>ICT_TNLT</v>
      </c>
      <c r="BK1995" s="4"/>
      <c r="BL1995" s="4"/>
      <c r="BM1995" s="4"/>
      <c r="BN1995" s="4"/>
      <c r="BO1995" s="4"/>
      <c r="BP1995" s="4"/>
      <c r="BQ1995" s="4"/>
      <c r="BR1995" s="4"/>
      <c r="BS1995" s="4"/>
      <c r="BT1995" s="4"/>
      <c r="BU1995" s="4"/>
      <c r="BV1995" s="4"/>
      <c r="BW1995" s="4"/>
      <c r="BX1995" s="4"/>
      <c r="BY1995" s="4"/>
      <c r="BZ1995" s="4"/>
      <c r="CA1995" s="4"/>
      <c r="CB1995" s="4"/>
      <c r="CC1995" s="4"/>
      <c r="CD1995" s="4"/>
      <c r="CE1995" s="4"/>
      <c r="CF1995" s="4"/>
      <c r="CG1995" s="4"/>
      <c r="CH1995" s="4"/>
      <c r="CI1995" s="4"/>
      <c r="CJ1995" s="4"/>
      <c r="CK1995" s="4"/>
      <c r="CL1995" s="4"/>
      <c r="CM1995" s="4"/>
    </row>
    <row r="1996" ht="14.25" customHeight="1">
      <c r="A1996" s="1" t="str">
        <f t="shared" si="198"/>
        <v/>
      </c>
      <c r="B1996" s="103" t="str">
        <f t="shared" si="4"/>
        <v>Tự do chọn</v>
      </c>
      <c r="C1996" s="4" t="s">
        <v>8906</v>
      </c>
      <c r="D1996" s="4"/>
      <c r="E1996" s="4"/>
      <c r="F1996" s="4"/>
      <c r="G1996" s="4"/>
      <c r="H1996" s="4"/>
      <c r="I1996" s="4"/>
      <c r="J1996" s="4" t="s">
        <v>8631</v>
      </c>
      <c r="K1996" s="4"/>
      <c r="L1996" s="4" t="s">
        <v>8906</v>
      </c>
      <c r="M1996" s="4" t="s">
        <v>48</v>
      </c>
      <c r="N1996" s="4" t="s">
        <v>5</v>
      </c>
      <c r="O1996" s="4"/>
      <c r="P1996" s="4"/>
      <c r="Q1996" s="4"/>
      <c r="R1996" s="4" t="s">
        <v>150</v>
      </c>
      <c r="S1996" s="4" t="s">
        <v>150</v>
      </c>
      <c r="T1996" s="4" t="s">
        <v>150</v>
      </c>
      <c r="U1996" s="4" t="s">
        <v>150</v>
      </c>
      <c r="V1996" s="4" t="s">
        <v>150</v>
      </c>
      <c r="W1996" s="4" t="s">
        <v>150</v>
      </c>
      <c r="X1996" s="4" t="s">
        <v>150</v>
      </c>
      <c r="Y1996" s="4"/>
      <c r="Z1996" s="4"/>
      <c r="AA1996" s="4">
        <v>1990.0</v>
      </c>
      <c r="AB1996" s="4" t="s">
        <v>48</v>
      </c>
      <c r="AC1996" s="4"/>
      <c r="AD1996" s="4"/>
      <c r="AE1996" s="4"/>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c r="BI1996" s="4"/>
      <c r="BJ1996" s="243" t="str">
        <f t="shared" si="191"/>
        <v>TNLT</v>
      </c>
      <c r="BK1996" s="4"/>
      <c r="BL1996" s="4"/>
      <c r="BM1996" s="4"/>
      <c r="BN1996" s="4"/>
      <c r="BO1996" s="4"/>
      <c r="BP1996" s="4"/>
      <c r="BQ1996" s="4"/>
      <c r="BR1996" s="4"/>
      <c r="BS1996" s="4"/>
      <c r="BT1996" s="4"/>
      <c r="BU1996" s="4"/>
      <c r="BV1996" s="4"/>
      <c r="BW1996" s="4"/>
      <c r="BX1996" s="4"/>
      <c r="BY1996" s="4"/>
      <c r="BZ1996" s="4"/>
      <c r="CA1996" s="4"/>
      <c r="CB1996" s="4"/>
      <c r="CC1996" s="4"/>
      <c r="CD1996" s="4"/>
      <c r="CE1996" s="4"/>
      <c r="CF1996" s="4"/>
      <c r="CG1996" s="4"/>
      <c r="CH1996" s="4"/>
      <c r="CI1996" s="4"/>
      <c r="CJ1996" s="4"/>
      <c r="CK1996" s="4"/>
      <c r="CL1996" s="4"/>
      <c r="CM1996" s="4"/>
    </row>
    <row r="1997" ht="14.25" customHeight="1">
      <c r="A1997" s="1" t="str">
        <f t="shared" si="198"/>
        <v/>
      </c>
      <c r="B1997" s="103" t="str">
        <f t="shared" si="4"/>
        <v>Thêm</v>
      </c>
      <c r="C1997" s="4" t="s">
        <v>8906</v>
      </c>
      <c r="D1997" s="4"/>
      <c r="E1997" s="4"/>
      <c r="F1997" s="4"/>
      <c r="G1997" s="4"/>
      <c r="H1997" s="4"/>
      <c r="I1997" s="4"/>
      <c r="J1997" s="4" t="s">
        <v>8631</v>
      </c>
      <c r="K1997" s="4"/>
      <c r="L1997" s="4" t="s">
        <v>8906</v>
      </c>
      <c r="M1997" s="4"/>
      <c r="N1997" s="4"/>
      <c r="O1997" s="4"/>
      <c r="P1997" s="4"/>
      <c r="Q1997" s="4"/>
      <c r="R1997" s="4" t="s">
        <v>150</v>
      </c>
      <c r="S1997" s="4" t="s">
        <v>150</v>
      </c>
      <c r="T1997" s="4" t="s">
        <v>150</v>
      </c>
      <c r="U1997" s="4" t="s">
        <v>150</v>
      </c>
      <c r="V1997" s="4" t="s">
        <v>150</v>
      </c>
      <c r="W1997" s="4" t="s">
        <v>150</v>
      </c>
      <c r="X1997" s="4" t="s">
        <v>150</v>
      </c>
      <c r="Y1997" s="4"/>
      <c r="Z1997" s="4"/>
      <c r="AA1997" s="4">
        <v>1991.0</v>
      </c>
      <c r="AB1997" s="4" t="s">
        <v>48</v>
      </c>
      <c r="AC1997" s="4"/>
      <c r="AD1997" s="4"/>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c r="BE1997" s="4"/>
      <c r="BF1997" s="4"/>
      <c r="BG1997" s="4"/>
      <c r="BH1997" s="4"/>
      <c r="BI1997" s="4"/>
      <c r="BJ1997" s="243" t="str">
        <f t="shared" si="191"/>
        <v/>
      </c>
      <c r="BK1997" s="4"/>
      <c r="BL1997" s="4"/>
      <c r="BM1997" s="4"/>
      <c r="BN1997" s="4"/>
      <c r="BO1997" s="4"/>
      <c r="BP1997" s="4"/>
      <c r="BQ1997" s="4"/>
      <c r="BR1997" s="4"/>
      <c r="BS1997" s="4"/>
      <c r="BT1997" s="4"/>
      <c r="BU1997" s="4"/>
      <c r="BV1997" s="4"/>
      <c r="BW1997" s="4"/>
      <c r="BX1997" s="4"/>
      <c r="BY1997" s="4"/>
      <c r="BZ1997" s="4"/>
      <c r="CA1997" s="4"/>
      <c r="CB1997" s="4"/>
      <c r="CC1997" s="4"/>
      <c r="CD1997" s="4"/>
      <c r="CE1997" s="4"/>
      <c r="CF1997" s="4"/>
      <c r="CG1997" s="4"/>
      <c r="CH1997" s="4"/>
      <c r="CI1997" s="4"/>
      <c r="CJ1997" s="4"/>
      <c r="CK1997" s="4"/>
      <c r="CL1997" s="4"/>
      <c r="CM1997" s="4"/>
    </row>
    <row r="1998" ht="14.25" customHeight="1">
      <c r="A1998" s="1" t="str">
        <f t="shared" si="198"/>
        <v/>
      </c>
      <c r="B1998" s="103" t="str">
        <f t="shared" si="4"/>
        <v>Có sẵn</v>
      </c>
      <c r="C1998" s="4" t="s">
        <v>8906</v>
      </c>
      <c r="D1998" s="4"/>
      <c r="E1998" s="4"/>
      <c r="F1998" s="4"/>
      <c r="G1998" s="4"/>
      <c r="H1998" s="4"/>
      <c r="I1998" s="4"/>
      <c r="J1998" s="4"/>
      <c r="K1998" s="4"/>
      <c r="L1998" s="4" t="s">
        <v>8906</v>
      </c>
      <c r="M1998" s="4"/>
      <c r="N1998" s="4"/>
      <c r="O1998" s="4"/>
      <c r="P1998" s="4"/>
      <c r="Q1998" s="4" t="s">
        <v>144</v>
      </c>
      <c r="R1998" s="4" t="s">
        <v>8909</v>
      </c>
      <c r="S1998" s="4" t="s">
        <v>8910</v>
      </c>
      <c r="T1998" s="4" t="s">
        <v>8911</v>
      </c>
      <c r="U1998" s="4" t="s">
        <v>8912</v>
      </c>
      <c r="V1998" s="4" t="s">
        <v>150</v>
      </c>
      <c r="W1998" s="4" t="s">
        <v>150</v>
      </c>
      <c r="X1998" s="4" t="s">
        <v>171</v>
      </c>
      <c r="Y1998" s="4"/>
      <c r="Z1998" s="4" t="s">
        <v>1625</v>
      </c>
      <c r="AA1998" s="4">
        <v>1992.0</v>
      </c>
      <c r="AB1998" s="4" t="s">
        <v>48</v>
      </c>
      <c r="AC1998" s="4"/>
      <c r="AD1998" s="4"/>
      <c r="AE1998" s="4"/>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c r="BI1998" s="4"/>
      <c r="BJ1998" s="243" t="str">
        <f t="shared" si="191"/>
        <v>ICT_TNLT</v>
      </c>
      <c r="BK1998" s="4"/>
      <c r="BL1998" s="4"/>
      <c r="BM1998" s="4"/>
      <c r="BN1998" s="4"/>
      <c r="BO1998" s="4"/>
      <c r="BP1998" s="4"/>
      <c r="BQ1998" s="4"/>
      <c r="BR1998" s="4"/>
      <c r="BS1998" s="4"/>
      <c r="BT1998" s="4"/>
      <c r="BU1998" s="4"/>
      <c r="BV1998" s="4"/>
      <c r="BW1998" s="4"/>
      <c r="BX1998" s="4"/>
      <c r="BY1998" s="4"/>
      <c r="BZ1998" s="4"/>
      <c r="CA1998" s="4"/>
      <c r="CB1998" s="4"/>
      <c r="CC1998" s="4"/>
      <c r="CD1998" s="4"/>
      <c r="CE1998" s="4"/>
      <c r="CF1998" s="4"/>
      <c r="CG1998" s="4"/>
      <c r="CH1998" s="4"/>
      <c r="CI1998" s="4"/>
      <c r="CJ1998" s="4"/>
      <c r="CK1998" s="4"/>
      <c r="CL1998" s="4"/>
      <c r="CM1998" s="4"/>
    </row>
    <row r="1999" ht="14.25" customHeight="1">
      <c r="A1999" s="1" t="str">
        <f t="shared" si="198"/>
        <v/>
      </c>
      <c r="B1999" s="103" t="str">
        <f t="shared" si="4"/>
        <v>Tự do chọn</v>
      </c>
      <c r="C1999" s="4" t="s">
        <v>8913</v>
      </c>
      <c r="D1999" s="4"/>
      <c r="E1999" s="4"/>
      <c r="F1999" s="4"/>
      <c r="G1999" s="4"/>
      <c r="H1999" s="4"/>
      <c r="I1999" s="4"/>
      <c r="J1999" s="4" t="s">
        <v>8631</v>
      </c>
      <c r="K1999" s="4"/>
      <c r="L1999" s="4" t="s">
        <v>8913</v>
      </c>
      <c r="M1999" s="4" t="s">
        <v>48</v>
      </c>
      <c r="N1999" s="4" t="s">
        <v>5</v>
      </c>
      <c r="O1999" s="4"/>
      <c r="P1999" s="4"/>
      <c r="Q1999" s="4"/>
      <c r="R1999" s="4" t="s">
        <v>150</v>
      </c>
      <c r="S1999" s="4" t="s">
        <v>150</v>
      </c>
      <c r="T1999" s="4" t="s">
        <v>150</v>
      </c>
      <c r="U1999" s="4" t="s">
        <v>150</v>
      </c>
      <c r="V1999" s="4" t="s">
        <v>150</v>
      </c>
      <c r="W1999" s="4" t="s">
        <v>150</v>
      </c>
      <c r="X1999" s="4" t="s">
        <v>150</v>
      </c>
      <c r="Y1999" s="4"/>
      <c r="Z1999" s="4"/>
      <c r="AA1999" s="4">
        <v>1993.0</v>
      </c>
      <c r="AB1999" s="4" t="s">
        <v>48</v>
      </c>
      <c r="AC1999" s="4"/>
      <c r="AD1999" s="4"/>
      <c r="AE1999" s="4"/>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c r="BE1999" s="4"/>
      <c r="BF1999" s="4"/>
      <c r="BG1999" s="4"/>
      <c r="BH1999" s="4"/>
      <c r="BI1999" s="4"/>
      <c r="BJ1999" s="243" t="str">
        <f t="shared" si="191"/>
        <v>TNLT</v>
      </c>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row>
    <row r="2000" ht="14.25" customHeight="1">
      <c r="A2000" s="1" t="str">
        <f t="shared" si="198"/>
        <v/>
      </c>
      <c r="B2000" s="103" t="str">
        <f t="shared" si="4"/>
        <v>Thêm</v>
      </c>
      <c r="C2000" s="4" t="s">
        <v>8913</v>
      </c>
      <c r="D2000" s="4"/>
      <c r="E2000" s="4"/>
      <c r="F2000" s="4"/>
      <c r="G2000" s="4"/>
      <c r="H2000" s="4"/>
      <c r="I2000" s="4"/>
      <c r="J2000" s="4" t="s">
        <v>8631</v>
      </c>
      <c r="K2000" s="4"/>
      <c r="L2000" s="4" t="s">
        <v>8913</v>
      </c>
      <c r="M2000" s="4"/>
      <c r="N2000" s="4"/>
      <c r="O2000" s="4"/>
      <c r="P2000" s="4"/>
      <c r="Q2000" s="4"/>
      <c r="R2000" s="4" t="s">
        <v>150</v>
      </c>
      <c r="S2000" s="4" t="s">
        <v>150</v>
      </c>
      <c r="T2000" s="4" t="s">
        <v>150</v>
      </c>
      <c r="U2000" s="4" t="s">
        <v>150</v>
      </c>
      <c r="V2000" s="4" t="s">
        <v>150</v>
      </c>
      <c r="W2000" s="4" t="s">
        <v>150</v>
      </c>
      <c r="X2000" s="4" t="s">
        <v>150</v>
      </c>
      <c r="Y2000" s="4"/>
      <c r="Z2000" s="4"/>
      <c r="AA2000" s="4">
        <v>1994.0</v>
      </c>
      <c r="AB2000" s="4" t="s">
        <v>48</v>
      </c>
      <c r="AC2000" s="4"/>
      <c r="AD2000" s="4"/>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c r="BI2000" s="4"/>
      <c r="BJ2000" s="243" t="str">
        <f t="shared" si="191"/>
        <v/>
      </c>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row>
    <row r="2001" ht="14.25" customHeight="1">
      <c r="A2001" s="1" t="str">
        <f t="shared" si="198"/>
        <v/>
      </c>
      <c r="B2001" s="103" t="str">
        <f t="shared" si="4"/>
        <v>Tự do chọn</v>
      </c>
      <c r="C2001" s="4" t="s">
        <v>8914</v>
      </c>
      <c r="D2001" s="4"/>
      <c r="E2001" s="4"/>
      <c r="F2001" s="4"/>
      <c r="G2001" s="4"/>
      <c r="H2001" s="4"/>
      <c r="I2001" s="4"/>
      <c r="J2001" s="4" t="s">
        <v>8631</v>
      </c>
      <c r="K2001" s="4"/>
      <c r="L2001" s="4" t="s">
        <v>8914</v>
      </c>
      <c r="M2001" s="4" t="s">
        <v>48</v>
      </c>
      <c r="N2001" s="4" t="s">
        <v>5</v>
      </c>
      <c r="O2001" s="4"/>
      <c r="P2001" s="4"/>
      <c r="Q2001" s="4"/>
      <c r="R2001" s="4" t="s">
        <v>150</v>
      </c>
      <c r="S2001" s="4" t="s">
        <v>150</v>
      </c>
      <c r="T2001" s="4" t="s">
        <v>150</v>
      </c>
      <c r="U2001" s="4" t="s">
        <v>150</v>
      </c>
      <c r="V2001" s="4" t="s">
        <v>150</v>
      </c>
      <c r="W2001" s="4" t="s">
        <v>150</v>
      </c>
      <c r="X2001" s="4" t="s">
        <v>150</v>
      </c>
      <c r="Y2001" s="4"/>
      <c r="Z2001" s="4"/>
      <c r="AA2001" s="4">
        <v>1995.0</v>
      </c>
      <c r="AB2001" s="4" t="s">
        <v>48</v>
      </c>
      <c r="AC2001" s="4"/>
      <c r="AD2001" s="4"/>
      <c r="AE2001" s="4"/>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c r="BI2001" s="4"/>
      <c r="BJ2001" s="243" t="str">
        <f t="shared" si="191"/>
        <v>TNLT</v>
      </c>
      <c r="BK2001" s="4"/>
      <c r="BL2001" s="4"/>
      <c r="BM2001" s="4"/>
      <c r="BN2001" s="4"/>
      <c r="BO2001" s="4"/>
      <c r="BP2001" s="4"/>
      <c r="BQ2001" s="4"/>
      <c r="BR2001" s="4"/>
      <c r="BS2001" s="4"/>
      <c r="BT2001" s="4"/>
      <c r="BU2001" s="4"/>
      <c r="BV2001" s="4"/>
      <c r="BW2001" s="4"/>
      <c r="BX2001" s="4"/>
      <c r="BY2001" s="4"/>
      <c r="BZ2001" s="4"/>
      <c r="CA2001" s="4"/>
      <c r="CB2001" s="4"/>
      <c r="CC2001" s="4"/>
      <c r="CD2001" s="4"/>
      <c r="CE2001" s="4"/>
      <c r="CF2001" s="4"/>
      <c r="CG2001" s="4"/>
      <c r="CH2001" s="4"/>
      <c r="CI2001" s="4"/>
      <c r="CJ2001" s="4"/>
      <c r="CK2001" s="4"/>
      <c r="CL2001" s="4"/>
      <c r="CM2001" s="4"/>
    </row>
    <row r="2002" ht="14.25" customHeight="1">
      <c r="A2002" s="1" t="str">
        <f t="shared" si="198"/>
        <v/>
      </c>
      <c r="B2002" s="103" t="str">
        <f t="shared" si="4"/>
        <v>Thêm</v>
      </c>
      <c r="C2002" s="4" t="s">
        <v>8914</v>
      </c>
      <c r="D2002" s="4"/>
      <c r="E2002" s="4"/>
      <c r="F2002" s="4"/>
      <c r="G2002" s="4"/>
      <c r="H2002" s="4"/>
      <c r="I2002" s="4"/>
      <c r="J2002" s="4" t="s">
        <v>8631</v>
      </c>
      <c r="K2002" s="4"/>
      <c r="L2002" s="4" t="s">
        <v>8914</v>
      </c>
      <c r="M2002" s="4"/>
      <c r="N2002" s="4"/>
      <c r="O2002" s="4"/>
      <c r="P2002" s="4"/>
      <c r="Q2002" s="4"/>
      <c r="R2002" s="4" t="s">
        <v>150</v>
      </c>
      <c r="S2002" s="4" t="s">
        <v>150</v>
      </c>
      <c r="T2002" s="4" t="s">
        <v>150</v>
      </c>
      <c r="U2002" s="4" t="s">
        <v>150</v>
      </c>
      <c r="V2002" s="4" t="s">
        <v>150</v>
      </c>
      <c r="W2002" s="4" t="s">
        <v>150</v>
      </c>
      <c r="X2002" s="4" t="s">
        <v>150</v>
      </c>
      <c r="Y2002" s="4"/>
      <c r="Z2002" s="4"/>
      <c r="AA2002" s="4">
        <v>1996.0</v>
      </c>
      <c r="AB2002" s="4" t="s">
        <v>48</v>
      </c>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c r="BI2002" s="4"/>
      <c r="BJ2002" s="243" t="str">
        <f t="shared" si="191"/>
        <v/>
      </c>
      <c r="BK2002" s="4"/>
      <c r="BL2002" s="4"/>
      <c r="BM2002" s="4"/>
      <c r="BN2002" s="4"/>
      <c r="BO2002" s="4"/>
      <c r="BP2002" s="4"/>
      <c r="BQ2002" s="4"/>
      <c r="BR2002" s="4"/>
      <c r="BS2002" s="4"/>
      <c r="BT2002" s="4"/>
      <c r="BU2002" s="4"/>
      <c r="BV2002" s="4"/>
      <c r="BW2002" s="4"/>
      <c r="BX2002" s="4"/>
      <c r="BY2002" s="4"/>
      <c r="BZ2002" s="4"/>
      <c r="CA2002" s="4"/>
      <c r="CB2002" s="4"/>
      <c r="CC2002" s="4"/>
      <c r="CD2002" s="4"/>
      <c r="CE2002" s="4"/>
      <c r="CF2002" s="4"/>
      <c r="CG2002" s="4"/>
      <c r="CH2002" s="4"/>
      <c r="CI2002" s="4"/>
      <c r="CJ2002" s="4"/>
      <c r="CK2002" s="4"/>
      <c r="CL2002" s="4"/>
      <c r="CM2002" s="4"/>
    </row>
    <row r="2003" ht="14.25" customHeight="1">
      <c r="A2003" s="1" t="str">
        <f t="shared" si="198"/>
        <v/>
      </c>
      <c r="B2003" s="103" t="str">
        <f t="shared" si="4"/>
        <v>Tự do chọn</v>
      </c>
      <c r="C2003" s="4" t="s">
        <v>8915</v>
      </c>
      <c r="D2003" s="4"/>
      <c r="E2003" s="4"/>
      <c r="F2003" s="4"/>
      <c r="G2003" s="4"/>
      <c r="H2003" s="4"/>
      <c r="I2003" s="4"/>
      <c r="J2003" s="4" t="s">
        <v>8631</v>
      </c>
      <c r="K2003" s="4"/>
      <c r="L2003" s="4" t="s">
        <v>8915</v>
      </c>
      <c r="M2003" s="4" t="s">
        <v>48</v>
      </c>
      <c r="N2003" s="4" t="s">
        <v>5</v>
      </c>
      <c r="O2003" s="4"/>
      <c r="P2003" s="4"/>
      <c r="Q2003" s="4"/>
      <c r="R2003" s="4" t="s">
        <v>150</v>
      </c>
      <c r="S2003" s="4" t="s">
        <v>150</v>
      </c>
      <c r="T2003" s="4" t="s">
        <v>150</v>
      </c>
      <c r="U2003" s="4" t="s">
        <v>150</v>
      </c>
      <c r="V2003" s="4" t="s">
        <v>150</v>
      </c>
      <c r="W2003" s="4" t="s">
        <v>150</v>
      </c>
      <c r="X2003" s="4" t="s">
        <v>150</v>
      </c>
      <c r="Y2003" s="4"/>
      <c r="Z2003" s="4"/>
      <c r="AA2003" s="4">
        <v>1997.0</v>
      </c>
      <c r="AB2003" s="4" t="s">
        <v>48</v>
      </c>
      <c r="AC2003" s="4"/>
      <c r="AD2003" s="4"/>
      <c r="AE2003" s="4"/>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c r="BI2003" s="4"/>
      <c r="BJ2003" s="243" t="str">
        <f t="shared" si="191"/>
        <v>TNLT</v>
      </c>
      <c r="BK2003" s="4"/>
      <c r="BL2003" s="4"/>
      <c r="BM2003" s="4"/>
      <c r="BN2003" s="4"/>
      <c r="BO2003" s="4"/>
      <c r="BP2003" s="4"/>
      <c r="BQ2003" s="4"/>
      <c r="BR2003" s="4"/>
      <c r="BS2003" s="4"/>
      <c r="BT2003" s="4"/>
      <c r="BU2003" s="4"/>
      <c r="BV2003" s="4"/>
      <c r="BW2003" s="4"/>
      <c r="BX2003" s="4"/>
      <c r="BY2003" s="4"/>
      <c r="BZ2003" s="4"/>
      <c r="CA2003" s="4"/>
      <c r="CB2003" s="4"/>
      <c r="CC2003" s="4"/>
      <c r="CD2003" s="4"/>
      <c r="CE2003" s="4"/>
      <c r="CF2003" s="4"/>
      <c r="CG2003" s="4"/>
      <c r="CH2003" s="4"/>
      <c r="CI2003" s="4"/>
      <c r="CJ2003" s="4"/>
      <c r="CK2003" s="4"/>
      <c r="CL2003" s="4"/>
      <c r="CM2003" s="4"/>
    </row>
    <row r="2004" ht="14.25" customHeight="1">
      <c r="A2004" s="1" t="str">
        <f t="shared" si="198"/>
        <v/>
      </c>
      <c r="B2004" s="103" t="str">
        <f t="shared" si="4"/>
        <v>Thêm</v>
      </c>
      <c r="C2004" s="4" t="s">
        <v>8915</v>
      </c>
      <c r="D2004" s="4"/>
      <c r="E2004" s="4"/>
      <c r="F2004" s="4"/>
      <c r="G2004" s="4"/>
      <c r="H2004" s="4"/>
      <c r="I2004" s="4"/>
      <c r="J2004" s="4" t="s">
        <v>8631</v>
      </c>
      <c r="K2004" s="4"/>
      <c r="L2004" s="4" t="s">
        <v>8915</v>
      </c>
      <c r="M2004" s="4"/>
      <c r="N2004" s="4"/>
      <c r="O2004" s="4"/>
      <c r="P2004" s="4"/>
      <c r="Q2004" s="4"/>
      <c r="R2004" s="4" t="s">
        <v>150</v>
      </c>
      <c r="S2004" s="4" t="s">
        <v>150</v>
      </c>
      <c r="T2004" s="4" t="s">
        <v>150</v>
      </c>
      <c r="U2004" s="4" t="s">
        <v>150</v>
      </c>
      <c r="V2004" s="4" t="s">
        <v>150</v>
      </c>
      <c r="W2004" s="4" t="s">
        <v>150</v>
      </c>
      <c r="X2004" s="4" t="s">
        <v>150</v>
      </c>
      <c r="Y2004" s="4"/>
      <c r="Z2004" s="4"/>
      <c r="AA2004" s="4">
        <v>1998.0</v>
      </c>
      <c r="AB2004" s="4" t="s">
        <v>48</v>
      </c>
      <c r="AC2004" s="4"/>
      <c r="AD2004" s="4"/>
      <c r="AE2004" s="4"/>
      <c r="AF2004" s="4"/>
      <c r="AG2004" s="4"/>
      <c r="AH2004" s="4"/>
      <c r="AI2004" s="4"/>
      <c r="AJ2004" s="4"/>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c r="BI2004" s="4"/>
      <c r="BJ2004" s="243" t="str">
        <f t="shared" si="191"/>
        <v/>
      </c>
      <c r="BK2004" s="4"/>
      <c r="BL2004" s="4"/>
      <c r="BM2004" s="4"/>
      <c r="BN2004" s="4"/>
      <c r="BO2004" s="4"/>
      <c r="BP2004" s="4"/>
      <c r="BQ2004" s="4"/>
      <c r="BR2004" s="4"/>
      <c r="BS2004" s="4"/>
      <c r="BT2004" s="4"/>
      <c r="BU2004" s="4"/>
      <c r="BV2004" s="4"/>
      <c r="BW2004" s="4"/>
      <c r="BX2004" s="4"/>
      <c r="BY2004" s="4"/>
      <c r="BZ2004" s="4"/>
      <c r="CA2004" s="4"/>
      <c r="CB2004" s="4"/>
      <c r="CC2004" s="4"/>
      <c r="CD2004" s="4"/>
      <c r="CE2004" s="4"/>
      <c r="CF2004" s="4"/>
      <c r="CG2004" s="4"/>
      <c r="CH2004" s="4"/>
      <c r="CI2004" s="4"/>
      <c r="CJ2004" s="4"/>
      <c r="CK2004" s="4"/>
      <c r="CL2004" s="4"/>
      <c r="CM2004" s="4"/>
    </row>
    <row r="2005" ht="14.25" customHeight="1">
      <c r="A2005" s="1" t="str">
        <f t="shared" si="198"/>
        <v/>
      </c>
      <c r="B2005" s="103" t="str">
        <f t="shared" si="4"/>
        <v>Tự do chọn</v>
      </c>
      <c r="C2005" s="4" t="s">
        <v>8923</v>
      </c>
      <c r="D2005" s="4"/>
      <c r="E2005" s="4"/>
      <c r="F2005" s="4"/>
      <c r="G2005" s="4"/>
      <c r="H2005" s="4"/>
      <c r="I2005" s="4"/>
      <c r="J2005" s="4" t="s">
        <v>8631</v>
      </c>
      <c r="K2005" s="4"/>
      <c r="L2005" s="4" t="s">
        <v>8923</v>
      </c>
      <c r="M2005" s="4" t="s">
        <v>48</v>
      </c>
      <c r="N2005" s="4" t="s">
        <v>5</v>
      </c>
      <c r="O2005" s="4"/>
      <c r="P2005" s="4"/>
      <c r="Q2005" s="4"/>
      <c r="R2005" s="4" t="s">
        <v>150</v>
      </c>
      <c r="S2005" s="4" t="s">
        <v>150</v>
      </c>
      <c r="T2005" s="4" t="s">
        <v>150</v>
      </c>
      <c r="U2005" s="4" t="s">
        <v>150</v>
      </c>
      <c r="V2005" s="4" t="s">
        <v>150</v>
      </c>
      <c r="W2005" s="4" t="s">
        <v>150</v>
      </c>
      <c r="X2005" s="4" t="s">
        <v>150</v>
      </c>
      <c r="Y2005" s="4"/>
      <c r="Z2005" s="4"/>
      <c r="AA2005" s="4">
        <v>1999.0</v>
      </c>
      <c r="AB2005" s="4" t="s">
        <v>48</v>
      </c>
      <c r="AC2005" s="4"/>
      <c r="AD2005" s="4"/>
      <c r="AE2005" s="4"/>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c r="BI2005" s="4"/>
      <c r="BJ2005" s="243" t="str">
        <f t="shared" si="191"/>
        <v>TNLT</v>
      </c>
      <c r="BK2005" s="4"/>
      <c r="BL2005" s="4"/>
      <c r="BM2005" s="4"/>
      <c r="BN2005" s="4"/>
      <c r="BO2005" s="4"/>
      <c r="BP2005" s="4"/>
      <c r="BQ2005" s="4"/>
      <c r="BR2005" s="4"/>
      <c r="BS2005" s="4"/>
      <c r="BT2005" s="4"/>
      <c r="BU2005" s="4"/>
      <c r="BV2005" s="4"/>
      <c r="BW2005" s="4"/>
      <c r="BX2005" s="4"/>
      <c r="BY2005" s="4"/>
      <c r="BZ2005" s="4"/>
      <c r="CA2005" s="4"/>
      <c r="CB2005" s="4"/>
      <c r="CC2005" s="4"/>
      <c r="CD2005" s="4"/>
      <c r="CE2005" s="4"/>
      <c r="CF2005" s="4"/>
      <c r="CG2005" s="4"/>
      <c r="CH2005" s="4"/>
      <c r="CI2005" s="4"/>
      <c r="CJ2005" s="4"/>
      <c r="CK2005" s="4"/>
      <c r="CL2005" s="4"/>
      <c r="CM2005" s="4"/>
    </row>
    <row r="2006" ht="14.25" customHeight="1">
      <c r="A2006" s="1" t="str">
        <f t="shared" si="198"/>
        <v/>
      </c>
      <c r="B2006" s="103" t="str">
        <f t="shared" si="4"/>
        <v>Thêm</v>
      </c>
      <c r="C2006" s="4" t="s">
        <v>8923</v>
      </c>
      <c r="D2006" s="4"/>
      <c r="E2006" s="4"/>
      <c r="F2006" s="4"/>
      <c r="G2006" s="4"/>
      <c r="H2006" s="4"/>
      <c r="I2006" s="4"/>
      <c r="J2006" s="4" t="s">
        <v>8631</v>
      </c>
      <c r="K2006" s="4"/>
      <c r="L2006" s="4" t="s">
        <v>8923</v>
      </c>
      <c r="M2006" s="4"/>
      <c r="N2006" s="4"/>
      <c r="O2006" s="4"/>
      <c r="P2006" s="4"/>
      <c r="Q2006" s="4"/>
      <c r="R2006" s="4" t="s">
        <v>150</v>
      </c>
      <c r="S2006" s="4" t="s">
        <v>150</v>
      </c>
      <c r="T2006" s="4" t="s">
        <v>150</v>
      </c>
      <c r="U2006" s="4" t="s">
        <v>150</v>
      </c>
      <c r="V2006" s="4" t="s">
        <v>150</v>
      </c>
      <c r="W2006" s="4" t="s">
        <v>150</v>
      </c>
      <c r="X2006" s="4" t="s">
        <v>150</v>
      </c>
      <c r="Y2006" s="4"/>
      <c r="Z2006" s="4"/>
      <c r="AA2006" s="4">
        <v>2000.0</v>
      </c>
      <c r="AB2006" s="4" t="s">
        <v>48</v>
      </c>
      <c r="AC2006" s="4"/>
      <c r="AD2006" s="4"/>
      <c r="AE2006" s="4"/>
      <c r="AF2006" s="4"/>
      <c r="AG2006" s="4"/>
      <c r="AH2006" s="4"/>
      <c r="AI2006" s="4"/>
      <c r="AJ2006" s="4"/>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c r="BI2006" s="4"/>
      <c r="BJ2006" s="243" t="str">
        <f t="shared" si="191"/>
        <v/>
      </c>
      <c r="BK2006" s="4"/>
      <c r="BL2006" s="4"/>
      <c r="BM2006" s="4"/>
      <c r="BN2006" s="4"/>
      <c r="BO2006" s="4"/>
      <c r="BP2006" s="4"/>
      <c r="BQ2006" s="4"/>
      <c r="BR2006" s="4"/>
      <c r="BS2006" s="4"/>
      <c r="BT2006" s="4"/>
      <c r="BU2006" s="4"/>
      <c r="BV2006" s="4"/>
      <c r="BW2006" s="4"/>
      <c r="BX2006" s="4"/>
      <c r="BY2006" s="4"/>
      <c r="BZ2006" s="4"/>
      <c r="CA2006" s="4"/>
      <c r="CB2006" s="4"/>
      <c r="CC2006" s="4"/>
      <c r="CD2006" s="4"/>
      <c r="CE2006" s="4"/>
      <c r="CF2006" s="4"/>
      <c r="CG2006" s="4"/>
      <c r="CH2006" s="4"/>
      <c r="CI2006" s="4"/>
      <c r="CJ2006" s="4"/>
      <c r="CK2006" s="4"/>
      <c r="CL2006" s="4"/>
      <c r="CM2006" s="4"/>
    </row>
    <row r="2007" ht="14.25" customHeight="1">
      <c r="A2007" s="1" t="str">
        <f t="shared" si="198"/>
        <v/>
      </c>
      <c r="B2007" s="103" t="str">
        <f t="shared" si="4"/>
        <v>Tự do chọn</v>
      </c>
      <c r="C2007" s="4" t="s">
        <v>8924</v>
      </c>
      <c r="D2007" s="4"/>
      <c r="E2007" s="4"/>
      <c r="F2007" s="4"/>
      <c r="G2007" s="4"/>
      <c r="H2007" s="4"/>
      <c r="I2007" s="4"/>
      <c r="J2007" s="4" t="s">
        <v>8631</v>
      </c>
      <c r="K2007" s="4"/>
      <c r="L2007" s="4" t="s">
        <v>8924</v>
      </c>
      <c r="M2007" s="4" t="s">
        <v>48</v>
      </c>
      <c r="N2007" s="4" t="s">
        <v>5</v>
      </c>
      <c r="O2007" s="4"/>
      <c r="P2007" s="4"/>
      <c r="Q2007" s="4"/>
      <c r="R2007" s="4" t="s">
        <v>150</v>
      </c>
      <c r="S2007" s="4" t="s">
        <v>150</v>
      </c>
      <c r="T2007" s="4" t="s">
        <v>150</v>
      </c>
      <c r="U2007" s="4" t="s">
        <v>150</v>
      </c>
      <c r="V2007" s="4" t="s">
        <v>150</v>
      </c>
      <c r="W2007" s="4" t="s">
        <v>150</v>
      </c>
      <c r="X2007" s="4" t="s">
        <v>150</v>
      </c>
      <c r="Y2007" s="4"/>
      <c r="Z2007" s="4"/>
      <c r="AA2007" s="4">
        <v>2001.0</v>
      </c>
      <c r="AB2007" s="4" t="s">
        <v>48</v>
      </c>
      <c r="AC2007" s="4"/>
      <c r="AD2007" s="4"/>
      <c r="AE2007" s="4"/>
      <c r="AF2007" s="4"/>
      <c r="AG2007" s="4"/>
      <c r="AH2007" s="4"/>
      <c r="AI2007" s="4"/>
      <c r="AJ2007" s="4"/>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c r="BI2007" s="4"/>
      <c r="BJ2007" s="243" t="str">
        <f t="shared" si="191"/>
        <v>TNLT</v>
      </c>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c r="CL2007" s="4"/>
      <c r="CM2007" s="4"/>
    </row>
    <row r="2008" ht="14.25" customHeight="1">
      <c r="A2008" s="1" t="str">
        <f t="shared" si="198"/>
        <v/>
      </c>
      <c r="B2008" s="103" t="str">
        <f t="shared" si="4"/>
        <v>Thêm</v>
      </c>
      <c r="C2008" s="4" t="s">
        <v>8924</v>
      </c>
      <c r="D2008" s="4"/>
      <c r="E2008" s="4"/>
      <c r="F2008" s="4"/>
      <c r="G2008" s="4"/>
      <c r="H2008" s="4"/>
      <c r="I2008" s="4"/>
      <c r="J2008" s="4" t="s">
        <v>8631</v>
      </c>
      <c r="K2008" s="4"/>
      <c r="L2008" s="4" t="s">
        <v>8924</v>
      </c>
      <c r="M2008" s="4"/>
      <c r="N2008" s="4"/>
      <c r="O2008" s="4"/>
      <c r="P2008" s="4"/>
      <c r="Q2008" s="4"/>
      <c r="R2008" s="4" t="s">
        <v>150</v>
      </c>
      <c r="S2008" s="4" t="s">
        <v>150</v>
      </c>
      <c r="T2008" s="4" t="s">
        <v>150</v>
      </c>
      <c r="U2008" s="4" t="s">
        <v>150</v>
      </c>
      <c r="V2008" s="4" t="s">
        <v>150</v>
      </c>
      <c r="W2008" s="4" t="s">
        <v>150</v>
      </c>
      <c r="X2008" s="4" t="s">
        <v>150</v>
      </c>
      <c r="Y2008" s="4"/>
      <c r="Z2008" s="4"/>
      <c r="AA2008" s="4">
        <v>2002.0</v>
      </c>
      <c r="AB2008" s="4" t="s">
        <v>48</v>
      </c>
      <c r="AC2008" s="4"/>
      <c r="AD2008" s="4"/>
      <c r="AE2008" s="4"/>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c r="BE2008" s="4"/>
      <c r="BF2008" s="4"/>
      <c r="BG2008" s="4"/>
      <c r="BH2008" s="4"/>
      <c r="BI2008" s="4"/>
      <c r="BJ2008" s="243" t="str">
        <f t="shared" si="191"/>
        <v/>
      </c>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row>
    <row r="2009" ht="14.25" customHeight="1">
      <c r="A2009" s="1" t="str">
        <f t="shared" si="198"/>
        <v/>
      </c>
      <c r="B2009" s="103" t="str">
        <f t="shared" si="4"/>
        <v>Tự do chọn</v>
      </c>
      <c r="C2009" s="4" t="s">
        <v>8925</v>
      </c>
      <c r="D2009" s="4"/>
      <c r="E2009" s="4"/>
      <c r="F2009" s="4"/>
      <c r="G2009" s="4"/>
      <c r="H2009" s="4"/>
      <c r="I2009" s="4"/>
      <c r="J2009" s="4" t="s">
        <v>8631</v>
      </c>
      <c r="K2009" s="4"/>
      <c r="L2009" s="4" t="s">
        <v>8925</v>
      </c>
      <c r="M2009" s="4" t="s">
        <v>48</v>
      </c>
      <c r="N2009" s="4" t="s">
        <v>5</v>
      </c>
      <c r="O2009" s="4"/>
      <c r="P2009" s="4"/>
      <c r="Q2009" s="4"/>
      <c r="R2009" s="4" t="s">
        <v>150</v>
      </c>
      <c r="S2009" s="4" t="s">
        <v>150</v>
      </c>
      <c r="T2009" s="4" t="s">
        <v>150</v>
      </c>
      <c r="U2009" s="4" t="s">
        <v>150</v>
      </c>
      <c r="V2009" s="4" t="s">
        <v>150</v>
      </c>
      <c r="W2009" s="4" t="s">
        <v>150</v>
      </c>
      <c r="X2009" s="4" t="s">
        <v>150</v>
      </c>
      <c r="Y2009" s="4"/>
      <c r="Z2009" s="4"/>
      <c r="AA2009" s="4">
        <v>2003.0</v>
      </c>
      <c r="AB2009" s="4" t="s">
        <v>48</v>
      </c>
      <c r="AC2009" s="4"/>
      <c r="AD2009" s="4"/>
      <c r="AE2009" s="4"/>
      <c r="AF2009" s="4"/>
      <c r="AG2009" s="4"/>
      <c r="AH2009" s="4"/>
      <c r="AI2009" s="4"/>
      <c r="AJ2009" s="4"/>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c r="BI2009" s="4"/>
      <c r="BJ2009" s="243" t="str">
        <f t="shared" si="191"/>
        <v>TNLT</v>
      </c>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row>
    <row r="2010" ht="14.25" customHeight="1">
      <c r="A2010" s="1" t="str">
        <f t="shared" si="198"/>
        <v/>
      </c>
      <c r="B2010" s="103" t="str">
        <f t="shared" si="4"/>
        <v>Thêm</v>
      </c>
      <c r="C2010" s="4" t="s">
        <v>8925</v>
      </c>
      <c r="D2010" s="4"/>
      <c r="E2010" s="4"/>
      <c r="F2010" s="4"/>
      <c r="G2010" s="4"/>
      <c r="H2010" s="4"/>
      <c r="I2010" s="4"/>
      <c r="J2010" s="4" t="s">
        <v>8631</v>
      </c>
      <c r="K2010" s="4"/>
      <c r="L2010" s="4" t="s">
        <v>8925</v>
      </c>
      <c r="M2010" s="4"/>
      <c r="N2010" s="4"/>
      <c r="O2010" s="4"/>
      <c r="P2010" s="4"/>
      <c r="Q2010" s="4"/>
      <c r="R2010" s="4" t="s">
        <v>150</v>
      </c>
      <c r="S2010" s="4" t="s">
        <v>150</v>
      </c>
      <c r="T2010" s="4" t="s">
        <v>150</v>
      </c>
      <c r="U2010" s="4" t="s">
        <v>150</v>
      </c>
      <c r="V2010" s="4" t="s">
        <v>150</v>
      </c>
      <c r="W2010" s="4" t="s">
        <v>150</v>
      </c>
      <c r="X2010" s="4" t="s">
        <v>150</v>
      </c>
      <c r="Y2010" s="4"/>
      <c r="Z2010" s="4"/>
      <c r="AA2010" s="4">
        <v>2004.0</v>
      </c>
      <c r="AB2010" s="4" t="s">
        <v>48</v>
      </c>
      <c r="AC2010" s="4"/>
      <c r="AD2010" s="4"/>
      <c r="AE2010" s="4"/>
      <c r="AF2010" s="4"/>
      <c r="AG2010" s="4"/>
      <c r="AH2010" s="4"/>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c r="BI2010" s="4"/>
      <c r="BJ2010" s="243" t="str">
        <f t="shared" si="191"/>
        <v/>
      </c>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row>
    <row r="2011" ht="14.25" customHeight="1">
      <c r="A2011" s="1" t="str">
        <f t="shared" si="198"/>
        <v/>
      </c>
      <c r="B2011" s="103" t="str">
        <f t="shared" si="4"/>
        <v>Tự do chọn</v>
      </c>
      <c r="C2011" s="4" t="s">
        <v>8929</v>
      </c>
      <c r="D2011" s="4"/>
      <c r="E2011" s="4"/>
      <c r="F2011" s="4"/>
      <c r="G2011" s="4"/>
      <c r="H2011" s="4"/>
      <c r="I2011" s="4"/>
      <c r="J2011" s="4" t="s">
        <v>8631</v>
      </c>
      <c r="K2011" s="4"/>
      <c r="L2011" s="4" t="s">
        <v>8929</v>
      </c>
      <c r="M2011" s="4" t="s">
        <v>48</v>
      </c>
      <c r="N2011" s="4" t="s">
        <v>5</v>
      </c>
      <c r="O2011" s="4"/>
      <c r="P2011" s="4"/>
      <c r="Q2011" s="4"/>
      <c r="R2011" s="4" t="s">
        <v>150</v>
      </c>
      <c r="S2011" s="4" t="s">
        <v>150</v>
      </c>
      <c r="T2011" s="4" t="s">
        <v>150</v>
      </c>
      <c r="U2011" s="4" t="s">
        <v>150</v>
      </c>
      <c r="V2011" s="4" t="s">
        <v>150</v>
      </c>
      <c r="W2011" s="4" t="s">
        <v>150</v>
      </c>
      <c r="X2011" s="4" t="s">
        <v>150</v>
      </c>
      <c r="Y2011" s="4"/>
      <c r="Z2011" s="4"/>
      <c r="AA2011" s="4">
        <v>2005.0</v>
      </c>
      <c r="AB2011" s="4" t="s">
        <v>48</v>
      </c>
      <c r="AC2011" s="4"/>
      <c r="AD2011" s="4"/>
      <c r="AE2011" s="4"/>
      <c r="AF2011" s="4"/>
      <c r="AG2011" s="4"/>
      <c r="AH2011" s="4"/>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c r="BI2011" s="4"/>
      <c r="BJ2011" s="243" t="str">
        <f t="shared" si="191"/>
        <v>TNLT</v>
      </c>
      <c r="BK2011" s="4"/>
      <c r="BL2011" s="4"/>
      <c r="BM2011" s="4"/>
      <c r="BN2011" s="4"/>
      <c r="BO2011" s="4"/>
      <c r="BP2011" s="4"/>
      <c r="BQ2011" s="4"/>
      <c r="BR2011" s="4"/>
      <c r="BS2011" s="4"/>
      <c r="BT2011" s="4"/>
      <c r="BU2011" s="4"/>
      <c r="BV2011" s="4"/>
      <c r="BW2011" s="4"/>
      <c r="BX2011" s="4"/>
      <c r="BY2011" s="4"/>
      <c r="BZ2011" s="4"/>
      <c r="CA2011" s="4"/>
      <c r="CB2011" s="4"/>
      <c r="CC2011" s="4"/>
      <c r="CD2011" s="4"/>
      <c r="CE2011" s="4"/>
      <c r="CF2011" s="4"/>
      <c r="CG2011" s="4"/>
      <c r="CH2011" s="4"/>
      <c r="CI2011" s="4"/>
      <c r="CJ2011" s="4"/>
      <c r="CK2011" s="4"/>
      <c r="CL2011" s="4"/>
      <c r="CM2011" s="4"/>
    </row>
    <row r="2012" ht="14.25" customHeight="1">
      <c r="A2012" s="1" t="str">
        <f t="shared" si="198"/>
        <v/>
      </c>
      <c r="B2012" s="103" t="str">
        <f t="shared" si="4"/>
        <v>Tự do chọn</v>
      </c>
      <c r="C2012" s="4" t="s">
        <v>8930</v>
      </c>
      <c r="D2012" s="4"/>
      <c r="E2012" s="4"/>
      <c r="F2012" s="4"/>
      <c r="G2012" s="4"/>
      <c r="H2012" s="4"/>
      <c r="I2012" s="4"/>
      <c r="J2012" s="4" t="s">
        <v>8631</v>
      </c>
      <c r="K2012" s="4"/>
      <c r="L2012" s="4" t="s">
        <v>8930</v>
      </c>
      <c r="M2012" s="4" t="s">
        <v>48</v>
      </c>
      <c r="N2012" s="4" t="s">
        <v>5</v>
      </c>
      <c r="O2012" s="4"/>
      <c r="P2012" s="4"/>
      <c r="Q2012" s="4"/>
      <c r="R2012" s="4" t="s">
        <v>150</v>
      </c>
      <c r="S2012" s="4" t="s">
        <v>150</v>
      </c>
      <c r="T2012" s="4" t="s">
        <v>150</v>
      </c>
      <c r="U2012" s="4" t="s">
        <v>150</v>
      </c>
      <c r="V2012" s="4" t="s">
        <v>150</v>
      </c>
      <c r="W2012" s="4" t="s">
        <v>150</v>
      </c>
      <c r="X2012" s="4" t="s">
        <v>150</v>
      </c>
      <c r="Y2012" s="4"/>
      <c r="Z2012" s="4"/>
      <c r="AA2012" s="4">
        <v>2007.0</v>
      </c>
      <c r="AB2012" s="4" t="s">
        <v>48</v>
      </c>
      <c r="AC2012" s="4"/>
      <c r="AD2012" s="4"/>
      <c r="AE2012" s="4"/>
      <c r="AF2012" s="4"/>
      <c r="AG2012" s="4"/>
      <c r="AH2012" s="4"/>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c r="BI2012" s="4"/>
      <c r="BJ2012" s="243" t="str">
        <f t="shared" si="191"/>
        <v>TNLT</v>
      </c>
      <c r="BK2012" s="4"/>
      <c r="BL2012" s="4"/>
      <c r="BM2012" s="4"/>
      <c r="BN2012" s="4"/>
      <c r="BO2012" s="4"/>
      <c r="BP2012" s="4"/>
      <c r="BQ2012" s="4"/>
      <c r="BR2012" s="4"/>
      <c r="BS2012" s="4"/>
      <c r="BT2012" s="4"/>
      <c r="BU2012" s="4"/>
      <c r="BV2012" s="4"/>
      <c r="BW2012" s="4"/>
      <c r="BX2012" s="4"/>
      <c r="BY2012" s="4"/>
      <c r="BZ2012" s="4"/>
      <c r="CA2012" s="4"/>
      <c r="CB2012" s="4"/>
      <c r="CC2012" s="4"/>
      <c r="CD2012" s="4"/>
      <c r="CE2012" s="4"/>
      <c r="CF2012" s="4"/>
      <c r="CG2012" s="4"/>
      <c r="CH2012" s="4"/>
      <c r="CI2012" s="4"/>
      <c r="CJ2012" s="4"/>
      <c r="CK2012" s="4"/>
      <c r="CL2012" s="4"/>
      <c r="CM2012" s="4"/>
    </row>
    <row r="2013" ht="14.25" customHeight="1">
      <c r="A2013" s="1" t="str">
        <f t="shared" si="198"/>
        <v/>
      </c>
      <c r="B2013" s="103" t="str">
        <f t="shared" si="4"/>
        <v>Tự do chọn</v>
      </c>
      <c r="C2013" s="4" t="s">
        <v>8931</v>
      </c>
      <c r="D2013" s="4"/>
      <c r="E2013" s="4"/>
      <c r="F2013" s="4"/>
      <c r="G2013" s="4"/>
      <c r="H2013" s="4"/>
      <c r="I2013" s="4"/>
      <c r="J2013" s="4" t="s">
        <v>8631</v>
      </c>
      <c r="K2013" s="4"/>
      <c r="L2013" s="4" t="s">
        <v>8931</v>
      </c>
      <c r="M2013" s="4" t="s">
        <v>48</v>
      </c>
      <c r="N2013" s="4" t="s">
        <v>5</v>
      </c>
      <c r="O2013" s="4"/>
      <c r="P2013" s="4"/>
      <c r="Q2013" s="4"/>
      <c r="R2013" s="4" t="s">
        <v>150</v>
      </c>
      <c r="S2013" s="4" t="s">
        <v>150</v>
      </c>
      <c r="T2013" s="4" t="s">
        <v>150</v>
      </c>
      <c r="U2013" s="4" t="s">
        <v>150</v>
      </c>
      <c r="V2013" s="4" t="s">
        <v>150</v>
      </c>
      <c r="W2013" s="4" t="s">
        <v>150</v>
      </c>
      <c r="X2013" s="4" t="s">
        <v>150</v>
      </c>
      <c r="Y2013" s="4"/>
      <c r="Z2013" s="4"/>
      <c r="AA2013" s="4">
        <v>2009.0</v>
      </c>
      <c r="AB2013" s="4" t="s">
        <v>48</v>
      </c>
      <c r="AC2013" s="4"/>
      <c r="AD2013" s="4"/>
      <c r="AE2013" s="4"/>
      <c r="AF2013" s="4"/>
      <c r="AG2013" s="4"/>
      <c r="AH2013" s="4"/>
      <c r="AI2013" s="4"/>
      <c r="AJ2013" s="4"/>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c r="BI2013" s="4"/>
      <c r="BJ2013" s="243" t="str">
        <f t="shared" si="191"/>
        <v>TNLT</v>
      </c>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c r="CL2013" s="4"/>
      <c r="CM2013" s="4"/>
    </row>
    <row r="2014" ht="14.25" customHeight="1">
      <c r="A2014" s="1" t="str">
        <f t="shared" si="198"/>
        <v/>
      </c>
      <c r="B2014" s="103" t="str">
        <f t="shared" si="4"/>
        <v>Có sẵn</v>
      </c>
      <c r="C2014" s="4" t="s">
        <v>8931</v>
      </c>
      <c r="D2014" s="4"/>
      <c r="E2014" s="4"/>
      <c r="F2014" s="4"/>
      <c r="G2014" s="4"/>
      <c r="H2014" s="4"/>
      <c r="I2014" s="4"/>
      <c r="J2014" s="4"/>
      <c r="K2014" s="4"/>
      <c r="L2014" s="4" t="s">
        <v>8931</v>
      </c>
      <c r="M2014" s="4"/>
      <c r="N2014" s="4"/>
      <c r="O2014" s="4"/>
      <c r="P2014" s="4"/>
      <c r="Q2014" s="4" t="s">
        <v>144</v>
      </c>
      <c r="R2014" s="4" t="s">
        <v>8932</v>
      </c>
      <c r="S2014" s="4" t="s">
        <v>8933</v>
      </c>
      <c r="T2014" s="4" t="s">
        <v>8934</v>
      </c>
      <c r="U2014" s="4" t="s">
        <v>8935</v>
      </c>
      <c r="V2014" s="4" t="s">
        <v>150</v>
      </c>
      <c r="W2014" s="4" t="s">
        <v>150</v>
      </c>
      <c r="X2014" s="4" t="s">
        <v>171</v>
      </c>
      <c r="Y2014" s="4"/>
      <c r="Z2014" s="4" t="s">
        <v>8936</v>
      </c>
      <c r="AA2014" s="4">
        <v>2011.0</v>
      </c>
      <c r="AB2014" s="4" t="s">
        <v>101</v>
      </c>
      <c r="AC2014" s="4"/>
      <c r="AD2014" s="4"/>
      <c r="AE2014" s="4"/>
      <c r="AF2014" s="4"/>
      <c r="AG2014" s="4"/>
      <c r="AH2014" s="4"/>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c r="BE2014" s="4"/>
      <c r="BF2014" s="4"/>
      <c r="BG2014" s="4"/>
      <c r="BH2014" s="4"/>
      <c r="BI2014" s="4"/>
      <c r="BJ2014" s="243" t="str">
        <f t="shared" si="191"/>
        <v>ICT_TNLT</v>
      </c>
      <c r="BK2014" s="4"/>
      <c r="BL2014" s="4"/>
      <c r="BM2014" s="4"/>
      <c r="BN2014" s="4"/>
      <c r="BO2014" s="4"/>
      <c r="BP2014" s="4"/>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c r="CM2014" s="4"/>
    </row>
    <row r="2015" ht="14.25" customHeight="1">
      <c r="A2015" s="1" t="str">
        <f t="shared" si="198"/>
        <v/>
      </c>
      <c r="B2015" s="103" t="str">
        <f t="shared" si="4"/>
        <v>Tự do chọn</v>
      </c>
      <c r="C2015" s="4" t="s">
        <v>8937</v>
      </c>
      <c r="D2015" s="4"/>
      <c r="E2015" s="4"/>
      <c r="F2015" s="4"/>
      <c r="G2015" s="4"/>
      <c r="H2015" s="4"/>
      <c r="I2015" s="4"/>
      <c r="J2015" s="4" t="s">
        <v>8631</v>
      </c>
      <c r="K2015" s="4"/>
      <c r="L2015" s="4" t="s">
        <v>8937</v>
      </c>
      <c r="M2015" s="4" t="s">
        <v>48</v>
      </c>
      <c r="N2015" s="4" t="s">
        <v>5</v>
      </c>
      <c r="O2015" s="4"/>
      <c r="P2015" s="4"/>
      <c r="Q2015" s="4"/>
      <c r="R2015" s="4" t="s">
        <v>150</v>
      </c>
      <c r="S2015" s="4" t="s">
        <v>150</v>
      </c>
      <c r="T2015" s="4" t="s">
        <v>150</v>
      </c>
      <c r="U2015" s="4" t="s">
        <v>150</v>
      </c>
      <c r="V2015" s="4" t="s">
        <v>150</v>
      </c>
      <c r="W2015" s="4" t="s">
        <v>150</v>
      </c>
      <c r="X2015" s="4" t="s">
        <v>150</v>
      </c>
      <c r="Y2015" s="4"/>
      <c r="Z2015" s="4"/>
      <c r="AA2015" s="4">
        <v>2012.0</v>
      </c>
      <c r="AB2015" s="4" t="s">
        <v>48</v>
      </c>
      <c r="AC2015" s="4"/>
      <c r="AD2015" s="4"/>
      <c r="AE2015" s="4"/>
      <c r="AF2015" s="4"/>
      <c r="AG2015" s="4"/>
      <c r="AH2015" s="4"/>
      <c r="AI2015" s="4"/>
      <c r="AJ2015" s="4"/>
      <c r="AK2015" s="4"/>
      <c r="AL2015" s="4"/>
      <c r="AM2015" s="4"/>
      <c r="AN2015" s="4"/>
      <c r="AO2015" s="4"/>
      <c r="AP2015" s="4"/>
      <c r="AQ2015" s="4"/>
      <c r="AR2015" s="4"/>
      <c r="AS2015" s="4"/>
      <c r="AT2015" s="4"/>
      <c r="AU2015" s="4"/>
      <c r="AV2015" s="4"/>
      <c r="AW2015" s="4"/>
      <c r="AX2015" s="4"/>
      <c r="AY2015" s="4"/>
      <c r="AZ2015" s="4"/>
      <c r="BA2015" s="4"/>
      <c r="BB2015" s="4"/>
      <c r="BC2015" s="4"/>
      <c r="BD2015" s="4"/>
      <c r="BE2015" s="4"/>
      <c r="BF2015" s="4"/>
      <c r="BG2015" s="4"/>
      <c r="BH2015" s="4"/>
      <c r="BI2015" s="4"/>
      <c r="BJ2015" s="243" t="str">
        <f t="shared" si="191"/>
        <v>TNLT</v>
      </c>
      <c r="BK2015" s="4"/>
      <c r="BL2015" s="4"/>
      <c r="BM2015" s="4"/>
      <c r="BN2015" s="4"/>
      <c r="BO2015" s="4"/>
      <c r="BP2015" s="4"/>
      <c r="BQ2015" s="4"/>
      <c r="BR2015" s="4"/>
      <c r="BS2015" s="4"/>
      <c r="BT2015" s="4"/>
      <c r="BU2015" s="4"/>
      <c r="BV2015" s="4"/>
      <c r="BW2015" s="4"/>
      <c r="BX2015" s="4"/>
      <c r="BY2015" s="4"/>
      <c r="BZ2015" s="4"/>
      <c r="CA2015" s="4"/>
      <c r="CB2015" s="4"/>
      <c r="CC2015" s="4"/>
      <c r="CD2015" s="4"/>
      <c r="CE2015" s="4"/>
      <c r="CF2015" s="4"/>
      <c r="CG2015" s="4"/>
      <c r="CH2015" s="4"/>
      <c r="CI2015" s="4"/>
      <c r="CJ2015" s="4"/>
      <c r="CK2015" s="4"/>
      <c r="CL2015" s="4"/>
      <c r="CM2015" s="4"/>
    </row>
    <row r="2016" ht="14.25" customHeight="1">
      <c r="A2016" s="1" t="str">
        <f t="shared" si="198"/>
        <v/>
      </c>
      <c r="B2016" s="103" t="str">
        <f t="shared" si="4"/>
        <v>Tự do chọn</v>
      </c>
      <c r="C2016" s="4" t="s">
        <v>8940</v>
      </c>
      <c r="D2016" s="4"/>
      <c r="E2016" s="4"/>
      <c r="F2016" s="4"/>
      <c r="G2016" s="4"/>
      <c r="H2016" s="4"/>
      <c r="I2016" s="4"/>
      <c r="J2016" s="4" t="s">
        <v>8631</v>
      </c>
      <c r="K2016" s="4"/>
      <c r="L2016" s="4" t="s">
        <v>8940</v>
      </c>
      <c r="M2016" s="4" t="s">
        <v>48</v>
      </c>
      <c r="N2016" s="4" t="s">
        <v>5</v>
      </c>
      <c r="O2016" s="4"/>
      <c r="P2016" s="4"/>
      <c r="Q2016" s="4"/>
      <c r="R2016" s="4" t="s">
        <v>150</v>
      </c>
      <c r="S2016" s="4" t="s">
        <v>150</v>
      </c>
      <c r="T2016" s="4" t="s">
        <v>150</v>
      </c>
      <c r="U2016" s="4" t="s">
        <v>150</v>
      </c>
      <c r="V2016" s="4" t="s">
        <v>150</v>
      </c>
      <c r="W2016" s="4" t="s">
        <v>150</v>
      </c>
      <c r="X2016" s="4" t="s">
        <v>150</v>
      </c>
      <c r="Y2016" s="4"/>
      <c r="Z2016" s="4"/>
      <c r="AA2016" s="4">
        <v>2014.0</v>
      </c>
      <c r="AB2016" s="4" t="s">
        <v>48</v>
      </c>
      <c r="AC2016" s="4"/>
      <c r="AD2016" s="4"/>
      <c r="AE2016" s="4"/>
      <c r="AF2016" s="4"/>
      <c r="AG2016" s="4"/>
      <c r="AH2016" s="4"/>
      <c r="AI2016" s="4"/>
      <c r="AJ2016" s="4"/>
      <c r="AK2016" s="4"/>
      <c r="AL2016" s="4"/>
      <c r="AM2016" s="4"/>
      <c r="AN2016" s="4"/>
      <c r="AO2016" s="4"/>
      <c r="AP2016" s="4"/>
      <c r="AQ2016" s="4"/>
      <c r="AR2016" s="4"/>
      <c r="AS2016" s="4"/>
      <c r="AT2016" s="4"/>
      <c r="AU2016" s="4"/>
      <c r="AV2016" s="4"/>
      <c r="AW2016" s="4"/>
      <c r="AX2016" s="4"/>
      <c r="AY2016" s="4"/>
      <c r="AZ2016" s="4"/>
      <c r="BA2016" s="4"/>
      <c r="BB2016" s="4"/>
      <c r="BC2016" s="4"/>
      <c r="BD2016" s="4"/>
      <c r="BE2016" s="4"/>
      <c r="BF2016" s="4"/>
      <c r="BG2016" s="4"/>
      <c r="BH2016" s="4"/>
      <c r="BI2016" s="4"/>
      <c r="BJ2016" s="243" t="str">
        <f t="shared" si="191"/>
        <v>TNLT</v>
      </c>
      <c r="BK2016" s="4"/>
      <c r="BL2016" s="4"/>
      <c r="BM2016" s="4"/>
      <c r="BN2016" s="4"/>
      <c r="BO2016" s="4"/>
      <c r="BP2016" s="4"/>
      <c r="BQ2016" s="4"/>
      <c r="BR2016" s="4"/>
      <c r="BS2016" s="4"/>
      <c r="BT2016" s="4"/>
      <c r="BU2016" s="4"/>
      <c r="BV2016" s="4"/>
      <c r="BW2016" s="4"/>
      <c r="BX2016" s="4"/>
      <c r="BY2016" s="4"/>
      <c r="BZ2016" s="4"/>
      <c r="CA2016" s="4"/>
      <c r="CB2016" s="4"/>
      <c r="CC2016" s="4"/>
      <c r="CD2016" s="4"/>
      <c r="CE2016" s="4"/>
      <c r="CF2016" s="4"/>
      <c r="CG2016" s="4"/>
      <c r="CH2016" s="4"/>
      <c r="CI2016" s="4"/>
      <c r="CJ2016" s="4"/>
      <c r="CK2016" s="4"/>
      <c r="CL2016" s="4"/>
      <c r="CM2016" s="4"/>
    </row>
    <row r="2017" ht="14.25" customHeight="1">
      <c r="A2017" s="1" t="str">
        <f t="shared" si="198"/>
        <v/>
      </c>
      <c r="B2017" s="103" t="str">
        <f t="shared" si="4"/>
        <v>Tự do chọn</v>
      </c>
      <c r="C2017" s="4" t="s">
        <v>8943</v>
      </c>
      <c r="D2017" s="4"/>
      <c r="E2017" s="4"/>
      <c r="F2017" s="4"/>
      <c r="G2017" s="4"/>
      <c r="H2017" s="4"/>
      <c r="I2017" s="4"/>
      <c r="J2017" s="4" t="s">
        <v>8631</v>
      </c>
      <c r="K2017" s="4"/>
      <c r="L2017" s="4" t="s">
        <v>8943</v>
      </c>
      <c r="M2017" s="4" t="s">
        <v>48</v>
      </c>
      <c r="N2017" s="4" t="s">
        <v>5</v>
      </c>
      <c r="O2017" s="4"/>
      <c r="P2017" s="4"/>
      <c r="Q2017" s="4"/>
      <c r="R2017" s="4" t="s">
        <v>150</v>
      </c>
      <c r="S2017" s="4" t="s">
        <v>150</v>
      </c>
      <c r="T2017" s="4" t="s">
        <v>150</v>
      </c>
      <c r="U2017" s="4" t="s">
        <v>150</v>
      </c>
      <c r="V2017" s="4" t="s">
        <v>150</v>
      </c>
      <c r="W2017" s="4" t="s">
        <v>150</v>
      </c>
      <c r="X2017" s="4" t="s">
        <v>150</v>
      </c>
      <c r="Y2017" s="4"/>
      <c r="Z2017" s="4"/>
      <c r="AA2017" s="4">
        <v>2016.0</v>
      </c>
      <c r="AB2017" s="4" t="s">
        <v>48</v>
      </c>
      <c r="AC2017" s="4"/>
      <c r="AD2017" s="4"/>
      <c r="AE2017" s="4"/>
      <c r="AF2017" s="4"/>
      <c r="AG2017" s="4"/>
      <c r="AH2017" s="4"/>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c r="BI2017" s="4"/>
      <c r="BJ2017" s="243" t="str">
        <f t="shared" si="191"/>
        <v>TNLT</v>
      </c>
      <c r="BK2017" s="4"/>
      <c r="BL2017" s="4"/>
      <c r="BM2017" s="4"/>
      <c r="BN2017" s="4"/>
      <c r="BO2017" s="4"/>
      <c r="BP2017" s="4"/>
      <c r="BQ2017" s="4"/>
      <c r="BR2017" s="4"/>
      <c r="BS2017" s="4"/>
      <c r="BT2017" s="4"/>
      <c r="BU2017" s="4"/>
      <c r="BV2017" s="4"/>
      <c r="BW2017" s="4"/>
      <c r="BX2017" s="4"/>
      <c r="BY2017" s="4"/>
      <c r="BZ2017" s="4"/>
      <c r="CA2017" s="4"/>
      <c r="CB2017" s="4"/>
      <c r="CC2017" s="4"/>
      <c r="CD2017" s="4"/>
      <c r="CE2017" s="4"/>
      <c r="CF2017" s="4"/>
      <c r="CG2017" s="4"/>
      <c r="CH2017" s="4"/>
      <c r="CI2017" s="4"/>
      <c r="CJ2017" s="4"/>
      <c r="CK2017" s="4"/>
      <c r="CL2017" s="4"/>
      <c r="CM2017" s="4"/>
    </row>
    <row r="2018" ht="14.25" customHeight="1">
      <c r="A2018" s="1" t="str">
        <f t="shared" si="198"/>
        <v/>
      </c>
      <c r="B2018" s="103" t="str">
        <f t="shared" si="4"/>
        <v>Tự do chọn</v>
      </c>
      <c r="C2018" s="4" t="s">
        <v>8945</v>
      </c>
      <c r="D2018" s="4"/>
      <c r="E2018" s="4"/>
      <c r="F2018" s="4"/>
      <c r="G2018" s="4"/>
      <c r="H2018" s="4"/>
      <c r="I2018" s="4"/>
      <c r="J2018" s="4" t="s">
        <v>8631</v>
      </c>
      <c r="K2018" s="4"/>
      <c r="L2018" s="4" t="s">
        <v>8945</v>
      </c>
      <c r="M2018" s="4" t="s">
        <v>48</v>
      </c>
      <c r="N2018" s="4" t="s">
        <v>5</v>
      </c>
      <c r="O2018" s="4"/>
      <c r="P2018" s="4"/>
      <c r="Q2018" s="4"/>
      <c r="R2018" s="4" t="s">
        <v>150</v>
      </c>
      <c r="S2018" s="4" t="s">
        <v>150</v>
      </c>
      <c r="T2018" s="4" t="s">
        <v>150</v>
      </c>
      <c r="U2018" s="4" t="s">
        <v>150</v>
      </c>
      <c r="V2018" s="4" t="s">
        <v>150</v>
      </c>
      <c r="W2018" s="4" t="s">
        <v>150</v>
      </c>
      <c r="X2018" s="4" t="s">
        <v>150</v>
      </c>
      <c r="Y2018" s="4"/>
      <c r="Z2018" s="4"/>
      <c r="AA2018" s="4">
        <v>2018.0</v>
      </c>
      <c r="AB2018" s="4" t="s">
        <v>48</v>
      </c>
      <c r="AC2018" s="4"/>
      <c r="AD2018" s="4"/>
      <c r="AE2018" s="4"/>
      <c r="AF2018" s="4"/>
      <c r="AG2018" s="4"/>
      <c r="AH2018" s="4"/>
      <c r="AI2018" s="4"/>
      <c r="AJ2018" s="4"/>
      <c r="AK2018" s="4"/>
      <c r="AL2018" s="4"/>
      <c r="AM2018" s="4"/>
      <c r="AN2018" s="4"/>
      <c r="AO2018" s="4"/>
      <c r="AP2018" s="4"/>
      <c r="AQ2018" s="4"/>
      <c r="AR2018" s="4"/>
      <c r="AS2018" s="4"/>
      <c r="AT2018" s="4"/>
      <c r="AU2018" s="4"/>
      <c r="AV2018" s="4"/>
      <c r="AW2018" s="4"/>
      <c r="AX2018" s="4"/>
      <c r="AY2018" s="4"/>
      <c r="AZ2018" s="4"/>
      <c r="BA2018" s="4"/>
      <c r="BB2018" s="4"/>
      <c r="BC2018" s="4"/>
      <c r="BD2018" s="4"/>
      <c r="BE2018" s="4"/>
      <c r="BF2018" s="4"/>
      <c r="BG2018" s="4"/>
      <c r="BH2018" s="4"/>
      <c r="BI2018" s="4"/>
      <c r="BJ2018" s="243" t="str">
        <f t="shared" si="191"/>
        <v>TNLT</v>
      </c>
      <c r="BK2018" s="4"/>
      <c r="BL2018" s="4"/>
      <c r="BM2018" s="4"/>
      <c r="BN2018" s="4"/>
      <c r="BO2018" s="4"/>
      <c r="BP2018" s="4"/>
      <c r="BQ2018" s="4"/>
      <c r="BR2018" s="4"/>
      <c r="BS2018" s="4"/>
      <c r="BT2018" s="4"/>
      <c r="BU2018" s="4"/>
      <c r="BV2018" s="4"/>
      <c r="BW2018" s="4"/>
      <c r="BX2018" s="4"/>
      <c r="BY2018" s="4"/>
      <c r="BZ2018" s="4"/>
      <c r="CA2018" s="4"/>
      <c r="CB2018" s="4"/>
      <c r="CC2018" s="4"/>
      <c r="CD2018" s="4"/>
      <c r="CE2018" s="4"/>
      <c r="CF2018" s="4"/>
      <c r="CG2018" s="4"/>
      <c r="CH2018" s="4"/>
      <c r="CI2018" s="4"/>
      <c r="CJ2018" s="4"/>
      <c r="CK2018" s="4"/>
      <c r="CL2018" s="4"/>
      <c r="CM2018" s="4"/>
    </row>
    <row r="2019" ht="14.25" customHeight="1">
      <c r="A2019" s="1" t="str">
        <f t="shared" si="198"/>
        <v/>
      </c>
      <c r="B2019" s="103" t="str">
        <f t="shared" si="4"/>
        <v>Tự do chọn</v>
      </c>
      <c r="C2019" s="4" t="s">
        <v>8946</v>
      </c>
      <c r="D2019" s="4"/>
      <c r="E2019" s="4"/>
      <c r="F2019" s="4"/>
      <c r="G2019" s="4"/>
      <c r="H2019" s="4"/>
      <c r="I2019" s="4"/>
      <c r="J2019" s="4" t="s">
        <v>8631</v>
      </c>
      <c r="K2019" s="4"/>
      <c r="L2019" s="4" t="s">
        <v>8946</v>
      </c>
      <c r="M2019" s="4" t="s">
        <v>48</v>
      </c>
      <c r="N2019" s="4" t="s">
        <v>5</v>
      </c>
      <c r="O2019" s="4"/>
      <c r="P2019" s="4"/>
      <c r="Q2019" s="4"/>
      <c r="R2019" s="4" t="s">
        <v>150</v>
      </c>
      <c r="S2019" s="4" t="s">
        <v>150</v>
      </c>
      <c r="T2019" s="4" t="s">
        <v>150</v>
      </c>
      <c r="U2019" s="4" t="s">
        <v>150</v>
      </c>
      <c r="V2019" s="4" t="s">
        <v>150</v>
      </c>
      <c r="W2019" s="4" t="s">
        <v>150</v>
      </c>
      <c r="X2019" s="4" t="s">
        <v>150</v>
      </c>
      <c r="Y2019" s="4"/>
      <c r="Z2019" s="4"/>
      <c r="AA2019" s="4">
        <v>2020.0</v>
      </c>
      <c r="AB2019" s="4" t="s">
        <v>48</v>
      </c>
      <c r="AC2019" s="4"/>
      <c r="AD2019" s="4"/>
      <c r="AE2019" s="4"/>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4"/>
      <c r="BE2019" s="4"/>
      <c r="BF2019" s="4"/>
      <c r="BG2019" s="4"/>
      <c r="BH2019" s="4"/>
      <c r="BI2019" s="4"/>
      <c r="BJ2019" s="243" t="str">
        <f t="shared" si="191"/>
        <v>TNLT</v>
      </c>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c r="CL2019" s="4"/>
      <c r="CM2019" s="4"/>
    </row>
    <row r="2020" ht="14.25" customHeight="1">
      <c r="A2020" s="1" t="str">
        <f t="shared" si="198"/>
        <v/>
      </c>
      <c r="B2020" s="103" t="str">
        <f t="shared" si="4"/>
        <v>Có sẵn</v>
      </c>
      <c r="C2020" s="4" t="s">
        <v>8946</v>
      </c>
      <c r="D2020" s="4"/>
      <c r="E2020" s="4"/>
      <c r="F2020" s="4"/>
      <c r="G2020" s="4"/>
      <c r="H2020" s="4"/>
      <c r="I2020" s="4"/>
      <c r="J2020" s="4"/>
      <c r="K2020" s="4"/>
      <c r="L2020" s="4" t="s">
        <v>8946</v>
      </c>
      <c r="M2020" s="4"/>
      <c r="N2020" s="4"/>
      <c r="O2020" s="4"/>
      <c r="P2020" s="4"/>
      <c r="Q2020" s="4" t="s">
        <v>144</v>
      </c>
      <c r="R2020" s="4" t="s">
        <v>8947</v>
      </c>
      <c r="S2020" s="4" t="s">
        <v>8948</v>
      </c>
      <c r="T2020" s="4" t="s">
        <v>8949</v>
      </c>
      <c r="U2020" s="4" t="s">
        <v>8950</v>
      </c>
      <c r="V2020" s="4" t="s">
        <v>8951</v>
      </c>
      <c r="W2020" s="4" t="s">
        <v>150</v>
      </c>
      <c r="X2020" s="4" t="s">
        <v>171</v>
      </c>
      <c r="Y2020" s="4"/>
      <c r="Z2020" s="4" t="s">
        <v>2515</v>
      </c>
      <c r="AA2020" s="4">
        <v>2022.0</v>
      </c>
      <c r="AB2020" s="4" t="s">
        <v>101</v>
      </c>
      <c r="AC2020" s="4"/>
      <c r="AD2020" s="4"/>
      <c r="AE2020" s="4"/>
      <c r="AF2020" s="4"/>
      <c r="AG2020" s="4"/>
      <c r="AH2020" s="4"/>
      <c r="AI2020" s="4"/>
      <c r="AJ2020" s="4"/>
      <c r="AK2020" s="4"/>
      <c r="AL2020" s="4"/>
      <c r="AM2020" s="4"/>
      <c r="AN2020" s="4"/>
      <c r="AO2020" s="4"/>
      <c r="AP2020" s="4"/>
      <c r="AQ2020" s="4"/>
      <c r="AR2020" s="4"/>
      <c r="AS2020" s="4"/>
      <c r="AT2020" s="4"/>
      <c r="AU2020" s="4"/>
      <c r="AV2020" s="4"/>
      <c r="AW2020" s="4"/>
      <c r="AX2020" s="4"/>
      <c r="AY2020" s="4"/>
      <c r="AZ2020" s="4"/>
      <c r="BA2020" s="4"/>
      <c r="BB2020" s="4"/>
      <c r="BC2020" s="4"/>
      <c r="BD2020" s="4"/>
      <c r="BE2020" s="4"/>
      <c r="BF2020" s="4"/>
      <c r="BG2020" s="4"/>
      <c r="BH2020" s="4"/>
      <c r="BI2020" s="4"/>
      <c r="BJ2020" s="243" t="str">
        <f t="shared" si="191"/>
        <v>ICT_TNLT</v>
      </c>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row>
    <row r="2021" ht="14.25" customHeight="1">
      <c r="A2021" s="1" t="str">
        <f t="shared" si="198"/>
        <v/>
      </c>
      <c r="B2021" s="103" t="str">
        <f t="shared" si="4"/>
        <v>Tự do chọn</v>
      </c>
      <c r="C2021" s="4" t="s">
        <v>8958</v>
      </c>
      <c r="D2021" s="4"/>
      <c r="E2021" s="4"/>
      <c r="F2021" s="4"/>
      <c r="G2021" s="4"/>
      <c r="H2021" s="4"/>
      <c r="I2021" s="4"/>
      <c r="J2021" s="4" t="s">
        <v>8631</v>
      </c>
      <c r="K2021" s="4"/>
      <c r="L2021" s="4" t="s">
        <v>8958</v>
      </c>
      <c r="M2021" s="4" t="s">
        <v>48</v>
      </c>
      <c r="N2021" s="4" t="s">
        <v>5</v>
      </c>
      <c r="O2021" s="4"/>
      <c r="P2021" s="4"/>
      <c r="Q2021" s="4"/>
      <c r="R2021" s="4" t="s">
        <v>150</v>
      </c>
      <c r="S2021" s="4" t="s">
        <v>150</v>
      </c>
      <c r="T2021" s="4" t="s">
        <v>150</v>
      </c>
      <c r="U2021" s="4" t="s">
        <v>150</v>
      </c>
      <c r="V2021" s="4" t="s">
        <v>150</v>
      </c>
      <c r="W2021" s="4" t="s">
        <v>150</v>
      </c>
      <c r="X2021" s="4" t="s">
        <v>150</v>
      </c>
      <c r="Y2021" s="4"/>
      <c r="Z2021" s="4"/>
      <c r="AA2021" s="4">
        <v>2023.0</v>
      </c>
      <c r="AB2021" s="4" t="s">
        <v>48</v>
      </c>
      <c r="AC2021" s="4"/>
      <c r="AD2021" s="4"/>
      <c r="AE2021" s="4"/>
      <c r="AF2021" s="4"/>
      <c r="AG2021" s="4"/>
      <c r="AH2021" s="4"/>
      <c r="AI2021" s="4"/>
      <c r="AJ2021" s="4"/>
      <c r="AK2021" s="4"/>
      <c r="AL2021" s="4"/>
      <c r="AM2021" s="4"/>
      <c r="AN2021" s="4"/>
      <c r="AO2021" s="4"/>
      <c r="AP2021" s="4"/>
      <c r="AQ2021" s="4"/>
      <c r="AR2021" s="4"/>
      <c r="AS2021" s="4"/>
      <c r="AT2021" s="4"/>
      <c r="AU2021" s="4"/>
      <c r="AV2021" s="4"/>
      <c r="AW2021" s="4"/>
      <c r="AX2021" s="4"/>
      <c r="AY2021" s="4"/>
      <c r="AZ2021" s="4"/>
      <c r="BA2021" s="4"/>
      <c r="BB2021" s="4"/>
      <c r="BC2021" s="4"/>
      <c r="BD2021" s="4"/>
      <c r="BE2021" s="4"/>
      <c r="BF2021" s="4"/>
      <c r="BG2021" s="4"/>
      <c r="BH2021" s="4"/>
      <c r="BI2021" s="4"/>
      <c r="BJ2021" s="243" t="str">
        <f t="shared" si="191"/>
        <v>TNLT</v>
      </c>
      <c r="BK2021" s="4"/>
      <c r="BL2021" s="4"/>
      <c r="BM2021" s="4"/>
      <c r="BN2021" s="4"/>
      <c r="BO2021" s="4"/>
      <c r="BP2021" s="4"/>
      <c r="BQ2021" s="4"/>
      <c r="BR2021" s="4"/>
      <c r="BS2021" s="4"/>
      <c r="BT2021" s="4"/>
      <c r="BU2021" s="4"/>
      <c r="BV2021" s="4"/>
      <c r="BW2021" s="4"/>
      <c r="BX2021" s="4"/>
      <c r="BY2021" s="4"/>
      <c r="BZ2021" s="4"/>
      <c r="CA2021" s="4"/>
      <c r="CB2021" s="4"/>
      <c r="CC2021" s="4"/>
      <c r="CD2021" s="4"/>
      <c r="CE2021" s="4"/>
      <c r="CF2021" s="4"/>
      <c r="CG2021" s="4"/>
      <c r="CH2021" s="4"/>
      <c r="CI2021" s="4"/>
      <c r="CJ2021" s="4"/>
      <c r="CK2021" s="4"/>
      <c r="CL2021" s="4"/>
      <c r="CM2021" s="4"/>
    </row>
    <row r="2022" ht="14.25" customHeight="1">
      <c r="A2022" s="1" t="str">
        <f t="shared" si="198"/>
        <v/>
      </c>
      <c r="B2022" s="103" t="str">
        <f t="shared" si="4"/>
        <v>Tự do chọn</v>
      </c>
      <c r="C2022" s="4" t="s">
        <v>8959</v>
      </c>
      <c r="D2022" s="4"/>
      <c r="E2022" s="4"/>
      <c r="F2022" s="4"/>
      <c r="G2022" s="4"/>
      <c r="H2022" s="4"/>
      <c r="I2022" s="4"/>
      <c r="J2022" s="4" t="s">
        <v>8631</v>
      </c>
      <c r="K2022" s="4"/>
      <c r="L2022" s="4" t="s">
        <v>8959</v>
      </c>
      <c r="M2022" s="4" t="s">
        <v>48</v>
      </c>
      <c r="N2022" s="4" t="s">
        <v>5</v>
      </c>
      <c r="O2022" s="4"/>
      <c r="P2022" s="4"/>
      <c r="Q2022" s="4"/>
      <c r="R2022" s="4" t="s">
        <v>150</v>
      </c>
      <c r="S2022" s="4" t="s">
        <v>150</v>
      </c>
      <c r="T2022" s="4" t="s">
        <v>150</v>
      </c>
      <c r="U2022" s="4" t="s">
        <v>150</v>
      </c>
      <c r="V2022" s="4" t="s">
        <v>150</v>
      </c>
      <c r="W2022" s="4" t="s">
        <v>150</v>
      </c>
      <c r="X2022" s="4" t="s">
        <v>150</v>
      </c>
      <c r="Y2022" s="4"/>
      <c r="Z2022" s="4"/>
      <c r="AA2022" s="4">
        <v>2025.0</v>
      </c>
      <c r="AB2022" s="4" t="s">
        <v>48</v>
      </c>
      <c r="AC2022" s="4"/>
      <c r="AD2022" s="4"/>
      <c r="AE2022" s="4"/>
      <c r="AF2022" s="4"/>
      <c r="AG2022" s="4"/>
      <c r="AH2022" s="4"/>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c r="BE2022" s="4"/>
      <c r="BF2022" s="4"/>
      <c r="BG2022" s="4"/>
      <c r="BH2022" s="4"/>
      <c r="BI2022" s="4"/>
      <c r="BJ2022" s="243" t="str">
        <f t="shared" si="191"/>
        <v>TNLT</v>
      </c>
      <c r="BK2022" s="4"/>
      <c r="BL2022" s="4"/>
      <c r="BM2022" s="4"/>
      <c r="BN2022" s="4"/>
      <c r="BO2022" s="4"/>
      <c r="BP2022" s="4"/>
      <c r="BQ2022" s="4"/>
      <c r="BR2022" s="4"/>
      <c r="BS2022" s="4"/>
      <c r="BT2022" s="4"/>
      <c r="BU2022" s="4"/>
      <c r="BV2022" s="4"/>
      <c r="BW2022" s="4"/>
      <c r="BX2022" s="4"/>
      <c r="BY2022" s="4"/>
      <c r="BZ2022" s="4"/>
      <c r="CA2022" s="4"/>
      <c r="CB2022" s="4"/>
      <c r="CC2022" s="4"/>
      <c r="CD2022" s="4"/>
      <c r="CE2022" s="4"/>
      <c r="CF2022" s="4"/>
      <c r="CG2022" s="4"/>
      <c r="CH2022" s="4"/>
      <c r="CI2022" s="4"/>
      <c r="CJ2022" s="4"/>
      <c r="CK2022" s="4"/>
      <c r="CL2022" s="4"/>
      <c r="CM2022" s="4"/>
    </row>
    <row r="2023" ht="14.25" customHeight="1">
      <c r="A2023" s="1" t="str">
        <f t="shared" si="198"/>
        <v/>
      </c>
      <c r="B2023" s="103" t="str">
        <f t="shared" si="4"/>
        <v>Tự do chọn</v>
      </c>
      <c r="C2023" s="4" t="s">
        <v>8960</v>
      </c>
      <c r="D2023" s="4"/>
      <c r="E2023" s="4"/>
      <c r="F2023" s="4"/>
      <c r="G2023" s="4"/>
      <c r="H2023" s="4"/>
      <c r="I2023" s="4"/>
      <c r="J2023" s="4" t="s">
        <v>8631</v>
      </c>
      <c r="K2023" s="4"/>
      <c r="L2023" s="4" t="s">
        <v>8960</v>
      </c>
      <c r="M2023" s="4" t="s">
        <v>48</v>
      </c>
      <c r="N2023" s="4" t="s">
        <v>5</v>
      </c>
      <c r="O2023" s="4"/>
      <c r="P2023" s="4"/>
      <c r="Q2023" s="4"/>
      <c r="R2023" s="4" t="s">
        <v>150</v>
      </c>
      <c r="S2023" s="4" t="s">
        <v>150</v>
      </c>
      <c r="T2023" s="4" t="s">
        <v>150</v>
      </c>
      <c r="U2023" s="4" t="s">
        <v>150</v>
      </c>
      <c r="V2023" s="4" t="s">
        <v>150</v>
      </c>
      <c r="W2023" s="4" t="s">
        <v>150</v>
      </c>
      <c r="X2023" s="4" t="s">
        <v>150</v>
      </c>
      <c r="Y2023" s="4"/>
      <c r="Z2023" s="4"/>
      <c r="AA2023" s="4">
        <v>2027.0</v>
      </c>
      <c r="AB2023" s="4" t="s">
        <v>48</v>
      </c>
      <c r="AC2023" s="4"/>
      <c r="AD2023" s="4"/>
      <c r="AE2023" s="4"/>
      <c r="AF2023" s="4"/>
      <c r="AG2023" s="4"/>
      <c r="AH2023" s="4"/>
      <c r="AI2023" s="4"/>
      <c r="AJ2023" s="4"/>
      <c r="AK2023" s="4"/>
      <c r="AL2023" s="4"/>
      <c r="AM2023" s="4"/>
      <c r="AN2023" s="4"/>
      <c r="AO2023" s="4"/>
      <c r="AP2023" s="4"/>
      <c r="AQ2023" s="4"/>
      <c r="AR2023" s="4"/>
      <c r="AS2023" s="4"/>
      <c r="AT2023" s="4"/>
      <c r="AU2023" s="4"/>
      <c r="AV2023" s="4"/>
      <c r="AW2023" s="4"/>
      <c r="AX2023" s="4"/>
      <c r="AY2023" s="4"/>
      <c r="AZ2023" s="4"/>
      <c r="BA2023" s="4"/>
      <c r="BB2023" s="4"/>
      <c r="BC2023" s="4"/>
      <c r="BD2023" s="4"/>
      <c r="BE2023" s="4"/>
      <c r="BF2023" s="4"/>
      <c r="BG2023" s="4"/>
      <c r="BH2023" s="4"/>
      <c r="BI2023" s="4"/>
      <c r="BJ2023" s="243" t="str">
        <f t="shared" si="191"/>
        <v>TNLT</v>
      </c>
      <c r="BK2023" s="4"/>
      <c r="BL2023" s="4"/>
      <c r="BM2023" s="4"/>
      <c r="BN2023" s="4"/>
      <c r="BO2023" s="4"/>
      <c r="BP2023" s="4"/>
      <c r="BQ2023" s="4"/>
      <c r="BR2023" s="4"/>
      <c r="BS2023" s="4"/>
      <c r="BT2023" s="4"/>
      <c r="BU2023" s="4"/>
      <c r="BV2023" s="4"/>
      <c r="BW2023" s="4"/>
      <c r="BX2023" s="4"/>
      <c r="BY2023" s="4"/>
      <c r="BZ2023" s="4"/>
      <c r="CA2023" s="4"/>
      <c r="CB2023" s="4"/>
      <c r="CC2023" s="4"/>
      <c r="CD2023" s="4"/>
      <c r="CE2023" s="4"/>
      <c r="CF2023" s="4"/>
      <c r="CG2023" s="4"/>
      <c r="CH2023" s="4"/>
      <c r="CI2023" s="4"/>
      <c r="CJ2023" s="4"/>
      <c r="CK2023" s="4"/>
      <c r="CL2023" s="4"/>
      <c r="CM2023" s="4"/>
    </row>
    <row r="2024" ht="14.25" customHeight="1">
      <c r="A2024" s="1" t="str">
        <f t="shared" si="198"/>
        <v/>
      </c>
      <c r="B2024" s="103" t="str">
        <f t="shared" si="4"/>
        <v>Tự do chọn</v>
      </c>
      <c r="C2024" s="4" t="s">
        <v>8961</v>
      </c>
      <c r="D2024" s="4"/>
      <c r="E2024" s="4"/>
      <c r="F2024" s="4"/>
      <c r="G2024" s="4"/>
      <c r="H2024" s="4"/>
      <c r="I2024" s="4"/>
      <c r="J2024" s="4" t="s">
        <v>8631</v>
      </c>
      <c r="K2024" s="4"/>
      <c r="L2024" s="4" t="s">
        <v>8961</v>
      </c>
      <c r="M2024" s="4" t="s">
        <v>48</v>
      </c>
      <c r="N2024" s="4" t="s">
        <v>5</v>
      </c>
      <c r="O2024" s="4"/>
      <c r="P2024" s="4"/>
      <c r="Q2024" s="4"/>
      <c r="R2024" s="4" t="s">
        <v>150</v>
      </c>
      <c r="S2024" s="4" t="s">
        <v>150</v>
      </c>
      <c r="T2024" s="4" t="s">
        <v>150</v>
      </c>
      <c r="U2024" s="4" t="s">
        <v>150</v>
      </c>
      <c r="V2024" s="4" t="s">
        <v>150</v>
      </c>
      <c r="W2024" s="4" t="s">
        <v>150</v>
      </c>
      <c r="X2024" s="4" t="s">
        <v>150</v>
      </c>
      <c r="Y2024" s="4"/>
      <c r="Z2024" s="4"/>
      <c r="AA2024" s="4">
        <v>2029.0</v>
      </c>
      <c r="AB2024" s="4" t="s">
        <v>48</v>
      </c>
      <c r="AC2024" s="4"/>
      <c r="AD2024" s="4"/>
      <c r="AE2024" s="4"/>
      <c r="AF2024" s="4"/>
      <c r="AG2024" s="4"/>
      <c r="AH2024" s="4"/>
      <c r="AI2024" s="4"/>
      <c r="AJ2024" s="4"/>
      <c r="AK2024" s="4"/>
      <c r="AL2024" s="4"/>
      <c r="AM2024" s="4"/>
      <c r="AN2024" s="4"/>
      <c r="AO2024" s="4"/>
      <c r="AP2024" s="4"/>
      <c r="AQ2024" s="4"/>
      <c r="AR2024" s="4"/>
      <c r="AS2024" s="4"/>
      <c r="AT2024" s="4"/>
      <c r="AU2024" s="4"/>
      <c r="AV2024" s="4"/>
      <c r="AW2024" s="4"/>
      <c r="AX2024" s="4"/>
      <c r="AY2024" s="4"/>
      <c r="AZ2024" s="4"/>
      <c r="BA2024" s="4"/>
      <c r="BB2024" s="4"/>
      <c r="BC2024" s="4"/>
      <c r="BD2024" s="4"/>
      <c r="BE2024" s="4"/>
      <c r="BF2024" s="4"/>
      <c r="BG2024" s="4"/>
      <c r="BH2024" s="4"/>
      <c r="BI2024" s="4"/>
      <c r="BJ2024" s="243" t="str">
        <f t="shared" si="191"/>
        <v>TNLT</v>
      </c>
      <c r="BK2024" s="4"/>
      <c r="BL2024" s="4"/>
      <c r="BM2024" s="4"/>
      <c r="BN2024" s="4"/>
      <c r="BO2024" s="4"/>
      <c r="BP2024" s="4"/>
      <c r="BQ2024" s="4"/>
      <c r="BR2024" s="4"/>
      <c r="BS2024" s="4"/>
      <c r="BT2024" s="4"/>
      <c r="BU2024" s="4"/>
      <c r="BV2024" s="4"/>
      <c r="BW2024" s="4"/>
      <c r="BX2024" s="4"/>
      <c r="BY2024" s="4"/>
      <c r="BZ2024" s="4"/>
      <c r="CA2024" s="4"/>
      <c r="CB2024" s="4"/>
      <c r="CC2024" s="4"/>
      <c r="CD2024" s="4"/>
      <c r="CE2024" s="4"/>
      <c r="CF2024" s="4"/>
      <c r="CG2024" s="4"/>
      <c r="CH2024" s="4"/>
      <c r="CI2024" s="4"/>
      <c r="CJ2024" s="4"/>
      <c r="CK2024" s="4"/>
      <c r="CL2024" s="4"/>
      <c r="CM2024" s="4"/>
    </row>
    <row r="2025" ht="14.25" customHeight="1">
      <c r="A2025" s="1" t="str">
        <f t="shared" si="198"/>
        <v/>
      </c>
      <c r="B2025" s="103" t="str">
        <f t="shared" si="4"/>
        <v>Tự do chọn</v>
      </c>
      <c r="C2025" s="4" t="s">
        <v>8965</v>
      </c>
      <c r="D2025" s="4"/>
      <c r="E2025" s="4"/>
      <c r="F2025" s="4"/>
      <c r="G2025" s="4"/>
      <c r="H2025" s="4"/>
      <c r="I2025" s="4"/>
      <c r="J2025" s="4" t="s">
        <v>8631</v>
      </c>
      <c r="K2025" s="4"/>
      <c r="L2025" s="4" t="s">
        <v>8965</v>
      </c>
      <c r="M2025" s="4" t="s">
        <v>48</v>
      </c>
      <c r="N2025" s="4" t="s">
        <v>5</v>
      </c>
      <c r="O2025" s="4"/>
      <c r="P2025" s="4"/>
      <c r="Q2025" s="4"/>
      <c r="R2025" s="4" t="s">
        <v>150</v>
      </c>
      <c r="S2025" s="4" t="s">
        <v>150</v>
      </c>
      <c r="T2025" s="4" t="s">
        <v>150</v>
      </c>
      <c r="U2025" s="4" t="s">
        <v>150</v>
      </c>
      <c r="V2025" s="4" t="s">
        <v>150</v>
      </c>
      <c r="W2025" s="4" t="s">
        <v>150</v>
      </c>
      <c r="X2025" s="4" t="s">
        <v>150</v>
      </c>
      <c r="Y2025" s="4"/>
      <c r="Z2025" s="4"/>
      <c r="AA2025" s="4">
        <v>2031.0</v>
      </c>
      <c r="AB2025" s="4" t="s">
        <v>48</v>
      </c>
      <c r="AC2025" s="4"/>
      <c r="AD2025" s="4"/>
      <c r="AE2025" s="4"/>
      <c r="AF2025" s="4"/>
      <c r="AG2025" s="4"/>
      <c r="AH2025" s="4"/>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c r="BE2025" s="4"/>
      <c r="BF2025" s="4"/>
      <c r="BG2025" s="4"/>
      <c r="BH2025" s="4"/>
      <c r="BI2025" s="4"/>
      <c r="BJ2025" s="243" t="str">
        <f t="shared" si="191"/>
        <v>TNLT</v>
      </c>
      <c r="BK2025" s="4"/>
      <c r="BL2025" s="4"/>
      <c r="BM2025" s="4"/>
      <c r="BN2025" s="4"/>
      <c r="BO2025" s="4"/>
      <c r="BP2025" s="4"/>
      <c r="BQ2025" s="4"/>
      <c r="BR2025" s="4"/>
      <c r="BS2025" s="4"/>
      <c r="BT2025" s="4"/>
      <c r="BU2025" s="4"/>
      <c r="BV2025" s="4"/>
      <c r="BW2025" s="4"/>
      <c r="BX2025" s="4"/>
      <c r="BY2025" s="4"/>
      <c r="BZ2025" s="4"/>
      <c r="CA2025" s="4"/>
      <c r="CB2025" s="4"/>
      <c r="CC2025" s="4"/>
      <c r="CD2025" s="4"/>
      <c r="CE2025" s="4"/>
      <c r="CF2025" s="4"/>
      <c r="CG2025" s="4"/>
      <c r="CH2025" s="4"/>
      <c r="CI2025" s="4"/>
      <c r="CJ2025" s="4"/>
      <c r="CK2025" s="4"/>
      <c r="CL2025" s="4"/>
      <c r="CM2025" s="4"/>
    </row>
    <row r="2026" ht="14.25" customHeight="1">
      <c r="A2026" s="1" t="str">
        <f t="shared" si="198"/>
        <v/>
      </c>
      <c r="B2026" s="103" t="str">
        <f t="shared" si="4"/>
        <v>Tự do chọn</v>
      </c>
      <c r="C2026" s="4" t="s">
        <v>8966</v>
      </c>
      <c r="D2026" s="4"/>
      <c r="E2026" s="4"/>
      <c r="F2026" s="4"/>
      <c r="G2026" s="4"/>
      <c r="H2026" s="4"/>
      <c r="I2026" s="4"/>
      <c r="J2026" s="4" t="s">
        <v>8631</v>
      </c>
      <c r="K2026" s="4"/>
      <c r="L2026" s="4" t="s">
        <v>8966</v>
      </c>
      <c r="M2026" s="4" t="s">
        <v>48</v>
      </c>
      <c r="N2026" s="4" t="s">
        <v>5</v>
      </c>
      <c r="O2026" s="4"/>
      <c r="P2026" s="4"/>
      <c r="Q2026" s="4"/>
      <c r="R2026" s="4" t="s">
        <v>150</v>
      </c>
      <c r="S2026" s="4" t="s">
        <v>150</v>
      </c>
      <c r="T2026" s="4" t="s">
        <v>150</v>
      </c>
      <c r="U2026" s="4" t="s">
        <v>150</v>
      </c>
      <c r="V2026" s="4" t="s">
        <v>150</v>
      </c>
      <c r="W2026" s="4" t="s">
        <v>150</v>
      </c>
      <c r="X2026" s="4" t="s">
        <v>150</v>
      </c>
      <c r="Y2026" s="4"/>
      <c r="Z2026" s="4"/>
      <c r="AA2026" s="4">
        <v>2033.0</v>
      </c>
      <c r="AB2026" s="4" t="s">
        <v>48</v>
      </c>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4"/>
      <c r="BH2026" s="4"/>
      <c r="BI2026" s="4"/>
      <c r="BJ2026" s="243" t="str">
        <f t="shared" si="191"/>
        <v>TNLT</v>
      </c>
      <c r="BK2026" s="4"/>
      <c r="BL2026" s="4"/>
      <c r="BM2026" s="4"/>
      <c r="BN2026" s="4"/>
      <c r="BO2026" s="4"/>
      <c r="BP2026" s="4"/>
      <c r="BQ2026" s="4"/>
      <c r="BR2026" s="4"/>
      <c r="BS2026" s="4"/>
      <c r="BT2026" s="4"/>
      <c r="BU2026" s="4"/>
      <c r="BV2026" s="4"/>
      <c r="BW2026" s="4"/>
      <c r="BX2026" s="4"/>
      <c r="BY2026" s="4"/>
      <c r="BZ2026" s="4"/>
      <c r="CA2026" s="4"/>
      <c r="CB2026" s="4"/>
      <c r="CC2026" s="4"/>
      <c r="CD2026" s="4"/>
      <c r="CE2026" s="4"/>
      <c r="CF2026" s="4"/>
      <c r="CG2026" s="4"/>
      <c r="CH2026" s="4"/>
      <c r="CI2026" s="4"/>
      <c r="CJ2026" s="4"/>
      <c r="CK2026" s="4"/>
      <c r="CL2026" s="4"/>
      <c r="CM2026" s="4"/>
    </row>
    <row r="2027" ht="14.25" customHeight="1">
      <c r="A2027" s="1" t="str">
        <f t="shared" si="198"/>
        <v/>
      </c>
      <c r="B2027" s="103" t="str">
        <f t="shared" si="4"/>
        <v>Tự do chọn</v>
      </c>
      <c r="C2027" s="4" t="s">
        <v>8967</v>
      </c>
      <c r="D2027" s="4"/>
      <c r="E2027" s="4"/>
      <c r="F2027" s="4"/>
      <c r="G2027" s="4"/>
      <c r="H2027" s="4"/>
      <c r="I2027" s="4"/>
      <c r="J2027" s="4" t="s">
        <v>8631</v>
      </c>
      <c r="K2027" s="4"/>
      <c r="L2027" s="4" t="s">
        <v>8967</v>
      </c>
      <c r="M2027" s="4" t="s">
        <v>48</v>
      </c>
      <c r="N2027" s="4" t="s">
        <v>8</v>
      </c>
      <c r="O2027" s="4"/>
      <c r="P2027" s="4"/>
      <c r="Q2027" s="4"/>
      <c r="R2027" s="4" t="s">
        <v>150</v>
      </c>
      <c r="S2027" s="4" t="s">
        <v>150</v>
      </c>
      <c r="T2027" s="4" t="s">
        <v>150</v>
      </c>
      <c r="U2027" s="4" t="s">
        <v>150</v>
      </c>
      <c r="V2027" s="4" t="s">
        <v>150</v>
      </c>
      <c r="W2027" s="4" t="s">
        <v>150</v>
      </c>
      <c r="X2027" s="4" t="s">
        <v>150</v>
      </c>
      <c r="Y2027" s="4"/>
      <c r="Z2027" s="4"/>
      <c r="AA2027" s="4">
        <v>2035.0</v>
      </c>
      <c r="AB2027" s="4" t="s">
        <v>48</v>
      </c>
      <c r="AC2027" s="4"/>
      <c r="AD2027" s="4"/>
      <c r="AE2027" s="4"/>
      <c r="AF2027" s="4"/>
      <c r="AG2027" s="4"/>
      <c r="AH2027" s="4"/>
      <c r="AI2027" s="4"/>
      <c r="AJ2027" s="4"/>
      <c r="AK2027" s="4"/>
      <c r="AL2027" s="4"/>
      <c r="AM2027" s="4"/>
      <c r="AN2027" s="4"/>
      <c r="AO2027" s="4"/>
      <c r="AP2027" s="4"/>
      <c r="AQ2027" s="4"/>
      <c r="AR2027" s="4"/>
      <c r="AS2027" s="4"/>
      <c r="AT2027" s="4"/>
      <c r="AU2027" s="4"/>
      <c r="AV2027" s="4"/>
      <c r="AW2027" s="4"/>
      <c r="AX2027" s="4"/>
      <c r="AY2027" s="4"/>
      <c r="AZ2027" s="4"/>
      <c r="BA2027" s="4"/>
      <c r="BB2027" s="4"/>
      <c r="BC2027" s="4"/>
      <c r="BD2027" s="4"/>
      <c r="BE2027" s="4"/>
      <c r="BF2027" s="4"/>
      <c r="BG2027" s="4"/>
      <c r="BH2027" s="4"/>
      <c r="BI2027" s="4"/>
      <c r="BJ2027" s="243" t="str">
        <f t="shared" si="191"/>
        <v>TNBT</v>
      </c>
      <c r="BK2027" s="4"/>
      <c r="BL2027" s="4"/>
      <c r="BM2027" s="4"/>
      <c r="BN2027" s="4"/>
      <c r="BO2027" s="4"/>
      <c r="BP2027" s="4"/>
      <c r="BQ2027" s="4"/>
      <c r="BR2027" s="4"/>
      <c r="BS2027" s="4"/>
      <c r="BT2027" s="4"/>
      <c r="BU2027" s="4"/>
      <c r="BV2027" s="4"/>
      <c r="BW2027" s="4"/>
      <c r="BX2027" s="4"/>
      <c r="BY2027" s="4"/>
      <c r="BZ2027" s="4"/>
      <c r="CA2027" s="4"/>
      <c r="CB2027" s="4"/>
      <c r="CC2027" s="4"/>
      <c r="CD2027" s="4"/>
      <c r="CE2027" s="4"/>
      <c r="CF2027" s="4"/>
      <c r="CG2027" s="4"/>
      <c r="CH2027" s="4"/>
      <c r="CI2027" s="4"/>
      <c r="CJ2027" s="4"/>
      <c r="CK2027" s="4"/>
      <c r="CL2027" s="4"/>
      <c r="CM2027" s="4"/>
    </row>
    <row r="2028" ht="14.25" customHeight="1">
      <c r="A2028" s="1" t="str">
        <f t="shared" si="198"/>
        <v/>
      </c>
      <c r="B2028" s="103" t="str">
        <f t="shared" si="4"/>
        <v>Tự do chọn</v>
      </c>
      <c r="C2028" s="4" t="s">
        <v>8971</v>
      </c>
      <c r="D2028" s="4"/>
      <c r="E2028" s="4"/>
      <c r="F2028" s="4"/>
      <c r="G2028" s="4"/>
      <c r="H2028" s="4"/>
      <c r="I2028" s="4"/>
      <c r="J2028" s="4" t="s">
        <v>8631</v>
      </c>
      <c r="K2028" s="4"/>
      <c r="L2028" s="4" t="s">
        <v>8971</v>
      </c>
      <c r="M2028" s="4" t="s">
        <v>48</v>
      </c>
      <c r="N2028" s="4" t="s">
        <v>8</v>
      </c>
      <c r="O2028" s="4"/>
      <c r="P2028" s="4"/>
      <c r="Q2028" s="4"/>
      <c r="R2028" s="4" t="s">
        <v>150</v>
      </c>
      <c r="S2028" s="4" t="s">
        <v>150</v>
      </c>
      <c r="T2028" s="4" t="s">
        <v>150</v>
      </c>
      <c r="U2028" s="4" t="s">
        <v>150</v>
      </c>
      <c r="V2028" s="4" t="s">
        <v>150</v>
      </c>
      <c r="W2028" s="4" t="s">
        <v>150</v>
      </c>
      <c r="X2028" s="4" t="s">
        <v>150</v>
      </c>
      <c r="Y2028" s="4"/>
      <c r="Z2028" s="4"/>
      <c r="AA2028" s="4">
        <v>2037.0</v>
      </c>
      <c r="AB2028" s="4" t="s">
        <v>48</v>
      </c>
      <c r="AC2028" s="4"/>
      <c r="AD2028" s="4"/>
      <c r="AE2028" s="4"/>
      <c r="AF2028" s="4"/>
      <c r="AG2028" s="4"/>
      <c r="AH2028" s="4"/>
      <c r="AI2028" s="4"/>
      <c r="AJ2028" s="4"/>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c r="BI2028" s="4"/>
      <c r="BJ2028" s="243" t="str">
        <f t="shared" si="191"/>
        <v>TNBT</v>
      </c>
      <c r="BK2028" s="4"/>
      <c r="BL2028" s="4"/>
      <c r="BM2028" s="4"/>
      <c r="BN2028" s="4"/>
      <c r="BO2028" s="4"/>
      <c r="BP2028" s="4"/>
      <c r="BQ2028" s="4"/>
      <c r="BR2028" s="4"/>
      <c r="BS2028" s="4"/>
      <c r="BT2028" s="4"/>
      <c r="BU2028" s="4"/>
      <c r="BV2028" s="4"/>
      <c r="BW2028" s="4"/>
      <c r="BX2028" s="4"/>
      <c r="BY2028" s="4"/>
      <c r="BZ2028" s="4"/>
      <c r="CA2028" s="4"/>
      <c r="CB2028" s="4"/>
      <c r="CC2028" s="4"/>
      <c r="CD2028" s="4"/>
      <c r="CE2028" s="4"/>
      <c r="CF2028" s="4"/>
      <c r="CG2028" s="4"/>
      <c r="CH2028" s="4"/>
      <c r="CI2028" s="4"/>
      <c r="CJ2028" s="4"/>
      <c r="CK2028" s="4"/>
      <c r="CL2028" s="4"/>
      <c r="CM2028" s="4"/>
    </row>
    <row r="2029" ht="14.25" customHeight="1">
      <c r="A2029" s="1" t="str">
        <f t="shared" si="198"/>
        <v/>
      </c>
      <c r="B2029" s="103" t="str">
        <f t="shared" si="4"/>
        <v>Tự do chọn</v>
      </c>
      <c r="C2029" s="4" t="s">
        <v>8972</v>
      </c>
      <c r="D2029" s="4"/>
      <c r="E2029" s="4"/>
      <c r="F2029" s="4"/>
      <c r="G2029" s="4"/>
      <c r="H2029" s="4"/>
      <c r="I2029" s="4"/>
      <c r="J2029" s="4" t="s">
        <v>8631</v>
      </c>
      <c r="K2029" s="4"/>
      <c r="L2029" s="4" t="s">
        <v>8972</v>
      </c>
      <c r="M2029" s="4" t="s">
        <v>48</v>
      </c>
      <c r="N2029" s="4" t="s">
        <v>8</v>
      </c>
      <c r="O2029" s="4"/>
      <c r="P2029" s="4"/>
      <c r="Q2029" s="4"/>
      <c r="R2029" s="4" t="s">
        <v>150</v>
      </c>
      <c r="S2029" s="4" t="s">
        <v>150</v>
      </c>
      <c r="T2029" s="4" t="s">
        <v>150</v>
      </c>
      <c r="U2029" s="4" t="s">
        <v>150</v>
      </c>
      <c r="V2029" s="4" t="s">
        <v>150</v>
      </c>
      <c r="W2029" s="4" t="s">
        <v>150</v>
      </c>
      <c r="X2029" s="4" t="s">
        <v>150</v>
      </c>
      <c r="Y2029" s="4"/>
      <c r="Z2029" s="4"/>
      <c r="AA2029" s="4">
        <v>2039.0</v>
      </c>
      <c r="AB2029" s="4" t="s">
        <v>48</v>
      </c>
      <c r="AC2029" s="4"/>
      <c r="AD2029" s="4"/>
      <c r="AE2029" s="4"/>
      <c r="AF2029" s="4"/>
      <c r="AG2029" s="4"/>
      <c r="AH2029" s="4"/>
      <c r="AI2029" s="4"/>
      <c r="AJ2029" s="4"/>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c r="BI2029" s="4"/>
      <c r="BJ2029" s="243" t="str">
        <f t="shared" si="191"/>
        <v>TNBT</v>
      </c>
      <c r="BK2029" s="4"/>
      <c r="BL2029" s="4"/>
      <c r="BM2029" s="4"/>
      <c r="BN2029" s="4"/>
      <c r="BO2029" s="4"/>
      <c r="BP2029" s="4"/>
      <c r="BQ2029" s="4"/>
      <c r="BR2029" s="4"/>
      <c r="BS2029" s="4"/>
      <c r="BT2029" s="4"/>
      <c r="BU2029" s="4"/>
      <c r="BV2029" s="4"/>
      <c r="BW2029" s="4"/>
      <c r="BX2029" s="4"/>
      <c r="BY2029" s="4"/>
      <c r="BZ2029" s="4"/>
      <c r="CA2029" s="4"/>
      <c r="CB2029" s="4"/>
      <c r="CC2029" s="4"/>
      <c r="CD2029" s="4"/>
      <c r="CE2029" s="4"/>
      <c r="CF2029" s="4"/>
      <c r="CG2029" s="4"/>
      <c r="CH2029" s="4"/>
      <c r="CI2029" s="4"/>
      <c r="CJ2029" s="4"/>
      <c r="CK2029" s="4"/>
      <c r="CL2029" s="4"/>
      <c r="CM2029" s="4"/>
    </row>
    <row r="2030" ht="14.25" customHeight="1">
      <c r="A2030" s="1" t="str">
        <f t="shared" si="198"/>
        <v/>
      </c>
      <c r="B2030" s="103" t="str">
        <f t="shared" si="4"/>
        <v>Tự do chọn</v>
      </c>
      <c r="C2030" s="4" t="s">
        <v>8973</v>
      </c>
      <c r="D2030" s="4"/>
      <c r="E2030" s="4"/>
      <c r="F2030" s="4"/>
      <c r="G2030" s="4"/>
      <c r="H2030" s="4"/>
      <c r="I2030" s="4"/>
      <c r="J2030" s="4" t="s">
        <v>8631</v>
      </c>
      <c r="K2030" s="4"/>
      <c r="L2030" s="4" t="s">
        <v>8973</v>
      </c>
      <c r="M2030" s="4" t="s">
        <v>48</v>
      </c>
      <c r="N2030" s="4" t="s">
        <v>8</v>
      </c>
      <c r="O2030" s="4"/>
      <c r="P2030" s="4"/>
      <c r="Q2030" s="4"/>
      <c r="R2030" s="4" t="s">
        <v>150</v>
      </c>
      <c r="S2030" s="4" t="s">
        <v>150</v>
      </c>
      <c r="T2030" s="4" t="s">
        <v>150</v>
      </c>
      <c r="U2030" s="4" t="s">
        <v>150</v>
      </c>
      <c r="V2030" s="4" t="s">
        <v>150</v>
      </c>
      <c r="W2030" s="4" t="s">
        <v>150</v>
      </c>
      <c r="X2030" s="4" t="s">
        <v>150</v>
      </c>
      <c r="Y2030" s="4"/>
      <c r="Z2030" s="4"/>
      <c r="AA2030" s="4">
        <v>2041.0</v>
      </c>
      <c r="AB2030" s="4" t="s">
        <v>48</v>
      </c>
      <c r="AC2030" s="4"/>
      <c r="AD2030" s="4"/>
      <c r="AE2030" s="4"/>
      <c r="AF2030" s="4"/>
      <c r="AG2030" s="4"/>
      <c r="AH2030" s="4"/>
      <c r="AI2030" s="4"/>
      <c r="AJ2030" s="4"/>
      <c r="AK2030" s="4"/>
      <c r="AL2030" s="4"/>
      <c r="AM2030" s="4"/>
      <c r="AN2030" s="4"/>
      <c r="AO2030" s="4"/>
      <c r="AP2030" s="4"/>
      <c r="AQ2030" s="4"/>
      <c r="AR2030" s="4"/>
      <c r="AS2030" s="4"/>
      <c r="AT2030" s="4"/>
      <c r="AU2030" s="4"/>
      <c r="AV2030" s="4"/>
      <c r="AW2030" s="4"/>
      <c r="AX2030" s="4"/>
      <c r="AY2030" s="4"/>
      <c r="AZ2030" s="4"/>
      <c r="BA2030" s="4"/>
      <c r="BB2030" s="4"/>
      <c r="BC2030" s="4"/>
      <c r="BD2030" s="4"/>
      <c r="BE2030" s="4"/>
      <c r="BF2030" s="4"/>
      <c r="BG2030" s="4"/>
      <c r="BH2030" s="4"/>
      <c r="BI2030" s="4"/>
      <c r="BJ2030" s="243" t="str">
        <f t="shared" si="191"/>
        <v>TNBT</v>
      </c>
      <c r="BK2030" s="4"/>
      <c r="BL2030" s="4"/>
      <c r="BM2030" s="4"/>
      <c r="BN2030" s="4"/>
      <c r="BO2030" s="4"/>
      <c r="BP2030" s="4"/>
      <c r="BQ2030" s="4"/>
      <c r="BR2030" s="4"/>
      <c r="BS2030" s="4"/>
      <c r="BT2030" s="4"/>
      <c r="BU2030" s="4"/>
      <c r="BV2030" s="4"/>
      <c r="BW2030" s="4"/>
      <c r="BX2030" s="4"/>
      <c r="BY2030" s="4"/>
      <c r="BZ2030" s="4"/>
      <c r="CA2030" s="4"/>
      <c r="CB2030" s="4"/>
      <c r="CC2030" s="4"/>
      <c r="CD2030" s="4"/>
      <c r="CE2030" s="4"/>
      <c r="CF2030" s="4"/>
      <c r="CG2030" s="4"/>
      <c r="CH2030" s="4"/>
      <c r="CI2030" s="4"/>
      <c r="CJ2030" s="4"/>
      <c r="CK2030" s="4"/>
      <c r="CL2030" s="4"/>
      <c r="CM2030" s="4"/>
    </row>
    <row r="2031" ht="14.25" customHeight="1">
      <c r="A2031" s="1" t="str">
        <f t="shared" si="198"/>
        <v/>
      </c>
      <c r="B2031" s="103" t="str">
        <f t="shared" si="4"/>
        <v>Tự do chọn</v>
      </c>
      <c r="C2031" s="4" t="s">
        <v>8974</v>
      </c>
      <c r="D2031" s="4"/>
      <c r="E2031" s="4"/>
      <c r="F2031" s="4"/>
      <c r="G2031" s="4"/>
      <c r="H2031" s="4"/>
      <c r="I2031" s="4"/>
      <c r="J2031" s="4" t="s">
        <v>8631</v>
      </c>
      <c r="K2031" s="4"/>
      <c r="L2031" s="4" t="s">
        <v>8974</v>
      </c>
      <c r="M2031" s="4" t="s">
        <v>48</v>
      </c>
      <c r="N2031" s="4" t="s">
        <v>8</v>
      </c>
      <c r="O2031" s="4"/>
      <c r="P2031" s="4"/>
      <c r="Q2031" s="4"/>
      <c r="R2031" s="4" t="s">
        <v>150</v>
      </c>
      <c r="S2031" s="4" t="s">
        <v>150</v>
      </c>
      <c r="T2031" s="4" t="s">
        <v>150</v>
      </c>
      <c r="U2031" s="4" t="s">
        <v>150</v>
      </c>
      <c r="V2031" s="4" t="s">
        <v>150</v>
      </c>
      <c r="W2031" s="4" t="s">
        <v>150</v>
      </c>
      <c r="X2031" s="4" t="s">
        <v>150</v>
      </c>
      <c r="Y2031" s="4"/>
      <c r="Z2031" s="4"/>
      <c r="AA2031" s="4">
        <v>2043.0</v>
      </c>
      <c r="AB2031" s="4" t="s">
        <v>48</v>
      </c>
      <c r="AC2031" s="4"/>
      <c r="AD2031" s="4"/>
      <c r="AE2031" s="4"/>
      <c r="AF2031" s="4"/>
      <c r="AG2031" s="4"/>
      <c r="AH2031" s="4"/>
      <c r="AI2031" s="4"/>
      <c r="AJ2031" s="4"/>
      <c r="AK2031" s="4"/>
      <c r="AL2031" s="4"/>
      <c r="AM2031" s="4"/>
      <c r="AN2031" s="4"/>
      <c r="AO2031" s="4"/>
      <c r="AP2031" s="4"/>
      <c r="AQ2031" s="4"/>
      <c r="AR2031" s="4"/>
      <c r="AS2031" s="4"/>
      <c r="AT2031" s="4"/>
      <c r="AU2031" s="4"/>
      <c r="AV2031" s="4"/>
      <c r="AW2031" s="4"/>
      <c r="AX2031" s="4"/>
      <c r="AY2031" s="4"/>
      <c r="AZ2031" s="4"/>
      <c r="BA2031" s="4"/>
      <c r="BB2031" s="4"/>
      <c r="BC2031" s="4"/>
      <c r="BD2031" s="4"/>
      <c r="BE2031" s="4"/>
      <c r="BF2031" s="4"/>
      <c r="BG2031" s="4"/>
      <c r="BH2031" s="4"/>
      <c r="BI2031" s="4"/>
      <c r="BJ2031" s="243" t="str">
        <f t="shared" si="191"/>
        <v>TNBT</v>
      </c>
      <c r="BK2031" s="4"/>
      <c r="BL2031" s="4"/>
      <c r="BM2031" s="4"/>
      <c r="BN2031" s="4"/>
      <c r="BO2031" s="4"/>
      <c r="BP2031" s="4"/>
      <c r="BQ2031" s="4"/>
      <c r="BR2031" s="4"/>
      <c r="BS2031" s="4"/>
      <c r="BT2031" s="4"/>
      <c r="BU2031" s="4"/>
      <c r="BV2031" s="4"/>
      <c r="BW2031" s="4"/>
      <c r="BX2031" s="4"/>
      <c r="BY2031" s="4"/>
      <c r="BZ2031" s="4"/>
      <c r="CA2031" s="4"/>
      <c r="CB2031" s="4"/>
      <c r="CC2031" s="4"/>
      <c r="CD2031" s="4"/>
      <c r="CE2031" s="4"/>
      <c r="CF2031" s="4"/>
      <c r="CG2031" s="4"/>
      <c r="CH2031" s="4"/>
      <c r="CI2031" s="4"/>
      <c r="CJ2031" s="4"/>
      <c r="CK2031" s="4"/>
      <c r="CL2031" s="4"/>
      <c r="CM2031" s="4"/>
    </row>
    <row r="2032" ht="14.25" customHeight="1">
      <c r="A2032" s="1" t="str">
        <f t="shared" si="198"/>
        <v/>
      </c>
      <c r="B2032" s="103" t="str">
        <f t="shared" si="4"/>
        <v>Tự do chọn</v>
      </c>
      <c r="C2032" s="4" t="s">
        <v>8975</v>
      </c>
      <c r="D2032" s="4"/>
      <c r="E2032" s="4"/>
      <c r="F2032" s="4"/>
      <c r="G2032" s="4"/>
      <c r="H2032" s="4"/>
      <c r="I2032" s="4"/>
      <c r="J2032" s="4" t="s">
        <v>8631</v>
      </c>
      <c r="K2032" s="4"/>
      <c r="L2032" s="4" t="s">
        <v>8975</v>
      </c>
      <c r="M2032" s="4" t="s">
        <v>48</v>
      </c>
      <c r="N2032" s="4" t="s">
        <v>8</v>
      </c>
      <c r="O2032" s="4"/>
      <c r="P2032" s="4"/>
      <c r="Q2032" s="4"/>
      <c r="R2032" s="4" t="s">
        <v>150</v>
      </c>
      <c r="S2032" s="4" t="s">
        <v>150</v>
      </c>
      <c r="T2032" s="4" t="s">
        <v>150</v>
      </c>
      <c r="U2032" s="4" t="s">
        <v>150</v>
      </c>
      <c r="V2032" s="4" t="s">
        <v>150</v>
      </c>
      <c r="W2032" s="4" t="s">
        <v>150</v>
      </c>
      <c r="X2032" s="4" t="s">
        <v>150</v>
      </c>
      <c r="Y2032" s="4"/>
      <c r="Z2032" s="4"/>
      <c r="AA2032" s="4">
        <v>2045.0</v>
      </c>
      <c r="AB2032" s="4" t="s">
        <v>48</v>
      </c>
      <c r="AC2032" s="4"/>
      <c r="AD2032" s="4"/>
      <c r="AE2032" s="4"/>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c r="BI2032" s="4"/>
      <c r="BJ2032" s="243" t="str">
        <f t="shared" si="191"/>
        <v>TNBT</v>
      </c>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c r="CL2032" s="4"/>
      <c r="CM2032" s="4"/>
    </row>
    <row r="2033" ht="14.25" customHeight="1">
      <c r="A2033" s="1" t="str">
        <f t="shared" si="198"/>
        <v/>
      </c>
      <c r="B2033" s="103" t="str">
        <f t="shared" si="4"/>
        <v>Tự do chọn</v>
      </c>
      <c r="C2033" s="4" t="s">
        <v>8982</v>
      </c>
      <c r="D2033" s="4"/>
      <c r="E2033" s="4"/>
      <c r="F2033" s="4"/>
      <c r="G2033" s="4"/>
      <c r="H2033" s="4"/>
      <c r="I2033" s="4"/>
      <c r="J2033" s="4" t="s">
        <v>8631</v>
      </c>
      <c r="K2033" s="4"/>
      <c r="L2033" s="4" t="s">
        <v>8982</v>
      </c>
      <c r="M2033" s="4" t="s">
        <v>48</v>
      </c>
      <c r="N2033" s="4" t="s">
        <v>8</v>
      </c>
      <c r="O2033" s="4"/>
      <c r="P2033" s="4"/>
      <c r="Q2033" s="4"/>
      <c r="R2033" s="4" t="s">
        <v>150</v>
      </c>
      <c r="S2033" s="4" t="s">
        <v>150</v>
      </c>
      <c r="T2033" s="4" t="s">
        <v>150</v>
      </c>
      <c r="U2033" s="4" t="s">
        <v>150</v>
      </c>
      <c r="V2033" s="4" t="s">
        <v>150</v>
      </c>
      <c r="W2033" s="4" t="s">
        <v>150</v>
      </c>
      <c r="X2033" s="4" t="s">
        <v>150</v>
      </c>
      <c r="Y2033" s="4"/>
      <c r="Z2033" s="4"/>
      <c r="AA2033" s="4">
        <v>2047.0</v>
      </c>
      <c r="AB2033" s="4" t="s">
        <v>48</v>
      </c>
      <c r="AC2033" s="4"/>
      <c r="AD2033" s="4"/>
      <c r="AE2033" s="4"/>
      <c r="AF2033" s="4"/>
      <c r="AG2033" s="4"/>
      <c r="AH2033" s="4"/>
      <c r="AI2033" s="4"/>
      <c r="AJ2033" s="4"/>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c r="BI2033" s="4"/>
      <c r="BJ2033" s="243" t="str">
        <f t="shared" si="191"/>
        <v>TNBT</v>
      </c>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row>
    <row r="2034" ht="14.25" customHeight="1">
      <c r="A2034" s="1" t="str">
        <f t="shared" si="198"/>
        <v/>
      </c>
      <c r="B2034" s="103" t="str">
        <f t="shared" si="4"/>
        <v>Tự do chọn</v>
      </c>
      <c r="C2034" s="4" t="s">
        <v>8984</v>
      </c>
      <c r="D2034" s="4"/>
      <c r="E2034" s="4"/>
      <c r="F2034" s="4"/>
      <c r="G2034" s="4"/>
      <c r="H2034" s="4"/>
      <c r="I2034" s="4"/>
      <c r="J2034" s="4" t="s">
        <v>8631</v>
      </c>
      <c r="K2034" s="4"/>
      <c r="L2034" s="4" t="s">
        <v>8984</v>
      </c>
      <c r="M2034" s="4" t="s">
        <v>48</v>
      </c>
      <c r="N2034" s="4" t="s">
        <v>8</v>
      </c>
      <c r="O2034" s="4"/>
      <c r="P2034" s="4"/>
      <c r="Q2034" s="4"/>
      <c r="R2034" s="4" t="s">
        <v>150</v>
      </c>
      <c r="S2034" s="4" t="s">
        <v>150</v>
      </c>
      <c r="T2034" s="4" t="s">
        <v>150</v>
      </c>
      <c r="U2034" s="4" t="s">
        <v>150</v>
      </c>
      <c r="V2034" s="4" t="s">
        <v>150</v>
      </c>
      <c r="W2034" s="4" t="s">
        <v>150</v>
      </c>
      <c r="X2034" s="4" t="s">
        <v>150</v>
      </c>
      <c r="Y2034" s="4"/>
      <c r="Z2034" s="4"/>
      <c r="AA2034" s="4">
        <v>2049.0</v>
      </c>
      <c r="AB2034" s="4" t="s">
        <v>48</v>
      </c>
      <c r="AC2034" s="4"/>
      <c r="AD2034" s="4"/>
      <c r="AE2034" s="4"/>
      <c r="AF2034" s="4"/>
      <c r="AG2034" s="4"/>
      <c r="AH2034" s="4"/>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c r="BE2034" s="4"/>
      <c r="BF2034" s="4"/>
      <c r="BG2034" s="4"/>
      <c r="BH2034" s="4"/>
      <c r="BI2034" s="4"/>
      <c r="BJ2034" s="243" t="str">
        <f t="shared" si="191"/>
        <v>TNBT</v>
      </c>
      <c r="BK2034" s="4"/>
      <c r="BL2034" s="4"/>
      <c r="BM2034" s="4"/>
      <c r="BN2034" s="4"/>
      <c r="BO2034" s="4"/>
      <c r="BP2034" s="4"/>
      <c r="BQ2034" s="4"/>
      <c r="BR2034" s="4"/>
      <c r="BS2034" s="4"/>
      <c r="BT2034" s="4"/>
      <c r="BU2034" s="4"/>
      <c r="BV2034" s="4"/>
      <c r="BW2034" s="4"/>
      <c r="BX2034" s="4"/>
      <c r="BY2034" s="4"/>
      <c r="BZ2034" s="4"/>
      <c r="CA2034" s="4"/>
      <c r="CB2034" s="4"/>
      <c r="CC2034" s="4"/>
      <c r="CD2034" s="4"/>
      <c r="CE2034" s="4"/>
      <c r="CF2034" s="4"/>
      <c r="CG2034" s="4"/>
      <c r="CH2034" s="4"/>
      <c r="CI2034" s="4"/>
      <c r="CJ2034" s="4"/>
      <c r="CK2034" s="4"/>
      <c r="CL2034" s="4"/>
      <c r="CM2034" s="4"/>
    </row>
    <row r="2035" ht="14.25" customHeight="1">
      <c r="A2035" s="1" t="str">
        <f t="shared" si="198"/>
        <v/>
      </c>
      <c r="B2035" s="103" t="str">
        <f t="shared" si="4"/>
        <v>Tự do chọn</v>
      </c>
      <c r="C2035" s="4" t="s">
        <v>8985</v>
      </c>
      <c r="D2035" s="4"/>
      <c r="E2035" s="4"/>
      <c r="F2035" s="4"/>
      <c r="G2035" s="4"/>
      <c r="H2035" s="4"/>
      <c r="I2035" s="4"/>
      <c r="J2035" s="4" t="s">
        <v>8631</v>
      </c>
      <c r="K2035" s="4"/>
      <c r="L2035" s="4" t="s">
        <v>8985</v>
      </c>
      <c r="M2035" s="4" t="s">
        <v>48</v>
      </c>
      <c r="N2035" s="4" t="s">
        <v>8</v>
      </c>
      <c r="O2035" s="4"/>
      <c r="P2035" s="4"/>
      <c r="Q2035" s="4"/>
      <c r="R2035" s="4" t="s">
        <v>150</v>
      </c>
      <c r="S2035" s="4" t="s">
        <v>150</v>
      </c>
      <c r="T2035" s="4" t="s">
        <v>150</v>
      </c>
      <c r="U2035" s="4" t="s">
        <v>150</v>
      </c>
      <c r="V2035" s="4" t="s">
        <v>150</v>
      </c>
      <c r="W2035" s="4" t="s">
        <v>150</v>
      </c>
      <c r="X2035" s="4" t="s">
        <v>150</v>
      </c>
      <c r="Y2035" s="4"/>
      <c r="Z2035" s="4"/>
      <c r="AA2035" s="4">
        <v>2051.0</v>
      </c>
      <c r="AB2035" s="4" t="s">
        <v>48</v>
      </c>
      <c r="AC2035" s="4"/>
      <c r="AD2035" s="4"/>
      <c r="AE2035" s="4"/>
      <c r="AF2035" s="4"/>
      <c r="AG2035" s="4"/>
      <c r="AH2035" s="4"/>
      <c r="AI2035" s="4"/>
      <c r="AJ2035" s="4"/>
      <c r="AK2035" s="4"/>
      <c r="AL2035" s="4"/>
      <c r="AM2035" s="4"/>
      <c r="AN2035" s="4"/>
      <c r="AO2035" s="4"/>
      <c r="AP2035" s="4"/>
      <c r="AQ2035" s="4"/>
      <c r="AR2035" s="4"/>
      <c r="AS2035" s="4"/>
      <c r="AT2035" s="4"/>
      <c r="AU2035" s="4"/>
      <c r="AV2035" s="4"/>
      <c r="AW2035" s="4"/>
      <c r="AX2035" s="4"/>
      <c r="AY2035" s="4"/>
      <c r="AZ2035" s="4"/>
      <c r="BA2035" s="4"/>
      <c r="BB2035" s="4"/>
      <c r="BC2035" s="4"/>
      <c r="BD2035" s="4"/>
      <c r="BE2035" s="4"/>
      <c r="BF2035" s="4"/>
      <c r="BG2035" s="4"/>
      <c r="BH2035" s="4"/>
      <c r="BI2035" s="4"/>
      <c r="BJ2035" s="243" t="str">
        <f t="shared" si="191"/>
        <v>TNBT</v>
      </c>
      <c r="BK2035" s="4"/>
      <c r="BL2035" s="4"/>
      <c r="BM2035" s="4"/>
      <c r="BN2035" s="4"/>
      <c r="BO2035" s="4"/>
      <c r="BP2035" s="4"/>
      <c r="BQ2035" s="4"/>
      <c r="BR2035" s="4"/>
      <c r="BS2035" s="4"/>
      <c r="BT2035" s="4"/>
      <c r="BU2035" s="4"/>
      <c r="BV2035" s="4"/>
      <c r="BW2035" s="4"/>
      <c r="BX2035" s="4"/>
      <c r="BY2035" s="4"/>
      <c r="BZ2035" s="4"/>
      <c r="CA2035" s="4"/>
      <c r="CB2035" s="4"/>
      <c r="CC2035" s="4"/>
      <c r="CD2035" s="4"/>
      <c r="CE2035" s="4"/>
      <c r="CF2035" s="4"/>
      <c r="CG2035" s="4"/>
      <c r="CH2035" s="4"/>
      <c r="CI2035" s="4"/>
      <c r="CJ2035" s="4"/>
      <c r="CK2035" s="4"/>
      <c r="CL2035" s="4"/>
      <c r="CM2035" s="4"/>
    </row>
    <row r="2036" ht="14.25" customHeight="1">
      <c r="A2036" s="1" t="str">
        <f t="shared" si="198"/>
        <v/>
      </c>
      <c r="B2036" s="103" t="str">
        <f t="shared" si="4"/>
        <v>Tự do chọn</v>
      </c>
      <c r="C2036" s="4" t="s">
        <v>8986</v>
      </c>
      <c r="D2036" s="4"/>
      <c r="E2036" s="4"/>
      <c r="F2036" s="4"/>
      <c r="G2036" s="4"/>
      <c r="H2036" s="4"/>
      <c r="I2036" s="4"/>
      <c r="J2036" s="4" t="s">
        <v>8631</v>
      </c>
      <c r="K2036" s="4"/>
      <c r="L2036" s="4" t="s">
        <v>8986</v>
      </c>
      <c r="M2036" s="4" t="s">
        <v>48</v>
      </c>
      <c r="N2036" s="4" t="s">
        <v>8</v>
      </c>
      <c r="O2036" s="4"/>
      <c r="P2036" s="4"/>
      <c r="Q2036" s="4"/>
      <c r="R2036" s="4" t="s">
        <v>150</v>
      </c>
      <c r="S2036" s="4" t="s">
        <v>150</v>
      </c>
      <c r="T2036" s="4" t="s">
        <v>150</v>
      </c>
      <c r="U2036" s="4" t="s">
        <v>150</v>
      </c>
      <c r="V2036" s="4" t="s">
        <v>150</v>
      </c>
      <c r="W2036" s="4" t="s">
        <v>150</v>
      </c>
      <c r="X2036" s="4" t="s">
        <v>150</v>
      </c>
      <c r="Y2036" s="4"/>
      <c r="Z2036" s="4"/>
      <c r="AA2036" s="4">
        <v>2053.0</v>
      </c>
      <c r="AB2036" s="4" t="s">
        <v>48</v>
      </c>
      <c r="AC2036" s="4"/>
      <c r="AD2036" s="4"/>
      <c r="AE2036" s="4"/>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c r="BI2036" s="4"/>
      <c r="BJ2036" s="243" t="str">
        <f t="shared" si="191"/>
        <v>TNBT</v>
      </c>
      <c r="BK2036" s="4"/>
      <c r="BL2036" s="4"/>
      <c r="BM2036" s="4"/>
      <c r="BN2036" s="4"/>
      <c r="BO2036" s="4"/>
      <c r="BP2036" s="4"/>
      <c r="BQ2036" s="4"/>
      <c r="BR2036" s="4"/>
      <c r="BS2036" s="4"/>
      <c r="BT2036" s="4"/>
      <c r="BU2036" s="4"/>
      <c r="BV2036" s="4"/>
      <c r="BW2036" s="4"/>
      <c r="BX2036" s="4"/>
      <c r="BY2036" s="4"/>
      <c r="BZ2036" s="4"/>
      <c r="CA2036" s="4"/>
      <c r="CB2036" s="4"/>
      <c r="CC2036" s="4"/>
      <c r="CD2036" s="4"/>
      <c r="CE2036" s="4"/>
      <c r="CF2036" s="4"/>
      <c r="CG2036" s="4"/>
      <c r="CH2036" s="4"/>
      <c r="CI2036" s="4"/>
      <c r="CJ2036" s="4"/>
      <c r="CK2036" s="4"/>
      <c r="CL2036" s="4"/>
      <c r="CM2036" s="4"/>
    </row>
    <row r="2037" ht="14.25" customHeight="1">
      <c r="A2037" s="1" t="str">
        <f t="shared" si="198"/>
        <v/>
      </c>
      <c r="B2037" s="103" t="str">
        <f t="shared" si="4"/>
        <v>Tự do chọn</v>
      </c>
      <c r="C2037" s="4" t="s">
        <v>8990</v>
      </c>
      <c r="D2037" s="4"/>
      <c r="E2037" s="4"/>
      <c r="F2037" s="4"/>
      <c r="G2037" s="4"/>
      <c r="H2037" s="4"/>
      <c r="I2037" s="4"/>
      <c r="J2037" s="4" t="s">
        <v>8631</v>
      </c>
      <c r="K2037" s="4"/>
      <c r="L2037" s="4" t="s">
        <v>8990</v>
      </c>
      <c r="M2037" s="4" t="s">
        <v>101</v>
      </c>
      <c r="N2037" s="4" t="s">
        <v>5</v>
      </c>
      <c r="O2037" s="4"/>
      <c r="P2037" s="4"/>
      <c r="Q2037" s="4"/>
      <c r="R2037" s="4" t="s">
        <v>150</v>
      </c>
      <c r="S2037" s="4" t="s">
        <v>150</v>
      </c>
      <c r="T2037" s="4" t="s">
        <v>150</v>
      </c>
      <c r="U2037" s="4" t="s">
        <v>150</v>
      </c>
      <c r="V2037" s="4" t="s">
        <v>150</v>
      </c>
      <c r="W2037" s="4" t="s">
        <v>150</v>
      </c>
      <c r="X2037" s="4" t="s">
        <v>150</v>
      </c>
      <c r="Y2037" s="4"/>
      <c r="Z2037" s="4"/>
      <c r="AA2037" s="4">
        <v>2055.0</v>
      </c>
      <c r="AB2037" s="4" t="s">
        <v>13</v>
      </c>
      <c r="AC2037" s="4"/>
      <c r="AD2037" s="4"/>
      <c r="AE2037" s="4"/>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c r="BI2037" s="4"/>
      <c r="BJ2037" s="243" t="str">
        <f t="shared" si="191"/>
        <v>TNLT</v>
      </c>
      <c r="BK2037" s="4"/>
      <c r="BL2037" s="4"/>
      <c r="BM2037" s="4"/>
      <c r="BN2037" s="4"/>
      <c r="BO2037" s="4"/>
      <c r="BP2037" s="4"/>
      <c r="BQ2037" s="4"/>
      <c r="BR2037" s="4"/>
      <c r="BS2037" s="4"/>
      <c r="BT2037" s="4"/>
      <c r="BU2037" s="4"/>
      <c r="BV2037" s="4"/>
      <c r="BW2037" s="4"/>
      <c r="BX2037" s="4"/>
      <c r="BY2037" s="4"/>
      <c r="BZ2037" s="4"/>
      <c r="CA2037" s="4"/>
      <c r="CB2037" s="4"/>
      <c r="CC2037" s="4"/>
      <c r="CD2037" s="4"/>
      <c r="CE2037" s="4"/>
      <c r="CF2037" s="4"/>
      <c r="CG2037" s="4"/>
      <c r="CH2037" s="4"/>
      <c r="CI2037" s="4"/>
      <c r="CJ2037" s="4"/>
      <c r="CK2037" s="4"/>
      <c r="CL2037" s="4"/>
      <c r="CM2037" s="4"/>
    </row>
    <row r="2038" ht="14.25" customHeight="1">
      <c r="A2038" s="1" t="str">
        <f t="shared" si="198"/>
        <v/>
      </c>
      <c r="B2038" s="103" t="str">
        <f t="shared" si="4"/>
        <v>Có sẵn</v>
      </c>
      <c r="C2038" s="4" t="s">
        <v>8990</v>
      </c>
      <c r="D2038" s="4"/>
      <c r="E2038" s="4"/>
      <c r="F2038" s="4"/>
      <c r="G2038" s="4"/>
      <c r="H2038" s="4"/>
      <c r="I2038" s="4"/>
      <c r="J2038" s="4"/>
      <c r="K2038" s="4"/>
      <c r="L2038" s="4" t="s">
        <v>8990</v>
      </c>
      <c r="M2038" s="4"/>
      <c r="N2038" s="4"/>
      <c r="O2038" s="4"/>
      <c r="P2038" s="4"/>
      <c r="Q2038" s="4" t="s">
        <v>144</v>
      </c>
      <c r="R2038" s="4" t="s">
        <v>6084</v>
      </c>
      <c r="S2038" s="4" t="s">
        <v>8992</v>
      </c>
      <c r="T2038" s="4" t="s">
        <v>8993</v>
      </c>
      <c r="U2038" s="4" t="s">
        <v>8994</v>
      </c>
      <c r="V2038" s="4" t="s">
        <v>8996</v>
      </c>
      <c r="W2038" s="4" t="s">
        <v>150</v>
      </c>
      <c r="X2038" s="4" t="s">
        <v>151</v>
      </c>
      <c r="Y2038" s="4"/>
      <c r="Z2038" s="4"/>
      <c r="AA2038" s="4">
        <v>2057.0</v>
      </c>
      <c r="AB2038" s="4" t="s">
        <v>101</v>
      </c>
      <c r="AC2038" s="4"/>
      <c r="AD2038" s="4"/>
      <c r="AE2038" s="4"/>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c r="BI2038" s="4"/>
      <c r="BJ2038" s="243" t="str">
        <f t="shared" si="191"/>
        <v>ICT_TNLT</v>
      </c>
      <c r="BK2038" s="4"/>
      <c r="BL2038" s="4"/>
      <c r="BM2038" s="4"/>
      <c r="BN2038" s="4"/>
      <c r="BO2038" s="4"/>
      <c r="BP2038" s="4"/>
      <c r="BQ2038" s="4"/>
      <c r="BR2038" s="4"/>
      <c r="BS2038" s="4"/>
      <c r="BT2038" s="4"/>
      <c r="BU2038" s="4"/>
      <c r="BV2038" s="4"/>
      <c r="BW2038" s="4"/>
      <c r="BX2038" s="4"/>
      <c r="BY2038" s="4"/>
      <c r="BZ2038" s="4"/>
      <c r="CA2038" s="4"/>
      <c r="CB2038" s="4"/>
      <c r="CC2038" s="4"/>
      <c r="CD2038" s="4"/>
      <c r="CE2038" s="4"/>
      <c r="CF2038" s="4"/>
      <c r="CG2038" s="4"/>
      <c r="CH2038" s="4"/>
      <c r="CI2038" s="4"/>
      <c r="CJ2038" s="4"/>
      <c r="CK2038" s="4"/>
      <c r="CL2038" s="4"/>
      <c r="CM2038" s="4"/>
    </row>
    <row r="2039" ht="14.25" customHeight="1">
      <c r="A2039" s="1" t="str">
        <f t="shared" si="198"/>
        <v/>
      </c>
      <c r="B2039" s="103" t="str">
        <f t="shared" si="4"/>
        <v>Tự do chọn</v>
      </c>
      <c r="C2039" s="4" t="s">
        <v>8997</v>
      </c>
      <c r="D2039" s="4"/>
      <c r="E2039" s="4"/>
      <c r="F2039" s="4"/>
      <c r="G2039" s="4"/>
      <c r="H2039" s="4"/>
      <c r="I2039" s="4"/>
      <c r="J2039" s="4" t="s">
        <v>8631</v>
      </c>
      <c r="K2039" s="4"/>
      <c r="L2039" s="4" t="s">
        <v>8997</v>
      </c>
      <c r="M2039" s="4" t="s">
        <v>101</v>
      </c>
      <c r="N2039" s="4" t="s">
        <v>5</v>
      </c>
      <c r="O2039" s="4"/>
      <c r="P2039" s="4"/>
      <c r="Q2039" s="4"/>
      <c r="R2039" s="4"/>
      <c r="S2039" s="4"/>
      <c r="T2039" s="4"/>
      <c r="U2039" s="4"/>
      <c r="V2039" s="4"/>
      <c r="W2039" s="4" t="s">
        <v>150</v>
      </c>
      <c r="X2039" s="4"/>
      <c r="Y2039" s="4"/>
      <c r="Z2039" s="4"/>
      <c r="AA2039" s="4">
        <v>2058.0</v>
      </c>
      <c r="AB2039" s="4" t="s">
        <v>13</v>
      </c>
      <c r="AC2039" s="4"/>
      <c r="AD2039" s="4"/>
      <c r="AE2039" s="4"/>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c r="BI2039" s="4"/>
      <c r="BJ2039" s="243" t="str">
        <f t="shared" si="191"/>
        <v>TNLT</v>
      </c>
      <c r="BK2039" s="4"/>
      <c r="BL2039" s="4"/>
      <c r="BM2039" s="4"/>
      <c r="BN2039" s="4"/>
      <c r="BO2039" s="4"/>
      <c r="BP2039" s="4"/>
      <c r="BQ2039" s="4"/>
      <c r="BR2039" s="4"/>
      <c r="BS2039" s="4"/>
      <c r="BT2039" s="4"/>
      <c r="BU2039" s="4"/>
      <c r="BV2039" s="4"/>
      <c r="BW2039" s="4"/>
      <c r="BX2039" s="4"/>
      <c r="BY2039" s="4"/>
      <c r="BZ2039" s="4"/>
      <c r="CA2039" s="4"/>
      <c r="CB2039" s="4"/>
      <c r="CC2039" s="4"/>
      <c r="CD2039" s="4"/>
      <c r="CE2039" s="4"/>
      <c r="CF2039" s="4"/>
      <c r="CG2039" s="4"/>
      <c r="CH2039" s="4"/>
      <c r="CI2039" s="4"/>
      <c r="CJ2039" s="4"/>
      <c r="CK2039" s="4"/>
      <c r="CL2039" s="4"/>
      <c r="CM2039" s="4"/>
    </row>
    <row r="2040" ht="14.25" customHeight="1">
      <c r="A2040" s="1" t="str">
        <f t="shared" si="198"/>
        <v/>
      </c>
      <c r="B2040" s="103" t="str">
        <f t="shared" si="4"/>
        <v>Có sẵn</v>
      </c>
      <c r="C2040" s="4" t="s">
        <v>8997</v>
      </c>
      <c r="D2040" s="4"/>
      <c r="E2040" s="4"/>
      <c r="F2040" s="4"/>
      <c r="G2040" s="4"/>
      <c r="H2040" s="4"/>
      <c r="I2040" s="4"/>
      <c r="J2040" s="4"/>
      <c r="K2040" s="4"/>
      <c r="L2040" s="4" t="s">
        <v>8997</v>
      </c>
      <c r="M2040" s="4"/>
      <c r="N2040" s="4"/>
      <c r="O2040" s="4"/>
      <c r="P2040" s="4"/>
      <c r="Q2040" s="4" t="s">
        <v>144</v>
      </c>
      <c r="R2040" s="4" t="s">
        <v>8998</v>
      </c>
      <c r="S2040" s="4" t="s">
        <v>8999</v>
      </c>
      <c r="T2040" s="4" t="s">
        <v>9000</v>
      </c>
      <c r="U2040" s="4" t="s">
        <v>9001</v>
      </c>
      <c r="V2040" s="4" t="s">
        <v>149</v>
      </c>
      <c r="W2040" s="4" t="s">
        <v>150</v>
      </c>
      <c r="X2040" s="4" t="s">
        <v>410</v>
      </c>
      <c r="Y2040" s="4"/>
      <c r="Z2040" s="4" t="s">
        <v>9002</v>
      </c>
      <c r="AA2040" s="4">
        <v>2060.0</v>
      </c>
      <c r="AB2040" s="4" t="s">
        <v>101</v>
      </c>
      <c r="AC2040" s="4"/>
      <c r="AD2040" s="4"/>
      <c r="AE2040" s="4"/>
      <c r="AF2040" s="4"/>
      <c r="AG2040" s="4"/>
      <c r="AH2040" s="4"/>
      <c r="AI2040" s="4"/>
      <c r="AJ2040" s="4"/>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c r="BI2040" s="4"/>
      <c r="BJ2040" s="243" t="str">
        <f t="shared" si="191"/>
        <v>ICT_TNLT</v>
      </c>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c r="CL2040" s="4"/>
      <c r="CM2040" s="4"/>
    </row>
    <row r="2041" ht="14.25" customHeight="1">
      <c r="A2041" s="1" t="str">
        <f t="shared" si="198"/>
        <v/>
      </c>
      <c r="B2041" s="103" t="str">
        <f t="shared" si="4"/>
        <v>Có sẵn</v>
      </c>
      <c r="C2041" s="4" t="s">
        <v>8997</v>
      </c>
      <c r="D2041" s="4"/>
      <c r="E2041" s="4"/>
      <c r="F2041" s="4"/>
      <c r="G2041" s="4"/>
      <c r="H2041" s="4"/>
      <c r="I2041" s="4"/>
      <c r="J2041" s="4"/>
      <c r="K2041" s="4"/>
      <c r="L2041" s="4" t="s">
        <v>8997</v>
      </c>
      <c r="M2041" s="4"/>
      <c r="N2041" s="4"/>
      <c r="O2041" s="4"/>
      <c r="P2041" s="4"/>
      <c r="Q2041" s="4" t="s">
        <v>144</v>
      </c>
      <c r="R2041" s="4" t="s">
        <v>9003</v>
      </c>
      <c r="S2041" s="4" t="s">
        <v>150</v>
      </c>
      <c r="T2041" s="4" t="s">
        <v>150</v>
      </c>
      <c r="U2041" s="4" t="s">
        <v>150</v>
      </c>
      <c r="V2041" s="4" t="s">
        <v>150</v>
      </c>
      <c r="W2041" s="4" t="s">
        <v>150</v>
      </c>
      <c r="X2041" s="4" t="s">
        <v>408</v>
      </c>
      <c r="Y2041" s="4"/>
      <c r="Z2041" s="4" t="s">
        <v>2002</v>
      </c>
      <c r="AA2041" s="4">
        <v>2061.0</v>
      </c>
      <c r="AB2041" s="4" t="s">
        <v>101</v>
      </c>
      <c r="AC2041" s="4"/>
      <c r="AD2041" s="4"/>
      <c r="AE2041" s="4"/>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c r="BI2041" s="4"/>
      <c r="BJ2041" s="243" t="str">
        <f t="shared" si="191"/>
        <v>ICT_TNLT</v>
      </c>
      <c r="BK2041" s="4"/>
      <c r="BL2041" s="4"/>
      <c r="BM2041" s="4"/>
      <c r="BN2041" s="4"/>
      <c r="BO2041" s="4"/>
      <c r="BP2041" s="4"/>
      <c r="BQ2041" s="4"/>
      <c r="BR2041" s="4"/>
      <c r="BS2041" s="4"/>
      <c r="BT2041" s="4"/>
      <c r="BU2041" s="4"/>
      <c r="BV2041" s="4"/>
      <c r="BW2041" s="4"/>
      <c r="BX2041" s="4"/>
      <c r="BY2041" s="4"/>
      <c r="BZ2041" s="4"/>
      <c r="CA2041" s="4"/>
      <c r="CB2041" s="4"/>
      <c r="CC2041" s="4"/>
      <c r="CD2041" s="4"/>
      <c r="CE2041" s="4"/>
      <c r="CF2041" s="4"/>
      <c r="CG2041" s="4"/>
      <c r="CH2041" s="4"/>
      <c r="CI2041" s="4"/>
      <c r="CJ2041" s="4"/>
      <c r="CK2041" s="4"/>
      <c r="CL2041" s="4"/>
      <c r="CM2041" s="4"/>
    </row>
    <row r="2042" ht="14.25" customHeight="1">
      <c r="A2042" s="1" t="str">
        <f t="shared" si="198"/>
        <v/>
      </c>
      <c r="B2042" s="103" t="str">
        <f t="shared" si="4"/>
        <v>Có sẵn</v>
      </c>
      <c r="C2042" s="4" t="s">
        <v>8997</v>
      </c>
      <c r="D2042" s="4"/>
      <c r="E2042" s="4"/>
      <c r="F2042" s="4"/>
      <c r="G2042" s="4"/>
      <c r="H2042" s="4"/>
      <c r="I2042" s="4"/>
      <c r="J2042" s="4"/>
      <c r="K2042" s="4"/>
      <c r="L2042" s="4" t="s">
        <v>8997</v>
      </c>
      <c r="M2042" s="4"/>
      <c r="N2042" s="4"/>
      <c r="O2042" s="4"/>
      <c r="P2042" s="4"/>
      <c r="Q2042" s="4" t="s">
        <v>144</v>
      </c>
      <c r="R2042" s="4" t="s">
        <v>9004</v>
      </c>
      <c r="S2042" s="4" t="s">
        <v>9005</v>
      </c>
      <c r="T2042" s="4" t="s">
        <v>4921</v>
      </c>
      <c r="U2042" s="4" t="s">
        <v>9006</v>
      </c>
      <c r="V2042" s="4" t="s">
        <v>9007</v>
      </c>
      <c r="W2042" s="4" t="s">
        <v>150</v>
      </c>
      <c r="X2042" s="4" t="s">
        <v>99</v>
      </c>
      <c r="Y2042" s="4"/>
      <c r="Z2042" s="4" t="s">
        <v>9008</v>
      </c>
      <c r="AA2042" s="4">
        <v>2062.0</v>
      </c>
      <c r="AB2042" s="4" t="s">
        <v>101</v>
      </c>
      <c r="AC2042" s="4"/>
      <c r="AD2042" s="4"/>
      <c r="AE2042" s="4"/>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c r="BI2042" s="4"/>
      <c r="BJ2042" s="243" t="str">
        <f t="shared" si="191"/>
        <v>ICT_TNLT</v>
      </c>
      <c r="BK2042" s="4"/>
      <c r="BL2042" s="4"/>
      <c r="BM2042" s="4"/>
      <c r="BN2042" s="4"/>
      <c r="BO2042" s="4"/>
      <c r="BP2042" s="4"/>
      <c r="BQ2042" s="4"/>
      <c r="BR2042" s="4"/>
      <c r="BS2042" s="4"/>
      <c r="BT2042" s="4"/>
      <c r="BU2042" s="4"/>
      <c r="BV2042" s="4"/>
      <c r="BW2042" s="4"/>
      <c r="BX2042" s="4"/>
      <c r="BY2042" s="4"/>
      <c r="BZ2042" s="4"/>
      <c r="CA2042" s="4"/>
      <c r="CB2042" s="4"/>
      <c r="CC2042" s="4"/>
      <c r="CD2042" s="4"/>
      <c r="CE2042" s="4"/>
      <c r="CF2042" s="4"/>
      <c r="CG2042" s="4"/>
      <c r="CH2042" s="4"/>
      <c r="CI2042" s="4"/>
      <c r="CJ2042" s="4"/>
      <c r="CK2042" s="4"/>
      <c r="CL2042" s="4"/>
      <c r="CM2042" s="4"/>
    </row>
    <row r="2043" ht="14.25" customHeight="1">
      <c r="A2043" s="1" t="str">
        <f t="shared" si="198"/>
        <v>OK</v>
      </c>
      <c r="B2043" s="103" t="str">
        <f t="shared" si="4"/>
        <v>OK</v>
      </c>
      <c r="C2043" s="4" t="s">
        <v>9009</v>
      </c>
      <c r="D2043" s="4"/>
      <c r="E2043" s="4"/>
      <c r="F2043" s="4"/>
      <c r="G2043" s="4"/>
      <c r="H2043" s="4"/>
      <c r="I2043" s="4"/>
      <c r="J2043" s="4" t="s">
        <v>8631</v>
      </c>
      <c r="K2043" s="4"/>
      <c r="L2043" s="4" t="s">
        <v>9009</v>
      </c>
      <c r="M2043" s="4" t="s">
        <v>101</v>
      </c>
      <c r="N2043" s="4" t="s">
        <v>5</v>
      </c>
      <c r="O2043" s="4" t="s">
        <v>695</v>
      </c>
      <c r="P2043" s="4" t="s">
        <v>1380</v>
      </c>
      <c r="Q2043" s="4"/>
      <c r="R2043" s="4" t="s">
        <v>9010</v>
      </c>
      <c r="S2043" s="4" t="s">
        <v>9011</v>
      </c>
      <c r="T2043" s="4" t="s">
        <v>9012</v>
      </c>
      <c r="U2043" s="4" t="s">
        <v>9013</v>
      </c>
      <c r="V2043" s="4" t="s">
        <v>9014</v>
      </c>
      <c r="W2043" s="4" t="s">
        <v>9015</v>
      </c>
      <c r="X2043" s="4" t="s">
        <v>9016</v>
      </c>
      <c r="Y2043" s="4" t="s">
        <v>9017</v>
      </c>
      <c r="Z2043" s="4"/>
      <c r="AA2043" s="4">
        <v>2063.0</v>
      </c>
      <c r="AB2043" s="4" t="s">
        <v>13</v>
      </c>
      <c r="AC2043" s="4"/>
      <c r="AD2043" s="4"/>
      <c r="AE2043" s="4"/>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c r="BI2043" s="4"/>
      <c r="BJ2043" s="243" t="str">
        <f t="shared" si="191"/>
        <v>TNLT</v>
      </c>
      <c r="BK2043" s="4"/>
      <c r="BL2043" s="4"/>
      <c r="BM2043" s="4"/>
      <c r="BN2043" s="4"/>
      <c r="BO2043" s="4"/>
      <c r="BP2043" s="4"/>
      <c r="BQ2043" s="4"/>
      <c r="BR2043" s="4"/>
      <c r="BS2043" s="4"/>
      <c r="BT2043" s="4"/>
      <c r="BU2043" s="4"/>
      <c r="BV2043" s="4"/>
      <c r="BW2043" s="4"/>
      <c r="BX2043" s="4"/>
      <c r="BY2043" s="4"/>
      <c r="BZ2043" s="4"/>
      <c r="CA2043" s="4"/>
      <c r="CB2043" s="4"/>
      <c r="CC2043" s="4"/>
      <c r="CD2043" s="4"/>
      <c r="CE2043" s="4"/>
      <c r="CF2043" s="4"/>
      <c r="CG2043" s="4"/>
      <c r="CH2043" s="4"/>
      <c r="CI2043" s="4"/>
      <c r="CJ2043" s="4"/>
      <c r="CK2043" s="4"/>
      <c r="CL2043" s="4"/>
      <c r="CM2043" s="4"/>
    </row>
    <row r="2044" ht="14.25" customHeight="1">
      <c r="A2044" s="1" t="str">
        <f t="shared" si="198"/>
        <v/>
      </c>
      <c r="B2044" s="103" t="str">
        <f t="shared" si="4"/>
        <v>Có sẵn</v>
      </c>
      <c r="C2044" s="4" t="s">
        <v>9009</v>
      </c>
      <c r="D2044" s="4"/>
      <c r="E2044" s="4"/>
      <c r="F2044" s="4"/>
      <c r="G2044" s="4"/>
      <c r="H2044" s="4"/>
      <c r="I2044" s="4"/>
      <c r="J2044" s="4"/>
      <c r="K2044" s="4"/>
      <c r="L2044" s="4" t="s">
        <v>9009</v>
      </c>
      <c r="M2044" s="4"/>
      <c r="N2044" s="4"/>
      <c r="O2044" s="4"/>
      <c r="P2044" s="4"/>
      <c r="Q2044" s="4" t="s">
        <v>144</v>
      </c>
      <c r="R2044" s="4" t="s">
        <v>9018</v>
      </c>
      <c r="S2044" s="4" t="s">
        <v>6817</v>
      </c>
      <c r="T2044" s="4" t="s">
        <v>6553</v>
      </c>
      <c r="U2044" s="4" t="s">
        <v>9019</v>
      </c>
      <c r="V2044" s="4" t="s">
        <v>149</v>
      </c>
      <c r="W2044" s="4" t="s">
        <v>150</v>
      </c>
      <c r="X2044" s="4" t="s">
        <v>151</v>
      </c>
      <c r="Y2044" s="4"/>
      <c r="Z2044" s="4" t="s">
        <v>2066</v>
      </c>
      <c r="AA2044" s="4">
        <v>2065.0</v>
      </c>
      <c r="AB2044" s="4" t="s">
        <v>101</v>
      </c>
      <c r="AC2044" s="4"/>
      <c r="AD2044" s="4"/>
      <c r="AE2044" s="4"/>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c r="BI2044" s="4"/>
      <c r="BJ2044" s="243" t="str">
        <f t="shared" si="191"/>
        <v>ICT_TNLT</v>
      </c>
      <c r="BK2044" s="4"/>
      <c r="BL2044" s="4"/>
      <c r="BM2044" s="4"/>
      <c r="BN2044" s="4"/>
      <c r="BO2044" s="4"/>
      <c r="BP2044" s="4"/>
      <c r="BQ2044" s="4"/>
      <c r="BR2044" s="4"/>
      <c r="BS2044" s="4"/>
      <c r="BT2044" s="4"/>
      <c r="BU2044" s="4"/>
      <c r="BV2044" s="4"/>
      <c r="BW2044" s="4"/>
      <c r="BX2044" s="4"/>
      <c r="BY2044" s="4"/>
      <c r="BZ2044" s="4"/>
      <c r="CA2044" s="4"/>
      <c r="CB2044" s="4"/>
      <c r="CC2044" s="4"/>
      <c r="CD2044" s="4"/>
      <c r="CE2044" s="4"/>
      <c r="CF2044" s="4"/>
      <c r="CG2044" s="4"/>
      <c r="CH2044" s="4"/>
      <c r="CI2044" s="4"/>
      <c r="CJ2044" s="4"/>
      <c r="CK2044" s="4"/>
      <c r="CL2044" s="4"/>
      <c r="CM2044" s="4"/>
    </row>
    <row r="2045" ht="14.25" customHeight="1">
      <c r="A2045" s="1" t="str">
        <f t="shared" si="198"/>
        <v/>
      </c>
      <c r="B2045" s="103" t="str">
        <f t="shared" si="4"/>
        <v>Có sẵn</v>
      </c>
      <c r="C2045" s="4" t="s">
        <v>9009</v>
      </c>
      <c r="D2045" s="4"/>
      <c r="E2045" s="4"/>
      <c r="F2045" s="4"/>
      <c r="G2045" s="4"/>
      <c r="H2045" s="4"/>
      <c r="I2045" s="4"/>
      <c r="J2045" s="4"/>
      <c r="K2045" s="4"/>
      <c r="L2045" s="4" t="s">
        <v>9009</v>
      </c>
      <c r="M2045" s="4"/>
      <c r="N2045" s="4"/>
      <c r="O2045" s="4"/>
      <c r="P2045" s="4"/>
      <c r="Q2045" s="4" t="s">
        <v>144</v>
      </c>
      <c r="R2045" s="4" t="s">
        <v>9023</v>
      </c>
      <c r="S2045" s="4" t="s">
        <v>9024</v>
      </c>
      <c r="T2045" s="4" t="s">
        <v>9025</v>
      </c>
      <c r="U2045" s="4" t="s">
        <v>9026</v>
      </c>
      <c r="V2045" s="4" t="s">
        <v>149</v>
      </c>
      <c r="W2045" s="4" t="s">
        <v>150</v>
      </c>
      <c r="X2045" s="4" t="s">
        <v>151</v>
      </c>
      <c r="Y2045" s="4"/>
      <c r="Z2045" s="4" t="s">
        <v>3239</v>
      </c>
      <c r="AA2045" s="4">
        <v>2066.0</v>
      </c>
      <c r="AB2045" s="4" t="s">
        <v>101</v>
      </c>
      <c r="AC2045" s="4"/>
      <c r="AD2045" s="4"/>
      <c r="AE2045" s="4"/>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c r="BI2045" s="4"/>
      <c r="BJ2045" s="243" t="str">
        <f t="shared" si="191"/>
        <v>ICT_TNLT</v>
      </c>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c r="CL2045" s="4"/>
      <c r="CM2045" s="4"/>
    </row>
    <row r="2046" ht="14.25" customHeight="1">
      <c r="A2046" s="1" t="str">
        <f t="shared" si="198"/>
        <v>OK</v>
      </c>
      <c r="B2046" s="103" t="str">
        <f t="shared" si="4"/>
        <v>OK</v>
      </c>
      <c r="C2046" s="4" t="s">
        <v>9031</v>
      </c>
      <c r="D2046" s="4"/>
      <c r="E2046" s="4"/>
      <c r="F2046" s="4"/>
      <c r="G2046" s="4"/>
      <c r="H2046" s="4"/>
      <c r="I2046" s="4" t="s">
        <v>3580</v>
      </c>
      <c r="J2046" s="4" t="s">
        <v>8631</v>
      </c>
      <c r="K2046" s="4"/>
      <c r="L2046" s="4" t="s">
        <v>9031</v>
      </c>
      <c r="M2046" s="4" t="s">
        <v>101</v>
      </c>
      <c r="N2046" s="4" t="s">
        <v>5</v>
      </c>
      <c r="O2046" s="4" t="s">
        <v>102</v>
      </c>
      <c r="P2046" s="4" t="s">
        <v>3396</v>
      </c>
      <c r="Q2046" s="4"/>
      <c r="R2046" s="4" t="s">
        <v>9032</v>
      </c>
      <c r="S2046" s="4" t="s">
        <v>9033</v>
      </c>
      <c r="T2046" s="4" t="s">
        <v>9034</v>
      </c>
      <c r="U2046" s="4" t="s">
        <v>9035</v>
      </c>
      <c r="V2046" s="4" t="s">
        <v>9036</v>
      </c>
      <c r="W2046" s="4" t="s">
        <v>9037</v>
      </c>
      <c r="X2046" s="4" t="s">
        <v>410</v>
      </c>
      <c r="Y2046" s="4" t="s">
        <v>9038</v>
      </c>
      <c r="Z2046" s="4"/>
      <c r="AA2046" s="4">
        <v>2067.0</v>
      </c>
      <c r="AB2046" s="4" t="s">
        <v>13</v>
      </c>
      <c r="AC2046" s="4"/>
      <c r="AD2046" s="4"/>
      <c r="AE2046" s="4"/>
      <c r="AF2046" s="4"/>
      <c r="AG2046" s="4"/>
      <c r="AH2046" s="4"/>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c r="BI2046" s="4"/>
      <c r="BJ2046" s="243" t="str">
        <f t="shared" si="191"/>
        <v>TNLT</v>
      </c>
      <c r="BK2046" s="4"/>
      <c r="BL2046" s="4"/>
      <c r="BM2046" s="4"/>
      <c r="BN2046" s="4"/>
      <c r="BO2046" s="4"/>
      <c r="BP2046" s="4"/>
      <c r="BQ2046" s="4"/>
      <c r="BR2046" s="4"/>
      <c r="BS2046" s="4"/>
      <c r="BT2046" s="4"/>
      <c r="BU2046" s="4"/>
      <c r="BV2046" s="4"/>
      <c r="BW2046" s="4"/>
      <c r="BX2046" s="4"/>
      <c r="BY2046" s="4"/>
      <c r="BZ2046" s="4"/>
      <c r="CA2046" s="4"/>
      <c r="CB2046" s="4"/>
      <c r="CC2046" s="4"/>
      <c r="CD2046" s="4"/>
      <c r="CE2046" s="4"/>
      <c r="CF2046" s="4"/>
      <c r="CG2046" s="4"/>
      <c r="CH2046" s="4"/>
      <c r="CI2046" s="4"/>
      <c r="CJ2046" s="4"/>
      <c r="CK2046" s="4"/>
      <c r="CL2046" s="4"/>
      <c r="CM2046" s="4"/>
    </row>
    <row r="2047" ht="14.25" customHeight="1">
      <c r="A2047" s="1" t="str">
        <f t="shared" si="198"/>
        <v/>
      </c>
      <c r="B2047" s="103" t="str">
        <f t="shared" si="4"/>
        <v>Có sẵn</v>
      </c>
      <c r="C2047" s="4" t="s">
        <v>9031</v>
      </c>
      <c r="D2047" s="4"/>
      <c r="E2047" s="4"/>
      <c r="F2047" s="4"/>
      <c r="G2047" s="4"/>
      <c r="H2047" s="4"/>
      <c r="I2047" s="4"/>
      <c r="J2047" s="4"/>
      <c r="K2047" s="4"/>
      <c r="L2047" s="4" t="s">
        <v>9031</v>
      </c>
      <c r="M2047" s="4"/>
      <c r="N2047" s="4"/>
      <c r="O2047" s="4"/>
      <c r="P2047" s="4"/>
      <c r="Q2047" s="4" t="s">
        <v>144</v>
      </c>
      <c r="R2047" s="4" t="s">
        <v>9039</v>
      </c>
      <c r="S2047" s="4" t="s">
        <v>9040</v>
      </c>
      <c r="T2047" s="4" t="s">
        <v>1973</v>
      </c>
      <c r="U2047" s="4" t="s">
        <v>9041</v>
      </c>
      <c r="V2047" s="4" t="s">
        <v>149</v>
      </c>
      <c r="W2047" s="4" t="s">
        <v>150</v>
      </c>
      <c r="X2047" s="4" t="s">
        <v>151</v>
      </c>
      <c r="Y2047" s="4"/>
      <c r="Z2047" s="4" t="s">
        <v>8550</v>
      </c>
      <c r="AA2047" s="4">
        <v>2069.0</v>
      </c>
      <c r="AB2047" s="4" t="s">
        <v>101</v>
      </c>
      <c r="AC2047" s="4"/>
      <c r="AD2047" s="4"/>
      <c r="AE2047" s="4"/>
      <c r="AF2047" s="4"/>
      <c r="AG2047" s="4"/>
      <c r="AH2047" s="4"/>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c r="BI2047" s="4"/>
      <c r="BJ2047" s="243" t="str">
        <f t="shared" si="191"/>
        <v>ICT_TNLT</v>
      </c>
      <c r="BK2047" s="4"/>
      <c r="BL2047" s="4"/>
      <c r="BM2047" s="4"/>
      <c r="BN2047" s="4"/>
      <c r="BO2047" s="4"/>
      <c r="BP2047" s="4"/>
      <c r="BQ2047" s="4"/>
      <c r="BR2047" s="4"/>
      <c r="BS2047" s="4"/>
      <c r="BT2047" s="4"/>
      <c r="BU2047" s="4"/>
      <c r="BV2047" s="4"/>
      <c r="BW2047" s="4"/>
      <c r="BX2047" s="4"/>
      <c r="BY2047" s="4"/>
      <c r="BZ2047" s="4"/>
      <c r="CA2047" s="4"/>
      <c r="CB2047" s="4"/>
      <c r="CC2047" s="4"/>
      <c r="CD2047" s="4"/>
      <c r="CE2047" s="4"/>
      <c r="CF2047" s="4"/>
      <c r="CG2047" s="4"/>
      <c r="CH2047" s="4"/>
      <c r="CI2047" s="4"/>
      <c r="CJ2047" s="4"/>
      <c r="CK2047" s="4"/>
      <c r="CL2047" s="4"/>
      <c r="CM2047" s="4"/>
    </row>
    <row r="2048" ht="14.25" customHeight="1">
      <c r="A2048" s="1" t="str">
        <f t="shared" si="198"/>
        <v/>
      </c>
      <c r="B2048" s="103" t="str">
        <f t="shared" si="4"/>
        <v>Tự do chọn</v>
      </c>
      <c r="C2048" s="4" t="s">
        <v>9048</v>
      </c>
      <c r="D2048" s="4"/>
      <c r="E2048" s="4"/>
      <c r="F2048" s="4"/>
      <c r="G2048" s="4"/>
      <c r="H2048" s="4"/>
      <c r="I2048" s="4"/>
      <c r="J2048" s="4" t="s">
        <v>8631</v>
      </c>
      <c r="K2048" s="4"/>
      <c r="L2048" s="4" t="s">
        <v>9048</v>
      </c>
      <c r="M2048" s="4" t="s">
        <v>101</v>
      </c>
      <c r="N2048" s="4" t="s">
        <v>5</v>
      </c>
      <c r="O2048" s="4"/>
      <c r="P2048" s="4"/>
      <c r="Q2048" s="4"/>
      <c r="R2048" s="4" t="s">
        <v>150</v>
      </c>
      <c r="S2048" s="4" t="s">
        <v>150</v>
      </c>
      <c r="T2048" s="4" t="s">
        <v>150</v>
      </c>
      <c r="U2048" s="4" t="s">
        <v>150</v>
      </c>
      <c r="V2048" s="4" t="s">
        <v>150</v>
      </c>
      <c r="W2048" s="4" t="s">
        <v>150</v>
      </c>
      <c r="X2048" s="4" t="s">
        <v>150</v>
      </c>
      <c r="Y2048" s="4"/>
      <c r="Z2048" s="4"/>
      <c r="AA2048" s="4">
        <v>2070.0</v>
      </c>
      <c r="AB2048" s="4" t="s">
        <v>13</v>
      </c>
      <c r="AC2048" s="4"/>
      <c r="AD2048" s="4"/>
      <c r="AE2048" s="4"/>
      <c r="AF2048" s="4"/>
      <c r="AG2048" s="4"/>
      <c r="AH2048" s="4"/>
      <c r="AI2048" s="4"/>
      <c r="AJ2048" s="4"/>
      <c r="AK2048" s="4"/>
      <c r="AL2048" s="4"/>
      <c r="AM2048" s="4"/>
      <c r="AN2048" s="4"/>
      <c r="AO2048" s="4"/>
      <c r="AP2048" s="4"/>
      <c r="AQ2048" s="4"/>
      <c r="AR2048" s="4"/>
      <c r="AS2048" s="4"/>
      <c r="AT2048" s="4"/>
      <c r="AU2048" s="4"/>
      <c r="AV2048" s="4"/>
      <c r="AW2048" s="4"/>
      <c r="AX2048" s="4"/>
      <c r="AY2048" s="4"/>
      <c r="AZ2048" s="4"/>
      <c r="BA2048" s="4"/>
      <c r="BB2048" s="4"/>
      <c r="BC2048" s="4"/>
      <c r="BD2048" s="4"/>
      <c r="BE2048" s="4"/>
      <c r="BF2048" s="4"/>
      <c r="BG2048" s="4"/>
      <c r="BH2048" s="4"/>
      <c r="BI2048" s="4"/>
      <c r="BJ2048" s="243" t="str">
        <f t="shared" si="191"/>
        <v>TNLT</v>
      </c>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c r="CL2048" s="4"/>
      <c r="CM2048" s="4"/>
    </row>
    <row r="2049" ht="14.25" customHeight="1">
      <c r="A2049" s="1" t="str">
        <f t="shared" si="198"/>
        <v/>
      </c>
      <c r="B2049" s="103" t="str">
        <f t="shared" si="4"/>
        <v>Tự do chọn</v>
      </c>
      <c r="C2049" s="4" t="s">
        <v>9049</v>
      </c>
      <c r="D2049" s="4"/>
      <c r="E2049" s="4"/>
      <c r="F2049" s="4"/>
      <c r="G2049" s="4"/>
      <c r="H2049" s="4"/>
      <c r="I2049" s="4"/>
      <c r="J2049" s="4" t="s">
        <v>8631</v>
      </c>
      <c r="K2049" s="4"/>
      <c r="L2049" s="4" t="s">
        <v>9049</v>
      </c>
      <c r="M2049" s="4" t="s">
        <v>101</v>
      </c>
      <c r="N2049" s="4" t="s">
        <v>5</v>
      </c>
      <c r="O2049" s="4"/>
      <c r="P2049" s="4"/>
      <c r="Q2049" s="4"/>
      <c r="R2049" s="4"/>
      <c r="S2049" s="4"/>
      <c r="T2049" s="4"/>
      <c r="U2049" s="4"/>
      <c r="V2049" s="4"/>
      <c r="W2049" s="4"/>
      <c r="X2049" s="4"/>
      <c r="Y2049" s="4"/>
      <c r="Z2049" s="4"/>
      <c r="AA2049" s="4">
        <v>2072.0</v>
      </c>
      <c r="AB2049" s="4" t="s">
        <v>13</v>
      </c>
      <c r="AC2049" s="4"/>
      <c r="AD2049" s="4"/>
      <c r="AE2049" s="4"/>
      <c r="AF2049" s="4"/>
      <c r="AG2049" s="4"/>
      <c r="AH2049" s="4"/>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c r="BE2049" s="4"/>
      <c r="BF2049" s="4"/>
      <c r="BG2049" s="4"/>
      <c r="BH2049" s="4"/>
      <c r="BI2049" s="4"/>
      <c r="BJ2049" s="243" t="str">
        <f t="shared" si="191"/>
        <v>TNLT</v>
      </c>
      <c r="BK2049" s="4"/>
      <c r="BL2049" s="4"/>
      <c r="BM2049" s="4"/>
      <c r="BN2049" s="4"/>
      <c r="BO2049" s="4"/>
      <c r="BP2049" s="4"/>
      <c r="BQ2049" s="4"/>
      <c r="BR2049" s="4"/>
      <c r="BS2049" s="4"/>
      <c r="BT2049" s="4"/>
      <c r="BU2049" s="4"/>
      <c r="BV2049" s="4"/>
      <c r="BW2049" s="4"/>
      <c r="BX2049" s="4"/>
      <c r="BY2049" s="4"/>
      <c r="BZ2049" s="4"/>
      <c r="CA2049" s="4"/>
      <c r="CB2049" s="4"/>
      <c r="CC2049" s="4"/>
      <c r="CD2049" s="4"/>
      <c r="CE2049" s="4"/>
      <c r="CF2049" s="4"/>
      <c r="CG2049" s="4"/>
      <c r="CH2049" s="4"/>
      <c r="CI2049" s="4"/>
      <c r="CJ2049" s="4"/>
      <c r="CK2049" s="4"/>
      <c r="CL2049" s="4"/>
      <c r="CM2049" s="4"/>
    </row>
    <row r="2050" ht="14.25" customHeight="1">
      <c r="A2050" s="1" t="str">
        <f t="shared" si="198"/>
        <v/>
      </c>
      <c r="B2050" s="103" t="str">
        <f t="shared" si="4"/>
        <v>Có sẵn</v>
      </c>
      <c r="C2050" s="4" t="s">
        <v>9049</v>
      </c>
      <c r="D2050" s="4"/>
      <c r="E2050" s="4"/>
      <c r="F2050" s="4"/>
      <c r="G2050" s="4"/>
      <c r="H2050" s="4"/>
      <c r="I2050" s="4"/>
      <c r="J2050" s="4"/>
      <c r="K2050" s="4"/>
      <c r="L2050" s="4" t="s">
        <v>9049</v>
      </c>
      <c r="M2050" s="4"/>
      <c r="N2050" s="4"/>
      <c r="O2050" s="4"/>
      <c r="P2050" s="4"/>
      <c r="Q2050" s="4" t="s">
        <v>144</v>
      </c>
      <c r="R2050" s="4" t="s">
        <v>9050</v>
      </c>
      <c r="S2050" s="4" t="s">
        <v>9051</v>
      </c>
      <c r="T2050" s="4" t="s">
        <v>9052</v>
      </c>
      <c r="U2050" s="4" t="s">
        <v>9053</v>
      </c>
      <c r="V2050" s="4" t="s">
        <v>9054</v>
      </c>
      <c r="W2050" s="4" t="s">
        <v>150</v>
      </c>
      <c r="X2050" s="4" t="s">
        <v>151</v>
      </c>
      <c r="Y2050" s="4"/>
      <c r="Z2050" s="4" t="s">
        <v>8560</v>
      </c>
      <c r="AA2050" s="4">
        <v>2074.0</v>
      </c>
      <c r="AB2050" s="4" t="s">
        <v>101</v>
      </c>
      <c r="AC2050" s="4"/>
      <c r="AD2050" s="4"/>
      <c r="AE2050" s="4"/>
      <c r="AF2050" s="4"/>
      <c r="AG2050" s="4"/>
      <c r="AH2050" s="4"/>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c r="BI2050" s="4"/>
      <c r="BJ2050" s="243" t="str">
        <f t="shared" si="191"/>
        <v>ICT_TNLT</v>
      </c>
      <c r="BK2050" s="4"/>
      <c r="BL2050" s="4"/>
      <c r="BM2050" s="4"/>
      <c r="BN2050" s="4"/>
      <c r="BO2050" s="4"/>
      <c r="BP2050" s="4"/>
      <c r="BQ2050" s="4"/>
      <c r="BR2050" s="4"/>
      <c r="BS2050" s="4"/>
      <c r="BT2050" s="4"/>
      <c r="BU2050" s="4"/>
      <c r="BV2050" s="4"/>
      <c r="BW2050" s="4"/>
      <c r="BX2050" s="4"/>
      <c r="BY2050" s="4"/>
      <c r="BZ2050" s="4"/>
      <c r="CA2050" s="4"/>
      <c r="CB2050" s="4"/>
      <c r="CC2050" s="4"/>
      <c r="CD2050" s="4"/>
      <c r="CE2050" s="4"/>
      <c r="CF2050" s="4"/>
      <c r="CG2050" s="4"/>
      <c r="CH2050" s="4"/>
      <c r="CI2050" s="4"/>
      <c r="CJ2050" s="4"/>
      <c r="CK2050" s="4"/>
      <c r="CL2050" s="4"/>
      <c r="CM2050" s="4"/>
    </row>
    <row r="2051" ht="14.25" customHeight="1">
      <c r="A2051" s="1" t="str">
        <f t="shared" si="198"/>
        <v/>
      </c>
      <c r="B2051" s="103" t="str">
        <f t="shared" si="4"/>
        <v>Tự do chọn</v>
      </c>
      <c r="C2051" s="4" t="s">
        <v>9056</v>
      </c>
      <c r="D2051" s="4"/>
      <c r="E2051" s="4"/>
      <c r="F2051" s="4"/>
      <c r="G2051" s="4"/>
      <c r="H2051" s="4"/>
      <c r="I2051" s="4"/>
      <c r="J2051" s="4" t="s">
        <v>8631</v>
      </c>
      <c r="K2051" s="4"/>
      <c r="L2051" s="4" t="s">
        <v>9056</v>
      </c>
      <c r="M2051" s="4" t="s">
        <v>101</v>
      </c>
      <c r="N2051" s="4" t="s">
        <v>5</v>
      </c>
      <c r="O2051" s="4"/>
      <c r="P2051" s="4"/>
      <c r="Q2051" s="4"/>
      <c r="R2051" s="4" t="s">
        <v>150</v>
      </c>
      <c r="S2051" s="4" t="s">
        <v>150</v>
      </c>
      <c r="T2051" s="4" t="s">
        <v>150</v>
      </c>
      <c r="U2051" s="4" t="s">
        <v>150</v>
      </c>
      <c r="V2051" s="4" t="s">
        <v>150</v>
      </c>
      <c r="W2051" s="4" t="s">
        <v>150</v>
      </c>
      <c r="X2051" s="4" t="s">
        <v>150</v>
      </c>
      <c r="Y2051" s="4"/>
      <c r="Z2051" s="4"/>
      <c r="AA2051" s="4">
        <v>2075.0</v>
      </c>
      <c r="AB2051" s="4" t="s">
        <v>13</v>
      </c>
      <c r="AC2051" s="4"/>
      <c r="AD2051" s="4"/>
      <c r="AE2051" s="4"/>
      <c r="AF2051" s="4"/>
      <c r="AG2051" s="4"/>
      <c r="AH2051" s="4"/>
      <c r="AI2051" s="4"/>
      <c r="AJ2051" s="4"/>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c r="BI2051" s="4"/>
      <c r="BJ2051" s="243" t="str">
        <f t="shared" si="191"/>
        <v>TNLT</v>
      </c>
      <c r="BK2051" s="4"/>
      <c r="BL2051" s="4"/>
      <c r="BM2051" s="4"/>
      <c r="BN2051" s="4"/>
      <c r="BO2051" s="4"/>
      <c r="BP2051" s="4"/>
      <c r="BQ2051" s="4"/>
      <c r="BR2051" s="4"/>
      <c r="BS2051" s="4"/>
      <c r="BT2051" s="4"/>
      <c r="BU2051" s="4"/>
      <c r="BV2051" s="4"/>
      <c r="BW2051" s="4"/>
      <c r="BX2051" s="4"/>
      <c r="BY2051" s="4"/>
      <c r="BZ2051" s="4"/>
      <c r="CA2051" s="4"/>
      <c r="CB2051" s="4"/>
      <c r="CC2051" s="4"/>
      <c r="CD2051" s="4"/>
      <c r="CE2051" s="4"/>
      <c r="CF2051" s="4"/>
      <c r="CG2051" s="4"/>
      <c r="CH2051" s="4"/>
      <c r="CI2051" s="4"/>
      <c r="CJ2051" s="4"/>
      <c r="CK2051" s="4"/>
      <c r="CL2051" s="4"/>
      <c r="CM2051" s="4"/>
    </row>
    <row r="2052" ht="14.25" customHeight="1">
      <c r="A2052" s="1" t="str">
        <f t="shared" si="198"/>
        <v/>
      </c>
      <c r="B2052" s="103" t="str">
        <f t="shared" si="4"/>
        <v>Tự do chọn</v>
      </c>
      <c r="C2052" s="4" t="s">
        <v>9057</v>
      </c>
      <c r="D2052" s="4"/>
      <c r="E2052" s="4"/>
      <c r="F2052" s="4"/>
      <c r="G2052" s="4"/>
      <c r="H2052" s="4"/>
      <c r="I2052" s="4"/>
      <c r="J2052" s="4" t="s">
        <v>8631</v>
      </c>
      <c r="K2052" s="4"/>
      <c r="L2052" s="4" t="s">
        <v>9057</v>
      </c>
      <c r="M2052" s="4" t="s">
        <v>101</v>
      </c>
      <c r="N2052" s="4" t="s">
        <v>5</v>
      </c>
      <c r="O2052" s="4"/>
      <c r="P2052" s="4"/>
      <c r="Q2052" s="4"/>
      <c r="R2052" s="4" t="s">
        <v>150</v>
      </c>
      <c r="S2052" s="4" t="s">
        <v>150</v>
      </c>
      <c r="T2052" s="4" t="s">
        <v>150</v>
      </c>
      <c r="U2052" s="4" t="s">
        <v>150</v>
      </c>
      <c r="V2052" s="4" t="s">
        <v>150</v>
      </c>
      <c r="W2052" s="4" t="s">
        <v>150</v>
      </c>
      <c r="X2052" s="4" t="s">
        <v>150</v>
      </c>
      <c r="Y2052" s="4"/>
      <c r="Z2052" s="4"/>
      <c r="AA2052" s="4">
        <v>2077.0</v>
      </c>
      <c r="AB2052" s="4" t="s">
        <v>13</v>
      </c>
      <c r="AC2052" s="4"/>
      <c r="AD2052" s="4"/>
      <c r="AE2052" s="4"/>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c r="BI2052" s="4"/>
      <c r="BJ2052" s="243" t="str">
        <f t="shared" si="191"/>
        <v>TNLT</v>
      </c>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c r="CL2052" s="4"/>
      <c r="CM2052" s="4"/>
    </row>
    <row r="2053" ht="14.25" customHeight="1">
      <c r="A2053" s="1" t="str">
        <f t="shared" si="198"/>
        <v/>
      </c>
      <c r="B2053" s="103" t="str">
        <f t="shared" si="4"/>
        <v>Tự do chọn</v>
      </c>
      <c r="C2053" s="4" t="s">
        <v>9058</v>
      </c>
      <c r="D2053" s="4"/>
      <c r="E2053" s="4"/>
      <c r="F2053" s="4"/>
      <c r="G2053" s="4"/>
      <c r="H2053" s="4"/>
      <c r="I2053" s="4"/>
      <c r="J2053" s="4" t="s">
        <v>8631</v>
      </c>
      <c r="K2053" s="4"/>
      <c r="L2053" s="4" t="s">
        <v>9058</v>
      </c>
      <c r="M2053" s="4" t="s">
        <v>101</v>
      </c>
      <c r="N2053" s="4" t="s">
        <v>5</v>
      </c>
      <c r="O2053" s="4"/>
      <c r="P2053" s="4"/>
      <c r="Q2053" s="4"/>
      <c r="R2053" s="4" t="s">
        <v>150</v>
      </c>
      <c r="S2053" s="4" t="s">
        <v>150</v>
      </c>
      <c r="T2053" s="4" t="s">
        <v>150</v>
      </c>
      <c r="U2053" s="4" t="s">
        <v>150</v>
      </c>
      <c r="V2053" s="4" t="s">
        <v>150</v>
      </c>
      <c r="W2053" s="4" t="s">
        <v>150</v>
      </c>
      <c r="X2053" s="4" t="s">
        <v>150</v>
      </c>
      <c r="Y2053" s="4"/>
      <c r="Z2053" s="4"/>
      <c r="AA2053" s="4">
        <v>2079.0</v>
      </c>
      <c r="AB2053" s="4" t="s">
        <v>13</v>
      </c>
      <c r="AC2053" s="4"/>
      <c r="AD2053" s="4"/>
      <c r="AE2053" s="4"/>
      <c r="AF2053" s="4"/>
      <c r="AG2053" s="4"/>
      <c r="AH2053" s="4"/>
      <c r="AI2053" s="4"/>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c r="BI2053" s="4"/>
      <c r="BJ2053" s="243" t="str">
        <f t="shared" si="191"/>
        <v>TNLT</v>
      </c>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c r="CL2053" s="4"/>
      <c r="CM2053" s="4"/>
    </row>
    <row r="2054" ht="14.25" customHeight="1">
      <c r="A2054" s="1" t="str">
        <f t="shared" si="198"/>
        <v/>
      </c>
      <c r="B2054" s="103" t="str">
        <f t="shared" si="4"/>
        <v>Tự do chọn</v>
      </c>
      <c r="C2054" s="4" t="s">
        <v>9059</v>
      </c>
      <c r="D2054" s="4"/>
      <c r="E2054" s="4"/>
      <c r="F2054" s="4"/>
      <c r="G2054" s="4"/>
      <c r="H2054" s="4"/>
      <c r="I2054" s="4"/>
      <c r="J2054" s="4" t="s">
        <v>8631</v>
      </c>
      <c r="K2054" s="4"/>
      <c r="L2054" s="4" t="s">
        <v>9059</v>
      </c>
      <c r="M2054" s="4" t="s">
        <v>101</v>
      </c>
      <c r="N2054" s="4" t="s">
        <v>5</v>
      </c>
      <c r="O2054" s="4"/>
      <c r="P2054" s="4"/>
      <c r="Q2054" s="4"/>
      <c r="R2054" s="4" t="s">
        <v>150</v>
      </c>
      <c r="S2054" s="4" t="s">
        <v>150</v>
      </c>
      <c r="T2054" s="4" t="s">
        <v>150</v>
      </c>
      <c r="U2054" s="4" t="s">
        <v>150</v>
      </c>
      <c r="V2054" s="4" t="s">
        <v>150</v>
      </c>
      <c r="W2054" s="4" t="s">
        <v>150</v>
      </c>
      <c r="X2054" s="4" t="s">
        <v>150</v>
      </c>
      <c r="Y2054" s="4"/>
      <c r="Z2054" s="4"/>
      <c r="AA2054" s="4">
        <v>2081.0</v>
      </c>
      <c r="AB2054" s="4" t="s">
        <v>13</v>
      </c>
      <c r="AC2054" s="4"/>
      <c r="AD2054" s="4"/>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c r="BE2054" s="4"/>
      <c r="BF2054" s="4"/>
      <c r="BG2054" s="4"/>
      <c r="BH2054" s="4"/>
      <c r="BI2054" s="4"/>
      <c r="BJ2054" s="243" t="str">
        <f t="shared" si="191"/>
        <v>TNLT</v>
      </c>
      <c r="BK2054" s="4"/>
      <c r="BL2054" s="4"/>
      <c r="BM2054" s="4"/>
      <c r="BN2054" s="4"/>
      <c r="BO2054" s="4"/>
      <c r="BP2054" s="4"/>
      <c r="BQ2054" s="4"/>
      <c r="BR2054" s="4"/>
      <c r="BS2054" s="4"/>
      <c r="BT2054" s="4"/>
      <c r="BU2054" s="4"/>
      <c r="BV2054" s="4"/>
      <c r="BW2054" s="4"/>
      <c r="BX2054" s="4"/>
      <c r="BY2054" s="4"/>
      <c r="BZ2054" s="4"/>
      <c r="CA2054" s="4"/>
      <c r="CB2054" s="4"/>
      <c r="CC2054" s="4"/>
      <c r="CD2054" s="4"/>
      <c r="CE2054" s="4"/>
      <c r="CF2054" s="4"/>
      <c r="CG2054" s="4"/>
      <c r="CH2054" s="4"/>
      <c r="CI2054" s="4"/>
      <c r="CJ2054" s="4"/>
      <c r="CK2054" s="4"/>
      <c r="CL2054" s="4"/>
      <c r="CM2054" s="4"/>
    </row>
    <row r="2055" ht="14.25" customHeight="1">
      <c r="A2055" s="1" t="str">
        <f t="shared" si="198"/>
        <v/>
      </c>
      <c r="B2055" s="103" t="str">
        <f t="shared" si="4"/>
        <v>Có sẵn</v>
      </c>
      <c r="C2055" s="4" t="s">
        <v>9059</v>
      </c>
      <c r="D2055" s="4"/>
      <c r="E2055" s="4"/>
      <c r="F2055" s="4"/>
      <c r="G2055" s="4"/>
      <c r="H2055" s="4"/>
      <c r="I2055" s="4"/>
      <c r="J2055" s="4"/>
      <c r="K2055" s="4"/>
      <c r="L2055" s="4" t="s">
        <v>9059</v>
      </c>
      <c r="M2055" s="4"/>
      <c r="N2055" s="4"/>
      <c r="O2055" s="4"/>
      <c r="P2055" s="4"/>
      <c r="Q2055" s="4" t="s">
        <v>144</v>
      </c>
      <c r="R2055" s="4" t="s">
        <v>9062</v>
      </c>
      <c r="S2055" s="4" t="s">
        <v>9063</v>
      </c>
      <c r="T2055" s="4" t="s">
        <v>9064</v>
      </c>
      <c r="U2055" s="4" t="s">
        <v>9065</v>
      </c>
      <c r="V2055" s="4" t="s">
        <v>9066</v>
      </c>
      <c r="W2055" s="4" t="s">
        <v>150</v>
      </c>
      <c r="X2055" s="4" t="s">
        <v>410</v>
      </c>
      <c r="Y2055" s="4"/>
      <c r="Z2055" s="4" t="s">
        <v>2925</v>
      </c>
      <c r="AA2055" s="4">
        <v>2083.0</v>
      </c>
      <c r="AB2055" s="4" t="s">
        <v>101</v>
      </c>
      <c r="AC2055" s="4"/>
      <c r="AD2055" s="4"/>
      <c r="AE2055" s="4"/>
      <c r="AF2055" s="4"/>
      <c r="AG2055" s="4"/>
      <c r="AH2055" s="4"/>
      <c r="AI2055" s="4"/>
      <c r="AJ2055" s="4"/>
      <c r="AK2055" s="4"/>
      <c r="AL2055" s="4"/>
      <c r="AM2055" s="4"/>
      <c r="AN2055" s="4"/>
      <c r="AO2055" s="4"/>
      <c r="AP2055" s="4"/>
      <c r="AQ2055" s="4"/>
      <c r="AR2055" s="4"/>
      <c r="AS2055" s="4"/>
      <c r="AT2055" s="4"/>
      <c r="AU2055" s="4"/>
      <c r="AV2055" s="4"/>
      <c r="AW2055" s="4"/>
      <c r="AX2055" s="4"/>
      <c r="AY2055" s="4"/>
      <c r="AZ2055" s="4"/>
      <c r="BA2055" s="4"/>
      <c r="BB2055" s="4"/>
      <c r="BC2055" s="4"/>
      <c r="BD2055" s="4"/>
      <c r="BE2055" s="4"/>
      <c r="BF2055" s="4"/>
      <c r="BG2055" s="4"/>
      <c r="BH2055" s="4"/>
      <c r="BI2055" s="4"/>
      <c r="BJ2055" s="243" t="str">
        <f t="shared" si="191"/>
        <v>ICT_TNLT</v>
      </c>
      <c r="BK2055" s="4"/>
      <c r="BL2055" s="4"/>
      <c r="BM2055" s="4"/>
      <c r="BN2055" s="4"/>
      <c r="BO2055" s="4"/>
      <c r="BP2055" s="4"/>
      <c r="BQ2055" s="4"/>
      <c r="BR2055" s="4"/>
      <c r="BS2055" s="4"/>
      <c r="BT2055" s="4"/>
      <c r="BU2055" s="4"/>
      <c r="BV2055" s="4"/>
      <c r="BW2055" s="4"/>
      <c r="BX2055" s="4"/>
      <c r="BY2055" s="4"/>
      <c r="BZ2055" s="4"/>
      <c r="CA2055" s="4"/>
      <c r="CB2055" s="4"/>
      <c r="CC2055" s="4"/>
      <c r="CD2055" s="4"/>
      <c r="CE2055" s="4"/>
      <c r="CF2055" s="4"/>
      <c r="CG2055" s="4"/>
      <c r="CH2055" s="4"/>
      <c r="CI2055" s="4"/>
      <c r="CJ2055" s="4"/>
      <c r="CK2055" s="4"/>
      <c r="CL2055" s="4"/>
      <c r="CM2055" s="4"/>
    </row>
    <row r="2056" ht="14.25" customHeight="1">
      <c r="A2056" s="1" t="str">
        <f t="shared" si="198"/>
        <v/>
      </c>
      <c r="B2056" s="103" t="str">
        <f t="shared" si="4"/>
        <v>Có sẵn</v>
      </c>
      <c r="C2056" s="4" t="s">
        <v>9059</v>
      </c>
      <c r="D2056" s="4"/>
      <c r="E2056" s="4"/>
      <c r="F2056" s="4"/>
      <c r="G2056" s="4"/>
      <c r="H2056" s="4"/>
      <c r="I2056" s="4"/>
      <c r="J2056" s="4"/>
      <c r="K2056" s="4"/>
      <c r="L2056" s="4" t="s">
        <v>9059</v>
      </c>
      <c r="M2056" s="4"/>
      <c r="N2056" s="4"/>
      <c r="O2056" s="4"/>
      <c r="P2056" s="4"/>
      <c r="Q2056" s="4" t="s">
        <v>144</v>
      </c>
      <c r="R2056" s="4" t="s">
        <v>9068</v>
      </c>
      <c r="S2056" s="4" t="s">
        <v>9069</v>
      </c>
      <c r="T2056" s="4" t="s">
        <v>9071</v>
      </c>
      <c r="U2056" s="4" t="s">
        <v>9073</v>
      </c>
      <c r="V2056" s="4" t="s">
        <v>149</v>
      </c>
      <c r="W2056" s="4" t="s">
        <v>150</v>
      </c>
      <c r="X2056" s="4" t="s">
        <v>151</v>
      </c>
      <c r="Y2056" s="4"/>
      <c r="Z2056" s="4" t="s">
        <v>8558</v>
      </c>
      <c r="AA2056" s="4">
        <v>2084.0</v>
      </c>
      <c r="AB2056" s="4" t="s">
        <v>101</v>
      </c>
      <c r="AC2056" s="4"/>
      <c r="AD2056" s="4"/>
      <c r="AE2056" s="4"/>
      <c r="AF2056" s="4"/>
      <c r="AG2056" s="4"/>
      <c r="AH2056" s="4"/>
      <c r="AI2056" s="4"/>
      <c r="AJ2056" s="4"/>
      <c r="AK2056" s="4"/>
      <c r="AL2056" s="4"/>
      <c r="AM2056" s="4"/>
      <c r="AN2056" s="4"/>
      <c r="AO2056" s="4"/>
      <c r="AP2056" s="4"/>
      <c r="AQ2056" s="4"/>
      <c r="AR2056" s="4"/>
      <c r="AS2056" s="4"/>
      <c r="AT2056" s="4"/>
      <c r="AU2056" s="4"/>
      <c r="AV2056" s="4"/>
      <c r="AW2056" s="4"/>
      <c r="AX2056" s="4"/>
      <c r="AY2056" s="4"/>
      <c r="AZ2056" s="4"/>
      <c r="BA2056" s="4"/>
      <c r="BB2056" s="4"/>
      <c r="BC2056" s="4"/>
      <c r="BD2056" s="4"/>
      <c r="BE2056" s="4"/>
      <c r="BF2056" s="4"/>
      <c r="BG2056" s="4"/>
      <c r="BH2056" s="4"/>
      <c r="BI2056" s="4"/>
      <c r="BJ2056" s="243" t="str">
        <f t="shared" si="191"/>
        <v>ICT_TNLT</v>
      </c>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c r="CL2056" s="4"/>
      <c r="CM2056" s="4"/>
    </row>
    <row r="2057" ht="14.25" customHeight="1">
      <c r="A2057" s="1" t="str">
        <f t="shared" si="198"/>
        <v/>
      </c>
      <c r="B2057" s="103" t="str">
        <f t="shared" si="4"/>
        <v>Tự do chọn</v>
      </c>
      <c r="C2057" s="4" t="s">
        <v>9076</v>
      </c>
      <c r="D2057" s="4"/>
      <c r="E2057" s="4"/>
      <c r="F2057" s="4"/>
      <c r="G2057" s="4"/>
      <c r="H2057" s="4"/>
      <c r="I2057" s="4"/>
      <c r="J2057" s="4" t="s">
        <v>8631</v>
      </c>
      <c r="K2057" s="4"/>
      <c r="L2057" s="4" t="s">
        <v>9076</v>
      </c>
      <c r="M2057" s="4" t="s">
        <v>101</v>
      </c>
      <c r="N2057" s="4" t="s">
        <v>5</v>
      </c>
      <c r="O2057" s="4"/>
      <c r="P2057" s="4"/>
      <c r="Q2057" s="4"/>
      <c r="R2057" s="4" t="s">
        <v>150</v>
      </c>
      <c r="S2057" s="4" t="s">
        <v>150</v>
      </c>
      <c r="T2057" s="4" t="s">
        <v>150</v>
      </c>
      <c r="U2057" s="4" t="s">
        <v>150</v>
      </c>
      <c r="V2057" s="4" t="s">
        <v>150</v>
      </c>
      <c r="W2057" s="4" t="s">
        <v>150</v>
      </c>
      <c r="X2057" s="4" t="s">
        <v>150</v>
      </c>
      <c r="Y2057" s="4"/>
      <c r="Z2057" s="4"/>
      <c r="AA2057" s="4">
        <v>2085.0</v>
      </c>
      <c r="AB2057" s="4" t="s">
        <v>13</v>
      </c>
      <c r="AC2057" s="4"/>
      <c r="AD2057" s="4"/>
      <c r="AE2057" s="4"/>
      <c r="AF2057" s="4"/>
      <c r="AG2057" s="4"/>
      <c r="AH2057" s="4"/>
      <c r="AI2057" s="4"/>
      <c r="AJ2057" s="4"/>
      <c r="AK2057" s="4"/>
      <c r="AL2057" s="4"/>
      <c r="AM2057" s="4"/>
      <c r="AN2057" s="4"/>
      <c r="AO2057" s="4"/>
      <c r="AP2057" s="4"/>
      <c r="AQ2057" s="4"/>
      <c r="AR2057" s="4"/>
      <c r="AS2057" s="4"/>
      <c r="AT2057" s="4"/>
      <c r="AU2057" s="4"/>
      <c r="AV2057" s="4"/>
      <c r="AW2057" s="4"/>
      <c r="AX2057" s="4"/>
      <c r="AY2057" s="4"/>
      <c r="AZ2057" s="4"/>
      <c r="BA2057" s="4"/>
      <c r="BB2057" s="4"/>
      <c r="BC2057" s="4"/>
      <c r="BD2057" s="4"/>
      <c r="BE2057" s="4"/>
      <c r="BF2057" s="4"/>
      <c r="BG2057" s="4"/>
      <c r="BH2057" s="4"/>
      <c r="BI2057" s="4"/>
      <c r="BJ2057" s="243" t="str">
        <f t="shared" si="191"/>
        <v>TNLT</v>
      </c>
      <c r="BK2057" s="4"/>
      <c r="BL2057" s="4"/>
      <c r="BM2057" s="4"/>
      <c r="BN2057" s="4"/>
      <c r="BO2057" s="4"/>
      <c r="BP2057" s="4"/>
      <c r="BQ2057" s="4"/>
      <c r="BR2057" s="4"/>
      <c r="BS2057" s="4"/>
      <c r="BT2057" s="4"/>
      <c r="BU2057" s="4"/>
      <c r="BV2057" s="4"/>
      <c r="BW2057" s="4"/>
      <c r="BX2057" s="4"/>
      <c r="BY2057" s="4"/>
      <c r="BZ2057" s="4"/>
      <c r="CA2057" s="4"/>
      <c r="CB2057" s="4"/>
      <c r="CC2057" s="4"/>
      <c r="CD2057" s="4"/>
      <c r="CE2057" s="4"/>
      <c r="CF2057" s="4"/>
      <c r="CG2057" s="4"/>
      <c r="CH2057" s="4"/>
      <c r="CI2057" s="4"/>
      <c r="CJ2057" s="4"/>
      <c r="CK2057" s="4"/>
      <c r="CL2057" s="4"/>
      <c r="CM2057" s="4"/>
    </row>
    <row r="2058" ht="14.25" customHeight="1">
      <c r="A2058" s="1" t="str">
        <f t="shared" si="198"/>
        <v>OK</v>
      </c>
      <c r="B2058" s="103" t="str">
        <f t="shared" si="4"/>
        <v>OK</v>
      </c>
      <c r="C2058" s="4" t="s">
        <v>9077</v>
      </c>
      <c r="D2058" s="4"/>
      <c r="E2058" s="4"/>
      <c r="F2058" s="4"/>
      <c r="G2058" s="4"/>
      <c r="H2058" s="4"/>
      <c r="I2058" s="4"/>
      <c r="J2058" s="4" t="s">
        <v>8631</v>
      </c>
      <c r="K2058" s="4"/>
      <c r="L2058" s="4" t="s">
        <v>9077</v>
      </c>
      <c r="M2058" s="4" t="s">
        <v>101</v>
      </c>
      <c r="N2058" s="4" t="s">
        <v>8</v>
      </c>
      <c r="O2058" s="4" t="s">
        <v>125</v>
      </c>
      <c r="P2058" s="4" t="s">
        <v>4779</v>
      </c>
      <c r="Q2058" s="4"/>
      <c r="R2058" s="4" t="s">
        <v>150</v>
      </c>
      <c r="S2058" s="4" t="s">
        <v>150</v>
      </c>
      <c r="T2058" s="4" t="s">
        <v>150</v>
      </c>
      <c r="U2058" s="4" t="s">
        <v>150</v>
      </c>
      <c r="V2058" s="4" t="s">
        <v>150</v>
      </c>
      <c r="W2058" s="4" t="s">
        <v>150</v>
      </c>
      <c r="X2058" s="4" t="s">
        <v>150</v>
      </c>
      <c r="Y2058" s="4"/>
      <c r="Z2058" s="4"/>
      <c r="AA2058" s="4">
        <v>2087.0</v>
      </c>
      <c r="AB2058" s="4" t="s">
        <v>13</v>
      </c>
      <c r="AC2058" s="4"/>
      <c r="AD2058" s="4"/>
      <c r="AE2058" s="4"/>
      <c r="AF2058" s="4"/>
      <c r="AG2058" s="4"/>
      <c r="AH2058" s="4"/>
      <c r="AI2058" s="4"/>
      <c r="AJ2058" s="4"/>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c r="BI2058" s="4"/>
      <c r="BJ2058" s="243" t="str">
        <f t="shared" si="191"/>
        <v>TNBT</v>
      </c>
      <c r="BK2058" s="4"/>
      <c r="BL2058" s="4"/>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c r="CL2058" s="4"/>
      <c r="CM2058" s="4"/>
    </row>
    <row r="2059" ht="14.25" customHeight="1">
      <c r="A2059" s="1" t="str">
        <f t="shared" si="198"/>
        <v/>
      </c>
      <c r="B2059" s="103" t="str">
        <f t="shared" si="4"/>
        <v>Tự do chọn</v>
      </c>
      <c r="C2059" s="4" t="s">
        <v>9078</v>
      </c>
      <c r="D2059" s="4"/>
      <c r="E2059" s="4"/>
      <c r="F2059" s="4"/>
      <c r="G2059" s="4"/>
      <c r="H2059" s="4"/>
      <c r="I2059" s="4"/>
      <c r="J2059" s="4" t="s">
        <v>8631</v>
      </c>
      <c r="K2059" s="4"/>
      <c r="L2059" s="4" t="s">
        <v>9078</v>
      </c>
      <c r="M2059" s="4" t="s">
        <v>101</v>
      </c>
      <c r="N2059" s="4" t="s">
        <v>8</v>
      </c>
      <c r="O2059" s="4"/>
      <c r="P2059" s="4"/>
      <c r="Q2059" s="4"/>
      <c r="R2059" s="4" t="s">
        <v>150</v>
      </c>
      <c r="S2059" s="4" t="s">
        <v>150</v>
      </c>
      <c r="T2059" s="4" t="s">
        <v>150</v>
      </c>
      <c r="U2059" s="4" t="s">
        <v>150</v>
      </c>
      <c r="V2059" s="4" t="s">
        <v>150</v>
      </c>
      <c r="W2059" s="4" t="s">
        <v>150</v>
      </c>
      <c r="X2059" s="4" t="s">
        <v>150</v>
      </c>
      <c r="Y2059" s="4"/>
      <c r="Z2059" s="4"/>
      <c r="AA2059" s="4">
        <v>2089.0</v>
      </c>
      <c r="AB2059" s="4" t="s">
        <v>13</v>
      </c>
      <c r="AC2059" s="4"/>
      <c r="AD2059" s="4"/>
      <c r="AE2059" s="4"/>
      <c r="AF2059" s="4"/>
      <c r="AG2059" s="4"/>
      <c r="AH2059" s="4"/>
      <c r="AI2059" s="4"/>
      <c r="AJ2059" s="4"/>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c r="BI2059" s="4"/>
      <c r="BJ2059" s="243" t="str">
        <f t="shared" si="191"/>
        <v>TNBT</v>
      </c>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row>
    <row r="2060" ht="14.25" customHeight="1">
      <c r="A2060" s="1" t="str">
        <f t="shared" si="198"/>
        <v/>
      </c>
      <c r="B2060" s="103" t="str">
        <f t="shared" si="4"/>
        <v>Tự do chọn</v>
      </c>
      <c r="C2060" s="4" t="s">
        <v>9081</v>
      </c>
      <c r="D2060" s="4"/>
      <c r="E2060" s="4"/>
      <c r="F2060" s="4"/>
      <c r="G2060" s="4"/>
      <c r="H2060" s="4"/>
      <c r="I2060" s="4"/>
      <c r="J2060" s="4" t="s">
        <v>8631</v>
      </c>
      <c r="K2060" s="4"/>
      <c r="L2060" s="4" t="s">
        <v>9081</v>
      </c>
      <c r="M2060" s="4" t="s">
        <v>48</v>
      </c>
      <c r="N2060" s="4" t="s">
        <v>8</v>
      </c>
      <c r="O2060" s="4"/>
      <c r="P2060" s="4"/>
      <c r="Q2060" s="4"/>
      <c r="R2060" s="4" t="s">
        <v>150</v>
      </c>
      <c r="S2060" s="4" t="s">
        <v>150</v>
      </c>
      <c r="T2060" s="4" t="s">
        <v>150</v>
      </c>
      <c r="U2060" s="4" t="s">
        <v>150</v>
      </c>
      <c r="V2060" s="4" t="s">
        <v>150</v>
      </c>
      <c r="W2060" s="4" t="s">
        <v>150</v>
      </c>
      <c r="X2060" s="4" t="s">
        <v>150</v>
      </c>
      <c r="Y2060" s="4"/>
      <c r="Z2060" s="4"/>
      <c r="AA2060" s="4">
        <v>2091.0</v>
      </c>
      <c r="AB2060" s="4" t="s">
        <v>48</v>
      </c>
      <c r="AC2060" s="4"/>
      <c r="AD2060" s="4"/>
      <c r="AE2060" s="4"/>
      <c r="AF2060" s="4"/>
      <c r="AG2060" s="4"/>
      <c r="AH2060" s="4"/>
      <c r="AI2060" s="4"/>
      <c r="AJ2060" s="4"/>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c r="BI2060" s="4"/>
      <c r="BJ2060" s="243" t="str">
        <f t="shared" si="191"/>
        <v>TNBT</v>
      </c>
      <c r="BK2060" s="4"/>
      <c r="BL2060" s="4"/>
      <c r="BM2060" s="4"/>
      <c r="BN2060" s="4"/>
      <c r="BO2060" s="4"/>
      <c r="BP2060" s="4"/>
      <c r="BQ2060" s="4"/>
      <c r="BR2060" s="4"/>
      <c r="BS2060" s="4"/>
      <c r="BT2060" s="4"/>
      <c r="BU2060" s="4"/>
      <c r="BV2060" s="4"/>
      <c r="BW2060" s="4"/>
      <c r="BX2060" s="4"/>
      <c r="BY2060" s="4"/>
      <c r="BZ2060" s="4"/>
      <c r="CA2060" s="4"/>
      <c r="CB2060" s="4"/>
      <c r="CC2060" s="4"/>
      <c r="CD2060" s="4"/>
      <c r="CE2060" s="4"/>
      <c r="CF2060" s="4"/>
      <c r="CG2060" s="4"/>
      <c r="CH2060" s="4"/>
      <c r="CI2060" s="4"/>
      <c r="CJ2060" s="4"/>
      <c r="CK2060" s="4"/>
      <c r="CL2060" s="4"/>
      <c r="CM2060" s="4"/>
    </row>
    <row r="2061" ht="14.25" customHeight="1">
      <c r="A2061" s="1" t="str">
        <f t="shared" si="198"/>
        <v/>
      </c>
      <c r="B2061" s="103" t="str">
        <f t="shared" si="4"/>
        <v>Tự do chọn</v>
      </c>
      <c r="C2061" s="4" t="s">
        <v>9082</v>
      </c>
      <c r="D2061" s="4"/>
      <c r="E2061" s="4"/>
      <c r="F2061" s="4"/>
      <c r="G2061" s="4"/>
      <c r="H2061" s="4"/>
      <c r="I2061" s="4"/>
      <c r="J2061" s="4" t="s">
        <v>8631</v>
      </c>
      <c r="K2061" s="4"/>
      <c r="L2061" s="4" t="s">
        <v>9082</v>
      </c>
      <c r="M2061" s="4" t="s">
        <v>101</v>
      </c>
      <c r="N2061" s="4" t="s">
        <v>8</v>
      </c>
      <c r="O2061" s="4"/>
      <c r="P2061" s="4"/>
      <c r="Q2061" s="4"/>
      <c r="R2061" s="4" t="s">
        <v>150</v>
      </c>
      <c r="S2061" s="4" t="s">
        <v>150</v>
      </c>
      <c r="T2061" s="4" t="s">
        <v>150</v>
      </c>
      <c r="U2061" s="4" t="s">
        <v>150</v>
      </c>
      <c r="V2061" s="4" t="s">
        <v>150</v>
      </c>
      <c r="W2061" s="4" t="s">
        <v>150</v>
      </c>
      <c r="X2061" s="4" t="s">
        <v>150</v>
      </c>
      <c r="Y2061" s="4"/>
      <c r="Z2061" s="4"/>
      <c r="AA2061" s="4">
        <v>2093.0</v>
      </c>
      <c r="AB2061" s="4" t="s">
        <v>13</v>
      </c>
      <c r="AC2061" s="4"/>
      <c r="AD2061" s="4"/>
      <c r="AE2061" s="4"/>
      <c r="AF2061" s="4"/>
      <c r="AG2061" s="4"/>
      <c r="AH2061" s="4"/>
      <c r="AI2061" s="4"/>
      <c r="AJ2061" s="4"/>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c r="BI2061" s="4"/>
      <c r="BJ2061" s="243" t="str">
        <f t="shared" si="191"/>
        <v>TNBT</v>
      </c>
      <c r="BK2061" s="4"/>
      <c r="BL2061" s="4"/>
      <c r="BM2061" s="4"/>
      <c r="BN2061" s="4"/>
      <c r="BO2061" s="4"/>
      <c r="BP2061" s="4"/>
      <c r="BQ2061" s="4"/>
      <c r="BR2061" s="4"/>
      <c r="BS2061" s="4"/>
      <c r="BT2061" s="4"/>
      <c r="BU2061" s="4"/>
      <c r="BV2061" s="4"/>
      <c r="BW2061" s="4"/>
      <c r="BX2061" s="4"/>
      <c r="BY2061" s="4"/>
      <c r="BZ2061" s="4"/>
      <c r="CA2061" s="4"/>
      <c r="CB2061" s="4"/>
      <c r="CC2061" s="4"/>
      <c r="CD2061" s="4"/>
      <c r="CE2061" s="4"/>
      <c r="CF2061" s="4"/>
      <c r="CG2061" s="4"/>
      <c r="CH2061" s="4"/>
      <c r="CI2061" s="4"/>
      <c r="CJ2061" s="4"/>
      <c r="CK2061" s="4"/>
      <c r="CL2061" s="4"/>
      <c r="CM2061" s="4"/>
    </row>
    <row r="2062" ht="14.25" customHeight="1">
      <c r="A2062" s="1" t="str">
        <f t="shared" si="198"/>
        <v/>
      </c>
      <c r="B2062" s="103" t="str">
        <f t="shared" si="4"/>
        <v>Tự do chọn</v>
      </c>
      <c r="C2062" s="4" t="s">
        <v>9083</v>
      </c>
      <c r="D2062" s="4"/>
      <c r="E2062" s="4"/>
      <c r="F2062" s="4"/>
      <c r="G2062" s="4"/>
      <c r="H2062" s="4"/>
      <c r="I2062" s="4"/>
      <c r="J2062" s="4" t="s">
        <v>8631</v>
      </c>
      <c r="K2062" s="4"/>
      <c r="L2062" s="4" t="s">
        <v>9083</v>
      </c>
      <c r="M2062" s="4" t="s">
        <v>101</v>
      </c>
      <c r="N2062" s="4" t="s">
        <v>8</v>
      </c>
      <c r="O2062" s="4"/>
      <c r="P2062" s="4"/>
      <c r="Q2062" s="4"/>
      <c r="R2062" s="4" t="s">
        <v>150</v>
      </c>
      <c r="S2062" s="4" t="s">
        <v>150</v>
      </c>
      <c r="T2062" s="4" t="s">
        <v>150</v>
      </c>
      <c r="U2062" s="4" t="s">
        <v>150</v>
      </c>
      <c r="V2062" s="4" t="s">
        <v>150</v>
      </c>
      <c r="W2062" s="4" t="s">
        <v>150</v>
      </c>
      <c r="X2062" s="4" t="s">
        <v>150</v>
      </c>
      <c r="Y2062" s="4"/>
      <c r="Z2062" s="4"/>
      <c r="AA2062" s="4">
        <v>2095.0</v>
      </c>
      <c r="AB2062" s="4" t="s">
        <v>13</v>
      </c>
      <c r="AC2062" s="4"/>
      <c r="AD2062" s="4"/>
      <c r="AE2062" s="4"/>
      <c r="AF2062" s="4"/>
      <c r="AG2062" s="4"/>
      <c r="AH2062" s="4"/>
      <c r="AI2062" s="4"/>
      <c r="AJ2062" s="4"/>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c r="BI2062" s="4"/>
      <c r="BJ2062" s="243" t="str">
        <f t="shared" si="191"/>
        <v>TNBT</v>
      </c>
      <c r="BK2062" s="4"/>
      <c r="BL2062" s="4"/>
      <c r="BM2062" s="4"/>
      <c r="BN2062" s="4"/>
      <c r="BO2062" s="4"/>
      <c r="BP2062" s="4"/>
      <c r="BQ2062" s="4"/>
      <c r="BR2062" s="4"/>
      <c r="BS2062" s="4"/>
      <c r="BT2062" s="4"/>
      <c r="BU2062" s="4"/>
      <c r="BV2062" s="4"/>
      <c r="BW2062" s="4"/>
      <c r="BX2062" s="4"/>
      <c r="BY2062" s="4"/>
      <c r="BZ2062" s="4"/>
      <c r="CA2062" s="4"/>
      <c r="CB2062" s="4"/>
      <c r="CC2062" s="4"/>
      <c r="CD2062" s="4"/>
      <c r="CE2062" s="4"/>
      <c r="CF2062" s="4"/>
      <c r="CG2062" s="4"/>
      <c r="CH2062" s="4"/>
      <c r="CI2062" s="4"/>
      <c r="CJ2062" s="4"/>
      <c r="CK2062" s="4"/>
      <c r="CL2062" s="4"/>
      <c r="CM2062" s="4"/>
    </row>
    <row r="2063" ht="14.25" customHeight="1">
      <c r="A2063" s="1" t="str">
        <f t="shared" si="198"/>
        <v/>
      </c>
      <c r="B2063" s="103" t="str">
        <f t="shared" si="4"/>
        <v>Tự do chọn</v>
      </c>
      <c r="C2063" s="4" t="s">
        <v>9084</v>
      </c>
      <c r="D2063" s="4"/>
      <c r="E2063" s="4"/>
      <c r="F2063" s="4"/>
      <c r="G2063" s="4"/>
      <c r="H2063" s="4"/>
      <c r="I2063" s="4"/>
      <c r="J2063" s="4" t="s">
        <v>8631</v>
      </c>
      <c r="K2063" s="4"/>
      <c r="L2063" s="4" t="s">
        <v>9084</v>
      </c>
      <c r="M2063" s="4" t="s">
        <v>101</v>
      </c>
      <c r="N2063" s="4" t="s">
        <v>8</v>
      </c>
      <c r="O2063" s="4"/>
      <c r="P2063" s="4"/>
      <c r="Q2063" s="4"/>
      <c r="R2063" s="4" t="s">
        <v>150</v>
      </c>
      <c r="S2063" s="4" t="s">
        <v>150</v>
      </c>
      <c r="T2063" s="4" t="s">
        <v>150</v>
      </c>
      <c r="U2063" s="4" t="s">
        <v>150</v>
      </c>
      <c r="V2063" s="4" t="s">
        <v>150</v>
      </c>
      <c r="W2063" s="4" t="s">
        <v>150</v>
      </c>
      <c r="X2063" s="4" t="s">
        <v>150</v>
      </c>
      <c r="Y2063" s="4"/>
      <c r="Z2063" s="4"/>
      <c r="AA2063" s="4">
        <v>2097.0</v>
      </c>
      <c r="AB2063" s="4" t="s">
        <v>13</v>
      </c>
      <c r="AC2063" s="4"/>
      <c r="AD2063" s="4"/>
      <c r="AE2063" s="4"/>
      <c r="AF2063" s="4"/>
      <c r="AG2063" s="4"/>
      <c r="AH2063" s="4"/>
      <c r="AI2063" s="4"/>
      <c r="AJ2063" s="4"/>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c r="BI2063" s="4"/>
      <c r="BJ2063" s="243" t="str">
        <f t="shared" si="191"/>
        <v>TNBT</v>
      </c>
      <c r="BK2063" s="4"/>
      <c r="BL2063" s="4"/>
      <c r="BM2063" s="4"/>
      <c r="BN2063" s="4"/>
      <c r="BO2063" s="4"/>
      <c r="BP2063" s="4"/>
      <c r="BQ2063" s="4"/>
      <c r="BR2063" s="4"/>
      <c r="BS2063" s="4"/>
      <c r="BT2063" s="4"/>
      <c r="BU2063" s="4"/>
      <c r="BV2063" s="4"/>
      <c r="BW2063" s="4"/>
      <c r="BX2063" s="4"/>
      <c r="BY2063" s="4"/>
      <c r="BZ2063" s="4"/>
      <c r="CA2063" s="4"/>
      <c r="CB2063" s="4"/>
      <c r="CC2063" s="4"/>
      <c r="CD2063" s="4"/>
      <c r="CE2063" s="4"/>
      <c r="CF2063" s="4"/>
      <c r="CG2063" s="4"/>
      <c r="CH2063" s="4"/>
      <c r="CI2063" s="4"/>
      <c r="CJ2063" s="4"/>
      <c r="CK2063" s="4"/>
      <c r="CL2063" s="4"/>
      <c r="CM2063" s="4"/>
    </row>
    <row r="2064" ht="14.25" customHeight="1">
      <c r="A2064" s="1" t="str">
        <f t="shared" si="198"/>
        <v/>
      </c>
      <c r="B2064" s="103" t="str">
        <f t="shared" si="4"/>
        <v>Tự do chọn</v>
      </c>
      <c r="C2064" s="4" t="s">
        <v>9085</v>
      </c>
      <c r="D2064" s="4"/>
      <c r="E2064" s="4"/>
      <c r="F2064" s="4"/>
      <c r="G2064" s="4"/>
      <c r="H2064" s="4"/>
      <c r="I2064" s="4"/>
      <c r="J2064" s="4" t="s">
        <v>8631</v>
      </c>
      <c r="K2064" s="4"/>
      <c r="L2064" s="4" t="s">
        <v>9085</v>
      </c>
      <c r="M2064" s="4" t="s">
        <v>101</v>
      </c>
      <c r="N2064" s="4" t="s">
        <v>8</v>
      </c>
      <c r="O2064" s="4"/>
      <c r="P2064" s="4"/>
      <c r="Q2064" s="4"/>
      <c r="R2064" s="4" t="s">
        <v>150</v>
      </c>
      <c r="S2064" s="4" t="s">
        <v>150</v>
      </c>
      <c r="T2064" s="4" t="s">
        <v>150</v>
      </c>
      <c r="U2064" s="4" t="s">
        <v>150</v>
      </c>
      <c r="V2064" s="4" t="s">
        <v>150</v>
      </c>
      <c r="W2064" s="4" t="s">
        <v>150</v>
      </c>
      <c r="X2064" s="4" t="s">
        <v>150</v>
      </c>
      <c r="Y2064" s="4"/>
      <c r="Z2064" s="4"/>
      <c r="AA2064" s="4">
        <v>2099.0</v>
      </c>
      <c r="AB2064" s="4" t="s">
        <v>13</v>
      </c>
      <c r="AC2064" s="4"/>
      <c r="AD2064" s="4"/>
      <c r="AE2064" s="4"/>
      <c r="AF2064" s="4"/>
      <c r="AG2064" s="4"/>
      <c r="AH2064" s="4"/>
      <c r="AI2064" s="4"/>
      <c r="AJ2064" s="4"/>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c r="BI2064" s="4"/>
      <c r="BJ2064" s="243" t="str">
        <f t="shared" si="191"/>
        <v>TNBT</v>
      </c>
      <c r="BK2064" s="4"/>
      <c r="BL2064" s="4"/>
      <c r="BM2064" s="4"/>
      <c r="BN2064" s="4"/>
      <c r="BO2064" s="4"/>
      <c r="BP2064" s="4"/>
      <c r="BQ2064" s="4"/>
      <c r="BR2064" s="4"/>
      <c r="BS2064" s="4"/>
      <c r="BT2064" s="4"/>
      <c r="BU2064" s="4"/>
      <c r="BV2064" s="4"/>
      <c r="BW2064" s="4"/>
      <c r="BX2064" s="4"/>
      <c r="BY2064" s="4"/>
      <c r="BZ2064" s="4"/>
      <c r="CA2064" s="4"/>
      <c r="CB2064" s="4"/>
      <c r="CC2064" s="4"/>
      <c r="CD2064" s="4"/>
      <c r="CE2064" s="4"/>
      <c r="CF2064" s="4"/>
      <c r="CG2064" s="4"/>
      <c r="CH2064" s="4"/>
      <c r="CI2064" s="4"/>
      <c r="CJ2064" s="4"/>
      <c r="CK2064" s="4"/>
      <c r="CL2064" s="4"/>
      <c r="CM2064" s="4"/>
    </row>
    <row r="2065" ht="14.25" customHeight="1">
      <c r="A2065" s="1" t="str">
        <f t="shared" si="198"/>
        <v/>
      </c>
      <c r="B2065" s="103" t="str">
        <f t="shared" si="4"/>
        <v>Tự do chọn</v>
      </c>
      <c r="C2065" s="4" t="s">
        <v>9086</v>
      </c>
      <c r="D2065" s="4"/>
      <c r="E2065" s="4"/>
      <c r="F2065" s="4"/>
      <c r="G2065" s="4"/>
      <c r="H2065" s="4"/>
      <c r="I2065" s="4"/>
      <c r="J2065" s="4" t="s">
        <v>8631</v>
      </c>
      <c r="K2065" s="4"/>
      <c r="L2065" s="4" t="s">
        <v>9086</v>
      </c>
      <c r="M2065" s="4" t="s">
        <v>101</v>
      </c>
      <c r="N2065" s="4" t="s">
        <v>8</v>
      </c>
      <c r="O2065" s="4"/>
      <c r="P2065" s="4"/>
      <c r="Q2065" s="4"/>
      <c r="R2065" s="4" t="s">
        <v>150</v>
      </c>
      <c r="S2065" s="4" t="s">
        <v>150</v>
      </c>
      <c r="T2065" s="4" t="s">
        <v>150</v>
      </c>
      <c r="U2065" s="4" t="s">
        <v>150</v>
      </c>
      <c r="V2065" s="4" t="s">
        <v>150</v>
      </c>
      <c r="W2065" s="4" t="s">
        <v>150</v>
      </c>
      <c r="X2065" s="4" t="s">
        <v>150</v>
      </c>
      <c r="Y2065" s="4"/>
      <c r="Z2065" s="4"/>
      <c r="AA2065" s="4">
        <v>2101.0</v>
      </c>
      <c r="AB2065" s="4" t="s">
        <v>13</v>
      </c>
      <c r="AC2065" s="4"/>
      <c r="AD2065" s="4"/>
      <c r="AE2065" s="4"/>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c r="BI2065" s="4"/>
      <c r="BJ2065" s="243" t="str">
        <f t="shared" si="191"/>
        <v>TNBT</v>
      </c>
      <c r="BK2065" s="4"/>
      <c r="BL2065" s="4"/>
      <c r="BM2065" s="4"/>
      <c r="BN2065" s="4"/>
      <c r="BO2065" s="4"/>
      <c r="BP2065" s="4"/>
      <c r="BQ2065" s="4"/>
      <c r="BR2065" s="4"/>
      <c r="BS2065" s="4"/>
      <c r="BT2065" s="4"/>
      <c r="BU2065" s="4"/>
      <c r="BV2065" s="4"/>
      <c r="BW2065" s="4"/>
      <c r="BX2065" s="4"/>
      <c r="BY2065" s="4"/>
      <c r="BZ2065" s="4"/>
      <c r="CA2065" s="4"/>
      <c r="CB2065" s="4"/>
      <c r="CC2065" s="4"/>
      <c r="CD2065" s="4"/>
      <c r="CE2065" s="4"/>
      <c r="CF2065" s="4"/>
      <c r="CG2065" s="4"/>
      <c r="CH2065" s="4"/>
      <c r="CI2065" s="4"/>
      <c r="CJ2065" s="4"/>
      <c r="CK2065" s="4"/>
      <c r="CL2065" s="4"/>
      <c r="CM2065" s="4"/>
    </row>
    <row r="2066" ht="14.25" customHeight="1">
      <c r="A2066" s="1" t="str">
        <f t="shared" si="198"/>
        <v/>
      </c>
      <c r="B2066" s="103" t="str">
        <f t="shared" si="4"/>
        <v>Tự do chọn</v>
      </c>
      <c r="C2066" s="4" t="s">
        <v>9087</v>
      </c>
      <c r="D2066" s="4"/>
      <c r="E2066" s="4"/>
      <c r="F2066" s="4"/>
      <c r="G2066" s="4"/>
      <c r="H2066" s="4"/>
      <c r="I2066" s="4"/>
      <c r="J2066" s="4" t="s">
        <v>8631</v>
      </c>
      <c r="K2066" s="4"/>
      <c r="L2066" s="4" t="s">
        <v>9087</v>
      </c>
      <c r="M2066" s="4" t="s">
        <v>101</v>
      </c>
      <c r="N2066" s="4" t="s">
        <v>8</v>
      </c>
      <c r="O2066" s="4"/>
      <c r="P2066" s="4"/>
      <c r="Q2066" s="4"/>
      <c r="R2066" s="4" t="s">
        <v>150</v>
      </c>
      <c r="S2066" s="4" t="s">
        <v>150</v>
      </c>
      <c r="T2066" s="4" t="s">
        <v>150</v>
      </c>
      <c r="U2066" s="4" t="s">
        <v>150</v>
      </c>
      <c r="V2066" s="4" t="s">
        <v>150</v>
      </c>
      <c r="W2066" s="4" t="s">
        <v>150</v>
      </c>
      <c r="X2066" s="4" t="s">
        <v>150</v>
      </c>
      <c r="Y2066" s="4"/>
      <c r="Z2066" s="4"/>
      <c r="AA2066" s="4">
        <v>2103.0</v>
      </c>
      <c r="AB2066" s="4" t="s">
        <v>13</v>
      </c>
      <c r="AC2066" s="4"/>
      <c r="AD2066" s="4"/>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c r="BB2066" s="4"/>
      <c r="BC2066" s="4"/>
      <c r="BD2066" s="4"/>
      <c r="BE2066" s="4"/>
      <c r="BF2066" s="4"/>
      <c r="BG2066" s="4"/>
      <c r="BH2066" s="4"/>
      <c r="BI2066" s="4"/>
      <c r="BJ2066" s="243" t="str">
        <f t="shared" si="191"/>
        <v>TNBT</v>
      </c>
      <c r="BK2066" s="4"/>
      <c r="BL2066" s="4"/>
      <c r="BM2066" s="4"/>
      <c r="BN2066" s="4"/>
      <c r="BO2066" s="4"/>
      <c r="BP2066" s="4"/>
      <c r="BQ2066" s="4"/>
      <c r="BR2066" s="4"/>
      <c r="BS2066" s="4"/>
      <c r="BT2066" s="4"/>
      <c r="BU2066" s="4"/>
      <c r="BV2066" s="4"/>
      <c r="BW2066" s="4"/>
      <c r="BX2066" s="4"/>
      <c r="BY2066" s="4"/>
      <c r="BZ2066" s="4"/>
      <c r="CA2066" s="4"/>
      <c r="CB2066" s="4"/>
      <c r="CC2066" s="4"/>
      <c r="CD2066" s="4"/>
      <c r="CE2066" s="4"/>
      <c r="CF2066" s="4"/>
      <c r="CG2066" s="4"/>
      <c r="CH2066" s="4"/>
      <c r="CI2066" s="4"/>
      <c r="CJ2066" s="4"/>
      <c r="CK2066" s="4"/>
      <c r="CL2066" s="4"/>
      <c r="CM2066" s="4"/>
    </row>
    <row r="2067" ht="14.25" customHeight="1">
      <c r="A2067" s="1" t="str">
        <f t="shared" si="198"/>
        <v/>
      </c>
      <c r="B2067" s="103" t="str">
        <f t="shared" si="4"/>
        <v>Tự do chọn</v>
      </c>
      <c r="C2067" s="4" t="s">
        <v>9088</v>
      </c>
      <c r="D2067" s="4"/>
      <c r="E2067" s="4"/>
      <c r="F2067" s="4"/>
      <c r="G2067" s="4"/>
      <c r="H2067" s="4"/>
      <c r="I2067" s="4"/>
      <c r="J2067" s="4" t="s">
        <v>8631</v>
      </c>
      <c r="K2067" s="4"/>
      <c r="L2067" s="4" t="s">
        <v>9088</v>
      </c>
      <c r="M2067" s="4" t="s">
        <v>101</v>
      </c>
      <c r="N2067" s="4" t="s">
        <v>8</v>
      </c>
      <c r="O2067" s="4"/>
      <c r="P2067" s="4"/>
      <c r="Q2067" s="4"/>
      <c r="R2067" s="4" t="s">
        <v>150</v>
      </c>
      <c r="S2067" s="4" t="s">
        <v>150</v>
      </c>
      <c r="T2067" s="4" t="s">
        <v>150</v>
      </c>
      <c r="U2067" s="4" t="s">
        <v>150</v>
      </c>
      <c r="V2067" s="4" t="s">
        <v>150</v>
      </c>
      <c r="W2067" s="4" t="s">
        <v>150</v>
      </c>
      <c r="X2067" s="4" t="s">
        <v>150</v>
      </c>
      <c r="Y2067" s="4"/>
      <c r="Z2067" s="4"/>
      <c r="AA2067" s="4">
        <v>2105.0</v>
      </c>
      <c r="AB2067" s="4" t="s">
        <v>13</v>
      </c>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4"/>
      <c r="BE2067" s="4"/>
      <c r="BF2067" s="4"/>
      <c r="BG2067" s="4"/>
      <c r="BH2067" s="4"/>
      <c r="BI2067" s="4"/>
      <c r="BJ2067" s="243" t="str">
        <f t="shared" si="191"/>
        <v>TNBT</v>
      </c>
      <c r="BK2067" s="4"/>
      <c r="BL2067" s="4"/>
      <c r="BM2067" s="4"/>
      <c r="BN2067" s="4"/>
      <c r="BO2067" s="4"/>
      <c r="BP2067" s="4"/>
      <c r="BQ2067" s="4"/>
      <c r="BR2067" s="4"/>
      <c r="BS2067" s="4"/>
      <c r="BT2067" s="4"/>
      <c r="BU2067" s="4"/>
      <c r="BV2067" s="4"/>
      <c r="BW2067" s="4"/>
      <c r="BX2067" s="4"/>
      <c r="BY2067" s="4"/>
      <c r="BZ2067" s="4"/>
      <c r="CA2067" s="4"/>
      <c r="CB2067" s="4"/>
      <c r="CC2067" s="4"/>
      <c r="CD2067" s="4"/>
      <c r="CE2067" s="4"/>
      <c r="CF2067" s="4"/>
      <c r="CG2067" s="4"/>
      <c r="CH2067" s="4"/>
      <c r="CI2067" s="4"/>
      <c r="CJ2067" s="4"/>
      <c r="CK2067" s="4"/>
      <c r="CL2067" s="4"/>
      <c r="CM2067" s="4"/>
    </row>
    <row r="2068" ht="14.25" customHeight="1">
      <c r="A2068" s="1"/>
      <c r="B2068" s="103" t="str">
        <f t="shared" si="4"/>
        <v>Thêm</v>
      </c>
      <c r="C2068" s="4"/>
      <c r="D2068" s="4"/>
      <c r="E2068" s="4"/>
      <c r="F2068" s="4"/>
      <c r="G2068" s="4"/>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4"/>
      <c r="AH2068" s="4"/>
      <c r="AI2068" s="4"/>
      <c r="AJ2068" s="4"/>
      <c r="AK2068" s="4"/>
      <c r="AL2068" s="4"/>
      <c r="AM2068" s="4"/>
      <c r="AN2068" s="4"/>
      <c r="AO2068" s="4"/>
      <c r="AP2068" s="4"/>
      <c r="AQ2068" s="4"/>
      <c r="AR2068" s="4"/>
      <c r="AS2068" s="4"/>
      <c r="AT2068" s="4"/>
      <c r="AU2068" s="4"/>
      <c r="AV2068" s="4"/>
      <c r="AW2068" s="4"/>
      <c r="AX2068" s="4"/>
      <c r="AY2068" s="4"/>
      <c r="AZ2068" s="4"/>
      <c r="BA2068" s="4"/>
      <c r="BB2068" s="4"/>
      <c r="BC2068" s="4"/>
      <c r="BD2068" s="4"/>
      <c r="BE2068" s="4"/>
      <c r="BF2068" s="4"/>
      <c r="BG2068" s="4"/>
      <c r="BH2068" s="4"/>
      <c r="BI2068" s="4"/>
      <c r="BJ2068" s="243" t="str">
        <f t="shared" si="191"/>
        <v/>
      </c>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c r="CL2068" s="4"/>
      <c r="CM2068" s="4"/>
    </row>
    <row r="2069" ht="14.25" customHeight="1">
      <c r="A2069" s="1" t="str">
        <f>SWITCH(B2069,"OK",IF(ISBLANK(R2069),IF(ISBLANK(P2069),"Giữ chỗ nhóm","Giữ chỗ"),"OK"),"Chưa làm",IF(P2069&lt;&gt;"","Giữ chỗ",""),0,IF(ISBLANK(R2069),"Thêm",""),"")</f>
        <v/>
      </c>
      <c r="B2069" s="103" t="str">
        <f t="shared" si="4"/>
        <v>Tự do chọn</v>
      </c>
      <c r="C2069" s="4" t="s">
        <v>9089</v>
      </c>
      <c r="D2069" s="4"/>
      <c r="E2069" s="4"/>
      <c r="F2069" s="4"/>
      <c r="G2069" s="4"/>
      <c r="H2069" s="4"/>
      <c r="I2069" s="4"/>
      <c r="J2069" s="4" t="s">
        <v>8631</v>
      </c>
      <c r="K2069" s="4"/>
      <c r="L2069" s="4" t="s">
        <v>9089</v>
      </c>
      <c r="M2069" s="4" t="s">
        <v>101</v>
      </c>
      <c r="N2069" s="4" t="s">
        <v>8</v>
      </c>
      <c r="O2069" s="4"/>
      <c r="P2069" s="4"/>
      <c r="Q2069" s="4"/>
      <c r="R2069" s="4" t="s">
        <v>150</v>
      </c>
      <c r="S2069" s="4" t="s">
        <v>150</v>
      </c>
      <c r="T2069" s="4" t="s">
        <v>150</v>
      </c>
      <c r="U2069" s="4" t="s">
        <v>150</v>
      </c>
      <c r="V2069" s="4" t="s">
        <v>150</v>
      </c>
      <c r="W2069" s="4" t="s">
        <v>150</v>
      </c>
      <c r="X2069" s="4" t="s">
        <v>150</v>
      </c>
      <c r="Y2069" s="4"/>
      <c r="Z2069" s="4"/>
      <c r="AA2069" s="4">
        <v>2107.0</v>
      </c>
      <c r="AB2069" s="4" t="s">
        <v>13</v>
      </c>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c r="BI2069" s="4"/>
      <c r="BJ2069" s="243" t="str">
        <f t="shared" si="191"/>
        <v>TNBT</v>
      </c>
      <c r="BK2069" s="4"/>
      <c r="BL2069" s="4"/>
      <c r="BM2069" s="4"/>
      <c r="BN2069" s="4"/>
      <c r="BO2069" s="4"/>
      <c r="BP2069" s="4"/>
      <c r="BQ2069" s="4"/>
      <c r="BR2069" s="4"/>
      <c r="BS2069" s="4"/>
      <c r="BT2069" s="4"/>
      <c r="BU2069" s="4"/>
      <c r="BV2069" s="4"/>
      <c r="BW2069" s="4"/>
      <c r="BX2069" s="4"/>
      <c r="BY2069" s="4"/>
      <c r="BZ2069" s="4"/>
      <c r="CA2069" s="4"/>
      <c r="CB2069" s="4"/>
      <c r="CC2069" s="4"/>
      <c r="CD2069" s="4"/>
      <c r="CE2069" s="4"/>
      <c r="CF2069" s="4"/>
      <c r="CG2069" s="4"/>
      <c r="CH2069" s="4"/>
      <c r="CI2069" s="4"/>
      <c r="CJ2069" s="4"/>
      <c r="CK2069" s="4"/>
      <c r="CL2069" s="4"/>
      <c r="CM2069" s="4"/>
    </row>
    <row r="2070" ht="14.25" customHeight="1">
      <c r="A2070" s="1"/>
      <c r="B2070" s="103" t="str">
        <f t="shared" si="4"/>
        <v>Thêm</v>
      </c>
      <c r="C2070" s="4"/>
      <c r="D2070" s="4"/>
      <c r="E2070" s="4"/>
      <c r="F2070" s="4"/>
      <c r="G2070" s="4"/>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4"/>
      <c r="AH2070" s="4"/>
      <c r="AI2070" s="4"/>
      <c r="AJ2070" s="4"/>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c r="BI2070" s="4"/>
      <c r="BJ2070" s="243" t="str">
        <f t="shared" si="191"/>
        <v/>
      </c>
      <c r="BK2070" s="4"/>
      <c r="BL2070" s="4"/>
      <c r="BM2070" s="4"/>
      <c r="BN2070" s="4"/>
      <c r="BO2070" s="4"/>
      <c r="BP2070" s="4"/>
      <c r="BQ2070" s="4"/>
      <c r="BR2070" s="4"/>
      <c r="BS2070" s="4"/>
      <c r="BT2070" s="4"/>
      <c r="BU2070" s="4"/>
      <c r="BV2070" s="4"/>
      <c r="BW2070" s="4"/>
      <c r="BX2070" s="4"/>
      <c r="BY2070" s="4"/>
      <c r="BZ2070" s="4"/>
      <c r="CA2070" s="4"/>
      <c r="CB2070" s="4"/>
      <c r="CC2070" s="4"/>
      <c r="CD2070" s="4"/>
      <c r="CE2070" s="4"/>
      <c r="CF2070" s="4"/>
      <c r="CG2070" s="4"/>
      <c r="CH2070" s="4"/>
      <c r="CI2070" s="4"/>
      <c r="CJ2070" s="4"/>
      <c r="CK2070" s="4"/>
      <c r="CL2070" s="4"/>
      <c r="CM2070" s="4"/>
    </row>
    <row r="2071" ht="14.25" customHeight="1">
      <c r="A2071" s="1" t="str">
        <f>SWITCH(B2071,"OK",IF(ISBLANK(R2071),IF(ISBLANK(P2071),"Giữ chỗ nhóm","Giữ chỗ"),"OK"),"Chưa làm",IF(P2071&lt;&gt;"","Giữ chỗ",""),0,IF(ISBLANK(R2071),"Thêm",""),"")</f>
        <v/>
      </c>
      <c r="B2071" s="103" t="str">
        <f t="shared" si="4"/>
        <v>Tự do chọn</v>
      </c>
      <c r="C2071" s="4" t="s">
        <v>9091</v>
      </c>
      <c r="D2071" s="4"/>
      <c r="E2071" s="4"/>
      <c r="F2071" s="4"/>
      <c r="G2071" s="4"/>
      <c r="H2071" s="4"/>
      <c r="I2071" s="4"/>
      <c r="J2071" s="4" t="s">
        <v>8631</v>
      </c>
      <c r="K2071" s="4"/>
      <c r="L2071" s="4" t="s">
        <v>9091</v>
      </c>
      <c r="M2071" s="4" t="s">
        <v>101</v>
      </c>
      <c r="N2071" s="4" t="s">
        <v>8</v>
      </c>
      <c r="O2071" s="4"/>
      <c r="P2071" s="4"/>
      <c r="Q2071" s="4"/>
      <c r="R2071" s="4" t="s">
        <v>150</v>
      </c>
      <c r="S2071" s="4" t="s">
        <v>150</v>
      </c>
      <c r="T2071" s="4" t="s">
        <v>150</v>
      </c>
      <c r="U2071" s="4" t="s">
        <v>150</v>
      </c>
      <c r="V2071" s="4" t="s">
        <v>150</v>
      </c>
      <c r="W2071" s="4" t="s">
        <v>150</v>
      </c>
      <c r="X2071" s="4" t="s">
        <v>150</v>
      </c>
      <c r="Y2071" s="4"/>
      <c r="Z2071" s="4"/>
      <c r="AA2071" s="4">
        <v>2109.0</v>
      </c>
      <c r="AB2071" s="4" t="s">
        <v>13</v>
      </c>
      <c r="AC2071" s="4"/>
      <c r="AD2071" s="4"/>
      <c r="AE2071" s="4"/>
      <c r="AF2071" s="4"/>
      <c r="AG2071" s="4"/>
      <c r="AH2071" s="4"/>
      <c r="AI2071" s="4"/>
      <c r="AJ2071" s="4"/>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c r="BI2071" s="4"/>
      <c r="BJ2071" s="243" t="str">
        <f t="shared" si="191"/>
        <v>TNBT</v>
      </c>
      <c r="BK2071" s="4"/>
      <c r="BL2071" s="4"/>
      <c r="BM2071" s="4"/>
      <c r="BN2071" s="4"/>
      <c r="BO2071" s="4"/>
      <c r="BP2071" s="4"/>
      <c r="BQ2071" s="4"/>
      <c r="BR2071" s="4"/>
      <c r="BS2071" s="4"/>
      <c r="BT2071" s="4"/>
      <c r="BU2071" s="4"/>
      <c r="BV2071" s="4"/>
      <c r="BW2071" s="4"/>
      <c r="BX2071" s="4"/>
      <c r="BY2071" s="4"/>
      <c r="BZ2071" s="4"/>
      <c r="CA2071" s="4"/>
      <c r="CB2071" s="4"/>
      <c r="CC2071" s="4"/>
      <c r="CD2071" s="4"/>
      <c r="CE2071" s="4"/>
      <c r="CF2071" s="4"/>
      <c r="CG2071" s="4"/>
      <c r="CH2071" s="4"/>
      <c r="CI2071" s="4"/>
      <c r="CJ2071" s="4"/>
      <c r="CK2071" s="4"/>
      <c r="CL2071" s="4"/>
      <c r="CM2071" s="4"/>
    </row>
    <row r="2072" ht="14.25" customHeight="1">
      <c r="A2072" s="1"/>
      <c r="B2072" s="103" t="str">
        <f t="shared" si="4"/>
        <v>Thêm</v>
      </c>
      <c r="C2072" s="4"/>
      <c r="D2072" s="4"/>
      <c r="E2072" s="4"/>
      <c r="F2072" s="4"/>
      <c r="G2072" s="4"/>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4"/>
      <c r="AH2072" s="4"/>
      <c r="AI2072" s="4"/>
      <c r="AJ2072" s="4"/>
      <c r="AK2072" s="4"/>
      <c r="AL2072" s="4"/>
      <c r="AM2072" s="4"/>
      <c r="AN2072" s="4"/>
      <c r="AO2072" s="4"/>
      <c r="AP2072" s="4"/>
      <c r="AQ2072" s="4"/>
      <c r="AR2072" s="4"/>
      <c r="AS2072" s="4"/>
      <c r="AT2072" s="4"/>
      <c r="AU2072" s="4"/>
      <c r="AV2072" s="4"/>
      <c r="AW2072" s="4"/>
      <c r="AX2072" s="4"/>
      <c r="AY2072" s="4"/>
      <c r="AZ2072" s="4"/>
      <c r="BA2072" s="4"/>
      <c r="BB2072" s="4"/>
      <c r="BC2072" s="4"/>
      <c r="BD2072" s="4"/>
      <c r="BE2072" s="4"/>
      <c r="BF2072" s="4"/>
      <c r="BG2072" s="4"/>
      <c r="BH2072" s="4"/>
      <c r="BI2072" s="4"/>
      <c r="BJ2072" s="243" t="str">
        <f t="shared" si="191"/>
        <v/>
      </c>
      <c r="BK2072" s="4"/>
      <c r="BL2072" s="4"/>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c r="CL2072" s="4"/>
      <c r="CM2072" s="4"/>
    </row>
    <row r="2073" ht="14.25" customHeight="1">
      <c r="A2073" s="1" t="str">
        <f>SWITCH(B2073,"OK",IF(ISBLANK(R2073),IF(ISBLANK(P2073),"Giữ chỗ nhóm","Giữ chỗ"),"OK"),"Chưa làm",IF(P2073&lt;&gt;"","Giữ chỗ",""),0,IF(ISBLANK(R2073),"Thêm",""),"")</f>
        <v/>
      </c>
      <c r="B2073" s="103" t="str">
        <f t="shared" si="4"/>
        <v>Tự do chọn</v>
      </c>
      <c r="C2073" s="4" t="s">
        <v>9092</v>
      </c>
      <c r="D2073" s="4"/>
      <c r="E2073" s="4"/>
      <c r="F2073" s="4"/>
      <c r="G2073" s="4"/>
      <c r="H2073" s="4"/>
      <c r="I2073" s="4"/>
      <c r="J2073" s="4" t="s">
        <v>8631</v>
      </c>
      <c r="K2073" s="4"/>
      <c r="L2073" s="4" t="s">
        <v>9092</v>
      </c>
      <c r="M2073" s="4" t="s">
        <v>101</v>
      </c>
      <c r="N2073" s="4" t="s">
        <v>8</v>
      </c>
      <c r="O2073" s="4"/>
      <c r="P2073" s="4"/>
      <c r="Q2073" s="4"/>
      <c r="R2073" s="4" t="s">
        <v>150</v>
      </c>
      <c r="S2073" s="4" t="s">
        <v>150</v>
      </c>
      <c r="T2073" s="4" t="s">
        <v>150</v>
      </c>
      <c r="U2073" s="4" t="s">
        <v>150</v>
      </c>
      <c r="V2073" s="4" t="s">
        <v>150</v>
      </c>
      <c r="W2073" s="4" t="s">
        <v>150</v>
      </c>
      <c r="X2073" s="4" t="s">
        <v>150</v>
      </c>
      <c r="Y2073" s="4"/>
      <c r="Z2073" s="4"/>
      <c r="AA2073" s="4">
        <v>2111.0</v>
      </c>
      <c r="AB2073" s="4" t="s">
        <v>13</v>
      </c>
      <c r="AC2073" s="4"/>
      <c r="AD2073" s="4"/>
      <c r="AE2073" s="4"/>
      <c r="AF2073" s="4"/>
      <c r="AG2073" s="4"/>
      <c r="AH2073" s="4"/>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4"/>
      <c r="BH2073" s="4"/>
      <c r="BI2073" s="4"/>
      <c r="BJ2073" s="243" t="str">
        <f t="shared" si="191"/>
        <v>TNBT</v>
      </c>
      <c r="BK2073" s="4"/>
      <c r="BL2073" s="4"/>
      <c r="BM2073" s="4"/>
      <c r="BN2073" s="4"/>
      <c r="BO2073" s="4"/>
      <c r="BP2073" s="4"/>
      <c r="BQ2073" s="4"/>
      <c r="BR2073" s="4"/>
      <c r="BS2073" s="4"/>
      <c r="BT2073" s="4"/>
      <c r="BU2073" s="4"/>
      <c r="BV2073" s="4"/>
      <c r="BW2073" s="4"/>
      <c r="BX2073" s="4"/>
      <c r="BY2073" s="4"/>
      <c r="BZ2073" s="4"/>
      <c r="CA2073" s="4"/>
      <c r="CB2073" s="4"/>
      <c r="CC2073" s="4"/>
      <c r="CD2073" s="4"/>
      <c r="CE2073" s="4"/>
      <c r="CF2073" s="4"/>
      <c r="CG2073" s="4"/>
      <c r="CH2073" s="4"/>
      <c r="CI2073" s="4"/>
      <c r="CJ2073" s="4"/>
      <c r="CK2073" s="4"/>
      <c r="CL2073" s="4"/>
      <c r="CM2073" s="4"/>
    </row>
    <row r="2074" ht="14.25" customHeight="1">
      <c r="A2074" s="1"/>
      <c r="B2074" s="103" t="str">
        <f t="shared" si="4"/>
        <v>Thêm</v>
      </c>
      <c r="C2074" s="4"/>
      <c r="D2074" s="4"/>
      <c r="E2074" s="4"/>
      <c r="F2074" s="4"/>
      <c r="G2074" s="4"/>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c r="BE2074" s="4"/>
      <c r="BF2074" s="4"/>
      <c r="BG2074" s="4"/>
      <c r="BH2074" s="4"/>
      <c r="BI2074" s="4"/>
      <c r="BJ2074" s="243" t="str">
        <f t="shared" si="191"/>
        <v/>
      </c>
      <c r="BK2074" s="4"/>
      <c r="BL2074" s="4"/>
      <c r="BM2074" s="4"/>
      <c r="BN2074" s="4"/>
      <c r="BO2074" s="4"/>
      <c r="BP2074" s="4"/>
      <c r="BQ2074" s="4"/>
      <c r="BR2074" s="4"/>
      <c r="BS2074" s="4"/>
      <c r="BT2074" s="4"/>
      <c r="BU2074" s="4"/>
      <c r="BV2074" s="4"/>
      <c r="BW2074" s="4"/>
      <c r="BX2074" s="4"/>
      <c r="BY2074" s="4"/>
      <c r="BZ2074" s="4"/>
      <c r="CA2074" s="4"/>
      <c r="CB2074" s="4"/>
      <c r="CC2074" s="4"/>
      <c r="CD2074" s="4"/>
      <c r="CE2074" s="4"/>
      <c r="CF2074" s="4"/>
      <c r="CG2074" s="4"/>
      <c r="CH2074" s="4"/>
      <c r="CI2074" s="4"/>
      <c r="CJ2074" s="4"/>
      <c r="CK2074" s="4"/>
      <c r="CL2074" s="4"/>
      <c r="CM2074" s="4"/>
    </row>
    <row r="2075" ht="14.25" customHeight="1">
      <c r="A2075" s="1" t="str">
        <f>SWITCH(B2075,"OK",IF(ISBLANK(R2075),IF(ISBLANK(P2075),"Giữ chỗ nhóm","Giữ chỗ"),"OK"),"Chưa làm",IF(P2075&lt;&gt;"","Giữ chỗ",""),0,IF(ISBLANK(R2075),"Thêm",""),"")</f>
        <v/>
      </c>
      <c r="B2075" s="103" t="str">
        <f t="shared" si="4"/>
        <v>Tự do chọn</v>
      </c>
      <c r="C2075" s="4" t="s">
        <v>9093</v>
      </c>
      <c r="D2075" s="4"/>
      <c r="E2075" s="4"/>
      <c r="F2075" s="4"/>
      <c r="G2075" s="4"/>
      <c r="H2075" s="4"/>
      <c r="I2075" s="4" t="s">
        <v>3580</v>
      </c>
      <c r="J2075" s="4" t="s">
        <v>8631</v>
      </c>
      <c r="K2075" s="4"/>
      <c r="L2075" s="4" t="s">
        <v>9093</v>
      </c>
      <c r="M2075" s="4" t="s">
        <v>101</v>
      </c>
      <c r="N2075" s="4" t="s">
        <v>8</v>
      </c>
      <c r="O2075" s="4"/>
      <c r="P2075" s="4"/>
      <c r="Q2075" s="4"/>
      <c r="R2075" s="4" t="s">
        <v>150</v>
      </c>
      <c r="S2075" s="4" t="s">
        <v>150</v>
      </c>
      <c r="T2075" s="4" t="s">
        <v>150</v>
      </c>
      <c r="U2075" s="4" t="s">
        <v>150</v>
      </c>
      <c r="V2075" s="4" t="s">
        <v>150</v>
      </c>
      <c r="W2075" s="4" t="s">
        <v>150</v>
      </c>
      <c r="X2075" s="4" t="s">
        <v>150</v>
      </c>
      <c r="Y2075" s="4"/>
      <c r="Z2075" s="4"/>
      <c r="AA2075" s="4">
        <v>2113.0</v>
      </c>
      <c r="AB2075" s="4" t="s">
        <v>13</v>
      </c>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c r="BI2075" s="4"/>
      <c r="BJ2075" s="243" t="str">
        <f t="shared" si="191"/>
        <v>TNBT</v>
      </c>
      <c r="BK2075" s="4"/>
      <c r="BL2075" s="4"/>
      <c r="BM2075" s="4"/>
      <c r="BN2075" s="4"/>
      <c r="BO2075" s="4"/>
      <c r="BP2075" s="4"/>
      <c r="BQ2075" s="4"/>
      <c r="BR2075" s="4"/>
      <c r="BS2075" s="4"/>
      <c r="BT2075" s="4"/>
      <c r="BU2075" s="4"/>
      <c r="BV2075" s="4"/>
      <c r="BW2075" s="4"/>
      <c r="BX2075" s="4"/>
      <c r="BY2075" s="4"/>
      <c r="BZ2075" s="4"/>
      <c r="CA2075" s="4"/>
      <c r="CB2075" s="4"/>
      <c r="CC2075" s="4"/>
      <c r="CD2075" s="4"/>
      <c r="CE2075" s="4"/>
      <c r="CF2075" s="4"/>
      <c r="CG2075" s="4"/>
      <c r="CH2075" s="4"/>
      <c r="CI2075" s="4"/>
      <c r="CJ2075" s="4"/>
      <c r="CK2075" s="4"/>
      <c r="CL2075" s="4"/>
      <c r="CM2075" s="4"/>
    </row>
    <row r="2076" ht="14.25" customHeight="1">
      <c r="A2076" s="1"/>
      <c r="B2076" s="103" t="str">
        <f t="shared" si="4"/>
        <v>Thêm</v>
      </c>
      <c r="C2076" s="4"/>
      <c r="D2076" s="4"/>
      <c r="E2076" s="4"/>
      <c r="F2076" s="4"/>
      <c r="G2076" s="4"/>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4"/>
      <c r="AH2076" s="4"/>
      <c r="AI2076" s="4"/>
      <c r="AJ2076" s="4"/>
      <c r="AK2076" s="4"/>
      <c r="AL2076" s="4"/>
      <c r="AM2076" s="4"/>
      <c r="AN2076" s="4"/>
      <c r="AO2076" s="4"/>
      <c r="AP2076" s="4"/>
      <c r="AQ2076" s="4"/>
      <c r="AR2076" s="4"/>
      <c r="AS2076" s="4"/>
      <c r="AT2076" s="4"/>
      <c r="AU2076" s="4"/>
      <c r="AV2076" s="4"/>
      <c r="AW2076" s="4"/>
      <c r="AX2076" s="4"/>
      <c r="AY2076" s="4"/>
      <c r="AZ2076" s="4"/>
      <c r="BA2076" s="4"/>
      <c r="BB2076" s="4"/>
      <c r="BC2076" s="4"/>
      <c r="BD2076" s="4"/>
      <c r="BE2076" s="4"/>
      <c r="BF2076" s="4"/>
      <c r="BG2076" s="4"/>
      <c r="BH2076" s="4"/>
      <c r="BI2076" s="4"/>
      <c r="BJ2076" s="243" t="str">
        <f t="shared" si="191"/>
        <v/>
      </c>
      <c r="BK2076" s="4"/>
      <c r="BL2076" s="4"/>
      <c r="BM2076" s="4"/>
      <c r="BN2076" s="4"/>
      <c r="BO2076" s="4"/>
      <c r="BP2076" s="4"/>
      <c r="BQ2076" s="4"/>
      <c r="BR2076" s="4"/>
      <c r="BS2076" s="4"/>
      <c r="BT2076" s="4"/>
      <c r="BU2076" s="4"/>
      <c r="BV2076" s="4"/>
      <c r="BW2076" s="4"/>
      <c r="BX2076" s="4"/>
      <c r="BY2076" s="4"/>
      <c r="BZ2076" s="4"/>
      <c r="CA2076" s="4"/>
      <c r="CB2076" s="4"/>
      <c r="CC2076" s="4"/>
      <c r="CD2076" s="4"/>
      <c r="CE2076" s="4"/>
      <c r="CF2076" s="4"/>
      <c r="CG2076" s="4"/>
      <c r="CH2076" s="4"/>
      <c r="CI2076" s="4"/>
      <c r="CJ2076" s="4"/>
      <c r="CK2076" s="4"/>
      <c r="CL2076" s="4"/>
      <c r="CM2076" s="4"/>
    </row>
    <row r="2077" ht="14.25" customHeight="1">
      <c r="A2077" s="1" t="str">
        <f>SWITCH(B2077,"OK",IF(ISBLANK(R2077),IF(ISBLANK(P2077),"Giữ chỗ nhóm","Giữ chỗ"),"OK"),"Chưa làm",IF(P2077&lt;&gt;"","Giữ chỗ",""),0,IF(ISBLANK(R2077),"Thêm",""),"")</f>
        <v/>
      </c>
      <c r="B2077" s="103" t="str">
        <f t="shared" si="4"/>
        <v>Tự do chọn</v>
      </c>
      <c r="C2077" s="4" t="s">
        <v>9094</v>
      </c>
      <c r="D2077" s="4"/>
      <c r="E2077" s="4"/>
      <c r="F2077" s="4"/>
      <c r="G2077" s="4"/>
      <c r="H2077" s="4"/>
      <c r="I2077" s="4"/>
      <c r="J2077" s="4" t="s">
        <v>8631</v>
      </c>
      <c r="K2077" s="4"/>
      <c r="L2077" s="4" t="s">
        <v>9094</v>
      </c>
      <c r="M2077" s="4" t="s">
        <v>101</v>
      </c>
      <c r="N2077" s="4" t="s">
        <v>8</v>
      </c>
      <c r="O2077" s="4"/>
      <c r="P2077" s="4"/>
      <c r="Q2077" s="4"/>
      <c r="R2077" s="4" t="s">
        <v>150</v>
      </c>
      <c r="S2077" s="4" t="s">
        <v>150</v>
      </c>
      <c r="T2077" s="4" t="s">
        <v>150</v>
      </c>
      <c r="U2077" s="4" t="s">
        <v>150</v>
      </c>
      <c r="V2077" s="4" t="s">
        <v>150</v>
      </c>
      <c r="W2077" s="4" t="s">
        <v>150</v>
      </c>
      <c r="X2077" s="4" t="s">
        <v>150</v>
      </c>
      <c r="Y2077" s="4"/>
      <c r="Z2077" s="4"/>
      <c r="AA2077" s="4">
        <v>2115.0</v>
      </c>
      <c r="AB2077" s="4" t="s">
        <v>13</v>
      </c>
      <c r="AC2077" s="4"/>
      <c r="AD2077" s="4"/>
      <c r="AE2077" s="4"/>
      <c r="AF2077" s="4"/>
      <c r="AG2077" s="4"/>
      <c r="AH2077" s="4"/>
      <c r="AI2077" s="4"/>
      <c r="AJ2077" s="4"/>
      <c r="AK2077" s="4"/>
      <c r="AL2077" s="4"/>
      <c r="AM2077" s="4"/>
      <c r="AN2077" s="4"/>
      <c r="AO2077" s="4"/>
      <c r="AP2077" s="4"/>
      <c r="AQ2077" s="4"/>
      <c r="AR2077" s="4"/>
      <c r="AS2077" s="4"/>
      <c r="AT2077" s="4"/>
      <c r="AU2077" s="4"/>
      <c r="AV2077" s="4"/>
      <c r="AW2077" s="4"/>
      <c r="AX2077" s="4"/>
      <c r="AY2077" s="4"/>
      <c r="AZ2077" s="4"/>
      <c r="BA2077" s="4"/>
      <c r="BB2077" s="4"/>
      <c r="BC2077" s="4"/>
      <c r="BD2077" s="4"/>
      <c r="BE2077" s="4"/>
      <c r="BF2077" s="4"/>
      <c r="BG2077" s="4"/>
      <c r="BH2077" s="4"/>
      <c r="BI2077" s="4"/>
      <c r="BJ2077" s="243" t="str">
        <f t="shared" si="191"/>
        <v>TNBT</v>
      </c>
      <c r="BK2077" s="4"/>
      <c r="BL2077" s="4"/>
      <c r="BM2077" s="4"/>
      <c r="BN2077" s="4"/>
      <c r="BO2077" s="4"/>
      <c r="BP2077" s="4"/>
      <c r="BQ2077" s="4"/>
      <c r="BR2077" s="4"/>
      <c r="BS2077" s="4"/>
      <c r="BT2077" s="4"/>
      <c r="BU2077" s="4"/>
      <c r="BV2077" s="4"/>
      <c r="BW2077" s="4"/>
      <c r="BX2077" s="4"/>
      <c r="BY2077" s="4"/>
      <c r="BZ2077" s="4"/>
      <c r="CA2077" s="4"/>
      <c r="CB2077" s="4"/>
      <c r="CC2077" s="4"/>
      <c r="CD2077" s="4"/>
      <c r="CE2077" s="4"/>
      <c r="CF2077" s="4"/>
      <c r="CG2077" s="4"/>
      <c r="CH2077" s="4"/>
      <c r="CI2077" s="4"/>
      <c r="CJ2077" s="4"/>
      <c r="CK2077" s="4"/>
      <c r="CL2077" s="4"/>
      <c r="CM2077" s="4"/>
    </row>
    <row r="2078" ht="14.25" customHeight="1">
      <c r="A2078" s="1"/>
      <c r="B2078" s="103" t="str">
        <f t="shared" si="4"/>
        <v>Thêm</v>
      </c>
      <c r="C2078" s="4"/>
      <c r="D2078" s="4"/>
      <c r="E2078" s="4"/>
      <c r="F2078" s="4"/>
      <c r="G2078" s="4"/>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4"/>
      <c r="BB2078" s="4"/>
      <c r="BC2078" s="4"/>
      <c r="BD2078" s="4"/>
      <c r="BE2078" s="4"/>
      <c r="BF2078" s="4"/>
      <c r="BG2078" s="4"/>
      <c r="BH2078" s="4"/>
      <c r="BI2078" s="4"/>
      <c r="BJ2078" s="243" t="str">
        <f t="shared" si="191"/>
        <v/>
      </c>
      <c r="BK2078" s="4"/>
      <c r="BL2078" s="4"/>
      <c r="BM2078" s="4"/>
      <c r="BN2078" s="4"/>
      <c r="BO2078" s="4"/>
      <c r="BP2078" s="4"/>
      <c r="BQ2078" s="4"/>
      <c r="BR2078" s="4"/>
      <c r="BS2078" s="4"/>
      <c r="BT2078" s="4"/>
      <c r="BU2078" s="4"/>
      <c r="BV2078" s="4"/>
      <c r="BW2078" s="4"/>
      <c r="BX2078" s="4"/>
      <c r="BY2078" s="4"/>
      <c r="BZ2078" s="4"/>
      <c r="CA2078" s="4"/>
      <c r="CB2078" s="4"/>
      <c r="CC2078" s="4"/>
      <c r="CD2078" s="4"/>
      <c r="CE2078" s="4"/>
      <c r="CF2078" s="4"/>
      <c r="CG2078" s="4"/>
      <c r="CH2078" s="4"/>
      <c r="CI2078" s="4"/>
      <c r="CJ2078" s="4"/>
      <c r="CK2078" s="4"/>
      <c r="CL2078" s="4"/>
      <c r="CM2078" s="4"/>
    </row>
    <row r="2079" ht="14.25" customHeight="1">
      <c r="A2079" s="1" t="str">
        <f t="shared" ref="A2079:A2080" si="199">SWITCH(B2079,"OK",IF(ISBLANK(R2079),IF(ISBLANK(P2079),"Giữ chỗ nhóm","Giữ chỗ"),"OK"),"Chưa làm",IF(P2079&lt;&gt;"","Giữ chỗ",""),0,IF(ISBLANK(R2079),"Thêm",""),"")</f>
        <v/>
      </c>
      <c r="B2079" s="103" t="str">
        <f t="shared" si="4"/>
        <v>Có sẵn</v>
      </c>
      <c r="C2079" s="4" t="s">
        <v>9094</v>
      </c>
      <c r="D2079" s="4"/>
      <c r="E2079" s="4"/>
      <c r="F2079" s="4"/>
      <c r="G2079" s="4"/>
      <c r="H2079" s="4"/>
      <c r="I2079" s="4"/>
      <c r="J2079" s="4"/>
      <c r="K2079" s="4"/>
      <c r="L2079" s="4" t="s">
        <v>9094</v>
      </c>
      <c r="M2079" s="4"/>
      <c r="N2079" s="4"/>
      <c r="O2079" s="4"/>
      <c r="P2079" s="4"/>
      <c r="Q2079" s="4" t="s">
        <v>144</v>
      </c>
      <c r="R2079" s="4" t="s">
        <v>9095</v>
      </c>
      <c r="S2079" s="4" t="s">
        <v>9096</v>
      </c>
      <c r="T2079" s="4" t="s">
        <v>9097</v>
      </c>
      <c r="U2079" s="4" t="s">
        <v>9098</v>
      </c>
      <c r="V2079" s="4" t="s">
        <v>1752</v>
      </c>
      <c r="W2079" s="4" t="s">
        <v>150</v>
      </c>
      <c r="X2079" s="4" t="s">
        <v>171</v>
      </c>
      <c r="Y2079" s="4"/>
      <c r="Z2079" s="4" t="s">
        <v>4375</v>
      </c>
      <c r="AA2079" s="4">
        <v>2117.0</v>
      </c>
      <c r="AB2079" s="4" t="s">
        <v>101</v>
      </c>
      <c r="AC2079" s="4"/>
      <c r="AD2079" s="4"/>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c r="BB2079" s="4"/>
      <c r="BC2079" s="4"/>
      <c r="BD2079" s="4"/>
      <c r="BE2079" s="4"/>
      <c r="BF2079" s="4"/>
      <c r="BG2079" s="4"/>
      <c r="BH2079" s="4"/>
      <c r="BI2079" s="4"/>
      <c r="BJ2079" s="243" t="str">
        <f t="shared" si="191"/>
        <v>ICT_TNLT</v>
      </c>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row>
    <row r="2080" ht="14.25" customHeight="1">
      <c r="A2080" s="1" t="str">
        <f t="shared" si="199"/>
        <v>OK</v>
      </c>
      <c r="B2080" s="103" t="str">
        <f t="shared" si="4"/>
        <v>OK</v>
      </c>
      <c r="C2080" s="4" t="s">
        <v>9099</v>
      </c>
      <c r="D2080" s="4"/>
      <c r="E2080" s="4"/>
      <c r="F2080" s="4"/>
      <c r="G2080" s="4"/>
      <c r="H2080" s="4"/>
      <c r="I2080" s="4"/>
      <c r="J2080" s="4" t="s">
        <v>8631</v>
      </c>
      <c r="K2080" s="4"/>
      <c r="L2080" s="4" t="s">
        <v>9099</v>
      </c>
      <c r="M2080" s="4" t="s">
        <v>101</v>
      </c>
      <c r="N2080" s="4" t="s">
        <v>8</v>
      </c>
      <c r="O2080" s="4" t="s">
        <v>102</v>
      </c>
      <c r="P2080" s="4" t="s">
        <v>3396</v>
      </c>
      <c r="Q2080" s="4"/>
      <c r="R2080" s="4" t="s">
        <v>9100</v>
      </c>
      <c r="S2080" s="4" t="s">
        <v>5121</v>
      </c>
      <c r="T2080" s="4" t="s">
        <v>7896</v>
      </c>
      <c r="U2080" s="4" t="s">
        <v>9101</v>
      </c>
      <c r="V2080" s="4" t="s">
        <v>148</v>
      </c>
      <c r="W2080" s="4" t="s">
        <v>9102</v>
      </c>
      <c r="X2080" s="4" t="s">
        <v>8082</v>
      </c>
      <c r="Y2080" s="4" t="s">
        <v>9103</v>
      </c>
      <c r="Z2080" s="4"/>
      <c r="AA2080" s="4">
        <v>2118.0</v>
      </c>
      <c r="AB2080" s="4" t="s">
        <v>13</v>
      </c>
      <c r="AC2080" s="4"/>
      <c r="AD2080" s="4"/>
      <c r="AE2080" s="4"/>
      <c r="AF2080" s="4"/>
      <c r="AG2080" s="4"/>
      <c r="AH2080" s="4"/>
      <c r="AI2080" s="4"/>
      <c r="AJ2080" s="4"/>
      <c r="AK2080" s="4"/>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4"/>
      <c r="BH2080" s="4"/>
      <c r="BI2080" s="4"/>
      <c r="BJ2080" s="243" t="str">
        <f t="shared" si="191"/>
        <v>TNBT</v>
      </c>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c r="CL2080" s="4"/>
      <c r="CM2080" s="4"/>
    </row>
    <row r="2081" ht="14.25" customHeight="1">
      <c r="A2081" s="1"/>
      <c r="B2081" s="103" t="str">
        <f t="shared" si="4"/>
        <v>Thêm</v>
      </c>
      <c r="C2081" s="4"/>
      <c r="D2081" s="4"/>
      <c r="E2081" s="4"/>
      <c r="F2081" s="4"/>
      <c r="G2081" s="4"/>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c r="BB2081" s="4"/>
      <c r="BC2081" s="4"/>
      <c r="BD2081" s="4"/>
      <c r="BE2081" s="4"/>
      <c r="BF2081" s="4"/>
      <c r="BG2081" s="4"/>
      <c r="BH2081" s="4"/>
      <c r="BI2081" s="4"/>
      <c r="BJ2081" s="243" t="str">
        <f t="shared" si="191"/>
        <v/>
      </c>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c r="CL2081" s="4"/>
      <c r="CM2081" s="4"/>
    </row>
    <row r="2082" ht="14.25" customHeight="1">
      <c r="A2082" s="1" t="str">
        <f>SWITCH(B2082,"OK",IF(ISBLANK(R2082),IF(ISBLANK(P2082),"Giữ chỗ nhóm","Giữ chỗ"),"OK"),"Chưa làm",IF(P2082&lt;&gt;"","Giữ chỗ",""),0,IF(ISBLANK(R2082),"Thêm",""),"")</f>
        <v/>
      </c>
      <c r="B2082" s="103" t="str">
        <f t="shared" si="4"/>
        <v>Tự do chọn</v>
      </c>
      <c r="C2082" s="4" t="s">
        <v>9104</v>
      </c>
      <c r="D2082" s="4"/>
      <c r="E2082" s="4"/>
      <c r="F2082" s="4"/>
      <c r="G2082" s="4"/>
      <c r="H2082" s="4"/>
      <c r="I2082" s="4"/>
      <c r="J2082" s="4" t="s">
        <v>8631</v>
      </c>
      <c r="K2082" s="4"/>
      <c r="L2082" s="4" t="s">
        <v>9104</v>
      </c>
      <c r="M2082" s="4" t="s">
        <v>101</v>
      </c>
      <c r="N2082" s="4" t="s">
        <v>8</v>
      </c>
      <c r="O2082" s="4"/>
      <c r="P2082" s="4"/>
      <c r="Q2082" s="4"/>
      <c r="R2082" s="4" t="s">
        <v>150</v>
      </c>
      <c r="S2082" s="4" t="s">
        <v>150</v>
      </c>
      <c r="T2082" s="4" t="s">
        <v>150</v>
      </c>
      <c r="U2082" s="4" t="s">
        <v>150</v>
      </c>
      <c r="V2082" s="4" t="s">
        <v>150</v>
      </c>
      <c r="W2082" s="4" t="s">
        <v>150</v>
      </c>
      <c r="X2082" s="4" t="s">
        <v>150</v>
      </c>
      <c r="Y2082" s="4"/>
      <c r="Z2082" s="4"/>
      <c r="AA2082" s="4">
        <v>2120.0</v>
      </c>
      <c r="AB2082" s="4" t="s">
        <v>13</v>
      </c>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c r="BE2082" s="4"/>
      <c r="BF2082" s="4"/>
      <c r="BG2082" s="4"/>
      <c r="BH2082" s="4"/>
      <c r="BI2082" s="4"/>
      <c r="BJ2082" s="243" t="str">
        <f t="shared" si="191"/>
        <v>TNBT</v>
      </c>
      <c r="BK2082" s="4"/>
      <c r="BL2082" s="4"/>
      <c r="BM2082" s="4"/>
      <c r="BN2082" s="4"/>
      <c r="BO2082" s="4"/>
      <c r="BP2082" s="4"/>
      <c r="BQ2082" s="4"/>
      <c r="BR2082" s="4"/>
      <c r="BS2082" s="4"/>
      <c r="BT2082" s="4"/>
      <c r="BU2082" s="4"/>
      <c r="BV2082" s="4"/>
      <c r="BW2082" s="4"/>
      <c r="BX2082" s="4"/>
      <c r="BY2082" s="4"/>
      <c r="BZ2082" s="4"/>
      <c r="CA2082" s="4"/>
      <c r="CB2082" s="4"/>
      <c r="CC2082" s="4"/>
      <c r="CD2082" s="4"/>
      <c r="CE2082" s="4"/>
      <c r="CF2082" s="4"/>
      <c r="CG2082" s="4"/>
      <c r="CH2082" s="4"/>
      <c r="CI2082" s="4"/>
      <c r="CJ2082" s="4"/>
      <c r="CK2082" s="4"/>
      <c r="CL2082" s="4"/>
      <c r="CM2082" s="4"/>
    </row>
    <row r="2083" ht="14.25" customHeight="1">
      <c r="A2083" s="1"/>
      <c r="B2083" s="103" t="str">
        <f t="shared" si="4"/>
        <v>Thêm</v>
      </c>
      <c r="C2083" s="4"/>
      <c r="D2083" s="4"/>
      <c r="E2083" s="4"/>
      <c r="F2083" s="4"/>
      <c r="G2083" s="4"/>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4"/>
      <c r="AH2083" s="4"/>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c r="BE2083" s="4"/>
      <c r="BF2083" s="4"/>
      <c r="BG2083" s="4"/>
      <c r="BH2083" s="4"/>
      <c r="BI2083" s="4"/>
      <c r="BJ2083" s="243" t="str">
        <f t="shared" si="191"/>
        <v/>
      </c>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c r="CL2083" s="4"/>
      <c r="CM2083" s="4"/>
    </row>
    <row r="2084" ht="14.25" customHeight="1">
      <c r="A2084" s="1" t="str">
        <f>SWITCH(B2084,"OK",IF(ISBLANK(R2084),IF(ISBLANK(P2084),"Giữ chỗ nhóm","Giữ chỗ"),"OK"),"Chưa làm",IF(P2084&lt;&gt;"","Giữ chỗ",""),0,IF(ISBLANK(R2084),"Thêm",""),"")</f>
        <v/>
      </c>
      <c r="B2084" s="103" t="str">
        <f t="shared" si="4"/>
        <v>Tự do chọn</v>
      </c>
      <c r="C2084" s="4" t="s">
        <v>9105</v>
      </c>
      <c r="D2084" s="4"/>
      <c r="E2084" s="4"/>
      <c r="F2084" s="4"/>
      <c r="G2084" s="4"/>
      <c r="H2084" s="4"/>
      <c r="I2084" s="4"/>
      <c r="J2084" s="4" t="s">
        <v>8631</v>
      </c>
      <c r="K2084" s="4"/>
      <c r="L2084" s="4" t="s">
        <v>9105</v>
      </c>
      <c r="M2084" s="4" t="s">
        <v>101</v>
      </c>
      <c r="N2084" s="4" t="s">
        <v>8</v>
      </c>
      <c r="O2084" s="4"/>
      <c r="P2084" s="4"/>
      <c r="Q2084" s="4"/>
      <c r="R2084" s="4" t="s">
        <v>150</v>
      </c>
      <c r="S2084" s="4" t="s">
        <v>150</v>
      </c>
      <c r="T2084" s="4" t="s">
        <v>150</v>
      </c>
      <c r="U2084" s="4" t="s">
        <v>150</v>
      </c>
      <c r="V2084" s="4" t="s">
        <v>150</v>
      </c>
      <c r="W2084" s="4" t="s">
        <v>150</v>
      </c>
      <c r="X2084" s="4" t="s">
        <v>150</v>
      </c>
      <c r="Y2084" s="4"/>
      <c r="Z2084" s="4"/>
      <c r="AA2084" s="4">
        <v>2122.0</v>
      </c>
      <c r="AB2084" s="4" t="s">
        <v>13</v>
      </c>
      <c r="AC2084" s="4"/>
      <c r="AD2084" s="4"/>
      <c r="AE2084" s="4"/>
      <c r="AF2084" s="4"/>
      <c r="AG2084" s="4"/>
      <c r="AH2084" s="4"/>
      <c r="AI2084" s="4"/>
      <c r="AJ2084" s="4"/>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c r="BI2084" s="4"/>
      <c r="BJ2084" s="243" t="str">
        <f t="shared" si="191"/>
        <v>TNBT</v>
      </c>
      <c r="BK2084" s="4"/>
      <c r="BL2084" s="4"/>
      <c r="BM2084" s="4"/>
      <c r="BN2084" s="4"/>
      <c r="BO2084" s="4"/>
      <c r="BP2084" s="4"/>
      <c r="BQ2084" s="4"/>
      <c r="BR2084" s="4"/>
      <c r="BS2084" s="4"/>
      <c r="BT2084" s="4"/>
      <c r="BU2084" s="4"/>
      <c r="BV2084" s="4"/>
      <c r="BW2084" s="4"/>
      <c r="BX2084" s="4"/>
      <c r="BY2084" s="4"/>
      <c r="BZ2084" s="4"/>
      <c r="CA2084" s="4"/>
      <c r="CB2084" s="4"/>
      <c r="CC2084" s="4"/>
      <c r="CD2084" s="4"/>
      <c r="CE2084" s="4"/>
      <c r="CF2084" s="4"/>
      <c r="CG2084" s="4"/>
      <c r="CH2084" s="4"/>
      <c r="CI2084" s="4"/>
      <c r="CJ2084" s="4"/>
      <c r="CK2084" s="4"/>
      <c r="CL2084" s="4"/>
      <c r="CM2084" s="4"/>
    </row>
    <row r="2085" ht="14.25" customHeight="1">
      <c r="A2085" s="1"/>
      <c r="B2085" s="103" t="str">
        <f t="shared" si="4"/>
        <v>Thêm</v>
      </c>
      <c r="C2085" s="4"/>
      <c r="D2085" s="4"/>
      <c r="E2085" s="4"/>
      <c r="F2085" s="4"/>
      <c r="G2085" s="4"/>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4"/>
      <c r="AH2085" s="4"/>
      <c r="AI2085" s="4"/>
      <c r="AJ2085" s="4"/>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c r="BI2085" s="4"/>
      <c r="BJ2085" s="243" t="str">
        <f t="shared" si="191"/>
        <v/>
      </c>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c r="CL2085" s="4"/>
      <c r="CM2085" s="4"/>
    </row>
    <row r="2086" ht="14.25" customHeight="1">
      <c r="A2086" s="1" t="str">
        <f>SWITCH(B2086,"OK",IF(ISBLANK(R2086),IF(ISBLANK(P2086),"Giữ chỗ nhóm","Giữ chỗ"),"OK"),"Chưa làm",IF(P2086&lt;&gt;"","Giữ chỗ",""),0,IF(ISBLANK(R2086),"Thêm",""),"")</f>
        <v/>
      </c>
      <c r="B2086" s="103" t="str">
        <f t="shared" si="4"/>
        <v>Tự do chọn</v>
      </c>
      <c r="C2086" s="4" t="s">
        <v>9109</v>
      </c>
      <c r="D2086" s="4"/>
      <c r="E2086" s="4"/>
      <c r="F2086" s="4"/>
      <c r="G2086" s="4"/>
      <c r="H2086" s="4"/>
      <c r="I2086" s="4"/>
      <c r="J2086" s="4" t="s">
        <v>8631</v>
      </c>
      <c r="K2086" s="4"/>
      <c r="L2086" s="4" t="s">
        <v>9109</v>
      </c>
      <c r="M2086" s="4" t="s">
        <v>48</v>
      </c>
      <c r="N2086" s="4" t="s">
        <v>8</v>
      </c>
      <c r="O2086" s="4"/>
      <c r="P2086" s="4"/>
      <c r="Q2086" s="4"/>
      <c r="R2086" s="4" t="s">
        <v>150</v>
      </c>
      <c r="S2086" s="4" t="s">
        <v>150</v>
      </c>
      <c r="T2086" s="4" t="s">
        <v>150</v>
      </c>
      <c r="U2086" s="4" t="s">
        <v>150</v>
      </c>
      <c r="V2086" s="4" t="s">
        <v>150</v>
      </c>
      <c r="W2086" s="4" t="s">
        <v>150</v>
      </c>
      <c r="X2086" s="4" t="s">
        <v>150</v>
      </c>
      <c r="Y2086" s="4"/>
      <c r="Z2086" s="4"/>
      <c r="AA2086" s="4">
        <v>2124.0</v>
      </c>
      <c r="AB2086" s="4" t="s">
        <v>48</v>
      </c>
      <c r="AC2086" s="4"/>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c r="BI2086" s="4"/>
      <c r="BJ2086" s="243" t="str">
        <f t="shared" si="191"/>
        <v>TNBT</v>
      </c>
      <c r="BK2086" s="4"/>
      <c r="BL2086" s="4"/>
      <c r="BM2086" s="4"/>
      <c r="BN2086" s="4"/>
      <c r="BO2086" s="4"/>
      <c r="BP2086" s="4"/>
      <c r="BQ2086" s="4"/>
      <c r="BR2086" s="4"/>
      <c r="BS2086" s="4"/>
      <c r="BT2086" s="4"/>
      <c r="BU2086" s="4"/>
      <c r="BV2086" s="4"/>
      <c r="BW2086" s="4"/>
      <c r="BX2086" s="4"/>
      <c r="BY2086" s="4"/>
      <c r="BZ2086" s="4"/>
      <c r="CA2086" s="4"/>
      <c r="CB2086" s="4"/>
      <c r="CC2086" s="4"/>
      <c r="CD2086" s="4"/>
      <c r="CE2086" s="4"/>
      <c r="CF2086" s="4"/>
      <c r="CG2086" s="4"/>
      <c r="CH2086" s="4"/>
      <c r="CI2086" s="4"/>
      <c r="CJ2086" s="4"/>
      <c r="CK2086" s="4"/>
      <c r="CL2086" s="4"/>
      <c r="CM2086" s="4"/>
    </row>
    <row r="2087" ht="14.25" customHeight="1">
      <c r="A2087" s="1"/>
      <c r="B2087" s="103" t="str">
        <f t="shared" si="4"/>
        <v>Thêm</v>
      </c>
      <c r="C2087" s="4"/>
      <c r="D2087" s="4"/>
      <c r="E2087" s="4"/>
      <c r="F2087" s="4"/>
      <c r="G2087" s="4"/>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c r="BI2087" s="4"/>
      <c r="BJ2087" s="243" t="str">
        <f t="shared" si="191"/>
        <v/>
      </c>
      <c r="BK2087" s="4"/>
      <c r="BL2087" s="4"/>
      <c r="BM2087" s="4"/>
      <c r="BN2087" s="4"/>
      <c r="BO2087" s="4"/>
      <c r="BP2087" s="4"/>
      <c r="BQ2087" s="4"/>
      <c r="BR2087" s="4"/>
      <c r="BS2087" s="4"/>
      <c r="BT2087" s="4"/>
      <c r="BU2087" s="4"/>
      <c r="BV2087" s="4"/>
      <c r="BW2087" s="4"/>
      <c r="BX2087" s="4"/>
      <c r="BY2087" s="4"/>
      <c r="BZ2087" s="4"/>
      <c r="CA2087" s="4"/>
      <c r="CB2087" s="4"/>
      <c r="CC2087" s="4"/>
      <c r="CD2087" s="4"/>
      <c r="CE2087" s="4"/>
      <c r="CF2087" s="4"/>
      <c r="CG2087" s="4"/>
      <c r="CH2087" s="4"/>
      <c r="CI2087" s="4"/>
      <c r="CJ2087" s="4"/>
      <c r="CK2087" s="4"/>
      <c r="CL2087" s="4"/>
      <c r="CM2087" s="4"/>
    </row>
    <row r="2088" ht="14.25" customHeight="1">
      <c r="A2088" s="1" t="str">
        <f>SWITCH(B2088,"OK",IF(ISBLANK(R2088),IF(ISBLANK(P2088),"Giữ chỗ nhóm","Giữ chỗ"),"OK"),"Chưa làm",IF(P2088&lt;&gt;"","Giữ chỗ",""),0,IF(ISBLANK(R2088),"Thêm",""),"")</f>
        <v/>
      </c>
      <c r="B2088" s="103" t="str">
        <f t="shared" si="4"/>
        <v>Tự do chọn</v>
      </c>
      <c r="C2088" s="4" t="s">
        <v>9111</v>
      </c>
      <c r="D2088" s="4"/>
      <c r="E2088" s="4"/>
      <c r="F2088" s="4"/>
      <c r="G2088" s="4"/>
      <c r="H2088" s="4"/>
      <c r="I2088" s="4" t="s">
        <v>3580</v>
      </c>
      <c r="J2088" s="4" t="s">
        <v>8631</v>
      </c>
      <c r="K2088" s="4"/>
      <c r="L2088" s="4" t="s">
        <v>9111</v>
      </c>
      <c r="M2088" s="4" t="s">
        <v>48</v>
      </c>
      <c r="N2088" s="4" t="s">
        <v>8</v>
      </c>
      <c r="O2088" s="4"/>
      <c r="P2088" s="4"/>
      <c r="Q2088" s="4"/>
      <c r="R2088" s="4" t="s">
        <v>150</v>
      </c>
      <c r="S2088" s="4" t="s">
        <v>150</v>
      </c>
      <c r="T2088" s="4" t="s">
        <v>150</v>
      </c>
      <c r="U2088" s="4" t="s">
        <v>150</v>
      </c>
      <c r="V2088" s="4" t="s">
        <v>150</v>
      </c>
      <c r="W2088" s="4" t="s">
        <v>150</v>
      </c>
      <c r="X2088" s="4" t="s">
        <v>150</v>
      </c>
      <c r="Y2088" s="4"/>
      <c r="Z2088" s="4"/>
      <c r="AA2088" s="4">
        <v>2126.0</v>
      </c>
      <c r="AB2088" s="4" t="s">
        <v>48</v>
      </c>
      <c r="AC2088" s="4"/>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c r="BE2088" s="4"/>
      <c r="BF2088" s="4"/>
      <c r="BG2088" s="4"/>
      <c r="BH2088" s="4"/>
      <c r="BI2088" s="4"/>
      <c r="BJ2088" s="243" t="str">
        <f t="shared" si="191"/>
        <v>TNBT</v>
      </c>
      <c r="BK2088" s="4"/>
      <c r="BL2088" s="4"/>
      <c r="BM2088" s="4"/>
      <c r="BN2088" s="4"/>
      <c r="BO2088" s="4"/>
      <c r="BP2088" s="4"/>
      <c r="BQ2088" s="4"/>
      <c r="BR2088" s="4"/>
      <c r="BS2088" s="4"/>
      <c r="BT2088" s="4"/>
      <c r="BU2088" s="4"/>
      <c r="BV2088" s="4"/>
      <c r="BW2088" s="4"/>
      <c r="BX2088" s="4"/>
      <c r="BY2088" s="4"/>
      <c r="BZ2088" s="4"/>
      <c r="CA2088" s="4"/>
      <c r="CB2088" s="4"/>
      <c r="CC2088" s="4"/>
      <c r="CD2088" s="4"/>
      <c r="CE2088" s="4"/>
      <c r="CF2088" s="4"/>
      <c r="CG2088" s="4"/>
      <c r="CH2088" s="4"/>
      <c r="CI2088" s="4"/>
      <c r="CJ2088" s="4"/>
      <c r="CK2088" s="4"/>
      <c r="CL2088" s="4"/>
      <c r="CM2088" s="4"/>
    </row>
    <row r="2089" ht="14.25" customHeight="1">
      <c r="A2089" s="1"/>
      <c r="B2089" s="103" t="str">
        <f t="shared" si="4"/>
        <v>Thêm</v>
      </c>
      <c r="C2089" s="4"/>
      <c r="D2089" s="4"/>
      <c r="E2089" s="4"/>
      <c r="F2089" s="4"/>
      <c r="G2089" s="4"/>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4"/>
      <c r="AH2089" s="4"/>
      <c r="AI2089" s="4"/>
      <c r="AJ2089" s="4"/>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c r="BI2089" s="4"/>
      <c r="BJ2089" s="243" t="str">
        <f t="shared" si="191"/>
        <v/>
      </c>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c r="CL2089" s="4"/>
      <c r="CM2089" s="4"/>
    </row>
    <row r="2090" ht="14.25" customHeight="1">
      <c r="A2090" s="1" t="str">
        <f>SWITCH(B2090,"OK",IF(ISBLANK(R2090),IF(ISBLANK(P2090),"Giữ chỗ nhóm","Giữ chỗ"),"OK"),"Chưa làm",IF(P2090&lt;&gt;"","Giữ chỗ",""),0,IF(ISBLANK(R2090),"Thêm",""),"")</f>
        <v/>
      </c>
      <c r="B2090" s="103" t="str">
        <f t="shared" si="4"/>
        <v>Tự do chọn</v>
      </c>
      <c r="C2090" s="4" t="s">
        <v>9112</v>
      </c>
      <c r="D2090" s="4"/>
      <c r="E2090" s="4"/>
      <c r="F2090" s="4"/>
      <c r="G2090" s="4"/>
      <c r="H2090" s="4"/>
      <c r="I2090" s="4"/>
      <c r="J2090" s="4" t="s">
        <v>8631</v>
      </c>
      <c r="K2090" s="4"/>
      <c r="L2090" s="4" t="s">
        <v>9112</v>
      </c>
      <c r="M2090" s="4" t="s">
        <v>48</v>
      </c>
      <c r="N2090" s="4" t="s">
        <v>8</v>
      </c>
      <c r="O2090" s="4"/>
      <c r="P2090" s="4"/>
      <c r="Q2090" s="4"/>
      <c r="R2090" s="4" t="s">
        <v>150</v>
      </c>
      <c r="S2090" s="4" t="s">
        <v>150</v>
      </c>
      <c r="T2090" s="4" t="s">
        <v>150</v>
      </c>
      <c r="U2090" s="4" t="s">
        <v>150</v>
      </c>
      <c r="V2090" s="4" t="s">
        <v>150</v>
      </c>
      <c r="W2090" s="4" t="s">
        <v>150</v>
      </c>
      <c r="X2090" s="4" t="s">
        <v>150</v>
      </c>
      <c r="Y2090" s="4"/>
      <c r="Z2090" s="4"/>
      <c r="AA2090" s="4">
        <v>2128.0</v>
      </c>
      <c r="AB2090" s="4" t="s">
        <v>48</v>
      </c>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c r="BE2090" s="4"/>
      <c r="BF2090" s="4"/>
      <c r="BG2090" s="4"/>
      <c r="BH2090" s="4"/>
      <c r="BI2090" s="4"/>
      <c r="BJ2090" s="243" t="str">
        <f t="shared" si="191"/>
        <v>TNBT</v>
      </c>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row>
    <row r="2091" ht="14.25" customHeight="1">
      <c r="A2091" s="1"/>
      <c r="B2091" s="103" t="str">
        <f t="shared" si="4"/>
        <v>Thêm</v>
      </c>
      <c r="C2091" s="4"/>
      <c r="D2091" s="4"/>
      <c r="E2091" s="4"/>
      <c r="F2091" s="4"/>
      <c r="G2091" s="4"/>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4"/>
      <c r="AH2091" s="4"/>
      <c r="AI2091" s="4"/>
      <c r="AJ2091" s="4"/>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c r="BI2091" s="4"/>
      <c r="BJ2091" s="243" t="str">
        <f t="shared" si="191"/>
        <v/>
      </c>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row>
    <row r="2092" ht="14.25" customHeight="1">
      <c r="A2092" s="1" t="str">
        <f>SWITCH(B2092,"OK",IF(ISBLANK(R2092),IF(ISBLANK(P2092),"Giữ chỗ nhóm","Giữ chỗ"),"OK"),"Chưa làm",IF(P2092&lt;&gt;"","Giữ chỗ",""),0,IF(ISBLANK(R2092),"Thêm",""),"")</f>
        <v/>
      </c>
      <c r="B2092" s="103" t="str">
        <f t="shared" si="4"/>
        <v>Tự do chọn</v>
      </c>
      <c r="C2092" s="4" t="s">
        <v>9113</v>
      </c>
      <c r="D2092" s="4"/>
      <c r="E2092" s="4"/>
      <c r="F2092" s="4"/>
      <c r="G2092" s="4"/>
      <c r="H2092" s="4"/>
      <c r="I2092" s="4"/>
      <c r="J2092" s="4" t="s">
        <v>8631</v>
      </c>
      <c r="K2092" s="4"/>
      <c r="L2092" s="4" t="s">
        <v>9113</v>
      </c>
      <c r="M2092" s="4" t="s">
        <v>48</v>
      </c>
      <c r="N2092" s="4" t="s">
        <v>8</v>
      </c>
      <c r="O2092" s="4"/>
      <c r="P2092" s="4"/>
      <c r="Q2092" s="4"/>
      <c r="R2092" s="4" t="s">
        <v>150</v>
      </c>
      <c r="S2092" s="4" t="s">
        <v>150</v>
      </c>
      <c r="T2092" s="4" t="s">
        <v>150</v>
      </c>
      <c r="U2092" s="4" t="s">
        <v>150</v>
      </c>
      <c r="V2092" s="4" t="s">
        <v>150</v>
      </c>
      <c r="W2092" s="4" t="s">
        <v>150</v>
      </c>
      <c r="X2092" s="4" t="s">
        <v>150</v>
      </c>
      <c r="Y2092" s="4"/>
      <c r="Z2092" s="4"/>
      <c r="AA2092" s="4">
        <v>2130.0</v>
      </c>
      <c r="AB2092" s="4" t="s">
        <v>48</v>
      </c>
      <c r="AC2092" s="4"/>
      <c r="AD2092" s="4"/>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c r="BI2092" s="4"/>
      <c r="BJ2092" s="243" t="str">
        <f t="shared" si="191"/>
        <v>TNBT</v>
      </c>
      <c r="BK2092" s="4"/>
      <c r="BL2092" s="4"/>
      <c r="BM2092" s="4"/>
      <c r="BN2092" s="4"/>
      <c r="BO2092" s="4"/>
      <c r="BP2092" s="4"/>
      <c r="BQ2092" s="4"/>
      <c r="BR2092" s="4"/>
      <c r="BS2092" s="4"/>
      <c r="BT2092" s="4"/>
      <c r="BU2092" s="4"/>
      <c r="BV2092" s="4"/>
      <c r="BW2092" s="4"/>
      <c r="BX2092" s="4"/>
      <c r="BY2092" s="4"/>
      <c r="BZ2092" s="4"/>
      <c r="CA2092" s="4"/>
      <c r="CB2092" s="4"/>
      <c r="CC2092" s="4"/>
      <c r="CD2092" s="4"/>
      <c r="CE2092" s="4"/>
      <c r="CF2092" s="4"/>
      <c r="CG2092" s="4"/>
      <c r="CH2092" s="4"/>
      <c r="CI2092" s="4"/>
      <c r="CJ2092" s="4"/>
      <c r="CK2092" s="4"/>
      <c r="CL2092" s="4"/>
      <c r="CM2092" s="4"/>
    </row>
    <row r="2093" ht="14.25" customHeight="1">
      <c r="A2093" s="1"/>
      <c r="B2093" s="103" t="str">
        <f t="shared" si="4"/>
        <v>Thêm</v>
      </c>
      <c r="C2093" s="4"/>
      <c r="D2093" s="4"/>
      <c r="E2093" s="4"/>
      <c r="F2093" s="4"/>
      <c r="G2093" s="4"/>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4"/>
      <c r="AH2093" s="4"/>
      <c r="AI2093" s="4"/>
      <c r="AJ2093" s="4"/>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c r="BI2093" s="4"/>
      <c r="BJ2093" s="243" t="str">
        <f t="shared" si="191"/>
        <v/>
      </c>
      <c r="BK2093" s="4"/>
      <c r="BL2093" s="4"/>
      <c r="BM2093" s="4"/>
      <c r="BN2093" s="4"/>
      <c r="BO2093" s="4"/>
      <c r="BP2093" s="4"/>
      <c r="BQ2093" s="4"/>
      <c r="BR2093" s="4"/>
      <c r="BS2093" s="4"/>
      <c r="BT2093" s="4"/>
      <c r="BU2093" s="4"/>
      <c r="BV2093" s="4"/>
      <c r="BW2093" s="4"/>
      <c r="BX2093" s="4"/>
      <c r="BY2093" s="4"/>
      <c r="BZ2093" s="4"/>
      <c r="CA2093" s="4"/>
      <c r="CB2093" s="4"/>
      <c r="CC2093" s="4"/>
      <c r="CD2093" s="4"/>
      <c r="CE2093" s="4"/>
      <c r="CF2093" s="4"/>
      <c r="CG2093" s="4"/>
      <c r="CH2093" s="4"/>
      <c r="CI2093" s="4"/>
      <c r="CJ2093" s="4"/>
      <c r="CK2093" s="4"/>
      <c r="CL2093" s="4"/>
      <c r="CM2093" s="4"/>
    </row>
    <row r="2094" ht="14.25" customHeight="1">
      <c r="A2094" s="1" t="str">
        <f t="shared" ref="A2094:A2098" si="200">SWITCH(B2094,"OK",IF(ISBLANK(R2094),IF(ISBLANK(P2094),"Giữ chỗ nhóm","Giữ chỗ"),"OK"),"Chưa làm",IF(P2094&lt;&gt;"","Giữ chỗ",""),0,IF(ISBLANK(R2094),"Thêm",""),"")</f>
        <v/>
      </c>
      <c r="B2094" s="103" t="str">
        <f t="shared" si="4"/>
        <v>Có sẵn</v>
      </c>
      <c r="C2094" s="4" t="s">
        <v>9113</v>
      </c>
      <c r="D2094" s="4"/>
      <c r="E2094" s="4"/>
      <c r="F2094" s="4"/>
      <c r="G2094" s="4"/>
      <c r="H2094" s="4"/>
      <c r="I2094" s="4"/>
      <c r="J2094" s="4"/>
      <c r="K2094" s="4"/>
      <c r="L2094" s="4" t="s">
        <v>9113</v>
      </c>
      <c r="M2094" s="4"/>
      <c r="N2094" s="4"/>
      <c r="O2094" s="4"/>
      <c r="P2094" s="4"/>
      <c r="Q2094" s="4" t="s">
        <v>144</v>
      </c>
      <c r="R2094" s="4" t="s">
        <v>9114</v>
      </c>
      <c r="S2094" s="4" t="s">
        <v>9115</v>
      </c>
      <c r="T2094" s="4" t="s">
        <v>9116</v>
      </c>
      <c r="U2094" s="4" t="s">
        <v>9117</v>
      </c>
      <c r="V2094" s="4" t="s">
        <v>9118</v>
      </c>
      <c r="W2094" s="4" t="s">
        <v>150</v>
      </c>
      <c r="X2094" s="4" t="s">
        <v>171</v>
      </c>
      <c r="Y2094" s="4"/>
      <c r="Z2094" s="4" t="s">
        <v>744</v>
      </c>
      <c r="AA2094" s="4">
        <v>2132.0</v>
      </c>
      <c r="AB2094" s="4" t="s">
        <v>101</v>
      </c>
      <c r="AC2094" s="4"/>
      <c r="AD2094" s="4"/>
      <c r="AE2094" s="4"/>
      <c r="AF2094" s="4"/>
      <c r="AG2094" s="4"/>
      <c r="AH2094" s="4"/>
      <c r="AI2094" s="4"/>
      <c r="AJ2094" s="4"/>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c r="BI2094" s="4"/>
      <c r="BJ2094" s="243" t="str">
        <f t="shared" si="191"/>
        <v>ICT_TNLT</v>
      </c>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c r="CL2094" s="4"/>
      <c r="CM2094" s="4"/>
    </row>
    <row r="2095" ht="14.25" customHeight="1">
      <c r="A2095" s="1" t="str">
        <f t="shared" si="200"/>
        <v/>
      </c>
      <c r="B2095" s="103" t="str">
        <f t="shared" si="4"/>
        <v>Có sẵn</v>
      </c>
      <c r="C2095" s="4" t="s">
        <v>9113</v>
      </c>
      <c r="D2095" s="4"/>
      <c r="E2095" s="4"/>
      <c r="F2095" s="4"/>
      <c r="G2095" s="4"/>
      <c r="H2095" s="4"/>
      <c r="I2095" s="4"/>
      <c r="J2095" s="4"/>
      <c r="K2095" s="4"/>
      <c r="L2095" s="4" t="s">
        <v>9113</v>
      </c>
      <c r="M2095" s="4"/>
      <c r="N2095" s="4"/>
      <c r="O2095" s="4"/>
      <c r="P2095" s="4"/>
      <c r="Q2095" s="4" t="s">
        <v>144</v>
      </c>
      <c r="R2095" s="4" t="s">
        <v>9120</v>
      </c>
      <c r="S2095" s="4" t="s">
        <v>9121</v>
      </c>
      <c r="T2095" s="4" t="s">
        <v>9122</v>
      </c>
      <c r="U2095" s="4" t="s">
        <v>9123</v>
      </c>
      <c r="V2095" s="4" t="s">
        <v>9124</v>
      </c>
      <c r="W2095" s="4" t="s">
        <v>150</v>
      </c>
      <c r="X2095" s="4" t="s">
        <v>99</v>
      </c>
      <c r="Y2095" s="4"/>
      <c r="Z2095" s="4" t="s">
        <v>7944</v>
      </c>
      <c r="AA2095" s="4">
        <v>2133.0</v>
      </c>
      <c r="AB2095" s="4" t="s">
        <v>101</v>
      </c>
      <c r="AC2095" s="4"/>
      <c r="AD2095" s="4"/>
      <c r="AE2095" s="4"/>
      <c r="AF2095" s="4"/>
      <c r="AG2095" s="4"/>
      <c r="AH2095" s="4"/>
      <c r="AI2095" s="4"/>
      <c r="AJ2095" s="4"/>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c r="BI2095" s="4"/>
      <c r="BJ2095" s="243" t="str">
        <f t="shared" si="191"/>
        <v>ICT_TNLT</v>
      </c>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c r="CL2095" s="4"/>
      <c r="CM2095" s="4"/>
    </row>
    <row r="2096" ht="14.25" customHeight="1">
      <c r="A2096" s="1" t="str">
        <f t="shared" si="200"/>
        <v/>
      </c>
      <c r="B2096" s="103" t="str">
        <f t="shared" si="4"/>
        <v>Có sẵn</v>
      </c>
      <c r="C2096" s="4" t="s">
        <v>9113</v>
      </c>
      <c r="D2096" s="4"/>
      <c r="E2096" s="4"/>
      <c r="F2096" s="4"/>
      <c r="G2096" s="4"/>
      <c r="H2096" s="4"/>
      <c r="I2096" s="4"/>
      <c r="J2096" s="4"/>
      <c r="K2096" s="4"/>
      <c r="L2096" s="4" t="s">
        <v>9113</v>
      </c>
      <c r="M2096" s="4"/>
      <c r="N2096" s="4"/>
      <c r="O2096" s="4"/>
      <c r="P2096" s="4"/>
      <c r="Q2096" s="4" t="s">
        <v>144</v>
      </c>
      <c r="R2096" s="4" t="s">
        <v>9129</v>
      </c>
      <c r="S2096" s="4" t="s">
        <v>9130</v>
      </c>
      <c r="T2096" s="4" t="s">
        <v>9131</v>
      </c>
      <c r="U2096" s="4" t="s">
        <v>9132</v>
      </c>
      <c r="V2096" s="4" t="s">
        <v>9133</v>
      </c>
      <c r="W2096" s="4" t="s">
        <v>150</v>
      </c>
      <c r="X2096" s="4" t="s">
        <v>410</v>
      </c>
      <c r="Y2096" s="4"/>
      <c r="Z2096" s="4" t="s">
        <v>8071</v>
      </c>
      <c r="AA2096" s="4">
        <v>2134.0</v>
      </c>
      <c r="AB2096" s="4" t="s">
        <v>101</v>
      </c>
      <c r="AC2096" s="4"/>
      <c r="AD2096" s="4"/>
      <c r="AE2096" s="4"/>
      <c r="AF2096" s="4"/>
      <c r="AG2096" s="4"/>
      <c r="AH2096" s="4"/>
      <c r="AI2096" s="4"/>
      <c r="AJ2096" s="4"/>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c r="BI2096" s="4"/>
      <c r="BJ2096" s="243" t="str">
        <f t="shared" si="191"/>
        <v>ICT_TNLT</v>
      </c>
      <c r="BK2096" s="4"/>
      <c r="BL2096" s="4"/>
      <c r="BM2096" s="4"/>
      <c r="BN2096" s="4"/>
      <c r="BO2096" s="4"/>
      <c r="BP2096" s="4"/>
      <c r="BQ2096" s="4"/>
      <c r="BR2096" s="4"/>
      <c r="BS2096" s="4"/>
      <c r="BT2096" s="4"/>
      <c r="BU2096" s="4"/>
      <c r="BV2096" s="4"/>
      <c r="BW2096" s="4"/>
      <c r="BX2096" s="4"/>
      <c r="BY2096" s="4"/>
      <c r="BZ2096" s="4"/>
      <c r="CA2096" s="4"/>
      <c r="CB2096" s="4"/>
      <c r="CC2096" s="4"/>
      <c r="CD2096" s="4"/>
      <c r="CE2096" s="4"/>
      <c r="CF2096" s="4"/>
      <c r="CG2096" s="4"/>
      <c r="CH2096" s="4"/>
      <c r="CI2096" s="4"/>
      <c r="CJ2096" s="4"/>
      <c r="CK2096" s="4"/>
      <c r="CL2096" s="4"/>
      <c r="CM2096" s="4"/>
    </row>
    <row r="2097" ht="14.25" customHeight="1">
      <c r="A2097" s="1" t="str">
        <f t="shared" si="200"/>
        <v/>
      </c>
      <c r="B2097" s="103" t="str">
        <f t="shared" si="4"/>
        <v>Có sẵn</v>
      </c>
      <c r="C2097" s="4" t="s">
        <v>9113</v>
      </c>
      <c r="D2097" s="4"/>
      <c r="E2097" s="4"/>
      <c r="F2097" s="4"/>
      <c r="G2097" s="4"/>
      <c r="H2097" s="4"/>
      <c r="I2097" s="4"/>
      <c r="J2097" s="4"/>
      <c r="K2097" s="4"/>
      <c r="L2097" s="4" t="s">
        <v>9113</v>
      </c>
      <c r="M2097" s="4"/>
      <c r="N2097" s="4"/>
      <c r="O2097" s="4"/>
      <c r="P2097" s="4"/>
      <c r="Q2097" s="4" t="s">
        <v>144</v>
      </c>
      <c r="R2097" s="4" t="s">
        <v>9134</v>
      </c>
      <c r="S2097" s="4" t="s">
        <v>115</v>
      </c>
      <c r="T2097" s="4" t="s">
        <v>116</v>
      </c>
      <c r="U2097" s="4" t="s">
        <v>117</v>
      </c>
      <c r="V2097" s="4" t="s">
        <v>114</v>
      </c>
      <c r="W2097" s="4" t="s">
        <v>150</v>
      </c>
      <c r="X2097" s="4" t="s">
        <v>410</v>
      </c>
      <c r="Y2097" s="4"/>
      <c r="Z2097" s="4" t="s">
        <v>730</v>
      </c>
      <c r="AA2097" s="4">
        <v>2135.0</v>
      </c>
      <c r="AB2097" s="4" t="s">
        <v>101</v>
      </c>
      <c r="AC2097" s="4"/>
      <c r="AD2097" s="4"/>
      <c r="AE2097" s="4"/>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c r="BB2097" s="4"/>
      <c r="BC2097" s="4"/>
      <c r="BD2097" s="4"/>
      <c r="BE2097" s="4"/>
      <c r="BF2097" s="4"/>
      <c r="BG2097" s="4"/>
      <c r="BH2097" s="4"/>
      <c r="BI2097" s="4"/>
      <c r="BJ2097" s="243" t="str">
        <f t="shared" si="191"/>
        <v>ICT_TNLT</v>
      </c>
      <c r="BK2097" s="4"/>
      <c r="BL2097" s="4"/>
      <c r="BM2097" s="4"/>
      <c r="BN2097" s="4"/>
      <c r="BO2097" s="4"/>
      <c r="BP2097" s="4"/>
      <c r="BQ2097" s="4"/>
      <c r="BR2097" s="4"/>
      <c r="BS2097" s="4"/>
      <c r="BT2097" s="4"/>
      <c r="BU2097" s="4"/>
      <c r="BV2097" s="4"/>
      <c r="BW2097" s="4"/>
      <c r="BX2097" s="4"/>
      <c r="BY2097" s="4"/>
      <c r="BZ2097" s="4"/>
      <c r="CA2097" s="4"/>
      <c r="CB2097" s="4"/>
      <c r="CC2097" s="4"/>
      <c r="CD2097" s="4"/>
      <c r="CE2097" s="4"/>
      <c r="CF2097" s="4"/>
      <c r="CG2097" s="4"/>
      <c r="CH2097" s="4"/>
      <c r="CI2097" s="4"/>
      <c r="CJ2097" s="4"/>
      <c r="CK2097" s="4"/>
      <c r="CL2097" s="4"/>
      <c r="CM2097" s="4"/>
    </row>
    <row r="2098" ht="14.25" customHeight="1">
      <c r="A2098" s="1" t="str">
        <f t="shared" si="200"/>
        <v/>
      </c>
      <c r="B2098" s="103" t="str">
        <f t="shared" si="4"/>
        <v>Tự do chọn</v>
      </c>
      <c r="C2098" s="4" t="s">
        <v>9135</v>
      </c>
      <c r="D2098" s="4"/>
      <c r="E2098" s="4"/>
      <c r="F2098" s="4"/>
      <c r="G2098" s="4"/>
      <c r="H2098" s="4"/>
      <c r="I2098" s="4"/>
      <c r="J2098" s="4" t="s">
        <v>8631</v>
      </c>
      <c r="K2098" s="4"/>
      <c r="L2098" s="4" t="s">
        <v>9135</v>
      </c>
      <c r="M2098" s="4" t="s">
        <v>48</v>
      </c>
      <c r="N2098" s="4" t="s">
        <v>8</v>
      </c>
      <c r="O2098" s="4"/>
      <c r="P2098" s="4"/>
      <c r="Q2098" s="4"/>
      <c r="R2098" s="4" t="s">
        <v>150</v>
      </c>
      <c r="S2098" s="4" t="s">
        <v>150</v>
      </c>
      <c r="T2098" s="4" t="s">
        <v>150</v>
      </c>
      <c r="U2098" s="4" t="s">
        <v>150</v>
      </c>
      <c r="V2098" s="4" t="s">
        <v>150</v>
      </c>
      <c r="W2098" s="4" t="s">
        <v>150</v>
      </c>
      <c r="X2098" s="4" t="s">
        <v>150</v>
      </c>
      <c r="Y2098" s="4"/>
      <c r="Z2098" s="4"/>
      <c r="AA2098" s="4">
        <v>2136.0</v>
      </c>
      <c r="AB2098" s="4" t="s">
        <v>48</v>
      </c>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c r="BE2098" s="4"/>
      <c r="BF2098" s="4"/>
      <c r="BG2098" s="4"/>
      <c r="BH2098" s="4"/>
      <c r="BI2098" s="4"/>
      <c r="BJ2098" s="243" t="str">
        <f t="shared" si="191"/>
        <v>TNBT</v>
      </c>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c r="CM2098" s="4"/>
    </row>
    <row r="2099" ht="14.25" customHeight="1">
      <c r="A2099" s="1"/>
      <c r="B2099" s="103" t="str">
        <f t="shared" si="4"/>
        <v>Thêm</v>
      </c>
      <c r="C2099" s="4"/>
      <c r="D2099" s="4"/>
      <c r="E2099" s="4"/>
      <c r="F2099" s="4"/>
      <c r="G2099" s="4"/>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c r="BI2099" s="4"/>
      <c r="BJ2099" s="243" t="str">
        <f t="shared" si="191"/>
        <v/>
      </c>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c r="CL2099" s="4"/>
      <c r="CM2099" s="4"/>
    </row>
    <row r="2100" ht="14.25" customHeight="1">
      <c r="A2100" s="1" t="str">
        <f>SWITCH(B2100,"OK",IF(ISBLANK(R2100),IF(ISBLANK(P2100),"Giữ chỗ nhóm","Giữ chỗ"),"OK"),"Chưa làm",IF(P2100&lt;&gt;"","Giữ chỗ",""),0,IF(ISBLANK(R2100),"Thêm",""),"")</f>
        <v/>
      </c>
      <c r="B2100" s="103" t="str">
        <f t="shared" si="4"/>
        <v>Tự do chọn</v>
      </c>
      <c r="C2100" s="4" t="s">
        <v>9137</v>
      </c>
      <c r="D2100" s="4"/>
      <c r="E2100" s="4"/>
      <c r="F2100" s="4"/>
      <c r="G2100" s="4"/>
      <c r="H2100" s="4"/>
      <c r="I2100" s="4"/>
      <c r="J2100" s="4" t="s">
        <v>8631</v>
      </c>
      <c r="K2100" s="4"/>
      <c r="L2100" s="4" t="s">
        <v>9137</v>
      </c>
      <c r="M2100" s="4" t="s">
        <v>48</v>
      </c>
      <c r="N2100" s="4" t="s">
        <v>8</v>
      </c>
      <c r="O2100" s="4"/>
      <c r="P2100" s="4"/>
      <c r="Q2100" s="4"/>
      <c r="R2100" s="4" t="s">
        <v>150</v>
      </c>
      <c r="S2100" s="4" t="s">
        <v>150</v>
      </c>
      <c r="T2100" s="4" t="s">
        <v>150</v>
      </c>
      <c r="U2100" s="4" t="s">
        <v>150</v>
      </c>
      <c r="V2100" s="4" t="s">
        <v>150</v>
      </c>
      <c r="W2100" s="4" t="s">
        <v>150</v>
      </c>
      <c r="X2100" s="4" t="s">
        <v>150</v>
      </c>
      <c r="Y2100" s="4"/>
      <c r="Z2100" s="4"/>
      <c r="AA2100" s="4">
        <v>2138.0</v>
      </c>
      <c r="AB2100" s="4" t="s">
        <v>48</v>
      </c>
      <c r="AC2100" s="4"/>
      <c r="AD2100" s="4"/>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c r="BI2100" s="4"/>
      <c r="BJ2100" s="243" t="str">
        <f t="shared" si="191"/>
        <v>TNBT</v>
      </c>
      <c r="BK2100" s="4"/>
      <c r="BL2100" s="4"/>
      <c r="BM2100" s="4"/>
      <c r="BN2100" s="4"/>
      <c r="BO2100" s="4"/>
      <c r="BP2100" s="4"/>
      <c r="BQ2100" s="4"/>
      <c r="BR2100" s="4"/>
      <c r="BS2100" s="4"/>
      <c r="BT2100" s="4"/>
      <c r="BU2100" s="4"/>
      <c r="BV2100" s="4"/>
      <c r="BW2100" s="4"/>
      <c r="BX2100" s="4"/>
      <c r="BY2100" s="4"/>
      <c r="BZ2100" s="4"/>
      <c r="CA2100" s="4"/>
      <c r="CB2100" s="4"/>
      <c r="CC2100" s="4"/>
      <c r="CD2100" s="4"/>
      <c r="CE2100" s="4"/>
      <c r="CF2100" s="4"/>
      <c r="CG2100" s="4"/>
      <c r="CH2100" s="4"/>
      <c r="CI2100" s="4"/>
      <c r="CJ2100" s="4"/>
      <c r="CK2100" s="4"/>
      <c r="CL2100" s="4"/>
      <c r="CM2100" s="4"/>
    </row>
    <row r="2101" ht="14.25" customHeight="1">
      <c r="A2101" s="1"/>
      <c r="B2101" s="103" t="str">
        <f t="shared" si="4"/>
        <v>Thêm</v>
      </c>
      <c r="C2101" s="4"/>
      <c r="D2101" s="4"/>
      <c r="E2101" s="4"/>
      <c r="F2101" s="4"/>
      <c r="G2101" s="4"/>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4"/>
      <c r="AH2101" s="4"/>
      <c r="AI2101" s="4"/>
      <c r="AJ2101" s="4"/>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c r="BI2101" s="4"/>
      <c r="BJ2101" s="243" t="str">
        <f t="shared" si="191"/>
        <v/>
      </c>
      <c r="BK2101" s="4"/>
      <c r="BL2101" s="4"/>
      <c r="BM2101" s="4"/>
      <c r="BN2101" s="4"/>
      <c r="BO2101" s="4"/>
      <c r="BP2101" s="4"/>
      <c r="BQ2101" s="4"/>
      <c r="BR2101" s="4"/>
      <c r="BS2101" s="4"/>
      <c r="BT2101" s="4"/>
      <c r="BU2101" s="4"/>
      <c r="BV2101" s="4"/>
      <c r="BW2101" s="4"/>
      <c r="BX2101" s="4"/>
      <c r="BY2101" s="4"/>
      <c r="BZ2101" s="4"/>
      <c r="CA2101" s="4"/>
      <c r="CB2101" s="4"/>
      <c r="CC2101" s="4"/>
      <c r="CD2101" s="4"/>
      <c r="CE2101" s="4"/>
      <c r="CF2101" s="4"/>
      <c r="CG2101" s="4"/>
      <c r="CH2101" s="4"/>
      <c r="CI2101" s="4"/>
      <c r="CJ2101" s="4"/>
      <c r="CK2101" s="4"/>
      <c r="CL2101" s="4"/>
      <c r="CM2101" s="4"/>
    </row>
    <row r="2102" ht="14.25" customHeight="1">
      <c r="A2102" s="1" t="str">
        <f t="shared" ref="A2102:A2104" si="201">SWITCH(B2102,"OK",IF(ISBLANK(R2102),IF(ISBLANK(P2102),"Giữ chỗ nhóm","Giữ chỗ"),"OK"),"Chưa làm",IF(P2102&lt;&gt;"","Giữ chỗ",""),0,IF(ISBLANK(R2102),"Thêm",""),"")</f>
        <v/>
      </c>
      <c r="B2102" s="103" t="str">
        <f t="shared" si="4"/>
        <v>Có sẵn</v>
      </c>
      <c r="C2102" s="4" t="s">
        <v>9137</v>
      </c>
      <c r="D2102" s="4"/>
      <c r="E2102" s="4"/>
      <c r="F2102" s="4"/>
      <c r="G2102" s="4"/>
      <c r="H2102" s="4"/>
      <c r="I2102" s="4"/>
      <c r="J2102" s="4"/>
      <c r="K2102" s="4"/>
      <c r="L2102" s="4" t="s">
        <v>9137</v>
      </c>
      <c r="M2102" s="4"/>
      <c r="N2102" s="4"/>
      <c r="O2102" s="4"/>
      <c r="P2102" s="4"/>
      <c r="Q2102" s="4" t="s">
        <v>144</v>
      </c>
      <c r="R2102" s="4" t="s">
        <v>9138</v>
      </c>
      <c r="S2102" s="4" t="s">
        <v>9139</v>
      </c>
      <c r="T2102" s="4" t="s">
        <v>9140</v>
      </c>
      <c r="U2102" s="4" t="s">
        <v>9141</v>
      </c>
      <c r="V2102" s="4" t="s">
        <v>9142</v>
      </c>
      <c r="W2102" s="4" t="s">
        <v>150</v>
      </c>
      <c r="X2102" s="4" t="s">
        <v>151</v>
      </c>
      <c r="Y2102" s="4"/>
      <c r="Z2102" s="4" t="s">
        <v>6933</v>
      </c>
      <c r="AA2102" s="4">
        <v>2140.0</v>
      </c>
      <c r="AB2102" s="4" t="s">
        <v>101</v>
      </c>
      <c r="AC2102" s="4"/>
      <c r="AD2102" s="4"/>
      <c r="AE2102" s="4"/>
      <c r="AF2102" s="4"/>
      <c r="AG2102" s="4"/>
      <c r="AH2102" s="4"/>
      <c r="AI2102" s="4"/>
      <c r="AJ2102" s="4"/>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c r="BI2102" s="4"/>
      <c r="BJ2102" s="243" t="str">
        <f t="shared" si="191"/>
        <v>ICT_TNLT</v>
      </c>
      <c r="BK2102" s="4"/>
      <c r="BL2102" s="4"/>
      <c r="BM2102" s="4"/>
      <c r="BN2102" s="4"/>
      <c r="BO2102" s="4"/>
      <c r="BP2102" s="4"/>
      <c r="BQ2102" s="4"/>
      <c r="BR2102" s="4"/>
      <c r="BS2102" s="4"/>
      <c r="BT2102" s="4"/>
      <c r="BU2102" s="4"/>
      <c r="BV2102" s="4"/>
      <c r="BW2102" s="4"/>
      <c r="BX2102" s="4"/>
      <c r="BY2102" s="4"/>
      <c r="BZ2102" s="4"/>
      <c r="CA2102" s="4"/>
      <c r="CB2102" s="4"/>
      <c r="CC2102" s="4"/>
      <c r="CD2102" s="4"/>
      <c r="CE2102" s="4"/>
      <c r="CF2102" s="4"/>
      <c r="CG2102" s="4"/>
      <c r="CH2102" s="4"/>
      <c r="CI2102" s="4"/>
      <c r="CJ2102" s="4"/>
      <c r="CK2102" s="4"/>
      <c r="CL2102" s="4"/>
      <c r="CM2102" s="4"/>
    </row>
    <row r="2103" ht="14.25" customHeight="1">
      <c r="A2103" s="1" t="str">
        <f t="shared" si="201"/>
        <v/>
      </c>
      <c r="B2103" s="103" t="str">
        <f t="shared" si="4"/>
        <v>Có sẵn</v>
      </c>
      <c r="C2103" s="4" t="s">
        <v>9137</v>
      </c>
      <c r="D2103" s="4"/>
      <c r="E2103" s="4"/>
      <c r="F2103" s="4"/>
      <c r="G2103" s="4"/>
      <c r="H2103" s="4"/>
      <c r="I2103" s="4"/>
      <c r="J2103" s="4"/>
      <c r="K2103" s="4"/>
      <c r="L2103" s="4" t="s">
        <v>9137</v>
      </c>
      <c r="M2103" s="4"/>
      <c r="N2103" s="4"/>
      <c r="O2103" s="4"/>
      <c r="P2103" s="4"/>
      <c r="Q2103" s="4" t="s">
        <v>144</v>
      </c>
      <c r="R2103" s="4" t="s">
        <v>9143</v>
      </c>
      <c r="S2103" s="4" t="s">
        <v>9144</v>
      </c>
      <c r="T2103" s="4" t="s">
        <v>9145</v>
      </c>
      <c r="U2103" s="4" t="s">
        <v>9146</v>
      </c>
      <c r="V2103" s="4" t="s">
        <v>9147</v>
      </c>
      <c r="W2103" s="4" t="s">
        <v>150</v>
      </c>
      <c r="X2103" s="4" t="s">
        <v>99</v>
      </c>
      <c r="Y2103" s="4"/>
      <c r="Z2103" s="4" t="s">
        <v>8066</v>
      </c>
      <c r="AA2103" s="4">
        <v>2141.0</v>
      </c>
      <c r="AB2103" s="4" t="s">
        <v>101</v>
      </c>
      <c r="AC2103" s="4"/>
      <c r="AD2103" s="4"/>
      <c r="AE2103" s="4"/>
      <c r="AF2103" s="4"/>
      <c r="AG2103" s="4"/>
      <c r="AH2103" s="4"/>
      <c r="AI2103" s="4"/>
      <c r="AJ2103" s="4"/>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c r="BI2103" s="4"/>
      <c r="BJ2103" s="243" t="str">
        <f t="shared" si="191"/>
        <v>ICT_TNLT</v>
      </c>
      <c r="BK2103" s="4"/>
      <c r="BL2103" s="4"/>
      <c r="BM2103" s="4"/>
      <c r="BN2103" s="4"/>
      <c r="BO2103" s="4"/>
      <c r="BP2103" s="4"/>
      <c r="BQ2103" s="4"/>
      <c r="BR2103" s="4"/>
      <c r="BS2103" s="4"/>
      <c r="BT2103" s="4"/>
      <c r="BU2103" s="4"/>
      <c r="BV2103" s="4"/>
      <c r="BW2103" s="4"/>
      <c r="BX2103" s="4"/>
      <c r="BY2103" s="4"/>
      <c r="BZ2103" s="4"/>
      <c r="CA2103" s="4"/>
      <c r="CB2103" s="4"/>
      <c r="CC2103" s="4"/>
      <c r="CD2103" s="4"/>
      <c r="CE2103" s="4"/>
      <c r="CF2103" s="4"/>
      <c r="CG2103" s="4"/>
      <c r="CH2103" s="4"/>
      <c r="CI2103" s="4"/>
      <c r="CJ2103" s="4"/>
      <c r="CK2103" s="4"/>
      <c r="CL2103" s="4"/>
      <c r="CM2103" s="4"/>
    </row>
    <row r="2104" ht="14.25" customHeight="1">
      <c r="A2104" s="1" t="str">
        <f t="shared" si="201"/>
        <v/>
      </c>
      <c r="B2104" s="103" t="str">
        <f t="shared" si="4"/>
        <v>Tự do chọn</v>
      </c>
      <c r="C2104" s="4" t="s">
        <v>9148</v>
      </c>
      <c r="D2104" s="4"/>
      <c r="E2104" s="4"/>
      <c r="F2104" s="4"/>
      <c r="G2104" s="4"/>
      <c r="H2104" s="4"/>
      <c r="I2104" s="4"/>
      <c r="J2104" s="4" t="s">
        <v>8631</v>
      </c>
      <c r="K2104" s="4"/>
      <c r="L2104" s="4" t="s">
        <v>9148</v>
      </c>
      <c r="M2104" s="4" t="s">
        <v>48</v>
      </c>
      <c r="N2104" s="4" t="s">
        <v>8</v>
      </c>
      <c r="O2104" s="4"/>
      <c r="P2104" s="4"/>
      <c r="Q2104" s="4"/>
      <c r="R2104" s="4" t="s">
        <v>150</v>
      </c>
      <c r="S2104" s="4" t="s">
        <v>150</v>
      </c>
      <c r="T2104" s="4" t="s">
        <v>150</v>
      </c>
      <c r="U2104" s="4" t="s">
        <v>150</v>
      </c>
      <c r="V2104" s="4" t="s">
        <v>150</v>
      </c>
      <c r="W2104" s="4" t="s">
        <v>150</v>
      </c>
      <c r="X2104" s="4" t="s">
        <v>150</v>
      </c>
      <c r="Y2104" s="4"/>
      <c r="Z2104" s="4"/>
      <c r="AA2104" s="4">
        <v>2142.0</v>
      </c>
      <c r="AB2104" s="4" t="s">
        <v>48</v>
      </c>
      <c r="AC2104" s="4"/>
      <c r="AD2104" s="4"/>
      <c r="AE2104" s="4"/>
      <c r="AF2104" s="4"/>
      <c r="AG2104" s="4"/>
      <c r="AH2104" s="4"/>
      <c r="AI2104" s="4"/>
      <c r="AJ2104" s="4"/>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c r="BI2104" s="4"/>
      <c r="BJ2104" s="243" t="str">
        <f t="shared" si="191"/>
        <v>TNBT</v>
      </c>
      <c r="BK2104" s="4"/>
      <c r="BL2104" s="4"/>
      <c r="BM2104" s="4"/>
      <c r="BN2104" s="4"/>
      <c r="BO2104" s="4"/>
      <c r="BP2104" s="4"/>
      <c r="BQ2104" s="4"/>
      <c r="BR2104" s="4"/>
      <c r="BS2104" s="4"/>
      <c r="BT2104" s="4"/>
      <c r="BU2104" s="4"/>
      <c r="BV2104" s="4"/>
      <c r="BW2104" s="4"/>
      <c r="BX2104" s="4"/>
      <c r="BY2104" s="4"/>
      <c r="BZ2104" s="4"/>
      <c r="CA2104" s="4"/>
      <c r="CB2104" s="4"/>
      <c r="CC2104" s="4"/>
      <c r="CD2104" s="4"/>
      <c r="CE2104" s="4"/>
      <c r="CF2104" s="4"/>
      <c r="CG2104" s="4"/>
      <c r="CH2104" s="4"/>
      <c r="CI2104" s="4"/>
      <c r="CJ2104" s="4"/>
      <c r="CK2104" s="4"/>
      <c r="CL2104" s="4"/>
      <c r="CM2104" s="4"/>
    </row>
    <row r="2105" ht="14.25" customHeight="1">
      <c r="A2105" s="1"/>
      <c r="B2105" s="103" t="str">
        <f t="shared" si="4"/>
        <v>Thêm</v>
      </c>
      <c r="C2105" s="4"/>
      <c r="D2105" s="4"/>
      <c r="E2105" s="4"/>
      <c r="F2105" s="4"/>
      <c r="G2105" s="4"/>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4"/>
      <c r="AH2105" s="4"/>
      <c r="AI2105" s="4"/>
      <c r="AJ2105" s="4"/>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c r="BI2105" s="4"/>
      <c r="BJ2105" s="243" t="str">
        <f t="shared" si="191"/>
        <v/>
      </c>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c r="CL2105" s="4"/>
      <c r="CM2105" s="4"/>
    </row>
    <row r="2106" ht="14.25" customHeight="1">
      <c r="A2106" s="1" t="str">
        <f>SWITCH(B2106,"OK",IF(ISBLANK(R2106),IF(ISBLANK(P2106),"Giữ chỗ nhóm","Giữ chỗ"),"OK"),"Chưa làm",IF(P2106&lt;&gt;"","Giữ chỗ",""),0,IF(ISBLANK(R2106),"Thêm",""),"")</f>
        <v>OK</v>
      </c>
      <c r="B2106" s="103" t="str">
        <f t="shared" si="4"/>
        <v>OK</v>
      </c>
      <c r="C2106" s="4" t="s">
        <v>9153</v>
      </c>
      <c r="D2106" s="4"/>
      <c r="E2106" s="4"/>
      <c r="F2106" s="4"/>
      <c r="G2106" s="4"/>
      <c r="H2106" s="4"/>
      <c r="I2106" s="4"/>
      <c r="J2106" s="4" t="s">
        <v>8631</v>
      </c>
      <c r="K2106" s="4"/>
      <c r="L2106" s="4" t="s">
        <v>9153</v>
      </c>
      <c r="M2106" s="4" t="s">
        <v>48</v>
      </c>
      <c r="N2106" s="4" t="s">
        <v>8</v>
      </c>
      <c r="O2106" s="4" t="s">
        <v>681</v>
      </c>
      <c r="P2106" s="4" t="s">
        <v>4498</v>
      </c>
      <c r="Q2106" s="4"/>
      <c r="R2106" s="4" t="s">
        <v>9154</v>
      </c>
      <c r="S2106" s="4" t="s">
        <v>9155</v>
      </c>
      <c r="T2106" s="4" t="s">
        <v>9156</v>
      </c>
      <c r="U2106" s="4" t="s">
        <v>9157</v>
      </c>
      <c r="V2106" s="4" t="s">
        <v>9158</v>
      </c>
      <c r="W2106" s="4" t="s">
        <v>9159</v>
      </c>
      <c r="X2106" s="4" t="s">
        <v>171</v>
      </c>
      <c r="Y2106" s="4" t="s">
        <v>9160</v>
      </c>
      <c r="Z2106" s="4"/>
      <c r="AA2106" s="4">
        <v>2144.0</v>
      </c>
      <c r="AB2106" s="4" t="s">
        <v>48</v>
      </c>
      <c r="AC2106" s="4"/>
      <c r="AD2106" s="4"/>
      <c r="AE2106" s="4"/>
      <c r="AF2106" s="4"/>
      <c r="AG2106" s="4"/>
      <c r="AH2106" s="4"/>
      <c r="AI2106" s="4"/>
      <c r="AJ2106" s="4"/>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c r="BI2106" s="4"/>
      <c r="BJ2106" s="243" t="str">
        <f t="shared" si="191"/>
        <v>TNBT</v>
      </c>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c r="CL2106" s="4"/>
      <c r="CM2106" s="4"/>
    </row>
    <row r="2107" ht="14.25" customHeight="1">
      <c r="A2107" s="1"/>
      <c r="B2107" s="103" t="str">
        <f t="shared" si="4"/>
        <v>Thêm</v>
      </c>
      <c r="C2107" s="4"/>
      <c r="D2107" s="4"/>
      <c r="E2107" s="4"/>
      <c r="F2107" s="4"/>
      <c r="G2107" s="4"/>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4"/>
      <c r="AH2107" s="4"/>
      <c r="AI2107" s="4"/>
      <c r="AJ2107" s="4"/>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c r="BI2107" s="4"/>
      <c r="BJ2107" s="243" t="str">
        <f t="shared" si="191"/>
        <v/>
      </c>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c r="CL2107" s="4"/>
      <c r="CM2107" s="4"/>
    </row>
    <row r="2108" ht="14.25" customHeight="1">
      <c r="A2108" s="1" t="str">
        <f>SWITCH(B2108,"OK",IF(ISBLANK(R2108),IF(ISBLANK(P2108),"Giữ chỗ nhóm","Giữ chỗ"),"OK"),"Chưa làm",IF(P2108&lt;&gt;"","Giữ chỗ",""),0,IF(ISBLANK(R2108),"Thêm",""),"")</f>
        <v>OK</v>
      </c>
      <c r="B2108" s="103" t="str">
        <f t="shared" si="4"/>
        <v>OK</v>
      </c>
      <c r="C2108" s="4" t="s">
        <v>9161</v>
      </c>
      <c r="D2108" s="4"/>
      <c r="E2108" s="4"/>
      <c r="F2108" s="4"/>
      <c r="G2108" s="4"/>
      <c r="H2108" s="4"/>
      <c r="I2108" s="4"/>
      <c r="J2108" s="4" t="s">
        <v>8631</v>
      </c>
      <c r="K2108" s="4"/>
      <c r="L2108" s="4" t="s">
        <v>9161</v>
      </c>
      <c r="M2108" s="4" t="s">
        <v>48</v>
      </c>
      <c r="N2108" s="4" t="s">
        <v>8</v>
      </c>
      <c r="O2108" s="4" t="s">
        <v>695</v>
      </c>
      <c r="P2108" s="4" t="s">
        <v>1380</v>
      </c>
      <c r="Q2108" s="4"/>
      <c r="R2108" s="4" t="s">
        <v>9162</v>
      </c>
      <c r="S2108" s="4" t="s">
        <v>9163</v>
      </c>
      <c r="T2108" s="4" t="s">
        <v>9164</v>
      </c>
      <c r="U2108" s="4" t="s">
        <v>9165</v>
      </c>
      <c r="V2108" s="4" t="s">
        <v>9166</v>
      </c>
      <c r="W2108" s="4" t="s">
        <v>9167</v>
      </c>
      <c r="X2108" s="4" t="s">
        <v>171</v>
      </c>
      <c r="Y2108" s="4" t="s">
        <v>9168</v>
      </c>
      <c r="Z2108" s="4"/>
      <c r="AA2108" s="4">
        <v>2146.0</v>
      </c>
      <c r="AB2108" s="4" t="s">
        <v>48</v>
      </c>
      <c r="AC2108" s="4"/>
      <c r="AD2108" s="4"/>
      <c r="AE2108" s="4"/>
      <c r="AF2108" s="4"/>
      <c r="AG2108" s="4"/>
      <c r="AH2108" s="4"/>
      <c r="AI2108" s="4"/>
      <c r="AJ2108" s="4"/>
      <c r="AK2108" s="4"/>
      <c r="AL2108" s="4"/>
      <c r="AM2108" s="4"/>
      <c r="AN2108" s="4"/>
      <c r="AO2108" s="4"/>
      <c r="AP2108" s="4"/>
      <c r="AQ2108" s="4"/>
      <c r="AR2108" s="4"/>
      <c r="AS2108" s="4"/>
      <c r="AT2108" s="4"/>
      <c r="AU2108" s="4"/>
      <c r="AV2108" s="4"/>
      <c r="AW2108" s="4"/>
      <c r="AX2108" s="4"/>
      <c r="AY2108" s="4"/>
      <c r="AZ2108" s="4"/>
      <c r="BA2108" s="4"/>
      <c r="BB2108" s="4"/>
      <c r="BC2108" s="4"/>
      <c r="BD2108" s="4"/>
      <c r="BE2108" s="4"/>
      <c r="BF2108" s="4"/>
      <c r="BG2108" s="4"/>
      <c r="BH2108" s="4"/>
      <c r="BI2108" s="4"/>
      <c r="BJ2108" s="243" t="str">
        <f t="shared" si="191"/>
        <v>TNBT</v>
      </c>
      <c r="BK2108" s="4"/>
      <c r="BL2108" s="4"/>
      <c r="BM2108" s="4"/>
      <c r="BN2108" s="4"/>
      <c r="BO2108" s="4"/>
      <c r="BP2108" s="4"/>
      <c r="BQ2108" s="4"/>
      <c r="BR2108" s="4"/>
      <c r="BS2108" s="4"/>
      <c r="BT2108" s="4"/>
      <c r="BU2108" s="4"/>
      <c r="BV2108" s="4"/>
      <c r="BW2108" s="4"/>
      <c r="BX2108" s="4"/>
      <c r="BY2108" s="4"/>
      <c r="BZ2108" s="4"/>
      <c r="CA2108" s="4"/>
      <c r="CB2108" s="4"/>
      <c r="CC2108" s="4"/>
      <c r="CD2108" s="4"/>
      <c r="CE2108" s="4"/>
      <c r="CF2108" s="4"/>
      <c r="CG2108" s="4"/>
      <c r="CH2108" s="4"/>
      <c r="CI2108" s="4"/>
      <c r="CJ2108" s="4"/>
      <c r="CK2108" s="4"/>
      <c r="CL2108" s="4"/>
      <c r="CM2108" s="4"/>
    </row>
    <row r="2109" ht="14.25" customHeight="1">
      <c r="A2109" s="1"/>
      <c r="B2109" s="103" t="str">
        <f t="shared" si="4"/>
        <v>Thêm</v>
      </c>
      <c r="C2109" s="4"/>
      <c r="D2109" s="4"/>
      <c r="E2109" s="4"/>
      <c r="F2109" s="4"/>
      <c r="G2109" s="4"/>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4"/>
      <c r="AH2109" s="4"/>
      <c r="AI2109" s="4"/>
      <c r="AJ2109" s="4"/>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c r="BI2109" s="4"/>
      <c r="BJ2109" s="243" t="str">
        <f t="shared" si="191"/>
        <v/>
      </c>
      <c r="BK2109" s="4"/>
      <c r="BL2109" s="4"/>
      <c r="BM2109" s="4"/>
      <c r="BN2109" s="4"/>
      <c r="BO2109" s="4"/>
      <c r="BP2109" s="4"/>
      <c r="BQ2109" s="4"/>
      <c r="BR2109" s="4"/>
      <c r="BS2109" s="4"/>
      <c r="BT2109" s="4"/>
      <c r="BU2109" s="4"/>
      <c r="BV2109" s="4"/>
      <c r="BW2109" s="4"/>
      <c r="BX2109" s="4"/>
      <c r="BY2109" s="4"/>
      <c r="BZ2109" s="4"/>
      <c r="CA2109" s="4"/>
      <c r="CB2109" s="4"/>
      <c r="CC2109" s="4"/>
      <c r="CD2109" s="4"/>
      <c r="CE2109" s="4"/>
      <c r="CF2109" s="4"/>
      <c r="CG2109" s="4"/>
      <c r="CH2109" s="4"/>
      <c r="CI2109" s="4"/>
      <c r="CJ2109" s="4"/>
      <c r="CK2109" s="4"/>
      <c r="CL2109" s="4"/>
      <c r="CM2109" s="4"/>
    </row>
    <row r="2110" ht="14.25" customHeight="1">
      <c r="A2110" s="1" t="str">
        <f>SWITCH(B2110,"OK",IF(ISBLANK(R2110),IF(ISBLANK(P2110),"Giữ chỗ nhóm","Giữ chỗ"),"OK"),"Chưa làm",IF(P2110&lt;&gt;"","Giữ chỗ",""),0,IF(ISBLANK(R2110),"Thêm",""),"")</f>
        <v>OK</v>
      </c>
      <c r="B2110" s="103" t="str">
        <f t="shared" si="4"/>
        <v>OK</v>
      </c>
      <c r="C2110" s="4" t="s">
        <v>9180</v>
      </c>
      <c r="D2110" s="4"/>
      <c r="E2110" s="4"/>
      <c r="F2110" s="4"/>
      <c r="G2110" s="4"/>
      <c r="H2110" s="4"/>
      <c r="I2110" s="4"/>
      <c r="J2110" s="4" t="s">
        <v>8631</v>
      </c>
      <c r="K2110" s="4"/>
      <c r="L2110" s="4" t="s">
        <v>9180</v>
      </c>
      <c r="M2110" s="4" t="s">
        <v>48</v>
      </c>
      <c r="N2110" s="4" t="s">
        <v>8</v>
      </c>
      <c r="O2110" s="4" t="s">
        <v>681</v>
      </c>
      <c r="P2110" s="4" t="s">
        <v>682</v>
      </c>
      <c r="Q2110" s="4"/>
      <c r="R2110" s="4" t="s">
        <v>9181</v>
      </c>
      <c r="S2110" s="4" t="s">
        <v>9182</v>
      </c>
      <c r="T2110" s="4" t="s">
        <v>9183</v>
      </c>
      <c r="U2110" s="4" t="s">
        <v>9184</v>
      </c>
      <c r="V2110" s="4" t="s">
        <v>9185</v>
      </c>
      <c r="W2110" s="4" t="s">
        <v>9186</v>
      </c>
      <c r="X2110" s="4" t="s">
        <v>302</v>
      </c>
      <c r="Y2110" s="4" t="s">
        <v>9187</v>
      </c>
      <c r="Z2110" s="4"/>
      <c r="AA2110" s="4">
        <v>2148.0</v>
      </c>
      <c r="AB2110" s="4" t="s">
        <v>48</v>
      </c>
      <c r="AC2110" s="4"/>
      <c r="AD2110" s="4"/>
      <c r="AE2110" s="4"/>
      <c r="AF2110" s="4"/>
      <c r="AG2110" s="4"/>
      <c r="AH2110" s="4"/>
      <c r="AI2110" s="4"/>
      <c r="AJ2110" s="4"/>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c r="BI2110" s="4"/>
      <c r="BJ2110" s="243" t="str">
        <f t="shared" si="191"/>
        <v>TNBT</v>
      </c>
      <c r="BK2110" s="4"/>
      <c r="BL2110" s="4"/>
      <c r="BM2110" s="4"/>
      <c r="BN2110" s="4"/>
      <c r="BO2110" s="4"/>
      <c r="BP2110" s="4"/>
      <c r="BQ2110" s="4"/>
      <c r="BR2110" s="4"/>
      <c r="BS2110" s="4"/>
      <c r="BT2110" s="4"/>
      <c r="BU2110" s="4"/>
      <c r="BV2110" s="4"/>
      <c r="BW2110" s="4"/>
      <c r="BX2110" s="4"/>
      <c r="BY2110" s="4"/>
      <c r="BZ2110" s="4"/>
      <c r="CA2110" s="4"/>
      <c r="CB2110" s="4"/>
      <c r="CC2110" s="4"/>
      <c r="CD2110" s="4"/>
      <c r="CE2110" s="4"/>
      <c r="CF2110" s="4"/>
      <c r="CG2110" s="4"/>
      <c r="CH2110" s="4"/>
      <c r="CI2110" s="4"/>
      <c r="CJ2110" s="4"/>
      <c r="CK2110" s="4"/>
      <c r="CL2110" s="4"/>
      <c r="CM2110" s="4"/>
    </row>
    <row r="2111" ht="14.25" customHeight="1">
      <c r="A2111" s="1"/>
      <c r="B2111" s="103" t="str">
        <f t="shared" si="4"/>
        <v>Thêm</v>
      </c>
      <c r="C2111" s="4"/>
      <c r="D2111" s="4"/>
      <c r="E2111" s="4"/>
      <c r="F2111" s="4"/>
      <c r="G2111" s="4"/>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4"/>
      <c r="AH2111" s="4"/>
      <c r="AI2111" s="4"/>
      <c r="AJ2111" s="4"/>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c r="BI2111" s="4"/>
      <c r="BJ2111" s="243" t="str">
        <f t="shared" si="191"/>
        <v/>
      </c>
      <c r="BK2111" s="4"/>
      <c r="BL2111" s="4"/>
      <c r="BM2111" s="4"/>
      <c r="BN2111" s="4"/>
      <c r="BO2111" s="4"/>
      <c r="BP2111" s="4"/>
      <c r="BQ2111" s="4"/>
      <c r="BR2111" s="4"/>
      <c r="BS2111" s="4"/>
      <c r="BT2111" s="4"/>
      <c r="BU2111" s="4"/>
      <c r="BV2111" s="4"/>
      <c r="BW2111" s="4"/>
      <c r="BX2111" s="4"/>
      <c r="BY2111" s="4"/>
      <c r="BZ2111" s="4"/>
      <c r="CA2111" s="4"/>
      <c r="CB2111" s="4"/>
      <c r="CC2111" s="4"/>
      <c r="CD2111" s="4"/>
      <c r="CE2111" s="4"/>
      <c r="CF2111" s="4"/>
      <c r="CG2111" s="4"/>
      <c r="CH2111" s="4"/>
      <c r="CI2111" s="4"/>
      <c r="CJ2111" s="4"/>
      <c r="CK2111" s="4"/>
      <c r="CL2111" s="4"/>
      <c r="CM2111" s="4"/>
    </row>
    <row r="2112" ht="14.25" customHeight="1">
      <c r="A2112" s="1" t="str">
        <f>SWITCH(B2112,"OK",IF(ISBLANK(R2112),IF(ISBLANK(P2112),"Giữ chỗ nhóm","Giữ chỗ"),"OK"),"Chưa làm",IF(P2112&lt;&gt;"","Giữ chỗ",""),0,IF(ISBLANK(R2112),"Thêm",""),"")</f>
        <v/>
      </c>
      <c r="B2112" s="103" t="str">
        <f t="shared" si="4"/>
        <v>Tự do chọn</v>
      </c>
      <c r="C2112" s="4" t="s">
        <v>9188</v>
      </c>
      <c r="D2112" s="4"/>
      <c r="E2112" s="4"/>
      <c r="F2112" s="4"/>
      <c r="G2112" s="4"/>
      <c r="H2112" s="4"/>
      <c r="I2112" s="4"/>
      <c r="J2112" s="4" t="s">
        <v>8631</v>
      </c>
      <c r="K2112" s="4"/>
      <c r="L2112" s="4" t="s">
        <v>9188</v>
      </c>
      <c r="M2112" s="4" t="s">
        <v>48</v>
      </c>
      <c r="N2112" s="4" t="s">
        <v>8</v>
      </c>
      <c r="O2112" s="4"/>
      <c r="P2112" s="4"/>
      <c r="Q2112" s="4"/>
      <c r="R2112" s="4" t="s">
        <v>150</v>
      </c>
      <c r="S2112" s="4" t="s">
        <v>150</v>
      </c>
      <c r="T2112" s="4" t="s">
        <v>150</v>
      </c>
      <c r="U2112" s="4" t="s">
        <v>150</v>
      </c>
      <c r="V2112" s="4" t="s">
        <v>150</v>
      </c>
      <c r="W2112" s="4" t="s">
        <v>150</v>
      </c>
      <c r="X2112" s="4" t="s">
        <v>150</v>
      </c>
      <c r="Y2112" s="4"/>
      <c r="Z2112" s="4"/>
      <c r="AA2112" s="4">
        <v>2150.0</v>
      </c>
      <c r="AB2112" s="4" t="s">
        <v>48</v>
      </c>
      <c r="AC2112" s="4"/>
      <c r="AD2112" s="4"/>
      <c r="AE2112" s="4"/>
      <c r="AF2112" s="4"/>
      <c r="AG2112" s="4"/>
      <c r="AH2112" s="4"/>
      <c r="AI2112" s="4"/>
      <c r="AJ2112" s="4"/>
      <c r="AK2112" s="4"/>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4"/>
      <c r="BH2112" s="4"/>
      <c r="BI2112" s="4"/>
      <c r="BJ2112" s="243" t="str">
        <f t="shared" si="191"/>
        <v>TNBT</v>
      </c>
      <c r="BK2112" s="4"/>
      <c r="BL2112" s="4"/>
      <c r="BM2112" s="4"/>
      <c r="BN2112" s="4"/>
      <c r="BO2112" s="4"/>
      <c r="BP2112" s="4"/>
      <c r="BQ2112" s="4"/>
      <c r="BR2112" s="4"/>
      <c r="BS2112" s="4"/>
      <c r="BT2112" s="4"/>
      <c r="BU2112" s="4"/>
      <c r="BV2112" s="4"/>
      <c r="BW2112" s="4"/>
      <c r="BX2112" s="4"/>
      <c r="BY2112" s="4"/>
      <c r="BZ2112" s="4"/>
      <c r="CA2112" s="4"/>
      <c r="CB2112" s="4"/>
      <c r="CC2112" s="4"/>
      <c r="CD2112" s="4"/>
      <c r="CE2112" s="4"/>
      <c r="CF2112" s="4"/>
      <c r="CG2112" s="4"/>
      <c r="CH2112" s="4"/>
      <c r="CI2112" s="4"/>
      <c r="CJ2112" s="4"/>
      <c r="CK2112" s="4"/>
      <c r="CL2112" s="4"/>
      <c r="CM2112" s="4"/>
    </row>
    <row r="2113" ht="14.25" customHeight="1">
      <c r="A2113" s="1"/>
      <c r="B2113" s="103" t="str">
        <f t="shared" si="4"/>
        <v>Thêm</v>
      </c>
      <c r="C2113" s="4"/>
      <c r="D2113" s="4"/>
      <c r="E2113" s="4"/>
      <c r="F2113" s="4"/>
      <c r="G2113" s="4"/>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c r="BI2113" s="4"/>
      <c r="BJ2113" s="243" t="str">
        <f t="shared" si="191"/>
        <v/>
      </c>
      <c r="BK2113" s="4"/>
      <c r="BL2113" s="4"/>
      <c r="BM2113" s="4"/>
      <c r="BN2113" s="4"/>
      <c r="BO2113" s="4"/>
      <c r="BP2113" s="4"/>
      <c r="BQ2113" s="4"/>
      <c r="BR2113" s="4"/>
      <c r="BS2113" s="4"/>
      <c r="BT2113" s="4"/>
      <c r="BU2113" s="4"/>
      <c r="BV2113" s="4"/>
      <c r="BW2113" s="4"/>
      <c r="BX2113" s="4"/>
      <c r="BY2113" s="4"/>
      <c r="BZ2113" s="4"/>
      <c r="CA2113" s="4"/>
      <c r="CB2113" s="4"/>
      <c r="CC2113" s="4"/>
      <c r="CD2113" s="4"/>
      <c r="CE2113" s="4"/>
      <c r="CF2113" s="4"/>
      <c r="CG2113" s="4"/>
      <c r="CH2113" s="4"/>
      <c r="CI2113" s="4"/>
      <c r="CJ2113" s="4"/>
      <c r="CK2113" s="4"/>
      <c r="CL2113" s="4"/>
      <c r="CM2113" s="4"/>
    </row>
    <row r="2114" ht="14.25" customHeight="1">
      <c r="A2114" s="1" t="str">
        <f>SWITCH(B2114,"OK",IF(ISBLANK(R2114),IF(ISBLANK(P2114),"Giữ chỗ nhóm","Giữ chỗ"),"OK"),"Chưa làm",IF(P2114&lt;&gt;"","Giữ chỗ",""),0,IF(ISBLANK(R2114),"Thêm",""),"")</f>
        <v/>
      </c>
      <c r="B2114" s="103" t="str">
        <f t="shared" si="4"/>
        <v>Tự do chọn</v>
      </c>
      <c r="C2114" s="4" t="s">
        <v>9189</v>
      </c>
      <c r="D2114" s="4"/>
      <c r="E2114" s="4"/>
      <c r="F2114" s="4"/>
      <c r="G2114" s="4"/>
      <c r="H2114" s="4"/>
      <c r="I2114" s="4"/>
      <c r="J2114" s="4" t="s">
        <v>8631</v>
      </c>
      <c r="K2114" s="4"/>
      <c r="L2114" s="4" t="s">
        <v>9189</v>
      </c>
      <c r="M2114" s="4" t="s">
        <v>48</v>
      </c>
      <c r="N2114" s="4" t="s">
        <v>8</v>
      </c>
      <c r="O2114" s="4"/>
      <c r="P2114" s="4"/>
      <c r="Q2114" s="4"/>
      <c r="R2114" s="4" t="s">
        <v>150</v>
      </c>
      <c r="S2114" s="4" t="s">
        <v>150</v>
      </c>
      <c r="T2114" s="4" t="s">
        <v>150</v>
      </c>
      <c r="U2114" s="4" t="s">
        <v>150</v>
      </c>
      <c r="V2114" s="4" t="s">
        <v>150</v>
      </c>
      <c r="W2114" s="4" t="s">
        <v>150</v>
      </c>
      <c r="X2114" s="4" t="s">
        <v>150</v>
      </c>
      <c r="Y2114" s="4"/>
      <c r="Z2114" s="4"/>
      <c r="AA2114" s="4">
        <v>2152.0</v>
      </c>
      <c r="AB2114" s="4" t="s">
        <v>48</v>
      </c>
      <c r="AC2114" s="4"/>
      <c r="AD2114" s="4"/>
      <c r="AE2114" s="4"/>
      <c r="AF2114" s="4"/>
      <c r="AG2114" s="4"/>
      <c r="AH2114" s="4"/>
      <c r="AI2114" s="4"/>
      <c r="AJ2114" s="4"/>
      <c r="AK2114" s="4"/>
      <c r="AL2114" s="4"/>
      <c r="AM2114" s="4"/>
      <c r="AN2114" s="4"/>
      <c r="AO2114" s="4"/>
      <c r="AP2114" s="4"/>
      <c r="AQ2114" s="4"/>
      <c r="AR2114" s="4"/>
      <c r="AS2114" s="4"/>
      <c r="AT2114" s="4"/>
      <c r="AU2114" s="4"/>
      <c r="AV2114" s="4"/>
      <c r="AW2114" s="4"/>
      <c r="AX2114" s="4"/>
      <c r="AY2114" s="4"/>
      <c r="AZ2114" s="4"/>
      <c r="BA2114" s="4"/>
      <c r="BB2114" s="4"/>
      <c r="BC2114" s="4"/>
      <c r="BD2114" s="4"/>
      <c r="BE2114" s="4"/>
      <c r="BF2114" s="4"/>
      <c r="BG2114" s="4"/>
      <c r="BH2114" s="4"/>
      <c r="BI2114" s="4"/>
      <c r="BJ2114" s="243" t="str">
        <f t="shared" si="191"/>
        <v>TNBT</v>
      </c>
      <c r="BK2114" s="4"/>
      <c r="BL2114" s="4"/>
      <c r="BM2114" s="4"/>
      <c r="BN2114" s="4"/>
      <c r="BO2114" s="4"/>
      <c r="BP2114" s="4"/>
      <c r="BQ2114" s="4"/>
      <c r="BR2114" s="4"/>
      <c r="BS2114" s="4"/>
      <c r="BT2114" s="4"/>
      <c r="BU2114" s="4"/>
      <c r="BV2114" s="4"/>
      <c r="BW2114" s="4"/>
      <c r="BX2114" s="4"/>
      <c r="BY2114" s="4"/>
      <c r="BZ2114" s="4"/>
      <c r="CA2114" s="4"/>
      <c r="CB2114" s="4"/>
      <c r="CC2114" s="4"/>
      <c r="CD2114" s="4"/>
      <c r="CE2114" s="4"/>
      <c r="CF2114" s="4"/>
      <c r="CG2114" s="4"/>
      <c r="CH2114" s="4"/>
      <c r="CI2114" s="4"/>
      <c r="CJ2114" s="4"/>
      <c r="CK2114" s="4"/>
      <c r="CL2114" s="4"/>
      <c r="CM2114" s="4"/>
    </row>
    <row r="2115" ht="14.25" customHeight="1">
      <c r="A2115" s="1"/>
      <c r="B2115" s="103" t="str">
        <f t="shared" si="4"/>
        <v>Thêm</v>
      </c>
      <c r="C2115" s="4"/>
      <c r="D2115" s="4"/>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4"/>
      <c r="AH2115" s="4"/>
      <c r="AI2115" s="4"/>
      <c r="AJ2115" s="4"/>
      <c r="AK2115" s="4"/>
      <c r="AL2115" s="4"/>
      <c r="AM2115" s="4"/>
      <c r="AN2115" s="4"/>
      <c r="AO2115" s="4"/>
      <c r="AP2115" s="4"/>
      <c r="AQ2115" s="4"/>
      <c r="AR2115" s="4"/>
      <c r="AS2115" s="4"/>
      <c r="AT2115" s="4"/>
      <c r="AU2115" s="4"/>
      <c r="AV2115" s="4"/>
      <c r="AW2115" s="4"/>
      <c r="AX2115" s="4"/>
      <c r="AY2115" s="4"/>
      <c r="AZ2115" s="4"/>
      <c r="BA2115" s="4"/>
      <c r="BB2115" s="4"/>
      <c r="BC2115" s="4"/>
      <c r="BD2115" s="4"/>
      <c r="BE2115" s="4"/>
      <c r="BF2115" s="4"/>
      <c r="BG2115" s="4"/>
      <c r="BH2115" s="4"/>
      <c r="BI2115" s="4"/>
      <c r="BJ2115" s="243" t="str">
        <f t="shared" si="191"/>
        <v/>
      </c>
      <c r="BK2115" s="4"/>
      <c r="BL2115" s="4"/>
      <c r="BM2115" s="4"/>
      <c r="BN2115" s="4"/>
      <c r="BO2115" s="4"/>
      <c r="BP2115" s="4"/>
      <c r="BQ2115" s="4"/>
      <c r="BR2115" s="4"/>
      <c r="BS2115" s="4"/>
      <c r="BT2115" s="4"/>
      <c r="BU2115" s="4"/>
      <c r="BV2115" s="4"/>
      <c r="BW2115" s="4"/>
      <c r="BX2115" s="4"/>
      <c r="BY2115" s="4"/>
      <c r="BZ2115" s="4"/>
      <c r="CA2115" s="4"/>
      <c r="CB2115" s="4"/>
      <c r="CC2115" s="4"/>
      <c r="CD2115" s="4"/>
      <c r="CE2115" s="4"/>
      <c r="CF2115" s="4"/>
      <c r="CG2115" s="4"/>
      <c r="CH2115" s="4"/>
      <c r="CI2115" s="4"/>
      <c r="CJ2115" s="4"/>
      <c r="CK2115" s="4"/>
      <c r="CL2115" s="4"/>
      <c r="CM2115" s="4"/>
    </row>
    <row r="2116" ht="14.25" customHeight="1">
      <c r="A2116" s="1" t="str">
        <f>SWITCH(B2116,"OK",IF(ISBLANK(R2116),IF(ISBLANK(P2116),"Giữ chỗ nhóm","Giữ chỗ"),"OK"),"Chưa làm",IF(P2116&lt;&gt;"","Giữ chỗ",""),0,IF(ISBLANK(R2116),"Thêm",""),"")</f>
        <v>OK</v>
      </c>
      <c r="B2116" s="103" t="str">
        <f t="shared" si="4"/>
        <v>OK</v>
      </c>
      <c r="C2116" s="4" t="s">
        <v>9190</v>
      </c>
      <c r="D2116" s="4"/>
      <c r="E2116" s="4"/>
      <c r="F2116" s="4"/>
      <c r="G2116" s="4"/>
      <c r="H2116" s="4"/>
      <c r="I2116" s="4"/>
      <c r="J2116" s="4" t="s">
        <v>8631</v>
      </c>
      <c r="K2116" s="4"/>
      <c r="L2116" s="4" t="s">
        <v>9190</v>
      </c>
      <c r="M2116" s="4" t="s">
        <v>48</v>
      </c>
      <c r="N2116" s="4" t="s">
        <v>8</v>
      </c>
      <c r="O2116" s="4" t="s">
        <v>125</v>
      </c>
      <c r="P2116" s="4" t="s">
        <v>4779</v>
      </c>
      <c r="Q2116" s="4"/>
      <c r="R2116" s="4" t="s">
        <v>9191</v>
      </c>
      <c r="S2116" s="4" t="s">
        <v>9192</v>
      </c>
      <c r="T2116" s="4" t="s">
        <v>9193</v>
      </c>
      <c r="U2116" s="4" t="s">
        <v>9194</v>
      </c>
      <c r="V2116" s="4" t="s">
        <v>9195</v>
      </c>
      <c r="W2116" s="4" t="s">
        <v>9196</v>
      </c>
      <c r="X2116" s="4" t="s">
        <v>410</v>
      </c>
      <c r="Y2116" s="4" t="s">
        <v>9197</v>
      </c>
      <c r="Z2116" s="4"/>
      <c r="AA2116" s="4">
        <v>2154.0</v>
      </c>
      <c r="AB2116" s="4" t="s">
        <v>48</v>
      </c>
      <c r="AC2116" s="4"/>
      <c r="AD2116" s="4"/>
      <c r="AE2116" s="4"/>
      <c r="AF2116" s="4"/>
      <c r="AG2116" s="4"/>
      <c r="AH2116" s="4"/>
      <c r="AI2116" s="4"/>
      <c r="AJ2116" s="4"/>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c r="BI2116" s="4"/>
      <c r="BJ2116" s="243" t="str">
        <f t="shared" si="191"/>
        <v>TNBT</v>
      </c>
      <c r="BK2116" s="4"/>
      <c r="BL2116" s="4"/>
      <c r="BM2116" s="4"/>
      <c r="BN2116" s="4"/>
      <c r="BO2116" s="4"/>
      <c r="BP2116" s="4"/>
      <c r="BQ2116" s="4"/>
      <c r="BR2116" s="4"/>
      <c r="BS2116" s="4"/>
      <c r="BT2116" s="4"/>
      <c r="BU2116" s="4"/>
      <c r="BV2116" s="4"/>
      <c r="BW2116" s="4"/>
      <c r="BX2116" s="4"/>
      <c r="BY2116" s="4"/>
      <c r="BZ2116" s="4"/>
      <c r="CA2116" s="4"/>
      <c r="CB2116" s="4"/>
      <c r="CC2116" s="4"/>
      <c r="CD2116" s="4"/>
      <c r="CE2116" s="4"/>
      <c r="CF2116" s="4"/>
      <c r="CG2116" s="4"/>
      <c r="CH2116" s="4"/>
      <c r="CI2116" s="4"/>
      <c r="CJ2116" s="4"/>
      <c r="CK2116" s="4"/>
      <c r="CL2116" s="4"/>
      <c r="CM2116" s="4"/>
    </row>
    <row r="2117" ht="14.25" customHeight="1">
      <c r="A2117" s="1"/>
      <c r="B2117" s="103" t="str">
        <f t="shared" si="4"/>
        <v>Thêm</v>
      </c>
      <c r="C2117" s="4"/>
      <c r="D2117" s="4"/>
      <c r="E2117" s="4"/>
      <c r="F2117" s="4"/>
      <c r="G2117" s="4"/>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c r="AM2117" s="4"/>
      <c r="AN2117" s="4"/>
      <c r="AO2117" s="4"/>
      <c r="AP2117" s="4"/>
      <c r="AQ2117" s="4"/>
      <c r="AR2117" s="4"/>
      <c r="AS2117" s="4"/>
      <c r="AT2117" s="4"/>
      <c r="AU2117" s="4"/>
      <c r="AV2117" s="4"/>
      <c r="AW2117" s="4"/>
      <c r="AX2117" s="4"/>
      <c r="AY2117" s="4"/>
      <c r="AZ2117" s="4"/>
      <c r="BA2117" s="4"/>
      <c r="BB2117" s="4"/>
      <c r="BC2117" s="4"/>
      <c r="BD2117" s="4"/>
      <c r="BE2117" s="4"/>
      <c r="BF2117" s="4"/>
      <c r="BG2117" s="4"/>
      <c r="BH2117" s="4"/>
      <c r="BI2117" s="4"/>
      <c r="BJ2117" s="243" t="str">
        <f t="shared" si="191"/>
        <v/>
      </c>
      <c r="BK2117" s="4"/>
      <c r="BL2117" s="4"/>
      <c r="BM2117" s="4"/>
      <c r="BN2117" s="4"/>
      <c r="BO2117" s="4"/>
      <c r="BP2117" s="4"/>
      <c r="BQ2117" s="4"/>
      <c r="BR2117" s="4"/>
      <c r="BS2117" s="4"/>
      <c r="BT2117" s="4"/>
      <c r="BU2117" s="4"/>
      <c r="BV2117" s="4"/>
      <c r="BW2117" s="4"/>
      <c r="BX2117" s="4"/>
      <c r="BY2117" s="4"/>
      <c r="BZ2117" s="4"/>
      <c r="CA2117" s="4"/>
      <c r="CB2117" s="4"/>
      <c r="CC2117" s="4"/>
      <c r="CD2117" s="4"/>
      <c r="CE2117" s="4"/>
      <c r="CF2117" s="4"/>
      <c r="CG2117" s="4"/>
      <c r="CH2117" s="4"/>
      <c r="CI2117" s="4"/>
      <c r="CJ2117" s="4"/>
      <c r="CK2117" s="4"/>
      <c r="CL2117" s="4"/>
      <c r="CM2117" s="4"/>
    </row>
    <row r="2118" ht="14.25" customHeight="1">
      <c r="A2118" s="1" t="str">
        <f>SWITCH(B2118,"OK",IF(ISBLANK(R2118),IF(ISBLANK(P2118),"Giữ chỗ nhóm","Giữ chỗ"),"OK"),"Chưa làm",IF(P2118&lt;&gt;"","Giữ chỗ",""),0,IF(ISBLANK(R2118),"Thêm",""),"")</f>
        <v>OK</v>
      </c>
      <c r="B2118" s="103" t="str">
        <f t="shared" si="4"/>
        <v>OK</v>
      </c>
      <c r="C2118" s="4" t="s">
        <v>9209</v>
      </c>
      <c r="D2118" s="4"/>
      <c r="E2118" s="4"/>
      <c r="F2118" s="4"/>
      <c r="G2118" s="4"/>
      <c r="H2118" s="4"/>
      <c r="I2118" s="4"/>
      <c r="J2118" s="4" t="s">
        <v>8631</v>
      </c>
      <c r="K2118" s="4"/>
      <c r="L2118" s="4" t="s">
        <v>9209</v>
      </c>
      <c r="M2118" s="4" t="s">
        <v>48</v>
      </c>
      <c r="N2118" s="4" t="s">
        <v>8</v>
      </c>
      <c r="O2118" s="4" t="s">
        <v>125</v>
      </c>
      <c r="P2118" s="4" t="s">
        <v>4779</v>
      </c>
      <c r="Q2118" s="4"/>
      <c r="R2118" s="4" t="s">
        <v>9210</v>
      </c>
      <c r="S2118" s="4" t="s">
        <v>2628</v>
      </c>
      <c r="T2118" s="4" t="s">
        <v>227</v>
      </c>
      <c r="U2118" s="4" t="s">
        <v>114</v>
      </c>
      <c r="V2118" s="4" t="s">
        <v>115</v>
      </c>
      <c r="W2118" s="4" t="s">
        <v>9211</v>
      </c>
      <c r="X2118" s="4" t="s">
        <v>171</v>
      </c>
      <c r="Y2118" s="4" t="s">
        <v>9212</v>
      </c>
      <c r="Z2118" s="4"/>
      <c r="AA2118" s="4">
        <v>2156.0</v>
      </c>
      <c r="AB2118" s="4" t="s">
        <v>48</v>
      </c>
      <c r="AC2118" s="4"/>
      <c r="AD2118" s="4"/>
      <c r="AE2118" s="4"/>
      <c r="AF2118" s="4"/>
      <c r="AG2118" s="4"/>
      <c r="AH2118" s="4"/>
      <c r="AI2118" s="4"/>
      <c r="AJ2118" s="4"/>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c r="BI2118" s="4"/>
      <c r="BJ2118" s="243" t="str">
        <f t="shared" si="191"/>
        <v>TNBT</v>
      </c>
      <c r="BK2118" s="4"/>
      <c r="BL2118" s="4"/>
      <c r="BM2118" s="4"/>
      <c r="BN2118" s="4"/>
      <c r="BO2118" s="4"/>
      <c r="BP2118" s="4"/>
      <c r="BQ2118" s="4"/>
      <c r="BR2118" s="4"/>
      <c r="BS2118" s="4"/>
      <c r="BT2118" s="4"/>
      <c r="BU2118" s="4"/>
      <c r="BV2118" s="4"/>
      <c r="BW2118" s="4"/>
      <c r="BX2118" s="4"/>
      <c r="BY2118" s="4"/>
      <c r="BZ2118" s="4"/>
      <c r="CA2118" s="4"/>
      <c r="CB2118" s="4"/>
      <c r="CC2118" s="4"/>
      <c r="CD2118" s="4"/>
      <c r="CE2118" s="4"/>
      <c r="CF2118" s="4"/>
      <c r="CG2118" s="4"/>
      <c r="CH2118" s="4"/>
      <c r="CI2118" s="4"/>
      <c r="CJ2118" s="4"/>
      <c r="CK2118" s="4"/>
      <c r="CL2118" s="4"/>
      <c r="CM2118" s="4"/>
    </row>
    <row r="2119" ht="14.25" customHeight="1">
      <c r="A2119" s="1"/>
      <c r="B2119" s="103" t="str">
        <f t="shared" si="4"/>
        <v>Thêm</v>
      </c>
      <c r="C2119" s="4"/>
      <c r="D2119" s="4"/>
      <c r="E2119" s="4"/>
      <c r="F2119" s="4"/>
      <c r="G2119" s="4"/>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4"/>
      <c r="AH2119" s="4"/>
      <c r="AI2119" s="4"/>
      <c r="AJ2119" s="4"/>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c r="BI2119" s="4"/>
      <c r="BJ2119" s="243" t="str">
        <f t="shared" si="191"/>
        <v/>
      </c>
      <c r="BK2119" s="4"/>
      <c r="BL2119" s="4"/>
      <c r="BM2119" s="4"/>
      <c r="BN2119" s="4"/>
      <c r="BO2119" s="4"/>
      <c r="BP2119" s="4"/>
      <c r="BQ2119" s="4"/>
      <c r="BR2119" s="4"/>
      <c r="BS2119" s="4"/>
      <c r="BT2119" s="4"/>
      <c r="BU2119" s="4"/>
      <c r="BV2119" s="4"/>
      <c r="BW2119" s="4"/>
      <c r="BX2119" s="4"/>
      <c r="BY2119" s="4"/>
      <c r="BZ2119" s="4"/>
      <c r="CA2119" s="4"/>
      <c r="CB2119" s="4"/>
      <c r="CC2119" s="4"/>
      <c r="CD2119" s="4"/>
      <c r="CE2119" s="4"/>
      <c r="CF2119" s="4"/>
      <c r="CG2119" s="4"/>
      <c r="CH2119" s="4"/>
      <c r="CI2119" s="4"/>
      <c r="CJ2119" s="4"/>
      <c r="CK2119" s="4"/>
      <c r="CL2119" s="4"/>
      <c r="CM2119" s="4"/>
    </row>
    <row r="2120" ht="14.25" customHeight="1">
      <c r="A2120" s="1" t="str">
        <f>SWITCH(B2120,"OK",IF(ISBLANK(R2120),IF(ISBLANK(P2120),"Giữ chỗ nhóm","Giữ chỗ"),"OK"),"Chưa làm",IF(P2120&lt;&gt;"","Giữ chỗ",""),0,IF(ISBLANK(R2120),"Thêm",""),"")</f>
        <v/>
      </c>
      <c r="B2120" s="103" t="str">
        <f t="shared" si="4"/>
        <v>Tự do chọn</v>
      </c>
      <c r="C2120" s="4" t="s">
        <v>9220</v>
      </c>
      <c r="D2120" s="4"/>
      <c r="E2120" s="4"/>
      <c r="F2120" s="4"/>
      <c r="G2120" s="4"/>
      <c r="H2120" s="4"/>
      <c r="I2120" s="4"/>
      <c r="J2120" s="4" t="s">
        <v>8631</v>
      </c>
      <c r="K2120" s="4"/>
      <c r="L2120" s="4" t="s">
        <v>9220</v>
      </c>
      <c r="M2120" s="4" t="s">
        <v>101</v>
      </c>
      <c r="N2120" s="4" t="s">
        <v>9</v>
      </c>
      <c r="O2120" s="4"/>
      <c r="P2120" s="4"/>
      <c r="Q2120" s="4"/>
      <c r="R2120" s="4" t="s">
        <v>150</v>
      </c>
      <c r="S2120" s="4" t="s">
        <v>150</v>
      </c>
      <c r="T2120" s="4" t="s">
        <v>150</v>
      </c>
      <c r="U2120" s="4" t="s">
        <v>150</v>
      </c>
      <c r="V2120" s="4" t="s">
        <v>150</v>
      </c>
      <c r="W2120" s="4" t="s">
        <v>150</v>
      </c>
      <c r="X2120" s="4" t="s">
        <v>150</v>
      </c>
      <c r="Y2120" s="4"/>
      <c r="Z2120" s="4"/>
      <c r="AA2120" s="4">
        <v>2158.0</v>
      </c>
      <c r="AB2120" s="4" t="s">
        <v>13</v>
      </c>
      <c r="AC2120" s="4"/>
      <c r="AD2120" s="4"/>
      <c r="AE2120" s="4"/>
      <c r="AF2120" s="4"/>
      <c r="AG2120" s="4"/>
      <c r="AH2120" s="4"/>
      <c r="AI2120" s="4"/>
      <c r="AJ2120" s="4"/>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c r="BI2120" s="4"/>
      <c r="BJ2120" s="243" t="str">
        <f t="shared" si="191"/>
        <v>TL</v>
      </c>
      <c r="BK2120" s="4"/>
      <c r="BL2120" s="4"/>
      <c r="BM2120" s="4"/>
      <c r="BN2120" s="4"/>
      <c r="BO2120" s="4"/>
      <c r="BP2120" s="4"/>
      <c r="BQ2120" s="4"/>
      <c r="BR2120" s="4"/>
      <c r="BS2120" s="4"/>
      <c r="BT2120" s="4"/>
      <c r="BU2120" s="4"/>
      <c r="BV2120" s="4"/>
      <c r="BW2120" s="4"/>
      <c r="BX2120" s="4"/>
      <c r="BY2120" s="4"/>
      <c r="BZ2120" s="4"/>
      <c r="CA2120" s="4"/>
      <c r="CB2120" s="4"/>
      <c r="CC2120" s="4"/>
      <c r="CD2120" s="4"/>
      <c r="CE2120" s="4"/>
      <c r="CF2120" s="4"/>
      <c r="CG2120" s="4"/>
      <c r="CH2120" s="4"/>
      <c r="CI2120" s="4"/>
      <c r="CJ2120" s="4"/>
      <c r="CK2120" s="4"/>
      <c r="CL2120" s="4"/>
      <c r="CM2120" s="4"/>
    </row>
    <row r="2121" ht="14.25" customHeight="1">
      <c r="A2121" s="1"/>
      <c r="B2121" s="103" t="str">
        <f t="shared" si="4"/>
        <v>Thêm</v>
      </c>
      <c r="C2121" s="4"/>
      <c r="D2121" s="4"/>
      <c r="E2121" s="4"/>
      <c r="F2121" s="4"/>
      <c r="G2121" s="4"/>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4"/>
      <c r="AH2121" s="4"/>
      <c r="AI2121" s="4"/>
      <c r="AJ2121" s="4"/>
      <c r="AK2121" s="4"/>
      <c r="AL2121" s="4"/>
      <c r="AM2121" s="4"/>
      <c r="AN2121" s="4"/>
      <c r="AO2121" s="4"/>
      <c r="AP2121" s="4"/>
      <c r="AQ2121" s="4"/>
      <c r="AR2121" s="4"/>
      <c r="AS2121" s="4"/>
      <c r="AT2121" s="4"/>
      <c r="AU2121" s="4"/>
      <c r="AV2121" s="4"/>
      <c r="AW2121" s="4"/>
      <c r="AX2121" s="4"/>
      <c r="AY2121" s="4"/>
      <c r="AZ2121" s="4"/>
      <c r="BA2121" s="4"/>
      <c r="BB2121" s="4"/>
      <c r="BC2121" s="4"/>
      <c r="BD2121" s="4"/>
      <c r="BE2121" s="4"/>
      <c r="BF2121" s="4"/>
      <c r="BG2121" s="4"/>
      <c r="BH2121" s="4"/>
      <c r="BI2121" s="4"/>
      <c r="BJ2121" s="243" t="str">
        <f t="shared" si="191"/>
        <v/>
      </c>
      <c r="BK2121" s="4"/>
      <c r="BL2121" s="4"/>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c r="CL2121" s="4"/>
      <c r="CM2121" s="4"/>
    </row>
    <row r="2122" ht="14.25" customHeight="1">
      <c r="A2122" s="1" t="str">
        <f>SWITCH(B2122,"OK",IF(ISBLANK(R2122),IF(ISBLANK(P2122),"Giữ chỗ nhóm","Giữ chỗ"),"OK"),"Chưa làm",IF(P2122&lt;&gt;"","Giữ chỗ",""),0,IF(ISBLANK(R2122),"Thêm",""),"")</f>
        <v>OK</v>
      </c>
      <c r="B2122" s="103" t="str">
        <f t="shared" si="4"/>
        <v>OK</v>
      </c>
      <c r="C2122" s="4" t="s">
        <v>9228</v>
      </c>
      <c r="D2122" s="4"/>
      <c r="E2122" s="4"/>
      <c r="F2122" s="4"/>
      <c r="G2122" s="4"/>
      <c r="H2122" s="4"/>
      <c r="I2122" s="4" t="s">
        <v>3580</v>
      </c>
      <c r="J2122" s="4" t="s">
        <v>8631</v>
      </c>
      <c r="K2122" s="4"/>
      <c r="L2122" s="4" t="s">
        <v>9228</v>
      </c>
      <c r="M2122" s="4" t="s">
        <v>101</v>
      </c>
      <c r="N2122" s="4" t="s">
        <v>9</v>
      </c>
      <c r="O2122" s="4" t="s">
        <v>681</v>
      </c>
      <c r="P2122" s="4" t="s">
        <v>4498</v>
      </c>
      <c r="Q2122" s="4"/>
      <c r="R2122" s="4" t="s">
        <v>9229</v>
      </c>
      <c r="S2122" s="4" t="s">
        <v>150</v>
      </c>
      <c r="T2122" s="4" t="s">
        <v>150</v>
      </c>
      <c r="U2122" s="4" t="s">
        <v>150</v>
      </c>
      <c r="V2122" s="4" t="s">
        <v>150</v>
      </c>
      <c r="W2122" s="4" t="s">
        <v>150</v>
      </c>
      <c r="X2122" s="4" t="s">
        <v>9230</v>
      </c>
      <c r="Y2122" s="4" t="s">
        <v>9230</v>
      </c>
      <c r="Z2122" s="4"/>
      <c r="AA2122" s="4">
        <v>2160.0</v>
      </c>
      <c r="AB2122" s="4" t="s">
        <v>13</v>
      </c>
      <c r="AC2122" s="4"/>
      <c r="AD2122" s="4"/>
      <c r="AE2122" s="4"/>
      <c r="AF2122" s="4"/>
      <c r="AG2122" s="4"/>
      <c r="AH2122" s="4"/>
      <c r="AI2122" s="4"/>
      <c r="AJ2122" s="4"/>
      <c r="AK2122" s="4"/>
      <c r="AL2122" s="4"/>
      <c r="AM2122" s="4"/>
      <c r="AN2122" s="4"/>
      <c r="AO2122" s="4"/>
      <c r="AP2122" s="4"/>
      <c r="AQ2122" s="4"/>
      <c r="AR2122" s="4"/>
      <c r="AS2122" s="4"/>
      <c r="AT2122" s="4"/>
      <c r="AU2122" s="4"/>
      <c r="AV2122" s="4"/>
      <c r="AW2122" s="4"/>
      <c r="AX2122" s="4"/>
      <c r="AY2122" s="4"/>
      <c r="AZ2122" s="4"/>
      <c r="BA2122" s="4"/>
      <c r="BB2122" s="4"/>
      <c r="BC2122" s="4"/>
      <c r="BD2122" s="4"/>
      <c r="BE2122" s="4"/>
      <c r="BF2122" s="4"/>
      <c r="BG2122" s="4"/>
      <c r="BH2122" s="4"/>
      <c r="BI2122" s="4"/>
      <c r="BJ2122" s="243" t="str">
        <f t="shared" si="191"/>
        <v>TL</v>
      </c>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c r="CL2122" s="4"/>
      <c r="CM2122" s="4"/>
    </row>
    <row r="2123" ht="14.25" customHeight="1">
      <c r="A2123" s="1"/>
      <c r="B2123" s="103" t="str">
        <f t="shared" si="4"/>
        <v>Thêm</v>
      </c>
      <c r="C2123" s="4"/>
      <c r="D2123" s="4"/>
      <c r="E2123" s="4"/>
      <c r="F2123" s="4"/>
      <c r="G2123" s="4"/>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4"/>
      <c r="AH2123" s="4"/>
      <c r="AI2123" s="4"/>
      <c r="AJ2123" s="4"/>
      <c r="AK2123" s="4"/>
      <c r="AL2123" s="4"/>
      <c r="AM2123" s="4"/>
      <c r="AN2123" s="4"/>
      <c r="AO2123" s="4"/>
      <c r="AP2123" s="4"/>
      <c r="AQ2123" s="4"/>
      <c r="AR2123" s="4"/>
      <c r="AS2123" s="4"/>
      <c r="AT2123" s="4"/>
      <c r="AU2123" s="4"/>
      <c r="AV2123" s="4"/>
      <c r="AW2123" s="4"/>
      <c r="AX2123" s="4"/>
      <c r="AY2123" s="4"/>
      <c r="AZ2123" s="4"/>
      <c r="BA2123" s="4"/>
      <c r="BB2123" s="4"/>
      <c r="BC2123" s="4"/>
      <c r="BD2123" s="4"/>
      <c r="BE2123" s="4"/>
      <c r="BF2123" s="4"/>
      <c r="BG2123" s="4"/>
      <c r="BH2123" s="4"/>
      <c r="BI2123" s="4"/>
      <c r="BJ2123" s="243" t="str">
        <f t="shared" si="191"/>
        <v/>
      </c>
      <c r="BK2123" s="4"/>
      <c r="BL2123" s="4"/>
      <c r="BM2123" s="4"/>
      <c r="BN2123" s="4"/>
      <c r="BO2123" s="4"/>
      <c r="BP2123" s="4"/>
      <c r="BQ2123" s="4"/>
      <c r="BR2123" s="4"/>
      <c r="BS2123" s="4"/>
      <c r="BT2123" s="4"/>
      <c r="BU2123" s="4"/>
      <c r="BV2123" s="4"/>
      <c r="BW2123" s="4"/>
      <c r="BX2123" s="4"/>
      <c r="BY2123" s="4"/>
      <c r="BZ2123" s="4"/>
      <c r="CA2123" s="4"/>
      <c r="CB2123" s="4"/>
      <c r="CC2123" s="4"/>
      <c r="CD2123" s="4"/>
      <c r="CE2123" s="4"/>
      <c r="CF2123" s="4"/>
      <c r="CG2123" s="4"/>
      <c r="CH2123" s="4"/>
      <c r="CI2123" s="4"/>
      <c r="CJ2123" s="4"/>
      <c r="CK2123" s="4"/>
      <c r="CL2123" s="4"/>
      <c r="CM2123" s="4"/>
    </row>
    <row r="2124" ht="14.25" customHeight="1">
      <c r="A2124" s="1" t="str">
        <f>SWITCH(B2124,"OK",IF(ISBLANK(R2124),IF(ISBLANK(P2124),"Giữ chỗ nhóm","Giữ chỗ"),"OK"),"Chưa làm",IF(P2124&lt;&gt;"","Giữ chỗ",""),0,IF(ISBLANK(R2124),"Thêm",""),"")</f>
        <v>OK</v>
      </c>
      <c r="B2124" s="103" t="str">
        <f t="shared" si="4"/>
        <v>OK</v>
      </c>
      <c r="C2124" s="4" t="s">
        <v>9231</v>
      </c>
      <c r="D2124" s="4"/>
      <c r="E2124" s="4"/>
      <c r="F2124" s="4"/>
      <c r="G2124" s="4"/>
      <c r="H2124" s="4"/>
      <c r="I2124" s="4" t="s">
        <v>3580</v>
      </c>
      <c r="J2124" s="4" t="s">
        <v>8631</v>
      </c>
      <c r="K2124" s="4"/>
      <c r="L2124" s="4" t="s">
        <v>9231</v>
      </c>
      <c r="M2124" s="4" t="s">
        <v>101</v>
      </c>
      <c r="N2124" s="4" t="s">
        <v>9</v>
      </c>
      <c r="O2124" s="4" t="s">
        <v>125</v>
      </c>
      <c r="P2124" s="4" t="s">
        <v>4779</v>
      </c>
      <c r="Q2124" s="4"/>
      <c r="R2124" s="4" t="s">
        <v>9232</v>
      </c>
      <c r="S2124" s="4" t="s">
        <v>150</v>
      </c>
      <c r="T2124" s="4" t="s">
        <v>150</v>
      </c>
      <c r="U2124" s="4" t="s">
        <v>150</v>
      </c>
      <c r="V2124" s="4" t="s">
        <v>150</v>
      </c>
      <c r="W2124" s="4" t="s">
        <v>150</v>
      </c>
      <c r="X2124" s="4" t="s">
        <v>9235</v>
      </c>
      <c r="Y2124" s="4" t="s">
        <v>9235</v>
      </c>
      <c r="Z2124" s="4"/>
      <c r="AA2124" s="4">
        <v>2162.0</v>
      </c>
      <c r="AB2124" s="4" t="s">
        <v>13</v>
      </c>
      <c r="AC2124" s="4"/>
      <c r="AD2124" s="4"/>
      <c r="AE2124" s="4"/>
      <c r="AF2124" s="4"/>
      <c r="AG2124" s="4"/>
      <c r="AH2124" s="4"/>
      <c r="AI2124" s="4"/>
      <c r="AJ2124" s="4"/>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c r="BI2124" s="4"/>
      <c r="BJ2124" s="243" t="str">
        <f t="shared" si="191"/>
        <v>TL</v>
      </c>
      <c r="BK2124" s="4"/>
      <c r="BL2124" s="4"/>
      <c r="BM2124" s="4"/>
      <c r="BN2124" s="4"/>
      <c r="BO2124" s="4"/>
      <c r="BP2124" s="4"/>
      <c r="BQ2124" s="4"/>
      <c r="BR2124" s="4"/>
      <c r="BS2124" s="4"/>
      <c r="BT2124" s="4"/>
      <c r="BU2124" s="4"/>
      <c r="BV2124" s="4"/>
      <c r="BW2124" s="4"/>
      <c r="BX2124" s="4"/>
      <c r="BY2124" s="4"/>
      <c r="BZ2124" s="4"/>
      <c r="CA2124" s="4"/>
      <c r="CB2124" s="4"/>
      <c r="CC2124" s="4"/>
      <c r="CD2124" s="4"/>
      <c r="CE2124" s="4"/>
      <c r="CF2124" s="4"/>
      <c r="CG2124" s="4"/>
      <c r="CH2124" s="4"/>
      <c r="CI2124" s="4"/>
      <c r="CJ2124" s="4"/>
      <c r="CK2124" s="4"/>
      <c r="CL2124" s="4"/>
      <c r="CM2124" s="4"/>
    </row>
    <row r="2125" ht="14.25" customHeight="1">
      <c r="A2125" s="1"/>
      <c r="B2125" s="103" t="str">
        <f t="shared" si="4"/>
        <v>Thêm</v>
      </c>
      <c r="C2125" s="4"/>
      <c r="D2125" s="4"/>
      <c r="E2125" s="4"/>
      <c r="F2125" s="4"/>
      <c r="G2125" s="4"/>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4"/>
      <c r="BH2125" s="4"/>
      <c r="BI2125" s="4"/>
      <c r="BJ2125" s="243" t="str">
        <f t="shared" si="191"/>
        <v/>
      </c>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c r="CL2125" s="4"/>
      <c r="CM2125" s="4"/>
    </row>
    <row r="2126" ht="14.25" customHeight="1">
      <c r="A2126" s="1" t="str">
        <f>SWITCH(B2126,"OK",IF(ISBLANK(R2126),IF(ISBLANK(P2126),"Giữ chỗ nhóm","Giữ chỗ"),"OK"),"Chưa làm",IF(P2126&lt;&gt;"","Giữ chỗ",""),0,IF(ISBLANK(R2126),"Thêm",""),"")</f>
        <v>OK</v>
      </c>
      <c r="B2126" s="103" t="str">
        <f t="shared" si="4"/>
        <v>OK</v>
      </c>
      <c r="C2126" s="4" t="s">
        <v>9240</v>
      </c>
      <c r="D2126" s="4"/>
      <c r="E2126" s="4"/>
      <c r="F2126" s="4"/>
      <c r="G2126" s="4"/>
      <c r="H2126" s="4"/>
      <c r="I2126" s="4"/>
      <c r="J2126" s="4" t="s">
        <v>8631</v>
      </c>
      <c r="K2126" s="4"/>
      <c r="L2126" s="4" t="s">
        <v>9240</v>
      </c>
      <c r="M2126" s="4" t="s">
        <v>101</v>
      </c>
      <c r="N2126" s="4" t="s">
        <v>9</v>
      </c>
      <c r="O2126" s="4" t="s">
        <v>125</v>
      </c>
      <c r="P2126" s="4" t="s">
        <v>4779</v>
      </c>
      <c r="Q2126" s="4"/>
      <c r="R2126" s="4" t="s">
        <v>9241</v>
      </c>
      <c r="S2126" s="4" t="s">
        <v>150</v>
      </c>
      <c r="T2126" s="4" t="s">
        <v>150</v>
      </c>
      <c r="U2126" s="4" t="s">
        <v>150</v>
      </c>
      <c r="V2126" s="4" t="s">
        <v>150</v>
      </c>
      <c r="W2126" s="4" t="s">
        <v>150</v>
      </c>
      <c r="X2126" s="4" t="s">
        <v>9242</v>
      </c>
      <c r="Y2126" s="4" t="s">
        <v>9242</v>
      </c>
      <c r="Z2126" s="4"/>
      <c r="AA2126" s="4">
        <v>2164.0</v>
      </c>
      <c r="AB2126" s="4" t="s">
        <v>13</v>
      </c>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c r="BI2126" s="4"/>
      <c r="BJ2126" s="243" t="str">
        <f t="shared" si="191"/>
        <v>TL</v>
      </c>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c r="CL2126" s="4"/>
      <c r="CM2126" s="4"/>
    </row>
    <row r="2127" ht="14.25" customHeight="1">
      <c r="A2127" s="1"/>
      <c r="B2127" s="103" t="str">
        <f t="shared" si="4"/>
        <v>Thêm</v>
      </c>
      <c r="C2127" s="4"/>
      <c r="D2127" s="4"/>
      <c r="E2127" s="4"/>
      <c r="F2127" s="4"/>
      <c r="G2127" s="4"/>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c r="AM2127" s="4"/>
      <c r="AN2127" s="4"/>
      <c r="AO2127" s="4"/>
      <c r="AP2127" s="4"/>
      <c r="AQ2127" s="4"/>
      <c r="AR2127" s="4"/>
      <c r="AS2127" s="4"/>
      <c r="AT2127" s="4"/>
      <c r="AU2127" s="4"/>
      <c r="AV2127" s="4"/>
      <c r="AW2127" s="4"/>
      <c r="AX2127" s="4"/>
      <c r="AY2127" s="4"/>
      <c r="AZ2127" s="4"/>
      <c r="BA2127" s="4"/>
      <c r="BB2127" s="4"/>
      <c r="BC2127" s="4"/>
      <c r="BD2127" s="4"/>
      <c r="BE2127" s="4"/>
      <c r="BF2127" s="4"/>
      <c r="BG2127" s="4"/>
      <c r="BH2127" s="4"/>
      <c r="BI2127" s="4"/>
      <c r="BJ2127" s="243" t="str">
        <f t="shared" si="191"/>
        <v/>
      </c>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c r="CL2127" s="4"/>
      <c r="CM2127" s="4"/>
    </row>
    <row r="2128" ht="14.25" customHeight="1">
      <c r="A2128" s="1" t="str">
        <f>SWITCH(B2128,"OK",IF(ISBLANK(R2128),IF(ISBLANK(P2128),"Giữ chỗ nhóm","Giữ chỗ"),"OK"),"Chưa làm",IF(P2128&lt;&gt;"","Giữ chỗ",""),0,IF(ISBLANK(R2128),"Thêm",""),"")</f>
        <v/>
      </c>
      <c r="B2128" s="103" t="str">
        <f t="shared" si="4"/>
        <v>Tự do chọn</v>
      </c>
      <c r="C2128" s="4" t="s">
        <v>9245</v>
      </c>
      <c r="D2128" s="4"/>
      <c r="E2128" s="4"/>
      <c r="F2128" s="4"/>
      <c r="G2128" s="4"/>
      <c r="H2128" s="4"/>
      <c r="I2128" s="4"/>
      <c r="J2128" s="4" t="s">
        <v>8631</v>
      </c>
      <c r="K2128" s="4"/>
      <c r="L2128" s="4" t="s">
        <v>9245</v>
      </c>
      <c r="M2128" s="4" t="s">
        <v>101</v>
      </c>
      <c r="N2128" s="4" t="s">
        <v>9</v>
      </c>
      <c r="O2128" s="4"/>
      <c r="P2128" s="4"/>
      <c r="Q2128" s="4"/>
      <c r="R2128" s="4" t="s">
        <v>150</v>
      </c>
      <c r="S2128" s="4" t="s">
        <v>150</v>
      </c>
      <c r="T2128" s="4" t="s">
        <v>150</v>
      </c>
      <c r="U2128" s="4" t="s">
        <v>150</v>
      </c>
      <c r="V2128" s="4" t="s">
        <v>150</v>
      </c>
      <c r="W2128" s="4" t="s">
        <v>150</v>
      </c>
      <c r="X2128" s="4" t="s">
        <v>150</v>
      </c>
      <c r="Y2128" s="4"/>
      <c r="Z2128" s="4"/>
      <c r="AA2128" s="4">
        <v>2166.0</v>
      </c>
      <c r="AB2128" s="4" t="s">
        <v>13</v>
      </c>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c r="BI2128" s="4"/>
      <c r="BJ2128" s="243" t="str">
        <f t="shared" si="191"/>
        <v>TL</v>
      </c>
      <c r="BK2128" s="4"/>
      <c r="BL2128" s="4"/>
      <c r="BM2128" s="4"/>
      <c r="BN2128" s="4"/>
      <c r="BO2128" s="4"/>
      <c r="BP2128" s="4"/>
      <c r="BQ2128" s="4"/>
      <c r="BR2128" s="4"/>
      <c r="BS2128" s="4"/>
      <c r="BT2128" s="4"/>
      <c r="BU2128" s="4"/>
      <c r="BV2128" s="4"/>
      <c r="BW2128" s="4"/>
      <c r="BX2128" s="4"/>
      <c r="BY2128" s="4"/>
      <c r="BZ2128" s="4"/>
      <c r="CA2128" s="4"/>
      <c r="CB2128" s="4"/>
      <c r="CC2128" s="4"/>
      <c r="CD2128" s="4"/>
      <c r="CE2128" s="4"/>
      <c r="CF2128" s="4"/>
      <c r="CG2128" s="4"/>
      <c r="CH2128" s="4"/>
      <c r="CI2128" s="4"/>
      <c r="CJ2128" s="4"/>
      <c r="CK2128" s="4"/>
      <c r="CL2128" s="4"/>
      <c r="CM2128" s="4"/>
    </row>
    <row r="2129" ht="14.25" customHeight="1">
      <c r="A2129" s="1"/>
      <c r="B2129" s="103" t="str">
        <f t="shared" si="4"/>
        <v>Thêm</v>
      </c>
      <c r="C2129" s="4"/>
      <c r="D2129" s="4"/>
      <c r="E2129" s="4"/>
      <c r="F2129" s="4"/>
      <c r="G2129" s="4"/>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c r="AM2129" s="4"/>
      <c r="AN2129" s="4"/>
      <c r="AO2129" s="4"/>
      <c r="AP2129" s="4"/>
      <c r="AQ2129" s="4"/>
      <c r="AR2129" s="4"/>
      <c r="AS2129" s="4"/>
      <c r="AT2129" s="4"/>
      <c r="AU2129" s="4"/>
      <c r="AV2129" s="4"/>
      <c r="AW2129" s="4"/>
      <c r="AX2129" s="4"/>
      <c r="AY2129" s="4"/>
      <c r="AZ2129" s="4"/>
      <c r="BA2129" s="4"/>
      <c r="BB2129" s="4"/>
      <c r="BC2129" s="4"/>
      <c r="BD2129" s="4"/>
      <c r="BE2129" s="4"/>
      <c r="BF2129" s="4"/>
      <c r="BG2129" s="4"/>
      <c r="BH2129" s="4"/>
      <c r="BI2129" s="4"/>
      <c r="BJ2129" s="243" t="str">
        <f t="shared" si="191"/>
        <v/>
      </c>
      <c r="BK2129" s="4"/>
      <c r="BL2129" s="4"/>
      <c r="BM2129" s="4"/>
      <c r="BN2129" s="4"/>
      <c r="BO2129" s="4"/>
      <c r="BP2129" s="4"/>
      <c r="BQ2129" s="4"/>
      <c r="BR2129" s="4"/>
      <c r="BS2129" s="4"/>
      <c r="BT2129" s="4"/>
      <c r="BU2129" s="4"/>
      <c r="BV2129" s="4"/>
      <c r="BW2129" s="4"/>
      <c r="BX2129" s="4"/>
      <c r="BY2129" s="4"/>
      <c r="BZ2129" s="4"/>
      <c r="CA2129" s="4"/>
      <c r="CB2129" s="4"/>
      <c r="CC2129" s="4"/>
      <c r="CD2129" s="4"/>
      <c r="CE2129" s="4"/>
      <c r="CF2129" s="4"/>
      <c r="CG2129" s="4"/>
      <c r="CH2129" s="4"/>
      <c r="CI2129" s="4"/>
      <c r="CJ2129" s="4"/>
      <c r="CK2129" s="4"/>
      <c r="CL2129" s="4"/>
      <c r="CM2129" s="4"/>
    </row>
    <row r="2130" ht="14.25" customHeight="1">
      <c r="A2130" s="1" t="str">
        <f t="shared" ref="A2130:A2131" si="202">SWITCH(B2130,"OK",IF(ISBLANK(R2130),IF(ISBLANK(P2130),"Giữ chỗ nhóm","Giữ chỗ"),"OK"),"Chưa làm",IF(P2130&lt;&gt;"","Giữ chỗ",""),0,IF(ISBLANK(R2130),"Thêm",""),"")</f>
        <v/>
      </c>
      <c r="B2130" s="103" t="str">
        <f t="shared" si="4"/>
        <v>Có sẵn</v>
      </c>
      <c r="C2130" s="4" t="s">
        <v>9246</v>
      </c>
      <c r="D2130" s="4"/>
      <c r="E2130" s="4"/>
      <c r="F2130" s="4"/>
      <c r="G2130" s="4"/>
      <c r="H2130" s="4"/>
      <c r="I2130" s="4"/>
      <c r="J2130" s="4" t="s">
        <v>8631</v>
      </c>
      <c r="K2130" s="4"/>
      <c r="L2130" s="4" t="s">
        <v>9246</v>
      </c>
      <c r="M2130" s="4"/>
      <c r="N2130" s="4"/>
      <c r="O2130" s="4"/>
      <c r="P2130" s="4"/>
      <c r="Q2130" s="4" t="s">
        <v>5</v>
      </c>
      <c r="R2130" s="4" t="s">
        <v>7411</v>
      </c>
      <c r="S2130" s="4" t="s">
        <v>7412</v>
      </c>
      <c r="T2130" s="4" t="s">
        <v>7413</v>
      </c>
      <c r="U2130" s="4" t="s">
        <v>7414</v>
      </c>
      <c r="V2130" s="4" t="s">
        <v>7415</v>
      </c>
      <c r="W2130" s="4" t="s">
        <v>739</v>
      </c>
      <c r="X2130" s="4" t="s">
        <v>150</v>
      </c>
      <c r="Y2130" s="4"/>
      <c r="Z2130" s="4" t="s">
        <v>7417</v>
      </c>
      <c r="AA2130" s="4">
        <v>2168.0</v>
      </c>
      <c r="AB2130" s="4" t="s">
        <v>49</v>
      </c>
      <c r="AC2130" s="4"/>
      <c r="AD2130" s="4"/>
      <c r="AE2130" s="4"/>
      <c r="AF2130" s="4"/>
      <c r="AG2130" s="4"/>
      <c r="AH2130" s="4"/>
      <c r="AI2130" s="4"/>
      <c r="AJ2130" s="4"/>
      <c r="AK2130" s="4"/>
      <c r="AL2130" s="4"/>
      <c r="AM2130" s="4"/>
      <c r="AN2130" s="4"/>
      <c r="AO2130" s="4"/>
      <c r="AP2130" s="4"/>
      <c r="AQ2130" s="4"/>
      <c r="AR2130" s="4"/>
      <c r="AS2130" s="4"/>
      <c r="AT2130" s="4"/>
      <c r="AU2130" s="4"/>
      <c r="AV2130" s="4"/>
      <c r="AW2130" s="4"/>
      <c r="AX2130" s="4"/>
      <c r="AY2130" s="4"/>
      <c r="AZ2130" s="4"/>
      <c r="BA2130" s="4"/>
      <c r="BB2130" s="4"/>
      <c r="BC2130" s="4"/>
      <c r="BD2130" s="4"/>
      <c r="BE2130" s="4"/>
      <c r="BF2130" s="4"/>
      <c r="BG2130" s="4"/>
      <c r="BH2130" s="4"/>
      <c r="BI2130" s="4"/>
      <c r="BJ2130" s="243" t="str">
        <f t="shared" si="191"/>
        <v>TNLT</v>
      </c>
      <c r="BK2130" s="4"/>
      <c r="BL2130" s="4"/>
      <c r="BM2130" s="4"/>
      <c r="BN2130" s="4"/>
      <c r="BO2130" s="4"/>
      <c r="BP2130" s="4"/>
      <c r="BQ2130" s="4"/>
      <c r="BR2130" s="4"/>
      <c r="BS2130" s="4"/>
      <c r="BT2130" s="4"/>
      <c r="BU2130" s="4"/>
      <c r="BV2130" s="4"/>
      <c r="BW2130" s="4"/>
      <c r="BX2130" s="4"/>
      <c r="BY2130" s="4"/>
      <c r="BZ2130" s="4"/>
      <c r="CA2130" s="4"/>
      <c r="CB2130" s="4"/>
      <c r="CC2130" s="4"/>
      <c r="CD2130" s="4"/>
      <c r="CE2130" s="4"/>
      <c r="CF2130" s="4"/>
      <c r="CG2130" s="4"/>
      <c r="CH2130" s="4"/>
      <c r="CI2130" s="4"/>
      <c r="CJ2130" s="4"/>
      <c r="CK2130" s="4"/>
      <c r="CL2130" s="4"/>
      <c r="CM2130" s="4"/>
    </row>
    <row r="2131" ht="14.25" customHeight="1">
      <c r="A2131" s="1" t="str">
        <f t="shared" si="202"/>
        <v/>
      </c>
      <c r="B2131" s="103" t="str">
        <f t="shared" si="4"/>
        <v>Tự do chọn</v>
      </c>
      <c r="C2131" s="4" t="s">
        <v>9251</v>
      </c>
      <c r="D2131" s="4"/>
      <c r="E2131" s="4"/>
      <c r="F2131" s="4"/>
      <c r="G2131" s="4"/>
      <c r="H2131" s="4"/>
      <c r="I2131" s="4"/>
      <c r="J2131" s="4" t="s">
        <v>8631</v>
      </c>
      <c r="K2131" s="4"/>
      <c r="L2131" s="4" t="s">
        <v>9251</v>
      </c>
      <c r="M2131" s="4" t="s">
        <v>101</v>
      </c>
      <c r="N2131" s="4" t="s">
        <v>9</v>
      </c>
      <c r="O2131" s="4"/>
      <c r="P2131" s="4"/>
      <c r="Q2131" s="4"/>
      <c r="R2131" s="4" t="s">
        <v>150</v>
      </c>
      <c r="S2131" s="4" t="s">
        <v>150</v>
      </c>
      <c r="T2131" s="4" t="s">
        <v>150</v>
      </c>
      <c r="U2131" s="4" t="s">
        <v>150</v>
      </c>
      <c r="V2131" s="4" t="s">
        <v>150</v>
      </c>
      <c r="W2131" s="4" t="s">
        <v>150</v>
      </c>
      <c r="X2131" s="4" t="s">
        <v>150</v>
      </c>
      <c r="Y2131" s="4"/>
      <c r="Z2131" s="4"/>
      <c r="AA2131" s="4">
        <v>2169.0</v>
      </c>
      <c r="AB2131" s="4" t="s">
        <v>13</v>
      </c>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243" t="str">
        <f t="shared" si="191"/>
        <v>TL</v>
      </c>
      <c r="BK2131" s="4"/>
      <c r="BL2131" s="4"/>
      <c r="BM2131" s="4"/>
      <c r="BN2131" s="4"/>
      <c r="BO2131" s="4"/>
      <c r="BP2131" s="4"/>
      <c r="BQ2131" s="4"/>
      <c r="BR2131" s="4"/>
      <c r="BS2131" s="4"/>
      <c r="BT2131" s="4"/>
      <c r="BU2131" s="4"/>
      <c r="BV2131" s="4"/>
      <c r="BW2131" s="4"/>
      <c r="BX2131" s="4"/>
      <c r="BY2131" s="4"/>
      <c r="BZ2131" s="4"/>
      <c r="CA2131" s="4"/>
      <c r="CB2131" s="4"/>
      <c r="CC2131" s="4"/>
      <c r="CD2131" s="4"/>
      <c r="CE2131" s="4"/>
      <c r="CF2131" s="4"/>
      <c r="CG2131" s="4"/>
      <c r="CH2131" s="4"/>
      <c r="CI2131" s="4"/>
      <c r="CJ2131" s="4"/>
      <c r="CK2131" s="4"/>
      <c r="CL2131" s="4"/>
      <c r="CM2131" s="4"/>
    </row>
    <row r="2132" ht="14.25" customHeight="1">
      <c r="A2132" s="1"/>
      <c r="B2132" s="103" t="str">
        <f t="shared" si="4"/>
        <v>Thêm</v>
      </c>
      <c r="C2132" s="4"/>
      <c r="D2132" s="4"/>
      <c r="E2132" s="4"/>
      <c r="F2132" s="4"/>
      <c r="G2132" s="4"/>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c r="BI2132" s="4"/>
      <c r="BJ2132" s="243" t="str">
        <f t="shared" si="191"/>
        <v/>
      </c>
      <c r="BK2132" s="4"/>
      <c r="BL2132" s="4"/>
      <c r="BM2132" s="4"/>
      <c r="BN2132" s="4"/>
      <c r="BO2132" s="4"/>
      <c r="BP2132" s="4"/>
      <c r="BQ2132" s="4"/>
      <c r="BR2132" s="4"/>
      <c r="BS2132" s="4"/>
      <c r="BT2132" s="4"/>
      <c r="BU2132" s="4"/>
      <c r="BV2132" s="4"/>
      <c r="BW2132" s="4"/>
      <c r="BX2132" s="4"/>
      <c r="BY2132" s="4"/>
      <c r="BZ2132" s="4"/>
      <c r="CA2132" s="4"/>
      <c r="CB2132" s="4"/>
      <c r="CC2132" s="4"/>
      <c r="CD2132" s="4"/>
      <c r="CE2132" s="4"/>
      <c r="CF2132" s="4"/>
      <c r="CG2132" s="4"/>
      <c r="CH2132" s="4"/>
      <c r="CI2132" s="4"/>
      <c r="CJ2132" s="4"/>
      <c r="CK2132" s="4"/>
      <c r="CL2132" s="4"/>
      <c r="CM2132" s="4"/>
    </row>
    <row r="2133" ht="14.25" customHeight="1">
      <c r="A2133" s="1" t="str">
        <f>SWITCH(B2133,"OK",IF(ISBLANK(R2133),IF(ISBLANK(P2133),"Giữ chỗ nhóm","Giữ chỗ"),"OK"),"Chưa làm",IF(P2133&lt;&gt;"","Giữ chỗ",""),0,IF(ISBLANK(R2133),"Thêm",""),"")</f>
        <v>OK</v>
      </c>
      <c r="B2133" s="103" t="str">
        <f t="shared" si="4"/>
        <v>OK</v>
      </c>
      <c r="C2133" s="4" t="s">
        <v>9257</v>
      </c>
      <c r="D2133" s="4"/>
      <c r="E2133" s="4"/>
      <c r="F2133" s="4"/>
      <c r="G2133" s="4"/>
      <c r="H2133" s="4"/>
      <c r="I2133" s="4"/>
      <c r="J2133" s="4" t="s">
        <v>8631</v>
      </c>
      <c r="K2133" s="4"/>
      <c r="L2133" s="4" t="s">
        <v>9257</v>
      </c>
      <c r="M2133" s="4" t="s">
        <v>101</v>
      </c>
      <c r="N2133" s="4" t="s">
        <v>9</v>
      </c>
      <c r="O2133" s="4" t="s">
        <v>681</v>
      </c>
      <c r="P2133" s="4" t="s">
        <v>4498</v>
      </c>
      <c r="Q2133" s="4"/>
      <c r="R2133" s="4" t="s">
        <v>9259</v>
      </c>
      <c r="S2133" s="4" t="s">
        <v>150</v>
      </c>
      <c r="T2133" s="4" t="s">
        <v>150</v>
      </c>
      <c r="U2133" s="4" t="s">
        <v>150</v>
      </c>
      <c r="V2133" s="4" t="s">
        <v>150</v>
      </c>
      <c r="W2133" s="4" t="s">
        <v>150</v>
      </c>
      <c r="X2133" s="4" t="s">
        <v>9262</v>
      </c>
      <c r="Y2133" s="4" t="s">
        <v>9262</v>
      </c>
      <c r="Z2133" s="4"/>
      <c r="AA2133" s="4">
        <v>2171.0</v>
      </c>
      <c r="AB2133" s="4" t="s">
        <v>13</v>
      </c>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c r="BI2133" s="4"/>
      <c r="BJ2133" s="243" t="str">
        <f t="shared" si="191"/>
        <v>TL</v>
      </c>
      <c r="BK2133" s="4"/>
      <c r="BL2133" s="4"/>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c r="CL2133" s="4"/>
      <c r="CM2133" s="4"/>
    </row>
    <row r="2134" ht="14.25" customHeight="1">
      <c r="A2134" s="1"/>
      <c r="B2134" s="103" t="str">
        <f t="shared" si="4"/>
        <v>Thêm</v>
      </c>
      <c r="C2134" s="4"/>
      <c r="D2134" s="4"/>
      <c r="E2134" s="4"/>
      <c r="F2134" s="4"/>
      <c r="G2134" s="4"/>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4"/>
      <c r="AH2134" s="4"/>
      <c r="AI2134" s="4"/>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c r="BI2134" s="4"/>
      <c r="BJ2134" s="243" t="str">
        <f t="shared" si="191"/>
        <v/>
      </c>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c r="CL2134" s="4"/>
      <c r="CM2134" s="4"/>
    </row>
    <row r="2135" ht="14.25" customHeight="1">
      <c r="A2135" s="1" t="str">
        <f t="shared" ref="A2135:A2136" si="203">SWITCH(B2135,"OK",IF(ISBLANK(R2135),IF(ISBLANK(P2135),"Giữ chỗ nhóm","Giữ chỗ"),"OK"),"Chưa làm",IF(P2135&lt;&gt;"","Giữ chỗ",""),0,IF(ISBLANK(R2135),"Thêm",""),"")</f>
        <v/>
      </c>
      <c r="B2135" s="103" t="str">
        <f t="shared" si="4"/>
        <v>Có sẵn</v>
      </c>
      <c r="C2135" s="4" t="s">
        <v>9257</v>
      </c>
      <c r="D2135" s="4"/>
      <c r="E2135" s="4"/>
      <c r="F2135" s="4"/>
      <c r="G2135" s="4"/>
      <c r="H2135" s="4"/>
      <c r="I2135" s="4"/>
      <c r="J2135" s="4"/>
      <c r="K2135" s="4"/>
      <c r="L2135" s="4" t="s">
        <v>9257</v>
      </c>
      <c r="M2135" s="4"/>
      <c r="N2135" s="4"/>
      <c r="O2135" s="4"/>
      <c r="P2135" s="4"/>
      <c r="Q2135" s="4" t="s">
        <v>144</v>
      </c>
      <c r="R2135" s="4" t="s">
        <v>9266</v>
      </c>
      <c r="S2135" s="4" t="s">
        <v>9267</v>
      </c>
      <c r="T2135" s="4" t="s">
        <v>9268</v>
      </c>
      <c r="U2135" s="4" t="s">
        <v>9269</v>
      </c>
      <c r="V2135" s="4" t="s">
        <v>9270</v>
      </c>
      <c r="W2135" s="4" t="s">
        <v>150</v>
      </c>
      <c r="X2135" s="4" t="s">
        <v>151</v>
      </c>
      <c r="Y2135" s="4"/>
      <c r="Z2135" s="4" t="s">
        <v>2036</v>
      </c>
      <c r="AA2135" s="4">
        <v>2173.0</v>
      </c>
      <c r="AB2135" s="4" t="s">
        <v>101</v>
      </c>
      <c r="AC2135" s="4"/>
      <c r="AD2135" s="4"/>
      <c r="AE2135" s="4"/>
      <c r="AF2135" s="4"/>
      <c r="AG2135" s="4"/>
      <c r="AH2135" s="4"/>
      <c r="AI2135" s="4"/>
      <c r="AJ2135" s="4"/>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c r="BI2135" s="4"/>
      <c r="BJ2135" s="243" t="str">
        <f t="shared" si="191"/>
        <v>ICT_TNLT</v>
      </c>
      <c r="BK2135" s="4"/>
      <c r="BL2135" s="4"/>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c r="CL2135" s="4"/>
      <c r="CM2135" s="4"/>
    </row>
    <row r="2136" ht="14.25" customHeight="1">
      <c r="A2136" s="1" t="str">
        <f t="shared" si="203"/>
        <v/>
      </c>
      <c r="B2136" s="103" t="str">
        <f t="shared" si="4"/>
        <v>Tự do chọn</v>
      </c>
      <c r="C2136" s="4" t="s">
        <v>9271</v>
      </c>
      <c r="D2136" s="4"/>
      <c r="E2136" s="4"/>
      <c r="F2136" s="4"/>
      <c r="G2136" s="4"/>
      <c r="H2136" s="4"/>
      <c r="I2136" s="4"/>
      <c r="J2136" s="4" t="s">
        <v>8631</v>
      </c>
      <c r="K2136" s="4"/>
      <c r="L2136" s="4" t="s">
        <v>9271</v>
      </c>
      <c r="M2136" s="4" t="s">
        <v>101</v>
      </c>
      <c r="N2136" s="4" t="s">
        <v>9</v>
      </c>
      <c r="O2136" s="4"/>
      <c r="P2136" s="4"/>
      <c r="Q2136" s="4"/>
      <c r="R2136" s="4" t="s">
        <v>150</v>
      </c>
      <c r="S2136" s="4" t="s">
        <v>150</v>
      </c>
      <c r="T2136" s="4" t="s">
        <v>150</v>
      </c>
      <c r="U2136" s="4" t="s">
        <v>150</v>
      </c>
      <c r="V2136" s="4" t="s">
        <v>150</v>
      </c>
      <c r="W2136" s="4" t="s">
        <v>150</v>
      </c>
      <c r="X2136" s="4" t="s">
        <v>150</v>
      </c>
      <c r="Y2136" s="4"/>
      <c r="Z2136" s="4"/>
      <c r="AA2136" s="4">
        <v>2174.0</v>
      </c>
      <c r="AB2136" s="4" t="s">
        <v>13</v>
      </c>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c r="BI2136" s="4"/>
      <c r="BJ2136" s="243" t="str">
        <f t="shared" si="191"/>
        <v>TL</v>
      </c>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c r="CL2136" s="4"/>
      <c r="CM2136" s="4"/>
    </row>
    <row r="2137" ht="14.25" customHeight="1">
      <c r="A2137" s="1"/>
      <c r="B2137" s="103" t="str">
        <f t="shared" si="4"/>
        <v>Thêm</v>
      </c>
      <c r="C2137" s="4"/>
      <c r="D2137" s="4"/>
      <c r="E2137" s="4"/>
      <c r="F2137" s="4"/>
      <c r="G2137" s="4"/>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c r="AM2137" s="4"/>
      <c r="AN2137" s="4"/>
      <c r="AO2137" s="4"/>
      <c r="AP2137" s="4"/>
      <c r="AQ2137" s="4"/>
      <c r="AR2137" s="4"/>
      <c r="AS2137" s="4"/>
      <c r="AT2137" s="4"/>
      <c r="AU2137" s="4"/>
      <c r="AV2137" s="4"/>
      <c r="AW2137" s="4"/>
      <c r="AX2137" s="4"/>
      <c r="AY2137" s="4"/>
      <c r="AZ2137" s="4"/>
      <c r="BA2137" s="4"/>
      <c r="BB2137" s="4"/>
      <c r="BC2137" s="4"/>
      <c r="BD2137" s="4"/>
      <c r="BE2137" s="4"/>
      <c r="BF2137" s="4"/>
      <c r="BG2137" s="4"/>
      <c r="BH2137" s="4"/>
      <c r="BI2137" s="4"/>
      <c r="BJ2137" s="243" t="str">
        <f t="shared" si="191"/>
        <v/>
      </c>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c r="CL2137" s="4"/>
      <c r="CM2137" s="4"/>
    </row>
    <row r="2138" ht="14.25" customHeight="1">
      <c r="A2138" s="1" t="str">
        <f t="shared" ref="A2138:A2139" si="204">SWITCH(B2138,"OK",IF(ISBLANK(R2138),IF(ISBLANK(P2138),"Giữ chỗ nhóm","Giữ chỗ"),"OK"),"Chưa làm",IF(P2138&lt;&gt;"","Giữ chỗ",""),0,IF(ISBLANK(R2138),"Thêm",""),"")</f>
        <v/>
      </c>
      <c r="B2138" s="103" t="str">
        <f t="shared" si="4"/>
        <v>Có sẵn</v>
      </c>
      <c r="C2138" s="4" t="s">
        <v>9271</v>
      </c>
      <c r="D2138" s="4"/>
      <c r="E2138" s="4"/>
      <c r="F2138" s="4"/>
      <c r="G2138" s="4"/>
      <c r="H2138" s="4"/>
      <c r="I2138" s="4"/>
      <c r="J2138" s="4"/>
      <c r="K2138" s="4"/>
      <c r="L2138" s="4" t="s">
        <v>9271</v>
      </c>
      <c r="M2138" s="4"/>
      <c r="N2138" s="4"/>
      <c r="O2138" s="4"/>
      <c r="P2138" s="4"/>
      <c r="Q2138" s="4" t="s">
        <v>144</v>
      </c>
      <c r="R2138" s="4" t="s">
        <v>9272</v>
      </c>
      <c r="S2138" s="4" t="s">
        <v>9273</v>
      </c>
      <c r="T2138" s="4" t="s">
        <v>9274</v>
      </c>
      <c r="U2138" s="4" t="s">
        <v>9275</v>
      </c>
      <c r="V2138" s="4" t="s">
        <v>9276</v>
      </c>
      <c r="W2138" s="4" t="s">
        <v>150</v>
      </c>
      <c r="X2138" s="4" t="s">
        <v>151</v>
      </c>
      <c r="Y2138" s="4"/>
      <c r="Z2138" s="4" t="s">
        <v>1690</v>
      </c>
      <c r="AA2138" s="4">
        <v>2176.0</v>
      </c>
      <c r="AB2138" s="4" t="s">
        <v>101</v>
      </c>
      <c r="AC2138" s="4"/>
      <c r="AD2138" s="4"/>
      <c r="AE2138" s="4"/>
      <c r="AF2138" s="4"/>
      <c r="AG2138" s="4"/>
      <c r="AH2138" s="4"/>
      <c r="AI2138" s="4"/>
      <c r="AJ2138" s="4"/>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c r="BI2138" s="4"/>
      <c r="BJ2138" s="243" t="str">
        <f t="shared" si="191"/>
        <v>ICT_TNLT</v>
      </c>
      <c r="BK2138" s="4"/>
      <c r="BL2138" s="4"/>
      <c r="BM2138" s="4"/>
      <c r="BN2138" s="4"/>
      <c r="BO2138" s="4"/>
      <c r="BP2138" s="4"/>
      <c r="BQ2138" s="4"/>
      <c r="BR2138" s="4"/>
      <c r="BS2138" s="4"/>
      <c r="BT2138" s="4"/>
      <c r="BU2138" s="4"/>
      <c r="BV2138" s="4"/>
      <c r="BW2138" s="4"/>
      <c r="BX2138" s="4"/>
      <c r="BY2138" s="4"/>
      <c r="BZ2138" s="4"/>
      <c r="CA2138" s="4"/>
      <c r="CB2138" s="4"/>
      <c r="CC2138" s="4"/>
      <c r="CD2138" s="4"/>
      <c r="CE2138" s="4"/>
      <c r="CF2138" s="4"/>
      <c r="CG2138" s="4"/>
      <c r="CH2138" s="4"/>
      <c r="CI2138" s="4"/>
      <c r="CJ2138" s="4"/>
      <c r="CK2138" s="4"/>
      <c r="CL2138" s="4"/>
      <c r="CM2138" s="4"/>
    </row>
    <row r="2139" ht="14.25" customHeight="1">
      <c r="A2139" s="1" t="str">
        <f t="shared" si="204"/>
        <v/>
      </c>
      <c r="B2139" s="103" t="str">
        <f t="shared" si="4"/>
        <v>Tự do chọn</v>
      </c>
      <c r="C2139" s="4" t="s">
        <v>9283</v>
      </c>
      <c r="D2139" s="4"/>
      <c r="E2139" s="4"/>
      <c r="F2139" s="4"/>
      <c r="G2139" s="4"/>
      <c r="H2139" s="4"/>
      <c r="I2139" s="4"/>
      <c r="J2139" s="4" t="s">
        <v>8631</v>
      </c>
      <c r="K2139" s="4"/>
      <c r="L2139" s="4" t="s">
        <v>9283</v>
      </c>
      <c r="M2139" s="4" t="s">
        <v>101</v>
      </c>
      <c r="N2139" s="4" t="s">
        <v>9</v>
      </c>
      <c r="O2139" s="4"/>
      <c r="P2139" s="4"/>
      <c r="Q2139" s="4"/>
      <c r="R2139" s="4" t="s">
        <v>150</v>
      </c>
      <c r="S2139" s="4" t="s">
        <v>150</v>
      </c>
      <c r="T2139" s="4" t="s">
        <v>150</v>
      </c>
      <c r="U2139" s="4" t="s">
        <v>150</v>
      </c>
      <c r="V2139" s="4" t="s">
        <v>150</v>
      </c>
      <c r="W2139" s="4" t="s">
        <v>150</v>
      </c>
      <c r="X2139" s="4" t="s">
        <v>150</v>
      </c>
      <c r="Y2139" s="4"/>
      <c r="Z2139" s="4"/>
      <c r="AA2139" s="4">
        <v>2177.0</v>
      </c>
      <c r="AB2139" s="4" t="s">
        <v>13</v>
      </c>
      <c r="AC2139" s="4"/>
      <c r="AD2139" s="4"/>
      <c r="AE2139" s="4"/>
      <c r="AF2139" s="4"/>
      <c r="AG2139" s="4"/>
      <c r="AH2139" s="4"/>
      <c r="AI2139" s="4"/>
      <c r="AJ2139" s="4"/>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c r="BI2139" s="4"/>
      <c r="BJ2139" s="243" t="str">
        <f t="shared" si="191"/>
        <v>TL</v>
      </c>
      <c r="BK2139" s="4"/>
      <c r="BL2139" s="4"/>
      <c r="BM2139" s="4"/>
      <c r="BN2139" s="4"/>
      <c r="BO2139" s="4"/>
      <c r="BP2139" s="4"/>
      <c r="BQ2139" s="4"/>
      <c r="BR2139" s="4"/>
      <c r="BS2139" s="4"/>
      <c r="BT2139" s="4"/>
      <c r="BU2139" s="4"/>
      <c r="BV2139" s="4"/>
      <c r="BW2139" s="4"/>
      <c r="BX2139" s="4"/>
      <c r="BY2139" s="4"/>
      <c r="BZ2139" s="4"/>
      <c r="CA2139" s="4"/>
      <c r="CB2139" s="4"/>
      <c r="CC2139" s="4"/>
      <c r="CD2139" s="4"/>
      <c r="CE2139" s="4"/>
      <c r="CF2139" s="4"/>
      <c r="CG2139" s="4"/>
      <c r="CH2139" s="4"/>
      <c r="CI2139" s="4"/>
      <c r="CJ2139" s="4"/>
      <c r="CK2139" s="4"/>
      <c r="CL2139" s="4"/>
      <c r="CM2139" s="4"/>
    </row>
    <row r="2140" ht="14.25" customHeight="1">
      <c r="A2140" s="1"/>
      <c r="B2140" s="103" t="str">
        <f t="shared" si="4"/>
        <v>Thêm</v>
      </c>
      <c r="C2140" s="4"/>
      <c r="D2140" s="4"/>
      <c r="E2140" s="4"/>
      <c r="F2140" s="4"/>
      <c r="G2140" s="4"/>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4"/>
      <c r="AH2140" s="4"/>
      <c r="AI2140" s="4"/>
      <c r="AJ2140" s="4"/>
      <c r="AK2140" s="4"/>
      <c r="AL2140" s="4"/>
      <c r="AM2140" s="4"/>
      <c r="AN2140" s="4"/>
      <c r="AO2140" s="4"/>
      <c r="AP2140" s="4"/>
      <c r="AQ2140" s="4"/>
      <c r="AR2140" s="4"/>
      <c r="AS2140" s="4"/>
      <c r="AT2140" s="4"/>
      <c r="AU2140" s="4"/>
      <c r="AV2140" s="4"/>
      <c r="AW2140" s="4"/>
      <c r="AX2140" s="4"/>
      <c r="AY2140" s="4"/>
      <c r="AZ2140" s="4"/>
      <c r="BA2140" s="4"/>
      <c r="BB2140" s="4"/>
      <c r="BC2140" s="4"/>
      <c r="BD2140" s="4"/>
      <c r="BE2140" s="4"/>
      <c r="BF2140" s="4"/>
      <c r="BG2140" s="4"/>
      <c r="BH2140" s="4"/>
      <c r="BI2140" s="4"/>
      <c r="BJ2140" s="243" t="str">
        <f t="shared" si="191"/>
        <v/>
      </c>
      <c r="BK2140" s="4"/>
      <c r="BL2140" s="4"/>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c r="CL2140" s="4"/>
      <c r="CM2140" s="4"/>
    </row>
    <row r="2141" ht="14.25" customHeight="1">
      <c r="A2141" s="1" t="str">
        <f>SWITCH(B2141,"OK",IF(ISBLANK(R2141),IF(ISBLANK(P2141),"Giữ chỗ nhóm","Giữ chỗ"),"OK"),"Chưa làm",IF(P2141&lt;&gt;"","Giữ chỗ",""),0,IF(ISBLANK(R2141),"Thêm",""),"")</f>
        <v/>
      </c>
      <c r="B2141" s="103" t="str">
        <f t="shared" si="4"/>
        <v>Tự do chọn</v>
      </c>
      <c r="C2141" s="4" t="s">
        <v>9284</v>
      </c>
      <c r="D2141" s="4"/>
      <c r="E2141" s="4"/>
      <c r="F2141" s="4"/>
      <c r="G2141" s="4"/>
      <c r="H2141" s="4"/>
      <c r="I2141" s="4"/>
      <c r="J2141" s="4" t="s">
        <v>8631</v>
      </c>
      <c r="K2141" s="4"/>
      <c r="L2141" s="4" t="s">
        <v>9284</v>
      </c>
      <c r="M2141" s="4" t="s">
        <v>101</v>
      </c>
      <c r="N2141" s="4" t="s">
        <v>9</v>
      </c>
      <c r="O2141" s="4"/>
      <c r="P2141" s="4"/>
      <c r="Q2141" s="4"/>
      <c r="R2141" s="4" t="s">
        <v>150</v>
      </c>
      <c r="S2141" s="4" t="s">
        <v>150</v>
      </c>
      <c r="T2141" s="4" t="s">
        <v>150</v>
      </c>
      <c r="U2141" s="4" t="s">
        <v>150</v>
      </c>
      <c r="V2141" s="4" t="s">
        <v>150</v>
      </c>
      <c r="W2141" s="4" t="s">
        <v>150</v>
      </c>
      <c r="X2141" s="4" t="s">
        <v>150</v>
      </c>
      <c r="Y2141" s="4"/>
      <c r="Z2141" s="4"/>
      <c r="AA2141" s="4">
        <v>2179.0</v>
      </c>
      <c r="AB2141" s="4" t="s">
        <v>13</v>
      </c>
      <c r="AC2141" s="4"/>
      <c r="AD2141" s="4"/>
      <c r="AE2141" s="4"/>
      <c r="AF2141" s="4"/>
      <c r="AG2141" s="4"/>
      <c r="AH2141" s="4"/>
      <c r="AI2141" s="4"/>
      <c r="AJ2141" s="4"/>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c r="BI2141" s="4"/>
      <c r="BJ2141" s="243" t="str">
        <f t="shared" si="191"/>
        <v>TL</v>
      </c>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c r="CL2141" s="4"/>
      <c r="CM2141" s="4"/>
    </row>
    <row r="2142" ht="14.25" customHeight="1">
      <c r="A2142" s="1"/>
      <c r="B2142" s="103" t="str">
        <f t="shared" si="4"/>
        <v>Thêm</v>
      </c>
      <c r="C2142" s="4"/>
      <c r="D2142" s="4"/>
      <c r="E2142" s="4"/>
      <c r="F2142" s="4"/>
      <c r="G2142" s="4"/>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c r="AM2142" s="4"/>
      <c r="AN2142" s="4"/>
      <c r="AO2142" s="4"/>
      <c r="AP2142" s="4"/>
      <c r="AQ2142" s="4"/>
      <c r="AR2142" s="4"/>
      <c r="AS2142" s="4"/>
      <c r="AT2142" s="4"/>
      <c r="AU2142" s="4"/>
      <c r="AV2142" s="4"/>
      <c r="AW2142" s="4"/>
      <c r="AX2142" s="4"/>
      <c r="AY2142" s="4"/>
      <c r="AZ2142" s="4"/>
      <c r="BA2142" s="4"/>
      <c r="BB2142" s="4"/>
      <c r="BC2142" s="4"/>
      <c r="BD2142" s="4"/>
      <c r="BE2142" s="4"/>
      <c r="BF2142" s="4"/>
      <c r="BG2142" s="4"/>
      <c r="BH2142" s="4"/>
      <c r="BI2142" s="4"/>
      <c r="BJ2142" s="243" t="str">
        <f t="shared" si="191"/>
        <v/>
      </c>
      <c r="BK2142" s="4"/>
      <c r="BL2142" s="4"/>
      <c r="BM2142" s="4"/>
      <c r="BN2142" s="4"/>
      <c r="BO2142" s="4"/>
      <c r="BP2142" s="4"/>
      <c r="BQ2142" s="4"/>
      <c r="BR2142" s="4"/>
      <c r="BS2142" s="4"/>
      <c r="BT2142" s="4"/>
      <c r="BU2142" s="4"/>
      <c r="BV2142" s="4"/>
      <c r="BW2142" s="4"/>
      <c r="BX2142" s="4"/>
      <c r="BY2142" s="4"/>
      <c r="BZ2142" s="4"/>
      <c r="CA2142" s="4"/>
      <c r="CB2142" s="4"/>
      <c r="CC2142" s="4"/>
      <c r="CD2142" s="4"/>
      <c r="CE2142" s="4"/>
      <c r="CF2142" s="4"/>
      <c r="CG2142" s="4"/>
      <c r="CH2142" s="4"/>
      <c r="CI2142" s="4"/>
      <c r="CJ2142" s="4"/>
      <c r="CK2142" s="4"/>
      <c r="CL2142" s="4"/>
      <c r="CM2142" s="4"/>
    </row>
    <row r="2143" ht="14.25" customHeight="1">
      <c r="A2143" s="1" t="str">
        <f t="shared" ref="A2143:A2145" si="205">SWITCH(B2143,"OK",IF(ISBLANK(R2143),IF(ISBLANK(P2143),"Giữ chỗ nhóm","Giữ chỗ"),"OK"),"Chưa làm",IF(P2143&lt;&gt;"","Giữ chỗ",""),0,IF(ISBLANK(R2143),"Thêm",""),"")</f>
        <v/>
      </c>
      <c r="B2143" s="103" t="str">
        <f t="shared" si="4"/>
        <v>Có sẵn</v>
      </c>
      <c r="C2143" s="4" t="s">
        <v>9284</v>
      </c>
      <c r="D2143" s="4"/>
      <c r="E2143" s="4"/>
      <c r="F2143" s="4"/>
      <c r="G2143" s="4"/>
      <c r="H2143" s="4"/>
      <c r="I2143" s="4"/>
      <c r="J2143" s="4"/>
      <c r="K2143" s="4"/>
      <c r="L2143" s="4" t="s">
        <v>9284</v>
      </c>
      <c r="M2143" s="4"/>
      <c r="N2143" s="4"/>
      <c r="O2143" s="4"/>
      <c r="P2143" s="4"/>
      <c r="Q2143" s="4" t="s">
        <v>144</v>
      </c>
      <c r="R2143" s="4" t="s">
        <v>9285</v>
      </c>
      <c r="S2143" s="4" t="s">
        <v>9286</v>
      </c>
      <c r="T2143" s="4" t="s">
        <v>9287</v>
      </c>
      <c r="U2143" s="4" t="s">
        <v>9288</v>
      </c>
      <c r="V2143" s="4" t="s">
        <v>9289</v>
      </c>
      <c r="W2143" s="4" t="s">
        <v>150</v>
      </c>
      <c r="X2143" s="4" t="s">
        <v>151</v>
      </c>
      <c r="Y2143" s="4"/>
      <c r="Z2143" s="4" t="s">
        <v>2058</v>
      </c>
      <c r="AA2143" s="4">
        <v>2181.0</v>
      </c>
      <c r="AB2143" s="4" t="s">
        <v>101</v>
      </c>
      <c r="AC2143" s="4"/>
      <c r="AD2143" s="4"/>
      <c r="AE2143" s="4"/>
      <c r="AF2143" s="4"/>
      <c r="AG2143" s="4"/>
      <c r="AH2143" s="4"/>
      <c r="AI2143" s="4"/>
      <c r="AJ2143" s="4"/>
      <c r="AK2143" s="4"/>
      <c r="AL2143" s="4"/>
      <c r="AM2143" s="4"/>
      <c r="AN2143" s="4"/>
      <c r="AO2143" s="4"/>
      <c r="AP2143" s="4"/>
      <c r="AQ2143" s="4"/>
      <c r="AR2143" s="4"/>
      <c r="AS2143" s="4"/>
      <c r="AT2143" s="4"/>
      <c r="AU2143" s="4"/>
      <c r="AV2143" s="4"/>
      <c r="AW2143" s="4"/>
      <c r="AX2143" s="4"/>
      <c r="AY2143" s="4"/>
      <c r="AZ2143" s="4"/>
      <c r="BA2143" s="4"/>
      <c r="BB2143" s="4"/>
      <c r="BC2143" s="4"/>
      <c r="BD2143" s="4"/>
      <c r="BE2143" s="4"/>
      <c r="BF2143" s="4"/>
      <c r="BG2143" s="4"/>
      <c r="BH2143" s="4"/>
      <c r="BI2143" s="4"/>
      <c r="BJ2143" s="243" t="str">
        <f t="shared" si="191"/>
        <v>ICT_TNLT</v>
      </c>
      <c r="BK2143" s="4"/>
      <c r="BL2143" s="4"/>
      <c r="BM2143" s="4"/>
      <c r="BN2143" s="4"/>
      <c r="BO2143" s="4"/>
      <c r="BP2143" s="4"/>
      <c r="BQ2143" s="4"/>
      <c r="BR2143" s="4"/>
      <c r="BS2143" s="4"/>
      <c r="BT2143" s="4"/>
      <c r="BU2143" s="4"/>
      <c r="BV2143" s="4"/>
      <c r="BW2143" s="4"/>
      <c r="BX2143" s="4"/>
      <c r="BY2143" s="4"/>
      <c r="BZ2143" s="4"/>
      <c r="CA2143" s="4"/>
      <c r="CB2143" s="4"/>
      <c r="CC2143" s="4"/>
      <c r="CD2143" s="4"/>
      <c r="CE2143" s="4"/>
      <c r="CF2143" s="4"/>
      <c r="CG2143" s="4"/>
      <c r="CH2143" s="4"/>
      <c r="CI2143" s="4"/>
      <c r="CJ2143" s="4"/>
      <c r="CK2143" s="4"/>
      <c r="CL2143" s="4"/>
      <c r="CM2143" s="4"/>
    </row>
    <row r="2144" ht="14.25" customHeight="1">
      <c r="A2144" s="1" t="str">
        <f t="shared" si="205"/>
        <v/>
      </c>
      <c r="B2144" s="103" t="str">
        <f t="shared" si="4"/>
        <v>Có sẵn</v>
      </c>
      <c r="C2144" s="4" t="s">
        <v>9284</v>
      </c>
      <c r="D2144" s="4"/>
      <c r="E2144" s="4"/>
      <c r="F2144" s="4"/>
      <c r="G2144" s="4"/>
      <c r="H2144" s="4"/>
      <c r="I2144" s="4"/>
      <c r="J2144" s="4"/>
      <c r="K2144" s="4"/>
      <c r="L2144" s="4" t="s">
        <v>9284</v>
      </c>
      <c r="M2144" s="4"/>
      <c r="N2144" s="4"/>
      <c r="O2144" s="4"/>
      <c r="P2144" s="4"/>
      <c r="Q2144" s="4" t="s">
        <v>144</v>
      </c>
      <c r="R2144" s="4" t="s">
        <v>9290</v>
      </c>
      <c r="S2144" s="4" t="s">
        <v>9291</v>
      </c>
      <c r="T2144" s="4" t="s">
        <v>9292</v>
      </c>
      <c r="U2144" s="4" t="s">
        <v>9293</v>
      </c>
      <c r="V2144" s="4" t="s">
        <v>9294</v>
      </c>
      <c r="W2144" s="4" t="s">
        <v>150</v>
      </c>
      <c r="X2144" s="4" t="s">
        <v>99</v>
      </c>
      <c r="Y2144" s="4"/>
      <c r="Z2144" s="4" t="s">
        <v>2433</v>
      </c>
      <c r="AA2144" s="4">
        <v>2182.0</v>
      </c>
      <c r="AB2144" s="4" t="s">
        <v>101</v>
      </c>
      <c r="AC2144" s="4"/>
      <c r="AD2144" s="4"/>
      <c r="AE2144" s="4"/>
      <c r="AF2144" s="4"/>
      <c r="AG2144" s="4"/>
      <c r="AH2144" s="4"/>
      <c r="AI2144" s="4"/>
      <c r="AJ2144" s="4"/>
      <c r="AK2144" s="4"/>
      <c r="AL2144" s="4"/>
      <c r="AM2144" s="4"/>
      <c r="AN2144" s="4"/>
      <c r="AO2144" s="4"/>
      <c r="AP2144" s="4"/>
      <c r="AQ2144" s="4"/>
      <c r="AR2144" s="4"/>
      <c r="AS2144" s="4"/>
      <c r="AT2144" s="4"/>
      <c r="AU2144" s="4"/>
      <c r="AV2144" s="4"/>
      <c r="AW2144" s="4"/>
      <c r="AX2144" s="4"/>
      <c r="AY2144" s="4"/>
      <c r="AZ2144" s="4"/>
      <c r="BA2144" s="4"/>
      <c r="BB2144" s="4"/>
      <c r="BC2144" s="4"/>
      <c r="BD2144" s="4"/>
      <c r="BE2144" s="4"/>
      <c r="BF2144" s="4"/>
      <c r="BG2144" s="4"/>
      <c r="BH2144" s="4"/>
      <c r="BI2144" s="4"/>
      <c r="BJ2144" s="243" t="str">
        <f t="shared" si="191"/>
        <v>ICT_TNLT</v>
      </c>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c r="CL2144" s="4"/>
      <c r="CM2144" s="4"/>
    </row>
    <row r="2145" ht="14.25" customHeight="1">
      <c r="A2145" s="1" t="str">
        <f t="shared" si="205"/>
        <v/>
      </c>
      <c r="B2145" s="103" t="str">
        <f t="shared" si="4"/>
        <v>Tự do chọn</v>
      </c>
      <c r="C2145" s="4" t="s">
        <v>9295</v>
      </c>
      <c r="D2145" s="4"/>
      <c r="E2145" s="4"/>
      <c r="F2145" s="4"/>
      <c r="G2145" s="4"/>
      <c r="H2145" s="4"/>
      <c r="I2145" s="4"/>
      <c r="J2145" s="4" t="s">
        <v>8631</v>
      </c>
      <c r="K2145" s="4"/>
      <c r="L2145" s="4" t="s">
        <v>9295</v>
      </c>
      <c r="M2145" s="4" t="s">
        <v>101</v>
      </c>
      <c r="N2145" s="4" t="s">
        <v>9</v>
      </c>
      <c r="O2145" s="4"/>
      <c r="P2145" s="4"/>
      <c r="Q2145" s="4"/>
      <c r="R2145" s="4" t="s">
        <v>150</v>
      </c>
      <c r="S2145" s="4" t="s">
        <v>150</v>
      </c>
      <c r="T2145" s="4" t="s">
        <v>150</v>
      </c>
      <c r="U2145" s="4" t="s">
        <v>150</v>
      </c>
      <c r="V2145" s="4" t="s">
        <v>150</v>
      </c>
      <c r="W2145" s="4" t="s">
        <v>150</v>
      </c>
      <c r="X2145" s="4" t="s">
        <v>150</v>
      </c>
      <c r="Y2145" s="4"/>
      <c r="Z2145" s="4"/>
      <c r="AA2145" s="4">
        <v>2183.0</v>
      </c>
      <c r="AB2145" s="4" t="s">
        <v>13</v>
      </c>
      <c r="AC2145" s="4"/>
      <c r="AD2145" s="4"/>
      <c r="AE2145" s="4"/>
      <c r="AF2145" s="4"/>
      <c r="AG2145" s="4"/>
      <c r="AH2145" s="4"/>
      <c r="AI2145" s="4"/>
      <c r="AJ2145" s="4"/>
      <c r="AK2145" s="4"/>
      <c r="AL2145" s="4"/>
      <c r="AM2145" s="4"/>
      <c r="AN2145" s="4"/>
      <c r="AO2145" s="4"/>
      <c r="AP2145" s="4"/>
      <c r="AQ2145" s="4"/>
      <c r="AR2145" s="4"/>
      <c r="AS2145" s="4"/>
      <c r="AT2145" s="4"/>
      <c r="AU2145" s="4"/>
      <c r="AV2145" s="4"/>
      <c r="AW2145" s="4"/>
      <c r="AX2145" s="4"/>
      <c r="AY2145" s="4"/>
      <c r="AZ2145" s="4"/>
      <c r="BA2145" s="4"/>
      <c r="BB2145" s="4"/>
      <c r="BC2145" s="4"/>
      <c r="BD2145" s="4"/>
      <c r="BE2145" s="4"/>
      <c r="BF2145" s="4"/>
      <c r="BG2145" s="4"/>
      <c r="BH2145" s="4"/>
      <c r="BI2145" s="4"/>
      <c r="BJ2145" s="243" t="str">
        <f t="shared" si="191"/>
        <v>TL</v>
      </c>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c r="CL2145" s="4"/>
      <c r="CM2145" s="4"/>
    </row>
    <row r="2146" ht="14.25" customHeight="1">
      <c r="A2146" s="1"/>
      <c r="B2146" s="103" t="str">
        <f t="shared" si="4"/>
        <v>Thêm</v>
      </c>
      <c r="C2146" s="4"/>
      <c r="D2146" s="4"/>
      <c r="E2146" s="4"/>
      <c r="F2146" s="4"/>
      <c r="G2146" s="4"/>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4"/>
      <c r="AH2146" s="4"/>
      <c r="AI2146" s="4"/>
      <c r="AJ2146" s="4"/>
      <c r="AK2146" s="4"/>
      <c r="AL2146" s="4"/>
      <c r="AM2146" s="4"/>
      <c r="AN2146" s="4"/>
      <c r="AO2146" s="4"/>
      <c r="AP2146" s="4"/>
      <c r="AQ2146" s="4"/>
      <c r="AR2146" s="4"/>
      <c r="AS2146" s="4"/>
      <c r="AT2146" s="4"/>
      <c r="AU2146" s="4"/>
      <c r="AV2146" s="4"/>
      <c r="AW2146" s="4"/>
      <c r="AX2146" s="4"/>
      <c r="AY2146" s="4"/>
      <c r="AZ2146" s="4"/>
      <c r="BA2146" s="4"/>
      <c r="BB2146" s="4"/>
      <c r="BC2146" s="4"/>
      <c r="BD2146" s="4"/>
      <c r="BE2146" s="4"/>
      <c r="BF2146" s="4"/>
      <c r="BG2146" s="4"/>
      <c r="BH2146" s="4"/>
      <c r="BI2146" s="4"/>
      <c r="BJ2146" s="243" t="str">
        <f t="shared" si="191"/>
        <v/>
      </c>
      <c r="BK2146" s="4"/>
      <c r="BL2146" s="4"/>
      <c r="BM2146" s="4"/>
      <c r="BN2146" s="4"/>
      <c r="BO2146" s="4"/>
      <c r="BP2146" s="4"/>
      <c r="BQ2146" s="4"/>
      <c r="BR2146" s="4"/>
      <c r="BS2146" s="4"/>
      <c r="BT2146" s="4"/>
      <c r="BU2146" s="4"/>
      <c r="BV2146" s="4"/>
      <c r="BW2146" s="4"/>
      <c r="BX2146" s="4"/>
      <c r="BY2146" s="4"/>
      <c r="BZ2146" s="4"/>
      <c r="CA2146" s="4"/>
      <c r="CB2146" s="4"/>
      <c r="CC2146" s="4"/>
      <c r="CD2146" s="4"/>
      <c r="CE2146" s="4"/>
      <c r="CF2146" s="4"/>
      <c r="CG2146" s="4"/>
      <c r="CH2146" s="4"/>
      <c r="CI2146" s="4"/>
      <c r="CJ2146" s="4"/>
      <c r="CK2146" s="4"/>
      <c r="CL2146" s="4"/>
      <c r="CM2146" s="4"/>
    </row>
    <row r="2147" ht="14.25" customHeight="1">
      <c r="A2147" s="1" t="str">
        <f t="shared" ref="A2147:A2148" si="206">SWITCH(B2147,"OK",IF(ISBLANK(R2147),IF(ISBLANK(P2147),"Giữ chỗ nhóm","Giữ chỗ"),"OK"),"Chưa làm",IF(P2147&lt;&gt;"","Giữ chỗ",""),0,IF(ISBLANK(R2147),"Thêm",""),"")</f>
        <v/>
      </c>
      <c r="B2147" s="103" t="str">
        <f t="shared" si="4"/>
        <v>Có sẵn</v>
      </c>
      <c r="C2147" s="4" t="s">
        <v>9295</v>
      </c>
      <c r="D2147" s="4"/>
      <c r="E2147" s="4"/>
      <c r="F2147" s="4"/>
      <c r="G2147" s="4"/>
      <c r="H2147" s="4"/>
      <c r="I2147" s="4"/>
      <c r="J2147" s="4"/>
      <c r="K2147" s="4"/>
      <c r="L2147" s="4" t="s">
        <v>9295</v>
      </c>
      <c r="M2147" s="4"/>
      <c r="N2147" s="4"/>
      <c r="O2147" s="4"/>
      <c r="P2147" s="4"/>
      <c r="Q2147" s="4" t="s">
        <v>144</v>
      </c>
      <c r="R2147" s="4" t="s">
        <v>9296</v>
      </c>
      <c r="S2147" s="4" t="s">
        <v>9297</v>
      </c>
      <c r="T2147" s="4" t="s">
        <v>3670</v>
      </c>
      <c r="U2147" s="4" t="s">
        <v>9298</v>
      </c>
      <c r="V2147" s="4" t="s">
        <v>9276</v>
      </c>
      <c r="W2147" s="4" t="s">
        <v>150</v>
      </c>
      <c r="X2147" s="4" t="s">
        <v>151</v>
      </c>
      <c r="Y2147" s="4"/>
      <c r="Z2147" s="4" t="s">
        <v>1632</v>
      </c>
      <c r="AA2147" s="4">
        <v>2185.0</v>
      </c>
      <c r="AB2147" s="4" t="s">
        <v>101</v>
      </c>
      <c r="AC2147" s="4"/>
      <c r="AD2147" s="4"/>
      <c r="AE2147" s="4"/>
      <c r="AF2147" s="4"/>
      <c r="AG2147" s="4"/>
      <c r="AH2147" s="4"/>
      <c r="AI2147" s="4"/>
      <c r="AJ2147" s="4"/>
      <c r="AK2147" s="4"/>
      <c r="AL2147" s="4"/>
      <c r="AM2147" s="4"/>
      <c r="AN2147" s="4"/>
      <c r="AO2147" s="4"/>
      <c r="AP2147" s="4"/>
      <c r="AQ2147" s="4"/>
      <c r="AR2147" s="4"/>
      <c r="AS2147" s="4"/>
      <c r="AT2147" s="4"/>
      <c r="AU2147" s="4"/>
      <c r="AV2147" s="4"/>
      <c r="AW2147" s="4"/>
      <c r="AX2147" s="4"/>
      <c r="AY2147" s="4"/>
      <c r="AZ2147" s="4"/>
      <c r="BA2147" s="4"/>
      <c r="BB2147" s="4"/>
      <c r="BC2147" s="4"/>
      <c r="BD2147" s="4"/>
      <c r="BE2147" s="4"/>
      <c r="BF2147" s="4"/>
      <c r="BG2147" s="4"/>
      <c r="BH2147" s="4"/>
      <c r="BI2147" s="4"/>
      <c r="BJ2147" s="243" t="str">
        <f t="shared" si="191"/>
        <v>ICT_TNLT</v>
      </c>
      <c r="BK2147" s="4"/>
      <c r="BL2147" s="4"/>
      <c r="BM2147" s="4"/>
      <c r="BN2147" s="4"/>
      <c r="BO2147" s="4"/>
      <c r="BP2147" s="4"/>
      <c r="BQ2147" s="4"/>
      <c r="BR2147" s="4"/>
      <c r="BS2147" s="4"/>
      <c r="BT2147" s="4"/>
      <c r="BU2147" s="4"/>
      <c r="BV2147" s="4"/>
      <c r="BW2147" s="4"/>
      <c r="BX2147" s="4"/>
      <c r="BY2147" s="4"/>
      <c r="BZ2147" s="4"/>
      <c r="CA2147" s="4"/>
      <c r="CB2147" s="4"/>
      <c r="CC2147" s="4"/>
      <c r="CD2147" s="4"/>
      <c r="CE2147" s="4"/>
      <c r="CF2147" s="4"/>
      <c r="CG2147" s="4"/>
      <c r="CH2147" s="4"/>
      <c r="CI2147" s="4"/>
      <c r="CJ2147" s="4"/>
      <c r="CK2147" s="4"/>
      <c r="CL2147" s="4"/>
      <c r="CM2147" s="4"/>
    </row>
    <row r="2148" ht="14.25" customHeight="1">
      <c r="A2148" s="1" t="str">
        <f t="shared" si="206"/>
        <v>OK</v>
      </c>
      <c r="B2148" s="103" t="str">
        <f t="shared" si="4"/>
        <v>OK</v>
      </c>
      <c r="C2148" s="4" t="s">
        <v>9299</v>
      </c>
      <c r="D2148" s="4"/>
      <c r="E2148" s="4"/>
      <c r="F2148" s="4"/>
      <c r="G2148" s="4"/>
      <c r="H2148" s="4"/>
      <c r="I2148" s="4"/>
      <c r="J2148" s="4" t="s">
        <v>8631</v>
      </c>
      <c r="K2148" s="4"/>
      <c r="L2148" s="4" t="s">
        <v>9299</v>
      </c>
      <c r="M2148" s="4" t="s">
        <v>101</v>
      </c>
      <c r="N2148" s="4" t="s">
        <v>9</v>
      </c>
      <c r="O2148" s="4" t="s">
        <v>695</v>
      </c>
      <c r="P2148" s="4" t="s">
        <v>1380</v>
      </c>
      <c r="Q2148" s="4"/>
      <c r="R2148" s="4" t="s">
        <v>9300</v>
      </c>
      <c r="S2148" s="4" t="s">
        <v>150</v>
      </c>
      <c r="T2148" s="4" t="s">
        <v>150</v>
      </c>
      <c r="U2148" s="4" t="s">
        <v>150</v>
      </c>
      <c r="V2148" s="4" t="s">
        <v>150</v>
      </c>
      <c r="W2148" s="4" t="s">
        <v>150</v>
      </c>
      <c r="X2148" s="4" t="s">
        <v>9301</v>
      </c>
      <c r="Y2148" s="4" t="s">
        <v>9302</v>
      </c>
      <c r="Z2148" s="4"/>
      <c r="AA2148" s="4">
        <v>2186.0</v>
      </c>
      <c r="AB2148" s="4" t="s">
        <v>13</v>
      </c>
      <c r="AC2148" s="4"/>
      <c r="AD2148" s="4"/>
      <c r="AE2148" s="4"/>
      <c r="AF2148" s="4"/>
      <c r="AG2148" s="4"/>
      <c r="AH2148" s="4"/>
      <c r="AI2148" s="4"/>
      <c r="AJ2148" s="4"/>
      <c r="AK2148" s="4"/>
      <c r="AL2148" s="4"/>
      <c r="AM2148" s="4"/>
      <c r="AN2148" s="4"/>
      <c r="AO2148" s="4"/>
      <c r="AP2148" s="4"/>
      <c r="AQ2148" s="4"/>
      <c r="AR2148" s="4"/>
      <c r="AS2148" s="4"/>
      <c r="AT2148" s="4"/>
      <c r="AU2148" s="4"/>
      <c r="AV2148" s="4"/>
      <c r="AW2148" s="4"/>
      <c r="AX2148" s="4"/>
      <c r="AY2148" s="4"/>
      <c r="AZ2148" s="4"/>
      <c r="BA2148" s="4"/>
      <c r="BB2148" s="4"/>
      <c r="BC2148" s="4"/>
      <c r="BD2148" s="4"/>
      <c r="BE2148" s="4"/>
      <c r="BF2148" s="4"/>
      <c r="BG2148" s="4"/>
      <c r="BH2148" s="4"/>
      <c r="BI2148" s="4"/>
      <c r="BJ2148" s="243" t="str">
        <f t="shared" si="191"/>
        <v>TL</v>
      </c>
      <c r="BK2148" s="4"/>
      <c r="BL2148" s="4"/>
      <c r="BM2148" s="4"/>
      <c r="BN2148" s="4"/>
      <c r="BO2148" s="4"/>
      <c r="BP2148" s="4"/>
      <c r="BQ2148" s="4"/>
      <c r="BR2148" s="4"/>
      <c r="BS2148" s="4"/>
      <c r="BT2148" s="4"/>
      <c r="BU2148" s="4"/>
      <c r="BV2148" s="4"/>
      <c r="BW2148" s="4"/>
      <c r="BX2148" s="4"/>
      <c r="BY2148" s="4"/>
      <c r="BZ2148" s="4"/>
      <c r="CA2148" s="4"/>
      <c r="CB2148" s="4"/>
      <c r="CC2148" s="4"/>
      <c r="CD2148" s="4"/>
      <c r="CE2148" s="4"/>
      <c r="CF2148" s="4"/>
      <c r="CG2148" s="4"/>
      <c r="CH2148" s="4"/>
      <c r="CI2148" s="4"/>
      <c r="CJ2148" s="4"/>
      <c r="CK2148" s="4"/>
      <c r="CL2148" s="4"/>
      <c r="CM2148" s="4"/>
    </row>
    <row r="2149" ht="14.25" customHeight="1">
      <c r="A2149" s="1"/>
      <c r="B2149" s="103" t="str">
        <f t="shared" si="4"/>
        <v>Thêm</v>
      </c>
      <c r="C2149" s="4"/>
      <c r="D2149" s="4"/>
      <c r="E2149" s="4"/>
      <c r="F2149" s="4"/>
      <c r="G2149" s="4"/>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4"/>
      <c r="AH2149" s="4"/>
      <c r="AI2149" s="4"/>
      <c r="AJ2149" s="4"/>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c r="BI2149" s="4"/>
      <c r="BJ2149" s="243" t="str">
        <f t="shared" si="191"/>
        <v/>
      </c>
      <c r="BK2149" s="4"/>
      <c r="BL2149" s="4"/>
      <c r="BM2149" s="4"/>
      <c r="BN2149" s="4"/>
      <c r="BO2149" s="4"/>
      <c r="BP2149" s="4"/>
      <c r="BQ2149" s="4"/>
      <c r="BR2149" s="4"/>
      <c r="BS2149" s="4"/>
      <c r="BT2149" s="4"/>
      <c r="BU2149" s="4"/>
      <c r="BV2149" s="4"/>
      <c r="BW2149" s="4"/>
      <c r="BX2149" s="4"/>
      <c r="BY2149" s="4"/>
      <c r="BZ2149" s="4"/>
      <c r="CA2149" s="4"/>
      <c r="CB2149" s="4"/>
      <c r="CC2149" s="4"/>
      <c r="CD2149" s="4"/>
      <c r="CE2149" s="4"/>
      <c r="CF2149" s="4"/>
      <c r="CG2149" s="4"/>
      <c r="CH2149" s="4"/>
      <c r="CI2149" s="4"/>
      <c r="CJ2149" s="4"/>
      <c r="CK2149" s="4"/>
      <c r="CL2149" s="4"/>
      <c r="CM2149" s="4"/>
    </row>
    <row r="2150" ht="14.25" customHeight="1">
      <c r="A2150" s="1" t="str">
        <f t="shared" ref="A2150:A2151" si="207">SWITCH(B2150,"OK",IF(ISBLANK(R2150),IF(ISBLANK(P2150),"Giữ chỗ nhóm","Giữ chỗ"),"OK"),"Chưa làm",IF(P2150&lt;&gt;"","Giữ chỗ",""),0,IF(ISBLANK(R2150),"Thêm",""),"")</f>
        <v/>
      </c>
      <c r="B2150" s="103" t="str">
        <f t="shared" si="4"/>
        <v>Có sẵn</v>
      </c>
      <c r="C2150" s="4" t="s">
        <v>9299</v>
      </c>
      <c r="D2150" s="4"/>
      <c r="E2150" s="4"/>
      <c r="F2150" s="4"/>
      <c r="G2150" s="4"/>
      <c r="H2150" s="4"/>
      <c r="I2150" s="4"/>
      <c r="J2150" s="4"/>
      <c r="K2150" s="4"/>
      <c r="L2150" s="4" t="s">
        <v>9299</v>
      </c>
      <c r="M2150" s="4"/>
      <c r="N2150" s="4"/>
      <c r="O2150" s="4"/>
      <c r="P2150" s="4"/>
      <c r="Q2150" s="4" t="s">
        <v>144</v>
      </c>
      <c r="R2150" s="4" t="s">
        <v>9303</v>
      </c>
      <c r="S2150" s="4" t="s">
        <v>9304</v>
      </c>
      <c r="T2150" s="4" t="s">
        <v>9305</v>
      </c>
      <c r="U2150" s="4" t="s">
        <v>9306</v>
      </c>
      <c r="V2150" s="4" t="s">
        <v>9307</v>
      </c>
      <c r="W2150" s="4" t="s">
        <v>150</v>
      </c>
      <c r="X2150" s="4" t="s">
        <v>171</v>
      </c>
      <c r="Y2150" s="4"/>
      <c r="Z2150" s="4" t="s">
        <v>1776</v>
      </c>
      <c r="AA2150" s="4">
        <v>2188.0</v>
      </c>
      <c r="AB2150" s="4" t="s">
        <v>101</v>
      </c>
      <c r="AC2150" s="4"/>
      <c r="AD2150" s="4"/>
      <c r="AE2150" s="4"/>
      <c r="AF2150" s="4"/>
      <c r="AG2150" s="4"/>
      <c r="AH2150" s="4"/>
      <c r="AI2150" s="4"/>
      <c r="AJ2150" s="4"/>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c r="BI2150" s="4"/>
      <c r="BJ2150" s="243" t="str">
        <f t="shared" si="191"/>
        <v>ICT_TNLT</v>
      </c>
      <c r="BK2150" s="4"/>
      <c r="BL2150" s="4"/>
      <c r="BM2150" s="4"/>
      <c r="BN2150" s="4"/>
      <c r="BO2150" s="4"/>
      <c r="BP2150" s="4"/>
      <c r="BQ2150" s="4"/>
      <c r="BR2150" s="4"/>
      <c r="BS2150" s="4"/>
      <c r="BT2150" s="4"/>
      <c r="BU2150" s="4"/>
      <c r="BV2150" s="4"/>
      <c r="BW2150" s="4"/>
      <c r="BX2150" s="4"/>
      <c r="BY2150" s="4"/>
      <c r="BZ2150" s="4"/>
      <c r="CA2150" s="4"/>
      <c r="CB2150" s="4"/>
      <c r="CC2150" s="4"/>
      <c r="CD2150" s="4"/>
      <c r="CE2150" s="4"/>
      <c r="CF2150" s="4"/>
      <c r="CG2150" s="4"/>
      <c r="CH2150" s="4"/>
      <c r="CI2150" s="4"/>
      <c r="CJ2150" s="4"/>
      <c r="CK2150" s="4"/>
      <c r="CL2150" s="4"/>
      <c r="CM2150" s="4"/>
    </row>
    <row r="2151" ht="14.25" customHeight="1">
      <c r="A2151" s="1" t="str">
        <f t="shared" si="207"/>
        <v/>
      </c>
      <c r="B2151" s="103" t="str">
        <f t="shared" si="4"/>
        <v>Tự do chọn</v>
      </c>
      <c r="C2151" s="4" t="s">
        <v>9309</v>
      </c>
      <c r="D2151" s="4"/>
      <c r="E2151" s="4"/>
      <c r="F2151" s="4"/>
      <c r="G2151" s="4"/>
      <c r="H2151" s="4"/>
      <c r="I2151" s="4"/>
      <c r="J2151" s="4" t="s">
        <v>8631</v>
      </c>
      <c r="K2151" s="4"/>
      <c r="L2151" s="4" t="s">
        <v>9309</v>
      </c>
      <c r="M2151" s="4" t="s">
        <v>101</v>
      </c>
      <c r="N2151" s="4" t="s">
        <v>9</v>
      </c>
      <c r="O2151" s="4"/>
      <c r="P2151" s="4"/>
      <c r="Q2151" s="4"/>
      <c r="R2151" s="4" t="s">
        <v>150</v>
      </c>
      <c r="S2151" s="4" t="s">
        <v>150</v>
      </c>
      <c r="T2151" s="4" t="s">
        <v>150</v>
      </c>
      <c r="U2151" s="4" t="s">
        <v>150</v>
      </c>
      <c r="V2151" s="4" t="s">
        <v>150</v>
      </c>
      <c r="W2151" s="4" t="s">
        <v>150</v>
      </c>
      <c r="X2151" s="4" t="s">
        <v>150</v>
      </c>
      <c r="Y2151" s="4"/>
      <c r="Z2151" s="4"/>
      <c r="AA2151" s="4">
        <v>2189.0</v>
      </c>
      <c r="AB2151" s="4" t="s">
        <v>13</v>
      </c>
      <c r="AC2151" s="4"/>
      <c r="AD2151" s="4"/>
      <c r="AE2151" s="4"/>
      <c r="AF2151" s="4"/>
      <c r="AG2151" s="4"/>
      <c r="AH2151" s="4"/>
      <c r="AI2151" s="4"/>
      <c r="AJ2151" s="4"/>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c r="BI2151" s="4"/>
      <c r="BJ2151" s="243" t="str">
        <f t="shared" si="191"/>
        <v>TL</v>
      </c>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c r="CL2151" s="4"/>
      <c r="CM2151" s="4"/>
    </row>
    <row r="2152" ht="14.25" customHeight="1">
      <c r="A2152" s="1"/>
      <c r="B2152" s="103" t="str">
        <f t="shared" si="4"/>
        <v>Thêm</v>
      </c>
      <c r="C2152" s="4"/>
      <c r="D2152" s="4"/>
      <c r="E2152" s="4"/>
      <c r="F2152" s="4"/>
      <c r="G2152" s="4"/>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4"/>
      <c r="AH2152" s="4"/>
      <c r="AI2152" s="4"/>
      <c r="AJ2152" s="4"/>
      <c r="AK2152" s="4"/>
      <c r="AL2152" s="4"/>
      <c r="AM2152" s="4"/>
      <c r="AN2152" s="4"/>
      <c r="AO2152" s="4"/>
      <c r="AP2152" s="4"/>
      <c r="AQ2152" s="4"/>
      <c r="AR2152" s="4"/>
      <c r="AS2152" s="4"/>
      <c r="AT2152" s="4"/>
      <c r="AU2152" s="4"/>
      <c r="AV2152" s="4"/>
      <c r="AW2152" s="4"/>
      <c r="AX2152" s="4"/>
      <c r="AY2152" s="4"/>
      <c r="AZ2152" s="4"/>
      <c r="BA2152" s="4"/>
      <c r="BB2152" s="4"/>
      <c r="BC2152" s="4"/>
      <c r="BD2152" s="4"/>
      <c r="BE2152" s="4"/>
      <c r="BF2152" s="4"/>
      <c r="BG2152" s="4"/>
      <c r="BH2152" s="4"/>
      <c r="BI2152" s="4"/>
      <c r="BJ2152" s="243" t="str">
        <f t="shared" si="191"/>
        <v/>
      </c>
      <c r="BK2152" s="4"/>
      <c r="BL2152" s="4"/>
      <c r="BM2152" s="4"/>
      <c r="BN2152" s="4"/>
      <c r="BO2152" s="4"/>
      <c r="BP2152" s="4"/>
      <c r="BQ2152" s="4"/>
      <c r="BR2152" s="4"/>
      <c r="BS2152" s="4"/>
      <c r="BT2152" s="4"/>
      <c r="BU2152" s="4"/>
      <c r="BV2152" s="4"/>
      <c r="BW2152" s="4"/>
      <c r="BX2152" s="4"/>
      <c r="BY2152" s="4"/>
      <c r="BZ2152" s="4"/>
      <c r="CA2152" s="4"/>
      <c r="CB2152" s="4"/>
      <c r="CC2152" s="4"/>
      <c r="CD2152" s="4"/>
      <c r="CE2152" s="4"/>
      <c r="CF2152" s="4"/>
      <c r="CG2152" s="4"/>
      <c r="CH2152" s="4"/>
      <c r="CI2152" s="4"/>
      <c r="CJ2152" s="4"/>
      <c r="CK2152" s="4"/>
      <c r="CL2152" s="4"/>
      <c r="CM2152" s="4"/>
    </row>
    <row r="2153" ht="14.25" customHeight="1">
      <c r="A2153" s="1" t="str">
        <f t="shared" ref="A2153:A2155" si="208">SWITCH(B2153,"OK",IF(ISBLANK(R2153),IF(ISBLANK(P2153),"Giữ chỗ nhóm","Giữ chỗ"),"OK"),"Chưa làm",IF(P2153&lt;&gt;"","Giữ chỗ",""),0,IF(ISBLANK(R2153),"Thêm",""),"")</f>
        <v/>
      </c>
      <c r="B2153" s="103" t="str">
        <f t="shared" si="4"/>
        <v>Có sẵn</v>
      </c>
      <c r="C2153" s="4" t="s">
        <v>9309</v>
      </c>
      <c r="D2153" s="4"/>
      <c r="E2153" s="4"/>
      <c r="F2153" s="4"/>
      <c r="G2153" s="4"/>
      <c r="H2153" s="4"/>
      <c r="I2153" s="4"/>
      <c r="J2153" s="4"/>
      <c r="K2153" s="4"/>
      <c r="L2153" s="4" t="s">
        <v>9309</v>
      </c>
      <c r="M2153" s="4"/>
      <c r="N2153" s="4"/>
      <c r="O2153" s="4"/>
      <c r="P2153" s="4"/>
      <c r="Q2153" s="4" t="s">
        <v>144</v>
      </c>
      <c r="R2153" s="4" t="s">
        <v>9310</v>
      </c>
      <c r="S2153" s="4" t="s">
        <v>9311</v>
      </c>
      <c r="T2153" s="4" t="s">
        <v>9312</v>
      </c>
      <c r="U2153" s="4" t="s">
        <v>9313</v>
      </c>
      <c r="V2153" s="4" t="s">
        <v>9314</v>
      </c>
      <c r="W2153" s="4" t="s">
        <v>150</v>
      </c>
      <c r="X2153" s="4" t="s">
        <v>171</v>
      </c>
      <c r="Y2153" s="4"/>
      <c r="Z2153" s="4" t="s">
        <v>3265</v>
      </c>
      <c r="AA2153" s="4">
        <v>2191.0</v>
      </c>
      <c r="AB2153" s="4" t="s">
        <v>101</v>
      </c>
      <c r="AC2153" s="4"/>
      <c r="AD2153" s="4"/>
      <c r="AE2153" s="4"/>
      <c r="AF2153" s="4"/>
      <c r="AG2153" s="4"/>
      <c r="AH2153" s="4"/>
      <c r="AI2153" s="4"/>
      <c r="AJ2153" s="4"/>
      <c r="AK2153" s="4"/>
      <c r="AL2153" s="4"/>
      <c r="AM2153" s="4"/>
      <c r="AN2153" s="4"/>
      <c r="AO2153" s="4"/>
      <c r="AP2153" s="4"/>
      <c r="AQ2153" s="4"/>
      <c r="AR2153" s="4"/>
      <c r="AS2153" s="4"/>
      <c r="AT2153" s="4"/>
      <c r="AU2153" s="4"/>
      <c r="AV2153" s="4"/>
      <c r="AW2153" s="4"/>
      <c r="AX2153" s="4"/>
      <c r="AY2153" s="4"/>
      <c r="AZ2153" s="4"/>
      <c r="BA2153" s="4"/>
      <c r="BB2153" s="4"/>
      <c r="BC2153" s="4"/>
      <c r="BD2153" s="4"/>
      <c r="BE2153" s="4"/>
      <c r="BF2153" s="4"/>
      <c r="BG2153" s="4"/>
      <c r="BH2153" s="4"/>
      <c r="BI2153" s="4"/>
      <c r="BJ2153" s="243" t="str">
        <f t="shared" si="191"/>
        <v>ICT_TNLT</v>
      </c>
      <c r="BK2153" s="4"/>
      <c r="BL2153" s="4"/>
      <c r="BM2153" s="4"/>
      <c r="BN2153" s="4"/>
      <c r="BO2153" s="4"/>
      <c r="BP2153" s="4"/>
      <c r="BQ2153" s="4"/>
      <c r="BR2153" s="4"/>
      <c r="BS2153" s="4"/>
      <c r="BT2153" s="4"/>
      <c r="BU2153" s="4"/>
      <c r="BV2153" s="4"/>
      <c r="BW2153" s="4"/>
      <c r="BX2153" s="4"/>
      <c r="BY2153" s="4"/>
      <c r="BZ2153" s="4"/>
      <c r="CA2153" s="4"/>
      <c r="CB2153" s="4"/>
      <c r="CC2153" s="4"/>
      <c r="CD2153" s="4"/>
      <c r="CE2153" s="4"/>
      <c r="CF2153" s="4"/>
      <c r="CG2153" s="4"/>
      <c r="CH2153" s="4"/>
      <c r="CI2153" s="4"/>
      <c r="CJ2153" s="4"/>
      <c r="CK2153" s="4"/>
      <c r="CL2153" s="4"/>
      <c r="CM2153" s="4"/>
    </row>
    <row r="2154" ht="14.25" customHeight="1">
      <c r="A2154" s="1" t="str">
        <f t="shared" si="208"/>
        <v/>
      </c>
      <c r="B2154" s="103" t="str">
        <f t="shared" si="4"/>
        <v>Có sẵn</v>
      </c>
      <c r="C2154" s="4" t="s">
        <v>9309</v>
      </c>
      <c r="D2154" s="4"/>
      <c r="E2154" s="4"/>
      <c r="F2154" s="4"/>
      <c r="G2154" s="4"/>
      <c r="H2154" s="4"/>
      <c r="I2154" s="4"/>
      <c r="J2154" s="4"/>
      <c r="K2154" s="4"/>
      <c r="L2154" s="4" t="s">
        <v>9309</v>
      </c>
      <c r="M2154" s="4"/>
      <c r="N2154" s="4"/>
      <c r="O2154" s="4"/>
      <c r="P2154" s="4"/>
      <c r="Q2154" s="4" t="s">
        <v>144</v>
      </c>
      <c r="R2154" s="4" t="s">
        <v>9315</v>
      </c>
      <c r="S2154" s="4" t="s">
        <v>9316</v>
      </c>
      <c r="T2154" s="4" t="s">
        <v>9317</v>
      </c>
      <c r="U2154" s="4" t="s">
        <v>9317</v>
      </c>
      <c r="V2154" s="4" t="s">
        <v>7965</v>
      </c>
      <c r="W2154" s="4" t="s">
        <v>150</v>
      </c>
      <c r="X2154" s="4" t="s">
        <v>99</v>
      </c>
      <c r="Y2154" s="4"/>
      <c r="Z2154" s="4" t="s">
        <v>2458</v>
      </c>
      <c r="AA2154" s="4">
        <v>2192.0</v>
      </c>
      <c r="AB2154" s="4" t="s">
        <v>101</v>
      </c>
      <c r="AC2154" s="4"/>
      <c r="AD2154" s="4"/>
      <c r="AE2154" s="4"/>
      <c r="AF2154" s="4"/>
      <c r="AG2154" s="4"/>
      <c r="AH2154" s="4"/>
      <c r="AI2154" s="4"/>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c r="BI2154" s="4"/>
      <c r="BJ2154" s="243" t="str">
        <f t="shared" si="191"/>
        <v>ICT_TNLT</v>
      </c>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c r="CL2154" s="4"/>
      <c r="CM2154" s="4"/>
    </row>
    <row r="2155" ht="14.25" customHeight="1">
      <c r="A2155" s="1" t="str">
        <f t="shared" si="208"/>
        <v>OK</v>
      </c>
      <c r="B2155" s="103" t="str">
        <f t="shared" si="4"/>
        <v>OK</v>
      </c>
      <c r="C2155" s="4" t="s">
        <v>9318</v>
      </c>
      <c r="D2155" s="4"/>
      <c r="E2155" s="4"/>
      <c r="F2155" s="4"/>
      <c r="G2155" s="4"/>
      <c r="H2155" s="4"/>
      <c r="I2155" s="4"/>
      <c r="J2155" s="4" t="s">
        <v>8631</v>
      </c>
      <c r="K2155" s="4"/>
      <c r="L2155" s="4" t="s">
        <v>9318</v>
      </c>
      <c r="M2155" s="4" t="s">
        <v>101</v>
      </c>
      <c r="N2155" s="4" t="s">
        <v>9</v>
      </c>
      <c r="O2155" s="4" t="s">
        <v>1400</v>
      </c>
      <c r="P2155" s="4" t="s">
        <v>2120</v>
      </c>
      <c r="Q2155" s="4"/>
      <c r="R2155" s="4" t="s">
        <v>9319</v>
      </c>
      <c r="S2155" s="4" t="s">
        <v>150</v>
      </c>
      <c r="T2155" s="4" t="s">
        <v>150</v>
      </c>
      <c r="U2155" s="4" t="s">
        <v>150</v>
      </c>
      <c r="V2155" s="4" t="s">
        <v>150</v>
      </c>
      <c r="W2155" s="4" t="s">
        <v>150</v>
      </c>
      <c r="X2155" s="4" t="s">
        <v>9320</v>
      </c>
      <c r="Y2155" s="4" t="s">
        <v>9321</v>
      </c>
      <c r="Z2155" s="4"/>
      <c r="AA2155" s="4">
        <v>2193.0</v>
      </c>
      <c r="AB2155" s="4" t="s">
        <v>13</v>
      </c>
      <c r="AC2155" s="4"/>
      <c r="AD2155" s="4"/>
      <c r="AE2155" s="4"/>
      <c r="AF2155" s="4"/>
      <c r="AG2155" s="4"/>
      <c r="AH2155" s="4"/>
      <c r="AI2155" s="4"/>
      <c r="AJ2155" s="4"/>
      <c r="AK2155" s="4"/>
      <c r="AL2155" s="4"/>
      <c r="AM2155" s="4"/>
      <c r="AN2155" s="4"/>
      <c r="AO2155" s="4"/>
      <c r="AP2155" s="4"/>
      <c r="AQ2155" s="4"/>
      <c r="AR2155" s="4"/>
      <c r="AS2155" s="4"/>
      <c r="AT2155" s="4"/>
      <c r="AU2155" s="4"/>
      <c r="AV2155" s="4"/>
      <c r="AW2155" s="4"/>
      <c r="AX2155" s="4"/>
      <c r="AY2155" s="4"/>
      <c r="AZ2155" s="4"/>
      <c r="BA2155" s="4"/>
      <c r="BB2155" s="4"/>
      <c r="BC2155" s="4"/>
      <c r="BD2155" s="4"/>
      <c r="BE2155" s="4"/>
      <c r="BF2155" s="4"/>
      <c r="BG2155" s="4"/>
      <c r="BH2155" s="4"/>
      <c r="BI2155" s="4"/>
      <c r="BJ2155" s="243" t="str">
        <f t="shared" si="191"/>
        <v>TL</v>
      </c>
      <c r="BK2155" s="4"/>
      <c r="BL2155" s="4"/>
      <c r="BM2155" s="4"/>
      <c r="BN2155" s="4"/>
      <c r="BO2155" s="4"/>
      <c r="BP2155" s="4"/>
      <c r="BQ2155" s="4"/>
      <c r="BR2155" s="4"/>
      <c r="BS2155" s="4"/>
      <c r="BT2155" s="4"/>
      <c r="BU2155" s="4"/>
      <c r="BV2155" s="4"/>
      <c r="BW2155" s="4"/>
      <c r="BX2155" s="4"/>
      <c r="BY2155" s="4"/>
      <c r="BZ2155" s="4"/>
      <c r="CA2155" s="4"/>
      <c r="CB2155" s="4"/>
      <c r="CC2155" s="4"/>
      <c r="CD2155" s="4"/>
      <c r="CE2155" s="4"/>
      <c r="CF2155" s="4"/>
      <c r="CG2155" s="4"/>
      <c r="CH2155" s="4"/>
      <c r="CI2155" s="4"/>
      <c r="CJ2155" s="4"/>
      <c r="CK2155" s="4"/>
      <c r="CL2155" s="4"/>
      <c r="CM2155" s="4"/>
    </row>
    <row r="2156" ht="14.25" customHeight="1">
      <c r="A2156" s="1"/>
      <c r="B2156" s="103" t="str">
        <f t="shared" si="4"/>
        <v>Thêm</v>
      </c>
      <c r="C2156" s="4"/>
      <c r="D2156" s="4"/>
      <c r="E2156" s="4"/>
      <c r="F2156" s="4"/>
      <c r="G2156" s="4"/>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4"/>
      <c r="AH2156" s="4"/>
      <c r="AI2156" s="4"/>
      <c r="AJ2156" s="4"/>
      <c r="AK2156" s="4"/>
      <c r="AL2156" s="4"/>
      <c r="AM2156" s="4"/>
      <c r="AN2156" s="4"/>
      <c r="AO2156" s="4"/>
      <c r="AP2156" s="4"/>
      <c r="AQ2156" s="4"/>
      <c r="AR2156" s="4"/>
      <c r="AS2156" s="4"/>
      <c r="AT2156" s="4"/>
      <c r="AU2156" s="4"/>
      <c r="AV2156" s="4"/>
      <c r="AW2156" s="4"/>
      <c r="AX2156" s="4"/>
      <c r="AY2156" s="4"/>
      <c r="AZ2156" s="4"/>
      <c r="BA2156" s="4"/>
      <c r="BB2156" s="4"/>
      <c r="BC2156" s="4"/>
      <c r="BD2156" s="4"/>
      <c r="BE2156" s="4"/>
      <c r="BF2156" s="4"/>
      <c r="BG2156" s="4"/>
      <c r="BH2156" s="4"/>
      <c r="BI2156" s="4"/>
      <c r="BJ2156" s="243" t="str">
        <f t="shared" si="191"/>
        <v/>
      </c>
      <c r="BK2156" s="4"/>
      <c r="BL2156" s="4"/>
      <c r="BM2156" s="4"/>
      <c r="BN2156" s="4"/>
      <c r="BO2156" s="4"/>
      <c r="BP2156" s="4"/>
      <c r="BQ2156" s="4"/>
      <c r="BR2156" s="4"/>
      <c r="BS2156" s="4"/>
      <c r="BT2156" s="4"/>
      <c r="BU2156" s="4"/>
      <c r="BV2156" s="4"/>
      <c r="BW2156" s="4"/>
      <c r="BX2156" s="4"/>
      <c r="BY2156" s="4"/>
      <c r="BZ2156" s="4"/>
      <c r="CA2156" s="4"/>
      <c r="CB2156" s="4"/>
      <c r="CC2156" s="4"/>
      <c r="CD2156" s="4"/>
      <c r="CE2156" s="4"/>
      <c r="CF2156" s="4"/>
      <c r="CG2156" s="4"/>
      <c r="CH2156" s="4"/>
      <c r="CI2156" s="4"/>
      <c r="CJ2156" s="4"/>
      <c r="CK2156" s="4"/>
      <c r="CL2156" s="4"/>
      <c r="CM2156" s="4"/>
    </row>
    <row r="2157" ht="14.25" customHeight="1">
      <c r="A2157" s="1" t="str">
        <f>SWITCH(B2157,"OK",IF(ISBLANK(R2157),IF(ISBLANK(P2157),"Giữ chỗ nhóm","Giữ chỗ"),"OK"),"Chưa làm",IF(P2157&lt;&gt;"","Giữ chỗ",""),0,IF(ISBLANK(R2157),"Thêm",""),"")</f>
        <v/>
      </c>
      <c r="B2157" s="103" t="str">
        <f t="shared" si="4"/>
        <v>Tự do chọn</v>
      </c>
      <c r="C2157" s="4" t="s">
        <v>9322</v>
      </c>
      <c r="D2157" s="4"/>
      <c r="E2157" s="4"/>
      <c r="F2157" s="4"/>
      <c r="G2157" s="4"/>
      <c r="H2157" s="4"/>
      <c r="I2157" s="4"/>
      <c r="J2157" s="4" t="s">
        <v>8631</v>
      </c>
      <c r="K2157" s="4"/>
      <c r="L2157" s="4" t="s">
        <v>9322</v>
      </c>
      <c r="M2157" s="4" t="s">
        <v>101</v>
      </c>
      <c r="N2157" s="4" t="s">
        <v>9</v>
      </c>
      <c r="O2157" s="4"/>
      <c r="P2157" s="4"/>
      <c r="Q2157" s="4"/>
      <c r="R2157" s="4" t="s">
        <v>150</v>
      </c>
      <c r="S2157" s="4" t="s">
        <v>150</v>
      </c>
      <c r="T2157" s="4" t="s">
        <v>150</v>
      </c>
      <c r="U2157" s="4" t="s">
        <v>150</v>
      </c>
      <c r="V2157" s="4" t="s">
        <v>150</v>
      </c>
      <c r="W2157" s="4" t="s">
        <v>150</v>
      </c>
      <c r="X2157" s="4" t="s">
        <v>150</v>
      </c>
      <c r="Y2157" s="4"/>
      <c r="Z2157" s="4"/>
      <c r="AA2157" s="4">
        <v>2195.0</v>
      </c>
      <c r="AB2157" s="4" t="s">
        <v>13</v>
      </c>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c r="BI2157" s="4"/>
      <c r="BJ2157" s="243" t="str">
        <f t="shared" si="191"/>
        <v>TL</v>
      </c>
      <c r="BK2157" s="4"/>
      <c r="BL2157" s="4"/>
      <c r="BM2157" s="4"/>
      <c r="BN2157" s="4"/>
      <c r="BO2157" s="4"/>
      <c r="BP2157" s="4"/>
      <c r="BQ2157" s="4"/>
      <c r="BR2157" s="4"/>
      <c r="BS2157" s="4"/>
      <c r="BT2157" s="4"/>
      <c r="BU2157" s="4"/>
      <c r="BV2157" s="4"/>
      <c r="BW2157" s="4"/>
      <c r="BX2157" s="4"/>
      <c r="BY2157" s="4"/>
      <c r="BZ2157" s="4"/>
      <c r="CA2157" s="4"/>
      <c r="CB2157" s="4"/>
      <c r="CC2157" s="4"/>
      <c r="CD2157" s="4"/>
      <c r="CE2157" s="4"/>
      <c r="CF2157" s="4"/>
      <c r="CG2157" s="4"/>
      <c r="CH2157" s="4"/>
      <c r="CI2157" s="4"/>
      <c r="CJ2157" s="4"/>
      <c r="CK2157" s="4"/>
      <c r="CL2157" s="4"/>
      <c r="CM2157" s="4"/>
    </row>
    <row r="2158" ht="14.25" customHeight="1">
      <c r="A2158" s="1"/>
      <c r="B2158" s="103" t="str">
        <f t="shared" si="4"/>
        <v>Thêm</v>
      </c>
      <c r="C2158" s="4"/>
      <c r="D2158" s="4"/>
      <c r="E2158" s="4"/>
      <c r="F2158" s="4"/>
      <c r="G2158" s="4"/>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4"/>
      <c r="AH2158" s="4"/>
      <c r="AI2158" s="4"/>
      <c r="AJ2158" s="4"/>
      <c r="AK2158" s="4"/>
      <c r="AL2158" s="4"/>
      <c r="AM2158" s="4"/>
      <c r="AN2158" s="4"/>
      <c r="AO2158" s="4"/>
      <c r="AP2158" s="4"/>
      <c r="AQ2158" s="4"/>
      <c r="AR2158" s="4"/>
      <c r="AS2158" s="4"/>
      <c r="AT2158" s="4"/>
      <c r="AU2158" s="4"/>
      <c r="AV2158" s="4"/>
      <c r="AW2158" s="4"/>
      <c r="AX2158" s="4"/>
      <c r="AY2158" s="4"/>
      <c r="AZ2158" s="4"/>
      <c r="BA2158" s="4"/>
      <c r="BB2158" s="4"/>
      <c r="BC2158" s="4"/>
      <c r="BD2158" s="4"/>
      <c r="BE2158" s="4"/>
      <c r="BF2158" s="4"/>
      <c r="BG2158" s="4"/>
      <c r="BH2158" s="4"/>
      <c r="BI2158" s="4"/>
      <c r="BJ2158" s="243" t="str">
        <f t="shared" si="191"/>
        <v/>
      </c>
      <c r="BK2158" s="4"/>
      <c r="BL2158" s="4"/>
      <c r="BM2158" s="4"/>
      <c r="BN2158" s="4"/>
      <c r="BO2158" s="4"/>
      <c r="BP2158" s="4"/>
      <c r="BQ2158" s="4"/>
      <c r="BR2158" s="4"/>
      <c r="BS2158" s="4"/>
      <c r="BT2158" s="4"/>
      <c r="BU2158" s="4"/>
      <c r="BV2158" s="4"/>
      <c r="BW2158" s="4"/>
      <c r="BX2158" s="4"/>
      <c r="BY2158" s="4"/>
      <c r="BZ2158" s="4"/>
      <c r="CA2158" s="4"/>
      <c r="CB2158" s="4"/>
      <c r="CC2158" s="4"/>
      <c r="CD2158" s="4"/>
      <c r="CE2158" s="4"/>
      <c r="CF2158" s="4"/>
      <c r="CG2158" s="4"/>
      <c r="CH2158" s="4"/>
      <c r="CI2158" s="4"/>
      <c r="CJ2158" s="4"/>
      <c r="CK2158" s="4"/>
      <c r="CL2158" s="4"/>
      <c r="CM2158" s="4"/>
    </row>
    <row r="2159" ht="14.25" customHeight="1">
      <c r="A2159" s="1" t="str">
        <f>SWITCH(B2159,"OK",IF(ISBLANK(R2159),IF(ISBLANK(P2159),"Giữ chỗ nhóm","Giữ chỗ"),"OK"),"Chưa làm",IF(P2159&lt;&gt;"","Giữ chỗ",""),0,IF(ISBLANK(R2159),"Thêm",""),"")</f>
        <v/>
      </c>
      <c r="B2159" s="103" t="str">
        <f t="shared" si="4"/>
        <v>Tự do chọn</v>
      </c>
      <c r="C2159" s="4" t="s">
        <v>9323</v>
      </c>
      <c r="D2159" s="4"/>
      <c r="E2159" s="4"/>
      <c r="F2159" s="4"/>
      <c r="G2159" s="4"/>
      <c r="H2159" s="4"/>
      <c r="I2159" s="4"/>
      <c r="J2159" s="4" t="s">
        <v>8631</v>
      </c>
      <c r="K2159" s="4"/>
      <c r="L2159" s="4" t="s">
        <v>9323</v>
      </c>
      <c r="M2159" s="4" t="s">
        <v>101</v>
      </c>
      <c r="N2159" s="4" t="s">
        <v>9</v>
      </c>
      <c r="O2159" s="4"/>
      <c r="P2159" s="4"/>
      <c r="Q2159" s="4"/>
      <c r="R2159" s="4" t="s">
        <v>150</v>
      </c>
      <c r="S2159" s="4" t="s">
        <v>150</v>
      </c>
      <c r="T2159" s="4" t="s">
        <v>150</v>
      </c>
      <c r="U2159" s="4" t="s">
        <v>150</v>
      </c>
      <c r="V2159" s="4" t="s">
        <v>150</v>
      </c>
      <c r="W2159" s="4" t="s">
        <v>150</v>
      </c>
      <c r="X2159" s="4" t="s">
        <v>150</v>
      </c>
      <c r="Y2159" s="4"/>
      <c r="Z2159" s="4"/>
      <c r="AA2159" s="4">
        <v>2197.0</v>
      </c>
      <c r="AB2159" s="4" t="s">
        <v>13</v>
      </c>
      <c r="AC2159" s="4"/>
      <c r="AD2159" s="4"/>
      <c r="AE2159" s="4"/>
      <c r="AF2159" s="4"/>
      <c r="AG2159" s="4"/>
      <c r="AH2159" s="4"/>
      <c r="AI2159" s="4"/>
      <c r="AJ2159" s="4"/>
      <c r="AK2159" s="4"/>
      <c r="AL2159" s="4"/>
      <c r="AM2159" s="4"/>
      <c r="AN2159" s="4"/>
      <c r="AO2159" s="4"/>
      <c r="AP2159" s="4"/>
      <c r="AQ2159" s="4"/>
      <c r="AR2159" s="4"/>
      <c r="AS2159" s="4"/>
      <c r="AT2159" s="4"/>
      <c r="AU2159" s="4"/>
      <c r="AV2159" s="4"/>
      <c r="AW2159" s="4"/>
      <c r="AX2159" s="4"/>
      <c r="AY2159" s="4"/>
      <c r="AZ2159" s="4"/>
      <c r="BA2159" s="4"/>
      <c r="BB2159" s="4"/>
      <c r="BC2159" s="4"/>
      <c r="BD2159" s="4"/>
      <c r="BE2159" s="4"/>
      <c r="BF2159" s="4"/>
      <c r="BG2159" s="4"/>
      <c r="BH2159" s="4"/>
      <c r="BI2159" s="4"/>
      <c r="BJ2159" s="243" t="str">
        <f t="shared" si="191"/>
        <v>TL</v>
      </c>
      <c r="BK2159" s="4"/>
      <c r="BL2159" s="4"/>
      <c r="BM2159" s="4"/>
      <c r="BN2159" s="4"/>
      <c r="BO2159" s="4"/>
      <c r="BP2159" s="4"/>
      <c r="BQ2159" s="4"/>
      <c r="BR2159" s="4"/>
      <c r="BS2159" s="4"/>
      <c r="BT2159" s="4"/>
      <c r="BU2159" s="4"/>
      <c r="BV2159" s="4"/>
      <c r="BW2159" s="4"/>
      <c r="BX2159" s="4"/>
      <c r="BY2159" s="4"/>
      <c r="BZ2159" s="4"/>
      <c r="CA2159" s="4"/>
      <c r="CB2159" s="4"/>
      <c r="CC2159" s="4"/>
      <c r="CD2159" s="4"/>
      <c r="CE2159" s="4"/>
      <c r="CF2159" s="4"/>
      <c r="CG2159" s="4"/>
      <c r="CH2159" s="4"/>
      <c r="CI2159" s="4"/>
      <c r="CJ2159" s="4"/>
      <c r="CK2159" s="4"/>
      <c r="CL2159" s="4"/>
      <c r="CM2159" s="4"/>
    </row>
    <row r="2160" ht="14.25" customHeight="1">
      <c r="A2160" s="1"/>
      <c r="B2160" s="103" t="str">
        <f t="shared" si="4"/>
        <v>Thêm</v>
      </c>
      <c r="C2160" s="4"/>
      <c r="D2160" s="4"/>
      <c r="E2160" s="4"/>
      <c r="F2160" s="4"/>
      <c r="G2160" s="4"/>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4"/>
      <c r="AH2160" s="4"/>
      <c r="AI2160" s="4"/>
      <c r="AJ2160" s="4"/>
      <c r="AK2160" s="4"/>
      <c r="AL2160" s="4"/>
      <c r="AM2160" s="4"/>
      <c r="AN2160" s="4"/>
      <c r="AO2160" s="4"/>
      <c r="AP2160" s="4"/>
      <c r="AQ2160" s="4"/>
      <c r="AR2160" s="4"/>
      <c r="AS2160" s="4"/>
      <c r="AT2160" s="4"/>
      <c r="AU2160" s="4"/>
      <c r="AV2160" s="4"/>
      <c r="AW2160" s="4"/>
      <c r="AX2160" s="4"/>
      <c r="AY2160" s="4"/>
      <c r="AZ2160" s="4"/>
      <c r="BA2160" s="4"/>
      <c r="BB2160" s="4"/>
      <c r="BC2160" s="4"/>
      <c r="BD2160" s="4"/>
      <c r="BE2160" s="4"/>
      <c r="BF2160" s="4"/>
      <c r="BG2160" s="4"/>
      <c r="BH2160" s="4"/>
      <c r="BI2160" s="4"/>
      <c r="BJ2160" s="243" t="str">
        <f t="shared" si="191"/>
        <v/>
      </c>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row>
    <row r="2161" ht="14.25" customHeight="1">
      <c r="A2161" s="1" t="str">
        <f t="shared" ref="A2161:A2162" si="209">SWITCH(B2161,"OK",IF(ISBLANK(R2161),IF(ISBLANK(P2161),"Giữ chỗ nhóm","Giữ chỗ"),"OK"),"Chưa làm",IF(P2161&lt;&gt;"","Giữ chỗ",""),0,IF(ISBLANK(R2161),"Thêm",""),"")</f>
        <v/>
      </c>
      <c r="B2161" s="103" t="str">
        <f t="shared" si="4"/>
        <v>Có sẵn</v>
      </c>
      <c r="C2161" s="4" t="s">
        <v>9323</v>
      </c>
      <c r="D2161" s="4"/>
      <c r="E2161" s="4"/>
      <c r="F2161" s="4"/>
      <c r="G2161" s="4"/>
      <c r="H2161" s="4"/>
      <c r="I2161" s="4"/>
      <c r="J2161" s="4"/>
      <c r="K2161" s="4"/>
      <c r="L2161" s="4" t="s">
        <v>9323</v>
      </c>
      <c r="M2161" s="4"/>
      <c r="N2161" s="4"/>
      <c r="O2161" s="4"/>
      <c r="P2161" s="4"/>
      <c r="Q2161" s="4" t="s">
        <v>144</v>
      </c>
      <c r="R2161" s="4" t="s">
        <v>9324</v>
      </c>
      <c r="S2161" s="4" t="s">
        <v>9327</v>
      </c>
      <c r="T2161" s="4" t="s">
        <v>9328</v>
      </c>
      <c r="U2161" s="4" t="s">
        <v>9329</v>
      </c>
      <c r="V2161" s="4" t="s">
        <v>9330</v>
      </c>
      <c r="W2161" s="4" t="s">
        <v>150</v>
      </c>
      <c r="X2161" s="4" t="s">
        <v>151</v>
      </c>
      <c r="Y2161" s="4"/>
      <c r="Z2161" s="4" t="s">
        <v>1657</v>
      </c>
      <c r="AA2161" s="4">
        <v>2199.0</v>
      </c>
      <c r="AB2161" s="4" t="s">
        <v>101</v>
      </c>
      <c r="AC2161" s="4"/>
      <c r="AD2161" s="4"/>
      <c r="AE2161" s="4"/>
      <c r="AF2161" s="4"/>
      <c r="AG2161" s="4"/>
      <c r="AH2161" s="4"/>
      <c r="AI2161" s="4"/>
      <c r="AJ2161" s="4"/>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c r="BI2161" s="4"/>
      <c r="BJ2161" s="243" t="str">
        <f t="shared" si="191"/>
        <v>ICT_TNLT</v>
      </c>
      <c r="BK2161" s="4"/>
      <c r="BL2161" s="4"/>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c r="CL2161" s="4"/>
      <c r="CM2161" s="4"/>
    </row>
    <row r="2162" ht="14.25" customHeight="1">
      <c r="A2162" s="1" t="str">
        <f t="shared" si="209"/>
        <v>OK</v>
      </c>
      <c r="B2162" s="103" t="str">
        <f t="shared" si="4"/>
        <v>OK</v>
      </c>
      <c r="C2162" s="4" t="s">
        <v>9331</v>
      </c>
      <c r="D2162" s="4"/>
      <c r="E2162" s="4"/>
      <c r="F2162" s="4"/>
      <c r="G2162" s="4"/>
      <c r="H2162" s="4"/>
      <c r="I2162" s="4"/>
      <c r="J2162" s="4" t="s">
        <v>8631</v>
      </c>
      <c r="K2162" s="4"/>
      <c r="L2162" s="4" t="s">
        <v>9331</v>
      </c>
      <c r="M2162" s="4" t="s">
        <v>101</v>
      </c>
      <c r="N2162" s="4" t="s">
        <v>9</v>
      </c>
      <c r="O2162" s="4" t="s">
        <v>695</v>
      </c>
      <c r="P2162" s="4" t="s">
        <v>1575</v>
      </c>
      <c r="Q2162" s="4"/>
      <c r="R2162" s="4" t="s">
        <v>9332</v>
      </c>
      <c r="S2162" s="4" t="s">
        <v>150</v>
      </c>
      <c r="T2162" s="4" t="s">
        <v>150</v>
      </c>
      <c r="U2162" s="4" t="s">
        <v>150</v>
      </c>
      <c r="V2162" s="4" t="s">
        <v>150</v>
      </c>
      <c r="W2162" s="4" t="s">
        <v>150</v>
      </c>
      <c r="X2162" s="4" t="s">
        <v>9333</v>
      </c>
      <c r="Y2162" s="4" t="s">
        <v>9334</v>
      </c>
      <c r="Z2162" s="4"/>
      <c r="AA2162" s="4">
        <v>2200.0</v>
      </c>
      <c r="AB2162" s="4" t="s">
        <v>13</v>
      </c>
      <c r="AC2162" s="4"/>
      <c r="AD2162" s="4"/>
      <c r="AE2162" s="4"/>
      <c r="AF2162" s="4"/>
      <c r="AG2162" s="4"/>
      <c r="AH2162" s="4"/>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c r="BI2162" s="4"/>
      <c r="BJ2162" s="243" t="str">
        <f t="shared" si="191"/>
        <v>TL</v>
      </c>
      <c r="BK2162" s="4"/>
      <c r="BL2162" s="4"/>
      <c r="BM2162" s="4"/>
      <c r="BN2162" s="4"/>
      <c r="BO2162" s="4"/>
      <c r="BP2162" s="4"/>
      <c r="BQ2162" s="4"/>
      <c r="BR2162" s="4"/>
      <c r="BS2162" s="4"/>
      <c r="BT2162" s="4"/>
      <c r="BU2162" s="4"/>
      <c r="BV2162" s="4"/>
      <c r="BW2162" s="4"/>
      <c r="BX2162" s="4"/>
      <c r="BY2162" s="4"/>
      <c r="BZ2162" s="4"/>
      <c r="CA2162" s="4"/>
      <c r="CB2162" s="4"/>
      <c r="CC2162" s="4"/>
      <c r="CD2162" s="4"/>
      <c r="CE2162" s="4"/>
      <c r="CF2162" s="4"/>
      <c r="CG2162" s="4"/>
      <c r="CH2162" s="4"/>
      <c r="CI2162" s="4"/>
      <c r="CJ2162" s="4"/>
      <c r="CK2162" s="4"/>
      <c r="CL2162" s="4"/>
      <c r="CM2162" s="4"/>
    </row>
    <row r="2163" ht="14.25" customHeight="1">
      <c r="A2163" s="1"/>
      <c r="B2163" s="103" t="str">
        <f t="shared" si="4"/>
        <v>Thêm</v>
      </c>
      <c r="C2163" s="4"/>
      <c r="D2163" s="4"/>
      <c r="E2163" s="4"/>
      <c r="F2163" s="4"/>
      <c r="G2163" s="4"/>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4"/>
      <c r="AH2163" s="4"/>
      <c r="AI2163" s="4"/>
      <c r="AJ2163" s="4"/>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c r="BI2163" s="4"/>
      <c r="BJ2163" s="243" t="str">
        <f t="shared" si="191"/>
        <v/>
      </c>
      <c r="BK2163" s="4"/>
      <c r="BL2163" s="4"/>
      <c r="BM2163" s="4"/>
      <c r="BN2163" s="4"/>
      <c r="BO2163" s="4"/>
      <c r="BP2163" s="4"/>
      <c r="BQ2163" s="4"/>
      <c r="BR2163" s="4"/>
      <c r="BS2163" s="4"/>
      <c r="BT2163" s="4"/>
      <c r="BU2163" s="4"/>
      <c r="BV2163" s="4"/>
      <c r="BW2163" s="4"/>
      <c r="BX2163" s="4"/>
      <c r="BY2163" s="4"/>
      <c r="BZ2163" s="4"/>
      <c r="CA2163" s="4"/>
      <c r="CB2163" s="4"/>
      <c r="CC2163" s="4"/>
      <c r="CD2163" s="4"/>
      <c r="CE2163" s="4"/>
      <c r="CF2163" s="4"/>
      <c r="CG2163" s="4"/>
      <c r="CH2163" s="4"/>
      <c r="CI2163" s="4"/>
      <c r="CJ2163" s="4"/>
      <c r="CK2163" s="4"/>
      <c r="CL2163" s="4"/>
      <c r="CM2163" s="4"/>
    </row>
    <row r="2164" ht="14.25" customHeight="1">
      <c r="A2164" s="1" t="str">
        <f>SWITCH(B2164,"OK",IF(ISBLANK(R2164),IF(ISBLANK(P2164),"Giữ chỗ nhóm","Giữ chỗ"),"OK"),"Chưa làm",IF(P2164&lt;&gt;"","Giữ chỗ",""),0,IF(ISBLANK(R2164),"Thêm",""),"")</f>
        <v>OK</v>
      </c>
      <c r="B2164" s="103" t="str">
        <f t="shared" si="4"/>
        <v>OK</v>
      </c>
      <c r="C2164" s="4" t="s">
        <v>9338</v>
      </c>
      <c r="D2164" s="4"/>
      <c r="E2164" s="4"/>
      <c r="F2164" s="4"/>
      <c r="G2164" s="4"/>
      <c r="H2164" s="4"/>
      <c r="I2164" s="4"/>
      <c r="J2164" s="4" t="s">
        <v>8631</v>
      </c>
      <c r="K2164" s="4"/>
      <c r="L2164" s="4" t="s">
        <v>9338</v>
      </c>
      <c r="M2164" s="4" t="s">
        <v>101</v>
      </c>
      <c r="N2164" s="4" t="s">
        <v>9</v>
      </c>
      <c r="O2164" s="4" t="s">
        <v>695</v>
      </c>
      <c r="P2164" s="4" t="s">
        <v>1575</v>
      </c>
      <c r="Q2164" s="4"/>
      <c r="R2164" s="4" t="s">
        <v>9339</v>
      </c>
      <c r="S2164" s="4" t="s">
        <v>150</v>
      </c>
      <c r="T2164" s="4" t="s">
        <v>150</v>
      </c>
      <c r="U2164" s="4" t="s">
        <v>150</v>
      </c>
      <c r="V2164" s="4" t="s">
        <v>150</v>
      </c>
      <c r="W2164" s="4" t="s">
        <v>150</v>
      </c>
      <c r="X2164" s="4" t="s">
        <v>9340</v>
      </c>
      <c r="Y2164" s="4" t="s">
        <v>9341</v>
      </c>
      <c r="Z2164" s="4"/>
      <c r="AA2164" s="4">
        <v>2202.0</v>
      </c>
      <c r="AB2164" s="4" t="s">
        <v>13</v>
      </c>
      <c r="AC2164" s="4"/>
      <c r="AD2164" s="4"/>
      <c r="AE2164" s="4"/>
      <c r="AF2164" s="4"/>
      <c r="AG2164" s="4"/>
      <c r="AH2164" s="4"/>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4"/>
      <c r="BH2164" s="4"/>
      <c r="BI2164" s="4"/>
      <c r="BJ2164" s="243" t="str">
        <f t="shared" si="191"/>
        <v>TL</v>
      </c>
      <c r="BK2164" s="4"/>
      <c r="BL2164" s="4"/>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c r="CL2164" s="4"/>
      <c r="CM2164" s="4"/>
    </row>
    <row r="2165" ht="14.25" customHeight="1">
      <c r="A2165" s="1"/>
      <c r="B2165" s="103" t="str">
        <f t="shared" si="4"/>
        <v>Thêm</v>
      </c>
      <c r="C2165" s="4"/>
      <c r="D2165" s="4"/>
      <c r="E2165" s="4"/>
      <c r="F2165" s="4"/>
      <c r="G2165" s="4"/>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4"/>
      <c r="AH2165" s="4"/>
      <c r="AI2165" s="4"/>
      <c r="AJ2165" s="4"/>
      <c r="AK2165" s="4"/>
      <c r="AL2165" s="4"/>
      <c r="AM2165" s="4"/>
      <c r="AN2165" s="4"/>
      <c r="AO2165" s="4"/>
      <c r="AP2165" s="4"/>
      <c r="AQ2165" s="4"/>
      <c r="AR2165" s="4"/>
      <c r="AS2165" s="4"/>
      <c r="AT2165" s="4"/>
      <c r="AU2165" s="4"/>
      <c r="AV2165" s="4"/>
      <c r="AW2165" s="4"/>
      <c r="AX2165" s="4"/>
      <c r="AY2165" s="4"/>
      <c r="AZ2165" s="4"/>
      <c r="BA2165" s="4"/>
      <c r="BB2165" s="4"/>
      <c r="BC2165" s="4"/>
      <c r="BD2165" s="4"/>
      <c r="BE2165" s="4"/>
      <c r="BF2165" s="4"/>
      <c r="BG2165" s="4"/>
      <c r="BH2165" s="4"/>
      <c r="BI2165" s="4"/>
      <c r="BJ2165" s="243" t="str">
        <f t="shared" si="191"/>
        <v/>
      </c>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c r="CL2165" s="4"/>
      <c r="CM2165" s="4"/>
    </row>
    <row r="2166" ht="14.25" customHeight="1">
      <c r="A2166" s="1" t="str">
        <f>SWITCH(B2166,"OK",IF(ISBLANK(R2166),IF(ISBLANK(P2166),"Giữ chỗ nhóm","Giữ chỗ"),"OK"),"Chưa làm",IF(P2166&lt;&gt;"","Giữ chỗ",""),0,IF(ISBLANK(R2166),"Thêm",""),"")</f>
        <v/>
      </c>
      <c r="B2166" s="103" t="str">
        <f t="shared" si="4"/>
        <v>Tự do chọn</v>
      </c>
      <c r="C2166" s="4" t="s">
        <v>9348</v>
      </c>
      <c r="D2166" s="4"/>
      <c r="E2166" s="4"/>
      <c r="F2166" s="4"/>
      <c r="G2166" s="4"/>
      <c r="H2166" s="4"/>
      <c r="I2166" s="4"/>
      <c r="J2166" s="4" t="s">
        <v>8631</v>
      </c>
      <c r="K2166" s="4"/>
      <c r="L2166" s="4" t="s">
        <v>9348</v>
      </c>
      <c r="M2166" s="4" t="s">
        <v>101</v>
      </c>
      <c r="N2166" s="4" t="s">
        <v>9</v>
      </c>
      <c r="O2166" s="4"/>
      <c r="P2166" s="4"/>
      <c r="Q2166" s="4"/>
      <c r="R2166" s="4" t="s">
        <v>150</v>
      </c>
      <c r="S2166" s="4" t="s">
        <v>150</v>
      </c>
      <c r="T2166" s="4" t="s">
        <v>150</v>
      </c>
      <c r="U2166" s="4" t="s">
        <v>150</v>
      </c>
      <c r="V2166" s="4" t="s">
        <v>150</v>
      </c>
      <c r="W2166" s="4" t="s">
        <v>150</v>
      </c>
      <c r="X2166" s="4" t="s">
        <v>150</v>
      </c>
      <c r="Y2166" s="4"/>
      <c r="Z2166" s="4"/>
      <c r="AA2166" s="4">
        <v>2204.0</v>
      </c>
      <c r="AB2166" s="4" t="s">
        <v>13</v>
      </c>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c r="BI2166" s="4"/>
      <c r="BJ2166" s="243" t="str">
        <f t="shared" si="191"/>
        <v>TL</v>
      </c>
      <c r="BK2166" s="4"/>
      <c r="BL2166" s="4"/>
      <c r="BM2166" s="4"/>
      <c r="BN2166" s="4"/>
      <c r="BO2166" s="4"/>
      <c r="BP2166" s="4"/>
      <c r="BQ2166" s="4"/>
      <c r="BR2166" s="4"/>
      <c r="BS2166" s="4"/>
      <c r="BT2166" s="4"/>
      <c r="BU2166" s="4"/>
      <c r="BV2166" s="4"/>
      <c r="BW2166" s="4"/>
      <c r="BX2166" s="4"/>
      <c r="BY2166" s="4"/>
      <c r="BZ2166" s="4"/>
      <c r="CA2166" s="4"/>
      <c r="CB2166" s="4"/>
      <c r="CC2166" s="4"/>
      <c r="CD2166" s="4"/>
      <c r="CE2166" s="4"/>
      <c r="CF2166" s="4"/>
      <c r="CG2166" s="4"/>
      <c r="CH2166" s="4"/>
      <c r="CI2166" s="4"/>
      <c r="CJ2166" s="4"/>
      <c r="CK2166" s="4"/>
      <c r="CL2166" s="4"/>
      <c r="CM2166" s="4"/>
    </row>
    <row r="2167" ht="14.25" customHeight="1">
      <c r="A2167" s="1"/>
      <c r="B2167" s="103" t="str">
        <f t="shared" si="4"/>
        <v>Thêm</v>
      </c>
      <c r="C2167" s="4"/>
      <c r="D2167" s="4"/>
      <c r="E2167" s="4"/>
      <c r="F2167" s="4"/>
      <c r="G2167" s="4"/>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4"/>
      <c r="AH2167" s="4"/>
      <c r="AI2167" s="4"/>
      <c r="AJ2167" s="4"/>
      <c r="AK2167" s="4"/>
      <c r="AL2167" s="4"/>
      <c r="AM2167" s="4"/>
      <c r="AN2167" s="4"/>
      <c r="AO2167" s="4"/>
      <c r="AP2167" s="4"/>
      <c r="AQ2167" s="4"/>
      <c r="AR2167" s="4"/>
      <c r="AS2167" s="4"/>
      <c r="AT2167" s="4"/>
      <c r="AU2167" s="4"/>
      <c r="AV2167" s="4"/>
      <c r="AW2167" s="4"/>
      <c r="AX2167" s="4"/>
      <c r="AY2167" s="4"/>
      <c r="AZ2167" s="4"/>
      <c r="BA2167" s="4"/>
      <c r="BB2167" s="4"/>
      <c r="BC2167" s="4"/>
      <c r="BD2167" s="4"/>
      <c r="BE2167" s="4"/>
      <c r="BF2167" s="4"/>
      <c r="BG2167" s="4"/>
      <c r="BH2167" s="4"/>
      <c r="BI2167" s="4"/>
      <c r="BJ2167" s="243" t="str">
        <f t="shared" si="191"/>
        <v/>
      </c>
      <c r="BK2167" s="4"/>
      <c r="BL2167" s="4"/>
      <c r="BM2167" s="4"/>
      <c r="BN2167" s="4"/>
      <c r="BO2167" s="4"/>
      <c r="BP2167" s="4"/>
      <c r="BQ2167" s="4"/>
      <c r="BR2167" s="4"/>
      <c r="BS2167" s="4"/>
      <c r="BT2167" s="4"/>
      <c r="BU2167" s="4"/>
      <c r="BV2167" s="4"/>
      <c r="BW2167" s="4"/>
      <c r="BX2167" s="4"/>
      <c r="BY2167" s="4"/>
      <c r="BZ2167" s="4"/>
      <c r="CA2167" s="4"/>
      <c r="CB2167" s="4"/>
      <c r="CC2167" s="4"/>
      <c r="CD2167" s="4"/>
      <c r="CE2167" s="4"/>
      <c r="CF2167" s="4"/>
      <c r="CG2167" s="4"/>
      <c r="CH2167" s="4"/>
      <c r="CI2167" s="4"/>
      <c r="CJ2167" s="4"/>
      <c r="CK2167" s="4"/>
      <c r="CL2167" s="4"/>
      <c r="CM2167" s="4"/>
    </row>
    <row r="2168" ht="14.25" customHeight="1">
      <c r="A2168" s="1" t="str">
        <f>SWITCH(B2168,"OK",IF(ISBLANK(R2168),IF(ISBLANK(P2168),"Giữ chỗ nhóm","Giữ chỗ"),"OK"),"Chưa làm",IF(P2168&lt;&gt;"","Giữ chỗ",""),0,IF(ISBLANK(R2168),"Thêm",""),"")</f>
        <v/>
      </c>
      <c r="B2168" s="103" t="str">
        <f t="shared" si="4"/>
        <v>Tự do chọn</v>
      </c>
      <c r="C2168" s="4" t="s">
        <v>9351</v>
      </c>
      <c r="D2168" s="4"/>
      <c r="E2168" s="4"/>
      <c r="F2168" s="4"/>
      <c r="G2168" s="4"/>
      <c r="H2168" s="4"/>
      <c r="I2168" s="4"/>
      <c r="J2168" s="4" t="s">
        <v>8631</v>
      </c>
      <c r="K2168" s="4"/>
      <c r="L2168" s="4" t="s">
        <v>9351</v>
      </c>
      <c r="M2168" s="4" t="s">
        <v>101</v>
      </c>
      <c r="N2168" s="4" t="s">
        <v>9</v>
      </c>
      <c r="O2168" s="4"/>
      <c r="P2168" s="4"/>
      <c r="Q2168" s="4"/>
      <c r="R2168" s="4" t="s">
        <v>150</v>
      </c>
      <c r="S2168" s="4" t="s">
        <v>150</v>
      </c>
      <c r="T2168" s="4" t="s">
        <v>150</v>
      </c>
      <c r="U2168" s="4" t="s">
        <v>150</v>
      </c>
      <c r="V2168" s="4" t="s">
        <v>150</v>
      </c>
      <c r="W2168" s="4" t="s">
        <v>150</v>
      </c>
      <c r="X2168" s="4" t="s">
        <v>150</v>
      </c>
      <c r="Y2168" s="4"/>
      <c r="Z2168" s="4"/>
      <c r="AA2168" s="4">
        <v>2206.0</v>
      </c>
      <c r="AB2168" s="4" t="s">
        <v>13</v>
      </c>
      <c r="AC2168" s="4"/>
      <c r="AD2168" s="4"/>
      <c r="AE2168" s="4"/>
      <c r="AF2168" s="4"/>
      <c r="AG2168" s="4"/>
      <c r="AH2168" s="4"/>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c r="BI2168" s="4"/>
      <c r="BJ2168" s="243" t="str">
        <f t="shared" si="191"/>
        <v>TL</v>
      </c>
      <c r="BK2168" s="4"/>
      <c r="BL2168" s="4"/>
      <c r="BM2168" s="4"/>
      <c r="BN2168" s="4"/>
      <c r="BO2168" s="4"/>
      <c r="BP2168" s="4"/>
      <c r="BQ2168" s="4"/>
      <c r="BR2168" s="4"/>
      <c r="BS2168" s="4"/>
      <c r="BT2168" s="4"/>
      <c r="BU2168" s="4"/>
      <c r="BV2168" s="4"/>
      <c r="BW2168" s="4"/>
      <c r="BX2168" s="4"/>
      <c r="BY2168" s="4"/>
      <c r="BZ2168" s="4"/>
      <c r="CA2168" s="4"/>
      <c r="CB2168" s="4"/>
      <c r="CC2168" s="4"/>
      <c r="CD2168" s="4"/>
      <c r="CE2168" s="4"/>
      <c r="CF2168" s="4"/>
      <c r="CG2168" s="4"/>
      <c r="CH2168" s="4"/>
      <c r="CI2168" s="4"/>
      <c r="CJ2168" s="4"/>
      <c r="CK2168" s="4"/>
      <c r="CL2168" s="4"/>
      <c r="CM2168" s="4"/>
    </row>
    <row r="2169" ht="14.25" customHeight="1">
      <c r="A2169" s="1"/>
      <c r="B2169" s="103" t="str">
        <f t="shared" si="4"/>
        <v>Thêm</v>
      </c>
      <c r="C2169" s="4"/>
      <c r="D2169" s="4"/>
      <c r="E2169" s="4"/>
      <c r="F2169" s="4"/>
      <c r="G2169" s="4"/>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4"/>
      <c r="AH2169" s="4"/>
      <c r="AI2169" s="4"/>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c r="BI2169" s="4"/>
      <c r="BJ2169" s="243" t="str">
        <f t="shared" si="191"/>
        <v/>
      </c>
      <c r="BK2169" s="4"/>
      <c r="BL2169" s="4"/>
      <c r="BM2169" s="4"/>
      <c r="BN2169" s="4"/>
      <c r="BO2169" s="4"/>
      <c r="BP2169" s="4"/>
      <c r="BQ2169" s="4"/>
      <c r="BR2169" s="4"/>
      <c r="BS2169" s="4"/>
      <c r="BT2169" s="4"/>
      <c r="BU2169" s="4"/>
      <c r="BV2169" s="4"/>
      <c r="BW2169" s="4"/>
      <c r="BX2169" s="4"/>
      <c r="BY2169" s="4"/>
      <c r="BZ2169" s="4"/>
      <c r="CA2169" s="4"/>
      <c r="CB2169" s="4"/>
      <c r="CC2169" s="4"/>
      <c r="CD2169" s="4"/>
      <c r="CE2169" s="4"/>
      <c r="CF2169" s="4"/>
      <c r="CG2169" s="4"/>
      <c r="CH2169" s="4"/>
      <c r="CI2169" s="4"/>
      <c r="CJ2169" s="4"/>
      <c r="CK2169" s="4"/>
      <c r="CL2169" s="4"/>
      <c r="CM2169" s="4"/>
    </row>
    <row r="2170" ht="14.25" customHeight="1">
      <c r="A2170" s="1" t="str">
        <f>SWITCH(B2170,"OK",IF(ISBLANK(R2170),IF(ISBLANK(P2170),"Giữ chỗ nhóm","Giữ chỗ"),"OK"),"Chưa làm",IF(P2170&lt;&gt;"","Giữ chỗ",""),0,IF(ISBLANK(R2170),"Thêm",""),"")</f>
        <v/>
      </c>
      <c r="B2170" s="103" t="str">
        <f t="shared" si="4"/>
        <v>Tự do chọn</v>
      </c>
      <c r="C2170" s="4" t="s">
        <v>9357</v>
      </c>
      <c r="D2170" s="4"/>
      <c r="E2170" s="4"/>
      <c r="F2170" s="4"/>
      <c r="G2170" s="4"/>
      <c r="H2170" s="4"/>
      <c r="I2170" s="4"/>
      <c r="J2170" s="4" t="s">
        <v>8631</v>
      </c>
      <c r="K2170" s="4"/>
      <c r="L2170" s="4" t="s">
        <v>9357</v>
      </c>
      <c r="M2170" s="4" t="s">
        <v>101</v>
      </c>
      <c r="N2170" s="4" t="s">
        <v>9</v>
      </c>
      <c r="O2170" s="4"/>
      <c r="P2170" s="4"/>
      <c r="Q2170" s="4"/>
      <c r="R2170" s="4" t="s">
        <v>150</v>
      </c>
      <c r="S2170" s="4" t="s">
        <v>150</v>
      </c>
      <c r="T2170" s="4" t="s">
        <v>150</v>
      </c>
      <c r="U2170" s="4" t="s">
        <v>150</v>
      </c>
      <c r="V2170" s="4" t="s">
        <v>150</v>
      </c>
      <c r="W2170" s="4" t="s">
        <v>150</v>
      </c>
      <c r="X2170" s="4" t="s">
        <v>150</v>
      </c>
      <c r="Y2170" s="4"/>
      <c r="Z2170" s="4"/>
      <c r="AA2170" s="4">
        <v>2208.0</v>
      </c>
      <c r="AB2170" s="4" t="s">
        <v>13</v>
      </c>
      <c r="AC2170" s="4"/>
      <c r="AD2170" s="4"/>
      <c r="AE2170" s="4"/>
      <c r="AF2170" s="4"/>
      <c r="AG2170" s="4"/>
      <c r="AH2170" s="4"/>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4"/>
      <c r="BH2170" s="4"/>
      <c r="BI2170" s="4"/>
      <c r="BJ2170" s="243" t="str">
        <f t="shared" si="191"/>
        <v>TL</v>
      </c>
      <c r="BK2170" s="4"/>
      <c r="BL2170" s="4"/>
      <c r="BM2170" s="4"/>
      <c r="BN2170" s="4"/>
      <c r="BO2170" s="4"/>
      <c r="BP2170" s="4"/>
      <c r="BQ2170" s="4"/>
      <c r="BR2170" s="4"/>
      <c r="BS2170" s="4"/>
      <c r="BT2170" s="4"/>
      <c r="BU2170" s="4"/>
      <c r="BV2170" s="4"/>
      <c r="BW2170" s="4"/>
      <c r="BX2170" s="4"/>
      <c r="BY2170" s="4"/>
      <c r="BZ2170" s="4"/>
      <c r="CA2170" s="4"/>
      <c r="CB2170" s="4"/>
      <c r="CC2170" s="4"/>
      <c r="CD2170" s="4"/>
      <c r="CE2170" s="4"/>
      <c r="CF2170" s="4"/>
      <c r="CG2170" s="4"/>
      <c r="CH2170" s="4"/>
      <c r="CI2170" s="4"/>
      <c r="CJ2170" s="4"/>
      <c r="CK2170" s="4"/>
      <c r="CL2170" s="4"/>
      <c r="CM2170" s="4"/>
    </row>
    <row r="2171" ht="14.25" customHeight="1">
      <c r="A2171" s="1"/>
      <c r="B2171" s="103" t="str">
        <f t="shared" si="4"/>
        <v>Thêm</v>
      </c>
      <c r="C2171" s="4"/>
      <c r="D2171" s="4"/>
      <c r="E2171" s="4"/>
      <c r="F2171" s="4"/>
      <c r="G2171" s="4"/>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4"/>
      <c r="AH2171" s="4"/>
      <c r="AI2171" s="4"/>
      <c r="AJ2171" s="4"/>
      <c r="AK2171" s="4"/>
      <c r="AL2171" s="4"/>
      <c r="AM2171" s="4"/>
      <c r="AN2171" s="4"/>
      <c r="AO2171" s="4"/>
      <c r="AP2171" s="4"/>
      <c r="AQ2171" s="4"/>
      <c r="AR2171" s="4"/>
      <c r="AS2171" s="4"/>
      <c r="AT2171" s="4"/>
      <c r="AU2171" s="4"/>
      <c r="AV2171" s="4"/>
      <c r="AW2171" s="4"/>
      <c r="AX2171" s="4"/>
      <c r="AY2171" s="4"/>
      <c r="AZ2171" s="4"/>
      <c r="BA2171" s="4"/>
      <c r="BB2171" s="4"/>
      <c r="BC2171" s="4"/>
      <c r="BD2171" s="4"/>
      <c r="BE2171" s="4"/>
      <c r="BF2171" s="4"/>
      <c r="BG2171" s="4"/>
      <c r="BH2171" s="4"/>
      <c r="BI2171" s="4"/>
      <c r="BJ2171" s="243" t="str">
        <f t="shared" si="191"/>
        <v/>
      </c>
      <c r="BK2171" s="4"/>
      <c r="BL2171" s="4"/>
      <c r="BM2171" s="4"/>
      <c r="BN2171" s="4"/>
      <c r="BO2171" s="4"/>
      <c r="BP2171" s="4"/>
      <c r="BQ2171" s="4"/>
      <c r="BR2171" s="4"/>
      <c r="BS2171" s="4"/>
      <c r="BT2171" s="4"/>
      <c r="BU2171" s="4"/>
      <c r="BV2171" s="4"/>
      <c r="BW2171" s="4"/>
      <c r="BX2171" s="4"/>
      <c r="BY2171" s="4"/>
      <c r="BZ2171" s="4"/>
      <c r="CA2171" s="4"/>
      <c r="CB2171" s="4"/>
      <c r="CC2171" s="4"/>
      <c r="CD2171" s="4"/>
      <c r="CE2171" s="4"/>
      <c r="CF2171" s="4"/>
      <c r="CG2171" s="4"/>
      <c r="CH2171" s="4"/>
      <c r="CI2171" s="4"/>
      <c r="CJ2171" s="4"/>
      <c r="CK2171" s="4"/>
      <c r="CL2171" s="4"/>
      <c r="CM2171" s="4"/>
    </row>
    <row r="2172" ht="14.25" customHeight="1">
      <c r="A2172" s="1" t="str">
        <f t="shared" ref="A2172:A2174" si="210">SWITCH(B2172,"OK",IF(ISBLANK(R2172),IF(ISBLANK(P2172),"Giữ chỗ nhóm","Giữ chỗ"),"OK"),"Chưa làm",IF(P2172&lt;&gt;"","Giữ chỗ",""),0,IF(ISBLANK(R2172),"Thêm",""),"")</f>
        <v/>
      </c>
      <c r="B2172" s="103" t="str">
        <f t="shared" si="4"/>
        <v>Có sẵn</v>
      </c>
      <c r="C2172" s="4" t="s">
        <v>9357</v>
      </c>
      <c r="D2172" s="4"/>
      <c r="E2172" s="4"/>
      <c r="F2172" s="4"/>
      <c r="G2172" s="4"/>
      <c r="H2172" s="4"/>
      <c r="I2172" s="4"/>
      <c r="J2172" s="4"/>
      <c r="K2172" s="4"/>
      <c r="L2172" s="4" t="s">
        <v>9357</v>
      </c>
      <c r="M2172" s="4"/>
      <c r="N2172" s="4"/>
      <c r="O2172" s="4"/>
      <c r="P2172" s="4"/>
      <c r="Q2172" s="4" t="s">
        <v>144</v>
      </c>
      <c r="R2172" s="4" t="s">
        <v>9365</v>
      </c>
      <c r="S2172" s="4" t="s">
        <v>9366</v>
      </c>
      <c r="T2172" s="4" t="s">
        <v>9367</v>
      </c>
      <c r="U2172" s="4" t="s">
        <v>9368</v>
      </c>
      <c r="V2172" s="4" t="s">
        <v>9370</v>
      </c>
      <c r="W2172" s="4" t="s">
        <v>150</v>
      </c>
      <c r="X2172" s="4" t="s">
        <v>410</v>
      </c>
      <c r="Y2172" s="4"/>
      <c r="Z2172" s="4" t="s">
        <v>1693</v>
      </c>
      <c r="AA2172" s="4">
        <v>2210.0</v>
      </c>
      <c r="AB2172" s="4" t="s">
        <v>101</v>
      </c>
      <c r="AC2172" s="4"/>
      <c r="AD2172" s="4"/>
      <c r="AE2172" s="4"/>
      <c r="AF2172" s="4"/>
      <c r="AG2172" s="4"/>
      <c r="AH2172" s="4"/>
      <c r="AI2172" s="4"/>
      <c r="AJ2172" s="4"/>
      <c r="AK2172" s="4"/>
      <c r="AL2172" s="4"/>
      <c r="AM2172" s="4"/>
      <c r="AN2172" s="4"/>
      <c r="AO2172" s="4"/>
      <c r="AP2172" s="4"/>
      <c r="AQ2172" s="4"/>
      <c r="AR2172" s="4"/>
      <c r="AS2172" s="4"/>
      <c r="AT2172" s="4"/>
      <c r="AU2172" s="4"/>
      <c r="AV2172" s="4"/>
      <c r="AW2172" s="4"/>
      <c r="AX2172" s="4"/>
      <c r="AY2172" s="4"/>
      <c r="AZ2172" s="4"/>
      <c r="BA2172" s="4"/>
      <c r="BB2172" s="4"/>
      <c r="BC2172" s="4"/>
      <c r="BD2172" s="4"/>
      <c r="BE2172" s="4"/>
      <c r="BF2172" s="4"/>
      <c r="BG2172" s="4"/>
      <c r="BH2172" s="4"/>
      <c r="BI2172" s="4"/>
      <c r="BJ2172" s="243" t="str">
        <f t="shared" si="191"/>
        <v>ICT_TNLT</v>
      </c>
      <c r="BK2172" s="4"/>
      <c r="BL2172" s="4"/>
      <c r="BM2172" s="4"/>
      <c r="BN2172" s="4"/>
      <c r="BO2172" s="4"/>
      <c r="BP2172" s="4"/>
      <c r="BQ2172" s="4"/>
      <c r="BR2172" s="4"/>
      <c r="BS2172" s="4"/>
      <c r="BT2172" s="4"/>
      <c r="BU2172" s="4"/>
      <c r="BV2172" s="4"/>
      <c r="BW2172" s="4"/>
      <c r="BX2172" s="4"/>
      <c r="BY2172" s="4"/>
      <c r="BZ2172" s="4"/>
      <c r="CA2172" s="4"/>
      <c r="CB2172" s="4"/>
      <c r="CC2172" s="4"/>
      <c r="CD2172" s="4"/>
      <c r="CE2172" s="4"/>
      <c r="CF2172" s="4"/>
      <c r="CG2172" s="4"/>
      <c r="CH2172" s="4"/>
      <c r="CI2172" s="4"/>
      <c r="CJ2172" s="4"/>
      <c r="CK2172" s="4"/>
      <c r="CL2172" s="4"/>
      <c r="CM2172" s="4"/>
    </row>
    <row r="2173" ht="14.25" customHeight="1">
      <c r="A2173" s="1" t="str">
        <f t="shared" si="210"/>
        <v/>
      </c>
      <c r="B2173" s="103" t="str">
        <f t="shared" si="4"/>
        <v>Có sẵn</v>
      </c>
      <c r="C2173" s="4" t="s">
        <v>9357</v>
      </c>
      <c r="D2173" s="4"/>
      <c r="E2173" s="4"/>
      <c r="F2173" s="4"/>
      <c r="G2173" s="4"/>
      <c r="H2173" s="4"/>
      <c r="I2173" s="4"/>
      <c r="J2173" s="4"/>
      <c r="K2173" s="4"/>
      <c r="L2173" s="4" t="s">
        <v>9357</v>
      </c>
      <c r="M2173" s="4"/>
      <c r="N2173" s="4"/>
      <c r="O2173" s="4"/>
      <c r="P2173" s="4"/>
      <c r="Q2173" s="4" t="s">
        <v>144</v>
      </c>
      <c r="R2173" s="4" t="s">
        <v>9377</v>
      </c>
      <c r="S2173" s="4" t="s">
        <v>9316</v>
      </c>
      <c r="T2173" s="4" t="s">
        <v>9317</v>
      </c>
      <c r="U2173" s="4" t="s">
        <v>9380</v>
      </c>
      <c r="V2173" s="4" t="s">
        <v>9381</v>
      </c>
      <c r="W2173" s="4" t="s">
        <v>150</v>
      </c>
      <c r="X2173" s="4" t="s">
        <v>410</v>
      </c>
      <c r="Y2173" s="4"/>
      <c r="Z2173" s="4" t="s">
        <v>6217</v>
      </c>
      <c r="AA2173" s="4">
        <v>2211.0</v>
      </c>
      <c r="AB2173" s="4" t="s">
        <v>101</v>
      </c>
      <c r="AC2173" s="4"/>
      <c r="AD2173" s="4"/>
      <c r="AE2173" s="4"/>
      <c r="AF2173" s="4"/>
      <c r="AG2173" s="4"/>
      <c r="AH2173" s="4"/>
      <c r="AI2173" s="4"/>
      <c r="AJ2173" s="4"/>
      <c r="AK2173" s="4"/>
      <c r="AL2173" s="4"/>
      <c r="AM2173" s="4"/>
      <c r="AN2173" s="4"/>
      <c r="AO2173" s="4"/>
      <c r="AP2173" s="4"/>
      <c r="AQ2173" s="4"/>
      <c r="AR2173" s="4"/>
      <c r="AS2173" s="4"/>
      <c r="AT2173" s="4"/>
      <c r="AU2173" s="4"/>
      <c r="AV2173" s="4"/>
      <c r="AW2173" s="4"/>
      <c r="AX2173" s="4"/>
      <c r="AY2173" s="4"/>
      <c r="AZ2173" s="4"/>
      <c r="BA2173" s="4"/>
      <c r="BB2173" s="4"/>
      <c r="BC2173" s="4"/>
      <c r="BD2173" s="4"/>
      <c r="BE2173" s="4"/>
      <c r="BF2173" s="4"/>
      <c r="BG2173" s="4"/>
      <c r="BH2173" s="4"/>
      <c r="BI2173" s="4"/>
      <c r="BJ2173" s="243" t="str">
        <f t="shared" si="191"/>
        <v>ICT_TNLT</v>
      </c>
      <c r="BK2173" s="4"/>
      <c r="BL2173" s="4"/>
      <c r="BM2173" s="4"/>
      <c r="BN2173" s="4"/>
      <c r="BO2173" s="4"/>
      <c r="BP2173" s="4"/>
      <c r="BQ2173" s="4"/>
      <c r="BR2173" s="4"/>
      <c r="BS2173" s="4"/>
      <c r="BT2173" s="4"/>
      <c r="BU2173" s="4"/>
      <c r="BV2173" s="4"/>
      <c r="BW2173" s="4"/>
      <c r="BX2173" s="4"/>
      <c r="BY2173" s="4"/>
      <c r="BZ2173" s="4"/>
      <c r="CA2173" s="4"/>
      <c r="CB2173" s="4"/>
      <c r="CC2173" s="4"/>
      <c r="CD2173" s="4"/>
      <c r="CE2173" s="4"/>
      <c r="CF2173" s="4"/>
      <c r="CG2173" s="4"/>
      <c r="CH2173" s="4"/>
      <c r="CI2173" s="4"/>
      <c r="CJ2173" s="4"/>
      <c r="CK2173" s="4"/>
      <c r="CL2173" s="4"/>
      <c r="CM2173" s="4"/>
    </row>
    <row r="2174" ht="14.25" customHeight="1">
      <c r="A2174" s="1" t="str">
        <f t="shared" si="210"/>
        <v/>
      </c>
      <c r="B2174" s="103" t="str">
        <f t="shared" si="4"/>
        <v>Tự do chọn</v>
      </c>
      <c r="C2174" s="4" t="s">
        <v>9382</v>
      </c>
      <c r="D2174" s="4"/>
      <c r="E2174" s="4"/>
      <c r="F2174" s="4"/>
      <c r="G2174" s="4"/>
      <c r="H2174" s="4"/>
      <c r="I2174" s="4"/>
      <c r="J2174" s="4" t="s">
        <v>8631</v>
      </c>
      <c r="K2174" s="4"/>
      <c r="L2174" s="4" t="s">
        <v>9382</v>
      </c>
      <c r="M2174" s="4" t="s">
        <v>101</v>
      </c>
      <c r="N2174" s="4" t="s">
        <v>9</v>
      </c>
      <c r="O2174" s="4"/>
      <c r="P2174" s="4"/>
      <c r="Q2174" s="4"/>
      <c r="R2174" s="4" t="s">
        <v>150</v>
      </c>
      <c r="S2174" s="4" t="s">
        <v>150</v>
      </c>
      <c r="T2174" s="4" t="s">
        <v>150</v>
      </c>
      <c r="U2174" s="4" t="s">
        <v>150</v>
      </c>
      <c r="V2174" s="4" t="s">
        <v>150</v>
      </c>
      <c r="W2174" s="4" t="s">
        <v>150</v>
      </c>
      <c r="X2174" s="4" t="s">
        <v>150</v>
      </c>
      <c r="Y2174" s="4"/>
      <c r="Z2174" s="4"/>
      <c r="AA2174" s="4">
        <v>2212.0</v>
      </c>
      <c r="AB2174" s="4" t="s">
        <v>13</v>
      </c>
      <c r="AC2174" s="4"/>
      <c r="AD2174" s="4"/>
      <c r="AE2174" s="4"/>
      <c r="AF2174" s="4"/>
      <c r="AG2174" s="4"/>
      <c r="AH2174" s="4"/>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4"/>
      <c r="BH2174" s="4"/>
      <c r="BI2174" s="4"/>
      <c r="BJ2174" s="243" t="str">
        <f t="shared" si="191"/>
        <v>TL</v>
      </c>
      <c r="BK2174" s="4"/>
      <c r="BL2174" s="4"/>
      <c r="BM2174" s="4"/>
      <c r="BN2174" s="4"/>
      <c r="BO2174" s="4"/>
      <c r="BP2174" s="4"/>
      <c r="BQ2174" s="4"/>
      <c r="BR2174" s="4"/>
      <c r="BS2174" s="4"/>
      <c r="BT2174" s="4"/>
      <c r="BU2174" s="4"/>
      <c r="BV2174" s="4"/>
      <c r="BW2174" s="4"/>
      <c r="BX2174" s="4"/>
      <c r="BY2174" s="4"/>
      <c r="BZ2174" s="4"/>
      <c r="CA2174" s="4"/>
      <c r="CB2174" s="4"/>
      <c r="CC2174" s="4"/>
      <c r="CD2174" s="4"/>
      <c r="CE2174" s="4"/>
      <c r="CF2174" s="4"/>
      <c r="CG2174" s="4"/>
      <c r="CH2174" s="4"/>
      <c r="CI2174" s="4"/>
      <c r="CJ2174" s="4"/>
      <c r="CK2174" s="4"/>
      <c r="CL2174" s="4"/>
      <c r="CM2174" s="4"/>
    </row>
    <row r="2175" ht="14.25" customHeight="1">
      <c r="A2175" s="1"/>
      <c r="B2175" s="103" t="str">
        <f t="shared" si="4"/>
        <v>Thêm</v>
      </c>
      <c r="C2175" s="4"/>
      <c r="D2175" s="4"/>
      <c r="E2175" s="4"/>
      <c r="F2175" s="4"/>
      <c r="G2175" s="4"/>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4"/>
      <c r="AH2175" s="4"/>
      <c r="AI2175" s="4"/>
      <c r="AJ2175" s="4"/>
      <c r="AK2175" s="4"/>
      <c r="AL2175" s="4"/>
      <c r="AM2175" s="4"/>
      <c r="AN2175" s="4"/>
      <c r="AO2175" s="4"/>
      <c r="AP2175" s="4"/>
      <c r="AQ2175" s="4"/>
      <c r="AR2175" s="4"/>
      <c r="AS2175" s="4"/>
      <c r="AT2175" s="4"/>
      <c r="AU2175" s="4"/>
      <c r="AV2175" s="4"/>
      <c r="AW2175" s="4"/>
      <c r="AX2175" s="4"/>
      <c r="AY2175" s="4"/>
      <c r="AZ2175" s="4"/>
      <c r="BA2175" s="4"/>
      <c r="BB2175" s="4"/>
      <c r="BC2175" s="4"/>
      <c r="BD2175" s="4"/>
      <c r="BE2175" s="4"/>
      <c r="BF2175" s="4"/>
      <c r="BG2175" s="4"/>
      <c r="BH2175" s="4"/>
      <c r="BI2175" s="4"/>
      <c r="BJ2175" s="243" t="str">
        <f t="shared" si="191"/>
        <v/>
      </c>
      <c r="BK2175" s="4"/>
      <c r="BL2175" s="4"/>
      <c r="BM2175" s="4"/>
      <c r="BN2175" s="4"/>
      <c r="BO2175" s="4"/>
      <c r="BP2175" s="4"/>
      <c r="BQ2175" s="4"/>
      <c r="BR2175" s="4"/>
      <c r="BS2175" s="4"/>
      <c r="BT2175" s="4"/>
      <c r="BU2175" s="4"/>
      <c r="BV2175" s="4"/>
      <c r="BW2175" s="4"/>
      <c r="BX2175" s="4"/>
      <c r="BY2175" s="4"/>
      <c r="BZ2175" s="4"/>
      <c r="CA2175" s="4"/>
      <c r="CB2175" s="4"/>
      <c r="CC2175" s="4"/>
      <c r="CD2175" s="4"/>
      <c r="CE2175" s="4"/>
      <c r="CF2175" s="4"/>
      <c r="CG2175" s="4"/>
      <c r="CH2175" s="4"/>
      <c r="CI2175" s="4"/>
      <c r="CJ2175" s="4"/>
      <c r="CK2175" s="4"/>
      <c r="CL2175" s="4"/>
      <c r="CM2175" s="4"/>
    </row>
    <row r="2176" ht="14.25" customHeight="1">
      <c r="A2176" s="1" t="str">
        <f t="shared" ref="A2176:A2179" si="211">SWITCH(B2176,"OK",IF(ISBLANK(R2176),IF(ISBLANK(P2176),"Giữ chỗ nhóm","Giữ chỗ"),"OK"),"Chưa làm",IF(P2176&lt;&gt;"","Giữ chỗ",""),0,IF(ISBLANK(R2176),"Thêm",""),"")</f>
        <v/>
      </c>
      <c r="B2176" s="103" t="str">
        <f t="shared" si="4"/>
        <v>Có sẵn</v>
      </c>
      <c r="C2176" s="4" t="s">
        <v>9382</v>
      </c>
      <c r="D2176" s="4"/>
      <c r="E2176" s="4"/>
      <c r="F2176" s="4"/>
      <c r="G2176" s="4"/>
      <c r="H2176" s="4"/>
      <c r="I2176" s="4"/>
      <c r="J2176" s="4"/>
      <c r="K2176" s="4"/>
      <c r="L2176" s="4" t="s">
        <v>9382</v>
      </c>
      <c r="M2176" s="4"/>
      <c r="N2176" s="4"/>
      <c r="O2176" s="4"/>
      <c r="P2176" s="4"/>
      <c r="Q2176" s="4" t="s">
        <v>144</v>
      </c>
      <c r="R2176" s="4" t="s">
        <v>9388</v>
      </c>
      <c r="S2176" s="4" t="s">
        <v>9389</v>
      </c>
      <c r="T2176" s="4" t="s">
        <v>9390</v>
      </c>
      <c r="U2176" s="4" t="s">
        <v>167</v>
      </c>
      <c r="V2176" s="4" t="s">
        <v>9391</v>
      </c>
      <c r="W2176" s="4" t="s">
        <v>150</v>
      </c>
      <c r="X2176" s="4" t="s">
        <v>1408</v>
      </c>
      <c r="Y2176" s="4"/>
      <c r="Z2176" s="4" t="s">
        <v>1781</v>
      </c>
      <c r="AA2176" s="4">
        <v>2214.0</v>
      </c>
      <c r="AB2176" s="4" t="s">
        <v>101</v>
      </c>
      <c r="AC2176" s="4"/>
      <c r="AD2176" s="4"/>
      <c r="AE2176" s="4"/>
      <c r="AF2176" s="4"/>
      <c r="AG2176" s="4"/>
      <c r="AH2176" s="4"/>
      <c r="AI2176" s="4"/>
      <c r="AJ2176" s="4"/>
      <c r="AK2176" s="4"/>
      <c r="AL2176" s="4"/>
      <c r="AM2176" s="4"/>
      <c r="AN2176" s="4"/>
      <c r="AO2176" s="4"/>
      <c r="AP2176" s="4"/>
      <c r="AQ2176" s="4"/>
      <c r="AR2176" s="4"/>
      <c r="AS2176" s="4"/>
      <c r="AT2176" s="4"/>
      <c r="AU2176" s="4"/>
      <c r="AV2176" s="4"/>
      <c r="AW2176" s="4"/>
      <c r="AX2176" s="4"/>
      <c r="AY2176" s="4"/>
      <c r="AZ2176" s="4"/>
      <c r="BA2176" s="4"/>
      <c r="BB2176" s="4"/>
      <c r="BC2176" s="4"/>
      <c r="BD2176" s="4"/>
      <c r="BE2176" s="4"/>
      <c r="BF2176" s="4"/>
      <c r="BG2176" s="4"/>
      <c r="BH2176" s="4"/>
      <c r="BI2176" s="4"/>
      <c r="BJ2176" s="243" t="str">
        <f t="shared" si="191"/>
        <v>ICT_TNLT</v>
      </c>
      <c r="BK2176" s="4"/>
      <c r="BL2176" s="4"/>
      <c r="BM2176" s="4"/>
      <c r="BN2176" s="4"/>
      <c r="BO2176" s="4"/>
      <c r="BP2176" s="4"/>
      <c r="BQ2176" s="4"/>
      <c r="BR2176" s="4"/>
      <c r="BS2176" s="4"/>
      <c r="BT2176" s="4"/>
      <c r="BU2176" s="4"/>
      <c r="BV2176" s="4"/>
      <c r="BW2176" s="4"/>
      <c r="BX2176" s="4"/>
      <c r="BY2176" s="4"/>
      <c r="BZ2176" s="4"/>
      <c r="CA2176" s="4"/>
      <c r="CB2176" s="4"/>
      <c r="CC2176" s="4"/>
      <c r="CD2176" s="4"/>
      <c r="CE2176" s="4"/>
      <c r="CF2176" s="4"/>
      <c r="CG2176" s="4"/>
      <c r="CH2176" s="4"/>
      <c r="CI2176" s="4"/>
      <c r="CJ2176" s="4"/>
      <c r="CK2176" s="4"/>
      <c r="CL2176" s="4"/>
      <c r="CM2176" s="4"/>
    </row>
    <row r="2177" ht="14.25" customHeight="1">
      <c r="A2177" s="1" t="str">
        <f t="shared" si="211"/>
        <v/>
      </c>
      <c r="B2177" s="103" t="str">
        <f t="shared" si="4"/>
        <v>Có sẵn</v>
      </c>
      <c r="C2177" s="4" t="s">
        <v>9382</v>
      </c>
      <c r="D2177" s="4"/>
      <c r="E2177" s="4"/>
      <c r="F2177" s="4"/>
      <c r="G2177" s="4"/>
      <c r="H2177" s="4"/>
      <c r="I2177" s="4"/>
      <c r="J2177" s="4"/>
      <c r="K2177" s="4"/>
      <c r="L2177" s="4" t="s">
        <v>9382</v>
      </c>
      <c r="M2177" s="4"/>
      <c r="N2177" s="4"/>
      <c r="O2177" s="4"/>
      <c r="P2177" s="4"/>
      <c r="Q2177" s="4" t="s">
        <v>144</v>
      </c>
      <c r="R2177" s="4" t="s">
        <v>9392</v>
      </c>
      <c r="S2177" s="4" t="s">
        <v>9393</v>
      </c>
      <c r="T2177" s="4" t="s">
        <v>9394</v>
      </c>
      <c r="U2177" s="4" t="s">
        <v>9395</v>
      </c>
      <c r="V2177" s="4" t="s">
        <v>7965</v>
      </c>
      <c r="W2177" s="4" t="s">
        <v>150</v>
      </c>
      <c r="X2177" s="4" t="s">
        <v>99</v>
      </c>
      <c r="Y2177" s="4"/>
      <c r="Z2177" s="4" t="s">
        <v>2469</v>
      </c>
      <c r="AA2177" s="4">
        <v>2215.0</v>
      </c>
      <c r="AB2177" s="4" t="s">
        <v>101</v>
      </c>
      <c r="AC2177" s="4"/>
      <c r="AD2177" s="4"/>
      <c r="AE2177" s="4"/>
      <c r="AF2177" s="4"/>
      <c r="AG2177" s="4"/>
      <c r="AH2177" s="4"/>
      <c r="AI2177" s="4"/>
      <c r="AJ2177" s="4"/>
      <c r="AK2177" s="4"/>
      <c r="AL2177" s="4"/>
      <c r="AM2177" s="4"/>
      <c r="AN2177" s="4"/>
      <c r="AO2177" s="4"/>
      <c r="AP2177" s="4"/>
      <c r="AQ2177" s="4"/>
      <c r="AR2177" s="4"/>
      <c r="AS2177" s="4"/>
      <c r="AT2177" s="4"/>
      <c r="AU2177" s="4"/>
      <c r="AV2177" s="4"/>
      <c r="AW2177" s="4"/>
      <c r="AX2177" s="4"/>
      <c r="AY2177" s="4"/>
      <c r="AZ2177" s="4"/>
      <c r="BA2177" s="4"/>
      <c r="BB2177" s="4"/>
      <c r="BC2177" s="4"/>
      <c r="BD2177" s="4"/>
      <c r="BE2177" s="4"/>
      <c r="BF2177" s="4"/>
      <c r="BG2177" s="4"/>
      <c r="BH2177" s="4"/>
      <c r="BI2177" s="4"/>
      <c r="BJ2177" s="243" t="str">
        <f t="shared" si="191"/>
        <v>ICT_TNLT</v>
      </c>
      <c r="BK2177" s="4"/>
      <c r="BL2177" s="4"/>
      <c r="BM2177" s="4"/>
      <c r="BN2177" s="4"/>
      <c r="BO2177" s="4"/>
      <c r="BP2177" s="4"/>
      <c r="BQ2177" s="4"/>
      <c r="BR2177" s="4"/>
      <c r="BS2177" s="4"/>
      <c r="BT2177" s="4"/>
      <c r="BU2177" s="4"/>
      <c r="BV2177" s="4"/>
      <c r="BW2177" s="4"/>
      <c r="BX2177" s="4"/>
      <c r="BY2177" s="4"/>
      <c r="BZ2177" s="4"/>
      <c r="CA2177" s="4"/>
      <c r="CB2177" s="4"/>
      <c r="CC2177" s="4"/>
      <c r="CD2177" s="4"/>
      <c r="CE2177" s="4"/>
      <c r="CF2177" s="4"/>
      <c r="CG2177" s="4"/>
      <c r="CH2177" s="4"/>
      <c r="CI2177" s="4"/>
      <c r="CJ2177" s="4"/>
      <c r="CK2177" s="4"/>
      <c r="CL2177" s="4"/>
      <c r="CM2177" s="4"/>
    </row>
    <row r="2178" ht="14.25" customHeight="1">
      <c r="A2178" s="1" t="str">
        <f t="shared" si="211"/>
        <v/>
      </c>
      <c r="B2178" s="103" t="str">
        <f t="shared" si="4"/>
        <v>Có sẵn</v>
      </c>
      <c r="C2178" s="4" t="s">
        <v>9382</v>
      </c>
      <c r="D2178" s="4"/>
      <c r="E2178" s="4"/>
      <c r="F2178" s="4"/>
      <c r="G2178" s="4"/>
      <c r="H2178" s="4"/>
      <c r="I2178" s="4"/>
      <c r="J2178" s="4"/>
      <c r="K2178" s="4"/>
      <c r="L2178" s="4" t="s">
        <v>9382</v>
      </c>
      <c r="M2178" s="4"/>
      <c r="N2178" s="4"/>
      <c r="O2178" s="4"/>
      <c r="P2178" s="4"/>
      <c r="Q2178" s="4" t="s">
        <v>144</v>
      </c>
      <c r="R2178" s="4" t="s">
        <v>9396</v>
      </c>
      <c r="S2178" s="4" t="s">
        <v>9393</v>
      </c>
      <c r="T2178" s="4" t="s">
        <v>9394</v>
      </c>
      <c r="U2178" s="4" t="s">
        <v>9395</v>
      </c>
      <c r="V2178" s="4" t="s">
        <v>9397</v>
      </c>
      <c r="W2178" s="4" t="s">
        <v>150</v>
      </c>
      <c r="X2178" s="4" t="s">
        <v>151</v>
      </c>
      <c r="Y2178" s="4"/>
      <c r="Z2178" s="4" t="s">
        <v>2441</v>
      </c>
      <c r="AA2178" s="4">
        <v>2216.0</v>
      </c>
      <c r="AB2178" s="4" t="s">
        <v>101</v>
      </c>
      <c r="AC2178" s="4"/>
      <c r="AD2178" s="4"/>
      <c r="AE2178" s="4"/>
      <c r="AF2178" s="4"/>
      <c r="AG2178" s="4"/>
      <c r="AH2178" s="4"/>
      <c r="AI2178" s="4"/>
      <c r="AJ2178" s="4"/>
      <c r="AK2178" s="4"/>
      <c r="AL2178" s="4"/>
      <c r="AM2178" s="4"/>
      <c r="AN2178" s="4"/>
      <c r="AO2178" s="4"/>
      <c r="AP2178" s="4"/>
      <c r="AQ2178" s="4"/>
      <c r="AR2178" s="4"/>
      <c r="AS2178" s="4"/>
      <c r="AT2178" s="4"/>
      <c r="AU2178" s="4"/>
      <c r="AV2178" s="4"/>
      <c r="AW2178" s="4"/>
      <c r="AX2178" s="4"/>
      <c r="AY2178" s="4"/>
      <c r="AZ2178" s="4"/>
      <c r="BA2178" s="4"/>
      <c r="BB2178" s="4"/>
      <c r="BC2178" s="4"/>
      <c r="BD2178" s="4"/>
      <c r="BE2178" s="4"/>
      <c r="BF2178" s="4"/>
      <c r="BG2178" s="4"/>
      <c r="BH2178" s="4"/>
      <c r="BI2178" s="4"/>
      <c r="BJ2178" s="243" t="str">
        <f t="shared" si="191"/>
        <v>ICT_TNLT</v>
      </c>
      <c r="BK2178" s="4"/>
      <c r="BL2178" s="4"/>
      <c r="BM2178" s="4"/>
      <c r="BN2178" s="4"/>
      <c r="BO2178" s="4"/>
      <c r="BP2178" s="4"/>
      <c r="BQ2178" s="4"/>
      <c r="BR2178" s="4"/>
      <c r="BS2178" s="4"/>
      <c r="BT2178" s="4"/>
      <c r="BU2178" s="4"/>
      <c r="BV2178" s="4"/>
      <c r="BW2178" s="4"/>
      <c r="BX2178" s="4"/>
      <c r="BY2178" s="4"/>
      <c r="BZ2178" s="4"/>
      <c r="CA2178" s="4"/>
      <c r="CB2178" s="4"/>
      <c r="CC2178" s="4"/>
      <c r="CD2178" s="4"/>
      <c r="CE2178" s="4"/>
      <c r="CF2178" s="4"/>
      <c r="CG2178" s="4"/>
      <c r="CH2178" s="4"/>
      <c r="CI2178" s="4"/>
      <c r="CJ2178" s="4"/>
      <c r="CK2178" s="4"/>
      <c r="CL2178" s="4"/>
      <c r="CM2178" s="4"/>
    </row>
    <row r="2179" ht="14.25" customHeight="1">
      <c r="A2179" s="1" t="str">
        <f t="shared" si="211"/>
        <v/>
      </c>
      <c r="B2179" s="103" t="str">
        <f t="shared" si="4"/>
        <v>Tự do chọn</v>
      </c>
      <c r="C2179" s="4" t="s">
        <v>9398</v>
      </c>
      <c r="D2179" s="4"/>
      <c r="E2179" s="4"/>
      <c r="F2179" s="4"/>
      <c r="G2179" s="4"/>
      <c r="H2179" s="4"/>
      <c r="I2179" s="4"/>
      <c r="J2179" s="4" t="s">
        <v>8631</v>
      </c>
      <c r="K2179" s="4"/>
      <c r="L2179" s="4" t="s">
        <v>9398</v>
      </c>
      <c r="M2179" s="4" t="s">
        <v>101</v>
      </c>
      <c r="N2179" s="4" t="s">
        <v>9</v>
      </c>
      <c r="O2179" s="4"/>
      <c r="P2179" s="4"/>
      <c r="Q2179" s="4"/>
      <c r="R2179" s="4" t="s">
        <v>150</v>
      </c>
      <c r="S2179" s="4" t="s">
        <v>150</v>
      </c>
      <c r="T2179" s="4" t="s">
        <v>150</v>
      </c>
      <c r="U2179" s="4" t="s">
        <v>150</v>
      </c>
      <c r="V2179" s="4" t="s">
        <v>150</v>
      </c>
      <c r="W2179" s="4" t="s">
        <v>150</v>
      </c>
      <c r="X2179" s="4" t="s">
        <v>150</v>
      </c>
      <c r="Y2179" s="4"/>
      <c r="Z2179" s="4"/>
      <c r="AA2179" s="4">
        <v>2217.0</v>
      </c>
      <c r="AB2179" s="4" t="s">
        <v>13</v>
      </c>
      <c r="AC2179" s="4"/>
      <c r="AD2179" s="4"/>
      <c r="AE2179" s="4"/>
      <c r="AF2179" s="4"/>
      <c r="AG2179" s="4"/>
      <c r="AH2179" s="4"/>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c r="BI2179" s="4"/>
      <c r="BJ2179" s="243" t="str">
        <f t="shared" si="191"/>
        <v>TL</v>
      </c>
      <c r="BK2179" s="4"/>
      <c r="BL2179" s="4"/>
      <c r="BM2179" s="4"/>
      <c r="BN2179" s="4"/>
      <c r="BO2179" s="4"/>
      <c r="BP2179" s="4"/>
      <c r="BQ2179" s="4"/>
      <c r="BR2179" s="4"/>
      <c r="BS2179" s="4"/>
      <c r="BT2179" s="4"/>
      <c r="BU2179" s="4"/>
      <c r="BV2179" s="4"/>
      <c r="BW2179" s="4"/>
      <c r="BX2179" s="4"/>
      <c r="BY2179" s="4"/>
      <c r="BZ2179" s="4"/>
      <c r="CA2179" s="4"/>
      <c r="CB2179" s="4"/>
      <c r="CC2179" s="4"/>
      <c r="CD2179" s="4"/>
      <c r="CE2179" s="4"/>
      <c r="CF2179" s="4"/>
      <c r="CG2179" s="4"/>
      <c r="CH2179" s="4"/>
      <c r="CI2179" s="4"/>
      <c r="CJ2179" s="4"/>
      <c r="CK2179" s="4"/>
      <c r="CL2179" s="4"/>
      <c r="CM2179" s="4"/>
    </row>
    <row r="2180" ht="14.25" customHeight="1">
      <c r="A2180" s="1"/>
      <c r="B2180" s="103" t="str">
        <f t="shared" si="4"/>
        <v>Thêm</v>
      </c>
      <c r="C2180" s="4"/>
      <c r="D2180" s="4"/>
      <c r="E2180" s="4"/>
      <c r="F2180" s="4"/>
      <c r="G2180" s="4"/>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4"/>
      <c r="AH2180" s="4"/>
      <c r="AI2180" s="4"/>
      <c r="AJ2180" s="4"/>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c r="BI2180" s="4"/>
      <c r="BJ2180" s="243" t="str">
        <f t="shared" si="191"/>
        <v/>
      </c>
      <c r="BK2180" s="4"/>
      <c r="BL2180" s="4"/>
      <c r="BM2180" s="4"/>
      <c r="BN2180" s="4"/>
      <c r="BO2180" s="4"/>
      <c r="BP2180" s="4"/>
      <c r="BQ2180" s="4"/>
      <c r="BR2180" s="4"/>
      <c r="BS2180" s="4"/>
      <c r="BT2180" s="4"/>
      <c r="BU2180" s="4"/>
      <c r="BV2180" s="4"/>
      <c r="BW2180" s="4"/>
      <c r="BX2180" s="4"/>
      <c r="BY2180" s="4"/>
      <c r="BZ2180" s="4"/>
      <c r="CA2180" s="4"/>
      <c r="CB2180" s="4"/>
      <c r="CC2180" s="4"/>
      <c r="CD2180" s="4"/>
      <c r="CE2180" s="4"/>
      <c r="CF2180" s="4"/>
      <c r="CG2180" s="4"/>
      <c r="CH2180" s="4"/>
      <c r="CI2180" s="4"/>
      <c r="CJ2180" s="4"/>
      <c r="CK2180" s="4"/>
      <c r="CL2180" s="4"/>
      <c r="CM2180" s="4"/>
    </row>
    <row r="2181" ht="14.25" customHeight="1">
      <c r="A2181" s="1" t="str">
        <f>SWITCH(B2181,"OK",IF(ISBLANK(R2181),IF(ISBLANK(P2181),"Giữ chỗ nhóm","Giữ chỗ"),"OK"),"Chưa làm",IF(P2181&lt;&gt;"","Giữ chỗ",""),0,IF(ISBLANK(R2181),"Thêm",""),"")</f>
        <v/>
      </c>
      <c r="B2181" s="103" t="str">
        <f t="shared" si="4"/>
        <v>Tự do chọn</v>
      </c>
      <c r="C2181" s="4" t="s">
        <v>9400</v>
      </c>
      <c r="D2181" s="4"/>
      <c r="E2181" s="4"/>
      <c r="F2181" s="4"/>
      <c r="G2181" s="4"/>
      <c r="H2181" s="4"/>
      <c r="I2181" s="4"/>
      <c r="J2181" s="4" t="s">
        <v>8631</v>
      </c>
      <c r="K2181" s="4"/>
      <c r="L2181" s="4" t="s">
        <v>9400</v>
      </c>
      <c r="M2181" s="4" t="s">
        <v>101</v>
      </c>
      <c r="N2181" s="4" t="s">
        <v>9</v>
      </c>
      <c r="O2181" s="4"/>
      <c r="P2181" s="4"/>
      <c r="Q2181" s="4"/>
      <c r="R2181" s="4" t="s">
        <v>150</v>
      </c>
      <c r="S2181" s="4" t="s">
        <v>150</v>
      </c>
      <c r="T2181" s="4" t="s">
        <v>150</v>
      </c>
      <c r="U2181" s="4" t="s">
        <v>150</v>
      </c>
      <c r="V2181" s="4" t="s">
        <v>150</v>
      </c>
      <c r="W2181" s="4" t="s">
        <v>150</v>
      </c>
      <c r="X2181" s="4" t="s">
        <v>150</v>
      </c>
      <c r="Y2181" s="4"/>
      <c r="Z2181" s="4"/>
      <c r="AA2181" s="4">
        <v>2219.0</v>
      </c>
      <c r="AB2181" s="4" t="s">
        <v>13</v>
      </c>
      <c r="AC2181" s="4"/>
      <c r="AD2181" s="4"/>
      <c r="AE2181" s="4"/>
      <c r="AF2181" s="4"/>
      <c r="AG2181" s="4"/>
      <c r="AH2181" s="4"/>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c r="BI2181" s="4"/>
      <c r="BJ2181" s="243" t="str">
        <f t="shared" si="191"/>
        <v>TL</v>
      </c>
      <c r="BK2181" s="4"/>
      <c r="BL2181" s="4"/>
      <c r="BM2181" s="4"/>
      <c r="BN2181" s="4"/>
      <c r="BO2181" s="4"/>
      <c r="BP2181" s="4"/>
      <c r="BQ2181" s="4"/>
      <c r="BR2181" s="4"/>
      <c r="BS2181" s="4"/>
      <c r="BT2181" s="4"/>
      <c r="BU2181" s="4"/>
      <c r="BV2181" s="4"/>
      <c r="BW2181" s="4"/>
      <c r="BX2181" s="4"/>
      <c r="BY2181" s="4"/>
      <c r="BZ2181" s="4"/>
      <c r="CA2181" s="4"/>
      <c r="CB2181" s="4"/>
      <c r="CC2181" s="4"/>
      <c r="CD2181" s="4"/>
      <c r="CE2181" s="4"/>
      <c r="CF2181" s="4"/>
      <c r="CG2181" s="4"/>
      <c r="CH2181" s="4"/>
      <c r="CI2181" s="4"/>
      <c r="CJ2181" s="4"/>
      <c r="CK2181" s="4"/>
      <c r="CL2181" s="4"/>
      <c r="CM2181" s="4"/>
    </row>
    <row r="2182" ht="14.25" customHeight="1">
      <c r="A2182" s="1"/>
      <c r="B2182" s="103" t="str">
        <f t="shared" si="4"/>
        <v>Thêm</v>
      </c>
      <c r="C2182" s="4"/>
      <c r="D2182" s="4"/>
      <c r="E2182" s="4"/>
      <c r="F2182" s="4"/>
      <c r="G2182" s="4"/>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4"/>
      <c r="AH2182" s="4"/>
      <c r="AI2182" s="4"/>
      <c r="AJ2182" s="4"/>
      <c r="AK2182" s="4"/>
      <c r="AL2182" s="4"/>
      <c r="AM2182" s="4"/>
      <c r="AN2182" s="4"/>
      <c r="AO2182" s="4"/>
      <c r="AP2182" s="4"/>
      <c r="AQ2182" s="4"/>
      <c r="AR2182" s="4"/>
      <c r="AS2182" s="4"/>
      <c r="AT2182" s="4"/>
      <c r="AU2182" s="4"/>
      <c r="AV2182" s="4"/>
      <c r="AW2182" s="4"/>
      <c r="AX2182" s="4"/>
      <c r="AY2182" s="4"/>
      <c r="AZ2182" s="4"/>
      <c r="BA2182" s="4"/>
      <c r="BB2182" s="4"/>
      <c r="BC2182" s="4"/>
      <c r="BD2182" s="4"/>
      <c r="BE2182" s="4"/>
      <c r="BF2182" s="4"/>
      <c r="BG2182" s="4"/>
      <c r="BH2182" s="4"/>
      <c r="BI2182" s="4"/>
      <c r="BJ2182" s="243" t="str">
        <f t="shared" si="191"/>
        <v/>
      </c>
      <c r="BK2182" s="4"/>
      <c r="BL2182" s="4"/>
      <c r="BM2182" s="4"/>
      <c r="BN2182" s="4"/>
      <c r="BO2182" s="4"/>
      <c r="BP2182" s="4"/>
      <c r="BQ2182" s="4"/>
      <c r="BR2182" s="4"/>
      <c r="BS2182" s="4"/>
      <c r="BT2182" s="4"/>
      <c r="BU2182" s="4"/>
      <c r="BV2182" s="4"/>
      <c r="BW2182" s="4"/>
      <c r="BX2182" s="4"/>
      <c r="BY2182" s="4"/>
      <c r="BZ2182" s="4"/>
      <c r="CA2182" s="4"/>
      <c r="CB2182" s="4"/>
      <c r="CC2182" s="4"/>
      <c r="CD2182" s="4"/>
      <c r="CE2182" s="4"/>
      <c r="CF2182" s="4"/>
      <c r="CG2182" s="4"/>
      <c r="CH2182" s="4"/>
      <c r="CI2182" s="4"/>
      <c r="CJ2182" s="4"/>
      <c r="CK2182" s="4"/>
      <c r="CL2182" s="4"/>
      <c r="CM2182" s="4"/>
    </row>
    <row r="2183" ht="14.25" customHeight="1">
      <c r="A2183" s="1" t="str">
        <f>SWITCH(B2183,"OK",IF(ISBLANK(R2183),IF(ISBLANK(P2183),"Giữ chỗ nhóm","Giữ chỗ"),"OK"),"Chưa làm",IF(P2183&lt;&gt;"","Giữ chỗ",""),0,IF(ISBLANK(R2183),"Thêm",""),"")</f>
        <v/>
      </c>
      <c r="B2183" s="103" t="str">
        <f t="shared" si="4"/>
        <v>Tự do chọn</v>
      </c>
      <c r="C2183" s="4" t="s">
        <v>9403</v>
      </c>
      <c r="D2183" s="4"/>
      <c r="E2183" s="4"/>
      <c r="F2183" s="4"/>
      <c r="G2183" s="4"/>
      <c r="H2183" s="4"/>
      <c r="I2183" s="4"/>
      <c r="J2183" s="4" t="s">
        <v>8631</v>
      </c>
      <c r="K2183" s="4"/>
      <c r="L2183" s="4" t="s">
        <v>9403</v>
      </c>
      <c r="M2183" s="4" t="s">
        <v>101</v>
      </c>
      <c r="N2183" s="4" t="s">
        <v>9</v>
      </c>
      <c r="O2183" s="4"/>
      <c r="P2183" s="4"/>
      <c r="Q2183" s="4"/>
      <c r="R2183" s="4" t="s">
        <v>150</v>
      </c>
      <c r="S2183" s="4" t="s">
        <v>150</v>
      </c>
      <c r="T2183" s="4" t="s">
        <v>150</v>
      </c>
      <c r="U2183" s="4" t="s">
        <v>150</v>
      </c>
      <c r="V2183" s="4" t="s">
        <v>150</v>
      </c>
      <c r="W2183" s="4" t="s">
        <v>150</v>
      </c>
      <c r="X2183" s="4" t="s">
        <v>150</v>
      </c>
      <c r="Y2183" s="4"/>
      <c r="Z2183" s="4"/>
      <c r="AA2183" s="4">
        <v>2221.0</v>
      </c>
      <c r="AB2183" s="4" t="s">
        <v>13</v>
      </c>
      <c r="AC2183" s="4"/>
      <c r="AD2183" s="4"/>
      <c r="AE2183" s="4"/>
      <c r="AF2183" s="4"/>
      <c r="AG2183" s="4"/>
      <c r="AH2183" s="4"/>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4"/>
      <c r="BH2183" s="4"/>
      <c r="BI2183" s="4"/>
      <c r="BJ2183" s="243" t="str">
        <f t="shared" si="191"/>
        <v>TL</v>
      </c>
      <c r="BK2183" s="4"/>
      <c r="BL2183" s="4"/>
      <c r="BM2183" s="4"/>
      <c r="BN2183" s="4"/>
      <c r="BO2183" s="4"/>
      <c r="BP2183" s="4"/>
      <c r="BQ2183" s="4"/>
      <c r="BR2183" s="4"/>
      <c r="BS2183" s="4"/>
      <c r="BT2183" s="4"/>
      <c r="BU2183" s="4"/>
      <c r="BV2183" s="4"/>
      <c r="BW2183" s="4"/>
      <c r="BX2183" s="4"/>
      <c r="BY2183" s="4"/>
      <c r="BZ2183" s="4"/>
      <c r="CA2183" s="4"/>
      <c r="CB2183" s="4"/>
      <c r="CC2183" s="4"/>
      <c r="CD2183" s="4"/>
      <c r="CE2183" s="4"/>
      <c r="CF2183" s="4"/>
      <c r="CG2183" s="4"/>
      <c r="CH2183" s="4"/>
      <c r="CI2183" s="4"/>
      <c r="CJ2183" s="4"/>
      <c r="CK2183" s="4"/>
      <c r="CL2183" s="4"/>
      <c r="CM2183" s="4"/>
    </row>
    <row r="2184" ht="14.25" customHeight="1">
      <c r="A2184" s="1"/>
      <c r="B2184" s="103" t="str">
        <f t="shared" si="4"/>
        <v>Thêm</v>
      </c>
      <c r="C2184" s="4"/>
      <c r="D2184" s="4"/>
      <c r="E2184" s="4"/>
      <c r="F2184" s="4"/>
      <c r="G2184" s="4"/>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4"/>
      <c r="AH2184" s="4"/>
      <c r="AI2184" s="4"/>
      <c r="AJ2184" s="4"/>
      <c r="AK2184" s="4"/>
      <c r="AL2184" s="4"/>
      <c r="AM2184" s="4"/>
      <c r="AN2184" s="4"/>
      <c r="AO2184" s="4"/>
      <c r="AP2184" s="4"/>
      <c r="AQ2184" s="4"/>
      <c r="AR2184" s="4"/>
      <c r="AS2184" s="4"/>
      <c r="AT2184" s="4"/>
      <c r="AU2184" s="4"/>
      <c r="AV2184" s="4"/>
      <c r="AW2184" s="4"/>
      <c r="AX2184" s="4"/>
      <c r="AY2184" s="4"/>
      <c r="AZ2184" s="4"/>
      <c r="BA2184" s="4"/>
      <c r="BB2184" s="4"/>
      <c r="BC2184" s="4"/>
      <c r="BD2184" s="4"/>
      <c r="BE2184" s="4"/>
      <c r="BF2184" s="4"/>
      <c r="BG2184" s="4"/>
      <c r="BH2184" s="4"/>
      <c r="BI2184" s="4"/>
      <c r="BJ2184" s="243" t="str">
        <f t="shared" si="191"/>
        <v/>
      </c>
      <c r="BK2184" s="4"/>
      <c r="BL2184" s="4"/>
      <c r="BM2184" s="4"/>
      <c r="BN2184" s="4"/>
      <c r="BO2184" s="4"/>
      <c r="BP2184" s="4"/>
      <c r="BQ2184" s="4"/>
      <c r="BR2184" s="4"/>
      <c r="BS2184" s="4"/>
      <c r="BT2184" s="4"/>
      <c r="BU2184" s="4"/>
      <c r="BV2184" s="4"/>
      <c r="BW2184" s="4"/>
      <c r="BX2184" s="4"/>
      <c r="BY2184" s="4"/>
      <c r="BZ2184" s="4"/>
      <c r="CA2184" s="4"/>
      <c r="CB2184" s="4"/>
      <c r="CC2184" s="4"/>
      <c r="CD2184" s="4"/>
      <c r="CE2184" s="4"/>
      <c r="CF2184" s="4"/>
      <c r="CG2184" s="4"/>
      <c r="CH2184" s="4"/>
      <c r="CI2184" s="4"/>
      <c r="CJ2184" s="4"/>
      <c r="CK2184" s="4"/>
      <c r="CL2184" s="4"/>
      <c r="CM2184" s="4"/>
    </row>
    <row r="2185" ht="14.25" customHeight="1">
      <c r="A2185" s="1" t="str">
        <f t="shared" ref="A2185:A2186" si="212">SWITCH(B2185,"OK",IF(ISBLANK(R2185),IF(ISBLANK(P2185),"Giữ chỗ nhóm","Giữ chỗ"),"OK"),"Chưa làm",IF(P2185&lt;&gt;"","Giữ chỗ",""),0,IF(ISBLANK(R2185),"Thêm",""),"")</f>
        <v/>
      </c>
      <c r="B2185" s="103" t="str">
        <f t="shared" si="4"/>
        <v>Có sẵn</v>
      </c>
      <c r="C2185" s="4" t="s">
        <v>9403</v>
      </c>
      <c r="D2185" s="4"/>
      <c r="E2185" s="4"/>
      <c r="F2185" s="4"/>
      <c r="G2185" s="4"/>
      <c r="H2185" s="4"/>
      <c r="I2185" s="4"/>
      <c r="J2185" s="4"/>
      <c r="K2185" s="4"/>
      <c r="L2185" s="4" t="s">
        <v>9403</v>
      </c>
      <c r="M2185" s="4"/>
      <c r="N2185" s="4"/>
      <c r="O2185" s="4"/>
      <c r="P2185" s="4"/>
      <c r="Q2185" s="4" t="s">
        <v>144</v>
      </c>
      <c r="R2185" s="4" t="s">
        <v>9411</v>
      </c>
      <c r="S2185" s="4" t="s">
        <v>9412</v>
      </c>
      <c r="T2185" s="4" t="s">
        <v>9413</v>
      </c>
      <c r="U2185" s="4" t="s">
        <v>9414</v>
      </c>
      <c r="V2185" s="4" t="s">
        <v>149</v>
      </c>
      <c r="W2185" s="4" t="s">
        <v>150</v>
      </c>
      <c r="X2185" s="4" t="s">
        <v>151</v>
      </c>
      <c r="Y2185" s="4"/>
      <c r="Z2185" s="4" t="s">
        <v>1460</v>
      </c>
      <c r="AA2185" s="4">
        <v>2223.0</v>
      </c>
      <c r="AB2185" s="4" t="s">
        <v>101</v>
      </c>
      <c r="AC2185" s="4"/>
      <c r="AD2185" s="4"/>
      <c r="AE2185" s="4"/>
      <c r="AF2185" s="4"/>
      <c r="AG2185" s="4"/>
      <c r="AH2185" s="4"/>
      <c r="AI2185" s="4"/>
      <c r="AJ2185" s="4"/>
      <c r="AK2185" s="4"/>
      <c r="AL2185" s="4"/>
      <c r="AM2185" s="4"/>
      <c r="AN2185" s="4"/>
      <c r="AO2185" s="4"/>
      <c r="AP2185" s="4"/>
      <c r="AQ2185" s="4"/>
      <c r="AR2185" s="4"/>
      <c r="AS2185" s="4"/>
      <c r="AT2185" s="4"/>
      <c r="AU2185" s="4"/>
      <c r="AV2185" s="4"/>
      <c r="AW2185" s="4"/>
      <c r="AX2185" s="4"/>
      <c r="AY2185" s="4"/>
      <c r="AZ2185" s="4"/>
      <c r="BA2185" s="4"/>
      <c r="BB2185" s="4"/>
      <c r="BC2185" s="4"/>
      <c r="BD2185" s="4"/>
      <c r="BE2185" s="4"/>
      <c r="BF2185" s="4"/>
      <c r="BG2185" s="4"/>
      <c r="BH2185" s="4"/>
      <c r="BI2185" s="4"/>
      <c r="BJ2185" s="243" t="str">
        <f t="shared" si="191"/>
        <v>ICT_TNLT</v>
      </c>
      <c r="BK2185" s="4"/>
      <c r="BL2185" s="4"/>
      <c r="BM2185" s="4"/>
      <c r="BN2185" s="4"/>
      <c r="BO2185" s="4"/>
      <c r="BP2185" s="4"/>
      <c r="BQ2185" s="4"/>
      <c r="BR2185" s="4"/>
      <c r="BS2185" s="4"/>
      <c r="BT2185" s="4"/>
      <c r="BU2185" s="4"/>
      <c r="BV2185" s="4"/>
      <c r="BW2185" s="4"/>
      <c r="BX2185" s="4"/>
      <c r="BY2185" s="4"/>
      <c r="BZ2185" s="4"/>
      <c r="CA2185" s="4"/>
      <c r="CB2185" s="4"/>
      <c r="CC2185" s="4"/>
      <c r="CD2185" s="4"/>
      <c r="CE2185" s="4"/>
      <c r="CF2185" s="4"/>
      <c r="CG2185" s="4"/>
      <c r="CH2185" s="4"/>
      <c r="CI2185" s="4"/>
      <c r="CJ2185" s="4"/>
      <c r="CK2185" s="4"/>
      <c r="CL2185" s="4"/>
      <c r="CM2185" s="4"/>
    </row>
    <row r="2186" ht="14.25" customHeight="1">
      <c r="A2186" s="1" t="str">
        <f t="shared" si="212"/>
        <v/>
      </c>
      <c r="B2186" s="103" t="str">
        <f t="shared" si="4"/>
        <v>Tự do chọn</v>
      </c>
      <c r="C2186" s="4" t="s">
        <v>9415</v>
      </c>
      <c r="D2186" s="4"/>
      <c r="E2186" s="4"/>
      <c r="F2186" s="4"/>
      <c r="G2186" s="4"/>
      <c r="H2186" s="4"/>
      <c r="I2186" s="4"/>
      <c r="J2186" s="4" t="s">
        <v>8631</v>
      </c>
      <c r="K2186" s="4"/>
      <c r="L2186" s="4" t="s">
        <v>9415</v>
      </c>
      <c r="M2186" s="4" t="s">
        <v>101</v>
      </c>
      <c r="N2186" s="4" t="s">
        <v>9</v>
      </c>
      <c r="O2186" s="4"/>
      <c r="P2186" s="4"/>
      <c r="Q2186" s="4"/>
      <c r="R2186" s="4" t="s">
        <v>150</v>
      </c>
      <c r="S2186" s="4" t="s">
        <v>150</v>
      </c>
      <c r="T2186" s="4" t="s">
        <v>150</v>
      </c>
      <c r="U2186" s="4" t="s">
        <v>150</v>
      </c>
      <c r="V2186" s="4" t="s">
        <v>150</v>
      </c>
      <c r="W2186" s="4" t="s">
        <v>150</v>
      </c>
      <c r="X2186" s="4" t="s">
        <v>150</v>
      </c>
      <c r="Y2186" s="4"/>
      <c r="Z2186" s="4"/>
      <c r="AA2186" s="4">
        <v>2224.0</v>
      </c>
      <c r="AB2186" s="4" t="s">
        <v>13</v>
      </c>
      <c r="AC2186" s="4"/>
      <c r="AD2186" s="4"/>
      <c r="AE2186" s="4"/>
      <c r="AF2186" s="4"/>
      <c r="AG2186" s="4"/>
      <c r="AH2186" s="4"/>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4"/>
      <c r="BH2186" s="4"/>
      <c r="BI2186" s="4"/>
      <c r="BJ2186" s="243" t="str">
        <f t="shared" si="191"/>
        <v>TL</v>
      </c>
      <c r="BK2186" s="4"/>
      <c r="BL2186" s="4"/>
      <c r="BM2186" s="4"/>
      <c r="BN2186" s="4"/>
      <c r="BO2186" s="4"/>
      <c r="BP2186" s="4"/>
      <c r="BQ2186" s="4"/>
      <c r="BR2186" s="4"/>
      <c r="BS2186" s="4"/>
      <c r="BT2186" s="4"/>
      <c r="BU2186" s="4"/>
      <c r="BV2186" s="4"/>
      <c r="BW2186" s="4"/>
      <c r="BX2186" s="4"/>
      <c r="BY2186" s="4"/>
      <c r="BZ2186" s="4"/>
      <c r="CA2186" s="4"/>
      <c r="CB2186" s="4"/>
      <c r="CC2186" s="4"/>
      <c r="CD2186" s="4"/>
      <c r="CE2186" s="4"/>
      <c r="CF2186" s="4"/>
      <c r="CG2186" s="4"/>
      <c r="CH2186" s="4"/>
      <c r="CI2186" s="4"/>
      <c r="CJ2186" s="4"/>
      <c r="CK2186" s="4"/>
      <c r="CL2186" s="4"/>
      <c r="CM2186" s="4"/>
    </row>
    <row r="2187" ht="14.25" customHeight="1">
      <c r="A2187" s="1"/>
      <c r="B2187" s="103" t="str">
        <f t="shared" si="4"/>
        <v>Thêm</v>
      </c>
      <c r="C2187" s="4"/>
      <c r="D2187" s="4"/>
      <c r="E2187" s="4"/>
      <c r="F2187" s="4"/>
      <c r="G2187" s="4"/>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4"/>
      <c r="AH2187" s="4"/>
      <c r="AI2187" s="4"/>
      <c r="AJ2187" s="4"/>
      <c r="AK2187" s="4"/>
      <c r="AL2187" s="4"/>
      <c r="AM2187" s="4"/>
      <c r="AN2187" s="4"/>
      <c r="AO2187" s="4"/>
      <c r="AP2187" s="4"/>
      <c r="AQ2187" s="4"/>
      <c r="AR2187" s="4"/>
      <c r="AS2187" s="4"/>
      <c r="AT2187" s="4"/>
      <c r="AU2187" s="4"/>
      <c r="AV2187" s="4"/>
      <c r="AW2187" s="4"/>
      <c r="AX2187" s="4"/>
      <c r="AY2187" s="4"/>
      <c r="AZ2187" s="4"/>
      <c r="BA2187" s="4"/>
      <c r="BB2187" s="4"/>
      <c r="BC2187" s="4"/>
      <c r="BD2187" s="4"/>
      <c r="BE2187" s="4"/>
      <c r="BF2187" s="4"/>
      <c r="BG2187" s="4"/>
      <c r="BH2187" s="4"/>
      <c r="BI2187" s="4"/>
      <c r="BJ2187" s="243" t="str">
        <f t="shared" si="191"/>
        <v/>
      </c>
      <c r="BK2187" s="4"/>
      <c r="BL2187" s="4"/>
      <c r="BM2187" s="4"/>
      <c r="BN2187" s="4"/>
      <c r="BO2187" s="4"/>
      <c r="BP2187" s="4"/>
      <c r="BQ2187" s="4"/>
      <c r="BR2187" s="4"/>
      <c r="BS2187" s="4"/>
      <c r="BT2187" s="4"/>
      <c r="BU2187" s="4"/>
      <c r="BV2187" s="4"/>
      <c r="BW2187" s="4"/>
      <c r="BX2187" s="4"/>
      <c r="BY2187" s="4"/>
      <c r="BZ2187" s="4"/>
      <c r="CA2187" s="4"/>
      <c r="CB2187" s="4"/>
      <c r="CC2187" s="4"/>
      <c r="CD2187" s="4"/>
      <c r="CE2187" s="4"/>
      <c r="CF2187" s="4"/>
      <c r="CG2187" s="4"/>
      <c r="CH2187" s="4"/>
      <c r="CI2187" s="4"/>
      <c r="CJ2187" s="4"/>
      <c r="CK2187" s="4"/>
      <c r="CL2187" s="4"/>
      <c r="CM2187" s="4"/>
    </row>
    <row r="2188" ht="14.25" customHeight="1">
      <c r="A2188" s="1" t="str">
        <f t="shared" ref="A2188:A2193" si="213">SWITCH(B2188,"OK",IF(ISBLANK(R2188),IF(ISBLANK(P2188),"Giữ chỗ nhóm","Giữ chỗ"),"OK"),"Chưa làm",IF(P2188&lt;&gt;"","Giữ chỗ",""),0,IF(ISBLANK(R2188),"Thêm",""),"")</f>
        <v/>
      </c>
      <c r="B2188" s="103" t="str">
        <f t="shared" si="4"/>
        <v>Có sẵn</v>
      </c>
      <c r="C2188" s="4" t="s">
        <v>9415</v>
      </c>
      <c r="D2188" s="4"/>
      <c r="E2188" s="4"/>
      <c r="F2188" s="4"/>
      <c r="G2188" s="4"/>
      <c r="H2188" s="4"/>
      <c r="I2188" s="4"/>
      <c r="J2188" s="4"/>
      <c r="K2188" s="4"/>
      <c r="L2188" s="4" t="s">
        <v>9415</v>
      </c>
      <c r="M2188" s="4"/>
      <c r="N2188" s="4"/>
      <c r="O2188" s="4"/>
      <c r="P2188" s="4"/>
      <c r="Q2188" s="4" t="s">
        <v>144</v>
      </c>
      <c r="R2188" s="4" t="s">
        <v>9427</v>
      </c>
      <c r="S2188" s="4" t="s">
        <v>9428</v>
      </c>
      <c r="T2188" s="4" t="s">
        <v>9429</v>
      </c>
      <c r="U2188" s="4" t="s">
        <v>9430</v>
      </c>
      <c r="V2188" s="4" t="s">
        <v>9431</v>
      </c>
      <c r="W2188" s="4" t="s">
        <v>150</v>
      </c>
      <c r="X2188" s="4" t="s">
        <v>171</v>
      </c>
      <c r="Y2188" s="4"/>
      <c r="Z2188" s="4" t="s">
        <v>1494</v>
      </c>
      <c r="AA2188" s="4">
        <v>2226.0</v>
      </c>
      <c r="AB2188" s="4" t="s">
        <v>101</v>
      </c>
      <c r="AC2188" s="4"/>
      <c r="AD2188" s="4"/>
      <c r="AE2188" s="4"/>
      <c r="AF2188" s="4"/>
      <c r="AG2188" s="4"/>
      <c r="AH2188" s="4"/>
      <c r="AI2188" s="4"/>
      <c r="AJ2188" s="4"/>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c r="BI2188" s="4"/>
      <c r="BJ2188" s="243" t="str">
        <f t="shared" si="191"/>
        <v>ICT_TNLT</v>
      </c>
      <c r="BK2188" s="4"/>
      <c r="BL2188" s="4"/>
      <c r="BM2188" s="4"/>
      <c r="BN2188" s="4"/>
      <c r="BO2188" s="4"/>
      <c r="BP2188" s="4"/>
      <c r="BQ2188" s="4"/>
      <c r="BR2188" s="4"/>
      <c r="BS2188" s="4"/>
      <c r="BT2188" s="4"/>
      <c r="BU2188" s="4"/>
      <c r="BV2188" s="4"/>
      <c r="BW2188" s="4"/>
      <c r="BX2188" s="4"/>
      <c r="BY2188" s="4"/>
      <c r="BZ2188" s="4"/>
      <c r="CA2188" s="4"/>
      <c r="CB2188" s="4"/>
      <c r="CC2188" s="4"/>
      <c r="CD2188" s="4"/>
      <c r="CE2188" s="4"/>
      <c r="CF2188" s="4"/>
      <c r="CG2188" s="4"/>
      <c r="CH2188" s="4"/>
      <c r="CI2188" s="4"/>
      <c r="CJ2188" s="4"/>
      <c r="CK2188" s="4"/>
      <c r="CL2188" s="4"/>
      <c r="CM2188" s="4"/>
    </row>
    <row r="2189" ht="14.25" customHeight="1">
      <c r="A2189" s="1" t="str">
        <f t="shared" si="213"/>
        <v/>
      </c>
      <c r="B2189" s="103" t="str">
        <f t="shared" si="4"/>
        <v>Có sẵn</v>
      </c>
      <c r="C2189" s="4" t="s">
        <v>9415</v>
      </c>
      <c r="D2189" s="4"/>
      <c r="E2189" s="4"/>
      <c r="F2189" s="4"/>
      <c r="G2189" s="4"/>
      <c r="H2189" s="4"/>
      <c r="I2189" s="4"/>
      <c r="J2189" s="4"/>
      <c r="K2189" s="4"/>
      <c r="L2189" s="4" t="s">
        <v>9415</v>
      </c>
      <c r="M2189" s="4"/>
      <c r="N2189" s="4"/>
      <c r="O2189" s="4"/>
      <c r="P2189" s="4"/>
      <c r="Q2189" s="4" t="s">
        <v>144</v>
      </c>
      <c r="R2189" s="4" t="s">
        <v>9436</v>
      </c>
      <c r="S2189" s="4" t="s">
        <v>9428</v>
      </c>
      <c r="T2189" s="4" t="s">
        <v>9429</v>
      </c>
      <c r="U2189" s="4" t="s">
        <v>9437</v>
      </c>
      <c r="V2189" s="4" t="s">
        <v>9431</v>
      </c>
      <c r="W2189" s="4" t="s">
        <v>150</v>
      </c>
      <c r="X2189" s="4" t="s">
        <v>99</v>
      </c>
      <c r="Y2189" s="4"/>
      <c r="Z2189" s="4" t="s">
        <v>1458</v>
      </c>
      <c r="AA2189" s="4">
        <v>2227.0</v>
      </c>
      <c r="AB2189" s="4" t="s">
        <v>101</v>
      </c>
      <c r="AC2189" s="4"/>
      <c r="AD2189" s="4"/>
      <c r="AE2189" s="4"/>
      <c r="AF2189" s="4"/>
      <c r="AG2189" s="4"/>
      <c r="AH2189" s="4"/>
      <c r="AI2189" s="4"/>
      <c r="AJ2189" s="4"/>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c r="BI2189" s="4"/>
      <c r="BJ2189" s="243" t="str">
        <f t="shared" si="191"/>
        <v>ICT_TNLT</v>
      </c>
      <c r="BK2189" s="4"/>
      <c r="BL2189" s="4"/>
      <c r="BM2189" s="4"/>
      <c r="BN2189" s="4"/>
      <c r="BO2189" s="4"/>
      <c r="BP2189" s="4"/>
      <c r="BQ2189" s="4"/>
      <c r="BR2189" s="4"/>
      <c r="BS2189" s="4"/>
      <c r="BT2189" s="4"/>
      <c r="BU2189" s="4"/>
      <c r="BV2189" s="4"/>
      <c r="BW2189" s="4"/>
      <c r="BX2189" s="4"/>
      <c r="BY2189" s="4"/>
      <c r="BZ2189" s="4"/>
      <c r="CA2189" s="4"/>
      <c r="CB2189" s="4"/>
      <c r="CC2189" s="4"/>
      <c r="CD2189" s="4"/>
      <c r="CE2189" s="4"/>
      <c r="CF2189" s="4"/>
      <c r="CG2189" s="4"/>
      <c r="CH2189" s="4"/>
      <c r="CI2189" s="4"/>
      <c r="CJ2189" s="4"/>
      <c r="CK2189" s="4"/>
      <c r="CL2189" s="4"/>
      <c r="CM2189" s="4"/>
    </row>
    <row r="2190" ht="14.25" customHeight="1">
      <c r="A2190" s="1" t="str">
        <f t="shared" si="213"/>
        <v/>
      </c>
      <c r="B2190" s="103" t="str">
        <f t="shared" si="4"/>
        <v>Có sẵn</v>
      </c>
      <c r="C2190" s="4" t="s">
        <v>9415</v>
      </c>
      <c r="D2190" s="4"/>
      <c r="E2190" s="4"/>
      <c r="F2190" s="4"/>
      <c r="G2190" s="4"/>
      <c r="H2190" s="4"/>
      <c r="I2190" s="4"/>
      <c r="J2190" s="4"/>
      <c r="K2190" s="4"/>
      <c r="L2190" s="4" t="s">
        <v>9415</v>
      </c>
      <c r="M2190" s="4"/>
      <c r="N2190" s="4"/>
      <c r="O2190" s="4"/>
      <c r="P2190" s="4"/>
      <c r="Q2190" s="4" t="s">
        <v>144</v>
      </c>
      <c r="R2190" s="4" t="s">
        <v>9444</v>
      </c>
      <c r="S2190" s="4" t="s">
        <v>9445</v>
      </c>
      <c r="T2190" s="4" t="s">
        <v>9446</v>
      </c>
      <c r="U2190" s="4" t="s">
        <v>9447</v>
      </c>
      <c r="V2190" s="4" t="s">
        <v>9448</v>
      </c>
      <c r="W2190" s="4" t="s">
        <v>150</v>
      </c>
      <c r="X2190" s="4" t="s">
        <v>171</v>
      </c>
      <c r="Y2190" s="4"/>
      <c r="Z2190" s="4" t="s">
        <v>2940</v>
      </c>
      <c r="AA2190" s="4">
        <v>2228.0</v>
      </c>
      <c r="AB2190" s="4" t="s">
        <v>101</v>
      </c>
      <c r="AC2190" s="4"/>
      <c r="AD2190" s="4"/>
      <c r="AE2190" s="4"/>
      <c r="AF2190" s="4"/>
      <c r="AG2190" s="4"/>
      <c r="AH2190" s="4"/>
      <c r="AI2190" s="4"/>
      <c r="AJ2190" s="4"/>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c r="BI2190" s="4"/>
      <c r="BJ2190" s="243" t="str">
        <f t="shared" si="191"/>
        <v>ICT_TNLT</v>
      </c>
      <c r="BK2190" s="4"/>
      <c r="BL2190" s="4"/>
      <c r="BM2190" s="4"/>
      <c r="BN2190" s="4"/>
      <c r="BO2190" s="4"/>
      <c r="BP2190" s="4"/>
      <c r="BQ2190" s="4"/>
      <c r="BR2190" s="4"/>
      <c r="BS2190" s="4"/>
      <c r="BT2190" s="4"/>
      <c r="BU2190" s="4"/>
      <c r="BV2190" s="4"/>
      <c r="BW2190" s="4"/>
      <c r="BX2190" s="4"/>
      <c r="BY2190" s="4"/>
      <c r="BZ2190" s="4"/>
      <c r="CA2190" s="4"/>
      <c r="CB2190" s="4"/>
      <c r="CC2190" s="4"/>
      <c r="CD2190" s="4"/>
      <c r="CE2190" s="4"/>
      <c r="CF2190" s="4"/>
      <c r="CG2190" s="4"/>
      <c r="CH2190" s="4"/>
      <c r="CI2190" s="4"/>
      <c r="CJ2190" s="4"/>
      <c r="CK2190" s="4"/>
      <c r="CL2190" s="4"/>
      <c r="CM2190" s="4"/>
    </row>
    <row r="2191" ht="14.25" customHeight="1">
      <c r="A2191" s="1" t="str">
        <f t="shared" si="213"/>
        <v/>
      </c>
      <c r="B2191" s="103" t="str">
        <f t="shared" si="4"/>
        <v>Có sẵn</v>
      </c>
      <c r="C2191" s="4" t="s">
        <v>9415</v>
      </c>
      <c r="D2191" s="4"/>
      <c r="E2191" s="4"/>
      <c r="F2191" s="4"/>
      <c r="G2191" s="4"/>
      <c r="H2191" s="4"/>
      <c r="I2191" s="4"/>
      <c r="J2191" s="4"/>
      <c r="K2191" s="4"/>
      <c r="L2191" s="4" t="s">
        <v>9415</v>
      </c>
      <c r="M2191" s="4"/>
      <c r="N2191" s="4"/>
      <c r="O2191" s="4"/>
      <c r="P2191" s="4"/>
      <c r="Q2191" s="4" t="s">
        <v>144</v>
      </c>
      <c r="R2191" s="4" t="s">
        <v>9457</v>
      </c>
      <c r="S2191" s="4" t="s">
        <v>9445</v>
      </c>
      <c r="T2191" s="4" t="s">
        <v>9446</v>
      </c>
      <c r="U2191" s="4" t="s">
        <v>9447</v>
      </c>
      <c r="V2191" s="4" t="s">
        <v>9448</v>
      </c>
      <c r="W2191" s="4" t="s">
        <v>150</v>
      </c>
      <c r="X2191" s="4" t="s">
        <v>410</v>
      </c>
      <c r="Y2191" s="4"/>
      <c r="Z2191" s="4" t="s">
        <v>5943</v>
      </c>
      <c r="AA2191" s="4">
        <v>2229.0</v>
      </c>
      <c r="AB2191" s="4" t="s">
        <v>101</v>
      </c>
      <c r="AC2191" s="4"/>
      <c r="AD2191" s="4"/>
      <c r="AE2191" s="4"/>
      <c r="AF2191" s="4"/>
      <c r="AG2191" s="4"/>
      <c r="AH2191" s="4"/>
      <c r="AI2191" s="4"/>
      <c r="AJ2191" s="4"/>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c r="BI2191" s="4"/>
      <c r="BJ2191" s="243" t="str">
        <f t="shared" si="191"/>
        <v>ICT_TNLT</v>
      </c>
      <c r="BK2191" s="4"/>
      <c r="BL2191" s="4"/>
      <c r="BM2191" s="4"/>
      <c r="BN2191" s="4"/>
      <c r="BO2191" s="4"/>
      <c r="BP2191" s="4"/>
      <c r="BQ2191" s="4"/>
      <c r="BR2191" s="4"/>
      <c r="BS2191" s="4"/>
      <c r="BT2191" s="4"/>
      <c r="BU2191" s="4"/>
      <c r="BV2191" s="4"/>
      <c r="BW2191" s="4"/>
      <c r="BX2191" s="4"/>
      <c r="BY2191" s="4"/>
      <c r="BZ2191" s="4"/>
      <c r="CA2191" s="4"/>
      <c r="CB2191" s="4"/>
      <c r="CC2191" s="4"/>
      <c r="CD2191" s="4"/>
      <c r="CE2191" s="4"/>
      <c r="CF2191" s="4"/>
      <c r="CG2191" s="4"/>
      <c r="CH2191" s="4"/>
      <c r="CI2191" s="4"/>
      <c r="CJ2191" s="4"/>
      <c r="CK2191" s="4"/>
      <c r="CL2191" s="4"/>
      <c r="CM2191" s="4"/>
    </row>
    <row r="2192" ht="14.25" customHeight="1">
      <c r="A2192" s="1" t="str">
        <f t="shared" si="213"/>
        <v/>
      </c>
      <c r="B2192" s="103" t="str">
        <f t="shared" si="4"/>
        <v>Có sẵn</v>
      </c>
      <c r="C2192" s="4" t="s">
        <v>9415</v>
      </c>
      <c r="D2192" s="4"/>
      <c r="E2192" s="4"/>
      <c r="F2192" s="4"/>
      <c r="G2192" s="4"/>
      <c r="H2192" s="4"/>
      <c r="I2192" s="4"/>
      <c r="J2192" s="4"/>
      <c r="K2192" s="4"/>
      <c r="L2192" s="4" t="s">
        <v>9415</v>
      </c>
      <c r="M2192" s="4"/>
      <c r="N2192" s="4"/>
      <c r="O2192" s="4"/>
      <c r="P2192" s="4"/>
      <c r="Q2192" s="4" t="s">
        <v>144</v>
      </c>
      <c r="R2192" s="4" t="s">
        <v>9459</v>
      </c>
      <c r="S2192" s="4" t="s">
        <v>9460</v>
      </c>
      <c r="T2192" s="4" t="s">
        <v>9461</v>
      </c>
      <c r="U2192" s="4" t="s">
        <v>9462</v>
      </c>
      <c r="V2192" s="4" t="s">
        <v>7965</v>
      </c>
      <c r="W2192" s="4" t="s">
        <v>150</v>
      </c>
      <c r="X2192" s="4" t="s">
        <v>171</v>
      </c>
      <c r="Y2192" s="4"/>
      <c r="Z2192" s="4" t="s">
        <v>1642</v>
      </c>
      <c r="AA2192" s="4">
        <v>2230.0</v>
      </c>
      <c r="AB2192" s="4" t="s">
        <v>101</v>
      </c>
      <c r="AC2192" s="4"/>
      <c r="AD2192" s="4"/>
      <c r="AE2192" s="4"/>
      <c r="AF2192" s="4"/>
      <c r="AG2192" s="4"/>
      <c r="AH2192" s="4"/>
      <c r="AI2192" s="4"/>
      <c r="AJ2192" s="4"/>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c r="BI2192" s="4"/>
      <c r="BJ2192" s="243" t="str">
        <f t="shared" si="191"/>
        <v>ICT_TNLT</v>
      </c>
      <c r="BK2192" s="4"/>
      <c r="BL2192" s="4"/>
      <c r="BM2192" s="4"/>
      <c r="BN2192" s="4"/>
      <c r="BO2192" s="4"/>
      <c r="BP2192" s="4"/>
      <c r="BQ2192" s="4"/>
      <c r="BR2192" s="4"/>
      <c r="BS2192" s="4"/>
      <c r="BT2192" s="4"/>
      <c r="BU2192" s="4"/>
      <c r="BV2192" s="4"/>
      <c r="BW2192" s="4"/>
      <c r="BX2192" s="4"/>
      <c r="BY2192" s="4"/>
      <c r="BZ2192" s="4"/>
      <c r="CA2192" s="4"/>
      <c r="CB2192" s="4"/>
      <c r="CC2192" s="4"/>
      <c r="CD2192" s="4"/>
      <c r="CE2192" s="4"/>
      <c r="CF2192" s="4"/>
      <c r="CG2192" s="4"/>
      <c r="CH2192" s="4"/>
      <c r="CI2192" s="4"/>
      <c r="CJ2192" s="4"/>
      <c r="CK2192" s="4"/>
      <c r="CL2192" s="4"/>
      <c r="CM2192" s="4"/>
    </row>
    <row r="2193" ht="14.25" customHeight="1">
      <c r="A2193" s="1" t="str">
        <f t="shared" si="213"/>
        <v/>
      </c>
      <c r="B2193" s="103" t="str">
        <f t="shared" si="4"/>
        <v>Tự do chọn</v>
      </c>
      <c r="C2193" s="4" t="s">
        <v>9469</v>
      </c>
      <c r="D2193" s="4"/>
      <c r="E2193" s="4"/>
      <c r="F2193" s="4"/>
      <c r="G2193" s="4"/>
      <c r="H2193" s="4"/>
      <c r="I2193" s="4"/>
      <c r="J2193" s="4" t="s">
        <v>8631</v>
      </c>
      <c r="K2193" s="4"/>
      <c r="L2193" s="4" t="s">
        <v>9469</v>
      </c>
      <c r="M2193" s="4" t="s">
        <v>101</v>
      </c>
      <c r="N2193" s="4" t="s">
        <v>9</v>
      </c>
      <c r="O2193" s="4"/>
      <c r="P2193" s="4"/>
      <c r="Q2193" s="4"/>
      <c r="R2193" s="4" t="s">
        <v>150</v>
      </c>
      <c r="S2193" s="4" t="s">
        <v>150</v>
      </c>
      <c r="T2193" s="4" t="s">
        <v>150</v>
      </c>
      <c r="U2193" s="4" t="s">
        <v>150</v>
      </c>
      <c r="V2193" s="4" t="s">
        <v>150</v>
      </c>
      <c r="W2193" s="4" t="s">
        <v>150</v>
      </c>
      <c r="X2193" s="4" t="s">
        <v>150</v>
      </c>
      <c r="Y2193" s="4"/>
      <c r="Z2193" s="4"/>
      <c r="AA2193" s="4">
        <v>2231.0</v>
      </c>
      <c r="AB2193" s="4" t="s">
        <v>13</v>
      </c>
      <c r="AC2193" s="4"/>
      <c r="AD2193" s="4"/>
      <c r="AE2193" s="4"/>
      <c r="AF2193" s="4"/>
      <c r="AG2193" s="4"/>
      <c r="AH2193" s="4"/>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c r="BI2193" s="4"/>
      <c r="BJ2193" s="243" t="str">
        <f t="shared" si="191"/>
        <v>TL</v>
      </c>
      <c r="BK2193" s="4"/>
      <c r="BL2193" s="4"/>
      <c r="BM2193" s="4"/>
      <c r="BN2193" s="4"/>
      <c r="BO2193" s="4"/>
      <c r="BP2193" s="4"/>
      <c r="BQ2193" s="4"/>
      <c r="BR2193" s="4"/>
      <c r="BS2193" s="4"/>
      <c r="BT2193" s="4"/>
      <c r="BU2193" s="4"/>
      <c r="BV2193" s="4"/>
      <c r="BW2193" s="4"/>
      <c r="BX2193" s="4"/>
      <c r="BY2193" s="4"/>
      <c r="BZ2193" s="4"/>
      <c r="CA2193" s="4"/>
      <c r="CB2193" s="4"/>
      <c r="CC2193" s="4"/>
      <c r="CD2193" s="4"/>
      <c r="CE2193" s="4"/>
      <c r="CF2193" s="4"/>
      <c r="CG2193" s="4"/>
      <c r="CH2193" s="4"/>
      <c r="CI2193" s="4"/>
      <c r="CJ2193" s="4"/>
      <c r="CK2193" s="4"/>
      <c r="CL2193" s="4"/>
      <c r="CM2193" s="4"/>
    </row>
    <row r="2194" ht="14.25" customHeight="1">
      <c r="A2194" s="1"/>
      <c r="B2194" s="103" t="str">
        <f t="shared" si="4"/>
        <v>Thêm</v>
      </c>
      <c r="C2194" s="4"/>
      <c r="D2194" s="4"/>
      <c r="E2194" s="4"/>
      <c r="F2194" s="4"/>
      <c r="G2194" s="4"/>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4"/>
      <c r="AH2194" s="4"/>
      <c r="AI2194" s="4"/>
      <c r="AJ2194" s="4"/>
      <c r="AK2194" s="4"/>
      <c r="AL2194" s="4"/>
      <c r="AM2194" s="4"/>
      <c r="AN2194" s="4"/>
      <c r="AO2194" s="4"/>
      <c r="AP2194" s="4"/>
      <c r="AQ2194" s="4"/>
      <c r="AR2194" s="4"/>
      <c r="AS2194" s="4"/>
      <c r="AT2194" s="4"/>
      <c r="AU2194" s="4"/>
      <c r="AV2194" s="4"/>
      <c r="AW2194" s="4"/>
      <c r="AX2194" s="4"/>
      <c r="AY2194" s="4"/>
      <c r="AZ2194" s="4"/>
      <c r="BA2194" s="4"/>
      <c r="BB2194" s="4"/>
      <c r="BC2194" s="4"/>
      <c r="BD2194" s="4"/>
      <c r="BE2194" s="4"/>
      <c r="BF2194" s="4"/>
      <c r="BG2194" s="4"/>
      <c r="BH2194" s="4"/>
      <c r="BI2194" s="4"/>
      <c r="BJ2194" s="243" t="str">
        <f t="shared" si="191"/>
        <v/>
      </c>
      <c r="BK2194" s="4"/>
      <c r="BL2194" s="4"/>
      <c r="BM2194" s="4"/>
      <c r="BN2194" s="4"/>
      <c r="BO2194" s="4"/>
      <c r="BP2194" s="4"/>
      <c r="BQ2194" s="4"/>
      <c r="BR2194" s="4"/>
      <c r="BS2194" s="4"/>
      <c r="BT2194" s="4"/>
      <c r="BU2194" s="4"/>
      <c r="BV2194" s="4"/>
      <c r="BW2194" s="4"/>
      <c r="BX2194" s="4"/>
      <c r="BY2194" s="4"/>
      <c r="BZ2194" s="4"/>
      <c r="CA2194" s="4"/>
      <c r="CB2194" s="4"/>
      <c r="CC2194" s="4"/>
      <c r="CD2194" s="4"/>
      <c r="CE2194" s="4"/>
      <c r="CF2194" s="4"/>
      <c r="CG2194" s="4"/>
      <c r="CH2194" s="4"/>
      <c r="CI2194" s="4"/>
      <c r="CJ2194" s="4"/>
      <c r="CK2194" s="4"/>
      <c r="CL2194" s="4"/>
      <c r="CM2194" s="4"/>
    </row>
    <row r="2195" ht="14.25" customHeight="1">
      <c r="A2195" s="1" t="str">
        <f>SWITCH(B2195,"OK",IF(ISBLANK(R2195),IF(ISBLANK(P2195),"Giữ chỗ nhóm","Giữ chỗ"),"OK"),"Chưa làm",IF(P2195&lt;&gt;"","Giữ chỗ",""),0,IF(ISBLANK(R2195),"Thêm",""),"")</f>
        <v/>
      </c>
      <c r="B2195" s="103" t="str">
        <f t="shared" si="4"/>
        <v>Tự do chọn</v>
      </c>
      <c r="C2195" s="4" t="s">
        <v>9484</v>
      </c>
      <c r="D2195" s="4"/>
      <c r="E2195" s="4"/>
      <c r="F2195" s="4"/>
      <c r="G2195" s="4"/>
      <c r="H2195" s="4"/>
      <c r="I2195" s="4"/>
      <c r="J2195" s="4" t="s">
        <v>8631</v>
      </c>
      <c r="K2195" s="4"/>
      <c r="L2195" s="4" t="s">
        <v>9484</v>
      </c>
      <c r="M2195" s="4" t="s">
        <v>101</v>
      </c>
      <c r="N2195" s="4" t="s">
        <v>9</v>
      </c>
      <c r="O2195" s="4"/>
      <c r="P2195" s="4"/>
      <c r="Q2195" s="4"/>
      <c r="R2195" s="4" t="s">
        <v>150</v>
      </c>
      <c r="S2195" s="4" t="s">
        <v>150</v>
      </c>
      <c r="T2195" s="4" t="s">
        <v>150</v>
      </c>
      <c r="U2195" s="4" t="s">
        <v>150</v>
      </c>
      <c r="V2195" s="4" t="s">
        <v>150</v>
      </c>
      <c r="W2195" s="4" t="s">
        <v>150</v>
      </c>
      <c r="X2195" s="4" t="s">
        <v>150</v>
      </c>
      <c r="Y2195" s="4"/>
      <c r="Z2195" s="4"/>
      <c r="AA2195" s="4">
        <v>2233.0</v>
      </c>
      <c r="AB2195" s="4" t="s">
        <v>13</v>
      </c>
      <c r="AC2195" s="4"/>
      <c r="AD2195" s="4"/>
      <c r="AE2195" s="4"/>
      <c r="AF2195" s="4"/>
      <c r="AG2195" s="4"/>
      <c r="AH2195" s="4"/>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4"/>
      <c r="BH2195" s="4"/>
      <c r="BI2195" s="4"/>
      <c r="BJ2195" s="243" t="str">
        <f t="shared" si="191"/>
        <v>TL</v>
      </c>
      <c r="BK2195" s="4"/>
      <c r="BL2195" s="4"/>
      <c r="BM2195" s="4"/>
      <c r="BN2195" s="4"/>
      <c r="BO2195" s="4"/>
      <c r="BP2195" s="4"/>
      <c r="BQ2195" s="4"/>
      <c r="BR2195" s="4"/>
      <c r="BS2195" s="4"/>
      <c r="BT2195" s="4"/>
      <c r="BU2195" s="4"/>
      <c r="BV2195" s="4"/>
      <c r="BW2195" s="4"/>
      <c r="BX2195" s="4"/>
      <c r="BY2195" s="4"/>
      <c r="BZ2195" s="4"/>
      <c r="CA2195" s="4"/>
      <c r="CB2195" s="4"/>
      <c r="CC2195" s="4"/>
      <c r="CD2195" s="4"/>
      <c r="CE2195" s="4"/>
      <c r="CF2195" s="4"/>
      <c r="CG2195" s="4"/>
      <c r="CH2195" s="4"/>
      <c r="CI2195" s="4"/>
      <c r="CJ2195" s="4"/>
      <c r="CK2195" s="4"/>
      <c r="CL2195" s="4"/>
      <c r="CM2195" s="4"/>
    </row>
    <row r="2196" ht="14.25" customHeight="1">
      <c r="A2196" s="1"/>
      <c r="B2196" s="103" t="str">
        <f t="shared" si="4"/>
        <v>Thêm</v>
      </c>
      <c r="C2196" s="4"/>
      <c r="D2196" s="4"/>
      <c r="E2196" s="4"/>
      <c r="F2196" s="4"/>
      <c r="G2196" s="4"/>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4"/>
      <c r="AH2196" s="4"/>
      <c r="AI2196" s="4"/>
      <c r="AJ2196" s="4"/>
      <c r="AK2196" s="4"/>
      <c r="AL2196" s="4"/>
      <c r="AM2196" s="4"/>
      <c r="AN2196" s="4"/>
      <c r="AO2196" s="4"/>
      <c r="AP2196" s="4"/>
      <c r="AQ2196" s="4"/>
      <c r="AR2196" s="4"/>
      <c r="AS2196" s="4"/>
      <c r="AT2196" s="4"/>
      <c r="AU2196" s="4"/>
      <c r="AV2196" s="4"/>
      <c r="AW2196" s="4"/>
      <c r="AX2196" s="4"/>
      <c r="AY2196" s="4"/>
      <c r="AZ2196" s="4"/>
      <c r="BA2196" s="4"/>
      <c r="BB2196" s="4"/>
      <c r="BC2196" s="4"/>
      <c r="BD2196" s="4"/>
      <c r="BE2196" s="4"/>
      <c r="BF2196" s="4"/>
      <c r="BG2196" s="4"/>
      <c r="BH2196" s="4"/>
      <c r="BI2196" s="4"/>
      <c r="BJ2196" s="243" t="str">
        <f t="shared" si="191"/>
        <v/>
      </c>
      <c r="BK2196" s="4"/>
      <c r="BL2196" s="4"/>
      <c r="BM2196" s="4"/>
      <c r="BN2196" s="4"/>
      <c r="BO2196" s="4"/>
      <c r="BP2196" s="4"/>
      <c r="BQ2196" s="4"/>
      <c r="BR2196" s="4"/>
      <c r="BS2196" s="4"/>
      <c r="BT2196" s="4"/>
      <c r="BU2196" s="4"/>
      <c r="BV2196" s="4"/>
      <c r="BW2196" s="4"/>
      <c r="BX2196" s="4"/>
      <c r="BY2196" s="4"/>
      <c r="BZ2196" s="4"/>
      <c r="CA2196" s="4"/>
      <c r="CB2196" s="4"/>
      <c r="CC2196" s="4"/>
      <c r="CD2196" s="4"/>
      <c r="CE2196" s="4"/>
      <c r="CF2196" s="4"/>
      <c r="CG2196" s="4"/>
      <c r="CH2196" s="4"/>
      <c r="CI2196" s="4"/>
      <c r="CJ2196" s="4"/>
      <c r="CK2196" s="4"/>
      <c r="CL2196" s="4"/>
      <c r="CM2196" s="4"/>
    </row>
    <row r="2197" ht="14.25" customHeight="1">
      <c r="A2197" s="1" t="str">
        <f>SWITCH(B2197,"OK",IF(ISBLANK(R2197),IF(ISBLANK(P2197),"Giữ chỗ nhóm","Giữ chỗ"),"OK"),"Chưa làm",IF(P2197&lt;&gt;"","Giữ chỗ",""),0,IF(ISBLANK(R2197),"Thêm",""),"")</f>
        <v/>
      </c>
      <c r="B2197" s="103" t="str">
        <f t="shared" si="4"/>
        <v>Tự do chọn</v>
      </c>
      <c r="C2197" s="4" t="s">
        <v>2630</v>
      </c>
      <c r="D2197" s="4"/>
      <c r="E2197" s="4"/>
      <c r="F2197" s="4"/>
      <c r="G2197" s="4"/>
      <c r="H2197" s="4"/>
      <c r="I2197" s="4"/>
      <c r="J2197" s="4" t="s">
        <v>8631</v>
      </c>
      <c r="K2197" s="4"/>
      <c r="L2197" s="4" t="s">
        <v>2630</v>
      </c>
      <c r="M2197" s="4" t="s">
        <v>101</v>
      </c>
      <c r="N2197" s="4" t="s">
        <v>9</v>
      </c>
      <c r="O2197" s="4"/>
      <c r="P2197" s="4"/>
      <c r="Q2197" s="4"/>
      <c r="R2197" s="4" t="s">
        <v>150</v>
      </c>
      <c r="S2197" s="4" t="s">
        <v>150</v>
      </c>
      <c r="T2197" s="4" t="s">
        <v>150</v>
      </c>
      <c r="U2197" s="4" t="s">
        <v>150</v>
      </c>
      <c r="V2197" s="4" t="s">
        <v>150</v>
      </c>
      <c r="W2197" s="4" t="s">
        <v>150</v>
      </c>
      <c r="X2197" s="4" t="s">
        <v>150</v>
      </c>
      <c r="Y2197" s="4"/>
      <c r="Z2197" s="4"/>
      <c r="AA2197" s="4">
        <v>2235.0</v>
      </c>
      <c r="AB2197" s="4" t="s">
        <v>13</v>
      </c>
      <c r="AC2197" s="4"/>
      <c r="AD2197" s="4"/>
      <c r="AE2197" s="4"/>
      <c r="AF2197" s="4"/>
      <c r="AG2197" s="4"/>
      <c r="AH2197" s="4"/>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4"/>
      <c r="BH2197" s="4"/>
      <c r="BI2197" s="4"/>
      <c r="BJ2197" s="243" t="str">
        <f t="shared" si="191"/>
        <v>TL</v>
      </c>
      <c r="BK2197" s="4"/>
      <c r="BL2197" s="4"/>
      <c r="BM2197" s="4"/>
      <c r="BN2197" s="4"/>
      <c r="BO2197" s="4"/>
      <c r="BP2197" s="4"/>
      <c r="BQ2197" s="4"/>
      <c r="BR2197" s="4"/>
      <c r="BS2197" s="4"/>
      <c r="BT2197" s="4"/>
      <c r="BU2197" s="4"/>
      <c r="BV2197" s="4"/>
      <c r="BW2197" s="4"/>
      <c r="BX2197" s="4"/>
      <c r="BY2197" s="4"/>
      <c r="BZ2197" s="4"/>
      <c r="CA2197" s="4"/>
      <c r="CB2197" s="4"/>
      <c r="CC2197" s="4"/>
      <c r="CD2197" s="4"/>
      <c r="CE2197" s="4"/>
      <c r="CF2197" s="4"/>
      <c r="CG2197" s="4"/>
      <c r="CH2197" s="4"/>
      <c r="CI2197" s="4"/>
      <c r="CJ2197" s="4"/>
      <c r="CK2197" s="4"/>
      <c r="CL2197" s="4"/>
      <c r="CM2197" s="4"/>
    </row>
    <row r="2198" ht="14.25" customHeight="1">
      <c r="A2198" s="1"/>
      <c r="B2198" s="103" t="str">
        <f t="shared" si="4"/>
        <v>Thêm</v>
      </c>
      <c r="C2198" s="4"/>
      <c r="D2198" s="4"/>
      <c r="E2198" s="4"/>
      <c r="F2198" s="4"/>
      <c r="G2198" s="4"/>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4"/>
      <c r="AH2198" s="4"/>
      <c r="AI2198" s="4"/>
      <c r="AJ2198" s="4"/>
      <c r="AK2198" s="4"/>
      <c r="AL2198" s="4"/>
      <c r="AM2198" s="4"/>
      <c r="AN2198" s="4"/>
      <c r="AO2198" s="4"/>
      <c r="AP2198" s="4"/>
      <c r="AQ2198" s="4"/>
      <c r="AR2198" s="4"/>
      <c r="AS2198" s="4"/>
      <c r="AT2198" s="4"/>
      <c r="AU2198" s="4"/>
      <c r="AV2198" s="4"/>
      <c r="AW2198" s="4"/>
      <c r="AX2198" s="4"/>
      <c r="AY2198" s="4"/>
      <c r="AZ2198" s="4"/>
      <c r="BA2198" s="4"/>
      <c r="BB2198" s="4"/>
      <c r="BC2198" s="4"/>
      <c r="BD2198" s="4"/>
      <c r="BE2198" s="4"/>
      <c r="BF2198" s="4"/>
      <c r="BG2198" s="4"/>
      <c r="BH2198" s="4"/>
      <c r="BI2198" s="4"/>
      <c r="BJ2198" s="243" t="str">
        <f t="shared" si="191"/>
        <v/>
      </c>
      <c r="BK2198" s="4"/>
      <c r="BL2198" s="4"/>
      <c r="BM2198" s="4"/>
      <c r="BN2198" s="4"/>
      <c r="BO2198" s="4"/>
      <c r="BP2198" s="4"/>
      <c r="BQ2198" s="4"/>
      <c r="BR2198" s="4"/>
      <c r="BS2198" s="4"/>
      <c r="BT2198" s="4"/>
      <c r="BU2198" s="4"/>
      <c r="BV2198" s="4"/>
      <c r="BW2198" s="4"/>
      <c r="BX2198" s="4"/>
      <c r="BY2198" s="4"/>
      <c r="BZ2198" s="4"/>
      <c r="CA2198" s="4"/>
      <c r="CB2198" s="4"/>
      <c r="CC2198" s="4"/>
      <c r="CD2198" s="4"/>
      <c r="CE2198" s="4"/>
      <c r="CF2198" s="4"/>
      <c r="CG2198" s="4"/>
      <c r="CH2198" s="4"/>
      <c r="CI2198" s="4"/>
      <c r="CJ2198" s="4"/>
      <c r="CK2198" s="4"/>
      <c r="CL2198" s="4"/>
      <c r="CM2198" s="4"/>
    </row>
    <row r="2199" ht="14.25" customHeight="1">
      <c r="A2199" s="1" t="str">
        <f>SWITCH(B2199,"OK",IF(ISBLANK(R2199),IF(ISBLANK(P2199),"Giữ chỗ nhóm","Giữ chỗ"),"OK"),"Chưa làm",IF(P2199&lt;&gt;"","Giữ chỗ",""),0,IF(ISBLANK(R2199),"Thêm",""),"")</f>
        <v/>
      </c>
      <c r="B2199" s="103" t="str">
        <f t="shared" si="4"/>
        <v>Tự do chọn</v>
      </c>
      <c r="C2199" s="4" t="s">
        <v>9494</v>
      </c>
      <c r="D2199" s="4"/>
      <c r="E2199" s="4"/>
      <c r="F2199" s="4"/>
      <c r="G2199" s="4"/>
      <c r="H2199" s="4"/>
      <c r="I2199" s="4"/>
      <c r="J2199" s="4" t="s">
        <v>8631</v>
      </c>
      <c r="K2199" s="4"/>
      <c r="L2199" s="4" t="s">
        <v>9494</v>
      </c>
      <c r="M2199" s="4" t="s">
        <v>101</v>
      </c>
      <c r="N2199" s="4" t="s">
        <v>9</v>
      </c>
      <c r="O2199" s="4"/>
      <c r="P2199" s="4"/>
      <c r="Q2199" s="4"/>
      <c r="R2199" s="4" t="s">
        <v>150</v>
      </c>
      <c r="S2199" s="4" t="s">
        <v>150</v>
      </c>
      <c r="T2199" s="4" t="s">
        <v>150</v>
      </c>
      <c r="U2199" s="4" t="s">
        <v>150</v>
      </c>
      <c r="V2199" s="4" t="s">
        <v>150</v>
      </c>
      <c r="W2199" s="4" t="s">
        <v>150</v>
      </c>
      <c r="X2199" s="4" t="s">
        <v>150</v>
      </c>
      <c r="Y2199" s="4"/>
      <c r="Z2199" s="4"/>
      <c r="AA2199" s="4">
        <v>2237.0</v>
      </c>
      <c r="AB2199" s="4" t="s">
        <v>13</v>
      </c>
      <c r="AC2199" s="4"/>
      <c r="AD2199" s="4"/>
      <c r="AE2199" s="4"/>
      <c r="AF2199" s="4"/>
      <c r="AG2199" s="4"/>
      <c r="AH2199" s="4"/>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4"/>
      <c r="BH2199" s="4"/>
      <c r="BI2199" s="4"/>
      <c r="BJ2199" s="243" t="str">
        <f t="shared" si="191"/>
        <v>TL</v>
      </c>
      <c r="BK2199" s="4"/>
      <c r="BL2199" s="4"/>
      <c r="BM2199" s="4"/>
      <c r="BN2199" s="4"/>
      <c r="BO2199" s="4"/>
      <c r="BP2199" s="4"/>
      <c r="BQ2199" s="4"/>
      <c r="BR2199" s="4"/>
      <c r="BS2199" s="4"/>
      <c r="BT2199" s="4"/>
      <c r="BU2199" s="4"/>
      <c r="BV2199" s="4"/>
      <c r="BW2199" s="4"/>
      <c r="BX2199" s="4"/>
      <c r="BY2199" s="4"/>
      <c r="BZ2199" s="4"/>
      <c r="CA2199" s="4"/>
      <c r="CB2199" s="4"/>
      <c r="CC2199" s="4"/>
      <c r="CD2199" s="4"/>
      <c r="CE2199" s="4"/>
      <c r="CF2199" s="4"/>
      <c r="CG2199" s="4"/>
      <c r="CH2199" s="4"/>
      <c r="CI2199" s="4"/>
      <c r="CJ2199" s="4"/>
      <c r="CK2199" s="4"/>
      <c r="CL2199" s="4"/>
      <c r="CM2199" s="4"/>
    </row>
    <row r="2200" ht="14.25" customHeight="1">
      <c r="A2200" s="1"/>
      <c r="B2200" s="103" t="str">
        <f t="shared" si="4"/>
        <v>Thêm</v>
      </c>
      <c r="C2200" s="4"/>
      <c r="D2200" s="4"/>
      <c r="E2200" s="4"/>
      <c r="F2200" s="4"/>
      <c r="G2200" s="4"/>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4"/>
      <c r="BH2200" s="4"/>
      <c r="BI2200" s="4"/>
      <c r="BJ2200" s="243" t="str">
        <f t="shared" si="191"/>
        <v/>
      </c>
      <c r="BK2200" s="4"/>
      <c r="BL2200" s="4"/>
      <c r="BM2200" s="4"/>
      <c r="BN2200" s="4"/>
      <c r="BO2200" s="4"/>
      <c r="BP2200" s="4"/>
      <c r="BQ2200" s="4"/>
      <c r="BR2200" s="4"/>
      <c r="BS2200" s="4"/>
      <c r="BT2200" s="4"/>
      <c r="BU2200" s="4"/>
      <c r="BV2200" s="4"/>
      <c r="BW2200" s="4"/>
      <c r="BX2200" s="4"/>
      <c r="BY2200" s="4"/>
      <c r="BZ2200" s="4"/>
      <c r="CA2200" s="4"/>
      <c r="CB2200" s="4"/>
      <c r="CC2200" s="4"/>
      <c r="CD2200" s="4"/>
      <c r="CE2200" s="4"/>
      <c r="CF2200" s="4"/>
      <c r="CG2200" s="4"/>
      <c r="CH2200" s="4"/>
      <c r="CI2200" s="4"/>
      <c r="CJ2200" s="4"/>
      <c r="CK2200" s="4"/>
      <c r="CL2200" s="4"/>
      <c r="CM2200" s="4"/>
    </row>
    <row r="2201" ht="14.25" customHeight="1">
      <c r="A2201" s="1" t="str">
        <f>SWITCH(B2201,"OK",IF(ISBLANK(R2201),IF(ISBLANK(P2201),"Giữ chỗ nhóm","Giữ chỗ"),"OK"),"Chưa làm",IF(P2201&lt;&gt;"","Giữ chỗ",""),0,IF(ISBLANK(R2201),"Thêm",""),"")</f>
        <v/>
      </c>
      <c r="B2201" s="103" t="str">
        <f t="shared" si="4"/>
        <v>Tự do chọn</v>
      </c>
      <c r="C2201" s="4" t="s">
        <v>9499</v>
      </c>
      <c r="D2201" s="4"/>
      <c r="E2201" s="4"/>
      <c r="F2201" s="4"/>
      <c r="G2201" s="4"/>
      <c r="H2201" s="4"/>
      <c r="I2201" s="4"/>
      <c r="J2201" s="4" t="s">
        <v>8631</v>
      </c>
      <c r="K2201" s="4"/>
      <c r="L2201" s="4" t="s">
        <v>9499</v>
      </c>
      <c r="M2201" s="4" t="s">
        <v>48</v>
      </c>
      <c r="N2201" s="4" t="s">
        <v>8</v>
      </c>
      <c r="O2201" s="4"/>
      <c r="P2201" s="4"/>
      <c r="Q2201" s="4"/>
      <c r="R2201" s="4" t="s">
        <v>150</v>
      </c>
      <c r="S2201" s="4" t="s">
        <v>150</v>
      </c>
      <c r="T2201" s="4" t="s">
        <v>150</v>
      </c>
      <c r="U2201" s="4" t="s">
        <v>150</v>
      </c>
      <c r="V2201" s="4" t="s">
        <v>150</v>
      </c>
      <c r="W2201" s="4" t="s">
        <v>150</v>
      </c>
      <c r="X2201" s="4" t="s">
        <v>150</v>
      </c>
      <c r="Y2201" s="4"/>
      <c r="Z2201" s="4"/>
      <c r="AA2201" s="4">
        <v>2239.0</v>
      </c>
      <c r="AB2201" s="4" t="s">
        <v>48</v>
      </c>
      <c r="AC2201" s="4"/>
      <c r="AD2201" s="4"/>
      <c r="AE2201" s="4"/>
      <c r="AF2201" s="4"/>
      <c r="AG2201" s="4"/>
      <c r="AH2201" s="4"/>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4"/>
      <c r="BH2201" s="4"/>
      <c r="BI2201" s="4"/>
      <c r="BJ2201" s="243" t="str">
        <f t="shared" si="191"/>
        <v>TNBT</v>
      </c>
      <c r="BK2201" s="4"/>
      <c r="BL2201" s="4"/>
      <c r="BM2201" s="4"/>
      <c r="BN2201" s="4"/>
      <c r="BO2201" s="4"/>
      <c r="BP2201" s="4"/>
      <c r="BQ2201" s="4"/>
      <c r="BR2201" s="4"/>
      <c r="BS2201" s="4"/>
      <c r="BT2201" s="4"/>
      <c r="BU2201" s="4"/>
      <c r="BV2201" s="4"/>
      <c r="BW2201" s="4"/>
      <c r="BX2201" s="4"/>
      <c r="BY2201" s="4"/>
      <c r="BZ2201" s="4"/>
      <c r="CA2201" s="4"/>
      <c r="CB2201" s="4"/>
      <c r="CC2201" s="4"/>
      <c r="CD2201" s="4"/>
      <c r="CE2201" s="4"/>
      <c r="CF2201" s="4"/>
      <c r="CG2201" s="4"/>
      <c r="CH2201" s="4"/>
      <c r="CI2201" s="4"/>
      <c r="CJ2201" s="4"/>
      <c r="CK2201" s="4"/>
      <c r="CL2201" s="4"/>
      <c r="CM2201" s="4"/>
    </row>
    <row r="2202" ht="14.25" customHeight="1">
      <c r="A2202" s="1"/>
      <c r="B2202" s="103" t="str">
        <f t="shared" si="4"/>
        <v>Thêm</v>
      </c>
      <c r="C2202" s="4"/>
      <c r="D2202" s="4"/>
      <c r="E2202" s="4"/>
      <c r="F2202" s="4"/>
      <c r="G2202" s="4"/>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4"/>
      <c r="AH2202" s="4"/>
      <c r="AI2202" s="4"/>
      <c r="AJ2202" s="4"/>
      <c r="AK2202" s="4"/>
      <c r="AL2202" s="4"/>
      <c r="AM2202" s="4"/>
      <c r="AN2202" s="4"/>
      <c r="AO2202" s="4"/>
      <c r="AP2202" s="4"/>
      <c r="AQ2202" s="4"/>
      <c r="AR2202" s="4"/>
      <c r="AS2202" s="4"/>
      <c r="AT2202" s="4"/>
      <c r="AU2202" s="4"/>
      <c r="AV2202" s="4"/>
      <c r="AW2202" s="4"/>
      <c r="AX2202" s="4"/>
      <c r="AY2202" s="4"/>
      <c r="AZ2202" s="4"/>
      <c r="BA2202" s="4"/>
      <c r="BB2202" s="4"/>
      <c r="BC2202" s="4"/>
      <c r="BD2202" s="4"/>
      <c r="BE2202" s="4"/>
      <c r="BF2202" s="4"/>
      <c r="BG2202" s="4"/>
      <c r="BH2202" s="4"/>
      <c r="BI2202" s="4"/>
      <c r="BJ2202" s="243" t="str">
        <f t="shared" si="191"/>
        <v/>
      </c>
      <c r="BK2202" s="4"/>
      <c r="BL2202" s="4"/>
      <c r="BM2202" s="4"/>
      <c r="BN2202" s="4"/>
      <c r="BO2202" s="4"/>
      <c r="BP2202" s="4"/>
      <c r="BQ2202" s="4"/>
      <c r="BR2202" s="4"/>
      <c r="BS2202" s="4"/>
      <c r="BT2202" s="4"/>
      <c r="BU2202" s="4"/>
      <c r="BV2202" s="4"/>
      <c r="BW2202" s="4"/>
      <c r="BX2202" s="4"/>
      <c r="BY2202" s="4"/>
      <c r="BZ2202" s="4"/>
      <c r="CA2202" s="4"/>
      <c r="CB2202" s="4"/>
      <c r="CC2202" s="4"/>
      <c r="CD2202" s="4"/>
      <c r="CE2202" s="4"/>
      <c r="CF2202" s="4"/>
      <c r="CG2202" s="4"/>
      <c r="CH2202" s="4"/>
      <c r="CI2202" s="4"/>
      <c r="CJ2202" s="4"/>
      <c r="CK2202" s="4"/>
      <c r="CL2202" s="4"/>
      <c r="CM2202" s="4"/>
    </row>
    <row r="2203" ht="14.25" customHeight="1">
      <c r="A2203" s="1" t="str">
        <f>SWITCH(B2203,"OK",IF(ISBLANK(R2203),IF(ISBLANK(P2203),"Giữ chỗ nhóm","Giữ chỗ"),"OK"),"Chưa làm",IF(P2203&lt;&gt;"","Giữ chỗ",""),0,IF(ISBLANK(R2203),"Thêm",""),"")</f>
        <v>OK</v>
      </c>
      <c r="B2203" s="103" t="str">
        <f t="shared" si="4"/>
        <v>OK</v>
      </c>
      <c r="C2203" s="4" t="s">
        <v>9502</v>
      </c>
      <c r="D2203" s="4"/>
      <c r="E2203" s="4"/>
      <c r="F2203" s="4"/>
      <c r="G2203" s="4"/>
      <c r="H2203" s="4"/>
      <c r="I2203" s="4"/>
      <c r="J2203" s="4" t="s">
        <v>8631</v>
      </c>
      <c r="K2203" s="4"/>
      <c r="L2203" s="4" t="s">
        <v>9502</v>
      </c>
      <c r="M2203" s="4" t="s">
        <v>48</v>
      </c>
      <c r="N2203" s="4" t="s">
        <v>8</v>
      </c>
      <c r="O2203" s="4" t="s">
        <v>1400</v>
      </c>
      <c r="P2203" s="4" t="s">
        <v>2082</v>
      </c>
      <c r="Q2203" s="4"/>
      <c r="R2203" s="4" t="s">
        <v>9503</v>
      </c>
      <c r="S2203" s="4" t="s">
        <v>9504</v>
      </c>
      <c r="T2203" s="4" t="s">
        <v>9505</v>
      </c>
      <c r="U2203" s="4" t="s">
        <v>9506</v>
      </c>
      <c r="V2203" s="4" t="s">
        <v>9507</v>
      </c>
      <c r="W2203" s="4" t="s">
        <v>9508</v>
      </c>
      <c r="X2203" s="4" t="s">
        <v>5721</v>
      </c>
      <c r="Y2203" s="4" t="s">
        <v>9509</v>
      </c>
      <c r="Z2203" s="4"/>
      <c r="AA2203" s="4">
        <v>2241.0</v>
      </c>
      <c r="AB2203" s="4" t="s">
        <v>48</v>
      </c>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c r="BI2203" s="4"/>
      <c r="BJ2203" s="243" t="str">
        <f t="shared" si="191"/>
        <v>TNBT</v>
      </c>
      <c r="BK2203" s="4"/>
      <c r="BL2203" s="4"/>
      <c r="BM2203" s="4"/>
      <c r="BN2203" s="4"/>
      <c r="BO2203" s="4"/>
      <c r="BP2203" s="4"/>
      <c r="BQ2203" s="4"/>
      <c r="BR2203" s="4"/>
      <c r="BS2203" s="4"/>
      <c r="BT2203" s="4"/>
      <c r="BU2203" s="4"/>
      <c r="BV2203" s="4"/>
      <c r="BW2203" s="4"/>
      <c r="BX2203" s="4"/>
      <c r="BY2203" s="4"/>
      <c r="BZ2203" s="4"/>
      <c r="CA2203" s="4"/>
      <c r="CB2203" s="4"/>
      <c r="CC2203" s="4"/>
      <c r="CD2203" s="4"/>
      <c r="CE2203" s="4"/>
      <c r="CF2203" s="4"/>
      <c r="CG2203" s="4"/>
      <c r="CH2203" s="4"/>
      <c r="CI2203" s="4"/>
      <c r="CJ2203" s="4"/>
      <c r="CK2203" s="4"/>
      <c r="CL2203" s="4"/>
      <c r="CM2203" s="4"/>
    </row>
    <row r="2204" ht="14.25" customHeight="1">
      <c r="A2204" s="1"/>
      <c r="B2204" s="103" t="str">
        <f t="shared" si="4"/>
        <v>Thêm</v>
      </c>
      <c r="C2204" s="4"/>
      <c r="D2204" s="4"/>
      <c r="E2204" s="4"/>
      <c r="F2204" s="4"/>
      <c r="G2204" s="4"/>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4"/>
      <c r="AQ2204" s="4"/>
      <c r="AR2204" s="4"/>
      <c r="AS2204" s="4"/>
      <c r="AT2204" s="4"/>
      <c r="AU2204" s="4"/>
      <c r="AV2204" s="4"/>
      <c r="AW2204" s="4"/>
      <c r="AX2204" s="4"/>
      <c r="AY2204" s="4"/>
      <c r="AZ2204" s="4"/>
      <c r="BA2204" s="4"/>
      <c r="BB2204" s="4"/>
      <c r="BC2204" s="4"/>
      <c r="BD2204" s="4"/>
      <c r="BE2204" s="4"/>
      <c r="BF2204" s="4"/>
      <c r="BG2204" s="4"/>
      <c r="BH2204" s="4"/>
      <c r="BI2204" s="4"/>
      <c r="BJ2204" s="243" t="str">
        <f t="shared" si="191"/>
        <v/>
      </c>
      <c r="BK2204" s="4"/>
      <c r="BL2204" s="4"/>
      <c r="BM2204" s="4"/>
      <c r="BN2204" s="4"/>
      <c r="BO2204" s="4"/>
      <c r="BP2204" s="4"/>
      <c r="BQ2204" s="4"/>
      <c r="BR2204" s="4"/>
      <c r="BS2204" s="4"/>
      <c r="BT2204" s="4"/>
      <c r="BU2204" s="4"/>
      <c r="BV2204" s="4"/>
      <c r="BW2204" s="4"/>
      <c r="BX2204" s="4"/>
      <c r="BY2204" s="4"/>
      <c r="BZ2204" s="4"/>
      <c r="CA2204" s="4"/>
      <c r="CB2204" s="4"/>
      <c r="CC2204" s="4"/>
      <c r="CD2204" s="4"/>
      <c r="CE2204" s="4"/>
      <c r="CF2204" s="4"/>
      <c r="CG2204" s="4"/>
      <c r="CH2204" s="4"/>
      <c r="CI2204" s="4"/>
      <c r="CJ2204" s="4"/>
      <c r="CK2204" s="4"/>
      <c r="CL2204" s="4"/>
      <c r="CM2204" s="4"/>
    </row>
    <row r="2205" ht="14.25" customHeight="1">
      <c r="A2205" s="1" t="str">
        <f>SWITCH(B2205,"OK",IF(ISBLANK(R2205),IF(ISBLANK(P2205),"Giữ chỗ nhóm","Giữ chỗ"),"OK"),"Chưa làm",IF(P2205&lt;&gt;"","Giữ chỗ",""),0,IF(ISBLANK(R2205),"Thêm",""),"")</f>
        <v/>
      </c>
      <c r="B2205" s="103" t="str">
        <f t="shared" si="4"/>
        <v>Tự do chọn</v>
      </c>
      <c r="C2205" s="4" t="s">
        <v>9527</v>
      </c>
      <c r="D2205" s="4"/>
      <c r="E2205" s="4"/>
      <c r="F2205" s="4"/>
      <c r="G2205" s="4"/>
      <c r="H2205" s="4"/>
      <c r="I2205" s="4"/>
      <c r="J2205" s="4" t="s">
        <v>8631</v>
      </c>
      <c r="K2205" s="4"/>
      <c r="L2205" s="4" t="s">
        <v>9527</v>
      </c>
      <c r="M2205" s="4" t="s">
        <v>48</v>
      </c>
      <c r="N2205" s="4" t="s">
        <v>8</v>
      </c>
      <c r="O2205" s="4"/>
      <c r="P2205" s="4"/>
      <c r="Q2205" s="4"/>
      <c r="R2205" s="4" t="s">
        <v>150</v>
      </c>
      <c r="S2205" s="4" t="s">
        <v>150</v>
      </c>
      <c r="T2205" s="4" t="s">
        <v>150</v>
      </c>
      <c r="U2205" s="4" t="s">
        <v>150</v>
      </c>
      <c r="V2205" s="4" t="s">
        <v>150</v>
      </c>
      <c r="W2205" s="4" t="s">
        <v>150</v>
      </c>
      <c r="X2205" s="4" t="s">
        <v>150</v>
      </c>
      <c r="Y2205" s="4"/>
      <c r="Z2205" s="4"/>
      <c r="AA2205" s="4">
        <v>2243.0</v>
      </c>
      <c r="AB2205" s="4" t="s">
        <v>48</v>
      </c>
      <c r="AC2205" s="4"/>
      <c r="AD2205" s="4"/>
      <c r="AE2205" s="4"/>
      <c r="AF2205" s="4"/>
      <c r="AG2205" s="4"/>
      <c r="AH2205" s="4"/>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4"/>
      <c r="BH2205" s="4"/>
      <c r="BI2205" s="4"/>
      <c r="BJ2205" s="243" t="str">
        <f t="shared" si="191"/>
        <v>TNBT</v>
      </c>
      <c r="BK2205" s="4"/>
      <c r="BL2205" s="4"/>
      <c r="BM2205" s="4"/>
      <c r="BN2205" s="4"/>
      <c r="BO2205" s="4"/>
      <c r="BP2205" s="4"/>
      <c r="BQ2205" s="4"/>
      <c r="BR2205" s="4"/>
      <c r="BS2205" s="4"/>
      <c r="BT2205" s="4"/>
      <c r="BU2205" s="4"/>
      <c r="BV2205" s="4"/>
      <c r="BW2205" s="4"/>
      <c r="BX2205" s="4"/>
      <c r="BY2205" s="4"/>
      <c r="BZ2205" s="4"/>
      <c r="CA2205" s="4"/>
      <c r="CB2205" s="4"/>
      <c r="CC2205" s="4"/>
      <c r="CD2205" s="4"/>
      <c r="CE2205" s="4"/>
      <c r="CF2205" s="4"/>
      <c r="CG2205" s="4"/>
      <c r="CH2205" s="4"/>
      <c r="CI2205" s="4"/>
      <c r="CJ2205" s="4"/>
      <c r="CK2205" s="4"/>
      <c r="CL2205" s="4"/>
      <c r="CM2205" s="4"/>
    </row>
    <row r="2206" ht="14.25" customHeight="1">
      <c r="A2206" s="1"/>
      <c r="B2206" s="103" t="str">
        <f t="shared" si="4"/>
        <v>Thêm</v>
      </c>
      <c r="C2206" s="4"/>
      <c r="D2206" s="4"/>
      <c r="E2206" s="4"/>
      <c r="F2206" s="4"/>
      <c r="G2206" s="4"/>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c r="BI2206" s="4"/>
      <c r="BJ2206" s="243" t="str">
        <f t="shared" si="191"/>
        <v/>
      </c>
      <c r="BK2206" s="4"/>
      <c r="BL2206" s="4"/>
      <c r="BM2206" s="4"/>
      <c r="BN2206" s="4"/>
      <c r="BO2206" s="4"/>
      <c r="BP2206" s="4"/>
      <c r="BQ2206" s="4"/>
      <c r="BR2206" s="4"/>
      <c r="BS2206" s="4"/>
      <c r="BT2206" s="4"/>
      <c r="BU2206" s="4"/>
      <c r="BV2206" s="4"/>
      <c r="BW2206" s="4"/>
      <c r="BX2206" s="4"/>
      <c r="BY2206" s="4"/>
      <c r="BZ2206" s="4"/>
      <c r="CA2206" s="4"/>
      <c r="CB2206" s="4"/>
      <c r="CC2206" s="4"/>
      <c r="CD2206" s="4"/>
      <c r="CE2206" s="4"/>
      <c r="CF2206" s="4"/>
      <c r="CG2206" s="4"/>
      <c r="CH2206" s="4"/>
      <c r="CI2206" s="4"/>
      <c r="CJ2206" s="4"/>
      <c r="CK2206" s="4"/>
      <c r="CL2206" s="4"/>
      <c r="CM2206" s="4"/>
    </row>
    <row r="2207" ht="14.25" customHeight="1">
      <c r="A2207" s="1" t="str">
        <f>SWITCH(B2207,"OK",IF(ISBLANK(R2207),IF(ISBLANK(P2207),"Giữ chỗ nhóm","Giữ chỗ"),"OK"),"Chưa làm",IF(P2207&lt;&gt;"","Giữ chỗ",""),0,IF(ISBLANK(R2207),"Thêm",""),"")</f>
        <v>OK</v>
      </c>
      <c r="B2207" s="103" t="str">
        <f t="shared" si="4"/>
        <v>OK</v>
      </c>
      <c r="C2207" s="4" t="s">
        <v>9528</v>
      </c>
      <c r="D2207" s="4"/>
      <c r="E2207" s="4"/>
      <c r="F2207" s="4"/>
      <c r="G2207" s="4"/>
      <c r="H2207" s="4"/>
      <c r="I2207" s="4"/>
      <c r="J2207" s="4" t="s">
        <v>8631</v>
      </c>
      <c r="K2207" s="4"/>
      <c r="L2207" s="4" t="s">
        <v>9528</v>
      </c>
      <c r="M2207" s="4" t="s">
        <v>48</v>
      </c>
      <c r="N2207" s="4" t="s">
        <v>8</v>
      </c>
      <c r="O2207" s="4" t="s">
        <v>681</v>
      </c>
      <c r="P2207" s="4" t="s">
        <v>4498</v>
      </c>
      <c r="Q2207" s="4"/>
      <c r="R2207" s="4" t="s">
        <v>9529</v>
      </c>
      <c r="S2207" s="4" t="s">
        <v>9530</v>
      </c>
      <c r="T2207" s="4" t="s">
        <v>9531</v>
      </c>
      <c r="U2207" s="4" t="s">
        <v>9532</v>
      </c>
      <c r="V2207" s="4" t="s">
        <v>9533</v>
      </c>
      <c r="W2207" s="4" t="s">
        <v>9534</v>
      </c>
      <c r="X2207" s="4" t="s">
        <v>9535</v>
      </c>
      <c r="Y2207" s="4" t="s">
        <v>9536</v>
      </c>
      <c r="Z2207" s="4"/>
      <c r="AA2207" s="4">
        <v>2245.0</v>
      </c>
      <c r="AB2207" s="4" t="s">
        <v>48</v>
      </c>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c r="BI2207" s="4"/>
      <c r="BJ2207" s="243" t="str">
        <f t="shared" si="191"/>
        <v>TNBT</v>
      </c>
      <c r="BK2207" s="4"/>
      <c r="BL2207" s="4"/>
      <c r="BM2207" s="4"/>
      <c r="BN2207" s="4"/>
      <c r="BO2207" s="4"/>
      <c r="BP2207" s="4"/>
      <c r="BQ2207" s="4"/>
      <c r="BR2207" s="4"/>
      <c r="BS2207" s="4"/>
      <c r="BT2207" s="4"/>
      <c r="BU2207" s="4"/>
      <c r="BV2207" s="4"/>
      <c r="BW2207" s="4"/>
      <c r="BX2207" s="4"/>
      <c r="BY2207" s="4"/>
      <c r="BZ2207" s="4"/>
      <c r="CA2207" s="4"/>
      <c r="CB2207" s="4"/>
      <c r="CC2207" s="4"/>
      <c r="CD2207" s="4"/>
      <c r="CE2207" s="4"/>
      <c r="CF2207" s="4"/>
      <c r="CG2207" s="4"/>
      <c r="CH2207" s="4"/>
      <c r="CI2207" s="4"/>
      <c r="CJ2207" s="4"/>
      <c r="CK2207" s="4"/>
      <c r="CL2207" s="4"/>
      <c r="CM2207" s="4"/>
    </row>
    <row r="2208" ht="14.25" customHeight="1">
      <c r="A2208" s="1"/>
      <c r="B2208" s="103" t="str">
        <f t="shared" si="4"/>
        <v>Thêm</v>
      </c>
      <c r="C2208" s="4"/>
      <c r="D2208" s="4"/>
      <c r="E2208" s="4"/>
      <c r="F2208" s="4"/>
      <c r="G2208" s="4"/>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c r="AM2208" s="4"/>
      <c r="AN2208" s="4"/>
      <c r="AO2208" s="4"/>
      <c r="AP2208" s="4"/>
      <c r="AQ2208" s="4"/>
      <c r="AR2208" s="4"/>
      <c r="AS2208" s="4"/>
      <c r="AT2208" s="4"/>
      <c r="AU2208" s="4"/>
      <c r="AV2208" s="4"/>
      <c r="AW2208" s="4"/>
      <c r="AX2208" s="4"/>
      <c r="AY2208" s="4"/>
      <c r="AZ2208" s="4"/>
      <c r="BA2208" s="4"/>
      <c r="BB2208" s="4"/>
      <c r="BC2208" s="4"/>
      <c r="BD2208" s="4"/>
      <c r="BE2208" s="4"/>
      <c r="BF2208" s="4"/>
      <c r="BG2208" s="4"/>
      <c r="BH2208" s="4"/>
      <c r="BI2208" s="4"/>
      <c r="BJ2208" s="243" t="str">
        <f t="shared" si="191"/>
        <v/>
      </c>
      <c r="BK2208" s="4"/>
      <c r="BL2208" s="4"/>
      <c r="BM2208" s="4"/>
      <c r="BN2208" s="4"/>
      <c r="BO2208" s="4"/>
      <c r="BP2208" s="4"/>
      <c r="BQ2208" s="4"/>
      <c r="BR2208" s="4"/>
      <c r="BS2208" s="4"/>
      <c r="BT2208" s="4"/>
      <c r="BU2208" s="4"/>
      <c r="BV2208" s="4"/>
      <c r="BW2208" s="4"/>
      <c r="BX2208" s="4"/>
      <c r="BY2208" s="4"/>
      <c r="BZ2208" s="4"/>
      <c r="CA2208" s="4"/>
      <c r="CB2208" s="4"/>
      <c r="CC2208" s="4"/>
      <c r="CD2208" s="4"/>
      <c r="CE2208" s="4"/>
      <c r="CF2208" s="4"/>
      <c r="CG2208" s="4"/>
      <c r="CH2208" s="4"/>
      <c r="CI2208" s="4"/>
      <c r="CJ2208" s="4"/>
      <c r="CK2208" s="4"/>
      <c r="CL2208" s="4"/>
      <c r="CM2208" s="4"/>
    </row>
    <row r="2209" ht="14.25" customHeight="1">
      <c r="A2209" s="1" t="str">
        <f>SWITCH(B2209,"OK",IF(ISBLANK(R2209),IF(ISBLANK(P2209),"Giữ chỗ nhóm","Giữ chỗ"),"OK"),"Chưa làm",IF(P2209&lt;&gt;"","Giữ chỗ",""),0,IF(ISBLANK(R2209),"Thêm",""),"")</f>
        <v/>
      </c>
      <c r="B2209" s="103" t="str">
        <f t="shared" si="4"/>
        <v>Tự do chọn</v>
      </c>
      <c r="C2209" s="4" t="s">
        <v>9542</v>
      </c>
      <c r="D2209" s="4"/>
      <c r="E2209" s="4"/>
      <c r="F2209" s="4"/>
      <c r="G2209" s="4"/>
      <c r="H2209" s="4"/>
      <c r="I2209" s="4"/>
      <c r="J2209" s="4" t="s">
        <v>8631</v>
      </c>
      <c r="K2209" s="4"/>
      <c r="L2209" s="4" t="s">
        <v>9542</v>
      </c>
      <c r="M2209" s="4" t="s">
        <v>48</v>
      </c>
      <c r="N2209" s="4" t="s">
        <v>8</v>
      </c>
      <c r="O2209" s="4"/>
      <c r="P2209" s="4"/>
      <c r="Q2209" s="4"/>
      <c r="R2209" s="4" t="s">
        <v>150</v>
      </c>
      <c r="S2209" s="4" t="s">
        <v>150</v>
      </c>
      <c r="T2209" s="4" t="s">
        <v>150</v>
      </c>
      <c r="U2209" s="4" t="s">
        <v>150</v>
      </c>
      <c r="V2209" s="4" t="s">
        <v>150</v>
      </c>
      <c r="W2209" s="4" t="s">
        <v>150</v>
      </c>
      <c r="X2209" s="4" t="s">
        <v>150</v>
      </c>
      <c r="Y2209" s="4"/>
      <c r="Z2209" s="4"/>
      <c r="AA2209" s="4">
        <v>2247.0</v>
      </c>
      <c r="AB2209" s="4" t="s">
        <v>48</v>
      </c>
      <c r="AC2209" s="4"/>
      <c r="AD2209" s="4"/>
      <c r="AE2209" s="4"/>
      <c r="AF2209" s="4"/>
      <c r="AG2209" s="4"/>
      <c r="AH2209" s="4"/>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4"/>
      <c r="BH2209" s="4"/>
      <c r="BI2209" s="4"/>
      <c r="BJ2209" s="243" t="str">
        <f t="shared" si="191"/>
        <v>TNBT</v>
      </c>
      <c r="BK2209" s="4"/>
      <c r="BL2209" s="4"/>
      <c r="BM2209" s="4"/>
      <c r="BN2209" s="4"/>
      <c r="BO2209" s="4"/>
      <c r="BP2209" s="4"/>
      <c r="BQ2209" s="4"/>
      <c r="BR2209" s="4"/>
      <c r="BS2209" s="4"/>
      <c r="BT2209" s="4"/>
      <c r="BU2209" s="4"/>
      <c r="BV2209" s="4"/>
      <c r="BW2209" s="4"/>
      <c r="BX2209" s="4"/>
      <c r="BY2209" s="4"/>
      <c r="BZ2209" s="4"/>
      <c r="CA2209" s="4"/>
      <c r="CB2209" s="4"/>
      <c r="CC2209" s="4"/>
      <c r="CD2209" s="4"/>
      <c r="CE2209" s="4"/>
      <c r="CF2209" s="4"/>
      <c r="CG2209" s="4"/>
      <c r="CH2209" s="4"/>
      <c r="CI2209" s="4"/>
      <c r="CJ2209" s="4"/>
      <c r="CK2209" s="4"/>
      <c r="CL2209" s="4"/>
      <c r="CM2209" s="4"/>
    </row>
    <row r="2210" ht="14.25" customHeight="1">
      <c r="A2210" s="1"/>
      <c r="B2210" s="103" t="str">
        <f t="shared" si="4"/>
        <v>Thêm</v>
      </c>
      <c r="C2210" s="4"/>
      <c r="D2210" s="4"/>
      <c r="E2210" s="4"/>
      <c r="F2210" s="4"/>
      <c r="G2210" s="4"/>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c r="AM2210" s="4"/>
      <c r="AN2210" s="4"/>
      <c r="AO2210" s="4"/>
      <c r="AP2210" s="4"/>
      <c r="AQ2210" s="4"/>
      <c r="AR2210" s="4"/>
      <c r="AS2210" s="4"/>
      <c r="AT2210" s="4"/>
      <c r="AU2210" s="4"/>
      <c r="AV2210" s="4"/>
      <c r="AW2210" s="4"/>
      <c r="AX2210" s="4"/>
      <c r="AY2210" s="4"/>
      <c r="AZ2210" s="4"/>
      <c r="BA2210" s="4"/>
      <c r="BB2210" s="4"/>
      <c r="BC2210" s="4"/>
      <c r="BD2210" s="4"/>
      <c r="BE2210" s="4"/>
      <c r="BF2210" s="4"/>
      <c r="BG2210" s="4"/>
      <c r="BH2210" s="4"/>
      <c r="BI2210" s="4"/>
      <c r="BJ2210" s="243" t="str">
        <f t="shared" si="191"/>
        <v/>
      </c>
      <c r="BK2210" s="4"/>
      <c r="BL2210" s="4"/>
      <c r="BM2210" s="4"/>
      <c r="BN2210" s="4"/>
      <c r="BO2210" s="4"/>
      <c r="BP2210" s="4"/>
      <c r="BQ2210" s="4"/>
      <c r="BR2210" s="4"/>
      <c r="BS2210" s="4"/>
      <c r="BT2210" s="4"/>
      <c r="BU2210" s="4"/>
      <c r="BV2210" s="4"/>
      <c r="BW2210" s="4"/>
      <c r="BX2210" s="4"/>
      <c r="BY2210" s="4"/>
      <c r="BZ2210" s="4"/>
      <c r="CA2210" s="4"/>
      <c r="CB2210" s="4"/>
      <c r="CC2210" s="4"/>
      <c r="CD2210" s="4"/>
      <c r="CE2210" s="4"/>
      <c r="CF2210" s="4"/>
      <c r="CG2210" s="4"/>
      <c r="CH2210" s="4"/>
      <c r="CI2210" s="4"/>
      <c r="CJ2210" s="4"/>
      <c r="CK2210" s="4"/>
      <c r="CL2210" s="4"/>
      <c r="CM2210" s="4"/>
    </row>
    <row r="2211" ht="14.25" customHeight="1">
      <c r="A2211" s="1" t="str">
        <f>SWITCH(B2211,"OK",IF(ISBLANK(R2211),IF(ISBLANK(P2211),"Giữ chỗ nhóm","Giữ chỗ"),"OK"),"Chưa làm",IF(P2211&lt;&gt;"","Giữ chỗ",""),0,IF(ISBLANK(R2211),"Thêm",""),"")</f>
        <v/>
      </c>
      <c r="B2211" s="103" t="str">
        <f t="shared" si="4"/>
        <v>Tự do chọn</v>
      </c>
      <c r="C2211" s="4" t="s">
        <v>9548</v>
      </c>
      <c r="D2211" s="4"/>
      <c r="E2211" s="4"/>
      <c r="F2211" s="4"/>
      <c r="G2211" s="4"/>
      <c r="H2211" s="4"/>
      <c r="I2211" s="4"/>
      <c r="J2211" s="4" t="s">
        <v>8631</v>
      </c>
      <c r="K2211" s="4"/>
      <c r="L2211" s="4" t="s">
        <v>9548</v>
      </c>
      <c r="M2211" s="4" t="s">
        <v>48</v>
      </c>
      <c r="N2211" s="4" t="s">
        <v>8</v>
      </c>
      <c r="O2211" s="4"/>
      <c r="P2211" s="4"/>
      <c r="Q2211" s="4"/>
      <c r="R2211" s="4" t="s">
        <v>150</v>
      </c>
      <c r="S2211" s="4" t="s">
        <v>150</v>
      </c>
      <c r="T2211" s="4" t="s">
        <v>150</v>
      </c>
      <c r="U2211" s="4" t="s">
        <v>150</v>
      </c>
      <c r="V2211" s="4" t="s">
        <v>150</v>
      </c>
      <c r="W2211" s="4" t="s">
        <v>150</v>
      </c>
      <c r="X2211" s="4" t="s">
        <v>150</v>
      </c>
      <c r="Y2211" s="4"/>
      <c r="Z2211" s="4"/>
      <c r="AA2211" s="4">
        <v>2249.0</v>
      </c>
      <c r="AB2211" s="4" t="s">
        <v>48</v>
      </c>
      <c r="AC2211" s="4"/>
      <c r="AD2211" s="4"/>
      <c r="AE2211" s="4"/>
      <c r="AF2211" s="4"/>
      <c r="AG2211" s="4"/>
      <c r="AH2211" s="4"/>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4"/>
      <c r="BH2211" s="4"/>
      <c r="BI2211" s="4"/>
      <c r="BJ2211" s="243" t="str">
        <f t="shared" si="191"/>
        <v>TNBT</v>
      </c>
      <c r="BK2211" s="4"/>
      <c r="BL2211" s="4"/>
      <c r="BM2211" s="4"/>
      <c r="BN2211" s="4"/>
      <c r="BO2211" s="4"/>
      <c r="BP2211" s="4"/>
      <c r="BQ2211" s="4"/>
      <c r="BR2211" s="4"/>
      <c r="BS2211" s="4"/>
      <c r="BT2211" s="4"/>
      <c r="BU2211" s="4"/>
      <c r="BV2211" s="4"/>
      <c r="BW2211" s="4"/>
      <c r="BX2211" s="4"/>
      <c r="BY2211" s="4"/>
      <c r="BZ2211" s="4"/>
      <c r="CA2211" s="4"/>
      <c r="CB2211" s="4"/>
      <c r="CC2211" s="4"/>
      <c r="CD2211" s="4"/>
      <c r="CE2211" s="4"/>
      <c r="CF2211" s="4"/>
      <c r="CG2211" s="4"/>
      <c r="CH2211" s="4"/>
      <c r="CI2211" s="4"/>
      <c r="CJ2211" s="4"/>
      <c r="CK2211" s="4"/>
      <c r="CL2211" s="4"/>
      <c r="CM2211" s="4"/>
    </row>
    <row r="2212" ht="14.25" customHeight="1">
      <c r="A2212" s="1"/>
      <c r="B2212" s="103" t="str">
        <f t="shared" si="4"/>
        <v>Thêm</v>
      </c>
      <c r="C2212" s="4"/>
      <c r="D2212" s="4"/>
      <c r="E2212" s="4"/>
      <c r="F2212" s="4"/>
      <c r="G2212" s="4"/>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4"/>
      <c r="AH2212" s="4"/>
      <c r="AI2212" s="4"/>
      <c r="AJ2212" s="4"/>
      <c r="AK2212" s="4"/>
      <c r="AL2212" s="4"/>
      <c r="AM2212" s="4"/>
      <c r="AN2212" s="4"/>
      <c r="AO2212" s="4"/>
      <c r="AP2212" s="4"/>
      <c r="AQ2212" s="4"/>
      <c r="AR2212" s="4"/>
      <c r="AS2212" s="4"/>
      <c r="AT2212" s="4"/>
      <c r="AU2212" s="4"/>
      <c r="AV2212" s="4"/>
      <c r="AW2212" s="4"/>
      <c r="AX2212" s="4"/>
      <c r="AY2212" s="4"/>
      <c r="AZ2212" s="4"/>
      <c r="BA2212" s="4"/>
      <c r="BB2212" s="4"/>
      <c r="BC2212" s="4"/>
      <c r="BD2212" s="4"/>
      <c r="BE2212" s="4"/>
      <c r="BF2212" s="4"/>
      <c r="BG2212" s="4"/>
      <c r="BH2212" s="4"/>
      <c r="BI2212" s="4"/>
      <c r="BJ2212" s="243" t="str">
        <f t="shared" si="191"/>
        <v/>
      </c>
      <c r="BK2212" s="4"/>
      <c r="BL2212" s="4"/>
      <c r="BM2212" s="4"/>
      <c r="BN2212" s="4"/>
      <c r="BO2212" s="4"/>
      <c r="BP2212" s="4"/>
      <c r="BQ2212" s="4"/>
      <c r="BR2212" s="4"/>
      <c r="BS2212" s="4"/>
      <c r="BT2212" s="4"/>
      <c r="BU2212" s="4"/>
      <c r="BV2212" s="4"/>
      <c r="BW2212" s="4"/>
      <c r="BX2212" s="4"/>
      <c r="BY2212" s="4"/>
      <c r="BZ2212" s="4"/>
      <c r="CA2212" s="4"/>
      <c r="CB2212" s="4"/>
      <c r="CC2212" s="4"/>
      <c r="CD2212" s="4"/>
      <c r="CE2212" s="4"/>
      <c r="CF2212" s="4"/>
      <c r="CG2212" s="4"/>
      <c r="CH2212" s="4"/>
      <c r="CI2212" s="4"/>
      <c r="CJ2212" s="4"/>
      <c r="CK2212" s="4"/>
      <c r="CL2212" s="4"/>
      <c r="CM2212" s="4"/>
    </row>
    <row r="2213" ht="14.25" customHeight="1">
      <c r="A2213" s="1" t="str">
        <f>SWITCH(B2213,"OK",IF(ISBLANK(R2213),IF(ISBLANK(P2213),"Giữ chỗ nhóm","Giữ chỗ"),"OK"),"Chưa làm",IF(P2213&lt;&gt;"","Giữ chỗ",""),0,IF(ISBLANK(R2213),"Thêm",""),"")</f>
        <v/>
      </c>
      <c r="B2213" s="103" t="str">
        <f t="shared" si="4"/>
        <v>Tự do chọn</v>
      </c>
      <c r="C2213" s="4" t="s">
        <v>9552</v>
      </c>
      <c r="D2213" s="4"/>
      <c r="E2213" s="4"/>
      <c r="F2213" s="4"/>
      <c r="G2213" s="4"/>
      <c r="H2213" s="4"/>
      <c r="I2213" s="4"/>
      <c r="J2213" s="4" t="s">
        <v>8631</v>
      </c>
      <c r="K2213" s="4"/>
      <c r="L2213" s="4" t="s">
        <v>9552</v>
      </c>
      <c r="M2213" s="4" t="s">
        <v>48</v>
      </c>
      <c r="N2213" s="4" t="s">
        <v>8</v>
      </c>
      <c r="O2213" s="4"/>
      <c r="P2213" s="4"/>
      <c r="Q2213" s="4"/>
      <c r="R2213" s="4" t="s">
        <v>150</v>
      </c>
      <c r="S2213" s="4" t="s">
        <v>150</v>
      </c>
      <c r="T2213" s="4" t="s">
        <v>150</v>
      </c>
      <c r="U2213" s="4" t="s">
        <v>150</v>
      </c>
      <c r="V2213" s="4" t="s">
        <v>150</v>
      </c>
      <c r="W2213" s="4" t="s">
        <v>150</v>
      </c>
      <c r="X2213" s="4" t="s">
        <v>150</v>
      </c>
      <c r="Y2213" s="4"/>
      <c r="Z2213" s="4"/>
      <c r="AA2213" s="4">
        <v>2251.0</v>
      </c>
      <c r="AB2213" s="4" t="s">
        <v>48</v>
      </c>
      <c r="AC2213" s="4"/>
      <c r="AD2213" s="4"/>
      <c r="AE2213" s="4"/>
      <c r="AF2213" s="4"/>
      <c r="AG2213" s="4"/>
      <c r="AH2213" s="4"/>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4"/>
      <c r="BH2213" s="4"/>
      <c r="BI2213" s="4"/>
      <c r="BJ2213" s="243" t="str">
        <f t="shared" si="191"/>
        <v>TNBT</v>
      </c>
      <c r="BK2213" s="4"/>
      <c r="BL2213" s="4"/>
      <c r="BM2213" s="4"/>
      <c r="BN2213" s="4"/>
      <c r="BO2213" s="4"/>
      <c r="BP2213" s="4"/>
      <c r="BQ2213" s="4"/>
      <c r="BR2213" s="4"/>
      <c r="BS2213" s="4"/>
      <c r="BT2213" s="4"/>
      <c r="BU2213" s="4"/>
      <c r="BV2213" s="4"/>
      <c r="BW2213" s="4"/>
      <c r="BX2213" s="4"/>
      <c r="BY2213" s="4"/>
      <c r="BZ2213" s="4"/>
      <c r="CA2213" s="4"/>
      <c r="CB2213" s="4"/>
      <c r="CC2213" s="4"/>
      <c r="CD2213" s="4"/>
      <c r="CE2213" s="4"/>
      <c r="CF2213" s="4"/>
      <c r="CG2213" s="4"/>
      <c r="CH2213" s="4"/>
      <c r="CI2213" s="4"/>
      <c r="CJ2213" s="4"/>
      <c r="CK2213" s="4"/>
      <c r="CL2213" s="4"/>
      <c r="CM2213" s="4"/>
    </row>
    <row r="2214" ht="14.25" customHeight="1">
      <c r="A2214" s="1"/>
      <c r="B2214" s="103" t="str">
        <f t="shared" si="4"/>
        <v>Thêm</v>
      </c>
      <c r="C2214" s="4"/>
      <c r="D2214" s="4"/>
      <c r="E2214" s="4"/>
      <c r="F2214" s="4"/>
      <c r="G2214" s="4"/>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4"/>
      <c r="AH2214" s="4"/>
      <c r="AI2214" s="4"/>
      <c r="AJ2214" s="4"/>
      <c r="AK2214" s="4"/>
      <c r="AL2214" s="4"/>
      <c r="AM2214" s="4"/>
      <c r="AN2214" s="4"/>
      <c r="AO2214" s="4"/>
      <c r="AP2214" s="4"/>
      <c r="AQ2214" s="4"/>
      <c r="AR2214" s="4"/>
      <c r="AS2214" s="4"/>
      <c r="AT2214" s="4"/>
      <c r="AU2214" s="4"/>
      <c r="AV2214" s="4"/>
      <c r="AW2214" s="4"/>
      <c r="AX2214" s="4"/>
      <c r="AY2214" s="4"/>
      <c r="AZ2214" s="4"/>
      <c r="BA2214" s="4"/>
      <c r="BB2214" s="4"/>
      <c r="BC2214" s="4"/>
      <c r="BD2214" s="4"/>
      <c r="BE2214" s="4"/>
      <c r="BF2214" s="4"/>
      <c r="BG2214" s="4"/>
      <c r="BH2214" s="4"/>
      <c r="BI2214" s="4"/>
      <c r="BJ2214" s="243" t="str">
        <f t="shared" si="191"/>
        <v/>
      </c>
      <c r="BK2214" s="4"/>
      <c r="BL2214" s="4"/>
      <c r="BM2214" s="4"/>
      <c r="BN2214" s="4"/>
      <c r="BO2214" s="4"/>
      <c r="BP2214" s="4"/>
      <c r="BQ2214" s="4"/>
      <c r="BR2214" s="4"/>
      <c r="BS2214" s="4"/>
      <c r="BT2214" s="4"/>
      <c r="BU2214" s="4"/>
      <c r="BV2214" s="4"/>
      <c r="BW2214" s="4"/>
      <c r="BX2214" s="4"/>
      <c r="BY2214" s="4"/>
      <c r="BZ2214" s="4"/>
      <c r="CA2214" s="4"/>
      <c r="CB2214" s="4"/>
      <c r="CC2214" s="4"/>
      <c r="CD2214" s="4"/>
      <c r="CE2214" s="4"/>
      <c r="CF2214" s="4"/>
      <c r="CG2214" s="4"/>
      <c r="CH2214" s="4"/>
      <c r="CI2214" s="4"/>
      <c r="CJ2214" s="4"/>
      <c r="CK2214" s="4"/>
      <c r="CL2214" s="4"/>
      <c r="CM2214" s="4"/>
    </row>
    <row r="2215" ht="14.25" customHeight="1">
      <c r="A2215" s="1" t="str">
        <f>SWITCH(B2215,"OK",IF(ISBLANK(R2215),IF(ISBLANK(P2215),"Giữ chỗ nhóm","Giữ chỗ"),"OK"),"Chưa làm",IF(P2215&lt;&gt;"","Giữ chỗ",""),0,IF(ISBLANK(R2215),"Thêm",""),"")</f>
        <v>OK</v>
      </c>
      <c r="B2215" s="103" t="str">
        <f t="shared" si="4"/>
        <v>OK</v>
      </c>
      <c r="C2215" s="4" t="s">
        <v>9557</v>
      </c>
      <c r="D2215" s="4"/>
      <c r="E2215" s="4"/>
      <c r="F2215" s="4"/>
      <c r="G2215" s="4"/>
      <c r="H2215" s="4"/>
      <c r="I2215" s="4"/>
      <c r="J2215" s="4" t="s">
        <v>8631</v>
      </c>
      <c r="K2215" s="4"/>
      <c r="L2215" s="4" t="s">
        <v>9557</v>
      </c>
      <c r="M2215" s="4" t="s">
        <v>48</v>
      </c>
      <c r="N2215" s="4" t="s">
        <v>8</v>
      </c>
      <c r="O2215" s="4" t="s">
        <v>681</v>
      </c>
      <c r="P2215" s="4" t="s">
        <v>682</v>
      </c>
      <c r="Q2215" s="4"/>
      <c r="R2215" s="4" t="s">
        <v>9558</v>
      </c>
      <c r="S2215" s="4" t="s">
        <v>9559</v>
      </c>
      <c r="T2215" s="4" t="s">
        <v>9560</v>
      </c>
      <c r="U2215" s="4" t="s">
        <v>9561</v>
      </c>
      <c r="V2215" s="4" t="s">
        <v>9562</v>
      </c>
      <c r="W2215" s="4" t="s">
        <v>9563</v>
      </c>
      <c r="X2215" s="4" t="s">
        <v>302</v>
      </c>
      <c r="Y2215" s="4" t="s">
        <v>9564</v>
      </c>
      <c r="Z2215" s="4"/>
      <c r="AA2215" s="4">
        <v>2253.0</v>
      </c>
      <c r="AB2215" s="4" t="s">
        <v>48</v>
      </c>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c r="BI2215" s="4"/>
      <c r="BJ2215" s="243" t="str">
        <f t="shared" si="191"/>
        <v>TNBT</v>
      </c>
      <c r="BK2215" s="4"/>
      <c r="BL2215" s="4"/>
      <c r="BM2215" s="4"/>
      <c r="BN2215" s="4"/>
      <c r="BO2215" s="4"/>
      <c r="BP2215" s="4"/>
      <c r="BQ2215" s="4"/>
      <c r="BR2215" s="4"/>
      <c r="BS2215" s="4"/>
      <c r="BT2215" s="4"/>
      <c r="BU2215" s="4"/>
      <c r="BV2215" s="4"/>
      <c r="BW2215" s="4"/>
      <c r="BX2215" s="4"/>
      <c r="BY2215" s="4"/>
      <c r="BZ2215" s="4"/>
      <c r="CA2215" s="4"/>
      <c r="CB2215" s="4"/>
      <c r="CC2215" s="4"/>
      <c r="CD2215" s="4"/>
      <c r="CE2215" s="4"/>
      <c r="CF2215" s="4"/>
      <c r="CG2215" s="4"/>
      <c r="CH2215" s="4"/>
      <c r="CI2215" s="4"/>
      <c r="CJ2215" s="4"/>
      <c r="CK2215" s="4"/>
      <c r="CL2215" s="4"/>
      <c r="CM2215" s="4"/>
    </row>
    <row r="2216" ht="14.25" customHeight="1">
      <c r="A2216" s="1"/>
      <c r="B2216" s="103" t="str">
        <f t="shared" si="4"/>
        <v>Thêm</v>
      </c>
      <c r="C2216" s="4"/>
      <c r="D2216" s="4"/>
      <c r="E2216" s="4"/>
      <c r="F2216" s="4"/>
      <c r="G2216" s="4"/>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4"/>
      <c r="AH2216" s="4"/>
      <c r="AI2216" s="4"/>
      <c r="AJ2216" s="4"/>
      <c r="AK2216" s="4"/>
      <c r="AL2216" s="4"/>
      <c r="AM2216" s="4"/>
      <c r="AN2216" s="4"/>
      <c r="AO2216" s="4"/>
      <c r="AP2216" s="4"/>
      <c r="AQ2216" s="4"/>
      <c r="AR2216" s="4"/>
      <c r="AS2216" s="4"/>
      <c r="AT2216" s="4"/>
      <c r="AU2216" s="4"/>
      <c r="AV2216" s="4"/>
      <c r="AW2216" s="4"/>
      <c r="AX2216" s="4"/>
      <c r="AY2216" s="4"/>
      <c r="AZ2216" s="4"/>
      <c r="BA2216" s="4"/>
      <c r="BB2216" s="4"/>
      <c r="BC2216" s="4"/>
      <c r="BD2216" s="4"/>
      <c r="BE2216" s="4"/>
      <c r="BF2216" s="4"/>
      <c r="BG2216" s="4"/>
      <c r="BH2216" s="4"/>
      <c r="BI2216" s="4"/>
      <c r="BJ2216" s="243" t="str">
        <f t="shared" si="191"/>
        <v/>
      </c>
      <c r="BK2216" s="4"/>
      <c r="BL2216" s="4"/>
      <c r="BM2216" s="4"/>
      <c r="BN2216" s="4"/>
      <c r="BO2216" s="4"/>
      <c r="BP2216" s="4"/>
      <c r="BQ2216" s="4"/>
      <c r="BR2216" s="4"/>
      <c r="BS2216" s="4"/>
      <c r="BT2216" s="4"/>
      <c r="BU2216" s="4"/>
      <c r="BV2216" s="4"/>
      <c r="BW2216" s="4"/>
      <c r="BX2216" s="4"/>
      <c r="BY2216" s="4"/>
      <c r="BZ2216" s="4"/>
      <c r="CA2216" s="4"/>
      <c r="CB2216" s="4"/>
      <c r="CC2216" s="4"/>
      <c r="CD2216" s="4"/>
      <c r="CE2216" s="4"/>
      <c r="CF2216" s="4"/>
      <c r="CG2216" s="4"/>
      <c r="CH2216" s="4"/>
      <c r="CI2216" s="4"/>
      <c r="CJ2216" s="4"/>
      <c r="CK2216" s="4"/>
      <c r="CL2216" s="4"/>
      <c r="CM2216" s="4"/>
    </row>
    <row r="2217" ht="14.25" customHeight="1">
      <c r="A2217" s="1" t="str">
        <f>SWITCH(B2217,"OK",IF(ISBLANK(R2217),IF(ISBLANK(P2217),"Giữ chỗ nhóm","Giữ chỗ"),"OK"),"Chưa làm",IF(P2217&lt;&gt;"","Giữ chỗ",""),0,IF(ISBLANK(R2217),"Thêm",""),"")</f>
        <v/>
      </c>
      <c r="B2217" s="103" t="str">
        <f t="shared" si="4"/>
        <v>Tự do chọn</v>
      </c>
      <c r="C2217" s="4" t="s">
        <v>9572</v>
      </c>
      <c r="D2217" s="4"/>
      <c r="E2217" s="4"/>
      <c r="F2217" s="4"/>
      <c r="G2217" s="4"/>
      <c r="H2217" s="4"/>
      <c r="I2217" s="4"/>
      <c r="J2217" s="4" t="s">
        <v>8631</v>
      </c>
      <c r="K2217" s="4"/>
      <c r="L2217" s="4" t="s">
        <v>9572</v>
      </c>
      <c r="M2217" s="4" t="s">
        <v>48</v>
      </c>
      <c r="N2217" s="4" t="s">
        <v>8</v>
      </c>
      <c r="O2217" s="4"/>
      <c r="P2217" s="4"/>
      <c r="Q2217" s="4"/>
      <c r="R2217" s="4"/>
      <c r="S2217" s="4" t="s">
        <v>150</v>
      </c>
      <c r="T2217" s="4" t="s">
        <v>150</v>
      </c>
      <c r="U2217" s="4" t="s">
        <v>150</v>
      </c>
      <c r="V2217" s="4" t="s">
        <v>150</v>
      </c>
      <c r="W2217" s="4" t="s">
        <v>150</v>
      </c>
      <c r="X2217" s="4" t="s">
        <v>150</v>
      </c>
      <c r="Y2217" s="4"/>
      <c r="Z2217" s="4"/>
      <c r="AA2217" s="4">
        <v>2255.0</v>
      </c>
      <c r="AB2217" s="4" t="s">
        <v>48</v>
      </c>
      <c r="AC2217" s="4"/>
      <c r="AD2217" s="4"/>
      <c r="AE2217" s="4"/>
      <c r="AF2217" s="4"/>
      <c r="AG2217" s="4"/>
      <c r="AH2217" s="4"/>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4"/>
      <c r="BH2217" s="4"/>
      <c r="BI2217" s="4"/>
      <c r="BJ2217" s="243" t="str">
        <f t="shared" si="191"/>
        <v>TNBT</v>
      </c>
      <c r="BK2217" s="4"/>
      <c r="BL2217" s="4"/>
      <c r="BM2217" s="4"/>
      <c r="BN2217" s="4"/>
      <c r="BO2217" s="4"/>
      <c r="BP2217" s="4"/>
      <c r="BQ2217" s="4"/>
      <c r="BR2217" s="4"/>
      <c r="BS2217" s="4"/>
      <c r="BT2217" s="4"/>
      <c r="BU2217" s="4"/>
      <c r="BV2217" s="4"/>
      <c r="BW2217" s="4"/>
      <c r="BX2217" s="4"/>
      <c r="BY2217" s="4"/>
      <c r="BZ2217" s="4"/>
      <c r="CA2217" s="4"/>
      <c r="CB2217" s="4"/>
      <c r="CC2217" s="4"/>
      <c r="CD2217" s="4"/>
      <c r="CE2217" s="4"/>
      <c r="CF2217" s="4"/>
      <c r="CG2217" s="4"/>
      <c r="CH2217" s="4"/>
      <c r="CI2217" s="4"/>
      <c r="CJ2217" s="4"/>
      <c r="CK2217" s="4"/>
      <c r="CL2217" s="4"/>
      <c r="CM2217" s="4"/>
    </row>
    <row r="2218" ht="14.25" customHeight="1">
      <c r="A2218" s="1"/>
      <c r="B2218" s="103" t="str">
        <f t="shared" si="4"/>
        <v>Thêm</v>
      </c>
      <c r="C2218" s="4"/>
      <c r="D2218" s="4"/>
      <c r="E2218" s="4"/>
      <c r="F2218" s="4"/>
      <c r="G2218" s="4"/>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4"/>
      <c r="AH2218" s="4"/>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4"/>
      <c r="BH2218" s="4"/>
      <c r="BI2218" s="4"/>
      <c r="BJ2218" s="243" t="str">
        <f t="shared" si="191"/>
        <v/>
      </c>
      <c r="BK2218" s="4"/>
      <c r="BL2218" s="4"/>
      <c r="BM2218" s="4"/>
      <c r="BN2218" s="4"/>
      <c r="BO2218" s="4"/>
      <c r="BP2218" s="4"/>
      <c r="BQ2218" s="4"/>
      <c r="BR2218" s="4"/>
      <c r="BS2218" s="4"/>
      <c r="BT2218" s="4"/>
      <c r="BU2218" s="4"/>
      <c r="BV2218" s="4"/>
      <c r="BW2218" s="4"/>
      <c r="BX2218" s="4"/>
      <c r="BY2218" s="4"/>
      <c r="BZ2218" s="4"/>
      <c r="CA2218" s="4"/>
      <c r="CB2218" s="4"/>
      <c r="CC2218" s="4"/>
      <c r="CD2218" s="4"/>
      <c r="CE2218" s="4"/>
      <c r="CF2218" s="4"/>
      <c r="CG2218" s="4"/>
      <c r="CH2218" s="4"/>
      <c r="CI2218" s="4"/>
      <c r="CJ2218" s="4"/>
      <c r="CK2218" s="4"/>
      <c r="CL2218" s="4"/>
      <c r="CM2218" s="4"/>
    </row>
    <row r="2219" ht="14.25" customHeight="1">
      <c r="A2219" s="1" t="str">
        <f>SWITCH(B2219,"OK",IF(ISBLANK(R2219),IF(ISBLANK(P2219),"Giữ chỗ nhóm","Giữ chỗ"),"OK"),"Chưa làm",IF(P2219&lt;&gt;"","Giữ chỗ",""),0,IF(ISBLANK(R2219),"Thêm",""),"")</f>
        <v/>
      </c>
      <c r="B2219" s="103" t="str">
        <f t="shared" si="4"/>
        <v>Tự do chọn</v>
      </c>
      <c r="C2219" s="4" t="s">
        <v>9581</v>
      </c>
      <c r="D2219" s="4"/>
      <c r="E2219" s="4"/>
      <c r="F2219" s="4"/>
      <c r="G2219" s="4"/>
      <c r="H2219" s="4"/>
      <c r="I2219" s="4"/>
      <c r="J2219" s="4" t="s">
        <v>8631</v>
      </c>
      <c r="K2219" s="4"/>
      <c r="L2219" s="4" t="s">
        <v>9581</v>
      </c>
      <c r="M2219" s="4" t="s">
        <v>48</v>
      </c>
      <c r="N2219" s="4" t="s">
        <v>8</v>
      </c>
      <c r="O2219" s="4"/>
      <c r="P2219" s="4"/>
      <c r="Q2219" s="4"/>
      <c r="R2219" s="4" t="s">
        <v>150</v>
      </c>
      <c r="S2219" s="4" t="s">
        <v>150</v>
      </c>
      <c r="T2219" s="4" t="s">
        <v>150</v>
      </c>
      <c r="U2219" s="4" t="s">
        <v>150</v>
      </c>
      <c r="V2219" s="4" t="s">
        <v>150</v>
      </c>
      <c r="W2219" s="4" t="s">
        <v>150</v>
      </c>
      <c r="X2219" s="4" t="s">
        <v>150</v>
      </c>
      <c r="Y2219" s="4"/>
      <c r="Z2219" s="4"/>
      <c r="AA2219" s="4">
        <v>2257.0</v>
      </c>
      <c r="AB2219" s="4" t="s">
        <v>48</v>
      </c>
      <c r="AC2219" s="4"/>
      <c r="AD2219" s="4"/>
      <c r="AE2219" s="4"/>
      <c r="AF2219" s="4"/>
      <c r="AG2219" s="4"/>
      <c r="AH2219" s="4"/>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4"/>
      <c r="BH2219" s="4"/>
      <c r="BI2219" s="4"/>
      <c r="BJ2219" s="243" t="str">
        <f t="shared" si="191"/>
        <v>TNBT</v>
      </c>
      <c r="BK2219" s="4"/>
      <c r="BL2219" s="4"/>
      <c r="BM2219" s="4"/>
      <c r="BN2219" s="4"/>
      <c r="BO2219" s="4"/>
      <c r="BP2219" s="4"/>
      <c r="BQ2219" s="4"/>
      <c r="BR2219" s="4"/>
      <c r="BS2219" s="4"/>
      <c r="BT2219" s="4"/>
      <c r="BU2219" s="4"/>
      <c r="BV2219" s="4"/>
      <c r="BW2219" s="4"/>
      <c r="BX2219" s="4"/>
      <c r="BY2219" s="4"/>
      <c r="BZ2219" s="4"/>
      <c r="CA2219" s="4"/>
      <c r="CB2219" s="4"/>
      <c r="CC2219" s="4"/>
      <c r="CD2219" s="4"/>
      <c r="CE2219" s="4"/>
      <c r="CF2219" s="4"/>
      <c r="CG2219" s="4"/>
      <c r="CH2219" s="4"/>
      <c r="CI2219" s="4"/>
      <c r="CJ2219" s="4"/>
      <c r="CK2219" s="4"/>
      <c r="CL2219" s="4"/>
      <c r="CM2219" s="4"/>
    </row>
    <row r="2220" ht="14.25" customHeight="1">
      <c r="A2220" s="1"/>
      <c r="B2220" s="103" t="str">
        <f t="shared" si="4"/>
        <v>Thêm</v>
      </c>
      <c r="C2220" s="4"/>
      <c r="D2220" s="4"/>
      <c r="E2220" s="4"/>
      <c r="F2220" s="4"/>
      <c r="G2220" s="4"/>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c r="AM2220" s="4"/>
      <c r="AN2220" s="4"/>
      <c r="AO2220" s="4"/>
      <c r="AP2220" s="4"/>
      <c r="AQ2220" s="4"/>
      <c r="AR2220" s="4"/>
      <c r="AS2220" s="4"/>
      <c r="AT2220" s="4"/>
      <c r="AU2220" s="4"/>
      <c r="AV2220" s="4"/>
      <c r="AW2220" s="4"/>
      <c r="AX2220" s="4"/>
      <c r="AY2220" s="4"/>
      <c r="AZ2220" s="4"/>
      <c r="BA2220" s="4"/>
      <c r="BB2220" s="4"/>
      <c r="BC2220" s="4"/>
      <c r="BD2220" s="4"/>
      <c r="BE2220" s="4"/>
      <c r="BF2220" s="4"/>
      <c r="BG2220" s="4"/>
      <c r="BH2220" s="4"/>
      <c r="BI2220" s="4"/>
      <c r="BJ2220" s="243" t="str">
        <f t="shared" si="191"/>
        <v/>
      </c>
      <c r="BK2220" s="4"/>
      <c r="BL2220" s="4"/>
      <c r="BM2220" s="4"/>
      <c r="BN2220" s="4"/>
      <c r="BO2220" s="4"/>
      <c r="BP2220" s="4"/>
      <c r="BQ2220" s="4"/>
      <c r="BR2220" s="4"/>
      <c r="BS2220" s="4"/>
      <c r="BT2220" s="4"/>
      <c r="BU2220" s="4"/>
      <c r="BV2220" s="4"/>
      <c r="BW2220" s="4"/>
      <c r="BX2220" s="4"/>
      <c r="BY2220" s="4"/>
      <c r="BZ2220" s="4"/>
      <c r="CA2220" s="4"/>
      <c r="CB2220" s="4"/>
      <c r="CC2220" s="4"/>
      <c r="CD2220" s="4"/>
      <c r="CE2220" s="4"/>
      <c r="CF2220" s="4"/>
      <c r="CG2220" s="4"/>
      <c r="CH2220" s="4"/>
      <c r="CI2220" s="4"/>
      <c r="CJ2220" s="4"/>
      <c r="CK2220" s="4"/>
      <c r="CL2220" s="4"/>
      <c r="CM2220" s="4"/>
    </row>
    <row r="2221" ht="14.25" customHeight="1">
      <c r="A2221" s="1" t="str">
        <f t="shared" ref="A2221:A2239" si="214">SWITCH(B2221,"OK",IF(ISBLANK(R2221),IF(ISBLANK(P2221),"Giữ chỗ nhóm","Giữ chỗ"),"OK"),"Chưa làm",IF(P2221&lt;&gt;"","Giữ chỗ",""),0,IF(ISBLANK(R2221),"Thêm",""),"")</f>
        <v/>
      </c>
      <c r="B2221" s="103" t="str">
        <f t="shared" si="4"/>
        <v>Tự do chọn</v>
      </c>
      <c r="C2221" s="4" t="s">
        <v>9583</v>
      </c>
      <c r="D2221" s="4"/>
      <c r="E2221" s="4"/>
      <c r="F2221" s="4"/>
      <c r="G2221" s="4"/>
      <c r="H2221" s="4"/>
      <c r="I2221" s="4"/>
      <c r="J2221" s="4" t="s">
        <v>8631</v>
      </c>
      <c r="K2221" s="4"/>
      <c r="L2221" s="4" t="s">
        <v>9583</v>
      </c>
      <c r="M2221" s="4" t="s">
        <v>48</v>
      </c>
      <c r="N2221" s="4" t="s">
        <v>8</v>
      </c>
      <c r="O2221" s="4"/>
      <c r="P2221" s="4"/>
      <c r="Q2221" s="4"/>
      <c r="R2221" s="4" t="s">
        <v>150</v>
      </c>
      <c r="S2221" s="4" t="s">
        <v>150</v>
      </c>
      <c r="T2221" s="4" t="s">
        <v>150</v>
      </c>
      <c r="U2221" s="4" t="s">
        <v>150</v>
      </c>
      <c r="V2221" s="4" t="s">
        <v>150</v>
      </c>
      <c r="W2221" s="4" t="s">
        <v>150</v>
      </c>
      <c r="X2221" s="4" t="s">
        <v>150</v>
      </c>
      <c r="Y2221" s="4"/>
      <c r="Z2221" s="4"/>
      <c r="AA2221" s="4">
        <v>2259.0</v>
      </c>
      <c r="AB2221" s="4" t="s">
        <v>48</v>
      </c>
      <c r="AC2221" s="4"/>
      <c r="AD2221" s="4"/>
      <c r="AE2221" s="4"/>
      <c r="AF2221" s="4"/>
      <c r="AG2221" s="4"/>
      <c r="AH2221" s="4"/>
      <c r="AI2221" s="4"/>
      <c r="AJ2221" s="4"/>
      <c r="AK2221" s="4"/>
      <c r="AL2221" s="4"/>
      <c r="AM2221" s="4"/>
      <c r="AN2221" s="4"/>
      <c r="AO2221" s="4"/>
      <c r="AP2221" s="4"/>
      <c r="AQ2221" s="4"/>
      <c r="AR2221" s="4"/>
      <c r="AS2221" s="4"/>
      <c r="AT2221" s="4"/>
      <c r="AU2221" s="4"/>
      <c r="AV2221" s="4"/>
      <c r="AW2221" s="4"/>
      <c r="AX2221" s="4"/>
      <c r="AY2221" s="4"/>
      <c r="AZ2221" s="4"/>
      <c r="BA2221" s="4"/>
      <c r="BB2221" s="4"/>
      <c r="BC2221" s="4"/>
      <c r="BD2221" s="4"/>
      <c r="BE2221" s="4"/>
      <c r="BF2221" s="4"/>
      <c r="BG2221" s="4"/>
      <c r="BH2221" s="4"/>
      <c r="BI2221" s="4"/>
      <c r="BJ2221" s="243" t="str">
        <f t="shared" si="191"/>
        <v>TNBT</v>
      </c>
      <c r="BK2221" s="4"/>
      <c r="BL2221" s="4"/>
      <c r="BM2221" s="4"/>
      <c r="BN2221" s="4"/>
      <c r="BO2221" s="4"/>
      <c r="BP2221" s="4"/>
      <c r="BQ2221" s="4"/>
      <c r="BR2221" s="4"/>
      <c r="BS2221" s="4"/>
      <c r="BT2221" s="4"/>
      <c r="BU2221" s="4"/>
      <c r="BV2221" s="4"/>
      <c r="BW2221" s="4"/>
      <c r="BX2221" s="4"/>
      <c r="BY2221" s="4"/>
      <c r="BZ2221" s="4"/>
      <c r="CA2221" s="4"/>
      <c r="CB2221" s="4"/>
      <c r="CC2221" s="4"/>
      <c r="CD2221" s="4"/>
      <c r="CE2221" s="4"/>
      <c r="CF2221" s="4"/>
      <c r="CG2221" s="4"/>
      <c r="CH2221" s="4"/>
      <c r="CI2221" s="4"/>
      <c r="CJ2221" s="4"/>
      <c r="CK2221" s="4"/>
      <c r="CL2221" s="4"/>
      <c r="CM2221" s="4"/>
    </row>
    <row r="2222" ht="14.25" customHeight="1">
      <c r="A2222" s="1" t="str">
        <f t="shared" si="214"/>
        <v/>
      </c>
      <c r="B2222" s="103" t="str">
        <f t="shared" si="4"/>
        <v>Tự do chọn</v>
      </c>
      <c r="C2222" s="4" t="s">
        <v>9585</v>
      </c>
      <c r="D2222" s="4"/>
      <c r="E2222" s="4"/>
      <c r="F2222" s="4"/>
      <c r="G2222" s="4"/>
      <c r="H2222" s="4"/>
      <c r="I2222" s="4"/>
      <c r="J2222" s="4" t="s">
        <v>8631</v>
      </c>
      <c r="K2222" s="4"/>
      <c r="L2222" s="4" t="s">
        <v>9585</v>
      </c>
      <c r="M2222" s="4" t="s">
        <v>48</v>
      </c>
      <c r="N2222" s="4" t="s">
        <v>8</v>
      </c>
      <c r="O2222" s="4"/>
      <c r="P2222" s="4"/>
      <c r="Q2222" s="4"/>
      <c r="R2222" s="4" t="s">
        <v>150</v>
      </c>
      <c r="S2222" s="4" t="s">
        <v>150</v>
      </c>
      <c r="T2222" s="4" t="s">
        <v>150</v>
      </c>
      <c r="U2222" s="4" t="s">
        <v>150</v>
      </c>
      <c r="V2222" s="4" t="s">
        <v>150</v>
      </c>
      <c r="W2222" s="4" t="s">
        <v>150</v>
      </c>
      <c r="X2222" s="4" t="s">
        <v>150</v>
      </c>
      <c r="Y2222" s="4"/>
      <c r="Z2222" s="4"/>
      <c r="AA2222" s="4">
        <v>2260.0</v>
      </c>
      <c r="AB2222" s="4" t="s">
        <v>48</v>
      </c>
      <c r="AC2222" s="4"/>
      <c r="AD2222" s="4"/>
      <c r="AE2222" s="4"/>
      <c r="AF2222" s="4"/>
      <c r="AG2222" s="4"/>
      <c r="AH2222" s="4"/>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4"/>
      <c r="BH2222" s="4"/>
      <c r="BI2222" s="4"/>
      <c r="BJ2222" s="243" t="str">
        <f t="shared" si="191"/>
        <v>TNBT</v>
      </c>
      <c r="BK2222" s="4"/>
      <c r="BL2222" s="4"/>
      <c r="BM2222" s="4"/>
      <c r="BN2222" s="4"/>
      <c r="BO2222" s="4"/>
      <c r="BP2222" s="4"/>
      <c r="BQ2222" s="4"/>
      <c r="BR2222" s="4"/>
      <c r="BS2222" s="4"/>
      <c r="BT2222" s="4"/>
      <c r="BU2222" s="4"/>
      <c r="BV2222" s="4"/>
      <c r="BW2222" s="4"/>
      <c r="BX2222" s="4"/>
      <c r="BY2222" s="4"/>
      <c r="BZ2222" s="4"/>
      <c r="CA2222" s="4"/>
      <c r="CB2222" s="4"/>
      <c r="CC2222" s="4"/>
      <c r="CD2222" s="4"/>
      <c r="CE2222" s="4"/>
      <c r="CF2222" s="4"/>
      <c r="CG2222" s="4"/>
      <c r="CH2222" s="4"/>
      <c r="CI2222" s="4"/>
      <c r="CJ2222" s="4"/>
      <c r="CK2222" s="4"/>
      <c r="CL2222" s="4"/>
      <c r="CM2222" s="4"/>
    </row>
    <row r="2223" ht="14.25" customHeight="1">
      <c r="A2223" s="1" t="str">
        <f t="shared" si="214"/>
        <v/>
      </c>
      <c r="B2223" s="103" t="str">
        <f t="shared" si="4"/>
        <v>Tự do chọn</v>
      </c>
      <c r="C2223" s="4" t="s">
        <v>9586</v>
      </c>
      <c r="D2223" s="4"/>
      <c r="E2223" s="4"/>
      <c r="F2223" s="4"/>
      <c r="G2223" s="4"/>
      <c r="H2223" s="4"/>
      <c r="I2223" s="4"/>
      <c r="J2223" s="4" t="s">
        <v>8631</v>
      </c>
      <c r="K2223" s="4"/>
      <c r="L2223" s="4" t="s">
        <v>9586</v>
      </c>
      <c r="M2223" s="4" t="s">
        <v>48</v>
      </c>
      <c r="N2223" s="4" t="s">
        <v>9</v>
      </c>
      <c r="O2223" s="4"/>
      <c r="P2223" s="4"/>
      <c r="Q2223" s="4"/>
      <c r="R2223" s="4" t="s">
        <v>150</v>
      </c>
      <c r="S2223" s="4" t="s">
        <v>150</v>
      </c>
      <c r="T2223" s="4" t="s">
        <v>150</v>
      </c>
      <c r="U2223" s="4" t="s">
        <v>150</v>
      </c>
      <c r="V2223" s="4" t="s">
        <v>150</v>
      </c>
      <c r="W2223" s="4" t="s">
        <v>150</v>
      </c>
      <c r="X2223" s="4" t="s">
        <v>150</v>
      </c>
      <c r="Y2223" s="4"/>
      <c r="Z2223" s="4"/>
      <c r="AA2223" s="4">
        <v>2261.0</v>
      </c>
      <c r="AB2223" s="4" t="s">
        <v>48</v>
      </c>
      <c r="AC2223" s="4"/>
      <c r="AD2223" s="4"/>
      <c r="AE2223" s="4"/>
      <c r="AF2223" s="4"/>
      <c r="AG2223" s="4"/>
      <c r="AH2223" s="4"/>
      <c r="AI2223" s="4"/>
      <c r="AJ2223" s="4"/>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c r="BI2223" s="4"/>
      <c r="BJ2223" s="243" t="str">
        <f t="shared" si="191"/>
        <v>TL</v>
      </c>
      <c r="BK2223" s="4"/>
      <c r="BL2223" s="4"/>
      <c r="BM2223" s="4"/>
      <c r="BN2223" s="4"/>
      <c r="BO2223" s="4"/>
      <c r="BP2223" s="4"/>
      <c r="BQ2223" s="4"/>
      <c r="BR2223" s="4"/>
      <c r="BS2223" s="4"/>
      <c r="BT2223" s="4"/>
      <c r="BU2223" s="4"/>
      <c r="BV2223" s="4"/>
      <c r="BW2223" s="4"/>
      <c r="BX2223" s="4"/>
      <c r="BY2223" s="4"/>
      <c r="BZ2223" s="4"/>
      <c r="CA2223" s="4"/>
      <c r="CB2223" s="4"/>
      <c r="CC2223" s="4"/>
      <c r="CD2223" s="4"/>
      <c r="CE2223" s="4"/>
      <c r="CF2223" s="4"/>
      <c r="CG2223" s="4"/>
      <c r="CH2223" s="4"/>
      <c r="CI2223" s="4"/>
      <c r="CJ2223" s="4"/>
      <c r="CK2223" s="4"/>
      <c r="CL2223" s="4"/>
      <c r="CM2223" s="4"/>
    </row>
    <row r="2224" ht="14.25" customHeight="1">
      <c r="A2224" s="1" t="str">
        <f t="shared" si="214"/>
        <v/>
      </c>
      <c r="B2224" s="103" t="str">
        <f t="shared" si="4"/>
        <v>Có sẵn</v>
      </c>
      <c r="C2224" s="4" t="s">
        <v>9586</v>
      </c>
      <c r="D2224" s="4"/>
      <c r="E2224" s="4"/>
      <c r="F2224" s="4"/>
      <c r="G2224" s="4"/>
      <c r="H2224" s="4"/>
      <c r="I2224" s="4"/>
      <c r="J2224" s="4"/>
      <c r="K2224" s="4"/>
      <c r="L2224" s="4" t="s">
        <v>9586</v>
      </c>
      <c r="M2224" s="4"/>
      <c r="N2224" s="4"/>
      <c r="O2224" s="4"/>
      <c r="P2224" s="4"/>
      <c r="Q2224" s="4" t="s">
        <v>144</v>
      </c>
      <c r="R2224" s="4" t="s">
        <v>9587</v>
      </c>
      <c r="S2224" s="4" t="s">
        <v>9588</v>
      </c>
      <c r="T2224" s="4" t="s">
        <v>9589</v>
      </c>
      <c r="U2224" s="4" t="s">
        <v>9590</v>
      </c>
      <c r="V2224" s="4" t="s">
        <v>9591</v>
      </c>
      <c r="W2224" s="4" t="s">
        <v>150</v>
      </c>
      <c r="X2224" s="4" t="s">
        <v>410</v>
      </c>
      <c r="Y2224" s="4"/>
      <c r="Z2224" s="4" t="s">
        <v>2561</v>
      </c>
      <c r="AA2224" s="4">
        <v>2262.0</v>
      </c>
      <c r="AB2224" s="4" t="s">
        <v>101</v>
      </c>
      <c r="AC2224" s="4"/>
      <c r="AD2224" s="4"/>
      <c r="AE2224" s="4"/>
      <c r="AF2224" s="4"/>
      <c r="AG2224" s="4"/>
      <c r="AH2224" s="4"/>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c r="BI2224" s="4"/>
      <c r="BJ2224" s="243" t="str">
        <f t="shared" si="191"/>
        <v>ICT_TNLT</v>
      </c>
      <c r="BK2224" s="4"/>
      <c r="BL2224" s="4"/>
      <c r="BM2224" s="4"/>
      <c r="BN2224" s="4"/>
      <c r="BO2224" s="4"/>
      <c r="BP2224" s="4"/>
      <c r="BQ2224" s="4"/>
      <c r="BR2224" s="4"/>
      <c r="BS2224" s="4"/>
      <c r="BT2224" s="4"/>
      <c r="BU2224" s="4"/>
      <c r="BV2224" s="4"/>
      <c r="BW2224" s="4"/>
      <c r="BX2224" s="4"/>
      <c r="BY2224" s="4"/>
      <c r="BZ2224" s="4"/>
      <c r="CA2224" s="4"/>
      <c r="CB2224" s="4"/>
      <c r="CC2224" s="4"/>
      <c r="CD2224" s="4"/>
      <c r="CE2224" s="4"/>
      <c r="CF2224" s="4"/>
      <c r="CG2224" s="4"/>
      <c r="CH2224" s="4"/>
      <c r="CI2224" s="4"/>
      <c r="CJ2224" s="4"/>
      <c r="CK2224" s="4"/>
      <c r="CL2224" s="4"/>
      <c r="CM2224" s="4"/>
    </row>
    <row r="2225" ht="14.25" customHeight="1">
      <c r="A2225" s="1" t="str">
        <f t="shared" si="214"/>
        <v/>
      </c>
      <c r="B2225" s="103" t="str">
        <f t="shared" si="4"/>
        <v>Tự do chọn</v>
      </c>
      <c r="C2225" s="4" t="s">
        <v>2669</v>
      </c>
      <c r="D2225" s="4"/>
      <c r="E2225" s="4"/>
      <c r="F2225" s="4"/>
      <c r="G2225" s="4"/>
      <c r="H2225" s="4"/>
      <c r="I2225" s="4"/>
      <c r="J2225" s="4" t="s">
        <v>8631</v>
      </c>
      <c r="K2225" s="4"/>
      <c r="L2225" s="4" t="s">
        <v>2669</v>
      </c>
      <c r="M2225" s="4" t="s">
        <v>48</v>
      </c>
      <c r="N2225" s="4" t="s">
        <v>9</v>
      </c>
      <c r="O2225" s="4"/>
      <c r="P2225" s="4"/>
      <c r="Q2225" s="4"/>
      <c r="R2225" s="4" t="s">
        <v>150</v>
      </c>
      <c r="S2225" s="4" t="s">
        <v>150</v>
      </c>
      <c r="T2225" s="4" t="s">
        <v>150</v>
      </c>
      <c r="U2225" s="4" t="s">
        <v>150</v>
      </c>
      <c r="V2225" s="4" t="s">
        <v>150</v>
      </c>
      <c r="W2225" s="4" t="s">
        <v>150</v>
      </c>
      <c r="X2225" s="4" t="s">
        <v>150</v>
      </c>
      <c r="Y2225" s="4"/>
      <c r="Z2225" s="4"/>
      <c r="AA2225" s="4">
        <v>2263.0</v>
      </c>
      <c r="AB2225" s="4" t="s">
        <v>48</v>
      </c>
      <c r="AC2225" s="4"/>
      <c r="AD2225" s="4"/>
      <c r="AE2225" s="4"/>
      <c r="AF2225" s="4"/>
      <c r="AG2225" s="4"/>
      <c r="AH2225" s="4"/>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c r="BI2225" s="4"/>
      <c r="BJ2225" s="243" t="str">
        <f t="shared" si="191"/>
        <v>TL</v>
      </c>
      <c r="BK2225" s="4"/>
      <c r="BL2225" s="4"/>
      <c r="BM2225" s="4"/>
      <c r="BN2225" s="4"/>
      <c r="BO2225" s="4"/>
      <c r="BP2225" s="4"/>
      <c r="BQ2225" s="4"/>
      <c r="BR2225" s="4"/>
      <c r="BS2225" s="4"/>
      <c r="BT2225" s="4"/>
      <c r="BU2225" s="4"/>
      <c r="BV2225" s="4"/>
      <c r="BW2225" s="4"/>
      <c r="BX2225" s="4"/>
      <c r="BY2225" s="4"/>
      <c r="BZ2225" s="4"/>
      <c r="CA2225" s="4"/>
      <c r="CB2225" s="4"/>
      <c r="CC2225" s="4"/>
      <c r="CD2225" s="4"/>
      <c r="CE2225" s="4"/>
      <c r="CF2225" s="4"/>
      <c r="CG2225" s="4"/>
      <c r="CH2225" s="4"/>
      <c r="CI2225" s="4"/>
      <c r="CJ2225" s="4"/>
      <c r="CK2225" s="4"/>
      <c r="CL2225" s="4"/>
      <c r="CM2225" s="4"/>
    </row>
    <row r="2226" ht="14.25" customHeight="1">
      <c r="A2226" s="1" t="str">
        <f t="shared" si="214"/>
        <v/>
      </c>
      <c r="B2226" s="103" t="str">
        <f t="shared" si="4"/>
        <v>Tự do chọn</v>
      </c>
      <c r="C2226" s="4" t="s">
        <v>9592</v>
      </c>
      <c r="D2226" s="4"/>
      <c r="E2226" s="4"/>
      <c r="F2226" s="4"/>
      <c r="G2226" s="4"/>
      <c r="H2226" s="4"/>
      <c r="I2226" s="4"/>
      <c r="J2226" s="4" t="s">
        <v>8631</v>
      </c>
      <c r="K2226" s="4"/>
      <c r="L2226" s="4" t="s">
        <v>9592</v>
      </c>
      <c r="M2226" s="4" t="s">
        <v>48</v>
      </c>
      <c r="N2226" s="4" t="s">
        <v>9</v>
      </c>
      <c r="O2226" s="4"/>
      <c r="P2226" s="4"/>
      <c r="Q2226" s="4"/>
      <c r="R2226" s="4" t="s">
        <v>150</v>
      </c>
      <c r="S2226" s="4" t="s">
        <v>150</v>
      </c>
      <c r="T2226" s="4" t="s">
        <v>150</v>
      </c>
      <c r="U2226" s="4" t="s">
        <v>150</v>
      </c>
      <c r="V2226" s="4" t="s">
        <v>150</v>
      </c>
      <c r="W2226" s="4" t="s">
        <v>150</v>
      </c>
      <c r="X2226" s="4" t="s">
        <v>150</v>
      </c>
      <c r="Y2226" s="4"/>
      <c r="Z2226" s="4"/>
      <c r="AA2226" s="4">
        <v>2264.0</v>
      </c>
      <c r="AB2226" s="4" t="s">
        <v>48</v>
      </c>
      <c r="AC2226" s="4"/>
      <c r="AD2226" s="4"/>
      <c r="AE2226" s="4"/>
      <c r="AF2226" s="4"/>
      <c r="AG2226" s="4"/>
      <c r="AH2226" s="4"/>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c r="BI2226" s="4"/>
      <c r="BJ2226" s="243" t="str">
        <f t="shared" si="191"/>
        <v>TL</v>
      </c>
      <c r="BK2226" s="4"/>
      <c r="BL2226" s="4"/>
      <c r="BM2226" s="4"/>
      <c r="BN2226" s="4"/>
      <c r="BO2226" s="4"/>
      <c r="BP2226" s="4"/>
      <c r="BQ2226" s="4"/>
      <c r="BR2226" s="4"/>
      <c r="BS2226" s="4"/>
      <c r="BT2226" s="4"/>
      <c r="BU2226" s="4"/>
      <c r="BV2226" s="4"/>
      <c r="BW2226" s="4"/>
      <c r="BX2226" s="4"/>
      <c r="BY2226" s="4"/>
      <c r="BZ2226" s="4"/>
      <c r="CA2226" s="4"/>
      <c r="CB2226" s="4"/>
      <c r="CC2226" s="4"/>
      <c r="CD2226" s="4"/>
      <c r="CE2226" s="4"/>
      <c r="CF2226" s="4"/>
      <c r="CG2226" s="4"/>
      <c r="CH2226" s="4"/>
      <c r="CI2226" s="4"/>
      <c r="CJ2226" s="4"/>
      <c r="CK2226" s="4"/>
      <c r="CL2226" s="4"/>
      <c r="CM2226" s="4"/>
    </row>
    <row r="2227" ht="14.25" customHeight="1">
      <c r="A2227" s="1" t="str">
        <f t="shared" si="214"/>
        <v/>
      </c>
      <c r="B2227" s="103" t="str">
        <f t="shared" si="4"/>
        <v>Có sẵn</v>
      </c>
      <c r="C2227" s="4" t="s">
        <v>9592</v>
      </c>
      <c r="D2227" s="4"/>
      <c r="E2227" s="4"/>
      <c r="F2227" s="4"/>
      <c r="G2227" s="4"/>
      <c r="H2227" s="4"/>
      <c r="I2227" s="4"/>
      <c r="J2227" s="4"/>
      <c r="K2227" s="4"/>
      <c r="L2227" s="4" t="s">
        <v>9592</v>
      </c>
      <c r="M2227" s="4"/>
      <c r="N2227" s="4"/>
      <c r="O2227" s="4"/>
      <c r="P2227" s="4"/>
      <c r="Q2227" s="4" t="s">
        <v>144</v>
      </c>
      <c r="R2227" s="4" t="s">
        <v>9593</v>
      </c>
      <c r="S2227" s="4" t="s">
        <v>9594</v>
      </c>
      <c r="T2227" s="4" t="s">
        <v>9595</v>
      </c>
      <c r="U2227" s="4" t="s">
        <v>9596</v>
      </c>
      <c r="V2227" s="4" t="s">
        <v>9597</v>
      </c>
      <c r="W2227" s="4" t="s">
        <v>150</v>
      </c>
      <c r="X2227" s="4" t="s">
        <v>171</v>
      </c>
      <c r="Y2227" s="4"/>
      <c r="Z2227" s="4" t="s">
        <v>1644</v>
      </c>
      <c r="AA2227" s="4">
        <v>2265.0</v>
      </c>
      <c r="AB2227" s="4" t="s">
        <v>101</v>
      </c>
      <c r="AC2227" s="4"/>
      <c r="AD2227" s="4"/>
      <c r="AE2227" s="4"/>
      <c r="AF2227" s="4"/>
      <c r="AG2227" s="4"/>
      <c r="AH2227" s="4"/>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c r="BI2227" s="4"/>
      <c r="BJ2227" s="243" t="str">
        <f t="shared" si="191"/>
        <v>ICT_TNLT</v>
      </c>
      <c r="BK2227" s="4"/>
      <c r="BL2227" s="4"/>
      <c r="BM2227" s="4"/>
      <c r="BN2227" s="4"/>
      <c r="BO2227" s="4"/>
      <c r="BP2227" s="4"/>
      <c r="BQ2227" s="4"/>
      <c r="BR2227" s="4"/>
      <c r="BS2227" s="4"/>
      <c r="BT2227" s="4"/>
      <c r="BU2227" s="4"/>
      <c r="BV2227" s="4"/>
      <c r="BW2227" s="4"/>
      <c r="BX2227" s="4"/>
      <c r="BY2227" s="4"/>
      <c r="BZ2227" s="4"/>
      <c r="CA2227" s="4"/>
      <c r="CB2227" s="4"/>
      <c r="CC2227" s="4"/>
      <c r="CD2227" s="4"/>
      <c r="CE2227" s="4"/>
      <c r="CF2227" s="4"/>
      <c r="CG2227" s="4"/>
      <c r="CH2227" s="4"/>
      <c r="CI2227" s="4"/>
      <c r="CJ2227" s="4"/>
      <c r="CK2227" s="4"/>
      <c r="CL2227" s="4"/>
      <c r="CM2227" s="4"/>
    </row>
    <row r="2228" ht="14.25" customHeight="1">
      <c r="A2228" s="1" t="str">
        <f t="shared" si="214"/>
        <v/>
      </c>
      <c r="B2228" s="103" t="str">
        <f t="shared" si="4"/>
        <v>Có sẵn</v>
      </c>
      <c r="C2228" s="4" t="s">
        <v>9592</v>
      </c>
      <c r="D2228" s="4"/>
      <c r="E2228" s="4"/>
      <c r="F2228" s="4"/>
      <c r="G2228" s="4"/>
      <c r="H2228" s="4"/>
      <c r="I2228" s="4"/>
      <c r="J2228" s="4"/>
      <c r="K2228" s="4"/>
      <c r="L2228" s="4" t="s">
        <v>9592</v>
      </c>
      <c r="M2228" s="4"/>
      <c r="N2228" s="4"/>
      <c r="O2228" s="4"/>
      <c r="P2228" s="4"/>
      <c r="Q2228" s="4" t="s">
        <v>144</v>
      </c>
      <c r="R2228" s="4" t="s">
        <v>9598</v>
      </c>
      <c r="S2228" s="4" t="s">
        <v>9599</v>
      </c>
      <c r="T2228" s="4" t="s">
        <v>9600</v>
      </c>
      <c r="U2228" s="4" t="s">
        <v>9601</v>
      </c>
      <c r="V2228" s="4" t="s">
        <v>150</v>
      </c>
      <c r="W2228" s="4" t="s">
        <v>150</v>
      </c>
      <c r="X2228" s="4" t="s">
        <v>171</v>
      </c>
      <c r="Y2228" s="4"/>
      <c r="Z2228" s="4" t="s">
        <v>1755</v>
      </c>
      <c r="AA2228" s="4">
        <v>2266.0</v>
      </c>
      <c r="AB2228" s="4" t="s">
        <v>101</v>
      </c>
      <c r="AC2228" s="4"/>
      <c r="AD2228" s="4"/>
      <c r="AE2228" s="4"/>
      <c r="AF2228" s="4"/>
      <c r="AG2228" s="4"/>
      <c r="AH2228" s="4"/>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c r="BI2228" s="4"/>
      <c r="BJ2228" s="243" t="str">
        <f t="shared" si="191"/>
        <v>ICT_TNLT</v>
      </c>
      <c r="BK2228" s="4"/>
      <c r="BL2228" s="4"/>
      <c r="BM2228" s="4"/>
      <c r="BN2228" s="4"/>
      <c r="BO2228" s="4"/>
      <c r="BP2228" s="4"/>
      <c r="BQ2228" s="4"/>
      <c r="BR2228" s="4"/>
      <c r="BS2228" s="4"/>
      <c r="BT2228" s="4"/>
      <c r="BU2228" s="4"/>
      <c r="BV2228" s="4"/>
      <c r="BW2228" s="4"/>
      <c r="BX2228" s="4"/>
      <c r="BY2228" s="4"/>
      <c r="BZ2228" s="4"/>
      <c r="CA2228" s="4"/>
      <c r="CB2228" s="4"/>
      <c r="CC2228" s="4"/>
      <c r="CD2228" s="4"/>
      <c r="CE2228" s="4"/>
      <c r="CF2228" s="4"/>
      <c r="CG2228" s="4"/>
      <c r="CH2228" s="4"/>
      <c r="CI2228" s="4"/>
      <c r="CJ2228" s="4"/>
      <c r="CK2228" s="4"/>
      <c r="CL2228" s="4"/>
      <c r="CM2228" s="4"/>
    </row>
    <row r="2229" ht="14.25" customHeight="1">
      <c r="A2229" s="1" t="str">
        <f t="shared" si="214"/>
        <v/>
      </c>
      <c r="B2229" s="103" t="str">
        <f t="shared" si="4"/>
        <v>Tự do chọn</v>
      </c>
      <c r="C2229" s="4" t="s">
        <v>9602</v>
      </c>
      <c r="D2229" s="4"/>
      <c r="E2229" s="4"/>
      <c r="F2229" s="4"/>
      <c r="G2229" s="4"/>
      <c r="H2229" s="4"/>
      <c r="I2229" s="4"/>
      <c r="J2229" s="4" t="s">
        <v>8631</v>
      </c>
      <c r="K2229" s="4"/>
      <c r="L2229" s="4" t="s">
        <v>9602</v>
      </c>
      <c r="M2229" s="4" t="s">
        <v>48</v>
      </c>
      <c r="N2229" s="4" t="s">
        <v>9</v>
      </c>
      <c r="O2229" s="4"/>
      <c r="P2229" s="4"/>
      <c r="Q2229" s="4"/>
      <c r="R2229" s="4" t="s">
        <v>150</v>
      </c>
      <c r="S2229" s="4" t="s">
        <v>150</v>
      </c>
      <c r="T2229" s="4" t="s">
        <v>150</v>
      </c>
      <c r="U2229" s="4" t="s">
        <v>150</v>
      </c>
      <c r="V2229" s="4" t="s">
        <v>150</v>
      </c>
      <c r="W2229" s="4" t="s">
        <v>150</v>
      </c>
      <c r="X2229" s="4" t="s">
        <v>150</v>
      </c>
      <c r="Y2229" s="4"/>
      <c r="Z2229" s="4"/>
      <c r="AA2229" s="4">
        <v>2267.0</v>
      </c>
      <c r="AB2229" s="4" t="s">
        <v>48</v>
      </c>
      <c r="AC2229" s="4"/>
      <c r="AD2229" s="4"/>
      <c r="AE2229" s="4"/>
      <c r="AF2229" s="4"/>
      <c r="AG2229" s="4"/>
      <c r="AH2229" s="4"/>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4"/>
      <c r="BH2229" s="4"/>
      <c r="BI2229" s="4"/>
      <c r="BJ2229" s="243" t="str">
        <f t="shared" si="191"/>
        <v>TL</v>
      </c>
      <c r="BK2229" s="4"/>
      <c r="BL2229" s="4"/>
      <c r="BM2229" s="4"/>
      <c r="BN2229" s="4"/>
      <c r="BO2229" s="4"/>
      <c r="BP2229" s="4"/>
      <c r="BQ2229" s="4"/>
      <c r="BR2229" s="4"/>
      <c r="BS2229" s="4"/>
      <c r="BT2229" s="4"/>
      <c r="BU2229" s="4"/>
      <c r="BV2229" s="4"/>
      <c r="BW2229" s="4"/>
      <c r="BX2229" s="4"/>
      <c r="BY2229" s="4"/>
      <c r="BZ2229" s="4"/>
      <c r="CA2229" s="4"/>
      <c r="CB2229" s="4"/>
      <c r="CC2229" s="4"/>
      <c r="CD2229" s="4"/>
      <c r="CE2229" s="4"/>
      <c r="CF2229" s="4"/>
      <c r="CG2229" s="4"/>
      <c r="CH2229" s="4"/>
      <c r="CI2229" s="4"/>
      <c r="CJ2229" s="4"/>
      <c r="CK2229" s="4"/>
      <c r="CL2229" s="4"/>
      <c r="CM2229" s="4"/>
    </row>
    <row r="2230" ht="14.25" customHeight="1">
      <c r="A2230" s="1" t="str">
        <f t="shared" si="214"/>
        <v/>
      </c>
      <c r="B2230" s="103" t="str">
        <f t="shared" si="4"/>
        <v>Có sẵn</v>
      </c>
      <c r="C2230" s="4" t="s">
        <v>9602</v>
      </c>
      <c r="D2230" s="4"/>
      <c r="E2230" s="4"/>
      <c r="F2230" s="4"/>
      <c r="G2230" s="4"/>
      <c r="H2230" s="4"/>
      <c r="I2230" s="4"/>
      <c r="J2230" s="4"/>
      <c r="K2230" s="4"/>
      <c r="L2230" s="4" t="s">
        <v>9602</v>
      </c>
      <c r="M2230" s="4"/>
      <c r="N2230" s="4"/>
      <c r="O2230" s="4"/>
      <c r="P2230" s="4"/>
      <c r="Q2230" s="4" t="s">
        <v>144</v>
      </c>
      <c r="R2230" s="4" t="s">
        <v>9603</v>
      </c>
      <c r="S2230" s="4" t="s">
        <v>9604</v>
      </c>
      <c r="T2230" s="4" t="s">
        <v>9605</v>
      </c>
      <c r="U2230" s="4" t="s">
        <v>9606</v>
      </c>
      <c r="V2230" s="4" t="s">
        <v>2613</v>
      </c>
      <c r="W2230" s="4" t="s">
        <v>150</v>
      </c>
      <c r="X2230" s="4" t="s">
        <v>410</v>
      </c>
      <c r="Y2230" s="4"/>
      <c r="Z2230" s="4" t="s">
        <v>3181</v>
      </c>
      <c r="AA2230" s="4">
        <v>2268.0</v>
      </c>
      <c r="AB2230" s="4" t="s">
        <v>101</v>
      </c>
      <c r="AC2230" s="4"/>
      <c r="AD2230" s="4"/>
      <c r="AE2230" s="4"/>
      <c r="AF2230" s="4"/>
      <c r="AG2230" s="4"/>
      <c r="AH2230" s="4"/>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c r="BI2230" s="4"/>
      <c r="BJ2230" s="243" t="str">
        <f t="shared" si="191"/>
        <v>ICT_TNLT</v>
      </c>
      <c r="BK2230" s="4"/>
      <c r="BL2230" s="4"/>
      <c r="BM2230" s="4"/>
      <c r="BN2230" s="4"/>
      <c r="BO2230" s="4"/>
      <c r="BP2230" s="4"/>
      <c r="BQ2230" s="4"/>
      <c r="BR2230" s="4"/>
      <c r="BS2230" s="4"/>
      <c r="BT2230" s="4"/>
      <c r="BU2230" s="4"/>
      <c r="BV2230" s="4"/>
      <c r="BW2230" s="4"/>
      <c r="BX2230" s="4"/>
      <c r="BY2230" s="4"/>
      <c r="BZ2230" s="4"/>
      <c r="CA2230" s="4"/>
      <c r="CB2230" s="4"/>
      <c r="CC2230" s="4"/>
      <c r="CD2230" s="4"/>
      <c r="CE2230" s="4"/>
      <c r="CF2230" s="4"/>
      <c r="CG2230" s="4"/>
      <c r="CH2230" s="4"/>
      <c r="CI2230" s="4"/>
      <c r="CJ2230" s="4"/>
      <c r="CK2230" s="4"/>
      <c r="CL2230" s="4"/>
      <c r="CM2230" s="4"/>
    </row>
    <row r="2231" ht="14.25" customHeight="1">
      <c r="A2231" s="1" t="str">
        <f t="shared" si="214"/>
        <v/>
      </c>
      <c r="B2231" s="103" t="str">
        <f t="shared" si="4"/>
        <v>Có sẵn</v>
      </c>
      <c r="C2231" s="4" t="s">
        <v>9602</v>
      </c>
      <c r="D2231" s="4"/>
      <c r="E2231" s="4"/>
      <c r="F2231" s="4"/>
      <c r="G2231" s="4"/>
      <c r="H2231" s="4"/>
      <c r="I2231" s="4"/>
      <c r="J2231" s="4"/>
      <c r="K2231" s="4"/>
      <c r="L2231" s="4" t="s">
        <v>9602</v>
      </c>
      <c r="M2231" s="4"/>
      <c r="N2231" s="4"/>
      <c r="O2231" s="4"/>
      <c r="P2231" s="4"/>
      <c r="Q2231" s="4" t="s">
        <v>144</v>
      </c>
      <c r="R2231" s="4" t="s">
        <v>9607</v>
      </c>
      <c r="S2231" s="4" t="s">
        <v>9608</v>
      </c>
      <c r="T2231" s="4" t="s">
        <v>9609</v>
      </c>
      <c r="U2231" s="4" t="s">
        <v>9610</v>
      </c>
      <c r="V2231" s="4" t="s">
        <v>7965</v>
      </c>
      <c r="W2231" s="4" t="s">
        <v>150</v>
      </c>
      <c r="X2231" s="4" t="s">
        <v>151</v>
      </c>
      <c r="Y2231" s="4"/>
      <c r="Z2231" s="4" t="s">
        <v>1719</v>
      </c>
      <c r="AA2231" s="4">
        <v>2269.0</v>
      </c>
      <c r="AB2231" s="4" t="s">
        <v>101</v>
      </c>
      <c r="AC2231" s="4"/>
      <c r="AD2231" s="4"/>
      <c r="AE2231" s="4"/>
      <c r="AF2231" s="4"/>
      <c r="AG2231" s="4"/>
      <c r="AH2231" s="4"/>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4"/>
      <c r="BH2231" s="4"/>
      <c r="BI2231" s="4"/>
      <c r="BJ2231" s="243" t="str">
        <f t="shared" si="191"/>
        <v>ICT_TNLT</v>
      </c>
      <c r="BK2231" s="4"/>
      <c r="BL2231" s="4"/>
      <c r="BM2231" s="4"/>
      <c r="BN2231" s="4"/>
      <c r="BO2231" s="4"/>
      <c r="BP2231" s="4"/>
      <c r="BQ2231" s="4"/>
      <c r="BR2231" s="4"/>
      <c r="BS2231" s="4"/>
      <c r="BT2231" s="4"/>
      <c r="BU2231" s="4"/>
      <c r="BV2231" s="4"/>
      <c r="BW2231" s="4"/>
      <c r="BX2231" s="4"/>
      <c r="BY2231" s="4"/>
      <c r="BZ2231" s="4"/>
      <c r="CA2231" s="4"/>
      <c r="CB2231" s="4"/>
      <c r="CC2231" s="4"/>
      <c r="CD2231" s="4"/>
      <c r="CE2231" s="4"/>
      <c r="CF2231" s="4"/>
      <c r="CG2231" s="4"/>
      <c r="CH2231" s="4"/>
      <c r="CI2231" s="4"/>
      <c r="CJ2231" s="4"/>
      <c r="CK2231" s="4"/>
      <c r="CL2231" s="4"/>
      <c r="CM2231" s="4"/>
    </row>
    <row r="2232" ht="14.25" customHeight="1">
      <c r="A2232" s="1" t="str">
        <f t="shared" si="214"/>
        <v/>
      </c>
      <c r="B2232" s="103" t="str">
        <f t="shared" si="4"/>
        <v>Tự do chọn</v>
      </c>
      <c r="C2232" s="4" t="s">
        <v>9611</v>
      </c>
      <c r="D2232" s="4"/>
      <c r="E2232" s="4"/>
      <c r="F2232" s="4"/>
      <c r="G2232" s="4"/>
      <c r="H2232" s="4"/>
      <c r="I2232" s="4"/>
      <c r="J2232" s="4" t="s">
        <v>8631</v>
      </c>
      <c r="K2232" s="4"/>
      <c r="L2232" s="4" t="s">
        <v>9611</v>
      </c>
      <c r="M2232" s="4" t="s">
        <v>48</v>
      </c>
      <c r="N2232" s="4" t="s">
        <v>9</v>
      </c>
      <c r="O2232" s="4"/>
      <c r="P2232" s="4"/>
      <c r="Q2232" s="4"/>
      <c r="R2232" s="4" t="s">
        <v>150</v>
      </c>
      <c r="S2232" s="4" t="s">
        <v>150</v>
      </c>
      <c r="T2232" s="4" t="s">
        <v>150</v>
      </c>
      <c r="U2232" s="4" t="s">
        <v>150</v>
      </c>
      <c r="V2232" s="4" t="s">
        <v>150</v>
      </c>
      <c r="W2232" s="4" t="s">
        <v>150</v>
      </c>
      <c r="X2232" s="4" t="s">
        <v>150</v>
      </c>
      <c r="Y2232" s="4"/>
      <c r="Z2232" s="4"/>
      <c r="AA2232" s="4">
        <v>2270.0</v>
      </c>
      <c r="AB2232" s="4" t="s">
        <v>48</v>
      </c>
      <c r="AC2232" s="4"/>
      <c r="AD2232" s="4"/>
      <c r="AE2232" s="4"/>
      <c r="AF2232" s="4"/>
      <c r="AG2232" s="4"/>
      <c r="AH2232" s="4"/>
      <c r="AI2232" s="4"/>
      <c r="AJ2232" s="4"/>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c r="BI2232" s="4"/>
      <c r="BJ2232" s="243" t="str">
        <f t="shared" si="191"/>
        <v>TL</v>
      </c>
      <c r="BK2232" s="4"/>
      <c r="BL2232" s="4"/>
      <c r="BM2232" s="4"/>
      <c r="BN2232" s="4"/>
      <c r="BO2232" s="4"/>
      <c r="BP2232" s="4"/>
      <c r="BQ2232" s="4"/>
      <c r="BR2232" s="4"/>
      <c r="BS2232" s="4"/>
      <c r="BT2232" s="4"/>
      <c r="BU2232" s="4"/>
      <c r="BV2232" s="4"/>
      <c r="BW2232" s="4"/>
      <c r="BX2232" s="4"/>
      <c r="BY2232" s="4"/>
      <c r="BZ2232" s="4"/>
      <c r="CA2232" s="4"/>
      <c r="CB2232" s="4"/>
      <c r="CC2232" s="4"/>
      <c r="CD2232" s="4"/>
      <c r="CE2232" s="4"/>
      <c r="CF2232" s="4"/>
      <c r="CG2232" s="4"/>
      <c r="CH2232" s="4"/>
      <c r="CI2232" s="4"/>
      <c r="CJ2232" s="4"/>
      <c r="CK2232" s="4"/>
      <c r="CL2232" s="4"/>
      <c r="CM2232" s="4"/>
    </row>
    <row r="2233" ht="14.25" customHeight="1">
      <c r="A2233" s="1" t="str">
        <f t="shared" si="214"/>
        <v/>
      </c>
      <c r="B2233" s="103" t="str">
        <f t="shared" si="4"/>
        <v>Có sẵn</v>
      </c>
      <c r="C2233" s="4" t="s">
        <v>9611</v>
      </c>
      <c r="D2233" s="4"/>
      <c r="E2233" s="4"/>
      <c r="F2233" s="4"/>
      <c r="G2233" s="4"/>
      <c r="H2233" s="4"/>
      <c r="I2233" s="4"/>
      <c r="J2233" s="4"/>
      <c r="K2233" s="4"/>
      <c r="L2233" s="4" t="s">
        <v>9611</v>
      </c>
      <c r="M2233" s="4"/>
      <c r="N2233" s="4"/>
      <c r="O2233" s="4"/>
      <c r="P2233" s="4"/>
      <c r="Q2233" s="4" t="s">
        <v>144</v>
      </c>
      <c r="R2233" s="4" t="s">
        <v>9612</v>
      </c>
      <c r="S2233" s="4" t="s">
        <v>9275</v>
      </c>
      <c r="T2233" s="4" t="s">
        <v>9613</v>
      </c>
      <c r="U2233" s="4" t="s">
        <v>9614</v>
      </c>
      <c r="V2233" s="4" t="s">
        <v>9615</v>
      </c>
      <c r="W2233" s="4" t="s">
        <v>150</v>
      </c>
      <c r="X2233" s="4" t="s">
        <v>151</v>
      </c>
      <c r="Y2233" s="4"/>
      <c r="Z2233" s="4" t="s">
        <v>2621</v>
      </c>
      <c r="AA2233" s="4">
        <v>2271.0</v>
      </c>
      <c r="AB2233" s="4" t="s">
        <v>101</v>
      </c>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c r="BI2233" s="4"/>
      <c r="BJ2233" s="243" t="str">
        <f t="shared" si="191"/>
        <v>ICT_TNLT</v>
      </c>
      <c r="BK2233" s="4"/>
      <c r="BL2233" s="4"/>
      <c r="BM2233" s="4"/>
      <c r="BN2233" s="4"/>
      <c r="BO2233" s="4"/>
      <c r="BP2233" s="4"/>
      <c r="BQ2233" s="4"/>
      <c r="BR2233" s="4"/>
      <c r="BS2233" s="4"/>
      <c r="BT2233" s="4"/>
      <c r="BU2233" s="4"/>
      <c r="BV2233" s="4"/>
      <c r="BW2233" s="4"/>
      <c r="BX2233" s="4"/>
      <c r="BY2233" s="4"/>
      <c r="BZ2233" s="4"/>
      <c r="CA2233" s="4"/>
      <c r="CB2233" s="4"/>
      <c r="CC2233" s="4"/>
      <c r="CD2233" s="4"/>
      <c r="CE2233" s="4"/>
      <c r="CF2233" s="4"/>
      <c r="CG2233" s="4"/>
      <c r="CH2233" s="4"/>
      <c r="CI2233" s="4"/>
      <c r="CJ2233" s="4"/>
      <c r="CK2233" s="4"/>
      <c r="CL2233" s="4"/>
      <c r="CM2233" s="4"/>
    </row>
    <row r="2234" ht="14.25" customHeight="1">
      <c r="A2234" s="1" t="str">
        <f t="shared" si="214"/>
        <v/>
      </c>
      <c r="B2234" s="103" t="str">
        <f t="shared" si="4"/>
        <v>Tự do chọn</v>
      </c>
      <c r="C2234" s="4" t="s">
        <v>9618</v>
      </c>
      <c r="D2234" s="4"/>
      <c r="E2234" s="4"/>
      <c r="F2234" s="4"/>
      <c r="G2234" s="4"/>
      <c r="H2234" s="4"/>
      <c r="I2234" s="4"/>
      <c r="J2234" s="4" t="s">
        <v>8631</v>
      </c>
      <c r="K2234" s="4"/>
      <c r="L2234" s="4" t="s">
        <v>9618</v>
      </c>
      <c r="M2234" s="4" t="s">
        <v>48</v>
      </c>
      <c r="N2234" s="4" t="s">
        <v>9</v>
      </c>
      <c r="O2234" s="4"/>
      <c r="P2234" s="4"/>
      <c r="Q2234" s="4"/>
      <c r="R2234" s="4" t="s">
        <v>150</v>
      </c>
      <c r="S2234" s="4" t="s">
        <v>150</v>
      </c>
      <c r="T2234" s="4" t="s">
        <v>150</v>
      </c>
      <c r="U2234" s="4" t="s">
        <v>150</v>
      </c>
      <c r="V2234" s="4" t="s">
        <v>150</v>
      </c>
      <c r="W2234" s="4" t="s">
        <v>150</v>
      </c>
      <c r="X2234" s="4" t="s">
        <v>150</v>
      </c>
      <c r="Y2234" s="4"/>
      <c r="Z2234" s="4"/>
      <c r="AA2234" s="4">
        <v>2272.0</v>
      </c>
      <c r="AB2234" s="4" t="s">
        <v>48</v>
      </c>
      <c r="AC2234" s="4"/>
      <c r="AD2234" s="4"/>
      <c r="AE2234" s="4"/>
      <c r="AF2234" s="4"/>
      <c r="AG2234" s="4"/>
      <c r="AH2234" s="4"/>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c r="BI2234" s="4"/>
      <c r="BJ2234" s="243" t="str">
        <f t="shared" si="191"/>
        <v>TL</v>
      </c>
      <c r="BK2234" s="4"/>
      <c r="BL2234" s="4"/>
      <c r="BM2234" s="4"/>
      <c r="BN2234" s="4"/>
      <c r="BO2234" s="4"/>
      <c r="BP2234" s="4"/>
      <c r="BQ2234" s="4"/>
      <c r="BR2234" s="4"/>
      <c r="BS2234" s="4"/>
      <c r="BT2234" s="4"/>
      <c r="BU2234" s="4"/>
      <c r="BV2234" s="4"/>
      <c r="BW2234" s="4"/>
      <c r="BX2234" s="4"/>
      <c r="BY2234" s="4"/>
      <c r="BZ2234" s="4"/>
      <c r="CA2234" s="4"/>
      <c r="CB2234" s="4"/>
      <c r="CC2234" s="4"/>
      <c r="CD2234" s="4"/>
      <c r="CE2234" s="4"/>
      <c r="CF2234" s="4"/>
      <c r="CG2234" s="4"/>
      <c r="CH2234" s="4"/>
      <c r="CI2234" s="4"/>
      <c r="CJ2234" s="4"/>
      <c r="CK2234" s="4"/>
      <c r="CL2234" s="4"/>
      <c r="CM2234" s="4"/>
    </row>
    <row r="2235" ht="14.25" customHeight="1">
      <c r="A2235" s="1" t="str">
        <f t="shared" si="214"/>
        <v/>
      </c>
      <c r="B2235" s="103" t="str">
        <f t="shared" si="4"/>
        <v>Tự do chọn</v>
      </c>
      <c r="C2235" s="4" t="s">
        <v>9627</v>
      </c>
      <c r="D2235" s="4"/>
      <c r="E2235" s="4"/>
      <c r="F2235" s="4"/>
      <c r="G2235" s="4"/>
      <c r="H2235" s="4"/>
      <c r="I2235" s="4"/>
      <c r="J2235" s="4" t="s">
        <v>8631</v>
      </c>
      <c r="K2235" s="4"/>
      <c r="L2235" s="4" t="s">
        <v>9627</v>
      </c>
      <c r="M2235" s="4" t="s">
        <v>48</v>
      </c>
      <c r="N2235" s="4" t="s">
        <v>9</v>
      </c>
      <c r="O2235" s="4"/>
      <c r="P2235" s="4"/>
      <c r="Q2235" s="4"/>
      <c r="R2235" s="4" t="s">
        <v>150</v>
      </c>
      <c r="S2235" s="4" t="s">
        <v>150</v>
      </c>
      <c r="T2235" s="4" t="s">
        <v>150</v>
      </c>
      <c r="U2235" s="4" t="s">
        <v>150</v>
      </c>
      <c r="V2235" s="4" t="s">
        <v>150</v>
      </c>
      <c r="W2235" s="4" t="s">
        <v>150</v>
      </c>
      <c r="X2235" s="4" t="s">
        <v>150</v>
      </c>
      <c r="Y2235" s="4"/>
      <c r="Z2235" s="4"/>
      <c r="AA2235" s="4">
        <v>2273.0</v>
      </c>
      <c r="AB2235" s="4" t="s">
        <v>48</v>
      </c>
      <c r="AC2235" s="4"/>
      <c r="AD2235" s="4"/>
      <c r="AE2235" s="4"/>
      <c r="AF2235" s="4"/>
      <c r="AG2235" s="4"/>
      <c r="AH2235" s="4"/>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4"/>
      <c r="BH2235" s="4"/>
      <c r="BI2235" s="4"/>
      <c r="BJ2235" s="243" t="str">
        <f t="shared" si="191"/>
        <v>TL</v>
      </c>
      <c r="BK2235" s="4"/>
      <c r="BL2235" s="4"/>
      <c r="BM2235" s="4"/>
      <c r="BN2235" s="4"/>
      <c r="BO2235" s="4"/>
      <c r="BP2235" s="4"/>
      <c r="BQ2235" s="4"/>
      <c r="BR2235" s="4"/>
      <c r="BS2235" s="4"/>
      <c r="BT2235" s="4"/>
      <c r="BU2235" s="4"/>
      <c r="BV2235" s="4"/>
      <c r="BW2235" s="4"/>
      <c r="BX2235" s="4"/>
      <c r="BY2235" s="4"/>
      <c r="BZ2235" s="4"/>
      <c r="CA2235" s="4"/>
      <c r="CB2235" s="4"/>
      <c r="CC2235" s="4"/>
      <c r="CD2235" s="4"/>
      <c r="CE2235" s="4"/>
      <c r="CF2235" s="4"/>
      <c r="CG2235" s="4"/>
      <c r="CH2235" s="4"/>
      <c r="CI2235" s="4"/>
      <c r="CJ2235" s="4"/>
      <c r="CK2235" s="4"/>
      <c r="CL2235" s="4"/>
      <c r="CM2235" s="4"/>
    </row>
    <row r="2236" ht="14.25" customHeight="1">
      <c r="A2236" s="1" t="str">
        <f t="shared" si="214"/>
        <v/>
      </c>
      <c r="B2236" s="103" t="str">
        <f t="shared" si="4"/>
        <v>Tự do chọn</v>
      </c>
      <c r="C2236" s="4" t="s">
        <v>9628</v>
      </c>
      <c r="D2236" s="4"/>
      <c r="E2236" s="4"/>
      <c r="F2236" s="4"/>
      <c r="G2236" s="4"/>
      <c r="H2236" s="4"/>
      <c r="I2236" s="4"/>
      <c r="J2236" s="4" t="s">
        <v>8631</v>
      </c>
      <c r="K2236" s="4"/>
      <c r="L2236" s="4" t="s">
        <v>9628</v>
      </c>
      <c r="M2236" s="4" t="s">
        <v>48</v>
      </c>
      <c r="N2236" s="4" t="s">
        <v>9</v>
      </c>
      <c r="O2236" s="4"/>
      <c r="P2236" s="4"/>
      <c r="Q2236" s="4"/>
      <c r="R2236" s="4" t="s">
        <v>150</v>
      </c>
      <c r="S2236" s="4" t="s">
        <v>150</v>
      </c>
      <c r="T2236" s="4" t="s">
        <v>150</v>
      </c>
      <c r="U2236" s="4" t="s">
        <v>150</v>
      </c>
      <c r="V2236" s="4" t="s">
        <v>150</v>
      </c>
      <c r="W2236" s="4" t="s">
        <v>150</v>
      </c>
      <c r="X2236" s="4" t="s">
        <v>150</v>
      </c>
      <c r="Y2236" s="4"/>
      <c r="Z2236" s="4"/>
      <c r="AA2236" s="4">
        <v>2274.0</v>
      </c>
      <c r="AB2236" s="4" t="s">
        <v>48</v>
      </c>
      <c r="AC2236" s="4"/>
      <c r="AD2236" s="4"/>
      <c r="AE2236" s="4"/>
      <c r="AF2236" s="4"/>
      <c r="AG2236" s="4"/>
      <c r="AH2236" s="4"/>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4"/>
      <c r="BH2236" s="4"/>
      <c r="BI2236" s="4"/>
      <c r="BJ2236" s="243" t="str">
        <f t="shared" si="191"/>
        <v>TL</v>
      </c>
      <c r="BK2236" s="4"/>
      <c r="BL2236" s="4"/>
      <c r="BM2236" s="4"/>
      <c r="BN2236" s="4"/>
      <c r="BO2236" s="4"/>
      <c r="BP2236" s="4"/>
      <c r="BQ2236" s="4"/>
      <c r="BR2236" s="4"/>
      <c r="BS2236" s="4"/>
      <c r="BT2236" s="4"/>
      <c r="BU2236" s="4"/>
      <c r="BV2236" s="4"/>
      <c r="BW2236" s="4"/>
      <c r="BX2236" s="4"/>
      <c r="BY2236" s="4"/>
      <c r="BZ2236" s="4"/>
      <c r="CA2236" s="4"/>
      <c r="CB2236" s="4"/>
      <c r="CC2236" s="4"/>
      <c r="CD2236" s="4"/>
      <c r="CE2236" s="4"/>
      <c r="CF2236" s="4"/>
      <c r="CG2236" s="4"/>
      <c r="CH2236" s="4"/>
      <c r="CI2236" s="4"/>
      <c r="CJ2236" s="4"/>
      <c r="CK2236" s="4"/>
      <c r="CL2236" s="4"/>
      <c r="CM2236" s="4"/>
    </row>
    <row r="2237" ht="14.25" customHeight="1">
      <c r="A2237" s="1" t="str">
        <f t="shared" si="214"/>
        <v/>
      </c>
      <c r="B2237" s="103" t="str">
        <f t="shared" si="4"/>
        <v>Tự do chọn</v>
      </c>
      <c r="C2237" s="4" t="s">
        <v>9629</v>
      </c>
      <c r="D2237" s="4"/>
      <c r="E2237" s="4"/>
      <c r="F2237" s="4"/>
      <c r="G2237" s="4"/>
      <c r="H2237" s="4"/>
      <c r="I2237" s="4"/>
      <c r="J2237" s="4" t="s">
        <v>8631</v>
      </c>
      <c r="K2237" s="4"/>
      <c r="L2237" s="4" t="s">
        <v>9629</v>
      </c>
      <c r="M2237" s="4" t="s">
        <v>48</v>
      </c>
      <c r="N2237" s="4" t="s">
        <v>9</v>
      </c>
      <c r="O2237" s="4"/>
      <c r="P2237" s="4"/>
      <c r="Q2237" s="4"/>
      <c r="R2237" s="4"/>
      <c r="S2237" s="4"/>
      <c r="T2237" s="4"/>
      <c r="U2237" s="4"/>
      <c r="V2237" s="4"/>
      <c r="W2237" s="4"/>
      <c r="X2237" s="4"/>
      <c r="Y2237" s="4"/>
      <c r="Z2237" s="4"/>
      <c r="AA2237" s="4">
        <v>2275.0</v>
      </c>
      <c r="AB2237" s="4" t="s">
        <v>48</v>
      </c>
      <c r="AC2237" s="4"/>
      <c r="AD2237" s="4"/>
      <c r="AE2237" s="4"/>
      <c r="AF2237" s="4"/>
      <c r="AG2237" s="4"/>
      <c r="AH2237" s="4"/>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4"/>
      <c r="BH2237" s="4"/>
      <c r="BI2237" s="4"/>
      <c r="BJ2237" s="243" t="str">
        <f t="shared" si="191"/>
        <v>TL</v>
      </c>
      <c r="BK2237" s="4"/>
      <c r="BL2237" s="4"/>
      <c r="BM2237" s="4"/>
      <c r="BN2237" s="4"/>
      <c r="BO2237" s="4"/>
      <c r="BP2237" s="4"/>
      <c r="BQ2237" s="4"/>
      <c r="BR2237" s="4"/>
      <c r="BS2237" s="4"/>
      <c r="BT2237" s="4"/>
      <c r="BU2237" s="4"/>
      <c r="BV2237" s="4"/>
      <c r="BW2237" s="4"/>
      <c r="BX2237" s="4"/>
      <c r="BY2237" s="4"/>
      <c r="BZ2237" s="4"/>
      <c r="CA2237" s="4"/>
      <c r="CB2237" s="4"/>
      <c r="CC2237" s="4"/>
      <c r="CD2237" s="4"/>
      <c r="CE2237" s="4"/>
      <c r="CF2237" s="4"/>
      <c r="CG2237" s="4"/>
      <c r="CH2237" s="4"/>
      <c r="CI2237" s="4"/>
      <c r="CJ2237" s="4"/>
      <c r="CK2237" s="4"/>
      <c r="CL2237" s="4"/>
      <c r="CM2237" s="4"/>
    </row>
    <row r="2238" ht="14.25" customHeight="1">
      <c r="A2238" s="1" t="str">
        <f t="shared" si="214"/>
        <v/>
      </c>
      <c r="B2238" s="103" t="str">
        <f t="shared" si="4"/>
        <v>Có sẵn</v>
      </c>
      <c r="C2238" s="4" t="s">
        <v>9629</v>
      </c>
      <c r="D2238" s="4"/>
      <c r="E2238" s="4"/>
      <c r="F2238" s="4"/>
      <c r="G2238" s="4"/>
      <c r="H2238" s="4"/>
      <c r="I2238" s="4"/>
      <c r="J2238" s="4"/>
      <c r="K2238" s="4"/>
      <c r="L2238" s="4" t="s">
        <v>9629</v>
      </c>
      <c r="M2238" s="4"/>
      <c r="N2238" s="4"/>
      <c r="O2238" s="4"/>
      <c r="P2238" s="4"/>
      <c r="Q2238" s="4" t="s">
        <v>144</v>
      </c>
      <c r="R2238" s="4" t="s">
        <v>9630</v>
      </c>
      <c r="S2238" s="4" t="s">
        <v>9631</v>
      </c>
      <c r="T2238" s="4" t="s">
        <v>9632</v>
      </c>
      <c r="U2238" s="4" t="s">
        <v>9633</v>
      </c>
      <c r="V2238" s="4" t="s">
        <v>9634</v>
      </c>
      <c r="W2238" s="4" t="s">
        <v>150</v>
      </c>
      <c r="X2238" s="4" t="s">
        <v>99</v>
      </c>
      <c r="Y2238" s="4"/>
      <c r="Z2238" s="4" t="s">
        <v>2614</v>
      </c>
      <c r="AA2238" s="4">
        <v>2276.0</v>
      </c>
      <c r="AB2238" s="4" t="s">
        <v>101</v>
      </c>
      <c r="AC2238" s="4"/>
      <c r="AD2238" s="4"/>
      <c r="AE2238" s="4"/>
      <c r="AF2238" s="4"/>
      <c r="AG2238" s="4"/>
      <c r="AH2238" s="4"/>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4"/>
      <c r="BH2238" s="4"/>
      <c r="BI2238" s="4"/>
      <c r="BJ2238" s="243" t="str">
        <f t="shared" si="191"/>
        <v>ICT_TNLT</v>
      </c>
      <c r="BK2238" s="4"/>
      <c r="BL2238" s="4"/>
      <c r="BM2238" s="4"/>
      <c r="BN2238" s="4"/>
      <c r="BO2238" s="4"/>
      <c r="BP2238" s="4"/>
      <c r="BQ2238" s="4"/>
      <c r="BR2238" s="4"/>
      <c r="BS2238" s="4"/>
      <c r="BT2238" s="4"/>
      <c r="BU2238" s="4"/>
      <c r="BV2238" s="4"/>
      <c r="BW2238" s="4"/>
      <c r="BX2238" s="4"/>
      <c r="BY2238" s="4"/>
      <c r="BZ2238" s="4"/>
      <c r="CA2238" s="4"/>
      <c r="CB2238" s="4"/>
      <c r="CC2238" s="4"/>
      <c r="CD2238" s="4"/>
      <c r="CE2238" s="4"/>
      <c r="CF2238" s="4"/>
      <c r="CG2238" s="4"/>
      <c r="CH2238" s="4"/>
      <c r="CI2238" s="4"/>
      <c r="CJ2238" s="4"/>
      <c r="CK2238" s="4"/>
      <c r="CL2238" s="4"/>
      <c r="CM2238" s="4"/>
    </row>
    <row r="2239" ht="14.25" customHeight="1">
      <c r="A2239" s="1" t="str">
        <f t="shared" si="214"/>
        <v/>
      </c>
      <c r="B2239" s="103" t="str">
        <f t="shared" si="4"/>
        <v>Có sẵn</v>
      </c>
      <c r="C2239" s="4" t="s">
        <v>9629</v>
      </c>
      <c r="D2239" s="4"/>
      <c r="E2239" s="4"/>
      <c r="F2239" s="4"/>
      <c r="G2239" s="4"/>
      <c r="H2239" s="4"/>
      <c r="I2239" s="4"/>
      <c r="J2239" s="4"/>
      <c r="K2239" s="4"/>
      <c r="L2239" s="4" t="s">
        <v>9629</v>
      </c>
      <c r="M2239" s="4"/>
      <c r="N2239" s="4"/>
      <c r="O2239" s="4"/>
      <c r="P2239" s="4"/>
      <c r="Q2239" s="4" t="s">
        <v>144</v>
      </c>
      <c r="R2239" s="4" t="s">
        <v>9635</v>
      </c>
      <c r="S2239" s="4" t="s">
        <v>9636</v>
      </c>
      <c r="T2239" s="4" t="s">
        <v>9637</v>
      </c>
      <c r="U2239" s="4" t="s">
        <v>9638</v>
      </c>
      <c r="V2239" s="4" t="s">
        <v>9639</v>
      </c>
      <c r="W2239" s="4" t="s">
        <v>150</v>
      </c>
      <c r="X2239" s="4" t="s">
        <v>171</v>
      </c>
      <c r="Y2239" s="4"/>
      <c r="Z2239" s="4" t="s">
        <v>2664</v>
      </c>
      <c r="AA2239" s="4">
        <v>2277.0</v>
      </c>
      <c r="AB2239" s="4" t="s">
        <v>101</v>
      </c>
      <c r="AC2239" s="4"/>
      <c r="AD2239" s="20"/>
      <c r="AE2239" s="4"/>
      <c r="AF2239" s="4"/>
      <c r="AG2239" s="4"/>
      <c r="AH2239" s="4"/>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c r="BI2239" s="4"/>
      <c r="BJ2239" s="243" t="str">
        <f t="shared" si="191"/>
        <v>ICT_TNLT</v>
      </c>
      <c r="BK2239" s="4"/>
      <c r="BL2239" s="4"/>
      <c r="BM2239" s="4"/>
      <c r="BN2239" s="4"/>
      <c r="BO2239" s="4"/>
      <c r="BP2239" s="4"/>
      <c r="BQ2239" s="4"/>
      <c r="BR2239" s="4"/>
      <c r="BS2239" s="4"/>
      <c r="BT2239" s="4"/>
      <c r="BU2239" s="4"/>
      <c r="BV2239" s="4"/>
      <c r="BW2239" s="4"/>
      <c r="BX2239" s="4"/>
      <c r="BY2239" s="4"/>
      <c r="BZ2239" s="4"/>
      <c r="CA2239" s="4"/>
      <c r="CB2239" s="4"/>
      <c r="CC2239" s="4"/>
      <c r="CD2239" s="4"/>
      <c r="CE2239" s="4"/>
      <c r="CF2239" s="4"/>
      <c r="CG2239" s="4"/>
      <c r="CH2239" s="4"/>
      <c r="CI2239" s="4"/>
      <c r="CJ2239" s="4"/>
      <c r="CK2239" s="4"/>
      <c r="CL2239" s="4"/>
      <c r="CM2239" s="4"/>
    </row>
    <row r="2240" ht="14.25" customHeight="1">
      <c r="A2240" s="1"/>
      <c r="B2240" s="103" t="str">
        <f t="shared" si="4"/>
        <v>Thêm</v>
      </c>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20"/>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243" t="str">
        <f t="shared" si="191"/>
        <v/>
      </c>
      <c r="BK2240" s="4"/>
      <c r="BL2240" s="4"/>
      <c r="BM2240" s="4"/>
      <c r="BN2240" s="4"/>
      <c r="BO2240" s="4"/>
      <c r="BP2240" s="4"/>
      <c r="BQ2240" s="4"/>
      <c r="BR2240" s="4"/>
      <c r="BS2240" s="4"/>
      <c r="BT2240" s="4"/>
      <c r="BU2240" s="4"/>
      <c r="BV2240" s="4"/>
      <c r="BW2240" s="4"/>
      <c r="BX2240" s="4"/>
      <c r="BY2240" s="4"/>
      <c r="BZ2240" s="4"/>
      <c r="CA2240" s="4"/>
      <c r="CB2240" s="4"/>
      <c r="CC2240" s="4"/>
      <c r="CD2240" s="4"/>
      <c r="CE2240" s="4"/>
      <c r="CF2240" s="4"/>
      <c r="CG2240" s="4"/>
      <c r="CH2240" s="4"/>
      <c r="CI2240" s="4"/>
      <c r="CJ2240" s="4"/>
      <c r="CK2240" s="4"/>
      <c r="CL2240" s="4"/>
      <c r="CM2240" s="4"/>
    </row>
    <row r="2241" ht="14.25" customHeight="1">
      <c r="A2241" s="1"/>
      <c r="B2241" s="103" t="str">
        <f t="shared" si="4"/>
        <v>Thêm</v>
      </c>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20"/>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c r="BI2241" s="4"/>
      <c r="BJ2241" s="243" t="str">
        <f t="shared" si="191"/>
        <v/>
      </c>
      <c r="BK2241" s="4"/>
      <c r="BL2241" s="4"/>
      <c r="BM2241" s="4"/>
      <c r="BN2241" s="4"/>
      <c r="BO2241" s="4"/>
      <c r="BP2241" s="4"/>
      <c r="BQ2241" s="4"/>
      <c r="BR2241" s="4"/>
      <c r="BS2241" s="4"/>
      <c r="BT2241" s="4"/>
      <c r="BU2241" s="4"/>
      <c r="BV2241" s="4"/>
      <c r="BW2241" s="4"/>
      <c r="BX2241" s="4"/>
      <c r="BY2241" s="4"/>
      <c r="BZ2241" s="4"/>
      <c r="CA2241" s="4"/>
      <c r="CB2241" s="4"/>
      <c r="CC2241" s="4"/>
      <c r="CD2241" s="4"/>
      <c r="CE2241" s="4"/>
      <c r="CF2241" s="4"/>
      <c r="CG2241" s="4"/>
      <c r="CH2241" s="4"/>
      <c r="CI2241" s="4"/>
      <c r="CJ2241" s="4"/>
      <c r="CK2241" s="4"/>
      <c r="CL2241" s="4"/>
      <c r="CM2241" s="4"/>
    </row>
    <row r="2242" ht="14.25" customHeight="1">
      <c r="A2242" s="1"/>
      <c r="B2242" s="103" t="str">
        <f t="shared" si="4"/>
        <v>Thêm</v>
      </c>
      <c r="C2242" s="4"/>
      <c r="D2242" s="4"/>
      <c r="E2242" s="4"/>
      <c r="F2242" s="4"/>
      <c r="G2242" s="4"/>
      <c r="H2242" s="4"/>
      <c r="I2242" s="4"/>
      <c r="J2242" s="4"/>
      <c r="K2242" s="4"/>
      <c r="L2242" s="4"/>
      <c r="M2242" s="4"/>
      <c r="N2242" s="4"/>
      <c r="O2242" s="4"/>
      <c r="P2242" s="4"/>
      <c r="Q2242" s="4"/>
      <c r="R2242" s="4"/>
      <c r="S2242" s="4"/>
      <c r="T2242" s="4"/>
      <c r="U2242" s="4"/>
      <c r="V2242" s="4"/>
      <c r="W2242" s="4"/>
      <c r="X2242" s="4"/>
      <c r="Y2242" s="4"/>
      <c r="Z2242" s="4"/>
      <c r="AA2242" s="4"/>
      <c r="AB2242" s="4"/>
      <c r="AC2242" s="4"/>
      <c r="AD2242" s="20"/>
      <c r="AE2242" s="4"/>
      <c r="AF2242" s="4"/>
      <c r="AG2242" s="4"/>
      <c r="AH2242" s="4"/>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c r="BI2242" s="4"/>
      <c r="BJ2242" s="243" t="str">
        <f t="shared" si="191"/>
        <v/>
      </c>
      <c r="BK2242" s="4"/>
      <c r="BL2242" s="4"/>
      <c r="BM2242" s="4"/>
      <c r="BN2242" s="4"/>
      <c r="BO2242" s="4"/>
      <c r="BP2242" s="4"/>
      <c r="BQ2242" s="4"/>
      <c r="BR2242" s="4"/>
      <c r="BS2242" s="4"/>
      <c r="BT2242" s="4"/>
      <c r="BU2242" s="4"/>
      <c r="BV2242" s="4"/>
      <c r="BW2242" s="4"/>
      <c r="BX2242" s="4"/>
      <c r="BY2242" s="4"/>
      <c r="BZ2242" s="4"/>
      <c r="CA2242" s="4"/>
      <c r="CB2242" s="4"/>
      <c r="CC2242" s="4"/>
      <c r="CD2242" s="4"/>
      <c r="CE2242" s="4"/>
      <c r="CF2242" s="4"/>
      <c r="CG2242" s="4"/>
      <c r="CH2242" s="4"/>
      <c r="CI2242" s="4"/>
      <c r="CJ2242" s="4"/>
      <c r="CK2242" s="4"/>
      <c r="CL2242" s="4"/>
      <c r="CM2242" s="4"/>
    </row>
    <row r="2243" ht="14.25" customHeight="1">
      <c r="A2243" s="1"/>
      <c r="B2243" s="103" t="str">
        <f t="shared" si="4"/>
        <v>Thêm</v>
      </c>
      <c r="C2243" s="4"/>
      <c r="D2243" s="4"/>
      <c r="E2243" s="4"/>
      <c r="F2243" s="4"/>
      <c r="G2243" s="4"/>
      <c r="H2243" s="4"/>
      <c r="I2243" s="4"/>
      <c r="J2243" s="4"/>
      <c r="K2243" s="4"/>
      <c r="L2243" s="4"/>
      <c r="M2243" s="4"/>
      <c r="N2243" s="4"/>
      <c r="O2243" s="4"/>
      <c r="P2243" s="4"/>
      <c r="Q2243" s="4"/>
      <c r="R2243" s="4"/>
      <c r="S2243" s="4"/>
      <c r="T2243" s="4"/>
      <c r="U2243" s="4"/>
      <c r="V2243" s="4"/>
      <c r="W2243" s="4"/>
      <c r="X2243" s="4"/>
      <c r="Y2243" s="4"/>
      <c r="Z2243" s="4"/>
      <c r="AA2243" s="4"/>
      <c r="AB2243" s="4"/>
      <c r="AC2243" s="4"/>
      <c r="AD2243" s="20"/>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c r="BI2243" s="4"/>
      <c r="BJ2243" s="243" t="str">
        <f t="shared" si="191"/>
        <v/>
      </c>
      <c r="BK2243" s="4"/>
      <c r="BL2243" s="4"/>
      <c r="BM2243" s="4"/>
      <c r="BN2243" s="4"/>
      <c r="BO2243" s="4"/>
      <c r="BP2243" s="4"/>
      <c r="BQ2243" s="4"/>
      <c r="BR2243" s="4"/>
      <c r="BS2243" s="4"/>
      <c r="BT2243" s="4"/>
      <c r="BU2243" s="4"/>
      <c r="BV2243" s="4"/>
      <c r="BW2243" s="4"/>
      <c r="BX2243" s="4"/>
      <c r="BY2243" s="4"/>
      <c r="BZ2243" s="4"/>
      <c r="CA2243" s="4"/>
      <c r="CB2243" s="4"/>
      <c r="CC2243" s="4"/>
      <c r="CD2243" s="4"/>
      <c r="CE2243" s="4"/>
      <c r="CF2243" s="4"/>
      <c r="CG2243" s="4"/>
      <c r="CH2243" s="4"/>
      <c r="CI2243" s="4"/>
      <c r="CJ2243" s="4"/>
      <c r="CK2243" s="4"/>
      <c r="CL2243" s="4"/>
      <c r="CM2243" s="4"/>
    </row>
    <row r="2244" ht="14.25" customHeight="1">
      <c r="A2244" s="1"/>
      <c r="B2244" s="103" t="str">
        <f t="shared" si="4"/>
        <v>Thêm</v>
      </c>
      <c r="C2244" s="4"/>
      <c r="D2244" s="4"/>
      <c r="E2244" s="4"/>
      <c r="F2244" s="4"/>
      <c r="G2244" s="4"/>
      <c r="H2244" s="4"/>
      <c r="I2244" s="4"/>
      <c r="J2244" s="4"/>
      <c r="K2244" s="4"/>
      <c r="L2244" s="4"/>
      <c r="M2244" s="4"/>
      <c r="N2244" s="4"/>
      <c r="O2244" s="4"/>
      <c r="P2244" s="4"/>
      <c r="Q2244" s="4"/>
      <c r="R2244" s="4"/>
      <c r="S2244" s="4"/>
      <c r="T2244" s="4"/>
      <c r="U2244" s="4"/>
      <c r="V2244" s="4"/>
      <c r="W2244" s="4"/>
      <c r="X2244" s="4"/>
      <c r="Y2244" s="4"/>
      <c r="Z2244" s="4"/>
      <c r="AA2244" s="4"/>
      <c r="AB2244" s="4"/>
      <c r="AC2244" s="4"/>
      <c r="AD2244" s="20"/>
      <c r="AE2244" s="4"/>
      <c r="AF2244" s="4"/>
      <c r="AG2244" s="4"/>
      <c r="AH2244" s="4"/>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c r="BI2244" s="4"/>
      <c r="BJ2244" s="243" t="str">
        <f t="shared" si="191"/>
        <v/>
      </c>
      <c r="BK2244" s="4"/>
      <c r="BL2244" s="4"/>
      <c r="BM2244" s="4"/>
      <c r="BN2244" s="4"/>
      <c r="BO2244" s="4"/>
      <c r="BP2244" s="4"/>
      <c r="BQ2244" s="4"/>
      <c r="BR2244" s="4"/>
      <c r="BS2244" s="4"/>
      <c r="BT2244" s="4"/>
      <c r="BU2244" s="4"/>
      <c r="BV2244" s="4"/>
      <c r="BW2244" s="4"/>
      <c r="BX2244" s="4"/>
      <c r="BY2244" s="4"/>
      <c r="BZ2244" s="4"/>
      <c r="CA2244" s="4"/>
      <c r="CB2244" s="4"/>
      <c r="CC2244" s="4"/>
      <c r="CD2244" s="4"/>
      <c r="CE2244" s="4"/>
      <c r="CF2244" s="4"/>
      <c r="CG2244" s="4"/>
      <c r="CH2244" s="4"/>
      <c r="CI2244" s="4"/>
      <c r="CJ2244" s="4"/>
      <c r="CK2244" s="4"/>
      <c r="CL2244" s="4"/>
      <c r="CM2244" s="4"/>
    </row>
    <row r="2245" ht="14.25" customHeight="1">
      <c r="A2245" s="1"/>
      <c r="B2245" s="103" t="str">
        <f t="shared" si="4"/>
        <v>Thêm</v>
      </c>
      <c r="C2245" s="4"/>
      <c r="D2245" s="4"/>
      <c r="E2245" s="4"/>
      <c r="F2245" s="4"/>
      <c r="G2245" s="4"/>
      <c r="H2245" s="4"/>
      <c r="I2245" s="4"/>
      <c r="J2245" s="4"/>
      <c r="K2245" s="4"/>
      <c r="L2245" s="4"/>
      <c r="M2245" s="4"/>
      <c r="N2245" s="4"/>
      <c r="O2245" s="4"/>
      <c r="P2245" s="4"/>
      <c r="Q2245" s="4"/>
      <c r="R2245" s="4"/>
      <c r="S2245" s="4"/>
      <c r="T2245" s="4"/>
      <c r="U2245" s="4"/>
      <c r="V2245" s="4"/>
      <c r="W2245" s="4"/>
      <c r="X2245" s="4"/>
      <c r="Y2245" s="4"/>
      <c r="Z2245" s="4"/>
      <c r="AA2245" s="4"/>
      <c r="AB2245" s="4"/>
      <c r="AC2245" s="4"/>
      <c r="AD2245" s="20"/>
      <c r="AE2245" s="4"/>
      <c r="AF2245" s="4"/>
      <c r="AG2245" s="4"/>
      <c r="AH2245" s="4"/>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c r="BI2245" s="4"/>
      <c r="BJ2245" s="243" t="str">
        <f t="shared" si="191"/>
        <v/>
      </c>
      <c r="BK2245" s="4"/>
      <c r="BL2245" s="4"/>
      <c r="BM2245" s="4"/>
      <c r="BN2245" s="4"/>
      <c r="BO2245" s="4"/>
      <c r="BP2245" s="4"/>
      <c r="BQ2245" s="4"/>
      <c r="BR2245" s="4"/>
      <c r="BS2245" s="4"/>
      <c r="BT2245" s="4"/>
      <c r="BU2245" s="4"/>
      <c r="BV2245" s="4"/>
      <c r="BW2245" s="4"/>
      <c r="BX2245" s="4"/>
      <c r="BY2245" s="4"/>
      <c r="BZ2245" s="4"/>
      <c r="CA2245" s="4"/>
      <c r="CB2245" s="4"/>
      <c r="CC2245" s="4"/>
      <c r="CD2245" s="4"/>
      <c r="CE2245" s="4"/>
      <c r="CF2245" s="4"/>
      <c r="CG2245" s="4"/>
      <c r="CH2245" s="4"/>
      <c r="CI2245" s="4"/>
      <c r="CJ2245" s="4"/>
      <c r="CK2245" s="4"/>
      <c r="CL2245" s="4"/>
      <c r="CM2245" s="4"/>
    </row>
    <row r="2246" ht="14.25" customHeight="1">
      <c r="A2246" s="1"/>
      <c r="B2246" s="103" t="str">
        <f t="shared" si="4"/>
        <v>Thêm</v>
      </c>
      <c r="C2246" s="4"/>
      <c r="D2246" s="4"/>
      <c r="E2246" s="4"/>
      <c r="F2246" s="4"/>
      <c r="G2246" s="4"/>
      <c r="H2246" s="4"/>
      <c r="I2246" s="4"/>
      <c r="J2246" s="4"/>
      <c r="K2246" s="4"/>
      <c r="L2246" s="4"/>
      <c r="M2246" s="4"/>
      <c r="N2246" s="4"/>
      <c r="O2246" s="4"/>
      <c r="P2246" s="4"/>
      <c r="Q2246" s="4"/>
      <c r="R2246" s="4"/>
      <c r="S2246" s="4"/>
      <c r="T2246" s="4"/>
      <c r="U2246" s="4"/>
      <c r="V2246" s="4"/>
      <c r="W2246" s="4"/>
      <c r="X2246" s="4"/>
      <c r="Y2246" s="4"/>
      <c r="Z2246" s="4"/>
      <c r="AA2246" s="4"/>
      <c r="AB2246" s="4"/>
      <c r="AC2246" s="4"/>
      <c r="AD2246" s="20"/>
      <c r="AE2246" s="4"/>
      <c r="AF2246" s="4"/>
      <c r="AG2246" s="4"/>
      <c r="AH2246" s="4"/>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c r="BI2246" s="4"/>
      <c r="BJ2246" s="243" t="str">
        <f t="shared" si="191"/>
        <v/>
      </c>
      <c r="BK2246" s="4"/>
      <c r="BL2246" s="4"/>
      <c r="BM2246" s="4"/>
      <c r="BN2246" s="4"/>
      <c r="BO2246" s="4"/>
      <c r="BP2246" s="4"/>
      <c r="BQ2246" s="4"/>
      <c r="BR2246" s="4"/>
      <c r="BS2246" s="4"/>
      <c r="BT2246" s="4"/>
      <c r="BU2246" s="4"/>
      <c r="BV2246" s="4"/>
      <c r="BW2246" s="4"/>
      <c r="BX2246" s="4"/>
      <c r="BY2246" s="4"/>
      <c r="BZ2246" s="4"/>
      <c r="CA2246" s="4"/>
      <c r="CB2246" s="4"/>
      <c r="CC2246" s="4"/>
      <c r="CD2246" s="4"/>
      <c r="CE2246" s="4"/>
      <c r="CF2246" s="4"/>
      <c r="CG2246" s="4"/>
      <c r="CH2246" s="4"/>
      <c r="CI2246" s="4"/>
      <c r="CJ2246" s="4"/>
      <c r="CK2246" s="4"/>
      <c r="CL2246" s="4"/>
      <c r="CM2246" s="4"/>
    </row>
    <row r="2247" ht="14.25" customHeight="1">
      <c r="A2247" s="1"/>
      <c r="B2247" s="103" t="str">
        <f t="shared" si="4"/>
        <v>Thêm</v>
      </c>
      <c r="C2247" s="4"/>
      <c r="D2247" s="4"/>
      <c r="E2247" s="4"/>
      <c r="F2247" s="4"/>
      <c r="G2247" s="4"/>
      <c r="H2247" s="4"/>
      <c r="I2247" s="4"/>
      <c r="J2247" s="4"/>
      <c r="K2247" s="4"/>
      <c r="L2247" s="4"/>
      <c r="M2247" s="4"/>
      <c r="N2247" s="4"/>
      <c r="O2247" s="4"/>
      <c r="P2247" s="4"/>
      <c r="Q2247" s="4"/>
      <c r="R2247" s="4"/>
      <c r="S2247" s="4"/>
      <c r="T2247" s="4"/>
      <c r="U2247" s="4"/>
      <c r="V2247" s="4"/>
      <c r="W2247" s="4"/>
      <c r="X2247" s="4"/>
      <c r="Y2247" s="4"/>
      <c r="Z2247" s="4"/>
      <c r="AA2247" s="4"/>
      <c r="AB2247" s="4"/>
      <c r="AC2247" s="4"/>
      <c r="AD2247" s="20"/>
      <c r="AE2247" s="4"/>
      <c r="AF2247" s="4"/>
      <c r="AG2247" s="4"/>
      <c r="AH2247" s="4"/>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c r="BI2247" s="4"/>
      <c r="BJ2247" s="243" t="str">
        <f t="shared" si="191"/>
        <v/>
      </c>
      <c r="BK2247" s="4"/>
      <c r="BL2247" s="4"/>
      <c r="BM2247" s="4"/>
      <c r="BN2247" s="4"/>
      <c r="BO2247" s="4"/>
      <c r="BP2247" s="4"/>
      <c r="BQ2247" s="4"/>
      <c r="BR2247" s="4"/>
      <c r="BS2247" s="4"/>
      <c r="BT2247" s="4"/>
      <c r="BU2247" s="4"/>
      <c r="BV2247" s="4"/>
      <c r="BW2247" s="4"/>
      <c r="BX2247" s="4"/>
      <c r="BY2247" s="4"/>
      <c r="BZ2247" s="4"/>
      <c r="CA2247" s="4"/>
      <c r="CB2247" s="4"/>
      <c r="CC2247" s="4"/>
      <c r="CD2247" s="4"/>
      <c r="CE2247" s="4"/>
      <c r="CF2247" s="4"/>
      <c r="CG2247" s="4"/>
      <c r="CH2247" s="4"/>
      <c r="CI2247" s="4"/>
      <c r="CJ2247" s="4"/>
      <c r="CK2247" s="4"/>
      <c r="CL2247" s="4"/>
      <c r="CM2247" s="4"/>
    </row>
    <row r="2248" ht="14.25" customHeight="1">
      <c r="A2248" s="1"/>
      <c r="B2248" s="103" t="str">
        <f t="shared" si="4"/>
        <v>Thêm</v>
      </c>
      <c r="C2248" s="4"/>
      <c r="D2248" s="4"/>
      <c r="E2248" s="4"/>
      <c r="F2248" s="4"/>
      <c r="G2248" s="4"/>
      <c r="H2248" s="4"/>
      <c r="I2248" s="4"/>
      <c r="J2248" s="4"/>
      <c r="K2248" s="4"/>
      <c r="L2248" s="4"/>
      <c r="M2248" s="4"/>
      <c r="N2248" s="4"/>
      <c r="O2248" s="4"/>
      <c r="P2248" s="4"/>
      <c r="Q2248" s="4"/>
      <c r="R2248" s="4"/>
      <c r="S2248" s="4"/>
      <c r="T2248" s="4"/>
      <c r="U2248" s="4"/>
      <c r="V2248" s="4"/>
      <c r="W2248" s="4"/>
      <c r="X2248" s="4"/>
      <c r="Y2248" s="4"/>
      <c r="Z2248" s="4"/>
      <c r="AA2248" s="4"/>
      <c r="AB2248" s="4"/>
      <c r="AC2248" s="4"/>
      <c r="AD2248" s="20"/>
      <c r="AE2248" s="4"/>
      <c r="AF2248" s="4"/>
      <c r="AG2248" s="4"/>
      <c r="AH2248" s="4"/>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c r="BI2248" s="4"/>
      <c r="BJ2248" s="243" t="str">
        <f t="shared" si="191"/>
        <v/>
      </c>
      <c r="BK2248" s="4"/>
      <c r="BL2248" s="4"/>
      <c r="BM2248" s="4"/>
      <c r="BN2248" s="4"/>
      <c r="BO2248" s="4"/>
      <c r="BP2248" s="4"/>
      <c r="BQ2248" s="4"/>
      <c r="BR2248" s="4"/>
      <c r="BS2248" s="4"/>
      <c r="BT2248" s="4"/>
      <c r="BU2248" s="4"/>
      <c r="BV2248" s="4"/>
      <c r="BW2248" s="4"/>
      <c r="BX2248" s="4"/>
      <c r="BY2248" s="4"/>
      <c r="BZ2248" s="4"/>
      <c r="CA2248" s="4"/>
      <c r="CB2248" s="4"/>
      <c r="CC2248" s="4"/>
      <c r="CD2248" s="4"/>
      <c r="CE2248" s="4"/>
      <c r="CF2248" s="4"/>
      <c r="CG2248" s="4"/>
      <c r="CH2248" s="4"/>
      <c r="CI2248" s="4"/>
      <c r="CJ2248" s="4"/>
      <c r="CK2248" s="4"/>
      <c r="CL2248" s="4"/>
      <c r="CM2248" s="4"/>
    </row>
    <row r="2249" ht="14.25" customHeight="1">
      <c r="A2249" s="1"/>
      <c r="B2249" s="103" t="str">
        <f t="shared" si="4"/>
        <v>Thêm</v>
      </c>
      <c r="C2249" s="4"/>
      <c r="D2249" s="4"/>
      <c r="E2249" s="4"/>
      <c r="F2249" s="4"/>
      <c r="G2249" s="4"/>
      <c r="H2249" s="4"/>
      <c r="I2249" s="4"/>
      <c r="J2249" s="4"/>
      <c r="K2249" s="4"/>
      <c r="L2249" s="4"/>
      <c r="M2249" s="4"/>
      <c r="N2249" s="4"/>
      <c r="O2249" s="4"/>
      <c r="P2249" s="4"/>
      <c r="Q2249" s="4"/>
      <c r="R2249" s="4"/>
      <c r="S2249" s="4"/>
      <c r="T2249" s="4"/>
      <c r="U2249" s="4"/>
      <c r="V2249" s="4"/>
      <c r="W2249" s="4"/>
      <c r="X2249" s="4"/>
      <c r="Y2249" s="4"/>
      <c r="Z2249" s="4"/>
      <c r="AA2249" s="4"/>
      <c r="AB2249" s="4"/>
      <c r="AC2249" s="4"/>
      <c r="AD2249" s="20"/>
      <c r="AE2249" s="4"/>
      <c r="AF2249" s="4"/>
      <c r="AG2249" s="4"/>
      <c r="AH2249" s="4"/>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c r="BI2249" s="4"/>
      <c r="BJ2249" s="243" t="str">
        <f t="shared" si="191"/>
        <v/>
      </c>
      <c r="BK2249" s="4"/>
      <c r="BL2249" s="4"/>
      <c r="BM2249" s="4"/>
      <c r="BN2249" s="4"/>
      <c r="BO2249" s="4"/>
      <c r="BP2249" s="4"/>
      <c r="BQ2249" s="4"/>
      <c r="BR2249" s="4"/>
      <c r="BS2249" s="4"/>
      <c r="BT2249" s="4"/>
      <c r="BU2249" s="4"/>
      <c r="BV2249" s="4"/>
      <c r="BW2249" s="4"/>
      <c r="BX2249" s="4"/>
      <c r="BY2249" s="4"/>
      <c r="BZ2249" s="4"/>
      <c r="CA2249" s="4"/>
      <c r="CB2249" s="4"/>
      <c r="CC2249" s="4"/>
      <c r="CD2249" s="4"/>
      <c r="CE2249" s="4"/>
      <c r="CF2249" s="4"/>
      <c r="CG2249" s="4"/>
      <c r="CH2249" s="4"/>
      <c r="CI2249" s="4"/>
      <c r="CJ2249" s="4"/>
      <c r="CK2249" s="4"/>
      <c r="CL2249" s="4"/>
      <c r="CM2249" s="4"/>
    </row>
    <row r="2250" ht="14.25" customHeight="1">
      <c r="A2250" s="1"/>
      <c r="B2250" s="103" t="str">
        <f t="shared" si="4"/>
        <v>Thêm</v>
      </c>
      <c r="C2250" s="4"/>
      <c r="D2250" s="4"/>
      <c r="E2250" s="4"/>
      <c r="F2250" s="4"/>
      <c r="G2250" s="4"/>
      <c r="H2250" s="4"/>
      <c r="I2250" s="4"/>
      <c r="J2250" s="4"/>
      <c r="K2250" s="4"/>
      <c r="L2250" s="4"/>
      <c r="M2250" s="4"/>
      <c r="N2250" s="4"/>
      <c r="O2250" s="4"/>
      <c r="P2250" s="4"/>
      <c r="Q2250" s="4"/>
      <c r="R2250" s="4"/>
      <c r="S2250" s="4"/>
      <c r="T2250" s="4"/>
      <c r="U2250" s="4"/>
      <c r="V2250" s="4"/>
      <c r="W2250" s="4"/>
      <c r="X2250" s="4"/>
      <c r="Y2250" s="4"/>
      <c r="Z2250" s="4"/>
      <c r="AA2250" s="4"/>
      <c r="AB2250" s="4"/>
      <c r="AC2250" s="4"/>
      <c r="AD2250" s="20"/>
      <c r="AE2250" s="4"/>
      <c r="AF2250" s="4"/>
      <c r="AG2250" s="4"/>
      <c r="AH2250" s="4"/>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4"/>
      <c r="BH2250" s="4"/>
      <c r="BI2250" s="4"/>
      <c r="BJ2250" s="243" t="str">
        <f t="shared" si="191"/>
        <v/>
      </c>
      <c r="BK2250" s="4"/>
      <c r="BL2250" s="4"/>
      <c r="BM2250" s="4"/>
      <c r="BN2250" s="4"/>
      <c r="BO2250" s="4"/>
      <c r="BP2250" s="4"/>
      <c r="BQ2250" s="4"/>
      <c r="BR2250" s="4"/>
      <c r="BS2250" s="4"/>
      <c r="BT2250" s="4"/>
      <c r="BU2250" s="4"/>
      <c r="BV2250" s="4"/>
      <c r="BW2250" s="4"/>
      <c r="BX2250" s="4"/>
      <c r="BY2250" s="4"/>
      <c r="BZ2250" s="4"/>
      <c r="CA2250" s="4"/>
      <c r="CB2250" s="4"/>
      <c r="CC2250" s="4"/>
      <c r="CD2250" s="4"/>
      <c r="CE2250" s="4"/>
      <c r="CF2250" s="4"/>
      <c r="CG2250" s="4"/>
      <c r="CH2250" s="4"/>
      <c r="CI2250" s="4"/>
      <c r="CJ2250" s="4"/>
      <c r="CK2250" s="4"/>
      <c r="CL2250" s="4"/>
      <c r="CM2250" s="4"/>
    </row>
    <row r="2251" ht="14.25" customHeight="1">
      <c r="A2251" s="1"/>
      <c r="B2251" s="103" t="str">
        <f t="shared" si="4"/>
        <v>Thêm</v>
      </c>
      <c r="C2251" s="4"/>
      <c r="D2251" s="4"/>
      <c r="E2251" s="4"/>
      <c r="F2251" s="4"/>
      <c r="G2251" s="4"/>
      <c r="H2251" s="4"/>
      <c r="I2251" s="4"/>
      <c r="J2251" s="4"/>
      <c r="K2251" s="4"/>
      <c r="L2251" s="4"/>
      <c r="M2251" s="4"/>
      <c r="N2251" s="4"/>
      <c r="O2251" s="4"/>
      <c r="P2251" s="4"/>
      <c r="Q2251" s="4"/>
      <c r="R2251" s="4"/>
      <c r="S2251" s="4"/>
      <c r="T2251" s="4"/>
      <c r="U2251" s="4"/>
      <c r="V2251" s="4"/>
      <c r="W2251" s="4"/>
      <c r="X2251" s="4"/>
      <c r="Y2251" s="4"/>
      <c r="Z2251" s="4"/>
      <c r="AA2251" s="4"/>
      <c r="AB2251" s="4"/>
      <c r="AC2251" s="4"/>
      <c r="AD2251" s="20"/>
      <c r="AE2251" s="4"/>
      <c r="AF2251" s="4"/>
      <c r="AG2251" s="4"/>
      <c r="AH2251" s="4"/>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4"/>
      <c r="BH2251" s="4"/>
      <c r="BI2251" s="4"/>
      <c r="BJ2251" s="243" t="str">
        <f t="shared" si="191"/>
        <v/>
      </c>
      <c r="BK2251" s="4"/>
      <c r="BL2251" s="4"/>
      <c r="BM2251" s="4"/>
      <c r="BN2251" s="4"/>
      <c r="BO2251" s="4"/>
      <c r="BP2251" s="4"/>
      <c r="BQ2251" s="4"/>
      <c r="BR2251" s="4"/>
      <c r="BS2251" s="4"/>
      <c r="BT2251" s="4"/>
      <c r="BU2251" s="4"/>
      <c r="BV2251" s="4"/>
      <c r="BW2251" s="4"/>
      <c r="BX2251" s="4"/>
      <c r="BY2251" s="4"/>
      <c r="BZ2251" s="4"/>
      <c r="CA2251" s="4"/>
      <c r="CB2251" s="4"/>
      <c r="CC2251" s="4"/>
      <c r="CD2251" s="4"/>
      <c r="CE2251" s="4"/>
      <c r="CF2251" s="4"/>
      <c r="CG2251" s="4"/>
      <c r="CH2251" s="4"/>
      <c r="CI2251" s="4"/>
      <c r="CJ2251" s="4"/>
      <c r="CK2251" s="4"/>
      <c r="CL2251" s="4"/>
      <c r="CM2251" s="4"/>
    </row>
    <row r="2252" ht="14.25" customHeight="1">
      <c r="A2252" s="1"/>
      <c r="B2252" s="103" t="str">
        <f t="shared" si="4"/>
        <v>Thêm</v>
      </c>
      <c r="C2252" s="4"/>
      <c r="D2252" s="4"/>
      <c r="E2252" s="4"/>
      <c r="F2252" s="4"/>
      <c r="G2252" s="4"/>
      <c r="H2252" s="4"/>
      <c r="I2252" s="4"/>
      <c r="J2252" s="4"/>
      <c r="K2252" s="4"/>
      <c r="L2252" s="4"/>
      <c r="M2252" s="4"/>
      <c r="N2252" s="4"/>
      <c r="O2252" s="4"/>
      <c r="P2252" s="4"/>
      <c r="Q2252" s="4"/>
      <c r="R2252" s="4"/>
      <c r="S2252" s="4"/>
      <c r="T2252" s="4"/>
      <c r="U2252" s="4"/>
      <c r="V2252" s="4"/>
      <c r="W2252" s="4"/>
      <c r="X2252" s="4"/>
      <c r="Y2252" s="4"/>
      <c r="Z2252" s="4"/>
      <c r="AA2252" s="4"/>
      <c r="AB2252" s="4"/>
      <c r="AC2252" s="4"/>
      <c r="AD2252" s="20"/>
      <c r="AE2252" s="4"/>
      <c r="AF2252" s="4"/>
      <c r="AG2252" s="4"/>
      <c r="AH2252" s="4"/>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c r="BI2252" s="4"/>
      <c r="BJ2252" s="243" t="str">
        <f t="shared" si="191"/>
        <v/>
      </c>
      <c r="BK2252" s="4"/>
      <c r="BL2252" s="4"/>
      <c r="BM2252" s="4"/>
      <c r="BN2252" s="4"/>
      <c r="BO2252" s="4"/>
      <c r="BP2252" s="4"/>
      <c r="BQ2252" s="4"/>
      <c r="BR2252" s="4"/>
      <c r="BS2252" s="4"/>
      <c r="BT2252" s="4"/>
      <c r="BU2252" s="4"/>
      <c r="BV2252" s="4"/>
      <c r="BW2252" s="4"/>
      <c r="BX2252" s="4"/>
      <c r="BY2252" s="4"/>
      <c r="BZ2252" s="4"/>
      <c r="CA2252" s="4"/>
      <c r="CB2252" s="4"/>
      <c r="CC2252" s="4"/>
      <c r="CD2252" s="4"/>
      <c r="CE2252" s="4"/>
      <c r="CF2252" s="4"/>
      <c r="CG2252" s="4"/>
      <c r="CH2252" s="4"/>
      <c r="CI2252" s="4"/>
      <c r="CJ2252" s="4"/>
      <c r="CK2252" s="4"/>
      <c r="CL2252" s="4"/>
      <c r="CM2252" s="4"/>
    </row>
    <row r="2253" ht="14.25" customHeight="1">
      <c r="A2253" s="1"/>
      <c r="B2253" s="103" t="str">
        <f t="shared" si="4"/>
        <v>Thêm</v>
      </c>
      <c r="C2253" s="4"/>
      <c r="D2253" s="4"/>
      <c r="E2253" s="4"/>
      <c r="F2253" s="4"/>
      <c r="G2253" s="4"/>
      <c r="H2253" s="4"/>
      <c r="I2253" s="4"/>
      <c r="J2253" s="4"/>
      <c r="K2253" s="4"/>
      <c r="L2253" s="4"/>
      <c r="M2253" s="4"/>
      <c r="N2253" s="4"/>
      <c r="O2253" s="4"/>
      <c r="P2253" s="4"/>
      <c r="Q2253" s="4"/>
      <c r="R2253" s="4"/>
      <c r="S2253" s="4"/>
      <c r="T2253" s="4"/>
      <c r="U2253" s="4"/>
      <c r="V2253" s="4"/>
      <c r="W2253" s="4"/>
      <c r="X2253" s="4"/>
      <c r="Y2253" s="4"/>
      <c r="Z2253" s="4"/>
      <c r="AA2253" s="4"/>
      <c r="AB2253" s="4"/>
      <c r="AC2253" s="4"/>
      <c r="AD2253" s="20"/>
      <c r="AE2253" s="4"/>
      <c r="AF2253" s="4"/>
      <c r="AG2253" s="4"/>
      <c r="AH2253" s="4"/>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4"/>
      <c r="BH2253" s="4"/>
      <c r="BI2253" s="4"/>
      <c r="BJ2253" s="243" t="str">
        <f t="shared" si="191"/>
        <v/>
      </c>
      <c r="BK2253" s="4"/>
      <c r="BL2253" s="4"/>
      <c r="BM2253" s="4"/>
      <c r="BN2253" s="4"/>
      <c r="BO2253" s="4"/>
      <c r="BP2253" s="4"/>
      <c r="BQ2253" s="4"/>
      <c r="BR2253" s="4"/>
      <c r="BS2253" s="4"/>
      <c r="BT2253" s="4"/>
      <c r="BU2253" s="4"/>
      <c r="BV2253" s="4"/>
      <c r="BW2253" s="4"/>
      <c r="BX2253" s="4"/>
      <c r="BY2253" s="4"/>
      <c r="BZ2253" s="4"/>
      <c r="CA2253" s="4"/>
      <c r="CB2253" s="4"/>
      <c r="CC2253" s="4"/>
      <c r="CD2253" s="4"/>
      <c r="CE2253" s="4"/>
      <c r="CF2253" s="4"/>
      <c r="CG2253" s="4"/>
      <c r="CH2253" s="4"/>
      <c r="CI2253" s="4"/>
      <c r="CJ2253" s="4"/>
      <c r="CK2253" s="4"/>
      <c r="CL2253" s="4"/>
      <c r="CM2253" s="4"/>
    </row>
    <row r="2254" ht="14.25" customHeight="1">
      <c r="A2254" s="1"/>
      <c r="B2254" s="103" t="str">
        <f t="shared" si="4"/>
        <v>Thêm</v>
      </c>
      <c r="C2254" s="4"/>
      <c r="D2254" s="4"/>
      <c r="E2254" s="4"/>
      <c r="F2254" s="4"/>
      <c r="G2254" s="4"/>
      <c r="H2254" s="4"/>
      <c r="I2254" s="4"/>
      <c r="J2254" s="4"/>
      <c r="K2254" s="4"/>
      <c r="L2254" s="4"/>
      <c r="M2254" s="4"/>
      <c r="N2254" s="4"/>
      <c r="O2254" s="4"/>
      <c r="P2254" s="4"/>
      <c r="Q2254" s="4"/>
      <c r="R2254" s="4"/>
      <c r="S2254" s="4"/>
      <c r="T2254" s="4"/>
      <c r="U2254" s="4"/>
      <c r="V2254" s="4"/>
      <c r="W2254" s="4"/>
      <c r="X2254" s="4"/>
      <c r="Y2254" s="4"/>
      <c r="Z2254" s="4"/>
      <c r="AA2254" s="4"/>
      <c r="AB2254" s="4"/>
      <c r="AC2254" s="4"/>
      <c r="AD2254" s="20"/>
      <c r="AE2254" s="4"/>
      <c r="AF2254" s="4"/>
      <c r="AG2254" s="4"/>
      <c r="AH2254" s="4"/>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4"/>
      <c r="BH2254" s="4"/>
      <c r="BI2254" s="4"/>
      <c r="BJ2254" s="243" t="str">
        <f t="shared" si="191"/>
        <v/>
      </c>
      <c r="BK2254" s="4"/>
      <c r="BL2254" s="4"/>
      <c r="BM2254" s="4"/>
      <c r="BN2254" s="4"/>
      <c r="BO2254" s="4"/>
      <c r="BP2254" s="4"/>
      <c r="BQ2254" s="4"/>
      <c r="BR2254" s="4"/>
      <c r="BS2254" s="4"/>
      <c r="BT2254" s="4"/>
      <c r="BU2254" s="4"/>
      <c r="BV2254" s="4"/>
      <c r="BW2254" s="4"/>
      <c r="BX2254" s="4"/>
      <c r="BY2254" s="4"/>
      <c r="BZ2254" s="4"/>
      <c r="CA2254" s="4"/>
      <c r="CB2254" s="4"/>
      <c r="CC2254" s="4"/>
      <c r="CD2254" s="4"/>
      <c r="CE2254" s="4"/>
      <c r="CF2254" s="4"/>
      <c r="CG2254" s="4"/>
      <c r="CH2254" s="4"/>
      <c r="CI2254" s="4"/>
      <c r="CJ2254" s="4"/>
      <c r="CK2254" s="4"/>
      <c r="CL2254" s="4"/>
      <c r="CM2254" s="4"/>
    </row>
    <row r="2255" ht="14.25" customHeight="1">
      <c r="A2255" s="1"/>
      <c r="B2255" s="103" t="str">
        <f t="shared" si="4"/>
        <v>Thêm</v>
      </c>
      <c r="C2255" s="4"/>
      <c r="D2255" s="4"/>
      <c r="E2255" s="4"/>
      <c r="F2255" s="4"/>
      <c r="G2255" s="4"/>
      <c r="H2255" s="4"/>
      <c r="I2255" s="4"/>
      <c r="J2255" s="4"/>
      <c r="K2255" s="4"/>
      <c r="L2255" s="4"/>
      <c r="M2255" s="4"/>
      <c r="N2255" s="4"/>
      <c r="O2255" s="4"/>
      <c r="P2255" s="4"/>
      <c r="Q2255" s="4"/>
      <c r="R2255" s="4"/>
      <c r="S2255" s="4"/>
      <c r="T2255" s="4"/>
      <c r="U2255" s="4"/>
      <c r="V2255" s="4"/>
      <c r="W2255" s="4"/>
      <c r="X2255" s="4"/>
      <c r="Y2255" s="4"/>
      <c r="Z2255" s="4"/>
      <c r="AA2255" s="4"/>
      <c r="AB2255" s="4"/>
      <c r="AC2255" s="4"/>
      <c r="AD2255" s="20"/>
      <c r="AE2255" s="4"/>
      <c r="AF2255" s="4"/>
      <c r="AG2255" s="4"/>
      <c r="AH2255" s="4"/>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4"/>
      <c r="BH2255" s="4"/>
      <c r="BI2255" s="4"/>
      <c r="BJ2255" s="243" t="str">
        <f t="shared" si="191"/>
        <v/>
      </c>
      <c r="BK2255" s="4"/>
      <c r="BL2255" s="4"/>
      <c r="BM2255" s="4"/>
      <c r="BN2255" s="4"/>
      <c r="BO2255" s="4"/>
      <c r="BP2255" s="4"/>
      <c r="BQ2255" s="4"/>
      <c r="BR2255" s="4"/>
      <c r="BS2255" s="4"/>
      <c r="BT2255" s="4"/>
      <c r="BU2255" s="4"/>
      <c r="BV2255" s="4"/>
      <c r="BW2255" s="4"/>
      <c r="BX2255" s="4"/>
      <c r="BY2255" s="4"/>
      <c r="BZ2255" s="4"/>
      <c r="CA2255" s="4"/>
      <c r="CB2255" s="4"/>
      <c r="CC2255" s="4"/>
      <c r="CD2255" s="4"/>
      <c r="CE2255" s="4"/>
      <c r="CF2255" s="4"/>
      <c r="CG2255" s="4"/>
      <c r="CH2255" s="4"/>
      <c r="CI2255" s="4"/>
      <c r="CJ2255" s="4"/>
      <c r="CK2255" s="4"/>
      <c r="CL2255" s="4"/>
      <c r="CM2255" s="4"/>
    </row>
    <row r="2256" ht="14.25" customHeight="1">
      <c r="A2256" s="1"/>
      <c r="B2256" s="103" t="str">
        <f t="shared" si="4"/>
        <v>Thêm</v>
      </c>
      <c r="C2256" s="4"/>
      <c r="D2256" s="4"/>
      <c r="E2256" s="4"/>
      <c r="F2256" s="4"/>
      <c r="G2256" s="4"/>
      <c r="H2256" s="4"/>
      <c r="I2256" s="4"/>
      <c r="J2256" s="4"/>
      <c r="K2256" s="4"/>
      <c r="L2256" s="4"/>
      <c r="M2256" s="4"/>
      <c r="N2256" s="4"/>
      <c r="O2256" s="4"/>
      <c r="P2256" s="4"/>
      <c r="Q2256" s="4"/>
      <c r="R2256" s="4"/>
      <c r="S2256" s="4"/>
      <c r="T2256" s="4"/>
      <c r="U2256" s="4"/>
      <c r="V2256" s="4"/>
      <c r="W2256" s="4"/>
      <c r="X2256" s="4"/>
      <c r="Y2256" s="4"/>
      <c r="Z2256" s="4"/>
      <c r="AA2256" s="4"/>
      <c r="AB2256" s="4"/>
      <c r="AC2256" s="4"/>
      <c r="AD2256" s="20"/>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c r="BI2256" s="4"/>
      <c r="BJ2256" s="243" t="str">
        <f t="shared" si="191"/>
        <v/>
      </c>
      <c r="BK2256" s="4"/>
      <c r="BL2256" s="4"/>
      <c r="BM2256" s="4"/>
      <c r="BN2256" s="4"/>
      <c r="BO2256" s="4"/>
      <c r="BP2256" s="4"/>
      <c r="BQ2256" s="4"/>
      <c r="BR2256" s="4"/>
      <c r="BS2256" s="4"/>
      <c r="BT2256" s="4"/>
      <c r="BU2256" s="4"/>
      <c r="BV2256" s="4"/>
      <c r="BW2256" s="4"/>
      <c r="BX2256" s="4"/>
      <c r="BY2256" s="4"/>
      <c r="BZ2256" s="4"/>
      <c r="CA2256" s="4"/>
      <c r="CB2256" s="4"/>
      <c r="CC2256" s="4"/>
      <c r="CD2256" s="4"/>
      <c r="CE2256" s="4"/>
      <c r="CF2256" s="4"/>
      <c r="CG2256" s="4"/>
      <c r="CH2256" s="4"/>
      <c r="CI2256" s="4"/>
      <c r="CJ2256" s="4"/>
      <c r="CK2256" s="4"/>
      <c r="CL2256" s="4"/>
      <c r="CM2256" s="4"/>
    </row>
    <row r="2257" ht="14.25" customHeight="1">
      <c r="A2257" s="1"/>
      <c r="B2257" s="103" t="str">
        <f t="shared" si="4"/>
        <v>Thêm</v>
      </c>
      <c r="C2257" s="4"/>
      <c r="D2257" s="4"/>
      <c r="E2257" s="4"/>
      <c r="F2257" s="4"/>
      <c r="G2257" s="4"/>
      <c r="H2257" s="4"/>
      <c r="I2257" s="4"/>
      <c r="J2257" s="4"/>
      <c r="K2257" s="4"/>
      <c r="L2257" s="4"/>
      <c r="M2257" s="4"/>
      <c r="N2257" s="4"/>
      <c r="O2257" s="4"/>
      <c r="P2257" s="4"/>
      <c r="Q2257" s="4"/>
      <c r="R2257" s="4"/>
      <c r="S2257" s="4"/>
      <c r="T2257" s="4"/>
      <c r="U2257" s="4"/>
      <c r="V2257" s="4"/>
      <c r="W2257" s="4"/>
      <c r="X2257" s="4"/>
      <c r="Y2257" s="4"/>
      <c r="Z2257" s="4"/>
      <c r="AA2257" s="4"/>
      <c r="AB2257" s="4"/>
      <c r="AC2257" s="4"/>
      <c r="AD2257" s="20"/>
      <c r="AE2257" s="4"/>
      <c r="AF2257" s="4"/>
      <c r="AG2257" s="4"/>
      <c r="AH2257" s="4"/>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4"/>
      <c r="BH2257" s="4"/>
      <c r="BI2257" s="4"/>
      <c r="BJ2257" s="243" t="str">
        <f t="shared" si="191"/>
        <v/>
      </c>
      <c r="BK2257" s="4"/>
      <c r="BL2257" s="4"/>
      <c r="BM2257" s="4"/>
      <c r="BN2257" s="4"/>
      <c r="BO2257" s="4"/>
      <c r="BP2257" s="4"/>
      <c r="BQ2257" s="4"/>
      <c r="BR2257" s="4"/>
      <c r="BS2257" s="4"/>
      <c r="BT2257" s="4"/>
      <c r="BU2257" s="4"/>
      <c r="BV2257" s="4"/>
      <c r="BW2257" s="4"/>
      <c r="BX2257" s="4"/>
      <c r="BY2257" s="4"/>
      <c r="BZ2257" s="4"/>
      <c r="CA2257" s="4"/>
      <c r="CB2257" s="4"/>
      <c r="CC2257" s="4"/>
      <c r="CD2257" s="4"/>
      <c r="CE2257" s="4"/>
      <c r="CF2257" s="4"/>
      <c r="CG2257" s="4"/>
      <c r="CH2257" s="4"/>
      <c r="CI2257" s="4"/>
      <c r="CJ2257" s="4"/>
      <c r="CK2257" s="4"/>
      <c r="CL2257" s="4"/>
      <c r="CM2257" s="4"/>
    </row>
    <row r="2258" ht="14.25" customHeight="1">
      <c r="A2258" s="1"/>
      <c r="B2258" s="103" t="str">
        <f t="shared" si="4"/>
        <v>Thêm</v>
      </c>
      <c r="C2258" s="4"/>
      <c r="D2258" s="4"/>
      <c r="E2258" s="4"/>
      <c r="F2258" s="4"/>
      <c r="G2258" s="4"/>
      <c r="H2258" s="4"/>
      <c r="I2258" s="4"/>
      <c r="J2258" s="4"/>
      <c r="K2258" s="4"/>
      <c r="L2258" s="4"/>
      <c r="M2258" s="4"/>
      <c r="N2258" s="4"/>
      <c r="O2258" s="4"/>
      <c r="P2258" s="4"/>
      <c r="Q2258" s="4"/>
      <c r="R2258" s="4"/>
      <c r="S2258" s="4"/>
      <c r="T2258" s="4"/>
      <c r="U2258" s="4"/>
      <c r="V2258" s="4"/>
      <c r="W2258" s="4"/>
      <c r="X2258" s="4"/>
      <c r="Y2258" s="4"/>
      <c r="Z2258" s="4"/>
      <c r="AA2258" s="4"/>
      <c r="AB2258" s="4"/>
      <c r="AC2258" s="4"/>
      <c r="AD2258" s="20"/>
      <c r="AE2258" s="4"/>
      <c r="AF2258" s="4"/>
      <c r="AG2258" s="4"/>
      <c r="AH2258" s="4"/>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4"/>
      <c r="BH2258" s="4"/>
      <c r="BI2258" s="4"/>
      <c r="BJ2258" s="243" t="str">
        <f t="shared" si="191"/>
        <v/>
      </c>
      <c r="BK2258" s="4"/>
      <c r="BL2258" s="4"/>
      <c r="BM2258" s="4"/>
      <c r="BN2258" s="4"/>
      <c r="BO2258" s="4"/>
      <c r="BP2258" s="4"/>
      <c r="BQ2258" s="4"/>
      <c r="BR2258" s="4"/>
      <c r="BS2258" s="4"/>
      <c r="BT2258" s="4"/>
      <c r="BU2258" s="4"/>
      <c r="BV2258" s="4"/>
      <c r="BW2258" s="4"/>
      <c r="BX2258" s="4"/>
      <c r="BY2258" s="4"/>
      <c r="BZ2258" s="4"/>
      <c r="CA2258" s="4"/>
      <c r="CB2258" s="4"/>
      <c r="CC2258" s="4"/>
      <c r="CD2258" s="4"/>
      <c r="CE2258" s="4"/>
      <c r="CF2258" s="4"/>
      <c r="CG2258" s="4"/>
      <c r="CH2258" s="4"/>
      <c r="CI2258" s="4"/>
      <c r="CJ2258" s="4"/>
      <c r="CK2258" s="4"/>
      <c r="CL2258" s="4"/>
      <c r="CM2258" s="4"/>
    </row>
    <row r="2259" ht="14.25" customHeight="1">
      <c r="A2259" s="1"/>
      <c r="B2259" s="103" t="str">
        <f t="shared" si="4"/>
        <v>Thêm</v>
      </c>
      <c r="C2259" s="4"/>
      <c r="D2259" s="4"/>
      <c r="E2259" s="4"/>
      <c r="F2259" s="4"/>
      <c r="G2259" s="4"/>
      <c r="H2259" s="4"/>
      <c r="I2259" s="4"/>
      <c r="J2259" s="4"/>
      <c r="K2259" s="4"/>
      <c r="L2259" s="4"/>
      <c r="M2259" s="4"/>
      <c r="N2259" s="4"/>
      <c r="O2259" s="4"/>
      <c r="P2259" s="4"/>
      <c r="Q2259" s="4"/>
      <c r="R2259" s="4"/>
      <c r="S2259" s="4"/>
      <c r="T2259" s="4"/>
      <c r="U2259" s="4"/>
      <c r="V2259" s="4"/>
      <c r="W2259" s="4"/>
      <c r="X2259" s="4"/>
      <c r="Y2259" s="4"/>
      <c r="Z2259" s="4"/>
      <c r="AA2259" s="4"/>
      <c r="AB2259" s="4"/>
      <c r="AC2259" s="4"/>
      <c r="AD2259" s="20"/>
      <c r="AE2259" s="4"/>
      <c r="AF2259" s="4"/>
      <c r="AG2259" s="4"/>
      <c r="AH2259" s="4"/>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4"/>
      <c r="BH2259" s="4"/>
      <c r="BI2259" s="4"/>
      <c r="BJ2259" s="243" t="str">
        <f t="shared" si="191"/>
        <v/>
      </c>
      <c r="BK2259" s="4"/>
      <c r="BL2259" s="4"/>
      <c r="BM2259" s="4"/>
      <c r="BN2259" s="4"/>
      <c r="BO2259" s="4"/>
      <c r="BP2259" s="4"/>
      <c r="BQ2259" s="4"/>
      <c r="BR2259" s="4"/>
      <c r="BS2259" s="4"/>
      <c r="BT2259" s="4"/>
      <c r="BU2259" s="4"/>
      <c r="BV2259" s="4"/>
      <c r="BW2259" s="4"/>
      <c r="BX2259" s="4"/>
      <c r="BY2259" s="4"/>
      <c r="BZ2259" s="4"/>
      <c r="CA2259" s="4"/>
      <c r="CB2259" s="4"/>
      <c r="CC2259" s="4"/>
      <c r="CD2259" s="4"/>
      <c r="CE2259" s="4"/>
      <c r="CF2259" s="4"/>
      <c r="CG2259" s="4"/>
      <c r="CH2259" s="4"/>
      <c r="CI2259" s="4"/>
      <c r="CJ2259" s="4"/>
      <c r="CK2259" s="4"/>
      <c r="CL2259" s="4"/>
      <c r="CM2259" s="4"/>
    </row>
    <row r="2260" ht="14.25" customHeight="1">
      <c r="A2260" s="1"/>
      <c r="B2260" s="103" t="str">
        <f t="shared" si="4"/>
        <v>Thêm</v>
      </c>
      <c r="C2260" s="4"/>
      <c r="D2260" s="4"/>
      <c r="E2260" s="4"/>
      <c r="F2260" s="4"/>
      <c r="G2260" s="4"/>
      <c r="H2260" s="4"/>
      <c r="I2260" s="4"/>
      <c r="J2260" s="4"/>
      <c r="K2260" s="4"/>
      <c r="L2260" s="4"/>
      <c r="M2260" s="4"/>
      <c r="N2260" s="4"/>
      <c r="O2260" s="4"/>
      <c r="P2260" s="4"/>
      <c r="Q2260" s="4"/>
      <c r="R2260" s="4"/>
      <c r="S2260" s="4"/>
      <c r="T2260" s="4"/>
      <c r="U2260" s="4"/>
      <c r="V2260" s="4"/>
      <c r="W2260" s="4"/>
      <c r="X2260" s="4"/>
      <c r="Y2260" s="4"/>
      <c r="Z2260" s="4"/>
      <c r="AA2260" s="4"/>
      <c r="AB2260" s="4"/>
      <c r="AC2260" s="4"/>
      <c r="AD2260" s="20"/>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c r="BI2260" s="4"/>
      <c r="BJ2260" s="243" t="str">
        <f t="shared" si="191"/>
        <v/>
      </c>
      <c r="BK2260" s="4"/>
      <c r="BL2260" s="4"/>
      <c r="BM2260" s="4"/>
      <c r="BN2260" s="4"/>
      <c r="BO2260" s="4"/>
      <c r="BP2260" s="4"/>
      <c r="BQ2260" s="4"/>
      <c r="BR2260" s="4"/>
      <c r="BS2260" s="4"/>
      <c r="BT2260" s="4"/>
      <c r="BU2260" s="4"/>
      <c r="BV2260" s="4"/>
      <c r="BW2260" s="4"/>
      <c r="BX2260" s="4"/>
      <c r="BY2260" s="4"/>
      <c r="BZ2260" s="4"/>
      <c r="CA2260" s="4"/>
      <c r="CB2260" s="4"/>
      <c r="CC2260" s="4"/>
      <c r="CD2260" s="4"/>
      <c r="CE2260" s="4"/>
      <c r="CF2260" s="4"/>
      <c r="CG2260" s="4"/>
      <c r="CH2260" s="4"/>
      <c r="CI2260" s="4"/>
      <c r="CJ2260" s="4"/>
      <c r="CK2260" s="4"/>
      <c r="CL2260" s="4"/>
      <c r="CM2260" s="4"/>
    </row>
    <row r="2261" ht="14.25" customHeight="1">
      <c r="A2261" s="1"/>
      <c r="B2261" s="103" t="str">
        <f t="shared" si="4"/>
        <v>Thêm</v>
      </c>
      <c r="C2261" s="4"/>
      <c r="D2261" s="4"/>
      <c r="E2261" s="4"/>
      <c r="F2261" s="4"/>
      <c r="G2261" s="4"/>
      <c r="H2261" s="4"/>
      <c r="I2261" s="4"/>
      <c r="J2261" s="4"/>
      <c r="K2261" s="4"/>
      <c r="L2261" s="4"/>
      <c r="M2261" s="4"/>
      <c r="N2261" s="4"/>
      <c r="O2261" s="4"/>
      <c r="P2261" s="4"/>
      <c r="Q2261" s="4"/>
      <c r="R2261" s="4"/>
      <c r="S2261" s="4"/>
      <c r="T2261" s="4"/>
      <c r="U2261" s="4"/>
      <c r="V2261" s="4"/>
      <c r="W2261" s="4"/>
      <c r="X2261" s="4"/>
      <c r="Y2261" s="4"/>
      <c r="Z2261" s="4"/>
      <c r="AA2261" s="4"/>
      <c r="AB2261" s="4"/>
      <c r="AC2261" s="4"/>
      <c r="AD2261" s="20"/>
      <c r="AE2261" s="4"/>
      <c r="AF2261" s="4"/>
      <c r="AG2261" s="4"/>
      <c r="AH2261" s="4"/>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c r="BI2261" s="4"/>
      <c r="BJ2261" s="243" t="str">
        <f t="shared" si="191"/>
        <v/>
      </c>
      <c r="BK2261" s="4"/>
      <c r="BL2261" s="4"/>
      <c r="BM2261" s="4"/>
      <c r="BN2261" s="4"/>
      <c r="BO2261" s="4"/>
      <c r="BP2261" s="4"/>
      <c r="BQ2261" s="4"/>
      <c r="BR2261" s="4"/>
      <c r="BS2261" s="4"/>
      <c r="BT2261" s="4"/>
      <c r="BU2261" s="4"/>
      <c r="BV2261" s="4"/>
      <c r="BW2261" s="4"/>
      <c r="BX2261" s="4"/>
      <c r="BY2261" s="4"/>
      <c r="BZ2261" s="4"/>
      <c r="CA2261" s="4"/>
      <c r="CB2261" s="4"/>
      <c r="CC2261" s="4"/>
      <c r="CD2261" s="4"/>
      <c r="CE2261" s="4"/>
      <c r="CF2261" s="4"/>
      <c r="CG2261" s="4"/>
      <c r="CH2261" s="4"/>
      <c r="CI2261" s="4"/>
      <c r="CJ2261" s="4"/>
      <c r="CK2261" s="4"/>
      <c r="CL2261" s="4"/>
      <c r="CM2261" s="4"/>
    </row>
    <row r="2262" ht="14.25" customHeight="1">
      <c r="A2262" s="1"/>
      <c r="B2262" s="103" t="str">
        <f t="shared" si="4"/>
        <v>Thêm</v>
      </c>
      <c r="C2262" s="4"/>
      <c r="D2262" s="4"/>
      <c r="E2262" s="4"/>
      <c r="F2262" s="4"/>
      <c r="G2262" s="4"/>
      <c r="H2262" s="4"/>
      <c r="I2262" s="4"/>
      <c r="J2262" s="4"/>
      <c r="K2262" s="4"/>
      <c r="L2262" s="4"/>
      <c r="M2262" s="4"/>
      <c r="N2262" s="4"/>
      <c r="O2262" s="4"/>
      <c r="P2262" s="4"/>
      <c r="Q2262" s="4"/>
      <c r="R2262" s="4"/>
      <c r="S2262" s="4"/>
      <c r="T2262" s="4"/>
      <c r="U2262" s="4"/>
      <c r="V2262" s="4"/>
      <c r="W2262" s="4"/>
      <c r="X2262" s="4"/>
      <c r="Y2262" s="4"/>
      <c r="Z2262" s="4"/>
      <c r="AA2262" s="4"/>
      <c r="AB2262" s="4"/>
      <c r="AC2262" s="4"/>
      <c r="AD2262" s="20"/>
      <c r="AE2262" s="4"/>
      <c r="AF2262" s="4"/>
      <c r="AG2262" s="4"/>
      <c r="AH2262" s="4"/>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c r="BI2262" s="4"/>
      <c r="BJ2262" s="243" t="str">
        <f t="shared" si="191"/>
        <v/>
      </c>
      <c r="BK2262" s="4"/>
      <c r="BL2262" s="4"/>
      <c r="BM2262" s="4"/>
      <c r="BN2262" s="4"/>
      <c r="BO2262" s="4"/>
      <c r="BP2262" s="4"/>
      <c r="BQ2262" s="4"/>
      <c r="BR2262" s="4"/>
      <c r="BS2262" s="4"/>
      <c r="BT2262" s="4"/>
      <c r="BU2262" s="4"/>
      <c r="BV2262" s="4"/>
      <c r="BW2262" s="4"/>
      <c r="BX2262" s="4"/>
      <c r="BY2262" s="4"/>
      <c r="BZ2262" s="4"/>
      <c r="CA2262" s="4"/>
      <c r="CB2262" s="4"/>
      <c r="CC2262" s="4"/>
      <c r="CD2262" s="4"/>
      <c r="CE2262" s="4"/>
      <c r="CF2262" s="4"/>
      <c r="CG2262" s="4"/>
      <c r="CH2262" s="4"/>
      <c r="CI2262" s="4"/>
      <c r="CJ2262" s="4"/>
      <c r="CK2262" s="4"/>
      <c r="CL2262" s="4"/>
      <c r="CM2262" s="4"/>
    </row>
    <row r="2263" ht="14.25" customHeight="1">
      <c r="A2263" s="1"/>
      <c r="B2263" s="103" t="str">
        <f t="shared" si="4"/>
        <v>Thêm</v>
      </c>
      <c r="C2263" s="4"/>
      <c r="D2263" s="4"/>
      <c r="E2263" s="4"/>
      <c r="F2263" s="4"/>
      <c r="G2263" s="4"/>
      <c r="H2263" s="4"/>
      <c r="I2263" s="4"/>
      <c r="J2263" s="4"/>
      <c r="K2263" s="4"/>
      <c r="L2263" s="4"/>
      <c r="M2263" s="4"/>
      <c r="N2263" s="4"/>
      <c r="O2263" s="4"/>
      <c r="P2263" s="4"/>
      <c r="Q2263" s="4"/>
      <c r="R2263" s="4"/>
      <c r="S2263" s="4"/>
      <c r="T2263" s="4"/>
      <c r="U2263" s="4"/>
      <c r="V2263" s="4"/>
      <c r="W2263" s="4"/>
      <c r="X2263" s="4"/>
      <c r="Y2263" s="4"/>
      <c r="Z2263" s="4"/>
      <c r="AA2263" s="4"/>
      <c r="AB2263" s="4"/>
      <c r="AC2263" s="4"/>
      <c r="AD2263" s="20"/>
      <c r="AE2263" s="4"/>
      <c r="AF2263" s="4"/>
      <c r="AG2263" s="4"/>
      <c r="AH2263" s="4"/>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c r="BI2263" s="4"/>
      <c r="BJ2263" s="243" t="str">
        <f t="shared" si="191"/>
        <v/>
      </c>
      <c r="BK2263" s="4"/>
      <c r="BL2263" s="4"/>
      <c r="BM2263" s="4"/>
      <c r="BN2263" s="4"/>
      <c r="BO2263" s="4"/>
      <c r="BP2263" s="4"/>
      <c r="BQ2263" s="4"/>
      <c r="BR2263" s="4"/>
      <c r="BS2263" s="4"/>
      <c r="BT2263" s="4"/>
      <c r="BU2263" s="4"/>
      <c r="BV2263" s="4"/>
      <c r="BW2263" s="4"/>
      <c r="BX2263" s="4"/>
      <c r="BY2263" s="4"/>
      <c r="BZ2263" s="4"/>
      <c r="CA2263" s="4"/>
      <c r="CB2263" s="4"/>
      <c r="CC2263" s="4"/>
      <c r="CD2263" s="4"/>
      <c r="CE2263" s="4"/>
      <c r="CF2263" s="4"/>
      <c r="CG2263" s="4"/>
      <c r="CH2263" s="4"/>
      <c r="CI2263" s="4"/>
      <c r="CJ2263" s="4"/>
      <c r="CK2263" s="4"/>
      <c r="CL2263" s="4"/>
      <c r="CM2263" s="4"/>
    </row>
    <row r="2264" ht="14.25" customHeight="1">
      <c r="A2264" s="1"/>
      <c r="B2264" s="103" t="str">
        <f t="shared" si="4"/>
        <v>Thêm</v>
      </c>
      <c r="C2264" s="4"/>
      <c r="D2264" s="4"/>
      <c r="E2264" s="4"/>
      <c r="F2264" s="4"/>
      <c r="G2264" s="4"/>
      <c r="H2264" s="4"/>
      <c r="I2264" s="4"/>
      <c r="J2264" s="4"/>
      <c r="K2264" s="4"/>
      <c r="L2264" s="4"/>
      <c r="M2264" s="4"/>
      <c r="N2264" s="4"/>
      <c r="O2264" s="4"/>
      <c r="P2264" s="4"/>
      <c r="Q2264" s="4"/>
      <c r="R2264" s="4"/>
      <c r="S2264" s="4"/>
      <c r="T2264" s="4"/>
      <c r="U2264" s="4"/>
      <c r="V2264" s="4"/>
      <c r="W2264" s="4"/>
      <c r="X2264" s="4"/>
      <c r="Y2264" s="4"/>
      <c r="Z2264" s="4"/>
      <c r="AA2264" s="4"/>
      <c r="AB2264" s="4"/>
      <c r="AC2264" s="4"/>
      <c r="AD2264" s="20"/>
      <c r="AE2264" s="4"/>
      <c r="AF2264" s="4"/>
      <c r="AG2264" s="4"/>
      <c r="AH2264" s="4"/>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c r="BI2264" s="4"/>
      <c r="BJ2264" s="243" t="str">
        <f t="shared" si="191"/>
        <v/>
      </c>
      <c r="BK2264" s="4"/>
      <c r="BL2264" s="4"/>
      <c r="BM2264" s="4"/>
      <c r="BN2264" s="4"/>
      <c r="BO2264" s="4"/>
      <c r="BP2264" s="4"/>
      <c r="BQ2264" s="4"/>
      <c r="BR2264" s="4"/>
      <c r="BS2264" s="4"/>
      <c r="BT2264" s="4"/>
      <c r="BU2264" s="4"/>
      <c r="BV2264" s="4"/>
      <c r="BW2264" s="4"/>
      <c r="BX2264" s="4"/>
      <c r="BY2264" s="4"/>
      <c r="BZ2264" s="4"/>
      <c r="CA2264" s="4"/>
      <c r="CB2264" s="4"/>
      <c r="CC2264" s="4"/>
      <c r="CD2264" s="4"/>
      <c r="CE2264" s="4"/>
      <c r="CF2264" s="4"/>
      <c r="CG2264" s="4"/>
      <c r="CH2264" s="4"/>
      <c r="CI2264" s="4"/>
      <c r="CJ2264" s="4"/>
      <c r="CK2264" s="4"/>
      <c r="CL2264" s="4"/>
      <c r="CM2264" s="4"/>
    </row>
    <row r="2265" ht="14.25" customHeight="1">
      <c r="A2265" s="1"/>
      <c r="B2265" s="103" t="str">
        <f t="shared" si="4"/>
        <v>Thêm</v>
      </c>
      <c r="C2265" s="4"/>
      <c r="D2265" s="4"/>
      <c r="E2265" s="4"/>
      <c r="F2265" s="4"/>
      <c r="G2265" s="4"/>
      <c r="H2265" s="4"/>
      <c r="I2265" s="4"/>
      <c r="J2265" s="4"/>
      <c r="K2265" s="4"/>
      <c r="L2265" s="4"/>
      <c r="M2265" s="4"/>
      <c r="N2265" s="4"/>
      <c r="O2265" s="4"/>
      <c r="P2265" s="4"/>
      <c r="Q2265" s="4"/>
      <c r="R2265" s="4"/>
      <c r="S2265" s="4"/>
      <c r="T2265" s="4"/>
      <c r="U2265" s="4"/>
      <c r="V2265" s="4"/>
      <c r="W2265" s="4"/>
      <c r="X2265" s="4"/>
      <c r="Y2265" s="4"/>
      <c r="Z2265" s="4"/>
      <c r="AA2265" s="4"/>
      <c r="AB2265" s="4"/>
      <c r="AC2265" s="4"/>
      <c r="AD2265" s="20"/>
      <c r="AE2265" s="4"/>
      <c r="AF2265" s="4"/>
      <c r="AG2265" s="4"/>
      <c r="AH2265" s="4"/>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c r="BI2265" s="4"/>
      <c r="BJ2265" s="243" t="str">
        <f t="shared" si="191"/>
        <v/>
      </c>
      <c r="BK2265" s="4"/>
      <c r="BL2265" s="4"/>
      <c r="BM2265" s="4"/>
      <c r="BN2265" s="4"/>
      <c r="BO2265" s="4"/>
      <c r="BP2265" s="4"/>
      <c r="BQ2265" s="4"/>
      <c r="BR2265" s="4"/>
      <c r="BS2265" s="4"/>
      <c r="BT2265" s="4"/>
      <c r="BU2265" s="4"/>
      <c r="BV2265" s="4"/>
      <c r="BW2265" s="4"/>
      <c r="BX2265" s="4"/>
      <c r="BY2265" s="4"/>
      <c r="BZ2265" s="4"/>
      <c r="CA2265" s="4"/>
      <c r="CB2265" s="4"/>
      <c r="CC2265" s="4"/>
      <c r="CD2265" s="4"/>
      <c r="CE2265" s="4"/>
      <c r="CF2265" s="4"/>
      <c r="CG2265" s="4"/>
      <c r="CH2265" s="4"/>
      <c r="CI2265" s="4"/>
      <c r="CJ2265" s="4"/>
      <c r="CK2265" s="4"/>
      <c r="CL2265" s="4"/>
      <c r="CM2265" s="4"/>
    </row>
    <row r="2266" ht="14.25" customHeight="1">
      <c r="A2266" s="1"/>
      <c r="B2266" s="103" t="str">
        <f t="shared" si="4"/>
        <v>Thêm</v>
      </c>
      <c r="C2266" s="4"/>
      <c r="D2266" s="4"/>
      <c r="E2266" s="4"/>
      <c r="F2266" s="4"/>
      <c r="G2266" s="4"/>
      <c r="H2266" s="4"/>
      <c r="I2266" s="4"/>
      <c r="J2266" s="4"/>
      <c r="K2266" s="4"/>
      <c r="L2266" s="4"/>
      <c r="M2266" s="4"/>
      <c r="N2266" s="4"/>
      <c r="O2266" s="4"/>
      <c r="P2266" s="4"/>
      <c r="Q2266" s="4"/>
      <c r="R2266" s="4"/>
      <c r="S2266" s="4"/>
      <c r="T2266" s="4"/>
      <c r="U2266" s="4"/>
      <c r="V2266" s="4"/>
      <c r="W2266" s="4"/>
      <c r="X2266" s="4"/>
      <c r="Y2266" s="4"/>
      <c r="Z2266" s="4"/>
      <c r="AA2266" s="4"/>
      <c r="AB2266" s="4"/>
      <c r="AC2266" s="4"/>
      <c r="AD2266" s="20"/>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c r="BI2266" s="4"/>
      <c r="BJ2266" s="243" t="str">
        <f t="shared" si="191"/>
        <v/>
      </c>
      <c r="BK2266" s="4"/>
      <c r="BL2266" s="4"/>
      <c r="BM2266" s="4"/>
      <c r="BN2266" s="4"/>
      <c r="BO2266" s="4"/>
      <c r="BP2266" s="4"/>
      <c r="BQ2266" s="4"/>
      <c r="BR2266" s="4"/>
      <c r="BS2266" s="4"/>
      <c r="BT2266" s="4"/>
      <c r="BU2266" s="4"/>
      <c r="BV2266" s="4"/>
      <c r="BW2266" s="4"/>
      <c r="BX2266" s="4"/>
      <c r="BY2266" s="4"/>
      <c r="BZ2266" s="4"/>
      <c r="CA2266" s="4"/>
      <c r="CB2266" s="4"/>
      <c r="CC2266" s="4"/>
      <c r="CD2266" s="4"/>
      <c r="CE2266" s="4"/>
      <c r="CF2266" s="4"/>
      <c r="CG2266" s="4"/>
      <c r="CH2266" s="4"/>
      <c r="CI2266" s="4"/>
      <c r="CJ2266" s="4"/>
      <c r="CK2266" s="4"/>
      <c r="CL2266" s="4"/>
      <c r="CM2266" s="4"/>
    </row>
    <row r="2267" ht="14.25" customHeight="1">
      <c r="A2267" s="1"/>
      <c r="B2267" s="103" t="str">
        <f t="shared" si="4"/>
        <v>Thêm</v>
      </c>
      <c r="C2267" s="4"/>
      <c r="D2267" s="4"/>
      <c r="E2267" s="4"/>
      <c r="F2267" s="4"/>
      <c r="G2267" s="4"/>
      <c r="H2267" s="4"/>
      <c r="I2267" s="4"/>
      <c r="J2267" s="4"/>
      <c r="K2267" s="4"/>
      <c r="L2267" s="4"/>
      <c r="M2267" s="4"/>
      <c r="N2267" s="4"/>
      <c r="O2267" s="4"/>
      <c r="P2267" s="4"/>
      <c r="Q2267" s="4"/>
      <c r="R2267" s="4"/>
      <c r="S2267" s="4"/>
      <c r="T2267" s="4"/>
      <c r="U2267" s="4"/>
      <c r="V2267" s="4"/>
      <c r="W2267" s="4"/>
      <c r="X2267" s="4"/>
      <c r="Y2267" s="4"/>
      <c r="Z2267" s="4"/>
      <c r="AA2267" s="4"/>
      <c r="AB2267" s="4"/>
      <c r="AC2267" s="4"/>
      <c r="AD2267" s="20"/>
      <c r="AE2267" s="4"/>
      <c r="AF2267" s="4"/>
      <c r="AG2267" s="4"/>
      <c r="AH2267" s="4"/>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4"/>
      <c r="BH2267" s="4"/>
      <c r="BI2267" s="4"/>
      <c r="BJ2267" s="243" t="str">
        <f t="shared" si="191"/>
        <v/>
      </c>
      <c r="BK2267" s="4"/>
      <c r="BL2267" s="4"/>
      <c r="BM2267" s="4"/>
      <c r="BN2267" s="4"/>
      <c r="BO2267" s="4"/>
      <c r="BP2267" s="4"/>
      <c r="BQ2267" s="4"/>
      <c r="BR2267" s="4"/>
      <c r="BS2267" s="4"/>
      <c r="BT2267" s="4"/>
      <c r="BU2267" s="4"/>
      <c r="BV2267" s="4"/>
      <c r="BW2267" s="4"/>
      <c r="BX2267" s="4"/>
      <c r="BY2267" s="4"/>
      <c r="BZ2267" s="4"/>
      <c r="CA2267" s="4"/>
      <c r="CB2267" s="4"/>
      <c r="CC2267" s="4"/>
      <c r="CD2267" s="4"/>
      <c r="CE2267" s="4"/>
      <c r="CF2267" s="4"/>
      <c r="CG2267" s="4"/>
      <c r="CH2267" s="4"/>
      <c r="CI2267" s="4"/>
      <c r="CJ2267" s="4"/>
      <c r="CK2267" s="4"/>
      <c r="CL2267" s="4"/>
      <c r="CM2267" s="4"/>
    </row>
    <row r="2268" ht="14.25" customHeight="1">
      <c r="A2268" s="1"/>
      <c r="B2268" s="103" t="str">
        <f t="shared" si="4"/>
        <v>Thêm</v>
      </c>
      <c r="C2268" s="4"/>
      <c r="D2268" s="4"/>
      <c r="E2268" s="4"/>
      <c r="F2268" s="4"/>
      <c r="G2268" s="4"/>
      <c r="H2268" s="4"/>
      <c r="I2268" s="4"/>
      <c r="J2268" s="4"/>
      <c r="K2268" s="4"/>
      <c r="L2268" s="4"/>
      <c r="M2268" s="4"/>
      <c r="N2268" s="4"/>
      <c r="O2268" s="4"/>
      <c r="P2268" s="4"/>
      <c r="Q2268" s="4"/>
      <c r="R2268" s="4"/>
      <c r="S2268" s="4"/>
      <c r="T2268" s="4"/>
      <c r="U2268" s="4"/>
      <c r="V2268" s="4"/>
      <c r="W2268" s="4"/>
      <c r="X2268" s="4"/>
      <c r="Y2268" s="4"/>
      <c r="Z2268" s="4"/>
      <c r="AA2268" s="4"/>
      <c r="AB2268" s="4"/>
      <c r="AC2268" s="4"/>
      <c r="AD2268" s="20"/>
      <c r="AE2268" s="4"/>
      <c r="AF2268" s="4"/>
      <c r="AG2268" s="4"/>
      <c r="AH2268" s="4"/>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c r="BI2268" s="4"/>
      <c r="BJ2268" s="243" t="str">
        <f t="shared" si="191"/>
        <v/>
      </c>
      <c r="BK2268" s="4"/>
      <c r="BL2268" s="4"/>
      <c r="BM2268" s="4"/>
      <c r="BN2268" s="4"/>
      <c r="BO2268" s="4"/>
      <c r="BP2268" s="4"/>
      <c r="BQ2268" s="4"/>
      <c r="BR2268" s="4"/>
      <c r="BS2268" s="4"/>
      <c r="BT2268" s="4"/>
      <c r="BU2268" s="4"/>
      <c r="BV2268" s="4"/>
      <c r="BW2268" s="4"/>
      <c r="BX2268" s="4"/>
      <c r="BY2268" s="4"/>
      <c r="BZ2268" s="4"/>
      <c r="CA2268" s="4"/>
      <c r="CB2268" s="4"/>
      <c r="CC2268" s="4"/>
      <c r="CD2268" s="4"/>
      <c r="CE2268" s="4"/>
      <c r="CF2268" s="4"/>
      <c r="CG2268" s="4"/>
      <c r="CH2268" s="4"/>
      <c r="CI2268" s="4"/>
      <c r="CJ2268" s="4"/>
      <c r="CK2268" s="4"/>
      <c r="CL2268" s="4"/>
      <c r="CM2268" s="4"/>
    </row>
    <row r="2269" ht="14.25" customHeight="1">
      <c r="A2269" s="1"/>
      <c r="B2269" s="103" t="str">
        <f t="shared" si="4"/>
        <v>Thêm</v>
      </c>
      <c r="C2269" s="4"/>
      <c r="D2269" s="4"/>
      <c r="E2269" s="4"/>
      <c r="F2269" s="4"/>
      <c r="G2269" s="4"/>
      <c r="H2269" s="4"/>
      <c r="I2269" s="4"/>
      <c r="J2269" s="4"/>
      <c r="K2269" s="4"/>
      <c r="L2269" s="4"/>
      <c r="M2269" s="4"/>
      <c r="N2269" s="4"/>
      <c r="O2269" s="4"/>
      <c r="P2269" s="4"/>
      <c r="Q2269" s="4"/>
      <c r="R2269" s="4"/>
      <c r="S2269" s="4"/>
      <c r="T2269" s="4"/>
      <c r="U2269" s="4"/>
      <c r="V2269" s="4"/>
      <c r="W2269" s="4"/>
      <c r="X2269" s="4"/>
      <c r="Y2269" s="4"/>
      <c r="Z2269" s="4"/>
      <c r="AA2269" s="4"/>
      <c r="AB2269" s="4"/>
      <c r="AC2269" s="4"/>
      <c r="AD2269" s="20"/>
      <c r="AE2269" s="4"/>
      <c r="AF2269" s="4"/>
      <c r="AG2269" s="4"/>
      <c r="AH2269" s="4"/>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4"/>
      <c r="BH2269" s="4"/>
      <c r="BI2269" s="4"/>
      <c r="BJ2269" s="243" t="str">
        <f t="shared" si="191"/>
        <v/>
      </c>
      <c r="BK2269" s="4"/>
      <c r="BL2269" s="4"/>
      <c r="BM2269" s="4"/>
      <c r="BN2269" s="4"/>
      <c r="BO2269" s="4"/>
      <c r="BP2269" s="4"/>
      <c r="BQ2269" s="4"/>
      <c r="BR2269" s="4"/>
      <c r="BS2269" s="4"/>
      <c r="BT2269" s="4"/>
      <c r="BU2269" s="4"/>
      <c r="BV2269" s="4"/>
      <c r="BW2269" s="4"/>
      <c r="BX2269" s="4"/>
      <c r="BY2269" s="4"/>
      <c r="BZ2269" s="4"/>
      <c r="CA2269" s="4"/>
      <c r="CB2269" s="4"/>
      <c r="CC2269" s="4"/>
      <c r="CD2269" s="4"/>
      <c r="CE2269" s="4"/>
      <c r="CF2269" s="4"/>
      <c r="CG2269" s="4"/>
      <c r="CH2269" s="4"/>
      <c r="CI2269" s="4"/>
      <c r="CJ2269" s="4"/>
      <c r="CK2269" s="4"/>
      <c r="CL2269" s="4"/>
      <c r="CM2269" s="4"/>
    </row>
    <row r="2270" ht="14.25" customHeight="1">
      <c r="A2270" s="1"/>
      <c r="B2270" s="103" t="str">
        <f t="shared" si="4"/>
        <v>Thêm</v>
      </c>
      <c r="C2270" s="4"/>
      <c r="D2270" s="4"/>
      <c r="E2270" s="4"/>
      <c r="F2270" s="4"/>
      <c r="G2270" s="4"/>
      <c r="H2270" s="4"/>
      <c r="I2270" s="4"/>
      <c r="J2270" s="4"/>
      <c r="K2270" s="4"/>
      <c r="L2270" s="4"/>
      <c r="M2270" s="4"/>
      <c r="N2270" s="4"/>
      <c r="O2270" s="4"/>
      <c r="P2270" s="4"/>
      <c r="Q2270" s="4"/>
      <c r="R2270" s="4"/>
      <c r="S2270" s="4"/>
      <c r="T2270" s="4"/>
      <c r="U2270" s="4"/>
      <c r="V2270" s="4"/>
      <c r="W2270" s="4"/>
      <c r="X2270" s="4"/>
      <c r="Y2270" s="4"/>
      <c r="Z2270" s="4"/>
      <c r="AA2270" s="4"/>
      <c r="AB2270" s="4"/>
      <c r="AC2270" s="4"/>
      <c r="AD2270" s="20"/>
      <c r="AE2270" s="4"/>
      <c r="AF2270" s="4"/>
      <c r="AG2270" s="4"/>
      <c r="AH2270" s="4"/>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4"/>
      <c r="BH2270" s="4"/>
      <c r="BI2270" s="4"/>
      <c r="BJ2270" s="243" t="str">
        <f t="shared" si="191"/>
        <v/>
      </c>
      <c r="BK2270" s="4"/>
      <c r="BL2270" s="4"/>
      <c r="BM2270" s="4"/>
      <c r="BN2270" s="4"/>
      <c r="BO2270" s="4"/>
      <c r="BP2270" s="4"/>
      <c r="BQ2270" s="4"/>
      <c r="BR2270" s="4"/>
      <c r="BS2270" s="4"/>
      <c r="BT2270" s="4"/>
      <c r="BU2270" s="4"/>
      <c r="BV2270" s="4"/>
      <c r="BW2270" s="4"/>
      <c r="BX2270" s="4"/>
      <c r="BY2270" s="4"/>
      <c r="BZ2270" s="4"/>
      <c r="CA2270" s="4"/>
      <c r="CB2270" s="4"/>
      <c r="CC2270" s="4"/>
      <c r="CD2270" s="4"/>
      <c r="CE2270" s="4"/>
      <c r="CF2270" s="4"/>
      <c r="CG2270" s="4"/>
      <c r="CH2270" s="4"/>
      <c r="CI2270" s="4"/>
      <c r="CJ2270" s="4"/>
      <c r="CK2270" s="4"/>
      <c r="CL2270" s="4"/>
      <c r="CM2270" s="4"/>
    </row>
    <row r="2271" ht="14.25" customHeight="1">
      <c r="A2271" s="1"/>
      <c r="B2271" s="103" t="str">
        <f t="shared" si="4"/>
        <v>Thêm</v>
      </c>
      <c r="C2271" s="4"/>
      <c r="D2271" s="4"/>
      <c r="E2271" s="4"/>
      <c r="F2271" s="4"/>
      <c r="G2271" s="4"/>
      <c r="H2271" s="4"/>
      <c r="I2271" s="4"/>
      <c r="J2271" s="4"/>
      <c r="K2271" s="4"/>
      <c r="L2271" s="4"/>
      <c r="M2271" s="4"/>
      <c r="N2271" s="4"/>
      <c r="O2271" s="4"/>
      <c r="P2271" s="4"/>
      <c r="Q2271" s="4"/>
      <c r="R2271" s="4"/>
      <c r="S2271" s="4"/>
      <c r="T2271" s="4"/>
      <c r="U2271" s="4"/>
      <c r="V2271" s="4"/>
      <c r="W2271" s="4"/>
      <c r="X2271" s="4"/>
      <c r="Y2271" s="4"/>
      <c r="Z2271" s="4"/>
      <c r="AA2271" s="4"/>
      <c r="AB2271" s="4"/>
      <c r="AC2271" s="4"/>
      <c r="AD2271" s="20"/>
      <c r="AE2271" s="4"/>
      <c r="AF2271" s="4"/>
      <c r="AG2271" s="4"/>
      <c r="AH2271" s="4"/>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c r="BI2271" s="4"/>
      <c r="BJ2271" s="243" t="str">
        <f t="shared" si="191"/>
        <v/>
      </c>
      <c r="BK2271" s="4"/>
      <c r="BL2271" s="4"/>
      <c r="BM2271" s="4"/>
      <c r="BN2271" s="4"/>
      <c r="BO2271" s="4"/>
      <c r="BP2271" s="4"/>
      <c r="BQ2271" s="4"/>
      <c r="BR2271" s="4"/>
      <c r="BS2271" s="4"/>
      <c r="BT2271" s="4"/>
      <c r="BU2271" s="4"/>
      <c r="BV2271" s="4"/>
      <c r="BW2271" s="4"/>
      <c r="BX2271" s="4"/>
      <c r="BY2271" s="4"/>
      <c r="BZ2271" s="4"/>
      <c r="CA2271" s="4"/>
      <c r="CB2271" s="4"/>
      <c r="CC2271" s="4"/>
      <c r="CD2271" s="4"/>
      <c r="CE2271" s="4"/>
      <c r="CF2271" s="4"/>
      <c r="CG2271" s="4"/>
      <c r="CH2271" s="4"/>
      <c r="CI2271" s="4"/>
      <c r="CJ2271" s="4"/>
      <c r="CK2271" s="4"/>
      <c r="CL2271" s="4"/>
      <c r="CM2271" s="4"/>
    </row>
    <row r="2272" ht="14.25" customHeight="1">
      <c r="A2272" s="1"/>
      <c r="B2272" s="103" t="str">
        <f t="shared" si="4"/>
        <v>Thêm</v>
      </c>
      <c r="C2272" s="4"/>
      <c r="D2272" s="4"/>
      <c r="E2272" s="4"/>
      <c r="F2272" s="4"/>
      <c r="G2272" s="4"/>
      <c r="H2272" s="4"/>
      <c r="I2272" s="4"/>
      <c r="J2272" s="4"/>
      <c r="K2272" s="4"/>
      <c r="L2272" s="4"/>
      <c r="M2272" s="4"/>
      <c r="N2272" s="4"/>
      <c r="O2272" s="4"/>
      <c r="P2272" s="4"/>
      <c r="Q2272" s="4"/>
      <c r="R2272" s="4"/>
      <c r="S2272" s="4"/>
      <c r="T2272" s="4"/>
      <c r="U2272" s="4"/>
      <c r="V2272" s="4"/>
      <c r="W2272" s="4"/>
      <c r="X2272" s="4"/>
      <c r="Y2272" s="4"/>
      <c r="Z2272" s="4"/>
      <c r="AA2272" s="4"/>
      <c r="AB2272" s="4"/>
      <c r="AC2272" s="4"/>
      <c r="AD2272" s="20"/>
      <c r="AE2272" s="4"/>
      <c r="AF2272" s="4"/>
      <c r="AG2272" s="4"/>
      <c r="AH2272" s="4"/>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c r="BI2272" s="4"/>
      <c r="BJ2272" s="243" t="str">
        <f t="shared" si="191"/>
        <v/>
      </c>
      <c r="BK2272" s="4"/>
      <c r="BL2272" s="4"/>
      <c r="BM2272" s="4"/>
      <c r="BN2272" s="4"/>
      <c r="BO2272" s="4"/>
      <c r="BP2272" s="4"/>
      <c r="BQ2272" s="4"/>
      <c r="BR2272" s="4"/>
      <c r="BS2272" s="4"/>
      <c r="BT2272" s="4"/>
      <c r="BU2272" s="4"/>
      <c r="BV2272" s="4"/>
      <c r="BW2272" s="4"/>
      <c r="BX2272" s="4"/>
      <c r="BY2272" s="4"/>
      <c r="BZ2272" s="4"/>
      <c r="CA2272" s="4"/>
      <c r="CB2272" s="4"/>
      <c r="CC2272" s="4"/>
      <c r="CD2272" s="4"/>
      <c r="CE2272" s="4"/>
      <c r="CF2272" s="4"/>
      <c r="CG2272" s="4"/>
      <c r="CH2272" s="4"/>
      <c r="CI2272" s="4"/>
      <c r="CJ2272" s="4"/>
      <c r="CK2272" s="4"/>
      <c r="CL2272" s="4"/>
      <c r="CM2272" s="4"/>
    </row>
    <row r="2273" ht="14.25" customHeight="1">
      <c r="A2273" s="1"/>
      <c r="B2273" s="103" t="str">
        <f t="shared" si="4"/>
        <v>Thêm</v>
      </c>
      <c r="C2273" s="4"/>
      <c r="D2273" s="4"/>
      <c r="E2273" s="4"/>
      <c r="F2273" s="4"/>
      <c r="G2273" s="4"/>
      <c r="H2273" s="4"/>
      <c r="I2273" s="4"/>
      <c r="J2273" s="4"/>
      <c r="K2273" s="4"/>
      <c r="L2273" s="4"/>
      <c r="M2273" s="4"/>
      <c r="N2273" s="4"/>
      <c r="O2273" s="4"/>
      <c r="P2273" s="4"/>
      <c r="Q2273" s="4"/>
      <c r="R2273" s="4"/>
      <c r="S2273" s="4"/>
      <c r="T2273" s="4"/>
      <c r="U2273" s="4"/>
      <c r="V2273" s="4"/>
      <c r="W2273" s="4"/>
      <c r="X2273" s="4"/>
      <c r="Y2273" s="4"/>
      <c r="Z2273" s="4"/>
      <c r="AA2273" s="4"/>
      <c r="AB2273" s="4"/>
      <c r="AC2273" s="4"/>
      <c r="AD2273" s="20"/>
      <c r="AE2273" s="4"/>
      <c r="AF2273" s="4"/>
      <c r="AG2273" s="4"/>
      <c r="AH2273" s="4"/>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4"/>
      <c r="BH2273" s="4"/>
      <c r="BI2273" s="4"/>
      <c r="BJ2273" s="243" t="str">
        <f t="shared" si="191"/>
        <v/>
      </c>
      <c r="BK2273" s="4"/>
      <c r="BL2273" s="4"/>
      <c r="BM2273" s="4"/>
      <c r="BN2273" s="4"/>
      <c r="BO2273" s="4"/>
      <c r="BP2273" s="4"/>
      <c r="BQ2273" s="4"/>
      <c r="BR2273" s="4"/>
      <c r="BS2273" s="4"/>
      <c r="BT2273" s="4"/>
      <c r="BU2273" s="4"/>
      <c r="BV2273" s="4"/>
      <c r="BW2273" s="4"/>
      <c r="BX2273" s="4"/>
      <c r="BY2273" s="4"/>
      <c r="BZ2273" s="4"/>
      <c r="CA2273" s="4"/>
      <c r="CB2273" s="4"/>
      <c r="CC2273" s="4"/>
      <c r="CD2273" s="4"/>
      <c r="CE2273" s="4"/>
      <c r="CF2273" s="4"/>
      <c r="CG2273" s="4"/>
      <c r="CH2273" s="4"/>
      <c r="CI2273" s="4"/>
      <c r="CJ2273" s="4"/>
      <c r="CK2273" s="4"/>
      <c r="CL2273" s="4"/>
      <c r="CM2273" s="4"/>
    </row>
    <row r="2274" ht="14.25" customHeight="1">
      <c r="A2274" s="1"/>
      <c r="B2274" s="103" t="str">
        <f t="shared" si="4"/>
        <v>Thêm</v>
      </c>
      <c r="C2274" s="4"/>
      <c r="D2274" s="4"/>
      <c r="E2274" s="4"/>
      <c r="F2274" s="4"/>
      <c r="G2274" s="4"/>
      <c r="H2274" s="4"/>
      <c r="I2274" s="4"/>
      <c r="J2274" s="4"/>
      <c r="K2274" s="4"/>
      <c r="L2274" s="4"/>
      <c r="M2274" s="4"/>
      <c r="N2274" s="4"/>
      <c r="O2274" s="4"/>
      <c r="P2274" s="4"/>
      <c r="Q2274" s="4"/>
      <c r="R2274" s="4"/>
      <c r="S2274" s="4"/>
      <c r="T2274" s="4"/>
      <c r="U2274" s="4"/>
      <c r="V2274" s="4"/>
      <c r="W2274" s="4"/>
      <c r="X2274" s="4"/>
      <c r="Y2274" s="4"/>
      <c r="Z2274" s="4"/>
      <c r="AA2274" s="4"/>
      <c r="AB2274" s="4"/>
      <c r="AC2274" s="4"/>
      <c r="AD2274" s="20"/>
      <c r="AE2274" s="4"/>
      <c r="AF2274" s="4"/>
      <c r="AG2274" s="4"/>
      <c r="AH2274" s="4"/>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c r="BI2274" s="4"/>
      <c r="BJ2274" s="243" t="str">
        <f t="shared" si="191"/>
        <v/>
      </c>
      <c r="BK2274" s="4"/>
      <c r="BL2274" s="4"/>
      <c r="BM2274" s="4"/>
      <c r="BN2274" s="4"/>
      <c r="BO2274" s="4"/>
      <c r="BP2274" s="4"/>
      <c r="BQ2274" s="4"/>
      <c r="BR2274" s="4"/>
      <c r="BS2274" s="4"/>
      <c r="BT2274" s="4"/>
      <c r="BU2274" s="4"/>
      <c r="BV2274" s="4"/>
      <c r="BW2274" s="4"/>
      <c r="BX2274" s="4"/>
      <c r="BY2274" s="4"/>
      <c r="BZ2274" s="4"/>
      <c r="CA2274" s="4"/>
      <c r="CB2274" s="4"/>
      <c r="CC2274" s="4"/>
      <c r="CD2274" s="4"/>
      <c r="CE2274" s="4"/>
      <c r="CF2274" s="4"/>
      <c r="CG2274" s="4"/>
      <c r="CH2274" s="4"/>
      <c r="CI2274" s="4"/>
      <c r="CJ2274" s="4"/>
      <c r="CK2274" s="4"/>
      <c r="CL2274" s="4"/>
      <c r="CM2274" s="4"/>
    </row>
    <row r="2275" ht="14.25" customHeight="1">
      <c r="A2275" s="1"/>
      <c r="B2275" s="103" t="str">
        <f t="shared" si="4"/>
        <v>Thêm</v>
      </c>
      <c r="C2275" s="4"/>
      <c r="D2275" s="4"/>
      <c r="E2275" s="4"/>
      <c r="F2275" s="4"/>
      <c r="G2275" s="4"/>
      <c r="H2275" s="4"/>
      <c r="I2275" s="4"/>
      <c r="J2275" s="4"/>
      <c r="K2275" s="4"/>
      <c r="L2275" s="4"/>
      <c r="M2275" s="4"/>
      <c r="N2275" s="4"/>
      <c r="O2275" s="4"/>
      <c r="P2275" s="4"/>
      <c r="Q2275" s="4"/>
      <c r="R2275" s="4"/>
      <c r="S2275" s="4"/>
      <c r="T2275" s="4"/>
      <c r="U2275" s="4"/>
      <c r="V2275" s="4"/>
      <c r="W2275" s="4"/>
      <c r="X2275" s="4"/>
      <c r="Y2275" s="4"/>
      <c r="Z2275" s="4"/>
      <c r="AA2275" s="4"/>
      <c r="AB2275" s="4"/>
      <c r="AC2275" s="4"/>
      <c r="AD2275" s="20"/>
      <c r="AE2275" s="4"/>
      <c r="AF2275" s="4"/>
      <c r="AG2275" s="4"/>
      <c r="AH2275" s="4"/>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c r="BI2275" s="4"/>
      <c r="BJ2275" s="243" t="str">
        <f t="shared" si="191"/>
        <v/>
      </c>
      <c r="BK2275" s="4"/>
      <c r="BL2275" s="4"/>
      <c r="BM2275" s="4"/>
      <c r="BN2275" s="4"/>
      <c r="BO2275" s="4"/>
      <c r="BP2275" s="4"/>
      <c r="BQ2275" s="4"/>
      <c r="BR2275" s="4"/>
      <c r="BS2275" s="4"/>
      <c r="BT2275" s="4"/>
      <c r="BU2275" s="4"/>
      <c r="BV2275" s="4"/>
      <c r="BW2275" s="4"/>
      <c r="BX2275" s="4"/>
      <c r="BY2275" s="4"/>
      <c r="BZ2275" s="4"/>
      <c r="CA2275" s="4"/>
      <c r="CB2275" s="4"/>
      <c r="CC2275" s="4"/>
      <c r="CD2275" s="4"/>
      <c r="CE2275" s="4"/>
      <c r="CF2275" s="4"/>
      <c r="CG2275" s="4"/>
      <c r="CH2275" s="4"/>
      <c r="CI2275" s="4"/>
      <c r="CJ2275" s="4"/>
      <c r="CK2275" s="4"/>
      <c r="CL2275" s="4"/>
      <c r="CM2275" s="4"/>
    </row>
    <row r="2276" ht="14.25" customHeight="1">
      <c r="A2276" s="1"/>
      <c r="B2276" s="103" t="str">
        <f t="shared" si="4"/>
        <v>Thêm</v>
      </c>
      <c r="C2276" s="4"/>
      <c r="D2276" s="4"/>
      <c r="E2276" s="4"/>
      <c r="F2276" s="4"/>
      <c r="G2276" s="4"/>
      <c r="H2276" s="4"/>
      <c r="I2276" s="4"/>
      <c r="J2276" s="4"/>
      <c r="K2276" s="4"/>
      <c r="L2276" s="4"/>
      <c r="M2276" s="4"/>
      <c r="N2276" s="4"/>
      <c r="O2276" s="4"/>
      <c r="P2276" s="4"/>
      <c r="Q2276" s="4"/>
      <c r="R2276" s="4"/>
      <c r="S2276" s="4"/>
      <c r="T2276" s="4"/>
      <c r="U2276" s="4"/>
      <c r="V2276" s="4"/>
      <c r="W2276" s="4"/>
      <c r="X2276" s="4"/>
      <c r="Y2276" s="4"/>
      <c r="Z2276" s="4"/>
      <c r="AA2276" s="4"/>
      <c r="AB2276" s="4"/>
      <c r="AC2276" s="4"/>
      <c r="AD2276" s="20"/>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c r="BI2276" s="4"/>
      <c r="BJ2276" s="243" t="str">
        <f t="shared" si="191"/>
        <v/>
      </c>
      <c r="BK2276" s="4"/>
      <c r="BL2276" s="4"/>
      <c r="BM2276" s="4"/>
      <c r="BN2276" s="4"/>
      <c r="BO2276" s="4"/>
      <c r="BP2276" s="4"/>
      <c r="BQ2276" s="4"/>
      <c r="BR2276" s="4"/>
      <c r="BS2276" s="4"/>
      <c r="BT2276" s="4"/>
      <c r="BU2276" s="4"/>
      <c r="BV2276" s="4"/>
      <c r="BW2276" s="4"/>
      <c r="BX2276" s="4"/>
      <c r="BY2276" s="4"/>
      <c r="BZ2276" s="4"/>
      <c r="CA2276" s="4"/>
      <c r="CB2276" s="4"/>
      <c r="CC2276" s="4"/>
      <c r="CD2276" s="4"/>
      <c r="CE2276" s="4"/>
      <c r="CF2276" s="4"/>
      <c r="CG2276" s="4"/>
      <c r="CH2276" s="4"/>
      <c r="CI2276" s="4"/>
      <c r="CJ2276" s="4"/>
      <c r="CK2276" s="4"/>
      <c r="CL2276" s="4"/>
      <c r="CM2276" s="4"/>
    </row>
    <row r="2277" ht="14.25" customHeight="1">
      <c r="A2277" s="1"/>
      <c r="B2277" s="103" t="str">
        <f t="shared" si="4"/>
        <v>Thêm</v>
      </c>
      <c r="C2277" s="4"/>
      <c r="D2277" s="4"/>
      <c r="E2277" s="4"/>
      <c r="F2277" s="4"/>
      <c r="G2277" s="4"/>
      <c r="H2277" s="4"/>
      <c r="I2277" s="4"/>
      <c r="J2277" s="4"/>
      <c r="K2277" s="4"/>
      <c r="L2277" s="4"/>
      <c r="M2277" s="4"/>
      <c r="N2277" s="4"/>
      <c r="O2277" s="4"/>
      <c r="P2277" s="4"/>
      <c r="Q2277" s="4"/>
      <c r="R2277" s="4"/>
      <c r="S2277" s="4"/>
      <c r="T2277" s="4"/>
      <c r="U2277" s="4"/>
      <c r="V2277" s="4"/>
      <c r="W2277" s="4"/>
      <c r="X2277" s="4"/>
      <c r="Y2277" s="4"/>
      <c r="Z2277" s="4"/>
      <c r="AA2277" s="4"/>
      <c r="AB2277" s="4"/>
      <c r="AC2277" s="4"/>
      <c r="AD2277" s="20"/>
      <c r="AE2277" s="4"/>
      <c r="AF2277" s="4"/>
      <c r="AG2277" s="4"/>
      <c r="AH2277" s="4"/>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4"/>
      <c r="BH2277" s="4"/>
      <c r="BI2277" s="4"/>
      <c r="BJ2277" s="243" t="str">
        <f t="shared" si="191"/>
        <v/>
      </c>
      <c r="BK2277" s="4"/>
      <c r="BL2277" s="4"/>
      <c r="BM2277" s="4"/>
      <c r="BN2277" s="4"/>
      <c r="BO2277" s="4"/>
      <c r="BP2277" s="4"/>
      <c r="BQ2277" s="4"/>
      <c r="BR2277" s="4"/>
      <c r="BS2277" s="4"/>
      <c r="BT2277" s="4"/>
      <c r="BU2277" s="4"/>
      <c r="BV2277" s="4"/>
      <c r="BW2277" s="4"/>
      <c r="BX2277" s="4"/>
      <c r="BY2277" s="4"/>
      <c r="BZ2277" s="4"/>
      <c r="CA2277" s="4"/>
      <c r="CB2277" s="4"/>
      <c r="CC2277" s="4"/>
      <c r="CD2277" s="4"/>
      <c r="CE2277" s="4"/>
      <c r="CF2277" s="4"/>
      <c r="CG2277" s="4"/>
      <c r="CH2277" s="4"/>
      <c r="CI2277" s="4"/>
      <c r="CJ2277" s="4"/>
      <c r="CK2277" s="4"/>
      <c r="CL2277" s="4"/>
      <c r="CM2277" s="4"/>
    </row>
    <row r="2278" ht="14.25" customHeight="1">
      <c r="A2278" s="1"/>
      <c r="B2278" s="103" t="str">
        <f t="shared" si="4"/>
        <v>Thêm</v>
      </c>
      <c r="C2278" s="4"/>
      <c r="D2278" s="4"/>
      <c r="E2278" s="4"/>
      <c r="F2278" s="4"/>
      <c r="G2278" s="4"/>
      <c r="H2278" s="4"/>
      <c r="I2278" s="4"/>
      <c r="J2278" s="4"/>
      <c r="K2278" s="4"/>
      <c r="L2278" s="4"/>
      <c r="M2278" s="4"/>
      <c r="N2278" s="4"/>
      <c r="O2278" s="4"/>
      <c r="P2278" s="4"/>
      <c r="Q2278" s="4"/>
      <c r="R2278" s="4"/>
      <c r="S2278" s="4"/>
      <c r="T2278" s="4"/>
      <c r="U2278" s="4"/>
      <c r="V2278" s="4"/>
      <c r="W2278" s="4"/>
      <c r="X2278" s="4"/>
      <c r="Y2278" s="4"/>
      <c r="Z2278" s="4"/>
      <c r="AA2278" s="4"/>
      <c r="AB2278" s="4"/>
      <c r="AC2278" s="4"/>
      <c r="AD2278" s="20"/>
      <c r="AE2278" s="4"/>
      <c r="AF2278" s="4"/>
      <c r="AG2278" s="4"/>
      <c r="AH2278" s="4"/>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4"/>
      <c r="BH2278" s="4"/>
      <c r="BI2278" s="4"/>
      <c r="BJ2278" s="243" t="str">
        <f t="shared" si="191"/>
        <v/>
      </c>
      <c r="BK2278" s="4"/>
      <c r="BL2278" s="4"/>
      <c r="BM2278" s="4"/>
      <c r="BN2278" s="4"/>
      <c r="BO2278" s="4"/>
      <c r="BP2278" s="4"/>
      <c r="BQ2278" s="4"/>
      <c r="BR2278" s="4"/>
      <c r="BS2278" s="4"/>
      <c r="BT2278" s="4"/>
      <c r="BU2278" s="4"/>
      <c r="BV2278" s="4"/>
      <c r="BW2278" s="4"/>
      <c r="BX2278" s="4"/>
      <c r="BY2278" s="4"/>
      <c r="BZ2278" s="4"/>
      <c r="CA2278" s="4"/>
      <c r="CB2278" s="4"/>
      <c r="CC2278" s="4"/>
      <c r="CD2278" s="4"/>
      <c r="CE2278" s="4"/>
      <c r="CF2278" s="4"/>
      <c r="CG2278" s="4"/>
      <c r="CH2278" s="4"/>
      <c r="CI2278" s="4"/>
      <c r="CJ2278" s="4"/>
      <c r="CK2278" s="4"/>
      <c r="CL2278" s="4"/>
      <c r="CM2278" s="4"/>
    </row>
    <row r="2279" ht="14.25" customHeight="1">
      <c r="A2279" s="1"/>
      <c r="B2279" s="103" t="str">
        <f t="shared" si="4"/>
        <v>Thêm</v>
      </c>
      <c r="C2279" s="4"/>
      <c r="D2279" s="4"/>
      <c r="E2279" s="4"/>
      <c r="F2279" s="4"/>
      <c r="G2279" s="4"/>
      <c r="H2279" s="4"/>
      <c r="I2279" s="4"/>
      <c r="J2279" s="4"/>
      <c r="K2279" s="4"/>
      <c r="L2279" s="4"/>
      <c r="M2279" s="4"/>
      <c r="N2279" s="4"/>
      <c r="O2279" s="4"/>
      <c r="P2279" s="4"/>
      <c r="Q2279" s="4"/>
      <c r="R2279" s="4"/>
      <c r="S2279" s="4"/>
      <c r="T2279" s="4"/>
      <c r="U2279" s="4"/>
      <c r="V2279" s="4"/>
      <c r="W2279" s="4"/>
      <c r="X2279" s="4"/>
      <c r="Y2279" s="4"/>
      <c r="Z2279" s="4"/>
      <c r="AA2279" s="4"/>
      <c r="AB2279" s="4"/>
      <c r="AC2279" s="4"/>
      <c r="AD2279" s="20"/>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c r="BI2279" s="4"/>
      <c r="BJ2279" s="243" t="str">
        <f t="shared" si="191"/>
        <v/>
      </c>
      <c r="BK2279" s="4"/>
      <c r="BL2279" s="4"/>
      <c r="BM2279" s="4"/>
      <c r="BN2279" s="4"/>
      <c r="BO2279" s="4"/>
      <c r="BP2279" s="4"/>
      <c r="BQ2279" s="4"/>
      <c r="BR2279" s="4"/>
      <c r="BS2279" s="4"/>
      <c r="BT2279" s="4"/>
      <c r="BU2279" s="4"/>
      <c r="BV2279" s="4"/>
      <c r="BW2279" s="4"/>
      <c r="BX2279" s="4"/>
      <c r="BY2279" s="4"/>
      <c r="BZ2279" s="4"/>
      <c r="CA2279" s="4"/>
      <c r="CB2279" s="4"/>
      <c r="CC2279" s="4"/>
      <c r="CD2279" s="4"/>
      <c r="CE2279" s="4"/>
      <c r="CF2279" s="4"/>
      <c r="CG2279" s="4"/>
      <c r="CH2279" s="4"/>
      <c r="CI2279" s="4"/>
      <c r="CJ2279" s="4"/>
      <c r="CK2279" s="4"/>
      <c r="CL2279" s="4"/>
      <c r="CM2279" s="4"/>
    </row>
    <row r="2280" ht="14.25" customHeight="1">
      <c r="A2280" s="1"/>
      <c r="B2280" s="103" t="str">
        <f t="shared" si="4"/>
        <v>Thêm</v>
      </c>
      <c r="C2280" s="4"/>
      <c r="D2280" s="4"/>
      <c r="E2280" s="4"/>
      <c r="F2280" s="4"/>
      <c r="G2280" s="4"/>
      <c r="H2280" s="4"/>
      <c r="I2280" s="4"/>
      <c r="J2280" s="4"/>
      <c r="K2280" s="4"/>
      <c r="L2280" s="4"/>
      <c r="M2280" s="4"/>
      <c r="N2280" s="4"/>
      <c r="O2280" s="4"/>
      <c r="P2280" s="4"/>
      <c r="Q2280" s="4"/>
      <c r="R2280" s="4"/>
      <c r="S2280" s="4"/>
      <c r="T2280" s="4"/>
      <c r="U2280" s="4"/>
      <c r="V2280" s="4"/>
      <c r="W2280" s="4"/>
      <c r="X2280" s="4"/>
      <c r="Y2280" s="4"/>
      <c r="Z2280" s="4"/>
      <c r="AA2280" s="4"/>
      <c r="AB2280" s="4"/>
      <c r="AC2280" s="4"/>
      <c r="AD2280" s="20"/>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c r="BI2280" s="4"/>
      <c r="BJ2280" s="243" t="str">
        <f t="shared" si="191"/>
        <v/>
      </c>
      <c r="BK2280" s="4"/>
      <c r="BL2280" s="4"/>
      <c r="BM2280" s="4"/>
      <c r="BN2280" s="4"/>
      <c r="BO2280" s="4"/>
      <c r="BP2280" s="4"/>
      <c r="BQ2280" s="4"/>
      <c r="BR2280" s="4"/>
      <c r="BS2280" s="4"/>
      <c r="BT2280" s="4"/>
      <c r="BU2280" s="4"/>
      <c r="BV2280" s="4"/>
      <c r="BW2280" s="4"/>
      <c r="BX2280" s="4"/>
      <c r="BY2280" s="4"/>
      <c r="BZ2280" s="4"/>
      <c r="CA2280" s="4"/>
      <c r="CB2280" s="4"/>
      <c r="CC2280" s="4"/>
      <c r="CD2280" s="4"/>
      <c r="CE2280" s="4"/>
      <c r="CF2280" s="4"/>
      <c r="CG2280" s="4"/>
      <c r="CH2280" s="4"/>
      <c r="CI2280" s="4"/>
      <c r="CJ2280" s="4"/>
      <c r="CK2280" s="4"/>
      <c r="CL2280" s="4"/>
      <c r="CM2280" s="4"/>
    </row>
    <row r="2281" ht="14.25" customHeight="1">
      <c r="A2281" s="1"/>
      <c r="B2281" s="103" t="str">
        <f t="shared" si="4"/>
        <v>Thêm</v>
      </c>
      <c r="C2281" s="4"/>
      <c r="D2281" s="4"/>
      <c r="E2281" s="4"/>
      <c r="F2281" s="4"/>
      <c r="G2281" s="4"/>
      <c r="H2281" s="4"/>
      <c r="I2281" s="4"/>
      <c r="J2281" s="4"/>
      <c r="K2281" s="4"/>
      <c r="L2281" s="4"/>
      <c r="M2281" s="4"/>
      <c r="N2281" s="4"/>
      <c r="O2281" s="4"/>
      <c r="P2281" s="4"/>
      <c r="Q2281" s="4"/>
      <c r="R2281" s="4"/>
      <c r="S2281" s="4"/>
      <c r="T2281" s="4"/>
      <c r="U2281" s="4"/>
      <c r="V2281" s="4"/>
      <c r="W2281" s="4"/>
      <c r="X2281" s="4"/>
      <c r="Y2281" s="4"/>
      <c r="Z2281" s="4"/>
      <c r="AA2281" s="4"/>
      <c r="AB2281" s="4"/>
      <c r="AC2281" s="4"/>
      <c r="AD2281" s="20"/>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c r="BI2281" s="4"/>
      <c r="BJ2281" s="243" t="str">
        <f t="shared" si="191"/>
        <v/>
      </c>
      <c r="BK2281" s="4"/>
      <c r="BL2281" s="4"/>
      <c r="BM2281" s="4"/>
      <c r="BN2281" s="4"/>
      <c r="BO2281" s="4"/>
      <c r="BP2281" s="4"/>
      <c r="BQ2281" s="4"/>
      <c r="BR2281" s="4"/>
      <c r="BS2281" s="4"/>
      <c r="BT2281" s="4"/>
      <c r="BU2281" s="4"/>
      <c r="BV2281" s="4"/>
      <c r="BW2281" s="4"/>
      <c r="BX2281" s="4"/>
      <c r="BY2281" s="4"/>
      <c r="BZ2281" s="4"/>
      <c r="CA2281" s="4"/>
      <c r="CB2281" s="4"/>
      <c r="CC2281" s="4"/>
      <c r="CD2281" s="4"/>
      <c r="CE2281" s="4"/>
      <c r="CF2281" s="4"/>
      <c r="CG2281" s="4"/>
      <c r="CH2281" s="4"/>
      <c r="CI2281" s="4"/>
      <c r="CJ2281" s="4"/>
      <c r="CK2281" s="4"/>
      <c r="CL2281" s="4"/>
      <c r="CM2281" s="4"/>
    </row>
    <row r="2282" ht="14.25" customHeight="1">
      <c r="A2282" s="1"/>
      <c r="B2282" s="103" t="str">
        <f t="shared" si="4"/>
        <v>Thêm</v>
      </c>
      <c r="C2282" s="4"/>
      <c r="D2282" s="4"/>
      <c r="E2282" s="4"/>
      <c r="F2282" s="4"/>
      <c r="G2282" s="4"/>
      <c r="H2282" s="4"/>
      <c r="I2282" s="4"/>
      <c r="J2282" s="4"/>
      <c r="K2282" s="4"/>
      <c r="L2282" s="4"/>
      <c r="M2282" s="4"/>
      <c r="N2282" s="4"/>
      <c r="O2282" s="4"/>
      <c r="P2282" s="4"/>
      <c r="Q2282" s="4"/>
      <c r="R2282" s="4"/>
      <c r="S2282" s="4"/>
      <c r="T2282" s="4"/>
      <c r="U2282" s="4"/>
      <c r="V2282" s="4"/>
      <c r="W2282" s="4"/>
      <c r="X2282" s="4"/>
      <c r="Y2282" s="4"/>
      <c r="Z2282" s="4"/>
      <c r="AA2282" s="4"/>
      <c r="AB2282" s="4"/>
      <c r="AC2282" s="4"/>
      <c r="AD2282" s="20"/>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c r="BI2282" s="4"/>
      <c r="BJ2282" s="243" t="str">
        <f t="shared" si="191"/>
        <v/>
      </c>
      <c r="BK2282" s="4"/>
      <c r="BL2282" s="4"/>
      <c r="BM2282" s="4"/>
      <c r="BN2282" s="4"/>
      <c r="BO2282" s="4"/>
      <c r="BP2282" s="4"/>
      <c r="BQ2282" s="4"/>
      <c r="BR2282" s="4"/>
      <c r="BS2282" s="4"/>
      <c r="BT2282" s="4"/>
      <c r="BU2282" s="4"/>
      <c r="BV2282" s="4"/>
      <c r="BW2282" s="4"/>
      <c r="BX2282" s="4"/>
      <c r="BY2282" s="4"/>
      <c r="BZ2282" s="4"/>
      <c r="CA2282" s="4"/>
      <c r="CB2282" s="4"/>
      <c r="CC2282" s="4"/>
      <c r="CD2282" s="4"/>
      <c r="CE2282" s="4"/>
      <c r="CF2282" s="4"/>
      <c r="CG2282" s="4"/>
      <c r="CH2282" s="4"/>
      <c r="CI2282" s="4"/>
      <c r="CJ2282" s="4"/>
      <c r="CK2282" s="4"/>
      <c r="CL2282" s="4"/>
      <c r="CM2282" s="4"/>
    </row>
    <row r="2283" ht="14.25" customHeight="1">
      <c r="A2283" s="1"/>
      <c r="B2283" s="103" t="str">
        <f t="shared" si="4"/>
        <v>Thêm</v>
      </c>
      <c r="C2283" s="4"/>
      <c r="D2283" s="4"/>
      <c r="E2283" s="4"/>
      <c r="F2283" s="4"/>
      <c r="G2283" s="4"/>
      <c r="H2283" s="4"/>
      <c r="I2283" s="4"/>
      <c r="J2283" s="4"/>
      <c r="K2283" s="4"/>
      <c r="L2283" s="4"/>
      <c r="M2283" s="4"/>
      <c r="N2283" s="4"/>
      <c r="O2283" s="4"/>
      <c r="P2283" s="4"/>
      <c r="Q2283" s="4"/>
      <c r="R2283" s="4"/>
      <c r="S2283" s="4"/>
      <c r="T2283" s="4"/>
      <c r="U2283" s="4"/>
      <c r="V2283" s="4"/>
      <c r="W2283" s="4"/>
      <c r="X2283" s="4"/>
      <c r="Y2283" s="4"/>
      <c r="Z2283" s="4"/>
      <c r="AA2283" s="4"/>
      <c r="AB2283" s="4"/>
      <c r="AC2283" s="4"/>
      <c r="AD2283" s="20"/>
      <c r="AE2283" s="4"/>
      <c r="AF2283" s="4"/>
      <c r="AG2283" s="4"/>
      <c r="AH2283" s="4"/>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c r="BI2283" s="4"/>
      <c r="BJ2283" s="243" t="str">
        <f t="shared" si="191"/>
        <v/>
      </c>
      <c r="BK2283" s="4"/>
      <c r="BL2283" s="4"/>
      <c r="BM2283" s="4"/>
      <c r="BN2283" s="4"/>
      <c r="BO2283" s="4"/>
      <c r="BP2283" s="4"/>
      <c r="BQ2283" s="4"/>
      <c r="BR2283" s="4"/>
      <c r="BS2283" s="4"/>
      <c r="BT2283" s="4"/>
      <c r="BU2283" s="4"/>
      <c r="BV2283" s="4"/>
      <c r="BW2283" s="4"/>
      <c r="BX2283" s="4"/>
      <c r="BY2283" s="4"/>
      <c r="BZ2283" s="4"/>
      <c r="CA2283" s="4"/>
      <c r="CB2283" s="4"/>
      <c r="CC2283" s="4"/>
      <c r="CD2283" s="4"/>
      <c r="CE2283" s="4"/>
      <c r="CF2283" s="4"/>
      <c r="CG2283" s="4"/>
      <c r="CH2283" s="4"/>
      <c r="CI2283" s="4"/>
      <c r="CJ2283" s="4"/>
      <c r="CK2283" s="4"/>
      <c r="CL2283" s="4"/>
      <c r="CM2283" s="4"/>
    </row>
    <row r="2284" ht="14.25" customHeight="1">
      <c r="A2284" s="1"/>
      <c r="B2284" s="103" t="str">
        <f t="shared" si="4"/>
        <v>Thêm</v>
      </c>
      <c r="C2284" s="4"/>
      <c r="D2284" s="4"/>
      <c r="E2284" s="4"/>
      <c r="F2284" s="4"/>
      <c r="G2284" s="4"/>
      <c r="H2284" s="4"/>
      <c r="I2284" s="4"/>
      <c r="J2284" s="4"/>
      <c r="K2284" s="4"/>
      <c r="L2284" s="4"/>
      <c r="M2284" s="4"/>
      <c r="N2284" s="4"/>
      <c r="O2284" s="4"/>
      <c r="P2284" s="4"/>
      <c r="Q2284" s="4"/>
      <c r="R2284" s="4"/>
      <c r="S2284" s="4"/>
      <c r="T2284" s="4"/>
      <c r="U2284" s="4"/>
      <c r="V2284" s="4"/>
      <c r="W2284" s="4"/>
      <c r="X2284" s="4"/>
      <c r="Y2284" s="4"/>
      <c r="Z2284" s="4"/>
      <c r="AA2284" s="4"/>
      <c r="AB2284" s="4"/>
      <c r="AC2284" s="4"/>
      <c r="AD2284" s="20"/>
      <c r="AE2284" s="4"/>
      <c r="AF2284" s="4"/>
      <c r="AG2284" s="4"/>
      <c r="AH2284" s="4"/>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c r="BI2284" s="4"/>
      <c r="BJ2284" s="243" t="str">
        <f t="shared" si="191"/>
        <v/>
      </c>
      <c r="BK2284" s="4"/>
      <c r="BL2284" s="4"/>
      <c r="BM2284" s="4"/>
      <c r="BN2284" s="4"/>
      <c r="BO2284" s="4"/>
      <c r="BP2284" s="4"/>
      <c r="BQ2284" s="4"/>
      <c r="BR2284" s="4"/>
      <c r="BS2284" s="4"/>
      <c r="BT2284" s="4"/>
      <c r="BU2284" s="4"/>
      <c r="BV2284" s="4"/>
      <c r="BW2284" s="4"/>
      <c r="BX2284" s="4"/>
      <c r="BY2284" s="4"/>
      <c r="BZ2284" s="4"/>
      <c r="CA2284" s="4"/>
      <c r="CB2284" s="4"/>
      <c r="CC2284" s="4"/>
      <c r="CD2284" s="4"/>
      <c r="CE2284" s="4"/>
      <c r="CF2284" s="4"/>
      <c r="CG2284" s="4"/>
      <c r="CH2284" s="4"/>
      <c r="CI2284" s="4"/>
      <c r="CJ2284" s="4"/>
      <c r="CK2284" s="4"/>
      <c r="CL2284" s="4"/>
      <c r="CM2284" s="4"/>
    </row>
    <row r="2285" ht="14.25" customHeight="1">
      <c r="A2285" s="1"/>
      <c r="B2285" s="103" t="str">
        <f t="shared" si="4"/>
        <v>Thêm</v>
      </c>
      <c r="C2285" s="4"/>
      <c r="D2285" s="4"/>
      <c r="E2285" s="4"/>
      <c r="F2285" s="4"/>
      <c r="G2285" s="4"/>
      <c r="H2285" s="4"/>
      <c r="I2285" s="4"/>
      <c r="J2285" s="4"/>
      <c r="K2285" s="4"/>
      <c r="L2285" s="4"/>
      <c r="M2285" s="4"/>
      <c r="N2285" s="4"/>
      <c r="O2285" s="4"/>
      <c r="P2285" s="4"/>
      <c r="Q2285" s="4"/>
      <c r="R2285" s="4"/>
      <c r="S2285" s="4"/>
      <c r="T2285" s="4"/>
      <c r="U2285" s="4"/>
      <c r="V2285" s="4"/>
      <c r="W2285" s="4"/>
      <c r="X2285" s="4"/>
      <c r="Y2285" s="4"/>
      <c r="Z2285" s="4"/>
      <c r="AA2285" s="4"/>
      <c r="AB2285" s="4"/>
      <c r="AC2285" s="4"/>
      <c r="AD2285" s="20"/>
      <c r="AE2285" s="4"/>
      <c r="AF2285" s="4"/>
      <c r="AG2285" s="4"/>
      <c r="AH2285" s="4"/>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c r="BI2285" s="4"/>
      <c r="BJ2285" s="243" t="str">
        <f t="shared" si="191"/>
        <v/>
      </c>
      <c r="BK2285" s="4"/>
      <c r="BL2285" s="4"/>
      <c r="BM2285" s="4"/>
      <c r="BN2285" s="4"/>
      <c r="BO2285" s="4"/>
      <c r="BP2285" s="4"/>
      <c r="BQ2285" s="4"/>
      <c r="BR2285" s="4"/>
      <c r="BS2285" s="4"/>
      <c r="BT2285" s="4"/>
      <c r="BU2285" s="4"/>
      <c r="BV2285" s="4"/>
      <c r="BW2285" s="4"/>
      <c r="BX2285" s="4"/>
      <c r="BY2285" s="4"/>
      <c r="BZ2285" s="4"/>
      <c r="CA2285" s="4"/>
      <c r="CB2285" s="4"/>
      <c r="CC2285" s="4"/>
      <c r="CD2285" s="4"/>
      <c r="CE2285" s="4"/>
      <c r="CF2285" s="4"/>
      <c r="CG2285" s="4"/>
      <c r="CH2285" s="4"/>
      <c r="CI2285" s="4"/>
      <c r="CJ2285" s="4"/>
      <c r="CK2285" s="4"/>
      <c r="CL2285" s="4"/>
      <c r="CM2285" s="4"/>
    </row>
    <row r="2286" ht="14.25" customHeight="1">
      <c r="A2286" s="1"/>
      <c r="B2286" s="103" t="str">
        <f t="shared" si="4"/>
        <v>Thêm</v>
      </c>
      <c r="C2286" s="4"/>
      <c r="D2286" s="4"/>
      <c r="E2286" s="4"/>
      <c r="F2286" s="4"/>
      <c r="G2286" s="4"/>
      <c r="H2286" s="4"/>
      <c r="I2286" s="4"/>
      <c r="J2286" s="4"/>
      <c r="K2286" s="4"/>
      <c r="L2286" s="4"/>
      <c r="M2286" s="4"/>
      <c r="N2286" s="4"/>
      <c r="O2286" s="4"/>
      <c r="P2286" s="4"/>
      <c r="Q2286" s="4"/>
      <c r="R2286" s="4"/>
      <c r="S2286" s="4"/>
      <c r="T2286" s="4"/>
      <c r="U2286" s="4"/>
      <c r="V2286" s="4"/>
      <c r="W2286" s="4"/>
      <c r="X2286" s="4"/>
      <c r="Y2286" s="4"/>
      <c r="Z2286" s="4"/>
      <c r="AA2286" s="4"/>
      <c r="AB2286" s="4"/>
      <c r="AC2286" s="4"/>
      <c r="AD2286" s="20"/>
      <c r="AE2286" s="4"/>
      <c r="AF2286" s="4"/>
      <c r="AG2286" s="4"/>
      <c r="AH2286" s="4"/>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c r="BI2286" s="4"/>
      <c r="BJ2286" s="243" t="str">
        <f t="shared" si="191"/>
        <v/>
      </c>
      <c r="BK2286" s="4"/>
      <c r="BL2286" s="4"/>
      <c r="BM2286" s="4"/>
      <c r="BN2286" s="4"/>
      <c r="BO2286" s="4"/>
      <c r="BP2286" s="4"/>
      <c r="BQ2286" s="4"/>
      <c r="BR2286" s="4"/>
      <c r="BS2286" s="4"/>
      <c r="BT2286" s="4"/>
      <c r="BU2286" s="4"/>
      <c r="BV2286" s="4"/>
      <c r="BW2286" s="4"/>
      <c r="BX2286" s="4"/>
      <c r="BY2286" s="4"/>
      <c r="BZ2286" s="4"/>
      <c r="CA2286" s="4"/>
      <c r="CB2286" s="4"/>
      <c r="CC2286" s="4"/>
      <c r="CD2286" s="4"/>
      <c r="CE2286" s="4"/>
      <c r="CF2286" s="4"/>
      <c r="CG2286" s="4"/>
      <c r="CH2286" s="4"/>
      <c r="CI2286" s="4"/>
      <c r="CJ2286" s="4"/>
      <c r="CK2286" s="4"/>
      <c r="CL2286" s="4"/>
      <c r="CM2286" s="4"/>
    </row>
    <row r="2287" ht="14.25" customHeight="1">
      <c r="A2287" s="1"/>
      <c r="B2287" s="103" t="str">
        <f t="shared" si="4"/>
        <v>Thêm</v>
      </c>
      <c r="C2287" s="4"/>
      <c r="D2287" s="4"/>
      <c r="E2287" s="4"/>
      <c r="F2287" s="4"/>
      <c r="G2287" s="4"/>
      <c r="H2287" s="4"/>
      <c r="I2287" s="4"/>
      <c r="J2287" s="4"/>
      <c r="K2287" s="4"/>
      <c r="L2287" s="4"/>
      <c r="M2287" s="4"/>
      <c r="N2287" s="4"/>
      <c r="O2287" s="4"/>
      <c r="P2287" s="4"/>
      <c r="Q2287" s="4"/>
      <c r="R2287" s="4"/>
      <c r="S2287" s="4"/>
      <c r="T2287" s="4"/>
      <c r="U2287" s="4"/>
      <c r="V2287" s="4"/>
      <c r="W2287" s="4"/>
      <c r="X2287" s="4"/>
      <c r="Y2287" s="4"/>
      <c r="Z2287" s="4"/>
      <c r="AA2287" s="4"/>
      <c r="AB2287" s="4"/>
      <c r="AC2287" s="4"/>
      <c r="AD2287" s="20"/>
      <c r="AE2287" s="4"/>
      <c r="AF2287" s="4"/>
      <c r="AG2287" s="4"/>
      <c r="AH2287" s="4"/>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243" t="str">
        <f t="shared" si="191"/>
        <v/>
      </c>
      <c r="BK2287" s="4"/>
      <c r="BL2287" s="4"/>
      <c r="BM2287" s="4"/>
      <c r="BN2287" s="4"/>
      <c r="BO2287" s="4"/>
      <c r="BP2287" s="4"/>
      <c r="BQ2287" s="4"/>
      <c r="BR2287" s="4"/>
      <c r="BS2287" s="4"/>
      <c r="BT2287" s="4"/>
      <c r="BU2287" s="4"/>
      <c r="BV2287" s="4"/>
      <c r="BW2287" s="4"/>
      <c r="BX2287" s="4"/>
      <c r="BY2287" s="4"/>
      <c r="BZ2287" s="4"/>
      <c r="CA2287" s="4"/>
      <c r="CB2287" s="4"/>
      <c r="CC2287" s="4"/>
      <c r="CD2287" s="4"/>
      <c r="CE2287" s="4"/>
      <c r="CF2287" s="4"/>
      <c r="CG2287" s="4"/>
      <c r="CH2287" s="4"/>
      <c r="CI2287" s="4"/>
      <c r="CJ2287" s="4"/>
      <c r="CK2287" s="4"/>
      <c r="CL2287" s="4"/>
      <c r="CM2287" s="4"/>
    </row>
    <row r="2288" ht="14.25" customHeight="1">
      <c r="A2288" s="1"/>
      <c r="B2288" s="103" t="str">
        <f t="shared" si="4"/>
        <v>Thêm</v>
      </c>
      <c r="C2288" s="4"/>
      <c r="D2288" s="4"/>
      <c r="E2288" s="4"/>
      <c r="F2288" s="4"/>
      <c r="G2288" s="4"/>
      <c r="H2288" s="4"/>
      <c r="I2288" s="4"/>
      <c r="J2288" s="4"/>
      <c r="K2288" s="4"/>
      <c r="L2288" s="4"/>
      <c r="M2288" s="4"/>
      <c r="N2288" s="4"/>
      <c r="O2288" s="4"/>
      <c r="P2288" s="4"/>
      <c r="Q2288" s="4"/>
      <c r="R2288" s="4"/>
      <c r="S2288" s="4"/>
      <c r="T2288" s="4"/>
      <c r="U2288" s="4"/>
      <c r="V2288" s="4"/>
      <c r="W2288" s="4"/>
      <c r="X2288" s="4"/>
      <c r="Y2288" s="4"/>
      <c r="Z2288" s="4"/>
      <c r="AA2288" s="4"/>
      <c r="AB2288" s="4"/>
      <c r="AC2288" s="4"/>
      <c r="AD2288" s="20"/>
      <c r="AE2288" s="4"/>
      <c r="AF2288" s="4"/>
      <c r="AG2288" s="4"/>
      <c r="AH2288" s="4"/>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c r="BI2288" s="4"/>
      <c r="BJ2288" s="243" t="str">
        <f t="shared" si="191"/>
        <v/>
      </c>
      <c r="BK2288" s="4"/>
      <c r="BL2288" s="4"/>
      <c r="BM2288" s="4"/>
      <c r="BN2288" s="4"/>
      <c r="BO2288" s="4"/>
      <c r="BP2288" s="4"/>
      <c r="BQ2288" s="4"/>
      <c r="BR2288" s="4"/>
      <c r="BS2288" s="4"/>
      <c r="BT2288" s="4"/>
      <c r="BU2288" s="4"/>
      <c r="BV2288" s="4"/>
      <c r="BW2288" s="4"/>
      <c r="BX2288" s="4"/>
      <c r="BY2288" s="4"/>
      <c r="BZ2288" s="4"/>
      <c r="CA2288" s="4"/>
      <c r="CB2288" s="4"/>
      <c r="CC2288" s="4"/>
      <c r="CD2288" s="4"/>
      <c r="CE2288" s="4"/>
      <c r="CF2288" s="4"/>
      <c r="CG2288" s="4"/>
      <c r="CH2288" s="4"/>
      <c r="CI2288" s="4"/>
      <c r="CJ2288" s="4"/>
      <c r="CK2288" s="4"/>
      <c r="CL2288" s="4"/>
      <c r="CM2288" s="4"/>
    </row>
    <row r="2289" ht="14.25" customHeight="1">
      <c r="A2289" s="1"/>
      <c r="B2289" s="103" t="str">
        <f t="shared" si="4"/>
        <v>Thêm</v>
      </c>
      <c r="C2289" s="4"/>
      <c r="D2289" s="4"/>
      <c r="E2289" s="4"/>
      <c r="F2289" s="4"/>
      <c r="G2289" s="4"/>
      <c r="H2289" s="4"/>
      <c r="I2289" s="4"/>
      <c r="J2289" s="4"/>
      <c r="K2289" s="4"/>
      <c r="L2289" s="4"/>
      <c r="M2289" s="4"/>
      <c r="N2289" s="4"/>
      <c r="O2289" s="4"/>
      <c r="P2289" s="4"/>
      <c r="Q2289" s="4"/>
      <c r="R2289" s="4"/>
      <c r="S2289" s="4"/>
      <c r="T2289" s="4"/>
      <c r="U2289" s="4"/>
      <c r="V2289" s="4"/>
      <c r="W2289" s="4"/>
      <c r="X2289" s="4"/>
      <c r="Y2289" s="4"/>
      <c r="Z2289" s="4"/>
      <c r="AA2289" s="4"/>
      <c r="AB2289" s="4"/>
      <c r="AC2289" s="4"/>
      <c r="AD2289" s="20"/>
      <c r="AE2289" s="4"/>
      <c r="AF2289" s="4"/>
      <c r="AG2289" s="4"/>
      <c r="AH2289" s="4"/>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c r="BI2289" s="4"/>
      <c r="BJ2289" s="243" t="str">
        <f t="shared" si="191"/>
        <v/>
      </c>
      <c r="BK2289" s="4"/>
      <c r="BL2289" s="4"/>
      <c r="BM2289" s="4"/>
      <c r="BN2289" s="4"/>
      <c r="BO2289" s="4"/>
      <c r="BP2289" s="4"/>
      <c r="BQ2289" s="4"/>
      <c r="BR2289" s="4"/>
      <c r="BS2289" s="4"/>
      <c r="BT2289" s="4"/>
      <c r="BU2289" s="4"/>
      <c r="BV2289" s="4"/>
      <c r="BW2289" s="4"/>
      <c r="BX2289" s="4"/>
      <c r="BY2289" s="4"/>
      <c r="BZ2289" s="4"/>
      <c r="CA2289" s="4"/>
      <c r="CB2289" s="4"/>
      <c r="CC2289" s="4"/>
      <c r="CD2289" s="4"/>
      <c r="CE2289" s="4"/>
      <c r="CF2289" s="4"/>
      <c r="CG2289" s="4"/>
      <c r="CH2289" s="4"/>
      <c r="CI2289" s="4"/>
      <c r="CJ2289" s="4"/>
      <c r="CK2289" s="4"/>
      <c r="CL2289" s="4"/>
      <c r="CM2289" s="4"/>
    </row>
    <row r="2290" ht="14.25" customHeight="1">
      <c r="A2290" s="1"/>
      <c r="B2290" s="103" t="str">
        <f t="shared" si="4"/>
        <v>Thêm</v>
      </c>
      <c r="C2290" s="4"/>
      <c r="D2290" s="4"/>
      <c r="E2290" s="4"/>
      <c r="F2290" s="4"/>
      <c r="G2290" s="4"/>
      <c r="H2290" s="4"/>
      <c r="I2290" s="4"/>
      <c r="J2290" s="4"/>
      <c r="K2290" s="4"/>
      <c r="L2290" s="4"/>
      <c r="M2290" s="4"/>
      <c r="N2290" s="4"/>
      <c r="O2290" s="4"/>
      <c r="P2290" s="4"/>
      <c r="Q2290" s="4"/>
      <c r="R2290" s="4"/>
      <c r="S2290" s="4"/>
      <c r="T2290" s="4"/>
      <c r="U2290" s="4"/>
      <c r="V2290" s="4"/>
      <c r="W2290" s="4"/>
      <c r="X2290" s="4"/>
      <c r="Y2290" s="4"/>
      <c r="Z2290" s="4"/>
      <c r="AA2290" s="4"/>
      <c r="AB2290" s="4"/>
      <c r="AC2290" s="4"/>
      <c r="AD2290" s="20"/>
      <c r="AE2290" s="4"/>
      <c r="AF2290" s="4"/>
      <c r="AG2290" s="4"/>
      <c r="AH2290" s="4"/>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4"/>
      <c r="BH2290" s="4"/>
      <c r="BI2290" s="4"/>
      <c r="BJ2290" s="243" t="str">
        <f t="shared" si="191"/>
        <v/>
      </c>
      <c r="BK2290" s="4"/>
      <c r="BL2290" s="4"/>
      <c r="BM2290" s="4"/>
      <c r="BN2290" s="4"/>
      <c r="BO2290" s="4"/>
      <c r="BP2290" s="4"/>
      <c r="BQ2290" s="4"/>
      <c r="BR2290" s="4"/>
      <c r="BS2290" s="4"/>
      <c r="BT2290" s="4"/>
      <c r="BU2290" s="4"/>
      <c r="BV2290" s="4"/>
      <c r="BW2290" s="4"/>
      <c r="BX2290" s="4"/>
      <c r="BY2290" s="4"/>
      <c r="BZ2290" s="4"/>
      <c r="CA2290" s="4"/>
      <c r="CB2290" s="4"/>
      <c r="CC2290" s="4"/>
      <c r="CD2290" s="4"/>
      <c r="CE2290" s="4"/>
      <c r="CF2290" s="4"/>
      <c r="CG2290" s="4"/>
      <c r="CH2290" s="4"/>
      <c r="CI2290" s="4"/>
      <c r="CJ2290" s="4"/>
      <c r="CK2290" s="4"/>
      <c r="CL2290" s="4"/>
      <c r="CM2290" s="4"/>
    </row>
    <row r="2291" ht="14.25" customHeight="1">
      <c r="A2291" s="1"/>
      <c r="B2291" s="103" t="str">
        <f t="shared" si="4"/>
        <v>Thêm</v>
      </c>
      <c r="C2291" s="4"/>
      <c r="D2291" s="4"/>
      <c r="E2291" s="4"/>
      <c r="F2291" s="4"/>
      <c r="G2291" s="4"/>
      <c r="H2291" s="4"/>
      <c r="I2291" s="4"/>
      <c r="J2291" s="4"/>
      <c r="K2291" s="4"/>
      <c r="L2291" s="4"/>
      <c r="M2291" s="4"/>
      <c r="N2291" s="4"/>
      <c r="O2291" s="4"/>
      <c r="P2291" s="4"/>
      <c r="Q2291" s="4"/>
      <c r="R2291" s="4"/>
      <c r="S2291" s="4"/>
      <c r="T2291" s="4"/>
      <c r="U2291" s="4"/>
      <c r="V2291" s="4"/>
      <c r="W2291" s="4"/>
      <c r="X2291" s="4"/>
      <c r="Y2291" s="4"/>
      <c r="Z2291" s="4"/>
      <c r="AA2291" s="4"/>
      <c r="AB2291" s="4"/>
      <c r="AC2291" s="4"/>
      <c r="AD2291" s="20"/>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c r="BI2291" s="4"/>
      <c r="BJ2291" s="243" t="str">
        <f t="shared" si="191"/>
        <v/>
      </c>
      <c r="BK2291" s="4"/>
      <c r="BL2291" s="4"/>
      <c r="BM2291" s="4"/>
      <c r="BN2291" s="4"/>
      <c r="BO2291" s="4"/>
      <c r="BP2291" s="4"/>
      <c r="BQ2291" s="4"/>
      <c r="BR2291" s="4"/>
      <c r="BS2291" s="4"/>
      <c r="BT2291" s="4"/>
      <c r="BU2291" s="4"/>
      <c r="BV2291" s="4"/>
      <c r="BW2291" s="4"/>
      <c r="BX2291" s="4"/>
      <c r="BY2291" s="4"/>
      <c r="BZ2291" s="4"/>
      <c r="CA2291" s="4"/>
      <c r="CB2291" s="4"/>
      <c r="CC2291" s="4"/>
      <c r="CD2291" s="4"/>
      <c r="CE2291" s="4"/>
      <c r="CF2291" s="4"/>
      <c r="CG2291" s="4"/>
      <c r="CH2291" s="4"/>
      <c r="CI2291" s="4"/>
      <c r="CJ2291" s="4"/>
      <c r="CK2291" s="4"/>
      <c r="CL2291" s="4"/>
      <c r="CM2291" s="4"/>
    </row>
    <row r="2292" ht="14.25" customHeight="1">
      <c r="A2292" s="1"/>
      <c r="B2292" s="103" t="str">
        <f t="shared" si="4"/>
        <v>Thêm</v>
      </c>
      <c r="C2292" s="4"/>
      <c r="D2292" s="4"/>
      <c r="E2292" s="4"/>
      <c r="F2292" s="4"/>
      <c r="G2292" s="4"/>
      <c r="H2292" s="4"/>
      <c r="I2292" s="4"/>
      <c r="J2292" s="4"/>
      <c r="K2292" s="4"/>
      <c r="L2292" s="4"/>
      <c r="M2292" s="4"/>
      <c r="N2292" s="4"/>
      <c r="O2292" s="4"/>
      <c r="P2292" s="4"/>
      <c r="Q2292" s="4"/>
      <c r="R2292" s="4"/>
      <c r="S2292" s="4"/>
      <c r="T2292" s="4"/>
      <c r="U2292" s="4"/>
      <c r="V2292" s="4"/>
      <c r="W2292" s="4"/>
      <c r="X2292" s="4"/>
      <c r="Y2292" s="4"/>
      <c r="Z2292" s="4"/>
      <c r="AA2292" s="4"/>
      <c r="AB2292" s="4"/>
      <c r="AC2292" s="4"/>
      <c r="AD2292" s="20"/>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243" t="str">
        <f t="shared" si="191"/>
        <v/>
      </c>
      <c r="BK2292" s="4"/>
      <c r="BL2292" s="4"/>
      <c r="BM2292" s="4"/>
      <c r="BN2292" s="4"/>
      <c r="BO2292" s="4"/>
      <c r="BP2292" s="4"/>
      <c r="BQ2292" s="4"/>
      <c r="BR2292" s="4"/>
      <c r="BS2292" s="4"/>
      <c r="BT2292" s="4"/>
      <c r="BU2292" s="4"/>
      <c r="BV2292" s="4"/>
      <c r="BW2292" s="4"/>
      <c r="BX2292" s="4"/>
      <c r="BY2292" s="4"/>
      <c r="BZ2292" s="4"/>
      <c r="CA2292" s="4"/>
      <c r="CB2292" s="4"/>
      <c r="CC2292" s="4"/>
      <c r="CD2292" s="4"/>
      <c r="CE2292" s="4"/>
      <c r="CF2292" s="4"/>
      <c r="CG2292" s="4"/>
      <c r="CH2292" s="4"/>
      <c r="CI2292" s="4"/>
      <c r="CJ2292" s="4"/>
      <c r="CK2292" s="4"/>
      <c r="CL2292" s="4"/>
      <c r="CM2292" s="4"/>
    </row>
    <row r="2293" ht="14.25" customHeight="1">
      <c r="A2293" s="1"/>
      <c r="B2293" s="103" t="str">
        <f t="shared" si="4"/>
        <v>Thêm</v>
      </c>
      <c r="C2293" s="4"/>
      <c r="D2293" s="4"/>
      <c r="E2293" s="4"/>
      <c r="F2293" s="4"/>
      <c r="G2293" s="4"/>
      <c r="H2293" s="4"/>
      <c r="I2293" s="4"/>
      <c r="J2293" s="4"/>
      <c r="K2293" s="4"/>
      <c r="L2293" s="4"/>
      <c r="M2293" s="4"/>
      <c r="N2293" s="4"/>
      <c r="O2293" s="4"/>
      <c r="P2293" s="4"/>
      <c r="Q2293" s="4"/>
      <c r="R2293" s="4"/>
      <c r="S2293" s="4"/>
      <c r="T2293" s="4"/>
      <c r="U2293" s="4"/>
      <c r="V2293" s="4"/>
      <c r="W2293" s="4"/>
      <c r="X2293" s="4"/>
      <c r="Y2293" s="4"/>
      <c r="Z2293" s="4"/>
      <c r="AA2293" s="4"/>
      <c r="AB2293" s="4"/>
      <c r="AC2293" s="4"/>
      <c r="AD2293" s="20"/>
      <c r="AE2293" s="4"/>
      <c r="AF2293" s="4"/>
      <c r="AG2293" s="4"/>
      <c r="AH2293" s="4"/>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c r="BI2293" s="4"/>
      <c r="BJ2293" s="243" t="str">
        <f t="shared" si="191"/>
        <v/>
      </c>
      <c r="BK2293" s="4"/>
      <c r="BL2293" s="4"/>
      <c r="BM2293" s="4"/>
      <c r="BN2293" s="4"/>
      <c r="BO2293" s="4"/>
      <c r="BP2293" s="4"/>
      <c r="BQ2293" s="4"/>
      <c r="BR2293" s="4"/>
      <c r="BS2293" s="4"/>
      <c r="BT2293" s="4"/>
      <c r="BU2293" s="4"/>
      <c r="BV2293" s="4"/>
      <c r="BW2293" s="4"/>
      <c r="BX2293" s="4"/>
      <c r="BY2293" s="4"/>
      <c r="BZ2293" s="4"/>
      <c r="CA2293" s="4"/>
      <c r="CB2293" s="4"/>
      <c r="CC2293" s="4"/>
      <c r="CD2293" s="4"/>
      <c r="CE2293" s="4"/>
      <c r="CF2293" s="4"/>
      <c r="CG2293" s="4"/>
      <c r="CH2293" s="4"/>
      <c r="CI2293" s="4"/>
      <c r="CJ2293" s="4"/>
      <c r="CK2293" s="4"/>
      <c r="CL2293" s="4"/>
      <c r="CM2293" s="4"/>
    </row>
    <row r="2294" ht="14.25" customHeight="1">
      <c r="A2294" s="1"/>
      <c r="B2294" s="103" t="str">
        <f t="shared" si="4"/>
        <v>Thêm</v>
      </c>
      <c r="C2294" s="4"/>
      <c r="D2294" s="4"/>
      <c r="E2294" s="4"/>
      <c r="F2294" s="4"/>
      <c r="G2294" s="4"/>
      <c r="H2294" s="4"/>
      <c r="I2294" s="4"/>
      <c r="J2294" s="4"/>
      <c r="K2294" s="4"/>
      <c r="L2294" s="4"/>
      <c r="M2294" s="4"/>
      <c r="N2294" s="4"/>
      <c r="O2294" s="4"/>
      <c r="P2294" s="4"/>
      <c r="Q2294" s="4"/>
      <c r="R2294" s="4"/>
      <c r="S2294" s="4"/>
      <c r="T2294" s="4"/>
      <c r="U2294" s="4"/>
      <c r="V2294" s="4"/>
      <c r="W2294" s="4"/>
      <c r="X2294" s="4"/>
      <c r="Y2294" s="4"/>
      <c r="Z2294" s="4"/>
      <c r="AA2294" s="4"/>
      <c r="AB2294" s="4"/>
      <c r="AC2294" s="4"/>
      <c r="AD2294" s="20"/>
      <c r="AE2294" s="4"/>
      <c r="AF2294" s="4"/>
      <c r="AG2294" s="4"/>
      <c r="AH2294" s="4"/>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4"/>
      <c r="BH2294" s="4"/>
      <c r="BI2294" s="4"/>
      <c r="BJ2294" s="243" t="str">
        <f t="shared" si="191"/>
        <v/>
      </c>
      <c r="BK2294" s="4"/>
      <c r="BL2294" s="4"/>
      <c r="BM2294" s="4"/>
      <c r="BN2294" s="4"/>
      <c r="BO2294" s="4"/>
      <c r="BP2294" s="4"/>
      <c r="BQ2294" s="4"/>
      <c r="BR2294" s="4"/>
      <c r="BS2294" s="4"/>
      <c r="BT2294" s="4"/>
      <c r="BU2294" s="4"/>
      <c r="BV2294" s="4"/>
      <c r="BW2294" s="4"/>
      <c r="BX2294" s="4"/>
      <c r="BY2294" s="4"/>
      <c r="BZ2294" s="4"/>
      <c r="CA2294" s="4"/>
      <c r="CB2294" s="4"/>
      <c r="CC2294" s="4"/>
      <c r="CD2294" s="4"/>
      <c r="CE2294" s="4"/>
      <c r="CF2294" s="4"/>
      <c r="CG2294" s="4"/>
      <c r="CH2294" s="4"/>
      <c r="CI2294" s="4"/>
      <c r="CJ2294" s="4"/>
      <c r="CK2294" s="4"/>
      <c r="CL2294" s="4"/>
      <c r="CM2294" s="4"/>
    </row>
    <row r="2295" ht="14.25" customHeight="1">
      <c r="A2295" s="1"/>
      <c r="B2295" s="103" t="str">
        <f t="shared" si="4"/>
        <v>Thêm</v>
      </c>
      <c r="C2295" s="4"/>
      <c r="D2295" s="4"/>
      <c r="E2295" s="4"/>
      <c r="F2295" s="4"/>
      <c r="G2295" s="4"/>
      <c r="H2295" s="4"/>
      <c r="I2295" s="4"/>
      <c r="J2295" s="4"/>
      <c r="K2295" s="4"/>
      <c r="L2295" s="4"/>
      <c r="M2295" s="4"/>
      <c r="N2295" s="4"/>
      <c r="O2295" s="4"/>
      <c r="P2295" s="4"/>
      <c r="Q2295" s="4"/>
      <c r="R2295" s="4"/>
      <c r="S2295" s="4"/>
      <c r="T2295" s="4"/>
      <c r="U2295" s="4"/>
      <c r="V2295" s="4"/>
      <c r="W2295" s="4"/>
      <c r="X2295" s="4"/>
      <c r="Y2295" s="4"/>
      <c r="Z2295" s="4"/>
      <c r="AA2295" s="4"/>
      <c r="AB2295" s="4"/>
      <c r="AC2295" s="4"/>
      <c r="AD2295" s="20"/>
      <c r="AE2295" s="4"/>
      <c r="AF2295" s="4"/>
      <c r="AG2295" s="4"/>
      <c r="AH2295" s="4"/>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4"/>
      <c r="BH2295" s="4"/>
      <c r="BI2295" s="4"/>
      <c r="BJ2295" s="243" t="str">
        <f t="shared" si="191"/>
        <v/>
      </c>
      <c r="BK2295" s="4"/>
      <c r="BL2295" s="4"/>
      <c r="BM2295" s="4"/>
      <c r="BN2295" s="4"/>
      <c r="BO2295" s="4"/>
      <c r="BP2295" s="4"/>
      <c r="BQ2295" s="4"/>
      <c r="BR2295" s="4"/>
      <c r="BS2295" s="4"/>
      <c r="BT2295" s="4"/>
      <c r="BU2295" s="4"/>
      <c r="BV2295" s="4"/>
      <c r="BW2295" s="4"/>
      <c r="BX2295" s="4"/>
      <c r="BY2295" s="4"/>
      <c r="BZ2295" s="4"/>
      <c r="CA2295" s="4"/>
      <c r="CB2295" s="4"/>
      <c r="CC2295" s="4"/>
      <c r="CD2295" s="4"/>
      <c r="CE2295" s="4"/>
      <c r="CF2295" s="4"/>
      <c r="CG2295" s="4"/>
      <c r="CH2295" s="4"/>
      <c r="CI2295" s="4"/>
      <c r="CJ2295" s="4"/>
      <c r="CK2295" s="4"/>
      <c r="CL2295" s="4"/>
      <c r="CM2295" s="4"/>
    </row>
    <row r="2296" ht="14.25" customHeight="1">
      <c r="A2296" s="1"/>
      <c r="B2296" s="103" t="str">
        <f t="shared" si="4"/>
        <v>Thêm</v>
      </c>
      <c r="C2296" s="4"/>
      <c r="D2296" s="4"/>
      <c r="E2296" s="4"/>
      <c r="F2296" s="4"/>
      <c r="G2296" s="4"/>
      <c r="H2296" s="4"/>
      <c r="I2296" s="4"/>
      <c r="J2296" s="4"/>
      <c r="K2296" s="4"/>
      <c r="L2296" s="4"/>
      <c r="M2296" s="4"/>
      <c r="N2296" s="4"/>
      <c r="O2296" s="4"/>
      <c r="P2296" s="4"/>
      <c r="Q2296" s="4"/>
      <c r="R2296" s="4"/>
      <c r="S2296" s="4"/>
      <c r="T2296" s="4"/>
      <c r="U2296" s="4"/>
      <c r="V2296" s="4"/>
      <c r="W2296" s="4"/>
      <c r="X2296" s="4"/>
      <c r="Y2296" s="4"/>
      <c r="Z2296" s="4"/>
      <c r="AA2296" s="4"/>
      <c r="AB2296" s="4"/>
      <c r="AC2296" s="4"/>
      <c r="AD2296" s="20"/>
      <c r="AE2296" s="4"/>
      <c r="AF2296" s="4"/>
      <c r="AG2296" s="4"/>
      <c r="AH2296" s="4"/>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c r="BI2296" s="4"/>
      <c r="BJ2296" s="243" t="str">
        <f t="shared" si="191"/>
        <v/>
      </c>
      <c r="BK2296" s="4"/>
      <c r="BL2296" s="4"/>
      <c r="BM2296" s="4"/>
      <c r="BN2296" s="4"/>
      <c r="BO2296" s="4"/>
      <c r="BP2296" s="4"/>
      <c r="BQ2296" s="4"/>
      <c r="BR2296" s="4"/>
      <c r="BS2296" s="4"/>
      <c r="BT2296" s="4"/>
      <c r="BU2296" s="4"/>
      <c r="BV2296" s="4"/>
      <c r="BW2296" s="4"/>
      <c r="BX2296" s="4"/>
      <c r="BY2296" s="4"/>
      <c r="BZ2296" s="4"/>
      <c r="CA2296" s="4"/>
      <c r="CB2296" s="4"/>
      <c r="CC2296" s="4"/>
      <c r="CD2296" s="4"/>
      <c r="CE2296" s="4"/>
      <c r="CF2296" s="4"/>
      <c r="CG2296" s="4"/>
      <c r="CH2296" s="4"/>
      <c r="CI2296" s="4"/>
      <c r="CJ2296" s="4"/>
      <c r="CK2296" s="4"/>
      <c r="CL2296" s="4"/>
      <c r="CM2296" s="4"/>
    </row>
    <row r="2297" ht="14.25" customHeight="1">
      <c r="A2297" s="1"/>
      <c r="B2297" s="103" t="str">
        <f t="shared" si="4"/>
        <v>Thêm</v>
      </c>
      <c r="C2297" s="4"/>
      <c r="D2297" s="4"/>
      <c r="E2297" s="4"/>
      <c r="F2297" s="4"/>
      <c r="G2297" s="4"/>
      <c r="H2297" s="4"/>
      <c r="I2297" s="4"/>
      <c r="J2297" s="4"/>
      <c r="K2297" s="4"/>
      <c r="L2297" s="4"/>
      <c r="M2297" s="4"/>
      <c r="N2297" s="4"/>
      <c r="O2297" s="4"/>
      <c r="P2297" s="4"/>
      <c r="Q2297" s="4"/>
      <c r="R2297" s="4"/>
      <c r="S2297" s="4"/>
      <c r="T2297" s="4"/>
      <c r="U2297" s="4"/>
      <c r="V2297" s="4"/>
      <c r="W2297" s="4"/>
      <c r="X2297" s="4"/>
      <c r="Y2297" s="4"/>
      <c r="Z2297" s="4"/>
      <c r="AA2297" s="4"/>
      <c r="AB2297" s="4"/>
      <c r="AC2297" s="4"/>
      <c r="AD2297" s="20"/>
      <c r="AE2297" s="4"/>
      <c r="AF2297" s="4"/>
      <c r="AG2297" s="4"/>
      <c r="AH2297" s="4"/>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4"/>
      <c r="BH2297" s="4"/>
      <c r="BI2297" s="4"/>
      <c r="BJ2297" s="243" t="str">
        <f t="shared" si="191"/>
        <v/>
      </c>
      <c r="BK2297" s="4"/>
      <c r="BL2297" s="4"/>
      <c r="BM2297" s="4"/>
      <c r="BN2297" s="4"/>
      <c r="BO2297" s="4"/>
      <c r="BP2297" s="4"/>
      <c r="BQ2297" s="4"/>
      <c r="BR2297" s="4"/>
      <c r="BS2297" s="4"/>
      <c r="BT2297" s="4"/>
      <c r="BU2297" s="4"/>
      <c r="BV2297" s="4"/>
      <c r="BW2297" s="4"/>
      <c r="BX2297" s="4"/>
      <c r="BY2297" s="4"/>
      <c r="BZ2297" s="4"/>
      <c r="CA2297" s="4"/>
      <c r="CB2297" s="4"/>
      <c r="CC2297" s="4"/>
      <c r="CD2297" s="4"/>
      <c r="CE2297" s="4"/>
      <c r="CF2297" s="4"/>
      <c r="CG2297" s="4"/>
      <c r="CH2297" s="4"/>
      <c r="CI2297" s="4"/>
      <c r="CJ2297" s="4"/>
      <c r="CK2297" s="4"/>
      <c r="CL2297" s="4"/>
      <c r="CM2297" s="4"/>
    </row>
    <row r="2298" ht="14.25" customHeight="1">
      <c r="A2298" s="1"/>
      <c r="B2298" s="103" t="str">
        <f t="shared" si="4"/>
        <v>Thêm</v>
      </c>
      <c r="C2298" s="4"/>
      <c r="D2298" s="4"/>
      <c r="E2298" s="4"/>
      <c r="F2298" s="4"/>
      <c r="G2298" s="4"/>
      <c r="H2298" s="4"/>
      <c r="I2298" s="4"/>
      <c r="J2298" s="4"/>
      <c r="K2298" s="4"/>
      <c r="L2298" s="4"/>
      <c r="M2298" s="4"/>
      <c r="N2298" s="4"/>
      <c r="O2298" s="4"/>
      <c r="P2298" s="4"/>
      <c r="Q2298" s="4"/>
      <c r="R2298" s="4"/>
      <c r="S2298" s="4"/>
      <c r="T2298" s="4"/>
      <c r="U2298" s="4"/>
      <c r="V2298" s="4"/>
      <c r="W2298" s="4"/>
      <c r="X2298" s="4"/>
      <c r="Y2298" s="4"/>
      <c r="Z2298" s="4"/>
      <c r="AA2298" s="4"/>
      <c r="AB2298" s="4"/>
      <c r="AC2298" s="4"/>
      <c r="AD2298" s="20"/>
      <c r="AE2298" s="4"/>
      <c r="AF2298" s="4"/>
      <c r="AG2298" s="4"/>
      <c r="AH2298" s="4"/>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4"/>
      <c r="BH2298" s="4"/>
      <c r="BI2298" s="4"/>
      <c r="BJ2298" s="243" t="str">
        <f t="shared" si="191"/>
        <v/>
      </c>
      <c r="BK2298" s="4"/>
      <c r="BL2298" s="4"/>
      <c r="BM2298" s="4"/>
      <c r="BN2298" s="4"/>
      <c r="BO2298" s="4"/>
      <c r="BP2298" s="4"/>
      <c r="BQ2298" s="4"/>
      <c r="BR2298" s="4"/>
      <c r="BS2298" s="4"/>
      <c r="BT2298" s="4"/>
      <c r="BU2298" s="4"/>
      <c r="BV2298" s="4"/>
      <c r="BW2298" s="4"/>
      <c r="BX2298" s="4"/>
      <c r="BY2298" s="4"/>
      <c r="BZ2298" s="4"/>
      <c r="CA2298" s="4"/>
      <c r="CB2298" s="4"/>
      <c r="CC2298" s="4"/>
      <c r="CD2298" s="4"/>
      <c r="CE2298" s="4"/>
      <c r="CF2298" s="4"/>
      <c r="CG2298" s="4"/>
      <c r="CH2298" s="4"/>
      <c r="CI2298" s="4"/>
      <c r="CJ2298" s="4"/>
      <c r="CK2298" s="4"/>
      <c r="CL2298" s="4"/>
      <c r="CM2298" s="4"/>
    </row>
    <row r="2299" ht="14.25" customHeight="1">
      <c r="A2299" s="1"/>
      <c r="B2299" s="103" t="str">
        <f t="shared" si="4"/>
        <v>Thêm</v>
      </c>
      <c r="C2299" s="4"/>
      <c r="D2299" s="4"/>
      <c r="E2299" s="4"/>
      <c r="F2299" s="4"/>
      <c r="G2299" s="4"/>
      <c r="H2299" s="4"/>
      <c r="I2299" s="4"/>
      <c r="J2299" s="4"/>
      <c r="K2299" s="4"/>
      <c r="L2299" s="4"/>
      <c r="M2299" s="4"/>
      <c r="N2299" s="4"/>
      <c r="O2299" s="4"/>
      <c r="P2299" s="4"/>
      <c r="Q2299" s="4"/>
      <c r="R2299" s="4"/>
      <c r="S2299" s="4"/>
      <c r="T2299" s="4"/>
      <c r="U2299" s="4"/>
      <c r="V2299" s="4"/>
      <c r="W2299" s="4"/>
      <c r="X2299" s="4"/>
      <c r="Y2299" s="4"/>
      <c r="Z2299" s="4"/>
      <c r="AA2299" s="4"/>
      <c r="AB2299" s="4"/>
      <c r="AC2299" s="4"/>
      <c r="AD2299" s="20"/>
      <c r="AE2299" s="4"/>
      <c r="AF2299" s="4"/>
      <c r="AG2299" s="4"/>
      <c r="AH2299" s="4"/>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c r="BI2299" s="4"/>
      <c r="BJ2299" s="243" t="str">
        <f t="shared" si="191"/>
        <v/>
      </c>
      <c r="BK2299" s="4"/>
      <c r="BL2299" s="4"/>
      <c r="BM2299" s="4"/>
      <c r="BN2299" s="4"/>
      <c r="BO2299" s="4"/>
      <c r="BP2299" s="4"/>
      <c r="BQ2299" s="4"/>
      <c r="BR2299" s="4"/>
      <c r="BS2299" s="4"/>
      <c r="BT2299" s="4"/>
      <c r="BU2299" s="4"/>
      <c r="BV2299" s="4"/>
      <c r="BW2299" s="4"/>
      <c r="BX2299" s="4"/>
      <c r="BY2299" s="4"/>
      <c r="BZ2299" s="4"/>
      <c r="CA2299" s="4"/>
      <c r="CB2299" s="4"/>
      <c r="CC2299" s="4"/>
      <c r="CD2299" s="4"/>
      <c r="CE2299" s="4"/>
      <c r="CF2299" s="4"/>
      <c r="CG2299" s="4"/>
      <c r="CH2299" s="4"/>
      <c r="CI2299" s="4"/>
      <c r="CJ2299" s="4"/>
      <c r="CK2299" s="4"/>
      <c r="CL2299" s="4"/>
      <c r="CM2299" s="4"/>
    </row>
    <row r="2300" ht="14.25" customHeight="1">
      <c r="A2300" s="1"/>
      <c r="B2300" s="103" t="str">
        <f t="shared" si="4"/>
        <v>Thêm</v>
      </c>
      <c r="C2300" s="4"/>
      <c r="D2300" s="4"/>
      <c r="E2300" s="4"/>
      <c r="F2300" s="4"/>
      <c r="G2300" s="4"/>
      <c r="H2300" s="4"/>
      <c r="I2300" s="4"/>
      <c r="J2300" s="4"/>
      <c r="K2300" s="4"/>
      <c r="L2300" s="4"/>
      <c r="M2300" s="4"/>
      <c r="N2300" s="4"/>
      <c r="O2300" s="4"/>
      <c r="P2300" s="4"/>
      <c r="Q2300" s="4"/>
      <c r="R2300" s="4"/>
      <c r="S2300" s="4"/>
      <c r="T2300" s="4"/>
      <c r="U2300" s="4"/>
      <c r="V2300" s="4"/>
      <c r="W2300" s="4"/>
      <c r="X2300" s="4"/>
      <c r="Y2300" s="4"/>
      <c r="Z2300" s="4"/>
      <c r="AA2300" s="4"/>
      <c r="AB2300" s="4"/>
      <c r="AC2300" s="4"/>
      <c r="AD2300" s="20"/>
      <c r="AE2300" s="4"/>
      <c r="AF2300" s="4"/>
      <c r="AG2300" s="4"/>
      <c r="AH2300" s="4"/>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c r="BI2300" s="4"/>
      <c r="BJ2300" s="243" t="str">
        <f t="shared" si="191"/>
        <v/>
      </c>
      <c r="BK2300" s="4"/>
      <c r="BL2300" s="4"/>
      <c r="BM2300" s="4"/>
      <c r="BN2300" s="4"/>
      <c r="BO2300" s="4"/>
      <c r="BP2300" s="4"/>
      <c r="BQ2300" s="4"/>
      <c r="BR2300" s="4"/>
      <c r="BS2300" s="4"/>
      <c r="BT2300" s="4"/>
      <c r="BU2300" s="4"/>
      <c r="BV2300" s="4"/>
      <c r="BW2300" s="4"/>
      <c r="BX2300" s="4"/>
      <c r="BY2300" s="4"/>
      <c r="BZ2300" s="4"/>
      <c r="CA2300" s="4"/>
      <c r="CB2300" s="4"/>
      <c r="CC2300" s="4"/>
      <c r="CD2300" s="4"/>
      <c r="CE2300" s="4"/>
      <c r="CF2300" s="4"/>
      <c r="CG2300" s="4"/>
      <c r="CH2300" s="4"/>
      <c r="CI2300" s="4"/>
      <c r="CJ2300" s="4"/>
      <c r="CK2300" s="4"/>
      <c r="CL2300" s="4"/>
      <c r="CM2300" s="4"/>
    </row>
    <row r="2301" ht="14.25" customHeight="1">
      <c r="A2301" s="1"/>
      <c r="B2301" s="103" t="str">
        <f t="shared" si="4"/>
        <v>Thêm</v>
      </c>
      <c r="C2301" s="4"/>
      <c r="D2301" s="4"/>
      <c r="E2301" s="4"/>
      <c r="F2301" s="4"/>
      <c r="G2301" s="4"/>
      <c r="H2301" s="4"/>
      <c r="I2301" s="4"/>
      <c r="J2301" s="4"/>
      <c r="K2301" s="4"/>
      <c r="L2301" s="4"/>
      <c r="M2301" s="4"/>
      <c r="N2301" s="4"/>
      <c r="O2301" s="4"/>
      <c r="P2301" s="4"/>
      <c r="Q2301" s="4"/>
      <c r="R2301" s="4"/>
      <c r="S2301" s="4"/>
      <c r="T2301" s="4"/>
      <c r="U2301" s="4"/>
      <c r="V2301" s="4"/>
      <c r="W2301" s="4"/>
      <c r="X2301" s="4"/>
      <c r="Y2301" s="4"/>
      <c r="Z2301" s="4"/>
      <c r="AA2301" s="4"/>
      <c r="AB2301" s="4"/>
      <c r="AC2301" s="4"/>
      <c r="AD2301" s="20"/>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243" t="str">
        <f t="shared" si="191"/>
        <v/>
      </c>
      <c r="BK2301" s="4"/>
      <c r="BL2301" s="4"/>
      <c r="BM2301" s="4"/>
      <c r="BN2301" s="4"/>
      <c r="BO2301" s="4"/>
      <c r="BP2301" s="4"/>
      <c r="BQ2301" s="4"/>
      <c r="BR2301" s="4"/>
      <c r="BS2301" s="4"/>
      <c r="BT2301" s="4"/>
      <c r="BU2301" s="4"/>
      <c r="BV2301" s="4"/>
      <c r="BW2301" s="4"/>
      <c r="BX2301" s="4"/>
      <c r="BY2301" s="4"/>
      <c r="BZ2301" s="4"/>
      <c r="CA2301" s="4"/>
      <c r="CB2301" s="4"/>
      <c r="CC2301" s="4"/>
      <c r="CD2301" s="4"/>
      <c r="CE2301" s="4"/>
      <c r="CF2301" s="4"/>
      <c r="CG2301" s="4"/>
      <c r="CH2301" s="4"/>
      <c r="CI2301" s="4"/>
      <c r="CJ2301" s="4"/>
      <c r="CK2301" s="4"/>
      <c r="CL2301" s="4"/>
      <c r="CM2301" s="4"/>
    </row>
    <row r="2302" ht="14.25" customHeight="1">
      <c r="A2302" s="1"/>
      <c r="B2302" s="103" t="str">
        <f t="shared" si="4"/>
        <v>Thêm</v>
      </c>
      <c r="C2302" s="4"/>
      <c r="D2302" s="4"/>
      <c r="E2302" s="4"/>
      <c r="F2302" s="4"/>
      <c r="G2302" s="4"/>
      <c r="H2302" s="4"/>
      <c r="I2302" s="4"/>
      <c r="J2302" s="4"/>
      <c r="K2302" s="4"/>
      <c r="L2302" s="4"/>
      <c r="M2302" s="4"/>
      <c r="N2302" s="4"/>
      <c r="O2302" s="4"/>
      <c r="P2302" s="4"/>
      <c r="Q2302" s="4"/>
      <c r="R2302" s="4"/>
      <c r="S2302" s="4"/>
      <c r="T2302" s="4"/>
      <c r="U2302" s="4"/>
      <c r="V2302" s="4"/>
      <c r="W2302" s="4"/>
      <c r="X2302" s="4"/>
      <c r="Y2302" s="4"/>
      <c r="Z2302" s="4"/>
      <c r="AA2302" s="4"/>
      <c r="AB2302" s="4"/>
      <c r="AC2302" s="4"/>
      <c r="AD2302" s="20"/>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c r="BI2302" s="4"/>
      <c r="BJ2302" s="243" t="str">
        <f t="shared" si="191"/>
        <v/>
      </c>
      <c r="BK2302" s="4"/>
      <c r="BL2302" s="4"/>
      <c r="BM2302" s="4"/>
      <c r="BN2302" s="4"/>
      <c r="BO2302" s="4"/>
      <c r="BP2302" s="4"/>
      <c r="BQ2302" s="4"/>
      <c r="BR2302" s="4"/>
      <c r="BS2302" s="4"/>
      <c r="BT2302" s="4"/>
      <c r="BU2302" s="4"/>
      <c r="BV2302" s="4"/>
      <c r="BW2302" s="4"/>
      <c r="BX2302" s="4"/>
      <c r="BY2302" s="4"/>
      <c r="BZ2302" s="4"/>
      <c r="CA2302" s="4"/>
      <c r="CB2302" s="4"/>
      <c r="CC2302" s="4"/>
      <c r="CD2302" s="4"/>
      <c r="CE2302" s="4"/>
      <c r="CF2302" s="4"/>
      <c r="CG2302" s="4"/>
      <c r="CH2302" s="4"/>
      <c r="CI2302" s="4"/>
      <c r="CJ2302" s="4"/>
      <c r="CK2302" s="4"/>
      <c r="CL2302" s="4"/>
      <c r="CM2302" s="4"/>
    </row>
    <row r="2303" ht="14.25" customHeight="1">
      <c r="A2303" s="1"/>
      <c r="B2303" s="103" t="str">
        <f t="shared" si="4"/>
        <v>Thêm</v>
      </c>
      <c r="C2303" s="4"/>
      <c r="D2303" s="4"/>
      <c r="E2303" s="4"/>
      <c r="F2303" s="4"/>
      <c r="G2303" s="4"/>
      <c r="H2303" s="4"/>
      <c r="I2303" s="4"/>
      <c r="J2303" s="4"/>
      <c r="K2303" s="4"/>
      <c r="L2303" s="4"/>
      <c r="M2303" s="4"/>
      <c r="N2303" s="4"/>
      <c r="O2303" s="4"/>
      <c r="P2303" s="4"/>
      <c r="Q2303" s="4"/>
      <c r="R2303" s="4"/>
      <c r="S2303" s="4"/>
      <c r="T2303" s="4"/>
      <c r="U2303" s="4"/>
      <c r="V2303" s="4"/>
      <c r="W2303" s="4"/>
      <c r="X2303" s="4"/>
      <c r="Y2303" s="4"/>
      <c r="Z2303" s="4"/>
      <c r="AA2303" s="4"/>
      <c r="AB2303" s="4"/>
      <c r="AC2303" s="4"/>
      <c r="AD2303" s="20"/>
      <c r="AE2303" s="4"/>
      <c r="AF2303" s="4"/>
      <c r="AG2303" s="4"/>
      <c r="AH2303" s="4"/>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c r="BI2303" s="4"/>
      <c r="BJ2303" s="243" t="str">
        <f t="shared" si="191"/>
        <v/>
      </c>
      <c r="BK2303" s="4"/>
      <c r="BL2303" s="4"/>
      <c r="BM2303" s="4"/>
      <c r="BN2303" s="4"/>
      <c r="BO2303" s="4"/>
      <c r="BP2303" s="4"/>
      <c r="BQ2303" s="4"/>
      <c r="BR2303" s="4"/>
      <c r="BS2303" s="4"/>
      <c r="BT2303" s="4"/>
      <c r="BU2303" s="4"/>
      <c r="BV2303" s="4"/>
      <c r="BW2303" s="4"/>
      <c r="BX2303" s="4"/>
      <c r="BY2303" s="4"/>
      <c r="BZ2303" s="4"/>
      <c r="CA2303" s="4"/>
      <c r="CB2303" s="4"/>
      <c r="CC2303" s="4"/>
      <c r="CD2303" s="4"/>
      <c r="CE2303" s="4"/>
      <c r="CF2303" s="4"/>
      <c r="CG2303" s="4"/>
      <c r="CH2303" s="4"/>
      <c r="CI2303" s="4"/>
      <c r="CJ2303" s="4"/>
      <c r="CK2303" s="4"/>
      <c r="CL2303" s="4"/>
      <c r="CM2303" s="4"/>
    </row>
    <row r="2304" ht="14.25" customHeight="1">
      <c r="A2304" s="1"/>
      <c r="B2304" s="103" t="str">
        <f t="shared" si="4"/>
        <v>Thêm</v>
      </c>
      <c r="C2304" s="4"/>
      <c r="D2304" s="4"/>
      <c r="E2304" s="4"/>
      <c r="F2304" s="4"/>
      <c r="G2304" s="4"/>
      <c r="H2304" s="4"/>
      <c r="I2304" s="4"/>
      <c r="J2304" s="4"/>
      <c r="K2304" s="4"/>
      <c r="L2304" s="4"/>
      <c r="M2304" s="4"/>
      <c r="N2304" s="4"/>
      <c r="O2304" s="4"/>
      <c r="P2304" s="4"/>
      <c r="Q2304" s="4"/>
      <c r="R2304" s="4"/>
      <c r="S2304" s="4"/>
      <c r="T2304" s="4"/>
      <c r="U2304" s="4"/>
      <c r="V2304" s="4"/>
      <c r="W2304" s="4"/>
      <c r="X2304" s="4"/>
      <c r="Y2304" s="4"/>
      <c r="Z2304" s="4"/>
      <c r="AA2304" s="4"/>
      <c r="AB2304" s="4"/>
      <c r="AC2304" s="4"/>
      <c r="AD2304" s="20"/>
      <c r="AE2304" s="4"/>
      <c r="AF2304" s="4"/>
      <c r="AG2304" s="4"/>
      <c r="AH2304" s="4"/>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4"/>
      <c r="BH2304" s="4"/>
      <c r="BI2304" s="4"/>
      <c r="BJ2304" s="243" t="str">
        <f t="shared" si="191"/>
        <v/>
      </c>
      <c r="BK2304" s="4"/>
      <c r="BL2304" s="4"/>
      <c r="BM2304" s="4"/>
      <c r="BN2304" s="4"/>
      <c r="BO2304" s="4"/>
      <c r="BP2304" s="4"/>
      <c r="BQ2304" s="4"/>
      <c r="BR2304" s="4"/>
      <c r="BS2304" s="4"/>
      <c r="BT2304" s="4"/>
      <c r="BU2304" s="4"/>
      <c r="BV2304" s="4"/>
      <c r="BW2304" s="4"/>
      <c r="BX2304" s="4"/>
      <c r="BY2304" s="4"/>
      <c r="BZ2304" s="4"/>
      <c r="CA2304" s="4"/>
      <c r="CB2304" s="4"/>
      <c r="CC2304" s="4"/>
      <c r="CD2304" s="4"/>
      <c r="CE2304" s="4"/>
      <c r="CF2304" s="4"/>
      <c r="CG2304" s="4"/>
      <c r="CH2304" s="4"/>
      <c r="CI2304" s="4"/>
      <c r="CJ2304" s="4"/>
      <c r="CK2304" s="4"/>
      <c r="CL2304" s="4"/>
      <c r="CM2304" s="4"/>
    </row>
    <row r="2305" ht="14.25" customHeight="1">
      <c r="A2305" s="1"/>
      <c r="B2305" s="103" t="str">
        <f t="shared" si="4"/>
        <v>Thêm</v>
      </c>
      <c r="C2305" s="4"/>
      <c r="D2305" s="4"/>
      <c r="E2305" s="4"/>
      <c r="F2305" s="4"/>
      <c r="G2305" s="4"/>
      <c r="H2305" s="4"/>
      <c r="I2305" s="4"/>
      <c r="J2305" s="4"/>
      <c r="K2305" s="4"/>
      <c r="L2305" s="4"/>
      <c r="M2305" s="4"/>
      <c r="N2305" s="4"/>
      <c r="O2305" s="4"/>
      <c r="P2305" s="4"/>
      <c r="Q2305" s="4"/>
      <c r="R2305" s="4"/>
      <c r="S2305" s="4"/>
      <c r="T2305" s="4"/>
      <c r="U2305" s="4"/>
      <c r="V2305" s="4"/>
      <c r="W2305" s="4"/>
      <c r="X2305" s="4"/>
      <c r="Y2305" s="4"/>
      <c r="Z2305" s="4"/>
      <c r="AA2305" s="4"/>
      <c r="AB2305" s="4"/>
      <c r="AC2305" s="4"/>
      <c r="AD2305" s="20"/>
      <c r="AE2305" s="4"/>
      <c r="AF2305" s="4"/>
      <c r="AG2305" s="4"/>
      <c r="AH2305" s="4"/>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c r="BI2305" s="4"/>
      <c r="BJ2305" s="243" t="str">
        <f t="shared" si="191"/>
        <v/>
      </c>
      <c r="BK2305" s="4"/>
      <c r="BL2305" s="4"/>
      <c r="BM2305" s="4"/>
      <c r="BN2305" s="4"/>
      <c r="BO2305" s="4"/>
      <c r="BP2305" s="4"/>
      <c r="BQ2305" s="4"/>
      <c r="BR2305" s="4"/>
      <c r="BS2305" s="4"/>
      <c r="BT2305" s="4"/>
      <c r="BU2305" s="4"/>
      <c r="BV2305" s="4"/>
      <c r="BW2305" s="4"/>
      <c r="BX2305" s="4"/>
      <c r="BY2305" s="4"/>
      <c r="BZ2305" s="4"/>
      <c r="CA2305" s="4"/>
      <c r="CB2305" s="4"/>
      <c r="CC2305" s="4"/>
      <c r="CD2305" s="4"/>
      <c r="CE2305" s="4"/>
      <c r="CF2305" s="4"/>
      <c r="CG2305" s="4"/>
      <c r="CH2305" s="4"/>
      <c r="CI2305" s="4"/>
      <c r="CJ2305" s="4"/>
      <c r="CK2305" s="4"/>
      <c r="CL2305" s="4"/>
      <c r="CM2305" s="4"/>
    </row>
    <row r="2306" ht="14.25" customHeight="1">
      <c r="A2306" s="1"/>
      <c r="B2306" s="103" t="str">
        <f t="shared" si="4"/>
        <v>Thêm</v>
      </c>
      <c r="C2306" s="4"/>
      <c r="D2306" s="4"/>
      <c r="E2306" s="4"/>
      <c r="F2306" s="4"/>
      <c r="G2306" s="4"/>
      <c r="H2306" s="4"/>
      <c r="I2306" s="4"/>
      <c r="J2306" s="4"/>
      <c r="K2306" s="4"/>
      <c r="L2306" s="4"/>
      <c r="M2306" s="4"/>
      <c r="N2306" s="4"/>
      <c r="O2306" s="4"/>
      <c r="P2306" s="4"/>
      <c r="Q2306" s="4"/>
      <c r="R2306" s="4"/>
      <c r="S2306" s="4"/>
      <c r="T2306" s="4"/>
      <c r="U2306" s="4"/>
      <c r="V2306" s="4"/>
      <c r="W2306" s="4"/>
      <c r="X2306" s="4"/>
      <c r="Y2306" s="4"/>
      <c r="Z2306" s="4"/>
      <c r="AA2306" s="4"/>
      <c r="AB2306" s="4"/>
      <c r="AC2306" s="4"/>
      <c r="AD2306" s="20"/>
      <c r="AE2306" s="4"/>
      <c r="AF2306" s="4"/>
      <c r="AG2306" s="4"/>
      <c r="AH2306" s="4"/>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c r="BI2306" s="4"/>
      <c r="BJ2306" s="243" t="str">
        <f t="shared" si="191"/>
        <v/>
      </c>
      <c r="BK2306" s="4"/>
      <c r="BL2306" s="4"/>
      <c r="BM2306" s="4"/>
      <c r="BN2306" s="4"/>
      <c r="BO2306" s="4"/>
      <c r="BP2306" s="4"/>
      <c r="BQ2306" s="4"/>
      <c r="BR2306" s="4"/>
      <c r="BS2306" s="4"/>
      <c r="BT2306" s="4"/>
      <c r="BU2306" s="4"/>
      <c r="BV2306" s="4"/>
      <c r="BW2306" s="4"/>
      <c r="BX2306" s="4"/>
      <c r="BY2306" s="4"/>
      <c r="BZ2306" s="4"/>
      <c r="CA2306" s="4"/>
      <c r="CB2306" s="4"/>
      <c r="CC2306" s="4"/>
      <c r="CD2306" s="4"/>
      <c r="CE2306" s="4"/>
      <c r="CF2306" s="4"/>
      <c r="CG2306" s="4"/>
      <c r="CH2306" s="4"/>
      <c r="CI2306" s="4"/>
      <c r="CJ2306" s="4"/>
      <c r="CK2306" s="4"/>
      <c r="CL2306" s="4"/>
      <c r="CM2306" s="4"/>
    </row>
    <row r="2307" ht="14.25" customHeight="1">
      <c r="A2307" s="1"/>
      <c r="B2307" s="103" t="str">
        <f t="shared" si="4"/>
        <v>Thêm</v>
      </c>
      <c r="C2307" s="4"/>
      <c r="D2307" s="4"/>
      <c r="E2307" s="4"/>
      <c r="F2307" s="4"/>
      <c r="G2307" s="4"/>
      <c r="H2307" s="4"/>
      <c r="I2307" s="4"/>
      <c r="J2307" s="4"/>
      <c r="K2307" s="4"/>
      <c r="L2307" s="4"/>
      <c r="M2307" s="4"/>
      <c r="N2307" s="4"/>
      <c r="O2307" s="4"/>
      <c r="P2307" s="4"/>
      <c r="Q2307" s="4"/>
      <c r="R2307" s="4"/>
      <c r="S2307" s="4"/>
      <c r="T2307" s="4"/>
      <c r="U2307" s="4"/>
      <c r="V2307" s="4"/>
      <c r="W2307" s="4"/>
      <c r="X2307" s="4"/>
      <c r="Y2307" s="4"/>
      <c r="Z2307" s="4"/>
      <c r="AA2307" s="4"/>
      <c r="AB2307" s="4"/>
      <c r="AC2307" s="4"/>
      <c r="AD2307" s="20"/>
      <c r="AE2307" s="4"/>
      <c r="AF2307" s="4"/>
      <c r="AG2307" s="4"/>
      <c r="AH2307" s="4"/>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4"/>
      <c r="BH2307" s="4"/>
      <c r="BI2307" s="4"/>
      <c r="BJ2307" s="243" t="str">
        <f t="shared" si="191"/>
        <v/>
      </c>
      <c r="BK2307" s="4"/>
      <c r="BL2307" s="4"/>
      <c r="BM2307" s="4"/>
      <c r="BN2307" s="4"/>
      <c r="BO2307" s="4"/>
      <c r="BP2307" s="4"/>
      <c r="BQ2307" s="4"/>
      <c r="BR2307" s="4"/>
      <c r="BS2307" s="4"/>
      <c r="BT2307" s="4"/>
      <c r="BU2307" s="4"/>
      <c r="BV2307" s="4"/>
      <c r="BW2307" s="4"/>
      <c r="BX2307" s="4"/>
      <c r="BY2307" s="4"/>
      <c r="BZ2307" s="4"/>
      <c r="CA2307" s="4"/>
      <c r="CB2307" s="4"/>
      <c r="CC2307" s="4"/>
      <c r="CD2307" s="4"/>
      <c r="CE2307" s="4"/>
      <c r="CF2307" s="4"/>
      <c r="CG2307" s="4"/>
      <c r="CH2307" s="4"/>
      <c r="CI2307" s="4"/>
      <c r="CJ2307" s="4"/>
      <c r="CK2307" s="4"/>
      <c r="CL2307" s="4"/>
      <c r="CM2307" s="4"/>
    </row>
    <row r="2308" ht="14.25" customHeight="1">
      <c r="A2308" s="1"/>
      <c r="B2308" s="103" t="str">
        <f t="shared" si="4"/>
        <v>Thêm</v>
      </c>
      <c r="C2308" s="4"/>
      <c r="D2308" s="4"/>
      <c r="E2308" s="4"/>
      <c r="F2308" s="4"/>
      <c r="G2308" s="4"/>
      <c r="H2308" s="4"/>
      <c r="I2308" s="4"/>
      <c r="J2308" s="4"/>
      <c r="K2308" s="4"/>
      <c r="L2308" s="4"/>
      <c r="M2308" s="4"/>
      <c r="N2308" s="4"/>
      <c r="O2308" s="4"/>
      <c r="P2308" s="4"/>
      <c r="Q2308" s="4"/>
      <c r="R2308" s="4"/>
      <c r="S2308" s="4"/>
      <c r="T2308" s="4"/>
      <c r="U2308" s="4"/>
      <c r="V2308" s="4"/>
      <c r="W2308" s="4"/>
      <c r="X2308" s="4"/>
      <c r="Y2308" s="4"/>
      <c r="Z2308" s="4"/>
      <c r="AA2308" s="4"/>
      <c r="AB2308" s="4"/>
      <c r="AC2308" s="4"/>
      <c r="AD2308" s="20"/>
      <c r="AE2308" s="4"/>
      <c r="AF2308" s="4"/>
      <c r="AG2308" s="4"/>
      <c r="AH2308" s="4"/>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4"/>
      <c r="BH2308" s="4"/>
      <c r="BI2308" s="4"/>
      <c r="BJ2308" s="243" t="str">
        <f t="shared" si="191"/>
        <v/>
      </c>
      <c r="BK2308" s="4"/>
      <c r="BL2308" s="4"/>
      <c r="BM2308" s="4"/>
      <c r="BN2308" s="4"/>
      <c r="BO2308" s="4"/>
      <c r="BP2308" s="4"/>
      <c r="BQ2308" s="4"/>
      <c r="BR2308" s="4"/>
      <c r="BS2308" s="4"/>
      <c r="BT2308" s="4"/>
      <c r="BU2308" s="4"/>
      <c r="BV2308" s="4"/>
      <c r="BW2308" s="4"/>
      <c r="BX2308" s="4"/>
      <c r="BY2308" s="4"/>
      <c r="BZ2308" s="4"/>
      <c r="CA2308" s="4"/>
      <c r="CB2308" s="4"/>
      <c r="CC2308" s="4"/>
      <c r="CD2308" s="4"/>
      <c r="CE2308" s="4"/>
      <c r="CF2308" s="4"/>
      <c r="CG2308" s="4"/>
      <c r="CH2308" s="4"/>
      <c r="CI2308" s="4"/>
      <c r="CJ2308" s="4"/>
      <c r="CK2308" s="4"/>
      <c r="CL2308" s="4"/>
      <c r="CM2308" s="4"/>
    </row>
    <row r="2309" ht="14.25" customHeight="1">
      <c r="A2309" s="1"/>
      <c r="B2309" s="103" t="str">
        <f t="shared" si="4"/>
        <v>Thêm</v>
      </c>
      <c r="C2309" s="4"/>
      <c r="D2309" s="4"/>
      <c r="E2309" s="4"/>
      <c r="F2309" s="4"/>
      <c r="G2309" s="4"/>
      <c r="H2309" s="4"/>
      <c r="I2309" s="4"/>
      <c r="J2309" s="4"/>
      <c r="K2309" s="4"/>
      <c r="L2309" s="4"/>
      <c r="M2309" s="4"/>
      <c r="N2309" s="4"/>
      <c r="O2309" s="4"/>
      <c r="P2309" s="4"/>
      <c r="Q2309" s="4"/>
      <c r="R2309" s="4"/>
      <c r="S2309" s="4"/>
      <c r="T2309" s="4"/>
      <c r="U2309" s="4"/>
      <c r="V2309" s="4"/>
      <c r="W2309" s="4"/>
      <c r="X2309" s="4"/>
      <c r="Y2309" s="4"/>
      <c r="Z2309" s="4"/>
      <c r="AA2309" s="4"/>
      <c r="AB2309" s="4"/>
      <c r="AC2309" s="4"/>
      <c r="AD2309" s="20"/>
      <c r="AE2309" s="4"/>
      <c r="AF2309" s="4"/>
      <c r="AG2309" s="4"/>
      <c r="AH2309" s="4"/>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4"/>
      <c r="BH2309" s="4"/>
      <c r="BI2309" s="4"/>
      <c r="BJ2309" s="243" t="str">
        <f t="shared" si="191"/>
        <v/>
      </c>
      <c r="BK2309" s="4"/>
      <c r="BL2309" s="4"/>
      <c r="BM2309" s="4"/>
      <c r="BN2309" s="4"/>
      <c r="BO2309" s="4"/>
      <c r="BP2309" s="4"/>
      <c r="BQ2309" s="4"/>
      <c r="BR2309" s="4"/>
      <c r="BS2309" s="4"/>
      <c r="BT2309" s="4"/>
      <c r="BU2309" s="4"/>
      <c r="BV2309" s="4"/>
      <c r="BW2309" s="4"/>
      <c r="BX2309" s="4"/>
      <c r="BY2309" s="4"/>
      <c r="BZ2309" s="4"/>
      <c r="CA2309" s="4"/>
      <c r="CB2309" s="4"/>
      <c r="CC2309" s="4"/>
      <c r="CD2309" s="4"/>
      <c r="CE2309" s="4"/>
      <c r="CF2309" s="4"/>
      <c r="CG2309" s="4"/>
      <c r="CH2309" s="4"/>
      <c r="CI2309" s="4"/>
      <c r="CJ2309" s="4"/>
      <c r="CK2309" s="4"/>
      <c r="CL2309" s="4"/>
      <c r="CM2309" s="4"/>
    </row>
    <row r="2310" ht="14.25" customHeight="1">
      <c r="A2310" s="1"/>
      <c r="B2310" s="103" t="str">
        <f t="shared" si="4"/>
        <v>Thêm</v>
      </c>
      <c r="C2310" s="4"/>
      <c r="D2310" s="4"/>
      <c r="E2310" s="4"/>
      <c r="F2310" s="4"/>
      <c r="G2310" s="4"/>
      <c r="H2310" s="4"/>
      <c r="I2310" s="4"/>
      <c r="J2310" s="4"/>
      <c r="K2310" s="4"/>
      <c r="L2310" s="4"/>
      <c r="M2310" s="4"/>
      <c r="N2310" s="4"/>
      <c r="O2310" s="4"/>
      <c r="P2310" s="4"/>
      <c r="Q2310" s="4"/>
      <c r="R2310" s="4"/>
      <c r="S2310" s="4"/>
      <c r="T2310" s="4"/>
      <c r="U2310" s="4"/>
      <c r="V2310" s="4"/>
      <c r="W2310" s="4"/>
      <c r="X2310" s="4"/>
      <c r="Y2310" s="4"/>
      <c r="Z2310" s="4"/>
      <c r="AA2310" s="4"/>
      <c r="AB2310" s="4"/>
      <c r="AC2310" s="4"/>
      <c r="AD2310" s="20"/>
      <c r="AE2310" s="4"/>
      <c r="AF2310" s="4"/>
      <c r="AG2310" s="4"/>
      <c r="AH2310" s="4"/>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4"/>
      <c r="BH2310" s="4"/>
      <c r="BI2310" s="4"/>
      <c r="BJ2310" s="243" t="str">
        <f t="shared" si="191"/>
        <v/>
      </c>
      <c r="BK2310" s="4"/>
      <c r="BL2310" s="4"/>
      <c r="BM2310" s="4"/>
      <c r="BN2310" s="4"/>
      <c r="BO2310" s="4"/>
      <c r="BP2310" s="4"/>
      <c r="BQ2310" s="4"/>
      <c r="BR2310" s="4"/>
      <c r="BS2310" s="4"/>
      <c r="BT2310" s="4"/>
      <c r="BU2310" s="4"/>
      <c r="BV2310" s="4"/>
      <c r="BW2310" s="4"/>
      <c r="BX2310" s="4"/>
      <c r="BY2310" s="4"/>
      <c r="BZ2310" s="4"/>
      <c r="CA2310" s="4"/>
      <c r="CB2310" s="4"/>
      <c r="CC2310" s="4"/>
      <c r="CD2310" s="4"/>
      <c r="CE2310" s="4"/>
      <c r="CF2310" s="4"/>
      <c r="CG2310" s="4"/>
      <c r="CH2310" s="4"/>
      <c r="CI2310" s="4"/>
      <c r="CJ2310" s="4"/>
      <c r="CK2310" s="4"/>
      <c r="CL2310" s="4"/>
      <c r="CM2310" s="4"/>
    </row>
    <row r="2311" ht="14.25" customHeight="1">
      <c r="A2311" s="1"/>
      <c r="B2311" s="103" t="str">
        <f t="shared" si="4"/>
        <v>Thêm</v>
      </c>
      <c r="C2311" s="4"/>
      <c r="D2311" s="4"/>
      <c r="E2311" s="4"/>
      <c r="F2311" s="4"/>
      <c r="G2311" s="4"/>
      <c r="H2311" s="4"/>
      <c r="I2311" s="4"/>
      <c r="J2311" s="4"/>
      <c r="K2311" s="4"/>
      <c r="L2311" s="4"/>
      <c r="M2311" s="4"/>
      <c r="N2311" s="4"/>
      <c r="O2311" s="4"/>
      <c r="P2311" s="4"/>
      <c r="Q2311" s="4"/>
      <c r="R2311" s="4"/>
      <c r="S2311" s="4"/>
      <c r="T2311" s="4"/>
      <c r="U2311" s="4"/>
      <c r="V2311" s="4"/>
      <c r="W2311" s="4"/>
      <c r="X2311" s="4"/>
      <c r="Y2311" s="4"/>
      <c r="Z2311" s="4"/>
      <c r="AA2311" s="4"/>
      <c r="AB2311" s="4"/>
      <c r="AC2311" s="4"/>
      <c r="AD2311" s="20"/>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c r="BI2311" s="4"/>
      <c r="BJ2311" s="243" t="str">
        <f t="shared" si="191"/>
        <v/>
      </c>
      <c r="BK2311" s="4"/>
      <c r="BL2311" s="4"/>
      <c r="BM2311" s="4"/>
      <c r="BN2311" s="4"/>
      <c r="BO2311" s="4"/>
      <c r="BP2311" s="4"/>
      <c r="BQ2311" s="4"/>
      <c r="BR2311" s="4"/>
      <c r="BS2311" s="4"/>
      <c r="BT2311" s="4"/>
      <c r="BU2311" s="4"/>
      <c r="BV2311" s="4"/>
      <c r="BW2311" s="4"/>
      <c r="BX2311" s="4"/>
      <c r="BY2311" s="4"/>
      <c r="BZ2311" s="4"/>
      <c r="CA2311" s="4"/>
      <c r="CB2311" s="4"/>
      <c r="CC2311" s="4"/>
      <c r="CD2311" s="4"/>
      <c r="CE2311" s="4"/>
      <c r="CF2311" s="4"/>
      <c r="CG2311" s="4"/>
      <c r="CH2311" s="4"/>
      <c r="CI2311" s="4"/>
      <c r="CJ2311" s="4"/>
      <c r="CK2311" s="4"/>
      <c r="CL2311" s="4"/>
      <c r="CM2311" s="4"/>
    </row>
    <row r="2312" ht="14.25" customHeight="1">
      <c r="A2312" s="1"/>
      <c r="B2312" s="103" t="str">
        <f t="shared" si="4"/>
        <v>Thêm</v>
      </c>
      <c r="C2312" s="4"/>
      <c r="D2312" s="4"/>
      <c r="E2312" s="4"/>
      <c r="F2312" s="4"/>
      <c r="G2312" s="4"/>
      <c r="H2312" s="4"/>
      <c r="I2312" s="4"/>
      <c r="J2312" s="4"/>
      <c r="K2312" s="4"/>
      <c r="L2312" s="4"/>
      <c r="M2312" s="4"/>
      <c r="N2312" s="4"/>
      <c r="O2312" s="4"/>
      <c r="P2312" s="4"/>
      <c r="Q2312" s="4"/>
      <c r="R2312" s="4"/>
      <c r="S2312" s="4"/>
      <c r="T2312" s="4"/>
      <c r="U2312" s="4"/>
      <c r="V2312" s="4"/>
      <c r="W2312" s="4"/>
      <c r="X2312" s="4"/>
      <c r="Y2312" s="4"/>
      <c r="Z2312" s="4"/>
      <c r="AA2312" s="4"/>
      <c r="AB2312" s="4"/>
      <c r="AC2312" s="4"/>
      <c r="AD2312" s="20"/>
      <c r="AE2312" s="4"/>
      <c r="AF2312" s="4"/>
      <c r="AG2312" s="4"/>
      <c r="AH2312" s="4"/>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c r="BI2312" s="4"/>
      <c r="BJ2312" s="243" t="str">
        <f t="shared" si="191"/>
        <v/>
      </c>
      <c r="BK2312" s="4"/>
      <c r="BL2312" s="4"/>
      <c r="BM2312" s="4"/>
      <c r="BN2312" s="4"/>
      <c r="BO2312" s="4"/>
      <c r="BP2312" s="4"/>
      <c r="BQ2312" s="4"/>
      <c r="BR2312" s="4"/>
      <c r="BS2312" s="4"/>
      <c r="BT2312" s="4"/>
      <c r="BU2312" s="4"/>
      <c r="BV2312" s="4"/>
      <c r="BW2312" s="4"/>
      <c r="BX2312" s="4"/>
      <c r="BY2312" s="4"/>
      <c r="BZ2312" s="4"/>
      <c r="CA2312" s="4"/>
      <c r="CB2312" s="4"/>
      <c r="CC2312" s="4"/>
      <c r="CD2312" s="4"/>
      <c r="CE2312" s="4"/>
      <c r="CF2312" s="4"/>
      <c r="CG2312" s="4"/>
      <c r="CH2312" s="4"/>
      <c r="CI2312" s="4"/>
      <c r="CJ2312" s="4"/>
      <c r="CK2312" s="4"/>
      <c r="CL2312" s="4"/>
      <c r="CM2312" s="4"/>
    </row>
    <row r="2313" ht="14.25" customHeight="1">
      <c r="A2313" s="1"/>
      <c r="B2313" s="103" t="str">
        <f t="shared" si="4"/>
        <v>Thêm</v>
      </c>
      <c r="C2313" s="4"/>
      <c r="D2313" s="4"/>
      <c r="E2313" s="4"/>
      <c r="F2313" s="4"/>
      <c r="G2313" s="4"/>
      <c r="H2313" s="4"/>
      <c r="I2313" s="4"/>
      <c r="J2313" s="4"/>
      <c r="K2313" s="4"/>
      <c r="L2313" s="4"/>
      <c r="M2313" s="4"/>
      <c r="N2313" s="4"/>
      <c r="O2313" s="4"/>
      <c r="P2313" s="4"/>
      <c r="Q2313" s="4"/>
      <c r="R2313" s="4"/>
      <c r="S2313" s="4"/>
      <c r="T2313" s="4"/>
      <c r="U2313" s="4"/>
      <c r="V2313" s="4"/>
      <c r="W2313" s="4"/>
      <c r="X2313" s="4"/>
      <c r="Y2313" s="4"/>
      <c r="Z2313" s="4"/>
      <c r="AA2313" s="4"/>
      <c r="AB2313" s="4"/>
      <c r="AC2313" s="4"/>
      <c r="AD2313" s="20"/>
      <c r="AE2313" s="4"/>
      <c r="AF2313" s="4"/>
      <c r="AG2313" s="4"/>
      <c r="AH2313" s="4"/>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c r="BI2313" s="4"/>
      <c r="BJ2313" s="243" t="str">
        <f t="shared" si="191"/>
        <v/>
      </c>
      <c r="BK2313" s="4"/>
      <c r="BL2313" s="4"/>
      <c r="BM2313" s="4"/>
      <c r="BN2313" s="4"/>
      <c r="BO2313" s="4"/>
      <c r="BP2313" s="4"/>
      <c r="BQ2313" s="4"/>
      <c r="BR2313" s="4"/>
      <c r="BS2313" s="4"/>
      <c r="BT2313" s="4"/>
      <c r="BU2313" s="4"/>
      <c r="BV2313" s="4"/>
      <c r="BW2313" s="4"/>
      <c r="BX2313" s="4"/>
      <c r="BY2313" s="4"/>
      <c r="BZ2313" s="4"/>
      <c r="CA2313" s="4"/>
      <c r="CB2313" s="4"/>
      <c r="CC2313" s="4"/>
      <c r="CD2313" s="4"/>
      <c r="CE2313" s="4"/>
      <c r="CF2313" s="4"/>
      <c r="CG2313" s="4"/>
      <c r="CH2313" s="4"/>
      <c r="CI2313" s="4"/>
      <c r="CJ2313" s="4"/>
      <c r="CK2313" s="4"/>
      <c r="CL2313" s="4"/>
      <c r="CM2313" s="4"/>
    </row>
    <row r="2314" ht="14.25" customHeight="1">
      <c r="A2314" s="1"/>
      <c r="B2314" s="103" t="str">
        <f t="shared" si="4"/>
        <v>Thêm</v>
      </c>
      <c r="C2314" s="4"/>
      <c r="D2314" s="4"/>
      <c r="E2314" s="4"/>
      <c r="F2314" s="4"/>
      <c r="G2314" s="4"/>
      <c r="H2314" s="4"/>
      <c r="I2314" s="4"/>
      <c r="J2314" s="4"/>
      <c r="K2314" s="4"/>
      <c r="L2314" s="4"/>
      <c r="M2314" s="4"/>
      <c r="N2314" s="4"/>
      <c r="O2314" s="4"/>
      <c r="P2314" s="4"/>
      <c r="Q2314" s="4"/>
      <c r="R2314" s="4"/>
      <c r="S2314" s="4"/>
      <c r="T2314" s="4"/>
      <c r="U2314" s="4"/>
      <c r="V2314" s="4"/>
      <c r="W2314" s="4"/>
      <c r="X2314" s="4"/>
      <c r="Y2314" s="4"/>
      <c r="Z2314" s="4"/>
      <c r="AA2314" s="4"/>
      <c r="AB2314" s="4"/>
      <c r="AC2314" s="4"/>
      <c r="AD2314" s="20"/>
      <c r="AE2314" s="4"/>
      <c r="AF2314" s="4"/>
      <c r="AG2314" s="4"/>
      <c r="AH2314" s="4"/>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4"/>
      <c r="BH2314" s="4"/>
      <c r="BI2314" s="4"/>
      <c r="BJ2314" s="243" t="str">
        <f t="shared" si="191"/>
        <v/>
      </c>
      <c r="BK2314" s="4"/>
      <c r="BL2314" s="4"/>
      <c r="BM2314" s="4"/>
      <c r="BN2314" s="4"/>
      <c r="BO2314" s="4"/>
      <c r="BP2314" s="4"/>
      <c r="BQ2314" s="4"/>
      <c r="BR2314" s="4"/>
      <c r="BS2314" s="4"/>
      <c r="BT2314" s="4"/>
      <c r="BU2314" s="4"/>
      <c r="BV2314" s="4"/>
      <c r="BW2314" s="4"/>
      <c r="BX2314" s="4"/>
      <c r="BY2314" s="4"/>
      <c r="BZ2314" s="4"/>
      <c r="CA2314" s="4"/>
      <c r="CB2314" s="4"/>
      <c r="CC2314" s="4"/>
      <c r="CD2314" s="4"/>
      <c r="CE2314" s="4"/>
      <c r="CF2314" s="4"/>
      <c r="CG2314" s="4"/>
      <c r="CH2314" s="4"/>
      <c r="CI2314" s="4"/>
      <c r="CJ2314" s="4"/>
      <c r="CK2314" s="4"/>
      <c r="CL2314" s="4"/>
      <c r="CM2314" s="4"/>
    </row>
    <row r="2315" ht="14.25" customHeight="1">
      <c r="A2315" s="1"/>
      <c r="B2315" s="103" t="str">
        <f t="shared" si="4"/>
        <v>Thêm</v>
      </c>
      <c r="C2315" s="4"/>
      <c r="D2315" s="4"/>
      <c r="E2315" s="4"/>
      <c r="F2315" s="4"/>
      <c r="G2315" s="4"/>
      <c r="H2315" s="4"/>
      <c r="I2315" s="4"/>
      <c r="J2315" s="4"/>
      <c r="K2315" s="4"/>
      <c r="L2315" s="4"/>
      <c r="M2315" s="4"/>
      <c r="N2315" s="4"/>
      <c r="O2315" s="4"/>
      <c r="P2315" s="4"/>
      <c r="Q2315" s="4"/>
      <c r="R2315" s="4"/>
      <c r="S2315" s="4"/>
      <c r="T2315" s="4"/>
      <c r="U2315" s="4"/>
      <c r="V2315" s="4"/>
      <c r="W2315" s="4"/>
      <c r="X2315" s="4"/>
      <c r="Y2315" s="4"/>
      <c r="Z2315" s="4"/>
      <c r="AA2315" s="4"/>
      <c r="AB2315" s="4"/>
      <c r="AC2315" s="4"/>
      <c r="AD2315" s="20"/>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c r="BI2315" s="4"/>
      <c r="BJ2315" s="243" t="str">
        <f t="shared" si="191"/>
        <v/>
      </c>
      <c r="BK2315" s="4"/>
      <c r="BL2315" s="4"/>
      <c r="BM2315" s="4"/>
      <c r="BN2315" s="4"/>
      <c r="BO2315" s="4"/>
      <c r="BP2315" s="4"/>
      <c r="BQ2315" s="4"/>
      <c r="BR2315" s="4"/>
      <c r="BS2315" s="4"/>
      <c r="BT2315" s="4"/>
      <c r="BU2315" s="4"/>
      <c r="BV2315" s="4"/>
      <c r="BW2315" s="4"/>
      <c r="BX2315" s="4"/>
      <c r="BY2315" s="4"/>
      <c r="BZ2315" s="4"/>
      <c r="CA2315" s="4"/>
      <c r="CB2315" s="4"/>
      <c r="CC2315" s="4"/>
      <c r="CD2315" s="4"/>
      <c r="CE2315" s="4"/>
      <c r="CF2315" s="4"/>
      <c r="CG2315" s="4"/>
      <c r="CH2315" s="4"/>
      <c r="CI2315" s="4"/>
      <c r="CJ2315" s="4"/>
      <c r="CK2315" s="4"/>
      <c r="CL2315" s="4"/>
      <c r="CM2315" s="4"/>
    </row>
    <row r="2316" ht="14.25" customHeight="1">
      <c r="A2316" s="1"/>
      <c r="B2316" s="103" t="str">
        <f t="shared" si="4"/>
        <v>Thêm</v>
      </c>
      <c r="C2316" s="4"/>
      <c r="D2316" s="4"/>
      <c r="E2316" s="4"/>
      <c r="F2316" s="4"/>
      <c r="G2316" s="4"/>
      <c r="H2316" s="4"/>
      <c r="I2316" s="4"/>
      <c r="J2316" s="4"/>
      <c r="K2316" s="4"/>
      <c r="L2316" s="4"/>
      <c r="M2316" s="4"/>
      <c r="N2316" s="4"/>
      <c r="O2316" s="4"/>
      <c r="P2316" s="4"/>
      <c r="Q2316" s="4"/>
      <c r="R2316" s="4"/>
      <c r="S2316" s="4"/>
      <c r="T2316" s="4"/>
      <c r="U2316" s="4"/>
      <c r="V2316" s="4"/>
      <c r="W2316" s="4"/>
      <c r="X2316" s="4"/>
      <c r="Y2316" s="4"/>
      <c r="Z2316" s="4"/>
      <c r="AA2316" s="4"/>
      <c r="AB2316" s="4"/>
      <c r="AC2316" s="4"/>
      <c r="AD2316" s="20"/>
      <c r="AE2316" s="4"/>
      <c r="AF2316" s="4"/>
      <c r="AG2316" s="4"/>
      <c r="AH2316" s="4"/>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c r="BI2316" s="4"/>
      <c r="BJ2316" s="243" t="str">
        <f t="shared" si="191"/>
        <v/>
      </c>
      <c r="BK2316" s="4"/>
      <c r="BL2316" s="4"/>
      <c r="BM2316" s="4"/>
      <c r="BN2316" s="4"/>
      <c r="BO2316" s="4"/>
      <c r="BP2316" s="4"/>
      <c r="BQ2316" s="4"/>
      <c r="BR2316" s="4"/>
      <c r="BS2316" s="4"/>
      <c r="BT2316" s="4"/>
      <c r="BU2316" s="4"/>
      <c r="BV2316" s="4"/>
      <c r="BW2316" s="4"/>
      <c r="BX2316" s="4"/>
      <c r="BY2316" s="4"/>
      <c r="BZ2316" s="4"/>
      <c r="CA2316" s="4"/>
      <c r="CB2316" s="4"/>
      <c r="CC2316" s="4"/>
      <c r="CD2316" s="4"/>
      <c r="CE2316" s="4"/>
      <c r="CF2316" s="4"/>
      <c r="CG2316" s="4"/>
      <c r="CH2316" s="4"/>
      <c r="CI2316" s="4"/>
      <c r="CJ2316" s="4"/>
      <c r="CK2316" s="4"/>
      <c r="CL2316" s="4"/>
      <c r="CM2316" s="4"/>
    </row>
    <row r="2317" ht="14.25" customHeight="1">
      <c r="A2317" s="1"/>
      <c r="B2317" s="103" t="str">
        <f t="shared" si="4"/>
        <v>Thêm</v>
      </c>
      <c r="C2317" s="4"/>
      <c r="D2317" s="4"/>
      <c r="E2317" s="4"/>
      <c r="F2317" s="4"/>
      <c r="G2317" s="4"/>
      <c r="H2317" s="4"/>
      <c r="I2317" s="4"/>
      <c r="J2317" s="4"/>
      <c r="K2317" s="4"/>
      <c r="L2317" s="4"/>
      <c r="M2317" s="4"/>
      <c r="N2317" s="4"/>
      <c r="O2317" s="4"/>
      <c r="P2317" s="4"/>
      <c r="Q2317" s="4"/>
      <c r="R2317" s="4"/>
      <c r="S2317" s="4"/>
      <c r="T2317" s="4"/>
      <c r="U2317" s="4"/>
      <c r="V2317" s="4"/>
      <c r="W2317" s="4"/>
      <c r="X2317" s="4"/>
      <c r="Y2317" s="4"/>
      <c r="Z2317" s="4"/>
      <c r="AA2317" s="4"/>
      <c r="AB2317" s="4"/>
      <c r="AC2317" s="4"/>
      <c r="AD2317" s="20"/>
      <c r="AE2317" s="4"/>
      <c r="AF2317" s="4"/>
      <c r="AG2317" s="4"/>
      <c r="AH2317" s="4"/>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4"/>
      <c r="BH2317" s="4"/>
      <c r="BI2317" s="4"/>
      <c r="BJ2317" s="243" t="str">
        <f t="shared" si="191"/>
        <v/>
      </c>
      <c r="BK2317" s="4"/>
      <c r="BL2317" s="4"/>
      <c r="BM2317" s="4"/>
      <c r="BN2317" s="4"/>
      <c r="BO2317" s="4"/>
      <c r="BP2317" s="4"/>
      <c r="BQ2317" s="4"/>
      <c r="BR2317" s="4"/>
      <c r="BS2317" s="4"/>
      <c r="BT2317" s="4"/>
      <c r="BU2317" s="4"/>
      <c r="BV2317" s="4"/>
      <c r="BW2317" s="4"/>
      <c r="BX2317" s="4"/>
      <c r="BY2317" s="4"/>
      <c r="BZ2317" s="4"/>
      <c r="CA2317" s="4"/>
      <c r="CB2317" s="4"/>
      <c r="CC2317" s="4"/>
      <c r="CD2317" s="4"/>
      <c r="CE2317" s="4"/>
      <c r="CF2317" s="4"/>
      <c r="CG2317" s="4"/>
      <c r="CH2317" s="4"/>
      <c r="CI2317" s="4"/>
      <c r="CJ2317" s="4"/>
      <c r="CK2317" s="4"/>
      <c r="CL2317" s="4"/>
      <c r="CM2317" s="4"/>
    </row>
    <row r="2318" ht="14.25" customHeight="1">
      <c r="A2318" s="1"/>
      <c r="B2318" s="103" t="str">
        <f t="shared" si="4"/>
        <v>Thêm</v>
      </c>
      <c r="C2318" s="4"/>
      <c r="D2318" s="4"/>
      <c r="E2318" s="4"/>
      <c r="F2318" s="4"/>
      <c r="G2318" s="4"/>
      <c r="H2318" s="4"/>
      <c r="I2318" s="4"/>
      <c r="J2318" s="4"/>
      <c r="K2318" s="4"/>
      <c r="L2318" s="4"/>
      <c r="M2318" s="4"/>
      <c r="N2318" s="4"/>
      <c r="O2318" s="4"/>
      <c r="P2318" s="4"/>
      <c r="Q2318" s="4"/>
      <c r="R2318" s="4"/>
      <c r="S2318" s="4"/>
      <c r="T2318" s="4"/>
      <c r="U2318" s="4"/>
      <c r="V2318" s="4"/>
      <c r="W2318" s="4"/>
      <c r="X2318" s="4"/>
      <c r="Y2318" s="4"/>
      <c r="Z2318" s="4"/>
      <c r="AA2318" s="4"/>
      <c r="AB2318" s="4"/>
      <c r="AC2318" s="4"/>
      <c r="AD2318" s="20"/>
      <c r="AE2318" s="4"/>
      <c r="AF2318" s="4"/>
      <c r="AG2318" s="4"/>
      <c r="AH2318" s="4"/>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c r="BI2318" s="4"/>
      <c r="BJ2318" s="243" t="str">
        <f t="shared" si="191"/>
        <v/>
      </c>
      <c r="BK2318" s="4"/>
      <c r="BL2318" s="4"/>
      <c r="BM2318" s="4"/>
      <c r="BN2318" s="4"/>
      <c r="BO2318" s="4"/>
      <c r="BP2318" s="4"/>
      <c r="BQ2318" s="4"/>
      <c r="BR2318" s="4"/>
      <c r="BS2318" s="4"/>
      <c r="BT2318" s="4"/>
      <c r="BU2318" s="4"/>
      <c r="BV2318" s="4"/>
      <c r="BW2318" s="4"/>
      <c r="BX2318" s="4"/>
      <c r="BY2318" s="4"/>
      <c r="BZ2318" s="4"/>
      <c r="CA2318" s="4"/>
      <c r="CB2318" s="4"/>
      <c r="CC2318" s="4"/>
      <c r="CD2318" s="4"/>
      <c r="CE2318" s="4"/>
      <c r="CF2318" s="4"/>
      <c r="CG2318" s="4"/>
      <c r="CH2318" s="4"/>
      <c r="CI2318" s="4"/>
      <c r="CJ2318" s="4"/>
      <c r="CK2318" s="4"/>
      <c r="CL2318" s="4"/>
      <c r="CM2318" s="4"/>
    </row>
    <row r="2319" ht="14.25" customHeight="1">
      <c r="A2319" s="1"/>
      <c r="B2319" s="103" t="str">
        <f t="shared" si="4"/>
        <v>Thêm</v>
      </c>
      <c r="C2319" s="4"/>
      <c r="D2319" s="4"/>
      <c r="E2319" s="4"/>
      <c r="F2319" s="4"/>
      <c r="G2319" s="4"/>
      <c r="H2319" s="4"/>
      <c r="I2319" s="4"/>
      <c r="J2319" s="4"/>
      <c r="K2319" s="4"/>
      <c r="L2319" s="4"/>
      <c r="M2319" s="4"/>
      <c r="N2319" s="4"/>
      <c r="O2319" s="4"/>
      <c r="P2319" s="4"/>
      <c r="Q2319" s="4"/>
      <c r="R2319" s="4"/>
      <c r="S2319" s="4"/>
      <c r="T2319" s="4"/>
      <c r="U2319" s="4"/>
      <c r="V2319" s="4"/>
      <c r="W2319" s="4"/>
      <c r="X2319" s="4"/>
      <c r="Y2319" s="4"/>
      <c r="Z2319" s="4"/>
      <c r="AA2319" s="4"/>
      <c r="AB2319" s="4"/>
      <c r="AC2319" s="4"/>
      <c r="AD2319" s="20"/>
      <c r="AE2319" s="4"/>
      <c r="AF2319" s="4"/>
      <c r="AG2319" s="4"/>
      <c r="AH2319" s="4"/>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4"/>
      <c r="BH2319" s="4"/>
      <c r="BI2319" s="4"/>
      <c r="BJ2319" s="243" t="str">
        <f t="shared" si="191"/>
        <v/>
      </c>
      <c r="BK2319" s="4"/>
      <c r="BL2319" s="4"/>
      <c r="BM2319" s="4"/>
      <c r="BN2319" s="4"/>
      <c r="BO2319" s="4"/>
      <c r="BP2319" s="4"/>
      <c r="BQ2319" s="4"/>
      <c r="BR2319" s="4"/>
      <c r="BS2319" s="4"/>
      <c r="BT2319" s="4"/>
      <c r="BU2319" s="4"/>
      <c r="BV2319" s="4"/>
      <c r="BW2319" s="4"/>
      <c r="BX2319" s="4"/>
      <c r="BY2319" s="4"/>
      <c r="BZ2319" s="4"/>
      <c r="CA2319" s="4"/>
      <c r="CB2319" s="4"/>
      <c r="CC2319" s="4"/>
      <c r="CD2319" s="4"/>
      <c r="CE2319" s="4"/>
      <c r="CF2319" s="4"/>
      <c r="CG2319" s="4"/>
      <c r="CH2319" s="4"/>
      <c r="CI2319" s="4"/>
      <c r="CJ2319" s="4"/>
      <c r="CK2319" s="4"/>
      <c r="CL2319" s="4"/>
      <c r="CM2319" s="4"/>
    </row>
    <row r="2320" ht="14.25" customHeight="1">
      <c r="A2320" s="1"/>
      <c r="B2320" s="103" t="str">
        <f t="shared" si="4"/>
        <v>Thêm</v>
      </c>
      <c r="C2320" s="4"/>
      <c r="D2320" s="4"/>
      <c r="E2320" s="4"/>
      <c r="F2320" s="4"/>
      <c r="G2320" s="4"/>
      <c r="H2320" s="4"/>
      <c r="I2320" s="4"/>
      <c r="J2320" s="4"/>
      <c r="K2320" s="4"/>
      <c r="L2320" s="4"/>
      <c r="M2320" s="4"/>
      <c r="N2320" s="4"/>
      <c r="O2320" s="4"/>
      <c r="P2320" s="4"/>
      <c r="Q2320" s="4"/>
      <c r="R2320" s="4"/>
      <c r="S2320" s="4"/>
      <c r="T2320" s="4"/>
      <c r="U2320" s="4"/>
      <c r="V2320" s="4"/>
      <c r="W2320" s="4"/>
      <c r="X2320" s="4"/>
      <c r="Y2320" s="4"/>
      <c r="Z2320" s="4"/>
      <c r="AA2320" s="4"/>
      <c r="AB2320" s="4"/>
      <c r="AC2320" s="4"/>
      <c r="AD2320" s="20"/>
      <c r="AE2320" s="4"/>
      <c r="AF2320" s="4"/>
      <c r="AG2320" s="4"/>
      <c r="AH2320" s="4"/>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c r="BI2320" s="4"/>
      <c r="BJ2320" s="243" t="str">
        <f t="shared" si="191"/>
        <v/>
      </c>
      <c r="BK2320" s="4"/>
      <c r="BL2320" s="4"/>
      <c r="BM2320" s="4"/>
      <c r="BN2320" s="4"/>
      <c r="BO2320" s="4"/>
      <c r="BP2320" s="4"/>
      <c r="BQ2320" s="4"/>
      <c r="BR2320" s="4"/>
      <c r="BS2320" s="4"/>
      <c r="BT2320" s="4"/>
      <c r="BU2320" s="4"/>
      <c r="BV2320" s="4"/>
      <c r="BW2320" s="4"/>
      <c r="BX2320" s="4"/>
      <c r="BY2320" s="4"/>
      <c r="BZ2320" s="4"/>
      <c r="CA2320" s="4"/>
      <c r="CB2320" s="4"/>
      <c r="CC2320" s="4"/>
      <c r="CD2320" s="4"/>
      <c r="CE2320" s="4"/>
      <c r="CF2320" s="4"/>
      <c r="CG2320" s="4"/>
      <c r="CH2320" s="4"/>
      <c r="CI2320" s="4"/>
      <c r="CJ2320" s="4"/>
      <c r="CK2320" s="4"/>
      <c r="CL2320" s="4"/>
      <c r="CM2320" s="4"/>
    </row>
    <row r="2321" ht="14.25" customHeight="1">
      <c r="A2321" s="1"/>
      <c r="B2321" s="103" t="str">
        <f t="shared" si="4"/>
        <v>Thêm</v>
      </c>
      <c r="C2321" s="4"/>
      <c r="D2321" s="4"/>
      <c r="E2321" s="4"/>
      <c r="F2321" s="4"/>
      <c r="G2321" s="4"/>
      <c r="H2321" s="4"/>
      <c r="I2321" s="4"/>
      <c r="J2321" s="4"/>
      <c r="K2321" s="4"/>
      <c r="L2321" s="4"/>
      <c r="M2321" s="4"/>
      <c r="N2321" s="4"/>
      <c r="O2321" s="4"/>
      <c r="P2321" s="4"/>
      <c r="Q2321" s="4"/>
      <c r="R2321" s="4"/>
      <c r="S2321" s="4"/>
      <c r="T2321" s="4"/>
      <c r="U2321" s="4"/>
      <c r="V2321" s="4"/>
      <c r="W2321" s="4"/>
      <c r="X2321" s="4"/>
      <c r="Y2321" s="4"/>
      <c r="Z2321" s="4"/>
      <c r="AA2321" s="4"/>
      <c r="AB2321" s="4"/>
      <c r="AC2321" s="4"/>
      <c r="AD2321" s="20"/>
      <c r="AE2321" s="4"/>
      <c r="AF2321" s="4"/>
      <c r="AG2321" s="4"/>
      <c r="AH2321" s="4"/>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c r="BI2321" s="4"/>
      <c r="BJ2321" s="243" t="str">
        <f t="shared" si="191"/>
        <v/>
      </c>
      <c r="BK2321" s="4"/>
      <c r="BL2321" s="4"/>
      <c r="BM2321" s="4"/>
      <c r="BN2321" s="4"/>
      <c r="BO2321" s="4"/>
      <c r="BP2321" s="4"/>
      <c r="BQ2321" s="4"/>
      <c r="BR2321" s="4"/>
      <c r="BS2321" s="4"/>
      <c r="BT2321" s="4"/>
      <c r="BU2321" s="4"/>
      <c r="BV2321" s="4"/>
      <c r="BW2321" s="4"/>
      <c r="BX2321" s="4"/>
      <c r="BY2321" s="4"/>
      <c r="BZ2321" s="4"/>
      <c r="CA2321" s="4"/>
      <c r="CB2321" s="4"/>
      <c r="CC2321" s="4"/>
      <c r="CD2321" s="4"/>
      <c r="CE2321" s="4"/>
      <c r="CF2321" s="4"/>
      <c r="CG2321" s="4"/>
      <c r="CH2321" s="4"/>
      <c r="CI2321" s="4"/>
      <c r="CJ2321" s="4"/>
      <c r="CK2321" s="4"/>
      <c r="CL2321" s="4"/>
      <c r="CM2321" s="4"/>
    </row>
    <row r="2322" ht="14.25" customHeight="1">
      <c r="A2322" s="1"/>
      <c r="B2322" s="103" t="str">
        <f t="shared" si="4"/>
        <v>Thêm</v>
      </c>
      <c r="C2322" s="4"/>
      <c r="D2322" s="4"/>
      <c r="E2322" s="4"/>
      <c r="F2322" s="4"/>
      <c r="G2322" s="4"/>
      <c r="H2322" s="4"/>
      <c r="I2322" s="4"/>
      <c r="J2322" s="4"/>
      <c r="K2322" s="4"/>
      <c r="L2322" s="4"/>
      <c r="M2322" s="4"/>
      <c r="N2322" s="4"/>
      <c r="O2322" s="4"/>
      <c r="P2322" s="4"/>
      <c r="Q2322" s="4"/>
      <c r="R2322" s="4"/>
      <c r="S2322" s="4"/>
      <c r="T2322" s="4"/>
      <c r="U2322" s="4"/>
      <c r="V2322" s="4"/>
      <c r="W2322" s="4"/>
      <c r="X2322" s="4"/>
      <c r="Y2322" s="4"/>
      <c r="Z2322" s="4"/>
      <c r="AA2322" s="4"/>
      <c r="AB2322" s="4"/>
      <c r="AC2322" s="4"/>
      <c r="AD2322" s="20"/>
      <c r="AE2322" s="4"/>
      <c r="AF2322" s="4"/>
      <c r="AG2322" s="4"/>
      <c r="AH2322" s="4"/>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c r="BI2322" s="4"/>
      <c r="BJ2322" s="243" t="str">
        <f t="shared" si="191"/>
        <v/>
      </c>
      <c r="BK2322" s="4"/>
      <c r="BL2322" s="4"/>
      <c r="BM2322" s="4"/>
      <c r="BN2322" s="4"/>
      <c r="BO2322" s="4"/>
      <c r="BP2322" s="4"/>
      <c r="BQ2322" s="4"/>
      <c r="BR2322" s="4"/>
      <c r="BS2322" s="4"/>
      <c r="BT2322" s="4"/>
      <c r="BU2322" s="4"/>
      <c r="BV2322" s="4"/>
      <c r="BW2322" s="4"/>
      <c r="BX2322" s="4"/>
      <c r="BY2322" s="4"/>
      <c r="BZ2322" s="4"/>
      <c r="CA2322" s="4"/>
      <c r="CB2322" s="4"/>
      <c r="CC2322" s="4"/>
      <c r="CD2322" s="4"/>
      <c r="CE2322" s="4"/>
      <c r="CF2322" s="4"/>
      <c r="CG2322" s="4"/>
      <c r="CH2322" s="4"/>
      <c r="CI2322" s="4"/>
      <c r="CJ2322" s="4"/>
      <c r="CK2322" s="4"/>
      <c r="CL2322" s="4"/>
      <c r="CM2322" s="4"/>
    </row>
    <row r="2323" ht="14.25" customHeight="1">
      <c r="A2323" s="1"/>
      <c r="B2323" s="103" t="str">
        <f t="shared" si="4"/>
        <v>Thêm</v>
      </c>
      <c r="C2323" s="4"/>
      <c r="D2323" s="4"/>
      <c r="E2323" s="4"/>
      <c r="F2323" s="4"/>
      <c r="G2323" s="4"/>
      <c r="H2323" s="4"/>
      <c r="I2323" s="4"/>
      <c r="J2323" s="4"/>
      <c r="K2323" s="4"/>
      <c r="L2323" s="4"/>
      <c r="M2323" s="4"/>
      <c r="N2323" s="4"/>
      <c r="O2323" s="4"/>
      <c r="P2323" s="4"/>
      <c r="Q2323" s="4"/>
      <c r="R2323" s="4"/>
      <c r="S2323" s="4"/>
      <c r="T2323" s="4"/>
      <c r="U2323" s="4"/>
      <c r="V2323" s="4"/>
      <c r="W2323" s="4"/>
      <c r="X2323" s="4"/>
      <c r="Y2323" s="4"/>
      <c r="Z2323" s="4"/>
      <c r="AA2323" s="4"/>
      <c r="AB2323" s="4"/>
      <c r="AC2323" s="4"/>
      <c r="AD2323" s="20"/>
      <c r="AE2323" s="4"/>
      <c r="AF2323" s="4"/>
      <c r="AG2323" s="4"/>
      <c r="AH2323" s="4"/>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c r="BI2323" s="4"/>
      <c r="BJ2323" s="243" t="str">
        <f t="shared" si="191"/>
        <v/>
      </c>
      <c r="BK2323" s="4"/>
      <c r="BL2323" s="4"/>
      <c r="BM2323" s="4"/>
      <c r="BN2323" s="4"/>
      <c r="BO2323" s="4"/>
      <c r="BP2323" s="4"/>
      <c r="BQ2323" s="4"/>
      <c r="BR2323" s="4"/>
      <c r="BS2323" s="4"/>
      <c r="BT2323" s="4"/>
      <c r="BU2323" s="4"/>
      <c r="BV2323" s="4"/>
      <c r="BW2323" s="4"/>
      <c r="BX2323" s="4"/>
      <c r="BY2323" s="4"/>
      <c r="BZ2323" s="4"/>
      <c r="CA2323" s="4"/>
      <c r="CB2323" s="4"/>
      <c r="CC2323" s="4"/>
      <c r="CD2323" s="4"/>
      <c r="CE2323" s="4"/>
      <c r="CF2323" s="4"/>
      <c r="CG2323" s="4"/>
      <c r="CH2323" s="4"/>
      <c r="CI2323" s="4"/>
      <c r="CJ2323" s="4"/>
      <c r="CK2323" s="4"/>
      <c r="CL2323" s="4"/>
      <c r="CM2323" s="4"/>
    </row>
    <row r="2324" ht="14.25" customHeight="1">
      <c r="A2324" s="1"/>
      <c r="B2324" s="103" t="str">
        <f t="shared" si="4"/>
        <v>Thêm</v>
      </c>
      <c r="C2324" s="4"/>
      <c r="D2324" s="4"/>
      <c r="E2324" s="4"/>
      <c r="F2324" s="4"/>
      <c r="G2324" s="4"/>
      <c r="H2324" s="4"/>
      <c r="I2324" s="4"/>
      <c r="J2324" s="4"/>
      <c r="K2324" s="4"/>
      <c r="L2324" s="4"/>
      <c r="M2324" s="4"/>
      <c r="N2324" s="4"/>
      <c r="O2324" s="4"/>
      <c r="P2324" s="4"/>
      <c r="Q2324" s="4"/>
      <c r="R2324" s="4"/>
      <c r="S2324" s="4"/>
      <c r="T2324" s="4"/>
      <c r="U2324" s="4"/>
      <c r="V2324" s="4"/>
      <c r="W2324" s="4"/>
      <c r="X2324" s="4"/>
      <c r="Y2324" s="4"/>
      <c r="Z2324" s="4"/>
      <c r="AA2324" s="4"/>
      <c r="AB2324" s="4"/>
      <c r="AC2324" s="4"/>
      <c r="AD2324" s="20"/>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c r="BI2324" s="4"/>
      <c r="BJ2324" s="243" t="str">
        <f t="shared" si="191"/>
        <v/>
      </c>
      <c r="BK2324" s="4"/>
      <c r="BL2324" s="4"/>
      <c r="BM2324" s="4"/>
      <c r="BN2324" s="4"/>
      <c r="BO2324" s="4"/>
      <c r="BP2324" s="4"/>
      <c r="BQ2324" s="4"/>
      <c r="BR2324" s="4"/>
      <c r="BS2324" s="4"/>
      <c r="BT2324" s="4"/>
      <c r="BU2324" s="4"/>
      <c r="BV2324" s="4"/>
      <c r="BW2324" s="4"/>
      <c r="BX2324" s="4"/>
      <c r="BY2324" s="4"/>
      <c r="BZ2324" s="4"/>
      <c r="CA2324" s="4"/>
      <c r="CB2324" s="4"/>
      <c r="CC2324" s="4"/>
      <c r="CD2324" s="4"/>
      <c r="CE2324" s="4"/>
      <c r="CF2324" s="4"/>
      <c r="CG2324" s="4"/>
      <c r="CH2324" s="4"/>
      <c r="CI2324" s="4"/>
      <c r="CJ2324" s="4"/>
      <c r="CK2324" s="4"/>
      <c r="CL2324" s="4"/>
      <c r="CM2324" s="4"/>
    </row>
    <row r="2325" ht="14.25" customHeight="1">
      <c r="A2325" s="1"/>
      <c r="B2325" s="103" t="str">
        <f t="shared" si="4"/>
        <v>Thêm</v>
      </c>
      <c r="C2325" s="4"/>
      <c r="D2325" s="4"/>
      <c r="E2325" s="4"/>
      <c r="F2325" s="4"/>
      <c r="G2325" s="4"/>
      <c r="H2325" s="4"/>
      <c r="I2325" s="4"/>
      <c r="J2325" s="4"/>
      <c r="K2325" s="4"/>
      <c r="L2325" s="4"/>
      <c r="M2325" s="4"/>
      <c r="N2325" s="4"/>
      <c r="O2325" s="4"/>
      <c r="P2325" s="4"/>
      <c r="Q2325" s="4"/>
      <c r="R2325" s="4"/>
      <c r="S2325" s="4"/>
      <c r="T2325" s="4"/>
      <c r="U2325" s="4"/>
      <c r="V2325" s="4"/>
      <c r="W2325" s="4"/>
      <c r="X2325" s="4"/>
      <c r="Y2325" s="4"/>
      <c r="Z2325" s="4"/>
      <c r="AA2325" s="4"/>
      <c r="AB2325" s="4"/>
      <c r="AC2325" s="4"/>
      <c r="AD2325" s="20"/>
      <c r="AE2325" s="4"/>
      <c r="AF2325" s="4"/>
      <c r="AG2325" s="4"/>
      <c r="AH2325" s="4"/>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c r="BI2325" s="4"/>
      <c r="BJ2325" s="243" t="str">
        <f t="shared" si="191"/>
        <v/>
      </c>
      <c r="BK2325" s="4"/>
      <c r="BL2325" s="4"/>
      <c r="BM2325" s="4"/>
      <c r="BN2325" s="4"/>
      <c r="BO2325" s="4"/>
      <c r="BP2325" s="4"/>
      <c r="BQ2325" s="4"/>
      <c r="BR2325" s="4"/>
      <c r="BS2325" s="4"/>
      <c r="BT2325" s="4"/>
      <c r="BU2325" s="4"/>
      <c r="BV2325" s="4"/>
      <c r="BW2325" s="4"/>
      <c r="BX2325" s="4"/>
      <c r="BY2325" s="4"/>
      <c r="BZ2325" s="4"/>
      <c r="CA2325" s="4"/>
      <c r="CB2325" s="4"/>
      <c r="CC2325" s="4"/>
      <c r="CD2325" s="4"/>
      <c r="CE2325" s="4"/>
      <c r="CF2325" s="4"/>
      <c r="CG2325" s="4"/>
      <c r="CH2325" s="4"/>
      <c r="CI2325" s="4"/>
      <c r="CJ2325" s="4"/>
      <c r="CK2325" s="4"/>
      <c r="CL2325" s="4"/>
      <c r="CM2325" s="4"/>
    </row>
    <row r="2326" ht="14.25" customHeight="1">
      <c r="A2326" s="1"/>
      <c r="B2326" s="103" t="str">
        <f t="shared" si="4"/>
        <v>Thêm</v>
      </c>
      <c r="C2326" s="4"/>
      <c r="D2326" s="4"/>
      <c r="E2326" s="4"/>
      <c r="F2326" s="4"/>
      <c r="G2326" s="4"/>
      <c r="H2326" s="4"/>
      <c r="I2326" s="4"/>
      <c r="J2326" s="4"/>
      <c r="K2326" s="4"/>
      <c r="L2326" s="4"/>
      <c r="M2326" s="4"/>
      <c r="N2326" s="4"/>
      <c r="O2326" s="4"/>
      <c r="P2326" s="4"/>
      <c r="Q2326" s="4"/>
      <c r="R2326" s="4"/>
      <c r="S2326" s="4"/>
      <c r="T2326" s="4"/>
      <c r="U2326" s="4"/>
      <c r="V2326" s="4"/>
      <c r="W2326" s="4"/>
      <c r="X2326" s="4"/>
      <c r="Y2326" s="4"/>
      <c r="Z2326" s="4"/>
      <c r="AA2326" s="4"/>
      <c r="AB2326" s="4"/>
      <c r="AC2326" s="4"/>
      <c r="AD2326" s="20"/>
      <c r="AE2326" s="4"/>
      <c r="AF2326" s="4"/>
      <c r="AG2326" s="4"/>
      <c r="AH2326" s="4"/>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4"/>
      <c r="BH2326" s="4"/>
      <c r="BI2326" s="4"/>
      <c r="BJ2326" s="243" t="str">
        <f t="shared" si="191"/>
        <v/>
      </c>
      <c r="BK2326" s="4"/>
      <c r="BL2326" s="4"/>
      <c r="BM2326" s="4"/>
      <c r="BN2326" s="4"/>
      <c r="BO2326" s="4"/>
      <c r="BP2326" s="4"/>
      <c r="BQ2326" s="4"/>
      <c r="BR2326" s="4"/>
      <c r="BS2326" s="4"/>
      <c r="BT2326" s="4"/>
      <c r="BU2326" s="4"/>
      <c r="BV2326" s="4"/>
      <c r="BW2326" s="4"/>
      <c r="BX2326" s="4"/>
      <c r="BY2326" s="4"/>
      <c r="BZ2326" s="4"/>
      <c r="CA2326" s="4"/>
      <c r="CB2326" s="4"/>
      <c r="CC2326" s="4"/>
      <c r="CD2326" s="4"/>
      <c r="CE2326" s="4"/>
      <c r="CF2326" s="4"/>
      <c r="CG2326" s="4"/>
      <c r="CH2326" s="4"/>
      <c r="CI2326" s="4"/>
      <c r="CJ2326" s="4"/>
      <c r="CK2326" s="4"/>
      <c r="CL2326" s="4"/>
      <c r="CM2326" s="4"/>
    </row>
    <row r="2327" ht="14.25" customHeight="1">
      <c r="A2327" s="1"/>
      <c r="B2327" s="103" t="str">
        <f t="shared" si="4"/>
        <v>Thêm</v>
      </c>
      <c r="C2327" s="4"/>
      <c r="D2327" s="4"/>
      <c r="E2327" s="4"/>
      <c r="F2327" s="4"/>
      <c r="G2327" s="4"/>
      <c r="H2327" s="4"/>
      <c r="I2327" s="4"/>
      <c r="J2327" s="4"/>
      <c r="K2327" s="4"/>
      <c r="L2327" s="4"/>
      <c r="M2327" s="4"/>
      <c r="N2327" s="4"/>
      <c r="O2327" s="4"/>
      <c r="P2327" s="4"/>
      <c r="Q2327" s="4"/>
      <c r="R2327" s="4"/>
      <c r="S2327" s="4"/>
      <c r="T2327" s="4"/>
      <c r="U2327" s="4"/>
      <c r="V2327" s="4"/>
      <c r="W2327" s="4"/>
      <c r="X2327" s="4"/>
      <c r="Y2327" s="4"/>
      <c r="Z2327" s="4"/>
      <c r="AA2327" s="4"/>
      <c r="AB2327" s="4"/>
      <c r="AC2327" s="4"/>
      <c r="AD2327" s="20"/>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c r="BI2327" s="4"/>
      <c r="BJ2327" s="243" t="str">
        <f t="shared" si="191"/>
        <v/>
      </c>
      <c r="BK2327" s="4"/>
      <c r="BL2327" s="4"/>
      <c r="BM2327" s="4"/>
      <c r="BN2327" s="4"/>
      <c r="BO2327" s="4"/>
      <c r="BP2327" s="4"/>
      <c r="BQ2327" s="4"/>
      <c r="BR2327" s="4"/>
      <c r="BS2327" s="4"/>
      <c r="BT2327" s="4"/>
      <c r="BU2327" s="4"/>
      <c r="BV2327" s="4"/>
      <c r="BW2327" s="4"/>
      <c r="BX2327" s="4"/>
      <c r="BY2327" s="4"/>
      <c r="BZ2327" s="4"/>
      <c r="CA2327" s="4"/>
      <c r="CB2327" s="4"/>
      <c r="CC2327" s="4"/>
      <c r="CD2327" s="4"/>
      <c r="CE2327" s="4"/>
      <c r="CF2327" s="4"/>
      <c r="CG2327" s="4"/>
      <c r="CH2327" s="4"/>
      <c r="CI2327" s="4"/>
      <c r="CJ2327" s="4"/>
      <c r="CK2327" s="4"/>
      <c r="CL2327" s="4"/>
      <c r="CM2327" s="4"/>
    </row>
    <row r="2328" ht="14.25" customHeight="1">
      <c r="A2328" s="1"/>
      <c r="B2328" s="103" t="str">
        <f t="shared" si="4"/>
        <v>Thêm</v>
      </c>
      <c r="C2328" s="4"/>
      <c r="D2328" s="4"/>
      <c r="E2328" s="4"/>
      <c r="F2328" s="4"/>
      <c r="G2328" s="4"/>
      <c r="H2328" s="4"/>
      <c r="I2328" s="4"/>
      <c r="J2328" s="4"/>
      <c r="K2328" s="4"/>
      <c r="L2328" s="4"/>
      <c r="M2328" s="4"/>
      <c r="N2328" s="4"/>
      <c r="O2328" s="4"/>
      <c r="P2328" s="4"/>
      <c r="Q2328" s="4"/>
      <c r="R2328" s="4"/>
      <c r="S2328" s="4"/>
      <c r="T2328" s="4"/>
      <c r="U2328" s="4"/>
      <c r="V2328" s="4"/>
      <c r="W2328" s="4"/>
      <c r="X2328" s="4"/>
      <c r="Y2328" s="4"/>
      <c r="Z2328" s="4"/>
      <c r="AA2328" s="4"/>
      <c r="AB2328" s="4"/>
      <c r="AC2328" s="4"/>
      <c r="AD2328" s="20"/>
      <c r="AE2328" s="4"/>
      <c r="AF2328" s="4"/>
      <c r="AG2328" s="4"/>
      <c r="AH2328" s="4"/>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4"/>
      <c r="BH2328" s="4"/>
      <c r="BI2328" s="4"/>
      <c r="BJ2328" s="243" t="str">
        <f t="shared" si="191"/>
        <v/>
      </c>
      <c r="BK2328" s="4"/>
      <c r="BL2328" s="4"/>
      <c r="BM2328" s="4"/>
      <c r="BN2328" s="4"/>
      <c r="BO2328" s="4"/>
      <c r="BP2328" s="4"/>
      <c r="BQ2328" s="4"/>
      <c r="BR2328" s="4"/>
      <c r="BS2328" s="4"/>
      <c r="BT2328" s="4"/>
      <c r="BU2328" s="4"/>
      <c r="BV2328" s="4"/>
      <c r="BW2328" s="4"/>
      <c r="BX2328" s="4"/>
      <c r="BY2328" s="4"/>
      <c r="BZ2328" s="4"/>
      <c r="CA2328" s="4"/>
      <c r="CB2328" s="4"/>
      <c r="CC2328" s="4"/>
      <c r="CD2328" s="4"/>
      <c r="CE2328" s="4"/>
      <c r="CF2328" s="4"/>
      <c r="CG2328" s="4"/>
      <c r="CH2328" s="4"/>
      <c r="CI2328" s="4"/>
      <c r="CJ2328" s="4"/>
      <c r="CK2328" s="4"/>
      <c r="CL2328" s="4"/>
      <c r="CM2328" s="4"/>
    </row>
    <row r="2329" ht="14.25" customHeight="1">
      <c r="A2329" s="1"/>
      <c r="B2329" s="103" t="str">
        <f t="shared" si="4"/>
        <v>Thêm</v>
      </c>
      <c r="C2329" s="4"/>
      <c r="D2329" s="4"/>
      <c r="E2329" s="4"/>
      <c r="F2329" s="4"/>
      <c r="G2329" s="4"/>
      <c r="H2329" s="4"/>
      <c r="I2329" s="4"/>
      <c r="J2329" s="4"/>
      <c r="K2329" s="4"/>
      <c r="L2329" s="4"/>
      <c r="M2329" s="4"/>
      <c r="N2329" s="4"/>
      <c r="O2329" s="4"/>
      <c r="P2329" s="4"/>
      <c r="Q2329" s="4"/>
      <c r="R2329" s="4"/>
      <c r="S2329" s="4"/>
      <c r="T2329" s="4"/>
      <c r="U2329" s="4"/>
      <c r="V2329" s="4"/>
      <c r="W2329" s="4"/>
      <c r="X2329" s="4"/>
      <c r="Y2329" s="4"/>
      <c r="Z2329" s="4"/>
      <c r="AA2329" s="4"/>
      <c r="AB2329" s="4"/>
      <c r="AC2329" s="4"/>
      <c r="AD2329" s="20"/>
      <c r="AE2329" s="4"/>
      <c r="AF2329" s="4"/>
      <c r="AG2329" s="4"/>
      <c r="AH2329" s="4"/>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4"/>
      <c r="BH2329" s="4"/>
      <c r="BI2329" s="4"/>
      <c r="BJ2329" s="243" t="str">
        <f t="shared" si="191"/>
        <v/>
      </c>
      <c r="BK2329" s="4"/>
      <c r="BL2329" s="4"/>
      <c r="BM2329" s="4"/>
      <c r="BN2329" s="4"/>
      <c r="BO2329" s="4"/>
      <c r="BP2329" s="4"/>
      <c r="BQ2329" s="4"/>
      <c r="BR2329" s="4"/>
      <c r="BS2329" s="4"/>
      <c r="BT2329" s="4"/>
      <c r="BU2329" s="4"/>
      <c r="BV2329" s="4"/>
      <c r="BW2329" s="4"/>
      <c r="BX2329" s="4"/>
      <c r="BY2329" s="4"/>
      <c r="BZ2329" s="4"/>
      <c r="CA2329" s="4"/>
      <c r="CB2329" s="4"/>
      <c r="CC2329" s="4"/>
      <c r="CD2329" s="4"/>
      <c r="CE2329" s="4"/>
      <c r="CF2329" s="4"/>
      <c r="CG2329" s="4"/>
      <c r="CH2329" s="4"/>
      <c r="CI2329" s="4"/>
      <c r="CJ2329" s="4"/>
      <c r="CK2329" s="4"/>
      <c r="CL2329" s="4"/>
      <c r="CM2329" s="4"/>
    </row>
    <row r="2330" ht="14.25" customHeight="1">
      <c r="A2330" s="1"/>
      <c r="B2330" s="103" t="str">
        <f t="shared" si="4"/>
        <v>Thêm</v>
      </c>
      <c r="C2330" s="4"/>
      <c r="D2330" s="4"/>
      <c r="E2330" s="4"/>
      <c r="F2330" s="4"/>
      <c r="G2330" s="4"/>
      <c r="H2330" s="4"/>
      <c r="I2330" s="4"/>
      <c r="J2330" s="4"/>
      <c r="K2330" s="4"/>
      <c r="L2330" s="4"/>
      <c r="M2330" s="4"/>
      <c r="N2330" s="4"/>
      <c r="O2330" s="4"/>
      <c r="P2330" s="4"/>
      <c r="Q2330" s="4"/>
      <c r="R2330" s="4"/>
      <c r="S2330" s="4"/>
      <c r="T2330" s="4"/>
      <c r="U2330" s="4"/>
      <c r="V2330" s="4"/>
      <c r="W2330" s="4"/>
      <c r="X2330" s="4"/>
      <c r="Y2330" s="4"/>
      <c r="Z2330" s="4"/>
      <c r="AA2330" s="4"/>
      <c r="AB2330" s="4"/>
      <c r="AC2330" s="4"/>
      <c r="AD2330" s="20"/>
      <c r="AE2330" s="4"/>
      <c r="AF2330" s="4"/>
      <c r="AG2330" s="4"/>
      <c r="AH2330" s="4"/>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4"/>
      <c r="BH2330" s="4"/>
      <c r="BI2330" s="4"/>
      <c r="BJ2330" s="243" t="str">
        <f t="shared" si="191"/>
        <v/>
      </c>
      <c r="BK2330" s="4"/>
      <c r="BL2330" s="4"/>
      <c r="BM2330" s="4"/>
      <c r="BN2330" s="4"/>
      <c r="BO2330" s="4"/>
      <c r="BP2330" s="4"/>
      <c r="BQ2330" s="4"/>
      <c r="BR2330" s="4"/>
      <c r="BS2330" s="4"/>
      <c r="BT2330" s="4"/>
      <c r="BU2330" s="4"/>
      <c r="BV2330" s="4"/>
      <c r="BW2330" s="4"/>
      <c r="BX2330" s="4"/>
      <c r="BY2330" s="4"/>
      <c r="BZ2330" s="4"/>
      <c r="CA2330" s="4"/>
      <c r="CB2330" s="4"/>
      <c r="CC2330" s="4"/>
      <c r="CD2330" s="4"/>
      <c r="CE2330" s="4"/>
      <c r="CF2330" s="4"/>
      <c r="CG2330" s="4"/>
      <c r="CH2330" s="4"/>
      <c r="CI2330" s="4"/>
      <c r="CJ2330" s="4"/>
      <c r="CK2330" s="4"/>
      <c r="CL2330" s="4"/>
      <c r="CM2330" s="4"/>
    </row>
    <row r="2331" ht="14.25" customHeight="1">
      <c r="A2331" s="1"/>
      <c r="B2331" s="103" t="str">
        <f t="shared" si="4"/>
        <v>Thêm</v>
      </c>
      <c r="C2331" s="4"/>
      <c r="D2331" s="4"/>
      <c r="E2331" s="4"/>
      <c r="F2331" s="4"/>
      <c r="G2331" s="4"/>
      <c r="H2331" s="4"/>
      <c r="I2331" s="4"/>
      <c r="J2331" s="4"/>
      <c r="K2331" s="4"/>
      <c r="L2331" s="4"/>
      <c r="M2331" s="4"/>
      <c r="N2331" s="4"/>
      <c r="O2331" s="4"/>
      <c r="P2331" s="4"/>
      <c r="Q2331" s="4"/>
      <c r="R2331" s="4"/>
      <c r="S2331" s="4"/>
      <c r="T2331" s="4"/>
      <c r="U2331" s="4"/>
      <c r="V2331" s="4"/>
      <c r="W2331" s="4"/>
      <c r="X2331" s="4"/>
      <c r="Y2331" s="4"/>
      <c r="Z2331" s="4"/>
      <c r="AA2331" s="4"/>
      <c r="AB2331" s="4"/>
      <c r="AC2331" s="4"/>
      <c r="AD2331" s="20"/>
      <c r="AE2331" s="4"/>
      <c r="AF2331" s="4"/>
      <c r="AG2331" s="4"/>
      <c r="AH2331" s="4"/>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4"/>
      <c r="BH2331" s="4"/>
      <c r="BI2331" s="4"/>
      <c r="BJ2331" s="243" t="str">
        <f t="shared" si="191"/>
        <v/>
      </c>
      <c r="BK2331" s="4"/>
      <c r="BL2331" s="4"/>
      <c r="BM2331" s="4"/>
      <c r="BN2331" s="4"/>
      <c r="BO2331" s="4"/>
      <c r="BP2331" s="4"/>
      <c r="BQ2331" s="4"/>
      <c r="BR2331" s="4"/>
      <c r="BS2331" s="4"/>
      <c r="BT2331" s="4"/>
      <c r="BU2331" s="4"/>
      <c r="BV2331" s="4"/>
      <c r="BW2331" s="4"/>
      <c r="BX2331" s="4"/>
      <c r="BY2331" s="4"/>
      <c r="BZ2331" s="4"/>
      <c r="CA2331" s="4"/>
      <c r="CB2331" s="4"/>
      <c r="CC2331" s="4"/>
      <c r="CD2331" s="4"/>
      <c r="CE2331" s="4"/>
      <c r="CF2331" s="4"/>
      <c r="CG2331" s="4"/>
      <c r="CH2331" s="4"/>
      <c r="CI2331" s="4"/>
      <c r="CJ2331" s="4"/>
      <c r="CK2331" s="4"/>
      <c r="CL2331" s="4"/>
      <c r="CM2331" s="4"/>
    </row>
    <row r="2332" ht="14.25" customHeight="1">
      <c r="A2332" s="1"/>
      <c r="B2332" s="103" t="str">
        <f t="shared" si="4"/>
        <v>Thêm</v>
      </c>
      <c r="C2332" s="4"/>
      <c r="D2332" s="4"/>
      <c r="E2332" s="4"/>
      <c r="F2332" s="4"/>
      <c r="G2332" s="4"/>
      <c r="H2332" s="4"/>
      <c r="I2332" s="4"/>
      <c r="J2332" s="4"/>
      <c r="K2332" s="4"/>
      <c r="L2332" s="4"/>
      <c r="M2332" s="4"/>
      <c r="N2332" s="4"/>
      <c r="O2332" s="4"/>
      <c r="P2332" s="4"/>
      <c r="Q2332" s="4"/>
      <c r="R2332" s="4"/>
      <c r="S2332" s="4"/>
      <c r="T2332" s="4"/>
      <c r="U2332" s="4"/>
      <c r="V2332" s="4"/>
      <c r="W2332" s="4"/>
      <c r="X2332" s="4"/>
      <c r="Y2332" s="4"/>
      <c r="Z2332" s="4"/>
      <c r="AA2332" s="4"/>
      <c r="AB2332" s="4"/>
      <c r="AC2332" s="4"/>
      <c r="AD2332" s="20"/>
      <c r="AE2332" s="4"/>
      <c r="AF2332" s="4"/>
      <c r="AG2332" s="4"/>
      <c r="AH2332" s="4"/>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4"/>
      <c r="BH2332" s="4"/>
      <c r="BI2332" s="4"/>
      <c r="BJ2332" s="243" t="str">
        <f t="shared" si="191"/>
        <v/>
      </c>
      <c r="BK2332" s="4"/>
      <c r="BL2332" s="4"/>
      <c r="BM2332" s="4"/>
      <c r="BN2332" s="4"/>
      <c r="BO2332" s="4"/>
      <c r="BP2332" s="4"/>
      <c r="BQ2332" s="4"/>
      <c r="BR2332" s="4"/>
      <c r="BS2332" s="4"/>
      <c r="BT2332" s="4"/>
      <c r="BU2332" s="4"/>
      <c r="BV2332" s="4"/>
      <c r="BW2332" s="4"/>
      <c r="BX2332" s="4"/>
      <c r="BY2332" s="4"/>
      <c r="BZ2332" s="4"/>
      <c r="CA2332" s="4"/>
      <c r="CB2332" s="4"/>
      <c r="CC2332" s="4"/>
      <c r="CD2332" s="4"/>
      <c r="CE2332" s="4"/>
      <c r="CF2332" s="4"/>
      <c r="CG2332" s="4"/>
      <c r="CH2332" s="4"/>
      <c r="CI2332" s="4"/>
      <c r="CJ2332" s="4"/>
      <c r="CK2332" s="4"/>
      <c r="CL2332" s="4"/>
      <c r="CM2332" s="4"/>
    </row>
    <row r="2333" ht="14.25" customHeight="1">
      <c r="A2333" s="1"/>
      <c r="B2333" s="103" t="str">
        <f t="shared" si="4"/>
        <v>Thêm</v>
      </c>
      <c r="C2333" s="4"/>
      <c r="D2333" s="4"/>
      <c r="E2333" s="4"/>
      <c r="F2333" s="4"/>
      <c r="G2333" s="4"/>
      <c r="H2333" s="4"/>
      <c r="I2333" s="4"/>
      <c r="J2333" s="4"/>
      <c r="K2333" s="4"/>
      <c r="L2333" s="4"/>
      <c r="M2333" s="4"/>
      <c r="N2333" s="4"/>
      <c r="O2333" s="4"/>
      <c r="P2333" s="4"/>
      <c r="Q2333" s="4"/>
      <c r="R2333" s="4"/>
      <c r="S2333" s="4"/>
      <c r="T2333" s="4"/>
      <c r="U2333" s="4"/>
      <c r="V2333" s="4"/>
      <c r="W2333" s="4"/>
      <c r="X2333" s="4"/>
      <c r="Y2333" s="4"/>
      <c r="Z2333" s="4"/>
      <c r="AA2333" s="4"/>
      <c r="AB2333" s="4"/>
      <c r="AC2333" s="4"/>
      <c r="AD2333" s="20"/>
      <c r="AE2333" s="4"/>
      <c r="AF2333" s="4"/>
      <c r="AG2333" s="4"/>
      <c r="AH2333" s="4"/>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c r="BI2333" s="4"/>
      <c r="BJ2333" s="243" t="str">
        <f t="shared" si="191"/>
        <v/>
      </c>
      <c r="BK2333" s="4"/>
      <c r="BL2333" s="4"/>
      <c r="BM2333" s="4"/>
      <c r="BN2333" s="4"/>
      <c r="BO2333" s="4"/>
      <c r="BP2333" s="4"/>
      <c r="BQ2333" s="4"/>
      <c r="BR2333" s="4"/>
      <c r="BS2333" s="4"/>
      <c r="BT2333" s="4"/>
      <c r="BU2333" s="4"/>
      <c r="BV2333" s="4"/>
      <c r="BW2333" s="4"/>
      <c r="BX2333" s="4"/>
      <c r="BY2333" s="4"/>
      <c r="BZ2333" s="4"/>
      <c r="CA2333" s="4"/>
      <c r="CB2333" s="4"/>
      <c r="CC2333" s="4"/>
      <c r="CD2333" s="4"/>
      <c r="CE2333" s="4"/>
      <c r="CF2333" s="4"/>
      <c r="CG2333" s="4"/>
      <c r="CH2333" s="4"/>
      <c r="CI2333" s="4"/>
      <c r="CJ2333" s="4"/>
      <c r="CK2333" s="4"/>
      <c r="CL2333" s="4"/>
      <c r="CM2333" s="4"/>
    </row>
    <row r="2334" ht="14.25" customHeight="1">
      <c r="A2334" s="1"/>
      <c r="B2334" s="103" t="str">
        <f t="shared" si="4"/>
        <v>Thêm</v>
      </c>
      <c r="C2334" s="4"/>
      <c r="D2334" s="4"/>
      <c r="E2334" s="4"/>
      <c r="F2334" s="4"/>
      <c r="G2334" s="4"/>
      <c r="H2334" s="4"/>
      <c r="I2334" s="4"/>
      <c r="J2334" s="4"/>
      <c r="K2334" s="4"/>
      <c r="L2334" s="4"/>
      <c r="M2334" s="4"/>
      <c r="N2334" s="4"/>
      <c r="O2334" s="4"/>
      <c r="P2334" s="4"/>
      <c r="Q2334" s="4"/>
      <c r="R2334" s="4"/>
      <c r="S2334" s="4"/>
      <c r="T2334" s="4"/>
      <c r="U2334" s="4"/>
      <c r="V2334" s="4"/>
      <c r="W2334" s="4"/>
      <c r="X2334" s="4"/>
      <c r="Y2334" s="4"/>
      <c r="Z2334" s="4"/>
      <c r="AA2334" s="4"/>
      <c r="AB2334" s="4"/>
      <c r="AC2334" s="4"/>
      <c r="AD2334" s="20"/>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c r="BI2334" s="4"/>
      <c r="BJ2334" s="243" t="str">
        <f t="shared" si="191"/>
        <v/>
      </c>
      <c r="BK2334" s="4"/>
      <c r="BL2334" s="4"/>
      <c r="BM2334" s="4"/>
      <c r="BN2334" s="4"/>
      <c r="BO2334" s="4"/>
      <c r="BP2334" s="4"/>
      <c r="BQ2334" s="4"/>
      <c r="BR2334" s="4"/>
      <c r="BS2334" s="4"/>
      <c r="BT2334" s="4"/>
      <c r="BU2334" s="4"/>
      <c r="BV2334" s="4"/>
      <c r="BW2334" s="4"/>
      <c r="BX2334" s="4"/>
      <c r="BY2334" s="4"/>
      <c r="BZ2334" s="4"/>
      <c r="CA2334" s="4"/>
      <c r="CB2334" s="4"/>
      <c r="CC2334" s="4"/>
      <c r="CD2334" s="4"/>
      <c r="CE2334" s="4"/>
      <c r="CF2334" s="4"/>
      <c r="CG2334" s="4"/>
      <c r="CH2334" s="4"/>
      <c r="CI2334" s="4"/>
      <c r="CJ2334" s="4"/>
      <c r="CK2334" s="4"/>
      <c r="CL2334" s="4"/>
      <c r="CM2334" s="4"/>
    </row>
    <row r="2335" ht="14.25" customHeight="1">
      <c r="A2335" s="1"/>
      <c r="B2335" s="103" t="str">
        <f t="shared" si="4"/>
        <v>Thêm</v>
      </c>
      <c r="C2335" s="4"/>
      <c r="D2335" s="4"/>
      <c r="E2335" s="4"/>
      <c r="F2335" s="4"/>
      <c r="G2335" s="4"/>
      <c r="H2335" s="4"/>
      <c r="I2335" s="4"/>
      <c r="J2335" s="4"/>
      <c r="K2335" s="4"/>
      <c r="L2335" s="4"/>
      <c r="M2335" s="4"/>
      <c r="N2335" s="4"/>
      <c r="O2335" s="4"/>
      <c r="P2335" s="4"/>
      <c r="Q2335" s="4"/>
      <c r="R2335" s="4"/>
      <c r="S2335" s="4"/>
      <c r="T2335" s="4"/>
      <c r="U2335" s="4"/>
      <c r="V2335" s="4"/>
      <c r="W2335" s="4"/>
      <c r="X2335" s="4"/>
      <c r="Y2335" s="4"/>
      <c r="Z2335" s="4"/>
      <c r="AA2335" s="4"/>
      <c r="AB2335" s="4"/>
      <c r="AC2335" s="4"/>
      <c r="AD2335" s="20"/>
      <c r="AE2335" s="4"/>
      <c r="AF2335" s="4"/>
      <c r="AG2335" s="4"/>
      <c r="AH2335" s="4"/>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4"/>
      <c r="BH2335" s="4"/>
      <c r="BI2335" s="4"/>
      <c r="BJ2335" s="243" t="str">
        <f t="shared" si="191"/>
        <v/>
      </c>
      <c r="BK2335" s="4"/>
      <c r="BL2335" s="4"/>
      <c r="BM2335" s="4"/>
      <c r="BN2335" s="4"/>
      <c r="BO2335" s="4"/>
      <c r="BP2335" s="4"/>
      <c r="BQ2335" s="4"/>
      <c r="BR2335" s="4"/>
      <c r="BS2335" s="4"/>
      <c r="BT2335" s="4"/>
      <c r="BU2335" s="4"/>
      <c r="BV2335" s="4"/>
      <c r="BW2335" s="4"/>
      <c r="BX2335" s="4"/>
      <c r="BY2335" s="4"/>
      <c r="BZ2335" s="4"/>
      <c r="CA2335" s="4"/>
      <c r="CB2335" s="4"/>
      <c r="CC2335" s="4"/>
      <c r="CD2335" s="4"/>
      <c r="CE2335" s="4"/>
      <c r="CF2335" s="4"/>
      <c r="CG2335" s="4"/>
      <c r="CH2335" s="4"/>
      <c r="CI2335" s="4"/>
      <c r="CJ2335" s="4"/>
      <c r="CK2335" s="4"/>
      <c r="CL2335" s="4"/>
      <c r="CM2335" s="4"/>
    </row>
    <row r="2336" ht="14.25" customHeight="1">
      <c r="A2336" s="1"/>
      <c r="B2336" s="103" t="str">
        <f t="shared" si="4"/>
        <v>Thêm</v>
      </c>
      <c r="C2336" s="4"/>
      <c r="D2336" s="4"/>
      <c r="E2336" s="4"/>
      <c r="F2336" s="4"/>
      <c r="G2336" s="4"/>
      <c r="H2336" s="4"/>
      <c r="I2336" s="4"/>
      <c r="J2336" s="4"/>
      <c r="K2336" s="4"/>
      <c r="L2336" s="4"/>
      <c r="M2336" s="4"/>
      <c r="N2336" s="4"/>
      <c r="O2336" s="4"/>
      <c r="P2336" s="4"/>
      <c r="Q2336" s="4"/>
      <c r="R2336" s="4"/>
      <c r="S2336" s="4"/>
      <c r="T2336" s="4"/>
      <c r="U2336" s="4"/>
      <c r="V2336" s="4"/>
      <c r="W2336" s="4"/>
      <c r="X2336" s="4"/>
      <c r="Y2336" s="4"/>
      <c r="Z2336" s="4"/>
      <c r="AA2336" s="4"/>
      <c r="AB2336" s="4"/>
      <c r="AC2336" s="4"/>
      <c r="AD2336" s="20"/>
      <c r="AE2336" s="4"/>
      <c r="AF2336" s="4"/>
      <c r="AG2336" s="4"/>
      <c r="AH2336" s="4"/>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4"/>
      <c r="BH2336" s="4"/>
      <c r="BI2336" s="4"/>
      <c r="BJ2336" s="243" t="str">
        <f t="shared" si="191"/>
        <v/>
      </c>
      <c r="BK2336" s="4"/>
      <c r="BL2336" s="4"/>
      <c r="BM2336" s="4"/>
      <c r="BN2336" s="4"/>
      <c r="BO2336" s="4"/>
      <c r="BP2336" s="4"/>
      <c r="BQ2336" s="4"/>
      <c r="BR2336" s="4"/>
      <c r="BS2336" s="4"/>
      <c r="BT2336" s="4"/>
      <c r="BU2336" s="4"/>
      <c r="BV2336" s="4"/>
      <c r="BW2336" s="4"/>
      <c r="BX2336" s="4"/>
      <c r="BY2336" s="4"/>
      <c r="BZ2336" s="4"/>
      <c r="CA2336" s="4"/>
      <c r="CB2336" s="4"/>
      <c r="CC2336" s="4"/>
      <c r="CD2336" s="4"/>
      <c r="CE2336" s="4"/>
      <c r="CF2336" s="4"/>
      <c r="CG2336" s="4"/>
      <c r="CH2336" s="4"/>
      <c r="CI2336" s="4"/>
      <c r="CJ2336" s="4"/>
      <c r="CK2336" s="4"/>
      <c r="CL2336" s="4"/>
      <c r="CM2336" s="4"/>
    </row>
    <row r="2337" ht="14.25" customHeight="1">
      <c r="A2337" s="1"/>
      <c r="B2337" s="103" t="str">
        <f t="shared" si="4"/>
        <v>Thêm</v>
      </c>
      <c r="C2337" s="4"/>
      <c r="D2337" s="4"/>
      <c r="E2337" s="4"/>
      <c r="F2337" s="4"/>
      <c r="G2337" s="4"/>
      <c r="H2337" s="4"/>
      <c r="I2337" s="4"/>
      <c r="J2337" s="4"/>
      <c r="K2337" s="4"/>
      <c r="L2337" s="4"/>
      <c r="M2337" s="4"/>
      <c r="N2337" s="4"/>
      <c r="O2337" s="4"/>
      <c r="P2337" s="4"/>
      <c r="Q2337" s="4"/>
      <c r="R2337" s="4"/>
      <c r="S2337" s="4"/>
      <c r="T2337" s="4"/>
      <c r="U2337" s="4"/>
      <c r="V2337" s="4"/>
      <c r="W2337" s="4"/>
      <c r="X2337" s="4"/>
      <c r="Y2337" s="4"/>
      <c r="Z2337" s="4"/>
      <c r="AA2337" s="4"/>
      <c r="AB2337" s="4"/>
      <c r="AC2337" s="4"/>
      <c r="AD2337" s="20"/>
      <c r="AE2337" s="4"/>
      <c r="AF2337" s="4"/>
      <c r="AG2337" s="4"/>
      <c r="AH2337" s="4"/>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4"/>
      <c r="BH2337" s="4"/>
      <c r="BI2337" s="4"/>
      <c r="BJ2337" s="243" t="str">
        <f t="shared" si="191"/>
        <v/>
      </c>
      <c r="BK2337" s="4"/>
      <c r="BL2337" s="4"/>
      <c r="BM2337" s="4"/>
      <c r="BN2337" s="4"/>
      <c r="BO2337" s="4"/>
      <c r="BP2337" s="4"/>
      <c r="BQ2337" s="4"/>
      <c r="BR2337" s="4"/>
      <c r="BS2337" s="4"/>
      <c r="BT2337" s="4"/>
      <c r="BU2337" s="4"/>
      <c r="BV2337" s="4"/>
      <c r="BW2337" s="4"/>
      <c r="BX2337" s="4"/>
      <c r="BY2337" s="4"/>
      <c r="BZ2337" s="4"/>
      <c r="CA2337" s="4"/>
      <c r="CB2337" s="4"/>
      <c r="CC2337" s="4"/>
      <c r="CD2337" s="4"/>
      <c r="CE2337" s="4"/>
      <c r="CF2337" s="4"/>
      <c r="CG2337" s="4"/>
      <c r="CH2337" s="4"/>
      <c r="CI2337" s="4"/>
      <c r="CJ2337" s="4"/>
      <c r="CK2337" s="4"/>
      <c r="CL2337" s="4"/>
      <c r="CM2337" s="4"/>
    </row>
    <row r="2338" ht="14.25" customHeight="1">
      <c r="A2338" s="1"/>
      <c r="B2338" s="103" t="str">
        <f t="shared" si="4"/>
        <v>Thêm</v>
      </c>
      <c r="C2338" s="4"/>
      <c r="D2338" s="4"/>
      <c r="E2338" s="4"/>
      <c r="F2338" s="4"/>
      <c r="G2338" s="4"/>
      <c r="H2338" s="4"/>
      <c r="I2338" s="4"/>
      <c r="J2338" s="4"/>
      <c r="K2338" s="4"/>
      <c r="L2338" s="4"/>
      <c r="M2338" s="4"/>
      <c r="N2338" s="4"/>
      <c r="O2338" s="4"/>
      <c r="P2338" s="4"/>
      <c r="Q2338" s="4"/>
      <c r="R2338" s="4"/>
      <c r="S2338" s="4"/>
      <c r="T2338" s="4"/>
      <c r="U2338" s="4"/>
      <c r="V2338" s="4"/>
      <c r="W2338" s="4"/>
      <c r="X2338" s="4"/>
      <c r="Y2338" s="4"/>
      <c r="Z2338" s="4"/>
      <c r="AA2338" s="4"/>
      <c r="AB2338" s="4"/>
      <c r="AC2338" s="4"/>
      <c r="AD2338" s="20"/>
      <c r="AE2338" s="4"/>
      <c r="AF2338" s="4"/>
      <c r="AG2338" s="4"/>
      <c r="AH2338" s="4"/>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4"/>
      <c r="BH2338" s="4"/>
      <c r="BI2338" s="4"/>
      <c r="BJ2338" s="243" t="str">
        <f t="shared" si="191"/>
        <v/>
      </c>
      <c r="BK2338" s="4"/>
      <c r="BL2338" s="4"/>
      <c r="BM2338" s="4"/>
      <c r="BN2338" s="4"/>
      <c r="BO2338" s="4"/>
      <c r="BP2338" s="4"/>
      <c r="BQ2338" s="4"/>
      <c r="BR2338" s="4"/>
      <c r="BS2338" s="4"/>
      <c r="BT2338" s="4"/>
      <c r="BU2338" s="4"/>
      <c r="BV2338" s="4"/>
      <c r="BW2338" s="4"/>
      <c r="BX2338" s="4"/>
      <c r="BY2338" s="4"/>
      <c r="BZ2338" s="4"/>
      <c r="CA2338" s="4"/>
      <c r="CB2338" s="4"/>
      <c r="CC2338" s="4"/>
      <c r="CD2338" s="4"/>
      <c r="CE2338" s="4"/>
      <c r="CF2338" s="4"/>
      <c r="CG2338" s="4"/>
      <c r="CH2338" s="4"/>
      <c r="CI2338" s="4"/>
      <c r="CJ2338" s="4"/>
      <c r="CK2338" s="4"/>
      <c r="CL2338" s="4"/>
      <c r="CM2338" s="4"/>
    </row>
    <row r="2339" ht="14.25" customHeight="1">
      <c r="A2339" s="1"/>
      <c r="B2339" s="103" t="str">
        <f t="shared" si="4"/>
        <v>Thêm</v>
      </c>
      <c r="C2339" s="4"/>
      <c r="D2339" s="4"/>
      <c r="E2339" s="4"/>
      <c r="F2339" s="4"/>
      <c r="G2339" s="4"/>
      <c r="H2339" s="4"/>
      <c r="I2339" s="4"/>
      <c r="J2339" s="4"/>
      <c r="K2339" s="4"/>
      <c r="L2339" s="4"/>
      <c r="M2339" s="4"/>
      <c r="N2339" s="4"/>
      <c r="O2339" s="4"/>
      <c r="P2339" s="4"/>
      <c r="Q2339" s="4"/>
      <c r="R2339" s="4"/>
      <c r="S2339" s="4"/>
      <c r="T2339" s="4"/>
      <c r="U2339" s="4"/>
      <c r="V2339" s="4"/>
      <c r="W2339" s="4"/>
      <c r="X2339" s="4"/>
      <c r="Y2339" s="4"/>
      <c r="Z2339" s="4"/>
      <c r="AA2339" s="4"/>
      <c r="AB2339" s="4"/>
      <c r="AC2339" s="4"/>
      <c r="AD2339" s="20"/>
      <c r="AE2339" s="4"/>
      <c r="AF2339" s="4"/>
      <c r="AG2339" s="4"/>
      <c r="AH2339" s="4"/>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4"/>
      <c r="BH2339" s="4"/>
      <c r="BI2339" s="4"/>
      <c r="BJ2339" s="243" t="str">
        <f t="shared" si="191"/>
        <v/>
      </c>
      <c r="BK2339" s="4"/>
      <c r="BL2339" s="4"/>
      <c r="BM2339" s="4"/>
      <c r="BN2339" s="4"/>
      <c r="BO2339" s="4"/>
      <c r="BP2339" s="4"/>
      <c r="BQ2339" s="4"/>
      <c r="BR2339" s="4"/>
      <c r="BS2339" s="4"/>
      <c r="BT2339" s="4"/>
      <c r="BU2339" s="4"/>
      <c r="BV2339" s="4"/>
      <c r="BW2339" s="4"/>
      <c r="BX2339" s="4"/>
      <c r="BY2339" s="4"/>
      <c r="BZ2339" s="4"/>
      <c r="CA2339" s="4"/>
      <c r="CB2339" s="4"/>
      <c r="CC2339" s="4"/>
      <c r="CD2339" s="4"/>
      <c r="CE2339" s="4"/>
      <c r="CF2339" s="4"/>
      <c r="CG2339" s="4"/>
      <c r="CH2339" s="4"/>
      <c r="CI2339" s="4"/>
      <c r="CJ2339" s="4"/>
      <c r="CK2339" s="4"/>
      <c r="CL2339" s="4"/>
      <c r="CM2339" s="4"/>
    </row>
    <row r="2340" ht="14.25" customHeight="1">
      <c r="A2340" s="1"/>
      <c r="B2340" s="103" t="str">
        <f t="shared" si="4"/>
        <v>Thêm</v>
      </c>
      <c r="C2340" s="4"/>
      <c r="D2340" s="4"/>
      <c r="E2340" s="4"/>
      <c r="F2340" s="4"/>
      <c r="G2340" s="4"/>
      <c r="H2340" s="4"/>
      <c r="I2340" s="4"/>
      <c r="J2340" s="4"/>
      <c r="K2340" s="4"/>
      <c r="L2340" s="4"/>
      <c r="M2340" s="4"/>
      <c r="N2340" s="4"/>
      <c r="O2340" s="4"/>
      <c r="P2340" s="4"/>
      <c r="Q2340" s="4"/>
      <c r="R2340" s="4"/>
      <c r="S2340" s="4"/>
      <c r="T2340" s="4"/>
      <c r="U2340" s="4"/>
      <c r="V2340" s="4"/>
      <c r="W2340" s="4"/>
      <c r="X2340" s="4"/>
      <c r="Y2340" s="4"/>
      <c r="Z2340" s="4"/>
      <c r="AA2340" s="4"/>
      <c r="AB2340" s="4"/>
      <c r="AC2340" s="4"/>
      <c r="AD2340" s="20"/>
      <c r="AE2340" s="4"/>
      <c r="AF2340" s="4"/>
      <c r="AG2340" s="4"/>
      <c r="AH2340" s="4"/>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4"/>
      <c r="BH2340" s="4"/>
      <c r="BI2340" s="4"/>
      <c r="BJ2340" s="243" t="str">
        <f t="shared" si="191"/>
        <v/>
      </c>
      <c r="BK2340" s="4"/>
      <c r="BL2340" s="4"/>
      <c r="BM2340" s="4"/>
      <c r="BN2340" s="4"/>
      <c r="BO2340" s="4"/>
      <c r="BP2340" s="4"/>
      <c r="BQ2340" s="4"/>
      <c r="BR2340" s="4"/>
      <c r="BS2340" s="4"/>
      <c r="BT2340" s="4"/>
      <c r="BU2340" s="4"/>
      <c r="BV2340" s="4"/>
      <c r="BW2340" s="4"/>
      <c r="BX2340" s="4"/>
      <c r="BY2340" s="4"/>
      <c r="BZ2340" s="4"/>
      <c r="CA2340" s="4"/>
      <c r="CB2340" s="4"/>
      <c r="CC2340" s="4"/>
      <c r="CD2340" s="4"/>
      <c r="CE2340" s="4"/>
      <c r="CF2340" s="4"/>
      <c r="CG2340" s="4"/>
      <c r="CH2340" s="4"/>
      <c r="CI2340" s="4"/>
      <c r="CJ2340" s="4"/>
      <c r="CK2340" s="4"/>
      <c r="CL2340" s="4"/>
      <c r="CM2340" s="4"/>
    </row>
    <row r="2341" ht="14.25" customHeight="1">
      <c r="A2341" s="1"/>
      <c r="B2341" s="103" t="str">
        <f t="shared" si="4"/>
        <v>Thêm</v>
      </c>
      <c r="C2341" s="4"/>
      <c r="D2341" s="4"/>
      <c r="E2341" s="4"/>
      <c r="F2341" s="4"/>
      <c r="G2341" s="4"/>
      <c r="H2341" s="4"/>
      <c r="I2341" s="4"/>
      <c r="J2341" s="4"/>
      <c r="K2341" s="4"/>
      <c r="L2341" s="4"/>
      <c r="M2341" s="4"/>
      <c r="N2341" s="4"/>
      <c r="O2341" s="4"/>
      <c r="P2341" s="4"/>
      <c r="Q2341" s="4"/>
      <c r="R2341" s="4"/>
      <c r="S2341" s="4"/>
      <c r="T2341" s="4"/>
      <c r="U2341" s="4"/>
      <c r="V2341" s="4"/>
      <c r="W2341" s="4"/>
      <c r="X2341" s="4"/>
      <c r="Y2341" s="4"/>
      <c r="Z2341" s="4"/>
      <c r="AA2341" s="4"/>
      <c r="AB2341" s="4"/>
      <c r="AC2341" s="4"/>
      <c r="AD2341" s="20"/>
      <c r="AE2341" s="4"/>
      <c r="AF2341" s="4"/>
      <c r="AG2341" s="4"/>
      <c r="AH2341" s="4"/>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4"/>
      <c r="BH2341" s="4"/>
      <c r="BI2341" s="4"/>
      <c r="BJ2341" s="243" t="str">
        <f t="shared" si="191"/>
        <v/>
      </c>
      <c r="BK2341" s="4"/>
      <c r="BL2341" s="4"/>
      <c r="BM2341" s="4"/>
      <c r="BN2341" s="4"/>
      <c r="BO2341" s="4"/>
      <c r="BP2341" s="4"/>
      <c r="BQ2341" s="4"/>
      <c r="BR2341" s="4"/>
      <c r="BS2341" s="4"/>
      <c r="BT2341" s="4"/>
      <c r="BU2341" s="4"/>
      <c r="BV2341" s="4"/>
      <c r="BW2341" s="4"/>
      <c r="BX2341" s="4"/>
      <c r="BY2341" s="4"/>
      <c r="BZ2341" s="4"/>
      <c r="CA2341" s="4"/>
      <c r="CB2341" s="4"/>
      <c r="CC2341" s="4"/>
      <c r="CD2341" s="4"/>
      <c r="CE2341" s="4"/>
      <c r="CF2341" s="4"/>
      <c r="CG2341" s="4"/>
      <c r="CH2341" s="4"/>
      <c r="CI2341" s="4"/>
      <c r="CJ2341" s="4"/>
      <c r="CK2341" s="4"/>
      <c r="CL2341" s="4"/>
      <c r="CM2341" s="4"/>
    </row>
    <row r="2342" ht="14.25" customHeight="1">
      <c r="A2342" s="1"/>
      <c r="B2342" s="103" t="str">
        <f t="shared" si="4"/>
        <v>Thêm</v>
      </c>
      <c r="C2342" s="4"/>
      <c r="D2342" s="4"/>
      <c r="E2342" s="4"/>
      <c r="F2342" s="4"/>
      <c r="G2342" s="4"/>
      <c r="H2342" s="4"/>
      <c r="I2342" s="4"/>
      <c r="J2342" s="4"/>
      <c r="K2342" s="4"/>
      <c r="L2342" s="4"/>
      <c r="M2342" s="4"/>
      <c r="N2342" s="4"/>
      <c r="O2342" s="4"/>
      <c r="P2342" s="4"/>
      <c r="Q2342" s="4"/>
      <c r="R2342" s="4"/>
      <c r="S2342" s="4"/>
      <c r="T2342" s="4"/>
      <c r="U2342" s="4"/>
      <c r="V2342" s="4"/>
      <c r="W2342" s="4"/>
      <c r="X2342" s="4"/>
      <c r="Y2342" s="4"/>
      <c r="Z2342" s="4"/>
      <c r="AA2342" s="4"/>
      <c r="AB2342" s="4"/>
      <c r="AC2342" s="4"/>
      <c r="AD2342" s="20"/>
      <c r="AE2342" s="4"/>
      <c r="AF2342" s="4"/>
      <c r="AG2342" s="4"/>
      <c r="AH2342" s="4"/>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4"/>
      <c r="BH2342" s="4"/>
      <c r="BI2342" s="4"/>
      <c r="BJ2342" s="243" t="str">
        <f t="shared" si="191"/>
        <v/>
      </c>
      <c r="BK2342" s="4"/>
      <c r="BL2342" s="4"/>
      <c r="BM2342" s="4"/>
      <c r="BN2342" s="4"/>
      <c r="BO2342" s="4"/>
      <c r="BP2342" s="4"/>
      <c r="BQ2342" s="4"/>
      <c r="BR2342" s="4"/>
      <c r="BS2342" s="4"/>
      <c r="BT2342" s="4"/>
      <c r="BU2342" s="4"/>
      <c r="BV2342" s="4"/>
      <c r="BW2342" s="4"/>
      <c r="BX2342" s="4"/>
      <c r="BY2342" s="4"/>
      <c r="BZ2342" s="4"/>
      <c r="CA2342" s="4"/>
      <c r="CB2342" s="4"/>
      <c r="CC2342" s="4"/>
      <c r="CD2342" s="4"/>
      <c r="CE2342" s="4"/>
      <c r="CF2342" s="4"/>
      <c r="CG2342" s="4"/>
      <c r="CH2342" s="4"/>
      <c r="CI2342" s="4"/>
      <c r="CJ2342" s="4"/>
      <c r="CK2342" s="4"/>
      <c r="CL2342" s="4"/>
      <c r="CM2342" s="4"/>
    </row>
    <row r="2343" ht="14.25" customHeight="1">
      <c r="A2343" s="1"/>
      <c r="B2343" s="103" t="str">
        <f t="shared" si="4"/>
        <v>Thêm</v>
      </c>
      <c r="C2343" s="4"/>
      <c r="D2343" s="4"/>
      <c r="E2343" s="4"/>
      <c r="F2343" s="4"/>
      <c r="G2343" s="4"/>
      <c r="H2343" s="4"/>
      <c r="I2343" s="4"/>
      <c r="J2343" s="4"/>
      <c r="K2343" s="4"/>
      <c r="L2343" s="4"/>
      <c r="M2343" s="4"/>
      <c r="N2343" s="4"/>
      <c r="O2343" s="4"/>
      <c r="P2343" s="4"/>
      <c r="Q2343" s="4"/>
      <c r="R2343" s="4"/>
      <c r="S2343" s="4"/>
      <c r="T2343" s="4"/>
      <c r="U2343" s="4"/>
      <c r="V2343" s="4"/>
      <c r="W2343" s="4"/>
      <c r="X2343" s="4"/>
      <c r="Y2343" s="4"/>
      <c r="Z2343" s="4"/>
      <c r="AA2343" s="4"/>
      <c r="AB2343" s="4"/>
      <c r="AC2343" s="4"/>
      <c r="AD2343" s="20"/>
      <c r="AE2343" s="4"/>
      <c r="AF2343" s="4"/>
      <c r="AG2343" s="4"/>
      <c r="AH2343" s="4"/>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4"/>
      <c r="BH2343" s="4"/>
      <c r="BI2343" s="4"/>
      <c r="BJ2343" s="243" t="str">
        <f t="shared" si="191"/>
        <v/>
      </c>
      <c r="BK2343" s="4"/>
      <c r="BL2343" s="4"/>
      <c r="BM2343" s="4"/>
      <c r="BN2343" s="4"/>
      <c r="BO2343" s="4"/>
      <c r="BP2343" s="4"/>
      <c r="BQ2343" s="4"/>
      <c r="BR2343" s="4"/>
      <c r="BS2343" s="4"/>
      <c r="BT2343" s="4"/>
      <c r="BU2343" s="4"/>
      <c r="BV2343" s="4"/>
      <c r="BW2343" s="4"/>
      <c r="BX2343" s="4"/>
      <c r="BY2343" s="4"/>
      <c r="BZ2343" s="4"/>
      <c r="CA2343" s="4"/>
      <c r="CB2343" s="4"/>
      <c r="CC2343" s="4"/>
      <c r="CD2343" s="4"/>
      <c r="CE2343" s="4"/>
      <c r="CF2343" s="4"/>
      <c r="CG2343" s="4"/>
      <c r="CH2343" s="4"/>
      <c r="CI2343" s="4"/>
      <c r="CJ2343" s="4"/>
      <c r="CK2343" s="4"/>
      <c r="CL2343" s="4"/>
      <c r="CM2343" s="4"/>
    </row>
    <row r="2344" ht="14.25" customHeight="1">
      <c r="A2344" s="1"/>
      <c r="B2344" s="103" t="str">
        <f t="shared" si="4"/>
        <v>Thêm</v>
      </c>
      <c r="C2344" s="4"/>
      <c r="D2344" s="4"/>
      <c r="E2344" s="4"/>
      <c r="F2344" s="4"/>
      <c r="G2344" s="4"/>
      <c r="H2344" s="4"/>
      <c r="I2344" s="4"/>
      <c r="J2344" s="4"/>
      <c r="K2344" s="4"/>
      <c r="L2344" s="4"/>
      <c r="M2344" s="4"/>
      <c r="N2344" s="4"/>
      <c r="O2344" s="4"/>
      <c r="P2344" s="4"/>
      <c r="Q2344" s="4"/>
      <c r="R2344" s="4"/>
      <c r="S2344" s="4"/>
      <c r="T2344" s="4"/>
      <c r="U2344" s="4"/>
      <c r="V2344" s="4"/>
      <c r="W2344" s="4"/>
      <c r="X2344" s="4"/>
      <c r="Y2344" s="4"/>
      <c r="Z2344" s="4"/>
      <c r="AA2344" s="4"/>
      <c r="AB2344" s="4"/>
      <c r="AC2344" s="4"/>
      <c r="AD2344" s="20"/>
      <c r="AE2344" s="4"/>
      <c r="AF2344" s="4"/>
      <c r="AG2344" s="4"/>
      <c r="AH2344" s="4"/>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4"/>
      <c r="BH2344" s="4"/>
      <c r="BI2344" s="4"/>
      <c r="BJ2344" s="243" t="str">
        <f t="shared" si="191"/>
        <v/>
      </c>
      <c r="BK2344" s="4"/>
      <c r="BL2344" s="4"/>
      <c r="BM2344" s="4"/>
      <c r="BN2344" s="4"/>
      <c r="BO2344" s="4"/>
      <c r="BP2344" s="4"/>
      <c r="BQ2344" s="4"/>
      <c r="BR2344" s="4"/>
      <c r="BS2344" s="4"/>
      <c r="BT2344" s="4"/>
      <c r="BU2344" s="4"/>
      <c r="BV2344" s="4"/>
      <c r="BW2344" s="4"/>
      <c r="BX2344" s="4"/>
      <c r="BY2344" s="4"/>
      <c r="BZ2344" s="4"/>
      <c r="CA2344" s="4"/>
      <c r="CB2344" s="4"/>
      <c r="CC2344" s="4"/>
      <c r="CD2344" s="4"/>
      <c r="CE2344" s="4"/>
      <c r="CF2344" s="4"/>
      <c r="CG2344" s="4"/>
      <c r="CH2344" s="4"/>
      <c r="CI2344" s="4"/>
      <c r="CJ2344" s="4"/>
      <c r="CK2344" s="4"/>
      <c r="CL2344" s="4"/>
      <c r="CM2344" s="4"/>
    </row>
    <row r="2345" ht="14.25" customHeight="1">
      <c r="A2345" s="1"/>
      <c r="B2345" s="103" t="str">
        <f t="shared" si="4"/>
        <v>Thêm</v>
      </c>
      <c r="C2345" s="4"/>
      <c r="D2345" s="4"/>
      <c r="E2345" s="4"/>
      <c r="F2345" s="4"/>
      <c r="G2345" s="4"/>
      <c r="H2345" s="4"/>
      <c r="I2345" s="4"/>
      <c r="J2345" s="4"/>
      <c r="K2345" s="4"/>
      <c r="L2345" s="4"/>
      <c r="M2345" s="4"/>
      <c r="N2345" s="4"/>
      <c r="O2345" s="4"/>
      <c r="P2345" s="4"/>
      <c r="Q2345" s="4"/>
      <c r="R2345" s="4"/>
      <c r="S2345" s="4"/>
      <c r="T2345" s="4"/>
      <c r="U2345" s="4"/>
      <c r="V2345" s="4"/>
      <c r="W2345" s="4"/>
      <c r="X2345" s="4"/>
      <c r="Y2345" s="4"/>
      <c r="Z2345" s="4"/>
      <c r="AA2345" s="4"/>
      <c r="AB2345" s="4"/>
      <c r="AC2345" s="4"/>
      <c r="AD2345" s="20"/>
      <c r="AE2345" s="4"/>
      <c r="AF2345" s="4"/>
      <c r="AG2345" s="4"/>
      <c r="AH2345" s="4"/>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4"/>
      <c r="BH2345" s="4"/>
      <c r="BI2345" s="4"/>
      <c r="BJ2345" s="243" t="str">
        <f t="shared" si="191"/>
        <v/>
      </c>
      <c r="BK2345" s="4"/>
      <c r="BL2345" s="4"/>
      <c r="BM2345" s="4"/>
      <c r="BN2345" s="4"/>
      <c r="BO2345" s="4"/>
      <c r="BP2345" s="4"/>
      <c r="BQ2345" s="4"/>
      <c r="BR2345" s="4"/>
      <c r="BS2345" s="4"/>
      <c r="BT2345" s="4"/>
      <c r="BU2345" s="4"/>
      <c r="BV2345" s="4"/>
      <c r="BW2345" s="4"/>
      <c r="BX2345" s="4"/>
      <c r="BY2345" s="4"/>
      <c r="BZ2345" s="4"/>
      <c r="CA2345" s="4"/>
      <c r="CB2345" s="4"/>
      <c r="CC2345" s="4"/>
      <c r="CD2345" s="4"/>
      <c r="CE2345" s="4"/>
      <c r="CF2345" s="4"/>
      <c r="CG2345" s="4"/>
      <c r="CH2345" s="4"/>
      <c r="CI2345" s="4"/>
      <c r="CJ2345" s="4"/>
      <c r="CK2345" s="4"/>
      <c r="CL2345" s="4"/>
      <c r="CM2345" s="4"/>
    </row>
    <row r="2346" ht="14.25" customHeight="1">
      <c r="A2346" s="1"/>
      <c r="B2346" s="103" t="str">
        <f t="shared" si="4"/>
        <v>Thêm</v>
      </c>
      <c r="C2346" s="4"/>
      <c r="D2346" s="4"/>
      <c r="E2346" s="4"/>
      <c r="F2346" s="4"/>
      <c r="G2346" s="4"/>
      <c r="H2346" s="4"/>
      <c r="I2346" s="4"/>
      <c r="J2346" s="4"/>
      <c r="K2346" s="4"/>
      <c r="L2346" s="4"/>
      <c r="M2346" s="4"/>
      <c r="N2346" s="4"/>
      <c r="O2346" s="4"/>
      <c r="P2346" s="4"/>
      <c r="Q2346" s="4"/>
      <c r="R2346" s="4"/>
      <c r="S2346" s="4"/>
      <c r="T2346" s="4"/>
      <c r="U2346" s="4"/>
      <c r="V2346" s="4"/>
      <c r="W2346" s="4"/>
      <c r="X2346" s="4"/>
      <c r="Y2346" s="4"/>
      <c r="Z2346" s="4"/>
      <c r="AA2346" s="4"/>
      <c r="AB2346" s="4"/>
      <c r="AC2346" s="4"/>
      <c r="AD2346" s="20"/>
      <c r="AE2346" s="4"/>
      <c r="AF2346" s="4"/>
      <c r="AG2346" s="4"/>
      <c r="AH2346" s="4"/>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4"/>
      <c r="BH2346" s="4"/>
      <c r="BI2346" s="4"/>
      <c r="BJ2346" s="243" t="str">
        <f t="shared" si="191"/>
        <v/>
      </c>
      <c r="BK2346" s="4"/>
      <c r="BL2346" s="4"/>
      <c r="BM2346" s="4"/>
      <c r="BN2346" s="4"/>
      <c r="BO2346" s="4"/>
      <c r="BP2346" s="4"/>
      <c r="BQ2346" s="4"/>
      <c r="BR2346" s="4"/>
      <c r="BS2346" s="4"/>
      <c r="BT2346" s="4"/>
      <c r="BU2346" s="4"/>
      <c r="BV2346" s="4"/>
      <c r="BW2346" s="4"/>
      <c r="BX2346" s="4"/>
      <c r="BY2346" s="4"/>
      <c r="BZ2346" s="4"/>
      <c r="CA2346" s="4"/>
      <c r="CB2346" s="4"/>
      <c r="CC2346" s="4"/>
      <c r="CD2346" s="4"/>
      <c r="CE2346" s="4"/>
      <c r="CF2346" s="4"/>
      <c r="CG2346" s="4"/>
      <c r="CH2346" s="4"/>
      <c r="CI2346" s="4"/>
      <c r="CJ2346" s="4"/>
      <c r="CK2346" s="4"/>
      <c r="CL2346" s="4"/>
      <c r="CM2346" s="4"/>
    </row>
    <row r="2347" ht="14.25" customHeight="1">
      <c r="A2347" s="1"/>
      <c r="B2347" s="103" t="str">
        <f t="shared" si="4"/>
        <v>Thêm</v>
      </c>
      <c r="C2347" s="4"/>
      <c r="D2347" s="4"/>
      <c r="E2347" s="4"/>
      <c r="F2347" s="4"/>
      <c r="G2347" s="4"/>
      <c r="H2347" s="4"/>
      <c r="I2347" s="4"/>
      <c r="J2347" s="4"/>
      <c r="K2347" s="4"/>
      <c r="L2347" s="4"/>
      <c r="M2347" s="4"/>
      <c r="N2347" s="4"/>
      <c r="O2347" s="4"/>
      <c r="P2347" s="4"/>
      <c r="Q2347" s="4"/>
      <c r="R2347" s="4"/>
      <c r="S2347" s="4"/>
      <c r="T2347" s="4"/>
      <c r="U2347" s="4"/>
      <c r="V2347" s="4"/>
      <c r="W2347" s="4"/>
      <c r="X2347" s="4"/>
      <c r="Y2347" s="4"/>
      <c r="Z2347" s="4"/>
      <c r="AA2347" s="4"/>
      <c r="AB2347" s="4"/>
      <c r="AC2347" s="4"/>
      <c r="AD2347" s="20"/>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c r="BI2347" s="4"/>
      <c r="BJ2347" s="243" t="str">
        <f t="shared" si="191"/>
        <v/>
      </c>
      <c r="BK2347" s="4"/>
      <c r="BL2347" s="4"/>
      <c r="BM2347" s="4"/>
      <c r="BN2347" s="4"/>
      <c r="BO2347" s="4"/>
      <c r="BP2347" s="4"/>
      <c r="BQ2347" s="4"/>
      <c r="BR2347" s="4"/>
      <c r="BS2347" s="4"/>
      <c r="BT2347" s="4"/>
      <c r="BU2347" s="4"/>
      <c r="BV2347" s="4"/>
      <c r="BW2347" s="4"/>
      <c r="BX2347" s="4"/>
      <c r="BY2347" s="4"/>
      <c r="BZ2347" s="4"/>
      <c r="CA2347" s="4"/>
      <c r="CB2347" s="4"/>
      <c r="CC2347" s="4"/>
      <c r="CD2347" s="4"/>
      <c r="CE2347" s="4"/>
      <c r="CF2347" s="4"/>
      <c r="CG2347" s="4"/>
      <c r="CH2347" s="4"/>
      <c r="CI2347" s="4"/>
      <c r="CJ2347" s="4"/>
      <c r="CK2347" s="4"/>
      <c r="CL2347" s="4"/>
      <c r="CM2347" s="4"/>
    </row>
    <row r="2348" ht="14.25" customHeight="1">
      <c r="A2348" s="1"/>
      <c r="B2348" s="103" t="str">
        <f t="shared" si="4"/>
        <v>Thêm</v>
      </c>
      <c r="C2348" s="4"/>
      <c r="D2348" s="4"/>
      <c r="E2348" s="4"/>
      <c r="F2348" s="4"/>
      <c r="G2348" s="4"/>
      <c r="H2348" s="4"/>
      <c r="I2348" s="4"/>
      <c r="J2348" s="4"/>
      <c r="K2348" s="4"/>
      <c r="L2348" s="4"/>
      <c r="M2348" s="4"/>
      <c r="N2348" s="4"/>
      <c r="O2348" s="4"/>
      <c r="P2348" s="4"/>
      <c r="Q2348" s="4"/>
      <c r="R2348" s="4"/>
      <c r="S2348" s="4"/>
      <c r="T2348" s="4"/>
      <c r="U2348" s="4"/>
      <c r="V2348" s="4"/>
      <c r="W2348" s="4"/>
      <c r="X2348" s="4"/>
      <c r="Y2348" s="4"/>
      <c r="Z2348" s="4"/>
      <c r="AA2348" s="4"/>
      <c r="AB2348" s="4"/>
      <c r="AC2348" s="4"/>
      <c r="AD2348" s="20"/>
      <c r="AE2348" s="4"/>
      <c r="AF2348" s="4"/>
      <c r="AG2348" s="4"/>
      <c r="AH2348" s="4"/>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4"/>
      <c r="BH2348" s="4"/>
      <c r="BI2348" s="4"/>
      <c r="BJ2348" s="243" t="str">
        <f t="shared" si="191"/>
        <v/>
      </c>
      <c r="BK2348" s="4"/>
      <c r="BL2348" s="4"/>
      <c r="BM2348" s="4"/>
      <c r="BN2348" s="4"/>
      <c r="BO2348" s="4"/>
      <c r="BP2348" s="4"/>
      <c r="BQ2348" s="4"/>
      <c r="BR2348" s="4"/>
      <c r="BS2348" s="4"/>
      <c r="BT2348" s="4"/>
      <c r="BU2348" s="4"/>
      <c r="BV2348" s="4"/>
      <c r="BW2348" s="4"/>
      <c r="BX2348" s="4"/>
      <c r="BY2348" s="4"/>
      <c r="BZ2348" s="4"/>
      <c r="CA2348" s="4"/>
      <c r="CB2348" s="4"/>
      <c r="CC2348" s="4"/>
      <c r="CD2348" s="4"/>
      <c r="CE2348" s="4"/>
      <c r="CF2348" s="4"/>
      <c r="CG2348" s="4"/>
      <c r="CH2348" s="4"/>
      <c r="CI2348" s="4"/>
      <c r="CJ2348" s="4"/>
      <c r="CK2348" s="4"/>
      <c r="CL2348" s="4"/>
      <c r="CM2348" s="4"/>
    </row>
    <row r="2349" ht="14.25" customHeight="1">
      <c r="A2349" s="1"/>
      <c r="B2349" s="103" t="str">
        <f t="shared" si="4"/>
        <v>Thêm</v>
      </c>
      <c r="C2349" s="4"/>
      <c r="D2349" s="4"/>
      <c r="E2349" s="4"/>
      <c r="F2349" s="4"/>
      <c r="G2349" s="4"/>
      <c r="H2349" s="4"/>
      <c r="I2349" s="4"/>
      <c r="J2349" s="4"/>
      <c r="K2349" s="4"/>
      <c r="L2349" s="4"/>
      <c r="M2349" s="4"/>
      <c r="N2349" s="4"/>
      <c r="O2349" s="4"/>
      <c r="P2349" s="4"/>
      <c r="Q2349" s="4"/>
      <c r="R2349" s="4"/>
      <c r="S2349" s="4"/>
      <c r="T2349" s="4"/>
      <c r="U2349" s="4"/>
      <c r="V2349" s="4"/>
      <c r="W2349" s="4"/>
      <c r="X2349" s="4"/>
      <c r="Y2349" s="4"/>
      <c r="Z2349" s="4"/>
      <c r="AA2349" s="4"/>
      <c r="AB2349" s="4"/>
      <c r="AC2349" s="4"/>
      <c r="AD2349" s="20"/>
      <c r="AE2349" s="4"/>
      <c r="AF2349" s="4"/>
      <c r="AG2349" s="4"/>
      <c r="AH2349" s="4"/>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4"/>
      <c r="BH2349" s="4"/>
      <c r="BI2349" s="4"/>
      <c r="BJ2349" s="243" t="str">
        <f t="shared" si="191"/>
        <v/>
      </c>
      <c r="BK2349" s="4"/>
      <c r="BL2349" s="4"/>
      <c r="BM2349" s="4"/>
      <c r="BN2349" s="4"/>
      <c r="BO2349" s="4"/>
      <c r="BP2349" s="4"/>
      <c r="BQ2349" s="4"/>
      <c r="BR2349" s="4"/>
      <c r="BS2349" s="4"/>
      <c r="BT2349" s="4"/>
      <c r="BU2349" s="4"/>
      <c r="BV2349" s="4"/>
      <c r="BW2349" s="4"/>
      <c r="BX2349" s="4"/>
      <c r="BY2349" s="4"/>
      <c r="BZ2349" s="4"/>
      <c r="CA2349" s="4"/>
      <c r="CB2349" s="4"/>
      <c r="CC2349" s="4"/>
      <c r="CD2349" s="4"/>
      <c r="CE2349" s="4"/>
      <c r="CF2349" s="4"/>
      <c r="CG2349" s="4"/>
      <c r="CH2349" s="4"/>
      <c r="CI2349" s="4"/>
      <c r="CJ2349" s="4"/>
      <c r="CK2349" s="4"/>
      <c r="CL2349" s="4"/>
      <c r="CM2349" s="4"/>
    </row>
    <row r="2350" ht="14.25" customHeight="1">
      <c r="A2350" s="1"/>
      <c r="B2350" s="103" t="str">
        <f t="shared" si="4"/>
        <v>Thêm</v>
      </c>
      <c r="C2350" s="4"/>
      <c r="D2350" s="4"/>
      <c r="E2350" s="4"/>
      <c r="F2350" s="4"/>
      <c r="G2350" s="4"/>
      <c r="H2350" s="4"/>
      <c r="I2350" s="4"/>
      <c r="J2350" s="4"/>
      <c r="K2350" s="4"/>
      <c r="L2350" s="4"/>
      <c r="M2350" s="4"/>
      <c r="N2350" s="4"/>
      <c r="O2350" s="4"/>
      <c r="P2350" s="4"/>
      <c r="Q2350" s="4"/>
      <c r="R2350" s="4"/>
      <c r="S2350" s="4"/>
      <c r="T2350" s="4"/>
      <c r="U2350" s="4"/>
      <c r="V2350" s="4"/>
      <c r="W2350" s="4"/>
      <c r="X2350" s="4"/>
      <c r="Y2350" s="4"/>
      <c r="Z2350" s="4"/>
      <c r="AA2350" s="4"/>
      <c r="AB2350" s="4"/>
      <c r="AC2350" s="4"/>
      <c r="AD2350" s="20"/>
      <c r="AE2350" s="4"/>
      <c r="AF2350" s="4"/>
      <c r="AG2350" s="4"/>
      <c r="AH2350" s="4"/>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4"/>
      <c r="BH2350" s="4"/>
      <c r="BI2350" s="4"/>
      <c r="BJ2350" s="243" t="str">
        <f t="shared" si="191"/>
        <v/>
      </c>
      <c r="BK2350" s="4"/>
      <c r="BL2350" s="4"/>
      <c r="BM2350" s="4"/>
      <c r="BN2350" s="4"/>
      <c r="BO2350" s="4"/>
      <c r="BP2350" s="4"/>
      <c r="BQ2350" s="4"/>
      <c r="BR2350" s="4"/>
      <c r="BS2350" s="4"/>
      <c r="BT2350" s="4"/>
      <c r="BU2350" s="4"/>
      <c r="BV2350" s="4"/>
      <c r="BW2350" s="4"/>
      <c r="BX2350" s="4"/>
      <c r="BY2350" s="4"/>
      <c r="BZ2350" s="4"/>
      <c r="CA2350" s="4"/>
      <c r="CB2350" s="4"/>
      <c r="CC2350" s="4"/>
      <c r="CD2350" s="4"/>
      <c r="CE2350" s="4"/>
      <c r="CF2350" s="4"/>
      <c r="CG2350" s="4"/>
      <c r="CH2350" s="4"/>
      <c r="CI2350" s="4"/>
      <c r="CJ2350" s="4"/>
      <c r="CK2350" s="4"/>
      <c r="CL2350" s="4"/>
      <c r="CM2350" s="4"/>
    </row>
    <row r="2351" ht="14.25" customHeight="1">
      <c r="A2351" s="1"/>
      <c r="B2351" s="103" t="str">
        <f t="shared" si="4"/>
        <v>Thêm</v>
      </c>
      <c r="C2351" s="4"/>
      <c r="D2351" s="4"/>
      <c r="E2351" s="4"/>
      <c r="F2351" s="4"/>
      <c r="G2351" s="4"/>
      <c r="H2351" s="4"/>
      <c r="I2351" s="4"/>
      <c r="J2351" s="4"/>
      <c r="K2351" s="4"/>
      <c r="L2351" s="4"/>
      <c r="M2351" s="4"/>
      <c r="N2351" s="4"/>
      <c r="O2351" s="4"/>
      <c r="P2351" s="4"/>
      <c r="Q2351" s="4"/>
      <c r="R2351" s="4"/>
      <c r="S2351" s="4"/>
      <c r="T2351" s="4"/>
      <c r="U2351" s="4"/>
      <c r="V2351" s="4"/>
      <c r="W2351" s="4"/>
      <c r="X2351" s="4"/>
      <c r="Y2351" s="4"/>
      <c r="Z2351" s="4"/>
      <c r="AA2351" s="4"/>
      <c r="AB2351" s="4"/>
      <c r="AC2351" s="4"/>
      <c r="AD2351" s="20"/>
      <c r="AE2351" s="4"/>
      <c r="AF2351" s="4"/>
      <c r="AG2351" s="4"/>
      <c r="AH2351" s="4"/>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4"/>
      <c r="BH2351" s="4"/>
      <c r="BI2351" s="4"/>
      <c r="BJ2351" s="243" t="str">
        <f t="shared" si="191"/>
        <v/>
      </c>
      <c r="BK2351" s="4"/>
      <c r="BL2351" s="4"/>
      <c r="BM2351" s="4"/>
      <c r="BN2351" s="4"/>
      <c r="BO2351" s="4"/>
      <c r="BP2351" s="4"/>
      <c r="BQ2351" s="4"/>
      <c r="BR2351" s="4"/>
      <c r="BS2351" s="4"/>
      <c r="BT2351" s="4"/>
      <c r="BU2351" s="4"/>
      <c r="BV2351" s="4"/>
      <c r="BW2351" s="4"/>
      <c r="BX2351" s="4"/>
      <c r="BY2351" s="4"/>
      <c r="BZ2351" s="4"/>
      <c r="CA2351" s="4"/>
      <c r="CB2351" s="4"/>
      <c r="CC2351" s="4"/>
      <c r="CD2351" s="4"/>
      <c r="CE2351" s="4"/>
      <c r="CF2351" s="4"/>
      <c r="CG2351" s="4"/>
      <c r="CH2351" s="4"/>
      <c r="CI2351" s="4"/>
      <c r="CJ2351" s="4"/>
      <c r="CK2351" s="4"/>
      <c r="CL2351" s="4"/>
      <c r="CM2351" s="4"/>
    </row>
    <row r="2352" ht="14.25" customHeight="1">
      <c r="A2352" s="1"/>
      <c r="B2352" s="103" t="str">
        <f t="shared" si="4"/>
        <v>Thêm</v>
      </c>
      <c r="C2352" s="4"/>
      <c r="D2352" s="4"/>
      <c r="E2352" s="4"/>
      <c r="F2352" s="4"/>
      <c r="G2352" s="4"/>
      <c r="H2352" s="4"/>
      <c r="I2352" s="4"/>
      <c r="J2352" s="4"/>
      <c r="K2352" s="4"/>
      <c r="L2352" s="4"/>
      <c r="M2352" s="4"/>
      <c r="N2352" s="4"/>
      <c r="O2352" s="4"/>
      <c r="P2352" s="4"/>
      <c r="Q2352" s="4"/>
      <c r="R2352" s="4"/>
      <c r="S2352" s="4"/>
      <c r="T2352" s="4"/>
      <c r="U2352" s="4"/>
      <c r="V2352" s="4"/>
      <c r="W2352" s="4"/>
      <c r="X2352" s="4"/>
      <c r="Y2352" s="4"/>
      <c r="Z2352" s="4"/>
      <c r="AA2352" s="4"/>
      <c r="AB2352" s="4"/>
      <c r="AC2352" s="4"/>
      <c r="AD2352" s="20"/>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c r="BI2352" s="4"/>
      <c r="BJ2352" s="243" t="str">
        <f t="shared" si="191"/>
        <v/>
      </c>
      <c r="BK2352" s="4"/>
      <c r="BL2352" s="4"/>
      <c r="BM2352" s="4"/>
      <c r="BN2352" s="4"/>
      <c r="BO2352" s="4"/>
      <c r="BP2352" s="4"/>
      <c r="BQ2352" s="4"/>
      <c r="BR2352" s="4"/>
      <c r="BS2352" s="4"/>
      <c r="BT2352" s="4"/>
      <c r="BU2352" s="4"/>
      <c r="BV2352" s="4"/>
      <c r="BW2352" s="4"/>
      <c r="BX2352" s="4"/>
      <c r="BY2352" s="4"/>
      <c r="BZ2352" s="4"/>
      <c r="CA2352" s="4"/>
      <c r="CB2352" s="4"/>
      <c r="CC2352" s="4"/>
      <c r="CD2352" s="4"/>
      <c r="CE2352" s="4"/>
      <c r="CF2352" s="4"/>
      <c r="CG2352" s="4"/>
      <c r="CH2352" s="4"/>
      <c r="CI2352" s="4"/>
      <c r="CJ2352" s="4"/>
      <c r="CK2352" s="4"/>
      <c r="CL2352" s="4"/>
      <c r="CM2352" s="4"/>
    </row>
    <row r="2353" ht="14.25" customHeight="1">
      <c r="A2353" s="1"/>
      <c r="B2353" s="103" t="str">
        <f t="shared" si="4"/>
        <v>Thêm</v>
      </c>
      <c r="C2353" s="4"/>
      <c r="D2353" s="4"/>
      <c r="E2353" s="4"/>
      <c r="F2353" s="4"/>
      <c r="G2353" s="4"/>
      <c r="H2353" s="4"/>
      <c r="I2353" s="4"/>
      <c r="J2353" s="4"/>
      <c r="K2353" s="4"/>
      <c r="L2353" s="4"/>
      <c r="M2353" s="4"/>
      <c r="N2353" s="4"/>
      <c r="O2353" s="4"/>
      <c r="P2353" s="4"/>
      <c r="Q2353" s="4"/>
      <c r="R2353" s="4"/>
      <c r="S2353" s="4"/>
      <c r="T2353" s="4"/>
      <c r="U2353" s="4"/>
      <c r="V2353" s="4"/>
      <c r="W2353" s="4"/>
      <c r="X2353" s="4"/>
      <c r="Y2353" s="4"/>
      <c r="Z2353" s="4"/>
      <c r="AA2353" s="4"/>
      <c r="AB2353" s="4"/>
      <c r="AC2353" s="4"/>
      <c r="AD2353" s="20"/>
      <c r="AE2353" s="4"/>
      <c r="AF2353" s="4"/>
      <c r="AG2353" s="4"/>
      <c r="AH2353" s="4"/>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4"/>
      <c r="BH2353" s="4"/>
      <c r="BI2353" s="4"/>
      <c r="BJ2353" s="243" t="str">
        <f t="shared" si="191"/>
        <v/>
      </c>
      <c r="BK2353" s="4"/>
      <c r="BL2353" s="4"/>
      <c r="BM2353" s="4"/>
      <c r="BN2353" s="4"/>
      <c r="BO2353" s="4"/>
      <c r="BP2353" s="4"/>
      <c r="BQ2353" s="4"/>
      <c r="BR2353" s="4"/>
      <c r="BS2353" s="4"/>
      <c r="BT2353" s="4"/>
      <c r="BU2353" s="4"/>
      <c r="BV2353" s="4"/>
      <c r="BW2353" s="4"/>
      <c r="BX2353" s="4"/>
      <c r="BY2353" s="4"/>
      <c r="BZ2353" s="4"/>
      <c r="CA2353" s="4"/>
      <c r="CB2353" s="4"/>
      <c r="CC2353" s="4"/>
      <c r="CD2353" s="4"/>
      <c r="CE2353" s="4"/>
      <c r="CF2353" s="4"/>
      <c r="CG2353" s="4"/>
      <c r="CH2353" s="4"/>
      <c r="CI2353" s="4"/>
      <c r="CJ2353" s="4"/>
      <c r="CK2353" s="4"/>
      <c r="CL2353" s="4"/>
      <c r="CM2353" s="4"/>
    </row>
    <row r="2354" ht="14.25" customHeight="1">
      <c r="A2354" s="1"/>
      <c r="B2354" s="103" t="str">
        <f t="shared" si="4"/>
        <v>Thêm</v>
      </c>
      <c r="C2354" s="4"/>
      <c r="D2354" s="4"/>
      <c r="E2354" s="4"/>
      <c r="F2354" s="4"/>
      <c r="G2354" s="4"/>
      <c r="H2354" s="4"/>
      <c r="I2354" s="4"/>
      <c r="J2354" s="4"/>
      <c r="K2354" s="4"/>
      <c r="L2354" s="4"/>
      <c r="M2354" s="4"/>
      <c r="N2354" s="4"/>
      <c r="O2354" s="4"/>
      <c r="P2354" s="4"/>
      <c r="Q2354" s="4"/>
      <c r="R2354" s="4"/>
      <c r="S2354" s="4"/>
      <c r="T2354" s="4"/>
      <c r="U2354" s="4"/>
      <c r="V2354" s="4"/>
      <c r="W2354" s="4"/>
      <c r="X2354" s="4"/>
      <c r="Y2354" s="4"/>
      <c r="Z2354" s="4"/>
      <c r="AA2354" s="4"/>
      <c r="AB2354" s="4"/>
      <c r="AC2354" s="4"/>
      <c r="AD2354" s="20"/>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c r="BI2354" s="4"/>
      <c r="BJ2354" s="243" t="str">
        <f t="shared" si="191"/>
        <v/>
      </c>
      <c r="BK2354" s="4"/>
      <c r="BL2354" s="4"/>
      <c r="BM2354" s="4"/>
      <c r="BN2354" s="4"/>
      <c r="BO2354" s="4"/>
      <c r="BP2354" s="4"/>
      <c r="BQ2354" s="4"/>
      <c r="BR2354" s="4"/>
      <c r="BS2354" s="4"/>
      <c r="BT2354" s="4"/>
      <c r="BU2354" s="4"/>
      <c r="BV2354" s="4"/>
      <c r="BW2354" s="4"/>
      <c r="BX2354" s="4"/>
      <c r="BY2354" s="4"/>
      <c r="BZ2354" s="4"/>
      <c r="CA2354" s="4"/>
      <c r="CB2354" s="4"/>
      <c r="CC2354" s="4"/>
      <c r="CD2354" s="4"/>
      <c r="CE2354" s="4"/>
      <c r="CF2354" s="4"/>
      <c r="CG2354" s="4"/>
      <c r="CH2354" s="4"/>
      <c r="CI2354" s="4"/>
      <c r="CJ2354" s="4"/>
      <c r="CK2354" s="4"/>
      <c r="CL2354" s="4"/>
      <c r="CM2354" s="4"/>
    </row>
    <row r="2355" ht="14.25" customHeight="1">
      <c r="A2355" s="1"/>
      <c r="B2355" s="103" t="str">
        <f t="shared" si="4"/>
        <v>Thêm</v>
      </c>
      <c r="C2355" s="4"/>
      <c r="D2355" s="4"/>
      <c r="E2355" s="4"/>
      <c r="F2355" s="4"/>
      <c r="G2355" s="4"/>
      <c r="H2355" s="4"/>
      <c r="I2355" s="4"/>
      <c r="J2355" s="4"/>
      <c r="K2355" s="4"/>
      <c r="L2355" s="4"/>
      <c r="M2355" s="4"/>
      <c r="N2355" s="4"/>
      <c r="O2355" s="4"/>
      <c r="P2355" s="4"/>
      <c r="Q2355" s="4"/>
      <c r="R2355" s="4"/>
      <c r="S2355" s="4"/>
      <c r="T2355" s="4"/>
      <c r="U2355" s="4"/>
      <c r="V2355" s="4"/>
      <c r="W2355" s="4"/>
      <c r="X2355" s="4"/>
      <c r="Y2355" s="4"/>
      <c r="Z2355" s="4"/>
      <c r="AA2355" s="4"/>
      <c r="AB2355" s="4"/>
      <c r="AC2355" s="4"/>
      <c r="AD2355" s="20"/>
      <c r="AE2355" s="4"/>
      <c r="AF2355" s="4"/>
      <c r="AG2355" s="4"/>
      <c r="AH2355" s="4"/>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4"/>
      <c r="BH2355" s="4"/>
      <c r="BI2355" s="4"/>
      <c r="BJ2355" s="243" t="str">
        <f t="shared" si="191"/>
        <v/>
      </c>
      <c r="BK2355" s="4"/>
      <c r="BL2355" s="4"/>
      <c r="BM2355" s="4"/>
      <c r="BN2355" s="4"/>
      <c r="BO2355" s="4"/>
      <c r="BP2355" s="4"/>
      <c r="BQ2355" s="4"/>
      <c r="BR2355" s="4"/>
      <c r="BS2355" s="4"/>
      <c r="BT2355" s="4"/>
      <c r="BU2355" s="4"/>
      <c r="BV2355" s="4"/>
      <c r="BW2355" s="4"/>
      <c r="BX2355" s="4"/>
      <c r="BY2355" s="4"/>
      <c r="BZ2355" s="4"/>
      <c r="CA2355" s="4"/>
      <c r="CB2355" s="4"/>
      <c r="CC2355" s="4"/>
      <c r="CD2355" s="4"/>
      <c r="CE2355" s="4"/>
      <c r="CF2355" s="4"/>
      <c r="CG2355" s="4"/>
      <c r="CH2355" s="4"/>
      <c r="CI2355" s="4"/>
      <c r="CJ2355" s="4"/>
      <c r="CK2355" s="4"/>
      <c r="CL2355" s="4"/>
      <c r="CM2355" s="4"/>
    </row>
    <row r="2356" ht="14.25" customHeight="1">
      <c r="A2356" s="1"/>
      <c r="B2356" s="103" t="str">
        <f t="shared" si="4"/>
        <v>Thêm</v>
      </c>
      <c r="C2356" s="4"/>
      <c r="D2356" s="4"/>
      <c r="E2356" s="4"/>
      <c r="F2356" s="4"/>
      <c r="G2356" s="4"/>
      <c r="H2356" s="4"/>
      <c r="I2356" s="4"/>
      <c r="J2356" s="4"/>
      <c r="K2356" s="4"/>
      <c r="L2356" s="4"/>
      <c r="M2356" s="4"/>
      <c r="N2356" s="4"/>
      <c r="O2356" s="4"/>
      <c r="P2356" s="4"/>
      <c r="Q2356" s="4"/>
      <c r="R2356" s="4"/>
      <c r="S2356" s="4"/>
      <c r="T2356" s="4"/>
      <c r="U2356" s="4"/>
      <c r="V2356" s="4"/>
      <c r="W2356" s="4"/>
      <c r="X2356" s="4"/>
      <c r="Y2356" s="4"/>
      <c r="Z2356" s="4"/>
      <c r="AA2356" s="4"/>
      <c r="AB2356" s="4"/>
      <c r="AC2356" s="4"/>
      <c r="AD2356" s="20"/>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c r="BI2356" s="4"/>
      <c r="BJ2356" s="243" t="str">
        <f t="shared" si="191"/>
        <v/>
      </c>
      <c r="BK2356" s="4"/>
      <c r="BL2356" s="4"/>
      <c r="BM2356" s="4"/>
      <c r="BN2356" s="4"/>
      <c r="BO2356" s="4"/>
      <c r="BP2356" s="4"/>
      <c r="BQ2356" s="4"/>
      <c r="BR2356" s="4"/>
      <c r="BS2356" s="4"/>
      <c r="BT2356" s="4"/>
      <c r="BU2356" s="4"/>
      <c r="BV2356" s="4"/>
      <c r="BW2356" s="4"/>
      <c r="BX2356" s="4"/>
      <c r="BY2356" s="4"/>
      <c r="BZ2356" s="4"/>
      <c r="CA2356" s="4"/>
      <c r="CB2356" s="4"/>
      <c r="CC2356" s="4"/>
      <c r="CD2356" s="4"/>
      <c r="CE2356" s="4"/>
      <c r="CF2356" s="4"/>
      <c r="CG2356" s="4"/>
      <c r="CH2356" s="4"/>
      <c r="CI2356" s="4"/>
      <c r="CJ2356" s="4"/>
      <c r="CK2356" s="4"/>
      <c r="CL2356" s="4"/>
      <c r="CM2356" s="4"/>
    </row>
    <row r="2357" ht="14.25" customHeight="1">
      <c r="A2357" s="1"/>
      <c r="B2357" s="103" t="str">
        <f t="shared" si="4"/>
        <v>Thêm</v>
      </c>
      <c r="C2357" s="4"/>
      <c r="D2357" s="4"/>
      <c r="E2357" s="4"/>
      <c r="F2357" s="4"/>
      <c r="G2357" s="4"/>
      <c r="H2357" s="4"/>
      <c r="I2357" s="4"/>
      <c r="J2357" s="4"/>
      <c r="K2357" s="4"/>
      <c r="L2357" s="4"/>
      <c r="M2357" s="4"/>
      <c r="N2357" s="4"/>
      <c r="O2357" s="4"/>
      <c r="P2357" s="4"/>
      <c r="Q2357" s="4"/>
      <c r="R2357" s="4"/>
      <c r="S2357" s="4"/>
      <c r="T2357" s="4"/>
      <c r="U2357" s="4"/>
      <c r="V2357" s="4"/>
      <c r="W2357" s="4"/>
      <c r="X2357" s="4"/>
      <c r="Y2357" s="4"/>
      <c r="Z2357" s="4"/>
      <c r="AA2357" s="4"/>
      <c r="AB2357" s="4"/>
      <c r="AC2357" s="4"/>
      <c r="AD2357" s="20"/>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c r="BI2357" s="4"/>
      <c r="BJ2357" s="243" t="str">
        <f t="shared" si="191"/>
        <v/>
      </c>
      <c r="BK2357" s="4"/>
      <c r="BL2357" s="4"/>
      <c r="BM2357" s="4"/>
      <c r="BN2357" s="4"/>
      <c r="BO2357" s="4"/>
      <c r="BP2357" s="4"/>
      <c r="BQ2357" s="4"/>
      <c r="BR2357" s="4"/>
      <c r="BS2357" s="4"/>
      <c r="BT2357" s="4"/>
      <c r="BU2357" s="4"/>
      <c r="BV2357" s="4"/>
      <c r="BW2357" s="4"/>
      <c r="BX2357" s="4"/>
      <c r="BY2357" s="4"/>
      <c r="BZ2357" s="4"/>
      <c r="CA2357" s="4"/>
      <c r="CB2357" s="4"/>
      <c r="CC2357" s="4"/>
      <c r="CD2357" s="4"/>
      <c r="CE2357" s="4"/>
      <c r="CF2357" s="4"/>
      <c r="CG2357" s="4"/>
      <c r="CH2357" s="4"/>
      <c r="CI2357" s="4"/>
      <c r="CJ2357" s="4"/>
      <c r="CK2357" s="4"/>
      <c r="CL2357" s="4"/>
      <c r="CM2357" s="4"/>
    </row>
    <row r="2358" ht="14.25" customHeight="1">
      <c r="A2358" s="1"/>
      <c r="B2358" s="103" t="str">
        <f t="shared" si="4"/>
        <v>Thêm</v>
      </c>
      <c r="C2358" s="4"/>
      <c r="D2358" s="4"/>
      <c r="E2358" s="4"/>
      <c r="F2358" s="4"/>
      <c r="G2358" s="4"/>
      <c r="H2358" s="4"/>
      <c r="I2358" s="4"/>
      <c r="J2358" s="4"/>
      <c r="K2358" s="4"/>
      <c r="L2358" s="4"/>
      <c r="M2358" s="4"/>
      <c r="N2358" s="4"/>
      <c r="O2358" s="4"/>
      <c r="P2358" s="4"/>
      <c r="Q2358" s="4"/>
      <c r="R2358" s="4"/>
      <c r="S2358" s="4"/>
      <c r="T2358" s="4"/>
      <c r="U2358" s="4"/>
      <c r="V2358" s="4"/>
      <c r="W2358" s="4"/>
      <c r="X2358" s="4"/>
      <c r="Y2358" s="4"/>
      <c r="Z2358" s="4"/>
      <c r="AA2358" s="4"/>
      <c r="AB2358" s="4"/>
      <c r="AC2358" s="4"/>
      <c r="AD2358" s="20"/>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c r="BI2358" s="4"/>
      <c r="BJ2358" s="243" t="str">
        <f t="shared" si="191"/>
        <v/>
      </c>
      <c r="BK2358" s="4"/>
      <c r="BL2358" s="4"/>
      <c r="BM2358" s="4"/>
      <c r="BN2358" s="4"/>
      <c r="BO2358" s="4"/>
      <c r="BP2358" s="4"/>
      <c r="BQ2358" s="4"/>
      <c r="BR2358" s="4"/>
      <c r="BS2358" s="4"/>
      <c r="BT2358" s="4"/>
      <c r="BU2358" s="4"/>
      <c r="BV2358" s="4"/>
      <c r="BW2358" s="4"/>
      <c r="BX2358" s="4"/>
      <c r="BY2358" s="4"/>
      <c r="BZ2358" s="4"/>
      <c r="CA2358" s="4"/>
      <c r="CB2358" s="4"/>
      <c r="CC2358" s="4"/>
      <c r="CD2358" s="4"/>
      <c r="CE2358" s="4"/>
      <c r="CF2358" s="4"/>
      <c r="CG2358" s="4"/>
      <c r="CH2358" s="4"/>
      <c r="CI2358" s="4"/>
      <c r="CJ2358" s="4"/>
      <c r="CK2358" s="4"/>
      <c r="CL2358" s="4"/>
      <c r="CM2358" s="4"/>
    </row>
    <row r="2359" ht="14.25" customHeight="1">
      <c r="A2359" s="1"/>
      <c r="B2359" s="103" t="str">
        <f t="shared" si="4"/>
        <v>Thêm</v>
      </c>
      <c r="C2359" s="4"/>
      <c r="D2359" s="4"/>
      <c r="E2359" s="4"/>
      <c r="F2359" s="4"/>
      <c r="G2359" s="4"/>
      <c r="H2359" s="4"/>
      <c r="I2359" s="4"/>
      <c r="J2359" s="4"/>
      <c r="K2359" s="4"/>
      <c r="L2359" s="4"/>
      <c r="M2359" s="4"/>
      <c r="N2359" s="4"/>
      <c r="O2359" s="4"/>
      <c r="P2359" s="4"/>
      <c r="Q2359" s="4"/>
      <c r="R2359" s="4"/>
      <c r="S2359" s="4"/>
      <c r="T2359" s="4"/>
      <c r="U2359" s="4"/>
      <c r="V2359" s="4"/>
      <c r="W2359" s="4"/>
      <c r="X2359" s="4"/>
      <c r="Y2359" s="4"/>
      <c r="Z2359" s="4"/>
      <c r="AA2359" s="4"/>
      <c r="AB2359" s="4"/>
      <c r="AC2359" s="4"/>
      <c r="AD2359" s="20"/>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c r="BI2359" s="4"/>
      <c r="BJ2359" s="243" t="str">
        <f t="shared" si="191"/>
        <v/>
      </c>
      <c r="BK2359" s="4"/>
      <c r="BL2359" s="4"/>
      <c r="BM2359" s="4"/>
      <c r="BN2359" s="4"/>
      <c r="BO2359" s="4"/>
      <c r="BP2359" s="4"/>
      <c r="BQ2359" s="4"/>
      <c r="BR2359" s="4"/>
      <c r="BS2359" s="4"/>
      <c r="BT2359" s="4"/>
      <c r="BU2359" s="4"/>
      <c r="BV2359" s="4"/>
      <c r="BW2359" s="4"/>
      <c r="BX2359" s="4"/>
      <c r="BY2359" s="4"/>
      <c r="BZ2359" s="4"/>
      <c r="CA2359" s="4"/>
      <c r="CB2359" s="4"/>
      <c r="CC2359" s="4"/>
      <c r="CD2359" s="4"/>
      <c r="CE2359" s="4"/>
      <c r="CF2359" s="4"/>
      <c r="CG2359" s="4"/>
      <c r="CH2359" s="4"/>
      <c r="CI2359" s="4"/>
      <c r="CJ2359" s="4"/>
      <c r="CK2359" s="4"/>
      <c r="CL2359" s="4"/>
      <c r="CM2359" s="4"/>
    </row>
    <row r="2360" ht="14.25" customHeight="1">
      <c r="A2360" s="1"/>
      <c r="B2360" s="103" t="str">
        <f t="shared" si="4"/>
        <v>Thêm</v>
      </c>
      <c r="C2360" s="4"/>
      <c r="D2360" s="4"/>
      <c r="E2360" s="4"/>
      <c r="F2360" s="4"/>
      <c r="G2360" s="4"/>
      <c r="H2360" s="4"/>
      <c r="I2360" s="4"/>
      <c r="J2360" s="4"/>
      <c r="K2360" s="4"/>
      <c r="L2360" s="4"/>
      <c r="M2360" s="4"/>
      <c r="N2360" s="4"/>
      <c r="O2360" s="4"/>
      <c r="P2360" s="4"/>
      <c r="Q2360" s="4"/>
      <c r="R2360" s="4"/>
      <c r="S2360" s="4"/>
      <c r="T2360" s="4"/>
      <c r="U2360" s="4"/>
      <c r="V2360" s="4"/>
      <c r="W2360" s="4"/>
      <c r="X2360" s="4"/>
      <c r="Y2360" s="4"/>
      <c r="Z2360" s="4"/>
      <c r="AA2360" s="4"/>
      <c r="AB2360" s="4"/>
      <c r="AC2360" s="4"/>
      <c r="AD2360" s="20"/>
      <c r="AE2360" s="4"/>
      <c r="AF2360" s="4"/>
      <c r="AG2360" s="4"/>
      <c r="AH2360" s="4"/>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4"/>
      <c r="BH2360" s="4"/>
      <c r="BI2360" s="4"/>
      <c r="BJ2360" s="243" t="str">
        <f t="shared" si="191"/>
        <v/>
      </c>
      <c r="BK2360" s="4"/>
      <c r="BL2360" s="4"/>
      <c r="BM2360" s="4"/>
      <c r="BN2360" s="4"/>
      <c r="BO2360" s="4"/>
      <c r="BP2360" s="4"/>
      <c r="BQ2360" s="4"/>
      <c r="BR2360" s="4"/>
      <c r="BS2360" s="4"/>
      <c r="BT2360" s="4"/>
      <c r="BU2360" s="4"/>
      <c r="BV2360" s="4"/>
      <c r="BW2360" s="4"/>
      <c r="BX2360" s="4"/>
      <c r="BY2360" s="4"/>
      <c r="BZ2360" s="4"/>
      <c r="CA2360" s="4"/>
      <c r="CB2360" s="4"/>
      <c r="CC2360" s="4"/>
      <c r="CD2360" s="4"/>
      <c r="CE2360" s="4"/>
      <c r="CF2360" s="4"/>
      <c r="CG2360" s="4"/>
      <c r="CH2360" s="4"/>
      <c r="CI2360" s="4"/>
      <c r="CJ2360" s="4"/>
      <c r="CK2360" s="4"/>
      <c r="CL2360" s="4"/>
      <c r="CM2360" s="4"/>
    </row>
    <row r="2361" ht="14.25" customHeight="1">
      <c r="A2361" s="1"/>
      <c r="B2361" s="103" t="str">
        <f t="shared" si="4"/>
        <v>Thêm</v>
      </c>
      <c r="C2361" s="4"/>
      <c r="D2361" s="4"/>
      <c r="E2361" s="4"/>
      <c r="F2361" s="4"/>
      <c r="G2361" s="4"/>
      <c r="H2361" s="4"/>
      <c r="I2361" s="4"/>
      <c r="J2361" s="4"/>
      <c r="K2361" s="4"/>
      <c r="L2361" s="4"/>
      <c r="M2361" s="4"/>
      <c r="N2361" s="4"/>
      <c r="O2361" s="4"/>
      <c r="P2361" s="4"/>
      <c r="Q2361" s="4"/>
      <c r="R2361" s="4"/>
      <c r="S2361" s="4"/>
      <c r="T2361" s="4"/>
      <c r="U2361" s="4"/>
      <c r="V2361" s="4"/>
      <c r="W2361" s="4"/>
      <c r="X2361" s="4"/>
      <c r="Y2361" s="4"/>
      <c r="Z2361" s="4"/>
      <c r="AA2361" s="4"/>
      <c r="AB2361" s="4"/>
      <c r="AC2361" s="4"/>
      <c r="AD2361" s="20"/>
      <c r="AE2361" s="4"/>
      <c r="AF2361" s="4"/>
      <c r="AG2361" s="4"/>
      <c r="AH2361" s="4"/>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4"/>
      <c r="BH2361" s="4"/>
      <c r="BI2361" s="4"/>
      <c r="BJ2361" s="243" t="str">
        <f t="shared" si="191"/>
        <v/>
      </c>
      <c r="BK2361" s="4"/>
      <c r="BL2361" s="4"/>
      <c r="BM2361" s="4"/>
      <c r="BN2361" s="4"/>
      <c r="BO2361" s="4"/>
      <c r="BP2361" s="4"/>
      <c r="BQ2361" s="4"/>
      <c r="BR2361" s="4"/>
      <c r="BS2361" s="4"/>
      <c r="BT2361" s="4"/>
      <c r="BU2361" s="4"/>
      <c r="BV2361" s="4"/>
      <c r="BW2361" s="4"/>
      <c r="BX2361" s="4"/>
      <c r="BY2361" s="4"/>
      <c r="BZ2361" s="4"/>
      <c r="CA2361" s="4"/>
      <c r="CB2361" s="4"/>
      <c r="CC2361" s="4"/>
      <c r="CD2361" s="4"/>
      <c r="CE2361" s="4"/>
      <c r="CF2361" s="4"/>
      <c r="CG2361" s="4"/>
      <c r="CH2361" s="4"/>
      <c r="CI2361" s="4"/>
      <c r="CJ2361" s="4"/>
      <c r="CK2361" s="4"/>
      <c r="CL2361" s="4"/>
      <c r="CM2361" s="4"/>
    </row>
    <row r="2362" ht="14.25" customHeight="1">
      <c r="A2362" s="1"/>
      <c r="B2362" s="103" t="str">
        <f t="shared" si="4"/>
        <v>Thêm</v>
      </c>
      <c r="C2362" s="4"/>
      <c r="D2362" s="4"/>
      <c r="E2362" s="4"/>
      <c r="F2362" s="4"/>
      <c r="G2362" s="4"/>
      <c r="H2362" s="4"/>
      <c r="I2362" s="4"/>
      <c r="J2362" s="4"/>
      <c r="K2362" s="4"/>
      <c r="L2362" s="4"/>
      <c r="M2362" s="4"/>
      <c r="N2362" s="4"/>
      <c r="O2362" s="4"/>
      <c r="P2362" s="4"/>
      <c r="Q2362" s="4"/>
      <c r="R2362" s="4"/>
      <c r="S2362" s="4"/>
      <c r="T2362" s="4"/>
      <c r="U2362" s="4"/>
      <c r="V2362" s="4"/>
      <c r="W2362" s="4"/>
      <c r="X2362" s="4"/>
      <c r="Y2362" s="4"/>
      <c r="Z2362" s="4"/>
      <c r="AA2362" s="4"/>
      <c r="AB2362" s="4"/>
      <c r="AC2362" s="4"/>
      <c r="AD2362" s="20"/>
      <c r="AE2362" s="4"/>
      <c r="AF2362" s="4"/>
      <c r="AG2362" s="4"/>
      <c r="AH2362" s="4"/>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4"/>
      <c r="BH2362" s="4"/>
      <c r="BI2362" s="4"/>
      <c r="BJ2362" s="243" t="str">
        <f t="shared" si="191"/>
        <v/>
      </c>
      <c r="BK2362" s="4"/>
      <c r="BL2362" s="4"/>
      <c r="BM2362" s="4"/>
      <c r="BN2362" s="4"/>
      <c r="BO2362" s="4"/>
      <c r="BP2362" s="4"/>
      <c r="BQ2362" s="4"/>
      <c r="BR2362" s="4"/>
      <c r="BS2362" s="4"/>
      <c r="BT2362" s="4"/>
      <c r="BU2362" s="4"/>
      <c r="BV2362" s="4"/>
      <c r="BW2362" s="4"/>
      <c r="BX2362" s="4"/>
      <c r="BY2362" s="4"/>
      <c r="BZ2362" s="4"/>
      <c r="CA2362" s="4"/>
      <c r="CB2362" s="4"/>
      <c r="CC2362" s="4"/>
      <c r="CD2362" s="4"/>
      <c r="CE2362" s="4"/>
      <c r="CF2362" s="4"/>
      <c r="CG2362" s="4"/>
      <c r="CH2362" s="4"/>
      <c r="CI2362" s="4"/>
      <c r="CJ2362" s="4"/>
      <c r="CK2362" s="4"/>
      <c r="CL2362" s="4"/>
      <c r="CM2362" s="4"/>
    </row>
    <row r="2363" ht="14.25" customHeight="1">
      <c r="A2363" s="1"/>
      <c r="B2363" s="103" t="str">
        <f t="shared" si="4"/>
        <v>Thêm</v>
      </c>
      <c r="C2363" s="4"/>
      <c r="D2363" s="4"/>
      <c r="E2363" s="4"/>
      <c r="F2363" s="4"/>
      <c r="G2363" s="4"/>
      <c r="H2363" s="4"/>
      <c r="I2363" s="4"/>
      <c r="J2363" s="4"/>
      <c r="K2363" s="4"/>
      <c r="L2363" s="4"/>
      <c r="M2363" s="4"/>
      <c r="N2363" s="4"/>
      <c r="O2363" s="4"/>
      <c r="P2363" s="4"/>
      <c r="Q2363" s="4"/>
      <c r="R2363" s="4"/>
      <c r="S2363" s="4"/>
      <c r="T2363" s="4"/>
      <c r="U2363" s="4"/>
      <c r="V2363" s="4"/>
      <c r="W2363" s="4"/>
      <c r="X2363" s="4"/>
      <c r="Y2363" s="4"/>
      <c r="Z2363" s="4"/>
      <c r="AA2363" s="4"/>
      <c r="AB2363" s="4"/>
      <c r="AC2363" s="4"/>
      <c r="AD2363" s="20"/>
      <c r="AE2363" s="4"/>
      <c r="AF2363" s="4"/>
      <c r="AG2363" s="4"/>
      <c r="AH2363" s="4"/>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c r="BI2363" s="4"/>
      <c r="BJ2363" s="243" t="str">
        <f t="shared" si="191"/>
        <v/>
      </c>
      <c r="BK2363" s="4"/>
      <c r="BL2363" s="4"/>
      <c r="BM2363" s="4"/>
      <c r="BN2363" s="4"/>
      <c r="BO2363" s="4"/>
      <c r="BP2363" s="4"/>
      <c r="BQ2363" s="4"/>
      <c r="BR2363" s="4"/>
      <c r="BS2363" s="4"/>
      <c r="BT2363" s="4"/>
      <c r="BU2363" s="4"/>
      <c r="BV2363" s="4"/>
      <c r="BW2363" s="4"/>
      <c r="BX2363" s="4"/>
      <c r="BY2363" s="4"/>
      <c r="BZ2363" s="4"/>
      <c r="CA2363" s="4"/>
      <c r="CB2363" s="4"/>
      <c r="CC2363" s="4"/>
      <c r="CD2363" s="4"/>
      <c r="CE2363" s="4"/>
      <c r="CF2363" s="4"/>
      <c r="CG2363" s="4"/>
      <c r="CH2363" s="4"/>
      <c r="CI2363" s="4"/>
      <c r="CJ2363" s="4"/>
      <c r="CK2363" s="4"/>
      <c r="CL2363" s="4"/>
      <c r="CM2363" s="4"/>
    </row>
    <row r="2364" ht="14.25" customHeight="1">
      <c r="A2364" s="1"/>
      <c r="B2364" s="103" t="str">
        <f t="shared" si="4"/>
        <v>Thêm</v>
      </c>
      <c r="C2364" s="4"/>
      <c r="D2364" s="4"/>
      <c r="E2364" s="4"/>
      <c r="F2364" s="4"/>
      <c r="G2364" s="4"/>
      <c r="H2364" s="4"/>
      <c r="I2364" s="4"/>
      <c r="J2364" s="4"/>
      <c r="K2364" s="4"/>
      <c r="L2364" s="4"/>
      <c r="M2364" s="4"/>
      <c r="N2364" s="4"/>
      <c r="O2364" s="4"/>
      <c r="P2364" s="4"/>
      <c r="Q2364" s="4"/>
      <c r="R2364" s="4"/>
      <c r="S2364" s="4"/>
      <c r="T2364" s="4"/>
      <c r="U2364" s="4"/>
      <c r="V2364" s="4"/>
      <c r="W2364" s="4"/>
      <c r="X2364" s="4"/>
      <c r="Y2364" s="4"/>
      <c r="Z2364" s="4"/>
      <c r="AA2364" s="4"/>
      <c r="AB2364" s="4"/>
      <c r="AC2364" s="4"/>
      <c r="AD2364" s="20"/>
      <c r="AE2364" s="4"/>
      <c r="AF2364" s="4"/>
      <c r="AG2364" s="4"/>
      <c r="AH2364" s="4"/>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4"/>
      <c r="BH2364" s="4"/>
      <c r="BI2364" s="4"/>
      <c r="BJ2364" s="243" t="str">
        <f t="shared" si="191"/>
        <v/>
      </c>
      <c r="BK2364" s="4"/>
      <c r="BL2364" s="4"/>
      <c r="BM2364" s="4"/>
      <c r="BN2364" s="4"/>
      <c r="BO2364" s="4"/>
      <c r="BP2364" s="4"/>
      <c r="BQ2364" s="4"/>
      <c r="BR2364" s="4"/>
      <c r="BS2364" s="4"/>
      <c r="BT2364" s="4"/>
      <c r="BU2364" s="4"/>
      <c r="BV2364" s="4"/>
      <c r="BW2364" s="4"/>
      <c r="BX2364" s="4"/>
      <c r="BY2364" s="4"/>
      <c r="BZ2364" s="4"/>
      <c r="CA2364" s="4"/>
      <c r="CB2364" s="4"/>
      <c r="CC2364" s="4"/>
      <c r="CD2364" s="4"/>
      <c r="CE2364" s="4"/>
      <c r="CF2364" s="4"/>
      <c r="CG2364" s="4"/>
      <c r="CH2364" s="4"/>
      <c r="CI2364" s="4"/>
      <c r="CJ2364" s="4"/>
      <c r="CK2364" s="4"/>
      <c r="CL2364" s="4"/>
      <c r="CM2364" s="4"/>
    </row>
    <row r="2365" ht="14.25" customHeight="1">
      <c r="A2365" s="1"/>
      <c r="B2365" s="103" t="str">
        <f t="shared" si="4"/>
        <v>Thêm</v>
      </c>
      <c r="C2365" s="4"/>
      <c r="D2365" s="4"/>
      <c r="E2365" s="4"/>
      <c r="F2365" s="4"/>
      <c r="G2365" s="4"/>
      <c r="H2365" s="4"/>
      <c r="I2365" s="4"/>
      <c r="J2365" s="4"/>
      <c r="K2365" s="4"/>
      <c r="L2365" s="4"/>
      <c r="M2365" s="4"/>
      <c r="N2365" s="4"/>
      <c r="O2365" s="4"/>
      <c r="P2365" s="4"/>
      <c r="Q2365" s="4"/>
      <c r="R2365" s="4"/>
      <c r="S2365" s="4"/>
      <c r="T2365" s="4"/>
      <c r="U2365" s="4"/>
      <c r="V2365" s="4"/>
      <c r="W2365" s="4"/>
      <c r="X2365" s="4"/>
      <c r="Y2365" s="4"/>
      <c r="Z2365" s="4"/>
      <c r="AA2365" s="4"/>
      <c r="AB2365" s="4"/>
      <c r="AC2365" s="4"/>
      <c r="AD2365" s="20"/>
      <c r="AE2365" s="4"/>
      <c r="AF2365" s="4"/>
      <c r="AG2365" s="4"/>
      <c r="AH2365" s="4"/>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c r="BI2365" s="4"/>
      <c r="BJ2365" s="243" t="str">
        <f t="shared" si="191"/>
        <v/>
      </c>
      <c r="BK2365" s="4"/>
      <c r="BL2365" s="4"/>
      <c r="BM2365" s="4"/>
      <c r="BN2365" s="4"/>
      <c r="BO2365" s="4"/>
      <c r="BP2365" s="4"/>
      <c r="BQ2365" s="4"/>
      <c r="BR2365" s="4"/>
      <c r="BS2365" s="4"/>
      <c r="BT2365" s="4"/>
      <c r="BU2365" s="4"/>
      <c r="BV2365" s="4"/>
      <c r="BW2365" s="4"/>
      <c r="BX2365" s="4"/>
      <c r="BY2365" s="4"/>
      <c r="BZ2365" s="4"/>
      <c r="CA2365" s="4"/>
      <c r="CB2365" s="4"/>
      <c r="CC2365" s="4"/>
      <c r="CD2365" s="4"/>
      <c r="CE2365" s="4"/>
      <c r="CF2365" s="4"/>
      <c r="CG2365" s="4"/>
      <c r="CH2365" s="4"/>
      <c r="CI2365" s="4"/>
      <c r="CJ2365" s="4"/>
      <c r="CK2365" s="4"/>
      <c r="CL2365" s="4"/>
      <c r="CM2365" s="4"/>
    </row>
    <row r="2366" ht="14.25" customHeight="1">
      <c r="A2366" s="1"/>
      <c r="B2366" s="103" t="str">
        <f t="shared" si="4"/>
        <v>Thêm</v>
      </c>
      <c r="C2366" s="4"/>
      <c r="D2366" s="4"/>
      <c r="E2366" s="4"/>
      <c r="F2366" s="4"/>
      <c r="G2366" s="4"/>
      <c r="H2366" s="4"/>
      <c r="I2366" s="4"/>
      <c r="J2366" s="4"/>
      <c r="K2366" s="4"/>
      <c r="L2366" s="4"/>
      <c r="M2366" s="4"/>
      <c r="N2366" s="4"/>
      <c r="O2366" s="4"/>
      <c r="P2366" s="4"/>
      <c r="Q2366" s="4"/>
      <c r="R2366" s="4"/>
      <c r="S2366" s="4"/>
      <c r="T2366" s="4"/>
      <c r="U2366" s="4"/>
      <c r="V2366" s="4"/>
      <c r="W2366" s="4"/>
      <c r="X2366" s="4"/>
      <c r="Y2366" s="4"/>
      <c r="Z2366" s="4"/>
      <c r="AA2366" s="4"/>
      <c r="AB2366" s="4"/>
      <c r="AC2366" s="4"/>
      <c r="AD2366" s="20"/>
      <c r="AE2366" s="4"/>
      <c r="AF2366" s="4"/>
      <c r="AG2366" s="4"/>
      <c r="AH2366" s="4"/>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4"/>
      <c r="BH2366" s="4"/>
      <c r="BI2366" s="4"/>
      <c r="BJ2366" s="243" t="str">
        <f t="shared" si="191"/>
        <v/>
      </c>
      <c r="BK2366" s="4"/>
      <c r="BL2366" s="4"/>
      <c r="BM2366" s="4"/>
      <c r="BN2366" s="4"/>
      <c r="BO2366" s="4"/>
      <c r="BP2366" s="4"/>
      <c r="BQ2366" s="4"/>
      <c r="BR2366" s="4"/>
      <c r="BS2366" s="4"/>
      <c r="BT2366" s="4"/>
      <c r="BU2366" s="4"/>
      <c r="BV2366" s="4"/>
      <c r="BW2366" s="4"/>
      <c r="BX2366" s="4"/>
      <c r="BY2366" s="4"/>
      <c r="BZ2366" s="4"/>
      <c r="CA2366" s="4"/>
      <c r="CB2366" s="4"/>
      <c r="CC2366" s="4"/>
      <c r="CD2366" s="4"/>
      <c r="CE2366" s="4"/>
      <c r="CF2366" s="4"/>
      <c r="CG2366" s="4"/>
      <c r="CH2366" s="4"/>
      <c r="CI2366" s="4"/>
      <c r="CJ2366" s="4"/>
      <c r="CK2366" s="4"/>
      <c r="CL2366" s="4"/>
      <c r="CM2366" s="4"/>
    </row>
    <row r="2367" ht="14.25" customHeight="1">
      <c r="A2367" s="1"/>
      <c r="B2367" s="103" t="str">
        <f t="shared" si="4"/>
        <v>Thêm</v>
      </c>
      <c r="C2367" s="4"/>
      <c r="D2367" s="4"/>
      <c r="E2367" s="4"/>
      <c r="F2367" s="4"/>
      <c r="G2367" s="4"/>
      <c r="H2367" s="4"/>
      <c r="I2367" s="4"/>
      <c r="J2367" s="4"/>
      <c r="K2367" s="4"/>
      <c r="L2367" s="4"/>
      <c r="M2367" s="4"/>
      <c r="N2367" s="4"/>
      <c r="O2367" s="4"/>
      <c r="P2367" s="4"/>
      <c r="Q2367" s="4"/>
      <c r="R2367" s="4"/>
      <c r="S2367" s="4"/>
      <c r="T2367" s="4"/>
      <c r="U2367" s="4"/>
      <c r="V2367" s="4"/>
      <c r="W2367" s="4"/>
      <c r="X2367" s="4"/>
      <c r="Y2367" s="4"/>
      <c r="Z2367" s="4"/>
      <c r="AA2367" s="4"/>
      <c r="AB2367" s="4"/>
      <c r="AC2367" s="4"/>
      <c r="AD2367" s="20"/>
      <c r="AE2367" s="4"/>
      <c r="AF2367" s="4"/>
      <c r="AG2367" s="4"/>
      <c r="AH2367" s="4"/>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4"/>
      <c r="BH2367" s="4"/>
      <c r="BI2367" s="4"/>
      <c r="BJ2367" s="243" t="str">
        <f t="shared" si="191"/>
        <v/>
      </c>
      <c r="BK2367" s="4"/>
      <c r="BL2367" s="4"/>
      <c r="BM2367" s="4"/>
      <c r="BN2367" s="4"/>
      <c r="BO2367" s="4"/>
      <c r="BP2367" s="4"/>
      <c r="BQ2367" s="4"/>
      <c r="BR2367" s="4"/>
      <c r="BS2367" s="4"/>
      <c r="BT2367" s="4"/>
      <c r="BU2367" s="4"/>
      <c r="BV2367" s="4"/>
      <c r="BW2367" s="4"/>
      <c r="BX2367" s="4"/>
      <c r="BY2367" s="4"/>
      <c r="BZ2367" s="4"/>
      <c r="CA2367" s="4"/>
      <c r="CB2367" s="4"/>
      <c r="CC2367" s="4"/>
      <c r="CD2367" s="4"/>
      <c r="CE2367" s="4"/>
      <c r="CF2367" s="4"/>
      <c r="CG2367" s="4"/>
      <c r="CH2367" s="4"/>
      <c r="CI2367" s="4"/>
      <c r="CJ2367" s="4"/>
      <c r="CK2367" s="4"/>
      <c r="CL2367" s="4"/>
      <c r="CM2367" s="4"/>
    </row>
    <row r="2368" ht="14.25" customHeight="1">
      <c r="A2368" s="1"/>
      <c r="B2368" s="103" t="str">
        <f t="shared" si="4"/>
        <v>Thêm</v>
      </c>
      <c r="C2368" s="4"/>
      <c r="D2368" s="4"/>
      <c r="E2368" s="4"/>
      <c r="F2368" s="4"/>
      <c r="G2368" s="4"/>
      <c r="H2368" s="4"/>
      <c r="I2368" s="4"/>
      <c r="J2368" s="4"/>
      <c r="K2368" s="4"/>
      <c r="L2368" s="4"/>
      <c r="M2368" s="4"/>
      <c r="N2368" s="4"/>
      <c r="O2368" s="4"/>
      <c r="P2368" s="4"/>
      <c r="Q2368" s="4"/>
      <c r="R2368" s="4"/>
      <c r="S2368" s="4"/>
      <c r="T2368" s="4"/>
      <c r="U2368" s="4"/>
      <c r="V2368" s="4"/>
      <c r="W2368" s="4"/>
      <c r="X2368" s="4"/>
      <c r="Y2368" s="4"/>
      <c r="Z2368" s="4"/>
      <c r="AA2368" s="4"/>
      <c r="AB2368" s="4"/>
      <c r="AC2368" s="4"/>
      <c r="AD2368" s="20"/>
      <c r="AE2368" s="4"/>
      <c r="AF2368" s="4"/>
      <c r="AG2368" s="4"/>
      <c r="AH2368" s="4"/>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4"/>
      <c r="BH2368" s="4"/>
      <c r="BI2368" s="4"/>
      <c r="BJ2368" s="243" t="str">
        <f t="shared" si="191"/>
        <v/>
      </c>
      <c r="BK2368" s="4"/>
      <c r="BL2368" s="4"/>
      <c r="BM2368" s="4"/>
      <c r="BN2368" s="4"/>
      <c r="BO2368" s="4"/>
      <c r="BP2368" s="4"/>
      <c r="BQ2368" s="4"/>
      <c r="BR2368" s="4"/>
      <c r="BS2368" s="4"/>
      <c r="BT2368" s="4"/>
      <c r="BU2368" s="4"/>
      <c r="BV2368" s="4"/>
      <c r="BW2368" s="4"/>
      <c r="BX2368" s="4"/>
      <c r="BY2368" s="4"/>
      <c r="BZ2368" s="4"/>
      <c r="CA2368" s="4"/>
      <c r="CB2368" s="4"/>
      <c r="CC2368" s="4"/>
      <c r="CD2368" s="4"/>
      <c r="CE2368" s="4"/>
      <c r="CF2368" s="4"/>
      <c r="CG2368" s="4"/>
      <c r="CH2368" s="4"/>
      <c r="CI2368" s="4"/>
      <c r="CJ2368" s="4"/>
      <c r="CK2368" s="4"/>
      <c r="CL2368" s="4"/>
      <c r="CM2368" s="4"/>
    </row>
    <row r="2369" ht="14.25" customHeight="1">
      <c r="A2369" s="1"/>
      <c r="B2369" s="103" t="str">
        <f t="shared" si="4"/>
        <v>Thêm</v>
      </c>
      <c r="C2369" s="4"/>
      <c r="D2369" s="4"/>
      <c r="E2369" s="4"/>
      <c r="F2369" s="4"/>
      <c r="G2369" s="4"/>
      <c r="H2369" s="4"/>
      <c r="I2369" s="4"/>
      <c r="J2369" s="4"/>
      <c r="K2369" s="4"/>
      <c r="L2369" s="4"/>
      <c r="M2369" s="4"/>
      <c r="N2369" s="4"/>
      <c r="O2369" s="4"/>
      <c r="P2369" s="4"/>
      <c r="Q2369" s="4"/>
      <c r="R2369" s="4"/>
      <c r="S2369" s="4"/>
      <c r="T2369" s="4"/>
      <c r="U2369" s="4"/>
      <c r="V2369" s="4"/>
      <c r="W2369" s="4"/>
      <c r="X2369" s="4"/>
      <c r="Y2369" s="4"/>
      <c r="Z2369" s="4"/>
      <c r="AA2369" s="4"/>
      <c r="AB2369" s="4"/>
      <c r="AC2369" s="4"/>
      <c r="AD2369" s="20"/>
      <c r="AE2369" s="4"/>
      <c r="AF2369" s="4"/>
      <c r="AG2369" s="4"/>
      <c r="AH2369" s="4"/>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4"/>
      <c r="BH2369" s="4"/>
      <c r="BI2369" s="4"/>
      <c r="BJ2369" s="243" t="str">
        <f t="shared" si="191"/>
        <v/>
      </c>
      <c r="BK2369" s="4"/>
      <c r="BL2369" s="4"/>
      <c r="BM2369" s="4"/>
      <c r="BN2369" s="4"/>
      <c r="BO2369" s="4"/>
      <c r="BP2369" s="4"/>
      <c r="BQ2369" s="4"/>
      <c r="BR2369" s="4"/>
      <c r="BS2369" s="4"/>
      <c r="BT2369" s="4"/>
      <c r="BU2369" s="4"/>
      <c r="BV2369" s="4"/>
      <c r="BW2369" s="4"/>
      <c r="BX2369" s="4"/>
      <c r="BY2369" s="4"/>
      <c r="BZ2369" s="4"/>
      <c r="CA2369" s="4"/>
      <c r="CB2369" s="4"/>
      <c r="CC2369" s="4"/>
      <c r="CD2369" s="4"/>
      <c r="CE2369" s="4"/>
      <c r="CF2369" s="4"/>
      <c r="CG2369" s="4"/>
      <c r="CH2369" s="4"/>
      <c r="CI2369" s="4"/>
      <c r="CJ2369" s="4"/>
      <c r="CK2369" s="4"/>
      <c r="CL2369" s="4"/>
      <c r="CM2369" s="4"/>
    </row>
    <row r="2370" ht="14.25" customHeight="1">
      <c r="A2370" s="1"/>
      <c r="B2370" s="103" t="str">
        <f t="shared" si="4"/>
        <v>Thêm</v>
      </c>
      <c r="C2370" s="4"/>
      <c r="D2370" s="4"/>
      <c r="E2370" s="4"/>
      <c r="F2370" s="4"/>
      <c r="G2370" s="4"/>
      <c r="H2370" s="4"/>
      <c r="I2370" s="4"/>
      <c r="J2370" s="4"/>
      <c r="K2370" s="4"/>
      <c r="L2370" s="4"/>
      <c r="M2370" s="4"/>
      <c r="N2370" s="4"/>
      <c r="O2370" s="4"/>
      <c r="P2370" s="4"/>
      <c r="Q2370" s="4"/>
      <c r="R2370" s="4"/>
      <c r="S2370" s="4"/>
      <c r="T2370" s="4"/>
      <c r="U2370" s="4"/>
      <c r="V2370" s="4"/>
      <c r="W2370" s="4"/>
      <c r="X2370" s="4"/>
      <c r="Y2370" s="4"/>
      <c r="Z2370" s="4"/>
      <c r="AA2370" s="4"/>
      <c r="AB2370" s="4"/>
      <c r="AC2370" s="4"/>
      <c r="AD2370" s="20"/>
      <c r="AE2370" s="4"/>
      <c r="AF2370" s="4"/>
      <c r="AG2370" s="4"/>
      <c r="AH2370" s="4"/>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4"/>
      <c r="BH2370" s="4"/>
      <c r="BI2370" s="4"/>
      <c r="BJ2370" s="243" t="str">
        <f t="shared" si="191"/>
        <v/>
      </c>
      <c r="BK2370" s="4"/>
      <c r="BL2370" s="4"/>
      <c r="BM2370" s="4"/>
      <c r="BN2370" s="4"/>
      <c r="BO2370" s="4"/>
      <c r="BP2370" s="4"/>
      <c r="BQ2370" s="4"/>
      <c r="BR2370" s="4"/>
      <c r="BS2370" s="4"/>
      <c r="BT2370" s="4"/>
      <c r="BU2370" s="4"/>
      <c r="BV2370" s="4"/>
      <c r="BW2370" s="4"/>
      <c r="BX2370" s="4"/>
      <c r="BY2370" s="4"/>
      <c r="BZ2370" s="4"/>
      <c r="CA2370" s="4"/>
      <c r="CB2370" s="4"/>
      <c r="CC2370" s="4"/>
      <c r="CD2370" s="4"/>
      <c r="CE2370" s="4"/>
      <c r="CF2370" s="4"/>
      <c r="CG2370" s="4"/>
      <c r="CH2370" s="4"/>
      <c r="CI2370" s="4"/>
      <c r="CJ2370" s="4"/>
      <c r="CK2370" s="4"/>
      <c r="CL2370" s="4"/>
      <c r="CM2370" s="4"/>
    </row>
    <row r="2371" ht="14.25" customHeight="1">
      <c r="A2371" s="1"/>
      <c r="B2371" s="103" t="str">
        <f t="shared" si="4"/>
        <v>Thêm</v>
      </c>
      <c r="C2371" s="4"/>
      <c r="D2371" s="4"/>
      <c r="E2371" s="4"/>
      <c r="F2371" s="4"/>
      <c r="G2371" s="4"/>
      <c r="H2371" s="4"/>
      <c r="I2371" s="4"/>
      <c r="J2371" s="4"/>
      <c r="K2371" s="4"/>
      <c r="L2371" s="4"/>
      <c r="M2371" s="4"/>
      <c r="N2371" s="4"/>
      <c r="O2371" s="4"/>
      <c r="P2371" s="4"/>
      <c r="Q2371" s="4"/>
      <c r="R2371" s="4"/>
      <c r="S2371" s="4"/>
      <c r="T2371" s="4"/>
      <c r="U2371" s="4"/>
      <c r="V2371" s="4"/>
      <c r="W2371" s="4"/>
      <c r="X2371" s="4"/>
      <c r="Y2371" s="4"/>
      <c r="Z2371" s="4"/>
      <c r="AA2371" s="4"/>
      <c r="AB2371" s="4"/>
      <c r="AC2371" s="4"/>
      <c r="AD2371" s="20"/>
      <c r="AE2371" s="4"/>
      <c r="AF2371" s="4"/>
      <c r="AG2371" s="4"/>
      <c r="AH2371" s="4"/>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4"/>
      <c r="BH2371" s="4"/>
      <c r="BI2371" s="4"/>
      <c r="BJ2371" s="243" t="str">
        <f t="shared" si="191"/>
        <v/>
      </c>
      <c r="BK2371" s="4"/>
      <c r="BL2371" s="4"/>
      <c r="BM2371" s="4"/>
      <c r="BN2371" s="4"/>
      <c r="BO2371" s="4"/>
      <c r="BP2371" s="4"/>
      <c r="BQ2371" s="4"/>
      <c r="BR2371" s="4"/>
      <c r="BS2371" s="4"/>
      <c r="BT2371" s="4"/>
      <c r="BU2371" s="4"/>
      <c r="BV2371" s="4"/>
      <c r="BW2371" s="4"/>
      <c r="BX2371" s="4"/>
      <c r="BY2371" s="4"/>
      <c r="BZ2371" s="4"/>
      <c r="CA2371" s="4"/>
      <c r="CB2371" s="4"/>
      <c r="CC2371" s="4"/>
      <c r="CD2371" s="4"/>
      <c r="CE2371" s="4"/>
      <c r="CF2371" s="4"/>
      <c r="CG2371" s="4"/>
      <c r="CH2371" s="4"/>
      <c r="CI2371" s="4"/>
      <c r="CJ2371" s="4"/>
      <c r="CK2371" s="4"/>
      <c r="CL2371" s="4"/>
      <c r="CM2371" s="4"/>
    </row>
    <row r="2372" ht="14.25" customHeight="1">
      <c r="A2372" s="1"/>
      <c r="B2372" s="103" t="str">
        <f t="shared" si="4"/>
        <v>Thêm</v>
      </c>
      <c r="C2372" s="4"/>
      <c r="D2372" s="4"/>
      <c r="E2372" s="4"/>
      <c r="F2372" s="4"/>
      <c r="G2372" s="4"/>
      <c r="H2372" s="4"/>
      <c r="I2372" s="4"/>
      <c r="J2372" s="4"/>
      <c r="K2372" s="4"/>
      <c r="L2372" s="4"/>
      <c r="M2372" s="4"/>
      <c r="N2372" s="4"/>
      <c r="O2372" s="4"/>
      <c r="P2372" s="4"/>
      <c r="Q2372" s="4"/>
      <c r="R2372" s="4"/>
      <c r="S2372" s="4"/>
      <c r="T2372" s="4"/>
      <c r="U2372" s="4"/>
      <c r="V2372" s="4"/>
      <c r="W2372" s="4"/>
      <c r="X2372" s="4"/>
      <c r="Y2372" s="4"/>
      <c r="Z2372" s="4"/>
      <c r="AA2372" s="4"/>
      <c r="AB2372" s="4"/>
      <c r="AC2372" s="4"/>
      <c r="AD2372" s="20"/>
      <c r="AE2372" s="4"/>
      <c r="AF2372" s="4"/>
      <c r="AG2372" s="4"/>
      <c r="AH2372" s="4"/>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4"/>
      <c r="BH2372" s="4"/>
      <c r="BI2372" s="4"/>
      <c r="BJ2372" s="243" t="str">
        <f t="shared" si="191"/>
        <v/>
      </c>
      <c r="BK2372" s="4"/>
      <c r="BL2372" s="4"/>
      <c r="BM2372" s="4"/>
      <c r="BN2372" s="4"/>
      <c r="BO2372" s="4"/>
      <c r="BP2372" s="4"/>
      <c r="BQ2372" s="4"/>
      <c r="BR2372" s="4"/>
      <c r="BS2372" s="4"/>
      <c r="BT2372" s="4"/>
      <c r="BU2372" s="4"/>
      <c r="BV2372" s="4"/>
      <c r="BW2372" s="4"/>
      <c r="BX2372" s="4"/>
      <c r="BY2372" s="4"/>
      <c r="BZ2372" s="4"/>
      <c r="CA2372" s="4"/>
      <c r="CB2372" s="4"/>
      <c r="CC2372" s="4"/>
      <c r="CD2372" s="4"/>
      <c r="CE2372" s="4"/>
      <c r="CF2372" s="4"/>
      <c r="CG2372" s="4"/>
      <c r="CH2372" s="4"/>
      <c r="CI2372" s="4"/>
      <c r="CJ2372" s="4"/>
      <c r="CK2372" s="4"/>
      <c r="CL2372" s="4"/>
      <c r="CM2372" s="4"/>
    </row>
    <row r="2373" ht="14.25" customHeight="1">
      <c r="A2373" s="1"/>
      <c r="B2373" s="103" t="str">
        <f t="shared" si="4"/>
        <v>Thêm</v>
      </c>
      <c r="C2373" s="4"/>
      <c r="D2373" s="4"/>
      <c r="E2373" s="4"/>
      <c r="F2373" s="4"/>
      <c r="G2373" s="4"/>
      <c r="H2373" s="4"/>
      <c r="I2373" s="4"/>
      <c r="J2373" s="4"/>
      <c r="K2373" s="4"/>
      <c r="L2373" s="4"/>
      <c r="M2373" s="4"/>
      <c r="N2373" s="4"/>
      <c r="O2373" s="4"/>
      <c r="P2373" s="4"/>
      <c r="Q2373" s="4"/>
      <c r="R2373" s="4"/>
      <c r="S2373" s="4"/>
      <c r="T2373" s="4"/>
      <c r="U2373" s="4"/>
      <c r="V2373" s="4"/>
      <c r="W2373" s="4"/>
      <c r="X2373" s="4"/>
      <c r="Y2373" s="4"/>
      <c r="Z2373" s="4"/>
      <c r="AA2373" s="4"/>
      <c r="AB2373" s="4"/>
      <c r="AC2373" s="4"/>
      <c r="AD2373" s="20"/>
      <c r="AE2373" s="4"/>
      <c r="AF2373" s="4"/>
      <c r="AG2373" s="4"/>
      <c r="AH2373" s="4"/>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c r="BI2373" s="4"/>
      <c r="BJ2373" s="243" t="str">
        <f t="shared" si="191"/>
        <v/>
      </c>
      <c r="BK2373" s="4"/>
      <c r="BL2373" s="4"/>
      <c r="BM2373" s="4"/>
      <c r="BN2373" s="4"/>
      <c r="BO2373" s="4"/>
      <c r="BP2373" s="4"/>
      <c r="BQ2373" s="4"/>
      <c r="BR2373" s="4"/>
      <c r="BS2373" s="4"/>
      <c r="BT2373" s="4"/>
      <c r="BU2373" s="4"/>
      <c r="BV2373" s="4"/>
      <c r="BW2373" s="4"/>
      <c r="BX2373" s="4"/>
      <c r="BY2373" s="4"/>
      <c r="BZ2373" s="4"/>
      <c r="CA2373" s="4"/>
      <c r="CB2373" s="4"/>
      <c r="CC2373" s="4"/>
      <c r="CD2373" s="4"/>
      <c r="CE2373" s="4"/>
      <c r="CF2373" s="4"/>
      <c r="CG2373" s="4"/>
      <c r="CH2373" s="4"/>
      <c r="CI2373" s="4"/>
      <c r="CJ2373" s="4"/>
      <c r="CK2373" s="4"/>
      <c r="CL2373" s="4"/>
      <c r="CM2373" s="4"/>
    </row>
    <row r="2374" ht="14.25" customHeight="1">
      <c r="A2374" s="1"/>
      <c r="B2374" s="103" t="str">
        <f t="shared" si="4"/>
        <v>Thêm</v>
      </c>
      <c r="C2374" s="4"/>
      <c r="D2374" s="4"/>
      <c r="E2374" s="4"/>
      <c r="F2374" s="4"/>
      <c r="G2374" s="4"/>
      <c r="H2374" s="4"/>
      <c r="I2374" s="4"/>
      <c r="J2374" s="4"/>
      <c r="K2374" s="4"/>
      <c r="L2374" s="4"/>
      <c r="M2374" s="4"/>
      <c r="N2374" s="4"/>
      <c r="O2374" s="4"/>
      <c r="P2374" s="4"/>
      <c r="Q2374" s="4"/>
      <c r="R2374" s="4"/>
      <c r="S2374" s="4"/>
      <c r="T2374" s="4"/>
      <c r="U2374" s="4"/>
      <c r="V2374" s="4"/>
      <c r="W2374" s="4"/>
      <c r="X2374" s="4"/>
      <c r="Y2374" s="4"/>
      <c r="Z2374" s="4"/>
      <c r="AA2374" s="4"/>
      <c r="AB2374" s="4"/>
      <c r="AC2374" s="4"/>
      <c r="AD2374" s="20"/>
      <c r="AE2374" s="4"/>
      <c r="AF2374" s="4"/>
      <c r="AG2374" s="4"/>
      <c r="AH2374" s="4"/>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c r="BI2374" s="4"/>
      <c r="BJ2374" s="243" t="str">
        <f t="shared" si="191"/>
        <v/>
      </c>
      <c r="BK2374" s="4"/>
      <c r="BL2374" s="4"/>
      <c r="BM2374" s="4"/>
      <c r="BN2374" s="4"/>
      <c r="BO2374" s="4"/>
      <c r="BP2374" s="4"/>
      <c r="BQ2374" s="4"/>
      <c r="BR2374" s="4"/>
      <c r="BS2374" s="4"/>
      <c r="BT2374" s="4"/>
      <c r="BU2374" s="4"/>
      <c r="BV2374" s="4"/>
      <c r="BW2374" s="4"/>
      <c r="BX2374" s="4"/>
      <c r="BY2374" s="4"/>
      <c r="BZ2374" s="4"/>
      <c r="CA2374" s="4"/>
      <c r="CB2374" s="4"/>
      <c r="CC2374" s="4"/>
      <c r="CD2374" s="4"/>
      <c r="CE2374" s="4"/>
      <c r="CF2374" s="4"/>
      <c r="CG2374" s="4"/>
      <c r="CH2374" s="4"/>
      <c r="CI2374" s="4"/>
      <c r="CJ2374" s="4"/>
      <c r="CK2374" s="4"/>
      <c r="CL2374" s="4"/>
      <c r="CM2374" s="4"/>
    </row>
    <row r="2375" ht="14.25" customHeight="1">
      <c r="A2375" s="1"/>
      <c r="B2375" s="103" t="str">
        <f t="shared" si="4"/>
        <v>Thêm</v>
      </c>
      <c r="C2375" s="4"/>
      <c r="D2375" s="4"/>
      <c r="E2375" s="4"/>
      <c r="F2375" s="4"/>
      <c r="G2375" s="4"/>
      <c r="H2375" s="4"/>
      <c r="I2375" s="4"/>
      <c r="J2375" s="4"/>
      <c r="K2375" s="4"/>
      <c r="L2375" s="4"/>
      <c r="M2375" s="4"/>
      <c r="N2375" s="4"/>
      <c r="O2375" s="4"/>
      <c r="P2375" s="4"/>
      <c r="Q2375" s="4"/>
      <c r="R2375" s="4"/>
      <c r="S2375" s="4"/>
      <c r="T2375" s="4"/>
      <c r="U2375" s="4"/>
      <c r="V2375" s="4"/>
      <c r="W2375" s="4"/>
      <c r="X2375" s="4"/>
      <c r="Y2375" s="4"/>
      <c r="Z2375" s="4"/>
      <c r="AA2375" s="4"/>
      <c r="AB2375" s="4"/>
      <c r="AC2375" s="4"/>
      <c r="AD2375" s="20"/>
      <c r="AE2375" s="4"/>
      <c r="AF2375" s="4"/>
      <c r="AG2375" s="4"/>
      <c r="AH2375" s="4"/>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c r="BI2375" s="4"/>
      <c r="BJ2375" s="243" t="str">
        <f t="shared" si="191"/>
        <v/>
      </c>
      <c r="BK2375" s="4"/>
      <c r="BL2375" s="4"/>
      <c r="BM2375" s="4"/>
      <c r="BN2375" s="4"/>
      <c r="BO2375" s="4"/>
      <c r="BP2375" s="4"/>
      <c r="BQ2375" s="4"/>
      <c r="BR2375" s="4"/>
      <c r="BS2375" s="4"/>
      <c r="BT2375" s="4"/>
      <c r="BU2375" s="4"/>
      <c r="BV2375" s="4"/>
      <c r="BW2375" s="4"/>
      <c r="BX2375" s="4"/>
      <c r="BY2375" s="4"/>
      <c r="BZ2375" s="4"/>
      <c r="CA2375" s="4"/>
      <c r="CB2375" s="4"/>
      <c r="CC2375" s="4"/>
      <c r="CD2375" s="4"/>
      <c r="CE2375" s="4"/>
      <c r="CF2375" s="4"/>
      <c r="CG2375" s="4"/>
      <c r="CH2375" s="4"/>
      <c r="CI2375" s="4"/>
      <c r="CJ2375" s="4"/>
      <c r="CK2375" s="4"/>
      <c r="CL2375" s="4"/>
      <c r="CM2375" s="4"/>
    </row>
    <row r="2376" ht="14.25" customHeight="1">
      <c r="A2376" s="1"/>
      <c r="B2376" s="103" t="str">
        <f t="shared" si="4"/>
        <v>Thêm</v>
      </c>
      <c r="C2376" s="4"/>
      <c r="D2376" s="4"/>
      <c r="E2376" s="4"/>
      <c r="F2376" s="4"/>
      <c r="G2376" s="4"/>
      <c r="H2376" s="4"/>
      <c r="I2376" s="4"/>
      <c r="J2376" s="4"/>
      <c r="K2376" s="4"/>
      <c r="L2376" s="4"/>
      <c r="M2376" s="4"/>
      <c r="N2376" s="4"/>
      <c r="O2376" s="4"/>
      <c r="P2376" s="4"/>
      <c r="Q2376" s="4"/>
      <c r="R2376" s="4"/>
      <c r="S2376" s="4"/>
      <c r="T2376" s="4"/>
      <c r="U2376" s="4"/>
      <c r="V2376" s="4"/>
      <c r="W2376" s="4"/>
      <c r="X2376" s="4"/>
      <c r="Y2376" s="4"/>
      <c r="Z2376" s="4"/>
      <c r="AA2376" s="4"/>
      <c r="AB2376" s="4"/>
      <c r="AC2376" s="4"/>
      <c r="AD2376" s="20"/>
      <c r="AE2376" s="4"/>
      <c r="AF2376" s="4"/>
      <c r="AG2376" s="4"/>
      <c r="AH2376" s="4"/>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4"/>
      <c r="BH2376" s="4"/>
      <c r="BI2376" s="4"/>
      <c r="BJ2376" s="243" t="str">
        <f t="shared" si="191"/>
        <v/>
      </c>
      <c r="BK2376" s="4"/>
      <c r="BL2376" s="4"/>
      <c r="BM2376" s="4"/>
      <c r="BN2376" s="4"/>
      <c r="BO2376" s="4"/>
      <c r="BP2376" s="4"/>
      <c r="BQ2376" s="4"/>
      <c r="BR2376" s="4"/>
      <c r="BS2376" s="4"/>
      <c r="BT2376" s="4"/>
      <c r="BU2376" s="4"/>
      <c r="BV2376" s="4"/>
      <c r="BW2376" s="4"/>
      <c r="BX2376" s="4"/>
      <c r="BY2376" s="4"/>
      <c r="BZ2376" s="4"/>
      <c r="CA2376" s="4"/>
      <c r="CB2376" s="4"/>
      <c r="CC2376" s="4"/>
      <c r="CD2376" s="4"/>
      <c r="CE2376" s="4"/>
      <c r="CF2376" s="4"/>
      <c r="CG2376" s="4"/>
      <c r="CH2376" s="4"/>
      <c r="CI2376" s="4"/>
      <c r="CJ2376" s="4"/>
      <c r="CK2376" s="4"/>
      <c r="CL2376" s="4"/>
      <c r="CM2376" s="4"/>
    </row>
    <row r="2377" ht="14.25" customHeight="1">
      <c r="A2377" s="1"/>
      <c r="B2377" s="103" t="str">
        <f t="shared" si="4"/>
        <v>Thêm</v>
      </c>
      <c r="C2377" s="4"/>
      <c r="D2377" s="4"/>
      <c r="E2377" s="4"/>
      <c r="F2377" s="4"/>
      <c r="G2377" s="4"/>
      <c r="H2377" s="4"/>
      <c r="I2377" s="4"/>
      <c r="J2377" s="4"/>
      <c r="K2377" s="4"/>
      <c r="L2377" s="4"/>
      <c r="M2377" s="4"/>
      <c r="N2377" s="4"/>
      <c r="O2377" s="4"/>
      <c r="P2377" s="4"/>
      <c r="Q2377" s="4"/>
      <c r="R2377" s="4"/>
      <c r="S2377" s="4"/>
      <c r="T2377" s="4"/>
      <c r="U2377" s="4"/>
      <c r="V2377" s="4"/>
      <c r="W2377" s="4"/>
      <c r="X2377" s="4"/>
      <c r="Y2377" s="4"/>
      <c r="Z2377" s="4"/>
      <c r="AA2377" s="4"/>
      <c r="AB2377" s="4"/>
      <c r="AC2377" s="4"/>
      <c r="AD2377" s="20"/>
      <c r="AE2377" s="4"/>
      <c r="AF2377" s="4"/>
      <c r="AG2377" s="4"/>
      <c r="AH2377" s="4"/>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4"/>
      <c r="BH2377" s="4"/>
      <c r="BI2377" s="4"/>
      <c r="BJ2377" s="243" t="str">
        <f t="shared" si="191"/>
        <v/>
      </c>
      <c r="BK2377" s="4"/>
      <c r="BL2377" s="4"/>
      <c r="BM2377" s="4"/>
      <c r="BN2377" s="4"/>
      <c r="BO2377" s="4"/>
      <c r="BP2377" s="4"/>
      <c r="BQ2377" s="4"/>
      <c r="BR2377" s="4"/>
      <c r="BS2377" s="4"/>
      <c r="BT2377" s="4"/>
      <c r="BU2377" s="4"/>
      <c r="BV2377" s="4"/>
      <c r="BW2377" s="4"/>
      <c r="BX2377" s="4"/>
      <c r="BY2377" s="4"/>
      <c r="BZ2377" s="4"/>
      <c r="CA2377" s="4"/>
      <c r="CB2377" s="4"/>
      <c r="CC2377" s="4"/>
      <c r="CD2377" s="4"/>
      <c r="CE2377" s="4"/>
      <c r="CF2377" s="4"/>
      <c r="CG2377" s="4"/>
      <c r="CH2377" s="4"/>
      <c r="CI2377" s="4"/>
      <c r="CJ2377" s="4"/>
      <c r="CK2377" s="4"/>
      <c r="CL2377" s="4"/>
      <c r="CM2377" s="4"/>
    </row>
    <row r="2378" ht="14.25" customHeight="1">
      <c r="A2378" s="1"/>
      <c r="B2378" s="103" t="str">
        <f t="shared" si="4"/>
        <v>Thêm</v>
      </c>
      <c r="C2378" s="4"/>
      <c r="D2378" s="4"/>
      <c r="E2378" s="4"/>
      <c r="F2378" s="4"/>
      <c r="G2378" s="4"/>
      <c r="H2378" s="4"/>
      <c r="I2378" s="4"/>
      <c r="J2378" s="4"/>
      <c r="K2378" s="4"/>
      <c r="L2378" s="4"/>
      <c r="M2378" s="4"/>
      <c r="N2378" s="4"/>
      <c r="O2378" s="4"/>
      <c r="P2378" s="4"/>
      <c r="Q2378" s="4"/>
      <c r="R2378" s="4"/>
      <c r="S2378" s="4"/>
      <c r="T2378" s="4"/>
      <c r="U2378" s="4"/>
      <c r="V2378" s="4"/>
      <c r="W2378" s="4"/>
      <c r="X2378" s="4"/>
      <c r="Y2378" s="4"/>
      <c r="Z2378" s="4"/>
      <c r="AA2378" s="4"/>
      <c r="AB2378" s="4"/>
      <c r="AC2378" s="4"/>
      <c r="AD2378" s="20"/>
      <c r="AE2378" s="4"/>
      <c r="AF2378" s="4"/>
      <c r="AG2378" s="4"/>
      <c r="AH2378" s="4"/>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c r="BI2378" s="4"/>
      <c r="BJ2378" s="243" t="str">
        <f t="shared" si="191"/>
        <v/>
      </c>
      <c r="BK2378" s="4"/>
      <c r="BL2378" s="4"/>
      <c r="BM2378" s="4"/>
      <c r="BN2378" s="4"/>
      <c r="BO2378" s="4"/>
      <c r="BP2378" s="4"/>
      <c r="BQ2378" s="4"/>
      <c r="BR2378" s="4"/>
      <c r="BS2378" s="4"/>
      <c r="BT2378" s="4"/>
      <c r="BU2378" s="4"/>
      <c r="BV2378" s="4"/>
      <c r="BW2378" s="4"/>
      <c r="BX2378" s="4"/>
      <c r="BY2378" s="4"/>
      <c r="BZ2378" s="4"/>
      <c r="CA2378" s="4"/>
      <c r="CB2378" s="4"/>
      <c r="CC2378" s="4"/>
      <c r="CD2378" s="4"/>
      <c r="CE2378" s="4"/>
      <c r="CF2378" s="4"/>
      <c r="CG2378" s="4"/>
      <c r="CH2378" s="4"/>
      <c r="CI2378" s="4"/>
      <c r="CJ2378" s="4"/>
      <c r="CK2378" s="4"/>
      <c r="CL2378" s="4"/>
      <c r="CM2378" s="4"/>
    </row>
    <row r="2379" ht="14.25" customHeight="1">
      <c r="A2379" s="1"/>
      <c r="B2379" s="103" t="str">
        <f t="shared" si="4"/>
        <v>Thêm</v>
      </c>
      <c r="C2379" s="4"/>
      <c r="D2379" s="4"/>
      <c r="E2379" s="4"/>
      <c r="F2379" s="4"/>
      <c r="G2379" s="4"/>
      <c r="H2379" s="4"/>
      <c r="I2379" s="4"/>
      <c r="J2379" s="4"/>
      <c r="K2379" s="4"/>
      <c r="L2379" s="4"/>
      <c r="M2379" s="4"/>
      <c r="N2379" s="4"/>
      <c r="O2379" s="4"/>
      <c r="P2379" s="4"/>
      <c r="Q2379" s="4"/>
      <c r="R2379" s="4"/>
      <c r="S2379" s="4"/>
      <c r="T2379" s="4"/>
      <c r="U2379" s="4"/>
      <c r="V2379" s="4"/>
      <c r="W2379" s="4"/>
      <c r="X2379" s="4"/>
      <c r="Y2379" s="4"/>
      <c r="Z2379" s="4"/>
      <c r="AA2379" s="4"/>
      <c r="AB2379" s="4"/>
      <c r="AC2379" s="4"/>
      <c r="AD2379" s="20"/>
      <c r="AE2379" s="4"/>
      <c r="AF2379" s="4"/>
      <c r="AG2379" s="4"/>
      <c r="AH2379" s="4"/>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4"/>
      <c r="BH2379" s="4"/>
      <c r="BI2379" s="4"/>
      <c r="BJ2379" s="243" t="str">
        <f t="shared" si="191"/>
        <v/>
      </c>
      <c r="BK2379" s="4"/>
      <c r="BL2379" s="4"/>
      <c r="BM2379" s="4"/>
      <c r="BN2379" s="4"/>
      <c r="BO2379" s="4"/>
      <c r="BP2379" s="4"/>
      <c r="BQ2379" s="4"/>
      <c r="BR2379" s="4"/>
      <c r="BS2379" s="4"/>
      <c r="BT2379" s="4"/>
      <c r="BU2379" s="4"/>
      <c r="BV2379" s="4"/>
      <c r="BW2379" s="4"/>
      <c r="BX2379" s="4"/>
      <c r="BY2379" s="4"/>
      <c r="BZ2379" s="4"/>
      <c r="CA2379" s="4"/>
      <c r="CB2379" s="4"/>
      <c r="CC2379" s="4"/>
      <c r="CD2379" s="4"/>
      <c r="CE2379" s="4"/>
      <c r="CF2379" s="4"/>
      <c r="CG2379" s="4"/>
      <c r="CH2379" s="4"/>
      <c r="CI2379" s="4"/>
      <c r="CJ2379" s="4"/>
      <c r="CK2379" s="4"/>
      <c r="CL2379" s="4"/>
      <c r="CM2379" s="4"/>
    </row>
    <row r="2380" ht="14.25" customHeight="1">
      <c r="A2380" s="1"/>
      <c r="B2380" s="103" t="str">
        <f t="shared" si="4"/>
        <v>Thêm</v>
      </c>
      <c r="C2380" s="4"/>
      <c r="D2380" s="4"/>
      <c r="E2380" s="4"/>
      <c r="F2380" s="4"/>
      <c r="G2380" s="4"/>
      <c r="H2380" s="4"/>
      <c r="I2380" s="4"/>
      <c r="J2380" s="4"/>
      <c r="K2380" s="4"/>
      <c r="L2380" s="4"/>
      <c r="M2380" s="4"/>
      <c r="N2380" s="4"/>
      <c r="O2380" s="4"/>
      <c r="P2380" s="4"/>
      <c r="Q2380" s="4"/>
      <c r="R2380" s="4"/>
      <c r="S2380" s="4"/>
      <c r="T2380" s="4"/>
      <c r="U2380" s="4"/>
      <c r="V2380" s="4"/>
      <c r="W2380" s="4"/>
      <c r="X2380" s="4"/>
      <c r="Y2380" s="4"/>
      <c r="Z2380" s="4"/>
      <c r="AA2380" s="4"/>
      <c r="AB2380" s="4"/>
      <c r="AC2380" s="4"/>
      <c r="AD2380" s="20"/>
      <c r="AE2380" s="4"/>
      <c r="AF2380" s="4"/>
      <c r="AG2380" s="4"/>
      <c r="AH2380" s="4"/>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c r="BI2380" s="4"/>
      <c r="BJ2380" s="243" t="str">
        <f t="shared" si="191"/>
        <v/>
      </c>
      <c r="BK2380" s="4"/>
      <c r="BL2380" s="4"/>
      <c r="BM2380" s="4"/>
      <c r="BN2380" s="4"/>
      <c r="BO2380" s="4"/>
      <c r="BP2380" s="4"/>
      <c r="BQ2380" s="4"/>
      <c r="BR2380" s="4"/>
      <c r="BS2380" s="4"/>
      <c r="BT2380" s="4"/>
      <c r="BU2380" s="4"/>
      <c r="BV2380" s="4"/>
      <c r="BW2380" s="4"/>
      <c r="BX2380" s="4"/>
      <c r="BY2380" s="4"/>
      <c r="BZ2380" s="4"/>
      <c r="CA2380" s="4"/>
      <c r="CB2380" s="4"/>
      <c r="CC2380" s="4"/>
      <c r="CD2380" s="4"/>
      <c r="CE2380" s="4"/>
      <c r="CF2380" s="4"/>
      <c r="CG2380" s="4"/>
      <c r="CH2380" s="4"/>
      <c r="CI2380" s="4"/>
      <c r="CJ2380" s="4"/>
      <c r="CK2380" s="4"/>
      <c r="CL2380" s="4"/>
      <c r="CM2380" s="4"/>
    </row>
    <row r="2381" ht="14.25" customHeight="1">
      <c r="A2381" s="1"/>
      <c r="B2381" s="103" t="str">
        <f t="shared" si="4"/>
        <v>Thêm</v>
      </c>
      <c r="C2381" s="4"/>
      <c r="D2381" s="4"/>
      <c r="E2381" s="4"/>
      <c r="F2381" s="4"/>
      <c r="G2381" s="4"/>
      <c r="H2381" s="4"/>
      <c r="I2381" s="4"/>
      <c r="J2381" s="4"/>
      <c r="K2381" s="4"/>
      <c r="L2381" s="4"/>
      <c r="M2381" s="4"/>
      <c r="N2381" s="4"/>
      <c r="O2381" s="4"/>
      <c r="P2381" s="4"/>
      <c r="Q2381" s="4"/>
      <c r="R2381" s="4"/>
      <c r="S2381" s="4"/>
      <c r="T2381" s="4"/>
      <c r="U2381" s="4"/>
      <c r="V2381" s="4"/>
      <c r="W2381" s="4"/>
      <c r="X2381" s="4"/>
      <c r="Y2381" s="4"/>
      <c r="Z2381" s="4"/>
      <c r="AA2381" s="4"/>
      <c r="AB2381" s="4"/>
      <c r="AC2381" s="4"/>
      <c r="AD2381" s="20"/>
      <c r="AE2381" s="4"/>
      <c r="AF2381" s="4"/>
      <c r="AG2381" s="4"/>
      <c r="AH2381" s="4"/>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c r="BI2381" s="4"/>
      <c r="BJ2381" s="243" t="str">
        <f t="shared" si="191"/>
        <v/>
      </c>
      <c r="BK2381" s="4"/>
      <c r="BL2381" s="4"/>
      <c r="BM2381" s="4"/>
      <c r="BN2381" s="4"/>
      <c r="BO2381" s="4"/>
      <c r="BP2381" s="4"/>
      <c r="BQ2381" s="4"/>
      <c r="BR2381" s="4"/>
      <c r="BS2381" s="4"/>
      <c r="BT2381" s="4"/>
      <c r="BU2381" s="4"/>
      <c r="BV2381" s="4"/>
      <c r="BW2381" s="4"/>
      <c r="BX2381" s="4"/>
      <c r="BY2381" s="4"/>
      <c r="BZ2381" s="4"/>
      <c r="CA2381" s="4"/>
      <c r="CB2381" s="4"/>
      <c r="CC2381" s="4"/>
      <c r="CD2381" s="4"/>
      <c r="CE2381" s="4"/>
      <c r="CF2381" s="4"/>
      <c r="CG2381" s="4"/>
      <c r="CH2381" s="4"/>
      <c r="CI2381" s="4"/>
      <c r="CJ2381" s="4"/>
      <c r="CK2381" s="4"/>
      <c r="CL2381" s="4"/>
      <c r="CM2381" s="4"/>
    </row>
    <row r="2382" ht="14.25" customHeight="1">
      <c r="A2382" s="1"/>
      <c r="B2382" s="103" t="str">
        <f t="shared" si="4"/>
        <v>Thêm</v>
      </c>
      <c r="C2382" s="4"/>
      <c r="D2382" s="4"/>
      <c r="E2382" s="4"/>
      <c r="F2382" s="4"/>
      <c r="G2382" s="4"/>
      <c r="H2382" s="4"/>
      <c r="I2382" s="4"/>
      <c r="J2382" s="4"/>
      <c r="K2382" s="4"/>
      <c r="L2382" s="4"/>
      <c r="M2382" s="4"/>
      <c r="N2382" s="4"/>
      <c r="O2382" s="4"/>
      <c r="P2382" s="4"/>
      <c r="Q2382" s="4"/>
      <c r="R2382" s="4"/>
      <c r="S2382" s="4"/>
      <c r="T2382" s="4"/>
      <c r="U2382" s="4"/>
      <c r="V2382" s="4"/>
      <c r="W2382" s="4"/>
      <c r="X2382" s="4"/>
      <c r="Y2382" s="4"/>
      <c r="Z2382" s="4"/>
      <c r="AA2382" s="4"/>
      <c r="AB2382" s="4"/>
      <c r="AC2382" s="4"/>
      <c r="AD2382" s="20"/>
      <c r="AE2382" s="4"/>
      <c r="AF2382" s="4"/>
      <c r="AG2382" s="4"/>
      <c r="AH2382" s="4"/>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c r="BI2382" s="4"/>
      <c r="BJ2382" s="243" t="str">
        <f t="shared" si="191"/>
        <v/>
      </c>
      <c r="BK2382" s="4"/>
      <c r="BL2382" s="4"/>
      <c r="BM2382" s="4"/>
      <c r="BN2382" s="4"/>
      <c r="BO2382" s="4"/>
      <c r="BP2382" s="4"/>
      <c r="BQ2382" s="4"/>
      <c r="BR2382" s="4"/>
      <c r="BS2382" s="4"/>
      <c r="BT2382" s="4"/>
      <c r="BU2382" s="4"/>
      <c r="BV2382" s="4"/>
      <c r="BW2382" s="4"/>
      <c r="BX2382" s="4"/>
      <c r="BY2382" s="4"/>
      <c r="BZ2382" s="4"/>
      <c r="CA2382" s="4"/>
      <c r="CB2382" s="4"/>
      <c r="CC2382" s="4"/>
      <c r="CD2382" s="4"/>
      <c r="CE2382" s="4"/>
      <c r="CF2382" s="4"/>
      <c r="CG2382" s="4"/>
      <c r="CH2382" s="4"/>
      <c r="CI2382" s="4"/>
      <c r="CJ2382" s="4"/>
      <c r="CK2382" s="4"/>
      <c r="CL2382" s="4"/>
      <c r="CM2382" s="4"/>
    </row>
    <row r="2383" ht="14.25" customHeight="1">
      <c r="A2383" s="1"/>
      <c r="B2383" s="103" t="str">
        <f t="shared" si="4"/>
        <v>Thêm</v>
      </c>
      <c r="C2383" s="4"/>
      <c r="D2383" s="4"/>
      <c r="E2383" s="4"/>
      <c r="F2383" s="4"/>
      <c r="G2383" s="4"/>
      <c r="H2383" s="4"/>
      <c r="I2383" s="4"/>
      <c r="J2383" s="4"/>
      <c r="K2383" s="4"/>
      <c r="L2383" s="4"/>
      <c r="M2383" s="4"/>
      <c r="N2383" s="4"/>
      <c r="O2383" s="4"/>
      <c r="P2383" s="4"/>
      <c r="Q2383" s="4"/>
      <c r="R2383" s="4"/>
      <c r="S2383" s="4"/>
      <c r="T2383" s="4"/>
      <c r="U2383" s="4"/>
      <c r="V2383" s="4"/>
      <c r="W2383" s="4"/>
      <c r="X2383" s="4"/>
      <c r="Y2383" s="4"/>
      <c r="Z2383" s="4"/>
      <c r="AA2383" s="4"/>
      <c r="AB2383" s="4"/>
      <c r="AC2383" s="4"/>
      <c r="AD2383" s="20"/>
      <c r="AE2383" s="4"/>
      <c r="AF2383" s="4"/>
      <c r="AG2383" s="4"/>
      <c r="AH2383" s="4"/>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c r="BI2383" s="4"/>
      <c r="BJ2383" s="243" t="str">
        <f t="shared" si="191"/>
        <v/>
      </c>
      <c r="BK2383" s="4"/>
      <c r="BL2383" s="4"/>
      <c r="BM2383" s="4"/>
      <c r="BN2383" s="4"/>
      <c r="BO2383" s="4"/>
      <c r="BP2383" s="4"/>
      <c r="BQ2383" s="4"/>
      <c r="BR2383" s="4"/>
      <c r="BS2383" s="4"/>
      <c r="BT2383" s="4"/>
      <c r="BU2383" s="4"/>
      <c r="BV2383" s="4"/>
      <c r="BW2383" s="4"/>
      <c r="BX2383" s="4"/>
      <c r="BY2383" s="4"/>
      <c r="BZ2383" s="4"/>
      <c r="CA2383" s="4"/>
      <c r="CB2383" s="4"/>
      <c r="CC2383" s="4"/>
      <c r="CD2383" s="4"/>
      <c r="CE2383" s="4"/>
      <c r="CF2383" s="4"/>
      <c r="CG2383" s="4"/>
      <c r="CH2383" s="4"/>
      <c r="CI2383" s="4"/>
      <c r="CJ2383" s="4"/>
      <c r="CK2383" s="4"/>
      <c r="CL2383" s="4"/>
      <c r="CM2383" s="4"/>
    </row>
    <row r="2384" ht="14.25" customHeight="1">
      <c r="A2384" s="1"/>
      <c r="B2384" s="103" t="str">
        <f t="shared" si="4"/>
        <v>Thêm</v>
      </c>
      <c r="C2384" s="4"/>
      <c r="D2384" s="4"/>
      <c r="E2384" s="4"/>
      <c r="F2384" s="4"/>
      <c r="G2384" s="4"/>
      <c r="H2384" s="4"/>
      <c r="I2384" s="4"/>
      <c r="J2384" s="4"/>
      <c r="K2384" s="4"/>
      <c r="L2384" s="4"/>
      <c r="M2384" s="4"/>
      <c r="N2384" s="4"/>
      <c r="O2384" s="4"/>
      <c r="P2384" s="4"/>
      <c r="Q2384" s="4"/>
      <c r="R2384" s="4"/>
      <c r="S2384" s="4"/>
      <c r="T2384" s="4"/>
      <c r="U2384" s="4"/>
      <c r="V2384" s="4"/>
      <c r="W2384" s="4"/>
      <c r="X2384" s="4"/>
      <c r="Y2384" s="4"/>
      <c r="Z2384" s="4"/>
      <c r="AA2384" s="4"/>
      <c r="AB2384" s="4"/>
      <c r="AC2384" s="4"/>
      <c r="AD2384" s="20"/>
      <c r="AE2384" s="4"/>
      <c r="AF2384" s="4"/>
      <c r="AG2384" s="4"/>
      <c r="AH2384" s="4"/>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c r="BI2384" s="4"/>
      <c r="BJ2384" s="243" t="str">
        <f t="shared" si="191"/>
        <v/>
      </c>
      <c r="BK2384" s="4"/>
      <c r="BL2384" s="4"/>
      <c r="BM2384" s="4"/>
      <c r="BN2384" s="4"/>
      <c r="BO2384" s="4"/>
      <c r="BP2384" s="4"/>
      <c r="BQ2384" s="4"/>
      <c r="BR2384" s="4"/>
      <c r="BS2384" s="4"/>
      <c r="BT2384" s="4"/>
      <c r="BU2384" s="4"/>
      <c r="BV2384" s="4"/>
      <c r="BW2384" s="4"/>
      <c r="BX2384" s="4"/>
      <c r="BY2384" s="4"/>
      <c r="BZ2384" s="4"/>
      <c r="CA2384" s="4"/>
      <c r="CB2384" s="4"/>
      <c r="CC2384" s="4"/>
      <c r="CD2384" s="4"/>
      <c r="CE2384" s="4"/>
      <c r="CF2384" s="4"/>
      <c r="CG2384" s="4"/>
      <c r="CH2384" s="4"/>
      <c r="CI2384" s="4"/>
      <c r="CJ2384" s="4"/>
      <c r="CK2384" s="4"/>
      <c r="CL2384" s="4"/>
      <c r="CM2384" s="4"/>
    </row>
    <row r="2385" ht="14.25" customHeight="1">
      <c r="A2385" s="1"/>
      <c r="B2385" s="103" t="str">
        <f t="shared" si="4"/>
        <v>Thêm</v>
      </c>
      <c r="C2385" s="4"/>
      <c r="D2385" s="4"/>
      <c r="E2385" s="4"/>
      <c r="F2385" s="4"/>
      <c r="G2385" s="4"/>
      <c r="H2385" s="4"/>
      <c r="I2385" s="4"/>
      <c r="J2385" s="4"/>
      <c r="K2385" s="4"/>
      <c r="L2385" s="4"/>
      <c r="M2385" s="4"/>
      <c r="N2385" s="4"/>
      <c r="O2385" s="4"/>
      <c r="P2385" s="4"/>
      <c r="Q2385" s="4"/>
      <c r="R2385" s="4"/>
      <c r="S2385" s="4"/>
      <c r="T2385" s="4"/>
      <c r="U2385" s="4"/>
      <c r="V2385" s="4"/>
      <c r="W2385" s="4"/>
      <c r="X2385" s="4"/>
      <c r="Y2385" s="4"/>
      <c r="Z2385" s="4"/>
      <c r="AA2385" s="4"/>
      <c r="AB2385" s="4"/>
      <c r="AC2385" s="4"/>
      <c r="AD2385" s="20"/>
      <c r="AE2385" s="4"/>
      <c r="AF2385" s="4"/>
      <c r="AG2385" s="4"/>
      <c r="AH2385" s="4"/>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c r="BI2385" s="4"/>
      <c r="BJ2385" s="243" t="str">
        <f t="shared" si="191"/>
        <v/>
      </c>
      <c r="BK2385" s="4"/>
      <c r="BL2385" s="4"/>
      <c r="BM2385" s="4"/>
      <c r="BN2385" s="4"/>
      <c r="BO2385" s="4"/>
      <c r="BP2385" s="4"/>
      <c r="BQ2385" s="4"/>
      <c r="BR2385" s="4"/>
      <c r="BS2385" s="4"/>
      <c r="BT2385" s="4"/>
      <c r="BU2385" s="4"/>
      <c r="BV2385" s="4"/>
      <c r="BW2385" s="4"/>
      <c r="BX2385" s="4"/>
      <c r="BY2385" s="4"/>
      <c r="BZ2385" s="4"/>
      <c r="CA2385" s="4"/>
      <c r="CB2385" s="4"/>
      <c r="CC2385" s="4"/>
      <c r="CD2385" s="4"/>
      <c r="CE2385" s="4"/>
      <c r="CF2385" s="4"/>
      <c r="CG2385" s="4"/>
      <c r="CH2385" s="4"/>
      <c r="CI2385" s="4"/>
      <c r="CJ2385" s="4"/>
      <c r="CK2385" s="4"/>
      <c r="CL2385" s="4"/>
      <c r="CM2385" s="4"/>
    </row>
    <row r="2386" ht="14.25" customHeight="1">
      <c r="A2386" s="1"/>
      <c r="B2386" s="103" t="str">
        <f t="shared" si="4"/>
        <v>Thêm</v>
      </c>
      <c r="C2386" s="4"/>
      <c r="D2386" s="4"/>
      <c r="E2386" s="4"/>
      <c r="F2386" s="4"/>
      <c r="G2386" s="4"/>
      <c r="H2386" s="4"/>
      <c r="I2386" s="4"/>
      <c r="J2386" s="4"/>
      <c r="K2386" s="4"/>
      <c r="L2386" s="4"/>
      <c r="M2386" s="4"/>
      <c r="N2386" s="4"/>
      <c r="O2386" s="4"/>
      <c r="P2386" s="4"/>
      <c r="Q2386" s="4"/>
      <c r="R2386" s="4"/>
      <c r="S2386" s="4"/>
      <c r="T2386" s="4"/>
      <c r="U2386" s="4"/>
      <c r="V2386" s="4"/>
      <c r="W2386" s="4"/>
      <c r="X2386" s="4"/>
      <c r="Y2386" s="4"/>
      <c r="Z2386" s="4"/>
      <c r="AA2386" s="4"/>
      <c r="AB2386" s="4"/>
      <c r="AC2386" s="4"/>
      <c r="AD2386" s="20"/>
      <c r="AE2386" s="4"/>
      <c r="AF2386" s="4"/>
      <c r="AG2386" s="4"/>
      <c r="AH2386" s="4"/>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c r="BI2386" s="4"/>
      <c r="BJ2386" s="243" t="str">
        <f t="shared" si="191"/>
        <v/>
      </c>
      <c r="BK2386" s="4"/>
      <c r="BL2386" s="4"/>
      <c r="BM2386" s="4"/>
      <c r="BN2386" s="4"/>
      <c r="BO2386" s="4"/>
      <c r="BP2386" s="4"/>
      <c r="BQ2386" s="4"/>
      <c r="BR2386" s="4"/>
      <c r="BS2386" s="4"/>
      <c r="BT2386" s="4"/>
      <c r="BU2386" s="4"/>
      <c r="BV2386" s="4"/>
      <c r="BW2386" s="4"/>
      <c r="BX2386" s="4"/>
      <c r="BY2386" s="4"/>
      <c r="BZ2386" s="4"/>
      <c r="CA2386" s="4"/>
      <c r="CB2386" s="4"/>
      <c r="CC2386" s="4"/>
      <c r="CD2386" s="4"/>
      <c r="CE2386" s="4"/>
      <c r="CF2386" s="4"/>
      <c r="CG2386" s="4"/>
      <c r="CH2386" s="4"/>
      <c r="CI2386" s="4"/>
      <c r="CJ2386" s="4"/>
      <c r="CK2386" s="4"/>
      <c r="CL2386" s="4"/>
      <c r="CM2386" s="4"/>
    </row>
    <row r="2387" ht="14.25" customHeight="1">
      <c r="A2387" s="1"/>
      <c r="B2387" s="103" t="str">
        <f t="shared" si="4"/>
        <v>Thêm</v>
      </c>
      <c r="C2387" s="4"/>
      <c r="D2387" s="4"/>
      <c r="E2387" s="4"/>
      <c r="F2387" s="4"/>
      <c r="G2387" s="4"/>
      <c r="H2387" s="4"/>
      <c r="I2387" s="4"/>
      <c r="J2387" s="4"/>
      <c r="K2387" s="4"/>
      <c r="L2387" s="4"/>
      <c r="M2387" s="4"/>
      <c r="N2387" s="4"/>
      <c r="O2387" s="4"/>
      <c r="P2387" s="4"/>
      <c r="Q2387" s="4"/>
      <c r="R2387" s="4"/>
      <c r="S2387" s="4"/>
      <c r="T2387" s="4"/>
      <c r="U2387" s="4"/>
      <c r="V2387" s="4"/>
      <c r="W2387" s="4"/>
      <c r="X2387" s="4"/>
      <c r="Y2387" s="4"/>
      <c r="Z2387" s="4"/>
      <c r="AA2387" s="4"/>
      <c r="AB2387" s="4"/>
      <c r="AC2387" s="4"/>
      <c r="AD2387" s="20"/>
      <c r="AE2387" s="4"/>
      <c r="AF2387" s="4"/>
      <c r="AG2387" s="4"/>
      <c r="AH2387" s="4"/>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c r="BI2387" s="4"/>
      <c r="BJ2387" s="243" t="str">
        <f t="shared" si="191"/>
        <v/>
      </c>
      <c r="BK2387" s="4"/>
      <c r="BL2387" s="4"/>
      <c r="BM2387" s="4"/>
      <c r="BN2387" s="4"/>
      <c r="BO2387" s="4"/>
      <c r="BP2387" s="4"/>
      <c r="BQ2387" s="4"/>
      <c r="BR2387" s="4"/>
      <c r="BS2387" s="4"/>
      <c r="BT2387" s="4"/>
      <c r="BU2387" s="4"/>
      <c r="BV2387" s="4"/>
      <c r="BW2387" s="4"/>
      <c r="BX2387" s="4"/>
      <c r="BY2387" s="4"/>
      <c r="BZ2387" s="4"/>
      <c r="CA2387" s="4"/>
      <c r="CB2387" s="4"/>
      <c r="CC2387" s="4"/>
      <c r="CD2387" s="4"/>
      <c r="CE2387" s="4"/>
      <c r="CF2387" s="4"/>
      <c r="CG2387" s="4"/>
      <c r="CH2387" s="4"/>
      <c r="CI2387" s="4"/>
      <c r="CJ2387" s="4"/>
      <c r="CK2387" s="4"/>
      <c r="CL2387" s="4"/>
      <c r="CM2387" s="4"/>
    </row>
    <row r="2388" ht="14.25" customHeight="1">
      <c r="A2388" s="1"/>
      <c r="B2388" s="103" t="str">
        <f t="shared" si="4"/>
        <v>Thêm</v>
      </c>
      <c r="C2388" s="4"/>
      <c r="D2388" s="4"/>
      <c r="E2388" s="4"/>
      <c r="F2388" s="4"/>
      <c r="G2388" s="4"/>
      <c r="H2388" s="4"/>
      <c r="I2388" s="4"/>
      <c r="J2388" s="4"/>
      <c r="K2388" s="4"/>
      <c r="L2388" s="4"/>
      <c r="M2388" s="4"/>
      <c r="N2388" s="4"/>
      <c r="O2388" s="4"/>
      <c r="P2388" s="4"/>
      <c r="Q2388" s="4"/>
      <c r="R2388" s="4"/>
      <c r="S2388" s="4"/>
      <c r="T2388" s="4"/>
      <c r="U2388" s="4"/>
      <c r="V2388" s="4"/>
      <c r="W2388" s="4"/>
      <c r="X2388" s="4"/>
      <c r="Y2388" s="4"/>
      <c r="Z2388" s="4"/>
      <c r="AA2388" s="4"/>
      <c r="AB2388" s="4"/>
      <c r="AC2388" s="4"/>
      <c r="AD2388" s="20"/>
      <c r="AE2388" s="4"/>
      <c r="AF2388" s="4"/>
      <c r="AG2388" s="4"/>
      <c r="AH2388" s="4"/>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4"/>
      <c r="BH2388" s="4"/>
      <c r="BI2388" s="4"/>
      <c r="BJ2388" s="243" t="str">
        <f t="shared" si="191"/>
        <v/>
      </c>
      <c r="BK2388" s="4"/>
      <c r="BL2388" s="4"/>
      <c r="BM2388" s="4"/>
      <c r="BN2388" s="4"/>
      <c r="BO2388" s="4"/>
      <c r="BP2388" s="4"/>
      <c r="BQ2388" s="4"/>
      <c r="BR2388" s="4"/>
      <c r="BS2388" s="4"/>
      <c r="BT2388" s="4"/>
      <c r="BU2388" s="4"/>
      <c r="BV2388" s="4"/>
      <c r="BW2388" s="4"/>
      <c r="BX2388" s="4"/>
      <c r="BY2388" s="4"/>
      <c r="BZ2388" s="4"/>
      <c r="CA2388" s="4"/>
      <c r="CB2388" s="4"/>
      <c r="CC2388" s="4"/>
      <c r="CD2388" s="4"/>
      <c r="CE2388" s="4"/>
      <c r="CF2388" s="4"/>
      <c r="CG2388" s="4"/>
      <c r="CH2388" s="4"/>
      <c r="CI2388" s="4"/>
      <c r="CJ2388" s="4"/>
      <c r="CK2388" s="4"/>
      <c r="CL2388" s="4"/>
      <c r="CM2388" s="4"/>
    </row>
    <row r="2389" ht="14.25" customHeight="1">
      <c r="A2389" s="1"/>
      <c r="B2389" s="103" t="str">
        <f t="shared" si="4"/>
        <v>Thêm</v>
      </c>
      <c r="C2389" s="4"/>
      <c r="D2389" s="4"/>
      <c r="E2389" s="4"/>
      <c r="F2389" s="4"/>
      <c r="G2389" s="4"/>
      <c r="H2389" s="4"/>
      <c r="I2389" s="4"/>
      <c r="J2389" s="4"/>
      <c r="K2389" s="4"/>
      <c r="L2389" s="4"/>
      <c r="M2389" s="4"/>
      <c r="N2389" s="4"/>
      <c r="O2389" s="4"/>
      <c r="P2389" s="4"/>
      <c r="Q2389" s="4"/>
      <c r="R2389" s="4"/>
      <c r="S2389" s="4"/>
      <c r="T2389" s="4"/>
      <c r="U2389" s="4"/>
      <c r="V2389" s="4"/>
      <c r="W2389" s="4"/>
      <c r="X2389" s="4"/>
      <c r="Y2389" s="4"/>
      <c r="Z2389" s="4"/>
      <c r="AA2389" s="4"/>
      <c r="AB2389" s="4"/>
      <c r="AC2389" s="4"/>
      <c r="AD2389" s="20"/>
      <c r="AE2389" s="4"/>
      <c r="AF2389" s="4"/>
      <c r="AG2389" s="4"/>
      <c r="AH2389" s="4"/>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4"/>
      <c r="BH2389" s="4"/>
      <c r="BI2389" s="4"/>
      <c r="BJ2389" s="243" t="str">
        <f t="shared" si="191"/>
        <v/>
      </c>
      <c r="BK2389" s="4"/>
      <c r="BL2389" s="4"/>
      <c r="BM2389" s="4"/>
      <c r="BN2389" s="4"/>
      <c r="BO2389" s="4"/>
      <c r="BP2389" s="4"/>
      <c r="BQ2389" s="4"/>
      <c r="BR2389" s="4"/>
      <c r="BS2389" s="4"/>
      <c r="BT2389" s="4"/>
      <c r="BU2389" s="4"/>
      <c r="BV2389" s="4"/>
      <c r="BW2389" s="4"/>
      <c r="BX2389" s="4"/>
      <c r="BY2389" s="4"/>
      <c r="BZ2389" s="4"/>
      <c r="CA2389" s="4"/>
      <c r="CB2389" s="4"/>
      <c r="CC2389" s="4"/>
      <c r="CD2389" s="4"/>
      <c r="CE2389" s="4"/>
      <c r="CF2389" s="4"/>
      <c r="CG2389" s="4"/>
      <c r="CH2389" s="4"/>
      <c r="CI2389" s="4"/>
      <c r="CJ2389" s="4"/>
      <c r="CK2389" s="4"/>
      <c r="CL2389" s="4"/>
      <c r="CM2389" s="4"/>
    </row>
    <row r="2390" ht="14.25" customHeight="1">
      <c r="A2390" s="1"/>
      <c r="B2390" s="103" t="str">
        <f t="shared" si="4"/>
        <v>Thêm</v>
      </c>
      <c r="C2390" s="4"/>
      <c r="D2390" s="4"/>
      <c r="E2390" s="4"/>
      <c r="F2390" s="4"/>
      <c r="G2390" s="4"/>
      <c r="H2390" s="4"/>
      <c r="I2390" s="4"/>
      <c r="J2390" s="4"/>
      <c r="K2390" s="4"/>
      <c r="L2390" s="4"/>
      <c r="M2390" s="4"/>
      <c r="N2390" s="4"/>
      <c r="O2390" s="4"/>
      <c r="P2390" s="4"/>
      <c r="Q2390" s="4"/>
      <c r="R2390" s="4"/>
      <c r="S2390" s="4"/>
      <c r="T2390" s="4"/>
      <c r="U2390" s="4"/>
      <c r="V2390" s="4"/>
      <c r="W2390" s="4"/>
      <c r="X2390" s="4"/>
      <c r="Y2390" s="4"/>
      <c r="Z2390" s="4"/>
      <c r="AA2390" s="4"/>
      <c r="AB2390" s="4"/>
      <c r="AC2390" s="4"/>
      <c r="AD2390" s="20"/>
      <c r="AE2390" s="4"/>
      <c r="AF2390" s="4"/>
      <c r="AG2390" s="4"/>
      <c r="AH2390" s="4"/>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4"/>
      <c r="BH2390" s="4"/>
      <c r="BI2390" s="4"/>
      <c r="BJ2390" s="243" t="str">
        <f t="shared" si="191"/>
        <v/>
      </c>
      <c r="BK2390" s="4"/>
      <c r="BL2390" s="4"/>
      <c r="BM2390" s="4"/>
      <c r="BN2390" s="4"/>
      <c r="BO2390" s="4"/>
      <c r="BP2390" s="4"/>
      <c r="BQ2390" s="4"/>
      <c r="BR2390" s="4"/>
      <c r="BS2390" s="4"/>
      <c r="BT2390" s="4"/>
      <c r="BU2390" s="4"/>
      <c r="BV2390" s="4"/>
      <c r="BW2390" s="4"/>
      <c r="BX2390" s="4"/>
      <c r="BY2390" s="4"/>
      <c r="BZ2390" s="4"/>
      <c r="CA2390" s="4"/>
      <c r="CB2390" s="4"/>
      <c r="CC2390" s="4"/>
      <c r="CD2390" s="4"/>
      <c r="CE2390" s="4"/>
      <c r="CF2390" s="4"/>
      <c r="CG2390" s="4"/>
      <c r="CH2390" s="4"/>
      <c r="CI2390" s="4"/>
      <c r="CJ2390" s="4"/>
      <c r="CK2390" s="4"/>
      <c r="CL2390" s="4"/>
      <c r="CM2390" s="4"/>
    </row>
    <row r="2391" ht="14.25" customHeight="1">
      <c r="A2391" s="1"/>
      <c r="B2391" s="103" t="str">
        <f t="shared" si="4"/>
        <v>Thêm</v>
      </c>
      <c r="C2391" s="4"/>
      <c r="D2391" s="4"/>
      <c r="E2391" s="4"/>
      <c r="F2391" s="4"/>
      <c r="G2391" s="4"/>
      <c r="H2391" s="4"/>
      <c r="I2391" s="4"/>
      <c r="J2391" s="4"/>
      <c r="K2391" s="4"/>
      <c r="L2391" s="4"/>
      <c r="M2391" s="4"/>
      <c r="N2391" s="4"/>
      <c r="O2391" s="4"/>
      <c r="P2391" s="4"/>
      <c r="Q2391" s="4"/>
      <c r="R2391" s="4"/>
      <c r="S2391" s="4"/>
      <c r="T2391" s="4"/>
      <c r="U2391" s="4"/>
      <c r="V2391" s="4"/>
      <c r="W2391" s="4"/>
      <c r="X2391" s="4"/>
      <c r="Y2391" s="4"/>
      <c r="Z2391" s="4"/>
      <c r="AA2391" s="4"/>
      <c r="AB2391" s="4"/>
      <c r="AC2391" s="4"/>
      <c r="AD2391" s="20"/>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243" t="str">
        <f t="shared" si="191"/>
        <v/>
      </c>
      <c r="BK2391" s="4"/>
      <c r="BL2391" s="4"/>
      <c r="BM2391" s="4"/>
      <c r="BN2391" s="4"/>
      <c r="BO2391" s="4"/>
      <c r="BP2391" s="4"/>
      <c r="BQ2391" s="4"/>
      <c r="BR2391" s="4"/>
      <c r="BS2391" s="4"/>
      <c r="BT2391" s="4"/>
      <c r="BU2391" s="4"/>
      <c r="BV2391" s="4"/>
      <c r="BW2391" s="4"/>
      <c r="BX2391" s="4"/>
      <c r="BY2391" s="4"/>
      <c r="BZ2391" s="4"/>
      <c r="CA2391" s="4"/>
      <c r="CB2391" s="4"/>
      <c r="CC2391" s="4"/>
      <c r="CD2391" s="4"/>
      <c r="CE2391" s="4"/>
      <c r="CF2391" s="4"/>
      <c r="CG2391" s="4"/>
      <c r="CH2391" s="4"/>
      <c r="CI2391" s="4"/>
      <c r="CJ2391" s="4"/>
      <c r="CK2391" s="4"/>
      <c r="CL2391" s="4"/>
      <c r="CM2391" s="4"/>
    </row>
    <row r="2392" ht="14.25" customHeight="1">
      <c r="A2392" s="1"/>
      <c r="B2392" s="103" t="str">
        <f t="shared" si="4"/>
        <v>Thêm</v>
      </c>
      <c r="C2392" s="4"/>
      <c r="D2392" s="4"/>
      <c r="E2392" s="4"/>
      <c r="F2392" s="4"/>
      <c r="G2392" s="4"/>
      <c r="H2392" s="4"/>
      <c r="I2392" s="4"/>
      <c r="J2392" s="4"/>
      <c r="K2392" s="4"/>
      <c r="L2392" s="4"/>
      <c r="M2392" s="4"/>
      <c r="N2392" s="4"/>
      <c r="O2392" s="4"/>
      <c r="P2392" s="4"/>
      <c r="Q2392" s="4"/>
      <c r="R2392" s="4"/>
      <c r="S2392" s="4"/>
      <c r="T2392" s="4"/>
      <c r="U2392" s="4"/>
      <c r="V2392" s="4"/>
      <c r="W2392" s="4"/>
      <c r="X2392" s="4"/>
      <c r="Y2392" s="4"/>
      <c r="Z2392" s="4"/>
      <c r="AA2392" s="4"/>
      <c r="AB2392" s="4"/>
      <c r="AC2392" s="4"/>
      <c r="AD2392" s="20"/>
      <c r="AE2392" s="4"/>
      <c r="AF2392" s="4"/>
      <c r="AG2392" s="4"/>
      <c r="AH2392" s="4"/>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c r="BI2392" s="4"/>
      <c r="BJ2392" s="243" t="str">
        <f t="shared" si="191"/>
        <v/>
      </c>
      <c r="BK2392" s="4"/>
      <c r="BL2392" s="4"/>
      <c r="BM2392" s="4"/>
      <c r="BN2392" s="4"/>
      <c r="BO2392" s="4"/>
      <c r="BP2392" s="4"/>
      <c r="BQ2392" s="4"/>
      <c r="BR2392" s="4"/>
      <c r="BS2392" s="4"/>
      <c r="BT2392" s="4"/>
      <c r="BU2392" s="4"/>
      <c r="BV2392" s="4"/>
      <c r="BW2392" s="4"/>
      <c r="BX2392" s="4"/>
      <c r="BY2392" s="4"/>
      <c r="BZ2392" s="4"/>
      <c r="CA2392" s="4"/>
      <c r="CB2392" s="4"/>
      <c r="CC2392" s="4"/>
      <c r="CD2392" s="4"/>
      <c r="CE2392" s="4"/>
      <c r="CF2392" s="4"/>
      <c r="CG2392" s="4"/>
      <c r="CH2392" s="4"/>
      <c r="CI2392" s="4"/>
      <c r="CJ2392" s="4"/>
      <c r="CK2392" s="4"/>
      <c r="CL2392" s="4"/>
      <c r="CM2392" s="4"/>
    </row>
    <row r="2393" ht="14.25" customHeight="1">
      <c r="A2393" s="1"/>
      <c r="B2393" s="103" t="str">
        <f t="shared" si="4"/>
        <v>Thêm</v>
      </c>
      <c r="C2393" s="4"/>
      <c r="D2393" s="4"/>
      <c r="E2393" s="4"/>
      <c r="F2393" s="4"/>
      <c r="G2393" s="4"/>
      <c r="H2393" s="4"/>
      <c r="I2393" s="4"/>
      <c r="J2393" s="4"/>
      <c r="K2393" s="4"/>
      <c r="L2393" s="4"/>
      <c r="M2393" s="4"/>
      <c r="N2393" s="4"/>
      <c r="O2393" s="4"/>
      <c r="P2393" s="4"/>
      <c r="Q2393" s="4"/>
      <c r="R2393" s="4"/>
      <c r="S2393" s="4"/>
      <c r="T2393" s="4"/>
      <c r="U2393" s="4"/>
      <c r="V2393" s="4"/>
      <c r="W2393" s="4"/>
      <c r="X2393" s="4"/>
      <c r="Y2393" s="4"/>
      <c r="Z2393" s="4"/>
      <c r="AA2393" s="4"/>
      <c r="AB2393" s="4"/>
      <c r="AC2393" s="4"/>
      <c r="AD2393" s="20"/>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c r="BI2393" s="4"/>
      <c r="BJ2393" s="243" t="str">
        <f t="shared" si="191"/>
        <v/>
      </c>
      <c r="BK2393" s="4"/>
      <c r="BL2393" s="4"/>
      <c r="BM2393" s="4"/>
      <c r="BN2393" s="4"/>
      <c r="BO2393" s="4"/>
      <c r="BP2393" s="4"/>
      <c r="BQ2393" s="4"/>
      <c r="BR2393" s="4"/>
      <c r="BS2393" s="4"/>
      <c r="BT2393" s="4"/>
      <c r="BU2393" s="4"/>
      <c r="BV2393" s="4"/>
      <c r="BW2393" s="4"/>
      <c r="BX2393" s="4"/>
      <c r="BY2393" s="4"/>
      <c r="BZ2393" s="4"/>
      <c r="CA2393" s="4"/>
      <c r="CB2393" s="4"/>
      <c r="CC2393" s="4"/>
      <c r="CD2393" s="4"/>
      <c r="CE2393" s="4"/>
      <c r="CF2393" s="4"/>
      <c r="CG2393" s="4"/>
      <c r="CH2393" s="4"/>
      <c r="CI2393" s="4"/>
      <c r="CJ2393" s="4"/>
      <c r="CK2393" s="4"/>
      <c r="CL2393" s="4"/>
      <c r="CM2393" s="4"/>
    </row>
    <row r="2394" ht="14.25" customHeight="1">
      <c r="A2394" s="1"/>
      <c r="B2394" s="103" t="str">
        <f t="shared" si="4"/>
        <v>Thêm</v>
      </c>
      <c r="C2394" s="4"/>
      <c r="D2394" s="4"/>
      <c r="E2394" s="4"/>
      <c r="F2394" s="4"/>
      <c r="G2394" s="4"/>
      <c r="H2394" s="4"/>
      <c r="I2394" s="4"/>
      <c r="J2394" s="4"/>
      <c r="K2394" s="4"/>
      <c r="L2394" s="4"/>
      <c r="M2394" s="4"/>
      <c r="N2394" s="4"/>
      <c r="O2394" s="4"/>
      <c r="P2394" s="4"/>
      <c r="Q2394" s="4"/>
      <c r="R2394" s="4"/>
      <c r="S2394" s="4"/>
      <c r="T2394" s="4"/>
      <c r="U2394" s="4"/>
      <c r="V2394" s="4"/>
      <c r="W2394" s="4"/>
      <c r="X2394" s="4"/>
      <c r="Y2394" s="4"/>
      <c r="Z2394" s="4"/>
      <c r="AA2394" s="4"/>
      <c r="AB2394" s="4"/>
      <c r="AC2394" s="4"/>
      <c r="AD2394" s="20"/>
      <c r="AE2394" s="4"/>
      <c r="AF2394" s="4"/>
      <c r="AG2394" s="4"/>
      <c r="AH2394" s="4"/>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c r="BI2394" s="4"/>
      <c r="BJ2394" s="243" t="str">
        <f t="shared" si="191"/>
        <v/>
      </c>
      <c r="BK2394" s="4"/>
      <c r="BL2394" s="4"/>
      <c r="BM2394" s="4"/>
      <c r="BN2394" s="4"/>
      <c r="BO2394" s="4"/>
      <c r="BP2394" s="4"/>
      <c r="BQ2394" s="4"/>
      <c r="BR2394" s="4"/>
      <c r="BS2394" s="4"/>
      <c r="BT2394" s="4"/>
      <c r="BU2394" s="4"/>
      <c r="BV2394" s="4"/>
      <c r="BW2394" s="4"/>
      <c r="BX2394" s="4"/>
      <c r="BY2394" s="4"/>
      <c r="BZ2394" s="4"/>
      <c r="CA2394" s="4"/>
      <c r="CB2394" s="4"/>
      <c r="CC2394" s="4"/>
      <c r="CD2394" s="4"/>
      <c r="CE2394" s="4"/>
      <c r="CF2394" s="4"/>
      <c r="CG2394" s="4"/>
      <c r="CH2394" s="4"/>
      <c r="CI2394" s="4"/>
      <c r="CJ2394" s="4"/>
      <c r="CK2394" s="4"/>
      <c r="CL2394" s="4"/>
      <c r="CM2394" s="4"/>
    </row>
    <row r="2395" ht="14.25" customHeight="1">
      <c r="A2395" s="1"/>
      <c r="B2395" s="103" t="str">
        <f t="shared" si="4"/>
        <v>Thêm</v>
      </c>
      <c r="C2395" s="4"/>
      <c r="D2395" s="4"/>
      <c r="E2395" s="4"/>
      <c r="F2395" s="4"/>
      <c r="G2395" s="4"/>
      <c r="H2395" s="4"/>
      <c r="I2395" s="4"/>
      <c r="J2395" s="4"/>
      <c r="K2395" s="4"/>
      <c r="L2395" s="4"/>
      <c r="M2395" s="4"/>
      <c r="N2395" s="4"/>
      <c r="O2395" s="4"/>
      <c r="P2395" s="4"/>
      <c r="Q2395" s="4"/>
      <c r="R2395" s="4"/>
      <c r="S2395" s="4"/>
      <c r="T2395" s="4"/>
      <c r="U2395" s="4"/>
      <c r="V2395" s="4"/>
      <c r="W2395" s="4"/>
      <c r="X2395" s="4"/>
      <c r="Y2395" s="4"/>
      <c r="Z2395" s="4"/>
      <c r="AA2395" s="4"/>
      <c r="AB2395" s="4"/>
      <c r="AC2395" s="4"/>
      <c r="AD2395" s="20"/>
      <c r="AE2395" s="4"/>
      <c r="AF2395" s="4"/>
      <c r="AG2395" s="4"/>
      <c r="AH2395" s="4"/>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c r="BI2395" s="4"/>
      <c r="BJ2395" s="243" t="str">
        <f t="shared" si="191"/>
        <v/>
      </c>
      <c r="BK2395" s="4"/>
      <c r="BL2395" s="4"/>
      <c r="BM2395" s="4"/>
      <c r="BN2395" s="4"/>
      <c r="BO2395" s="4"/>
      <c r="BP2395" s="4"/>
      <c r="BQ2395" s="4"/>
      <c r="BR2395" s="4"/>
      <c r="BS2395" s="4"/>
      <c r="BT2395" s="4"/>
      <c r="BU2395" s="4"/>
      <c r="BV2395" s="4"/>
      <c r="BW2395" s="4"/>
      <c r="BX2395" s="4"/>
      <c r="BY2395" s="4"/>
      <c r="BZ2395" s="4"/>
      <c r="CA2395" s="4"/>
      <c r="CB2395" s="4"/>
      <c r="CC2395" s="4"/>
      <c r="CD2395" s="4"/>
      <c r="CE2395" s="4"/>
      <c r="CF2395" s="4"/>
      <c r="CG2395" s="4"/>
      <c r="CH2395" s="4"/>
      <c r="CI2395" s="4"/>
      <c r="CJ2395" s="4"/>
      <c r="CK2395" s="4"/>
      <c r="CL2395" s="4"/>
      <c r="CM2395" s="4"/>
    </row>
    <row r="2396" ht="14.25" customHeight="1">
      <c r="A2396" s="1"/>
      <c r="B2396" s="103" t="str">
        <f t="shared" si="4"/>
        <v>Thêm</v>
      </c>
      <c r="C2396" s="4"/>
      <c r="D2396" s="4"/>
      <c r="E2396" s="4"/>
      <c r="F2396" s="4"/>
      <c r="G2396" s="4"/>
      <c r="H2396" s="4"/>
      <c r="I2396" s="4"/>
      <c r="J2396" s="4"/>
      <c r="K2396" s="4"/>
      <c r="L2396" s="4"/>
      <c r="M2396" s="4"/>
      <c r="N2396" s="4"/>
      <c r="O2396" s="4"/>
      <c r="P2396" s="4"/>
      <c r="Q2396" s="4"/>
      <c r="R2396" s="4"/>
      <c r="S2396" s="4"/>
      <c r="T2396" s="4"/>
      <c r="U2396" s="4"/>
      <c r="V2396" s="4"/>
      <c r="W2396" s="4"/>
      <c r="X2396" s="4"/>
      <c r="Y2396" s="4"/>
      <c r="Z2396" s="4"/>
      <c r="AA2396" s="4"/>
      <c r="AB2396" s="4"/>
      <c r="AC2396" s="4"/>
      <c r="AD2396" s="20"/>
      <c r="AE2396" s="4"/>
      <c r="AF2396" s="4"/>
      <c r="AG2396" s="4"/>
      <c r="AH2396" s="4"/>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c r="BI2396" s="4"/>
      <c r="BJ2396" s="243" t="str">
        <f t="shared" si="191"/>
        <v/>
      </c>
      <c r="BK2396" s="4"/>
      <c r="BL2396" s="4"/>
      <c r="BM2396" s="4"/>
      <c r="BN2396" s="4"/>
      <c r="BO2396" s="4"/>
      <c r="BP2396" s="4"/>
      <c r="BQ2396" s="4"/>
      <c r="BR2396" s="4"/>
      <c r="BS2396" s="4"/>
      <c r="BT2396" s="4"/>
      <c r="BU2396" s="4"/>
      <c r="BV2396" s="4"/>
      <c r="BW2396" s="4"/>
      <c r="BX2396" s="4"/>
      <c r="BY2396" s="4"/>
      <c r="BZ2396" s="4"/>
      <c r="CA2396" s="4"/>
      <c r="CB2396" s="4"/>
      <c r="CC2396" s="4"/>
      <c r="CD2396" s="4"/>
      <c r="CE2396" s="4"/>
      <c r="CF2396" s="4"/>
      <c r="CG2396" s="4"/>
      <c r="CH2396" s="4"/>
      <c r="CI2396" s="4"/>
      <c r="CJ2396" s="4"/>
      <c r="CK2396" s="4"/>
      <c r="CL2396" s="4"/>
      <c r="CM2396" s="4"/>
    </row>
    <row r="2397" ht="14.25" customHeight="1">
      <c r="A2397" s="1"/>
      <c r="B2397" s="103" t="str">
        <f t="shared" si="4"/>
        <v>Thêm</v>
      </c>
      <c r="C2397" s="4"/>
      <c r="D2397" s="4"/>
      <c r="E2397" s="4"/>
      <c r="F2397" s="4"/>
      <c r="G2397" s="4"/>
      <c r="H2397" s="4"/>
      <c r="I2397" s="4"/>
      <c r="J2397" s="4"/>
      <c r="K2397" s="4"/>
      <c r="L2397" s="4"/>
      <c r="M2397" s="4"/>
      <c r="N2397" s="4"/>
      <c r="O2397" s="4"/>
      <c r="P2397" s="4"/>
      <c r="Q2397" s="4"/>
      <c r="R2397" s="4"/>
      <c r="S2397" s="4"/>
      <c r="T2397" s="4"/>
      <c r="U2397" s="4"/>
      <c r="V2397" s="4"/>
      <c r="W2397" s="4"/>
      <c r="X2397" s="4"/>
      <c r="Y2397" s="4"/>
      <c r="Z2397" s="4"/>
      <c r="AA2397" s="4"/>
      <c r="AB2397" s="4"/>
      <c r="AC2397" s="4"/>
      <c r="AD2397" s="20"/>
      <c r="AE2397" s="4"/>
      <c r="AF2397" s="4"/>
      <c r="AG2397" s="4"/>
      <c r="AH2397" s="4"/>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c r="BI2397" s="4"/>
      <c r="BJ2397" s="243" t="str">
        <f t="shared" si="191"/>
        <v/>
      </c>
      <c r="BK2397" s="4"/>
      <c r="BL2397" s="4"/>
      <c r="BM2397" s="4"/>
      <c r="BN2397" s="4"/>
      <c r="BO2397" s="4"/>
      <c r="BP2397" s="4"/>
      <c r="BQ2397" s="4"/>
      <c r="BR2397" s="4"/>
      <c r="BS2397" s="4"/>
      <c r="BT2397" s="4"/>
      <c r="BU2397" s="4"/>
      <c r="BV2397" s="4"/>
      <c r="BW2397" s="4"/>
      <c r="BX2397" s="4"/>
      <c r="BY2397" s="4"/>
      <c r="BZ2397" s="4"/>
      <c r="CA2397" s="4"/>
      <c r="CB2397" s="4"/>
      <c r="CC2397" s="4"/>
      <c r="CD2397" s="4"/>
      <c r="CE2397" s="4"/>
      <c r="CF2397" s="4"/>
      <c r="CG2397" s="4"/>
      <c r="CH2397" s="4"/>
      <c r="CI2397" s="4"/>
      <c r="CJ2397" s="4"/>
      <c r="CK2397" s="4"/>
      <c r="CL2397" s="4"/>
      <c r="CM2397" s="4"/>
    </row>
    <row r="2398" ht="14.25" customHeight="1">
      <c r="A2398" s="1"/>
      <c r="B2398" s="103" t="str">
        <f t="shared" si="4"/>
        <v>Thêm</v>
      </c>
      <c r="C2398" s="4"/>
      <c r="D2398" s="4"/>
      <c r="E2398" s="4"/>
      <c r="F2398" s="4"/>
      <c r="G2398" s="4"/>
      <c r="H2398" s="4"/>
      <c r="I2398" s="4"/>
      <c r="J2398" s="4"/>
      <c r="K2398" s="4"/>
      <c r="L2398" s="4"/>
      <c r="M2398" s="4"/>
      <c r="N2398" s="4"/>
      <c r="O2398" s="4"/>
      <c r="P2398" s="4"/>
      <c r="Q2398" s="4"/>
      <c r="R2398" s="4"/>
      <c r="S2398" s="4"/>
      <c r="T2398" s="4"/>
      <c r="U2398" s="4"/>
      <c r="V2398" s="4"/>
      <c r="W2398" s="4"/>
      <c r="X2398" s="4"/>
      <c r="Y2398" s="4"/>
      <c r="Z2398" s="4"/>
      <c r="AA2398" s="4"/>
      <c r="AB2398" s="4"/>
      <c r="AC2398" s="4"/>
      <c r="AD2398" s="20"/>
      <c r="AE2398" s="4"/>
      <c r="AF2398" s="4"/>
      <c r="AG2398" s="4"/>
      <c r="AH2398" s="4"/>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c r="BI2398" s="4"/>
      <c r="BJ2398" s="243" t="str">
        <f t="shared" si="191"/>
        <v/>
      </c>
      <c r="BK2398" s="4"/>
      <c r="BL2398" s="4"/>
      <c r="BM2398" s="4"/>
      <c r="BN2398" s="4"/>
      <c r="BO2398" s="4"/>
      <c r="BP2398" s="4"/>
      <c r="BQ2398" s="4"/>
      <c r="BR2398" s="4"/>
      <c r="BS2398" s="4"/>
      <c r="BT2398" s="4"/>
      <c r="BU2398" s="4"/>
      <c r="BV2398" s="4"/>
      <c r="BW2398" s="4"/>
      <c r="BX2398" s="4"/>
      <c r="BY2398" s="4"/>
      <c r="BZ2398" s="4"/>
      <c r="CA2398" s="4"/>
      <c r="CB2398" s="4"/>
      <c r="CC2398" s="4"/>
      <c r="CD2398" s="4"/>
      <c r="CE2398" s="4"/>
      <c r="CF2398" s="4"/>
      <c r="CG2398" s="4"/>
      <c r="CH2398" s="4"/>
      <c r="CI2398" s="4"/>
      <c r="CJ2398" s="4"/>
      <c r="CK2398" s="4"/>
      <c r="CL2398" s="4"/>
      <c r="CM2398" s="4"/>
    </row>
    <row r="2399" ht="14.25" customHeight="1">
      <c r="A2399" s="1"/>
      <c r="B2399" s="103" t="str">
        <f t="shared" si="4"/>
        <v>Thêm</v>
      </c>
      <c r="C2399" s="4"/>
      <c r="D2399" s="4"/>
      <c r="E2399" s="4"/>
      <c r="F2399" s="4"/>
      <c r="G2399" s="4"/>
      <c r="H2399" s="4"/>
      <c r="I2399" s="4"/>
      <c r="J2399" s="4"/>
      <c r="K2399" s="4"/>
      <c r="L2399" s="4"/>
      <c r="M2399" s="4"/>
      <c r="N2399" s="4"/>
      <c r="O2399" s="4"/>
      <c r="P2399" s="4"/>
      <c r="Q2399" s="4"/>
      <c r="R2399" s="4"/>
      <c r="S2399" s="4"/>
      <c r="T2399" s="4"/>
      <c r="U2399" s="4"/>
      <c r="V2399" s="4"/>
      <c r="W2399" s="4"/>
      <c r="X2399" s="4"/>
      <c r="Y2399" s="4"/>
      <c r="Z2399" s="4"/>
      <c r="AA2399" s="4"/>
      <c r="AB2399" s="4"/>
      <c r="AC2399" s="4"/>
      <c r="AD2399" s="20"/>
      <c r="AE2399" s="4"/>
      <c r="AF2399" s="4"/>
      <c r="AG2399" s="4"/>
      <c r="AH2399" s="4"/>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4"/>
      <c r="BH2399" s="4"/>
      <c r="BI2399" s="4"/>
      <c r="BJ2399" s="243" t="str">
        <f t="shared" si="191"/>
        <v/>
      </c>
      <c r="BK2399" s="4"/>
      <c r="BL2399" s="4"/>
      <c r="BM2399" s="4"/>
      <c r="BN2399" s="4"/>
      <c r="BO2399" s="4"/>
      <c r="BP2399" s="4"/>
      <c r="BQ2399" s="4"/>
      <c r="BR2399" s="4"/>
      <c r="BS2399" s="4"/>
      <c r="BT2399" s="4"/>
      <c r="BU2399" s="4"/>
      <c r="BV2399" s="4"/>
      <c r="BW2399" s="4"/>
      <c r="BX2399" s="4"/>
      <c r="BY2399" s="4"/>
      <c r="BZ2399" s="4"/>
      <c r="CA2399" s="4"/>
      <c r="CB2399" s="4"/>
      <c r="CC2399" s="4"/>
      <c r="CD2399" s="4"/>
      <c r="CE2399" s="4"/>
      <c r="CF2399" s="4"/>
      <c r="CG2399" s="4"/>
      <c r="CH2399" s="4"/>
      <c r="CI2399" s="4"/>
      <c r="CJ2399" s="4"/>
      <c r="CK2399" s="4"/>
      <c r="CL2399" s="4"/>
      <c r="CM2399" s="4"/>
    </row>
    <row r="2400" ht="14.25" customHeight="1">
      <c r="A2400" s="1"/>
      <c r="B2400" s="103" t="str">
        <f t="shared" si="4"/>
        <v>Thêm</v>
      </c>
      <c r="C2400" s="4"/>
      <c r="D2400" s="4"/>
      <c r="E2400" s="4"/>
      <c r="F2400" s="4"/>
      <c r="G2400" s="4"/>
      <c r="H2400" s="4"/>
      <c r="I2400" s="4"/>
      <c r="J2400" s="4"/>
      <c r="K2400" s="4"/>
      <c r="L2400" s="4"/>
      <c r="M2400" s="4"/>
      <c r="N2400" s="4"/>
      <c r="O2400" s="4"/>
      <c r="P2400" s="4"/>
      <c r="Q2400" s="4"/>
      <c r="R2400" s="4"/>
      <c r="S2400" s="4"/>
      <c r="T2400" s="4"/>
      <c r="U2400" s="4"/>
      <c r="V2400" s="4"/>
      <c r="W2400" s="4"/>
      <c r="X2400" s="4"/>
      <c r="Y2400" s="4"/>
      <c r="Z2400" s="4"/>
      <c r="AA2400" s="4"/>
      <c r="AB2400" s="4"/>
      <c r="AC2400" s="4"/>
      <c r="AD2400" s="20"/>
      <c r="AE2400" s="4"/>
      <c r="AF2400" s="4"/>
      <c r="AG2400" s="4"/>
      <c r="AH2400" s="4"/>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4"/>
      <c r="BH2400" s="4"/>
      <c r="BI2400" s="4"/>
      <c r="BJ2400" s="243" t="str">
        <f t="shared" si="191"/>
        <v/>
      </c>
      <c r="BK2400" s="4"/>
      <c r="BL2400" s="4"/>
      <c r="BM2400" s="4"/>
      <c r="BN2400" s="4"/>
      <c r="BO2400" s="4"/>
      <c r="BP2400" s="4"/>
      <c r="BQ2400" s="4"/>
      <c r="BR2400" s="4"/>
      <c r="BS2400" s="4"/>
      <c r="BT2400" s="4"/>
      <c r="BU2400" s="4"/>
      <c r="BV2400" s="4"/>
      <c r="BW2400" s="4"/>
      <c r="BX2400" s="4"/>
      <c r="BY2400" s="4"/>
      <c r="BZ2400" s="4"/>
      <c r="CA2400" s="4"/>
      <c r="CB2400" s="4"/>
      <c r="CC2400" s="4"/>
      <c r="CD2400" s="4"/>
      <c r="CE2400" s="4"/>
      <c r="CF2400" s="4"/>
      <c r="CG2400" s="4"/>
      <c r="CH2400" s="4"/>
      <c r="CI2400" s="4"/>
      <c r="CJ2400" s="4"/>
      <c r="CK2400" s="4"/>
      <c r="CL2400" s="4"/>
      <c r="CM2400" s="4"/>
    </row>
    <row r="2401" ht="14.25" customHeight="1">
      <c r="A2401" s="1"/>
      <c r="B2401" s="103" t="str">
        <f t="shared" si="4"/>
        <v>Thêm</v>
      </c>
      <c r="C2401" s="4"/>
      <c r="D2401" s="4"/>
      <c r="E2401" s="4"/>
      <c r="F2401" s="4"/>
      <c r="G2401" s="4"/>
      <c r="H2401" s="4"/>
      <c r="I2401" s="4"/>
      <c r="J2401" s="4"/>
      <c r="K2401" s="4"/>
      <c r="L2401" s="4"/>
      <c r="M2401" s="4"/>
      <c r="N2401" s="4"/>
      <c r="O2401" s="4"/>
      <c r="P2401" s="4"/>
      <c r="Q2401" s="4"/>
      <c r="R2401" s="4"/>
      <c r="S2401" s="4"/>
      <c r="T2401" s="4"/>
      <c r="U2401" s="4"/>
      <c r="V2401" s="4"/>
      <c r="W2401" s="4"/>
      <c r="X2401" s="4"/>
      <c r="Y2401" s="4"/>
      <c r="Z2401" s="4"/>
      <c r="AA2401" s="4"/>
      <c r="AB2401" s="4"/>
      <c r="AC2401" s="4"/>
      <c r="AD2401" s="20"/>
      <c r="AE2401" s="4"/>
      <c r="AF2401" s="4"/>
      <c r="AG2401" s="4"/>
      <c r="AH2401" s="4"/>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4"/>
      <c r="BH2401" s="4"/>
      <c r="BI2401" s="4"/>
      <c r="BJ2401" s="243" t="str">
        <f t="shared" si="191"/>
        <v/>
      </c>
      <c r="BK2401" s="4"/>
      <c r="BL2401" s="4"/>
      <c r="BM2401" s="4"/>
      <c r="BN2401" s="4"/>
      <c r="BO2401" s="4"/>
      <c r="BP2401" s="4"/>
      <c r="BQ2401" s="4"/>
      <c r="BR2401" s="4"/>
      <c r="BS2401" s="4"/>
      <c r="BT2401" s="4"/>
      <c r="BU2401" s="4"/>
      <c r="BV2401" s="4"/>
      <c r="BW2401" s="4"/>
      <c r="BX2401" s="4"/>
      <c r="BY2401" s="4"/>
      <c r="BZ2401" s="4"/>
      <c r="CA2401" s="4"/>
      <c r="CB2401" s="4"/>
      <c r="CC2401" s="4"/>
      <c r="CD2401" s="4"/>
      <c r="CE2401" s="4"/>
      <c r="CF2401" s="4"/>
      <c r="CG2401" s="4"/>
      <c r="CH2401" s="4"/>
      <c r="CI2401" s="4"/>
      <c r="CJ2401" s="4"/>
      <c r="CK2401" s="4"/>
      <c r="CL2401" s="4"/>
      <c r="CM2401" s="4"/>
    </row>
    <row r="2402" ht="14.25" customHeight="1">
      <c r="A2402" s="1"/>
      <c r="B2402" s="103" t="str">
        <f t="shared" si="4"/>
        <v>Thêm</v>
      </c>
      <c r="C2402" s="4"/>
      <c r="D2402" s="4"/>
      <c r="E2402" s="4"/>
      <c r="F2402" s="4"/>
      <c r="G2402" s="4"/>
      <c r="H2402" s="4"/>
      <c r="I2402" s="4"/>
      <c r="J2402" s="4"/>
      <c r="K2402" s="4"/>
      <c r="L2402" s="4"/>
      <c r="M2402" s="4"/>
      <c r="N2402" s="4"/>
      <c r="O2402" s="4"/>
      <c r="P2402" s="4"/>
      <c r="Q2402" s="4"/>
      <c r="R2402" s="4"/>
      <c r="S2402" s="4"/>
      <c r="T2402" s="4"/>
      <c r="U2402" s="4"/>
      <c r="V2402" s="4"/>
      <c r="W2402" s="4"/>
      <c r="X2402" s="4"/>
      <c r="Y2402" s="4"/>
      <c r="Z2402" s="4"/>
      <c r="AA2402" s="4"/>
      <c r="AB2402" s="4"/>
      <c r="AC2402" s="4"/>
      <c r="AD2402" s="20"/>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c r="BI2402" s="4"/>
      <c r="BJ2402" s="243" t="str">
        <f t="shared" si="191"/>
        <v/>
      </c>
      <c r="BK2402" s="4"/>
      <c r="BL2402" s="4"/>
      <c r="BM2402" s="4"/>
      <c r="BN2402" s="4"/>
      <c r="BO2402" s="4"/>
      <c r="BP2402" s="4"/>
      <c r="BQ2402" s="4"/>
      <c r="BR2402" s="4"/>
      <c r="BS2402" s="4"/>
      <c r="BT2402" s="4"/>
      <c r="BU2402" s="4"/>
      <c r="BV2402" s="4"/>
      <c r="BW2402" s="4"/>
      <c r="BX2402" s="4"/>
      <c r="BY2402" s="4"/>
      <c r="BZ2402" s="4"/>
      <c r="CA2402" s="4"/>
      <c r="CB2402" s="4"/>
      <c r="CC2402" s="4"/>
      <c r="CD2402" s="4"/>
      <c r="CE2402" s="4"/>
      <c r="CF2402" s="4"/>
      <c r="CG2402" s="4"/>
      <c r="CH2402" s="4"/>
      <c r="CI2402" s="4"/>
      <c r="CJ2402" s="4"/>
      <c r="CK2402" s="4"/>
      <c r="CL2402" s="4"/>
      <c r="CM2402" s="4"/>
    </row>
    <row r="2403" ht="14.25" customHeight="1">
      <c r="A2403" s="1"/>
      <c r="B2403" s="103" t="str">
        <f t="shared" si="4"/>
        <v>Thêm</v>
      </c>
      <c r="C2403" s="4"/>
      <c r="D2403" s="4"/>
      <c r="E2403" s="4"/>
      <c r="F2403" s="4"/>
      <c r="G2403" s="4"/>
      <c r="H2403" s="4"/>
      <c r="I2403" s="4"/>
      <c r="J2403" s="4"/>
      <c r="K2403" s="4"/>
      <c r="L2403" s="4"/>
      <c r="M2403" s="4"/>
      <c r="N2403" s="4"/>
      <c r="O2403" s="4"/>
      <c r="P2403" s="4"/>
      <c r="Q2403" s="4"/>
      <c r="R2403" s="4"/>
      <c r="S2403" s="4"/>
      <c r="T2403" s="4"/>
      <c r="U2403" s="4"/>
      <c r="V2403" s="4"/>
      <c r="W2403" s="4"/>
      <c r="X2403" s="4"/>
      <c r="Y2403" s="4"/>
      <c r="Z2403" s="4"/>
      <c r="AA2403" s="4"/>
      <c r="AB2403" s="4"/>
      <c r="AC2403" s="4"/>
      <c r="AD2403" s="20"/>
      <c r="AE2403" s="4"/>
      <c r="AF2403" s="4"/>
      <c r="AG2403" s="4"/>
      <c r="AH2403" s="4"/>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4"/>
      <c r="BH2403" s="4"/>
      <c r="BI2403" s="4"/>
      <c r="BJ2403" s="243" t="str">
        <f t="shared" si="191"/>
        <v/>
      </c>
      <c r="BK2403" s="4"/>
      <c r="BL2403" s="4"/>
      <c r="BM2403" s="4"/>
      <c r="BN2403" s="4"/>
      <c r="BO2403" s="4"/>
      <c r="BP2403" s="4"/>
      <c r="BQ2403" s="4"/>
      <c r="BR2403" s="4"/>
      <c r="BS2403" s="4"/>
      <c r="BT2403" s="4"/>
      <c r="BU2403" s="4"/>
      <c r="BV2403" s="4"/>
      <c r="BW2403" s="4"/>
      <c r="BX2403" s="4"/>
      <c r="BY2403" s="4"/>
      <c r="BZ2403" s="4"/>
      <c r="CA2403" s="4"/>
      <c r="CB2403" s="4"/>
      <c r="CC2403" s="4"/>
      <c r="CD2403" s="4"/>
      <c r="CE2403" s="4"/>
      <c r="CF2403" s="4"/>
      <c r="CG2403" s="4"/>
      <c r="CH2403" s="4"/>
      <c r="CI2403" s="4"/>
      <c r="CJ2403" s="4"/>
      <c r="CK2403" s="4"/>
      <c r="CL2403" s="4"/>
      <c r="CM2403" s="4"/>
    </row>
    <row r="2404" ht="14.25" customHeight="1">
      <c r="A2404" s="1"/>
      <c r="B2404" s="103" t="str">
        <f t="shared" si="4"/>
        <v>Thêm</v>
      </c>
      <c r="C2404" s="4"/>
      <c r="D2404" s="4"/>
      <c r="E2404" s="4"/>
      <c r="F2404" s="4"/>
      <c r="G2404" s="4"/>
      <c r="H2404" s="4"/>
      <c r="I2404" s="4"/>
      <c r="J2404" s="4"/>
      <c r="K2404" s="4"/>
      <c r="L2404" s="4"/>
      <c r="M2404" s="4"/>
      <c r="N2404" s="4"/>
      <c r="O2404" s="4"/>
      <c r="P2404" s="4"/>
      <c r="Q2404" s="4"/>
      <c r="R2404" s="4"/>
      <c r="S2404" s="4"/>
      <c r="T2404" s="4"/>
      <c r="U2404" s="4"/>
      <c r="V2404" s="4"/>
      <c r="W2404" s="4"/>
      <c r="X2404" s="4"/>
      <c r="Y2404" s="4"/>
      <c r="Z2404" s="4"/>
      <c r="AA2404" s="4"/>
      <c r="AB2404" s="4"/>
      <c r="AC2404" s="4"/>
      <c r="AD2404" s="20"/>
      <c r="AE2404" s="4"/>
      <c r="AF2404" s="4"/>
      <c r="AG2404" s="4"/>
      <c r="AH2404" s="4"/>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4"/>
      <c r="BH2404" s="4"/>
      <c r="BI2404" s="4"/>
      <c r="BJ2404" s="243" t="str">
        <f t="shared" si="191"/>
        <v/>
      </c>
      <c r="BK2404" s="4"/>
      <c r="BL2404" s="4"/>
      <c r="BM2404" s="4"/>
      <c r="BN2404" s="4"/>
      <c r="BO2404" s="4"/>
      <c r="BP2404" s="4"/>
      <c r="BQ2404" s="4"/>
      <c r="BR2404" s="4"/>
      <c r="BS2404" s="4"/>
      <c r="BT2404" s="4"/>
      <c r="BU2404" s="4"/>
      <c r="BV2404" s="4"/>
      <c r="BW2404" s="4"/>
      <c r="BX2404" s="4"/>
      <c r="BY2404" s="4"/>
      <c r="BZ2404" s="4"/>
      <c r="CA2404" s="4"/>
      <c r="CB2404" s="4"/>
      <c r="CC2404" s="4"/>
      <c r="CD2404" s="4"/>
      <c r="CE2404" s="4"/>
      <c r="CF2404" s="4"/>
      <c r="CG2404" s="4"/>
      <c r="CH2404" s="4"/>
      <c r="CI2404" s="4"/>
      <c r="CJ2404" s="4"/>
      <c r="CK2404" s="4"/>
      <c r="CL2404" s="4"/>
      <c r="CM2404" s="4"/>
    </row>
    <row r="2405" ht="14.25" customHeight="1">
      <c r="A2405" s="1"/>
      <c r="B2405" s="103" t="str">
        <f t="shared" si="4"/>
        <v>Thêm</v>
      </c>
      <c r="C2405" s="4"/>
      <c r="D2405" s="4"/>
      <c r="E2405" s="4"/>
      <c r="F2405" s="4"/>
      <c r="G2405" s="4"/>
      <c r="H2405" s="4"/>
      <c r="I2405" s="4"/>
      <c r="J2405" s="4"/>
      <c r="K2405" s="4"/>
      <c r="L2405" s="4"/>
      <c r="M2405" s="4"/>
      <c r="N2405" s="4"/>
      <c r="O2405" s="4"/>
      <c r="P2405" s="4"/>
      <c r="Q2405" s="4"/>
      <c r="R2405" s="4"/>
      <c r="S2405" s="4"/>
      <c r="T2405" s="4"/>
      <c r="U2405" s="4"/>
      <c r="V2405" s="4"/>
      <c r="W2405" s="4"/>
      <c r="X2405" s="4"/>
      <c r="Y2405" s="4"/>
      <c r="Z2405" s="4"/>
      <c r="AA2405" s="4"/>
      <c r="AB2405" s="4"/>
      <c r="AC2405" s="4"/>
      <c r="AD2405" s="20"/>
      <c r="AE2405" s="4"/>
      <c r="AF2405" s="4"/>
      <c r="AG2405" s="4"/>
      <c r="AH2405" s="4"/>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4"/>
      <c r="BH2405" s="4"/>
      <c r="BI2405" s="4"/>
      <c r="BJ2405" s="243" t="str">
        <f t="shared" si="191"/>
        <v/>
      </c>
      <c r="BK2405" s="4"/>
      <c r="BL2405" s="4"/>
      <c r="BM2405" s="4"/>
      <c r="BN2405" s="4"/>
      <c r="BO2405" s="4"/>
      <c r="BP2405" s="4"/>
      <c r="BQ2405" s="4"/>
      <c r="BR2405" s="4"/>
      <c r="BS2405" s="4"/>
      <c r="BT2405" s="4"/>
      <c r="BU2405" s="4"/>
      <c r="BV2405" s="4"/>
      <c r="BW2405" s="4"/>
      <c r="BX2405" s="4"/>
      <c r="BY2405" s="4"/>
      <c r="BZ2405" s="4"/>
      <c r="CA2405" s="4"/>
      <c r="CB2405" s="4"/>
      <c r="CC2405" s="4"/>
      <c r="CD2405" s="4"/>
      <c r="CE2405" s="4"/>
      <c r="CF2405" s="4"/>
      <c r="CG2405" s="4"/>
      <c r="CH2405" s="4"/>
      <c r="CI2405" s="4"/>
      <c r="CJ2405" s="4"/>
      <c r="CK2405" s="4"/>
      <c r="CL2405" s="4"/>
      <c r="CM2405" s="4"/>
    </row>
    <row r="2406" ht="14.25" customHeight="1">
      <c r="A2406" s="1"/>
      <c r="B2406" s="103" t="str">
        <f t="shared" si="4"/>
        <v>Thêm</v>
      </c>
      <c r="C2406" s="4"/>
      <c r="D2406" s="4"/>
      <c r="E2406" s="4"/>
      <c r="F2406" s="4"/>
      <c r="G2406" s="4"/>
      <c r="H2406" s="4"/>
      <c r="I2406" s="4"/>
      <c r="J2406" s="4"/>
      <c r="K2406" s="4"/>
      <c r="L2406" s="4"/>
      <c r="M2406" s="4"/>
      <c r="N2406" s="4"/>
      <c r="O2406" s="4"/>
      <c r="P2406" s="4"/>
      <c r="Q2406" s="4"/>
      <c r="R2406" s="4"/>
      <c r="S2406" s="4"/>
      <c r="T2406" s="4"/>
      <c r="U2406" s="4"/>
      <c r="V2406" s="4"/>
      <c r="W2406" s="4"/>
      <c r="X2406" s="4"/>
      <c r="Y2406" s="4"/>
      <c r="Z2406" s="4"/>
      <c r="AA2406" s="4"/>
      <c r="AB2406" s="4"/>
      <c r="AC2406" s="4"/>
      <c r="AD2406" s="20"/>
      <c r="AE2406" s="4"/>
      <c r="AF2406" s="4"/>
      <c r="AG2406" s="4"/>
      <c r="AH2406" s="4"/>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243" t="str">
        <f t="shared" si="191"/>
        <v/>
      </c>
      <c r="BK2406" s="4"/>
      <c r="BL2406" s="4"/>
      <c r="BM2406" s="4"/>
      <c r="BN2406" s="4"/>
      <c r="BO2406" s="4"/>
      <c r="BP2406" s="4"/>
      <c r="BQ2406" s="4"/>
      <c r="BR2406" s="4"/>
      <c r="BS2406" s="4"/>
      <c r="BT2406" s="4"/>
      <c r="BU2406" s="4"/>
      <c r="BV2406" s="4"/>
      <c r="BW2406" s="4"/>
      <c r="BX2406" s="4"/>
      <c r="BY2406" s="4"/>
      <c r="BZ2406" s="4"/>
      <c r="CA2406" s="4"/>
      <c r="CB2406" s="4"/>
      <c r="CC2406" s="4"/>
      <c r="CD2406" s="4"/>
      <c r="CE2406" s="4"/>
      <c r="CF2406" s="4"/>
      <c r="CG2406" s="4"/>
      <c r="CH2406" s="4"/>
      <c r="CI2406" s="4"/>
      <c r="CJ2406" s="4"/>
      <c r="CK2406" s="4"/>
      <c r="CL2406" s="4"/>
      <c r="CM2406" s="4"/>
    </row>
    <row r="2407" ht="14.25" customHeight="1">
      <c r="A2407" s="1"/>
      <c r="B2407" s="103" t="str">
        <f t="shared" si="4"/>
        <v>Thêm</v>
      </c>
      <c r="C2407" s="4"/>
      <c r="D2407" s="4"/>
      <c r="E2407" s="4"/>
      <c r="F2407" s="4"/>
      <c r="G2407" s="4"/>
      <c r="H2407" s="4"/>
      <c r="I2407" s="4"/>
      <c r="J2407" s="4"/>
      <c r="K2407" s="4"/>
      <c r="L2407" s="4"/>
      <c r="M2407" s="4"/>
      <c r="N2407" s="4"/>
      <c r="O2407" s="4"/>
      <c r="P2407" s="4"/>
      <c r="Q2407" s="4"/>
      <c r="R2407" s="4"/>
      <c r="S2407" s="4"/>
      <c r="T2407" s="4"/>
      <c r="U2407" s="4"/>
      <c r="V2407" s="4"/>
      <c r="W2407" s="4"/>
      <c r="X2407" s="4"/>
      <c r="Y2407" s="4"/>
      <c r="Z2407" s="4"/>
      <c r="AA2407" s="4"/>
      <c r="AB2407" s="4"/>
      <c r="AC2407" s="4"/>
      <c r="AD2407" s="20"/>
      <c r="AE2407" s="4"/>
      <c r="AF2407" s="4"/>
      <c r="AG2407" s="4"/>
      <c r="AH2407" s="4"/>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c r="BI2407" s="4"/>
      <c r="BJ2407" s="243" t="str">
        <f t="shared" si="191"/>
        <v/>
      </c>
      <c r="BK2407" s="4"/>
      <c r="BL2407" s="4"/>
      <c r="BM2407" s="4"/>
      <c r="BN2407" s="4"/>
      <c r="BO2407" s="4"/>
      <c r="BP2407" s="4"/>
      <c r="BQ2407" s="4"/>
      <c r="BR2407" s="4"/>
      <c r="BS2407" s="4"/>
      <c r="BT2407" s="4"/>
      <c r="BU2407" s="4"/>
      <c r="BV2407" s="4"/>
      <c r="BW2407" s="4"/>
      <c r="BX2407" s="4"/>
      <c r="BY2407" s="4"/>
      <c r="BZ2407" s="4"/>
      <c r="CA2407" s="4"/>
      <c r="CB2407" s="4"/>
      <c r="CC2407" s="4"/>
      <c r="CD2407" s="4"/>
      <c r="CE2407" s="4"/>
      <c r="CF2407" s="4"/>
      <c r="CG2407" s="4"/>
      <c r="CH2407" s="4"/>
      <c r="CI2407" s="4"/>
      <c r="CJ2407" s="4"/>
      <c r="CK2407" s="4"/>
      <c r="CL2407" s="4"/>
      <c r="CM2407" s="4"/>
    </row>
    <row r="2408" ht="14.25" customHeight="1">
      <c r="A2408" s="1"/>
      <c r="B2408" s="103" t="str">
        <f t="shared" si="4"/>
        <v>Thêm</v>
      </c>
      <c r="C2408" s="4"/>
      <c r="D2408" s="4"/>
      <c r="E2408" s="4"/>
      <c r="F2408" s="4"/>
      <c r="G2408" s="4"/>
      <c r="H2408" s="4"/>
      <c r="I2408" s="4"/>
      <c r="J2408" s="4"/>
      <c r="K2408" s="4"/>
      <c r="L2408" s="4"/>
      <c r="M2408" s="4"/>
      <c r="N2408" s="4"/>
      <c r="O2408" s="4"/>
      <c r="P2408" s="4"/>
      <c r="Q2408" s="4"/>
      <c r="R2408" s="4"/>
      <c r="S2408" s="4"/>
      <c r="T2408" s="4"/>
      <c r="U2408" s="4"/>
      <c r="V2408" s="4"/>
      <c r="W2408" s="4"/>
      <c r="X2408" s="4"/>
      <c r="Y2408" s="4"/>
      <c r="Z2408" s="4"/>
      <c r="AA2408" s="4"/>
      <c r="AB2408" s="4"/>
      <c r="AC2408" s="4"/>
      <c r="AD2408" s="20"/>
      <c r="AE2408" s="4"/>
      <c r="AF2408" s="4"/>
      <c r="AG2408" s="4"/>
      <c r="AH2408" s="4"/>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4"/>
      <c r="BH2408" s="4"/>
      <c r="BI2408" s="4"/>
      <c r="BJ2408" s="243" t="str">
        <f t="shared" si="191"/>
        <v/>
      </c>
      <c r="BK2408" s="4"/>
      <c r="BL2408" s="4"/>
      <c r="BM2408" s="4"/>
      <c r="BN2408" s="4"/>
      <c r="BO2408" s="4"/>
      <c r="BP2408" s="4"/>
      <c r="BQ2408" s="4"/>
      <c r="BR2408" s="4"/>
      <c r="BS2408" s="4"/>
      <c r="BT2408" s="4"/>
      <c r="BU2408" s="4"/>
      <c r="BV2408" s="4"/>
      <c r="BW2408" s="4"/>
      <c r="BX2408" s="4"/>
      <c r="BY2408" s="4"/>
      <c r="BZ2408" s="4"/>
      <c r="CA2408" s="4"/>
      <c r="CB2408" s="4"/>
      <c r="CC2408" s="4"/>
      <c r="CD2408" s="4"/>
      <c r="CE2408" s="4"/>
      <c r="CF2408" s="4"/>
      <c r="CG2408" s="4"/>
      <c r="CH2408" s="4"/>
      <c r="CI2408" s="4"/>
      <c r="CJ2408" s="4"/>
      <c r="CK2408" s="4"/>
      <c r="CL2408" s="4"/>
      <c r="CM2408" s="4"/>
    </row>
    <row r="2409" ht="14.25" customHeight="1">
      <c r="A2409" s="1"/>
      <c r="B2409" s="103" t="str">
        <f t="shared" si="4"/>
        <v>Thêm</v>
      </c>
      <c r="C2409" s="4"/>
      <c r="D2409" s="4"/>
      <c r="E2409" s="4"/>
      <c r="F2409" s="4"/>
      <c r="G2409" s="4"/>
      <c r="H2409" s="4"/>
      <c r="I2409" s="4"/>
      <c r="J2409" s="4"/>
      <c r="K2409" s="4"/>
      <c r="L2409" s="4"/>
      <c r="M2409" s="4"/>
      <c r="N2409" s="4"/>
      <c r="O2409" s="4"/>
      <c r="P2409" s="4"/>
      <c r="Q2409" s="4"/>
      <c r="R2409" s="4"/>
      <c r="S2409" s="4"/>
      <c r="T2409" s="4"/>
      <c r="U2409" s="4"/>
      <c r="V2409" s="4"/>
      <c r="W2409" s="4"/>
      <c r="X2409" s="4"/>
      <c r="Y2409" s="4"/>
      <c r="Z2409" s="4"/>
      <c r="AA2409" s="4"/>
      <c r="AB2409" s="4"/>
      <c r="AC2409" s="4"/>
      <c r="AD2409" s="20"/>
      <c r="AE2409" s="4"/>
      <c r="AF2409" s="4"/>
      <c r="AG2409" s="4"/>
      <c r="AH2409" s="4"/>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4"/>
      <c r="BH2409" s="4"/>
      <c r="BI2409" s="4"/>
      <c r="BJ2409" s="243" t="str">
        <f t="shared" si="191"/>
        <v/>
      </c>
      <c r="BK2409" s="4"/>
      <c r="BL2409" s="4"/>
      <c r="BM2409" s="4"/>
      <c r="BN2409" s="4"/>
      <c r="BO2409" s="4"/>
      <c r="BP2409" s="4"/>
      <c r="BQ2409" s="4"/>
      <c r="BR2409" s="4"/>
      <c r="BS2409" s="4"/>
      <c r="BT2409" s="4"/>
      <c r="BU2409" s="4"/>
      <c r="BV2409" s="4"/>
      <c r="BW2409" s="4"/>
      <c r="BX2409" s="4"/>
      <c r="BY2409" s="4"/>
      <c r="BZ2409" s="4"/>
      <c r="CA2409" s="4"/>
      <c r="CB2409" s="4"/>
      <c r="CC2409" s="4"/>
      <c r="CD2409" s="4"/>
      <c r="CE2409" s="4"/>
      <c r="CF2409" s="4"/>
      <c r="CG2409" s="4"/>
      <c r="CH2409" s="4"/>
      <c r="CI2409" s="4"/>
      <c r="CJ2409" s="4"/>
      <c r="CK2409" s="4"/>
      <c r="CL2409" s="4"/>
      <c r="CM2409" s="4"/>
    </row>
    <row r="2410" ht="14.25" customHeight="1">
      <c r="A2410" s="1"/>
      <c r="B2410" s="103" t="str">
        <f t="shared" si="4"/>
        <v>Thêm</v>
      </c>
      <c r="C2410" s="4"/>
      <c r="D2410" s="4"/>
      <c r="E2410" s="4"/>
      <c r="F2410" s="4"/>
      <c r="G2410" s="4"/>
      <c r="H2410" s="4"/>
      <c r="I2410" s="4"/>
      <c r="J2410" s="4"/>
      <c r="K2410" s="4"/>
      <c r="L2410" s="4"/>
      <c r="M2410" s="4"/>
      <c r="N2410" s="4"/>
      <c r="O2410" s="4"/>
      <c r="P2410" s="4"/>
      <c r="Q2410" s="4"/>
      <c r="R2410" s="4"/>
      <c r="S2410" s="4"/>
      <c r="T2410" s="4"/>
      <c r="U2410" s="4"/>
      <c r="V2410" s="4"/>
      <c r="W2410" s="4"/>
      <c r="X2410" s="4"/>
      <c r="Y2410" s="4"/>
      <c r="Z2410" s="4"/>
      <c r="AA2410" s="4"/>
      <c r="AB2410" s="4"/>
      <c r="AC2410" s="4"/>
      <c r="AD2410" s="20"/>
      <c r="AE2410" s="4"/>
      <c r="AF2410" s="4"/>
      <c r="AG2410" s="4"/>
      <c r="AH2410" s="4"/>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c r="BI2410" s="4"/>
      <c r="BJ2410" s="243" t="str">
        <f t="shared" si="191"/>
        <v/>
      </c>
      <c r="BK2410" s="4"/>
      <c r="BL2410" s="4"/>
      <c r="BM2410" s="4"/>
      <c r="BN2410" s="4"/>
      <c r="BO2410" s="4"/>
      <c r="BP2410" s="4"/>
      <c r="BQ2410" s="4"/>
      <c r="BR2410" s="4"/>
      <c r="BS2410" s="4"/>
      <c r="BT2410" s="4"/>
      <c r="BU2410" s="4"/>
      <c r="BV2410" s="4"/>
      <c r="BW2410" s="4"/>
      <c r="BX2410" s="4"/>
      <c r="BY2410" s="4"/>
      <c r="BZ2410" s="4"/>
      <c r="CA2410" s="4"/>
      <c r="CB2410" s="4"/>
      <c r="CC2410" s="4"/>
      <c r="CD2410" s="4"/>
      <c r="CE2410" s="4"/>
      <c r="CF2410" s="4"/>
      <c r="CG2410" s="4"/>
      <c r="CH2410" s="4"/>
      <c r="CI2410" s="4"/>
      <c r="CJ2410" s="4"/>
      <c r="CK2410" s="4"/>
      <c r="CL2410" s="4"/>
      <c r="CM2410" s="4"/>
    </row>
    <row r="2411" ht="14.25" customHeight="1">
      <c r="A2411" s="1"/>
      <c r="B2411" s="103" t="str">
        <f t="shared" si="4"/>
        <v>Thêm</v>
      </c>
      <c r="C2411" s="4"/>
      <c r="D2411" s="4"/>
      <c r="E2411" s="4"/>
      <c r="F2411" s="4"/>
      <c r="G2411" s="4"/>
      <c r="H2411" s="4"/>
      <c r="I2411" s="4"/>
      <c r="J2411" s="4"/>
      <c r="K2411" s="4"/>
      <c r="L2411" s="4"/>
      <c r="M2411" s="4"/>
      <c r="N2411" s="4"/>
      <c r="O2411" s="4"/>
      <c r="P2411" s="4"/>
      <c r="Q2411" s="4"/>
      <c r="R2411" s="4"/>
      <c r="S2411" s="4"/>
      <c r="T2411" s="4"/>
      <c r="U2411" s="4"/>
      <c r="V2411" s="4"/>
      <c r="W2411" s="4"/>
      <c r="X2411" s="4"/>
      <c r="Y2411" s="4"/>
      <c r="Z2411" s="4"/>
      <c r="AA2411" s="4"/>
      <c r="AB2411" s="4"/>
      <c r="AC2411" s="4"/>
      <c r="AD2411" s="20"/>
      <c r="AE2411" s="4"/>
      <c r="AF2411" s="4"/>
      <c r="AG2411" s="4"/>
      <c r="AH2411" s="4"/>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c r="BI2411" s="4"/>
      <c r="BJ2411" s="243" t="str">
        <f t="shared" si="191"/>
        <v/>
      </c>
      <c r="BK2411" s="4"/>
      <c r="BL2411" s="4"/>
      <c r="BM2411" s="4"/>
      <c r="BN2411" s="4"/>
      <c r="BO2411" s="4"/>
      <c r="BP2411" s="4"/>
      <c r="BQ2411" s="4"/>
      <c r="BR2411" s="4"/>
      <c r="BS2411" s="4"/>
      <c r="BT2411" s="4"/>
      <c r="BU2411" s="4"/>
      <c r="BV2411" s="4"/>
      <c r="BW2411" s="4"/>
      <c r="BX2411" s="4"/>
      <c r="BY2411" s="4"/>
      <c r="BZ2411" s="4"/>
      <c r="CA2411" s="4"/>
      <c r="CB2411" s="4"/>
      <c r="CC2411" s="4"/>
      <c r="CD2411" s="4"/>
      <c r="CE2411" s="4"/>
      <c r="CF2411" s="4"/>
      <c r="CG2411" s="4"/>
      <c r="CH2411" s="4"/>
      <c r="CI2411" s="4"/>
      <c r="CJ2411" s="4"/>
      <c r="CK2411" s="4"/>
      <c r="CL2411" s="4"/>
      <c r="CM2411" s="4"/>
    </row>
    <row r="2412" ht="14.25" customHeight="1">
      <c r="A2412" s="1"/>
      <c r="B2412" s="103" t="str">
        <f t="shared" si="4"/>
        <v>Thêm</v>
      </c>
      <c r="C2412" s="4"/>
      <c r="D2412" s="4"/>
      <c r="E2412" s="4"/>
      <c r="F2412" s="4"/>
      <c r="G2412" s="4"/>
      <c r="H2412" s="4"/>
      <c r="I2412" s="4"/>
      <c r="J2412" s="4"/>
      <c r="K2412" s="4"/>
      <c r="L2412" s="4"/>
      <c r="M2412" s="4"/>
      <c r="N2412" s="4"/>
      <c r="O2412" s="4"/>
      <c r="P2412" s="4"/>
      <c r="Q2412" s="4"/>
      <c r="R2412" s="4"/>
      <c r="S2412" s="4"/>
      <c r="T2412" s="4"/>
      <c r="U2412" s="4"/>
      <c r="V2412" s="4"/>
      <c r="W2412" s="4"/>
      <c r="X2412" s="4"/>
      <c r="Y2412" s="4"/>
      <c r="Z2412" s="4"/>
      <c r="AA2412" s="4"/>
      <c r="AB2412" s="4"/>
      <c r="AC2412" s="4"/>
      <c r="AD2412" s="20"/>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c r="BI2412" s="4"/>
      <c r="BJ2412" s="243" t="str">
        <f t="shared" si="191"/>
        <v/>
      </c>
      <c r="BK2412" s="4"/>
      <c r="BL2412" s="4"/>
      <c r="BM2412" s="4"/>
      <c r="BN2412" s="4"/>
      <c r="BO2412" s="4"/>
      <c r="BP2412" s="4"/>
      <c r="BQ2412" s="4"/>
      <c r="BR2412" s="4"/>
      <c r="BS2412" s="4"/>
      <c r="BT2412" s="4"/>
      <c r="BU2412" s="4"/>
      <c r="BV2412" s="4"/>
      <c r="BW2412" s="4"/>
      <c r="BX2412" s="4"/>
      <c r="BY2412" s="4"/>
      <c r="BZ2412" s="4"/>
      <c r="CA2412" s="4"/>
      <c r="CB2412" s="4"/>
      <c r="CC2412" s="4"/>
      <c r="CD2412" s="4"/>
      <c r="CE2412" s="4"/>
      <c r="CF2412" s="4"/>
      <c r="CG2412" s="4"/>
      <c r="CH2412" s="4"/>
      <c r="CI2412" s="4"/>
      <c r="CJ2412" s="4"/>
      <c r="CK2412" s="4"/>
      <c r="CL2412" s="4"/>
      <c r="CM2412" s="4"/>
    </row>
    <row r="2413" ht="14.25" customHeight="1">
      <c r="A2413" s="1"/>
      <c r="B2413" s="103" t="str">
        <f t="shared" si="4"/>
        <v>Thêm</v>
      </c>
      <c r="C2413" s="4"/>
      <c r="D2413" s="4"/>
      <c r="E2413" s="4"/>
      <c r="F2413" s="4"/>
      <c r="G2413" s="4"/>
      <c r="H2413" s="4"/>
      <c r="I2413" s="4"/>
      <c r="J2413" s="4"/>
      <c r="K2413" s="4"/>
      <c r="L2413" s="4"/>
      <c r="M2413" s="4"/>
      <c r="N2413" s="4"/>
      <c r="O2413" s="4"/>
      <c r="P2413" s="4"/>
      <c r="Q2413" s="4"/>
      <c r="R2413" s="4"/>
      <c r="S2413" s="4"/>
      <c r="T2413" s="4"/>
      <c r="U2413" s="4"/>
      <c r="V2413" s="4"/>
      <c r="W2413" s="4"/>
      <c r="X2413" s="4"/>
      <c r="Y2413" s="4"/>
      <c r="Z2413" s="4"/>
      <c r="AA2413" s="4"/>
      <c r="AB2413" s="4"/>
      <c r="AC2413" s="4"/>
      <c r="AD2413" s="20"/>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c r="BI2413" s="4"/>
      <c r="BJ2413" s="243" t="str">
        <f t="shared" si="191"/>
        <v/>
      </c>
      <c r="BK2413" s="4"/>
      <c r="BL2413" s="4"/>
      <c r="BM2413" s="4"/>
      <c r="BN2413" s="4"/>
      <c r="BO2413" s="4"/>
      <c r="BP2413" s="4"/>
      <c r="BQ2413" s="4"/>
      <c r="BR2413" s="4"/>
      <c r="BS2413" s="4"/>
      <c r="BT2413" s="4"/>
      <c r="BU2413" s="4"/>
      <c r="BV2413" s="4"/>
      <c r="BW2413" s="4"/>
      <c r="BX2413" s="4"/>
      <c r="BY2413" s="4"/>
      <c r="BZ2413" s="4"/>
      <c r="CA2413" s="4"/>
      <c r="CB2413" s="4"/>
      <c r="CC2413" s="4"/>
      <c r="CD2413" s="4"/>
      <c r="CE2413" s="4"/>
      <c r="CF2413" s="4"/>
      <c r="CG2413" s="4"/>
      <c r="CH2413" s="4"/>
      <c r="CI2413" s="4"/>
      <c r="CJ2413" s="4"/>
      <c r="CK2413" s="4"/>
      <c r="CL2413" s="4"/>
      <c r="CM2413" s="4"/>
    </row>
    <row r="2414" ht="14.25" customHeight="1">
      <c r="A2414" s="1"/>
      <c r="B2414" s="103" t="str">
        <f t="shared" si="4"/>
        <v>Thêm</v>
      </c>
      <c r="C2414" s="4"/>
      <c r="D2414" s="4"/>
      <c r="E2414" s="4"/>
      <c r="F2414" s="4"/>
      <c r="G2414" s="4"/>
      <c r="H2414" s="4"/>
      <c r="I2414" s="4"/>
      <c r="J2414" s="4"/>
      <c r="K2414" s="4"/>
      <c r="L2414" s="4"/>
      <c r="M2414" s="4"/>
      <c r="N2414" s="4"/>
      <c r="O2414" s="4"/>
      <c r="P2414" s="4"/>
      <c r="Q2414" s="4"/>
      <c r="R2414" s="4"/>
      <c r="S2414" s="4"/>
      <c r="T2414" s="4"/>
      <c r="U2414" s="4"/>
      <c r="V2414" s="4"/>
      <c r="W2414" s="4"/>
      <c r="X2414" s="4"/>
      <c r="Y2414" s="4"/>
      <c r="Z2414" s="4"/>
      <c r="AA2414" s="4"/>
      <c r="AB2414" s="4"/>
      <c r="AC2414" s="4"/>
      <c r="AD2414" s="20"/>
      <c r="AE2414" s="4"/>
      <c r="AF2414" s="4"/>
      <c r="AG2414" s="4"/>
      <c r="AH2414" s="4"/>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4"/>
      <c r="BH2414" s="4"/>
      <c r="BI2414" s="4"/>
      <c r="BJ2414" s="243" t="str">
        <f t="shared" si="191"/>
        <v/>
      </c>
      <c r="BK2414" s="4"/>
      <c r="BL2414" s="4"/>
      <c r="BM2414" s="4"/>
      <c r="BN2414" s="4"/>
      <c r="BO2414" s="4"/>
      <c r="BP2414" s="4"/>
      <c r="BQ2414" s="4"/>
      <c r="BR2414" s="4"/>
      <c r="BS2414" s="4"/>
      <c r="BT2414" s="4"/>
      <c r="BU2414" s="4"/>
      <c r="BV2414" s="4"/>
      <c r="BW2414" s="4"/>
      <c r="BX2414" s="4"/>
      <c r="BY2414" s="4"/>
      <c r="BZ2414" s="4"/>
      <c r="CA2414" s="4"/>
      <c r="CB2414" s="4"/>
      <c r="CC2414" s="4"/>
      <c r="CD2414" s="4"/>
      <c r="CE2414" s="4"/>
      <c r="CF2414" s="4"/>
      <c r="CG2414" s="4"/>
      <c r="CH2414" s="4"/>
      <c r="CI2414" s="4"/>
      <c r="CJ2414" s="4"/>
      <c r="CK2414" s="4"/>
      <c r="CL2414" s="4"/>
      <c r="CM2414" s="4"/>
    </row>
    <row r="2415" ht="14.25" customHeight="1">
      <c r="A2415" s="1"/>
      <c r="B2415" s="103" t="str">
        <f t="shared" si="4"/>
        <v>Thêm</v>
      </c>
      <c r="C2415" s="4"/>
      <c r="D2415" s="4"/>
      <c r="E2415" s="4"/>
      <c r="F2415" s="4"/>
      <c r="G2415" s="4"/>
      <c r="H2415" s="4"/>
      <c r="I2415" s="4"/>
      <c r="J2415" s="4"/>
      <c r="K2415" s="4"/>
      <c r="L2415" s="4"/>
      <c r="M2415" s="4"/>
      <c r="N2415" s="4"/>
      <c r="O2415" s="4"/>
      <c r="P2415" s="4"/>
      <c r="Q2415" s="4"/>
      <c r="R2415" s="4"/>
      <c r="S2415" s="4"/>
      <c r="T2415" s="4"/>
      <c r="U2415" s="4"/>
      <c r="V2415" s="4"/>
      <c r="W2415" s="4"/>
      <c r="X2415" s="4"/>
      <c r="Y2415" s="4"/>
      <c r="Z2415" s="4"/>
      <c r="AA2415" s="4"/>
      <c r="AB2415" s="4"/>
      <c r="AC2415" s="4"/>
      <c r="AD2415" s="20"/>
      <c r="AE2415" s="4"/>
      <c r="AF2415" s="4"/>
      <c r="AG2415" s="4"/>
      <c r="AH2415" s="4"/>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4"/>
      <c r="BH2415" s="4"/>
      <c r="BI2415" s="4"/>
      <c r="BJ2415" s="243" t="str">
        <f t="shared" si="191"/>
        <v/>
      </c>
      <c r="BK2415" s="4"/>
      <c r="BL2415" s="4"/>
      <c r="BM2415" s="4"/>
      <c r="BN2415" s="4"/>
      <c r="BO2415" s="4"/>
      <c r="BP2415" s="4"/>
      <c r="BQ2415" s="4"/>
      <c r="BR2415" s="4"/>
      <c r="BS2415" s="4"/>
      <c r="BT2415" s="4"/>
      <c r="BU2415" s="4"/>
      <c r="BV2415" s="4"/>
      <c r="BW2415" s="4"/>
      <c r="BX2415" s="4"/>
      <c r="BY2415" s="4"/>
      <c r="BZ2415" s="4"/>
      <c r="CA2415" s="4"/>
      <c r="CB2415" s="4"/>
      <c r="CC2415" s="4"/>
      <c r="CD2415" s="4"/>
      <c r="CE2415" s="4"/>
      <c r="CF2415" s="4"/>
      <c r="CG2415" s="4"/>
      <c r="CH2415" s="4"/>
      <c r="CI2415" s="4"/>
      <c r="CJ2415" s="4"/>
      <c r="CK2415" s="4"/>
      <c r="CL2415" s="4"/>
      <c r="CM2415" s="4"/>
    </row>
    <row r="2416" ht="14.25" customHeight="1">
      <c r="A2416" s="1"/>
      <c r="B2416" s="103" t="str">
        <f t="shared" si="4"/>
        <v>Thêm</v>
      </c>
      <c r="C2416" s="4"/>
      <c r="D2416" s="4"/>
      <c r="E2416" s="4"/>
      <c r="F2416" s="4"/>
      <c r="G2416" s="4"/>
      <c r="H2416" s="4"/>
      <c r="I2416" s="4"/>
      <c r="J2416" s="4"/>
      <c r="K2416" s="4"/>
      <c r="L2416" s="4"/>
      <c r="M2416" s="4"/>
      <c r="N2416" s="4"/>
      <c r="O2416" s="4"/>
      <c r="P2416" s="4"/>
      <c r="Q2416" s="4"/>
      <c r="R2416" s="4"/>
      <c r="S2416" s="4"/>
      <c r="T2416" s="4"/>
      <c r="U2416" s="4"/>
      <c r="V2416" s="4"/>
      <c r="W2416" s="4"/>
      <c r="X2416" s="4"/>
      <c r="Y2416" s="4"/>
      <c r="Z2416" s="4"/>
      <c r="AA2416" s="4"/>
      <c r="AB2416" s="4"/>
      <c r="AC2416" s="4"/>
      <c r="AD2416" s="20"/>
      <c r="AE2416" s="4"/>
      <c r="AF2416" s="4"/>
      <c r="AG2416" s="4"/>
      <c r="AH2416" s="4"/>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4"/>
      <c r="BH2416" s="4"/>
      <c r="BI2416" s="4"/>
      <c r="BJ2416" s="243" t="str">
        <f t="shared" si="191"/>
        <v/>
      </c>
      <c r="BK2416" s="4"/>
      <c r="BL2416" s="4"/>
      <c r="BM2416" s="4"/>
      <c r="BN2416" s="4"/>
      <c r="BO2416" s="4"/>
      <c r="BP2416" s="4"/>
      <c r="BQ2416" s="4"/>
      <c r="BR2416" s="4"/>
      <c r="BS2416" s="4"/>
      <c r="BT2416" s="4"/>
      <c r="BU2416" s="4"/>
      <c r="BV2416" s="4"/>
      <c r="BW2416" s="4"/>
      <c r="BX2416" s="4"/>
      <c r="BY2416" s="4"/>
      <c r="BZ2416" s="4"/>
      <c r="CA2416" s="4"/>
      <c r="CB2416" s="4"/>
      <c r="CC2416" s="4"/>
      <c r="CD2416" s="4"/>
      <c r="CE2416" s="4"/>
      <c r="CF2416" s="4"/>
      <c r="CG2416" s="4"/>
      <c r="CH2416" s="4"/>
      <c r="CI2416" s="4"/>
      <c r="CJ2416" s="4"/>
      <c r="CK2416" s="4"/>
      <c r="CL2416" s="4"/>
      <c r="CM2416" s="4"/>
    </row>
    <row r="2417" ht="14.25" customHeight="1">
      <c r="A2417" s="1"/>
      <c r="B2417" s="103" t="str">
        <f t="shared" si="4"/>
        <v>Thêm</v>
      </c>
      <c r="C2417" s="4"/>
      <c r="D2417" s="4"/>
      <c r="E2417" s="4"/>
      <c r="F2417" s="4"/>
      <c r="G2417" s="4"/>
      <c r="H2417" s="4"/>
      <c r="I2417" s="4"/>
      <c r="J2417" s="4"/>
      <c r="K2417" s="4"/>
      <c r="L2417" s="4"/>
      <c r="M2417" s="4"/>
      <c r="N2417" s="4"/>
      <c r="O2417" s="4"/>
      <c r="P2417" s="4"/>
      <c r="Q2417" s="4"/>
      <c r="R2417" s="4"/>
      <c r="S2417" s="4"/>
      <c r="T2417" s="4"/>
      <c r="U2417" s="4"/>
      <c r="V2417" s="4"/>
      <c r="W2417" s="4"/>
      <c r="X2417" s="4"/>
      <c r="Y2417" s="4"/>
      <c r="Z2417" s="4"/>
      <c r="AA2417" s="4"/>
      <c r="AB2417" s="4"/>
      <c r="AC2417" s="4"/>
      <c r="AD2417" s="20"/>
      <c r="AE2417" s="4"/>
      <c r="AF2417" s="4"/>
      <c r="AG2417" s="4"/>
      <c r="AH2417" s="4"/>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4"/>
      <c r="BH2417" s="4"/>
      <c r="BI2417" s="4"/>
      <c r="BJ2417" s="243" t="str">
        <f t="shared" si="191"/>
        <v/>
      </c>
      <c r="BK2417" s="4"/>
      <c r="BL2417" s="4"/>
      <c r="BM2417" s="4"/>
      <c r="BN2417" s="4"/>
      <c r="BO2417" s="4"/>
      <c r="BP2417" s="4"/>
      <c r="BQ2417" s="4"/>
      <c r="BR2417" s="4"/>
      <c r="BS2417" s="4"/>
      <c r="BT2417" s="4"/>
      <c r="BU2417" s="4"/>
      <c r="BV2417" s="4"/>
      <c r="BW2417" s="4"/>
      <c r="BX2417" s="4"/>
      <c r="BY2417" s="4"/>
      <c r="BZ2417" s="4"/>
      <c r="CA2417" s="4"/>
      <c r="CB2417" s="4"/>
      <c r="CC2417" s="4"/>
      <c r="CD2417" s="4"/>
      <c r="CE2417" s="4"/>
      <c r="CF2417" s="4"/>
      <c r="CG2417" s="4"/>
      <c r="CH2417" s="4"/>
      <c r="CI2417" s="4"/>
      <c r="CJ2417" s="4"/>
      <c r="CK2417" s="4"/>
      <c r="CL2417" s="4"/>
      <c r="CM2417" s="4"/>
    </row>
    <row r="2418" ht="14.25" customHeight="1">
      <c r="A2418" s="1"/>
      <c r="B2418" s="103" t="str">
        <f t="shared" si="4"/>
        <v>Thêm</v>
      </c>
      <c r="C2418" s="4"/>
      <c r="D2418" s="4"/>
      <c r="E2418" s="4"/>
      <c r="F2418" s="4"/>
      <c r="G2418" s="4"/>
      <c r="H2418" s="4"/>
      <c r="I2418" s="4"/>
      <c r="J2418" s="4"/>
      <c r="K2418" s="4"/>
      <c r="L2418" s="4"/>
      <c r="M2418" s="4"/>
      <c r="N2418" s="4"/>
      <c r="O2418" s="4"/>
      <c r="P2418" s="4"/>
      <c r="Q2418" s="4"/>
      <c r="R2418" s="4"/>
      <c r="S2418" s="4"/>
      <c r="T2418" s="4"/>
      <c r="U2418" s="4"/>
      <c r="V2418" s="4"/>
      <c r="W2418" s="4"/>
      <c r="X2418" s="4"/>
      <c r="Y2418" s="4"/>
      <c r="Z2418" s="4"/>
      <c r="AA2418" s="4"/>
      <c r="AB2418" s="4"/>
      <c r="AC2418" s="4"/>
      <c r="AD2418" s="20"/>
      <c r="AE2418" s="4"/>
      <c r="AF2418" s="4"/>
      <c r="AG2418" s="4"/>
      <c r="AH2418" s="4"/>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4"/>
      <c r="BH2418" s="4"/>
      <c r="BI2418" s="4"/>
      <c r="BJ2418" s="243" t="str">
        <f t="shared" si="191"/>
        <v/>
      </c>
      <c r="BK2418" s="4"/>
      <c r="BL2418" s="4"/>
      <c r="BM2418" s="4"/>
      <c r="BN2418" s="4"/>
      <c r="BO2418" s="4"/>
      <c r="BP2418" s="4"/>
      <c r="BQ2418" s="4"/>
      <c r="BR2418" s="4"/>
      <c r="BS2418" s="4"/>
      <c r="BT2418" s="4"/>
      <c r="BU2418" s="4"/>
      <c r="BV2418" s="4"/>
      <c r="BW2418" s="4"/>
      <c r="BX2418" s="4"/>
      <c r="BY2418" s="4"/>
      <c r="BZ2418" s="4"/>
      <c r="CA2418" s="4"/>
      <c r="CB2418" s="4"/>
      <c r="CC2418" s="4"/>
      <c r="CD2418" s="4"/>
      <c r="CE2418" s="4"/>
      <c r="CF2418" s="4"/>
      <c r="CG2418" s="4"/>
      <c r="CH2418" s="4"/>
      <c r="CI2418" s="4"/>
      <c r="CJ2418" s="4"/>
      <c r="CK2418" s="4"/>
      <c r="CL2418" s="4"/>
      <c r="CM2418" s="4"/>
    </row>
    <row r="2419" ht="14.25" customHeight="1">
      <c r="A2419" s="1"/>
      <c r="B2419" s="103" t="str">
        <f t="shared" si="4"/>
        <v>Thêm</v>
      </c>
      <c r="C2419" s="4"/>
      <c r="D2419" s="4"/>
      <c r="E2419" s="4"/>
      <c r="F2419" s="4"/>
      <c r="G2419" s="4"/>
      <c r="H2419" s="4"/>
      <c r="I2419" s="4"/>
      <c r="J2419" s="4"/>
      <c r="K2419" s="4"/>
      <c r="L2419" s="4"/>
      <c r="M2419" s="4"/>
      <c r="N2419" s="4"/>
      <c r="O2419" s="4"/>
      <c r="P2419" s="4"/>
      <c r="Q2419" s="4"/>
      <c r="R2419" s="4"/>
      <c r="S2419" s="4"/>
      <c r="T2419" s="4"/>
      <c r="U2419" s="4"/>
      <c r="V2419" s="4"/>
      <c r="W2419" s="4"/>
      <c r="X2419" s="4"/>
      <c r="Y2419" s="4"/>
      <c r="Z2419" s="4"/>
      <c r="AA2419" s="4"/>
      <c r="AB2419" s="4"/>
      <c r="AC2419" s="4"/>
      <c r="AD2419" s="20"/>
      <c r="AE2419" s="4"/>
      <c r="AF2419" s="4"/>
      <c r="AG2419" s="4"/>
      <c r="AH2419" s="4"/>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4"/>
      <c r="BH2419" s="4"/>
      <c r="BI2419" s="4"/>
      <c r="BJ2419" s="243" t="str">
        <f t="shared" si="191"/>
        <v/>
      </c>
      <c r="BK2419" s="4"/>
      <c r="BL2419" s="4"/>
      <c r="BM2419" s="4"/>
      <c r="BN2419" s="4"/>
      <c r="BO2419" s="4"/>
      <c r="BP2419" s="4"/>
      <c r="BQ2419" s="4"/>
      <c r="BR2419" s="4"/>
      <c r="BS2419" s="4"/>
      <c r="BT2419" s="4"/>
      <c r="BU2419" s="4"/>
      <c r="BV2419" s="4"/>
      <c r="BW2419" s="4"/>
      <c r="BX2419" s="4"/>
      <c r="BY2419" s="4"/>
      <c r="BZ2419" s="4"/>
      <c r="CA2419" s="4"/>
      <c r="CB2419" s="4"/>
      <c r="CC2419" s="4"/>
      <c r="CD2419" s="4"/>
      <c r="CE2419" s="4"/>
      <c r="CF2419" s="4"/>
      <c r="CG2419" s="4"/>
      <c r="CH2419" s="4"/>
      <c r="CI2419" s="4"/>
      <c r="CJ2419" s="4"/>
      <c r="CK2419" s="4"/>
      <c r="CL2419" s="4"/>
      <c r="CM2419" s="4"/>
    </row>
    <row r="2420" ht="14.25" customHeight="1">
      <c r="A2420" s="1"/>
      <c r="B2420" s="103" t="str">
        <f t="shared" si="4"/>
        <v>Thêm</v>
      </c>
      <c r="C2420" s="4"/>
      <c r="D2420" s="4"/>
      <c r="E2420" s="4"/>
      <c r="F2420" s="4"/>
      <c r="G2420" s="4"/>
      <c r="H2420" s="4"/>
      <c r="I2420" s="4"/>
      <c r="J2420" s="4"/>
      <c r="K2420" s="4"/>
      <c r="L2420" s="4"/>
      <c r="M2420" s="4"/>
      <c r="N2420" s="4"/>
      <c r="O2420" s="4"/>
      <c r="P2420" s="4"/>
      <c r="Q2420" s="4"/>
      <c r="R2420" s="4"/>
      <c r="S2420" s="4"/>
      <c r="T2420" s="4"/>
      <c r="U2420" s="4"/>
      <c r="V2420" s="4"/>
      <c r="W2420" s="4"/>
      <c r="X2420" s="4"/>
      <c r="Y2420" s="4"/>
      <c r="Z2420" s="4"/>
      <c r="AA2420" s="4"/>
      <c r="AB2420" s="4"/>
      <c r="AC2420" s="4"/>
      <c r="AD2420" s="20"/>
      <c r="AE2420" s="4"/>
      <c r="AF2420" s="4"/>
      <c r="AG2420" s="4"/>
      <c r="AH2420" s="4"/>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4"/>
      <c r="BH2420" s="4"/>
      <c r="BI2420" s="4"/>
      <c r="BJ2420" s="243" t="str">
        <f t="shared" si="191"/>
        <v/>
      </c>
      <c r="BK2420" s="4"/>
      <c r="BL2420" s="4"/>
      <c r="BM2420" s="4"/>
      <c r="BN2420" s="4"/>
      <c r="BO2420" s="4"/>
      <c r="BP2420" s="4"/>
      <c r="BQ2420" s="4"/>
      <c r="BR2420" s="4"/>
      <c r="BS2420" s="4"/>
      <c r="BT2420" s="4"/>
      <c r="BU2420" s="4"/>
      <c r="BV2420" s="4"/>
      <c r="BW2420" s="4"/>
      <c r="BX2420" s="4"/>
      <c r="BY2420" s="4"/>
      <c r="BZ2420" s="4"/>
      <c r="CA2420" s="4"/>
      <c r="CB2420" s="4"/>
      <c r="CC2420" s="4"/>
      <c r="CD2420" s="4"/>
      <c r="CE2420" s="4"/>
      <c r="CF2420" s="4"/>
      <c r="CG2420" s="4"/>
      <c r="CH2420" s="4"/>
      <c r="CI2420" s="4"/>
      <c r="CJ2420" s="4"/>
      <c r="CK2420" s="4"/>
      <c r="CL2420" s="4"/>
      <c r="CM2420" s="4"/>
    </row>
    <row r="2421" ht="14.25" customHeight="1">
      <c r="A2421" s="1"/>
      <c r="B2421" s="103" t="str">
        <f t="shared" si="4"/>
        <v>Thêm</v>
      </c>
      <c r="C2421" s="4"/>
      <c r="D2421" s="4"/>
      <c r="E2421" s="4"/>
      <c r="F2421" s="4"/>
      <c r="G2421" s="4"/>
      <c r="H2421" s="4"/>
      <c r="I2421" s="4"/>
      <c r="J2421" s="4"/>
      <c r="K2421" s="4"/>
      <c r="L2421" s="4"/>
      <c r="M2421" s="4"/>
      <c r="N2421" s="4"/>
      <c r="O2421" s="4"/>
      <c r="P2421" s="4"/>
      <c r="Q2421" s="4"/>
      <c r="R2421" s="4"/>
      <c r="S2421" s="4"/>
      <c r="T2421" s="4"/>
      <c r="U2421" s="4"/>
      <c r="V2421" s="4"/>
      <c r="W2421" s="4"/>
      <c r="X2421" s="4"/>
      <c r="Y2421" s="4"/>
      <c r="Z2421" s="4"/>
      <c r="AA2421" s="4"/>
      <c r="AB2421" s="4"/>
      <c r="AC2421" s="4"/>
      <c r="AD2421" s="20"/>
      <c r="AE2421" s="4"/>
      <c r="AF2421" s="4"/>
      <c r="AG2421" s="4"/>
      <c r="AH2421" s="4"/>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4"/>
      <c r="BH2421" s="4"/>
      <c r="BI2421" s="4"/>
      <c r="BJ2421" s="243" t="str">
        <f t="shared" si="191"/>
        <v/>
      </c>
      <c r="BK2421" s="4"/>
      <c r="BL2421" s="4"/>
      <c r="BM2421" s="4"/>
      <c r="BN2421" s="4"/>
      <c r="BO2421" s="4"/>
      <c r="BP2421" s="4"/>
      <c r="BQ2421" s="4"/>
      <c r="BR2421" s="4"/>
      <c r="BS2421" s="4"/>
      <c r="BT2421" s="4"/>
      <c r="BU2421" s="4"/>
      <c r="BV2421" s="4"/>
      <c r="BW2421" s="4"/>
      <c r="BX2421" s="4"/>
      <c r="BY2421" s="4"/>
      <c r="BZ2421" s="4"/>
      <c r="CA2421" s="4"/>
      <c r="CB2421" s="4"/>
      <c r="CC2421" s="4"/>
      <c r="CD2421" s="4"/>
      <c r="CE2421" s="4"/>
      <c r="CF2421" s="4"/>
      <c r="CG2421" s="4"/>
      <c r="CH2421" s="4"/>
      <c r="CI2421" s="4"/>
      <c r="CJ2421" s="4"/>
      <c r="CK2421" s="4"/>
      <c r="CL2421" s="4"/>
      <c r="CM2421" s="4"/>
    </row>
    <row r="2422" ht="14.25" customHeight="1">
      <c r="A2422" s="1"/>
      <c r="B2422" s="103" t="str">
        <f t="shared" si="4"/>
        <v>Thêm</v>
      </c>
      <c r="C2422" s="4"/>
      <c r="D2422" s="4"/>
      <c r="E2422" s="4"/>
      <c r="F2422" s="4"/>
      <c r="G2422" s="4"/>
      <c r="H2422" s="4"/>
      <c r="I2422" s="4"/>
      <c r="J2422" s="4"/>
      <c r="K2422" s="4"/>
      <c r="L2422" s="4"/>
      <c r="M2422" s="4"/>
      <c r="N2422" s="4"/>
      <c r="O2422" s="4"/>
      <c r="P2422" s="4"/>
      <c r="Q2422" s="4"/>
      <c r="R2422" s="4"/>
      <c r="S2422" s="4"/>
      <c r="T2422" s="4"/>
      <c r="U2422" s="4"/>
      <c r="V2422" s="4"/>
      <c r="W2422" s="4"/>
      <c r="X2422" s="4"/>
      <c r="Y2422" s="4"/>
      <c r="Z2422" s="4"/>
      <c r="AA2422" s="4"/>
      <c r="AB2422" s="4"/>
      <c r="AC2422" s="4"/>
      <c r="AD2422" s="20"/>
      <c r="AE2422" s="4"/>
      <c r="AF2422" s="4"/>
      <c r="AG2422" s="4"/>
      <c r="AH2422" s="4"/>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4"/>
      <c r="BH2422" s="4"/>
      <c r="BI2422" s="4"/>
      <c r="BJ2422" s="243" t="str">
        <f t="shared" si="191"/>
        <v/>
      </c>
      <c r="BK2422" s="4"/>
      <c r="BL2422" s="4"/>
      <c r="BM2422" s="4"/>
      <c r="BN2422" s="4"/>
      <c r="BO2422" s="4"/>
      <c r="BP2422" s="4"/>
      <c r="BQ2422" s="4"/>
      <c r="BR2422" s="4"/>
      <c r="BS2422" s="4"/>
      <c r="BT2422" s="4"/>
      <c r="BU2422" s="4"/>
      <c r="BV2422" s="4"/>
      <c r="BW2422" s="4"/>
      <c r="BX2422" s="4"/>
      <c r="BY2422" s="4"/>
      <c r="BZ2422" s="4"/>
      <c r="CA2422" s="4"/>
      <c r="CB2422" s="4"/>
      <c r="CC2422" s="4"/>
      <c r="CD2422" s="4"/>
      <c r="CE2422" s="4"/>
      <c r="CF2422" s="4"/>
      <c r="CG2422" s="4"/>
      <c r="CH2422" s="4"/>
      <c r="CI2422" s="4"/>
      <c r="CJ2422" s="4"/>
      <c r="CK2422" s="4"/>
      <c r="CL2422" s="4"/>
      <c r="CM2422" s="4"/>
    </row>
    <row r="2423" ht="14.25" customHeight="1">
      <c r="A2423" s="1"/>
      <c r="B2423" s="103" t="str">
        <f t="shared" si="4"/>
        <v>Thêm</v>
      </c>
      <c r="C2423" s="4"/>
      <c r="D2423" s="4"/>
      <c r="E2423" s="4"/>
      <c r="F2423" s="4"/>
      <c r="G2423" s="4"/>
      <c r="H2423" s="4"/>
      <c r="I2423" s="4"/>
      <c r="J2423" s="4"/>
      <c r="K2423" s="4"/>
      <c r="L2423" s="4"/>
      <c r="M2423" s="4"/>
      <c r="N2423" s="4"/>
      <c r="O2423" s="4"/>
      <c r="P2423" s="4"/>
      <c r="Q2423" s="4"/>
      <c r="R2423" s="4"/>
      <c r="S2423" s="4"/>
      <c r="T2423" s="4"/>
      <c r="U2423" s="4"/>
      <c r="V2423" s="4"/>
      <c r="W2423" s="4"/>
      <c r="X2423" s="4"/>
      <c r="Y2423" s="4"/>
      <c r="Z2423" s="4"/>
      <c r="AA2423" s="4"/>
      <c r="AB2423" s="4"/>
      <c r="AC2423" s="4"/>
      <c r="AD2423" s="20"/>
      <c r="AE2423" s="4"/>
      <c r="AF2423" s="4"/>
      <c r="AG2423" s="4"/>
      <c r="AH2423" s="4"/>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4"/>
      <c r="BH2423" s="4"/>
      <c r="BI2423" s="4"/>
      <c r="BJ2423" s="243" t="str">
        <f t="shared" si="191"/>
        <v/>
      </c>
      <c r="BK2423" s="4"/>
      <c r="BL2423" s="4"/>
      <c r="BM2423" s="4"/>
      <c r="BN2423" s="4"/>
      <c r="BO2423" s="4"/>
      <c r="BP2423" s="4"/>
      <c r="BQ2423" s="4"/>
      <c r="BR2423" s="4"/>
      <c r="BS2423" s="4"/>
      <c r="BT2423" s="4"/>
      <c r="BU2423" s="4"/>
      <c r="BV2423" s="4"/>
      <c r="BW2423" s="4"/>
      <c r="BX2423" s="4"/>
      <c r="BY2423" s="4"/>
      <c r="BZ2423" s="4"/>
      <c r="CA2423" s="4"/>
      <c r="CB2423" s="4"/>
      <c r="CC2423" s="4"/>
      <c r="CD2423" s="4"/>
      <c r="CE2423" s="4"/>
      <c r="CF2423" s="4"/>
      <c r="CG2423" s="4"/>
      <c r="CH2423" s="4"/>
      <c r="CI2423" s="4"/>
      <c r="CJ2423" s="4"/>
      <c r="CK2423" s="4"/>
      <c r="CL2423" s="4"/>
      <c r="CM2423" s="4"/>
    </row>
    <row r="2424" ht="14.25" customHeight="1">
      <c r="A2424" s="1"/>
      <c r="B2424" s="103" t="str">
        <f t="shared" si="4"/>
        <v>Thêm</v>
      </c>
      <c r="C2424" s="4"/>
      <c r="D2424" s="4"/>
      <c r="E2424" s="4"/>
      <c r="F2424" s="4"/>
      <c r="G2424" s="4"/>
      <c r="H2424" s="4"/>
      <c r="I2424" s="4"/>
      <c r="J2424" s="4"/>
      <c r="K2424" s="4"/>
      <c r="L2424" s="4"/>
      <c r="M2424" s="4"/>
      <c r="N2424" s="4"/>
      <c r="O2424" s="4"/>
      <c r="P2424" s="4"/>
      <c r="Q2424" s="4"/>
      <c r="R2424" s="4"/>
      <c r="S2424" s="4"/>
      <c r="T2424" s="4"/>
      <c r="U2424" s="4"/>
      <c r="V2424" s="4"/>
      <c r="W2424" s="4"/>
      <c r="X2424" s="4"/>
      <c r="Y2424" s="4"/>
      <c r="Z2424" s="4"/>
      <c r="AA2424" s="4"/>
      <c r="AB2424" s="4"/>
      <c r="AC2424" s="4"/>
      <c r="AD2424" s="20"/>
      <c r="AE2424" s="4"/>
      <c r="AF2424" s="4"/>
      <c r="AG2424" s="4"/>
      <c r="AH2424" s="4"/>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4"/>
      <c r="BH2424" s="4"/>
      <c r="BI2424" s="4"/>
      <c r="BJ2424" s="243" t="str">
        <f t="shared" si="191"/>
        <v/>
      </c>
      <c r="BK2424" s="4"/>
      <c r="BL2424" s="4"/>
      <c r="BM2424" s="4"/>
      <c r="BN2424" s="4"/>
      <c r="BO2424" s="4"/>
      <c r="BP2424" s="4"/>
      <c r="BQ2424" s="4"/>
      <c r="BR2424" s="4"/>
      <c r="BS2424" s="4"/>
      <c r="BT2424" s="4"/>
      <c r="BU2424" s="4"/>
      <c r="BV2424" s="4"/>
      <c r="BW2424" s="4"/>
      <c r="BX2424" s="4"/>
      <c r="BY2424" s="4"/>
      <c r="BZ2424" s="4"/>
      <c r="CA2424" s="4"/>
      <c r="CB2424" s="4"/>
      <c r="CC2424" s="4"/>
      <c r="CD2424" s="4"/>
      <c r="CE2424" s="4"/>
      <c r="CF2424" s="4"/>
      <c r="CG2424" s="4"/>
      <c r="CH2424" s="4"/>
      <c r="CI2424" s="4"/>
      <c r="CJ2424" s="4"/>
      <c r="CK2424" s="4"/>
      <c r="CL2424" s="4"/>
      <c r="CM2424" s="4"/>
    </row>
    <row r="2425" ht="14.25" customHeight="1">
      <c r="A2425" s="1"/>
      <c r="B2425" s="103" t="str">
        <f t="shared" si="4"/>
        <v>Thêm</v>
      </c>
      <c r="C2425" s="4"/>
      <c r="D2425" s="4"/>
      <c r="E2425" s="4"/>
      <c r="F2425" s="4"/>
      <c r="G2425" s="4"/>
      <c r="H2425" s="4"/>
      <c r="I2425" s="4"/>
      <c r="J2425" s="4"/>
      <c r="K2425" s="4"/>
      <c r="L2425" s="4"/>
      <c r="M2425" s="4"/>
      <c r="N2425" s="4"/>
      <c r="O2425" s="4"/>
      <c r="P2425" s="4"/>
      <c r="Q2425" s="4"/>
      <c r="R2425" s="4"/>
      <c r="S2425" s="4"/>
      <c r="T2425" s="4"/>
      <c r="U2425" s="4"/>
      <c r="V2425" s="4"/>
      <c r="W2425" s="4"/>
      <c r="X2425" s="4"/>
      <c r="Y2425" s="4"/>
      <c r="Z2425" s="4"/>
      <c r="AA2425" s="4"/>
      <c r="AB2425" s="4"/>
      <c r="AC2425" s="4"/>
      <c r="AD2425" s="20"/>
      <c r="AE2425" s="4"/>
      <c r="AF2425" s="4"/>
      <c r="AG2425" s="4"/>
      <c r="AH2425" s="4"/>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4"/>
      <c r="BH2425" s="4"/>
      <c r="BI2425" s="4"/>
      <c r="BJ2425" s="243" t="str">
        <f t="shared" si="191"/>
        <v/>
      </c>
      <c r="BK2425" s="4"/>
      <c r="BL2425" s="4"/>
      <c r="BM2425" s="4"/>
      <c r="BN2425" s="4"/>
      <c r="BO2425" s="4"/>
      <c r="BP2425" s="4"/>
      <c r="BQ2425" s="4"/>
      <c r="BR2425" s="4"/>
      <c r="BS2425" s="4"/>
      <c r="BT2425" s="4"/>
      <c r="BU2425" s="4"/>
      <c r="BV2425" s="4"/>
      <c r="BW2425" s="4"/>
      <c r="BX2425" s="4"/>
      <c r="BY2425" s="4"/>
      <c r="BZ2425" s="4"/>
      <c r="CA2425" s="4"/>
      <c r="CB2425" s="4"/>
      <c r="CC2425" s="4"/>
      <c r="CD2425" s="4"/>
      <c r="CE2425" s="4"/>
      <c r="CF2425" s="4"/>
      <c r="CG2425" s="4"/>
      <c r="CH2425" s="4"/>
      <c r="CI2425" s="4"/>
      <c r="CJ2425" s="4"/>
      <c r="CK2425" s="4"/>
      <c r="CL2425" s="4"/>
      <c r="CM2425" s="4"/>
    </row>
    <row r="2426" ht="14.25" customHeight="1">
      <c r="A2426" s="1"/>
      <c r="B2426" s="103" t="str">
        <f t="shared" si="4"/>
        <v>Thêm</v>
      </c>
      <c r="C2426" s="4"/>
      <c r="D2426" s="4"/>
      <c r="E2426" s="4"/>
      <c r="F2426" s="4"/>
      <c r="G2426" s="4"/>
      <c r="H2426" s="4"/>
      <c r="I2426" s="4"/>
      <c r="J2426" s="4"/>
      <c r="K2426" s="4"/>
      <c r="L2426" s="4"/>
      <c r="M2426" s="4"/>
      <c r="N2426" s="4"/>
      <c r="O2426" s="4"/>
      <c r="P2426" s="4"/>
      <c r="Q2426" s="4"/>
      <c r="R2426" s="4"/>
      <c r="S2426" s="4"/>
      <c r="T2426" s="4"/>
      <c r="U2426" s="4"/>
      <c r="V2426" s="4"/>
      <c r="W2426" s="4"/>
      <c r="X2426" s="4"/>
      <c r="Y2426" s="4"/>
      <c r="Z2426" s="4"/>
      <c r="AA2426" s="4"/>
      <c r="AB2426" s="4"/>
      <c r="AC2426" s="4"/>
      <c r="AD2426" s="20"/>
      <c r="AE2426" s="4"/>
      <c r="AF2426" s="4"/>
      <c r="AG2426" s="4"/>
      <c r="AH2426" s="4"/>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4"/>
      <c r="BH2426" s="4"/>
      <c r="BI2426" s="4"/>
      <c r="BJ2426" s="243" t="str">
        <f t="shared" si="191"/>
        <v/>
      </c>
      <c r="BK2426" s="4"/>
      <c r="BL2426" s="4"/>
      <c r="BM2426" s="4"/>
      <c r="BN2426" s="4"/>
      <c r="BO2426" s="4"/>
      <c r="BP2426" s="4"/>
      <c r="BQ2426" s="4"/>
      <c r="BR2426" s="4"/>
      <c r="BS2426" s="4"/>
      <c r="BT2426" s="4"/>
      <c r="BU2426" s="4"/>
      <c r="BV2426" s="4"/>
      <c r="BW2426" s="4"/>
      <c r="BX2426" s="4"/>
      <c r="BY2426" s="4"/>
      <c r="BZ2426" s="4"/>
      <c r="CA2426" s="4"/>
      <c r="CB2426" s="4"/>
      <c r="CC2426" s="4"/>
      <c r="CD2426" s="4"/>
      <c r="CE2426" s="4"/>
      <c r="CF2426" s="4"/>
      <c r="CG2426" s="4"/>
      <c r="CH2426" s="4"/>
      <c r="CI2426" s="4"/>
      <c r="CJ2426" s="4"/>
      <c r="CK2426" s="4"/>
      <c r="CL2426" s="4"/>
      <c r="CM2426" s="4"/>
    </row>
    <row r="2427" ht="14.25" customHeight="1">
      <c r="A2427" s="1"/>
      <c r="B2427" s="103" t="str">
        <f t="shared" si="4"/>
        <v>Thêm</v>
      </c>
      <c r="C2427" s="4"/>
      <c r="D2427" s="4"/>
      <c r="E2427" s="4"/>
      <c r="F2427" s="4"/>
      <c r="G2427" s="4"/>
      <c r="H2427" s="4"/>
      <c r="I2427" s="4"/>
      <c r="J2427" s="4"/>
      <c r="K2427" s="4"/>
      <c r="L2427" s="4"/>
      <c r="M2427" s="4"/>
      <c r="N2427" s="4"/>
      <c r="O2427" s="4"/>
      <c r="P2427" s="4"/>
      <c r="Q2427" s="4"/>
      <c r="R2427" s="4"/>
      <c r="S2427" s="4"/>
      <c r="T2427" s="4"/>
      <c r="U2427" s="4"/>
      <c r="V2427" s="4"/>
      <c r="W2427" s="4"/>
      <c r="X2427" s="4"/>
      <c r="Y2427" s="4"/>
      <c r="Z2427" s="4"/>
      <c r="AA2427" s="4"/>
      <c r="AB2427" s="4"/>
      <c r="AC2427" s="4"/>
      <c r="AD2427" s="20"/>
      <c r="AE2427" s="4"/>
      <c r="AF2427" s="4"/>
      <c r="AG2427" s="4"/>
      <c r="AH2427" s="4"/>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4"/>
      <c r="BH2427" s="4"/>
      <c r="BI2427" s="4"/>
      <c r="BJ2427" s="243" t="str">
        <f t="shared" si="191"/>
        <v/>
      </c>
      <c r="BK2427" s="4"/>
      <c r="BL2427" s="4"/>
      <c r="BM2427" s="4"/>
      <c r="BN2427" s="4"/>
      <c r="BO2427" s="4"/>
      <c r="BP2427" s="4"/>
      <c r="BQ2427" s="4"/>
      <c r="BR2427" s="4"/>
      <c r="BS2427" s="4"/>
      <c r="BT2427" s="4"/>
      <c r="BU2427" s="4"/>
      <c r="BV2427" s="4"/>
      <c r="BW2427" s="4"/>
      <c r="BX2427" s="4"/>
      <c r="BY2427" s="4"/>
      <c r="BZ2427" s="4"/>
      <c r="CA2427" s="4"/>
      <c r="CB2427" s="4"/>
      <c r="CC2427" s="4"/>
      <c r="CD2427" s="4"/>
      <c r="CE2427" s="4"/>
      <c r="CF2427" s="4"/>
      <c r="CG2427" s="4"/>
      <c r="CH2427" s="4"/>
      <c r="CI2427" s="4"/>
      <c r="CJ2427" s="4"/>
      <c r="CK2427" s="4"/>
      <c r="CL2427" s="4"/>
      <c r="CM2427" s="4"/>
    </row>
    <row r="2428" ht="14.25" customHeight="1">
      <c r="A2428" s="1"/>
      <c r="B2428" s="103" t="str">
        <f t="shared" si="4"/>
        <v>Thêm</v>
      </c>
      <c r="C2428" s="4"/>
      <c r="D2428" s="4"/>
      <c r="E2428" s="4"/>
      <c r="F2428" s="4"/>
      <c r="G2428" s="4"/>
      <c r="H2428" s="4"/>
      <c r="I2428" s="4"/>
      <c r="J2428" s="4"/>
      <c r="K2428" s="4"/>
      <c r="L2428" s="4"/>
      <c r="M2428" s="4"/>
      <c r="N2428" s="4"/>
      <c r="O2428" s="4"/>
      <c r="P2428" s="4"/>
      <c r="Q2428" s="4"/>
      <c r="R2428" s="4"/>
      <c r="S2428" s="4"/>
      <c r="T2428" s="4"/>
      <c r="U2428" s="4"/>
      <c r="V2428" s="4"/>
      <c r="W2428" s="4"/>
      <c r="X2428" s="4"/>
      <c r="Y2428" s="4"/>
      <c r="Z2428" s="4"/>
      <c r="AA2428" s="4"/>
      <c r="AB2428" s="4"/>
      <c r="AC2428" s="4"/>
      <c r="AD2428" s="20"/>
      <c r="AE2428" s="4"/>
      <c r="AF2428" s="4"/>
      <c r="AG2428" s="4"/>
      <c r="AH2428" s="4"/>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4"/>
      <c r="BH2428" s="4"/>
      <c r="BI2428" s="4"/>
      <c r="BJ2428" s="243" t="str">
        <f t="shared" si="191"/>
        <v/>
      </c>
      <c r="BK2428" s="4"/>
      <c r="BL2428" s="4"/>
      <c r="BM2428" s="4"/>
      <c r="BN2428" s="4"/>
      <c r="BO2428" s="4"/>
      <c r="BP2428" s="4"/>
      <c r="BQ2428" s="4"/>
      <c r="BR2428" s="4"/>
      <c r="BS2428" s="4"/>
      <c r="BT2428" s="4"/>
      <c r="BU2428" s="4"/>
      <c r="BV2428" s="4"/>
      <c r="BW2428" s="4"/>
      <c r="BX2428" s="4"/>
      <c r="BY2428" s="4"/>
      <c r="BZ2428" s="4"/>
      <c r="CA2428" s="4"/>
      <c r="CB2428" s="4"/>
      <c r="CC2428" s="4"/>
      <c r="CD2428" s="4"/>
      <c r="CE2428" s="4"/>
      <c r="CF2428" s="4"/>
      <c r="CG2428" s="4"/>
      <c r="CH2428" s="4"/>
      <c r="CI2428" s="4"/>
      <c r="CJ2428" s="4"/>
      <c r="CK2428" s="4"/>
      <c r="CL2428" s="4"/>
      <c r="CM2428" s="4"/>
    </row>
    <row r="2429" ht="14.25" customHeight="1">
      <c r="A2429" s="1"/>
      <c r="B2429" s="103" t="str">
        <f t="shared" si="4"/>
        <v>Thêm</v>
      </c>
      <c r="C2429" s="4"/>
      <c r="D2429" s="4"/>
      <c r="E2429" s="4"/>
      <c r="F2429" s="4"/>
      <c r="G2429" s="4"/>
      <c r="H2429" s="4"/>
      <c r="I2429" s="4"/>
      <c r="J2429" s="4"/>
      <c r="K2429" s="4"/>
      <c r="L2429" s="4"/>
      <c r="M2429" s="4"/>
      <c r="N2429" s="4"/>
      <c r="O2429" s="4"/>
      <c r="P2429" s="4"/>
      <c r="Q2429" s="4"/>
      <c r="R2429" s="4"/>
      <c r="S2429" s="4"/>
      <c r="T2429" s="4"/>
      <c r="U2429" s="4"/>
      <c r="V2429" s="4"/>
      <c r="W2429" s="4"/>
      <c r="X2429" s="4"/>
      <c r="Y2429" s="4"/>
      <c r="Z2429" s="4"/>
      <c r="AA2429" s="4"/>
      <c r="AB2429" s="4"/>
      <c r="AC2429" s="4"/>
      <c r="AD2429" s="20"/>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c r="BI2429" s="4"/>
      <c r="BJ2429" s="243" t="str">
        <f t="shared" si="191"/>
        <v/>
      </c>
      <c r="BK2429" s="4"/>
      <c r="BL2429" s="4"/>
      <c r="BM2429" s="4"/>
      <c r="BN2429" s="4"/>
      <c r="BO2429" s="4"/>
      <c r="BP2429" s="4"/>
      <c r="BQ2429" s="4"/>
      <c r="BR2429" s="4"/>
      <c r="BS2429" s="4"/>
      <c r="BT2429" s="4"/>
      <c r="BU2429" s="4"/>
      <c r="BV2429" s="4"/>
      <c r="BW2429" s="4"/>
      <c r="BX2429" s="4"/>
      <c r="BY2429" s="4"/>
      <c r="BZ2429" s="4"/>
      <c r="CA2429" s="4"/>
      <c r="CB2429" s="4"/>
      <c r="CC2429" s="4"/>
      <c r="CD2429" s="4"/>
      <c r="CE2429" s="4"/>
      <c r="CF2429" s="4"/>
      <c r="CG2429" s="4"/>
      <c r="CH2429" s="4"/>
      <c r="CI2429" s="4"/>
      <c r="CJ2429" s="4"/>
      <c r="CK2429" s="4"/>
      <c r="CL2429" s="4"/>
      <c r="CM2429" s="4"/>
    </row>
    <row r="2430" ht="14.25" customHeight="1">
      <c r="A2430" s="1"/>
      <c r="B2430" s="103" t="str">
        <f t="shared" si="4"/>
        <v>Thêm</v>
      </c>
      <c r="C2430" s="4"/>
      <c r="D2430" s="4"/>
      <c r="E2430" s="4"/>
      <c r="F2430" s="4"/>
      <c r="G2430" s="4"/>
      <c r="H2430" s="4"/>
      <c r="I2430" s="4"/>
      <c r="J2430" s="4"/>
      <c r="K2430" s="4"/>
      <c r="L2430" s="4"/>
      <c r="M2430" s="4"/>
      <c r="N2430" s="4"/>
      <c r="O2430" s="4"/>
      <c r="P2430" s="4"/>
      <c r="Q2430" s="4"/>
      <c r="R2430" s="4"/>
      <c r="S2430" s="4"/>
      <c r="T2430" s="4"/>
      <c r="U2430" s="4"/>
      <c r="V2430" s="4"/>
      <c r="W2430" s="4"/>
      <c r="X2430" s="4"/>
      <c r="Y2430" s="4"/>
      <c r="Z2430" s="4"/>
      <c r="AA2430" s="4"/>
      <c r="AB2430" s="4"/>
      <c r="AC2430" s="4"/>
      <c r="AD2430" s="20"/>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c r="BI2430" s="4"/>
      <c r="BJ2430" s="243" t="str">
        <f t="shared" si="191"/>
        <v/>
      </c>
      <c r="BK2430" s="4"/>
      <c r="BL2430" s="4"/>
      <c r="BM2430" s="4"/>
      <c r="BN2430" s="4"/>
      <c r="BO2430" s="4"/>
      <c r="BP2430" s="4"/>
      <c r="BQ2430" s="4"/>
      <c r="BR2430" s="4"/>
      <c r="BS2430" s="4"/>
      <c r="BT2430" s="4"/>
      <c r="BU2430" s="4"/>
      <c r="BV2430" s="4"/>
      <c r="BW2430" s="4"/>
      <c r="BX2430" s="4"/>
      <c r="BY2430" s="4"/>
      <c r="BZ2430" s="4"/>
      <c r="CA2430" s="4"/>
      <c r="CB2430" s="4"/>
      <c r="CC2430" s="4"/>
      <c r="CD2430" s="4"/>
      <c r="CE2430" s="4"/>
      <c r="CF2430" s="4"/>
      <c r="CG2430" s="4"/>
      <c r="CH2430" s="4"/>
      <c r="CI2430" s="4"/>
      <c r="CJ2430" s="4"/>
      <c r="CK2430" s="4"/>
      <c r="CL2430" s="4"/>
      <c r="CM2430" s="4"/>
    </row>
    <row r="2431" ht="14.25" customHeight="1">
      <c r="A2431" s="1"/>
      <c r="B2431" s="103" t="str">
        <f t="shared" si="4"/>
        <v>Thêm</v>
      </c>
      <c r="C2431" s="4"/>
      <c r="D2431" s="4"/>
      <c r="E2431" s="4"/>
      <c r="F2431" s="4"/>
      <c r="G2431" s="4"/>
      <c r="H2431" s="4"/>
      <c r="I2431" s="4"/>
      <c r="J2431" s="4"/>
      <c r="K2431" s="4"/>
      <c r="L2431" s="4"/>
      <c r="M2431" s="4"/>
      <c r="N2431" s="4"/>
      <c r="O2431" s="4"/>
      <c r="P2431" s="4"/>
      <c r="Q2431" s="4"/>
      <c r="R2431" s="4"/>
      <c r="S2431" s="4"/>
      <c r="T2431" s="4"/>
      <c r="U2431" s="4"/>
      <c r="V2431" s="4"/>
      <c r="W2431" s="4"/>
      <c r="X2431" s="4"/>
      <c r="Y2431" s="4"/>
      <c r="Z2431" s="4"/>
      <c r="AA2431" s="4"/>
      <c r="AB2431" s="4"/>
      <c r="AC2431" s="4"/>
      <c r="AD2431" s="20"/>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c r="BI2431" s="4"/>
      <c r="BJ2431" s="243" t="str">
        <f t="shared" si="191"/>
        <v/>
      </c>
      <c r="BK2431" s="4"/>
      <c r="BL2431" s="4"/>
      <c r="BM2431" s="4"/>
      <c r="BN2431" s="4"/>
      <c r="BO2431" s="4"/>
      <c r="BP2431" s="4"/>
      <c r="BQ2431" s="4"/>
      <c r="BR2431" s="4"/>
      <c r="BS2431" s="4"/>
      <c r="BT2431" s="4"/>
      <c r="BU2431" s="4"/>
      <c r="BV2431" s="4"/>
      <c r="BW2431" s="4"/>
      <c r="BX2431" s="4"/>
      <c r="BY2431" s="4"/>
      <c r="BZ2431" s="4"/>
      <c r="CA2431" s="4"/>
      <c r="CB2431" s="4"/>
      <c r="CC2431" s="4"/>
      <c r="CD2431" s="4"/>
      <c r="CE2431" s="4"/>
      <c r="CF2431" s="4"/>
      <c r="CG2431" s="4"/>
      <c r="CH2431" s="4"/>
      <c r="CI2431" s="4"/>
      <c r="CJ2431" s="4"/>
      <c r="CK2431" s="4"/>
      <c r="CL2431" s="4"/>
      <c r="CM2431" s="4"/>
    </row>
    <row r="2432" ht="14.25" customHeight="1">
      <c r="A2432" s="1"/>
      <c r="B2432" s="103" t="str">
        <f t="shared" si="4"/>
        <v>Thêm</v>
      </c>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20"/>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c r="BI2432" s="4"/>
      <c r="BJ2432" s="243" t="str">
        <f t="shared" si="191"/>
        <v/>
      </c>
      <c r="BK2432" s="4"/>
      <c r="BL2432" s="4"/>
      <c r="BM2432" s="4"/>
      <c r="BN2432" s="4"/>
      <c r="BO2432" s="4"/>
      <c r="BP2432" s="4"/>
      <c r="BQ2432" s="4"/>
      <c r="BR2432" s="4"/>
      <c r="BS2432" s="4"/>
      <c r="BT2432" s="4"/>
      <c r="BU2432" s="4"/>
      <c r="BV2432" s="4"/>
      <c r="BW2432" s="4"/>
      <c r="BX2432" s="4"/>
      <c r="BY2432" s="4"/>
      <c r="BZ2432" s="4"/>
      <c r="CA2432" s="4"/>
      <c r="CB2432" s="4"/>
      <c r="CC2432" s="4"/>
      <c r="CD2432" s="4"/>
      <c r="CE2432" s="4"/>
      <c r="CF2432" s="4"/>
      <c r="CG2432" s="4"/>
      <c r="CH2432" s="4"/>
      <c r="CI2432" s="4"/>
      <c r="CJ2432" s="4"/>
      <c r="CK2432" s="4"/>
      <c r="CL2432" s="4"/>
      <c r="CM2432" s="4"/>
    </row>
    <row r="2433" ht="14.25" customHeight="1">
      <c r="A2433" s="1"/>
      <c r="B2433" s="103" t="str">
        <f t="shared" si="4"/>
        <v>Thêm</v>
      </c>
      <c r="C2433" s="4"/>
      <c r="D2433" s="4"/>
      <c r="E2433" s="4"/>
      <c r="F2433" s="4"/>
      <c r="G2433" s="4"/>
      <c r="H2433" s="4"/>
      <c r="I2433" s="4"/>
      <c r="J2433" s="4"/>
      <c r="K2433" s="4"/>
      <c r="L2433" s="4"/>
      <c r="M2433" s="4"/>
      <c r="N2433" s="4"/>
      <c r="O2433" s="4"/>
      <c r="P2433" s="4"/>
      <c r="Q2433" s="4"/>
      <c r="R2433" s="4"/>
      <c r="S2433" s="4"/>
      <c r="T2433" s="4"/>
      <c r="U2433" s="4"/>
      <c r="V2433" s="4"/>
      <c r="W2433" s="4"/>
      <c r="X2433" s="4"/>
      <c r="Y2433" s="4"/>
      <c r="Z2433" s="4"/>
      <c r="AA2433" s="4"/>
      <c r="AB2433" s="4"/>
      <c r="AC2433" s="4"/>
      <c r="AD2433" s="20"/>
      <c r="AE2433" s="4"/>
      <c r="AF2433" s="4"/>
      <c r="AG2433" s="4"/>
      <c r="AH2433" s="4"/>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4"/>
      <c r="BH2433" s="4"/>
      <c r="BI2433" s="4"/>
      <c r="BJ2433" s="243" t="str">
        <f t="shared" si="191"/>
        <v/>
      </c>
      <c r="BK2433" s="4"/>
      <c r="BL2433" s="4"/>
      <c r="BM2433" s="4"/>
      <c r="BN2433" s="4"/>
      <c r="BO2433" s="4"/>
      <c r="BP2433" s="4"/>
      <c r="BQ2433" s="4"/>
      <c r="BR2433" s="4"/>
      <c r="BS2433" s="4"/>
      <c r="BT2433" s="4"/>
      <c r="BU2433" s="4"/>
      <c r="BV2433" s="4"/>
      <c r="BW2433" s="4"/>
      <c r="BX2433" s="4"/>
      <c r="BY2433" s="4"/>
      <c r="BZ2433" s="4"/>
      <c r="CA2433" s="4"/>
      <c r="CB2433" s="4"/>
      <c r="CC2433" s="4"/>
      <c r="CD2433" s="4"/>
      <c r="CE2433" s="4"/>
      <c r="CF2433" s="4"/>
      <c r="CG2433" s="4"/>
      <c r="CH2433" s="4"/>
      <c r="CI2433" s="4"/>
      <c r="CJ2433" s="4"/>
      <c r="CK2433" s="4"/>
      <c r="CL2433" s="4"/>
      <c r="CM2433" s="4"/>
    </row>
    <row r="2434" ht="14.25" customHeight="1">
      <c r="A2434" s="1"/>
      <c r="B2434" s="103" t="str">
        <f t="shared" si="4"/>
        <v>Thêm</v>
      </c>
      <c r="C2434" s="4"/>
      <c r="D2434" s="4"/>
      <c r="E2434" s="4"/>
      <c r="F2434" s="4"/>
      <c r="G2434" s="4"/>
      <c r="H2434" s="4"/>
      <c r="I2434" s="4"/>
      <c r="J2434" s="4"/>
      <c r="K2434" s="4"/>
      <c r="L2434" s="4"/>
      <c r="M2434" s="4"/>
      <c r="N2434" s="4"/>
      <c r="O2434" s="4"/>
      <c r="P2434" s="4"/>
      <c r="Q2434" s="4"/>
      <c r="R2434" s="4"/>
      <c r="S2434" s="4"/>
      <c r="T2434" s="4"/>
      <c r="U2434" s="4"/>
      <c r="V2434" s="4"/>
      <c r="W2434" s="4"/>
      <c r="X2434" s="4"/>
      <c r="Y2434" s="4"/>
      <c r="Z2434" s="4"/>
      <c r="AA2434" s="4"/>
      <c r="AB2434" s="4"/>
      <c r="AC2434" s="4"/>
      <c r="AD2434" s="20"/>
      <c r="AE2434" s="4"/>
      <c r="AF2434" s="4"/>
      <c r="AG2434" s="4"/>
      <c r="AH2434" s="4"/>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4"/>
      <c r="BH2434" s="4"/>
      <c r="BI2434" s="4"/>
      <c r="BJ2434" s="243" t="str">
        <f t="shared" si="191"/>
        <v/>
      </c>
      <c r="BK2434" s="4"/>
      <c r="BL2434" s="4"/>
      <c r="BM2434" s="4"/>
      <c r="BN2434" s="4"/>
      <c r="BO2434" s="4"/>
      <c r="BP2434" s="4"/>
      <c r="BQ2434" s="4"/>
      <c r="BR2434" s="4"/>
      <c r="BS2434" s="4"/>
      <c r="BT2434" s="4"/>
      <c r="BU2434" s="4"/>
      <c r="BV2434" s="4"/>
      <c r="BW2434" s="4"/>
      <c r="BX2434" s="4"/>
      <c r="BY2434" s="4"/>
      <c r="BZ2434" s="4"/>
      <c r="CA2434" s="4"/>
      <c r="CB2434" s="4"/>
      <c r="CC2434" s="4"/>
      <c r="CD2434" s="4"/>
      <c r="CE2434" s="4"/>
      <c r="CF2434" s="4"/>
      <c r="CG2434" s="4"/>
      <c r="CH2434" s="4"/>
      <c r="CI2434" s="4"/>
      <c r="CJ2434" s="4"/>
      <c r="CK2434" s="4"/>
      <c r="CL2434" s="4"/>
      <c r="CM2434" s="4"/>
    </row>
    <row r="2435" ht="14.25" customHeight="1">
      <c r="A2435" s="1"/>
      <c r="B2435" s="103" t="str">
        <f t="shared" si="4"/>
        <v>Thêm</v>
      </c>
      <c r="C2435" s="4"/>
      <c r="D2435" s="4"/>
      <c r="E2435" s="4"/>
      <c r="F2435" s="4"/>
      <c r="G2435" s="4"/>
      <c r="H2435" s="4"/>
      <c r="I2435" s="4"/>
      <c r="J2435" s="4"/>
      <c r="K2435" s="4"/>
      <c r="L2435" s="4"/>
      <c r="M2435" s="4"/>
      <c r="N2435" s="4"/>
      <c r="O2435" s="4"/>
      <c r="P2435" s="4"/>
      <c r="Q2435" s="4"/>
      <c r="R2435" s="4"/>
      <c r="S2435" s="4"/>
      <c r="T2435" s="4"/>
      <c r="U2435" s="4"/>
      <c r="V2435" s="4"/>
      <c r="W2435" s="4"/>
      <c r="X2435" s="4"/>
      <c r="Y2435" s="4"/>
      <c r="Z2435" s="4"/>
      <c r="AA2435" s="4"/>
      <c r="AB2435" s="4"/>
      <c r="AC2435" s="4"/>
      <c r="AD2435" s="20"/>
      <c r="AE2435" s="4"/>
      <c r="AF2435" s="4"/>
      <c r="AG2435" s="4"/>
      <c r="AH2435" s="4"/>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4"/>
      <c r="BH2435" s="4"/>
      <c r="BI2435" s="4"/>
      <c r="BJ2435" s="243" t="str">
        <f t="shared" si="191"/>
        <v/>
      </c>
      <c r="BK2435" s="4"/>
      <c r="BL2435" s="4"/>
      <c r="BM2435" s="4"/>
      <c r="BN2435" s="4"/>
      <c r="BO2435" s="4"/>
      <c r="BP2435" s="4"/>
      <c r="BQ2435" s="4"/>
      <c r="BR2435" s="4"/>
      <c r="BS2435" s="4"/>
      <c r="BT2435" s="4"/>
      <c r="BU2435" s="4"/>
      <c r="BV2435" s="4"/>
      <c r="BW2435" s="4"/>
      <c r="BX2435" s="4"/>
      <c r="BY2435" s="4"/>
      <c r="BZ2435" s="4"/>
      <c r="CA2435" s="4"/>
      <c r="CB2435" s="4"/>
      <c r="CC2435" s="4"/>
      <c r="CD2435" s="4"/>
      <c r="CE2435" s="4"/>
      <c r="CF2435" s="4"/>
      <c r="CG2435" s="4"/>
      <c r="CH2435" s="4"/>
      <c r="CI2435" s="4"/>
      <c r="CJ2435" s="4"/>
      <c r="CK2435" s="4"/>
      <c r="CL2435" s="4"/>
      <c r="CM2435" s="4"/>
    </row>
    <row r="2436" ht="14.25" customHeight="1">
      <c r="A2436" s="1"/>
      <c r="B2436" s="103" t="str">
        <f t="shared" si="4"/>
        <v>Thêm</v>
      </c>
      <c r="C2436" s="4"/>
      <c r="D2436" s="4"/>
      <c r="E2436" s="4"/>
      <c r="F2436" s="4"/>
      <c r="G2436" s="4"/>
      <c r="H2436" s="4"/>
      <c r="I2436" s="4"/>
      <c r="J2436" s="4"/>
      <c r="K2436" s="4"/>
      <c r="L2436" s="4"/>
      <c r="M2436" s="4"/>
      <c r="N2436" s="4"/>
      <c r="O2436" s="4"/>
      <c r="P2436" s="4"/>
      <c r="Q2436" s="4"/>
      <c r="R2436" s="4"/>
      <c r="S2436" s="4"/>
      <c r="T2436" s="4"/>
      <c r="U2436" s="4"/>
      <c r="V2436" s="4"/>
      <c r="W2436" s="4"/>
      <c r="X2436" s="4"/>
      <c r="Y2436" s="4"/>
      <c r="Z2436" s="4"/>
      <c r="AA2436" s="4"/>
      <c r="AB2436" s="4"/>
      <c r="AC2436" s="4"/>
      <c r="AD2436" s="20"/>
      <c r="AE2436" s="4"/>
      <c r="AF2436" s="4"/>
      <c r="AG2436" s="4"/>
      <c r="AH2436" s="4"/>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4"/>
      <c r="BH2436" s="4"/>
      <c r="BI2436" s="4"/>
      <c r="BJ2436" s="243" t="str">
        <f t="shared" si="191"/>
        <v/>
      </c>
      <c r="BK2436" s="4"/>
      <c r="BL2436" s="4"/>
      <c r="BM2436" s="4"/>
      <c r="BN2436" s="4"/>
      <c r="BO2436" s="4"/>
      <c r="BP2436" s="4"/>
      <c r="BQ2436" s="4"/>
      <c r="BR2436" s="4"/>
      <c r="BS2436" s="4"/>
      <c r="BT2436" s="4"/>
      <c r="BU2436" s="4"/>
      <c r="BV2436" s="4"/>
      <c r="BW2436" s="4"/>
      <c r="BX2436" s="4"/>
      <c r="BY2436" s="4"/>
      <c r="BZ2436" s="4"/>
      <c r="CA2436" s="4"/>
      <c r="CB2436" s="4"/>
      <c r="CC2436" s="4"/>
      <c r="CD2436" s="4"/>
      <c r="CE2436" s="4"/>
      <c r="CF2436" s="4"/>
      <c r="CG2436" s="4"/>
      <c r="CH2436" s="4"/>
      <c r="CI2436" s="4"/>
      <c r="CJ2436" s="4"/>
      <c r="CK2436" s="4"/>
      <c r="CL2436" s="4"/>
      <c r="CM2436" s="4"/>
    </row>
    <row r="2437" ht="14.25" customHeight="1">
      <c r="A2437" s="1"/>
      <c r="B2437" s="103" t="str">
        <f t="shared" si="4"/>
        <v>Thêm</v>
      </c>
      <c r="C2437" s="4"/>
      <c r="D2437" s="4"/>
      <c r="E2437" s="4"/>
      <c r="F2437" s="4"/>
      <c r="G2437" s="4"/>
      <c r="H2437" s="4"/>
      <c r="I2437" s="4"/>
      <c r="J2437" s="4"/>
      <c r="K2437" s="4"/>
      <c r="L2437" s="4"/>
      <c r="M2437" s="4"/>
      <c r="N2437" s="4"/>
      <c r="O2437" s="4"/>
      <c r="P2437" s="4"/>
      <c r="Q2437" s="4"/>
      <c r="R2437" s="4"/>
      <c r="S2437" s="4"/>
      <c r="T2437" s="4"/>
      <c r="U2437" s="4"/>
      <c r="V2437" s="4"/>
      <c r="W2437" s="4"/>
      <c r="X2437" s="4"/>
      <c r="Y2437" s="4"/>
      <c r="Z2437" s="4"/>
      <c r="AA2437" s="4"/>
      <c r="AB2437" s="4"/>
      <c r="AC2437" s="4"/>
      <c r="AD2437" s="20"/>
      <c r="AE2437" s="4"/>
      <c r="AF2437" s="4"/>
      <c r="AG2437" s="4"/>
      <c r="AH2437" s="4"/>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4"/>
      <c r="BH2437" s="4"/>
      <c r="BI2437" s="4"/>
      <c r="BJ2437" s="243" t="str">
        <f t="shared" si="191"/>
        <v/>
      </c>
      <c r="BK2437" s="4"/>
      <c r="BL2437" s="4"/>
      <c r="BM2437" s="4"/>
      <c r="BN2437" s="4"/>
      <c r="BO2437" s="4"/>
      <c r="BP2437" s="4"/>
      <c r="BQ2437" s="4"/>
      <c r="BR2437" s="4"/>
      <c r="BS2437" s="4"/>
      <c r="BT2437" s="4"/>
      <c r="BU2437" s="4"/>
      <c r="BV2437" s="4"/>
      <c r="BW2437" s="4"/>
      <c r="BX2437" s="4"/>
      <c r="BY2437" s="4"/>
      <c r="BZ2437" s="4"/>
      <c r="CA2437" s="4"/>
      <c r="CB2437" s="4"/>
      <c r="CC2437" s="4"/>
      <c r="CD2437" s="4"/>
      <c r="CE2437" s="4"/>
      <c r="CF2437" s="4"/>
      <c r="CG2437" s="4"/>
      <c r="CH2437" s="4"/>
      <c r="CI2437" s="4"/>
      <c r="CJ2437" s="4"/>
      <c r="CK2437" s="4"/>
      <c r="CL2437" s="4"/>
      <c r="CM2437" s="4"/>
    </row>
    <row r="2438" ht="14.25" customHeight="1">
      <c r="A2438" s="1"/>
      <c r="B2438" s="103" t="str">
        <f t="shared" si="4"/>
        <v>Thêm</v>
      </c>
      <c r="C2438" s="4"/>
      <c r="D2438" s="4"/>
      <c r="E2438" s="4"/>
      <c r="F2438" s="4"/>
      <c r="G2438" s="4"/>
      <c r="H2438" s="4"/>
      <c r="I2438" s="4"/>
      <c r="J2438" s="4"/>
      <c r="K2438" s="4"/>
      <c r="L2438" s="4"/>
      <c r="M2438" s="4"/>
      <c r="N2438" s="4"/>
      <c r="O2438" s="4"/>
      <c r="P2438" s="4"/>
      <c r="Q2438" s="4"/>
      <c r="R2438" s="4"/>
      <c r="S2438" s="4"/>
      <c r="T2438" s="4"/>
      <c r="U2438" s="4"/>
      <c r="V2438" s="4"/>
      <c r="W2438" s="4"/>
      <c r="X2438" s="4"/>
      <c r="Y2438" s="4"/>
      <c r="Z2438" s="4"/>
      <c r="AA2438" s="4"/>
      <c r="AB2438" s="4"/>
      <c r="AC2438" s="4"/>
      <c r="AD2438" s="20"/>
      <c r="AE2438" s="4"/>
      <c r="AF2438" s="4"/>
      <c r="AG2438" s="4"/>
      <c r="AH2438" s="4"/>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4"/>
      <c r="BH2438" s="4"/>
      <c r="BI2438" s="4"/>
      <c r="BJ2438" s="243" t="str">
        <f t="shared" si="191"/>
        <v/>
      </c>
      <c r="BK2438" s="4"/>
      <c r="BL2438" s="4"/>
      <c r="BM2438" s="4"/>
      <c r="BN2438" s="4"/>
      <c r="BO2438" s="4"/>
      <c r="BP2438" s="4"/>
      <c r="BQ2438" s="4"/>
      <c r="BR2438" s="4"/>
      <c r="BS2438" s="4"/>
      <c r="BT2438" s="4"/>
      <c r="BU2438" s="4"/>
      <c r="BV2438" s="4"/>
      <c r="BW2438" s="4"/>
      <c r="BX2438" s="4"/>
      <c r="BY2438" s="4"/>
      <c r="BZ2438" s="4"/>
      <c r="CA2438" s="4"/>
      <c r="CB2438" s="4"/>
      <c r="CC2438" s="4"/>
      <c r="CD2438" s="4"/>
      <c r="CE2438" s="4"/>
      <c r="CF2438" s="4"/>
      <c r="CG2438" s="4"/>
      <c r="CH2438" s="4"/>
      <c r="CI2438" s="4"/>
      <c r="CJ2438" s="4"/>
      <c r="CK2438" s="4"/>
      <c r="CL2438" s="4"/>
      <c r="CM2438" s="4"/>
    </row>
    <row r="2439" ht="14.25" customHeight="1">
      <c r="A2439" s="1"/>
      <c r="B2439" s="103" t="str">
        <f t="shared" si="4"/>
        <v>Thêm</v>
      </c>
      <c r="C2439" s="4"/>
      <c r="D2439" s="4"/>
      <c r="E2439" s="4"/>
      <c r="F2439" s="4"/>
      <c r="G2439" s="4"/>
      <c r="H2439" s="4"/>
      <c r="I2439" s="4"/>
      <c r="J2439" s="4"/>
      <c r="K2439" s="4"/>
      <c r="L2439" s="4"/>
      <c r="M2439" s="4"/>
      <c r="N2439" s="4"/>
      <c r="O2439" s="4"/>
      <c r="P2439" s="4"/>
      <c r="Q2439" s="4"/>
      <c r="R2439" s="4"/>
      <c r="S2439" s="4"/>
      <c r="T2439" s="4"/>
      <c r="U2439" s="4"/>
      <c r="V2439" s="4"/>
      <c r="W2439" s="4"/>
      <c r="X2439" s="4"/>
      <c r="Y2439" s="4"/>
      <c r="Z2439" s="4"/>
      <c r="AA2439" s="4"/>
      <c r="AB2439" s="4"/>
      <c r="AC2439" s="4"/>
      <c r="AD2439" s="20"/>
      <c r="AE2439" s="4"/>
      <c r="AF2439" s="4"/>
      <c r="AG2439" s="4"/>
      <c r="AH2439" s="4"/>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4"/>
      <c r="BH2439" s="4"/>
      <c r="BI2439" s="4"/>
      <c r="BJ2439" s="243" t="str">
        <f t="shared" si="191"/>
        <v/>
      </c>
      <c r="BK2439" s="4"/>
      <c r="BL2439" s="4"/>
      <c r="BM2439" s="4"/>
      <c r="BN2439" s="4"/>
      <c r="BO2439" s="4"/>
      <c r="BP2439" s="4"/>
      <c r="BQ2439" s="4"/>
      <c r="BR2439" s="4"/>
      <c r="BS2439" s="4"/>
      <c r="BT2439" s="4"/>
      <c r="BU2439" s="4"/>
      <c r="BV2439" s="4"/>
      <c r="BW2439" s="4"/>
      <c r="BX2439" s="4"/>
      <c r="BY2439" s="4"/>
      <c r="BZ2439" s="4"/>
      <c r="CA2439" s="4"/>
      <c r="CB2439" s="4"/>
      <c r="CC2439" s="4"/>
      <c r="CD2439" s="4"/>
      <c r="CE2439" s="4"/>
      <c r="CF2439" s="4"/>
      <c r="CG2439" s="4"/>
      <c r="CH2439" s="4"/>
      <c r="CI2439" s="4"/>
      <c r="CJ2439" s="4"/>
      <c r="CK2439" s="4"/>
      <c r="CL2439" s="4"/>
      <c r="CM2439" s="4"/>
    </row>
    <row r="2440" ht="14.25" customHeight="1">
      <c r="A2440" s="1"/>
      <c r="B2440" s="103" t="str">
        <f t="shared" si="4"/>
        <v>Thêm</v>
      </c>
      <c r="C2440" s="4"/>
      <c r="D2440" s="4"/>
      <c r="E2440" s="4"/>
      <c r="F2440" s="4"/>
      <c r="G2440" s="4"/>
      <c r="H2440" s="4"/>
      <c r="I2440" s="4"/>
      <c r="J2440" s="4"/>
      <c r="K2440" s="4"/>
      <c r="L2440" s="4"/>
      <c r="M2440" s="4"/>
      <c r="N2440" s="4"/>
      <c r="O2440" s="4"/>
      <c r="P2440" s="4"/>
      <c r="Q2440" s="4"/>
      <c r="R2440" s="4"/>
      <c r="S2440" s="4"/>
      <c r="T2440" s="4"/>
      <c r="U2440" s="4"/>
      <c r="V2440" s="4"/>
      <c r="W2440" s="4"/>
      <c r="X2440" s="4"/>
      <c r="Y2440" s="4"/>
      <c r="Z2440" s="4"/>
      <c r="AA2440" s="4"/>
      <c r="AB2440" s="4"/>
      <c r="AC2440" s="4"/>
      <c r="AD2440" s="20"/>
      <c r="AE2440" s="4"/>
      <c r="AF2440" s="4"/>
      <c r="AG2440" s="4"/>
      <c r="AH2440" s="4"/>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c r="BI2440" s="4"/>
      <c r="BJ2440" s="243" t="str">
        <f t="shared" si="191"/>
        <v/>
      </c>
      <c r="BK2440" s="4"/>
      <c r="BL2440" s="4"/>
      <c r="BM2440" s="4"/>
      <c r="BN2440" s="4"/>
      <c r="BO2440" s="4"/>
      <c r="BP2440" s="4"/>
      <c r="BQ2440" s="4"/>
      <c r="BR2440" s="4"/>
      <c r="BS2440" s="4"/>
      <c r="BT2440" s="4"/>
      <c r="BU2440" s="4"/>
      <c r="BV2440" s="4"/>
      <c r="BW2440" s="4"/>
      <c r="BX2440" s="4"/>
      <c r="BY2440" s="4"/>
      <c r="BZ2440" s="4"/>
      <c r="CA2440" s="4"/>
      <c r="CB2440" s="4"/>
      <c r="CC2440" s="4"/>
      <c r="CD2440" s="4"/>
      <c r="CE2440" s="4"/>
      <c r="CF2440" s="4"/>
      <c r="CG2440" s="4"/>
      <c r="CH2440" s="4"/>
      <c r="CI2440" s="4"/>
      <c r="CJ2440" s="4"/>
      <c r="CK2440" s="4"/>
      <c r="CL2440" s="4"/>
      <c r="CM2440" s="4"/>
    </row>
    <row r="2441" ht="14.25" customHeight="1">
      <c r="A2441" s="1"/>
      <c r="B2441" s="103" t="str">
        <f t="shared" si="4"/>
        <v>Thêm</v>
      </c>
      <c r="C2441" s="4"/>
      <c r="D2441" s="4"/>
      <c r="E2441" s="4"/>
      <c r="F2441" s="4"/>
      <c r="G2441" s="4"/>
      <c r="H2441" s="4"/>
      <c r="I2441" s="4"/>
      <c r="J2441" s="4"/>
      <c r="K2441" s="4"/>
      <c r="L2441" s="4"/>
      <c r="M2441" s="4"/>
      <c r="N2441" s="4"/>
      <c r="O2441" s="4"/>
      <c r="P2441" s="4"/>
      <c r="Q2441" s="4"/>
      <c r="R2441" s="4"/>
      <c r="S2441" s="4"/>
      <c r="T2441" s="4"/>
      <c r="U2441" s="4"/>
      <c r="V2441" s="4"/>
      <c r="W2441" s="4"/>
      <c r="X2441" s="4"/>
      <c r="Y2441" s="4"/>
      <c r="Z2441" s="4"/>
      <c r="AA2441" s="4"/>
      <c r="AB2441" s="4"/>
      <c r="AC2441" s="4"/>
      <c r="AD2441" s="20"/>
      <c r="AE2441" s="4"/>
      <c r="AF2441" s="4"/>
      <c r="AG2441" s="4"/>
      <c r="AH2441" s="4"/>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c r="BI2441" s="4"/>
      <c r="BJ2441" s="243" t="str">
        <f t="shared" si="191"/>
        <v/>
      </c>
      <c r="BK2441" s="4"/>
      <c r="BL2441" s="4"/>
      <c r="BM2441" s="4"/>
      <c r="BN2441" s="4"/>
      <c r="BO2441" s="4"/>
      <c r="BP2441" s="4"/>
      <c r="BQ2441" s="4"/>
      <c r="BR2441" s="4"/>
      <c r="BS2441" s="4"/>
      <c r="BT2441" s="4"/>
      <c r="BU2441" s="4"/>
      <c r="BV2441" s="4"/>
      <c r="BW2441" s="4"/>
      <c r="BX2441" s="4"/>
      <c r="BY2441" s="4"/>
      <c r="BZ2441" s="4"/>
      <c r="CA2441" s="4"/>
      <c r="CB2441" s="4"/>
      <c r="CC2441" s="4"/>
      <c r="CD2441" s="4"/>
      <c r="CE2441" s="4"/>
      <c r="CF2441" s="4"/>
      <c r="CG2441" s="4"/>
      <c r="CH2441" s="4"/>
      <c r="CI2441" s="4"/>
      <c r="CJ2441" s="4"/>
      <c r="CK2441" s="4"/>
      <c r="CL2441" s="4"/>
      <c r="CM2441" s="4"/>
    </row>
    <row r="2442" ht="14.25" customHeight="1">
      <c r="A2442" s="1"/>
      <c r="B2442" s="103" t="str">
        <f t="shared" si="4"/>
        <v>Thêm</v>
      </c>
      <c r="C2442" s="4"/>
      <c r="D2442" s="4"/>
      <c r="E2442" s="4"/>
      <c r="F2442" s="4"/>
      <c r="G2442" s="4"/>
      <c r="H2442" s="4"/>
      <c r="I2442" s="4"/>
      <c r="J2442" s="4"/>
      <c r="K2442" s="4"/>
      <c r="L2442" s="4"/>
      <c r="M2442" s="4"/>
      <c r="N2442" s="4"/>
      <c r="O2442" s="4"/>
      <c r="P2442" s="4"/>
      <c r="Q2442" s="4"/>
      <c r="R2442" s="4"/>
      <c r="S2442" s="4"/>
      <c r="T2442" s="4"/>
      <c r="U2442" s="4"/>
      <c r="V2442" s="4"/>
      <c r="W2442" s="4"/>
      <c r="X2442" s="4"/>
      <c r="Y2442" s="4"/>
      <c r="Z2442" s="4"/>
      <c r="AA2442" s="4"/>
      <c r="AB2442" s="4"/>
      <c r="AC2442" s="4"/>
      <c r="AD2442" s="20"/>
      <c r="AE2442" s="4"/>
      <c r="AF2442" s="4"/>
      <c r="AG2442" s="4"/>
      <c r="AH2442" s="4"/>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c r="BI2442" s="4"/>
      <c r="BJ2442" s="243" t="str">
        <f t="shared" si="191"/>
        <v/>
      </c>
      <c r="BK2442" s="4"/>
      <c r="BL2442" s="4"/>
      <c r="BM2442" s="4"/>
      <c r="BN2442" s="4"/>
      <c r="BO2442" s="4"/>
      <c r="BP2442" s="4"/>
      <c r="BQ2442" s="4"/>
      <c r="BR2442" s="4"/>
      <c r="BS2442" s="4"/>
      <c r="BT2442" s="4"/>
      <c r="BU2442" s="4"/>
      <c r="BV2442" s="4"/>
      <c r="BW2442" s="4"/>
      <c r="BX2442" s="4"/>
      <c r="BY2442" s="4"/>
      <c r="BZ2442" s="4"/>
      <c r="CA2442" s="4"/>
      <c r="CB2442" s="4"/>
      <c r="CC2442" s="4"/>
      <c r="CD2442" s="4"/>
      <c r="CE2442" s="4"/>
      <c r="CF2442" s="4"/>
      <c r="CG2442" s="4"/>
      <c r="CH2442" s="4"/>
      <c r="CI2442" s="4"/>
      <c r="CJ2442" s="4"/>
      <c r="CK2442" s="4"/>
      <c r="CL2442" s="4"/>
      <c r="CM2442" s="4"/>
    </row>
    <row r="2443" ht="14.25" customHeight="1">
      <c r="A2443" s="1"/>
      <c r="B2443" s="103" t="str">
        <f t="shared" si="4"/>
        <v>Thêm</v>
      </c>
      <c r="C2443" s="4"/>
      <c r="D2443" s="4"/>
      <c r="E2443" s="4"/>
      <c r="F2443" s="4"/>
      <c r="G2443" s="4"/>
      <c r="H2443" s="4"/>
      <c r="I2443" s="4"/>
      <c r="J2443" s="4"/>
      <c r="K2443" s="4"/>
      <c r="L2443" s="4"/>
      <c r="M2443" s="4"/>
      <c r="N2443" s="4"/>
      <c r="O2443" s="4"/>
      <c r="P2443" s="4"/>
      <c r="Q2443" s="4"/>
      <c r="R2443" s="4"/>
      <c r="S2443" s="4"/>
      <c r="T2443" s="4"/>
      <c r="U2443" s="4"/>
      <c r="V2443" s="4"/>
      <c r="W2443" s="4"/>
      <c r="X2443" s="4"/>
      <c r="Y2443" s="4"/>
      <c r="Z2443" s="4"/>
      <c r="AA2443" s="4"/>
      <c r="AB2443" s="4"/>
      <c r="AC2443" s="4"/>
      <c r="AD2443" s="20"/>
      <c r="AE2443" s="4"/>
      <c r="AF2443" s="4"/>
      <c r="AG2443" s="4"/>
      <c r="AH2443" s="4"/>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4"/>
      <c r="BH2443" s="4"/>
      <c r="BI2443" s="4"/>
      <c r="BJ2443" s="243" t="str">
        <f t="shared" si="191"/>
        <v/>
      </c>
      <c r="BK2443" s="4"/>
      <c r="BL2443" s="4"/>
      <c r="BM2443" s="4"/>
      <c r="BN2443" s="4"/>
      <c r="BO2443" s="4"/>
      <c r="BP2443" s="4"/>
      <c r="BQ2443" s="4"/>
      <c r="BR2443" s="4"/>
      <c r="BS2443" s="4"/>
      <c r="BT2443" s="4"/>
      <c r="BU2443" s="4"/>
      <c r="BV2443" s="4"/>
      <c r="BW2443" s="4"/>
      <c r="BX2443" s="4"/>
      <c r="BY2443" s="4"/>
      <c r="BZ2443" s="4"/>
      <c r="CA2443" s="4"/>
      <c r="CB2443" s="4"/>
      <c r="CC2443" s="4"/>
      <c r="CD2443" s="4"/>
      <c r="CE2443" s="4"/>
      <c r="CF2443" s="4"/>
      <c r="CG2443" s="4"/>
      <c r="CH2443" s="4"/>
      <c r="CI2443" s="4"/>
      <c r="CJ2443" s="4"/>
      <c r="CK2443" s="4"/>
      <c r="CL2443" s="4"/>
      <c r="CM2443" s="4"/>
    </row>
    <row r="2444" ht="14.25" customHeight="1">
      <c r="A2444" s="1"/>
      <c r="B2444" s="103" t="str">
        <f t="shared" si="4"/>
        <v>Thêm</v>
      </c>
      <c r="C2444" s="4"/>
      <c r="D2444" s="4"/>
      <c r="E2444" s="4"/>
      <c r="F2444" s="4"/>
      <c r="G2444" s="4"/>
      <c r="H2444" s="4"/>
      <c r="I2444" s="4"/>
      <c r="J2444" s="4"/>
      <c r="K2444" s="4"/>
      <c r="L2444" s="4"/>
      <c r="M2444" s="4"/>
      <c r="N2444" s="4"/>
      <c r="O2444" s="4"/>
      <c r="P2444" s="4"/>
      <c r="Q2444" s="4"/>
      <c r="R2444" s="4"/>
      <c r="S2444" s="4"/>
      <c r="T2444" s="4"/>
      <c r="U2444" s="4"/>
      <c r="V2444" s="4"/>
      <c r="W2444" s="4"/>
      <c r="X2444" s="4"/>
      <c r="Y2444" s="4"/>
      <c r="Z2444" s="4"/>
      <c r="AA2444" s="4"/>
      <c r="AB2444" s="4"/>
      <c r="AC2444" s="4"/>
      <c r="AD2444" s="20"/>
      <c r="AE2444" s="4"/>
      <c r="AF2444" s="4"/>
      <c r="AG2444" s="4"/>
      <c r="AH2444" s="4"/>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4"/>
      <c r="BH2444" s="4"/>
      <c r="BI2444" s="4"/>
      <c r="BJ2444" s="243" t="str">
        <f t="shared" si="191"/>
        <v/>
      </c>
      <c r="BK2444" s="4"/>
      <c r="BL2444" s="4"/>
      <c r="BM2444" s="4"/>
      <c r="BN2444" s="4"/>
      <c r="BO2444" s="4"/>
      <c r="BP2444" s="4"/>
      <c r="BQ2444" s="4"/>
      <c r="BR2444" s="4"/>
      <c r="BS2444" s="4"/>
      <c r="BT2444" s="4"/>
      <c r="BU2444" s="4"/>
      <c r="BV2444" s="4"/>
      <c r="BW2444" s="4"/>
      <c r="BX2444" s="4"/>
      <c r="BY2444" s="4"/>
      <c r="BZ2444" s="4"/>
      <c r="CA2444" s="4"/>
      <c r="CB2444" s="4"/>
      <c r="CC2444" s="4"/>
      <c r="CD2444" s="4"/>
      <c r="CE2444" s="4"/>
      <c r="CF2444" s="4"/>
      <c r="CG2444" s="4"/>
      <c r="CH2444" s="4"/>
      <c r="CI2444" s="4"/>
      <c r="CJ2444" s="4"/>
      <c r="CK2444" s="4"/>
      <c r="CL2444" s="4"/>
      <c r="CM2444" s="4"/>
    </row>
    <row r="2445" ht="14.25" customHeight="1">
      <c r="A2445" s="1"/>
      <c r="B2445" s="103" t="str">
        <f t="shared" si="4"/>
        <v>Thêm</v>
      </c>
      <c r="C2445" s="4"/>
      <c r="D2445" s="4"/>
      <c r="E2445" s="4"/>
      <c r="F2445" s="4"/>
      <c r="G2445" s="4"/>
      <c r="H2445" s="4"/>
      <c r="I2445" s="4"/>
      <c r="J2445" s="4"/>
      <c r="K2445" s="4"/>
      <c r="L2445" s="4"/>
      <c r="M2445" s="4"/>
      <c r="N2445" s="4"/>
      <c r="O2445" s="4"/>
      <c r="P2445" s="4"/>
      <c r="Q2445" s="4"/>
      <c r="R2445" s="4"/>
      <c r="S2445" s="4"/>
      <c r="T2445" s="4"/>
      <c r="U2445" s="4"/>
      <c r="V2445" s="4"/>
      <c r="W2445" s="4"/>
      <c r="X2445" s="4"/>
      <c r="Y2445" s="4"/>
      <c r="Z2445" s="4"/>
      <c r="AA2445" s="4"/>
      <c r="AB2445" s="4"/>
      <c r="AC2445" s="4"/>
      <c r="AD2445" s="20"/>
      <c r="AE2445" s="4"/>
      <c r="AF2445" s="4"/>
      <c r="AG2445" s="4"/>
      <c r="AH2445" s="4"/>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4"/>
      <c r="BH2445" s="4"/>
      <c r="BI2445" s="4"/>
      <c r="BJ2445" s="243" t="str">
        <f t="shared" si="191"/>
        <v/>
      </c>
      <c r="BK2445" s="4"/>
      <c r="BL2445" s="4"/>
      <c r="BM2445" s="4"/>
      <c r="BN2445" s="4"/>
      <c r="BO2445" s="4"/>
      <c r="BP2445" s="4"/>
      <c r="BQ2445" s="4"/>
      <c r="BR2445" s="4"/>
      <c r="BS2445" s="4"/>
      <c r="BT2445" s="4"/>
      <c r="BU2445" s="4"/>
      <c r="BV2445" s="4"/>
      <c r="BW2445" s="4"/>
      <c r="BX2445" s="4"/>
      <c r="BY2445" s="4"/>
      <c r="BZ2445" s="4"/>
      <c r="CA2445" s="4"/>
      <c r="CB2445" s="4"/>
      <c r="CC2445" s="4"/>
      <c r="CD2445" s="4"/>
      <c r="CE2445" s="4"/>
      <c r="CF2445" s="4"/>
      <c r="CG2445" s="4"/>
      <c r="CH2445" s="4"/>
      <c r="CI2445" s="4"/>
      <c r="CJ2445" s="4"/>
      <c r="CK2445" s="4"/>
      <c r="CL2445" s="4"/>
      <c r="CM2445" s="4"/>
    </row>
    <row r="2446" ht="14.25" customHeight="1">
      <c r="A2446" s="1"/>
      <c r="B2446" s="103" t="str">
        <f t="shared" si="4"/>
        <v>Thêm</v>
      </c>
      <c r="C2446" s="4"/>
      <c r="D2446" s="4"/>
      <c r="E2446" s="4"/>
      <c r="F2446" s="4"/>
      <c r="G2446" s="4"/>
      <c r="H2446" s="4"/>
      <c r="I2446" s="4"/>
      <c r="J2446" s="4"/>
      <c r="K2446" s="4"/>
      <c r="L2446" s="4"/>
      <c r="M2446" s="4"/>
      <c r="N2446" s="4"/>
      <c r="O2446" s="4"/>
      <c r="P2446" s="4"/>
      <c r="Q2446" s="4"/>
      <c r="R2446" s="4"/>
      <c r="S2446" s="4"/>
      <c r="T2446" s="4"/>
      <c r="U2446" s="4"/>
      <c r="V2446" s="4"/>
      <c r="W2446" s="4"/>
      <c r="X2446" s="4"/>
      <c r="Y2446" s="4"/>
      <c r="Z2446" s="4"/>
      <c r="AA2446" s="4"/>
      <c r="AB2446" s="4"/>
      <c r="AC2446" s="4"/>
      <c r="AD2446" s="20"/>
      <c r="AE2446" s="4"/>
      <c r="AF2446" s="4"/>
      <c r="AG2446" s="4"/>
      <c r="AH2446" s="4"/>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4"/>
      <c r="BH2446" s="4"/>
      <c r="BI2446" s="4"/>
      <c r="BJ2446" s="243" t="str">
        <f t="shared" si="191"/>
        <v/>
      </c>
      <c r="BK2446" s="4"/>
      <c r="BL2446" s="4"/>
      <c r="BM2446" s="4"/>
      <c r="BN2446" s="4"/>
      <c r="BO2446" s="4"/>
      <c r="BP2446" s="4"/>
      <c r="BQ2446" s="4"/>
      <c r="BR2446" s="4"/>
      <c r="BS2446" s="4"/>
      <c r="BT2446" s="4"/>
      <c r="BU2446" s="4"/>
      <c r="BV2446" s="4"/>
      <c r="BW2446" s="4"/>
      <c r="BX2446" s="4"/>
      <c r="BY2446" s="4"/>
      <c r="BZ2446" s="4"/>
      <c r="CA2446" s="4"/>
      <c r="CB2446" s="4"/>
      <c r="CC2446" s="4"/>
      <c r="CD2446" s="4"/>
      <c r="CE2446" s="4"/>
      <c r="CF2446" s="4"/>
      <c r="CG2446" s="4"/>
      <c r="CH2446" s="4"/>
      <c r="CI2446" s="4"/>
      <c r="CJ2446" s="4"/>
      <c r="CK2446" s="4"/>
      <c r="CL2446" s="4"/>
      <c r="CM2446" s="4"/>
    </row>
    <row r="2447" ht="14.25" customHeight="1">
      <c r="A2447" s="1"/>
      <c r="B2447" s="103" t="str">
        <f t="shared" si="4"/>
        <v>Thêm</v>
      </c>
      <c r="C2447" s="4"/>
      <c r="D2447" s="4"/>
      <c r="E2447" s="4"/>
      <c r="F2447" s="4"/>
      <c r="G2447" s="4"/>
      <c r="H2447" s="4"/>
      <c r="I2447" s="4"/>
      <c r="J2447" s="4"/>
      <c r="K2447" s="4"/>
      <c r="L2447" s="4"/>
      <c r="M2447" s="4"/>
      <c r="N2447" s="4"/>
      <c r="O2447" s="4"/>
      <c r="P2447" s="4"/>
      <c r="Q2447" s="4"/>
      <c r="R2447" s="4"/>
      <c r="S2447" s="4"/>
      <c r="T2447" s="4"/>
      <c r="U2447" s="4"/>
      <c r="V2447" s="4"/>
      <c r="W2447" s="4"/>
      <c r="X2447" s="4"/>
      <c r="Y2447" s="4"/>
      <c r="Z2447" s="4"/>
      <c r="AA2447" s="4"/>
      <c r="AB2447" s="4"/>
      <c r="AC2447" s="4"/>
      <c r="AD2447" s="20"/>
      <c r="AE2447" s="4"/>
      <c r="AF2447" s="4"/>
      <c r="AG2447" s="4"/>
      <c r="AH2447" s="4"/>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c r="BI2447" s="4"/>
      <c r="BJ2447" s="243" t="str">
        <f t="shared" si="191"/>
        <v/>
      </c>
      <c r="BK2447" s="4"/>
      <c r="BL2447" s="4"/>
      <c r="BM2447" s="4"/>
      <c r="BN2447" s="4"/>
      <c r="BO2447" s="4"/>
      <c r="BP2447" s="4"/>
      <c r="BQ2447" s="4"/>
      <c r="BR2447" s="4"/>
      <c r="BS2447" s="4"/>
      <c r="BT2447" s="4"/>
      <c r="BU2447" s="4"/>
      <c r="BV2447" s="4"/>
      <c r="BW2447" s="4"/>
      <c r="BX2447" s="4"/>
      <c r="BY2447" s="4"/>
      <c r="BZ2447" s="4"/>
      <c r="CA2447" s="4"/>
      <c r="CB2447" s="4"/>
      <c r="CC2447" s="4"/>
      <c r="CD2447" s="4"/>
      <c r="CE2447" s="4"/>
      <c r="CF2447" s="4"/>
      <c r="CG2447" s="4"/>
      <c r="CH2447" s="4"/>
      <c r="CI2447" s="4"/>
      <c r="CJ2447" s="4"/>
      <c r="CK2447" s="4"/>
      <c r="CL2447" s="4"/>
      <c r="CM2447" s="4"/>
    </row>
    <row r="2448" ht="14.25" customHeight="1">
      <c r="A2448" s="1"/>
      <c r="B2448" s="103" t="str">
        <f t="shared" si="4"/>
        <v>Thêm</v>
      </c>
      <c r="C2448" s="4"/>
      <c r="D2448" s="4"/>
      <c r="E2448" s="4"/>
      <c r="F2448" s="4"/>
      <c r="G2448" s="4"/>
      <c r="H2448" s="4"/>
      <c r="I2448" s="4"/>
      <c r="J2448" s="4"/>
      <c r="K2448" s="4"/>
      <c r="L2448" s="4"/>
      <c r="M2448" s="4"/>
      <c r="N2448" s="4"/>
      <c r="O2448" s="4"/>
      <c r="P2448" s="4"/>
      <c r="Q2448" s="4"/>
      <c r="R2448" s="4"/>
      <c r="S2448" s="4"/>
      <c r="T2448" s="4"/>
      <c r="U2448" s="4"/>
      <c r="V2448" s="4"/>
      <c r="W2448" s="4"/>
      <c r="X2448" s="4"/>
      <c r="Y2448" s="4"/>
      <c r="Z2448" s="4"/>
      <c r="AA2448" s="4"/>
      <c r="AB2448" s="4"/>
      <c r="AC2448" s="4"/>
      <c r="AD2448" s="20"/>
      <c r="AE2448" s="4"/>
      <c r="AF2448" s="4"/>
      <c r="AG2448" s="4"/>
      <c r="AH2448" s="4"/>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4"/>
      <c r="BH2448" s="4"/>
      <c r="BI2448" s="4"/>
      <c r="BJ2448" s="243" t="str">
        <f t="shared" si="191"/>
        <v/>
      </c>
      <c r="BK2448" s="4"/>
      <c r="BL2448" s="4"/>
      <c r="BM2448" s="4"/>
      <c r="BN2448" s="4"/>
      <c r="BO2448" s="4"/>
      <c r="BP2448" s="4"/>
      <c r="BQ2448" s="4"/>
      <c r="BR2448" s="4"/>
      <c r="BS2448" s="4"/>
      <c r="BT2448" s="4"/>
      <c r="BU2448" s="4"/>
      <c r="BV2448" s="4"/>
      <c r="BW2448" s="4"/>
      <c r="BX2448" s="4"/>
      <c r="BY2448" s="4"/>
      <c r="BZ2448" s="4"/>
      <c r="CA2448" s="4"/>
      <c r="CB2448" s="4"/>
      <c r="CC2448" s="4"/>
      <c r="CD2448" s="4"/>
      <c r="CE2448" s="4"/>
      <c r="CF2448" s="4"/>
      <c r="CG2448" s="4"/>
      <c r="CH2448" s="4"/>
      <c r="CI2448" s="4"/>
      <c r="CJ2448" s="4"/>
      <c r="CK2448" s="4"/>
      <c r="CL2448" s="4"/>
      <c r="CM2448" s="4"/>
    </row>
    <row r="2449" ht="14.25" customHeight="1">
      <c r="A2449" s="1"/>
      <c r="B2449" s="103" t="str">
        <f t="shared" si="4"/>
        <v>Thêm</v>
      </c>
      <c r="C2449" s="4"/>
      <c r="D2449" s="4"/>
      <c r="E2449" s="4"/>
      <c r="F2449" s="4"/>
      <c r="G2449" s="4"/>
      <c r="H2449" s="4"/>
      <c r="I2449" s="4"/>
      <c r="J2449" s="4"/>
      <c r="K2449" s="4"/>
      <c r="L2449" s="4"/>
      <c r="M2449" s="4"/>
      <c r="N2449" s="4"/>
      <c r="O2449" s="4"/>
      <c r="P2449" s="4"/>
      <c r="Q2449" s="4"/>
      <c r="R2449" s="4"/>
      <c r="S2449" s="4"/>
      <c r="T2449" s="4"/>
      <c r="U2449" s="4"/>
      <c r="V2449" s="4"/>
      <c r="W2449" s="4"/>
      <c r="X2449" s="4"/>
      <c r="Y2449" s="4"/>
      <c r="Z2449" s="4"/>
      <c r="AA2449" s="4"/>
      <c r="AB2449" s="4"/>
      <c r="AC2449" s="4"/>
      <c r="AD2449" s="20"/>
      <c r="AE2449" s="4"/>
      <c r="AF2449" s="4"/>
      <c r="AG2449" s="4"/>
      <c r="AH2449" s="4"/>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4"/>
      <c r="BH2449" s="4"/>
      <c r="BI2449" s="4"/>
      <c r="BJ2449" s="243" t="str">
        <f t="shared" si="191"/>
        <v/>
      </c>
      <c r="BK2449" s="4"/>
      <c r="BL2449" s="4"/>
      <c r="BM2449" s="4"/>
      <c r="BN2449" s="4"/>
      <c r="BO2449" s="4"/>
      <c r="BP2449" s="4"/>
      <c r="BQ2449" s="4"/>
      <c r="BR2449" s="4"/>
      <c r="BS2449" s="4"/>
      <c r="BT2449" s="4"/>
      <c r="BU2449" s="4"/>
      <c r="BV2449" s="4"/>
      <c r="BW2449" s="4"/>
      <c r="BX2449" s="4"/>
      <c r="BY2449" s="4"/>
      <c r="BZ2449" s="4"/>
      <c r="CA2449" s="4"/>
      <c r="CB2449" s="4"/>
      <c r="CC2449" s="4"/>
      <c r="CD2449" s="4"/>
      <c r="CE2449" s="4"/>
      <c r="CF2449" s="4"/>
      <c r="CG2449" s="4"/>
      <c r="CH2449" s="4"/>
      <c r="CI2449" s="4"/>
      <c r="CJ2449" s="4"/>
      <c r="CK2449" s="4"/>
      <c r="CL2449" s="4"/>
      <c r="CM2449" s="4"/>
    </row>
    <row r="2450" ht="14.25" customHeight="1">
      <c r="A2450" s="1"/>
      <c r="B2450" s="103" t="str">
        <f t="shared" si="4"/>
        <v>Thêm</v>
      </c>
      <c r="C2450" s="4"/>
      <c r="D2450" s="4"/>
      <c r="E2450" s="4"/>
      <c r="F2450" s="4"/>
      <c r="G2450" s="4"/>
      <c r="H2450" s="4"/>
      <c r="I2450" s="4"/>
      <c r="J2450" s="4"/>
      <c r="K2450" s="4"/>
      <c r="L2450" s="4"/>
      <c r="M2450" s="4"/>
      <c r="N2450" s="4"/>
      <c r="O2450" s="4"/>
      <c r="P2450" s="4"/>
      <c r="Q2450" s="4"/>
      <c r="R2450" s="4"/>
      <c r="S2450" s="4"/>
      <c r="T2450" s="4"/>
      <c r="U2450" s="4"/>
      <c r="V2450" s="4"/>
      <c r="W2450" s="4"/>
      <c r="X2450" s="4"/>
      <c r="Y2450" s="4"/>
      <c r="Z2450" s="4"/>
      <c r="AA2450" s="4"/>
      <c r="AB2450" s="4"/>
      <c r="AC2450" s="4"/>
      <c r="AD2450" s="20"/>
      <c r="AE2450" s="4"/>
      <c r="AF2450" s="4"/>
      <c r="AG2450" s="4"/>
      <c r="AH2450" s="4"/>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4"/>
      <c r="BH2450" s="4"/>
      <c r="BI2450" s="4"/>
      <c r="BJ2450" s="243" t="str">
        <f t="shared" si="191"/>
        <v/>
      </c>
      <c r="BK2450" s="4"/>
      <c r="BL2450" s="4"/>
      <c r="BM2450" s="4"/>
      <c r="BN2450" s="4"/>
      <c r="BO2450" s="4"/>
      <c r="BP2450" s="4"/>
      <c r="BQ2450" s="4"/>
      <c r="BR2450" s="4"/>
      <c r="BS2450" s="4"/>
      <c r="BT2450" s="4"/>
      <c r="BU2450" s="4"/>
      <c r="BV2450" s="4"/>
      <c r="BW2450" s="4"/>
      <c r="BX2450" s="4"/>
      <c r="BY2450" s="4"/>
      <c r="BZ2450" s="4"/>
      <c r="CA2450" s="4"/>
      <c r="CB2450" s="4"/>
      <c r="CC2450" s="4"/>
      <c r="CD2450" s="4"/>
      <c r="CE2450" s="4"/>
      <c r="CF2450" s="4"/>
      <c r="CG2450" s="4"/>
      <c r="CH2450" s="4"/>
      <c r="CI2450" s="4"/>
      <c r="CJ2450" s="4"/>
      <c r="CK2450" s="4"/>
      <c r="CL2450" s="4"/>
      <c r="CM2450" s="4"/>
    </row>
    <row r="2451" ht="14.25" customHeight="1">
      <c r="A2451" s="1"/>
      <c r="B2451" s="103" t="str">
        <f t="shared" si="4"/>
        <v>Thêm</v>
      </c>
      <c r="C2451" s="4"/>
      <c r="D2451" s="4"/>
      <c r="E2451" s="4"/>
      <c r="F2451" s="4"/>
      <c r="G2451" s="4"/>
      <c r="H2451" s="4"/>
      <c r="I2451" s="4"/>
      <c r="J2451" s="4"/>
      <c r="K2451" s="4"/>
      <c r="L2451" s="4"/>
      <c r="M2451" s="4"/>
      <c r="N2451" s="4"/>
      <c r="O2451" s="4"/>
      <c r="P2451" s="4"/>
      <c r="Q2451" s="4"/>
      <c r="R2451" s="4"/>
      <c r="S2451" s="4"/>
      <c r="T2451" s="4"/>
      <c r="U2451" s="4"/>
      <c r="V2451" s="4"/>
      <c r="W2451" s="4"/>
      <c r="X2451" s="4"/>
      <c r="Y2451" s="4"/>
      <c r="Z2451" s="4"/>
      <c r="AA2451" s="4"/>
      <c r="AB2451" s="4"/>
      <c r="AC2451" s="4"/>
      <c r="AD2451" s="20"/>
      <c r="AE2451" s="4"/>
      <c r="AF2451" s="4"/>
      <c r="AG2451" s="4"/>
      <c r="AH2451" s="4"/>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4"/>
      <c r="BH2451" s="4"/>
      <c r="BI2451" s="4"/>
      <c r="BJ2451" s="243" t="str">
        <f t="shared" si="191"/>
        <v/>
      </c>
      <c r="BK2451" s="4"/>
      <c r="BL2451" s="4"/>
      <c r="BM2451" s="4"/>
      <c r="BN2451" s="4"/>
      <c r="BO2451" s="4"/>
      <c r="BP2451" s="4"/>
      <c r="BQ2451" s="4"/>
      <c r="BR2451" s="4"/>
      <c r="BS2451" s="4"/>
      <c r="BT2451" s="4"/>
      <c r="BU2451" s="4"/>
      <c r="BV2451" s="4"/>
      <c r="BW2451" s="4"/>
      <c r="BX2451" s="4"/>
      <c r="BY2451" s="4"/>
      <c r="BZ2451" s="4"/>
      <c r="CA2451" s="4"/>
      <c r="CB2451" s="4"/>
      <c r="CC2451" s="4"/>
      <c r="CD2451" s="4"/>
      <c r="CE2451" s="4"/>
      <c r="CF2451" s="4"/>
      <c r="CG2451" s="4"/>
      <c r="CH2451" s="4"/>
      <c r="CI2451" s="4"/>
      <c r="CJ2451" s="4"/>
      <c r="CK2451" s="4"/>
      <c r="CL2451" s="4"/>
      <c r="CM2451" s="4"/>
    </row>
    <row r="2452" ht="14.25" customHeight="1">
      <c r="A2452" s="1"/>
      <c r="B2452" s="103" t="str">
        <f t="shared" si="4"/>
        <v>Thêm</v>
      </c>
      <c r="C2452" s="4"/>
      <c r="D2452" s="4"/>
      <c r="E2452" s="4"/>
      <c r="F2452" s="4"/>
      <c r="G2452" s="4"/>
      <c r="H2452" s="4"/>
      <c r="I2452" s="4"/>
      <c r="J2452" s="4"/>
      <c r="K2452" s="4"/>
      <c r="L2452" s="4"/>
      <c r="M2452" s="4"/>
      <c r="N2452" s="4"/>
      <c r="O2452" s="4"/>
      <c r="P2452" s="4"/>
      <c r="Q2452" s="4"/>
      <c r="R2452" s="4"/>
      <c r="S2452" s="4"/>
      <c r="T2452" s="4"/>
      <c r="U2452" s="4"/>
      <c r="V2452" s="4"/>
      <c r="W2452" s="4"/>
      <c r="X2452" s="4"/>
      <c r="Y2452" s="4"/>
      <c r="Z2452" s="4"/>
      <c r="AA2452" s="4"/>
      <c r="AB2452" s="4"/>
      <c r="AC2452" s="4"/>
      <c r="AD2452" s="20"/>
      <c r="AE2452" s="4"/>
      <c r="AF2452" s="4"/>
      <c r="AG2452" s="4"/>
      <c r="AH2452" s="4"/>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4"/>
      <c r="BH2452" s="4"/>
      <c r="BI2452" s="4"/>
      <c r="BJ2452" s="243" t="str">
        <f t="shared" si="191"/>
        <v/>
      </c>
      <c r="BK2452" s="4"/>
      <c r="BL2452" s="4"/>
      <c r="BM2452" s="4"/>
      <c r="BN2452" s="4"/>
      <c r="BO2452" s="4"/>
      <c r="BP2452" s="4"/>
      <c r="BQ2452" s="4"/>
      <c r="BR2452" s="4"/>
      <c r="BS2452" s="4"/>
      <c r="BT2452" s="4"/>
      <c r="BU2452" s="4"/>
      <c r="BV2452" s="4"/>
      <c r="BW2452" s="4"/>
      <c r="BX2452" s="4"/>
      <c r="BY2452" s="4"/>
      <c r="BZ2452" s="4"/>
      <c r="CA2452" s="4"/>
      <c r="CB2452" s="4"/>
      <c r="CC2452" s="4"/>
      <c r="CD2452" s="4"/>
      <c r="CE2452" s="4"/>
      <c r="CF2452" s="4"/>
      <c r="CG2452" s="4"/>
      <c r="CH2452" s="4"/>
      <c r="CI2452" s="4"/>
      <c r="CJ2452" s="4"/>
      <c r="CK2452" s="4"/>
      <c r="CL2452" s="4"/>
      <c r="CM2452" s="4"/>
    </row>
    <row r="2453" ht="14.25" customHeight="1">
      <c r="A2453" s="1"/>
      <c r="B2453" s="103" t="str">
        <f t="shared" si="4"/>
        <v>Thêm</v>
      </c>
      <c r="C2453" s="4"/>
      <c r="D2453" s="4"/>
      <c r="E2453" s="4"/>
      <c r="F2453" s="4"/>
      <c r="G2453" s="4"/>
      <c r="H2453" s="4"/>
      <c r="I2453" s="4"/>
      <c r="J2453" s="4"/>
      <c r="K2453" s="4"/>
      <c r="L2453" s="4"/>
      <c r="M2453" s="4"/>
      <c r="N2453" s="4"/>
      <c r="O2453" s="4"/>
      <c r="P2453" s="4"/>
      <c r="Q2453" s="4"/>
      <c r="R2453" s="4"/>
      <c r="S2453" s="4"/>
      <c r="T2453" s="4"/>
      <c r="U2453" s="4"/>
      <c r="V2453" s="4"/>
      <c r="W2453" s="4"/>
      <c r="X2453" s="4"/>
      <c r="Y2453" s="4"/>
      <c r="Z2453" s="4"/>
      <c r="AA2453" s="4"/>
      <c r="AB2453" s="4"/>
      <c r="AC2453" s="4"/>
      <c r="AD2453" s="20"/>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c r="BI2453" s="4"/>
      <c r="BJ2453" s="243" t="str">
        <f t="shared" si="191"/>
        <v/>
      </c>
      <c r="BK2453" s="4"/>
      <c r="BL2453" s="4"/>
      <c r="BM2453" s="4"/>
      <c r="BN2453" s="4"/>
      <c r="BO2453" s="4"/>
      <c r="BP2453" s="4"/>
      <c r="BQ2453" s="4"/>
      <c r="BR2453" s="4"/>
      <c r="BS2453" s="4"/>
      <c r="BT2453" s="4"/>
      <c r="BU2453" s="4"/>
      <c r="BV2453" s="4"/>
      <c r="BW2453" s="4"/>
      <c r="BX2453" s="4"/>
      <c r="BY2453" s="4"/>
      <c r="BZ2453" s="4"/>
      <c r="CA2453" s="4"/>
      <c r="CB2453" s="4"/>
      <c r="CC2453" s="4"/>
      <c r="CD2453" s="4"/>
      <c r="CE2453" s="4"/>
      <c r="CF2453" s="4"/>
      <c r="CG2453" s="4"/>
      <c r="CH2453" s="4"/>
      <c r="CI2453" s="4"/>
      <c r="CJ2453" s="4"/>
      <c r="CK2453" s="4"/>
      <c r="CL2453" s="4"/>
      <c r="CM2453" s="4"/>
    </row>
    <row r="2454" ht="14.25" customHeight="1">
      <c r="A2454" s="1"/>
      <c r="B2454" s="103" t="str">
        <f t="shared" si="4"/>
        <v>Thêm</v>
      </c>
      <c r="C2454" s="4"/>
      <c r="D2454" s="4"/>
      <c r="E2454" s="4"/>
      <c r="F2454" s="4"/>
      <c r="G2454" s="4"/>
      <c r="H2454" s="4"/>
      <c r="I2454" s="4"/>
      <c r="J2454" s="4"/>
      <c r="K2454" s="4"/>
      <c r="L2454" s="4"/>
      <c r="M2454" s="4"/>
      <c r="N2454" s="4"/>
      <c r="O2454" s="4"/>
      <c r="P2454" s="4"/>
      <c r="Q2454" s="4"/>
      <c r="R2454" s="4"/>
      <c r="S2454" s="4"/>
      <c r="T2454" s="4"/>
      <c r="U2454" s="4"/>
      <c r="V2454" s="4"/>
      <c r="W2454" s="4"/>
      <c r="X2454" s="4"/>
      <c r="Y2454" s="4"/>
      <c r="Z2454" s="4"/>
      <c r="AA2454" s="4"/>
      <c r="AB2454" s="4"/>
      <c r="AC2454" s="4"/>
      <c r="AD2454" s="20"/>
      <c r="AE2454" s="4"/>
      <c r="AF2454" s="4"/>
      <c r="AG2454" s="4"/>
      <c r="AH2454" s="4"/>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4"/>
      <c r="BH2454" s="4"/>
      <c r="BI2454" s="4"/>
      <c r="BJ2454" s="243" t="str">
        <f t="shared" si="191"/>
        <v/>
      </c>
      <c r="BK2454" s="4"/>
      <c r="BL2454" s="4"/>
      <c r="BM2454" s="4"/>
      <c r="BN2454" s="4"/>
      <c r="BO2454" s="4"/>
      <c r="BP2454" s="4"/>
      <c r="BQ2454" s="4"/>
      <c r="BR2454" s="4"/>
      <c r="BS2454" s="4"/>
      <c r="BT2454" s="4"/>
      <c r="BU2454" s="4"/>
      <c r="BV2454" s="4"/>
      <c r="BW2454" s="4"/>
      <c r="BX2454" s="4"/>
      <c r="BY2454" s="4"/>
      <c r="BZ2454" s="4"/>
      <c r="CA2454" s="4"/>
      <c r="CB2454" s="4"/>
      <c r="CC2454" s="4"/>
      <c r="CD2454" s="4"/>
      <c r="CE2454" s="4"/>
      <c r="CF2454" s="4"/>
      <c r="CG2454" s="4"/>
      <c r="CH2454" s="4"/>
      <c r="CI2454" s="4"/>
      <c r="CJ2454" s="4"/>
      <c r="CK2454" s="4"/>
      <c r="CL2454" s="4"/>
      <c r="CM2454" s="4"/>
    </row>
    <row r="2455" ht="14.25" customHeight="1">
      <c r="A2455" s="1"/>
      <c r="B2455" s="103" t="str">
        <f t="shared" si="4"/>
        <v>Thêm</v>
      </c>
      <c r="C2455" s="4"/>
      <c r="D2455" s="4"/>
      <c r="E2455" s="4"/>
      <c r="F2455" s="4"/>
      <c r="G2455" s="4"/>
      <c r="H2455" s="4"/>
      <c r="I2455" s="4"/>
      <c r="J2455" s="4"/>
      <c r="K2455" s="4"/>
      <c r="L2455" s="4"/>
      <c r="M2455" s="4"/>
      <c r="N2455" s="4"/>
      <c r="O2455" s="4"/>
      <c r="P2455" s="4"/>
      <c r="Q2455" s="4"/>
      <c r="R2455" s="4"/>
      <c r="S2455" s="4"/>
      <c r="T2455" s="4"/>
      <c r="U2455" s="4"/>
      <c r="V2455" s="4"/>
      <c r="W2455" s="4"/>
      <c r="X2455" s="4"/>
      <c r="Y2455" s="4"/>
      <c r="Z2455" s="4"/>
      <c r="AA2455" s="4"/>
      <c r="AB2455" s="4"/>
      <c r="AC2455" s="4"/>
      <c r="AD2455" s="20"/>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c r="BI2455" s="4"/>
      <c r="BJ2455" s="243" t="str">
        <f t="shared" si="191"/>
        <v/>
      </c>
      <c r="BK2455" s="4"/>
      <c r="BL2455" s="4"/>
      <c r="BM2455" s="4"/>
      <c r="BN2455" s="4"/>
      <c r="BO2455" s="4"/>
      <c r="BP2455" s="4"/>
      <c r="BQ2455" s="4"/>
      <c r="BR2455" s="4"/>
      <c r="BS2455" s="4"/>
      <c r="BT2455" s="4"/>
      <c r="BU2455" s="4"/>
      <c r="BV2455" s="4"/>
      <c r="BW2455" s="4"/>
      <c r="BX2455" s="4"/>
      <c r="BY2455" s="4"/>
      <c r="BZ2455" s="4"/>
      <c r="CA2455" s="4"/>
      <c r="CB2455" s="4"/>
      <c r="CC2455" s="4"/>
      <c r="CD2455" s="4"/>
      <c r="CE2455" s="4"/>
      <c r="CF2455" s="4"/>
      <c r="CG2455" s="4"/>
      <c r="CH2455" s="4"/>
      <c r="CI2455" s="4"/>
      <c r="CJ2455" s="4"/>
      <c r="CK2455" s="4"/>
      <c r="CL2455" s="4"/>
      <c r="CM2455" s="4"/>
    </row>
    <row r="2456" ht="14.25" customHeight="1">
      <c r="A2456" s="1"/>
      <c r="B2456" s="103" t="str">
        <f t="shared" si="4"/>
        <v>Thêm</v>
      </c>
      <c r="C2456" s="4"/>
      <c r="D2456" s="4"/>
      <c r="E2456" s="4"/>
      <c r="F2456" s="4"/>
      <c r="G2456" s="4"/>
      <c r="H2456" s="4"/>
      <c r="I2456" s="4"/>
      <c r="J2456" s="4"/>
      <c r="K2456" s="4"/>
      <c r="L2456" s="4"/>
      <c r="M2456" s="4"/>
      <c r="N2456" s="4"/>
      <c r="O2456" s="4"/>
      <c r="P2456" s="4"/>
      <c r="Q2456" s="4"/>
      <c r="R2456" s="4"/>
      <c r="S2456" s="4"/>
      <c r="T2456" s="4"/>
      <c r="U2456" s="4"/>
      <c r="V2456" s="4"/>
      <c r="W2456" s="4"/>
      <c r="X2456" s="4"/>
      <c r="Y2456" s="4"/>
      <c r="Z2456" s="4"/>
      <c r="AA2456" s="4"/>
      <c r="AB2456" s="4"/>
      <c r="AC2456" s="4"/>
      <c r="AD2456" s="20"/>
      <c r="AE2456" s="4"/>
      <c r="AF2456" s="4"/>
      <c r="AG2456" s="4"/>
      <c r="AH2456" s="4"/>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4"/>
      <c r="BH2456" s="4"/>
      <c r="BI2456" s="4"/>
      <c r="BJ2456" s="243" t="str">
        <f t="shared" si="191"/>
        <v/>
      </c>
      <c r="BK2456" s="4"/>
      <c r="BL2456" s="4"/>
      <c r="BM2456" s="4"/>
      <c r="BN2456" s="4"/>
      <c r="BO2456" s="4"/>
      <c r="BP2456" s="4"/>
      <c r="BQ2456" s="4"/>
      <c r="BR2456" s="4"/>
      <c r="BS2456" s="4"/>
      <c r="BT2456" s="4"/>
      <c r="BU2456" s="4"/>
      <c r="BV2456" s="4"/>
      <c r="BW2456" s="4"/>
      <c r="BX2456" s="4"/>
      <c r="BY2456" s="4"/>
      <c r="BZ2456" s="4"/>
      <c r="CA2456" s="4"/>
      <c r="CB2456" s="4"/>
      <c r="CC2456" s="4"/>
      <c r="CD2456" s="4"/>
      <c r="CE2456" s="4"/>
      <c r="CF2456" s="4"/>
      <c r="CG2456" s="4"/>
      <c r="CH2456" s="4"/>
      <c r="CI2456" s="4"/>
      <c r="CJ2456" s="4"/>
      <c r="CK2456" s="4"/>
      <c r="CL2456" s="4"/>
      <c r="CM2456" s="4"/>
    </row>
    <row r="2457" ht="14.25" customHeight="1">
      <c r="A2457" s="1"/>
      <c r="B2457" s="103" t="str">
        <f t="shared" si="4"/>
        <v>Thêm</v>
      </c>
      <c r="C2457" s="4"/>
      <c r="D2457" s="4"/>
      <c r="E2457" s="4"/>
      <c r="F2457" s="4"/>
      <c r="G2457" s="4"/>
      <c r="H2457" s="4"/>
      <c r="I2457" s="4"/>
      <c r="J2457" s="4"/>
      <c r="K2457" s="4"/>
      <c r="L2457" s="4"/>
      <c r="M2457" s="4"/>
      <c r="N2457" s="4"/>
      <c r="O2457" s="4"/>
      <c r="P2457" s="4"/>
      <c r="Q2457" s="4"/>
      <c r="R2457" s="4"/>
      <c r="S2457" s="4"/>
      <c r="T2457" s="4"/>
      <c r="U2457" s="4"/>
      <c r="V2457" s="4"/>
      <c r="W2457" s="4"/>
      <c r="X2457" s="4"/>
      <c r="Y2457" s="4"/>
      <c r="Z2457" s="4"/>
      <c r="AA2457" s="4"/>
      <c r="AB2457" s="4"/>
      <c r="AC2457" s="4"/>
      <c r="AD2457" s="20"/>
      <c r="AE2457" s="4"/>
      <c r="AF2457" s="4"/>
      <c r="AG2457" s="4"/>
      <c r="AH2457" s="4"/>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4"/>
      <c r="BH2457" s="4"/>
      <c r="BI2457" s="4"/>
      <c r="BJ2457" s="243" t="str">
        <f t="shared" si="191"/>
        <v/>
      </c>
      <c r="BK2457" s="4"/>
      <c r="BL2457" s="4"/>
      <c r="BM2457" s="4"/>
      <c r="BN2457" s="4"/>
      <c r="BO2457" s="4"/>
      <c r="BP2457" s="4"/>
      <c r="BQ2457" s="4"/>
      <c r="BR2457" s="4"/>
      <c r="BS2457" s="4"/>
      <c r="BT2457" s="4"/>
      <c r="BU2457" s="4"/>
      <c r="BV2457" s="4"/>
      <c r="BW2457" s="4"/>
      <c r="BX2457" s="4"/>
      <c r="BY2457" s="4"/>
      <c r="BZ2457" s="4"/>
      <c r="CA2457" s="4"/>
      <c r="CB2457" s="4"/>
      <c r="CC2457" s="4"/>
      <c r="CD2457" s="4"/>
      <c r="CE2457" s="4"/>
      <c r="CF2457" s="4"/>
      <c r="CG2457" s="4"/>
      <c r="CH2457" s="4"/>
      <c r="CI2457" s="4"/>
      <c r="CJ2457" s="4"/>
      <c r="CK2457" s="4"/>
      <c r="CL2457" s="4"/>
      <c r="CM2457" s="4"/>
    </row>
    <row r="2458" ht="14.25" customHeight="1">
      <c r="A2458" s="1"/>
      <c r="B2458" s="103" t="str">
        <f t="shared" si="4"/>
        <v>Thêm</v>
      </c>
      <c r="C2458" s="4"/>
      <c r="D2458" s="4"/>
      <c r="E2458" s="4"/>
      <c r="F2458" s="4"/>
      <c r="G2458" s="4"/>
      <c r="H2458" s="4"/>
      <c r="I2458" s="4"/>
      <c r="J2458" s="4"/>
      <c r="K2458" s="4"/>
      <c r="L2458" s="4"/>
      <c r="M2458" s="4"/>
      <c r="N2458" s="4"/>
      <c r="O2458" s="4"/>
      <c r="P2458" s="4"/>
      <c r="Q2458" s="4"/>
      <c r="R2458" s="4"/>
      <c r="S2458" s="4"/>
      <c r="T2458" s="4"/>
      <c r="U2458" s="4"/>
      <c r="V2458" s="4"/>
      <c r="W2458" s="4"/>
      <c r="X2458" s="4"/>
      <c r="Y2458" s="4"/>
      <c r="Z2458" s="4"/>
      <c r="AA2458" s="4"/>
      <c r="AB2458" s="4"/>
      <c r="AC2458" s="4"/>
      <c r="AD2458" s="20"/>
      <c r="AE2458" s="4"/>
      <c r="AF2458" s="4"/>
      <c r="AG2458" s="4"/>
      <c r="AH2458" s="4"/>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4"/>
      <c r="BH2458" s="4"/>
      <c r="BI2458" s="4"/>
      <c r="BJ2458" s="243" t="str">
        <f t="shared" si="191"/>
        <v/>
      </c>
      <c r="BK2458" s="4"/>
      <c r="BL2458" s="4"/>
      <c r="BM2458" s="4"/>
      <c r="BN2458" s="4"/>
      <c r="BO2458" s="4"/>
      <c r="BP2458" s="4"/>
      <c r="BQ2458" s="4"/>
      <c r="BR2458" s="4"/>
      <c r="BS2458" s="4"/>
      <c r="BT2458" s="4"/>
      <c r="BU2458" s="4"/>
      <c r="BV2458" s="4"/>
      <c r="BW2458" s="4"/>
      <c r="BX2458" s="4"/>
      <c r="BY2458" s="4"/>
      <c r="BZ2458" s="4"/>
      <c r="CA2458" s="4"/>
      <c r="CB2458" s="4"/>
      <c r="CC2458" s="4"/>
      <c r="CD2458" s="4"/>
      <c r="CE2458" s="4"/>
      <c r="CF2458" s="4"/>
      <c r="CG2458" s="4"/>
      <c r="CH2458" s="4"/>
      <c r="CI2458" s="4"/>
      <c r="CJ2458" s="4"/>
      <c r="CK2458" s="4"/>
      <c r="CL2458" s="4"/>
      <c r="CM2458" s="4"/>
    </row>
    <row r="2459" ht="14.25" customHeight="1">
      <c r="A2459" s="1"/>
      <c r="B2459" s="103" t="str">
        <f t="shared" si="4"/>
        <v>Thêm</v>
      </c>
      <c r="C2459" s="4"/>
      <c r="D2459" s="4"/>
      <c r="E2459" s="4"/>
      <c r="F2459" s="4"/>
      <c r="G2459" s="4"/>
      <c r="H2459" s="4"/>
      <c r="I2459" s="4"/>
      <c r="J2459" s="4"/>
      <c r="K2459" s="4"/>
      <c r="L2459" s="4"/>
      <c r="M2459" s="4"/>
      <c r="N2459" s="4"/>
      <c r="O2459" s="4"/>
      <c r="P2459" s="4"/>
      <c r="Q2459" s="4"/>
      <c r="R2459" s="4"/>
      <c r="S2459" s="4"/>
      <c r="T2459" s="4"/>
      <c r="U2459" s="4"/>
      <c r="V2459" s="4"/>
      <c r="W2459" s="4"/>
      <c r="X2459" s="4"/>
      <c r="Y2459" s="4"/>
      <c r="Z2459" s="4"/>
      <c r="AA2459" s="4"/>
      <c r="AB2459" s="4"/>
      <c r="AC2459" s="4"/>
      <c r="AD2459" s="20"/>
      <c r="AE2459" s="4"/>
      <c r="AF2459" s="4"/>
      <c r="AG2459" s="4"/>
      <c r="AH2459" s="4"/>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4"/>
      <c r="BH2459" s="4"/>
      <c r="BI2459" s="4"/>
      <c r="BJ2459" s="243" t="str">
        <f t="shared" si="191"/>
        <v/>
      </c>
      <c r="BK2459" s="4"/>
      <c r="BL2459" s="4"/>
      <c r="BM2459" s="4"/>
      <c r="BN2459" s="4"/>
      <c r="BO2459" s="4"/>
      <c r="BP2459" s="4"/>
      <c r="BQ2459" s="4"/>
      <c r="BR2459" s="4"/>
      <c r="BS2459" s="4"/>
      <c r="BT2459" s="4"/>
      <c r="BU2459" s="4"/>
      <c r="BV2459" s="4"/>
      <c r="BW2459" s="4"/>
      <c r="BX2459" s="4"/>
      <c r="BY2459" s="4"/>
      <c r="BZ2459" s="4"/>
      <c r="CA2459" s="4"/>
      <c r="CB2459" s="4"/>
      <c r="CC2459" s="4"/>
      <c r="CD2459" s="4"/>
      <c r="CE2459" s="4"/>
      <c r="CF2459" s="4"/>
      <c r="CG2459" s="4"/>
      <c r="CH2459" s="4"/>
      <c r="CI2459" s="4"/>
      <c r="CJ2459" s="4"/>
      <c r="CK2459" s="4"/>
      <c r="CL2459" s="4"/>
      <c r="CM2459" s="4"/>
    </row>
    <row r="2460" ht="14.25" customHeight="1">
      <c r="A2460" s="1"/>
      <c r="B2460" s="103" t="str">
        <f t="shared" si="4"/>
        <v>Thêm</v>
      </c>
      <c r="C2460" s="4"/>
      <c r="D2460" s="4"/>
      <c r="E2460" s="4"/>
      <c r="F2460" s="4"/>
      <c r="G2460" s="4"/>
      <c r="H2460" s="4"/>
      <c r="I2460" s="4"/>
      <c r="J2460" s="4"/>
      <c r="K2460" s="4"/>
      <c r="L2460" s="4"/>
      <c r="M2460" s="4"/>
      <c r="N2460" s="4"/>
      <c r="O2460" s="4"/>
      <c r="P2460" s="4"/>
      <c r="Q2460" s="4"/>
      <c r="R2460" s="4"/>
      <c r="S2460" s="4"/>
      <c r="T2460" s="4"/>
      <c r="U2460" s="4"/>
      <c r="V2460" s="4"/>
      <c r="W2460" s="4"/>
      <c r="X2460" s="4"/>
      <c r="Y2460" s="4"/>
      <c r="Z2460" s="4"/>
      <c r="AA2460" s="4"/>
      <c r="AB2460" s="4"/>
      <c r="AC2460" s="4"/>
      <c r="AD2460" s="20"/>
      <c r="AE2460" s="4"/>
      <c r="AF2460" s="4"/>
      <c r="AG2460" s="4"/>
      <c r="AH2460" s="4"/>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4"/>
      <c r="BH2460" s="4"/>
      <c r="BI2460" s="4"/>
      <c r="BJ2460" s="243" t="str">
        <f t="shared" si="191"/>
        <v/>
      </c>
      <c r="BK2460" s="4"/>
      <c r="BL2460" s="4"/>
      <c r="BM2460" s="4"/>
      <c r="BN2460" s="4"/>
      <c r="BO2460" s="4"/>
      <c r="BP2460" s="4"/>
      <c r="BQ2460" s="4"/>
      <c r="BR2460" s="4"/>
      <c r="BS2460" s="4"/>
      <c r="BT2460" s="4"/>
      <c r="BU2460" s="4"/>
      <c r="BV2460" s="4"/>
      <c r="BW2460" s="4"/>
      <c r="BX2460" s="4"/>
      <c r="BY2460" s="4"/>
      <c r="BZ2460" s="4"/>
      <c r="CA2460" s="4"/>
      <c r="CB2460" s="4"/>
      <c r="CC2460" s="4"/>
      <c r="CD2460" s="4"/>
      <c r="CE2460" s="4"/>
      <c r="CF2460" s="4"/>
      <c r="CG2460" s="4"/>
      <c r="CH2460" s="4"/>
      <c r="CI2460" s="4"/>
      <c r="CJ2460" s="4"/>
      <c r="CK2460" s="4"/>
      <c r="CL2460" s="4"/>
      <c r="CM2460" s="4"/>
    </row>
    <row r="2461" ht="14.25" customHeight="1">
      <c r="A2461" s="1"/>
      <c r="B2461" s="103" t="str">
        <f t="shared" si="4"/>
        <v>Thêm</v>
      </c>
      <c r="C2461" s="4"/>
      <c r="D2461" s="4"/>
      <c r="E2461" s="4"/>
      <c r="F2461" s="4"/>
      <c r="G2461" s="4"/>
      <c r="H2461" s="4"/>
      <c r="I2461" s="4"/>
      <c r="J2461" s="4"/>
      <c r="K2461" s="4"/>
      <c r="L2461" s="4"/>
      <c r="M2461" s="4"/>
      <c r="N2461" s="4"/>
      <c r="O2461" s="4"/>
      <c r="P2461" s="4"/>
      <c r="Q2461" s="4"/>
      <c r="R2461" s="4"/>
      <c r="S2461" s="4"/>
      <c r="T2461" s="4"/>
      <c r="U2461" s="4"/>
      <c r="V2461" s="4"/>
      <c r="W2461" s="4"/>
      <c r="X2461" s="4"/>
      <c r="Y2461" s="4"/>
      <c r="Z2461" s="4"/>
      <c r="AA2461" s="4"/>
      <c r="AB2461" s="4"/>
      <c r="AC2461" s="4"/>
      <c r="AD2461" s="20"/>
      <c r="AE2461" s="4"/>
      <c r="AF2461" s="4"/>
      <c r="AG2461" s="4"/>
      <c r="AH2461" s="4"/>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4"/>
      <c r="BH2461" s="4"/>
      <c r="BI2461" s="4"/>
      <c r="BJ2461" s="243" t="str">
        <f t="shared" si="191"/>
        <v/>
      </c>
      <c r="BK2461" s="4"/>
      <c r="BL2461" s="4"/>
      <c r="BM2461" s="4"/>
      <c r="BN2461" s="4"/>
      <c r="BO2461" s="4"/>
      <c r="BP2461" s="4"/>
      <c r="BQ2461" s="4"/>
      <c r="BR2461" s="4"/>
      <c r="BS2461" s="4"/>
      <c r="BT2461" s="4"/>
      <c r="BU2461" s="4"/>
      <c r="BV2461" s="4"/>
      <c r="BW2461" s="4"/>
      <c r="BX2461" s="4"/>
      <c r="BY2461" s="4"/>
      <c r="BZ2461" s="4"/>
      <c r="CA2461" s="4"/>
      <c r="CB2461" s="4"/>
      <c r="CC2461" s="4"/>
      <c r="CD2461" s="4"/>
      <c r="CE2461" s="4"/>
      <c r="CF2461" s="4"/>
      <c r="CG2461" s="4"/>
      <c r="CH2461" s="4"/>
      <c r="CI2461" s="4"/>
      <c r="CJ2461" s="4"/>
      <c r="CK2461" s="4"/>
      <c r="CL2461" s="4"/>
      <c r="CM2461" s="4"/>
    </row>
    <row r="2462" ht="14.25" customHeight="1">
      <c r="A2462" s="1"/>
      <c r="B2462" s="103" t="str">
        <f t="shared" si="4"/>
        <v>Thêm</v>
      </c>
      <c r="C2462" s="4"/>
      <c r="D2462" s="4"/>
      <c r="E2462" s="4"/>
      <c r="F2462" s="4"/>
      <c r="G2462" s="4"/>
      <c r="H2462" s="4"/>
      <c r="I2462" s="4"/>
      <c r="J2462" s="4"/>
      <c r="K2462" s="4"/>
      <c r="L2462" s="4"/>
      <c r="M2462" s="4"/>
      <c r="N2462" s="4"/>
      <c r="O2462" s="4"/>
      <c r="P2462" s="4"/>
      <c r="Q2462" s="4"/>
      <c r="R2462" s="4"/>
      <c r="S2462" s="4"/>
      <c r="T2462" s="4"/>
      <c r="U2462" s="4"/>
      <c r="V2462" s="4"/>
      <c r="W2462" s="4"/>
      <c r="X2462" s="4"/>
      <c r="Y2462" s="4"/>
      <c r="Z2462" s="4"/>
      <c r="AA2462" s="4"/>
      <c r="AB2462" s="4"/>
      <c r="AC2462" s="4"/>
      <c r="AD2462" s="20"/>
      <c r="AE2462" s="4"/>
      <c r="AF2462" s="4"/>
      <c r="AG2462" s="4"/>
      <c r="AH2462" s="4"/>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4"/>
      <c r="BH2462" s="4"/>
      <c r="BI2462" s="4"/>
      <c r="BJ2462" s="243" t="str">
        <f t="shared" si="191"/>
        <v/>
      </c>
      <c r="BK2462" s="4"/>
      <c r="BL2462" s="4"/>
      <c r="BM2462" s="4"/>
      <c r="BN2462" s="4"/>
      <c r="BO2462" s="4"/>
      <c r="BP2462" s="4"/>
      <c r="BQ2462" s="4"/>
      <c r="BR2462" s="4"/>
      <c r="BS2462" s="4"/>
      <c r="BT2462" s="4"/>
      <c r="BU2462" s="4"/>
      <c r="BV2462" s="4"/>
      <c r="BW2462" s="4"/>
      <c r="BX2462" s="4"/>
      <c r="BY2462" s="4"/>
      <c r="BZ2462" s="4"/>
      <c r="CA2462" s="4"/>
      <c r="CB2462" s="4"/>
      <c r="CC2462" s="4"/>
      <c r="CD2462" s="4"/>
      <c r="CE2462" s="4"/>
      <c r="CF2462" s="4"/>
      <c r="CG2462" s="4"/>
      <c r="CH2462" s="4"/>
      <c r="CI2462" s="4"/>
      <c r="CJ2462" s="4"/>
      <c r="CK2462" s="4"/>
      <c r="CL2462" s="4"/>
      <c r="CM2462" s="4"/>
    </row>
    <row r="2463" ht="14.25" customHeight="1">
      <c r="A2463" s="1"/>
      <c r="B2463" s="103" t="str">
        <f t="shared" si="4"/>
        <v>Thêm</v>
      </c>
      <c r="C2463" s="4"/>
      <c r="D2463" s="4"/>
      <c r="E2463" s="4"/>
      <c r="F2463" s="4"/>
      <c r="G2463" s="4"/>
      <c r="H2463" s="4"/>
      <c r="I2463" s="4"/>
      <c r="J2463" s="4"/>
      <c r="K2463" s="4"/>
      <c r="L2463" s="4"/>
      <c r="M2463" s="4"/>
      <c r="N2463" s="4"/>
      <c r="O2463" s="4"/>
      <c r="P2463" s="4"/>
      <c r="Q2463" s="4"/>
      <c r="R2463" s="4"/>
      <c r="S2463" s="4"/>
      <c r="T2463" s="4"/>
      <c r="U2463" s="4"/>
      <c r="V2463" s="4"/>
      <c r="W2463" s="4"/>
      <c r="X2463" s="4"/>
      <c r="Y2463" s="4"/>
      <c r="Z2463" s="4"/>
      <c r="AA2463" s="4"/>
      <c r="AB2463" s="4"/>
      <c r="AC2463" s="4"/>
      <c r="AD2463" s="20"/>
      <c r="AE2463" s="4"/>
      <c r="AF2463" s="4"/>
      <c r="AG2463" s="4"/>
      <c r="AH2463" s="4"/>
      <c r="AI2463" s="4"/>
      <c r="AJ2463" s="4"/>
      <c r="AK2463" s="4"/>
      <c r="AL2463" s="4"/>
      <c r="AM2463" s="4"/>
      <c r="AN2463" s="4"/>
      <c r="AO2463" s="4"/>
      <c r="AP2463" s="4"/>
      <c r="AQ2463" s="4"/>
      <c r="AR2463" s="4"/>
      <c r="AS2463" s="4"/>
      <c r="AT2463" s="4"/>
      <c r="AU2463" s="4"/>
      <c r="AV2463" s="4"/>
      <c r="AW2463" s="4"/>
      <c r="AX2463" s="4"/>
      <c r="AY2463" s="4"/>
      <c r="AZ2463" s="4"/>
      <c r="BA2463" s="4"/>
      <c r="BB2463" s="4"/>
      <c r="BC2463" s="4"/>
      <c r="BD2463" s="4"/>
      <c r="BE2463" s="4"/>
      <c r="BF2463" s="4"/>
      <c r="BG2463" s="4"/>
      <c r="BH2463" s="4"/>
      <c r="BI2463" s="4"/>
      <c r="BJ2463" s="243" t="str">
        <f t="shared" si="191"/>
        <v/>
      </c>
      <c r="BK2463" s="4"/>
      <c r="BL2463" s="4"/>
      <c r="BM2463" s="4"/>
      <c r="BN2463" s="4"/>
      <c r="BO2463" s="4"/>
      <c r="BP2463" s="4"/>
      <c r="BQ2463" s="4"/>
      <c r="BR2463" s="4"/>
      <c r="BS2463" s="4"/>
      <c r="BT2463" s="4"/>
      <c r="BU2463" s="4"/>
      <c r="BV2463" s="4"/>
      <c r="BW2463" s="4"/>
      <c r="BX2463" s="4"/>
      <c r="BY2463" s="4"/>
      <c r="BZ2463" s="4"/>
      <c r="CA2463" s="4"/>
      <c r="CB2463" s="4"/>
      <c r="CC2463" s="4"/>
      <c r="CD2463" s="4"/>
      <c r="CE2463" s="4"/>
      <c r="CF2463" s="4"/>
      <c r="CG2463" s="4"/>
      <c r="CH2463" s="4"/>
      <c r="CI2463" s="4"/>
      <c r="CJ2463" s="4"/>
      <c r="CK2463" s="4"/>
      <c r="CL2463" s="4"/>
      <c r="CM2463" s="4"/>
    </row>
    <row r="2464" ht="14.25" customHeight="1">
      <c r="A2464" s="1"/>
      <c r="B2464" s="103" t="str">
        <f t="shared" si="4"/>
        <v>Thêm</v>
      </c>
      <c r="C2464" s="4"/>
      <c r="D2464" s="4"/>
      <c r="E2464" s="4"/>
      <c r="F2464" s="4"/>
      <c r="G2464" s="4"/>
      <c r="H2464" s="4"/>
      <c r="I2464" s="4"/>
      <c r="J2464" s="4"/>
      <c r="K2464" s="4"/>
      <c r="L2464" s="4"/>
      <c r="M2464" s="4"/>
      <c r="N2464" s="4"/>
      <c r="O2464" s="4"/>
      <c r="P2464" s="4"/>
      <c r="Q2464" s="4"/>
      <c r="R2464" s="4"/>
      <c r="S2464" s="4"/>
      <c r="T2464" s="4"/>
      <c r="U2464" s="4"/>
      <c r="V2464" s="4"/>
      <c r="W2464" s="4"/>
      <c r="X2464" s="4"/>
      <c r="Y2464" s="4"/>
      <c r="Z2464" s="4"/>
      <c r="AA2464" s="4"/>
      <c r="AB2464" s="4"/>
      <c r="AC2464" s="4"/>
      <c r="AD2464" s="20"/>
      <c r="AE2464" s="4"/>
      <c r="AF2464" s="4"/>
      <c r="AG2464" s="4"/>
      <c r="AH2464" s="4"/>
      <c r="AI2464" s="4"/>
      <c r="AJ2464" s="4"/>
      <c r="AK2464" s="4"/>
      <c r="AL2464" s="4"/>
      <c r="AM2464" s="4"/>
      <c r="AN2464" s="4"/>
      <c r="AO2464" s="4"/>
      <c r="AP2464" s="4"/>
      <c r="AQ2464" s="4"/>
      <c r="AR2464" s="4"/>
      <c r="AS2464" s="4"/>
      <c r="AT2464" s="4"/>
      <c r="AU2464" s="4"/>
      <c r="AV2464" s="4"/>
      <c r="AW2464" s="4"/>
      <c r="AX2464" s="4"/>
      <c r="AY2464" s="4"/>
      <c r="AZ2464" s="4"/>
      <c r="BA2464" s="4"/>
      <c r="BB2464" s="4"/>
      <c r="BC2464" s="4"/>
      <c r="BD2464" s="4"/>
      <c r="BE2464" s="4"/>
      <c r="BF2464" s="4"/>
      <c r="BG2464" s="4"/>
      <c r="BH2464" s="4"/>
      <c r="BI2464" s="4"/>
      <c r="BJ2464" s="243" t="str">
        <f t="shared" si="191"/>
        <v/>
      </c>
      <c r="BK2464" s="4"/>
      <c r="BL2464" s="4"/>
      <c r="BM2464" s="4"/>
      <c r="BN2464" s="4"/>
      <c r="BO2464" s="4"/>
      <c r="BP2464" s="4"/>
      <c r="BQ2464" s="4"/>
      <c r="BR2464" s="4"/>
      <c r="BS2464" s="4"/>
      <c r="BT2464" s="4"/>
      <c r="BU2464" s="4"/>
      <c r="BV2464" s="4"/>
      <c r="BW2464" s="4"/>
      <c r="BX2464" s="4"/>
      <c r="BY2464" s="4"/>
      <c r="BZ2464" s="4"/>
      <c r="CA2464" s="4"/>
      <c r="CB2464" s="4"/>
      <c r="CC2464" s="4"/>
      <c r="CD2464" s="4"/>
      <c r="CE2464" s="4"/>
      <c r="CF2464" s="4"/>
      <c r="CG2464" s="4"/>
      <c r="CH2464" s="4"/>
      <c r="CI2464" s="4"/>
      <c r="CJ2464" s="4"/>
      <c r="CK2464" s="4"/>
      <c r="CL2464" s="4"/>
      <c r="CM2464" s="4"/>
    </row>
    <row r="2465" ht="14.25" customHeight="1">
      <c r="A2465" s="1"/>
      <c r="B2465" s="103" t="str">
        <f t="shared" si="4"/>
        <v>Thêm</v>
      </c>
      <c r="C2465" s="4"/>
      <c r="D2465" s="4"/>
      <c r="E2465" s="4"/>
      <c r="F2465" s="4"/>
      <c r="G2465" s="4"/>
      <c r="H2465" s="4"/>
      <c r="I2465" s="4"/>
      <c r="J2465" s="4"/>
      <c r="K2465" s="4"/>
      <c r="L2465" s="4"/>
      <c r="M2465" s="4"/>
      <c r="N2465" s="4"/>
      <c r="O2465" s="4"/>
      <c r="P2465" s="4"/>
      <c r="Q2465" s="4"/>
      <c r="R2465" s="4"/>
      <c r="S2465" s="4"/>
      <c r="T2465" s="4"/>
      <c r="U2465" s="4"/>
      <c r="V2465" s="4"/>
      <c r="W2465" s="4"/>
      <c r="X2465" s="4"/>
      <c r="Y2465" s="4"/>
      <c r="Z2465" s="4"/>
      <c r="AA2465" s="4"/>
      <c r="AB2465" s="4"/>
      <c r="AC2465" s="4"/>
      <c r="AD2465" s="20"/>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c r="BI2465" s="4"/>
      <c r="BJ2465" s="243" t="str">
        <f t="shared" si="191"/>
        <v/>
      </c>
      <c r="BK2465" s="4"/>
      <c r="BL2465" s="4"/>
      <c r="BM2465" s="4"/>
      <c r="BN2465" s="4"/>
      <c r="BO2465" s="4"/>
      <c r="BP2465" s="4"/>
      <c r="BQ2465" s="4"/>
      <c r="BR2465" s="4"/>
      <c r="BS2465" s="4"/>
      <c r="BT2465" s="4"/>
      <c r="BU2465" s="4"/>
      <c r="BV2465" s="4"/>
      <c r="BW2465" s="4"/>
      <c r="BX2465" s="4"/>
      <c r="BY2465" s="4"/>
      <c r="BZ2465" s="4"/>
      <c r="CA2465" s="4"/>
      <c r="CB2465" s="4"/>
      <c r="CC2465" s="4"/>
      <c r="CD2465" s="4"/>
      <c r="CE2465" s="4"/>
      <c r="CF2465" s="4"/>
      <c r="CG2465" s="4"/>
      <c r="CH2465" s="4"/>
      <c r="CI2465" s="4"/>
      <c r="CJ2465" s="4"/>
      <c r="CK2465" s="4"/>
      <c r="CL2465" s="4"/>
      <c r="CM2465" s="4"/>
    </row>
    <row r="2466" ht="14.25" customHeight="1">
      <c r="A2466" s="1"/>
      <c r="B2466" s="103" t="str">
        <f t="shared" si="4"/>
        <v>Thêm</v>
      </c>
      <c r="C2466" s="4"/>
      <c r="D2466" s="4"/>
      <c r="E2466" s="4"/>
      <c r="F2466" s="4"/>
      <c r="G2466" s="4"/>
      <c r="H2466" s="4"/>
      <c r="I2466" s="4"/>
      <c r="J2466" s="4"/>
      <c r="K2466" s="4"/>
      <c r="L2466" s="4"/>
      <c r="M2466" s="4"/>
      <c r="N2466" s="4"/>
      <c r="O2466" s="4"/>
      <c r="P2466" s="4"/>
      <c r="Q2466" s="4"/>
      <c r="R2466" s="4"/>
      <c r="S2466" s="4"/>
      <c r="T2466" s="4"/>
      <c r="U2466" s="4"/>
      <c r="V2466" s="4"/>
      <c r="W2466" s="4"/>
      <c r="X2466" s="4"/>
      <c r="Y2466" s="4"/>
      <c r="Z2466" s="4"/>
      <c r="AA2466" s="4"/>
      <c r="AB2466" s="4"/>
      <c r="AC2466" s="4"/>
      <c r="AD2466" s="20"/>
      <c r="AE2466" s="4"/>
      <c r="AF2466" s="4"/>
      <c r="AG2466" s="4"/>
      <c r="AH2466" s="4"/>
      <c r="AI2466" s="4"/>
      <c r="AJ2466" s="4"/>
      <c r="AK2466" s="4"/>
      <c r="AL2466" s="4"/>
      <c r="AM2466" s="4"/>
      <c r="AN2466" s="4"/>
      <c r="AO2466" s="4"/>
      <c r="AP2466" s="4"/>
      <c r="AQ2466" s="4"/>
      <c r="AR2466" s="4"/>
      <c r="AS2466" s="4"/>
      <c r="AT2466" s="4"/>
      <c r="AU2466" s="4"/>
      <c r="AV2466" s="4"/>
      <c r="AW2466" s="4"/>
      <c r="AX2466" s="4"/>
      <c r="AY2466" s="4"/>
      <c r="AZ2466" s="4"/>
      <c r="BA2466" s="4"/>
      <c r="BB2466" s="4"/>
      <c r="BC2466" s="4"/>
      <c r="BD2466" s="4"/>
      <c r="BE2466" s="4"/>
      <c r="BF2466" s="4"/>
      <c r="BG2466" s="4"/>
      <c r="BH2466" s="4"/>
      <c r="BI2466" s="4"/>
      <c r="BJ2466" s="243" t="str">
        <f t="shared" si="191"/>
        <v/>
      </c>
      <c r="BK2466" s="4"/>
      <c r="BL2466" s="4"/>
      <c r="BM2466" s="4"/>
      <c r="BN2466" s="4"/>
      <c r="BO2466" s="4"/>
      <c r="BP2466" s="4"/>
      <c r="BQ2466" s="4"/>
      <c r="BR2466" s="4"/>
      <c r="BS2466" s="4"/>
      <c r="BT2466" s="4"/>
      <c r="BU2466" s="4"/>
      <c r="BV2466" s="4"/>
      <c r="BW2466" s="4"/>
      <c r="BX2466" s="4"/>
      <c r="BY2466" s="4"/>
      <c r="BZ2466" s="4"/>
      <c r="CA2466" s="4"/>
      <c r="CB2466" s="4"/>
      <c r="CC2466" s="4"/>
      <c r="CD2466" s="4"/>
      <c r="CE2466" s="4"/>
      <c r="CF2466" s="4"/>
      <c r="CG2466" s="4"/>
      <c r="CH2466" s="4"/>
      <c r="CI2466" s="4"/>
      <c r="CJ2466" s="4"/>
      <c r="CK2466" s="4"/>
      <c r="CL2466" s="4"/>
      <c r="CM2466" s="4"/>
    </row>
    <row r="2467" ht="14.25" customHeight="1">
      <c r="A2467" s="1"/>
      <c r="B2467" s="103" t="str">
        <f t="shared" si="4"/>
        <v>Thêm</v>
      </c>
      <c r="C2467" s="4"/>
      <c r="D2467" s="4"/>
      <c r="E2467" s="4"/>
      <c r="F2467" s="4"/>
      <c r="G2467" s="4"/>
      <c r="H2467" s="4"/>
      <c r="I2467" s="4"/>
      <c r="J2467" s="4"/>
      <c r="K2467" s="4"/>
      <c r="L2467" s="4"/>
      <c r="M2467" s="4"/>
      <c r="N2467" s="4"/>
      <c r="O2467" s="4"/>
      <c r="P2467" s="4"/>
      <c r="Q2467" s="4"/>
      <c r="R2467" s="4"/>
      <c r="S2467" s="4"/>
      <c r="T2467" s="4"/>
      <c r="U2467" s="4"/>
      <c r="V2467" s="4"/>
      <c r="W2467" s="4"/>
      <c r="X2467" s="4"/>
      <c r="Y2467" s="4"/>
      <c r="Z2467" s="4"/>
      <c r="AA2467" s="4"/>
      <c r="AB2467" s="4"/>
      <c r="AC2467" s="4"/>
      <c r="AD2467" s="20"/>
      <c r="AE2467" s="4"/>
      <c r="AF2467" s="4"/>
      <c r="AG2467" s="4"/>
      <c r="AH2467" s="4"/>
      <c r="AI2467" s="4"/>
      <c r="AJ2467" s="4"/>
      <c r="AK2467" s="4"/>
      <c r="AL2467" s="4"/>
      <c r="AM2467" s="4"/>
      <c r="AN2467" s="4"/>
      <c r="AO2467" s="4"/>
      <c r="AP2467" s="4"/>
      <c r="AQ2467" s="4"/>
      <c r="AR2467" s="4"/>
      <c r="AS2467" s="4"/>
      <c r="AT2467" s="4"/>
      <c r="AU2467" s="4"/>
      <c r="AV2467" s="4"/>
      <c r="AW2467" s="4"/>
      <c r="AX2467" s="4"/>
      <c r="AY2467" s="4"/>
      <c r="AZ2467" s="4"/>
      <c r="BA2467" s="4"/>
      <c r="BB2467" s="4"/>
      <c r="BC2467" s="4"/>
      <c r="BD2467" s="4"/>
      <c r="BE2467" s="4"/>
      <c r="BF2467" s="4"/>
      <c r="BG2467" s="4"/>
      <c r="BH2467" s="4"/>
      <c r="BI2467" s="4"/>
      <c r="BJ2467" s="243" t="str">
        <f t="shared" si="191"/>
        <v/>
      </c>
      <c r="BK2467" s="4"/>
      <c r="BL2467" s="4"/>
      <c r="BM2467" s="4"/>
      <c r="BN2467" s="4"/>
      <c r="BO2467" s="4"/>
      <c r="BP2467" s="4"/>
      <c r="BQ2467" s="4"/>
      <c r="BR2467" s="4"/>
      <c r="BS2467" s="4"/>
      <c r="BT2467" s="4"/>
      <c r="BU2467" s="4"/>
      <c r="BV2467" s="4"/>
      <c r="BW2467" s="4"/>
      <c r="BX2467" s="4"/>
      <c r="BY2467" s="4"/>
      <c r="BZ2467" s="4"/>
      <c r="CA2467" s="4"/>
      <c r="CB2467" s="4"/>
      <c r="CC2467" s="4"/>
      <c r="CD2467" s="4"/>
      <c r="CE2467" s="4"/>
      <c r="CF2467" s="4"/>
      <c r="CG2467" s="4"/>
      <c r="CH2467" s="4"/>
      <c r="CI2467" s="4"/>
      <c r="CJ2467" s="4"/>
      <c r="CK2467" s="4"/>
      <c r="CL2467" s="4"/>
      <c r="CM2467" s="4"/>
    </row>
    <row r="2468" ht="14.25" customHeight="1">
      <c r="A2468" s="1"/>
      <c r="B2468" s="103" t="str">
        <f t="shared" si="4"/>
        <v>Thêm</v>
      </c>
      <c r="C2468" s="4"/>
      <c r="D2468" s="4"/>
      <c r="E2468" s="4"/>
      <c r="F2468" s="4"/>
      <c r="G2468" s="4"/>
      <c r="H2468" s="4"/>
      <c r="I2468" s="4"/>
      <c r="J2468" s="4"/>
      <c r="K2468" s="4"/>
      <c r="L2468" s="4"/>
      <c r="M2468" s="4"/>
      <c r="N2468" s="4"/>
      <c r="O2468" s="4"/>
      <c r="P2468" s="4"/>
      <c r="Q2468" s="4"/>
      <c r="R2468" s="4"/>
      <c r="S2468" s="4"/>
      <c r="T2468" s="4"/>
      <c r="U2468" s="4"/>
      <c r="V2468" s="4"/>
      <c r="W2468" s="4"/>
      <c r="X2468" s="4"/>
      <c r="Y2468" s="4"/>
      <c r="Z2468" s="4"/>
      <c r="AA2468" s="4"/>
      <c r="AB2468" s="4"/>
      <c r="AC2468" s="4"/>
      <c r="AD2468" s="20"/>
      <c r="AE2468" s="4"/>
      <c r="AF2468" s="4"/>
      <c r="AG2468" s="4"/>
      <c r="AH2468" s="4"/>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4"/>
      <c r="BH2468" s="4"/>
      <c r="BI2468" s="4"/>
      <c r="BJ2468" s="243" t="str">
        <f t="shared" si="191"/>
        <v/>
      </c>
      <c r="BK2468" s="4"/>
      <c r="BL2468" s="4"/>
      <c r="BM2468" s="4"/>
      <c r="BN2468" s="4"/>
      <c r="BO2468" s="4"/>
      <c r="BP2468" s="4"/>
      <c r="BQ2468" s="4"/>
      <c r="BR2468" s="4"/>
      <c r="BS2468" s="4"/>
      <c r="BT2468" s="4"/>
      <c r="BU2468" s="4"/>
      <c r="BV2468" s="4"/>
      <c r="BW2468" s="4"/>
      <c r="BX2468" s="4"/>
      <c r="BY2468" s="4"/>
      <c r="BZ2468" s="4"/>
      <c r="CA2468" s="4"/>
      <c r="CB2468" s="4"/>
      <c r="CC2468" s="4"/>
      <c r="CD2468" s="4"/>
      <c r="CE2468" s="4"/>
      <c r="CF2468" s="4"/>
      <c r="CG2468" s="4"/>
      <c r="CH2468" s="4"/>
      <c r="CI2468" s="4"/>
      <c r="CJ2468" s="4"/>
      <c r="CK2468" s="4"/>
      <c r="CL2468" s="4"/>
      <c r="CM2468" s="4"/>
    </row>
    <row r="2469" ht="14.25" customHeight="1">
      <c r="A2469" s="1"/>
      <c r="B2469" s="103" t="str">
        <f t="shared" si="4"/>
        <v>Thêm</v>
      </c>
      <c r="C2469" s="4"/>
      <c r="D2469" s="4"/>
      <c r="E2469" s="4"/>
      <c r="F2469" s="4"/>
      <c r="G2469" s="4"/>
      <c r="H2469" s="4"/>
      <c r="I2469" s="4"/>
      <c r="J2469" s="4"/>
      <c r="K2469" s="4"/>
      <c r="L2469" s="4"/>
      <c r="M2469" s="4"/>
      <c r="N2469" s="4"/>
      <c r="O2469" s="4"/>
      <c r="P2469" s="4"/>
      <c r="Q2469" s="4"/>
      <c r="R2469" s="4"/>
      <c r="S2469" s="4"/>
      <c r="T2469" s="4"/>
      <c r="U2469" s="4"/>
      <c r="V2469" s="4"/>
      <c r="W2469" s="4"/>
      <c r="X2469" s="4"/>
      <c r="Y2469" s="4"/>
      <c r="Z2469" s="4"/>
      <c r="AA2469" s="4"/>
      <c r="AB2469" s="4"/>
      <c r="AC2469" s="4"/>
      <c r="AD2469" s="20"/>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c r="BI2469" s="4"/>
      <c r="BJ2469" s="243" t="str">
        <f t="shared" si="191"/>
        <v/>
      </c>
      <c r="BK2469" s="4"/>
      <c r="BL2469" s="4"/>
      <c r="BM2469" s="4"/>
      <c r="BN2469" s="4"/>
      <c r="BO2469" s="4"/>
      <c r="BP2469" s="4"/>
      <c r="BQ2469" s="4"/>
      <c r="BR2469" s="4"/>
      <c r="BS2469" s="4"/>
      <c r="BT2469" s="4"/>
      <c r="BU2469" s="4"/>
      <c r="BV2469" s="4"/>
      <c r="BW2469" s="4"/>
      <c r="BX2469" s="4"/>
      <c r="BY2469" s="4"/>
      <c r="BZ2469" s="4"/>
      <c r="CA2469" s="4"/>
      <c r="CB2469" s="4"/>
      <c r="CC2469" s="4"/>
      <c r="CD2469" s="4"/>
      <c r="CE2469" s="4"/>
      <c r="CF2469" s="4"/>
      <c r="CG2469" s="4"/>
      <c r="CH2469" s="4"/>
      <c r="CI2469" s="4"/>
      <c r="CJ2469" s="4"/>
      <c r="CK2469" s="4"/>
      <c r="CL2469" s="4"/>
      <c r="CM2469" s="4"/>
    </row>
    <row r="2470" ht="14.25" customHeight="1">
      <c r="A2470" s="1"/>
      <c r="B2470" s="103" t="str">
        <f t="shared" si="4"/>
        <v>Thêm</v>
      </c>
      <c r="C2470" s="4"/>
      <c r="D2470" s="4"/>
      <c r="E2470" s="4"/>
      <c r="F2470" s="4"/>
      <c r="G2470" s="4"/>
      <c r="H2470" s="4"/>
      <c r="I2470" s="4"/>
      <c r="J2470" s="4"/>
      <c r="K2470" s="4"/>
      <c r="L2470" s="4"/>
      <c r="M2470" s="4"/>
      <c r="N2470" s="4"/>
      <c r="O2470" s="4"/>
      <c r="P2470" s="4"/>
      <c r="Q2470" s="4"/>
      <c r="R2470" s="4"/>
      <c r="S2470" s="4"/>
      <c r="T2470" s="4"/>
      <c r="U2470" s="4"/>
      <c r="V2470" s="4"/>
      <c r="W2470" s="4"/>
      <c r="X2470" s="4"/>
      <c r="Y2470" s="4"/>
      <c r="Z2470" s="4"/>
      <c r="AA2470" s="4"/>
      <c r="AB2470" s="4"/>
      <c r="AC2470" s="4"/>
      <c r="AD2470" s="20"/>
      <c r="AE2470" s="4"/>
      <c r="AF2470" s="4"/>
      <c r="AG2470" s="4"/>
      <c r="AH2470" s="4"/>
      <c r="AI2470" s="4"/>
      <c r="AJ2470" s="4"/>
      <c r="AK2470" s="4"/>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4"/>
      <c r="BH2470" s="4"/>
      <c r="BI2470" s="4"/>
      <c r="BJ2470" s="243" t="str">
        <f t="shared" si="191"/>
        <v/>
      </c>
      <c r="BK2470" s="4"/>
      <c r="BL2470" s="4"/>
      <c r="BM2470" s="4"/>
      <c r="BN2470" s="4"/>
      <c r="BO2470" s="4"/>
      <c r="BP2470" s="4"/>
      <c r="BQ2470" s="4"/>
      <c r="BR2470" s="4"/>
      <c r="BS2470" s="4"/>
      <c r="BT2470" s="4"/>
      <c r="BU2470" s="4"/>
      <c r="BV2470" s="4"/>
      <c r="BW2470" s="4"/>
      <c r="BX2470" s="4"/>
      <c r="BY2470" s="4"/>
      <c r="BZ2470" s="4"/>
      <c r="CA2470" s="4"/>
      <c r="CB2470" s="4"/>
      <c r="CC2470" s="4"/>
      <c r="CD2470" s="4"/>
      <c r="CE2470" s="4"/>
      <c r="CF2470" s="4"/>
      <c r="CG2470" s="4"/>
      <c r="CH2470" s="4"/>
      <c r="CI2470" s="4"/>
      <c r="CJ2470" s="4"/>
      <c r="CK2470" s="4"/>
      <c r="CL2470" s="4"/>
      <c r="CM2470" s="4"/>
    </row>
    <row r="2471" ht="14.25" customHeight="1">
      <c r="A2471" s="1"/>
      <c r="B2471" s="103" t="str">
        <f t="shared" si="4"/>
        <v>Thêm</v>
      </c>
      <c r="C2471" s="4"/>
      <c r="D2471" s="4"/>
      <c r="E2471" s="4"/>
      <c r="F2471" s="4"/>
      <c r="G2471" s="4"/>
      <c r="H2471" s="4"/>
      <c r="I2471" s="4"/>
      <c r="J2471" s="4"/>
      <c r="K2471" s="4"/>
      <c r="L2471" s="4"/>
      <c r="M2471" s="4"/>
      <c r="N2471" s="4"/>
      <c r="O2471" s="4"/>
      <c r="P2471" s="4"/>
      <c r="Q2471" s="4"/>
      <c r="R2471" s="4"/>
      <c r="S2471" s="4"/>
      <c r="T2471" s="4"/>
      <c r="U2471" s="4"/>
      <c r="V2471" s="4"/>
      <c r="W2471" s="4"/>
      <c r="X2471" s="4"/>
      <c r="Y2471" s="4"/>
      <c r="Z2471" s="4"/>
      <c r="AA2471" s="4"/>
      <c r="AB2471" s="4"/>
      <c r="AC2471" s="4"/>
      <c r="AD2471" s="20"/>
      <c r="AE2471" s="4"/>
      <c r="AF2471" s="4"/>
      <c r="AG2471" s="4"/>
      <c r="AH2471" s="4"/>
      <c r="AI2471" s="4"/>
      <c r="AJ2471" s="4"/>
      <c r="AK2471" s="4"/>
      <c r="AL2471" s="4"/>
      <c r="AM2471" s="4"/>
      <c r="AN2471" s="4"/>
      <c r="AO2471" s="4"/>
      <c r="AP2471" s="4"/>
      <c r="AQ2471" s="4"/>
      <c r="AR2471" s="4"/>
      <c r="AS2471" s="4"/>
      <c r="AT2471" s="4"/>
      <c r="AU2471" s="4"/>
      <c r="AV2471" s="4"/>
      <c r="AW2471" s="4"/>
      <c r="AX2471" s="4"/>
      <c r="AY2471" s="4"/>
      <c r="AZ2471" s="4"/>
      <c r="BA2471" s="4"/>
      <c r="BB2471" s="4"/>
      <c r="BC2471" s="4"/>
      <c r="BD2471" s="4"/>
      <c r="BE2471" s="4"/>
      <c r="BF2471" s="4"/>
      <c r="BG2471" s="4"/>
      <c r="BH2471" s="4"/>
      <c r="BI2471" s="4"/>
      <c r="BJ2471" s="243" t="str">
        <f t="shared" si="191"/>
        <v/>
      </c>
      <c r="BK2471" s="4"/>
      <c r="BL2471" s="4"/>
      <c r="BM2471" s="4"/>
      <c r="BN2471" s="4"/>
      <c r="BO2471" s="4"/>
      <c r="BP2471" s="4"/>
      <c r="BQ2471" s="4"/>
      <c r="BR2471" s="4"/>
      <c r="BS2471" s="4"/>
      <c r="BT2471" s="4"/>
      <c r="BU2471" s="4"/>
      <c r="BV2471" s="4"/>
      <c r="BW2471" s="4"/>
      <c r="BX2471" s="4"/>
      <c r="BY2471" s="4"/>
      <c r="BZ2471" s="4"/>
      <c r="CA2471" s="4"/>
      <c r="CB2471" s="4"/>
      <c r="CC2471" s="4"/>
      <c r="CD2471" s="4"/>
      <c r="CE2471" s="4"/>
      <c r="CF2471" s="4"/>
      <c r="CG2471" s="4"/>
      <c r="CH2471" s="4"/>
      <c r="CI2471" s="4"/>
      <c r="CJ2471" s="4"/>
      <c r="CK2471" s="4"/>
      <c r="CL2471" s="4"/>
      <c r="CM2471" s="4"/>
    </row>
    <row r="2472" ht="14.25" customHeight="1">
      <c r="A2472" s="1"/>
      <c r="B2472" s="103" t="str">
        <f t="shared" si="4"/>
        <v>Thêm</v>
      </c>
      <c r="C2472" s="4"/>
      <c r="D2472" s="4"/>
      <c r="E2472" s="4"/>
      <c r="F2472" s="4"/>
      <c r="G2472" s="4"/>
      <c r="H2472" s="4"/>
      <c r="I2472" s="4"/>
      <c r="J2472" s="4"/>
      <c r="K2472" s="4"/>
      <c r="L2472" s="4"/>
      <c r="M2472" s="4"/>
      <c r="N2472" s="4"/>
      <c r="O2472" s="4"/>
      <c r="P2472" s="4"/>
      <c r="Q2472" s="4"/>
      <c r="R2472" s="4"/>
      <c r="S2472" s="4"/>
      <c r="T2472" s="4"/>
      <c r="U2472" s="4"/>
      <c r="V2472" s="4"/>
      <c r="W2472" s="4"/>
      <c r="X2472" s="4"/>
      <c r="Y2472" s="4"/>
      <c r="Z2472" s="4"/>
      <c r="AA2472" s="4"/>
      <c r="AB2472" s="4"/>
      <c r="AC2472" s="4"/>
      <c r="AD2472" s="20"/>
      <c r="AE2472" s="4"/>
      <c r="AF2472" s="4"/>
      <c r="AG2472" s="4"/>
      <c r="AH2472" s="4"/>
      <c r="AI2472" s="4"/>
      <c r="AJ2472" s="4"/>
      <c r="AK2472" s="4"/>
      <c r="AL2472" s="4"/>
      <c r="AM2472" s="4"/>
      <c r="AN2472" s="4"/>
      <c r="AO2472" s="4"/>
      <c r="AP2472" s="4"/>
      <c r="AQ2472" s="4"/>
      <c r="AR2472" s="4"/>
      <c r="AS2472" s="4"/>
      <c r="AT2472" s="4"/>
      <c r="AU2472" s="4"/>
      <c r="AV2472" s="4"/>
      <c r="AW2472" s="4"/>
      <c r="AX2472" s="4"/>
      <c r="AY2472" s="4"/>
      <c r="AZ2472" s="4"/>
      <c r="BA2472" s="4"/>
      <c r="BB2472" s="4"/>
      <c r="BC2472" s="4"/>
      <c r="BD2472" s="4"/>
      <c r="BE2472" s="4"/>
      <c r="BF2472" s="4"/>
      <c r="BG2472" s="4"/>
      <c r="BH2472" s="4"/>
      <c r="BI2472" s="4"/>
      <c r="BJ2472" s="243" t="str">
        <f t="shared" si="191"/>
        <v/>
      </c>
      <c r="BK2472" s="4"/>
      <c r="BL2472" s="4"/>
      <c r="BM2472" s="4"/>
      <c r="BN2472" s="4"/>
      <c r="BO2472" s="4"/>
      <c r="BP2472" s="4"/>
      <c r="BQ2472" s="4"/>
      <c r="BR2472" s="4"/>
      <c r="BS2472" s="4"/>
      <c r="BT2472" s="4"/>
      <c r="BU2472" s="4"/>
      <c r="BV2472" s="4"/>
      <c r="BW2472" s="4"/>
      <c r="BX2472" s="4"/>
      <c r="BY2472" s="4"/>
      <c r="BZ2472" s="4"/>
      <c r="CA2472" s="4"/>
      <c r="CB2472" s="4"/>
      <c r="CC2472" s="4"/>
      <c r="CD2472" s="4"/>
      <c r="CE2472" s="4"/>
      <c r="CF2472" s="4"/>
      <c r="CG2472" s="4"/>
      <c r="CH2472" s="4"/>
      <c r="CI2472" s="4"/>
      <c r="CJ2472" s="4"/>
      <c r="CK2472" s="4"/>
      <c r="CL2472" s="4"/>
      <c r="CM2472" s="4"/>
    </row>
    <row r="2473" ht="14.25" customHeight="1">
      <c r="A2473" s="1"/>
      <c r="B2473" s="103" t="str">
        <f t="shared" si="4"/>
        <v>Thêm</v>
      </c>
      <c r="C2473" s="4"/>
      <c r="D2473" s="4"/>
      <c r="E2473" s="4"/>
      <c r="F2473" s="4"/>
      <c r="G2473" s="4"/>
      <c r="H2473" s="4"/>
      <c r="I2473" s="4"/>
      <c r="J2473" s="4"/>
      <c r="K2473" s="4"/>
      <c r="L2473" s="4"/>
      <c r="M2473" s="4"/>
      <c r="N2473" s="4"/>
      <c r="O2473" s="4"/>
      <c r="P2473" s="4"/>
      <c r="Q2473" s="4"/>
      <c r="R2473" s="4"/>
      <c r="S2473" s="4"/>
      <c r="T2473" s="4"/>
      <c r="U2473" s="4"/>
      <c r="V2473" s="4"/>
      <c r="W2473" s="4"/>
      <c r="X2473" s="4"/>
      <c r="Y2473" s="4"/>
      <c r="Z2473" s="4"/>
      <c r="AA2473" s="4"/>
      <c r="AB2473" s="4"/>
      <c r="AC2473" s="4"/>
      <c r="AD2473" s="20"/>
      <c r="AE2473" s="4"/>
      <c r="AF2473" s="4"/>
      <c r="AG2473" s="4"/>
      <c r="AH2473" s="4"/>
      <c r="AI2473" s="4"/>
      <c r="AJ2473" s="4"/>
      <c r="AK2473" s="4"/>
      <c r="AL2473" s="4"/>
      <c r="AM2473" s="4"/>
      <c r="AN2473" s="4"/>
      <c r="AO2473" s="4"/>
      <c r="AP2473" s="4"/>
      <c r="AQ2473" s="4"/>
      <c r="AR2473" s="4"/>
      <c r="AS2473" s="4"/>
      <c r="AT2473" s="4"/>
      <c r="AU2473" s="4"/>
      <c r="AV2473" s="4"/>
      <c r="AW2473" s="4"/>
      <c r="AX2473" s="4"/>
      <c r="AY2473" s="4"/>
      <c r="AZ2473" s="4"/>
      <c r="BA2473" s="4"/>
      <c r="BB2473" s="4"/>
      <c r="BC2473" s="4"/>
      <c r="BD2473" s="4"/>
      <c r="BE2473" s="4"/>
      <c r="BF2473" s="4"/>
      <c r="BG2473" s="4"/>
      <c r="BH2473" s="4"/>
      <c r="BI2473" s="4"/>
      <c r="BJ2473" s="243" t="str">
        <f t="shared" si="191"/>
        <v/>
      </c>
      <c r="BK2473" s="4"/>
      <c r="BL2473" s="4"/>
      <c r="BM2473" s="4"/>
      <c r="BN2473" s="4"/>
      <c r="BO2473" s="4"/>
      <c r="BP2473" s="4"/>
      <c r="BQ2473" s="4"/>
      <c r="BR2473" s="4"/>
      <c r="BS2473" s="4"/>
      <c r="BT2473" s="4"/>
      <c r="BU2473" s="4"/>
      <c r="BV2473" s="4"/>
      <c r="BW2473" s="4"/>
      <c r="BX2473" s="4"/>
      <c r="BY2473" s="4"/>
      <c r="BZ2473" s="4"/>
      <c r="CA2473" s="4"/>
      <c r="CB2473" s="4"/>
      <c r="CC2473" s="4"/>
      <c r="CD2473" s="4"/>
      <c r="CE2473" s="4"/>
      <c r="CF2473" s="4"/>
      <c r="CG2473" s="4"/>
      <c r="CH2473" s="4"/>
      <c r="CI2473" s="4"/>
      <c r="CJ2473" s="4"/>
      <c r="CK2473" s="4"/>
      <c r="CL2473" s="4"/>
      <c r="CM2473" s="4"/>
    </row>
    <row r="2474" ht="14.25" customHeight="1">
      <c r="A2474" s="1"/>
      <c r="B2474" s="103" t="str">
        <f t="shared" si="4"/>
        <v>Thêm</v>
      </c>
      <c r="C2474" s="4"/>
      <c r="D2474" s="4"/>
      <c r="E2474" s="4"/>
      <c r="F2474" s="4"/>
      <c r="G2474" s="4"/>
      <c r="H2474" s="4"/>
      <c r="I2474" s="4"/>
      <c r="J2474" s="4"/>
      <c r="K2474" s="4"/>
      <c r="L2474" s="4"/>
      <c r="M2474" s="4"/>
      <c r="N2474" s="4"/>
      <c r="O2474" s="4"/>
      <c r="P2474" s="4"/>
      <c r="Q2474" s="4"/>
      <c r="R2474" s="4"/>
      <c r="S2474" s="4"/>
      <c r="T2474" s="4"/>
      <c r="U2474" s="4"/>
      <c r="V2474" s="4"/>
      <c r="W2474" s="4"/>
      <c r="X2474" s="4"/>
      <c r="Y2474" s="4"/>
      <c r="Z2474" s="4"/>
      <c r="AA2474" s="4"/>
      <c r="AB2474" s="4"/>
      <c r="AC2474" s="4"/>
      <c r="AD2474" s="20"/>
      <c r="AE2474" s="4"/>
      <c r="AF2474" s="4"/>
      <c r="AG2474" s="4"/>
      <c r="AH2474" s="4"/>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c r="BI2474" s="4"/>
      <c r="BJ2474" s="243" t="str">
        <f t="shared" si="191"/>
        <v/>
      </c>
      <c r="BK2474" s="4"/>
      <c r="BL2474" s="4"/>
      <c r="BM2474" s="4"/>
      <c r="BN2474" s="4"/>
      <c r="BO2474" s="4"/>
      <c r="BP2474" s="4"/>
      <c r="BQ2474" s="4"/>
      <c r="BR2474" s="4"/>
      <c r="BS2474" s="4"/>
      <c r="BT2474" s="4"/>
      <c r="BU2474" s="4"/>
      <c r="BV2474" s="4"/>
      <c r="BW2474" s="4"/>
      <c r="BX2474" s="4"/>
      <c r="BY2474" s="4"/>
      <c r="BZ2474" s="4"/>
      <c r="CA2474" s="4"/>
      <c r="CB2474" s="4"/>
      <c r="CC2474" s="4"/>
      <c r="CD2474" s="4"/>
      <c r="CE2474" s="4"/>
      <c r="CF2474" s="4"/>
      <c r="CG2474" s="4"/>
      <c r="CH2474" s="4"/>
      <c r="CI2474" s="4"/>
      <c r="CJ2474" s="4"/>
      <c r="CK2474" s="4"/>
      <c r="CL2474" s="4"/>
      <c r="CM2474" s="4"/>
    </row>
    <row r="2475" ht="14.25" customHeight="1">
      <c r="A2475" s="1"/>
      <c r="B2475" s="103" t="str">
        <f t="shared" si="4"/>
        <v>Thêm</v>
      </c>
      <c r="C2475" s="4"/>
      <c r="D2475" s="4"/>
      <c r="E2475" s="4"/>
      <c r="F2475" s="4"/>
      <c r="G2475" s="4"/>
      <c r="H2475" s="4"/>
      <c r="I2475" s="4"/>
      <c r="J2475" s="4"/>
      <c r="K2475" s="4"/>
      <c r="L2475" s="4"/>
      <c r="M2475" s="4"/>
      <c r="N2475" s="4"/>
      <c r="O2475" s="4"/>
      <c r="P2475" s="4"/>
      <c r="Q2475" s="4"/>
      <c r="R2475" s="4"/>
      <c r="S2475" s="4"/>
      <c r="T2475" s="4"/>
      <c r="U2475" s="4"/>
      <c r="V2475" s="4"/>
      <c r="W2475" s="4"/>
      <c r="X2475" s="4"/>
      <c r="Y2475" s="4"/>
      <c r="Z2475" s="4"/>
      <c r="AA2475" s="4"/>
      <c r="AB2475" s="4"/>
      <c r="AC2475" s="4"/>
      <c r="AD2475" s="20"/>
      <c r="AE2475" s="4"/>
      <c r="AF2475" s="4"/>
      <c r="AG2475" s="4"/>
      <c r="AH2475" s="4"/>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4"/>
      <c r="BH2475" s="4"/>
      <c r="BI2475" s="4"/>
      <c r="BJ2475" s="243" t="str">
        <f t="shared" si="191"/>
        <v/>
      </c>
      <c r="BK2475" s="4"/>
      <c r="BL2475" s="4"/>
      <c r="BM2475" s="4"/>
      <c r="BN2475" s="4"/>
      <c r="BO2475" s="4"/>
      <c r="BP2475" s="4"/>
      <c r="BQ2475" s="4"/>
      <c r="BR2475" s="4"/>
      <c r="BS2475" s="4"/>
      <c r="BT2475" s="4"/>
      <c r="BU2475" s="4"/>
      <c r="BV2475" s="4"/>
      <c r="BW2475" s="4"/>
      <c r="BX2475" s="4"/>
      <c r="BY2475" s="4"/>
      <c r="BZ2475" s="4"/>
      <c r="CA2475" s="4"/>
      <c r="CB2475" s="4"/>
      <c r="CC2475" s="4"/>
      <c r="CD2475" s="4"/>
      <c r="CE2475" s="4"/>
      <c r="CF2475" s="4"/>
      <c r="CG2475" s="4"/>
      <c r="CH2475" s="4"/>
      <c r="CI2475" s="4"/>
      <c r="CJ2475" s="4"/>
      <c r="CK2475" s="4"/>
      <c r="CL2475" s="4"/>
      <c r="CM2475" s="4"/>
    </row>
    <row r="2476" ht="14.25" customHeight="1">
      <c r="A2476" s="1"/>
      <c r="B2476" s="103" t="str">
        <f t="shared" si="4"/>
        <v>Thêm</v>
      </c>
      <c r="C2476" s="4"/>
      <c r="D2476" s="4"/>
      <c r="E2476" s="4"/>
      <c r="F2476" s="4"/>
      <c r="G2476" s="4"/>
      <c r="H2476" s="4"/>
      <c r="I2476" s="4"/>
      <c r="J2476" s="4"/>
      <c r="K2476" s="4"/>
      <c r="L2476" s="4"/>
      <c r="M2476" s="4"/>
      <c r="N2476" s="4"/>
      <c r="O2476" s="4"/>
      <c r="P2476" s="4"/>
      <c r="Q2476" s="4"/>
      <c r="R2476" s="4"/>
      <c r="S2476" s="4"/>
      <c r="T2476" s="4"/>
      <c r="U2476" s="4"/>
      <c r="V2476" s="4"/>
      <c r="W2476" s="4"/>
      <c r="X2476" s="4"/>
      <c r="Y2476" s="4"/>
      <c r="Z2476" s="4"/>
      <c r="AA2476" s="4"/>
      <c r="AB2476" s="4"/>
      <c r="AC2476" s="4"/>
      <c r="AD2476" s="20"/>
      <c r="AE2476" s="4"/>
      <c r="AF2476" s="4"/>
      <c r="AG2476" s="4"/>
      <c r="AH2476" s="4"/>
      <c r="AI2476" s="4"/>
      <c r="AJ2476" s="4"/>
      <c r="AK2476" s="4"/>
      <c r="AL2476" s="4"/>
      <c r="AM2476" s="4"/>
      <c r="AN2476" s="4"/>
      <c r="AO2476" s="4"/>
      <c r="AP2476" s="4"/>
      <c r="AQ2476" s="4"/>
      <c r="AR2476" s="4"/>
      <c r="AS2476" s="4"/>
      <c r="AT2476" s="4"/>
      <c r="AU2476" s="4"/>
      <c r="AV2476" s="4"/>
      <c r="AW2476" s="4"/>
      <c r="AX2476" s="4"/>
      <c r="AY2476" s="4"/>
      <c r="AZ2476" s="4"/>
      <c r="BA2476" s="4"/>
      <c r="BB2476" s="4"/>
      <c r="BC2476" s="4"/>
      <c r="BD2476" s="4"/>
      <c r="BE2476" s="4"/>
      <c r="BF2476" s="4"/>
      <c r="BG2476" s="4"/>
      <c r="BH2476" s="4"/>
      <c r="BI2476" s="4"/>
      <c r="BJ2476" s="243" t="str">
        <f t="shared" si="191"/>
        <v/>
      </c>
      <c r="BK2476" s="4"/>
      <c r="BL2476" s="4"/>
      <c r="BM2476" s="4"/>
      <c r="BN2476" s="4"/>
      <c r="BO2476" s="4"/>
      <c r="BP2476" s="4"/>
      <c r="BQ2476" s="4"/>
      <c r="BR2476" s="4"/>
      <c r="BS2476" s="4"/>
      <c r="BT2476" s="4"/>
      <c r="BU2476" s="4"/>
      <c r="BV2476" s="4"/>
      <c r="BW2476" s="4"/>
      <c r="BX2476" s="4"/>
      <c r="BY2476" s="4"/>
      <c r="BZ2476" s="4"/>
      <c r="CA2476" s="4"/>
      <c r="CB2476" s="4"/>
      <c r="CC2476" s="4"/>
      <c r="CD2476" s="4"/>
      <c r="CE2476" s="4"/>
      <c r="CF2476" s="4"/>
      <c r="CG2476" s="4"/>
      <c r="CH2476" s="4"/>
      <c r="CI2476" s="4"/>
      <c r="CJ2476" s="4"/>
      <c r="CK2476" s="4"/>
      <c r="CL2476" s="4"/>
      <c r="CM2476" s="4"/>
    </row>
    <row r="2477" ht="14.25" customHeight="1">
      <c r="A2477" s="1"/>
      <c r="B2477" s="103" t="str">
        <f t="shared" si="4"/>
        <v>Thêm</v>
      </c>
      <c r="C2477" s="4"/>
      <c r="D2477" s="4"/>
      <c r="E2477" s="4"/>
      <c r="F2477" s="4"/>
      <c r="G2477" s="4"/>
      <c r="H2477" s="4"/>
      <c r="I2477" s="4"/>
      <c r="J2477" s="4"/>
      <c r="K2477" s="4"/>
      <c r="L2477" s="4"/>
      <c r="M2477" s="4"/>
      <c r="N2477" s="4"/>
      <c r="O2477" s="4"/>
      <c r="P2477" s="4"/>
      <c r="Q2477" s="4"/>
      <c r="R2477" s="4"/>
      <c r="S2477" s="4"/>
      <c r="T2477" s="4"/>
      <c r="U2477" s="4"/>
      <c r="V2477" s="4"/>
      <c r="W2477" s="4"/>
      <c r="X2477" s="4"/>
      <c r="Y2477" s="4"/>
      <c r="Z2477" s="4"/>
      <c r="AA2477" s="4"/>
      <c r="AB2477" s="4"/>
      <c r="AC2477" s="4"/>
      <c r="AD2477" s="20"/>
      <c r="AE2477" s="4"/>
      <c r="AF2477" s="4"/>
      <c r="AG2477" s="4"/>
      <c r="AH2477" s="4"/>
      <c r="AI2477" s="4"/>
      <c r="AJ2477" s="4"/>
      <c r="AK2477" s="4"/>
      <c r="AL2477" s="4"/>
      <c r="AM2477" s="4"/>
      <c r="AN2477" s="4"/>
      <c r="AO2477" s="4"/>
      <c r="AP2477" s="4"/>
      <c r="AQ2477" s="4"/>
      <c r="AR2477" s="4"/>
      <c r="AS2477" s="4"/>
      <c r="AT2477" s="4"/>
      <c r="AU2477" s="4"/>
      <c r="AV2477" s="4"/>
      <c r="AW2477" s="4"/>
      <c r="AX2477" s="4"/>
      <c r="AY2477" s="4"/>
      <c r="AZ2477" s="4"/>
      <c r="BA2477" s="4"/>
      <c r="BB2477" s="4"/>
      <c r="BC2477" s="4"/>
      <c r="BD2477" s="4"/>
      <c r="BE2477" s="4"/>
      <c r="BF2477" s="4"/>
      <c r="BG2477" s="4"/>
      <c r="BH2477" s="4"/>
      <c r="BI2477" s="4"/>
      <c r="BJ2477" s="243" t="str">
        <f t="shared" si="191"/>
        <v/>
      </c>
      <c r="BK2477" s="4"/>
      <c r="BL2477" s="4"/>
      <c r="BM2477" s="4"/>
      <c r="BN2477" s="4"/>
      <c r="BO2477" s="4"/>
      <c r="BP2477" s="4"/>
      <c r="BQ2477" s="4"/>
      <c r="BR2477" s="4"/>
      <c r="BS2477" s="4"/>
      <c r="BT2477" s="4"/>
      <c r="BU2477" s="4"/>
      <c r="BV2477" s="4"/>
      <c r="BW2477" s="4"/>
      <c r="BX2477" s="4"/>
      <c r="BY2477" s="4"/>
      <c r="BZ2477" s="4"/>
      <c r="CA2477" s="4"/>
      <c r="CB2477" s="4"/>
      <c r="CC2477" s="4"/>
      <c r="CD2477" s="4"/>
      <c r="CE2477" s="4"/>
      <c r="CF2477" s="4"/>
      <c r="CG2477" s="4"/>
      <c r="CH2477" s="4"/>
      <c r="CI2477" s="4"/>
      <c r="CJ2477" s="4"/>
      <c r="CK2477" s="4"/>
      <c r="CL2477" s="4"/>
      <c r="CM2477" s="4"/>
    </row>
    <row r="2478" ht="14.25" customHeight="1">
      <c r="A2478" s="1"/>
      <c r="B2478" s="103" t="str">
        <f t="shared" si="4"/>
        <v>Thêm</v>
      </c>
      <c r="C2478" s="4"/>
      <c r="D2478" s="4"/>
      <c r="E2478" s="4"/>
      <c r="F2478" s="4"/>
      <c r="G2478" s="4"/>
      <c r="H2478" s="4"/>
      <c r="I2478" s="4"/>
      <c r="J2478" s="4"/>
      <c r="K2478" s="4"/>
      <c r="L2478" s="4"/>
      <c r="M2478" s="4"/>
      <c r="N2478" s="4"/>
      <c r="O2478" s="4"/>
      <c r="P2478" s="4"/>
      <c r="Q2478" s="4"/>
      <c r="R2478" s="4"/>
      <c r="S2478" s="4"/>
      <c r="T2478" s="4"/>
      <c r="U2478" s="4"/>
      <c r="V2478" s="4"/>
      <c r="W2478" s="4"/>
      <c r="X2478" s="4"/>
      <c r="Y2478" s="4"/>
      <c r="Z2478" s="4"/>
      <c r="AA2478" s="4"/>
      <c r="AB2478" s="4"/>
      <c r="AC2478" s="4"/>
      <c r="AD2478" s="20"/>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c r="BI2478" s="4"/>
      <c r="BJ2478" s="243" t="str">
        <f t="shared" si="191"/>
        <v/>
      </c>
      <c r="BK2478" s="4"/>
      <c r="BL2478" s="4"/>
      <c r="BM2478" s="4"/>
      <c r="BN2478" s="4"/>
      <c r="BO2478" s="4"/>
      <c r="BP2478" s="4"/>
      <c r="BQ2478" s="4"/>
      <c r="BR2478" s="4"/>
      <c r="BS2478" s="4"/>
      <c r="BT2478" s="4"/>
      <c r="BU2478" s="4"/>
      <c r="BV2478" s="4"/>
      <c r="BW2478" s="4"/>
      <c r="BX2478" s="4"/>
      <c r="BY2478" s="4"/>
      <c r="BZ2478" s="4"/>
      <c r="CA2478" s="4"/>
      <c r="CB2478" s="4"/>
      <c r="CC2478" s="4"/>
      <c r="CD2478" s="4"/>
      <c r="CE2478" s="4"/>
      <c r="CF2478" s="4"/>
      <c r="CG2478" s="4"/>
      <c r="CH2478" s="4"/>
      <c r="CI2478" s="4"/>
      <c r="CJ2478" s="4"/>
      <c r="CK2478" s="4"/>
      <c r="CL2478" s="4"/>
      <c r="CM2478" s="4"/>
    </row>
    <row r="2479" ht="14.25" customHeight="1">
      <c r="A2479" s="1"/>
      <c r="B2479" s="103" t="str">
        <f t="shared" si="4"/>
        <v>Thêm</v>
      </c>
      <c r="C2479" s="4"/>
      <c r="D2479" s="4"/>
      <c r="E2479" s="4"/>
      <c r="F2479" s="4"/>
      <c r="G2479" s="4"/>
      <c r="H2479" s="4"/>
      <c r="I2479" s="4"/>
      <c r="J2479" s="4"/>
      <c r="K2479" s="4"/>
      <c r="L2479" s="4"/>
      <c r="M2479" s="4"/>
      <c r="N2479" s="4"/>
      <c r="O2479" s="4"/>
      <c r="P2479" s="4"/>
      <c r="Q2479" s="4"/>
      <c r="R2479" s="4"/>
      <c r="S2479" s="4"/>
      <c r="T2479" s="4"/>
      <c r="U2479" s="4"/>
      <c r="V2479" s="4"/>
      <c r="W2479" s="4"/>
      <c r="X2479" s="4"/>
      <c r="Y2479" s="4"/>
      <c r="Z2479" s="4"/>
      <c r="AA2479" s="4"/>
      <c r="AB2479" s="4"/>
      <c r="AC2479" s="4"/>
      <c r="AD2479" s="20"/>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c r="BI2479" s="4"/>
      <c r="BJ2479" s="243" t="str">
        <f t="shared" si="191"/>
        <v/>
      </c>
      <c r="BK2479" s="4"/>
      <c r="BL2479" s="4"/>
      <c r="BM2479" s="4"/>
      <c r="BN2479" s="4"/>
      <c r="BO2479" s="4"/>
      <c r="BP2479" s="4"/>
      <c r="BQ2479" s="4"/>
      <c r="BR2479" s="4"/>
      <c r="BS2479" s="4"/>
      <c r="BT2479" s="4"/>
      <c r="BU2479" s="4"/>
      <c r="BV2479" s="4"/>
      <c r="BW2479" s="4"/>
      <c r="BX2479" s="4"/>
      <c r="BY2479" s="4"/>
      <c r="BZ2479" s="4"/>
      <c r="CA2479" s="4"/>
      <c r="CB2479" s="4"/>
      <c r="CC2479" s="4"/>
      <c r="CD2479" s="4"/>
      <c r="CE2479" s="4"/>
      <c r="CF2479" s="4"/>
      <c r="CG2479" s="4"/>
      <c r="CH2479" s="4"/>
      <c r="CI2479" s="4"/>
      <c r="CJ2479" s="4"/>
      <c r="CK2479" s="4"/>
      <c r="CL2479" s="4"/>
      <c r="CM2479" s="4"/>
    </row>
    <row r="2480" ht="14.25" customHeight="1">
      <c r="A2480" s="1"/>
      <c r="B2480" s="103" t="str">
        <f t="shared" si="4"/>
        <v>Thêm</v>
      </c>
      <c r="C2480" s="4"/>
      <c r="D2480" s="4"/>
      <c r="E2480" s="4"/>
      <c r="F2480" s="4"/>
      <c r="G2480" s="4"/>
      <c r="H2480" s="4"/>
      <c r="I2480" s="4"/>
      <c r="J2480" s="4"/>
      <c r="K2480" s="4"/>
      <c r="L2480" s="4"/>
      <c r="M2480" s="4"/>
      <c r="N2480" s="4"/>
      <c r="O2480" s="4"/>
      <c r="P2480" s="4"/>
      <c r="Q2480" s="4"/>
      <c r="R2480" s="4"/>
      <c r="S2480" s="4"/>
      <c r="T2480" s="4"/>
      <c r="U2480" s="4"/>
      <c r="V2480" s="4"/>
      <c r="W2480" s="4"/>
      <c r="X2480" s="4"/>
      <c r="Y2480" s="4"/>
      <c r="Z2480" s="4"/>
      <c r="AA2480" s="4"/>
      <c r="AB2480" s="4"/>
      <c r="AC2480" s="4"/>
      <c r="AD2480" s="20"/>
      <c r="AE2480" s="4"/>
      <c r="AF2480" s="4"/>
      <c r="AG2480" s="4"/>
      <c r="AH2480" s="4"/>
      <c r="AI2480" s="4"/>
      <c r="AJ2480" s="4"/>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c r="BI2480" s="4"/>
      <c r="BJ2480" s="243" t="str">
        <f t="shared" si="191"/>
        <v/>
      </c>
      <c r="BK2480" s="4"/>
      <c r="BL2480" s="4"/>
      <c r="BM2480" s="4"/>
      <c r="BN2480" s="4"/>
      <c r="BO2480" s="4"/>
      <c r="BP2480" s="4"/>
      <c r="BQ2480" s="4"/>
      <c r="BR2480" s="4"/>
      <c r="BS2480" s="4"/>
      <c r="BT2480" s="4"/>
      <c r="BU2480" s="4"/>
      <c r="BV2480" s="4"/>
      <c r="BW2480" s="4"/>
      <c r="BX2480" s="4"/>
      <c r="BY2480" s="4"/>
      <c r="BZ2480" s="4"/>
      <c r="CA2480" s="4"/>
      <c r="CB2480" s="4"/>
      <c r="CC2480" s="4"/>
      <c r="CD2480" s="4"/>
      <c r="CE2480" s="4"/>
      <c r="CF2480" s="4"/>
      <c r="CG2480" s="4"/>
      <c r="CH2480" s="4"/>
      <c r="CI2480" s="4"/>
      <c r="CJ2480" s="4"/>
      <c r="CK2480" s="4"/>
      <c r="CL2480" s="4"/>
      <c r="CM2480" s="4"/>
    </row>
    <row r="2481" ht="14.25" customHeight="1">
      <c r="A2481" s="1"/>
      <c r="B2481" s="103" t="str">
        <f t="shared" si="4"/>
        <v>Thêm</v>
      </c>
      <c r="C2481" s="4"/>
      <c r="D2481" s="4"/>
      <c r="E2481" s="4"/>
      <c r="F2481" s="4"/>
      <c r="G2481" s="4"/>
      <c r="H2481" s="4"/>
      <c r="I2481" s="4"/>
      <c r="J2481" s="4"/>
      <c r="K2481" s="4"/>
      <c r="L2481" s="4"/>
      <c r="M2481" s="4"/>
      <c r="N2481" s="4"/>
      <c r="O2481" s="4"/>
      <c r="P2481" s="4"/>
      <c r="Q2481" s="4"/>
      <c r="R2481" s="4"/>
      <c r="S2481" s="4"/>
      <c r="T2481" s="4"/>
      <c r="U2481" s="4"/>
      <c r="V2481" s="4"/>
      <c r="W2481" s="4"/>
      <c r="X2481" s="4"/>
      <c r="Y2481" s="4"/>
      <c r="Z2481" s="4"/>
      <c r="AA2481" s="4"/>
      <c r="AB2481" s="4"/>
      <c r="AC2481" s="4"/>
      <c r="AD2481" s="20"/>
      <c r="AE2481" s="4"/>
      <c r="AF2481" s="4"/>
      <c r="AG2481" s="4"/>
      <c r="AH2481" s="4"/>
      <c r="AI2481" s="4"/>
      <c r="AJ2481" s="4"/>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c r="BI2481" s="4"/>
      <c r="BJ2481" s="243" t="str">
        <f t="shared" si="191"/>
        <v/>
      </c>
      <c r="BK2481" s="4"/>
      <c r="BL2481" s="4"/>
      <c r="BM2481" s="4"/>
      <c r="BN2481" s="4"/>
      <c r="BO2481" s="4"/>
      <c r="BP2481" s="4"/>
      <c r="BQ2481" s="4"/>
      <c r="BR2481" s="4"/>
      <c r="BS2481" s="4"/>
      <c r="BT2481" s="4"/>
      <c r="BU2481" s="4"/>
      <c r="BV2481" s="4"/>
      <c r="BW2481" s="4"/>
      <c r="BX2481" s="4"/>
      <c r="BY2481" s="4"/>
      <c r="BZ2481" s="4"/>
      <c r="CA2481" s="4"/>
      <c r="CB2481" s="4"/>
      <c r="CC2481" s="4"/>
      <c r="CD2481" s="4"/>
      <c r="CE2481" s="4"/>
      <c r="CF2481" s="4"/>
      <c r="CG2481" s="4"/>
      <c r="CH2481" s="4"/>
      <c r="CI2481" s="4"/>
      <c r="CJ2481" s="4"/>
      <c r="CK2481" s="4"/>
      <c r="CL2481" s="4"/>
      <c r="CM2481" s="4"/>
    </row>
    <row r="2482" ht="14.25" customHeight="1">
      <c r="A2482" s="1"/>
      <c r="B2482" s="103" t="str">
        <f t="shared" si="4"/>
        <v>Thêm</v>
      </c>
      <c r="C2482" s="4"/>
      <c r="D2482" s="4"/>
      <c r="E2482" s="4"/>
      <c r="F2482" s="4"/>
      <c r="G2482" s="4"/>
      <c r="H2482" s="4"/>
      <c r="I2482" s="4"/>
      <c r="J2482" s="4"/>
      <c r="K2482" s="4"/>
      <c r="L2482" s="4"/>
      <c r="M2482" s="4"/>
      <c r="N2482" s="4"/>
      <c r="O2482" s="4"/>
      <c r="P2482" s="4"/>
      <c r="Q2482" s="4"/>
      <c r="R2482" s="4"/>
      <c r="S2482" s="4"/>
      <c r="T2482" s="4"/>
      <c r="U2482" s="4"/>
      <c r="V2482" s="4"/>
      <c r="W2482" s="4"/>
      <c r="X2482" s="4"/>
      <c r="Y2482" s="4"/>
      <c r="Z2482" s="4"/>
      <c r="AA2482" s="4"/>
      <c r="AB2482" s="4"/>
      <c r="AC2482" s="4"/>
      <c r="AD2482" s="20"/>
      <c r="AE2482" s="4"/>
      <c r="AF2482" s="4"/>
      <c r="AG2482" s="4"/>
      <c r="AH2482" s="4"/>
      <c r="AI2482" s="4"/>
      <c r="AJ2482" s="4"/>
      <c r="AK2482" s="4"/>
      <c r="AL2482" s="4"/>
      <c r="AM2482" s="4"/>
      <c r="AN2482" s="4"/>
      <c r="AO2482" s="4"/>
      <c r="AP2482" s="4"/>
      <c r="AQ2482" s="4"/>
      <c r="AR2482" s="4"/>
      <c r="AS2482" s="4"/>
      <c r="AT2482" s="4"/>
      <c r="AU2482" s="4"/>
      <c r="AV2482" s="4"/>
      <c r="AW2482" s="4"/>
      <c r="AX2482" s="4"/>
      <c r="AY2482" s="4"/>
      <c r="AZ2482" s="4"/>
      <c r="BA2482" s="4"/>
      <c r="BB2482" s="4"/>
      <c r="BC2482" s="4"/>
      <c r="BD2482" s="4"/>
      <c r="BE2482" s="4"/>
      <c r="BF2482" s="4"/>
      <c r="BG2482" s="4"/>
      <c r="BH2482" s="4"/>
      <c r="BI2482" s="4"/>
      <c r="BJ2482" s="243" t="str">
        <f t="shared" si="191"/>
        <v/>
      </c>
      <c r="BK2482" s="4"/>
      <c r="BL2482" s="4"/>
      <c r="BM2482" s="4"/>
      <c r="BN2482" s="4"/>
      <c r="BO2482" s="4"/>
      <c r="BP2482" s="4"/>
      <c r="BQ2482" s="4"/>
      <c r="BR2482" s="4"/>
      <c r="BS2482" s="4"/>
      <c r="BT2482" s="4"/>
      <c r="BU2482" s="4"/>
      <c r="BV2482" s="4"/>
      <c r="BW2482" s="4"/>
      <c r="BX2482" s="4"/>
      <c r="BY2482" s="4"/>
      <c r="BZ2482" s="4"/>
      <c r="CA2482" s="4"/>
      <c r="CB2482" s="4"/>
      <c r="CC2482" s="4"/>
      <c r="CD2482" s="4"/>
      <c r="CE2482" s="4"/>
      <c r="CF2482" s="4"/>
      <c r="CG2482" s="4"/>
      <c r="CH2482" s="4"/>
      <c r="CI2482" s="4"/>
      <c r="CJ2482" s="4"/>
      <c r="CK2482" s="4"/>
      <c r="CL2482" s="4"/>
      <c r="CM2482" s="4"/>
    </row>
    <row r="2483" ht="14.25" customHeight="1">
      <c r="A2483" s="1"/>
      <c r="B2483" s="103" t="str">
        <f t="shared" si="4"/>
        <v>Thêm</v>
      </c>
      <c r="C2483" s="4"/>
      <c r="D2483" s="4"/>
      <c r="E2483" s="4"/>
      <c r="F2483" s="4"/>
      <c r="G2483" s="4"/>
      <c r="H2483" s="4"/>
      <c r="I2483" s="4"/>
      <c r="J2483" s="4"/>
      <c r="K2483" s="4"/>
      <c r="L2483" s="4"/>
      <c r="M2483" s="4"/>
      <c r="N2483" s="4"/>
      <c r="O2483" s="4"/>
      <c r="P2483" s="4"/>
      <c r="Q2483" s="4"/>
      <c r="R2483" s="4"/>
      <c r="S2483" s="4"/>
      <c r="T2483" s="4"/>
      <c r="U2483" s="4"/>
      <c r="V2483" s="4"/>
      <c r="W2483" s="4"/>
      <c r="X2483" s="4"/>
      <c r="Y2483" s="4"/>
      <c r="Z2483" s="4"/>
      <c r="AA2483" s="4"/>
      <c r="AB2483" s="4"/>
      <c r="AC2483" s="4"/>
      <c r="AD2483" s="20"/>
      <c r="AE2483" s="4"/>
      <c r="AF2483" s="4"/>
      <c r="AG2483" s="4"/>
      <c r="AH2483" s="4"/>
      <c r="AI2483" s="4"/>
      <c r="AJ2483" s="4"/>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c r="BI2483" s="4"/>
      <c r="BJ2483" s="243" t="str">
        <f t="shared" si="191"/>
        <v/>
      </c>
      <c r="BK2483" s="4"/>
      <c r="BL2483" s="4"/>
      <c r="BM2483" s="4"/>
      <c r="BN2483" s="4"/>
      <c r="BO2483" s="4"/>
      <c r="BP2483" s="4"/>
      <c r="BQ2483" s="4"/>
      <c r="BR2483" s="4"/>
      <c r="BS2483" s="4"/>
      <c r="BT2483" s="4"/>
      <c r="BU2483" s="4"/>
      <c r="BV2483" s="4"/>
      <c r="BW2483" s="4"/>
      <c r="BX2483" s="4"/>
      <c r="BY2483" s="4"/>
      <c r="BZ2483" s="4"/>
      <c r="CA2483" s="4"/>
      <c r="CB2483" s="4"/>
      <c r="CC2483" s="4"/>
      <c r="CD2483" s="4"/>
      <c r="CE2483" s="4"/>
      <c r="CF2483" s="4"/>
      <c r="CG2483" s="4"/>
      <c r="CH2483" s="4"/>
      <c r="CI2483" s="4"/>
      <c r="CJ2483" s="4"/>
      <c r="CK2483" s="4"/>
      <c r="CL2483" s="4"/>
      <c r="CM2483" s="4"/>
    </row>
    <row r="2484" ht="14.25" customHeight="1">
      <c r="A2484" s="1"/>
      <c r="B2484" s="103" t="str">
        <f t="shared" si="4"/>
        <v>Thêm</v>
      </c>
      <c r="C2484" s="4"/>
      <c r="D2484" s="4"/>
      <c r="E2484" s="4"/>
      <c r="F2484" s="4"/>
      <c r="G2484" s="4"/>
      <c r="H2484" s="4"/>
      <c r="I2484" s="4"/>
      <c r="J2484" s="4"/>
      <c r="K2484" s="4"/>
      <c r="L2484" s="4"/>
      <c r="M2484" s="4"/>
      <c r="N2484" s="4"/>
      <c r="O2484" s="4"/>
      <c r="P2484" s="4"/>
      <c r="Q2484" s="4"/>
      <c r="R2484" s="4"/>
      <c r="S2484" s="4"/>
      <c r="T2484" s="4"/>
      <c r="U2484" s="4"/>
      <c r="V2484" s="4"/>
      <c r="W2484" s="4"/>
      <c r="X2484" s="4"/>
      <c r="Y2484" s="4"/>
      <c r="Z2484" s="4"/>
      <c r="AA2484" s="4"/>
      <c r="AB2484" s="4"/>
      <c r="AC2484" s="4"/>
      <c r="AD2484" s="20"/>
      <c r="AE2484" s="4"/>
      <c r="AF2484" s="4"/>
      <c r="AG2484" s="4"/>
      <c r="AH2484" s="4"/>
      <c r="AI2484" s="4"/>
      <c r="AJ2484" s="4"/>
      <c r="AK2484" s="4"/>
      <c r="AL2484" s="4"/>
      <c r="AM2484" s="4"/>
      <c r="AN2484" s="4"/>
      <c r="AO2484" s="4"/>
      <c r="AP2484" s="4"/>
      <c r="AQ2484" s="4"/>
      <c r="AR2484" s="4"/>
      <c r="AS2484" s="4"/>
      <c r="AT2484" s="4"/>
      <c r="AU2484" s="4"/>
      <c r="AV2484" s="4"/>
      <c r="AW2484" s="4"/>
      <c r="AX2484" s="4"/>
      <c r="AY2484" s="4"/>
      <c r="AZ2484" s="4"/>
      <c r="BA2484" s="4"/>
      <c r="BB2484" s="4"/>
      <c r="BC2484" s="4"/>
      <c r="BD2484" s="4"/>
      <c r="BE2484" s="4"/>
      <c r="BF2484" s="4"/>
      <c r="BG2484" s="4"/>
      <c r="BH2484" s="4"/>
      <c r="BI2484" s="4"/>
      <c r="BJ2484" s="243" t="str">
        <f t="shared" si="191"/>
        <v/>
      </c>
      <c r="BK2484" s="4"/>
      <c r="BL2484" s="4"/>
      <c r="BM2484" s="4"/>
      <c r="BN2484" s="4"/>
      <c r="BO2484" s="4"/>
      <c r="BP2484" s="4"/>
      <c r="BQ2484" s="4"/>
      <c r="BR2484" s="4"/>
      <c r="BS2484" s="4"/>
      <c r="BT2484" s="4"/>
      <c r="BU2484" s="4"/>
      <c r="BV2484" s="4"/>
      <c r="BW2484" s="4"/>
      <c r="BX2484" s="4"/>
      <c r="BY2484" s="4"/>
      <c r="BZ2484" s="4"/>
      <c r="CA2484" s="4"/>
      <c r="CB2484" s="4"/>
      <c r="CC2484" s="4"/>
      <c r="CD2484" s="4"/>
      <c r="CE2484" s="4"/>
      <c r="CF2484" s="4"/>
      <c r="CG2484" s="4"/>
      <c r="CH2484" s="4"/>
      <c r="CI2484" s="4"/>
      <c r="CJ2484" s="4"/>
      <c r="CK2484" s="4"/>
      <c r="CL2484" s="4"/>
      <c r="CM2484" s="4"/>
    </row>
    <row r="2485" ht="14.25" customHeight="1">
      <c r="A2485" s="1"/>
      <c r="B2485" s="103" t="str">
        <f t="shared" si="4"/>
        <v>Thêm</v>
      </c>
      <c r="C2485" s="4"/>
      <c r="D2485" s="4"/>
      <c r="E2485" s="4"/>
      <c r="F2485" s="4"/>
      <c r="G2485" s="4"/>
      <c r="H2485" s="4"/>
      <c r="I2485" s="4"/>
      <c r="J2485" s="4"/>
      <c r="K2485" s="4"/>
      <c r="L2485" s="4"/>
      <c r="M2485" s="4"/>
      <c r="N2485" s="4"/>
      <c r="O2485" s="4"/>
      <c r="P2485" s="4"/>
      <c r="Q2485" s="4"/>
      <c r="R2485" s="4"/>
      <c r="S2485" s="4"/>
      <c r="T2485" s="4"/>
      <c r="U2485" s="4"/>
      <c r="V2485" s="4"/>
      <c r="W2485" s="4"/>
      <c r="X2485" s="4"/>
      <c r="Y2485" s="4"/>
      <c r="Z2485" s="4"/>
      <c r="AA2485" s="4"/>
      <c r="AB2485" s="4"/>
      <c r="AC2485" s="4"/>
      <c r="AD2485" s="20"/>
      <c r="AE2485" s="4"/>
      <c r="AF2485" s="4"/>
      <c r="AG2485" s="4"/>
      <c r="AH2485" s="4"/>
      <c r="AI2485" s="4"/>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243" t="str">
        <f t="shared" si="191"/>
        <v/>
      </c>
      <c r="BK2485" s="4"/>
      <c r="BL2485" s="4"/>
      <c r="BM2485" s="4"/>
      <c r="BN2485" s="4"/>
      <c r="BO2485" s="4"/>
      <c r="BP2485" s="4"/>
      <c r="BQ2485" s="4"/>
      <c r="BR2485" s="4"/>
      <c r="BS2485" s="4"/>
      <c r="BT2485" s="4"/>
      <c r="BU2485" s="4"/>
      <c r="BV2485" s="4"/>
      <c r="BW2485" s="4"/>
      <c r="BX2485" s="4"/>
      <c r="BY2485" s="4"/>
      <c r="BZ2485" s="4"/>
      <c r="CA2485" s="4"/>
      <c r="CB2485" s="4"/>
      <c r="CC2485" s="4"/>
      <c r="CD2485" s="4"/>
      <c r="CE2485" s="4"/>
      <c r="CF2485" s="4"/>
      <c r="CG2485" s="4"/>
      <c r="CH2485" s="4"/>
      <c r="CI2485" s="4"/>
      <c r="CJ2485" s="4"/>
      <c r="CK2485" s="4"/>
      <c r="CL2485" s="4"/>
      <c r="CM2485" s="4"/>
    </row>
    <row r="2486" ht="14.25" customHeight="1">
      <c r="A2486" s="1"/>
      <c r="B2486" s="103" t="str">
        <f t="shared" si="4"/>
        <v>Thêm</v>
      </c>
      <c r="C2486" s="4"/>
      <c r="D2486" s="4"/>
      <c r="E2486" s="4"/>
      <c r="F2486" s="4"/>
      <c r="G2486" s="4"/>
      <c r="H2486" s="4"/>
      <c r="I2486" s="4"/>
      <c r="J2486" s="4"/>
      <c r="K2486" s="4"/>
      <c r="L2486" s="4"/>
      <c r="M2486" s="4"/>
      <c r="N2486" s="4"/>
      <c r="O2486" s="4"/>
      <c r="P2486" s="4"/>
      <c r="Q2486" s="4"/>
      <c r="R2486" s="4"/>
      <c r="S2486" s="4"/>
      <c r="T2486" s="4"/>
      <c r="U2486" s="4"/>
      <c r="V2486" s="4"/>
      <c r="W2486" s="4"/>
      <c r="X2486" s="4"/>
      <c r="Y2486" s="4"/>
      <c r="Z2486" s="4"/>
      <c r="AA2486" s="4"/>
      <c r="AB2486" s="4"/>
      <c r="AC2486" s="4"/>
      <c r="AD2486" s="20"/>
      <c r="AE2486" s="4"/>
      <c r="AF2486" s="4"/>
      <c r="AG2486" s="4"/>
      <c r="AH2486" s="4"/>
      <c r="AI2486" s="4"/>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c r="BI2486" s="4"/>
      <c r="BJ2486" s="243" t="str">
        <f t="shared" si="191"/>
        <v/>
      </c>
      <c r="BK2486" s="4"/>
      <c r="BL2486" s="4"/>
      <c r="BM2486" s="4"/>
      <c r="BN2486" s="4"/>
      <c r="BO2486" s="4"/>
      <c r="BP2486" s="4"/>
      <c r="BQ2486" s="4"/>
      <c r="BR2486" s="4"/>
      <c r="BS2486" s="4"/>
      <c r="BT2486" s="4"/>
      <c r="BU2486" s="4"/>
      <c r="BV2486" s="4"/>
      <c r="BW2486" s="4"/>
      <c r="BX2486" s="4"/>
      <c r="BY2486" s="4"/>
      <c r="BZ2486" s="4"/>
      <c r="CA2486" s="4"/>
      <c r="CB2486" s="4"/>
      <c r="CC2486" s="4"/>
      <c r="CD2486" s="4"/>
      <c r="CE2486" s="4"/>
      <c r="CF2486" s="4"/>
      <c r="CG2486" s="4"/>
      <c r="CH2486" s="4"/>
      <c r="CI2486" s="4"/>
      <c r="CJ2486" s="4"/>
      <c r="CK2486" s="4"/>
      <c r="CL2486" s="4"/>
      <c r="CM2486" s="4"/>
    </row>
    <row r="2487" ht="14.25" customHeight="1">
      <c r="A2487" s="1"/>
      <c r="B2487" s="103" t="str">
        <f t="shared" si="4"/>
        <v>Thêm</v>
      </c>
      <c r="C2487" s="4"/>
      <c r="D2487" s="4"/>
      <c r="E2487" s="4"/>
      <c r="F2487" s="4"/>
      <c r="G2487" s="4"/>
      <c r="H2487" s="4"/>
      <c r="I2487" s="4"/>
      <c r="J2487" s="4"/>
      <c r="K2487" s="4"/>
      <c r="L2487" s="4"/>
      <c r="M2487" s="4"/>
      <c r="N2487" s="4"/>
      <c r="O2487" s="4"/>
      <c r="P2487" s="4"/>
      <c r="Q2487" s="4"/>
      <c r="R2487" s="4"/>
      <c r="S2487" s="4"/>
      <c r="T2487" s="4"/>
      <c r="U2487" s="4"/>
      <c r="V2487" s="4"/>
      <c r="W2487" s="4"/>
      <c r="X2487" s="4"/>
      <c r="Y2487" s="4"/>
      <c r="Z2487" s="4"/>
      <c r="AA2487" s="4"/>
      <c r="AB2487" s="4"/>
      <c r="AC2487" s="4"/>
      <c r="AD2487" s="20"/>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c r="BI2487" s="4"/>
      <c r="BJ2487" s="243" t="str">
        <f t="shared" si="191"/>
        <v/>
      </c>
      <c r="BK2487" s="4"/>
      <c r="BL2487" s="4"/>
      <c r="BM2487" s="4"/>
      <c r="BN2487" s="4"/>
      <c r="BO2487" s="4"/>
      <c r="BP2487" s="4"/>
      <c r="BQ2487" s="4"/>
      <c r="BR2487" s="4"/>
      <c r="BS2487" s="4"/>
      <c r="BT2487" s="4"/>
      <c r="BU2487" s="4"/>
      <c r="BV2487" s="4"/>
      <c r="BW2487" s="4"/>
      <c r="BX2487" s="4"/>
      <c r="BY2487" s="4"/>
      <c r="BZ2487" s="4"/>
      <c r="CA2487" s="4"/>
      <c r="CB2487" s="4"/>
      <c r="CC2487" s="4"/>
      <c r="CD2487" s="4"/>
      <c r="CE2487" s="4"/>
      <c r="CF2487" s="4"/>
      <c r="CG2487" s="4"/>
      <c r="CH2487" s="4"/>
      <c r="CI2487" s="4"/>
      <c r="CJ2487" s="4"/>
      <c r="CK2487" s="4"/>
      <c r="CL2487" s="4"/>
      <c r="CM2487" s="4"/>
    </row>
    <row r="2488" ht="14.25" customHeight="1">
      <c r="A2488" s="1"/>
      <c r="B2488" s="103" t="str">
        <f t="shared" si="4"/>
        <v>Thêm</v>
      </c>
      <c r="C2488" s="4"/>
      <c r="D2488" s="4"/>
      <c r="E2488" s="4"/>
      <c r="F2488" s="4"/>
      <c r="G2488" s="4"/>
      <c r="H2488" s="4"/>
      <c r="I2488" s="4"/>
      <c r="J2488" s="4"/>
      <c r="K2488" s="4"/>
      <c r="L2488" s="4"/>
      <c r="M2488" s="4"/>
      <c r="N2488" s="4"/>
      <c r="O2488" s="4"/>
      <c r="P2488" s="4"/>
      <c r="Q2488" s="4"/>
      <c r="R2488" s="4"/>
      <c r="S2488" s="4"/>
      <c r="T2488" s="4"/>
      <c r="U2488" s="4"/>
      <c r="V2488" s="4"/>
      <c r="W2488" s="4"/>
      <c r="X2488" s="4"/>
      <c r="Y2488" s="4"/>
      <c r="Z2488" s="4"/>
      <c r="AA2488" s="4"/>
      <c r="AB2488" s="4"/>
      <c r="AC2488" s="4"/>
      <c r="AD2488" s="20"/>
      <c r="AE2488" s="4"/>
      <c r="AF2488" s="4"/>
      <c r="AG2488" s="4"/>
      <c r="AH2488" s="4"/>
      <c r="AI2488" s="4"/>
      <c r="AJ2488" s="4"/>
      <c r="AK2488" s="4"/>
      <c r="AL2488" s="4"/>
      <c r="AM2488" s="4"/>
      <c r="AN2488" s="4"/>
      <c r="AO2488" s="4"/>
      <c r="AP2488" s="4"/>
      <c r="AQ2488" s="4"/>
      <c r="AR2488" s="4"/>
      <c r="AS2488" s="4"/>
      <c r="AT2488" s="4"/>
      <c r="AU2488" s="4"/>
      <c r="AV2488" s="4"/>
      <c r="AW2488" s="4"/>
      <c r="AX2488" s="4"/>
      <c r="AY2488" s="4"/>
      <c r="AZ2488" s="4"/>
      <c r="BA2488" s="4"/>
      <c r="BB2488" s="4"/>
      <c r="BC2488" s="4"/>
      <c r="BD2488" s="4"/>
      <c r="BE2488" s="4"/>
      <c r="BF2488" s="4"/>
      <c r="BG2488" s="4"/>
      <c r="BH2488" s="4"/>
      <c r="BI2488" s="4"/>
      <c r="BJ2488" s="243" t="str">
        <f t="shared" si="191"/>
        <v/>
      </c>
      <c r="BK2488" s="4"/>
      <c r="BL2488" s="4"/>
      <c r="BM2488" s="4"/>
      <c r="BN2488" s="4"/>
      <c r="BO2488" s="4"/>
      <c r="BP2488" s="4"/>
      <c r="BQ2488" s="4"/>
      <c r="BR2488" s="4"/>
      <c r="BS2488" s="4"/>
      <c r="BT2488" s="4"/>
      <c r="BU2488" s="4"/>
      <c r="BV2488" s="4"/>
      <c r="BW2488" s="4"/>
      <c r="BX2488" s="4"/>
      <c r="BY2488" s="4"/>
      <c r="BZ2488" s="4"/>
      <c r="CA2488" s="4"/>
      <c r="CB2488" s="4"/>
      <c r="CC2488" s="4"/>
      <c r="CD2488" s="4"/>
      <c r="CE2488" s="4"/>
      <c r="CF2488" s="4"/>
      <c r="CG2488" s="4"/>
      <c r="CH2488" s="4"/>
      <c r="CI2488" s="4"/>
      <c r="CJ2488" s="4"/>
      <c r="CK2488" s="4"/>
      <c r="CL2488" s="4"/>
      <c r="CM2488" s="4"/>
    </row>
    <row r="2489" ht="14.25" customHeight="1">
      <c r="A2489" s="1"/>
      <c r="B2489" s="103" t="str">
        <f t="shared" si="4"/>
        <v>Thêm</v>
      </c>
      <c r="C2489" s="4"/>
      <c r="D2489" s="4"/>
      <c r="E2489" s="4"/>
      <c r="F2489" s="4"/>
      <c r="G2489" s="4"/>
      <c r="H2489" s="4"/>
      <c r="I2489" s="4"/>
      <c r="J2489" s="4"/>
      <c r="K2489" s="4"/>
      <c r="L2489" s="4"/>
      <c r="M2489" s="4"/>
      <c r="N2489" s="4"/>
      <c r="O2489" s="4"/>
      <c r="P2489" s="4"/>
      <c r="Q2489" s="4"/>
      <c r="R2489" s="4"/>
      <c r="S2489" s="4"/>
      <c r="T2489" s="4"/>
      <c r="U2489" s="4"/>
      <c r="V2489" s="4"/>
      <c r="W2489" s="4"/>
      <c r="X2489" s="4"/>
      <c r="Y2489" s="4"/>
      <c r="Z2489" s="4"/>
      <c r="AA2489" s="4"/>
      <c r="AB2489" s="4"/>
      <c r="AC2489" s="4"/>
      <c r="AD2489" s="20"/>
      <c r="AE2489" s="4"/>
      <c r="AF2489" s="4"/>
      <c r="AG2489" s="4"/>
      <c r="AH2489" s="4"/>
      <c r="AI2489" s="4"/>
      <c r="AJ2489" s="4"/>
      <c r="AK2489" s="4"/>
      <c r="AL2489" s="4"/>
      <c r="AM2489" s="4"/>
      <c r="AN2489" s="4"/>
      <c r="AO2489" s="4"/>
      <c r="AP2489" s="4"/>
      <c r="AQ2489" s="4"/>
      <c r="AR2489" s="4"/>
      <c r="AS2489" s="4"/>
      <c r="AT2489" s="4"/>
      <c r="AU2489" s="4"/>
      <c r="AV2489" s="4"/>
      <c r="AW2489" s="4"/>
      <c r="AX2489" s="4"/>
      <c r="AY2489" s="4"/>
      <c r="AZ2489" s="4"/>
      <c r="BA2489" s="4"/>
      <c r="BB2489" s="4"/>
      <c r="BC2489" s="4"/>
      <c r="BD2489" s="4"/>
      <c r="BE2489" s="4"/>
      <c r="BF2489" s="4"/>
      <c r="BG2489" s="4"/>
      <c r="BH2489" s="4"/>
      <c r="BI2489" s="4"/>
      <c r="BJ2489" s="243" t="str">
        <f t="shared" si="191"/>
        <v/>
      </c>
      <c r="BK2489" s="4"/>
      <c r="BL2489" s="4"/>
      <c r="BM2489" s="4"/>
      <c r="BN2489" s="4"/>
      <c r="BO2489" s="4"/>
      <c r="BP2489" s="4"/>
      <c r="BQ2489" s="4"/>
      <c r="BR2489" s="4"/>
      <c r="BS2489" s="4"/>
      <c r="BT2489" s="4"/>
      <c r="BU2489" s="4"/>
      <c r="BV2489" s="4"/>
      <c r="BW2489" s="4"/>
      <c r="BX2489" s="4"/>
      <c r="BY2489" s="4"/>
      <c r="BZ2489" s="4"/>
      <c r="CA2489" s="4"/>
      <c r="CB2489" s="4"/>
      <c r="CC2489" s="4"/>
      <c r="CD2489" s="4"/>
      <c r="CE2489" s="4"/>
      <c r="CF2489" s="4"/>
      <c r="CG2489" s="4"/>
      <c r="CH2489" s="4"/>
      <c r="CI2489" s="4"/>
      <c r="CJ2489" s="4"/>
      <c r="CK2489" s="4"/>
      <c r="CL2489" s="4"/>
      <c r="CM2489" s="4"/>
    </row>
    <row r="2490" ht="14.25" customHeight="1">
      <c r="A2490" s="1"/>
      <c r="B2490" s="103" t="str">
        <f t="shared" si="4"/>
        <v>Thêm</v>
      </c>
      <c r="C2490" s="4"/>
      <c r="D2490" s="4"/>
      <c r="E2490" s="4"/>
      <c r="F2490" s="4"/>
      <c r="G2490" s="4"/>
      <c r="H2490" s="4"/>
      <c r="I2490" s="4"/>
      <c r="J2490" s="4"/>
      <c r="K2490" s="4"/>
      <c r="L2490" s="4"/>
      <c r="M2490" s="4"/>
      <c r="N2490" s="4"/>
      <c r="O2490" s="4"/>
      <c r="P2490" s="4"/>
      <c r="Q2490" s="4"/>
      <c r="R2490" s="4"/>
      <c r="S2490" s="4"/>
      <c r="T2490" s="4"/>
      <c r="U2490" s="4"/>
      <c r="V2490" s="4"/>
      <c r="W2490" s="4"/>
      <c r="X2490" s="4"/>
      <c r="Y2490" s="4"/>
      <c r="Z2490" s="4"/>
      <c r="AA2490" s="4"/>
      <c r="AB2490" s="4"/>
      <c r="AC2490" s="4"/>
      <c r="AD2490" s="20"/>
      <c r="AE2490" s="4"/>
      <c r="AF2490" s="4"/>
      <c r="AG2490" s="4"/>
      <c r="AH2490" s="4"/>
      <c r="AI2490" s="4"/>
      <c r="AJ2490" s="4"/>
      <c r="AK2490" s="4"/>
      <c r="AL2490" s="4"/>
      <c r="AM2490" s="4"/>
      <c r="AN2490" s="4"/>
      <c r="AO2490" s="4"/>
      <c r="AP2490" s="4"/>
      <c r="AQ2490" s="4"/>
      <c r="AR2490" s="4"/>
      <c r="AS2490" s="4"/>
      <c r="AT2490" s="4"/>
      <c r="AU2490" s="4"/>
      <c r="AV2490" s="4"/>
      <c r="AW2490" s="4"/>
      <c r="AX2490" s="4"/>
      <c r="AY2490" s="4"/>
      <c r="AZ2490" s="4"/>
      <c r="BA2490" s="4"/>
      <c r="BB2490" s="4"/>
      <c r="BC2490" s="4"/>
      <c r="BD2490" s="4"/>
      <c r="BE2490" s="4"/>
      <c r="BF2490" s="4"/>
      <c r="BG2490" s="4"/>
      <c r="BH2490" s="4"/>
      <c r="BI2490" s="4"/>
      <c r="BJ2490" s="243" t="str">
        <f t="shared" si="191"/>
        <v/>
      </c>
      <c r="BK2490" s="4"/>
      <c r="BL2490" s="4"/>
      <c r="BM2490" s="4"/>
      <c r="BN2490" s="4"/>
      <c r="BO2490" s="4"/>
      <c r="BP2490" s="4"/>
      <c r="BQ2490" s="4"/>
      <c r="BR2490" s="4"/>
      <c r="BS2490" s="4"/>
      <c r="BT2490" s="4"/>
      <c r="BU2490" s="4"/>
      <c r="BV2490" s="4"/>
      <c r="BW2490" s="4"/>
      <c r="BX2490" s="4"/>
      <c r="BY2490" s="4"/>
      <c r="BZ2490" s="4"/>
      <c r="CA2490" s="4"/>
      <c r="CB2490" s="4"/>
      <c r="CC2490" s="4"/>
      <c r="CD2490" s="4"/>
      <c r="CE2490" s="4"/>
      <c r="CF2490" s="4"/>
      <c r="CG2490" s="4"/>
      <c r="CH2490" s="4"/>
      <c r="CI2490" s="4"/>
      <c r="CJ2490" s="4"/>
      <c r="CK2490" s="4"/>
      <c r="CL2490" s="4"/>
      <c r="CM2490" s="4"/>
    </row>
    <row r="2491" ht="14.25" customHeight="1">
      <c r="A2491" s="1"/>
      <c r="B2491" s="103" t="str">
        <f t="shared" si="4"/>
        <v>Thêm</v>
      </c>
      <c r="C2491" s="4"/>
      <c r="D2491" s="4"/>
      <c r="E2491" s="4"/>
      <c r="F2491" s="4"/>
      <c r="G2491" s="4"/>
      <c r="H2491" s="4"/>
      <c r="I2491" s="4"/>
      <c r="J2491" s="4"/>
      <c r="K2491" s="4"/>
      <c r="L2491" s="4"/>
      <c r="M2491" s="4"/>
      <c r="N2491" s="4"/>
      <c r="O2491" s="4"/>
      <c r="P2491" s="4"/>
      <c r="Q2491" s="4"/>
      <c r="R2491" s="4"/>
      <c r="S2491" s="4"/>
      <c r="T2491" s="4"/>
      <c r="U2491" s="4"/>
      <c r="V2491" s="4"/>
      <c r="W2491" s="4"/>
      <c r="X2491" s="4"/>
      <c r="Y2491" s="4"/>
      <c r="Z2491" s="4"/>
      <c r="AA2491" s="4"/>
      <c r="AB2491" s="4"/>
      <c r="AC2491" s="4"/>
      <c r="AD2491" s="20"/>
      <c r="AE2491" s="4"/>
      <c r="AF2491" s="4"/>
      <c r="AG2491" s="4"/>
      <c r="AH2491" s="4"/>
      <c r="AI2491" s="4"/>
      <c r="AJ2491" s="4"/>
      <c r="AK2491" s="4"/>
      <c r="AL2491" s="4"/>
      <c r="AM2491" s="4"/>
      <c r="AN2491" s="4"/>
      <c r="AO2491" s="4"/>
      <c r="AP2491" s="4"/>
      <c r="AQ2491" s="4"/>
      <c r="AR2491" s="4"/>
      <c r="AS2491" s="4"/>
      <c r="AT2491" s="4"/>
      <c r="AU2491" s="4"/>
      <c r="AV2491" s="4"/>
      <c r="AW2491" s="4"/>
      <c r="AX2491" s="4"/>
      <c r="AY2491" s="4"/>
      <c r="AZ2491" s="4"/>
      <c r="BA2491" s="4"/>
      <c r="BB2491" s="4"/>
      <c r="BC2491" s="4"/>
      <c r="BD2491" s="4"/>
      <c r="BE2491" s="4"/>
      <c r="BF2491" s="4"/>
      <c r="BG2491" s="4"/>
      <c r="BH2491" s="4"/>
      <c r="BI2491" s="4"/>
      <c r="BJ2491" s="243" t="str">
        <f t="shared" si="191"/>
        <v/>
      </c>
      <c r="BK2491" s="4"/>
      <c r="BL2491" s="4"/>
      <c r="BM2491" s="4"/>
      <c r="BN2491" s="4"/>
      <c r="BO2491" s="4"/>
      <c r="BP2491" s="4"/>
      <c r="BQ2491" s="4"/>
      <c r="BR2491" s="4"/>
      <c r="BS2491" s="4"/>
      <c r="BT2491" s="4"/>
      <c r="BU2491" s="4"/>
      <c r="BV2491" s="4"/>
      <c r="BW2491" s="4"/>
      <c r="BX2491" s="4"/>
      <c r="BY2491" s="4"/>
      <c r="BZ2491" s="4"/>
      <c r="CA2491" s="4"/>
      <c r="CB2491" s="4"/>
      <c r="CC2491" s="4"/>
      <c r="CD2491" s="4"/>
      <c r="CE2491" s="4"/>
      <c r="CF2491" s="4"/>
      <c r="CG2491" s="4"/>
      <c r="CH2491" s="4"/>
      <c r="CI2491" s="4"/>
      <c r="CJ2491" s="4"/>
      <c r="CK2491" s="4"/>
      <c r="CL2491" s="4"/>
      <c r="CM2491" s="4"/>
    </row>
    <row r="2492" ht="14.25" customHeight="1">
      <c r="A2492" s="1"/>
      <c r="B2492" s="103" t="str">
        <f t="shared" si="4"/>
        <v>Thêm</v>
      </c>
      <c r="C2492" s="4"/>
      <c r="D2492" s="4"/>
      <c r="E2492" s="4"/>
      <c r="F2492" s="4"/>
      <c r="G2492" s="4"/>
      <c r="H2492" s="4"/>
      <c r="I2492" s="4"/>
      <c r="J2492" s="4"/>
      <c r="K2492" s="4"/>
      <c r="L2492" s="4"/>
      <c r="M2492" s="4"/>
      <c r="N2492" s="4"/>
      <c r="O2492" s="4"/>
      <c r="P2492" s="4"/>
      <c r="Q2492" s="4"/>
      <c r="R2492" s="4"/>
      <c r="S2492" s="4"/>
      <c r="T2492" s="4"/>
      <c r="U2492" s="4"/>
      <c r="V2492" s="4"/>
      <c r="W2492" s="4"/>
      <c r="X2492" s="4"/>
      <c r="Y2492" s="4"/>
      <c r="Z2492" s="4"/>
      <c r="AA2492" s="4"/>
      <c r="AB2492" s="4"/>
      <c r="AC2492" s="4"/>
      <c r="AD2492" s="20"/>
      <c r="AE2492" s="4"/>
      <c r="AF2492" s="4"/>
      <c r="AG2492" s="4"/>
      <c r="AH2492" s="4"/>
      <c r="AI2492" s="4"/>
      <c r="AJ2492" s="4"/>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c r="BI2492" s="4"/>
      <c r="BJ2492" s="243" t="str">
        <f t="shared" si="191"/>
        <v/>
      </c>
      <c r="BK2492" s="4"/>
      <c r="BL2492" s="4"/>
      <c r="BM2492" s="4"/>
      <c r="BN2492" s="4"/>
      <c r="BO2492" s="4"/>
      <c r="BP2492" s="4"/>
      <c r="BQ2492" s="4"/>
      <c r="BR2492" s="4"/>
      <c r="BS2492" s="4"/>
      <c r="BT2492" s="4"/>
      <c r="BU2492" s="4"/>
      <c r="BV2492" s="4"/>
      <c r="BW2492" s="4"/>
      <c r="BX2492" s="4"/>
      <c r="BY2492" s="4"/>
      <c r="BZ2492" s="4"/>
      <c r="CA2492" s="4"/>
      <c r="CB2492" s="4"/>
      <c r="CC2492" s="4"/>
      <c r="CD2492" s="4"/>
      <c r="CE2492" s="4"/>
      <c r="CF2492" s="4"/>
      <c r="CG2492" s="4"/>
      <c r="CH2492" s="4"/>
      <c r="CI2492" s="4"/>
      <c r="CJ2492" s="4"/>
      <c r="CK2492" s="4"/>
      <c r="CL2492" s="4"/>
      <c r="CM2492" s="4"/>
    </row>
    <row r="2493" ht="14.25" customHeight="1">
      <c r="A2493" s="1"/>
      <c r="B2493" s="103" t="str">
        <f t="shared" si="4"/>
        <v>Thêm</v>
      </c>
      <c r="C2493" s="4"/>
      <c r="D2493" s="4"/>
      <c r="E2493" s="4"/>
      <c r="F2493" s="4"/>
      <c r="G2493" s="4"/>
      <c r="H2493" s="4"/>
      <c r="I2493" s="4"/>
      <c r="J2493" s="4"/>
      <c r="K2493" s="4"/>
      <c r="L2493" s="4"/>
      <c r="M2493" s="4"/>
      <c r="N2493" s="4"/>
      <c r="O2493" s="4"/>
      <c r="P2493" s="4"/>
      <c r="Q2493" s="4"/>
      <c r="R2493" s="4"/>
      <c r="S2493" s="4"/>
      <c r="T2493" s="4"/>
      <c r="U2493" s="4"/>
      <c r="V2493" s="4"/>
      <c r="W2493" s="4"/>
      <c r="X2493" s="4"/>
      <c r="Y2493" s="4"/>
      <c r="Z2493" s="4"/>
      <c r="AA2493" s="4"/>
      <c r="AB2493" s="4"/>
      <c r="AC2493" s="4"/>
      <c r="AD2493" s="20"/>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243" t="str">
        <f t="shared" si="191"/>
        <v/>
      </c>
      <c r="BK2493" s="4"/>
      <c r="BL2493" s="4"/>
      <c r="BM2493" s="4"/>
      <c r="BN2493" s="4"/>
      <c r="BO2493" s="4"/>
      <c r="BP2493" s="4"/>
      <c r="BQ2493" s="4"/>
      <c r="BR2493" s="4"/>
      <c r="BS2493" s="4"/>
      <c r="BT2493" s="4"/>
      <c r="BU2493" s="4"/>
      <c r="BV2493" s="4"/>
      <c r="BW2493" s="4"/>
      <c r="BX2493" s="4"/>
      <c r="BY2493" s="4"/>
      <c r="BZ2493" s="4"/>
      <c r="CA2493" s="4"/>
      <c r="CB2493" s="4"/>
      <c r="CC2493" s="4"/>
      <c r="CD2493" s="4"/>
      <c r="CE2493" s="4"/>
      <c r="CF2493" s="4"/>
      <c r="CG2493" s="4"/>
      <c r="CH2493" s="4"/>
      <c r="CI2493" s="4"/>
      <c r="CJ2493" s="4"/>
      <c r="CK2493" s="4"/>
      <c r="CL2493" s="4"/>
      <c r="CM2493" s="4"/>
    </row>
    <row r="2494" ht="14.25" customHeight="1">
      <c r="A2494" s="1"/>
      <c r="B2494" s="103" t="str">
        <f t="shared" si="4"/>
        <v>Thêm</v>
      </c>
      <c r="C2494" s="4"/>
      <c r="D2494" s="4"/>
      <c r="E2494" s="4"/>
      <c r="F2494" s="4"/>
      <c r="G2494" s="4"/>
      <c r="H2494" s="4"/>
      <c r="I2494" s="4"/>
      <c r="J2494" s="4"/>
      <c r="K2494" s="4"/>
      <c r="L2494" s="4"/>
      <c r="M2494" s="4"/>
      <c r="N2494" s="4"/>
      <c r="O2494" s="4"/>
      <c r="P2494" s="4"/>
      <c r="Q2494" s="4"/>
      <c r="R2494" s="4"/>
      <c r="S2494" s="4"/>
      <c r="T2494" s="4"/>
      <c r="U2494" s="4"/>
      <c r="V2494" s="4"/>
      <c r="W2494" s="4"/>
      <c r="X2494" s="4"/>
      <c r="Y2494" s="4"/>
      <c r="Z2494" s="4"/>
      <c r="AA2494" s="4"/>
      <c r="AB2494" s="4"/>
      <c r="AC2494" s="4"/>
      <c r="AD2494" s="20"/>
      <c r="AE2494" s="4"/>
      <c r="AF2494" s="4"/>
      <c r="AG2494" s="4"/>
      <c r="AH2494" s="4"/>
      <c r="AI2494" s="4"/>
      <c r="AJ2494" s="4"/>
      <c r="AK2494" s="4"/>
      <c r="AL2494" s="4"/>
      <c r="AM2494" s="4"/>
      <c r="AN2494" s="4"/>
      <c r="AO2494" s="4"/>
      <c r="AP2494" s="4"/>
      <c r="AQ2494" s="4"/>
      <c r="AR2494" s="4"/>
      <c r="AS2494" s="4"/>
      <c r="AT2494" s="4"/>
      <c r="AU2494" s="4"/>
      <c r="AV2494" s="4"/>
      <c r="AW2494" s="4"/>
      <c r="AX2494" s="4"/>
      <c r="AY2494" s="4"/>
      <c r="AZ2494" s="4"/>
      <c r="BA2494" s="4"/>
      <c r="BB2494" s="4"/>
      <c r="BC2494" s="4"/>
      <c r="BD2494" s="4"/>
      <c r="BE2494" s="4"/>
      <c r="BF2494" s="4"/>
      <c r="BG2494" s="4"/>
      <c r="BH2494" s="4"/>
      <c r="BI2494" s="4"/>
      <c r="BJ2494" s="243" t="str">
        <f t="shared" si="191"/>
        <v/>
      </c>
      <c r="BK2494" s="4"/>
      <c r="BL2494" s="4"/>
      <c r="BM2494" s="4"/>
      <c r="BN2494" s="4"/>
      <c r="BO2494" s="4"/>
      <c r="BP2494" s="4"/>
      <c r="BQ2494" s="4"/>
      <c r="BR2494" s="4"/>
      <c r="BS2494" s="4"/>
      <c r="BT2494" s="4"/>
      <c r="BU2494" s="4"/>
      <c r="BV2494" s="4"/>
      <c r="BW2494" s="4"/>
      <c r="BX2494" s="4"/>
      <c r="BY2494" s="4"/>
      <c r="BZ2494" s="4"/>
      <c r="CA2494" s="4"/>
      <c r="CB2494" s="4"/>
      <c r="CC2494" s="4"/>
      <c r="CD2494" s="4"/>
      <c r="CE2494" s="4"/>
      <c r="CF2494" s="4"/>
      <c r="CG2494" s="4"/>
      <c r="CH2494" s="4"/>
      <c r="CI2494" s="4"/>
      <c r="CJ2494" s="4"/>
      <c r="CK2494" s="4"/>
      <c r="CL2494" s="4"/>
      <c r="CM2494" s="4"/>
    </row>
    <row r="2495" ht="14.25" customHeight="1">
      <c r="A2495" s="1"/>
      <c r="B2495" s="103" t="str">
        <f t="shared" si="4"/>
        <v>Thêm</v>
      </c>
      <c r="C2495" s="4"/>
      <c r="D2495" s="4"/>
      <c r="E2495" s="4"/>
      <c r="F2495" s="4"/>
      <c r="G2495" s="4"/>
      <c r="H2495" s="4"/>
      <c r="I2495" s="4"/>
      <c r="J2495" s="4"/>
      <c r="K2495" s="4"/>
      <c r="L2495" s="4"/>
      <c r="M2495" s="4"/>
      <c r="N2495" s="4"/>
      <c r="O2495" s="4"/>
      <c r="P2495" s="4"/>
      <c r="Q2495" s="4"/>
      <c r="R2495" s="4"/>
      <c r="S2495" s="4"/>
      <c r="T2495" s="4"/>
      <c r="U2495" s="4"/>
      <c r="V2495" s="4"/>
      <c r="W2495" s="4"/>
      <c r="X2495" s="4"/>
      <c r="Y2495" s="4"/>
      <c r="Z2495" s="4"/>
      <c r="AA2495" s="4"/>
      <c r="AB2495" s="4"/>
      <c r="AC2495" s="4"/>
      <c r="AD2495" s="20"/>
      <c r="AE2495" s="4"/>
      <c r="AF2495" s="4"/>
      <c r="AG2495" s="4"/>
      <c r="AH2495" s="4"/>
      <c r="AI2495" s="4"/>
      <c r="AJ2495" s="4"/>
      <c r="AK2495" s="4"/>
      <c r="AL2495" s="4"/>
      <c r="AM2495" s="4"/>
      <c r="AN2495" s="4"/>
      <c r="AO2495" s="4"/>
      <c r="AP2495" s="4"/>
      <c r="AQ2495" s="4"/>
      <c r="AR2495" s="4"/>
      <c r="AS2495" s="4"/>
      <c r="AT2495" s="4"/>
      <c r="AU2495" s="4"/>
      <c r="AV2495" s="4"/>
      <c r="AW2495" s="4"/>
      <c r="AX2495" s="4"/>
      <c r="AY2495" s="4"/>
      <c r="AZ2495" s="4"/>
      <c r="BA2495" s="4"/>
      <c r="BB2495" s="4"/>
      <c r="BC2495" s="4"/>
      <c r="BD2495" s="4"/>
      <c r="BE2495" s="4"/>
      <c r="BF2495" s="4"/>
      <c r="BG2495" s="4"/>
      <c r="BH2495" s="4"/>
      <c r="BI2495" s="4"/>
      <c r="BJ2495" s="243" t="str">
        <f t="shared" si="191"/>
        <v/>
      </c>
      <c r="BK2495" s="4"/>
      <c r="BL2495" s="4"/>
      <c r="BM2495" s="4"/>
      <c r="BN2495" s="4"/>
      <c r="BO2495" s="4"/>
      <c r="BP2495" s="4"/>
      <c r="BQ2495" s="4"/>
      <c r="BR2495" s="4"/>
      <c r="BS2495" s="4"/>
      <c r="BT2495" s="4"/>
      <c r="BU2495" s="4"/>
      <c r="BV2495" s="4"/>
      <c r="BW2495" s="4"/>
      <c r="BX2495" s="4"/>
      <c r="BY2495" s="4"/>
      <c r="BZ2495" s="4"/>
      <c r="CA2495" s="4"/>
      <c r="CB2495" s="4"/>
      <c r="CC2495" s="4"/>
      <c r="CD2495" s="4"/>
      <c r="CE2495" s="4"/>
      <c r="CF2495" s="4"/>
      <c r="CG2495" s="4"/>
      <c r="CH2495" s="4"/>
      <c r="CI2495" s="4"/>
      <c r="CJ2495" s="4"/>
      <c r="CK2495" s="4"/>
      <c r="CL2495" s="4"/>
      <c r="CM2495" s="4"/>
    </row>
    <row r="2496" ht="14.25" customHeight="1">
      <c r="A2496" s="1"/>
      <c r="B2496" s="103" t="str">
        <f t="shared" si="4"/>
        <v>Thêm</v>
      </c>
      <c r="C2496" s="4"/>
      <c r="D2496" s="4"/>
      <c r="E2496" s="4"/>
      <c r="F2496" s="4"/>
      <c r="G2496" s="4"/>
      <c r="H2496" s="4"/>
      <c r="I2496" s="4"/>
      <c r="J2496" s="4"/>
      <c r="K2496" s="4"/>
      <c r="L2496" s="4"/>
      <c r="M2496" s="4"/>
      <c r="N2496" s="4"/>
      <c r="O2496" s="4"/>
      <c r="P2496" s="4"/>
      <c r="Q2496" s="4"/>
      <c r="R2496" s="4"/>
      <c r="S2496" s="4"/>
      <c r="T2496" s="4"/>
      <c r="U2496" s="4"/>
      <c r="V2496" s="4"/>
      <c r="W2496" s="4"/>
      <c r="X2496" s="4"/>
      <c r="Y2496" s="4"/>
      <c r="Z2496" s="4"/>
      <c r="AA2496" s="4"/>
      <c r="AB2496" s="4"/>
      <c r="AC2496" s="4"/>
      <c r="AD2496" s="20"/>
      <c r="AE2496" s="4"/>
      <c r="AF2496" s="4"/>
      <c r="AG2496" s="4"/>
      <c r="AH2496" s="4"/>
      <c r="AI2496" s="4"/>
      <c r="AJ2496" s="4"/>
      <c r="AK2496" s="4"/>
      <c r="AL2496" s="4"/>
      <c r="AM2496" s="4"/>
      <c r="AN2496" s="4"/>
      <c r="AO2496" s="4"/>
      <c r="AP2496" s="4"/>
      <c r="AQ2496" s="4"/>
      <c r="AR2496" s="4"/>
      <c r="AS2496" s="4"/>
      <c r="AT2496" s="4"/>
      <c r="AU2496" s="4"/>
      <c r="AV2496" s="4"/>
      <c r="AW2496" s="4"/>
      <c r="AX2496" s="4"/>
      <c r="AY2496" s="4"/>
      <c r="AZ2496" s="4"/>
      <c r="BA2496" s="4"/>
      <c r="BB2496" s="4"/>
      <c r="BC2496" s="4"/>
      <c r="BD2496" s="4"/>
      <c r="BE2496" s="4"/>
      <c r="BF2496" s="4"/>
      <c r="BG2496" s="4"/>
      <c r="BH2496" s="4"/>
      <c r="BI2496" s="4"/>
      <c r="BJ2496" s="243" t="str">
        <f t="shared" si="191"/>
        <v/>
      </c>
      <c r="BK2496" s="4"/>
      <c r="BL2496" s="4"/>
      <c r="BM2496" s="4"/>
      <c r="BN2496" s="4"/>
      <c r="BO2496" s="4"/>
      <c r="BP2496" s="4"/>
      <c r="BQ2496" s="4"/>
      <c r="BR2496" s="4"/>
      <c r="BS2496" s="4"/>
      <c r="BT2496" s="4"/>
      <c r="BU2496" s="4"/>
      <c r="BV2496" s="4"/>
      <c r="BW2496" s="4"/>
      <c r="BX2496" s="4"/>
      <c r="BY2496" s="4"/>
      <c r="BZ2496" s="4"/>
      <c r="CA2496" s="4"/>
      <c r="CB2496" s="4"/>
      <c r="CC2496" s="4"/>
      <c r="CD2496" s="4"/>
      <c r="CE2496" s="4"/>
      <c r="CF2496" s="4"/>
      <c r="CG2496" s="4"/>
      <c r="CH2496" s="4"/>
      <c r="CI2496" s="4"/>
      <c r="CJ2496" s="4"/>
      <c r="CK2496" s="4"/>
      <c r="CL2496" s="4"/>
      <c r="CM2496" s="4"/>
    </row>
    <row r="2497" ht="14.25" customHeight="1">
      <c r="A2497" s="1"/>
      <c r="B2497" s="103" t="str">
        <f t="shared" si="4"/>
        <v>Thêm</v>
      </c>
      <c r="C2497" s="4"/>
      <c r="D2497" s="4"/>
      <c r="E2497" s="4"/>
      <c r="F2497" s="4"/>
      <c r="G2497" s="4"/>
      <c r="H2497" s="4"/>
      <c r="I2497" s="4"/>
      <c r="J2497" s="4"/>
      <c r="K2497" s="4"/>
      <c r="L2497" s="4"/>
      <c r="M2497" s="4"/>
      <c r="N2497" s="4"/>
      <c r="O2497" s="4"/>
      <c r="P2497" s="4"/>
      <c r="Q2497" s="4"/>
      <c r="R2497" s="4"/>
      <c r="S2497" s="4"/>
      <c r="T2497" s="4"/>
      <c r="U2497" s="4"/>
      <c r="V2497" s="4"/>
      <c r="W2497" s="4"/>
      <c r="X2497" s="4"/>
      <c r="Y2497" s="4"/>
      <c r="Z2497" s="4"/>
      <c r="AA2497" s="4"/>
      <c r="AB2497" s="4"/>
      <c r="AC2497" s="4"/>
      <c r="AD2497" s="20"/>
      <c r="AE2497" s="4"/>
      <c r="AF2497" s="4"/>
      <c r="AG2497" s="4"/>
      <c r="AH2497" s="4"/>
      <c r="AI2497" s="4"/>
      <c r="AJ2497" s="4"/>
      <c r="AK2497" s="4"/>
      <c r="AL2497" s="4"/>
      <c r="AM2497" s="4"/>
      <c r="AN2497" s="4"/>
      <c r="AO2497" s="4"/>
      <c r="AP2497" s="4"/>
      <c r="AQ2497" s="4"/>
      <c r="AR2497" s="4"/>
      <c r="AS2497" s="4"/>
      <c r="AT2497" s="4"/>
      <c r="AU2497" s="4"/>
      <c r="AV2497" s="4"/>
      <c r="AW2497" s="4"/>
      <c r="AX2497" s="4"/>
      <c r="AY2497" s="4"/>
      <c r="AZ2497" s="4"/>
      <c r="BA2497" s="4"/>
      <c r="BB2497" s="4"/>
      <c r="BC2497" s="4"/>
      <c r="BD2497" s="4"/>
      <c r="BE2497" s="4"/>
      <c r="BF2497" s="4"/>
      <c r="BG2497" s="4"/>
      <c r="BH2497" s="4"/>
      <c r="BI2497" s="4"/>
      <c r="BJ2497" s="243" t="str">
        <f t="shared" si="191"/>
        <v/>
      </c>
      <c r="BK2497" s="4"/>
      <c r="BL2497" s="4"/>
      <c r="BM2497" s="4"/>
      <c r="BN2497" s="4"/>
      <c r="BO2497" s="4"/>
      <c r="BP2497" s="4"/>
      <c r="BQ2497" s="4"/>
      <c r="BR2497" s="4"/>
      <c r="BS2497" s="4"/>
      <c r="BT2497" s="4"/>
      <c r="BU2497" s="4"/>
      <c r="BV2497" s="4"/>
      <c r="BW2497" s="4"/>
      <c r="BX2497" s="4"/>
      <c r="BY2497" s="4"/>
      <c r="BZ2497" s="4"/>
      <c r="CA2497" s="4"/>
      <c r="CB2497" s="4"/>
      <c r="CC2497" s="4"/>
      <c r="CD2497" s="4"/>
      <c r="CE2497" s="4"/>
      <c r="CF2497" s="4"/>
      <c r="CG2497" s="4"/>
      <c r="CH2497" s="4"/>
      <c r="CI2497" s="4"/>
      <c r="CJ2497" s="4"/>
      <c r="CK2497" s="4"/>
      <c r="CL2497" s="4"/>
      <c r="CM2497" s="4"/>
    </row>
    <row r="2498" ht="14.25" customHeight="1">
      <c r="A2498" s="1"/>
      <c r="B2498" s="103" t="str">
        <f t="shared" si="4"/>
        <v>Thêm</v>
      </c>
      <c r="C2498" s="4"/>
      <c r="D2498" s="4"/>
      <c r="E2498" s="4"/>
      <c r="F2498" s="4"/>
      <c r="G2498" s="4"/>
      <c r="H2498" s="4"/>
      <c r="I2498" s="4"/>
      <c r="J2498" s="4"/>
      <c r="K2498" s="4"/>
      <c r="L2498" s="4"/>
      <c r="M2498" s="4"/>
      <c r="N2498" s="4"/>
      <c r="O2498" s="4"/>
      <c r="P2498" s="4"/>
      <c r="Q2498" s="4"/>
      <c r="R2498" s="4"/>
      <c r="S2498" s="4"/>
      <c r="T2498" s="4"/>
      <c r="U2498" s="4"/>
      <c r="V2498" s="4"/>
      <c r="W2498" s="4"/>
      <c r="X2498" s="4"/>
      <c r="Y2498" s="4"/>
      <c r="Z2498" s="4"/>
      <c r="AA2498" s="4"/>
      <c r="AB2498" s="4"/>
      <c r="AC2498" s="4"/>
      <c r="AD2498" s="20"/>
      <c r="AE2498" s="4"/>
      <c r="AF2498" s="4"/>
      <c r="AG2498" s="4"/>
      <c r="AH2498" s="4"/>
      <c r="AI2498" s="4"/>
      <c r="AJ2498" s="4"/>
      <c r="AK2498" s="4"/>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4"/>
      <c r="BH2498" s="4"/>
      <c r="BI2498" s="4"/>
      <c r="BJ2498" s="243" t="str">
        <f t="shared" si="191"/>
        <v/>
      </c>
      <c r="BK2498" s="4"/>
      <c r="BL2498" s="4"/>
      <c r="BM2498" s="4"/>
      <c r="BN2498" s="4"/>
      <c r="BO2498" s="4"/>
      <c r="BP2498" s="4"/>
      <c r="BQ2498" s="4"/>
      <c r="BR2498" s="4"/>
      <c r="BS2498" s="4"/>
      <c r="BT2498" s="4"/>
      <c r="BU2498" s="4"/>
      <c r="BV2498" s="4"/>
      <c r="BW2498" s="4"/>
      <c r="BX2498" s="4"/>
      <c r="BY2498" s="4"/>
      <c r="BZ2498" s="4"/>
      <c r="CA2498" s="4"/>
      <c r="CB2498" s="4"/>
      <c r="CC2498" s="4"/>
      <c r="CD2498" s="4"/>
      <c r="CE2498" s="4"/>
      <c r="CF2498" s="4"/>
      <c r="CG2498" s="4"/>
      <c r="CH2498" s="4"/>
      <c r="CI2498" s="4"/>
      <c r="CJ2498" s="4"/>
      <c r="CK2498" s="4"/>
      <c r="CL2498" s="4"/>
      <c r="CM2498" s="4"/>
    </row>
    <row r="2499" ht="14.25" customHeight="1">
      <c r="A2499" s="1"/>
      <c r="B2499" s="103" t="str">
        <f t="shared" si="4"/>
        <v>Thêm</v>
      </c>
      <c r="C2499" s="4"/>
      <c r="D2499" s="4"/>
      <c r="E2499" s="4"/>
      <c r="F2499" s="4"/>
      <c r="G2499" s="4"/>
      <c r="H2499" s="4"/>
      <c r="I2499" s="4"/>
      <c r="J2499" s="4"/>
      <c r="K2499" s="4"/>
      <c r="L2499" s="4"/>
      <c r="M2499" s="4"/>
      <c r="N2499" s="4"/>
      <c r="O2499" s="4"/>
      <c r="P2499" s="4"/>
      <c r="Q2499" s="4"/>
      <c r="R2499" s="4"/>
      <c r="S2499" s="4"/>
      <c r="T2499" s="4"/>
      <c r="U2499" s="4"/>
      <c r="V2499" s="4"/>
      <c r="W2499" s="4"/>
      <c r="X2499" s="4"/>
      <c r="Y2499" s="4"/>
      <c r="Z2499" s="4"/>
      <c r="AA2499" s="4"/>
      <c r="AB2499" s="4"/>
      <c r="AC2499" s="4"/>
      <c r="AD2499" s="20"/>
      <c r="AE2499" s="4"/>
      <c r="AF2499" s="4"/>
      <c r="AG2499" s="4"/>
      <c r="AH2499" s="4"/>
      <c r="AI2499" s="4"/>
      <c r="AJ2499" s="4"/>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c r="BI2499" s="4"/>
      <c r="BJ2499" s="243" t="str">
        <f t="shared" si="191"/>
        <v/>
      </c>
      <c r="BK2499" s="4"/>
      <c r="BL2499" s="4"/>
      <c r="BM2499" s="4"/>
      <c r="BN2499" s="4"/>
      <c r="BO2499" s="4"/>
      <c r="BP2499" s="4"/>
      <c r="BQ2499" s="4"/>
      <c r="BR2499" s="4"/>
      <c r="BS2499" s="4"/>
      <c r="BT2499" s="4"/>
      <c r="BU2499" s="4"/>
      <c r="BV2499" s="4"/>
      <c r="BW2499" s="4"/>
      <c r="BX2499" s="4"/>
      <c r="BY2499" s="4"/>
      <c r="BZ2499" s="4"/>
      <c r="CA2499" s="4"/>
      <c r="CB2499" s="4"/>
      <c r="CC2499" s="4"/>
      <c r="CD2499" s="4"/>
      <c r="CE2499" s="4"/>
      <c r="CF2499" s="4"/>
      <c r="CG2499" s="4"/>
      <c r="CH2499" s="4"/>
      <c r="CI2499" s="4"/>
      <c r="CJ2499" s="4"/>
      <c r="CK2499" s="4"/>
      <c r="CL2499" s="4"/>
      <c r="CM2499" s="4"/>
    </row>
    <row r="2500" ht="14.25" customHeight="1">
      <c r="A2500" s="1"/>
      <c r="B2500" s="103" t="str">
        <f t="shared" si="4"/>
        <v>Thêm</v>
      </c>
      <c r="C2500" s="4"/>
      <c r="D2500" s="4"/>
      <c r="E2500" s="4"/>
      <c r="F2500" s="4"/>
      <c r="G2500" s="4"/>
      <c r="H2500" s="4"/>
      <c r="I2500" s="4"/>
      <c r="J2500" s="4"/>
      <c r="K2500" s="4"/>
      <c r="L2500" s="4"/>
      <c r="M2500" s="4"/>
      <c r="N2500" s="4"/>
      <c r="O2500" s="4"/>
      <c r="P2500" s="4"/>
      <c r="Q2500" s="4"/>
      <c r="R2500" s="4"/>
      <c r="S2500" s="4"/>
      <c r="T2500" s="4"/>
      <c r="U2500" s="4"/>
      <c r="V2500" s="4"/>
      <c r="W2500" s="4"/>
      <c r="X2500" s="4"/>
      <c r="Y2500" s="4"/>
      <c r="Z2500" s="4"/>
      <c r="AA2500" s="4"/>
      <c r="AB2500" s="4"/>
      <c r="AC2500" s="4"/>
      <c r="AD2500" s="20"/>
      <c r="AE2500" s="4"/>
      <c r="AF2500" s="4"/>
      <c r="AG2500" s="4"/>
      <c r="AH2500" s="4"/>
      <c r="AI2500" s="4"/>
      <c r="AJ2500" s="4"/>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c r="BI2500" s="4"/>
      <c r="BJ2500" s="243" t="str">
        <f t="shared" si="191"/>
        <v/>
      </c>
      <c r="BK2500" s="4"/>
      <c r="BL2500" s="4"/>
      <c r="BM2500" s="4"/>
      <c r="BN2500" s="4"/>
      <c r="BO2500" s="4"/>
      <c r="BP2500" s="4"/>
      <c r="BQ2500" s="4"/>
      <c r="BR2500" s="4"/>
      <c r="BS2500" s="4"/>
      <c r="BT2500" s="4"/>
      <c r="BU2500" s="4"/>
      <c r="BV2500" s="4"/>
      <c r="BW2500" s="4"/>
      <c r="BX2500" s="4"/>
      <c r="BY2500" s="4"/>
      <c r="BZ2500" s="4"/>
      <c r="CA2500" s="4"/>
      <c r="CB2500" s="4"/>
      <c r="CC2500" s="4"/>
      <c r="CD2500" s="4"/>
      <c r="CE2500" s="4"/>
      <c r="CF2500" s="4"/>
      <c r="CG2500" s="4"/>
      <c r="CH2500" s="4"/>
      <c r="CI2500" s="4"/>
      <c r="CJ2500" s="4"/>
      <c r="CK2500" s="4"/>
      <c r="CL2500" s="4"/>
      <c r="CM2500" s="4"/>
    </row>
    <row r="2501" ht="14.25" customHeight="1">
      <c r="A2501" s="1"/>
      <c r="B2501" s="103" t="str">
        <f t="shared" si="4"/>
        <v>Thêm</v>
      </c>
      <c r="C2501" s="4"/>
      <c r="D2501" s="4"/>
      <c r="E2501" s="4"/>
      <c r="F2501" s="4"/>
      <c r="G2501" s="4"/>
      <c r="H2501" s="4"/>
      <c r="I2501" s="4"/>
      <c r="J2501" s="4"/>
      <c r="K2501" s="4"/>
      <c r="L2501" s="4"/>
      <c r="M2501" s="4"/>
      <c r="N2501" s="4"/>
      <c r="O2501" s="4"/>
      <c r="P2501" s="4"/>
      <c r="Q2501" s="4"/>
      <c r="R2501" s="4"/>
      <c r="S2501" s="4"/>
      <c r="T2501" s="4"/>
      <c r="U2501" s="4"/>
      <c r="V2501" s="4"/>
      <c r="W2501" s="4"/>
      <c r="X2501" s="4"/>
      <c r="Y2501" s="4"/>
      <c r="Z2501" s="4"/>
      <c r="AA2501" s="4"/>
      <c r="AB2501" s="4"/>
      <c r="AC2501" s="4"/>
      <c r="AD2501" s="20"/>
      <c r="AE2501" s="4"/>
      <c r="AF2501" s="4"/>
      <c r="AG2501" s="4"/>
      <c r="AH2501" s="4"/>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c r="BI2501" s="4"/>
      <c r="BJ2501" s="243" t="str">
        <f t="shared" si="191"/>
        <v/>
      </c>
      <c r="BK2501" s="4"/>
      <c r="BL2501" s="4"/>
      <c r="BM2501" s="4"/>
      <c r="BN2501" s="4"/>
      <c r="BO2501" s="4"/>
      <c r="BP2501" s="4"/>
      <c r="BQ2501" s="4"/>
      <c r="BR2501" s="4"/>
      <c r="BS2501" s="4"/>
      <c r="BT2501" s="4"/>
      <c r="BU2501" s="4"/>
      <c r="BV2501" s="4"/>
      <c r="BW2501" s="4"/>
      <c r="BX2501" s="4"/>
      <c r="BY2501" s="4"/>
      <c r="BZ2501" s="4"/>
      <c r="CA2501" s="4"/>
      <c r="CB2501" s="4"/>
      <c r="CC2501" s="4"/>
      <c r="CD2501" s="4"/>
      <c r="CE2501" s="4"/>
      <c r="CF2501" s="4"/>
      <c r="CG2501" s="4"/>
      <c r="CH2501" s="4"/>
      <c r="CI2501" s="4"/>
      <c r="CJ2501" s="4"/>
      <c r="CK2501" s="4"/>
      <c r="CL2501" s="4"/>
      <c r="CM2501" s="4"/>
    </row>
    <row r="2502" ht="14.25" customHeight="1">
      <c r="A2502" s="1"/>
      <c r="B2502" s="103" t="str">
        <f t="shared" si="4"/>
        <v>Thêm</v>
      </c>
      <c r="C2502" s="4"/>
      <c r="D2502" s="4"/>
      <c r="E2502" s="4"/>
      <c r="F2502" s="4"/>
      <c r="G2502" s="4"/>
      <c r="H2502" s="4"/>
      <c r="I2502" s="4"/>
      <c r="J2502" s="4"/>
      <c r="K2502" s="4"/>
      <c r="L2502" s="4"/>
      <c r="M2502" s="4"/>
      <c r="N2502" s="4"/>
      <c r="O2502" s="4"/>
      <c r="P2502" s="4"/>
      <c r="Q2502" s="4"/>
      <c r="R2502" s="4"/>
      <c r="S2502" s="4"/>
      <c r="T2502" s="4"/>
      <c r="U2502" s="4"/>
      <c r="V2502" s="4"/>
      <c r="W2502" s="4"/>
      <c r="X2502" s="4"/>
      <c r="Y2502" s="4"/>
      <c r="Z2502" s="4"/>
      <c r="AA2502" s="4"/>
      <c r="AB2502" s="4"/>
      <c r="AC2502" s="4"/>
      <c r="AD2502" s="20"/>
      <c r="AE2502" s="4"/>
      <c r="AF2502" s="4"/>
      <c r="AG2502" s="4"/>
      <c r="AH2502" s="4"/>
      <c r="AI2502" s="4"/>
      <c r="AJ2502" s="4"/>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c r="BI2502" s="4"/>
      <c r="BJ2502" s="243" t="str">
        <f t="shared" si="191"/>
        <v/>
      </c>
      <c r="BK2502" s="4"/>
      <c r="BL2502" s="4"/>
      <c r="BM2502" s="4"/>
      <c r="BN2502" s="4"/>
      <c r="BO2502" s="4"/>
      <c r="BP2502" s="4"/>
      <c r="BQ2502" s="4"/>
      <c r="BR2502" s="4"/>
      <c r="BS2502" s="4"/>
      <c r="BT2502" s="4"/>
      <c r="BU2502" s="4"/>
      <c r="BV2502" s="4"/>
      <c r="BW2502" s="4"/>
      <c r="BX2502" s="4"/>
      <c r="BY2502" s="4"/>
      <c r="BZ2502" s="4"/>
      <c r="CA2502" s="4"/>
      <c r="CB2502" s="4"/>
      <c r="CC2502" s="4"/>
      <c r="CD2502" s="4"/>
      <c r="CE2502" s="4"/>
      <c r="CF2502" s="4"/>
      <c r="CG2502" s="4"/>
      <c r="CH2502" s="4"/>
      <c r="CI2502" s="4"/>
      <c r="CJ2502" s="4"/>
      <c r="CK2502" s="4"/>
      <c r="CL2502" s="4"/>
      <c r="CM2502" s="4"/>
    </row>
    <row r="2503" ht="14.25" customHeight="1">
      <c r="A2503" s="1"/>
      <c r="B2503" s="103" t="str">
        <f t="shared" si="4"/>
        <v>Thêm</v>
      </c>
      <c r="C2503" s="4"/>
      <c r="D2503" s="4"/>
      <c r="E2503" s="4"/>
      <c r="F2503" s="4"/>
      <c r="G2503" s="4"/>
      <c r="H2503" s="4"/>
      <c r="I2503" s="4"/>
      <c r="J2503" s="4"/>
      <c r="K2503" s="4"/>
      <c r="L2503" s="4"/>
      <c r="M2503" s="4"/>
      <c r="N2503" s="4"/>
      <c r="O2503" s="4"/>
      <c r="P2503" s="4"/>
      <c r="Q2503" s="4"/>
      <c r="R2503" s="4"/>
      <c r="S2503" s="4"/>
      <c r="T2503" s="4"/>
      <c r="U2503" s="4"/>
      <c r="V2503" s="4"/>
      <c r="W2503" s="4"/>
      <c r="X2503" s="4"/>
      <c r="Y2503" s="4"/>
      <c r="Z2503" s="4"/>
      <c r="AA2503" s="4"/>
      <c r="AB2503" s="4"/>
      <c r="AC2503" s="4"/>
      <c r="AD2503" s="20"/>
      <c r="AE2503" s="4"/>
      <c r="AF2503" s="4"/>
      <c r="AG2503" s="4"/>
      <c r="AH2503" s="4"/>
      <c r="AI2503" s="4"/>
      <c r="AJ2503" s="4"/>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c r="BI2503" s="4"/>
      <c r="BJ2503" s="243" t="str">
        <f t="shared" si="191"/>
        <v/>
      </c>
      <c r="BK2503" s="4"/>
      <c r="BL2503" s="4"/>
      <c r="BM2503" s="4"/>
      <c r="BN2503" s="4"/>
      <c r="BO2503" s="4"/>
      <c r="BP2503" s="4"/>
      <c r="BQ2503" s="4"/>
      <c r="BR2503" s="4"/>
      <c r="BS2503" s="4"/>
      <c r="BT2503" s="4"/>
      <c r="BU2503" s="4"/>
      <c r="BV2503" s="4"/>
      <c r="BW2503" s="4"/>
      <c r="BX2503" s="4"/>
      <c r="BY2503" s="4"/>
      <c r="BZ2503" s="4"/>
      <c r="CA2503" s="4"/>
      <c r="CB2503" s="4"/>
      <c r="CC2503" s="4"/>
      <c r="CD2503" s="4"/>
      <c r="CE2503" s="4"/>
      <c r="CF2503" s="4"/>
      <c r="CG2503" s="4"/>
      <c r="CH2503" s="4"/>
      <c r="CI2503" s="4"/>
      <c r="CJ2503" s="4"/>
      <c r="CK2503" s="4"/>
      <c r="CL2503" s="4"/>
      <c r="CM2503" s="4"/>
    </row>
    <row r="2504" ht="14.25" customHeight="1">
      <c r="A2504" s="1"/>
      <c r="B2504" s="103" t="str">
        <f t="shared" si="4"/>
        <v>Thêm</v>
      </c>
      <c r="C2504" s="4"/>
      <c r="D2504" s="4"/>
      <c r="E2504" s="4"/>
      <c r="F2504" s="4"/>
      <c r="G2504" s="4"/>
      <c r="H2504" s="4"/>
      <c r="I2504" s="4"/>
      <c r="J2504" s="4"/>
      <c r="K2504" s="4"/>
      <c r="L2504" s="4"/>
      <c r="M2504" s="4"/>
      <c r="N2504" s="4"/>
      <c r="O2504" s="4"/>
      <c r="P2504" s="4"/>
      <c r="Q2504" s="4"/>
      <c r="R2504" s="4"/>
      <c r="S2504" s="4"/>
      <c r="T2504" s="4"/>
      <c r="U2504" s="4"/>
      <c r="V2504" s="4"/>
      <c r="W2504" s="4"/>
      <c r="X2504" s="4"/>
      <c r="Y2504" s="4"/>
      <c r="Z2504" s="4"/>
      <c r="AA2504" s="4"/>
      <c r="AB2504" s="4"/>
      <c r="AC2504" s="4"/>
      <c r="AD2504" s="20"/>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243" t="str">
        <f t="shared" si="191"/>
        <v/>
      </c>
      <c r="BK2504" s="4"/>
      <c r="BL2504" s="4"/>
      <c r="BM2504" s="4"/>
      <c r="BN2504" s="4"/>
      <c r="BO2504" s="4"/>
      <c r="BP2504" s="4"/>
      <c r="BQ2504" s="4"/>
      <c r="BR2504" s="4"/>
      <c r="BS2504" s="4"/>
      <c r="BT2504" s="4"/>
      <c r="BU2504" s="4"/>
      <c r="BV2504" s="4"/>
      <c r="BW2504" s="4"/>
      <c r="BX2504" s="4"/>
      <c r="BY2504" s="4"/>
      <c r="BZ2504" s="4"/>
      <c r="CA2504" s="4"/>
      <c r="CB2504" s="4"/>
      <c r="CC2504" s="4"/>
      <c r="CD2504" s="4"/>
      <c r="CE2504" s="4"/>
      <c r="CF2504" s="4"/>
      <c r="CG2504" s="4"/>
      <c r="CH2504" s="4"/>
      <c r="CI2504" s="4"/>
      <c r="CJ2504" s="4"/>
      <c r="CK2504" s="4"/>
      <c r="CL2504" s="4"/>
      <c r="CM2504" s="4"/>
    </row>
    <row r="2505" ht="14.25" customHeight="1">
      <c r="A2505" s="1"/>
      <c r="B2505" s="103" t="str">
        <f t="shared" si="4"/>
        <v>Thêm</v>
      </c>
      <c r="C2505" s="4"/>
      <c r="D2505" s="4"/>
      <c r="E2505" s="4"/>
      <c r="F2505" s="4"/>
      <c r="G2505" s="4"/>
      <c r="H2505" s="4"/>
      <c r="I2505" s="4"/>
      <c r="J2505" s="4"/>
      <c r="K2505" s="4"/>
      <c r="L2505" s="4"/>
      <c r="M2505" s="4"/>
      <c r="N2505" s="4"/>
      <c r="O2505" s="4"/>
      <c r="P2505" s="4"/>
      <c r="Q2505" s="4"/>
      <c r="R2505" s="4"/>
      <c r="S2505" s="4"/>
      <c r="T2505" s="4"/>
      <c r="U2505" s="4"/>
      <c r="V2505" s="4"/>
      <c r="W2505" s="4"/>
      <c r="X2505" s="4"/>
      <c r="Y2505" s="4"/>
      <c r="Z2505" s="4"/>
      <c r="AA2505" s="4"/>
      <c r="AB2505" s="4"/>
      <c r="AC2505" s="4"/>
      <c r="AD2505" s="20"/>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243" t="str">
        <f t="shared" si="191"/>
        <v/>
      </c>
      <c r="BK2505" s="4"/>
      <c r="BL2505" s="4"/>
      <c r="BM2505" s="4"/>
      <c r="BN2505" s="4"/>
      <c r="BO2505" s="4"/>
      <c r="BP2505" s="4"/>
      <c r="BQ2505" s="4"/>
      <c r="BR2505" s="4"/>
      <c r="BS2505" s="4"/>
      <c r="BT2505" s="4"/>
      <c r="BU2505" s="4"/>
      <c r="BV2505" s="4"/>
      <c r="BW2505" s="4"/>
      <c r="BX2505" s="4"/>
      <c r="BY2505" s="4"/>
      <c r="BZ2505" s="4"/>
      <c r="CA2505" s="4"/>
      <c r="CB2505" s="4"/>
      <c r="CC2505" s="4"/>
      <c r="CD2505" s="4"/>
      <c r="CE2505" s="4"/>
      <c r="CF2505" s="4"/>
      <c r="CG2505" s="4"/>
      <c r="CH2505" s="4"/>
      <c r="CI2505" s="4"/>
      <c r="CJ2505" s="4"/>
      <c r="CK2505" s="4"/>
      <c r="CL2505" s="4"/>
      <c r="CM2505" s="4"/>
    </row>
    <row r="2506" ht="14.25" customHeight="1">
      <c r="A2506" s="1"/>
      <c r="B2506" s="103" t="str">
        <f t="shared" si="4"/>
        <v>Thêm</v>
      </c>
      <c r="C2506" s="4"/>
      <c r="D2506" s="4"/>
      <c r="E2506" s="4"/>
      <c r="F2506" s="4"/>
      <c r="G2506" s="4"/>
      <c r="H2506" s="4"/>
      <c r="I2506" s="4"/>
      <c r="J2506" s="4"/>
      <c r="K2506" s="4"/>
      <c r="L2506" s="4"/>
      <c r="M2506" s="4"/>
      <c r="N2506" s="4"/>
      <c r="O2506" s="4"/>
      <c r="P2506" s="4"/>
      <c r="Q2506" s="4"/>
      <c r="R2506" s="4"/>
      <c r="S2506" s="4"/>
      <c r="T2506" s="4"/>
      <c r="U2506" s="4"/>
      <c r="V2506" s="4"/>
      <c r="W2506" s="4"/>
      <c r="X2506" s="4"/>
      <c r="Y2506" s="4"/>
      <c r="Z2506" s="4"/>
      <c r="AA2506" s="4"/>
      <c r="AB2506" s="4"/>
      <c r="AC2506" s="4"/>
      <c r="AD2506" s="20"/>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243" t="str">
        <f t="shared" si="191"/>
        <v/>
      </c>
      <c r="BK2506" s="4"/>
      <c r="BL2506" s="4"/>
      <c r="BM2506" s="4"/>
      <c r="BN2506" s="4"/>
      <c r="BO2506" s="4"/>
      <c r="BP2506" s="4"/>
      <c r="BQ2506" s="4"/>
      <c r="BR2506" s="4"/>
      <c r="BS2506" s="4"/>
      <c r="BT2506" s="4"/>
      <c r="BU2506" s="4"/>
      <c r="BV2506" s="4"/>
      <c r="BW2506" s="4"/>
      <c r="BX2506" s="4"/>
      <c r="BY2506" s="4"/>
      <c r="BZ2506" s="4"/>
      <c r="CA2506" s="4"/>
      <c r="CB2506" s="4"/>
      <c r="CC2506" s="4"/>
      <c r="CD2506" s="4"/>
      <c r="CE2506" s="4"/>
      <c r="CF2506" s="4"/>
      <c r="CG2506" s="4"/>
      <c r="CH2506" s="4"/>
      <c r="CI2506" s="4"/>
      <c r="CJ2506" s="4"/>
      <c r="CK2506" s="4"/>
      <c r="CL2506" s="4"/>
      <c r="CM2506" s="4"/>
    </row>
    <row r="2507" ht="14.25" customHeight="1">
      <c r="A2507" s="1"/>
      <c r="B2507" s="103" t="str">
        <f t="shared" si="4"/>
        <v>Thêm</v>
      </c>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20"/>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243" t="str">
        <f t="shared" si="191"/>
        <v/>
      </c>
      <c r="BK2507" s="4"/>
      <c r="BL2507" s="4"/>
      <c r="BM2507" s="4"/>
      <c r="BN2507" s="4"/>
      <c r="BO2507" s="4"/>
      <c r="BP2507" s="4"/>
      <c r="BQ2507" s="4"/>
      <c r="BR2507" s="4"/>
      <c r="BS2507" s="4"/>
      <c r="BT2507" s="4"/>
      <c r="BU2507" s="4"/>
      <c r="BV2507" s="4"/>
      <c r="BW2507" s="4"/>
      <c r="BX2507" s="4"/>
      <c r="BY2507" s="4"/>
      <c r="BZ2507" s="4"/>
      <c r="CA2507" s="4"/>
      <c r="CB2507" s="4"/>
      <c r="CC2507" s="4"/>
      <c r="CD2507" s="4"/>
      <c r="CE2507" s="4"/>
      <c r="CF2507" s="4"/>
      <c r="CG2507" s="4"/>
      <c r="CH2507" s="4"/>
      <c r="CI2507" s="4"/>
      <c r="CJ2507" s="4"/>
      <c r="CK2507" s="4"/>
      <c r="CL2507" s="4"/>
      <c r="CM2507" s="4"/>
    </row>
    <row r="2508" ht="14.25" customHeight="1">
      <c r="A2508" s="1"/>
      <c r="B2508" s="103" t="str">
        <f t="shared" si="4"/>
        <v>Thêm</v>
      </c>
      <c r="C2508" s="4"/>
      <c r="D2508" s="4"/>
      <c r="E2508" s="4"/>
      <c r="F2508" s="4"/>
      <c r="G2508" s="4"/>
      <c r="H2508" s="4"/>
      <c r="I2508" s="4"/>
      <c r="J2508" s="4"/>
      <c r="K2508" s="4"/>
      <c r="L2508" s="4"/>
      <c r="M2508" s="4"/>
      <c r="N2508" s="4"/>
      <c r="O2508" s="4"/>
      <c r="P2508" s="4"/>
      <c r="Q2508" s="4"/>
      <c r="R2508" s="4"/>
      <c r="S2508" s="4"/>
      <c r="T2508" s="4"/>
      <c r="U2508" s="4"/>
      <c r="V2508" s="4"/>
      <c r="W2508" s="4"/>
      <c r="X2508" s="4"/>
      <c r="Y2508" s="4"/>
      <c r="Z2508" s="4"/>
      <c r="AA2508" s="4"/>
      <c r="AB2508" s="4"/>
      <c r="AC2508" s="4"/>
      <c r="AD2508" s="20"/>
      <c r="AE2508" s="4"/>
      <c r="AF2508" s="4"/>
      <c r="AG2508" s="4"/>
      <c r="AH2508" s="4"/>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c r="BI2508" s="4"/>
      <c r="BJ2508" s="243" t="str">
        <f t="shared" si="191"/>
        <v/>
      </c>
      <c r="BK2508" s="4"/>
      <c r="BL2508" s="4"/>
      <c r="BM2508" s="4"/>
      <c r="BN2508" s="4"/>
      <c r="BO2508" s="4"/>
      <c r="BP2508" s="4"/>
      <c r="BQ2508" s="4"/>
      <c r="BR2508" s="4"/>
      <c r="BS2508" s="4"/>
      <c r="BT2508" s="4"/>
      <c r="BU2508" s="4"/>
      <c r="BV2508" s="4"/>
      <c r="BW2508" s="4"/>
      <c r="BX2508" s="4"/>
      <c r="BY2508" s="4"/>
      <c r="BZ2508" s="4"/>
      <c r="CA2508" s="4"/>
      <c r="CB2508" s="4"/>
      <c r="CC2508" s="4"/>
      <c r="CD2508" s="4"/>
      <c r="CE2508" s="4"/>
      <c r="CF2508" s="4"/>
      <c r="CG2508" s="4"/>
      <c r="CH2508" s="4"/>
      <c r="CI2508" s="4"/>
      <c r="CJ2508" s="4"/>
      <c r="CK2508" s="4"/>
      <c r="CL2508" s="4"/>
      <c r="CM2508" s="4"/>
    </row>
    <row r="2509" ht="14.25" customHeight="1">
      <c r="A2509" s="1"/>
      <c r="B2509" s="103" t="str">
        <f t="shared" si="4"/>
        <v>Thêm</v>
      </c>
      <c r="C2509" s="4"/>
      <c r="D2509" s="4"/>
      <c r="E2509" s="4"/>
      <c r="F2509" s="4"/>
      <c r="G2509" s="4"/>
      <c r="H2509" s="4"/>
      <c r="I2509" s="4"/>
      <c r="J2509" s="4"/>
      <c r="K2509" s="4"/>
      <c r="L2509" s="4"/>
      <c r="M2509" s="4"/>
      <c r="N2509" s="4"/>
      <c r="O2509" s="4"/>
      <c r="P2509" s="4"/>
      <c r="Q2509" s="4"/>
      <c r="R2509" s="4"/>
      <c r="S2509" s="4"/>
      <c r="T2509" s="4"/>
      <c r="U2509" s="4"/>
      <c r="V2509" s="4"/>
      <c r="W2509" s="4"/>
      <c r="X2509" s="4"/>
      <c r="Y2509" s="4"/>
      <c r="Z2509" s="4"/>
      <c r="AA2509" s="4"/>
      <c r="AB2509" s="4"/>
      <c r="AC2509" s="4"/>
      <c r="AD2509" s="20"/>
      <c r="AE2509" s="4"/>
      <c r="AF2509" s="4"/>
      <c r="AG2509" s="4"/>
      <c r="AH2509" s="4"/>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c r="BI2509" s="4"/>
      <c r="BJ2509" s="243" t="str">
        <f t="shared" si="191"/>
        <v/>
      </c>
      <c r="BK2509" s="4"/>
      <c r="BL2509" s="4"/>
      <c r="BM2509" s="4"/>
      <c r="BN2509" s="4"/>
      <c r="BO2509" s="4"/>
      <c r="BP2509" s="4"/>
      <c r="BQ2509" s="4"/>
      <c r="BR2509" s="4"/>
      <c r="BS2509" s="4"/>
      <c r="BT2509" s="4"/>
      <c r="BU2509" s="4"/>
      <c r="BV2509" s="4"/>
      <c r="BW2509" s="4"/>
      <c r="BX2509" s="4"/>
      <c r="BY2509" s="4"/>
      <c r="BZ2509" s="4"/>
      <c r="CA2509" s="4"/>
      <c r="CB2509" s="4"/>
      <c r="CC2509" s="4"/>
      <c r="CD2509" s="4"/>
      <c r="CE2509" s="4"/>
      <c r="CF2509" s="4"/>
      <c r="CG2509" s="4"/>
      <c r="CH2509" s="4"/>
      <c r="CI2509" s="4"/>
      <c r="CJ2509" s="4"/>
      <c r="CK2509" s="4"/>
      <c r="CL2509" s="4"/>
      <c r="CM2509" s="4"/>
    </row>
    <row r="2510" ht="14.25" customHeight="1">
      <c r="A2510" s="1"/>
      <c r="B2510" s="103" t="str">
        <f t="shared" si="4"/>
        <v>Thêm</v>
      </c>
      <c r="C2510" s="4"/>
      <c r="D2510" s="4"/>
      <c r="E2510" s="4"/>
      <c r="F2510" s="4"/>
      <c r="G2510" s="4"/>
      <c r="H2510" s="4"/>
      <c r="I2510" s="4"/>
      <c r="J2510" s="4"/>
      <c r="K2510" s="4"/>
      <c r="L2510" s="4"/>
      <c r="M2510" s="4"/>
      <c r="N2510" s="4"/>
      <c r="O2510" s="4"/>
      <c r="P2510" s="4"/>
      <c r="Q2510" s="4"/>
      <c r="R2510" s="4"/>
      <c r="S2510" s="4"/>
      <c r="T2510" s="4"/>
      <c r="U2510" s="4"/>
      <c r="V2510" s="4"/>
      <c r="W2510" s="4"/>
      <c r="X2510" s="4"/>
      <c r="Y2510" s="4"/>
      <c r="Z2510" s="4"/>
      <c r="AA2510" s="4"/>
      <c r="AB2510" s="4"/>
      <c r="AC2510" s="4"/>
      <c r="AD2510" s="20"/>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c r="BJ2510" s="243" t="str">
        <f t="shared" si="191"/>
        <v/>
      </c>
      <c r="BK2510" s="4"/>
      <c r="BL2510" s="4"/>
      <c r="BM2510" s="4"/>
      <c r="BN2510" s="4"/>
      <c r="BO2510" s="4"/>
      <c r="BP2510" s="4"/>
      <c r="BQ2510" s="4"/>
      <c r="BR2510" s="4"/>
      <c r="BS2510" s="4"/>
      <c r="BT2510" s="4"/>
      <c r="BU2510" s="4"/>
      <c r="BV2510" s="4"/>
      <c r="BW2510" s="4"/>
      <c r="BX2510" s="4"/>
      <c r="BY2510" s="4"/>
      <c r="BZ2510" s="4"/>
      <c r="CA2510" s="4"/>
      <c r="CB2510" s="4"/>
      <c r="CC2510" s="4"/>
      <c r="CD2510" s="4"/>
      <c r="CE2510" s="4"/>
      <c r="CF2510" s="4"/>
      <c r="CG2510" s="4"/>
      <c r="CH2510" s="4"/>
      <c r="CI2510" s="4"/>
      <c r="CJ2510" s="4"/>
      <c r="CK2510" s="4"/>
      <c r="CL2510" s="4"/>
      <c r="CM2510" s="4"/>
    </row>
    <row r="2511" ht="14.25" customHeight="1">
      <c r="A2511" s="1"/>
      <c r="B2511" s="103" t="str">
        <f t="shared" si="4"/>
        <v>Thêm</v>
      </c>
      <c r="C2511" s="4"/>
      <c r="D2511" s="4"/>
      <c r="E2511" s="4"/>
      <c r="F2511" s="4"/>
      <c r="G2511" s="4"/>
      <c r="H2511" s="4"/>
      <c r="I2511" s="4"/>
      <c r="J2511" s="4"/>
      <c r="K2511" s="4"/>
      <c r="L2511" s="4"/>
      <c r="M2511" s="4"/>
      <c r="N2511" s="4"/>
      <c r="O2511" s="4"/>
      <c r="P2511" s="4"/>
      <c r="Q2511" s="4"/>
      <c r="R2511" s="4"/>
      <c r="S2511" s="4"/>
      <c r="T2511" s="4"/>
      <c r="U2511" s="4"/>
      <c r="V2511" s="4"/>
      <c r="W2511" s="4"/>
      <c r="X2511" s="4"/>
      <c r="Y2511" s="4"/>
      <c r="Z2511" s="4"/>
      <c r="AA2511" s="4"/>
      <c r="AB2511" s="4"/>
      <c r="AC2511" s="4"/>
      <c r="AD2511" s="20"/>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243" t="str">
        <f t="shared" si="191"/>
        <v/>
      </c>
      <c r="BK2511" s="4"/>
      <c r="BL2511" s="4"/>
      <c r="BM2511" s="4"/>
      <c r="BN2511" s="4"/>
      <c r="BO2511" s="4"/>
      <c r="BP2511" s="4"/>
      <c r="BQ2511" s="4"/>
      <c r="BR2511" s="4"/>
      <c r="BS2511" s="4"/>
      <c r="BT2511" s="4"/>
      <c r="BU2511" s="4"/>
      <c r="BV2511" s="4"/>
      <c r="BW2511" s="4"/>
      <c r="BX2511" s="4"/>
      <c r="BY2511" s="4"/>
      <c r="BZ2511" s="4"/>
      <c r="CA2511" s="4"/>
      <c r="CB2511" s="4"/>
      <c r="CC2511" s="4"/>
      <c r="CD2511" s="4"/>
      <c r="CE2511" s="4"/>
      <c r="CF2511" s="4"/>
      <c r="CG2511" s="4"/>
      <c r="CH2511" s="4"/>
      <c r="CI2511" s="4"/>
      <c r="CJ2511" s="4"/>
      <c r="CK2511" s="4"/>
      <c r="CL2511" s="4"/>
      <c r="CM2511" s="4"/>
    </row>
    <row r="2512" ht="14.25" customHeight="1">
      <c r="A2512" s="1"/>
      <c r="B2512" s="103" t="str">
        <f t="shared" si="4"/>
        <v>Thêm</v>
      </c>
      <c r="C2512" s="4"/>
      <c r="D2512" s="4"/>
      <c r="E2512" s="4"/>
      <c r="F2512" s="4"/>
      <c r="G2512" s="4"/>
      <c r="H2512" s="4"/>
      <c r="I2512" s="4"/>
      <c r="J2512" s="4"/>
      <c r="K2512" s="4"/>
      <c r="L2512" s="4"/>
      <c r="M2512" s="4"/>
      <c r="N2512" s="4"/>
      <c r="O2512" s="4"/>
      <c r="P2512" s="4"/>
      <c r="Q2512" s="4"/>
      <c r="R2512" s="4"/>
      <c r="S2512" s="4"/>
      <c r="T2512" s="4"/>
      <c r="U2512" s="4"/>
      <c r="V2512" s="4"/>
      <c r="W2512" s="4"/>
      <c r="X2512" s="4"/>
      <c r="Y2512" s="4"/>
      <c r="Z2512" s="4"/>
      <c r="AA2512" s="4"/>
      <c r="AB2512" s="4"/>
      <c r="AC2512" s="4"/>
      <c r="AD2512" s="20"/>
      <c r="AE2512" s="4"/>
      <c r="AF2512" s="4"/>
      <c r="AG2512" s="4"/>
      <c r="AH2512" s="4"/>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c r="BI2512" s="4"/>
      <c r="BJ2512" s="243" t="str">
        <f t="shared" si="191"/>
        <v/>
      </c>
      <c r="BK2512" s="4"/>
      <c r="BL2512" s="4"/>
      <c r="BM2512" s="4"/>
      <c r="BN2512" s="4"/>
      <c r="BO2512" s="4"/>
      <c r="BP2512" s="4"/>
      <c r="BQ2512" s="4"/>
      <c r="BR2512" s="4"/>
      <c r="BS2512" s="4"/>
      <c r="BT2512" s="4"/>
      <c r="BU2512" s="4"/>
      <c r="BV2512" s="4"/>
      <c r="BW2512" s="4"/>
      <c r="BX2512" s="4"/>
      <c r="BY2512" s="4"/>
      <c r="BZ2512" s="4"/>
      <c r="CA2512" s="4"/>
      <c r="CB2512" s="4"/>
      <c r="CC2512" s="4"/>
      <c r="CD2512" s="4"/>
      <c r="CE2512" s="4"/>
      <c r="CF2512" s="4"/>
      <c r="CG2512" s="4"/>
      <c r="CH2512" s="4"/>
      <c r="CI2512" s="4"/>
      <c r="CJ2512" s="4"/>
      <c r="CK2512" s="4"/>
      <c r="CL2512" s="4"/>
      <c r="CM2512" s="4"/>
    </row>
    <row r="2513" ht="14.25" customHeight="1">
      <c r="A2513" s="1"/>
      <c r="B2513" s="103" t="str">
        <f t="shared" si="4"/>
        <v>Thêm</v>
      </c>
      <c r="C2513" s="4"/>
      <c r="D2513" s="4"/>
      <c r="E2513" s="4"/>
      <c r="F2513" s="4"/>
      <c r="G2513" s="4"/>
      <c r="H2513" s="4"/>
      <c r="I2513" s="4"/>
      <c r="J2513" s="4"/>
      <c r="K2513" s="4"/>
      <c r="L2513" s="4"/>
      <c r="M2513" s="4"/>
      <c r="N2513" s="4"/>
      <c r="O2513" s="4"/>
      <c r="P2513" s="4"/>
      <c r="Q2513" s="4"/>
      <c r="R2513" s="4"/>
      <c r="S2513" s="4"/>
      <c r="T2513" s="4"/>
      <c r="U2513" s="4"/>
      <c r="V2513" s="4"/>
      <c r="W2513" s="4"/>
      <c r="X2513" s="4"/>
      <c r="Y2513" s="4"/>
      <c r="Z2513" s="4"/>
      <c r="AA2513" s="4"/>
      <c r="AB2513" s="4"/>
      <c r="AC2513" s="4"/>
      <c r="AD2513" s="20"/>
      <c r="AE2513" s="4"/>
      <c r="AF2513" s="4"/>
      <c r="AG2513" s="4"/>
      <c r="AH2513" s="4"/>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c r="BI2513" s="4"/>
      <c r="BJ2513" s="243" t="str">
        <f t="shared" si="191"/>
        <v/>
      </c>
      <c r="BK2513" s="4"/>
      <c r="BL2513" s="4"/>
      <c r="BM2513" s="4"/>
      <c r="BN2513" s="4"/>
      <c r="BO2513" s="4"/>
      <c r="BP2513" s="4"/>
      <c r="BQ2513" s="4"/>
      <c r="BR2513" s="4"/>
      <c r="BS2513" s="4"/>
      <c r="BT2513" s="4"/>
      <c r="BU2513" s="4"/>
      <c r="BV2513" s="4"/>
      <c r="BW2513" s="4"/>
      <c r="BX2513" s="4"/>
      <c r="BY2513" s="4"/>
      <c r="BZ2513" s="4"/>
      <c r="CA2513" s="4"/>
      <c r="CB2513" s="4"/>
      <c r="CC2513" s="4"/>
      <c r="CD2513" s="4"/>
      <c r="CE2513" s="4"/>
      <c r="CF2513" s="4"/>
      <c r="CG2513" s="4"/>
      <c r="CH2513" s="4"/>
      <c r="CI2513" s="4"/>
      <c r="CJ2513" s="4"/>
      <c r="CK2513" s="4"/>
      <c r="CL2513" s="4"/>
      <c r="CM2513" s="4"/>
    </row>
    <row r="2514" ht="14.25" customHeight="1">
      <c r="A2514" s="1"/>
      <c r="B2514" s="103" t="str">
        <f t="shared" si="4"/>
        <v>Thêm</v>
      </c>
      <c r="C2514" s="4"/>
      <c r="D2514" s="4"/>
      <c r="E2514" s="4"/>
      <c r="F2514" s="4"/>
      <c r="G2514" s="4"/>
      <c r="H2514" s="4"/>
      <c r="I2514" s="4"/>
      <c r="J2514" s="4"/>
      <c r="K2514" s="4"/>
      <c r="L2514" s="4"/>
      <c r="M2514" s="4"/>
      <c r="N2514" s="4"/>
      <c r="O2514" s="4"/>
      <c r="P2514" s="4"/>
      <c r="Q2514" s="4"/>
      <c r="R2514" s="4"/>
      <c r="S2514" s="4"/>
      <c r="T2514" s="4"/>
      <c r="U2514" s="4"/>
      <c r="V2514" s="4"/>
      <c r="W2514" s="4"/>
      <c r="X2514" s="4"/>
      <c r="Y2514" s="4"/>
      <c r="Z2514" s="4"/>
      <c r="AA2514" s="4"/>
      <c r="AB2514" s="4"/>
      <c r="AC2514" s="4"/>
      <c r="AD2514" s="20"/>
      <c r="AE2514" s="4"/>
      <c r="AF2514" s="4"/>
      <c r="AG2514" s="4"/>
      <c r="AH2514" s="4"/>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c r="BI2514" s="4"/>
      <c r="BJ2514" s="243" t="str">
        <f t="shared" si="191"/>
        <v/>
      </c>
      <c r="BK2514" s="4"/>
      <c r="BL2514" s="4"/>
      <c r="BM2514" s="4"/>
      <c r="BN2514" s="4"/>
      <c r="BO2514" s="4"/>
      <c r="BP2514" s="4"/>
      <c r="BQ2514" s="4"/>
      <c r="BR2514" s="4"/>
      <c r="BS2514" s="4"/>
      <c r="BT2514" s="4"/>
      <c r="BU2514" s="4"/>
      <c r="BV2514" s="4"/>
      <c r="BW2514" s="4"/>
      <c r="BX2514" s="4"/>
      <c r="BY2514" s="4"/>
      <c r="BZ2514" s="4"/>
      <c r="CA2514" s="4"/>
      <c r="CB2514" s="4"/>
      <c r="CC2514" s="4"/>
      <c r="CD2514" s="4"/>
      <c r="CE2514" s="4"/>
      <c r="CF2514" s="4"/>
      <c r="CG2514" s="4"/>
      <c r="CH2514" s="4"/>
      <c r="CI2514" s="4"/>
      <c r="CJ2514" s="4"/>
      <c r="CK2514" s="4"/>
      <c r="CL2514" s="4"/>
      <c r="CM2514" s="4"/>
    </row>
    <row r="2515" ht="14.25" customHeight="1">
      <c r="A2515" s="1"/>
      <c r="B2515" s="103" t="str">
        <f t="shared" si="4"/>
        <v>Thêm</v>
      </c>
      <c r="C2515" s="4"/>
      <c r="D2515" s="4"/>
      <c r="E2515" s="4"/>
      <c r="F2515" s="4"/>
      <c r="G2515" s="4"/>
      <c r="H2515" s="4"/>
      <c r="I2515" s="4"/>
      <c r="J2515" s="4"/>
      <c r="K2515" s="4"/>
      <c r="L2515" s="4"/>
      <c r="M2515" s="4"/>
      <c r="N2515" s="4"/>
      <c r="O2515" s="4"/>
      <c r="P2515" s="4"/>
      <c r="Q2515" s="4"/>
      <c r="R2515" s="4"/>
      <c r="S2515" s="4"/>
      <c r="T2515" s="4"/>
      <c r="U2515" s="4"/>
      <c r="V2515" s="4"/>
      <c r="W2515" s="4"/>
      <c r="X2515" s="4"/>
      <c r="Y2515" s="4"/>
      <c r="Z2515" s="4"/>
      <c r="AA2515" s="4"/>
      <c r="AB2515" s="4"/>
      <c r="AC2515" s="4"/>
      <c r="AD2515" s="20"/>
      <c r="AE2515" s="4"/>
      <c r="AF2515" s="4"/>
      <c r="AG2515" s="4"/>
      <c r="AH2515" s="4"/>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c r="BI2515" s="4"/>
      <c r="BJ2515" s="243" t="str">
        <f t="shared" si="191"/>
        <v/>
      </c>
      <c r="BK2515" s="4"/>
      <c r="BL2515" s="4"/>
      <c r="BM2515" s="4"/>
      <c r="BN2515" s="4"/>
      <c r="BO2515" s="4"/>
      <c r="BP2515" s="4"/>
      <c r="BQ2515" s="4"/>
      <c r="BR2515" s="4"/>
      <c r="BS2515" s="4"/>
      <c r="BT2515" s="4"/>
      <c r="BU2515" s="4"/>
      <c r="BV2515" s="4"/>
      <c r="BW2515" s="4"/>
      <c r="BX2515" s="4"/>
      <c r="BY2515" s="4"/>
      <c r="BZ2515" s="4"/>
      <c r="CA2515" s="4"/>
      <c r="CB2515" s="4"/>
      <c r="CC2515" s="4"/>
      <c r="CD2515" s="4"/>
      <c r="CE2515" s="4"/>
      <c r="CF2515" s="4"/>
      <c r="CG2515" s="4"/>
      <c r="CH2515" s="4"/>
      <c r="CI2515" s="4"/>
      <c r="CJ2515" s="4"/>
      <c r="CK2515" s="4"/>
      <c r="CL2515" s="4"/>
      <c r="CM2515" s="4"/>
    </row>
    <row r="2516" ht="14.25" customHeight="1">
      <c r="A2516" s="1"/>
      <c r="B2516" s="103" t="str">
        <f t="shared" si="4"/>
        <v>Thêm</v>
      </c>
      <c r="C2516" s="4"/>
      <c r="D2516" s="4"/>
      <c r="E2516" s="4"/>
      <c r="F2516" s="4"/>
      <c r="G2516" s="4"/>
      <c r="H2516" s="4"/>
      <c r="I2516" s="4"/>
      <c r="J2516" s="4"/>
      <c r="K2516" s="4"/>
      <c r="L2516" s="4"/>
      <c r="M2516" s="4"/>
      <c r="N2516" s="4"/>
      <c r="O2516" s="4"/>
      <c r="P2516" s="4"/>
      <c r="Q2516" s="4"/>
      <c r="R2516" s="4"/>
      <c r="S2516" s="4"/>
      <c r="T2516" s="4"/>
      <c r="U2516" s="4"/>
      <c r="V2516" s="4"/>
      <c r="W2516" s="4"/>
      <c r="X2516" s="4"/>
      <c r="Y2516" s="4"/>
      <c r="Z2516" s="4"/>
      <c r="AA2516" s="4"/>
      <c r="AB2516" s="4"/>
      <c r="AC2516" s="4"/>
      <c r="AD2516" s="20"/>
      <c r="AE2516" s="4"/>
      <c r="AF2516" s="4"/>
      <c r="AG2516" s="4"/>
      <c r="AH2516" s="4"/>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c r="BI2516" s="4"/>
      <c r="BJ2516" s="243" t="str">
        <f t="shared" si="191"/>
        <v/>
      </c>
      <c r="BK2516" s="4"/>
      <c r="BL2516" s="4"/>
      <c r="BM2516" s="4"/>
      <c r="BN2516" s="4"/>
      <c r="BO2516" s="4"/>
      <c r="BP2516" s="4"/>
      <c r="BQ2516" s="4"/>
      <c r="BR2516" s="4"/>
      <c r="BS2516" s="4"/>
      <c r="BT2516" s="4"/>
      <c r="BU2516" s="4"/>
      <c r="BV2516" s="4"/>
      <c r="BW2516" s="4"/>
      <c r="BX2516" s="4"/>
      <c r="BY2516" s="4"/>
      <c r="BZ2516" s="4"/>
      <c r="CA2516" s="4"/>
      <c r="CB2516" s="4"/>
      <c r="CC2516" s="4"/>
      <c r="CD2516" s="4"/>
      <c r="CE2516" s="4"/>
      <c r="CF2516" s="4"/>
      <c r="CG2516" s="4"/>
      <c r="CH2516" s="4"/>
      <c r="CI2516" s="4"/>
      <c r="CJ2516" s="4"/>
      <c r="CK2516" s="4"/>
      <c r="CL2516" s="4"/>
      <c r="CM2516" s="4"/>
    </row>
    <row r="2517" ht="14.25" customHeight="1">
      <c r="A2517" s="1"/>
      <c r="B2517" s="103" t="str">
        <f t="shared" si="4"/>
        <v>Thêm</v>
      </c>
      <c r="C2517" s="4"/>
      <c r="D2517" s="4"/>
      <c r="E2517" s="4"/>
      <c r="F2517" s="4"/>
      <c r="G2517" s="4"/>
      <c r="H2517" s="4"/>
      <c r="I2517" s="4"/>
      <c r="J2517" s="4"/>
      <c r="K2517" s="4"/>
      <c r="L2517" s="4"/>
      <c r="M2517" s="4"/>
      <c r="N2517" s="4"/>
      <c r="O2517" s="4"/>
      <c r="P2517" s="4"/>
      <c r="Q2517" s="4"/>
      <c r="R2517" s="4"/>
      <c r="S2517" s="4"/>
      <c r="T2517" s="4"/>
      <c r="U2517" s="4"/>
      <c r="V2517" s="4"/>
      <c r="W2517" s="4"/>
      <c r="X2517" s="4"/>
      <c r="Y2517" s="4"/>
      <c r="Z2517" s="4"/>
      <c r="AA2517" s="4"/>
      <c r="AB2517" s="4"/>
      <c r="AC2517" s="4"/>
      <c r="AD2517" s="20"/>
      <c r="AE2517" s="4"/>
      <c r="AF2517" s="4"/>
      <c r="AG2517" s="4"/>
      <c r="AH2517" s="4"/>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c r="BI2517" s="4"/>
      <c r="BJ2517" s="243" t="str">
        <f t="shared" si="191"/>
        <v/>
      </c>
      <c r="BK2517" s="4"/>
      <c r="BL2517" s="4"/>
      <c r="BM2517" s="4"/>
      <c r="BN2517" s="4"/>
      <c r="BO2517" s="4"/>
      <c r="BP2517" s="4"/>
      <c r="BQ2517" s="4"/>
      <c r="BR2517" s="4"/>
      <c r="BS2517" s="4"/>
      <c r="BT2517" s="4"/>
      <c r="BU2517" s="4"/>
      <c r="BV2517" s="4"/>
      <c r="BW2517" s="4"/>
      <c r="BX2517" s="4"/>
      <c r="BY2517" s="4"/>
      <c r="BZ2517" s="4"/>
      <c r="CA2517" s="4"/>
      <c r="CB2517" s="4"/>
      <c r="CC2517" s="4"/>
      <c r="CD2517" s="4"/>
      <c r="CE2517" s="4"/>
      <c r="CF2517" s="4"/>
      <c r="CG2517" s="4"/>
      <c r="CH2517" s="4"/>
      <c r="CI2517" s="4"/>
      <c r="CJ2517" s="4"/>
      <c r="CK2517" s="4"/>
      <c r="CL2517" s="4"/>
      <c r="CM2517" s="4"/>
    </row>
    <row r="2518" ht="14.25" customHeight="1">
      <c r="A2518" s="1"/>
      <c r="B2518" s="103" t="str">
        <f t="shared" si="4"/>
        <v>Thêm</v>
      </c>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c r="AA2518" s="4"/>
      <c r="AB2518" s="4"/>
      <c r="AC2518" s="4"/>
      <c r="AD2518" s="20"/>
      <c r="AE2518" s="4"/>
      <c r="AF2518" s="4"/>
      <c r="AG2518" s="4"/>
      <c r="AH2518" s="4"/>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c r="BI2518" s="4"/>
      <c r="BJ2518" s="243" t="str">
        <f t="shared" si="191"/>
        <v/>
      </c>
      <c r="BK2518" s="4"/>
      <c r="BL2518" s="4"/>
      <c r="BM2518" s="4"/>
      <c r="BN2518" s="4"/>
      <c r="BO2518" s="4"/>
      <c r="BP2518" s="4"/>
      <c r="BQ2518" s="4"/>
      <c r="BR2518" s="4"/>
      <c r="BS2518" s="4"/>
      <c r="BT2518" s="4"/>
      <c r="BU2518" s="4"/>
      <c r="BV2518" s="4"/>
      <c r="BW2518" s="4"/>
      <c r="BX2518" s="4"/>
      <c r="BY2518" s="4"/>
      <c r="BZ2518" s="4"/>
      <c r="CA2518" s="4"/>
      <c r="CB2518" s="4"/>
      <c r="CC2518" s="4"/>
      <c r="CD2518" s="4"/>
      <c r="CE2518" s="4"/>
      <c r="CF2518" s="4"/>
      <c r="CG2518" s="4"/>
      <c r="CH2518" s="4"/>
      <c r="CI2518" s="4"/>
      <c r="CJ2518" s="4"/>
      <c r="CK2518" s="4"/>
      <c r="CL2518" s="4"/>
      <c r="CM2518" s="4"/>
    </row>
    <row r="2519" ht="14.25" customHeight="1">
      <c r="A2519" s="1"/>
      <c r="B2519" s="103" t="str">
        <f t="shared" si="4"/>
        <v>Thêm</v>
      </c>
      <c r="C2519" s="4"/>
      <c r="D2519" s="4"/>
      <c r="E2519" s="4"/>
      <c r="F2519" s="4"/>
      <c r="G2519" s="4"/>
      <c r="H2519" s="4"/>
      <c r="I2519" s="4"/>
      <c r="J2519" s="4"/>
      <c r="K2519" s="4"/>
      <c r="L2519" s="4"/>
      <c r="M2519" s="4"/>
      <c r="N2519" s="4"/>
      <c r="O2519" s="4"/>
      <c r="P2519" s="4"/>
      <c r="Q2519" s="4"/>
      <c r="R2519" s="4"/>
      <c r="S2519" s="4"/>
      <c r="T2519" s="4"/>
      <c r="U2519" s="4"/>
      <c r="V2519" s="4"/>
      <c r="W2519" s="4"/>
      <c r="X2519" s="4"/>
      <c r="Y2519" s="4"/>
      <c r="Z2519" s="4"/>
      <c r="AA2519" s="4"/>
      <c r="AB2519" s="4"/>
      <c r="AC2519" s="4"/>
      <c r="AD2519" s="20"/>
      <c r="AE2519" s="4"/>
      <c r="AF2519" s="4"/>
      <c r="AG2519" s="4"/>
      <c r="AH2519" s="4"/>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4"/>
      <c r="BH2519" s="4"/>
      <c r="BI2519" s="4"/>
      <c r="BJ2519" s="243" t="str">
        <f t="shared" si="191"/>
        <v/>
      </c>
      <c r="BK2519" s="4"/>
      <c r="BL2519" s="4"/>
      <c r="BM2519" s="4"/>
      <c r="BN2519" s="4"/>
      <c r="BO2519" s="4"/>
      <c r="BP2519" s="4"/>
      <c r="BQ2519" s="4"/>
      <c r="BR2519" s="4"/>
      <c r="BS2519" s="4"/>
      <c r="BT2519" s="4"/>
      <c r="BU2519" s="4"/>
      <c r="BV2519" s="4"/>
      <c r="BW2519" s="4"/>
      <c r="BX2519" s="4"/>
      <c r="BY2519" s="4"/>
      <c r="BZ2519" s="4"/>
      <c r="CA2519" s="4"/>
      <c r="CB2519" s="4"/>
      <c r="CC2519" s="4"/>
      <c r="CD2519" s="4"/>
      <c r="CE2519" s="4"/>
      <c r="CF2519" s="4"/>
      <c r="CG2519" s="4"/>
      <c r="CH2519" s="4"/>
      <c r="CI2519" s="4"/>
      <c r="CJ2519" s="4"/>
      <c r="CK2519" s="4"/>
      <c r="CL2519" s="4"/>
      <c r="CM2519" s="4"/>
    </row>
    <row r="2520" ht="14.25" customHeight="1">
      <c r="A2520" s="1"/>
      <c r="B2520" s="103" t="str">
        <f t="shared" si="4"/>
        <v>Thêm</v>
      </c>
      <c r="C2520" s="4"/>
      <c r="D2520" s="4"/>
      <c r="E2520" s="4"/>
      <c r="F2520" s="4"/>
      <c r="G2520" s="4"/>
      <c r="H2520" s="4"/>
      <c r="I2520" s="4"/>
      <c r="J2520" s="4"/>
      <c r="K2520" s="4"/>
      <c r="L2520" s="4"/>
      <c r="M2520" s="4"/>
      <c r="N2520" s="4"/>
      <c r="O2520" s="4"/>
      <c r="P2520" s="4"/>
      <c r="Q2520" s="4"/>
      <c r="R2520" s="4"/>
      <c r="S2520" s="4"/>
      <c r="T2520" s="4"/>
      <c r="U2520" s="4"/>
      <c r="V2520" s="4"/>
      <c r="W2520" s="4"/>
      <c r="X2520" s="4"/>
      <c r="Y2520" s="4"/>
      <c r="Z2520" s="4"/>
      <c r="AA2520" s="4"/>
      <c r="AB2520" s="4"/>
      <c r="AC2520" s="4"/>
      <c r="AD2520" s="20"/>
      <c r="AE2520" s="4"/>
      <c r="AF2520" s="4"/>
      <c r="AG2520" s="4"/>
      <c r="AH2520" s="4"/>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c r="BI2520" s="4"/>
      <c r="BJ2520" s="243" t="str">
        <f t="shared" si="191"/>
        <v/>
      </c>
      <c r="BK2520" s="4"/>
      <c r="BL2520" s="4"/>
      <c r="BM2520" s="4"/>
      <c r="BN2520" s="4"/>
      <c r="BO2520" s="4"/>
      <c r="BP2520" s="4"/>
      <c r="BQ2520" s="4"/>
      <c r="BR2520" s="4"/>
      <c r="BS2520" s="4"/>
      <c r="BT2520" s="4"/>
      <c r="BU2520" s="4"/>
      <c r="BV2520" s="4"/>
      <c r="BW2520" s="4"/>
      <c r="BX2520" s="4"/>
      <c r="BY2520" s="4"/>
      <c r="BZ2520" s="4"/>
      <c r="CA2520" s="4"/>
      <c r="CB2520" s="4"/>
      <c r="CC2520" s="4"/>
      <c r="CD2520" s="4"/>
      <c r="CE2520" s="4"/>
      <c r="CF2520" s="4"/>
      <c r="CG2520" s="4"/>
      <c r="CH2520" s="4"/>
      <c r="CI2520" s="4"/>
      <c r="CJ2520" s="4"/>
      <c r="CK2520" s="4"/>
      <c r="CL2520" s="4"/>
      <c r="CM2520" s="4"/>
    </row>
    <row r="2521" ht="14.25" customHeight="1">
      <c r="A2521" s="1"/>
      <c r="B2521" s="103" t="str">
        <f t="shared" si="4"/>
        <v>Thêm</v>
      </c>
      <c r="C2521" s="4"/>
      <c r="D2521" s="4"/>
      <c r="E2521" s="4"/>
      <c r="F2521" s="4"/>
      <c r="G2521" s="4"/>
      <c r="H2521" s="4"/>
      <c r="I2521" s="4"/>
      <c r="J2521" s="4"/>
      <c r="K2521" s="4"/>
      <c r="L2521" s="4"/>
      <c r="M2521" s="4"/>
      <c r="N2521" s="4"/>
      <c r="O2521" s="4"/>
      <c r="P2521" s="4"/>
      <c r="Q2521" s="4"/>
      <c r="R2521" s="4"/>
      <c r="S2521" s="4"/>
      <c r="T2521" s="4"/>
      <c r="U2521" s="4"/>
      <c r="V2521" s="4"/>
      <c r="W2521" s="4"/>
      <c r="X2521" s="4"/>
      <c r="Y2521" s="4"/>
      <c r="Z2521" s="4"/>
      <c r="AA2521" s="4"/>
      <c r="AB2521" s="4"/>
      <c r="AC2521" s="4"/>
      <c r="AD2521" s="20"/>
      <c r="AE2521" s="4"/>
      <c r="AF2521" s="4"/>
      <c r="AG2521" s="4"/>
      <c r="AH2521" s="4"/>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4"/>
      <c r="BH2521" s="4"/>
      <c r="BI2521" s="4"/>
      <c r="BJ2521" s="243" t="str">
        <f t="shared" si="191"/>
        <v/>
      </c>
      <c r="BK2521" s="4"/>
      <c r="BL2521" s="4"/>
      <c r="BM2521" s="4"/>
      <c r="BN2521" s="4"/>
      <c r="BO2521" s="4"/>
      <c r="BP2521" s="4"/>
      <c r="BQ2521" s="4"/>
      <c r="BR2521" s="4"/>
      <c r="BS2521" s="4"/>
      <c r="BT2521" s="4"/>
      <c r="BU2521" s="4"/>
      <c r="BV2521" s="4"/>
      <c r="BW2521" s="4"/>
      <c r="BX2521" s="4"/>
      <c r="BY2521" s="4"/>
      <c r="BZ2521" s="4"/>
      <c r="CA2521" s="4"/>
      <c r="CB2521" s="4"/>
      <c r="CC2521" s="4"/>
      <c r="CD2521" s="4"/>
      <c r="CE2521" s="4"/>
      <c r="CF2521" s="4"/>
      <c r="CG2521" s="4"/>
      <c r="CH2521" s="4"/>
      <c r="CI2521" s="4"/>
      <c r="CJ2521" s="4"/>
      <c r="CK2521" s="4"/>
      <c r="CL2521" s="4"/>
      <c r="CM2521" s="4"/>
    </row>
    <row r="2522" ht="14.25" customHeight="1">
      <c r="A2522" s="1"/>
      <c r="B2522" s="103" t="str">
        <f t="shared" si="4"/>
        <v>Thêm</v>
      </c>
      <c r="C2522" s="4"/>
      <c r="D2522" s="4"/>
      <c r="E2522" s="4"/>
      <c r="F2522" s="4"/>
      <c r="G2522" s="4"/>
      <c r="H2522" s="4"/>
      <c r="I2522" s="4"/>
      <c r="J2522" s="4"/>
      <c r="K2522" s="4"/>
      <c r="L2522" s="4"/>
      <c r="M2522" s="4"/>
      <c r="N2522" s="4"/>
      <c r="O2522" s="4"/>
      <c r="P2522" s="4"/>
      <c r="Q2522" s="4"/>
      <c r="R2522" s="4"/>
      <c r="S2522" s="4"/>
      <c r="T2522" s="4"/>
      <c r="U2522" s="4"/>
      <c r="V2522" s="4"/>
      <c r="W2522" s="4"/>
      <c r="X2522" s="4"/>
      <c r="Y2522" s="4"/>
      <c r="Z2522" s="4"/>
      <c r="AA2522" s="4"/>
      <c r="AB2522" s="4"/>
      <c r="AC2522" s="4"/>
      <c r="AD2522" s="20"/>
      <c r="AE2522" s="4"/>
      <c r="AF2522" s="4"/>
      <c r="AG2522" s="4"/>
      <c r="AH2522" s="4"/>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4"/>
      <c r="BH2522" s="4"/>
      <c r="BI2522" s="4"/>
      <c r="BJ2522" s="243" t="str">
        <f t="shared" si="191"/>
        <v/>
      </c>
      <c r="BK2522" s="4"/>
      <c r="BL2522" s="4"/>
      <c r="BM2522" s="4"/>
      <c r="BN2522" s="4"/>
      <c r="BO2522" s="4"/>
      <c r="BP2522" s="4"/>
      <c r="BQ2522" s="4"/>
      <c r="BR2522" s="4"/>
      <c r="BS2522" s="4"/>
      <c r="BT2522" s="4"/>
      <c r="BU2522" s="4"/>
      <c r="BV2522" s="4"/>
      <c r="BW2522" s="4"/>
      <c r="BX2522" s="4"/>
      <c r="BY2522" s="4"/>
      <c r="BZ2522" s="4"/>
      <c r="CA2522" s="4"/>
      <c r="CB2522" s="4"/>
      <c r="CC2522" s="4"/>
      <c r="CD2522" s="4"/>
      <c r="CE2522" s="4"/>
      <c r="CF2522" s="4"/>
      <c r="CG2522" s="4"/>
      <c r="CH2522" s="4"/>
      <c r="CI2522" s="4"/>
      <c r="CJ2522" s="4"/>
      <c r="CK2522" s="4"/>
      <c r="CL2522" s="4"/>
      <c r="CM2522" s="4"/>
    </row>
    <row r="2523" ht="14.25" customHeight="1">
      <c r="A2523" s="1"/>
      <c r="B2523" s="103" t="str">
        <f t="shared" si="4"/>
        <v>Thêm</v>
      </c>
      <c r="C2523" s="4"/>
      <c r="D2523" s="4"/>
      <c r="E2523" s="4"/>
      <c r="F2523" s="4"/>
      <c r="G2523" s="4"/>
      <c r="H2523" s="4"/>
      <c r="I2523" s="4"/>
      <c r="J2523" s="4"/>
      <c r="K2523" s="4"/>
      <c r="L2523" s="4"/>
      <c r="M2523" s="4"/>
      <c r="N2523" s="4"/>
      <c r="O2523" s="4"/>
      <c r="P2523" s="4"/>
      <c r="Q2523" s="4"/>
      <c r="R2523" s="4"/>
      <c r="S2523" s="4"/>
      <c r="T2523" s="4"/>
      <c r="U2523" s="4"/>
      <c r="V2523" s="4"/>
      <c r="W2523" s="4"/>
      <c r="X2523" s="4"/>
      <c r="Y2523" s="4"/>
      <c r="Z2523" s="4"/>
      <c r="AA2523" s="4"/>
      <c r="AB2523" s="4"/>
      <c r="AC2523" s="4"/>
      <c r="AD2523" s="20"/>
      <c r="AE2523" s="4"/>
      <c r="AF2523" s="4"/>
      <c r="AG2523" s="4"/>
      <c r="AH2523" s="4"/>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4"/>
      <c r="BH2523" s="4"/>
      <c r="BI2523" s="4"/>
      <c r="BJ2523" s="243" t="str">
        <f t="shared" si="191"/>
        <v/>
      </c>
      <c r="BK2523" s="4"/>
      <c r="BL2523" s="4"/>
      <c r="BM2523" s="4"/>
      <c r="BN2523" s="4"/>
      <c r="BO2523" s="4"/>
      <c r="BP2523" s="4"/>
      <c r="BQ2523" s="4"/>
      <c r="BR2523" s="4"/>
      <c r="BS2523" s="4"/>
      <c r="BT2523" s="4"/>
      <c r="BU2523" s="4"/>
      <c r="BV2523" s="4"/>
      <c r="BW2523" s="4"/>
      <c r="BX2523" s="4"/>
      <c r="BY2523" s="4"/>
      <c r="BZ2523" s="4"/>
      <c r="CA2523" s="4"/>
      <c r="CB2523" s="4"/>
      <c r="CC2523" s="4"/>
      <c r="CD2523" s="4"/>
      <c r="CE2523" s="4"/>
      <c r="CF2523" s="4"/>
      <c r="CG2523" s="4"/>
      <c r="CH2523" s="4"/>
      <c r="CI2523" s="4"/>
      <c r="CJ2523" s="4"/>
      <c r="CK2523" s="4"/>
      <c r="CL2523" s="4"/>
      <c r="CM2523" s="4"/>
    </row>
    <row r="2524" ht="14.25" customHeight="1">
      <c r="A2524" s="1"/>
      <c r="B2524" s="103" t="str">
        <f t="shared" si="4"/>
        <v>Thêm</v>
      </c>
      <c r="C2524" s="4"/>
      <c r="D2524" s="4"/>
      <c r="E2524" s="4"/>
      <c r="F2524" s="4"/>
      <c r="G2524" s="4"/>
      <c r="H2524" s="4"/>
      <c r="I2524" s="4"/>
      <c r="J2524" s="4"/>
      <c r="K2524" s="4"/>
      <c r="L2524" s="4"/>
      <c r="M2524" s="4"/>
      <c r="N2524" s="4"/>
      <c r="O2524" s="4"/>
      <c r="P2524" s="4"/>
      <c r="Q2524" s="4"/>
      <c r="R2524" s="4"/>
      <c r="S2524" s="4"/>
      <c r="T2524" s="4"/>
      <c r="U2524" s="4"/>
      <c r="V2524" s="4"/>
      <c r="W2524" s="4"/>
      <c r="X2524" s="4"/>
      <c r="Y2524" s="4"/>
      <c r="Z2524" s="4"/>
      <c r="AA2524" s="4"/>
      <c r="AB2524" s="4"/>
      <c r="AC2524" s="4"/>
      <c r="AD2524" s="20"/>
      <c r="AE2524" s="4"/>
      <c r="AF2524" s="4"/>
      <c r="AG2524" s="4"/>
      <c r="AH2524" s="4"/>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4"/>
      <c r="BH2524" s="4"/>
      <c r="BI2524" s="4"/>
      <c r="BJ2524" s="243" t="str">
        <f t="shared" si="191"/>
        <v/>
      </c>
      <c r="BK2524" s="4"/>
      <c r="BL2524" s="4"/>
      <c r="BM2524" s="4"/>
      <c r="BN2524" s="4"/>
      <c r="BO2524" s="4"/>
      <c r="BP2524" s="4"/>
      <c r="BQ2524" s="4"/>
      <c r="BR2524" s="4"/>
      <c r="BS2524" s="4"/>
      <c r="BT2524" s="4"/>
      <c r="BU2524" s="4"/>
      <c r="BV2524" s="4"/>
      <c r="BW2524" s="4"/>
      <c r="BX2524" s="4"/>
      <c r="BY2524" s="4"/>
      <c r="BZ2524" s="4"/>
      <c r="CA2524" s="4"/>
      <c r="CB2524" s="4"/>
      <c r="CC2524" s="4"/>
      <c r="CD2524" s="4"/>
      <c r="CE2524" s="4"/>
      <c r="CF2524" s="4"/>
      <c r="CG2524" s="4"/>
      <c r="CH2524" s="4"/>
      <c r="CI2524" s="4"/>
      <c r="CJ2524" s="4"/>
      <c r="CK2524" s="4"/>
      <c r="CL2524" s="4"/>
      <c r="CM2524" s="4"/>
    </row>
    <row r="2525" ht="14.25" customHeight="1">
      <c r="A2525" s="1"/>
      <c r="B2525" s="103" t="str">
        <f t="shared" si="4"/>
        <v>Thêm</v>
      </c>
      <c r="C2525" s="4"/>
      <c r="D2525" s="4"/>
      <c r="E2525" s="4"/>
      <c r="F2525" s="4"/>
      <c r="G2525" s="4"/>
      <c r="H2525" s="4"/>
      <c r="I2525" s="4"/>
      <c r="J2525" s="4"/>
      <c r="K2525" s="4"/>
      <c r="L2525" s="4"/>
      <c r="M2525" s="4"/>
      <c r="N2525" s="4"/>
      <c r="O2525" s="4"/>
      <c r="P2525" s="4"/>
      <c r="Q2525" s="4"/>
      <c r="R2525" s="4"/>
      <c r="S2525" s="4"/>
      <c r="T2525" s="4"/>
      <c r="U2525" s="4"/>
      <c r="V2525" s="4"/>
      <c r="W2525" s="4"/>
      <c r="X2525" s="4"/>
      <c r="Y2525" s="4"/>
      <c r="Z2525" s="4"/>
      <c r="AA2525" s="4"/>
      <c r="AB2525" s="4"/>
      <c r="AC2525" s="4"/>
      <c r="AD2525" s="20"/>
      <c r="AE2525" s="4"/>
      <c r="AF2525" s="4"/>
      <c r="AG2525" s="4"/>
      <c r="AH2525" s="4"/>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4"/>
      <c r="BH2525" s="4"/>
      <c r="BI2525" s="4"/>
      <c r="BJ2525" s="243" t="str">
        <f t="shared" si="191"/>
        <v/>
      </c>
      <c r="BK2525" s="4"/>
      <c r="BL2525" s="4"/>
      <c r="BM2525" s="4"/>
      <c r="BN2525" s="4"/>
      <c r="BO2525" s="4"/>
      <c r="BP2525" s="4"/>
      <c r="BQ2525" s="4"/>
      <c r="BR2525" s="4"/>
      <c r="BS2525" s="4"/>
      <c r="BT2525" s="4"/>
      <c r="BU2525" s="4"/>
      <c r="BV2525" s="4"/>
      <c r="BW2525" s="4"/>
      <c r="BX2525" s="4"/>
      <c r="BY2525" s="4"/>
      <c r="BZ2525" s="4"/>
      <c r="CA2525" s="4"/>
      <c r="CB2525" s="4"/>
      <c r="CC2525" s="4"/>
      <c r="CD2525" s="4"/>
      <c r="CE2525" s="4"/>
      <c r="CF2525" s="4"/>
      <c r="CG2525" s="4"/>
      <c r="CH2525" s="4"/>
      <c r="CI2525" s="4"/>
      <c r="CJ2525" s="4"/>
      <c r="CK2525" s="4"/>
      <c r="CL2525" s="4"/>
      <c r="CM2525" s="4"/>
    </row>
    <row r="2526" ht="14.25" customHeight="1">
      <c r="A2526" s="1"/>
      <c r="B2526" s="103" t="str">
        <f t="shared" si="4"/>
        <v>Thêm</v>
      </c>
      <c r="C2526" s="4"/>
      <c r="D2526" s="4"/>
      <c r="E2526" s="4"/>
      <c r="F2526" s="4"/>
      <c r="G2526" s="4"/>
      <c r="H2526" s="4"/>
      <c r="I2526" s="4"/>
      <c r="J2526" s="4"/>
      <c r="K2526" s="4"/>
      <c r="L2526" s="4"/>
      <c r="M2526" s="4"/>
      <c r="N2526" s="4"/>
      <c r="O2526" s="4"/>
      <c r="P2526" s="4"/>
      <c r="Q2526" s="4"/>
      <c r="R2526" s="4"/>
      <c r="S2526" s="4"/>
      <c r="T2526" s="4"/>
      <c r="U2526" s="4"/>
      <c r="V2526" s="4"/>
      <c r="W2526" s="4"/>
      <c r="X2526" s="4"/>
      <c r="Y2526" s="4"/>
      <c r="Z2526" s="4"/>
      <c r="AA2526" s="4"/>
      <c r="AB2526" s="4"/>
      <c r="AC2526" s="4"/>
      <c r="AD2526" s="20"/>
      <c r="AE2526" s="4"/>
      <c r="AF2526" s="4"/>
      <c r="AG2526" s="4"/>
      <c r="AH2526" s="4"/>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c r="BI2526" s="4"/>
      <c r="BJ2526" s="243" t="str">
        <f t="shared" si="191"/>
        <v/>
      </c>
      <c r="BK2526" s="4"/>
      <c r="BL2526" s="4"/>
      <c r="BM2526" s="4"/>
      <c r="BN2526" s="4"/>
      <c r="BO2526" s="4"/>
      <c r="BP2526" s="4"/>
      <c r="BQ2526" s="4"/>
      <c r="BR2526" s="4"/>
      <c r="BS2526" s="4"/>
      <c r="BT2526" s="4"/>
      <c r="BU2526" s="4"/>
      <c r="BV2526" s="4"/>
      <c r="BW2526" s="4"/>
      <c r="BX2526" s="4"/>
      <c r="BY2526" s="4"/>
      <c r="BZ2526" s="4"/>
      <c r="CA2526" s="4"/>
      <c r="CB2526" s="4"/>
      <c r="CC2526" s="4"/>
      <c r="CD2526" s="4"/>
      <c r="CE2526" s="4"/>
      <c r="CF2526" s="4"/>
      <c r="CG2526" s="4"/>
      <c r="CH2526" s="4"/>
      <c r="CI2526" s="4"/>
      <c r="CJ2526" s="4"/>
      <c r="CK2526" s="4"/>
      <c r="CL2526" s="4"/>
      <c r="CM2526" s="4"/>
    </row>
    <row r="2527" ht="14.25" customHeight="1">
      <c r="A2527" s="1"/>
      <c r="B2527" s="103" t="str">
        <f t="shared" si="4"/>
        <v>Thêm</v>
      </c>
      <c r="C2527" s="4"/>
      <c r="D2527" s="4"/>
      <c r="E2527" s="4"/>
      <c r="F2527" s="4"/>
      <c r="G2527" s="4"/>
      <c r="H2527" s="4"/>
      <c r="I2527" s="4"/>
      <c r="J2527" s="4"/>
      <c r="K2527" s="4"/>
      <c r="L2527" s="4"/>
      <c r="M2527" s="4"/>
      <c r="N2527" s="4"/>
      <c r="O2527" s="4"/>
      <c r="P2527" s="4"/>
      <c r="Q2527" s="4"/>
      <c r="R2527" s="4"/>
      <c r="S2527" s="4"/>
      <c r="T2527" s="4"/>
      <c r="U2527" s="4"/>
      <c r="V2527" s="4"/>
      <c r="W2527" s="4"/>
      <c r="X2527" s="4"/>
      <c r="Y2527" s="4"/>
      <c r="Z2527" s="4"/>
      <c r="AA2527" s="4"/>
      <c r="AB2527" s="4"/>
      <c r="AC2527" s="4"/>
      <c r="AD2527" s="20"/>
      <c r="AE2527" s="4"/>
      <c r="AF2527" s="4"/>
      <c r="AG2527" s="4"/>
      <c r="AH2527" s="4"/>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c r="BI2527" s="4"/>
      <c r="BJ2527" s="243" t="str">
        <f t="shared" si="191"/>
        <v/>
      </c>
      <c r="BK2527" s="4"/>
      <c r="BL2527" s="4"/>
      <c r="BM2527" s="4"/>
      <c r="BN2527" s="4"/>
      <c r="BO2527" s="4"/>
      <c r="BP2527" s="4"/>
      <c r="BQ2527" s="4"/>
      <c r="BR2527" s="4"/>
      <c r="BS2527" s="4"/>
      <c r="BT2527" s="4"/>
      <c r="BU2527" s="4"/>
      <c r="BV2527" s="4"/>
      <c r="BW2527" s="4"/>
      <c r="BX2527" s="4"/>
      <c r="BY2527" s="4"/>
      <c r="BZ2527" s="4"/>
      <c r="CA2527" s="4"/>
      <c r="CB2527" s="4"/>
      <c r="CC2527" s="4"/>
      <c r="CD2527" s="4"/>
      <c r="CE2527" s="4"/>
      <c r="CF2527" s="4"/>
      <c r="CG2527" s="4"/>
      <c r="CH2527" s="4"/>
      <c r="CI2527" s="4"/>
      <c r="CJ2527" s="4"/>
      <c r="CK2527" s="4"/>
      <c r="CL2527" s="4"/>
      <c r="CM2527" s="4"/>
    </row>
    <row r="2528" ht="14.25" customHeight="1">
      <c r="A2528" s="1"/>
      <c r="B2528" s="103" t="str">
        <f t="shared" si="4"/>
        <v>Thêm</v>
      </c>
      <c r="C2528" s="4"/>
      <c r="D2528" s="4"/>
      <c r="E2528" s="4"/>
      <c r="F2528" s="4"/>
      <c r="G2528" s="4"/>
      <c r="H2528" s="4"/>
      <c r="I2528" s="4"/>
      <c r="J2528" s="4"/>
      <c r="K2528" s="4"/>
      <c r="L2528" s="4"/>
      <c r="M2528" s="4"/>
      <c r="N2528" s="4"/>
      <c r="O2528" s="4"/>
      <c r="P2528" s="4"/>
      <c r="Q2528" s="4"/>
      <c r="R2528" s="4"/>
      <c r="S2528" s="4"/>
      <c r="T2528" s="4"/>
      <c r="U2528" s="4"/>
      <c r="V2528" s="4"/>
      <c r="W2528" s="4"/>
      <c r="X2528" s="4"/>
      <c r="Y2528" s="4"/>
      <c r="Z2528" s="4"/>
      <c r="AA2528" s="4"/>
      <c r="AB2528" s="4"/>
      <c r="AC2528" s="4"/>
      <c r="AD2528" s="20"/>
      <c r="AE2528" s="4"/>
      <c r="AF2528" s="4"/>
      <c r="AG2528" s="4"/>
      <c r="AH2528" s="4"/>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c r="BI2528" s="4"/>
      <c r="BJ2528" s="243" t="str">
        <f t="shared" si="191"/>
        <v/>
      </c>
      <c r="BK2528" s="4"/>
      <c r="BL2528" s="4"/>
      <c r="BM2528" s="4"/>
      <c r="BN2528" s="4"/>
      <c r="BO2528" s="4"/>
      <c r="BP2528" s="4"/>
      <c r="BQ2528" s="4"/>
      <c r="BR2528" s="4"/>
      <c r="BS2528" s="4"/>
      <c r="BT2528" s="4"/>
      <c r="BU2528" s="4"/>
      <c r="BV2528" s="4"/>
      <c r="BW2528" s="4"/>
      <c r="BX2528" s="4"/>
      <c r="BY2528" s="4"/>
      <c r="BZ2528" s="4"/>
      <c r="CA2528" s="4"/>
      <c r="CB2528" s="4"/>
      <c r="CC2528" s="4"/>
      <c r="CD2528" s="4"/>
      <c r="CE2528" s="4"/>
      <c r="CF2528" s="4"/>
      <c r="CG2528" s="4"/>
      <c r="CH2528" s="4"/>
      <c r="CI2528" s="4"/>
      <c r="CJ2528" s="4"/>
      <c r="CK2528" s="4"/>
      <c r="CL2528" s="4"/>
      <c r="CM2528" s="4"/>
    </row>
    <row r="2529" ht="14.25" customHeight="1">
      <c r="A2529" s="1"/>
      <c r="B2529" s="103" t="str">
        <f t="shared" si="4"/>
        <v>Thêm</v>
      </c>
      <c r="C2529" s="4"/>
      <c r="D2529" s="4"/>
      <c r="E2529" s="4"/>
      <c r="F2529" s="4"/>
      <c r="G2529" s="4"/>
      <c r="H2529" s="4"/>
      <c r="I2529" s="4"/>
      <c r="J2529" s="4"/>
      <c r="K2529" s="4"/>
      <c r="L2529" s="4"/>
      <c r="M2529" s="4"/>
      <c r="N2529" s="4"/>
      <c r="O2529" s="4"/>
      <c r="P2529" s="4"/>
      <c r="Q2529" s="4"/>
      <c r="R2529" s="4"/>
      <c r="S2529" s="4"/>
      <c r="T2529" s="4"/>
      <c r="U2529" s="4"/>
      <c r="V2529" s="4"/>
      <c r="W2529" s="4"/>
      <c r="X2529" s="4"/>
      <c r="Y2529" s="4"/>
      <c r="Z2529" s="4"/>
      <c r="AA2529" s="4"/>
      <c r="AB2529" s="4"/>
      <c r="AC2529" s="4"/>
      <c r="AD2529" s="20"/>
      <c r="AE2529" s="4"/>
      <c r="AF2529" s="4"/>
      <c r="AG2529" s="4"/>
      <c r="AH2529" s="4"/>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4"/>
      <c r="BH2529" s="4"/>
      <c r="BI2529" s="4"/>
      <c r="BJ2529" s="243" t="str">
        <f t="shared" si="191"/>
        <v/>
      </c>
      <c r="BK2529" s="4"/>
      <c r="BL2529" s="4"/>
      <c r="BM2529" s="4"/>
      <c r="BN2529" s="4"/>
      <c r="BO2529" s="4"/>
      <c r="BP2529" s="4"/>
      <c r="BQ2529" s="4"/>
      <c r="BR2529" s="4"/>
      <c r="BS2529" s="4"/>
      <c r="BT2529" s="4"/>
      <c r="BU2529" s="4"/>
      <c r="BV2529" s="4"/>
      <c r="BW2529" s="4"/>
      <c r="BX2529" s="4"/>
      <c r="BY2529" s="4"/>
      <c r="BZ2529" s="4"/>
      <c r="CA2529" s="4"/>
      <c r="CB2529" s="4"/>
      <c r="CC2529" s="4"/>
      <c r="CD2529" s="4"/>
      <c r="CE2529" s="4"/>
      <c r="CF2529" s="4"/>
      <c r="CG2529" s="4"/>
      <c r="CH2529" s="4"/>
      <c r="CI2529" s="4"/>
      <c r="CJ2529" s="4"/>
      <c r="CK2529" s="4"/>
      <c r="CL2529" s="4"/>
      <c r="CM2529" s="4"/>
    </row>
    <row r="2530" ht="14.25" customHeight="1">
      <c r="A2530" s="1"/>
      <c r="B2530" s="103" t="str">
        <f t="shared" si="4"/>
        <v>Thêm</v>
      </c>
      <c r="C2530" s="4"/>
      <c r="D2530" s="4"/>
      <c r="E2530" s="4"/>
      <c r="F2530" s="4"/>
      <c r="G2530" s="4"/>
      <c r="H2530" s="4"/>
      <c r="I2530" s="4"/>
      <c r="J2530" s="4"/>
      <c r="K2530" s="4"/>
      <c r="L2530" s="4"/>
      <c r="M2530" s="4"/>
      <c r="N2530" s="4"/>
      <c r="O2530" s="4"/>
      <c r="P2530" s="4"/>
      <c r="Q2530" s="4"/>
      <c r="R2530" s="4"/>
      <c r="S2530" s="4"/>
      <c r="T2530" s="4"/>
      <c r="U2530" s="4"/>
      <c r="V2530" s="4"/>
      <c r="W2530" s="4"/>
      <c r="X2530" s="4"/>
      <c r="Y2530" s="4"/>
      <c r="Z2530" s="4"/>
      <c r="AA2530" s="4"/>
      <c r="AB2530" s="4"/>
      <c r="AC2530" s="4"/>
      <c r="AD2530" s="20"/>
      <c r="AE2530" s="4"/>
      <c r="AF2530" s="4"/>
      <c r="AG2530" s="4"/>
      <c r="AH2530" s="4"/>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4"/>
      <c r="BH2530" s="4"/>
      <c r="BI2530" s="4"/>
      <c r="BJ2530" s="243" t="str">
        <f t="shared" si="191"/>
        <v/>
      </c>
      <c r="BK2530" s="4"/>
      <c r="BL2530" s="4"/>
      <c r="BM2530" s="4"/>
      <c r="BN2530" s="4"/>
      <c r="BO2530" s="4"/>
      <c r="BP2530" s="4"/>
      <c r="BQ2530" s="4"/>
      <c r="BR2530" s="4"/>
      <c r="BS2530" s="4"/>
      <c r="BT2530" s="4"/>
      <c r="BU2530" s="4"/>
      <c r="BV2530" s="4"/>
      <c r="BW2530" s="4"/>
      <c r="BX2530" s="4"/>
      <c r="BY2530" s="4"/>
      <c r="BZ2530" s="4"/>
      <c r="CA2530" s="4"/>
      <c r="CB2530" s="4"/>
      <c r="CC2530" s="4"/>
      <c r="CD2530" s="4"/>
      <c r="CE2530" s="4"/>
      <c r="CF2530" s="4"/>
      <c r="CG2530" s="4"/>
      <c r="CH2530" s="4"/>
      <c r="CI2530" s="4"/>
      <c r="CJ2530" s="4"/>
      <c r="CK2530" s="4"/>
      <c r="CL2530" s="4"/>
      <c r="CM2530" s="4"/>
    </row>
    <row r="2531" ht="14.25" customHeight="1">
      <c r="A2531" s="1"/>
      <c r="B2531" s="103" t="str">
        <f t="shared" si="4"/>
        <v>Thêm</v>
      </c>
      <c r="C2531" s="4"/>
      <c r="D2531" s="4"/>
      <c r="E2531" s="4"/>
      <c r="F2531" s="4"/>
      <c r="G2531" s="4"/>
      <c r="H2531" s="4"/>
      <c r="I2531" s="4"/>
      <c r="J2531" s="4"/>
      <c r="K2531" s="4"/>
      <c r="L2531" s="4"/>
      <c r="M2531" s="4"/>
      <c r="N2531" s="4"/>
      <c r="O2531" s="4"/>
      <c r="P2531" s="4"/>
      <c r="Q2531" s="4"/>
      <c r="R2531" s="4"/>
      <c r="S2531" s="4"/>
      <c r="T2531" s="4"/>
      <c r="U2531" s="4"/>
      <c r="V2531" s="4"/>
      <c r="W2531" s="4"/>
      <c r="X2531" s="4"/>
      <c r="Y2531" s="4"/>
      <c r="Z2531" s="4"/>
      <c r="AA2531" s="4"/>
      <c r="AB2531" s="4"/>
      <c r="AC2531" s="4"/>
      <c r="AD2531" s="20"/>
      <c r="AE2531" s="4"/>
      <c r="AF2531" s="4"/>
      <c r="AG2531" s="4"/>
      <c r="AH2531" s="4"/>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4"/>
      <c r="BH2531" s="4"/>
      <c r="BI2531" s="4"/>
      <c r="BJ2531" s="243" t="str">
        <f t="shared" si="191"/>
        <v/>
      </c>
      <c r="BK2531" s="4"/>
      <c r="BL2531" s="4"/>
      <c r="BM2531" s="4"/>
      <c r="BN2531" s="4"/>
      <c r="BO2531" s="4"/>
      <c r="BP2531" s="4"/>
      <c r="BQ2531" s="4"/>
      <c r="BR2531" s="4"/>
      <c r="BS2531" s="4"/>
      <c r="BT2531" s="4"/>
      <c r="BU2531" s="4"/>
      <c r="BV2531" s="4"/>
      <c r="BW2531" s="4"/>
      <c r="BX2531" s="4"/>
      <c r="BY2531" s="4"/>
      <c r="BZ2531" s="4"/>
      <c r="CA2531" s="4"/>
      <c r="CB2531" s="4"/>
      <c r="CC2531" s="4"/>
      <c r="CD2531" s="4"/>
      <c r="CE2531" s="4"/>
      <c r="CF2531" s="4"/>
      <c r="CG2531" s="4"/>
      <c r="CH2531" s="4"/>
      <c r="CI2531" s="4"/>
      <c r="CJ2531" s="4"/>
      <c r="CK2531" s="4"/>
      <c r="CL2531" s="4"/>
      <c r="CM2531" s="4"/>
    </row>
    <row r="2532" ht="14.25" customHeight="1">
      <c r="A2532" s="1"/>
      <c r="B2532" s="103" t="str">
        <f t="shared" si="4"/>
        <v>Thêm</v>
      </c>
      <c r="C2532" s="4"/>
      <c r="D2532" s="4"/>
      <c r="E2532" s="4"/>
      <c r="F2532" s="4"/>
      <c r="G2532" s="4"/>
      <c r="H2532" s="4"/>
      <c r="I2532" s="4"/>
      <c r="J2532" s="4"/>
      <c r="K2532" s="4"/>
      <c r="L2532" s="4"/>
      <c r="M2532" s="4"/>
      <c r="N2532" s="4"/>
      <c r="O2532" s="4"/>
      <c r="P2532" s="4"/>
      <c r="Q2532" s="4"/>
      <c r="R2532" s="4"/>
      <c r="S2532" s="4"/>
      <c r="T2532" s="4"/>
      <c r="U2532" s="4"/>
      <c r="V2532" s="4"/>
      <c r="W2532" s="4"/>
      <c r="X2532" s="4"/>
      <c r="Y2532" s="4"/>
      <c r="Z2532" s="4"/>
      <c r="AA2532" s="4"/>
      <c r="AB2532" s="4"/>
      <c r="AC2532" s="4"/>
      <c r="AD2532" s="20"/>
      <c r="AE2532" s="4"/>
      <c r="AF2532" s="4"/>
      <c r="AG2532" s="4"/>
      <c r="AH2532" s="4"/>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c r="BI2532" s="4"/>
      <c r="BJ2532" s="243" t="str">
        <f t="shared" si="191"/>
        <v/>
      </c>
      <c r="BK2532" s="4"/>
      <c r="BL2532" s="4"/>
      <c r="BM2532" s="4"/>
      <c r="BN2532" s="4"/>
      <c r="BO2532" s="4"/>
      <c r="BP2532" s="4"/>
      <c r="BQ2532" s="4"/>
      <c r="BR2532" s="4"/>
      <c r="BS2532" s="4"/>
      <c r="BT2532" s="4"/>
      <c r="BU2532" s="4"/>
      <c r="BV2532" s="4"/>
      <c r="BW2532" s="4"/>
      <c r="BX2532" s="4"/>
      <c r="BY2532" s="4"/>
      <c r="BZ2532" s="4"/>
      <c r="CA2532" s="4"/>
      <c r="CB2532" s="4"/>
      <c r="CC2532" s="4"/>
      <c r="CD2532" s="4"/>
      <c r="CE2532" s="4"/>
      <c r="CF2532" s="4"/>
      <c r="CG2532" s="4"/>
      <c r="CH2532" s="4"/>
      <c r="CI2532" s="4"/>
      <c r="CJ2532" s="4"/>
      <c r="CK2532" s="4"/>
      <c r="CL2532" s="4"/>
      <c r="CM2532" s="4"/>
    </row>
    <row r="2533" ht="14.25" customHeight="1">
      <c r="A2533" s="1"/>
      <c r="B2533" s="103" t="str">
        <f t="shared" si="4"/>
        <v>Thêm</v>
      </c>
      <c r="C2533" s="4"/>
      <c r="D2533" s="4"/>
      <c r="E2533" s="4"/>
      <c r="F2533" s="4"/>
      <c r="G2533" s="4"/>
      <c r="H2533" s="4"/>
      <c r="I2533" s="4"/>
      <c r="J2533" s="4"/>
      <c r="K2533" s="4"/>
      <c r="L2533" s="4"/>
      <c r="M2533" s="4"/>
      <c r="N2533" s="4"/>
      <c r="O2533" s="4"/>
      <c r="P2533" s="4"/>
      <c r="Q2533" s="4"/>
      <c r="R2533" s="4"/>
      <c r="S2533" s="4"/>
      <c r="T2533" s="4"/>
      <c r="U2533" s="4"/>
      <c r="V2533" s="4"/>
      <c r="W2533" s="4"/>
      <c r="X2533" s="4"/>
      <c r="Y2533" s="4"/>
      <c r="Z2533" s="4"/>
      <c r="AA2533" s="4"/>
      <c r="AB2533" s="4"/>
      <c r="AC2533" s="4"/>
      <c r="AD2533" s="20"/>
      <c r="AE2533" s="4"/>
      <c r="AF2533" s="4"/>
      <c r="AG2533" s="4"/>
      <c r="AH2533" s="4"/>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c r="BI2533" s="4"/>
      <c r="BJ2533" s="243" t="str">
        <f t="shared" si="191"/>
        <v/>
      </c>
      <c r="BK2533" s="4"/>
      <c r="BL2533" s="4"/>
      <c r="BM2533" s="4"/>
      <c r="BN2533" s="4"/>
      <c r="BO2533" s="4"/>
      <c r="BP2533" s="4"/>
      <c r="BQ2533" s="4"/>
      <c r="BR2533" s="4"/>
      <c r="BS2533" s="4"/>
      <c r="BT2533" s="4"/>
      <c r="BU2533" s="4"/>
      <c r="BV2533" s="4"/>
      <c r="BW2533" s="4"/>
      <c r="BX2533" s="4"/>
      <c r="BY2533" s="4"/>
      <c r="BZ2533" s="4"/>
      <c r="CA2533" s="4"/>
      <c r="CB2533" s="4"/>
      <c r="CC2533" s="4"/>
      <c r="CD2533" s="4"/>
      <c r="CE2533" s="4"/>
      <c r="CF2533" s="4"/>
      <c r="CG2533" s="4"/>
      <c r="CH2533" s="4"/>
      <c r="CI2533" s="4"/>
      <c r="CJ2533" s="4"/>
      <c r="CK2533" s="4"/>
      <c r="CL2533" s="4"/>
      <c r="CM2533" s="4"/>
    </row>
    <row r="2534" ht="14.25" customHeight="1">
      <c r="A2534" s="1"/>
      <c r="B2534" s="103" t="str">
        <f t="shared" si="4"/>
        <v>Thêm</v>
      </c>
      <c r="C2534" s="4"/>
      <c r="D2534" s="4"/>
      <c r="E2534" s="4"/>
      <c r="F2534" s="4"/>
      <c r="G2534" s="4"/>
      <c r="H2534" s="4"/>
      <c r="I2534" s="4"/>
      <c r="J2534" s="4"/>
      <c r="K2534" s="4"/>
      <c r="L2534" s="4"/>
      <c r="M2534" s="4"/>
      <c r="N2534" s="4"/>
      <c r="O2534" s="4"/>
      <c r="P2534" s="4"/>
      <c r="Q2534" s="4"/>
      <c r="R2534" s="4"/>
      <c r="S2534" s="4"/>
      <c r="T2534" s="4"/>
      <c r="U2534" s="4"/>
      <c r="V2534" s="4"/>
      <c r="W2534" s="4"/>
      <c r="X2534" s="4"/>
      <c r="Y2534" s="4"/>
      <c r="Z2534" s="4"/>
      <c r="AA2534" s="4"/>
      <c r="AB2534" s="4"/>
      <c r="AC2534" s="4"/>
      <c r="AD2534" s="20"/>
      <c r="AE2534" s="4"/>
      <c r="AF2534" s="4"/>
      <c r="AG2534" s="4"/>
      <c r="AH2534" s="4"/>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c r="BI2534" s="4"/>
      <c r="BJ2534" s="243" t="str">
        <f t="shared" si="191"/>
        <v/>
      </c>
      <c r="BK2534" s="4"/>
      <c r="BL2534" s="4"/>
      <c r="BM2534" s="4"/>
      <c r="BN2534" s="4"/>
      <c r="BO2534" s="4"/>
      <c r="BP2534" s="4"/>
      <c r="BQ2534" s="4"/>
      <c r="BR2534" s="4"/>
      <c r="BS2534" s="4"/>
      <c r="BT2534" s="4"/>
      <c r="BU2534" s="4"/>
      <c r="BV2534" s="4"/>
      <c r="BW2534" s="4"/>
      <c r="BX2534" s="4"/>
      <c r="BY2534" s="4"/>
      <c r="BZ2534" s="4"/>
      <c r="CA2534" s="4"/>
      <c r="CB2534" s="4"/>
      <c r="CC2534" s="4"/>
      <c r="CD2534" s="4"/>
      <c r="CE2534" s="4"/>
      <c r="CF2534" s="4"/>
      <c r="CG2534" s="4"/>
      <c r="CH2534" s="4"/>
      <c r="CI2534" s="4"/>
      <c r="CJ2534" s="4"/>
      <c r="CK2534" s="4"/>
      <c r="CL2534" s="4"/>
      <c r="CM2534" s="4"/>
    </row>
    <row r="2535" ht="14.25" customHeight="1">
      <c r="A2535" s="1"/>
      <c r="B2535" s="103" t="str">
        <f t="shared" si="4"/>
        <v>Thêm</v>
      </c>
      <c r="C2535" s="4"/>
      <c r="D2535" s="4"/>
      <c r="E2535" s="4"/>
      <c r="F2535" s="4"/>
      <c r="G2535" s="4"/>
      <c r="H2535" s="4"/>
      <c r="I2535" s="4"/>
      <c r="J2535" s="4"/>
      <c r="K2535" s="4"/>
      <c r="L2535" s="4"/>
      <c r="M2535" s="4"/>
      <c r="N2535" s="4"/>
      <c r="O2535" s="4"/>
      <c r="P2535" s="4"/>
      <c r="Q2535" s="4"/>
      <c r="R2535" s="4"/>
      <c r="S2535" s="4"/>
      <c r="T2535" s="4"/>
      <c r="U2535" s="4"/>
      <c r="V2535" s="4"/>
      <c r="W2535" s="4"/>
      <c r="X2535" s="4"/>
      <c r="Y2535" s="4"/>
      <c r="Z2535" s="4"/>
      <c r="AA2535" s="4"/>
      <c r="AB2535" s="4"/>
      <c r="AC2535" s="4"/>
      <c r="AD2535" s="20"/>
      <c r="AE2535" s="4"/>
      <c r="AF2535" s="4"/>
      <c r="AG2535" s="4"/>
      <c r="AH2535" s="4"/>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c r="BI2535" s="4"/>
      <c r="BJ2535" s="243" t="str">
        <f t="shared" si="191"/>
        <v/>
      </c>
      <c r="BK2535" s="4"/>
      <c r="BL2535" s="4"/>
      <c r="BM2535" s="4"/>
      <c r="BN2535" s="4"/>
      <c r="BO2535" s="4"/>
      <c r="BP2535" s="4"/>
      <c r="BQ2535" s="4"/>
      <c r="BR2535" s="4"/>
      <c r="BS2535" s="4"/>
      <c r="BT2535" s="4"/>
      <c r="BU2535" s="4"/>
      <c r="BV2535" s="4"/>
      <c r="BW2535" s="4"/>
      <c r="BX2535" s="4"/>
      <c r="BY2535" s="4"/>
      <c r="BZ2535" s="4"/>
      <c r="CA2535" s="4"/>
      <c r="CB2535" s="4"/>
      <c r="CC2535" s="4"/>
      <c r="CD2535" s="4"/>
      <c r="CE2535" s="4"/>
      <c r="CF2535" s="4"/>
      <c r="CG2535" s="4"/>
      <c r="CH2535" s="4"/>
      <c r="CI2535" s="4"/>
      <c r="CJ2535" s="4"/>
      <c r="CK2535" s="4"/>
      <c r="CL2535" s="4"/>
      <c r="CM2535" s="4"/>
    </row>
    <row r="2536" ht="14.25" customHeight="1">
      <c r="A2536" s="1"/>
      <c r="B2536" s="103" t="str">
        <f t="shared" si="4"/>
        <v>Thêm</v>
      </c>
      <c r="C2536" s="4"/>
      <c r="D2536" s="4"/>
      <c r="E2536" s="4"/>
      <c r="F2536" s="4"/>
      <c r="G2536" s="4"/>
      <c r="H2536" s="4"/>
      <c r="I2536" s="4"/>
      <c r="J2536" s="4"/>
      <c r="K2536" s="4"/>
      <c r="L2536" s="4"/>
      <c r="M2536" s="4"/>
      <c r="N2536" s="4"/>
      <c r="O2536" s="4"/>
      <c r="P2536" s="4"/>
      <c r="Q2536" s="4"/>
      <c r="R2536" s="4"/>
      <c r="S2536" s="4"/>
      <c r="T2536" s="4"/>
      <c r="U2536" s="4"/>
      <c r="V2536" s="4"/>
      <c r="W2536" s="4"/>
      <c r="X2536" s="4"/>
      <c r="Y2536" s="4"/>
      <c r="Z2536" s="4"/>
      <c r="AA2536" s="4"/>
      <c r="AB2536" s="4"/>
      <c r="AC2536" s="4"/>
      <c r="AD2536" s="20"/>
      <c r="AE2536" s="4"/>
      <c r="AF2536" s="4"/>
      <c r="AG2536" s="4"/>
      <c r="AH2536" s="4"/>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c r="BI2536" s="4"/>
      <c r="BJ2536" s="243" t="str">
        <f t="shared" si="191"/>
        <v/>
      </c>
      <c r="BK2536" s="4"/>
      <c r="BL2536" s="4"/>
      <c r="BM2536" s="4"/>
      <c r="BN2536" s="4"/>
      <c r="BO2536" s="4"/>
      <c r="BP2536" s="4"/>
      <c r="BQ2536" s="4"/>
      <c r="BR2536" s="4"/>
      <c r="BS2536" s="4"/>
      <c r="BT2536" s="4"/>
      <c r="BU2536" s="4"/>
      <c r="BV2536" s="4"/>
      <c r="BW2536" s="4"/>
      <c r="BX2536" s="4"/>
      <c r="BY2536" s="4"/>
      <c r="BZ2536" s="4"/>
      <c r="CA2536" s="4"/>
      <c r="CB2536" s="4"/>
      <c r="CC2536" s="4"/>
      <c r="CD2536" s="4"/>
      <c r="CE2536" s="4"/>
      <c r="CF2536" s="4"/>
      <c r="CG2536" s="4"/>
      <c r="CH2536" s="4"/>
      <c r="CI2536" s="4"/>
      <c r="CJ2536" s="4"/>
      <c r="CK2536" s="4"/>
      <c r="CL2536" s="4"/>
      <c r="CM2536" s="4"/>
    </row>
    <row r="2537" ht="14.25" customHeight="1">
      <c r="A2537" s="1"/>
      <c r="B2537" s="103" t="str">
        <f t="shared" si="4"/>
        <v>Thêm</v>
      </c>
      <c r="C2537" s="4"/>
      <c r="D2537" s="4"/>
      <c r="E2537" s="4"/>
      <c r="F2537" s="4"/>
      <c r="G2537" s="4"/>
      <c r="H2537" s="4"/>
      <c r="I2537" s="4"/>
      <c r="J2537" s="4"/>
      <c r="K2537" s="4"/>
      <c r="L2537" s="4"/>
      <c r="M2537" s="4"/>
      <c r="N2537" s="4"/>
      <c r="O2537" s="4"/>
      <c r="P2537" s="4"/>
      <c r="Q2537" s="4"/>
      <c r="R2537" s="4"/>
      <c r="S2537" s="4"/>
      <c r="T2537" s="4"/>
      <c r="U2537" s="4"/>
      <c r="V2537" s="4"/>
      <c r="W2537" s="4"/>
      <c r="X2537" s="4"/>
      <c r="Y2537" s="4"/>
      <c r="Z2537" s="4"/>
      <c r="AA2537" s="4"/>
      <c r="AB2537" s="4"/>
      <c r="AC2537" s="4"/>
      <c r="AD2537" s="20"/>
      <c r="AE2537" s="4"/>
      <c r="AF2537" s="4"/>
      <c r="AG2537" s="4"/>
      <c r="AH2537" s="4"/>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c r="BI2537" s="4"/>
      <c r="BJ2537" s="243" t="str">
        <f t="shared" si="191"/>
        <v/>
      </c>
      <c r="BK2537" s="4"/>
      <c r="BL2537" s="4"/>
      <c r="BM2537" s="4"/>
      <c r="BN2537" s="4"/>
      <c r="BO2537" s="4"/>
      <c r="BP2537" s="4"/>
      <c r="BQ2537" s="4"/>
      <c r="BR2537" s="4"/>
      <c r="BS2537" s="4"/>
      <c r="BT2537" s="4"/>
      <c r="BU2537" s="4"/>
      <c r="BV2537" s="4"/>
      <c r="BW2537" s="4"/>
      <c r="BX2537" s="4"/>
      <c r="BY2537" s="4"/>
      <c r="BZ2537" s="4"/>
      <c r="CA2537" s="4"/>
      <c r="CB2537" s="4"/>
      <c r="CC2537" s="4"/>
      <c r="CD2537" s="4"/>
      <c r="CE2537" s="4"/>
      <c r="CF2537" s="4"/>
      <c r="CG2537" s="4"/>
      <c r="CH2537" s="4"/>
      <c r="CI2537" s="4"/>
      <c r="CJ2537" s="4"/>
      <c r="CK2537" s="4"/>
      <c r="CL2537" s="4"/>
      <c r="CM2537" s="4"/>
    </row>
    <row r="2538" ht="14.25" customHeight="1">
      <c r="A2538" s="1"/>
      <c r="B2538" s="103" t="str">
        <f t="shared" si="4"/>
        <v>Thêm</v>
      </c>
      <c r="C2538" s="4"/>
      <c r="D2538" s="4"/>
      <c r="E2538" s="4"/>
      <c r="F2538" s="4"/>
      <c r="G2538" s="4"/>
      <c r="H2538" s="4"/>
      <c r="I2538" s="4"/>
      <c r="J2538" s="4"/>
      <c r="K2538" s="4"/>
      <c r="L2538" s="4"/>
      <c r="M2538" s="4"/>
      <c r="N2538" s="4"/>
      <c r="O2538" s="4"/>
      <c r="P2538" s="4"/>
      <c r="Q2538" s="4"/>
      <c r="R2538" s="4"/>
      <c r="S2538" s="4"/>
      <c r="T2538" s="4"/>
      <c r="U2538" s="4"/>
      <c r="V2538" s="4"/>
      <c r="W2538" s="4"/>
      <c r="X2538" s="4"/>
      <c r="Y2538" s="4"/>
      <c r="Z2538" s="4"/>
      <c r="AA2538" s="4"/>
      <c r="AB2538" s="4"/>
      <c r="AC2538" s="4"/>
      <c r="AD2538" s="20"/>
      <c r="AE2538" s="4"/>
      <c r="AF2538" s="4"/>
      <c r="AG2538" s="4"/>
      <c r="AH2538" s="4"/>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4"/>
      <c r="BH2538" s="4"/>
      <c r="BI2538" s="4"/>
      <c r="BJ2538" s="243" t="str">
        <f t="shared" si="191"/>
        <v/>
      </c>
      <c r="BK2538" s="4"/>
      <c r="BL2538" s="4"/>
      <c r="BM2538" s="4"/>
      <c r="BN2538" s="4"/>
      <c r="BO2538" s="4"/>
      <c r="BP2538" s="4"/>
      <c r="BQ2538" s="4"/>
      <c r="BR2538" s="4"/>
      <c r="BS2538" s="4"/>
      <c r="BT2538" s="4"/>
      <c r="BU2538" s="4"/>
      <c r="BV2538" s="4"/>
      <c r="BW2538" s="4"/>
      <c r="BX2538" s="4"/>
      <c r="BY2538" s="4"/>
      <c r="BZ2538" s="4"/>
      <c r="CA2538" s="4"/>
      <c r="CB2538" s="4"/>
      <c r="CC2538" s="4"/>
      <c r="CD2538" s="4"/>
      <c r="CE2538" s="4"/>
      <c r="CF2538" s="4"/>
      <c r="CG2538" s="4"/>
      <c r="CH2538" s="4"/>
      <c r="CI2538" s="4"/>
      <c r="CJ2538" s="4"/>
      <c r="CK2538" s="4"/>
      <c r="CL2538" s="4"/>
      <c r="CM2538" s="4"/>
    </row>
    <row r="2539" ht="14.25" customHeight="1">
      <c r="A2539" s="1"/>
      <c r="B2539" s="103" t="str">
        <f t="shared" si="4"/>
        <v>Thêm</v>
      </c>
      <c r="C2539" s="4"/>
      <c r="D2539" s="4"/>
      <c r="E2539" s="4"/>
      <c r="F2539" s="4"/>
      <c r="G2539" s="4"/>
      <c r="H2539" s="4"/>
      <c r="I2539" s="4"/>
      <c r="J2539" s="4"/>
      <c r="K2539" s="4"/>
      <c r="L2539" s="4"/>
      <c r="M2539" s="4"/>
      <c r="N2539" s="4"/>
      <c r="O2539" s="4"/>
      <c r="P2539" s="4"/>
      <c r="Q2539" s="4"/>
      <c r="R2539" s="4"/>
      <c r="S2539" s="4"/>
      <c r="T2539" s="4"/>
      <c r="U2539" s="4"/>
      <c r="V2539" s="4"/>
      <c r="W2539" s="4"/>
      <c r="X2539" s="4"/>
      <c r="Y2539" s="4"/>
      <c r="Z2539" s="4"/>
      <c r="AA2539" s="4"/>
      <c r="AB2539" s="4"/>
      <c r="AC2539" s="4"/>
      <c r="AD2539" s="20"/>
      <c r="AE2539" s="4"/>
      <c r="AF2539" s="4"/>
      <c r="AG2539" s="4"/>
      <c r="AH2539" s="4"/>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4"/>
      <c r="BH2539" s="4"/>
      <c r="BI2539" s="4"/>
      <c r="BJ2539" s="243" t="str">
        <f t="shared" si="191"/>
        <v/>
      </c>
      <c r="BK2539" s="4"/>
      <c r="BL2539" s="4"/>
      <c r="BM2539" s="4"/>
      <c r="BN2539" s="4"/>
      <c r="BO2539" s="4"/>
      <c r="BP2539" s="4"/>
      <c r="BQ2539" s="4"/>
      <c r="BR2539" s="4"/>
      <c r="BS2539" s="4"/>
      <c r="BT2539" s="4"/>
      <c r="BU2539" s="4"/>
      <c r="BV2539" s="4"/>
      <c r="BW2539" s="4"/>
      <c r="BX2539" s="4"/>
      <c r="BY2539" s="4"/>
      <c r="BZ2539" s="4"/>
      <c r="CA2539" s="4"/>
      <c r="CB2539" s="4"/>
      <c r="CC2539" s="4"/>
      <c r="CD2539" s="4"/>
      <c r="CE2539" s="4"/>
      <c r="CF2539" s="4"/>
      <c r="CG2539" s="4"/>
      <c r="CH2539" s="4"/>
      <c r="CI2539" s="4"/>
      <c r="CJ2539" s="4"/>
      <c r="CK2539" s="4"/>
      <c r="CL2539" s="4"/>
      <c r="CM2539" s="4"/>
    </row>
    <row r="2540" ht="14.25" customHeight="1">
      <c r="A2540" s="1"/>
      <c r="B2540" s="103" t="str">
        <f t="shared" si="4"/>
        <v>Thêm</v>
      </c>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c r="AA2540" s="4"/>
      <c r="AB2540" s="4"/>
      <c r="AC2540" s="4"/>
      <c r="AD2540" s="20"/>
      <c r="AE2540" s="4"/>
      <c r="AF2540" s="4"/>
      <c r="AG2540" s="4"/>
      <c r="AH2540" s="4"/>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4"/>
      <c r="BH2540" s="4"/>
      <c r="BI2540" s="4"/>
      <c r="BJ2540" s="243" t="str">
        <f t="shared" si="191"/>
        <v/>
      </c>
      <c r="BK2540" s="4"/>
      <c r="BL2540" s="4"/>
      <c r="BM2540" s="4"/>
      <c r="BN2540" s="4"/>
      <c r="BO2540" s="4"/>
      <c r="BP2540" s="4"/>
      <c r="BQ2540" s="4"/>
      <c r="BR2540" s="4"/>
      <c r="BS2540" s="4"/>
      <c r="BT2540" s="4"/>
      <c r="BU2540" s="4"/>
      <c r="BV2540" s="4"/>
      <c r="BW2540" s="4"/>
      <c r="BX2540" s="4"/>
      <c r="BY2540" s="4"/>
      <c r="BZ2540" s="4"/>
      <c r="CA2540" s="4"/>
      <c r="CB2540" s="4"/>
      <c r="CC2540" s="4"/>
      <c r="CD2540" s="4"/>
      <c r="CE2540" s="4"/>
      <c r="CF2540" s="4"/>
      <c r="CG2540" s="4"/>
      <c r="CH2540" s="4"/>
      <c r="CI2540" s="4"/>
      <c r="CJ2540" s="4"/>
      <c r="CK2540" s="4"/>
      <c r="CL2540" s="4"/>
      <c r="CM2540" s="4"/>
    </row>
    <row r="2541" ht="14.25" customHeight="1">
      <c r="A2541" s="1"/>
      <c r="B2541" s="103" t="str">
        <f t="shared" si="4"/>
        <v>Thêm</v>
      </c>
      <c r="C2541" s="4"/>
      <c r="D2541" s="4"/>
      <c r="E2541" s="4"/>
      <c r="F2541" s="4"/>
      <c r="G2541" s="4"/>
      <c r="H2541" s="4"/>
      <c r="I2541" s="4"/>
      <c r="J2541" s="4"/>
      <c r="K2541" s="4"/>
      <c r="L2541" s="4"/>
      <c r="M2541" s="4"/>
      <c r="N2541" s="4"/>
      <c r="O2541" s="4"/>
      <c r="P2541" s="4"/>
      <c r="Q2541" s="4"/>
      <c r="R2541" s="4"/>
      <c r="S2541" s="4"/>
      <c r="T2541" s="4"/>
      <c r="U2541" s="4"/>
      <c r="V2541" s="4"/>
      <c r="W2541" s="4"/>
      <c r="X2541" s="4"/>
      <c r="Y2541" s="4"/>
      <c r="Z2541" s="4"/>
      <c r="AA2541" s="4"/>
      <c r="AB2541" s="4"/>
      <c r="AC2541" s="4"/>
      <c r="AD2541" s="20"/>
      <c r="AE2541" s="4"/>
      <c r="AF2541" s="4"/>
      <c r="AG2541" s="4"/>
      <c r="AH2541" s="4"/>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4"/>
      <c r="BH2541" s="4"/>
      <c r="BI2541" s="4"/>
      <c r="BJ2541" s="243" t="str">
        <f t="shared" si="191"/>
        <v/>
      </c>
      <c r="BK2541" s="4"/>
      <c r="BL2541" s="4"/>
      <c r="BM2541" s="4"/>
      <c r="BN2541" s="4"/>
      <c r="BO2541" s="4"/>
      <c r="BP2541" s="4"/>
      <c r="BQ2541" s="4"/>
      <c r="BR2541" s="4"/>
      <c r="BS2541" s="4"/>
      <c r="BT2541" s="4"/>
      <c r="BU2541" s="4"/>
      <c r="BV2541" s="4"/>
      <c r="BW2541" s="4"/>
      <c r="BX2541" s="4"/>
      <c r="BY2541" s="4"/>
      <c r="BZ2541" s="4"/>
      <c r="CA2541" s="4"/>
      <c r="CB2541" s="4"/>
      <c r="CC2541" s="4"/>
      <c r="CD2541" s="4"/>
      <c r="CE2541" s="4"/>
      <c r="CF2541" s="4"/>
      <c r="CG2541" s="4"/>
      <c r="CH2541" s="4"/>
      <c r="CI2541" s="4"/>
      <c r="CJ2541" s="4"/>
      <c r="CK2541" s="4"/>
      <c r="CL2541" s="4"/>
      <c r="CM2541" s="4"/>
    </row>
    <row r="2542" ht="14.25" customHeight="1">
      <c r="A2542" s="1"/>
      <c r="B2542" s="103" t="str">
        <f t="shared" si="4"/>
        <v>Thêm</v>
      </c>
      <c r="C2542" s="4"/>
      <c r="D2542" s="4"/>
      <c r="E2542" s="4"/>
      <c r="F2542" s="4"/>
      <c r="G2542" s="4"/>
      <c r="H2542" s="4"/>
      <c r="I2542" s="4"/>
      <c r="J2542" s="4"/>
      <c r="K2542" s="4"/>
      <c r="L2542" s="4"/>
      <c r="M2542" s="4"/>
      <c r="N2542" s="4"/>
      <c r="O2542" s="4"/>
      <c r="P2542" s="4"/>
      <c r="Q2542" s="4"/>
      <c r="R2542" s="4"/>
      <c r="S2542" s="4"/>
      <c r="T2542" s="4"/>
      <c r="U2542" s="4"/>
      <c r="V2542" s="4"/>
      <c r="W2542" s="4"/>
      <c r="X2542" s="4"/>
      <c r="Y2542" s="4"/>
      <c r="Z2542" s="4"/>
      <c r="AA2542" s="4"/>
      <c r="AB2542" s="4"/>
      <c r="AC2542" s="4"/>
      <c r="AD2542" s="20"/>
      <c r="AE2542" s="4"/>
      <c r="AF2542" s="4"/>
      <c r="AG2542" s="4"/>
      <c r="AH2542" s="4"/>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4"/>
      <c r="BH2542" s="4"/>
      <c r="BI2542" s="4"/>
      <c r="BJ2542" s="243" t="str">
        <f t="shared" si="191"/>
        <v/>
      </c>
      <c r="BK2542" s="4"/>
      <c r="BL2542" s="4"/>
      <c r="BM2542" s="4"/>
      <c r="BN2542" s="4"/>
      <c r="BO2542" s="4"/>
      <c r="BP2542" s="4"/>
      <c r="BQ2542" s="4"/>
      <c r="BR2542" s="4"/>
      <c r="BS2542" s="4"/>
      <c r="BT2542" s="4"/>
      <c r="BU2542" s="4"/>
      <c r="BV2542" s="4"/>
      <c r="BW2542" s="4"/>
      <c r="BX2542" s="4"/>
      <c r="BY2542" s="4"/>
      <c r="BZ2542" s="4"/>
      <c r="CA2542" s="4"/>
      <c r="CB2542" s="4"/>
      <c r="CC2542" s="4"/>
      <c r="CD2542" s="4"/>
      <c r="CE2542" s="4"/>
      <c r="CF2542" s="4"/>
      <c r="CG2542" s="4"/>
      <c r="CH2542" s="4"/>
      <c r="CI2542" s="4"/>
      <c r="CJ2542" s="4"/>
      <c r="CK2542" s="4"/>
      <c r="CL2542" s="4"/>
      <c r="CM2542" s="4"/>
    </row>
    <row r="2543" ht="14.25" customHeight="1">
      <c r="A2543" s="1"/>
      <c r="B2543" s="103" t="str">
        <f t="shared" si="4"/>
        <v>Thêm</v>
      </c>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c r="AA2543" s="4"/>
      <c r="AB2543" s="4"/>
      <c r="AC2543" s="4"/>
      <c r="AD2543" s="20"/>
      <c r="AE2543" s="4"/>
      <c r="AF2543" s="4"/>
      <c r="AG2543" s="4"/>
      <c r="AH2543" s="4"/>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4"/>
      <c r="BH2543" s="4"/>
      <c r="BI2543" s="4"/>
      <c r="BJ2543" s="243" t="str">
        <f t="shared" si="191"/>
        <v/>
      </c>
      <c r="BK2543" s="4"/>
      <c r="BL2543" s="4"/>
      <c r="BM2543" s="4"/>
      <c r="BN2543" s="4"/>
      <c r="BO2543" s="4"/>
      <c r="BP2543" s="4"/>
      <c r="BQ2543" s="4"/>
      <c r="BR2543" s="4"/>
      <c r="BS2543" s="4"/>
      <c r="BT2543" s="4"/>
      <c r="BU2543" s="4"/>
      <c r="BV2543" s="4"/>
      <c r="BW2543" s="4"/>
      <c r="BX2543" s="4"/>
      <c r="BY2543" s="4"/>
      <c r="BZ2543" s="4"/>
      <c r="CA2543" s="4"/>
      <c r="CB2543" s="4"/>
      <c r="CC2543" s="4"/>
      <c r="CD2543" s="4"/>
      <c r="CE2543" s="4"/>
      <c r="CF2543" s="4"/>
      <c r="CG2543" s="4"/>
      <c r="CH2543" s="4"/>
      <c r="CI2543" s="4"/>
      <c r="CJ2543" s="4"/>
      <c r="CK2543" s="4"/>
      <c r="CL2543" s="4"/>
      <c r="CM2543" s="4"/>
    </row>
    <row r="2544" ht="14.25" customHeight="1">
      <c r="A2544" s="1"/>
      <c r="B2544" s="103" t="str">
        <f t="shared" si="4"/>
        <v>Thêm</v>
      </c>
      <c r="C2544" s="4"/>
      <c r="D2544" s="4"/>
      <c r="E2544" s="4"/>
      <c r="F2544" s="4"/>
      <c r="G2544" s="4"/>
      <c r="H2544" s="4"/>
      <c r="I2544" s="4"/>
      <c r="J2544" s="4"/>
      <c r="K2544" s="4"/>
      <c r="L2544" s="4"/>
      <c r="M2544" s="4"/>
      <c r="N2544" s="4"/>
      <c r="O2544" s="4"/>
      <c r="P2544" s="4"/>
      <c r="Q2544" s="4"/>
      <c r="R2544" s="4"/>
      <c r="S2544" s="4"/>
      <c r="T2544" s="4"/>
      <c r="U2544" s="4"/>
      <c r="V2544" s="4"/>
      <c r="W2544" s="4"/>
      <c r="X2544" s="4"/>
      <c r="Y2544" s="4"/>
      <c r="Z2544" s="4"/>
      <c r="AA2544" s="4"/>
      <c r="AB2544" s="4"/>
      <c r="AC2544" s="4"/>
      <c r="AD2544" s="20"/>
      <c r="AE2544" s="4"/>
      <c r="AF2544" s="4"/>
      <c r="AG2544" s="4"/>
      <c r="AH2544" s="4"/>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c r="BI2544" s="4"/>
      <c r="BJ2544" s="243" t="str">
        <f t="shared" si="191"/>
        <v/>
      </c>
      <c r="BK2544" s="4"/>
      <c r="BL2544" s="4"/>
      <c r="BM2544" s="4"/>
      <c r="BN2544" s="4"/>
      <c r="BO2544" s="4"/>
      <c r="BP2544" s="4"/>
      <c r="BQ2544" s="4"/>
      <c r="BR2544" s="4"/>
      <c r="BS2544" s="4"/>
      <c r="BT2544" s="4"/>
      <c r="BU2544" s="4"/>
      <c r="BV2544" s="4"/>
      <c r="BW2544" s="4"/>
      <c r="BX2544" s="4"/>
      <c r="BY2544" s="4"/>
      <c r="BZ2544" s="4"/>
      <c r="CA2544" s="4"/>
      <c r="CB2544" s="4"/>
      <c r="CC2544" s="4"/>
      <c r="CD2544" s="4"/>
      <c r="CE2544" s="4"/>
      <c r="CF2544" s="4"/>
      <c r="CG2544" s="4"/>
      <c r="CH2544" s="4"/>
      <c r="CI2544" s="4"/>
      <c r="CJ2544" s="4"/>
      <c r="CK2544" s="4"/>
      <c r="CL2544" s="4"/>
      <c r="CM2544" s="4"/>
    </row>
    <row r="2545" ht="14.25" customHeight="1">
      <c r="A2545" s="1"/>
      <c r="B2545" s="103" t="str">
        <f t="shared" si="4"/>
        <v>Thêm</v>
      </c>
      <c r="C2545" s="4"/>
      <c r="D2545" s="4"/>
      <c r="E2545" s="4"/>
      <c r="F2545" s="4"/>
      <c r="G2545" s="4"/>
      <c r="H2545" s="4"/>
      <c r="I2545" s="4"/>
      <c r="J2545" s="4"/>
      <c r="K2545" s="4"/>
      <c r="L2545" s="4"/>
      <c r="M2545" s="4"/>
      <c r="N2545" s="4"/>
      <c r="O2545" s="4"/>
      <c r="P2545" s="4"/>
      <c r="Q2545" s="4"/>
      <c r="R2545" s="4"/>
      <c r="S2545" s="4"/>
      <c r="T2545" s="4"/>
      <c r="U2545" s="4"/>
      <c r="V2545" s="4"/>
      <c r="W2545" s="4"/>
      <c r="X2545" s="4"/>
      <c r="Y2545" s="4"/>
      <c r="Z2545" s="4"/>
      <c r="AA2545" s="4"/>
      <c r="AB2545" s="4"/>
      <c r="AC2545" s="4"/>
      <c r="AD2545" s="20"/>
      <c r="AE2545" s="4"/>
      <c r="AF2545" s="4"/>
      <c r="AG2545" s="4"/>
      <c r="AH2545" s="4"/>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c r="BI2545" s="4"/>
      <c r="BJ2545" s="243" t="str">
        <f t="shared" si="191"/>
        <v/>
      </c>
      <c r="BK2545" s="4"/>
      <c r="BL2545" s="4"/>
      <c r="BM2545" s="4"/>
      <c r="BN2545" s="4"/>
      <c r="BO2545" s="4"/>
      <c r="BP2545" s="4"/>
      <c r="BQ2545" s="4"/>
      <c r="BR2545" s="4"/>
      <c r="BS2545" s="4"/>
      <c r="BT2545" s="4"/>
      <c r="BU2545" s="4"/>
      <c r="BV2545" s="4"/>
      <c r="BW2545" s="4"/>
      <c r="BX2545" s="4"/>
      <c r="BY2545" s="4"/>
      <c r="BZ2545" s="4"/>
      <c r="CA2545" s="4"/>
      <c r="CB2545" s="4"/>
      <c r="CC2545" s="4"/>
      <c r="CD2545" s="4"/>
      <c r="CE2545" s="4"/>
      <c r="CF2545" s="4"/>
      <c r="CG2545" s="4"/>
      <c r="CH2545" s="4"/>
      <c r="CI2545" s="4"/>
      <c r="CJ2545" s="4"/>
      <c r="CK2545" s="4"/>
      <c r="CL2545" s="4"/>
      <c r="CM2545" s="4"/>
    </row>
    <row r="2546" ht="14.25" customHeight="1">
      <c r="A2546" s="1"/>
      <c r="B2546" s="103" t="str">
        <f t="shared" si="4"/>
        <v>Thêm</v>
      </c>
      <c r="C2546" s="4"/>
      <c r="D2546" s="4"/>
      <c r="E2546" s="4"/>
      <c r="F2546" s="4"/>
      <c r="G2546" s="4"/>
      <c r="H2546" s="4"/>
      <c r="I2546" s="4"/>
      <c r="J2546" s="4"/>
      <c r="K2546" s="4"/>
      <c r="L2546" s="4"/>
      <c r="M2546" s="4"/>
      <c r="N2546" s="4"/>
      <c r="O2546" s="4"/>
      <c r="P2546" s="4"/>
      <c r="Q2546" s="4"/>
      <c r="R2546" s="4"/>
      <c r="S2546" s="4"/>
      <c r="T2546" s="4"/>
      <c r="U2546" s="4"/>
      <c r="V2546" s="4"/>
      <c r="W2546" s="4"/>
      <c r="X2546" s="4"/>
      <c r="Y2546" s="4"/>
      <c r="Z2546" s="4"/>
      <c r="AA2546" s="4"/>
      <c r="AB2546" s="4"/>
      <c r="AC2546" s="4"/>
      <c r="AD2546" s="20"/>
      <c r="AE2546" s="4"/>
      <c r="AF2546" s="4"/>
      <c r="AG2546" s="4"/>
      <c r="AH2546" s="4"/>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4"/>
      <c r="BH2546" s="4"/>
      <c r="BI2546" s="4"/>
      <c r="BJ2546" s="243" t="str">
        <f t="shared" si="191"/>
        <v/>
      </c>
      <c r="BK2546" s="4"/>
      <c r="BL2546" s="4"/>
      <c r="BM2546" s="4"/>
      <c r="BN2546" s="4"/>
      <c r="BO2546" s="4"/>
      <c r="BP2546" s="4"/>
      <c r="BQ2546" s="4"/>
      <c r="BR2546" s="4"/>
      <c r="BS2546" s="4"/>
      <c r="BT2546" s="4"/>
      <c r="BU2546" s="4"/>
      <c r="BV2546" s="4"/>
      <c r="BW2546" s="4"/>
      <c r="BX2546" s="4"/>
      <c r="BY2546" s="4"/>
      <c r="BZ2546" s="4"/>
      <c r="CA2546" s="4"/>
      <c r="CB2546" s="4"/>
      <c r="CC2546" s="4"/>
      <c r="CD2546" s="4"/>
      <c r="CE2546" s="4"/>
      <c r="CF2546" s="4"/>
      <c r="CG2546" s="4"/>
      <c r="CH2546" s="4"/>
      <c r="CI2546" s="4"/>
      <c r="CJ2546" s="4"/>
      <c r="CK2546" s="4"/>
      <c r="CL2546" s="4"/>
      <c r="CM2546" s="4"/>
    </row>
    <row r="2547" ht="14.25" customHeight="1">
      <c r="A2547" s="1"/>
      <c r="B2547" s="103" t="str">
        <f t="shared" si="4"/>
        <v>Thêm</v>
      </c>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c r="AA2547" s="4"/>
      <c r="AB2547" s="4"/>
      <c r="AC2547" s="4"/>
      <c r="AD2547" s="20"/>
      <c r="AE2547" s="4"/>
      <c r="AF2547" s="4"/>
      <c r="AG2547" s="4"/>
      <c r="AH2547" s="4"/>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4"/>
      <c r="BH2547" s="4"/>
      <c r="BI2547" s="4"/>
      <c r="BJ2547" s="243" t="str">
        <f t="shared" si="191"/>
        <v/>
      </c>
      <c r="BK2547" s="4"/>
      <c r="BL2547" s="4"/>
      <c r="BM2547" s="4"/>
      <c r="BN2547" s="4"/>
      <c r="BO2547" s="4"/>
      <c r="BP2547" s="4"/>
      <c r="BQ2547" s="4"/>
      <c r="BR2547" s="4"/>
      <c r="BS2547" s="4"/>
      <c r="BT2547" s="4"/>
      <c r="BU2547" s="4"/>
      <c r="BV2547" s="4"/>
      <c r="BW2547" s="4"/>
      <c r="BX2547" s="4"/>
      <c r="BY2547" s="4"/>
      <c r="BZ2547" s="4"/>
      <c r="CA2547" s="4"/>
      <c r="CB2547" s="4"/>
      <c r="CC2547" s="4"/>
      <c r="CD2547" s="4"/>
      <c r="CE2547" s="4"/>
      <c r="CF2547" s="4"/>
      <c r="CG2547" s="4"/>
      <c r="CH2547" s="4"/>
      <c r="CI2547" s="4"/>
      <c r="CJ2547" s="4"/>
      <c r="CK2547" s="4"/>
      <c r="CL2547" s="4"/>
      <c r="CM2547" s="4"/>
    </row>
    <row r="2548" ht="14.25" customHeight="1">
      <c r="A2548" s="1"/>
      <c r="B2548" s="103" t="str">
        <f t="shared" si="4"/>
        <v>Thêm</v>
      </c>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c r="AA2548" s="4"/>
      <c r="AB2548" s="4"/>
      <c r="AC2548" s="4"/>
      <c r="AD2548" s="20"/>
      <c r="AE2548" s="4"/>
      <c r="AF2548" s="4"/>
      <c r="AG2548" s="4"/>
      <c r="AH2548" s="4"/>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4"/>
      <c r="BH2548" s="4"/>
      <c r="BI2548" s="4"/>
      <c r="BJ2548" s="243" t="str">
        <f t="shared" si="191"/>
        <v/>
      </c>
      <c r="BK2548" s="4"/>
      <c r="BL2548" s="4"/>
      <c r="BM2548" s="4"/>
      <c r="BN2548" s="4"/>
      <c r="BO2548" s="4"/>
      <c r="BP2548" s="4"/>
      <c r="BQ2548" s="4"/>
      <c r="BR2548" s="4"/>
      <c r="BS2548" s="4"/>
      <c r="BT2548" s="4"/>
      <c r="BU2548" s="4"/>
      <c r="BV2548" s="4"/>
      <c r="BW2548" s="4"/>
      <c r="BX2548" s="4"/>
      <c r="BY2548" s="4"/>
      <c r="BZ2548" s="4"/>
      <c r="CA2548" s="4"/>
      <c r="CB2548" s="4"/>
      <c r="CC2548" s="4"/>
      <c r="CD2548" s="4"/>
      <c r="CE2548" s="4"/>
      <c r="CF2548" s="4"/>
      <c r="CG2548" s="4"/>
      <c r="CH2548" s="4"/>
      <c r="CI2548" s="4"/>
      <c r="CJ2548" s="4"/>
      <c r="CK2548" s="4"/>
      <c r="CL2548" s="4"/>
      <c r="CM2548" s="4"/>
    </row>
    <row r="2549" ht="14.25" customHeight="1">
      <c r="A2549" s="1"/>
      <c r="B2549" s="103" t="str">
        <f t="shared" si="4"/>
        <v>Thêm</v>
      </c>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c r="AA2549" s="4"/>
      <c r="AB2549" s="4"/>
      <c r="AC2549" s="4"/>
      <c r="AD2549" s="20"/>
      <c r="AE2549" s="4"/>
      <c r="AF2549" s="4"/>
      <c r="AG2549" s="4"/>
      <c r="AH2549" s="4"/>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4"/>
      <c r="BH2549" s="4"/>
      <c r="BI2549" s="4"/>
      <c r="BJ2549" s="243" t="str">
        <f t="shared" si="191"/>
        <v/>
      </c>
      <c r="BK2549" s="4"/>
      <c r="BL2549" s="4"/>
      <c r="BM2549" s="4"/>
      <c r="BN2549" s="4"/>
      <c r="BO2549" s="4"/>
      <c r="BP2549" s="4"/>
      <c r="BQ2549" s="4"/>
      <c r="BR2549" s="4"/>
      <c r="BS2549" s="4"/>
      <c r="BT2549" s="4"/>
      <c r="BU2549" s="4"/>
      <c r="BV2549" s="4"/>
      <c r="BW2549" s="4"/>
      <c r="BX2549" s="4"/>
      <c r="BY2549" s="4"/>
      <c r="BZ2549" s="4"/>
      <c r="CA2549" s="4"/>
      <c r="CB2549" s="4"/>
      <c r="CC2549" s="4"/>
      <c r="CD2549" s="4"/>
      <c r="CE2549" s="4"/>
      <c r="CF2549" s="4"/>
      <c r="CG2549" s="4"/>
      <c r="CH2549" s="4"/>
      <c r="CI2549" s="4"/>
      <c r="CJ2549" s="4"/>
      <c r="CK2549" s="4"/>
      <c r="CL2549" s="4"/>
      <c r="CM2549" s="4"/>
    </row>
    <row r="2550" ht="14.25" customHeight="1">
      <c r="A2550" s="1"/>
      <c r="B2550" s="103" t="str">
        <f t="shared" si="4"/>
        <v>Thêm</v>
      </c>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c r="AA2550" s="4"/>
      <c r="AB2550" s="4"/>
      <c r="AC2550" s="4"/>
      <c r="AD2550" s="20"/>
      <c r="AE2550" s="4"/>
      <c r="AF2550" s="4"/>
      <c r="AG2550" s="4"/>
      <c r="AH2550" s="4"/>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4"/>
      <c r="BH2550" s="4"/>
      <c r="BI2550" s="4"/>
      <c r="BJ2550" s="243" t="str">
        <f t="shared" si="191"/>
        <v/>
      </c>
      <c r="BK2550" s="4"/>
      <c r="BL2550" s="4"/>
      <c r="BM2550" s="4"/>
      <c r="BN2550" s="4"/>
      <c r="BO2550" s="4"/>
      <c r="BP2550" s="4"/>
      <c r="BQ2550" s="4"/>
      <c r="BR2550" s="4"/>
      <c r="BS2550" s="4"/>
      <c r="BT2550" s="4"/>
      <c r="BU2550" s="4"/>
      <c r="BV2550" s="4"/>
      <c r="BW2550" s="4"/>
      <c r="BX2550" s="4"/>
      <c r="BY2550" s="4"/>
      <c r="BZ2550" s="4"/>
      <c r="CA2550" s="4"/>
      <c r="CB2550" s="4"/>
      <c r="CC2550" s="4"/>
      <c r="CD2550" s="4"/>
      <c r="CE2550" s="4"/>
      <c r="CF2550" s="4"/>
      <c r="CG2550" s="4"/>
      <c r="CH2550" s="4"/>
      <c r="CI2550" s="4"/>
      <c r="CJ2550" s="4"/>
      <c r="CK2550" s="4"/>
      <c r="CL2550" s="4"/>
      <c r="CM2550" s="4"/>
    </row>
    <row r="2551" ht="14.25" customHeight="1">
      <c r="A2551" s="1"/>
      <c r="B2551" s="103" t="str">
        <f t="shared" si="4"/>
        <v>Thêm</v>
      </c>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c r="AA2551" s="4"/>
      <c r="AB2551" s="4"/>
      <c r="AC2551" s="4"/>
      <c r="AD2551" s="20"/>
      <c r="AE2551" s="4"/>
      <c r="AF2551" s="4"/>
      <c r="AG2551" s="4"/>
      <c r="AH2551" s="4"/>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4"/>
      <c r="BH2551" s="4"/>
      <c r="BI2551" s="4"/>
      <c r="BJ2551" s="243" t="str">
        <f t="shared" si="191"/>
        <v/>
      </c>
      <c r="BK2551" s="4"/>
      <c r="BL2551" s="4"/>
      <c r="BM2551" s="4"/>
      <c r="BN2551" s="4"/>
      <c r="BO2551" s="4"/>
      <c r="BP2551" s="4"/>
      <c r="BQ2551" s="4"/>
      <c r="BR2551" s="4"/>
      <c r="BS2551" s="4"/>
      <c r="BT2551" s="4"/>
      <c r="BU2551" s="4"/>
      <c r="BV2551" s="4"/>
      <c r="BW2551" s="4"/>
      <c r="BX2551" s="4"/>
      <c r="BY2551" s="4"/>
      <c r="BZ2551" s="4"/>
      <c r="CA2551" s="4"/>
      <c r="CB2551" s="4"/>
      <c r="CC2551" s="4"/>
      <c r="CD2551" s="4"/>
      <c r="CE2551" s="4"/>
      <c r="CF2551" s="4"/>
      <c r="CG2551" s="4"/>
      <c r="CH2551" s="4"/>
      <c r="CI2551" s="4"/>
      <c r="CJ2551" s="4"/>
      <c r="CK2551" s="4"/>
      <c r="CL2551" s="4"/>
      <c r="CM2551" s="4"/>
    </row>
    <row r="2552" ht="14.25" customHeight="1">
      <c r="A2552" s="1"/>
      <c r="B2552" s="103" t="str">
        <f t="shared" si="4"/>
        <v>Thêm</v>
      </c>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c r="AA2552" s="4"/>
      <c r="AB2552" s="4"/>
      <c r="AC2552" s="4"/>
      <c r="AD2552" s="20"/>
      <c r="AE2552" s="4"/>
      <c r="AF2552" s="4"/>
      <c r="AG2552" s="4"/>
      <c r="AH2552" s="4"/>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4"/>
      <c r="BH2552" s="4"/>
      <c r="BI2552" s="4"/>
      <c r="BJ2552" s="243" t="str">
        <f t="shared" si="191"/>
        <v/>
      </c>
      <c r="BK2552" s="4"/>
      <c r="BL2552" s="4"/>
      <c r="BM2552" s="4"/>
      <c r="BN2552" s="4"/>
      <c r="BO2552" s="4"/>
      <c r="BP2552" s="4"/>
      <c r="BQ2552" s="4"/>
      <c r="BR2552" s="4"/>
      <c r="BS2552" s="4"/>
      <c r="BT2552" s="4"/>
      <c r="BU2552" s="4"/>
      <c r="BV2552" s="4"/>
      <c r="BW2552" s="4"/>
      <c r="BX2552" s="4"/>
      <c r="BY2552" s="4"/>
      <c r="BZ2552" s="4"/>
      <c r="CA2552" s="4"/>
      <c r="CB2552" s="4"/>
      <c r="CC2552" s="4"/>
      <c r="CD2552" s="4"/>
      <c r="CE2552" s="4"/>
      <c r="CF2552" s="4"/>
      <c r="CG2552" s="4"/>
      <c r="CH2552" s="4"/>
      <c r="CI2552" s="4"/>
      <c r="CJ2552" s="4"/>
      <c r="CK2552" s="4"/>
      <c r="CL2552" s="4"/>
      <c r="CM2552" s="4"/>
    </row>
    <row r="2553" ht="14.25" customHeight="1">
      <c r="A2553" s="1"/>
      <c r="B2553" s="103" t="str">
        <f t="shared" si="4"/>
        <v>Thêm</v>
      </c>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c r="AA2553" s="4"/>
      <c r="AB2553" s="4"/>
      <c r="AC2553" s="4"/>
      <c r="AD2553" s="20"/>
      <c r="AE2553" s="4"/>
      <c r="AF2553" s="4"/>
      <c r="AG2553" s="4"/>
      <c r="AH2553" s="4"/>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c r="BI2553" s="4"/>
      <c r="BJ2553" s="243" t="str">
        <f t="shared" si="191"/>
        <v/>
      </c>
      <c r="BK2553" s="4"/>
      <c r="BL2553" s="4"/>
      <c r="BM2553" s="4"/>
      <c r="BN2553" s="4"/>
      <c r="BO2553" s="4"/>
      <c r="BP2553" s="4"/>
      <c r="BQ2553" s="4"/>
      <c r="BR2553" s="4"/>
      <c r="BS2553" s="4"/>
      <c r="BT2553" s="4"/>
      <c r="BU2553" s="4"/>
      <c r="BV2553" s="4"/>
      <c r="BW2553" s="4"/>
      <c r="BX2553" s="4"/>
      <c r="BY2553" s="4"/>
      <c r="BZ2553" s="4"/>
      <c r="CA2553" s="4"/>
      <c r="CB2553" s="4"/>
      <c r="CC2553" s="4"/>
      <c r="CD2553" s="4"/>
      <c r="CE2553" s="4"/>
      <c r="CF2553" s="4"/>
      <c r="CG2553" s="4"/>
      <c r="CH2553" s="4"/>
      <c r="CI2553" s="4"/>
      <c r="CJ2553" s="4"/>
      <c r="CK2553" s="4"/>
      <c r="CL2553" s="4"/>
      <c r="CM2553" s="4"/>
    </row>
    <row r="2554" ht="14.25" customHeight="1">
      <c r="A2554" s="1"/>
      <c r="B2554" s="103" t="str">
        <f t="shared" si="4"/>
        <v>Thêm</v>
      </c>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c r="AA2554" s="4"/>
      <c r="AB2554" s="4"/>
      <c r="AC2554" s="4"/>
      <c r="AD2554" s="20"/>
      <c r="AE2554" s="4"/>
      <c r="AF2554" s="4"/>
      <c r="AG2554" s="4"/>
      <c r="AH2554" s="4"/>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c r="BI2554" s="4"/>
      <c r="BJ2554" s="243" t="str">
        <f t="shared" si="191"/>
        <v/>
      </c>
      <c r="BK2554" s="4"/>
      <c r="BL2554" s="4"/>
      <c r="BM2554" s="4"/>
      <c r="BN2554" s="4"/>
      <c r="BO2554" s="4"/>
      <c r="BP2554" s="4"/>
      <c r="BQ2554" s="4"/>
      <c r="BR2554" s="4"/>
      <c r="BS2554" s="4"/>
      <c r="BT2554" s="4"/>
      <c r="BU2554" s="4"/>
      <c r="BV2554" s="4"/>
      <c r="BW2554" s="4"/>
      <c r="BX2554" s="4"/>
      <c r="BY2554" s="4"/>
      <c r="BZ2554" s="4"/>
      <c r="CA2554" s="4"/>
      <c r="CB2554" s="4"/>
      <c r="CC2554" s="4"/>
      <c r="CD2554" s="4"/>
      <c r="CE2554" s="4"/>
      <c r="CF2554" s="4"/>
      <c r="CG2554" s="4"/>
      <c r="CH2554" s="4"/>
      <c r="CI2554" s="4"/>
      <c r="CJ2554" s="4"/>
      <c r="CK2554" s="4"/>
      <c r="CL2554" s="4"/>
      <c r="CM2554" s="4"/>
    </row>
    <row r="2555" ht="14.25" customHeight="1">
      <c r="A2555" s="1"/>
      <c r="B2555" s="103" t="str">
        <f t="shared" si="4"/>
        <v>Thêm</v>
      </c>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c r="AA2555" s="4"/>
      <c r="AB2555" s="4"/>
      <c r="AC2555" s="4"/>
      <c r="AD2555" s="20"/>
      <c r="AE2555" s="4"/>
      <c r="AF2555" s="4"/>
      <c r="AG2555" s="4"/>
      <c r="AH2555" s="4"/>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c r="BI2555" s="4"/>
      <c r="BJ2555" s="243" t="str">
        <f t="shared" si="191"/>
        <v/>
      </c>
      <c r="BK2555" s="4"/>
      <c r="BL2555" s="4"/>
      <c r="BM2555" s="4"/>
      <c r="BN2555" s="4"/>
      <c r="BO2555" s="4"/>
      <c r="BP2555" s="4"/>
      <c r="BQ2555" s="4"/>
      <c r="BR2555" s="4"/>
      <c r="BS2555" s="4"/>
      <c r="BT2555" s="4"/>
      <c r="BU2555" s="4"/>
      <c r="BV2555" s="4"/>
      <c r="BW2555" s="4"/>
      <c r="BX2555" s="4"/>
      <c r="BY2555" s="4"/>
      <c r="BZ2555" s="4"/>
      <c r="CA2555" s="4"/>
      <c r="CB2555" s="4"/>
      <c r="CC2555" s="4"/>
      <c r="CD2555" s="4"/>
      <c r="CE2555" s="4"/>
      <c r="CF2555" s="4"/>
      <c r="CG2555" s="4"/>
      <c r="CH2555" s="4"/>
      <c r="CI2555" s="4"/>
      <c r="CJ2555" s="4"/>
      <c r="CK2555" s="4"/>
      <c r="CL2555" s="4"/>
      <c r="CM2555" s="4"/>
    </row>
    <row r="2556" ht="14.25" customHeight="1">
      <c r="A2556" s="1"/>
      <c r="B2556" s="103" t="str">
        <f t="shared" si="4"/>
        <v>Thêm</v>
      </c>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c r="AA2556" s="4"/>
      <c r="AB2556" s="4"/>
      <c r="AC2556" s="4"/>
      <c r="AD2556" s="20"/>
      <c r="AE2556" s="4"/>
      <c r="AF2556" s="4"/>
      <c r="AG2556" s="4"/>
      <c r="AH2556" s="4"/>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4"/>
      <c r="BH2556" s="4"/>
      <c r="BI2556" s="4"/>
      <c r="BJ2556" s="243" t="str">
        <f t="shared" si="191"/>
        <v/>
      </c>
      <c r="BK2556" s="4"/>
      <c r="BL2556" s="4"/>
      <c r="BM2556" s="4"/>
      <c r="BN2556" s="4"/>
      <c r="BO2556" s="4"/>
      <c r="BP2556" s="4"/>
      <c r="BQ2556" s="4"/>
      <c r="BR2556" s="4"/>
      <c r="BS2556" s="4"/>
      <c r="BT2556" s="4"/>
      <c r="BU2556" s="4"/>
      <c r="BV2556" s="4"/>
      <c r="BW2556" s="4"/>
      <c r="BX2556" s="4"/>
      <c r="BY2556" s="4"/>
      <c r="BZ2556" s="4"/>
      <c r="CA2556" s="4"/>
      <c r="CB2556" s="4"/>
      <c r="CC2556" s="4"/>
      <c r="CD2556" s="4"/>
      <c r="CE2556" s="4"/>
      <c r="CF2556" s="4"/>
      <c r="CG2556" s="4"/>
      <c r="CH2556" s="4"/>
      <c r="CI2556" s="4"/>
      <c r="CJ2556" s="4"/>
      <c r="CK2556" s="4"/>
      <c r="CL2556" s="4"/>
      <c r="CM2556" s="4"/>
    </row>
    <row r="2557" ht="14.25" customHeight="1">
      <c r="A2557" s="1"/>
      <c r="B2557" s="103" t="str">
        <f t="shared" si="4"/>
        <v>Thêm</v>
      </c>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c r="AA2557" s="4"/>
      <c r="AB2557" s="4"/>
      <c r="AC2557" s="4"/>
      <c r="AD2557" s="20"/>
      <c r="AE2557" s="4"/>
      <c r="AF2557" s="4"/>
      <c r="AG2557" s="4"/>
      <c r="AH2557" s="4"/>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4"/>
      <c r="BH2557" s="4"/>
      <c r="BI2557" s="4"/>
      <c r="BJ2557" s="243" t="str">
        <f t="shared" si="191"/>
        <v/>
      </c>
      <c r="BK2557" s="4"/>
      <c r="BL2557" s="4"/>
      <c r="BM2557" s="4"/>
      <c r="BN2557" s="4"/>
      <c r="BO2557" s="4"/>
      <c r="BP2557" s="4"/>
      <c r="BQ2557" s="4"/>
      <c r="BR2557" s="4"/>
      <c r="BS2557" s="4"/>
      <c r="BT2557" s="4"/>
      <c r="BU2557" s="4"/>
      <c r="BV2557" s="4"/>
      <c r="BW2557" s="4"/>
      <c r="BX2557" s="4"/>
      <c r="BY2557" s="4"/>
      <c r="BZ2557" s="4"/>
      <c r="CA2557" s="4"/>
      <c r="CB2557" s="4"/>
      <c r="CC2557" s="4"/>
      <c r="CD2557" s="4"/>
      <c r="CE2557" s="4"/>
      <c r="CF2557" s="4"/>
      <c r="CG2557" s="4"/>
      <c r="CH2557" s="4"/>
      <c r="CI2557" s="4"/>
      <c r="CJ2557" s="4"/>
      <c r="CK2557" s="4"/>
      <c r="CL2557" s="4"/>
      <c r="CM2557" s="4"/>
    </row>
    <row r="2558" ht="14.25" customHeight="1">
      <c r="A2558" s="1"/>
      <c r="B2558" s="103" t="str">
        <f t="shared" si="4"/>
        <v>Thêm</v>
      </c>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c r="AA2558" s="4"/>
      <c r="AB2558" s="4"/>
      <c r="AC2558" s="4"/>
      <c r="AD2558" s="20"/>
      <c r="AE2558" s="4"/>
      <c r="AF2558" s="4"/>
      <c r="AG2558" s="4"/>
      <c r="AH2558" s="4"/>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4"/>
      <c r="BH2558" s="4"/>
      <c r="BI2558" s="4"/>
      <c r="BJ2558" s="243" t="str">
        <f t="shared" si="191"/>
        <v/>
      </c>
      <c r="BK2558" s="4"/>
      <c r="BL2558" s="4"/>
      <c r="BM2558" s="4"/>
      <c r="BN2558" s="4"/>
      <c r="BO2558" s="4"/>
      <c r="BP2558" s="4"/>
      <c r="BQ2558" s="4"/>
      <c r="BR2558" s="4"/>
      <c r="BS2558" s="4"/>
      <c r="BT2558" s="4"/>
      <c r="BU2558" s="4"/>
      <c r="BV2558" s="4"/>
      <c r="BW2558" s="4"/>
      <c r="BX2558" s="4"/>
      <c r="BY2558" s="4"/>
      <c r="BZ2558" s="4"/>
      <c r="CA2558" s="4"/>
      <c r="CB2558" s="4"/>
      <c r="CC2558" s="4"/>
      <c r="CD2558" s="4"/>
      <c r="CE2558" s="4"/>
      <c r="CF2558" s="4"/>
      <c r="CG2558" s="4"/>
      <c r="CH2558" s="4"/>
      <c r="CI2558" s="4"/>
      <c r="CJ2558" s="4"/>
      <c r="CK2558" s="4"/>
      <c r="CL2558" s="4"/>
      <c r="CM2558" s="4"/>
    </row>
    <row r="2559" ht="14.25" customHeight="1">
      <c r="A2559" s="1"/>
      <c r="B2559" s="103" t="str">
        <f t="shared" si="4"/>
        <v>Thêm</v>
      </c>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c r="AA2559" s="4"/>
      <c r="AB2559" s="4"/>
      <c r="AC2559" s="4"/>
      <c r="AD2559" s="20"/>
      <c r="AE2559" s="4"/>
      <c r="AF2559" s="4"/>
      <c r="AG2559" s="4"/>
      <c r="AH2559" s="4"/>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4"/>
      <c r="BH2559" s="4"/>
      <c r="BI2559" s="4"/>
      <c r="BJ2559" s="243" t="str">
        <f t="shared" si="191"/>
        <v/>
      </c>
      <c r="BK2559" s="4"/>
      <c r="BL2559" s="4"/>
      <c r="BM2559" s="4"/>
      <c r="BN2559" s="4"/>
      <c r="BO2559" s="4"/>
      <c r="BP2559" s="4"/>
      <c r="BQ2559" s="4"/>
      <c r="BR2559" s="4"/>
      <c r="BS2559" s="4"/>
      <c r="BT2559" s="4"/>
      <c r="BU2559" s="4"/>
      <c r="BV2559" s="4"/>
      <c r="BW2559" s="4"/>
      <c r="BX2559" s="4"/>
      <c r="BY2559" s="4"/>
      <c r="BZ2559" s="4"/>
      <c r="CA2559" s="4"/>
      <c r="CB2559" s="4"/>
      <c r="CC2559" s="4"/>
      <c r="CD2559" s="4"/>
      <c r="CE2559" s="4"/>
      <c r="CF2559" s="4"/>
      <c r="CG2559" s="4"/>
      <c r="CH2559" s="4"/>
      <c r="CI2559" s="4"/>
      <c r="CJ2559" s="4"/>
      <c r="CK2559" s="4"/>
      <c r="CL2559" s="4"/>
      <c r="CM2559" s="4"/>
    </row>
    <row r="2560" ht="14.25" customHeight="1">
      <c r="A2560" s="1"/>
      <c r="B2560" s="103" t="str">
        <f t="shared" si="4"/>
        <v>Thêm</v>
      </c>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c r="AA2560" s="4"/>
      <c r="AB2560" s="4"/>
      <c r="AC2560" s="4"/>
      <c r="AD2560" s="20"/>
      <c r="AE2560" s="4"/>
      <c r="AF2560" s="4"/>
      <c r="AG2560" s="4"/>
      <c r="AH2560" s="4"/>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4"/>
      <c r="BH2560" s="4"/>
      <c r="BI2560" s="4"/>
      <c r="BJ2560" s="243" t="str">
        <f t="shared" si="191"/>
        <v/>
      </c>
      <c r="BK2560" s="4"/>
      <c r="BL2560" s="4"/>
      <c r="BM2560" s="4"/>
      <c r="BN2560" s="4"/>
      <c r="BO2560" s="4"/>
      <c r="BP2560" s="4"/>
      <c r="BQ2560" s="4"/>
      <c r="BR2560" s="4"/>
      <c r="BS2560" s="4"/>
      <c r="BT2560" s="4"/>
      <c r="BU2560" s="4"/>
      <c r="BV2560" s="4"/>
      <c r="BW2560" s="4"/>
      <c r="BX2560" s="4"/>
      <c r="BY2560" s="4"/>
      <c r="BZ2560" s="4"/>
      <c r="CA2560" s="4"/>
      <c r="CB2560" s="4"/>
      <c r="CC2560" s="4"/>
      <c r="CD2560" s="4"/>
      <c r="CE2560" s="4"/>
      <c r="CF2560" s="4"/>
      <c r="CG2560" s="4"/>
      <c r="CH2560" s="4"/>
      <c r="CI2560" s="4"/>
      <c r="CJ2560" s="4"/>
      <c r="CK2560" s="4"/>
      <c r="CL2560" s="4"/>
      <c r="CM2560" s="4"/>
    </row>
    <row r="2561" ht="14.25" customHeight="1">
      <c r="A2561" s="1"/>
      <c r="B2561" s="103" t="str">
        <f t="shared" si="4"/>
        <v>Thêm</v>
      </c>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c r="AA2561" s="4"/>
      <c r="AB2561" s="4"/>
      <c r="AC2561" s="4"/>
      <c r="AD2561" s="20"/>
      <c r="AE2561" s="4"/>
      <c r="AF2561" s="4"/>
      <c r="AG2561" s="4"/>
      <c r="AH2561" s="4"/>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4"/>
      <c r="BH2561" s="4"/>
      <c r="BI2561" s="4"/>
      <c r="BJ2561" s="243" t="str">
        <f t="shared" si="191"/>
        <v/>
      </c>
      <c r="BK2561" s="4"/>
      <c r="BL2561" s="4"/>
      <c r="BM2561" s="4"/>
      <c r="BN2561" s="4"/>
      <c r="BO2561" s="4"/>
      <c r="BP2561" s="4"/>
      <c r="BQ2561" s="4"/>
      <c r="BR2561" s="4"/>
      <c r="BS2561" s="4"/>
      <c r="BT2561" s="4"/>
      <c r="BU2561" s="4"/>
      <c r="BV2561" s="4"/>
      <c r="BW2561" s="4"/>
      <c r="BX2561" s="4"/>
      <c r="BY2561" s="4"/>
      <c r="BZ2561" s="4"/>
      <c r="CA2561" s="4"/>
      <c r="CB2561" s="4"/>
      <c r="CC2561" s="4"/>
      <c r="CD2561" s="4"/>
      <c r="CE2561" s="4"/>
      <c r="CF2561" s="4"/>
      <c r="CG2561" s="4"/>
      <c r="CH2561" s="4"/>
      <c r="CI2561" s="4"/>
      <c r="CJ2561" s="4"/>
      <c r="CK2561" s="4"/>
      <c r="CL2561" s="4"/>
      <c r="CM2561" s="4"/>
    </row>
    <row r="2562" ht="14.25" customHeight="1">
      <c r="A2562" s="1"/>
      <c r="B2562" s="103" t="str">
        <f t="shared" si="4"/>
        <v>Thêm</v>
      </c>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c r="AA2562" s="4"/>
      <c r="AB2562" s="4"/>
      <c r="AC2562" s="4"/>
      <c r="AD2562" s="20"/>
      <c r="AE2562" s="4"/>
      <c r="AF2562" s="4"/>
      <c r="AG2562" s="4"/>
      <c r="AH2562" s="4"/>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c r="BI2562" s="4"/>
      <c r="BJ2562" s="243" t="str">
        <f t="shared" si="191"/>
        <v/>
      </c>
      <c r="BK2562" s="4"/>
      <c r="BL2562" s="4"/>
      <c r="BM2562" s="4"/>
      <c r="BN2562" s="4"/>
      <c r="BO2562" s="4"/>
      <c r="BP2562" s="4"/>
      <c r="BQ2562" s="4"/>
      <c r="BR2562" s="4"/>
      <c r="BS2562" s="4"/>
      <c r="BT2562" s="4"/>
      <c r="BU2562" s="4"/>
      <c r="BV2562" s="4"/>
      <c r="BW2562" s="4"/>
      <c r="BX2562" s="4"/>
      <c r="BY2562" s="4"/>
      <c r="BZ2562" s="4"/>
      <c r="CA2562" s="4"/>
      <c r="CB2562" s="4"/>
      <c r="CC2562" s="4"/>
      <c r="CD2562" s="4"/>
      <c r="CE2562" s="4"/>
      <c r="CF2562" s="4"/>
      <c r="CG2562" s="4"/>
      <c r="CH2562" s="4"/>
      <c r="CI2562" s="4"/>
      <c r="CJ2562" s="4"/>
      <c r="CK2562" s="4"/>
      <c r="CL2562" s="4"/>
      <c r="CM2562" s="4"/>
    </row>
    <row r="2563" ht="14.25" customHeight="1">
      <c r="A2563" s="1"/>
      <c r="B2563" s="103" t="str">
        <f t="shared" si="4"/>
        <v>Thêm</v>
      </c>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c r="AA2563" s="4"/>
      <c r="AB2563" s="4"/>
      <c r="AC2563" s="4"/>
      <c r="AD2563" s="20"/>
      <c r="AE2563" s="4"/>
      <c r="AF2563" s="4"/>
      <c r="AG2563" s="4"/>
      <c r="AH2563" s="4"/>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c r="BI2563" s="4"/>
      <c r="BJ2563" s="243" t="str">
        <f t="shared" si="191"/>
        <v/>
      </c>
      <c r="BK2563" s="4"/>
      <c r="BL2563" s="4"/>
      <c r="BM2563" s="4"/>
      <c r="BN2563" s="4"/>
      <c r="BO2563" s="4"/>
      <c r="BP2563" s="4"/>
      <c r="BQ2563" s="4"/>
      <c r="BR2563" s="4"/>
      <c r="BS2563" s="4"/>
      <c r="BT2563" s="4"/>
      <c r="BU2563" s="4"/>
      <c r="BV2563" s="4"/>
      <c r="BW2563" s="4"/>
      <c r="BX2563" s="4"/>
      <c r="BY2563" s="4"/>
      <c r="BZ2563" s="4"/>
      <c r="CA2563" s="4"/>
      <c r="CB2563" s="4"/>
      <c r="CC2563" s="4"/>
      <c r="CD2563" s="4"/>
      <c r="CE2563" s="4"/>
      <c r="CF2563" s="4"/>
      <c r="CG2563" s="4"/>
      <c r="CH2563" s="4"/>
      <c r="CI2563" s="4"/>
      <c r="CJ2563" s="4"/>
      <c r="CK2563" s="4"/>
      <c r="CL2563" s="4"/>
      <c r="CM2563" s="4"/>
    </row>
    <row r="2564" ht="14.25" customHeight="1">
      <c r="A2564" s="1"/>
      <c r="B2564" s="103" t="str">
        <f t="shared" si="4"/>
        <v>Thêm</v>
      </c>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c r="AA2564" s="4"/>
      <c r="AB2564" s="4"/>
      <c r="AC2564" s="4"/>
      <c r="AD2564" s="20"/>
      <c r="AE2564" s="4"/>
      <c r="AF2564" s="4"/>
      <c r="AG2564" s="4"/>
      <c r="AH2564" s="4"/>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4"/>
      <c r="BH2564" s="4"/>
      <c r="BI2564" s="4"/>
      <c r="BJ2564" s="243" t="str">
        <f t="shared" si="191"/>
        <v/>
      </c>
      <c r="BK2564" s="4"/>
      <c r="BL2564" s="4"/>
      <c r="BM2564" s="4"/>
      <c r="BN2564" s="4"/>
      <c r="BO2564" s="4"/>
      <c r="BP2564" s="4"/>
      <c r="BQ2564" s="4"/>
      <c r="BR2564" s="4"/>
      <c r="BS2564" s="4"/>
      <c r="BT2564" s="4"/>
      <c r="BU2564" s="4"/>
      <c r="BV2564" s="4"/>
      <c r="BW2564" s="4"/>
      <c r="BX2564" s="4"/>
      <c r="BY2564" s="4"/>
      <c r="BZ2564" s="4"/>
      <c r="CA2564" s="4"/>
      <c r="CB2564" s="4"/>
      <c r="CC2564" s="4"/>
      <c r="CD2564" s="4"/>
      <c r="CE2564" s="4"/>
      <c r="CF2564" s="4"/>
      <c r="CG2564" s="4"/>
      <c r="CH2564" s="4"/>
      <c r="CI2564" s="4"/>
      <c r="CJ2564" s="4"/>
      <c r="CK2564" s="4"/>
      <c r="CL2564" s="4"/>
      <c r="CM2564" s="4"/>
    </row>
    <row r="2565" ht="14.25" customHeight="1">
      <c r="A2565" s="1"/>
      <c r="B2565" s="103" t="str">
        <f t="shared" si="4"/>
        <v>Thêm</v>
      </c>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c r="AA2565" s="4"/>
      <c r="AB2565" s="4"/>
      <c r="AC2565" s="4"/>
      <c r="AD2565" s="20"/>
      <c r="AE2565" s="4"/>
      <c r="AF2565" s="4"/>
      <c r="AG2565" s="4"/>
      <c r="AH2565" s="4"/>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4"/>
      <c r="BH2565" s="4"/>
      <c r="BI2565" s="4"/>
      <c r="BJ2565" s="243" t="str">
        <f t="shared" si="191"/>
        <v/>
      </c>
      <c r="BK2565" s="4"/>
      <c r="BL2565" s="4"/>
      <c r="BM2565" s="4"/>
      <c r="BN2565" s="4"/>
      <c r="BO2565" s="4"/>
      <c r="BP2565" s="4"/>
      <c r="BQ2565" s="4"/>
      <c r="BR2565" s="4"/>
      <c r="BS2565" s="4"/>
      <c r="BT2565" s="4"/>
      <c r="BU2565" s="4"/>
      <c r="BV2565" s="4"/>
      <c r="BW2565" s="4"/>
      <c r="BX2565" s="4"/>
      <c r="BY2565" s="4"/>
      <c r="BZ2565" s="4"/>
      <c r="CA2565" s="4"/>
      <c r="CB2565" s="4"/>
      <c r="CC2565" s="4"/>
      <c r="CD2565" s="4"/>
      <c r="CE2565" s="4"/>
      <c r="CF2565" s="4"/>
      <c r="CG2565" s="4"/>
      <c r="CH2565" s="4"/>
      <c r="CI2565" s="4"/>
      <c r="CJ2565" s="4"/>
      <c r="CK2565" s="4"/>
      <c r="CL2565" s="4"/>
      <c r="CM2565" s="4"/>
    </row>
    <row r="2566" ht="14.25" customHeight="1">
      <c r="A2566" s="1"/>
      <c r="B2566" s="103" t="str">
        <f t="shared" si="4"/>
        <v>Thêm</v>
      </c>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c r="AA2566" s="4"/>
      <c r="AB2566" s="4"/>
      <c r="AC2566" s="4"/>
      <c r="AD2566" s="20"/>
      <c r="AE2566" s="4"/>
      <c r="AF2566" s="4"/>
      <c r="AG2566" s="4"/>
      <c r="AH2566" s="4"/>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4"/>
      <c r="BH2566" s="4"/>
      <c r="BI2566" s="4"/>
      <c r="BJ2566" s="243" t="str">
        <f t="shared" si="191"/>
        <v/>
      </c>
      <c r="BK2566" s="4"/>
      <c r="BL2566" s="4"/>
      <c r="BM2566" s="4"/>
      <c r="BN2566" s="4"/>
      <c r="BO2566" s="4"/>
      <c r="BP2566" s="4"/>
      <c r="BQ2566" s="4"/>
      <c r="BR2566" s="4"/>
      <c r="BS2566" s="4"/>
      <c r="BT2566" s="4"/>
      <c r="BU2566" s="4"/>
      <c r="BV2566" s="4"/>
      <c r="BW2566" s="4"/>
      <c r="BX2566" s="4"/>
      <c r="BY2566" s="4"/>
      <c r="BZ2566" s="4"/>
      <c r="CA2566" s="4"/>
      <c r="CB2566" s="4"/>
      <c r="CC2566" s="4"/>
      <c r="CD2566" s="4"/>
      <c r="CE2566" s="4"/>
      <c r="CF2566" s="4"/>
      <c r="CG2566" s="4"/>
      <c r="CH2566" s="4"/>
      <c r="CI2566" s="4"/>
      <c r="CJ2566" s="4"/>
      <c r="CK2566" s="4"/>
      <c r="CL2566" s="4"/>
      <c r="CM2566" s="4"/>
    </row>
    <row r="2567" ht="14.25" customHeight="1">
      <c r="A2567" s="1"/>
      <c r="B2567" s="103" t="str">
        <f t="shared" si="4"/>
        <v>Thêm</v>
      </c>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c r="AA2567" s="4"/>
      <c r="AB2567" s="4"/>
      <c r="AC2567" s="4"/>
      <c r="AD2567" s="20"/>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c r="BI2567" s="4"/>
      <c r="BJ2567" s="243" t="str">
        <f t="shared" si="191"/>
        <v/>
      </c>
      <c r="BK2567" s="4"/>
      <c r="BL2567" s="4"/>
      <c r="BM2567" s="4"/>
      <c r="BN2567" s="4"/>
      <c r="BO2567" s="4"/>
      <c r="BP2567" s="4"/>
      <c r="BQ2567" s="4"/>
      <c r="BR2567" s="4"/>
      <c r="BS2567" s="4"/>
      <c r="BT2567" s="4"/>
      <c r="BU2567" s="4"/>
      <c r="BV2567" s="4"/>
      <c r="BW2567" s="4"/>
      <c r="BX2567" s="4"/>
      <c r="BY2567" s="4"/>
      <c r="BZ2567" s="4"/>
      <c r="CA2567" s="4"/>
      <c r="CB2567" s="4"/>
      <c r="CC2567" s="4"/>
      <c r="CD2567" s="4"/>
      <c r="CE2567" s="4"/>
      <c r="CF2567" s="4"/>
      <c r="CG2567" s="4"/>
      <c r="CH2567" s="4"/>
      <c r="CI2567" s="4"/>
      <c r="CJ2567" s="4"/>
      <c r="CK2567" s="4"/>
      <c r="CL2567" s="4"/>
      <c r="CM2567" s="4"/>
    </row>
    <row r="2568" ht="14.25" customHeight="1">
      <c r="A2568" s="1"/>
      <c r="B2568" s="103" t="str">
        <f t="shared" si="4"/>
        <v>Thêm</v>
      </c>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c r="AA2568" s="4"/>
      <c r="AB2568" s="4"/>
      <c r="AC2568" s="4"/>
      <c r="AD2568" s="20"/>
      <c r="AE2568" s="4"/>
      <c r="AF2568" s="4"/>
      <c r="AG2568" s="4"/>
      <c r="AH2568" s="4"/>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c r="BI2568" s="4"/>
      <c r="BJ2568" s="243" t="str">
        <f t="shared" si="191"/>
        <v/>
      </c>
      <c r="BK2568" s="4"/>
      <c r="BL2568" s="4"/>
      <c r="BM2568" s="4"/>
      <c r="BN2568" s="4"/>
      <c r="BO2568" s="4"/>
      <c r="BP2568" s="4"/>
      <c r="BQ2568" s="4"/>
      <c r="BR2568" s="4"/>
      <c r="BS2568" s="4"/>
      <c r="BT2568" s="4"/>
      <c r="BU2568" s="4"/>
      <c r="BV2568" s="4"/>
      <c r="BW2568" s="4"/>
      <c r="BX2568" s="4"/>
      <c r="BY2568" s="4"/>
      <c r="BZ2568" s="4"/>
      <c r="CA2568" s="4"/>
      <c r="CB2568" s="4"/>
      <c r="CC2568" s="4"/>
      <c r="CD2568" s="4"/>
      <c r="CE2568" s="4"/>
      <c r="CF2568" s="4"/>
      <c r="CG2568" s="4"/>
      <c r="CH2568" s="4"/>
      <c r="CI2568" s="4"/>
      <c r="CJ2568" s="4"/>
      <c r="CK2568" s="4"/>
      <c r="CL2568" s="4"/>
      <c r="CM2568" s="4"/>
    </row>
    <row r="2569" ht="14.25" customHeight="1">
      <c r="A2569" s="1"/>
      <c r="B2569" s="103" t="str">
        <f t="shared" si="4"/>
        <v>Thêm</v>
      </c>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c r="AA2569" s="4"/>
      <c r="AB2569" s="4"/>
      <c r="AC2569" s="4"/>
      <c r="AD2569" s="20"/>
      <c r="AE2569" s="4"/>
      <c r="AF2569" s="4"/>
      <c r="AG2569" s="4"/>
      <c r="AH2569" s="4"/>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c r="BI2569" s="4"/>
      <c r="BJ2569" s="243" t="str">
        <f t="shared" si="191"/>
        <v/>
      </c>
      <c r="BK2569" s="4"/>
      <c r="BL2569" s="4"/>
      <c r="BM2569" s="4"/>
      <c r="BN2569" s="4"/>
      <c r="BO2569" s="4"/>
      <c r="BP2569" s="4"/>
      <c r="BQ2569" s="4"/>
      <c r="BR2569" s="4"/>
      <c r="BS2569" s="4"/>
      <c r="BT2569" s="4"/>
      <c r="BU2569" s="4"/>
      <c r="BV2569" s="4"/>
      <c r="BW2569" s="4"/>
      <c r="BX2569" s="4"/>
      <c r="BY2569" s="4"/>
      <c r="BZ2569" s="4"/>
      <c r="CA2569" s="4"/>
      <c r="CB2569" s="4"/>
      <c r="CC2569" s="4"/>
      <c r="CD2569" s="4"/>
      <c r="CE2569" s="4"/>
      <c r="CF2569" s="4"/>
      <c r="CG2569" s="4"/>
      <c r="CH2569" s="4"/>
      <c r="CI2569" s="4"/>
      <c r="CJ2569" s="4"/>
      <c r="CK2569" s="4"/>
      <c r="CL2569" s="4"/>
      <c r="CM2569" s="4"/>
    </row>
    <row r="2570" ht="14.25" customHeight="1">
      <c r="A2570" s="1"/>
      <c r="B2570" s="103" t="str">
        <f t="shared" si="4"/>
        <v>Thêm</v>
      </c>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c r="AA2570" s="4"/>
      <c r="AB2570" s="4"/>
      <c r="AC2570" s="4"/>
      <c r="AD2570" s="20"/>
      <c r="AE2570" s="4"/>
      <c r="AF2570" s="4"/>
      <c r="AG2570" s="4"/>
      <c r="AH2570" s="4"/>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c r="BI2570" s="4"/>
      <c r="BJ2570" s="243" t="str">
        <f t="shared" si="191"/>
        <v/>
      </c>
      <c r="BK2570" s="4"/>
      <c r="BL2570" s="4"/>
      <c r="BM2570" s="4"/>
      <c r="BN2570" s="4"/>
      <c r="BO2570" s="4"/>
      <c r="BP2570" s="4"/>
      <c r="BQ2570" s="4"/>
      <c r="BR2570" s="4"/>
      <c r="BS2570" s="4"/>
      <c r="BT2570" s="4"/>
      <c r="BU2570" s="4"/>
      <c r="BV2570" s="4"/>
      <c r="BW2570" s="4"/>
      <c r="BX2570" s="4"/>
      <c r="BY2570" s="4"/>
      <c r="BZ2570" s="4"/>
      <c r="CA2570" s="4"/>
      <c r="CB2570" s="4"/>
      <c r="CC2570" s="4"/>
      <c r="CD2570" s="4"/>
      <c r="CE2570" s="4"/>
      <c r="CF2570" s="4"/>
      <c r="CG2570" s="4"/>
      <c r="CH2570" s="4"/>
      <c r="CI2570" s="4"/>
      <c r="CJ2570" s="4"/>
      <c r="CK2570" s="4"/>
      <c r="CL2570" s="4"/>
      <c r="CM2570" s="4"/>
    </row>
    <row r="2571" ht="14.25" customHeight="1">
      <c r="A2571" s="1"/>
      <c r="B2571" s="103" t="str">
        <f t="shared" si="4"/>
        <v>Thêm</v>
      </c>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c r="AA2571" s="4"/>
      <c r="AB2571" s="4"/>
      <c r="AC2571" s="4"/>
      <c r="AD2571" s="20"/>
      <c r="AE2571" s="4"/>
      <c r="AF2571" s="4"/>
      <c r="AG2571" s="4"/>
      <c r="AH2571" s="4"/>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c r="BI2571" s="4"/>
      <c r="BJ2571" s="243" t="str">
        <f t="shared" si="191"/>
        <v/>
      </c>
      <c r="BK2571" s="4"/>
      <c r="BL2571" s="4"/>
      <c r="BM2571" s="4"/>
      <c r="BN2571" s="4"/>
      <c r="BO2571" s="4"/>
      <c r="BP2571" s="4"/>
      <c r="BQ2571" s="4"/>
      <c r="BR2571" s="4"/>
      <c r="BS2571" s="4"/>
      <c r="BT2571" s="4"/>
      <c r="BU2571" s="4"/>
      <c r="BV2571" s="4"/>
      <c r="BW2571" s="4"/>
      <c r="BX2571" s="4"/>
      <c r="BY2571" s="4"/>
      <c r="BZ2571" s="4"/>
      <c r="CA2571" s="4"/>
      <c r="CB2571" s="4"/>
      <c r="CC2571" s="4"/>
      <c r="CD2571" s="4"/>
      <c r="CE2571" s="4"/>
      <c r="CF2571" s="4"/>
      <c r="CG2571" s="4"/>
      <c r="CH2571" s="4"/>
      <c r="CI2571" s="4"/>
      <c r="CJ2571" s="4"/>
      <c r="CK2571" s="4"/>
      <c r="CL2571" s="4"/>
      <c r="CM2571" s="4"/>
    </row>
    <row r="2572" ht="14.25" customHeight="1">
      <c r="A2572" s="1"/>
      <c r="B2572" s="103" t="str">
        <f t="shared" si="4"/>
        <v>Thêm</v>
      </c>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c r="AA2572" s="4"/>
      <c r="AB2572" s="4"/>
      <c r="AC2572" s="4"/>
      <c r="AD2572" s="20"/>
      <c r="AE2572" s="4"/>
      <c r="AF2572" s="4"/>
      <c r="AG2572" s="4"/>
      <c r="AH2572" s="4"/>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c r="BI2572" s="4"/>
      <c r="BJ2572" s="243" t="str">
        <f t="shared" si="191"/>
        <v/>
      </c>
      <c r="BK2572" s="4"/>
      <c r="BL2572" s="4"/>
      <c r="BM2572" s="4"/>
      <c r="BN2572" s="4"/>
      <c r="BO2572" s="4"/>
      <c r="BP2572" s="4"/>
      <c r="BQ2572" s="4"/>
      <c r="BR2572" s="4"/>
      <c r="BS2572" s="4"/>
      <c r="BT2572" s="4"/>
      <c r="BU2572" s="4"/>
      <c r="BV2572" s="4"/>
      <c r="BW2572" s="4"/>
      <c r="BX2572" s="4"/>
      <c r="BY2572" s="4"/>
      <c r="BZ2572" s="4"/>
      <c r="CA2572" s="4"/>
      <c r="CB2572" s="4"/>
      <c r="CC2572" s="4"/>
      <c r="CD2572" s="4"/>
      <c r="CE2572" s="4"/>
      <c r="CF2572" s="4"/>
      <c r="CG2572" s="4"/>
      <c r="CH2572" s="4"/>
      <c r="CI2572" s="4"/>
      <c r="CJ2572" s="4"/>
      <c r="CK2572" s="4"/>
      <c r="CL2572" s="4"/>
      <c r="CM2572" s="4"/>
    </row>
    <row r="2573" ht="14.25" customHeight="1">
      <c r="A2573" s="1"/>
      <c r="B2573" s="103" t="str">
        <f t="shared" si="4"/>
        <v>Thêm</v>
      </c>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c r="AA2573" s="4"/>
      <c r="AB2573" s="4"/>
      <c r="AC2573" s="4"/>
      <c r="AD2573" s="20"/>
      <c r="AE2573" s="4"/>
      <c r="AF2573" s="4"/>
      <c r="AG2573" s="4"/>
      <c r="AH2573" s="4"/>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c r="BI2573" s="4"/>
      <c r="BJ2573" s="243" t="str">
        <f t="shared" si="191"/>
        <v/>
      </c>
      <c r="BK2573" s="4"/>
      <c r="BL2573" s="4"/>
      <c r="BM2573" s="4"/>
      <c r="BN2573" s="4"/>
      <c r="BO2573" s="4"/>
      <c r="BP2573" s="4"/>
      <c r="BQ2573" s="4"/>
      <c r="BR2573" s="4"/>
      <c r="BS2573" s="4"/>
      <c r="BT2573" s="4"/>
      <c r="BU2573" s="4"/>
      <c r="BV2573" s="4"/>
      <c r="BW2573" s="4"/>
      <c r="BX2573" s="4"/>
      <c r="BY2573" s="4"/>
      <c r="BZ2573" s="4"/>
      <c r="CA2573" s="4"/>
      <c r="CB2573" s="4"/>
      <c r="CC2573" s="4"/>
      <c r="CD2573" s="4"/>
      <c r="CE2573" s="4"/>
      <c r="CF2573" s="4"/>
      <c r="CG2573" s="4"/>
      <c r="CH2573" s="4"/>
      <c r="CI2573" s="4"/>
      <c r="CJ2573" s="4"/>
      <c r="CK2573" s="4"/>
      <c r="CL2573" s="4"/>
      <c r="CM2573" s="4"/>
    </row>
    <row r="2574" ht="14.25" customHeight="1">
      <c r="A2574" s="1"/>
      <c r="B2574" s="103" t="str">
        <f t="shared" si="4"/>
        <v>Thêm</v>
      </c>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c r="AA2574" s="4"/>
      <c r="AB2574" s="4"/>
      <c r="AC2574" s="4"/>
      <c r="AD2574" s="20"/>
      <c r="AE2574" s="4"/>
      <c r="AF2574" s="4"/>
      <c r="AG2574" s="4"/>
      <c r="AH2574" s="4"/>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c r="BI2574" s="4"/>
      <c r="BJ2574" s="243" t="str">
        <f t="shared" si="191"/>
        <v/>
      </c>
      <c r="BK2574" s="4"/>
      <c r="BL2574" s="4"/>
      <c r="BM2574" s="4"/>
      <c r="BN2574" s="4"/>
      <c r="BO2574" s="4"/>
      <c r="BP2574" s="4"/>
      <c r="BQ2574" s="4"/>
      <c r="BR2574" s="4"/>
      <c r="BS2574" s="4"/>
      <c r="BT2574" s="4"/>
      <c r="BU2574" s="4"/>
      <c r="BV2574" s="4"/>
      <c r="BW2574" s="4"/>
      <c r="BX2574" s="4"/>
      <c r="BY2574" s="4"/>
      <c r="BZ2574" s="4"/>
      <c r="CA2574" s="4"/>
      <c r="CB2574" s="4"/>
      <c r="CC2574" s="4"/>
      <c r="CD2574" s="4"/>
      <c r="CE2574" s="4"/>
      <c r="CF2574" s="4"/>
      <c r="CG2574" s="4"/>
      <c r="CH2574" s="4"/>
      <c r="CI2574" s="4"/>
      <c r="CJ2574" s="4"/>
      <c r="CK2574" s="4"/>
      <c r="CL2574" s="4"/>
      <c r="CM2574" s="4"/>
    </row>
    <row r="2575" ht="14.25" customHeight="1">
      <c r="A2575" s="1"/>
      <c r="B2575" s="103" t="str">
        <f t="shared" si="4"/>
        <v>Thêm</v>
      </c>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c r="AA2575" s="4"/>
      <c r="AB2575" s="4"/>
      <c r="AC2575" s="4"/>
      <c r="AD2575" s="20"/>
      <c r="AE2575" s="4"/>
      <c r="AF2575" s="4"/>
      <c r="AG2575" s="4"/>
      <c r="AH2575" s="4"/>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c r="BI2575" s="4"/>
      <c r="BJ2575" s="243" t="str">
        <f t="shared" si="191"/>
        <v/>
      </c>
      <c r="BK2575" s="4"/>
      <c r="BL2575" s="4"/>
      <c r="BM2575" s="4"/>
      <c r="BN2575" s="4"/>
      <c r="BO2575" s="4"/>
      <c r="BP2575" s="4"/>
      <c r="BQ2575" s="4"/>
      <c r="BR2575" s="4"/>
      <c r="BS2575" s="4"/>
      <c r="BT2575" s="4"/>
      <c r="BU2575" s="4"/>
      <c r="BV2575" s="4"/>
      <c r="BW2575" s="4"/>
      <c r="BX2575" s="4"/>
      <c r="BY2575" s="4"/>
      <c r="BZ2575" s="4"/>
      <c r="CA2575" s="4"/>
      <c r="CB2575" s="4"/>
      <c r="CC2575" s="4"/>
      <c r="CD2575" s="4"/>
      <c r="CE2575" s="4"/>
      <c r="CF2575" s="4"/>
      <c r="CG2575" s="4"/>
      <c r="CH2575" s="4"/>
      <c r="CI2575" s="4"/>
      <c r="CJ2575" s="4"/>
      <c r="CK2575" s="4"/>
      <c r="CL2575" s="4"/>
      <c r="CM2575" s="4"/>
    </row>
    <row r="2576" ht="14.25" customHeight="1">
      <c r="A2576" s="1"/>
      <c r="B2576" s="103" t="str">
        <f t="shared" si="4"/>
        <v>Thêm</v>
      </c>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c r="AA2576" s="4"/>
      <c r="AB2576" s="4"/>
      <c r="AC2576" s="4"/>
      <c r="AD2576" s="20"/>
      <c r="AE2576" s="4"/>
      <c r="AF2576" s="4"/>
      <c r="AG2576" s="4"/>
      <c r="AH2576" s="4"/>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c r="BI2576" s="4"/>
      <c r="BJ2576" s="243" t="str">
        <f t="shared" si="191"/>
        <v/>
      </c>
      <c r="BK2576" s="4"/>
      <c r="BL2576" s="4"/>
      <c r="BM2576" s="4"/>
      <c r="BN2576" s="4"/>
      <c r="BO2576" s="4"/>
      <c r="BP2576" s="4"/>
      <c r="BQ2576" s="4"/>
      <c r="BR2576" s="4"/>
      <c r="BS2576" s="4"/>
      <c r="BT2576" s="4"/>
      <c r="BU2576" s="4"/>
      <c r="BV2576" s="4"/>
      <c r="BW2576" s="4"/>
      <c r="BX2576" s="4"/>
      <c r="BY2576" s="4"/>
      <c r="BZ2576" s="4"/>
      <c r="CA2576" s="4"/>
      <c r="CB2576" s="4"/>
      <c r="CC2576" s="4"/>
      <c r="CD2576" s="4"/>
      <c r="CE2576" s="4"/>
      <c r="CF2576" s="4"/>
      <c r="CG2576" s="4"/>
      <c r="CH2576" s="4"/>
      <c r="CI2576" s="4"/>
      <c r="CJ2576" s="4"/>
      <c r="CK2576" s="4"/>
      <c r="CL2576" s="4"/>
      <c r="CM2576" s="4"/>
    </row>
    <row r="2577" ht="14.25" customHeight="1">
      <c r="A2577" s="1"/>
      <c r="B2577" s="103" t="str">
        <f t="shared" si="4"/>
        <v>Thêm</v>
      </c>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c r="AA2577" s="4"/>
      <c r="AB2577" s="4"/>
      <c r="AC2577" s="4"/>
      <c r="AD2577" s="20"/>
      <c r="AE2577" s="4"/>
      <c r="AF2577" s="4"/>
      <c r="AG2577" s="4"/>
      <c r="AH2577" s="4"/>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c r="BI2577" s="4"/>
      <c r="BJ2577" s="243" t="str">
        <f t="shared" si="191"/>
        <v/>
      </c>
      <c r="BK2577" s="4"/>
      <c r="BL2577" s="4"/>
      <c r="BM2577" s="4"/>
      <c r="BN2577" s="4"/>
      <c r="BO2577" s="4"/>
      <c r="BP2577" s="4"/>
      <c r="BQ2577" s="4"/>
      <c r="BR2577" s="4"/>
      <c r="BS2577" s="4"/>
      <c r="BT2577" s="4"/>
      <c r="BU2577" s="4"/>
      <c r="BV2577" s="4"/>
      <c r="BW2577" s="4"/>
      <c r="BX2577" s="4"/>
      <c r="BY2577" s="4"/>
      <c r="BZ2577" s="4"/>
      <c r="CA2577" s="4"/>
      <c r="CB2577" s="4"/>
      <c r="CC2577" s="4"/>
      <c r="CD2577" s="4"/>
      <c r="CE2577" s="4"/>
      <c r="CF2577" s="4"/>
      <c r="CG2577" s="4"/>
      <c r="CH2577" s="4"/>
      <c r="CI2577" s="4"/>
      <c r="CJ2577" s="4"/>
      <c r="CK2577" s="4"/>
      <c r="CL2577" s="4"/>
      <c r="CM2577" s="4"/>
    </row>
    <row r="2578" ht="14.25" customHeight="1">
      <c r="A2578" s="1"/>
      <c r="B2578" s="103" t="str">
        <f t="shared" si="4"/>
        <v>Thêm</v>
      </c>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c r="AA2578" s="4"/>
      <c r="AB2578" s="4"/>
      <c r="AC2578" s="4"/>
      <c r="AD2578" s="20"/>
      <c r="AE2578" s="4"/>
      <c r="AF2578" s="4"/>
      <c r="AG2578" s="4"/>
      <c r="AH2578" s="4"/>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c r="BI2578" s="4"/>
      <c r="BJ2578" s="243" t="str">
        <f t="shared" si="191"/>
        <v/>
      </c>
      <c r="BK2578" s="4"/>
      <c r="BL2578" s="4"/>
      <c r="BM2578" s="4"/>
      <c r="BN2578" s="4"/>
      <c r="BO2578" s="4"/>
      <c r="BP2578" s="4"/>
      <c r="BQ2578" s="4"/>
      <c r="BR2578" s="4"/>
      <c r="BS2578" s="4"/>
      <c r="BT2578" s="4"/>
      <c r="BU2578" s="4"/>
      <c r="BV2578" s="4"/>
      <c r="BW2578" s="4"/>
      <c r="BX2578" s="4"/>
      <c r="BY2578" s="4"/>
      <c r="BZ2578" s="4"/>
      <c r="CA2578" s="4"/>
      <c r="CB2578" s="4"/>
      <c r="CC2578" s="4"/>
      <c r="CD2578" s="4"/>
      <c r="CE2578" s="4"/>
      <c r="CF2578" s="4"/>
      <c r="CG2578" s="4"/>
      <c r="CH2578" s="4"/>
      <c r="CI2578" s="4"/>
      <c r="CJ2578" s="4"/>
      <c r="CK2578" s="4"/>
      <c r="CL2578" s="4"/>
      <c r="CM2578" s="4"/>
    </row>
    <row r="2579" ht="14.25" customHeight="1">
      <c r="A2579" s="1"/>
      <c r="B2579" s="103" t="str">
        <f t="shared" si="4"/>
        <v>Thêm</v>
      </c>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c r="AA2579" s="4"/>
      <c r="AB2579" s="4"/>
      <c r="AC2579" s="4"/>
      <c r="AD2579" s="20"/>
      <c r="AE2579" s="4"/>
      <c r="AF2579" s="4"/>
      <c r="AG2579" s="4"/>
      <c r="AH2579" s="4"/>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c r="BI2579" s="4"/>
      <c r="BJ2579" s="243" t="str">
        <f t="shared" si="191"/>
        <v/>
      </c>
      <c r="BK2579" s="4"/>
      <c r="BL2579" s="4"/>
      <c r="BM2579" s="4"/>
      <c r="BN2579" s="4"/>
      <c r="BO2579" s="4"/>
      <c r="BP2579" s="4"/>
      <c r="BQ2579" s="4"/>
      <c r="BR2579" s="4"/>
      <c r="BS2579" s="4"/>
      <c r="BT2579" s="4"/>
      <c r="BU2579" s="4"/>
      <c r="BV2579" s="4"/>
      <c r="BW2579" s="4"/>
      <c r="BX2579" s="4"/>
      <c r="BY2579" s="4"/>
      <c r="BZ2579" s="4"/>
      <c r="CA2579" s="4"/>
      <c r="CB2579" s="4"/>
      <c r="CC2579" s="4"/>
      <c r="CD2579" s="4"/>
      <c r="CE2579" s="4"/>
      <c r="CF2579" s="4"/>
      <c r="CG2579" s="4"/>
      <c r="CH2579" s="4"/>
      <c r="CI2579" s="4"/>
      <c r="CJ2579" s="4"/>
      <c r="CK2579" s="4"/>
      <c r="CL2579" s="4"/>
      <c r="CM2579" s="4"/>
    </row>
    <row r="2580" ht="14.25" customHeight="1">
      <c r="A2580" s="1"/>
      <c r="B2580" s="103" t="str">
        <f t="shared" si="4"/>
        <v>Thêm</v>
      </c>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c r="AA2580" s="4"/>
      <c r="AB2580" s="4"/>
      <c r="AC2580" s="4"/>
      <c r="AD2580" s="20"/>
      <c r="AE2580" s="4"/>
      <c r="AF2580" s="4"/>
      <c r="AG2580" s="4"/>
      <c r="AH2580" s="4"/>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c r="BI2580" s="4"/>
      <c r="BJ2580" s="243" t="str">
        <f t="shared" si="191"/>
        <v/>
      </c>
      <c r="BK2580" s="4"/>
      <c r="BL2580" s="4"/>
      <c r="BM2580" s="4"/>
      <c r="BN2580" s="4"/>
      <c r="BO2580" s="4"/>
      <c r="BP2580" s="4"/>
      <c r="BQ2580" s="4"/>
      <c r="BR2580" s="4"/>
      <c r="BS2580" s="4"/>
      <c r="BT2580" s="4"/>
      <c r="BU2580" s="4"/>
      <c r="BV2580" s="4"/>
      <c r="BW2580" s="4"/>
      <c r="BX2580" s="4"/>
      <c r="BY2580" s="4"/>
      <c r="BZ2580" s="4"/>
      <c r="CA2580" s="4"/>
      <c r="CB2580" s="4"/>
      <c r="CC2580" s="4"/>
      <c r="CD2580" s="4"/>
      <c r="CE2580" s="4"/>
      <c r="CF2580" s="4"/>
      <c r="CG2580" s="4"/>
      <c r="CH2580" s="4"/>
      <c r="CI2580" s="4"/>
      <c r="CJ2580" s="4"/>
      <c r="CK2580" s="4"/>
      <c r="CL2580" s="4"/>
      <c r="CM2580" s="4"/>
    </row>
    <row r="2581" ht="14.25" customHeight="1">
      <c r="A2581" s="1"/>
      <c r="B2581" s="103" t="str">
        <f t="shared" si="4"/>
        <v>Thêm</v>
      </c>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c r="AA2581" s="4"/>
      <c r="AB2581" s="4"/>
      <c r="AC2581" s="4"/>
      <c r="AD2581" s="20"/>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c r="BI2581" s="4"/>
      <c r="BJ2581" s="243" t="str">
        <f t="shared" si="191"/>
        <v/>
      </c>
      <c r="BK2581" s="4"/>
      <c r="BL2581" s="4"/>
      <c r="BM2581" s="4"/>
      <c r="BN2581" s="4"/>
      <c r="BO2581" s="4"/>
      <c r="BP2581" s="4"/>
      <c r="BQ2581" s="4"/>
      <c r="BR2581" s="4"/>
      <c r="BS2581" s="4"/>
      <c r="BT2581" s="4"/>
      <c r="BU2581" s="4"/>
      <c r="BV2581" s="4"/>
      <c r="BW2581" s="4"/>
      <c r="BX2581" s="4"/>
      <c r="BY2581" s="4"/>
      <c r="BZ2581" s="4"/>
      <c r="CA2581" s="4"/>
      <c r="CB2581" s="4"/>
      <c r="CC2581" s="4"/>
      <c r="CD2581" s="4"/>
      <c r="CE2581" s="4"/>
      <c r="CF2581" s="4"/>
      <c r="CG2581" s="4"/>
      <c r="CH2581" s="4"/>
      <c r="CI2581" s="4"/>
      <c r="CJ2581" s="4"/>
      <c r="CK2581" s="4"/>
      <c r="CL2581" s="4"/>
      <c r="CM2581" s="4"/>
    </row>
    <row r="2582" ht="14.25" customHeight="1">
      <c r="A2582" s="1"/>
      <c r="B2582" s="103" t="str">
        <f t="shared" si="4"/>
        <v>Thêm</v>
      </c>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c r="AA2582" s="4"/>
      <c r="AB2582" s="4"/>
      <c r="AC2582" s="4"/>
      <c r="AD2582" s="20"/>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c r="BI2582" s="4"/>
      <c r="BJ2582" s="243" t="str">
        <f t="shared" si="191"/>
        <v/>
      </c>
      <c r="BK2582" s="4"/>
      <c r="BL2582" s="4"/>
      <c r="BM2582" s="4"/>
      <c r="BN2582" s="4"/>
      <c r="BO2582" s="4"/>
      <c r="BP2582" s="4"/>
      <c r="BQ2582" s="4"/>
      <c r="BR2582" s="4"/>
      <c r="BS2582" s="4"/>
      <c r="BT2582" s="4"/>
      <c r="BU2582" s="4"/>
      <c r="BV2582" s="4"/>
      <c r="BW2582" s="4"/>
      <c r="BX2582" s="4"/>
      <c r="BY2582" s="4"/>
      <c r="BZ2582" s="4"/>
      <c r="CA2582" s="4"/>
      <c r="CB2582" s="4"/>
      <c r="CC2582" s="4"/>
      <c r="CD2582" s="4"/>
      <c r="CE2582" s="4"/>
      <c r="CF2582" s="4"/>
      <c r="CG2582" s="4"/>
      <c r="CH2582" s="4"/>
      <c r="CI2582" s="4"/>
      <c r="CJ2582" s="4"/>
      <c r="CK2582" s="4"/>
      <c r="CL2582" s="4"/>
      <c r="CM2582" s="4"/>
    </row>
    <row r="2583" ht="14.25" customHeight="1">
      <c r="A2583" s="1"/>
      <c r="B2583" s="103" t="str">
        <f t="shared" si="4"/>
        <v>Thêm</v>
      </c>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c r="AA2583" s="4"/>
      <c r="AB2583" s="4"/>
      <c r="AC2583" s="4"/>
      <c r="AD2583" s="20"/>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c r="BI2583" s="4"/>
      <c r="BJ2583" s="243" t="str">
        <f t="shared" si="191"/>
        <v/>
      </c>
      <c r="BK2583" s="4"/>
      <c r="BL2583" s="4"/>
      <c r="BM2583" s="4"/>
      <c r="BN2583" s="4"/>
      <c r="BO2583" s="4"/>
      <c r="BP2583" s="4"/>
      <c r="BQ2583" s="4"/>
      <c r="BR2583" s="4"/>
      <c r="BS2583" s="4"/>
      <c r="BT2583" s="4"/>
      <c r="BU2583" s="4"/>
      <c r="BV2583" s="4"/>
      <c r="BW2583" s="4"/>
      <c r="BX2583" s="4"/>
      <c r="BY2583" s="4"/>
      <c r="BZ2583" s="4"/>
      <c r="CA2583" s="4"/>
      <c r="CB2583" s="4"/>
      <c r="CC2583" s="4"/>
      <c r="CD2583" s="4"/>
      <c r="CE2583" s="4"/>
      <c r="CF2583" s="4"/>
      <c r="CG2583" s="4"/>
      <c r="CH2583" s="4"/>
      <c r="CI2583" s="4"/>
      <c r="CJ2583" s="4"/>
      <c r="CK2583" s="4"/>
      <c r="CL2583" s="4"/>
      <c r="CM2583" s="4"/>
    </row>
    <row r="2584" ht="14.25" customHeight="1">
      <c r="A2584" s="1"/>
      <c r="B2584" s="103" t="str">
        <f t="shared" si="4"/>
        <v>Thêm</v>
      </c>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c r="AA2584" s="4"/>
      <c r="AB2584" s="4"/>
      <c r="AC2584" s="4"/>
      <c r="AD2584" s="20"/>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243" t="str">
        <f t="shared" si="191"/>
        <v/>
      </c>
      <c r="BK2584" s="4"/>
      <c r="BL2584" s="4"/>
      <c r="BM2584" s="4"/>
      <c r="BN2584" s="4"/>
      <c r="BO2584" s="4"/>
      <c r="BP2584" s="4"/>
      <c r="BQ2584" s="4"/>
      <c r="BR2584" s="4"/>
      <c r="BS2584" s="4"/>
      <c r="BT2584" s="4"/>
      <c r="BU2584" s="4"/>
      <c r="BV2584" s="4"/>
      <c r="BW2584" s="4"/>
      <c r="BX2584" s="4"/>
      <c r="BY2584" s="4"/>
      <c r="BZ2584" s="4"/>
      <c r="CA2584" s="4"/>
      <c r="CB2584" s="4"/>
      <c r="CC2584" s="4"/>
      <c r="CD2584" s="4"/>
      <c r="CE2584" s="4"/>
      <c r="CF2584" s="4"/>
      <c r="CG2584" s="4"/>
      <c r="CH2584" s="4"/>
      <c r="CI2584" s="4"/>
      <c r="CJ2584" s="4"/>
      <c r="CK2584" s="4"/>
      <c r="CL2584" s="4"/>
      <c r="CM2584" s="4"/>
    </row>
    <row r="2585" ht="14.25" customHeight="1">
      <c r="A2585" s="1"/>
      <c r="B2585" s="103" t="str">
        <f t="shared" si="4"/>
        <v>Thêm</v>
      </c>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c r="AA2585" s="4"/>
      <c r="AB2585" s="4"/>
      <c r="AC2585" s="4"/>
      <c r="AD2585" s="20"/>
      <c r="AE2585" s="4"/>
      <c r="AF2585" s="4"/>
      <c r="AG2585" s="4"/>
      <c r="AH2585" s="4"/>
      <c r="AI2585" s="4"/>
      <c r="AJ2585" s="4"/>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c r="BI2585" s="4"/>
      <c r="BJ2585" s="243" t="str">
        <f t="shared" si="191"/>
        <v/>
      </c>
      <c r="BK2585" s="4"/>
      <c r="BL2585" s="4"/>
      <c r="BM2585" s="4"/>
      <c r="BN2585" s="4"/>
      <c r="BO2585" s="4"/>
      <c r="BP2585" s="4"/>
      <c r="BQ2585" s="4"/>
      <c r="BR2585" s="4"/>
      <c r="BS2585" s="4"/>
      <c r="BT2585" s="4"/>
      <c r="BU2585" s="4"/>
      <c r="BV2585" s="4"/>
      <c r="BW2585" s="4"/>
      <c r="BX2585" s="4"/>
      <c r="BY2585" s="4"/>
      <c r="BZ2585" s="4"/>
      <c r="CA2585" s="4"/>
      <c r="CB2585" s="4"/>
      <c r="CC2585" s="4"/>
      <c r="CD2585" s="4"/>
      <c r="CE2585" s="4"/>
      <c r="CF2585" s="4"/>
      <c r="CG2585" s="4"/>
      <c r="CH2585" s="4"/>
      <c r="CI2585" s="4"/>
      <c r="CJ2585" s="4"/>
      <c r="CK2585" s="4"/>
      <c r="CL2585" s="4"/>
      <c r="CM2585" s="4"/>
    </row>
    <row r="2586" ht="14.25" customHeight="1">
      <c r="A2586" s="1"/>
      <c r="B2586" s="103" t="str">
        <f t="shared" si="4"/>
        <v>Thêm</v>
      </c>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c r="AA2586" s="4"/>
      <c r="AB2586" s="4"/>
      <c r="AC2586" s="4"/>
      <c r="AD2586" s="20"/>
      <c r="AE2586" s="4"/>
      <c r="AF2586" s="4"/>
      <c r="AG2586" s="4"/>
      <c r="AH2586" s="4"/>
      <c r="AI2586" s="4"/>
      <c r="AJ2586" s="4"/>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c r="BI2586" s="4"/>
      <c r="BJ2586" s="243" t="str">
        <f t="shared" si="191"/>
        <v/>
      </c>
      <c r="BK2586" s="4"/>
      <c r="BL2586" s="4"/>
      <c r="BM2586" s="4"/>
      <c r="BN2586" s="4"/>
      <c r="BO2586" s="4"/>
      <c r="BP2586" s="4"/>
      <c r="BQ2586" s="4"/>
      <c r="BR2586" s="4"/>
      <c r="BS2586" s="4"/>
      <c r="BT2586" s="4"/>
      <c r="BU2586" s="4"/>
      <c r="BV2586" s="4"/>
      <c r="BW2586" s="4"/>
      <c r="BX2586" s="4"/>
      <c r="BY2586" s="4"/>
      <c r="BZ2586" s="4"/>
      <c r="CA2586" s="4"/>
      <c r="CB2586" s="4"/>
      <c r="CC2586" s="4"/>
      <c r="CD2586" s="4"/>
      <c r="CE2586" s="4"/>
      <c r="CF2586" s="4"/>
      <c r="CG2586" s="4"/>
      <c r="CH2586" s="4"/>
      <c r="CI2586" s="4"/>
      <c r="CJ2586" s="4"/>
      <c r="CK2586" s="4"/>
      <c r="CL2586" s="4"/>
      <c r="CM2586" s="4"/>
    </row>
    <row r="2587" ht="14.25" customHeight="1">
      <c r="A2587" s="1"/>
      <c r="B2587" s="103" t="str">
        <f t="shared" si="4"/>
        <v>Thêm</v>
      </c>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c r="AA2587" s="4"/>
      <c r="AB2587" s="4"/>
      <c r="AC2587" s="4"/>
      <c r="AD2587" s="20"/>
      <c r="AE2587" s="4"/>
      <c r="AF2587" s="4"/>
      <c r="AG2587" s="4"/>
      <c r="AH2587" s="4"/>
      <c r="AI2587" s="4"/>
      <c r="AJ2587" s="4"/>
      <c r="AK2587" s="4"/>
      <c r="AL2587" s="4"/>
      <c r="AM2587" s="4"/>
      <c r="AN2587" s="4"/>
      <c r="AO2587" s="4"/>
      <c r="AP2587" s="4"/>
      <c r="AQ2587" s="4"/>
      <c r="AR2587" s="4"/>
      <c r="AS2587" s="4"/>
      <c r="AT2587" s="4"/>
      <c r="AU2587" s="4"/>
      <c r="AV2587" s="4"/>
      <c r="AW2587" s="4"/>
      <c r="AX2587" s="4"/>
      <c r="AY2587" s="4"/>
      <c r="AZ2587" s="4"/>
      <c r="BA2587" s="4"/>
      <c r="BB2587" s="4"/>
      <c r="BC2587" s="4"/>
      <c r="BD2587" s="4"/>
      <c r="BE2587" s="4"/>
      <c r="BF2587" s="4"/>
      <c r="BG2587" s="4"/>
      <c r="BH2587" s="4"/>
      <c r="BI2587" s="4"/>
      <c r="BJ2587" s="243" t="str">
        <f t="shared" si="191"/>
        <v/>
      </c>
      <c r="BK2587" s="4"/>
      <c r="BL2587" s="4"/>
      <c r="BM2587" s="4"/>
      <c r="BN2587" s="4"/>
      <c r="BO2587" s="4"/>
      <c r="BP2587" s="4"/>
      <c r="BQ2587" s="4"/>
      <c r="BR2587" s="4"/>
      <c r="BS2587" s="4"/>
      <c r="BT2587" s="4"/>
      <c r="BU2587" s="4"/>
      <c r="BV2587" s="4"/>
      <c r="BW2587" s="4"/>
      <c r="BX2587" s="4"/>
      <c r="BY2587" s="4"/>
      <c r="BZ2587" s="4"/>
      <c r="CA2587" s="4"/>
      <c r="CB2587" s="4"/>
      <c r="CC2587" s="4"/>
      <c r="CD2587" s="4"/>
      <c r="CE2587" s="4"/>
      <c r="CF2587" s="4"/>
      <c r="CG2587" s="4"/>
      <c r="CH2587" s="4"/>
      <c r="CI2587" s="4"/>
      <c r="CJ2587" s="4"/>
      <c r="CK2587" s="4"/>
      <c r="CL2587" s="4"/>
      <c r="CM2587" s="4"/>
    </row>
    <row r="2588" ht="14.25" customHeight="1">
      <c r="A2588" s="1"/>
      <c r="B2588" s="103" t="str">
        <f t="shared" si="4"/>
        <v>Thêm</v>
      </c>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c r="AA2588" s="4"/>
      <c r="AB2588" s="4"/>
      <c r="AC2588" s="4"/>
      <c r="AD2588" s="20"/>
      <c r="AE2588" s="4"/>
      <c r="AF2588" s="4"/>
      <c r="AG2588" s="4"/>
      <c r="AH2588" s="4"/>
      <c r="AI2588" s="4"/>
      <c r="AJ2588" s="4"/>
      <c r="AK2588" s="4"/>
      <c r="AL2588" s="4"/>
      <c r="AM2588" s="4"/>
      <c r="AN2588" s="4"/>
      <c r="AO2588" s="4"/>
      <c r="AP2588" s="4"/>
      <c r="AQ2588" s="4"/>
      <c r="AR2588" s="4"/>
      <c r="AS2588" s="4"/>
      <c r="AT2588" s="4"/>
      <c r="AU2588" s="4"/>
      <c r="AV2588" s="4"/>
      <c r="AW2588" s="4"/>
      <c r="AX2588" s="4"/>
      <c r="AY2588" s="4"/>
      <c r="AZ2588" s="4"/>
      <c r="BA2588" s="4"/>
      <c r="BB2588" s="4"/>
      <c r="BC2588" s="4"/>
      <c r="BD2588" s="4"/>
      <c r="BE2588" s="4"/>
      <c r="BF2588" s="4"/>
      <c r="BG2588" s="4"/>
      <c r="BH2588" s="4"/>
      <c r="BI2588" s="4"/>
      <c r="BJ2588" s="243" t="str">
        <f t="shared" si="191"/>
        <v/>
      </c>
      <c r="BK2588" s="4"/>
      <c r="BL2588" s="4"/>
      <c r="BM2588" s="4"/>
      <c r="BN2588" s="4"/>
      <c r="BO2588" s="4"/>
      <c r="BP2588" s="4"/>
      <c r="BQ2588" s="4"/>
      <c r="BR2588" s="4"/>
      <c r="BS2588" s="4"/>
      <c r="BT2588" s="4"/>
      <c r="BU2588" s="4"/>
      <c r="BV2588" s="4"/>
      <c r="BW2588" s="4"/>
      <c r="BX2588" s="4"/>
      <c r="BY2588" s="4"/>
      <c r="BZ2588" s="4"/>
      <c r="CA2588" s="4"/>
      <c r="CB2588" s="4"/>
      <c r="CC2588" s="4"/>
      <c r="CD2588" s="4"/>
      <c r="CE2588" s="4"/>
      <c r="CF2588" s="4"/>
      <c r="CG2588" s="4"/>
      <c r="CH2588" s="4"/>
      <c r="CI2588" s="4"/>
      <c r="CJ2588" s="4"/>
      <c r="CK2588" s="4"/>
      <c r="CL2588" s="4"/>
      <c r="CM2588" s="4"/>
    </row>
    <row r="2589" ht="14.25" customHeight="1">
      <c r="A2589" s="1"/>
      <c r="B2589" s="103" t="str">
        <f t="shared" si="4"/>
        <v>Thêm</v>
      </c>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c r="AA2589" s="4"/>
      <c r="AB2589" s="4"/>
      <c r="AC2589" s="4"/>
      <c r="AD2589" s="20"/>
      <c r="AE2589" s="4"/>
      <c r="AF2589" s="4"/>
      <c r="AG2589" s="4"/>
      <c r="AH2589" s="4"/>
      <c r="AI2589" s="4"/>
      <c r="AJ2589" s="4"/>
      <c r="AK2589" s="4"/>
      <c r="AL2589" s="4"/>
      <c r="AM2589" s="4"/>
      <c r="AN2589" s="4"/>
      <c r="AO2589" s="4"/>
      <c r="AP2589" s="4"/>
      <c r="AQ2589" s="4"/>
      <c r="AR2589" s="4"/>
      <c r="AS2589" s="4"/>
      <c r="AT2589" s="4"/>
      <c r="AU2589" s="4"/>
      <c r="AV2589" s="4"/>
      <c r="AW2589" s="4"/>
      <c r="AX2589" s="4"/>
      <c r="AY2589" s="4"/>
      <c r="AZ2589" s="4"/>
      <c r="BA2589" s="4"/>
      <c r="BB2589" s="4"/>
      <c r="BC2589" s="4"/>
      <c r="BD2589" s="4"/>
      <c r="BE2589" s="4"/>
      <c r="BF2589" s="4"/>
      <c r="BG2589" s="4"/>
      <c r="BH2589" s="4"/>
      <c r="BI2589" s="4"/>
      <c r="BJ2589" s="243" t="str">
        <f t="shared" si="191"/>
        <v/>
      </c>
      <c r="BK2589" s="4"/>
      <c r="BL2589" s="4"/>
      <c r="BM2589" s="4"/>
      <c r="BN2589" s="4"/>
      <c r="BO2589" s="4"/>
      <c r="BP2589" s="4"/>
      <c r="BQ2589" s="4"/>
      <c r="BR2589" s="4"/>
      <c r="BS2589" s="4"/>
      <c r="BT2589" s="4"/>
      <c r="BU2589" s="4"/>
      <c r="BV2589" s="4"/>
      <c r="BW2589" s="4"/>
      <c r="BX2589" s="4"/>
      <c r="BY2589" s="4"/>
      <c r="BZ2589" s="4"/>
      <c r="CA2589" s="4"/>
      <c r="CB2589" s="4"/>
      <c r="CC2589" s="4"/>
      <c r="CD2589" s="4"/>
      <c r="CE2589" s="4"/>
      <c r="CF2589" s="4"/>
      <c r="CG2589" s="4"/>
      <c r="CH2589" s="4"/>
      <c r="CI2589" s="4"/>
      <c r="CJ2589" s="4"/>
      <c r="CK2589" s="4"/>
      <c r="CL2589" s="4"/>
      <c r="CM2589" s="4"/>
    </row>
    <row r="2590" ht="14.25" customHeight="1">
      <c r="A2590" s="1"/>
      <c r="B2590" s="103" t="str">
        <f t="shared" si="4"/>
        <v>Thêm</v>
      </c>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c r="AA2590" s="4"/>
      <c r="AB2590" s="4"/>
      <c r="AC2590" s="4"/>
      <c r="AD2590" s="20"/>
      <c r="AE2590" s="4"/>
      <c r="AF2590" s="4"/>
      <c r="AG2590" s="4"/>
      <c r="AH2590" s="4"/>
      <c r="AI2590" s="4"/>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c r="BI2590" s="4"/>
      <c r="BJ2590" s="243" t="str">
        <f t="shared" si="191"/>
        <v/>
      </c>
      <c r="BK2590" s="4"/>
      <c r="BL2590" s="4"/>
      <c r="BM2590" s="4"/>
      <c r="BN2590" s="4"/>
      <c r="BO2590" s="4"/>
      <c r="BP2590" s="4"/>
      <c r="BQ2590" s="4"/>
      <c r="BR2590" s="4"/>
      <c r="BS2590" s="4"/>
      <c r="BT2590" s="4"/>
      <c r="BU2590" s="4"/>
      <c r="BV2590" s="4"/>
      <c r="BW2590" s="4"/>
      <c r="BX2590" s="4"/>
      <c r="BY2590" s="4"/>
      <c r="BZ2590" s="4"/>
      <c r="CA2590" s="4"/>
      <c r="CB2590" s="4"/>
      <c r="CC2590" s="4"/>
      <c r="CD2590" s="4"/>
      <c r="CE2590" s="4"/>
      <c r="CF2590" s="4"/>
      <c r="CG2590" s="4"/>
      <c r="CH2590" s="4"/>
      <c r="CI2590" s="4"/>
      <c r="CJ2590" s="4"/>
      <c r="CK2590" s="4"/>
      <c r="CL2590" s="4"/>
      <c r="CM2590" s="4"/>
    </row>
    <row r="2591" ht="14.25" customHeight="1">
      <c r="A2591" s="1"/>
      <c r="B2591" s="103" t="str">
        <f t="shared" si="4"/>
        <v>Thêm</v>
      </c>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c r="AA2591" s="4"/>
      <c r="AB2591" s="4"/>
      <c r="AC2591" s="4"/>
      <c r="AD2591" s="20"/>
      <c r="AE2591" s="4"/>
      <c r="AF2591" s="4"/>
      <c r="AG2591" s="4"/>
      <c r="AH2591" s="4"/>
      <c r="AI2591" s="4"/>
      <c r="AJ2591" s="4"/>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c r="BI2591" s="4"/>
      <c r="BJ2591" s="243" t="str">
        <f t="shared" si="191"/>
        <v/>
      </c>
      <c r="BK2591" s="4"/>
      <c r="BL2591" s="4"/>
      <c r="BM2591" s="4"/>
      <c r="BN2591" s="4"/>
      <c r="BO2591" s="4"/>
      <c r="BP2591" s="4"/>
      <c r="BQ2591" s="4"/>
      <c r="BR2591" s="4"/>
      <c r="BS2591" s="4"/>
      <c r="BT2591" s="4"/>
      <c r="BU2591" s="4"/>
      <c r="BV2591" s="4"/>
      <c r="BW2591" s="4"/>
      <c r="BX2591" s="4"/>
      <c r="BY2591" s="4"/>
      <c r="BZ2591" s="4"/>
      <c r="CA2591" s="4"/>
      <c r="CB2591" s="4"/>
      <c r="CC2591" s="4"/>
      <c r="CD2591" s="4"/>
      <c r="CE2591" s="4"/>
      <c r="CF2591" s="4"/>
      <c r="CG2591" s="4"/>
      <c r="CH2591" s="4"/>
      <c r="CI2591" s="4"/>
      <c r="CJ2591" s="4"/>
      <c r="CK2591" s="4"/>
      <c r="CL2591" s="4"/>
      <c r="CM2591" s="4"/>
    </row>
    <row r="2592" ht="14.25" customHeight="1">
      <c r="A2592" s="1"/>
      <c r="B2592" s="103" t="str">
        <f t="shared" si="4"/>
        <v>Thêm</v>
      </c>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c r="AA2592" s="4"/>
      <c r="AB2592" s="4"/>
      <c r="AC2592" s="4"/>
      <c r="AD2592" s="20"/>
      <c r="AE2592" s="4"/>
      <c r="AF2592" s="4"/>
      <c r="AG2592" s="4"/>
      <c r="AH2592" s="4"/>
      <c r="AI2592" s="4"/>
      <c r="AJ2592" s="4"/>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c r="BI2592" s="4"/>
      <c r="BJ2592" s="243" t="str">
        <f t="shared" si="191"/>
        <v/>
      </c>
      <c r="BK2592" s="4"/>
      <c r="BL2592" s="4"/>
      <c r="BM2592" s="4"/>
      <c r="BN2592" s="4"/>
      <c r="BO2592" s="4"/>
      <c r="BP2592" s="4"/>
      <c r="BQ2592" s="4"/>
      <c r="BR2592" s="4"/>
      <c r="BS2592" s="4"/>
      <c r="BT2592" s="4"/>
      <c r="BU2592" s="4"/>
      <c r="BV2592" s="4"/>
      <c r="BW2592" s="4"/>
      <c r="BX2592" s="4"/>
      <c r="BY2592" s="4"/>
      <c r="BZ2592" s="4"/>
      <c r="CA2592" s="4"/>
      <c r="CB2592" s="4"/>
      <c r="CC2592" s="4"/>
      <c r="CD2592" s="4"/>
      <c r="CE2592" s="4"/>
      <c r="CF2592" s="4"/>
      <c r="CG2592" s="4"/>
      <c r="CH2592" s="4"/>
      <c r="CI2592" s="4"/>
      <c r="CJ2592" s="4"/>
      <c r="CK2592" s="4"/>
      <c r="CL2592" s="4"/>
      <c r="CM2592" s="4"/>
    </row>
    <row r="2593" ht="14.25" customHeight="1">
      <c r="A2593" s="1"/>
      <c r="B2593" s="103" t="str">
        <f t="shared" si="4"/>
        <v>Thêm</v>
      </c>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c r="AA2593" s="4"/>
      <c r="AB2593" s="4"/>
      <c r="AC2593" s="4"/>
      <c r="AD2593" s="20"/>
      <c r="AE2593" s="4"/>
      <c r="AF2593" s="4"/>
      <c r="AG2593" s="4"/>
      <c r="AH2593" s="4"/>
      <c r="AI2593" s="4"/>
      <c r="AJ2593" s="4"/>
      <c r="AK2593" s="4"/>
      <c r="AL2593" s="4"/>
      <c r="AM2593" s="4"/>
      <c r="AN2593" s="4"/>
      <c r="AO2593" s="4"/>
      <c r="AP2593" s="4"/>
      <c r="AQ2593" s="4"/>
      <c r="AR2593" s="4"/>
      <c r="AS2593" s="4"/>
      <c r="AT2593" s="4"/>
      <c r="AU2593" s="4"/>
      <c r="AV2593" s="4"/>
      <c r="AW2593" s="4"/>
      <c r="AX2593" s="4"/>
      <c r="AY2593" s="4"/>
      <c r="AZ2593" s="4"/>
      <c r="BA2593" s="4"/>
      <c r="BB2593" s="4"/>
      <c r="BC2593" s="4"/>
      <c r="BD2593" s="4"/>
      <c r="BE2593" s="4"/>
      <c r="BF2593" s="4"/>
      <c r="BG2593" s="4"/>
      <c r="BH2593" s="4"/>
      <c r="BI2593" s="4"/>
      <c r="BJ2593" s="243" t="str">
        <f t="shared" si="191"/>
        <v/>
      </c>
      <c r="BK2593" s="4"/>
      <c r="BL2593" s="4"/>
      <c r="BM2593" s="4"/>
      <c r="BN2593" s="4"/>
      <c r="BO2593" s="4"/>
      <c r="BP2593" s="4"/>
      <c r="BQ2593" s="4"/>
      <c r="BR2593" s="4"/>
      <c r="BS2593" s="4"/>
      <c r="BT2593" s="4"/>
      <c r="BU2593" s="4"/>
      <c r="BV2593" s="4"/>
      <c r="BW2593" s="4"/>
      <c r="BX2593" s="4"/>
      <c r="BY2593" s="4"/>
      <c r="BZ2593" s="4"/>
      <c r="CA2593" s="4"/>
      <c r="CB2593" s="4"/>
      <c r="CC2593" s="4"/>
      <c r="CD2593" s="4"/>
      <c r="CE2593" s="4"/>
      <c r="CF2593" s="4"/>
      <c r="CG2593" s="4"/>
      <c r="CH2593" s="4"/>
      <c r="CI2593" s="4"/>
      <c r="CJ2593" s="4"/>
      <c r="CK2593" s="4"/>
      <c r="CL2593" s="4"/>
      <c r="CM2593" s="4"/>
    </row>
    <row r="2594" ht="14.25" customHeight="1">
      <c r="A2594" s="1"/>
      <c r="B2594" s="103" t="str">
        <f t="shared" si="4"/>
        <v>Thêm</v>
      </c>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c r="AA2594" s="4"/>
      <c r="AB2594" s="4"/>
      <c r="AC2594" s="4"/>
      <c r="AD2594" s="20"/>
      <c r="AE2594" s="4"/>
      <c r="AF2594" s="4"/>
      <c r="AG2594" s="4"/>
      <c r="AH2594" s="4"/>
      <c r="AI2594" s="4"/>
      <c r="AJ2594" s="4"/>
      <c r="AK2594" s="4"/>
      <c r="AL2594" s="4"/>
      <c r="AM2594" s="4"/>
      <c r="AN2594" s="4"/>
      <c r="AO2594" s="4"/>
      <c r="AP2594" s="4"/>
      <c r="AQ2594" s="4"/>
      <c r="AR2594" s="4"/>
      <c r="AS2594" s="4"/>
      <c r="AT2594" s="4"/>
      <c r="AU2594" s="4"/>
      <c r="AV2594" s="4"/>
      <c r="AW2594" s="4"/>
      <c r="AX2594" s="4"/>
      <c r="AY2594" s="4"/>
      <c r="AZ2594" s="4"/>
      <c r="BA2594" s="4"/>
      <c r="BB2594" s="4"/>
      <c r="BC2594" s="4"/>
      <c r="BD2594" s="4"/>
      <c r="BE2594" s="4"/>
      <c r="BF2594" s="4"/>
      <c r="BG2594" s="4"/>
      <c r="BH2594" s="4"/>
      <c r="BI2594" s="4"/>
      <c r="BJ2594" s="243" t="str">
        <f t="shared" si="191"/>
        <v/>
      </c>
      <c r="BK2594" s="4"/>
      <c r="BL2594" s="4"/>
      <c r="BM2594" s="4"/>
      <c r="BN2594" s="4"/>
      <c r="BO2594" s="4"/>
      <c r="BP2594" s="4"/>
      <c r="BQ2594" s="4"/>
      <c r="BR2594" s="4"/>
      <c r="BS2594" s="4"/>
      <c r="BT2594" s="4"/>
      <c r="BU2594" s="4"/>
      <c r="BV2594" s="4"/>
      <c r="BW2594" s="4"/>
      <c r="BX2594" s="4"/>
      <c r="BY2594" s="4"/>
      <c r="BZ2594" s="4"/>
      <c r="CA2594" s="4"/>
      <c r="CB2594" s="4"/>
      <c r="CC2594" s="4"/>
      <c r="CD2594" s="4"/>
      <c r="CE2594" s="4"/>
      <c r="CF2594" s="4"/>
      <c r="CG2594" s="4"/>
      <c r="CH2594" s="4"/>
      <c r="CI2594" s="4"/>
      <c r="CJ2594" s="4"/>
      <c r="CK2594" s="4"/>
      <c r="CL2594" s="4"/>
      <c r="CM2594" s="4"/>
    </row>
    <row r="2595" ht="14.25" customHeight="1">
      <c r="A2595" s="1"/>
      <c r="B2595" s="103" t="str">
        <f t="shared" si="4"/>
        <v>Thêm</v>
      </c>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c r="AA2595" s="4"/>
      <c r="AB2595" s="4"/>
      <c r="AC2595" s="4"/>
      <c r="AD2595" s="20"/>
      <c r="AE2595" s="4"/>
      <c r="AF2595" s="4"/>
      <c r="AG2595" s="4"/>
      <c r="AH2595" s="4"/>
      <c r="AI2595" s="4"/>
      <c r="AJ2595" s="4"/>
      <c r="AK2595" s="4"/>
      <c r="AL2595" s="4"/>
      <c r="AM2595" s="4"/>
      <c r="AN2595" s="4"/>
      <c r="AO2595" s="4"/>
      <c r="AP2595" s="4"/>
      <c r="AQ2595" s="4"/>
      <c r="AR2595" s="4"/>
      <c r="AS2595" s="4"/>
      <c r="AT2595" s="4"/>
      <c r="AU2595" s="4"/>
      <c r="AV2595" s="4"/>
      <c r="AW2595" s="4"/>
      <c r="AX2595" s="4"/>
      <c r="AY2595" s="4"/>
      <c r="AZ2595" s="4"/>
      <c r="BA2595" s="4"/>
      <c r="BB2595" s="4"/>
      <c r="BC2595" s="4"/>
      <c r="BD2595" s="4"/>
      <c r="BE2595" s="4"/>
      <c r="BF2595" s="4"/>
      <c r="BG2595" s="4"/>
      <c r="BH2595" s="4"/>
      <c r="BI2595" s="4"/>
      <c r="BJ2595" s="243" t="str">
        <f t="shared" si="191"/>
        <v/>
      </c>
      <c r="BK2595" s="4"/>
      <c r="BL2595" s="4"/>
      <c r="BM2595" s="4"/>
      <c r="BN2595" s="4"/>
      <c r="BO2595" s="4"/>
      <c r="BP2595" s="4"/>
      <c r="BQ2595" s="4"/>
      <c r="BR2595" s="4"/>
      <c r="BS2595" s="4"/>
      <c r="BT2595" s="4"/>
      <c r="BU2595" s="4"/>
      <c r="BV2595" s="4"/>
      <c r="BW2595" s="4"/>
      <c r="BX2595" s="4"/>
      <c r="BY2595" s="4"/>
      <c r="BZ2595" s="4"/>
      <c r="CA2595" s="4"/>
      <c r="CB2595" s="4"/>
      <c r="CC2595" s="4"/>
      <c r="CD2595" s="4"/>
      <c r="CE2595" s="4"/>
      <c r="CF2595" s="4"/>
      <c r="CG2595" s="4"/>
      <c r="CH2595" s="4"/>
      <c r="CI2595" s="4"/>
      <c r="CJ2595" s="4"/>
      <c r="CK2595" s="4"/>
      <c r="CL2595" s="4"/>
      <c r="CM2595" s="4"/>
    </row>
    <row r="2596" ht="14.25" customHeight="1">
      <c r="A2596" s="1"/>
      <c r="B2596" s="103" t="str">
        <f t="shared" si="4"/>
        <v>Thêm</v>
      </c>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c r="AA2596" s="4"/>
      <c r="AB2596" s="4"/>
      <c r="AC2596" s="4"/>
      <c r="AD2596" s="20"/>
      <c r="AE2596" s="4"/>
      <c r="AF2596" s="4"/>
      <c r="AG2596" s="4"/>
      <c r="AH2596" s="4"/>
      <c r="AI2596" s="4"/>
      <c r="AJ2596" s="4"/>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c r="BI2596" s="4"/>
      <c r="BJ2596" s="243" t="str">
        <f t="shared" si="191"/>
        <v/>
      </c>
      <c r="BK2596" s="4"/>
      <c r="BL2596" s="4"/>
      <c r="BM2596" s="4"/>
      <c r="BN2596" s="4"/>
      <c r="BO2596" s="4"/>
      <c r="BP2596" s="4"/>
      <c r="BQ2596" s="4"/>
      <c r="BR2596" s="4"/>
      <c r="BS2596" s="4"/>
      <c r="BT2596" s="4"/>
      <c r="BU2596" s="4"/>
      <c r="BV2596" s="4"/>
      <c r="BW2596" s="4"/>
      <c r="BX2596" s="4"/>
      <c r="BY2596" s="4"/>
      <c r="BZ2596" s="4"/>
      <c r="CA2596" s="4"/>
      <c r="CB2596" s="4"/>
      <c r="CC2596" s="4"/>
      <c r="CD2596" s="4"/>
      <c r="CE2596" s="4"/>
      <c r="CF2596" s="4"/>
      <c r="CG2596" s="4"/>
      <c r="CH2596" s="4"/>
      <c r="CI2596" s="4"/>
      <c r="CJ2596" s="4"/>
      <c r="CK2596" s="4"/>
      <c r="CL2596" s="4"/>
      <c r="CM2596" s="4"/>
    </row>
    <row r="2597" ht="14.25" customHeight="1">
      <c r="A2597" s="1"/>
      <c r="B2597" s="103" t="str">
        <f t="shared" si="4"/>
        <v>Thêm</v>
      </c>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c r="AA2597" s="4"/>
      <c r="AB2597" s="4"/>
      <c r="AC2597" s="4"/>
      <c r="AD2597" s="20"/>
      <c r="AE2597" s="4"/>
      <c r="AF2597" s="4"/>
      <c r="AG2597" s="4"/>
      <c r="AH2597" s="4"/>
      <c r="AI2597" s="4"/>
      <c r="AJ2597" s="4"/>
      <c r="AK2597" s="4"/>
      <c r="AL2597" s="4"/>
      <c r="AM2597" s="4"/>
      <c r="AN2597" s="4"/>
      <c r="AO2597" s="4"/>
      <c r="AP2597" s="4"/>
      <c r="AQ2597" s="4"/>
      <c r="AR2597" s="4"/>
      <c r="AS2597" s="4"/>
      <c r="AT2597" s="4"/>
      <c r="AU2597" s="4"/>
      <c r="AV2597" s="4"/>
      <c r="AW2597" s="4"/>
      <c r="AX2597" s="4"/>
      <c r="AY2597" s="4"/>
      <c r="AZ2597" s="4"/>
      <c r="BA2597" s="4"/>
      <c r="BB2597" s="4"/>
      <c r="BC2597" s="4"/>
      <c r="BD2597" s="4"/>
      <c r="BE2597" s="4"/>
      <c r="BF2597" s="4"/>
      <c r="BG2597" s="4"/>
      <c r="BH2597" s="4"/>
      <c r="BI2597" s="4"/>
      <c r="BJ2597" s="243" t="str">
        <f t="shared" si="191"/>
        <v/>
      </c>
      <c r="BK2597" s="4"/>
      <c r="BL2597" s="4"/>
      <c r="BM2597" s="4"/>
      <c r="BN2597" s="4"/>
      <c r="BO2597" s="4"/>
      <c r="BP2597" s="4"/>
      <c r="BQ2597" s="4"/>
      <c r="BR2597" s="4"/>
      <c r="BS2597" s="4"/>
      <c r="BT2597" s="4"/>
      <c r="BU2597" s="4"/>
      <c r="BV2597" s="4"/>
      <c r="BW2597" s="4"/>
      <c r="BX2597" s="4"/>
      <c r="BY2597" s="4"/>
      <c r="BZ2597" s="4"/>
      <c r="CA2597" s="4"/>
      <c r="CB2597" s="4"/>
      <c r="CC2597" s="4"/>
      <c r="CD2597" s="4"/>
      <c r="CE2597" s="4"/>
      <c r="CF2597" s="4"/>
      <c r="CG2597" s="4"/>
      <c r="CH2597" s="4"/>
      <c r="CI2597" s="4"/>
      <c r="CJ2597" s="4"/>
      <c r="CK2597" s="4"/>
      <c r="CL2597" s="4"/>
      <c r="CM2597" s="4"/>
    </row>
    <row r="2598" ht="14.25" customHeight="1">
      <c r="A2598" s="1"/>
      <c r="B2598" s="103" t="str">
        <f t="shared" si="4"/>
        <v>Thêm</v>
      </c>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c r="AA2598" s="4"/>
      <c r="AB2598" s="4"/>
      <c r="AC2598" s="4"/>
      <c r="AD2598" s="20"/>
      <c r="AE2598" s="4"/>
      <c r="AF2598" s="4"/>
      <c r="AG2598" s="4"/>
      <c r="AH2598" s="4"/>
      <c r="AI2598" s="4"/>
      <c r="AJ2598" s="4"/>
      <c r="AK2598" s="4"/>
      <c r="AL2598" s="4"/>
      <c r="AM2598" s="4"/>
      <c r="AN2598" s="4"/>
      <c r="AO2598" s="4"/>
      <c r="AP2598" s="4"/>
      <c r="AQ2598" s="4"/>
      <c r="AR2598" s="4"/>
      <c r="AS2598" s="4"/>
      <c r="AT2598" s="4"/>
      <c r="AU2598" s="4"/>
      <c r="AV2598" s="4"/>
      <c r="AW2598" s="4"/>
      <c r="AX2598" s="4"/>
      <c r="AY2598" s="4"/>
      <c r="AZ2598" s="4"/>
      <c r="BA2598" s="4"/>
      <c r="BB2598" s="4"/>
      <c r="BC2598" s="4"/>
      <c r="BD2598" s="4"/>
      <c r="BE2598" s="4"/>
      <c r="BF2598" s="4"/>
      <c r="BG2598" s="4"/>
      <c r="BH2598" s="4"/>
      <c r="BI2598" s="4"/>
      <c r="BJ2598" s="243" t="str">
        <f t="shared" si="191"/>
        <v/>
      </c>
      <c r="BK2598" s="4"/>
      <c r="BL2598" s="4"/>
      <c r="BM2598" s="4"/>
      <c r="BN2598" s="4"/>
      <c r="BO2598" s="4"/>
      <c r="BP2598" s="4"/>
      <c r="BQ2598" s="4"/>
      <c r="BR2598" s="4"/>
      <c r="BS2598" s="4"/>
      <c r="BT2598" s="4"/>
      <c r="BU2598" s="4"/>
      <c r="BV2598" s="4"/>
      <c r="BW2598" s="4"/>
      <c r="BX2598" s="4"/>
      <c r="BY2598" s="4"/>
      <c r="BZ2598" s="4"/>
      <c r="CA2598" s="4"/>
      <c r="CB2598" s="4"/>
      <c r="CC2598" s="4"/>
      <c r="CD2598" s="4"/>
      <c r="CE2598" s="4"/>
      <c r="CF2598" s="4"/>
      <c r="CG2598" s="4"/>
      <c r="CH2598" s="4"/>
      <c r="CI2598" s="4"/>
      <c r="CJ2598" s="4"/>
      <c r="CK2598" s="4"/>
      <c r="CL2598" s="4"/>
      <c r="CM2598" s="4"/>
    </row>
    <row r="2599" ht="14.25" customHeight="1">
      <c r="A2599" s="1"/>
      <c r="B2599" s="103" t="str">
        <f t="shared" si="4"/>
        <v>Thêm</v>
      </c>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c r="AA2599" s="4"/>
      <c r="AB2599" s="4"/>
      <c r="AC2599" s="4"/>
      <c r="AD2599" s="20"/>
      <c r="AE2599" s="4"/>
      <c r="AF2599" s="4"/>
      <c r="AG2599" s="4"/>
      <c r="AH2599" s="4"/>
      <c r="AI2599" s="4"/>
      <c r="AJ2599" s="4"/>
      <c r="AK2599" s="4"/>
      <c r="AL2599" s="4"/>
      <c r="AM2599" s="4"/>
      <c r="AN2599" s="4"/>
      <c r="AO2599" s="4"/>
      <c r="AP2599" s="4"/>
      <c r="AQ2599" s="4"/>
      <c r="AR2599" s="4"/>
      <c r="AS2599" s="4"/>
      <c r="AT2599" s="4"/>
      <c r="AU2599" s="4"/>
      <c r="AV2599" s="4"/>
      <c r="AW2599" s="4"/>
      <c r="AX2599" s="4"/>
      <c r="AY2599" s="4"/>
      <c r="AZ2599" s="4"/>
      <c r="BA2599" s="4"/>
      <c r="BB2599" s="4"/>
      <c r="BC2599" s="4"/>
      <c r="BD2599" s="4"/>
      <c r="BE2599" s="4"/>
      <c r="BF2599" s="4"/>
      <c r="BG2599" s="4"/>
      <c r="BH2599" s="4"/>
      <c r="BI2599" s="4"/>
      <c r="BJ2599" s="243" t="str">
        <f t="shared" si="191"/>
        <v/>
      </c>
      <c r="BK2599" s="4"/>
      <c r="BL2599" s="4"/>
      <c r="BM2599" s="4"/>
      <c r="BN2599" s="4"/>
      <c r="BO2599" s="4"/>
      <c r="BP2599" s="4"/>
      <c r="BQ2599" s="4"/>
      <c r="BR2599" s="4"/>
      <c r="BS2599" s="4"/>
      <c r="BT2599" s="4"/>
      <c r="BU2599" s="4"/>
      <c r="BV2599" s="4"/>
      <c r="BW2599" s="4"/>
      <c r="BX2599" s="4"/>
      <c r="BY2599" s="4"/>
      <c r="BZ2599" s="4"/>
      <c r="CA2599" s="4"/>
      <c r="CB2599" s="4"/>
      <c r="CC2599" s="4"/>
      <c r="CD2599" s="4"/>
      <c r="CE2599" s="4"/>
      <c r="CF2599" s="4"/>
      <c r="CG2599" s="4"/>
      <c r="CH2599" s="4"/>
      <c r="CI2599" s="4"/>
      <c r="CJ2599" s="4"/>
      <c r="CK2599" s="4"/>
      <c r="CL2599" s="4"/>
      <c r="CM2599" s="4"/>
    </row>
    <row r="2600" ht="14.25" customHeight="1">
      <c r="A2600" s="1"/>
      <c r="B2600" s="103" t="str">
        <f t="shared" si="4"/>
        <v>Thêm</v>
      </c>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c r="AA2600" s="4"/>
      <c r="AB2600" s="4"/>
      <c r="AC2600" s="4"/>
      <c r="AD2600" s="20"/>
      <c r="AE2600" s="4"/>
      <c r="AF2600" s="4"/>
      <c r="AG2600" s="4"/>
      <c r="AH2600" s="4"/>
      <c r="AI2600" s="4"/>
      <c r="AJ2600" s="4"/>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c r="BI2600" s="4"/>
      <c r="BJ2600" s="243" t="str">
        <f t="shared" si="191"/>
        <v/>
      </c>
      <c r="BK2600" s="4"/>
      <c r="BL2600" s="4"/>
      <c r="BM2600" s="4"/>
      <c r="BN2600" s="4"/>
      <c r="BO2600" s="4"/>
      <c r="BP2600" s="4"/>
      <c r="BQ2600" s="4"/>
      <c r="BR2600" s="4"/>
      <c r="BS2600" s="4"/>
      <c r="BT2600" s="4"/>
      <c r="BU2600" s="4"/>
      <c r="BV2600" s="4"/>
      <c r="BW2600" s="4"/>
      <c r="BX2600" s="4"/>
      <c r="BY2600" s="4"/>
      <c r="BZ2600" s="4"/>
      <c r="CA2600" s="4"/>
      <c r="CB2600" s="4"/>
      <c r="CC2600" s="4"/>
      <c r="CD2600" s="4"/>
      <c r="CE2600" s="4"/>
      <c r="CF2600" s="4"/>
      <c r="CG2600" s="4"/>
      <c r="CH2600" s="4"/>
      <c r="CI2600" s="4"/>
      <c r="CJ2600" s="4"/>
      <c r="CK2600" s="4"/>
      <c r="CL2600" s="4"/>
      <c r="CM2600" s="4"/>
    </row>
    <row r="2601" ht="14.25" customHeight="1">
      <c r="A2601" s="1"/>
      <c r="B2601" s="103" t="str">
        <f t="shared" si="4"/>
        <v>Thêm</v>
      </c>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c r="AA2601" s="4"/>
      <c r="AB2601" s="4"/>
      <c r="AC2601" s="4"/>
      <c r="AD2601" s="20"/>
      <c r="AE2601" s="4"/>
      <c r="AF2601" s="4"/>
      <c r="AG2601" s="4"/>
      <c r="AH2601" s="4"/>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c r="BI2601" s="4"/>
      <c r="BJ2601" s="243" t="str">
        <f t="shared" si="191"/>
        <v/>
      </c>
      <c r="BK2601" s="4"/>
      <c r="BL2601" s="4"/>
      <c r="BM2601" s="4"/>
      <c r="BN2601" s="4"/>
      <c r="BO2601" s="4"/>
      <c r="BP2601" s="4"/>
      <c r="BQ2601" s="4"/>
      <c r="BR2601" s="4"/>
      <c r="BS2601" s="4"/>
      <c r="BT2601" s="4"/>
      <c r="BU2601" s="4"/>
      <c r="BV2601" s="4"/>
      <c r="BW2601" s="4"/>
      <c r="BX2601" s="4"/>
      <c r="BY2601" s="4"/>
      <c r="BZ2601" s="4"/>
      <c r="CA2601" s="4"/>
      <c r="CB2601" s="4"/>
      <c r="CC2601" s="4"/>
      <c r="CD2601" s="4"/>
      <c r="CE2601" s="4"/>
      <c r="CF2601" s="4"/>
      <c r="CG2601" s="4"/>
      <c r="CH2601" s="4"/>
      <c r="CI2601" s="4"/>
      <c r="CJ2601" s="4"/>
      <c r="CK2601" s="4"/>
      <c r="CL2601" s="4"/>
      <c r="CM2601" s="4"/>
    </row>
    <row r="2602" ht="14.25" customHeight="1">
      <c r="A2602" s="1"/>
      <c r="B2602" s="103" t="str">
        <f t="shared" si="4"/>
        <v>Thêm</v>
      </c>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c r="AA2602" s="4"/>
      <c r="AB2602" s="4"/>
      <c r="AC2602" s="4"/>
      <c r="AD2602" s="20"/>
      <c r="AE2602" s="4"/>
      <c r="AF2602" s="4"/>
      <c r="AG2602" s="4"/>
      <c r="AH2602" s="4"/>
      <c r="AI2602" s="4"/>
      <c r="AJ2602" s="4"/>
      <c r="AK2602" s="4"/>
      <c r="AL2602" s="4"/>
      <c r="AM2602" s="4"/>
      <c r="AN2602" s="4"/>
      <c r="AO2602" s="4"/>
      <c r="AP2602" s="4"/>
      <c r="AQ2602" s="4"/>
      <c r="AR2602" s="4"/>
      <c r="AS2602" s="4"/>
      <c r="AT2602" s="4"/>
      <c r="AU2602" s="4"/>
      <c r="AV2602" s="4"/>
      <c r="AW2602" s="4"/>
      <c r="AX2602" s="4"/>
      <c r="AY2602" s="4"/>
      <c r="AZ2602" s="4"/>
      <c r="BA2602" s="4"/>
      <c r="BB2602" s="4"/>
      <c r="BC2602" s="4"/>
      <c r="BD2602" s="4"/>
      <c r="BE2602" s="4"/>
      <c r="BF2602" s="4"/>
      <c r="BG2602" s="4"/>
      <c r="BH2602" s="4"/>
      <c r="BI2602" s="4"/>
      <c r="BJ2602" s="243" t="str">
        <f t="shared" si="191"/>
        <v/>
      </c>
      <c r="BK2602" s="4"/>
      <c r="BL2602" s="4"/>
      <c r="BM2602" s="4"/>
      <c r="BN2602" s="4"/>
      <c r="BO2602" s="4"/>
      <c r="BP2602" s="4"/>
      <c r="BQ2602" s="4"/>
      <c r="BR2602" s="4"/>
      <c r="BS2602" s="4"/>
      <c r="BT2602" s="4"/>
      <c r="BU2602" s="4"/>
      <c r="BV2602" s="4"/>
      <c r="BW2602" s="4"/>
      <c r="BX2602" s="4"/>
      <c r="BY2602" s="4"/>
      <c r="BZ2602" s="4"/>
      <c r="CA2602" s="4"/>
      <c r="CB2602" s="4"/>
      <c r="CC2602" s="4"/>
      <c r="CD2602" s="4"/>
      <c r="CE2602" s="4"/>
      <c r="CF2602" s="4"/>
      <c r="CG2602" s="4"/>
      <c r="CH2602" s="4"/>
      <c r="CI2602" s="4"/>
      <c r="CJ2602" s="4"/>
      <c r="CK2602" s="4"/>
      <c r="CL2602" s="4"/>
      <c r="CM2602" s="4"/>
    </row>
    <row r="2603" ht="14.25" customHeight="1">
      <c r="A2603" s="1"/>
      <c r="B2603" s="103" t="str">
        <f t="shared" si="4"/>
        <v>Thêm</v>
      </c>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c r="AA2603" s="4"/>
      <c r="AB2603" s="4"/>
      <c r="AC2603" s="4"/>
      <c r="AD2603" s="20"/>
      <c r="AE2603" s="4"/>
      <c r="AF2603" s="4"/>
      <c r="AG2603" s="4"/>
      <c r="AH2603" s="4"/>
      <c r="AI2603" s="4"/>
      <c r="AJ2603" s="4"/>
      <c r="AK2603" s="4"/>
      <c r="AL2603" s="4"/>
      <c r="AM2603" s="4"/>
      <c r="AN2603" s="4"/>
      <c r="AO2603" s="4"/>
      <c r="AP2603" s="4"/>
      <c r="AQ2603" s="4"/>
      <c r="AR2603" s="4"/>
      <c r="AS2603" s="4"/>
      <c r="AT2603" s="4"/>
      <c r="AU2603" s="4"/>
      <c r="AV2603" s="4"/>
      <c r="AW2603" s="4"/>
      <c r="AX2603" s="4"/>
      <c r="AY2603" s="4"/>
      <c r="AZ2603" s="4"/>
      <c r="BA2603" s="4"/>
      <c r="BB2603" s="4"/>
      <c r="BC2603" s="4"/>
      <c r="BD2603" s="4"/>
      <c r="BE2603" s="4"/>
      <c r="BF2603" s="4"/>
      <c r="BG2603" s="4"/>
      <c r="BH2603" s="4"/>
      <c r="BI2603" s="4"/>
      <c r="BJ2603" s="243" t="str">
        <f t="shared" si="191"/>
        <v/>
      </c>
      <c r="BK2603" s="4"/>
      <c r="BL2603" s="4"/>
      <c r="BM2603" s="4"/>
      <c r="BN2603" s="4"/>
      <c r="BO2603" s="4"/>
      <c r="BP2603" s="4"/>
      <c r="BQ2603" s="4"/>
      <c r="BR2603" s="4"/>
      <c r="BS2603" s="4"/>
      <c r="BT2603" s="4"/>
      <c r="BU2603" s="4"/>
      <c r="BV2603" s="4"/>
      <c r="BW2603" s="4"/>
      <c r="BX2603" s="4"/>
      <c r="BY2603" s="4"/>
      <c r="BZ2603" s="4"/>
      <c r="CA2603" s="4"/>
      <c r="CB2603" s="4"/>
      <c r="CC2603" s="4"/>
      <c r="CD2603" s="4"/>
      <c r="CE2603" s="4"/>
      <c r="CF2603" s="4"/>
      <c r="CG2603" s="4"/>
      <c r="CH2603" s="4"/>
      <c r="CI2603" s="4"/>
      <c r="CJ2603" s="4"/>
      <c r="CK2603" s="4"/>
      <c r="CL2603" s="4"/>
      <c r="CM2603" s="4"/>
    </row>
    <row r="2604" ht="14.25" customHeight="1">
      <c r="A2604" s="1"/>
      <c r="B2604" s="103" t="str">
        <f t="shared" si="4"/>
        <v>Thêm</v>
      </c>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c r="AA2604" s="4"/>
      <c r="AB2604" s="4"/>
      <c r="AC2604" s="4"/>
      <c r="AD2604" s="20"/>
      <c r="AE2604" s="4"/>
      <c r="AF2604" s="4"/>
      <c r="AG2604" s="4"/>
      <c r="AH2604" s="4"/>
      <c r="AI2604" s="4"/>
      <c r="AJ2604" s="4"/>
      <c r="AK2604" s="4"/>
      <c r="AL2604" s="4"/>
      <c r="AM2604" s="4"/>
      <c r="AN2604" s="4"/>
      <c r="AO2604" s="4"/>
      <c r="AP2604" s="4"/>
      <c r="AQ2604" s="4"/>
      <c r="AR2604" s="4"/>
      <c r="AS2604" s="4"/>
      <c r="AT2604" s="4"/>
      <c r="AU2604" s="4"/>
      <c r="AV2604" s="4"/>
      <c r="AW2604" s="4"/>
      <c r="AX2604" s="4"/>
      <c r="AY2604" s="4"/>
      <c r="AZ2604" s="4"/>
      <c r="BA2604" s="4"/>
      <c r="BB2604" s="4"/>
      <c r="BC2604" s="4"/>
      <c r="BD2604" s="4"/>
      <c r="BE2604" s="4"/>
      <c r="BF2604" s="4"/>
      <c r="BG2604" s="4"/>
      <c r="BH2604" s="4"/>
      <c r="BI2604" s="4"/>
      <c r="BJ2604" s="243" t="str">
        <f t="shared" si="191"/>
        <v/>
      </c>
      <c r="BK2604" s="4"/>
      <c r="BL2604" s="4"/>
      <c r="BM2604" s="4"/>
      <c r="BN2604" s="4"/>
      <c r="BO2604" s="4"/>
      <c r="BP2604" s="4"/>
      <c r="BQ2604" s="4"/>
      <c r="BR2604" s="4"/>
      <c r="BS2604" s="4"/>
      <c r="BT2604" s="4"/>
      <c r="BU2604" s="4"/>
      <c r="BV2604" s="4"/>
      <c r="BW2604" s="4"/>
      <c r="BX2604" s="4"/>
      <c r="BY2604" s="4"/>
      <c r="BZ2604" s="4"/>
      <c r="CA2604" s="4"/>
      <c r="CB2604" s="4"/>
      <c r="CC2604" s="4"/>
      <c r="CD2604" s="4"/>
      <c r="CE2604" s="4"/>
      <c r="CF2604" s="4"/>
      <c r="CG2604" s="4"/>
      <c r="CH2604" s="4"/>
      <c r="CI2604" s="4"/>
      <c r="CJ2604" s="4"/>
      <c r="CK2604" s="4"/>
      <c r="CL2604" s="4"/>
      <c r="CM2604" s="4"/>
    </row>
    <row r="2605" ht="14.25" customHeight="1">
      <c r="A2605" s="1"/>
      <c r="B2605" s="103" t="str">
        <f t="shared" si="4"/>
        <v>Thêm</v>
      </c>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c r="AA2605" s="4"/>
      <c r="AB2605" s="4"/>
      <c r="AC2605" s="4"/>
      <c r="AD2605" s="20"/>
      <c r="AE2605" s="4"/>
      <c r="AF2605" s="4"/>
      <c r="AG2605" s="4"/>
      <c r="AH2605" s="4"/>
      <c r="AI2605" s="4"/>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243" t="str">
        <f t="shared" si="191"/>
        <v/>
      </c>
      <c r="BK2605" s="4"/>
      <c r="BL2605" s="4"/>
      <c r="BM2605" s="4"/>
      <c r="BN2605" s="4"/>
      <c r="BO2605" s="4"/>
      <c r="BP2605" s="4"/>
      <c r="BQ2605" s="4"/>
      <c r="BR2605" s="4"/>
      <c r="BS2605" s="4"/>
      <c r="BT2605" s="4"/>
      <c r="BU2605" s="4"/>
      <c r="BV2605" s="4"/>
      <c r="BW2605" s="4"/>
      <c r="BX2605" s="4"/>
      <c r="BY2605" s="4"/>
      <c r="BZ2605" s="4"/>
      <c r="CA2605" s="4"/>
      <c r="CB2605" s="4"/>
      <c r="CC2605" s="4"/>
      <c r="CD2605" s="4"/>
      <c r="CE2605" s="4"/>
      <c r="CF2605" s="4"/>
      <c r="CG2605" s="4"/>
      <c r="CH2605" s="4"/>
      <c r="CI2605" s="4"/>
      <c r="CJ2605" s="4"/>
      <c r="CK2605" s="4"/>
      <c r="CL2605" s="4"/>
      <c r="CM2605" s="4"/>
    </row>
    <row r="2606" ht="14.25" customHeight="1">
      <c r="A2606" s="1"/>
      <c r="B2606" s="103" t="str">
        <f t="shared" si="4"/>
        <v>Thêm</v>
      </c>
      <c r="C2606" s="4"/>
      <c r="D2606" s="4"/>
      <c r="E2606" s="4"/>
      <c r="F2606" s="4"/>
      <c r="G2606" s="4"/>
      <c r="H2606" s="4"/>
      <c r="I2606" s="4"/>
      <c r="J2606" s="4"/>
      <c r="K2606" s="4"/>
      <c r="L2606" s="4"/>
      <c r="M2606" s="4"/>
      <c r="N2606" s="4"/>
      <c r="O2606" s="4"/>
      <c r="P2606" s="4"/>
      <c r="Q2606" s="4"/>
      <c r="R2606" s="4"/>
      <c r="S2606" s="4"/>
      <c r="T2606" s="4"/>
      <c r="U2606" s="4"/>
      <c r="V2606" s="4"/>
      <c r="W2606" s="4"/>
      <c r="X2606" s="4"/>
      <c r="Y2606" s="4"/>
      <c r="Z2606" s="4"/>
      <c r="AA2606" s="4"/>
      <c r="AB2606" s="4"/>
      <c r="AC2606" s="4"/>
      <c r="AD2606" s="20"/>
      <c r="AE2606" s="4"/>
      <c r="AF2606" s="4"/>
      <c r="AG2606" s="4"/>
      <c r="AH2606" s="4"/>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c r="BI2606" s="4"/>
      <c r="BJ2606" s="243" t="str">
        <f t="shared" si="191"/>
        <v/>
      </c>
      <c r="BK2606" s="4"/>
      <c r="BL2606" s="4"/>
      <c r="BM2606" s="4"/>
      <c r="BN2606" s="4"/>
      <c r="BO2606" s="4"/>
      <c r="BP2606" s="4"/>
      <c r="BQ2606" s="4"/>
      <c r="BR2606" s="4"/>
      <c r="BS2606" s="4"/>
      <c r="BT2606" s="4"/>
      <c r="BU2606" s="4"/>
      <c r="BV2606" s="4"/>
      <c r="BW2606" s="4"/>
      <c r="BX2606" s="4"/>
      <c r="BY2606" s="4"/>
      <c r="BZ2606" s="4"/>
      <c r="CA2606" s="4"/>
      <c r="CB2606" s="4"/>
      <c r="CC2606" s="4"/>
      <c r="CD2606" s="4"/>
      <c r="CE2606" s="4"/>
      <c r="CF2606" s="4"/>
      <c r="CG2606" s="4"/>
      <c r="CH2606" s="4"/>
      <c r="CI2606" s="4"/>
      <c r="CJ2606" s="4"/>
      <c r="CK2606" s="4"/>
      <c r="CL2606" s="4"/>
      <c r="CM2606" s="4"/>
    </row>
    <row r="2607" ht="14.25" customHeight="1">
      <c r="A2607" s="1"/>
      <c r="B2607" s="103" t="str">
        <f t="shared" si="4"/>
        <v>Thêm</v>
      </c>
      <c r="C2607" s="4"/>
      <c r="D2607" s="4"/>
      <c r="E2607" s="4"/>
      <c r="F2607" s="4"/>
      <c r="G2607" s="4"/>
      <c r="H2607" s="4"/>
      <c r="I2607" s="4"/>
      <c r="J2607" s="4"/>
      <c r="K2607" s="4"/>
      <c r="L2607" s="4"/>
      <c r="M2607" s="4"/>
      <c r="N2607" s="4"/>
      <c r="O2607" s="4"/>
      <c r="P2607" s="4"/>
      <c r="Q2607" s="4"/>
      <c r="R2607" s="4"/>
      <c r="S2607" s="4"/>
      <c r="T2607" s="4"/>
      <c r="U2607" s="4"/>
      <c r="V2607" s="4"/>
      <c r="W2607" s="4"/>
      <c r="X2607" s="4"/>
      <c r="Y2607" s="4"/>
      <c r="Z2607" s="4"/>
      <c r="AA2607" s="4"/>
      <c r="AB2607" s="4"/>
      <c r="AC2607" s="4"/>
      <c r="AD2607" s="20"/>
      <c r="AE2607" s="4"/>
      <c r="AF2607" s="4"/>
      <c r="AG2607" s="4"/>
      <c r="AH2607" s="4"/>
      <c r="AI2607" s="4"/>
      <c r="AJ2607" s="4"/>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c r="BI2607" s="4"/>
      <c r="BJ2607" s="243" t="str">
        <f t="shared" si="191"/>
        <v/>
      </c>
      <c r="BK2607" s="4"/>
      <c r="BL2607" s="4"/>
      <c r="BM2607" s="4"/>
      <c r="BN2607" s="4"/>
      <c r="BO2607" s="4"/>
      <c r="BP2607" s="4"/>
      <c r="BQ2607" s="4"/>
      <c r="BR2607" s="4"/>
      <c r="BS2607" s="4"/>
      <c r="BT2607" s="4"/>
      <c r="BU2607" s="4"/>
      <c r="BV2607" s="4"/>
      <c r="BW2607" s="4"/>
      <c r="BX2607" s="4"/>
      <c r="BY2607" s="4"/>
      <c r="BZ2607" s="4"/>
      <c r="CA2607" s="4"/>
      <c r="CB2607" s="4"/>
      <c r="CC2607" s="4"/>
      <c r="CD2607" s="4"/>
      <c r="CE2607" s="4"/>
      <c r="CF2607" s="4"/>
      <c r="CG2607" s="4"/>
      <c r="CH2607" s="4"/>
      <c r="CI2607" s="4"/>
      <c r="CJ2607" s="4"/>
      <c r="CK2607" s="4"/>
      <c r="CL2607" s="4"/>
      <c r="CM2607" s="4"/>
    </row>
    <row r="2608" ht="14.25" customHeight="1">
      <c r="A2608" s="1"/>
      <c r="B2608" s="103" t="str">
        <f t="shared" si="4"/>
        <v>Thêm</v>
      </c>
      <c r="C2608" s="4"/>
      <c r="D2608" s="4"/>
      <c r="E2608" s="4"/>
      <c r="F2608" s="4"/>
      <c r="G2608" s="4"/>
      <c r="H2608" s="4"/>
      <c r="I2608" s="4"/>
      <c r="J2608" s="4"/>
      <c r="K2608" s="4"/>
      <c r="L2608" s="4"/>
      <c r="M2608" s="4"/>
      <c r="N2608" s="4"/>
      <c r="O2608" s="4"/>
      <c r="P2608" s="4"/>
      <c r="Q2608" s="4"/>
      <c r="R2608" s="4"/>
      <c r="S2608" s="4"/>
      <c r="T2608" s="4"/>
      <c r="U2608" s="4"/>
      <c r="V2608" s="4"/>
      <c r="W2608" s="4"/>
      <c r="X2608" s="4"/>
      <c r="Y2608" s="4"/>
      <c r="Z2608" s="4"/>
      <c r="AA2608" s="4"/>
      <c r="AB2608" s="4"/>
      <c r="AC2608" s="4"/>
      <c r="AD2608" s="20"/>
      <c r="AE2608" s="4"/>
      <c r="AF2608" s="4"/>
      <c r="AG2608" s="4"/>
      <c r="AH2608" s="4"/>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4"/>
      <c r="BH2608" s="4"/>
      <c r="BI2608" s="4"/>
      <c r="BJ2608" s="243" t="str">
        <f t="shared" si="191"/>
        <v/>
      </c>
      <c r="BK2608" s="4"/>
      <c r="BL2608" s="4"/>
      <c r="BM2608" s="4"/>
      <c r="BN2608" s="4"/>
      <c r="BO2608" s="4"/>
      <c r="BP2608" s="4"/>
      <c r="BQ2608" s="4"/>
      <c r="BR2608" s="4"/>
      <c r="BS2608" s="4"/>
      <c r="BT2608" s="4"/>
      <c r="BU2608" s="4"/>
      <c r="BV2608" s="4"/>
      <c r="BW2608" s="4"/>
      <c r="BX2608" s="4"/>
      <c r="BY2608" s="4"/>
      <c r="BZ2608" s="4"/>
      <c r="CA2608" s="4"/>
      <c r="CB2608" s="4"/>
      <c r="CC2608" s="4"/>
      <c r="CD2608" s="4"/>
      <c r="CE2608" s="4"/>
      <c r="CF2608" s="4"/>
      <c r="CG2608" s="4"/>
      <c r="CH2608" s="4"/>
      <c r="CI2608" s="4"/>
      <c r="CJ2608" s="4"/>
      <c r="CK2608" s="4"/>
      <c r="CL2608" s="4"/>
      <c r="CM2608" s="4"/>
    </row>
    <row r="2609" ht="14.25" customHeight="1">
      <c r="A2609" s="1"/>
      <c r="B2609" s="103" t="str">
        <f t="shared" si="4"/>
        <v>Thêm</v>
      </c>
      <c r="C2609" s="4"/>
      <c r="D2609" s="4"/>
      <c r="E2609" s="4"/>
      <c r="F2609" s="4"/>
      <c r="G2609" s="4"/>
      <c r="H2609" s="4"/>
      <c r="I2609" s="4"/>
      <c r="J2609" s="4"/>
      <c r="K2609" s="4"/>
      <c r="L2609" s="4"/>
      <c r="M2609" s="4"/>
      <c r="N2609" s="4"/>
      <c r="O2609" s="4"/>
      <c r="P2609" s="4"/>
      <c r="Q2609" s="4"/>
      <c r="R2609" s="4"/>
      <c r="S2609" s="4"/>
      <c r="T2609" s="4"/>
      <c r="U2609" s="4"/>
      <c r="V2609" s="4"/>
      <c r="W2609" s="4"/>
      <c r="X2609" s="4"/>
      <c r="Y2609" s="4"/>
      <c r="Z2609" s="4"/>
      <c r="AA2609" s="4"/>
      <c r="AB2609" s="4"/>
      <c r="AC2609" s="4"/>
      <c r="AD2609" s="20"/>
      <c r="AE2609" s="4"/>
      <c r="AF2609" s="4"/>
      <c r="AG2609" s="4"/>
      <c r="AH2609" s="4"/>
      <c r="AI2609" s="4"/>
      <c r="AJ2609" s="4"/>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c r="BI2609" s="4"/>
      <c r="BJ2609" s="243" t="str">
        <f t="shared" si="191"/>
        <v/>
      </c>
      <c r="BK2609" s="4"/>
      <c r="BL2609" s="4"/>
      <c r="BM2609" s="4"/>
      <c r="BN2609" s="4"/>
      <c r="BO2609" s="4"/>
      <c r="BP2609" s="4"/>
      <c r="BQ2609" s="4"/>
      <c r="BR2609" s="4"/>
      <c r="BS2609" s="4"/>
      <c r="BT2609" s="4"/>
      <c r="BU2609" s="4"/>
      <c r="BV2609" s="4"/>
      <c r="BW2609" s="4"/>
      <c r="BX2609" s="4"/>
      <c r="BY2609" s="4"/>
      <c r="BZ2609" s="4"/>
      <c r="CA2609" s="4"/>
      <c r="CB2609" s="4"/>
      <c r="CC2609" s="4"/>
      <c r="CD2609" s="4"/>
      <c r="CE2609" s="4"/>
      <c r="CF2609" s="4"/>
      <c r="CG2609" s="4"/>
      <c r="CH2609" s="4"/>
      <c r="CI2609" s="4"/>
      <c r="CJ2609" s="4"/>
      <c r="CK2609" s="4"/>
      <c r="CL2609" s="4"/>
      <c r="CM2609" s="4"/>
    </row>
    <row r="2610" ht="14.25" customHeight="1">
      <c r="A2610" s="1"/>
      <c r="B2610" s="103" t="str">
        <f t="shared" si="4"/>
        <v>Thêm</v>
      </c>
      <c r="C2610" s="4"/>
      <c r="D2610" s="4"/>
      <c r="E2610" s="4"/>
      <c r="F2610" s="4"/>
      <c r="G2610" s="4"/>
      <c r="H2610" s="4"/>
      <c r="I2610" s="4"/>
      <c r="J2610" s="4"/>
      <c r="K2610" s="4"/>
      <c r="L2610" s="4"/>
      <c r="M2610" s="4"/>
      <c r="N2610" s="4"/>
      <c r="O2610" s="4"/>
      <c r="P2610" s="4"/>
      <c r="Q2610" s="4"/>
      <c r="R2610" s="4"/>
      <c r="S2610" s="4"/>
      <c r="T2610" s="4"/>
      <c r="U2610" s="4"/>
      <c r="V2610" s="4"/>
      <c r="W2610" s="4"/>
      <c r="X2610" s="4"/>
      <c r="Y2610" s="4"/>
      <c r="Z2610" s="4"/>
      <c r="AA2610" s="4"/>
      <c r="AB2610" s="4"/>
      <c r="AC2610" s="4"/>
      <c r="AD2610" s="20"/>
      <c r="AE2610" s="4"/>
      <c r="AF2610" s="4"/>
      <c r="AG2610" s="4"/>
      <c r="AH2610" s="4"/>
      <c r="AI2610" s="4"/>
      <c r="AJ2610" s="4"/>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c r="BI2610" s="4"/>
      <c r="BJ2610" s="243" t="str">
        <f t="shared" si="191"/>
        <v/>
      </c>
      <c r="BK2610" s="4"/>
      <c r="BL2610" s="4"/>
      <c r="BM2610" s="4"/>
      <c r="BN2610" s="4"/>
      <c r="BO2610" s="4"/>
      <c r="BP2610" s="4"/>
      <c r="BQ2610" s="4"/>
      <c r="BR2610" s="4"/>
      <c r="BS2610" s="4"/>
      <c r="BT2610" s="4"/>
      <c r="BU2610" s="4"/>
      <c r="BV2610" s="4"/>
      <c r="BW2610" s="4"/>
      <c r="BX2610" s="4"/>
      <c r="BY2610" s="4"/>
      <c r="BZ2610" s="4"/>
      <c r="CA2610" s="4"/>
      <c r="CB2610" s="4"/>
      <c r="CC2610" s="4"/>
      <c r="CD2610" s="4"/>
      <c r="CE2610" s="4"/>
      <c r="CF2610" s="4"/>
      <c r="CG2610" s="4"/>
      <c r="CH2610" s="4"/>
      <c r="CI2610" s="4"/>
      <c r="CJ2610" s="4"/>
      <c r="CK2610" s="4"/>
      <c r="CL2610" s="4"/>
      <c r="CM2610" s="4"/>
    </row>
    <row r="2611" ht="14.25" customHeight="1">
      <c r="A2611" s="1"/>
      <c r="B2611" s="103" t="str">
        <f t="shared" si="4"/>
        <v>Thêm</v>
      </c>
      <c r="C2611" s="4"/>
      <c r="D2611" s="4"/>
      <c r="E2611" s="4"/>
      <c r="F2611" s="4"/>
      <c r="G2611" s="4"/>
      <c r="H2611" s="4"/>
      <c r="I2611" s="4"/>
      <c r="J2611" s="4"/>
      <c r="K2611" s="4"/>
      <c r="L2611" s="4"/>
      <c r="M2611" s="4"/>
      <c r="N2611" s="4"/>
      <c r="O2611" s="4"/>
      <c r="P2611" s="4"/>
      <c r="Q2611" s="4"/>
      <c r="R2611" s="4"/>
      <c r="S2611" s="4"/>
      <c r="T2611" s="4"/>
      <c r="U2611" s="4"/>
      <c r="V2611" s="4"/>
      <c r="W2611" s="4"/>
      <c r="X2611" s="4"/>
      <c r="Y2611" s="4"/>
      <c r="Z2611" s="4"/>
      <c r="AA2611" s="4"/>
      <c r="AB2611" s="4"/>
      <c r="AC2611" s="4"/>
      <c r="AD2611" s="20"/>
      <c r="AE2611" s="4"/>
      <c r="AF2611" s="4"/>
      <c r="AG2611" s="4"/>
      <c r="AH2611" s="4"/>
      <c r="AI2611" s="4"/>
      <c r="AJ2611" s="4"/>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c r="BI2611" s="4"/>
      <c r="BJ2611" s="243" t="str">
        <f t="shared" si="191"/>
        <v/>
      </c>
      <c r="BK2611" s="4"/>
      <c r="BL2611" s="4"/>
      <c r="BM2611" s="4"/>
      <c r="BN2611" s="4"/>
      <c r="BO2611" s="4"/>
      <c r="BP2611" s="4"/>
      <c r="BQ2611" s="4"/>
      <c r="BR2611" s="4"/>
      <c r="BS2611" s="4"/>
      <c r="BT2611" s="4"/>
      <c r="BU2611" s="4"/>
      <c r="BV2611" s="4"/>
      <c r="BW2611" s="4"/>
      <c r="BX2611" s="4"/>
      <c r="BY2611" s="4"/>
      <c r="BZ2611" s="4"/>
      <c r="CA2611" s="4"/>
      <c r="CB2611" s="4"/>
      <c r="CC2611" s="4"/>
      <c r="CD2611" s="4"/>
      <c r="CE2611" s="4"/>
      <c r="CF2611" s="4"/>
      <c r="CG2611" s="4"/>
      <c r="CH2611" s="4"/>
      <c r="CI2611" s="4"/>
      <c r="CJ2611" s="4"/>
      <c r="CK2611" s="4"/>
      <c r="CL2611" s="4"/>
      <c r="CM2611" s="4"/>
    </row>
    <row r="2612" ht="14.25" customHeight="1">
      <c r="A2612" s="1"/>
      <c r="B2612" s="103" t="str">
        <f t="shared" si="4"/>
        <v>Thêm</v>
      </c>
      <c r="C2612" s="4"/>
      <c r="D2612" s="4"/>
      <c r="E2612" s="4"/>
      <c r="F2612" s="4"/>
      <c r="G2612" s="4"/>
      <c r="H2612" s="4"/>
      <c r="I2612" s="4"/>
      <c r="J2612" s="4"/>
      <c r="K2612" s="4"/>
      <c r="L2612" s="4"/>
      <c r="M2612" s="4"/>
      <c r="N2612" s="4"/>
      <c r="O2612" s="4"/>
      <c r="P2612" s="4"/>
      <c r="Q2612" s="4"/>
      <c r="R2612" s="4"/>
      <c r="S2612" s="4"/>
      <c r="T2612" s="4"/>
      <c r="U2612" s="4"/>
      <c r="V2612" s="4"/>
      <c r="W2612" s="4"/>
      <c r="X2612" s="4"/>
      <c r="Y2612" s="4"/>
      <c r="Z2612" s="4"/>
      <c r="AA2612" s="4"/>
      <c r="AB2612" s="4"/>
      <c r="AC2612" s="4"/>
      <c r="AD2612" s="20"/>
      <c r="AE2612" s="4"/>
      <c r="AF2612" s="4"/>
      <c r="AG2612" s="4"/>
      <c r="AH2612" s="4"/>
      <c r="AI2612" s="4"/>
      <c r="AJ2612" s="4"/>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c r="BI2612" s="4"/>
      <c r="BJ2612" s="243" t="str">
        <f t="shared" si="191"/>
        <v/>
      </c>
      <c r="BK2612" s="4"/>
      <c r="BL2612" s="4"/>
      <c r="BM2612" s="4"/>
      <c r="BN2612" s="4"/>
      <c r="BO2612" s="4"/>
      <c r="BP2612" s="4"/>
      <c r="BQ2612" s="4"/>
      <c r="BR2612" s="4"/>
      <c r="BS2612" s="4"/>
      <c r="BT2612" s="4"/>
      <c r="BU2612" s="4"/>
      <c r="BV2612" s="4"/>
      <c r="BW2612" s="4"/>
      <c r="BX2612" s="4"/>
      <c r="BY2612" s="4"/>
      <c r="BZ2612" s="4"/>
      <c r="CA2612" s="4"/>
      <c r="CB2612" s="4"/>
      <c r="CC2612" s="4"/>
      <c r="CD2612" s="4"/>
      <c r="CE2612" s="4"/>
      <c r="CF2612" s="4"/>
      <c r="CG2612" s="4"/>
      <c r="CH2612" s="4"/>
      <c r="CI2612" s="4"/>
      <c r="CJ2612" s="4"/>
      <c r="CK2612" s="4"/>
      <c r="CL2612" s="4"/>
      <c r="CM2612" s="4"/>
    </row>
    <row r="2613" ht="14.25" customHeight="1">
      <c r="A2613" s="1"/>
      <c r="B2613" s="103" t="str">
        <f t="shared" si="4"/>
        <v>Thêm</v>
      </c>
      <c r="C2613" s="4"/>
      <c r="D2613" s="4"/>
      <c r="E2613" s="4"/>
      <c r="F2613" s="4"/>
      <c r="G2613" s="4"/>
      <c r="H2613" s="4"/>
      <c r="I2613" s="4"/>
      <c r="J2613" s="4"/>
      <c r="K2613" s="4"/>
      <c r="L2613" s="4"/>
      <c r="M2613" s="4"/>
      <c r="N2613" s="4"/>
      <c r="O2613" s="4"/>
      <c r="P2613" s="4"/>
      <c r="Q2613" s="4"/>
      <c r="R2613" s="4"/>
      <c r="S2613" s="4"/>
      <c r="T2613" s="4"/>
      <c r="U2613" s="4"/>
      <c r="V2613" s="4"/>
      <c r="W2613" s="4"/>
      <c r="X2613" s="4"/>
      <c r="Y2613" s="4"/>
      <c r="Z2613" s="4"/>
      <c r="AA2613" s="4"/>
      <c r="AB2613" s="4"/>
      <c r="AC2613" s="4"/>
      <c r="AD2613" s="20"/>
      <c r="AE2613" s="4"/>
      <c r="AF2613" s="4"/>
      <c r="AG2613" s="4"/>
      <c r="AH2613" s="4"/>
      <c r="AI2613" s="4"/>
      <c r="AJ2613" s="4"/>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c r="BI2613" s="4"/>
      <c r="BJ2613" s="243" t="str">
        <f t="shared" si="191"/>
        <v/>
      </c>
      <c r="BK2613" s="4"/>
      <c r="BL2613" s="4"/>
      <c r="BM2613" s="4"/>
      <c r="BN2613" s="4"/>
      <c r="BO2613" s="4"/>
      <c r="BP2613" s="4"/>
      <c r="BQ2613" s="4"/>
      <c r="BR2613" s="4"/>
      <c r="BS2613" s="4"/>
      <c r="BT2613" s="4"/>
      <c r="BU2613" s="4"/>
      <c r="BV2613" s="4"/>
      <c r="BW2613" s="4"/>
      <c r="BX2613" s="4"/>
      <c r="BY2613" s="4"/>
      <c r="BZ2613" s="4"/>
      <c r="CA2613" s="4"/>
      <c r="CB2613" s="4"/>
      <c r="CC2613" s="4"/>
      <c r="CD2613" s="4"/>
      <c r="CE2613" s="4"/>
      <c r="CF2613" s="4"/>
      <c r="CG2613" s="4"/>
      <c r="CH2613" s="4"/>
      <c r="CI2613" s="4"/>
      <c r="CJ2613" s="4"/>
      <c r="CK2613" s="4"/>
      <c r="CL2613" s="4"/>
      <c r="CM2613" s="4"/>
    </row>
    <row r="2614" ht="14.25" customHeight="1">
      <c r="A2614" s="1"/>
      <c r="B2614" s="103" t="str">
        <f t="shared" si="4"/>
        <v>Thêm</v>
      </c>
      <c r="C2614" s="4"/>
      <c r="D2614" s="4"/>
      <c r="E2614" s="4"/>
      <c r="F2614" s="4"/>
      <c r="G2614" s="4"/>
      <c r="H2614" s="4"/>
      <c r="I2614" s="4"/>
      <c r="J2614" s="4"/>
      <c r="K2614" s="4"/>
      <c r="L2614" s="4"/>
      <c r="M2614" s="4"/>
      <c r="N2614" s="4"/>
      <c r="O2614" s="4"/>
      <c r="P2614" s="4"/>
      <c r="Q2614" s="4"/>
      <c r="R2614" s="4"/>
      <c r="S2614" s="4"/>
      <c r="T2614" s="4"/>
      <c r="U2614" s="4"/>
      <c r="V2614" s="4"/>
      <c r="W2614" s="4"/>
      <c r="X2614" s="4"/>
      <c r="Y2614" s="4"/>
      <c r="Z2614" s="4"/>
      <c r="AA2614" s="4"/>
      <c r="AB2614" s="4"/>
      <c r="AC2614" s="4"/>
      <c r="AD2614" s="20"/>
      <c r="AE2614" s="4"/>
      <c r="AF2614" s="4"/>
      <c r="AG2614" s="4"/>
      <c r="AH2614" s="4"/>
      <c r="AI2614" s="4"/>
      <c r="AJ2614" s="4"/>
      <c r="AK2614" s="4"/>
      <c r="AL2614" s="4"/>
      <c r="AM2614" s="4"/>
      <c r="AN2614" s="4"/>
      <c r="AO2614" s="4"/>
      <c r="AP2614" s="4"/>
      <c r="AQ2614" s="4"/>
      <c r="AR2614" s="4"/>
      <c r="AS2614" s="4"/>
      <c r="AT2614" s="4"/>
      <c r="AU2614" s="4"/>
      <c r="AV2614" s="4"/>
      <c r="AW2614" s="4"/>
      <c r="AX2614" s="4"/>
      <c r="AY2614" s="4"/>
      <c r="AZ2614" s="4"/>
      <c r="BA2614" s="4"/>
      <c r="BB2614" s="4"/>
      <c r="BC2614" s="4"/>
      <c r="BD2614" s="4"/>
      <c r="BE2614" s="4"/>
      <c r="BF2614" s="4"/>
      <c r="BG2614" s="4"/>
      <c r="BH2614" s="4"/>
      <c r="BI2614" s="4"/>
      <c r="BJ2614" s="243" t="str">
        <f t="shared" si="191"/>
        <v/>
      </c>
      <c r="BK2614" s="4"/>
      <c r="BL2614" s="4"/>
      <c r="BM2614" s="4"/>
      <c r="BN2614" s="4"/>
      <c r="BO2614" s="4"/>
      <c r="BP2614" s="4"/>
      <c r="BQ2614" s="4"/>
      <c r="BR2614" s="4"/>
      <c r="BS2614" s="4"/>
      <c r="BT2614" s="4"/>
      <c r="BU2614" s="4"/>
      <c r="BV2614" s="4"/>
      <c r="BW2614" s="4"/>
      <c r="BX2614" s="4"/>
      <c r="BY2614" s="4"/>
      <c r="BZ2614" s="4"/>
      <c r="CA2614" s="4"/>
      <c r="CB2614" s="4"/>
      <c r="CC2614" s="4"/>
      <c r="CD2614" s="4"/>
      <c r="CE2614" s="4"/>
      <c r="CF2614" s="4"/>
      <c r="CG2614" s="4"/>
      <c r="CH2614" s="4"/>
      <c r="CI2614" s="4"/>
      <c r="CJ2614" s="4"/>
      <c r="CK2614" s="4"/>
      <c r="CL2614" s="4"/>
      <c r="CM2614" s="4"/>
    </row>
    <row r="2615" ht="14.25" customHeight="1">
      <c r="A2615" s="1"/>
      <c r="B2615" s="103" t="str">
        <f t="shared" si="4"/>
        <v>Thêm</v>
      </c>
      <c r="C2615" s="4"/>
      <c r="D2615" s="4"/>
      <c r="E2615" s="4"/>
      <c r="F2615" s="4"/>
      <c r="G2615" s="4"/>
      <c r="H2615" s="4"/>
      <c r="I2615" s="4"/>
      <c r="J2615" s="4"/>
      <c r="K2615" s="4"/>
      <c r="L2615" s="4"/>
      <c r="M2615" s="4"/>
      <c r="N2615" s="4"/>
      <c r="O2615" s="4"/>
      <c r="P2615" s="4"/>
      <c r="Q2615" s="4"/>
      <c r="R2615" s="4"/>
      <c r="S2615" s="4"/>
      <c r="T2615" s="4"/>
      <c r="U2615" s="4"/>
      <c r="V2615" s="4"/>
      <c r="W2615" s="4"/>
      <c r="X2615" s="4"/>
      <c r="Y2615" s="4"/>
      <c r="Z2615" s="4"/>
      <c r="AA2615" s="4"/>
      <c r="AB2615" s="4"/>
      <c r="AC2615" s="4"/>
      <c r="AD2615" s="20"/>
      <c r="AE2615" s="4"/>
      <c r="AF2615" s="4"/>
      <c r="AG2615" s="4"/>
      <c r="AH2615" s="4"/>
      <c r="AI2615" s="4"/>
      <c r="AJ2615" s="4"/>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c r="BI2615" s="4"/>
      <c r="BJ2615" s="243" t="str">
        <f t="shared" si="191"/>
        <v/>
      </c>
      <c r="BK2615" s="4"/>
      <c r="BL2615" s="4"/>
      <c r="BM2615" s="4"/>
      <c r="BN2615" s="4"/>
      <c r="BO2615" s="4"/>
      <c r="BP2615" s="4"/>
      <c r="BQ2615" s="4"/>
      <c r="BR2615" s="4"/>
      <c r="BS2615" s="4"/>
      <c r="BT2615" s="4"/>
      <c r="BU2615" s="4"/>
      <c r="BV2615" s="4"/>
      <c r="BW2615" s="4"/>
      <c r="BX2615" s="4"/>
      <c r="BY2615" s="4"/>
      <c r="BZ2615" s="4"/>
      <c r="CA2615" s="4"/>
      <c r="CB2615" s="4"/>
      <c r="CC2615" s="4"/>
      <c r="CD2615" s="4"/>
      <c r="CE2615" s="4"/>
      <c r="CF2615" s="4"/>
      <c r="CG2615" s="4"/>
      <c r="CH2615" s="4"/>
      <c r="CI2615" s="4"/>
      <c r="CJ2615" s="4"/>
      <c r="CK2615" s="4"/>
      <c r="CL2615" s="4"/>
      <c r="CM2615" s="4"/>
    </row>
    <row r="2616" ht="14.25" customHeight="1">
      <c r="A2616" s="1"/>
      <c r="B2616" s="103" t="str">
        <f t="shared" si="4"/>
        <v>Thêm</v>
      </c>
      <c r="C2616" s="4"/>
      <c r="D2616" s="4"/>
      <c r="E2616" s="4"/>
      <c r="F2616" s="4"/>
      <c r="G2616" s="4"/>
      <c r="H2616" s="4"/>
      <c r="I2616" s="4"/>
      <c r="J2616" s="4"/>
      <c r="K2616" s="4"/>
      <c r="L2616" s="4"/>
      <c r="M2616" s="4"/>
      <c r="N2616" s="4"/>
      <c r="O2616" s="4"/>
      <c r="P2616" s="4"/>
      <c r="Q2616" s="4"/>
      <c r="R2616" s="4"/>
      <c r="S2616" s="4"/>
      <c r="T2616" s="4"/>
      <c r="U2616" s="4"/>
      <c r="V2616" s="4"/>
      <c r="W2616" s="4"/>
      <c r="X2616" s="4"/>
      <c r="Y2616" s="4"/>
      <c r="Z2616" s="4"/>
      <c r="AA2616" s="4"/>
      <c r="AB2616" s="4"/>
      <c r="AC2616" s="4"/>
      <c r="AD2616" s="20"/>
      <c r="AE2616" s="4"/>
      <c r="AF2616" s="4"/>
      <c r="AG2616" s="4"/>
      <c r="AH2616" s="4"/>
      <c r="AI2616" s="4"/>
      <c r="AJ2616" s="4"/>
      <c r="AK2616" s="4"/>
      <c r="AL2616" s="4"/>
      <c r="AM2616" s="4"/>
      <c r="AN2616" s="4"/>
      <c r="AO2616" s="4"/>
      <c r="AP2616" s="4"/>
      <c r="AQ2616" s="4"/>
      <c r="AR2616" s="4"/>
      <c r="AS2616" s="4"/>
      <c r="AT2616" s="4"/>
      <c r="AU2616" s="4"/>
      <c r="AV2616" s="4"/>
      <c r="AW2616" s="4"/>
      <c r="AX2616" s="4"/>
      <c r="AY2616" s="4"/>
      <c r="AZ2616" s="4"/>
      <c r="BA2616" s="4"/>
      <c r="BB2616" s="4"/>
      <c r="BC2616" s="4"/>
      <c r="BD2616" s="4"/>
      <c r="BE2616" s="4"/>
      <c r="BF2616" s="4"/>
      <c r="BG2616" s="4"/>
      <c r="BH2616" s="4"/>
      <c r="BI2616" s="4"/>
      <c r="BJ2616" s="243" t="str">
        <f t="shared" si="191"/>
        <v/>
      </c>
      <c r="BK2616" s="4"/>
      <c r="BL2616" s="4"/>
      <c r="BM2616" s="4"/>
      <c r="BN2616" s="4"/>
      <c r="BO2616" s="4"/>
      <c r="BP2616" s="4"/>
      <c r="BQ2616" s="4"/>
      <c r="BR2616" s="4"/>
      <c r="BS2616" s="4"/>
      <c r="BT2616" s="4"/>
      <c r="BU2616" s="4"/>
      <c r="BV2616" s="4"/>
      <c r="BW2616" s="4"/>
      <c r="BX2616" s="4"/>
      <c r="BY2616" s="4"/>
      <c r="BZ2616" s="4"/>
      <c r="CA2616" s="4"/>
      <c r="CB2616" s="4"/>
      <c r="CC2616" s="4"/>
      <c r="CD2616" s="4"/>
      <c r="CE2616" s="4"/>
      <c r="CF2616" s="4"/>
      <c r="CG2616" s="4"/>
      <c r="CH2616" s="4"/>
      <c r="CI2616" s="4"/>
      <c r="CJ2616" s="4"/>
      <c r="CK2616" s="4"/>
      <c r="CL2616" s="4"/>
      <c r="CM2616" s="4"/>
    </row>
    <row r="2617" ht="14.25" customHeight="1">
      <c r="A2617" s="1"/>
      <c r="B2617" s="103" t="str">
        <f t="shared" si="4"/>
        <v>Thêm</v>
      </c>
      <c r="C2617" s="4"/>
      <c r="D2617" s="4"/>
      <c r="E2617" s="4"/>
      <c r="F2617" s="4"/>
      <c r="G2617" s="4"/>
      <c r="H2617" s="4"/>
      <c r="I2617" s="4"/>
      <c r="J2617" s="4"/>
      <c r="K2617" s="4"/>
      <c r="L2617" s="4"/>
      <c r="M2617" s="4"/>
      <c r="N2617" s="4"/>
      <c r="O2617" s="4"/>
      <c r="P2617" s="4"/>
      <c r="Q2617" s="4"/>
      <c r="R2617" s="4"/>
      <c r="S2617" s="4"/>
      <c r="T2617" s="4"/>
      <c r="U2617" s="4"/>
      <c r="V2617" s="4"/>
      <c r="W2617" s="4"/>
      <c r="X2617" s="4"/>
      <c r="Y2617" s="4"/>
      <c r="Z2617" s="4"/>
      <c r="AA2617" s="4"/>
      <c r="AB2617" s="4"/>
      <c r="AC2617" s="4"/>
      <c r="AD2617" s="20"/>
      <c r="AE2617" s="4"/>
      <c r="AF2617" s="4"/>
      <c r="AG2617" s="4"/>
      <c r="AH2617" s="4"/>
      <c r="AI2617" s="4"/>
      <c r="AJ2617" s="4"/>
      <c r="AK2617" s="4"/>
      <c r="AL2617" s="4"/>
      <c r="AM2617" s="4"/>
      <c r="AN2617" s="4"/>
      <c r="AO2617" s="4"/>
      <c r="AP2617" s="4"/>
      <c r="AQ2617" s="4"/>
      <c r="AR2617" s="4"/>
      <c r="AS2617" s="4"/>
      <c r="AT2617" s="4"/>
      <c r="AU2617" s="4"/>
      <c r="AV2617" s="4"/>
      <c r="AW2617" s="4"/>
      <c r="AX2617" s="4"/>
      <c r="AY2617" s="4"/>
      <c r="AZ2617" s="4"/>
      <c r="BA2617" s="4"/>
      <c r="BB2617" s="4"/>
      <c r="BC2617" s="4"/>
      <c r="BD2617" s="4"/>
      <c r="BE2617" s="4"/>
      <c r="BF2617" s="4"/>
      <c r="BG2617" s="4"/>
      <c r="BH2617" s="4"/>
      <c r="BI2617" s="4"/>
      <c r="BJ2617" s="243" t="str">
        <f t="shared" si="191"/>
        <v/>
      </c>
      <c r="BK2617" s="4"/>
      <c r="BL2617" s="4"/>
      <c r="BM2617" s="4"/>
      <c r="BN2617" s="4"/>
      <c r="BO2617" s="4"/>
      <c r="BP2617" s="4"/>
      <c r="BQ2617" s="4"/>
      <c r="BR2617" s="4"/>
      <c r="BS2617" s="4"/>
      <c r="BT2617" s="4"/>
      <c r="BU2617" s="4"/>
      <c r="BV2617" s="4"/>
      <c r="BW2617" s="4"/>
      <c r="BX2617" s="4"/>
      <c r="BY2617" s="4"/>
      <c r="BZ2617" s="4"/>
      <c r="CA2617" s="4"/>
      <c r="CB2617" s="4"/>
      <c r="CC2617" s="4"/>
      <c r="CD2617" s="4"/>
      <c r="CE2617" s="4"/>
      <c r="CF2617" s="4"/>
      <c r="CG2617" s="4"/>
      <c r="CH2617" s="4"/>
      <c r="CI2617" s="4"/>
      <c r="CJ2617" s="4"/>
      <c r="CK2617" s="4"/>
      <c r="CL2617" s="4"/>
      <c r="CM2617" s="4"/>
    </row>
    <row r="2618" ht="14.25" customHeight="1">
      <c r="A2618" s="1"/>
      <c r="B2618" s="103" t="str">
        <f t="shared" si="4"/>
        <v>Thêm</v>
      </c>
      <c r="C2618" s="4"/>
      <c r="D2618" s="4"/>
      <c r="E2618" s="4"/>
      <c r="F2618" s="4"/>
      <c r="G2618" s="4"/>
      <c r="H2618" s="4"/>
      <c r="I2618" s="4"/>
      <c r="J2618" s="4"/>
      <c r="K2618" s="4"/>
      <c r="L2618" s="4"/>
      <c r="M2618" s="4"/>
      <c r="N2618" s="4"/>
      <c r="O2618" s="4"/>
      <c r="P2618" s="4"/>
      <c r="Q2618" s="4"/>
      <c r="R2618" s="4"/>
      <c r="S2618" s="4"/>
      <c r="T2618" s="4"/>
      <c r="U2618" s="4"/>
      <c r="V2618" s="4"/>
      <c r="W2618" s="4"/>
      <c r="X2618" s="4"/>
      <c r="Y2618" s="4"/>
      <c r="Z2618" s="4"/>
      <c r="AA2618" s="4"/>
      <c r="AB2618" s="4"/>
      <c r="AC2618" s="4"/>
      <c r="AD2618" s="20"/>
      <c r="AE2618" s="4"/>
      <c r="AF2618" s="4"/>
      <c r="AG2618" s="4"/>
      <c r="AH2618" s="4"/>
      <c r="AI2618" s="4"/>
      <c r="AJ2618" s="4"/>
      <c r="AK2618" s="4"/>
      <c r="AL2618" s="4"/>
      <c r="AM2618" s="4"/>
      <c r="AN2618" s="4"/>
      <c r="AO2618" s="4"/>
      <c r="AP2618" s="4"/>
      <c r="AQ2618" s="4"/>
      <c r="AR2618" s="4"/>
      <c r="AS2618" s="4"/>
      <c r="AT2618" s="4"/>
      <c r="AU2618" s="4"/>
      <c r="AV2618" s="4"/>
      <c r="AW2618" s="4"/>
      <c r="AX2618" s="4"/>
      <c r="AY2618" s="4"/>
      <c r="AZ2618" s="4"/>
      <c r="BA2618" s="4"/>
      <c r="BB2618" s="4"/>
      <c r="BC2618" s="4"/>
      <c r="BD2618" s="4"/>
      <c r="BE2618" s="4"/>
      <c r="BF2618" s="4"/>
      <c r="BG2618" s="4"/>
      <c r="BH2618" s="4"/>
      <c r="BI2618" s="4"/>
      <c r="BJ2618" s="243" t="str">
        <f t="shared" si="191"/>
        <v/>
      </c>
      <c r="BK2618" s="4"/>
      <c r="BL2618" s="4"/>
      <c r="BM2618" s="4"/>
      <c r="BN2618" s="4"/>
      <c r="BO2618" s="4"/>
      <c r="BP2618" s="4"/>
      <c r="BQ2618" s="4"/>
      <c r="BR2618" s="4"/>
      <c r="BS2618" s="4"/>
      <c r="BT2618" s="4"/>
      <c r="BU2618" s="4"/>
      <c r="BV2618" s="4"/>
      <c r="BW2618" s="4"/>
      <c r="BX2618" s="4"/>
      <c r="BY2618" s="4"/>
      <c r="BZ2618" s="4"/>
      <c r="CA2618" s="4"/>
      <c r="CB2618" s="4"/>
      <c r="CC2618" s="4"/>
      <c r="CD2618" s="4"/>
      <c r="CE2618" s="4"/>
      <c r="CF2618" s="4"/>
      <c r="CG2618" s="4"/>
      <c r="CH2618" s="4"/>
      <c r="CI2618" s="4"/>
      <c r="CJ2618" s="4"/>
      <c r="CK2618" s="4"/>
      <c r="CL2618" s="4"/>
      <c r="CM2618" s="4"/>
    </row>
    <row r="2619" ht="14.25" customHeight="1">
      <c r="A2619" s="1"/>
      <c r="B2619" s="103" t="str">
        <f t="shared" si="4"/>
        <v>Thêm</v>
      </c>
      <c r="C2619" s="4"/>
      <c r="D2619" s="4"/>
      <c r="E2619" s="4"/>
      <c r="F2619" s="4"/>
      <c r="G2619" s="4"/>
      <c r="H2619" s="4"/>
      <c r="I2619" s="4"/>
      <c r="J2619" s="4"/>
      <c r="K2619" s="4"/>
      <c r="L2619" s="4"/>
      <c r="M2619" s="4"/>
      <c r="N2619" s="4"/>
      <c r="O2619" s="4"/>
      <c r="P2619" s="4"/>
      <c r="Q2619" s="4"/>
      <c r="R2619" s="4"/>
      <c r="S2619" s="4"/>
      <c r="T2619" s="4"/>
      <c r="U2619" s="4"/>
      <c r="V2619" s="4"/>
      <c r="W2619" s="4"/>
      <c r="X2619" s="4"/>
      <c r="Y2619" s="4"/>
      <c r="Z2619" s="4"/>
      <c r="AA2619" s="4"/>
      <c r="AB2619" s="4"/>
      <c r="AC2619" s="4"/>
      <c r="AD2619" s="20"/>
      <c r="AE2619" s="4"/>
      <c r="AF2619" s="4"/>
      <c r="AG2619" s="4"/>
      <c r="AH2619" s="4"/>
      <c r="AI2619" s="4"/>
      <c r="AJ2619" s="4"/>
      <c r="AK2619" s="4"/>
      <c r="AL2619" s="4"/>
      <c r="AM2619" s="4"/>
      <c r="AN2619" s="4"/>
      <c r="AO2619" s="4"/>
      <c r="AP2619" s="4"/>
      <c r="AQ2619" s="4"/>
      <c r="AR2619" s="4"/>
      <c r="AS2619" s="4"/>
      <c r="AT2619" s="4"/>
      <c r="AU2619" s="4"/>
      <c r="AV2619" s="4"/>
      <c r="AW2619" s="4"/>
      <c r="AX2619" s="4"/>
      <c r="AY2619" s="4"/>
      <c r="AZ2619" s="4"/>
      <c r="BA2619" s="4"/>
      <c r="BB2619" s="4"/>
      <c r="BC2619" s="4"/>
      <c r="BD2619" s="4"/>
      <c r="BE2619" s="4"/>
      <c r="BF2619" s="4"/>
      <c r="BG2619" s="4"/>
      <c r="BH2619" s="4"/>
      <c r="BI2619" s="4"/>
      <c r="BJ2619" s="243" t="str">
        <f t="shared" si="191"/>
        <v/>
      </c>
      <c r="BK2619" s="4"/>
      <c r="BL2619" s="4"/>
      <c r="BM2619" s="4"/>
      <c r="BN2619" s="4"/>
      <c r="BO2619" s="4"/>
      <c r="BP2619" s="4"/>
      <c r="BQ2619" s="4"/>
      <c r="BR2619" s="4"/>
      <c r="BS2619" s="4"/>
      <c r="BT2619" s="4"/>
      <c r="BU2619" s="4"/>
      <c r="BV2619" s="4"/>
      <c r="BW2619" s="4"/>
      <c r="BX2619" s="4"/>
      <c r="BY2619" s="4"/>
      <c r="BZ2619" s="4"/>
      <c r="CA2619" s="4"/>
      <c r="CB2619" s="4"/>
      <c r="CC2619" s="4"/>
      <c r="CD2619" s="4"/>
      <c r="CE2619" s="4"/>
      <c r="CF2619" s="4"/>
      <c r="CG2619" s="4"/>
      <c r="CH2619" s="4"/>
      <c r="CI2619" s="4"/>
      <c r="CJ2619" s="4"/>
      <c r="CK2619" s="4"/>
      <c r="CL2619" s="4"/>
      <c r="CM2619" s="4"/>
    </row>
    <row r="2620" ht="14.25" customHeight="1">
      <c r="A2620" s="1"/>
      <c r="B2620" s="103" t="str">
        <f t="shared" si="4"/>
        <v>Thêm</v>
      </c>
      <c r="C2620" s="4"/>
      <c r="D2620" s="4"/>
      <c r="E2620" s="4"/>
      <c r="F2620" s="4"/>
      <c r="G2620" s="4"/>
      <c r="H2620" s="4"/>
      <c r="I2620" s="4"/>
      <c r="J2620" s="4"/>
      <c r="K2620" s="4"/>
      <c r="L2620" s="4"/>
      <c r="M2620" s="4"/>
      <c r="N2620" s="4"/>
      <c r="O2620" s="4"/>
      <c r="P2620" s="4"/>
      <c r="Q2620" s="4"/>
      <c r="R2620" s="4"/>
      <c r="S2620" s="4"/>
      <c r="T2620" s="4"/>
      <c r="U2620" s="4"/>
      <c r="V2620" s="4"/>
      <c r="W2620" s="4"/>
      <c r="X2620" s="4"/>
      <c r="Y2620" s="4"/>
      <c r="Z2620" s="4"/>
      <c r="AA2620" s="4"/>
      <c r="AB2620" s="4"/>
      <c r="AC2620" s="4"/>
      <c r="AD2620" s="20"/>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c r="BI2620" s="4"/>
      <c r="BJ2620" s="243" t="str">
        <f t="shared" si="191"/>
        <v/>
      </c>
      <c r="BK2620" s="4"/>
      <c r="BL2620" s="4"/>
      <c r="BM2620" s="4"/>
      <c r="BN2620" s="4"/>
      <c r="BO2620" s="4"/>
      <c r="BP2620" s="4"/>
      <c r="BQ2620" s="4"/>
      <c r="BR2620" s="4"/>
      <c r="BS2620" s="4"/>
      <c r="BT2620" s="4"/>
      <c r="BU2620" s="4"/>
      <c r="BV2620" s="4"/>
      <c r="BW2620" s="4"/>
      <c r="BX2620" s="4"/>
      <c r="BY2620" s="4"/>
      <c r="BZ2620" s="4"/>
      <c r="CA2620" s="4"/>
      <c r="CB2620" s="4"/>
      <c r="CC2620" s="4"/>
      <c r="CD2620" s="4"/>
      <c r="CE2620" s="4"/>
      <c r="CF2620" s="4"/>
      <c r="CG2620" s="4"/>
      <c r="CH2620" s="4"/>
      <c r="CI2620" s="4"/>
      <c r="CJ2620" s="4"/>
      <c r="CK2620" s="4"/>
      <c r="CL2620" s="4"/>
      <c r="CM2620" s="4"/>
    </row>
    <row r="2621" ht="14.25" customHeight="1">
      <c r="A2621" s="1"/>
      <c r="B2621" s="103" t="str">
        <f t="shared" si="4"/>
        <v>Thêm</v>
      </c>
      <c r="C2621" s="4"/>
      <c r="D2621" s="4"/>
      <c r="E2621" s="4"/>
      <c r="F2621" s="4"/>
      <c r="G2621" s="4"/>
      <c r="H2621" s="4"/>
      <c r="I2621" s="4"/>
      <c r="J2621" s="4"/>
      <c r="K2621" s="4"/>
      <c r="L2621" s="4"/>
      <c r="M2621" s="4"/>
      <c r="N2621" s="4"/>
      <c r="O2621" s="4"/>
      <c r="P2621" s="4"/>
      <c r="Q2621" s="4"/>
      <c r="R2621" s="4"/>
      <c r="S2621" s="4"/>
      <c r="T2621" s="4"/>
      <c r="U2621" s="4"/>
      <c r="V2621" s="4"/>
      <c r="W2621" s="4"/>
      <c r="X2621" s="4"/>
      <c r="Y2621" s="4"/>
      <c r="Z2621" s="4"/>
      <c r="AA2621" s="4"/>
      <c r="AB2621" s="4"/>
      <c r="AC2621" s="4"/>
      <c r="AD2621" s="20"/>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c r="BI2621" s="4"/>
      <c r="BJ2621" s="243" t="str">
        <f t="shared" si="191"/>
        <v/>
      </c>
      <c r="BK2621" s="4"/>
      <c r="BL2621" s="4"/>
      <c r="BM2621" s="4"/>
      <c r="BN2621" s="4"/>
      <c r="BO2621" s="4"/>
      <c r="BP2621" s="4"/>
      <c r="BQ2621" s="4"/>
      <c r="BR2621" s="4"/>
      <c r="BS2621" s="4"/>
      <c r="BT2621" s="4"/>
      <c r="BU2621" s="4"/>
      <c r="BV2621" s="4"/>
      <c r="BW2621" s="4"/>
      <c r="BX2621" s="4"/>
      <c r="BY2621" s="4"/>
      <c r="BZ2621" s="4"/>
      <c r="CA2621" s="4"/>
      <c r="CB2621" s="4"/>
      <c r="CC2621" s="4"/>
      <c r="CD2621" s="4"/>
      <c r="CE2621" s="4"/>
      <c r="CF2621" s="4"/>
      <c r="CG2621" s="4"/>
      <c r="CH2621" s="4"/>
      <c r="CI2621" s="4"/>
      <c r="CJ2621" s="4"/>
      <c r="CK2621" s="4"/>
      <c r="CL2621" s="4"/>
      <c r="CM2621" s="4"/>
    </row>
    <row r="2622" ht="14.25" customHeight="1">
      <c r="A2622" s="1"/>
      <c r="B2622" s="103" t="str">
        <f t="shared" si="4"/>
        <v>Thêm</v>
      </c>
      <c r="C2622" s="4"/>
      <c r="D2622" s="4"/>
      <c r="E2622" s="4"/>
      <c r="F2622" s="4"/>
      <c r="G2622" s="4"/>
      <c r="H2622" s="4"/>
      <c r="I2622" s="4"/>
      <c r="J2622" s="4"/>
      <c r="K2622" s="4"/>
      <c r="L2622" s="4"/>
      <c r="M2622" s="4"/>
      <c r="N2622" s="4"/>
      <c r="O2622" s="4"/>
      <c r="P2622" s="4"/>
      <c r="Q2622" s="4"/>
      <c r="R2622" s="4"/>
      <c r="S2622" s="4"/>
      <c r="T2622" s="4"/>
      <c r="U2622" s="4"/>
      <c r="V2622" s="4"/>
      <c r="W2622" s="4"/>
      <c r="X2622" s="4"/>
      <c r="Y2622" s="4"/>
      <c r="Z2622" s="4"/>
      <c r="AA2622" s="4"/>
      <c r="AB2622" s="4"/>
      <c r="AC2622" s="4"/>
      <c r="AD2622" s="20"/>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c r="BI2622" s="4"/>
      <c r="BJ2622" s="243" t="str">
        <f t="shared" si="191"/>
        <v/>
      </c>
      <c r="BK2622" s="4"/>
      <c r="BL2622" s="4"/>
      <c r="BM2622" s="4"/>
      <c r="BN2622" s="4"/>
      <c r="BO2622" s="4"/>
      <c r="BP2622" s="4"/>
      <c r="BQ2622" s="4"/>
      <c r="BR2622" s="4"/>
      <c r="BS2622" s="4"/>
      <c r="BT2622" s="4"/>
      <c r="BU2622" s="4"/>
      <c r="BV2622" s="4"/>
      <c r="BW2622" s="4"/>
      <c r="BX2622" s="4"/>
      <c r="BY2622" s="4"/>
      <c r="BZ2622" s="4"/>
      <c r="CA2622" s="4"/>
      <c r="CB2622" s="4"/>
      <c r="CC2622" s="4"/>
      <c r="CD2622" s="4"/>
      <c r="CE2622" s="4"/>
      <c r="CF2622" s="4"/>
      <c r="CG2622" s="4"/>
      <c r="CH2622" s="4"/>
      <c r="CI2622" s="4"/>
      <c r="CJ2622" s="4"/>
      <c r="CK2622" s="4"/>
      <c r="CL2622" s="4"/>
      <c r="CM2622" s="4"/>
    </row>
    <row r="2623" ht="14.25" customHeight="1">
      <c r="A2623" s="1"/>
      <c r="B2623" s="103" t="str">
        <f t="shared" si="4"/>
        <v>Thêm</v>
      </c>
      <c r="C2623" s="4"/>
      <c r="D2623" s="4"/>
      <c r="E2623" s="4"/>
      <c r="F2623" s="4"/>
      <c r="G2623" s="4"/>
      <c r="H2623" s="4"/>
      <c r="I2623" s="4"/>
      <c r="J2623" s="4"/>
      <c r="K2623" s="4"/>
      <c r="L2623" s="4"/>
      <c r="M2623" s="4"/>
      <c r="N2623" s="4"/>
      <c r="O2623" s="4"/>
      <c r="P2623" s="4"/>
      <c r="Q2623" s="4"/>
      <c r="R2623" s="4"/>
      <c r="S2623" s="4"/>
      <c r="T2623" s="4"/>
      <c r="U2623" s="4"/>
      <c r="V2623" s="4"/>
      <c r="W2623" s="4"/>
      <c r="X2623" s="4"/>
      <c r="Y2623" s="4"/>
      <c r="Z2623" s="4"/>
      <c r="AA2623" s="4"/>
      <c r="AB2623" s="4"/>
      <c r="AC2623" s="4"/>
      <c r="AD2623" s="20"/>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c r="BI2623" s="4"/>
      <c r="BJ2623" s="243" t="str">
        <f t="shared" si="191"/>
        <v/>
      </c>
      <c r="BK2623" s="4"/>
      <c r="BL2623" s="4"/>
      <c r="BM2623" s="4"/>
      <c r="BN2623" s="4"/>
      <c r="BO2623" s="4"/>
      <c r="BP2623" s="4"/>
      <c r="BQ2623" s="4"/>
      <c r="BR2623" s="4"/>
      <c r="BS2623" s="4"/>
      <c r="BT2623" s="4"/>
      <c r="BU2623" s="4"/>
      <c r="BV2623" s="4"/>
      <c r="BW2623" s="4"/>
      <c r="BX2623" s="4"/>
      <c r="BY2623" s="4"/>
      <c r="BZ2623" s="4"/>
      <c r="CA2623" s="4"/>
      <c r="CB2623" s="4"/>
      <c r="CC2623" s="4"/>
      <c r="CD2623" s="4"/>
      <c r="CE2623" s="4"/>
      <c r="CF2623" s="4"/>
      <c r="CG2623" s="4"/>
      <c r="CH2623" s="4"/>
      <c r="CI2623" s="4"/>
      <c r="CJ2623" s="4"/>
      <c r="CK2623" s="4"/>
      <c r="CL2623" s="4"/>
      <c r="CM2623" s="4"/>
    </row>
    <row r="2624" ht="14.25" customHeight="1">
      <c r="A2624" s="1"/>
      <c r="B2624" s="103" t="str">
        <f t="shared" si="4"/>
        <v>Thêm</v>
      </c>
      <c r="C2624" s="4"/>
      <c r="D2624" s="4"/>
      <c r="E2624" s="4"/>
      <c r="F2624" s="4"/>
      <c r="G2624" s="4"/>
      <c r="H2624" s="4"/>
      <c r="I2624" s="4"/>
      <c r="J2624" s="4"/>
      <c r="K2624" s="4"/>
      <c r="L2624" s="4"/>
      <c r="M2624" s="4"/>
      <c r="N2624" s="4"/>
      <c r="O2624" s="4"/>
      <c r="P2624" s="4"/>
      <c r="Q2624" s="4"/>
      <c r="R2624" s="4"/>
      <c r="S2624" s="4"/>
      <c r="T2624" s="4"/>
      <c r="U2624" s="4"/>
      <c r="V2624" s="4"/>
      <c r="W2624" s="4"/>
      <c r="X2624" s="4"/>
      <c r="Y2624" s="4"/>
      <c r="Z2624" s="4"/>
      <c r="AA2624" s="4"/>
      <c r="AB2624" s="4"/>
      <c r="AC2624" s="4"/>
      <c r="AD2624" s="20"/>
      <c r="AE2624" s="4"/>
      <c r="AF2624" s="4"/>
      <c r="AG2624" s="4"/>
      <c r="AH2624" s="4"/>
      <c r="AI2624" s="4"/>
      <c r="AJ2624" s="4"/>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c r="BI2624" s="4"/>
      <c r="BJ2624" s="243" t="str">
        <f t="shared" si="191"/>
        <v/>
      </c>
      <c r="BK2624" s="4"/>
      <c r="BL2624" s="4"/>
      <c r="BM2624" s="4"/>
      <c r="BN2624" s="4"/>
      <c r="BO2624" s="4"/>
      <c r="BP2624" s="4"/>
      <c r="BQ2624" s="4"/>
      <c r="BR2624" s="4"/>
      <c r="BS2624" s="4"/>
      <c r="BT2624" s="4"/>
      <c r="BU2624" s="4"/>
      <c r="BV2624" s="4"/>
      <c r="BW2624" s="4"/>
      <c r="BX2624" s="4"/>
      <c r="BY2624" s="4"/>
      <c r="BZ2624" s="4"/>
      <c r="CA2624" s="4"/>
      <c r="CB2624" s="4"/>
      <c r="CC2624" s="4"/>
      <c r="CD2624" s="4"/>
      <c r="CE2624" s="4"/>
      <c r="CF2624" s="4"/>
      <c r="CG2624" s="4"/>
      <c r="CH2624" s="4"/>
      <c r="CI2624" s="4"/>
      <c r="CJ2624" s="4"/>
      <c r="CK2624" s="4"/>
      <c r="CL2624" s="4"/>
      <c r="CM2624" s="4"/>
    </row>
    <row r="2625" ht="14.25" customHeight="1">
      <c r="A2625" s="1"/>
      <c r="B2625" s="103" t="str">
        <f t="shared" si="4"/>
        <v>Thêm</v>
      </c>
      <c r="C2625" s="4"/>
      <c r="D2625" s="4"/>
      <c r="E2625" s="4"/>
      <c r="F2625" s="4"/>
      <c r="G2625" s="4"/>
      <c r="H2625" s="4"/>
      <c r="I2625" s="4"/>
      <c r="J2625" s="4"/>
      <c r="K2625" s="4"/>
      <c r="L2625" s="4"/>
      <c r="M2625" s="4"/>
      <c r="N2625" s="4"/>
      <c r="O2625" s="4"/>
      <c r="P2625" s="4"/>
      <c r="Q2625" s="4"/>
      <c r="R2625" s="4"/>
      <c r="S2625" s="4"/>
      <c r="T2625" s="4"/>
      <c r="U2625" s="4"/>
      <c r="V2625" s="4"/>
      <c r="W2625" s="4"/>
      <c r="X2625" s="4"/>
      <c r="Y2625" s="4"/>
      <c r="Z2625" s="4"/>
      <c r="AA2625" s="4"/>
      <c r="AB2625" s="4"/>
      <c r="AC2625" s="4"/>
      <c r="AD2625" s="20"/>
      <c r="AE2625" s="4"/>
      <c r="AF2625" s="4"/>
      <c r="AG2625" s="4"/>
      <c r="AH2625" s="4"/>
      <c r="AI2625" s="4"/>
      <c r="AJ2625" s="4"/>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c r="BI2625" s="4"/>
      <c r="BJ2625" s="243" t="str">
        <f t="shared" si="191"/>
        <v/>
      </c>
      <c r="BK2625" s="4"/>
      <c r="BL2625" s="4"/>
      <c r="BM2625" s="4"/>
      <c r="BN2625" s="4"/>
      <c r="BO2625" s="4"/>
      <c r="BP2625" s="4"/>
      <c r="BQ2625" s="4"/>
      <c r="BR2625" s="4"/>
      <c r="BS2625" s="4"/>
      <c r="BT2625" s="4"/>
      <c r="BU2625" s="4"/>
      <c r="BV2625" s="4"/>
      <c r="BW2625" s="4"/>
      <c r="BX2625" s="4"/>
      <c r="BY2625" s="4"/>
      <c r="BZ2625" s="4"/>
      <c r="CA2625" s="4"/>
      <c r="CB2625" s="4"/>
      <c r="CC2625" s="4"/>
      <c r="CD2625" s="4"/>
      <c r="CE2625" s="4"/>
      <c r="CF2625" s="4"/>
      <c r="CG2625" s="4"/>
      <c r="CH2625" s="4"/>
      <c r="CI2625" s="4"/>
      <c r="CJ2625" s="4"/>
      <c r="CK2625" s="4"/>
      <c r="CL2625" s="4"/>
      <c r="CM2625" s="4"/>
    </row>
    <row r="2626" ht="14.25" customHeight="1">
      <c r="A2626" s="1"/>
      <c r="B2626" s="103" t="str">
        <f t="shared" si="4"/>
        <v>Thêm</v>
      </c>
      <c r="C2626" s="4"/>
      <c r="D2626" s="4"/>
      <c r="E2626" s="4"/>
      <c r="F2626" s="4"/>
      <c r="G2626" s="4"/>
      <c r="H2626" s="4"/>
      <c r="I2626" s="4"/>
      <c r="J2626" s="4"/>
      <c r="K2626" s="4"/>
      <c r="L2626" s="4"/>
      <c r="M2626" s="4"/>
      <c r="N2626" s="4"/>
      <c r="O2626" s="4"/>
      <c r="P2626" s="4"/>
      <c r="Q2626" s="4"/>
      <c r="R2626" s="4"/>
      <c r="S2626" s="4"/>
      <c r="T2626" s="4"/>
      <c r="U2626" s="4"/>
      <c r="V2626" s="4"/>
      <c r="W2626" s="4"/>
      <c r="X2626" s="4"/>
      <c r="Y2626" s="4"/>
      <c r="Z2626" s="4"/>
      <c r="AA2626" s="4"/>
      <c r="AB2626" s="4"/>
      <c r="AC2626" s="4"/>
      <c r="AD2626" s="20"/>
      <c r="AE2626" s="4"/>
      <c r="AF2626" s="4"/>
      <c r="AG2626" s="4"/>
      <c r="AH2626" s="4"/>
      <c r="AI2626" s="4"/>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243" t="str">
        <f t="shared" si="191"/>
        <v/>
      </c>
      <c r="BK2626" s="4"/>
      <c r="BL2626" s="4"/>
      <c r="BM2626" s="4"/>
      <c r="BN2626" s="4"/>
      <c r="BO2626" s="4"/>
      <c r="BP2626" s="4"/>
      <c r="BQ2626" s="4"/>
      <c r="BR2626" s="4"/>
      <c r="BS2626" s="4"/>
      <c r="BT2626" s="4"/>
      <c r="BU2626" s="4"/>
      <c r="BV2626" s="4"/>
      <c r="BW2626" s="4"/>
      <c r="BX2626" s="4"/>
      <c r="BY2626" s="4"/>
      <c r="BZ2626" s="4"/>
      <c r="CA2626" s="4"/>
      <c r="CB2626" s="4"/>
      <c r="CC2626" s="4"/>
      <c r="CD2626" s="4"/>
      <c r="CE2626" s="4"/>
      <c r="CF2626" s="4"/>
      <c r="CG2626" s="4"/>
      <c r="CH2626" s="4"/>
      <c r="CI2626" s="4"/>
      <c r="CJ2626" s="4"/>
      <c r="CK2626" s="4"/>
      <c r="CL2626" s="4"/>
      <c r="CM2626" s="4"/>
    </row>
    <row r="2627" ht="14.25" customHeight="1">
      <c r="A2627" s="1"/>
      <c r="B2627" s="103" t="str">
        <f t="shared" si="4"/>
        <v>Thêm</v>
      </c>
      <c r="C2627" s="4"/>
      <c r="D2627" s="4"/>
      <c r="E2627" s="4"/>
      <c r="F2627" s="4"/>
      <c r="G2627" s="4"/>
      <c r="H2627" s="4"/>
      <c r="I2627" s="4"/>
      <c r="J2627" s="4"/>
      <c r="K2627" s="4"/>
      <c r="L2627" s="4"/>
      <c r="M2627" s="4"/>
      <c r="N2627" s="4"/>
      <c r="O2627" s="4"/>
      <c r="P2627" s="4"/>
      <c r="Q2627" s="4"/>
      <c r="R2627" s="4"/>
      <c r="S2627" s="4"/>
      <c r="T2627" s="4"/>
      <c r="U2627" s="4"/>
      <c r="V2627" s="4"/>
      <c r="W2627" s="4"/>
      <c r="X2627" s="4"/>
      <c r="Y2627" s="4"/>
      <c r="Z2627" s="4"/>
      <c r="AA2627" s="4"/>
      <c r="AB2627" s="4"/>
      <c r="AC2627" s="4"/>
      <c r="AD2627" s="20"/>
      <c r="AE2627" s="4"/>
      <c r="AF2627" s="4"/>
      <c r="AG2627" s="4"/>
      <c r="AH2627" s="4"/>
      <c r="AI2627" s="4"/>
      <c r="AJ2627" s="4"/>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c r="BI2627" s="4"/>
      <c r="BJ2627" s="243" t="str">
        <f t="shared" si="191"/>
        <v/>
      </c>
      <c r="BK2627" s="4"/>
      <c r="BL2627" s="4"/>
      <c r="BM2627" s="4"/>
      <c r="BN2627" s="4"/>
      <c r="BO2627" s="4"/>
      <c r="BP2627" s="4"/>
      <c r="BQ2627" s="4"/>
      <c r="BR2627" s="4"/>
      <c r="BS2627" s="4"/>
      <c r="BT2627" s="4"/>
      <c r="BU2627" s="4"/>
      <c r="BV2627" s="4"/>
      <c r="BW2627" s="4"/>
      <c r="BX2627" s="4"/>
      <c r="BY2627" s="4"/>
      <c r="BZ2627" s="4"/>
      <c r="CA2627" s="4"/>
      <c r="CB2627" s="4"/>
      <c r="CC2627" s="4"/>
      <c r="CD2627" s="4"/>
      <c r="CE2627" s="4"/>
      <c r="CF2627" s="4"/>
      <c r="CG2627" s="4"/>
      <c r="CH2627" s="4"/>
      <c r="CI2627" s="4"/>
      <c r="CJ2627" s="4"/>
      <c r="CK2627" s="4"/>
      <c r="CL2627" s="4"/>
      <c r="CM2627" s="4"/>
    </row>
    <row r="2628" ht="14.25" customHeight="1">
      <c r="A2628" s="1"/>
      <c r="B2628" s="103" t="str">
        <f t="shared" si="4"/>
        <v>Thêm</v>
      </c>
      <c r="C2628" s="4"/>
      <c r="D2628" s="4"/>
      <c r="E2628" s="4"/>
      <c r="F2628" s="4"/>
      <c r="G2628" s="4"/>
      <c r="H2628" s="4"/>
      <c r="I2628" s="4"/>
      <c r="J2628" s="4"/>
      <c r="K2628" s="4"/>
      <c r="L2628" s="4"/>
      <c r="M2628" s="4"/>
      <c r="N2628" s="4"/>
      <c r="O2628" s="4"/>
      <c r="P2628" s="4"/>
      <c r="Q2628" s="4"/>
      <c r="R2628" s="4"/>
      <c r="S2628" s="4"/>
      <c r="T2628" s="4"/>
      <c r="U2628" s="4"/>
      <c r="V2628" s="4"/>
      <c r="W2628" s="4"/>
      <c r="X2628" s="4"/>
      <c r="Y2628" s="4"/>
      <c r="Z2628" s="4"/>
      <c r="AA2628" s="4"/>
      <c r="AB2628" s="4"/>
      <c r="AC2628" s="4"/>
      <c r="AD2628" s="20"/>
      <c r="AE2628" s="4"/>
      <c r="AF2628" s="4"/>
      <c r="AG2628" s="4"/>
      <c r="AH2628" s="4"/>
      <c r="AI2628" s="4"/>
      <c r="AJ2628" s="4"/>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c r="BI2628" s="4"/>
      <c r="BJ2628" s="243" t="str">
        <f t="shared" si="191"/>
        <v/>
      </c>
      <c r="BK2628" s="4"/>
      <c r="BL2628" s="4"/>
      <c r="BM2628" s="4"/>
      <c r="BN2628" s="4"/>
      <c r="BO2628" s="4"/>
      <c r="BP2628" s="4"/>
      <c r="BQ2628" s="4"/>
      <c r="BR2628" s="4"/>
      <c r="BS2628" s="4"/>
      <c r="BT2628" s="4"/>
      <c r="BU2628" s="4"/>
      <c r="BV2628" s="4"/>
      <c r="BW2628" s="4"/>
      <c r="BX2628" s="4"/>
      <c r="BY2628" s="4"/>
      <c r="BZ2628" s="4"/>
      <c r="CA2628" s="4"/>
      <c r="CB2628" s="4"/>
      <c r="CC2628" s="4"/>
      <c r="CD2628" s="4"/>
      <c r="CE2628" s="4"/>
      <c r="CF2628" s="4"/>
      <c r="CG2628" s="4"/>
      <c r="CH2628" s="4"/>
      <c r="CI2628" s="4"/>
      <c r="CJ2628" s="4"/>
      <c r="CK2628" s="4"/>
      <c r="CL2628" s="4"/>
      <c r="CM2628" s="4"/>
    </row>
    <row r="2629" ht="14.25" customHeight="1">
      <c r="A2629" s="1"/>
      <c r="B2629" s="103" t="str">
        <f t="shared" si="4"/>
        <v>Thêm</v>
      </c>
      <c r="C2629" s="4"/>
      <c r="D2629" s="4"/>
      <c r="E2629" s="4"/>
      <c r="F2629" s="4"/>
      <c r="G2629" s="4"/>
      <c r="H2629" s="4"/>
      <c r="I2629" s="4"/>
      <c r="J2629" s="4"/>
      <c r="K2629" s="4"/>
      <c r="L2629" s="4"/>
      <c r="M2629" s="4"/>
      <c r="N2629" s="4"/>
      <c r="O2629" s="4"/>
      <c r="P2629" s="4"/>
      <c r="Q2629" s="4"/>
      <c r="R2629" s="4"/>
      <c r="S2629" s="4"/>
      <c r="T2629" s="4"/>
      <c r="U2629" s="4"/>
      <c r="V2629" s="4"/>
      <c r="W2629" s="4"/>
      <c r="X2629" s="4"/>
      <c r="Y2629" s="4"/>
      <c r="Z2629" s="4"/>
      <c r="AA2629" s="4"/>
      <c r="AB2629" s="4"/>
      <c r="AC2629" s="4"/>
      <c r="AD2629" s="20"/>
      <c r="AE2629" s="4"/>
      <c r="AF2629" s="4"/>
      <c r="AG2629" s="4"/>
      <c r="AH2629" s="4"/>
      <c r="AI2629" s="4"/>
      <c r="AJ2629" s="4"/>
      <c r="AK2629" s="4"/>
      <c r="AL2629" s="4"/>
      <c r="AM2629" s="4"/>
      <c r="AN2629" s="4"/>
      <c r="AO2629" s="4"/>
      <c r="AP2629" s="4"/>
      <c r="AQ2629" s="4"/>
      <c r="AR2629" s="4"/>
      <c r="AS2629" s="4"/>
      <c r="AT2629" s="4"/>
      <c r="AU2629" s="4"/>
      <c r="AV2629" s="4"/>
      <c r="AW2629" s="4"/>
      <c r="AX2629" s="4"/>
      <c r="AY2629" s="4"/>
      <c r="AZ2629" s="4"/>
      <c r="BA2629" s="4"/>
      <c r="BB2629" s="4"/>
      <c r="BC2629" s="4"/>
      <c r="BD2629" s="4"/>
      <c r="BE2629" s="4"/>
      <c r="BF2629" s="4"/>
      <c r="BG2629" s="4"/>
      <c r="BH2629" s="4"/>
      <c r="BI2629" s="4"/>
      <c r="BJ2629" s="243" t="str">
        <f t="shared" si="191"/>
        <v/>
      </c>
      <c r="BK2629" s="4"/>
      <c r="BL2629" s="4"/>
      <c r="BM2629" s="4"/>
      <c r="BN2629" s="4"/>
      <c r="BO2629" s="4"/>
      <c r="BP2629" s="4"/>
      <c r="BQ2629" s="4"/>
      <c r="BR2629" s="4"/>
      <c r="BS2629" s="4"/>
      <c r="BT2629" s="4"/>
      <c r="BU2629" s="4"/>
      <c r="BV2629" s="4"/>
      <c r="BW2629" s="4"/>
      <c r="BX2629" s="4"/>
      <c r="BY2629" s="4"/>
      <c r="BZ2629" s="4"/>
      <c r="CA2629" s="4"/>
      <c r="CB2629" s="4"/>
      <c r="CC2629" s="4"/>
      <c r="CD2629" s="4"/>
      <c r="CE2629" s="4"/>
      <c r="CF2629" s="4"/>
      <c r="CG2629" s="4"/>
      <c r="CH2629" s="4"/>
      <c r="CI2629" s="4"/>
      <c r="CJ2629" s="4"/>
      <c r="CK2629" s="4"/>
      <c r="CL2629" s="4"/>
      <c r="CM2629" s="4"/>
    </row>
    <row r="2630" ht="14.25" customHeight="1">
      <c r="A2630" s="1"/>
      <c r="B2630" s="103" t="str">
        <f t="shared" si="4"/>
        <v>Thêm</v>
      </c>
      <c r="C2630" s="4"/>
      <c r="D2630" s="4"/>
      <c r="E2630" s="4"/>
      <c r="F2630" s="4"/>
      <c r="G2630" s="4"/>
      <c r="H2630" s="4"/>
      <c r="I2630" s="4"/>
      <c r="J2630" s="4"/>
      <c r="K2630" s="4"/>
      <c r="L2630" s="4"/>
      <c r="M2630" s="4"/>
      <c r="N2630" s="4"/>
      <c r="O2630" s="4"/>
      <c r="P2630" s="4"/>
      <c r="Q2630" s="4"/>
      <c r="R2630" s="4"/>
      <c r="S2630" s="4"/>
      <c r="T2630" s="4"/>
      <c r="U2630" s="4"/>
      <c r="V2630" s="4"/>
      <c r="W2630" s="4"/>
      <c r="X2630" s="4"/>
      <c r="Y2630" s="4"/>
      <c r="Z2630" s="4"/>
      <c r="AA2630" s="4"/>
      <c r="AB2630" s="4"/>
      <c r="AC2630" s="4"/>
      <c r="AD2630" s="20"/>
      <c r="AE2630" s="4"/>
      <c r="AF2630" s="4"/>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c r="BI2630" s="4"/>
      <c r="BJ2630" s="243" t="str">
        <f t="shared" si="191"/>
        <v/>
      </c>
      <c r="BK2630" s="4"/>
      <c r="BL2630" s="4"/>
      <c r="BM2630" s="4"/>
      <c r="BN2630" s="4"/>
      <c r="BO2630" s="4"/>
      <c r="BP2630" s="4"/>
      <c r="BQ2630" s="4"/>
      <c r="BR2630" s="4"/>
      <c r="BS2630" s="4"/>
      <c r="BT2630" s="4"/>
      <c r="BU2630" s="4"/>
      <c r="BV2630" s="4"/>
      <c r="BW2630" s="4"/>
      <c r="BX2630" s="4"/>
      <c r="BY2630" s="4"/>
      <c r="BZ2630" s="4"/>
      <c r="CA2630" s="4"/>
      <c r="CB2630" s="4"/>
      <c r="CC2630" s="4"/>
      <c r="CD2630" s="4"/>
      <c r="CE2630" s="4"/>
      <c r="CF2630" s="4"/>
      <c r="CG2630" s="4"/>
      <c r="CH2630" s="4"/>
      <c r="CI2630" s="4"/>
      <c r="CJ2630" s="4"/>
      <c r="CK2630" s="4"/>
      <c r="CL2630" s="4"/>
      <c r="CM2630" s="4"/>
    </row>
    <row r="2631" ht="14.25" customHeight="1">
      <c r="A2631" s="1"/>
      <c r="B2631" s="103" t="str">
        <f t="shared" si="4"/>
        <v>Thêm</v>
      </c>
      <c r="C2631" s="4"/>
      <c r="D2631" s="4"/>
      <c r="E2631" s="4"/>
      <c r="F2631" s="4"/>
      <c r="G2631" s="4"/>
      <c r="H2631" s="4"/>
      <c r="I2631" s="4"/>
      <c r="J2631" s="4"/>
      <c r="K2631" s="4"/>
      <c r="L2631" s="4"/>
      <c r="M2631" s="4"/>
      <c r="N2631" s="4"/>
      <c r="O2631" s="4"/>
      <c r="P2631" s="4"/>
      <c r="Q2631" s="4"/>
      <c r="R2631" s="4"/>
      <c r="S2631" s="4"/>
      <c r="T2631" s="4"/>
      <c r="U2631" s="4"/>
      <c r="V2631" s="4"/>
      <c r="W2631" s="4"/>
      <c r="X2631" s="4"/>
      <c r="Y2631" s="4"/>
      <c r="Z2631" s="4"/>
      <c r="AA2631" s="4"/>
      <c r="AB2631" s="4"/>
      <c r="AC2631" s="4"/>
      <c r="AD2631" s="20"/>
      <c r="AE2631" s="4"/>
      <c r="AF2631" s="4"/>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c r="BI2631" s="4"/>
      <c r="BJ2631" s="243" t="str">
        <f t="shared" si="191"/>
        <v/>
      </c>
      <c r="BK2631" s="4"/>
      <c r="BL2631" s="4"/>
      <c r="BM2631" s="4"/>
      <c r="BN2631" s="4"/>
      <c r="BO2631" s="4"/>
      <c r="BP2631" s="4"/>
      <c r="BQ2631" s="4"/>
      <c r="BR2631" s="4"/>
      <c r="BS2631" s="4"/>
      <c r="BT2631" s="4"/>
      <c r="BU2631" s="4"/>
      <c r="BV2631" s="4"/>
      <c r="BW2631" s="4"/>
      <c r="BX2631" s="4"/>
      <c r="BY2631" s="4"/>
      <c r="BZ2631" s="4"/>
      <c r="CA2631" s="4"/>
      <c r="CB2631" s="4"/>
      <c r="CC2631" s="4"/>
      <c r="CD2631" s="4"/>
      <c r="CE2631" s="4"/>
      <c r="CF2631" s="4"/>
      <c r="CG2631" s="4"/>
      <c r="CH2631" s="4"/>
      <c r="CI2631" s="4"/>
      <c r="CJ2631" s="4"/>
      <c r="CK2631" s="4"/>
      <c r="CL2631" s="4"/>
      <c r="CM2631" s="4"/>
    </row>
    <row r="2632" ht="14.25" customHeight="1">
      <c r="A2632" s="1"/>
      <c r="B2632" s="103" t="str">
        <f t="shared" si="4"/>
        <v>Thêm</v>
      </c>
      <c r="C2632" s="4"/>
      <c r="D2632" s="4"/>
      <c r="E2632" s="4"/>
      <c r="F2632" s="4"/>
      <c r="G2632" s="4"/>
      <c r="H2632" s="4"/>
      <c r="I2632" s="4"/>
      <c r="J2632" s="4"/>
      <c r="K2632" s="4"/>
      <c r="L2632" s="4"/>
      <c r="M2632" s="4"/>
      <c r="N2632" s="4"/>
      <c r="O2632" s="4"/>
      <c r="P2632" s="4"/>
      <c r="Q2632" s="4"/>
      <c r="R2632" s="4"/>
      <c r="S2632" s="4"/>
      <c r="T2632" s="4"/>
      <c r="U2632" s="4"/>
      <c r="V2632" s="4"/>
      <c r="W2632" s="4"/>
      <c r="X2632" s="4"/>
      <c r="Y2632" s="4"/>
      <c r="Z2632" s="4"/>
      <c r="AA2632" s="4"/>
      <c r="AB2632" s="4"/>
      <c r="AC2632" s="4"/>
      <c r="AD2632" s="20"/>
      <c r="AE2632" s="4"/>
      <c r="AF2632" s="4"/>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243" t="str">
        <f t="shared" si="191"/>
        <v/>
      </c>
      <c r="BK2632" s="4"/>
      <c r="BL2632" s="4"/>
      <c r="BM2632" s="4"/>
      <c r="BN2632" s="4"/>
      <c r="BO2632" s="4"/>
      <c r="BP2632" s="4"/>
      <c r="BQ2632" s="4"/>
      <c r="BR2632" s="4"/>
      <c r="BS2632" s="4"/>
      <c r="BT2632" s="4"/>
      <c r="BU2632" s="4"/>
      <c r="BV2632" s="4"/>
      <c r="BW2632" s="4"/>
      <c r="BX2632" s="4"/>
      <c r="BY2632" s="4"/>
      <c r="BZ2632" s="4"/>
      <c r="CA2632" s="4"/>
      <c r="CB2632" s="4"/>
      <c r="CC2632" s="4"/>
      <c r="CD2632" s="4"/>
      <c r="CE2632" s="4"/>
      <c r="CF2632" s="4"/>
      <c r="CG2632" s="4"/>
      <c r="CH2632" s="4"/>
      <c r="CI2632" s="4"/>
      <c r="CJ2632" s="4"/>
      <c r="CK2632" s="4"/>
      <c r="CL2632" s="4"/>
      <c r="CM2632" s="4"/>
    </row>
    <row r="2633" ht="14.25" customHeight="1">
      <c r="A2633" s="1"/>
      <c r="B2633" s="103" t="str">
        <f t="shared" si="4"/>
        <v>Thêm</v>
      </c>
      <c r="C2633" s="4"/>
      <c r="D2633" s="4"/>
      <c r="E2633" s="4"/>
      <c r="F2633" s="4"/>
      <c r="G2633" s="4"/>
      <c r="H2633" s="4"/>
      <c r="I2633" s="4"/>
      <c r="J2633" s="4"/>
      <c r="K2633" s="4"/>
      <c r="L2633" s="4"/>
      <c r="M2633" s="4"/>
      <c r="N2633" s="4"/>
      <c r="O2633" s="4"/>
      <c r="P2633" s="4"/>
      <c r="Q2633" s="4"/>
      <c r="R2633" s="4"/>
      <c r="S2633" s="4"/>
      <c r="T2633" s="4"/>
      <c r="U2633" s="4"/>
      <c r="V2633" s="4"/>
      <c r="W2633" s="4"/>
      <c r="X2633" s="4"/>
      <c r="Y2633" s="4"/>
      <c r="Z2633" s="4"/>
      <c r="AA2633" s="4"/>
      <c r="AB2633" s="4"/>
      <c r="AC2633" s="4"/>
      <c r="AD2633" s="20"/>
      <c r="AE2633" s="4"/>
      <c r="AF2633" s="4"/>
      <c r="AG2633" s="4"/>
      <c r="AH2633" s="4"/>
      <c r="AI2633" s="4"/>
      <c r="AJ2633" s="4"/>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c r="BI2633" s="4"/>
      <c r="BJ2633" s="243" t="str">
        <f t="shared" si="191"/>
        <v/>
      </c>
      <c r="BK2633" s="4"/>
      <c r="BL2633" s="4"/>
      <c r="BM2633" s="4"/>
      <c r="BN2633" s="4"/>
      <c r="BO2633" s="4"/>
      <c r="BP2633" s="4"/>
      <c r="BQ2633" s="4"/>
      <c r="BR2633" s="4"/>
      <c r="BS2633" s="4"/>
      <c r="BT2633" s="4"/>
      <c r="BU2633" s="4"/>
      <c r="BV2633" s="4"/>
      <c r="BW2633" s="4"/>
      <c r="BX2633" s="4"/>
      <c r="BY2633" s="4"/>
      <c r="BZ2633" s="4"/>
      <c r="CA2633" s="4"/>
      <c r="CB2633" s="4"/>
      <c r="CC2633" s="4"/>
      <c r="CD2633" s="4"/>
      <c r="CE2633" s="4"/>
      <c r="CF2633" s="4"/>
      <c r="CG2633" s="4"/>
      <c r="CH2633" s="4"/>
      <c r="CI2633" s="4"/>
      <c r="CJ2633" s="4"/>
      <c r="CK2633" s="4"/>
      <c r="CL2633" s="4"/>
      <c r="CM2633" s="4"/>
    </row>
    <row r="2634" ht="14.25" customHeight="1">
      <c r="A2634" s="1"/>
      <c r="B2634" s="103" t="str">
        <f t="shared" si="4"/>
        <v>Thêm</v>
      </c>
      <c r="C2634" s="4"/>
      <c r="D2634" s="4"/>
      <c r="E2634" s="4"/>
      <c r="F2634" s="4"/>
      <c r="G2634" s="4"/>
      <c r="H2634" s="4"/>
      <c r="I2634" s="4"/>
      <c r="J2634" s="4"/>
      <c r="K2634" s="4"/>
      <c r="L2634" s="4"/>
      <c r="M2634" s="4"/>
      <c r="N2634" s="4"/>
      <c r="O2634" s="4"/>
      <c r="P2634" s="4"/>
      <c r="Q2634" s="4"/>
      <c r="R2634" s="4"/>
      <c r="S2634" s="4"/>
      <c r="T2634" s="4"/>
      <c r="U2634" s="4"/>
      <c r="V2634" s="4"/>
      <c r="W2634" s="4"/>
      <c r="X2634" s="4"/>
      <c r="Y2634" s="4"/>
      <c r="Z2634" s="4"/>
      <c r="AA2634" s="4"/>
      <c r="AB2634" s="4"/>
      <c r="AC2634" s="4"/>
      <c r="AD2634" s="20"/>
      <c r="AE2634" s="4"/>
      <c r="AF2634" s="4"/>
      <c r="AG2634" s="4"/>
      <c r="AH2634" s="4"/>
      <c r="AI2634" s="4"/>
      <c r="AJ2634" s="4"/>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c r="BI2634" s="4"/>
      <c r="BJ2634" s="243" t="str">
        <f t="shared" si="191"/>
        <v/>
      </c>
      <c r="BK2634" s="4"/>
      <c r="BL2634" s="4"/>
      <c r="BM2634" s="4"/>
      <c r="BN2634" s="4"/>
      <c r="BO2634" s="4"/>
      <c r="BP2634" s="4"/>
      <c r="BQ2634" s="4"/>
      <c r="BR2634" s="4"/>
      <c r="BS2634" s="4"/>
      <c r="BT2634" s="4"/>
      <c r="BU2634" s="4"/>
      <c r="BV2634" s="4"/>
      <c r="BW2634" s="4"/>
      <c r="BX2634" s="4"/>
      <c r="BY2634" s="4"/>
      <c r="BZ2634" s="4"/>
      <c r="CA2634" s="4"/>
      <c r="CB2634" s="4"/>
      <c r="CC2634" s="4"/>
      <c r="CD2634" s="4"/>
      <c r="CE2634" s="4"/>
      <c r="CF2634" s="4"/>
      <c r="CG2634" s="4"/>
      <c r="CH2634" s="4"/>
      <c r="CI2634" s="4"/>
      <c r="CJ2634" s="4"/>
      <c r="CK2634" s="4"/>
      <c r="CL2634" s="4"/>
      <c r="CM2634" s="4"/>
    </row>
    <row r="2635" ht="14.25" customHeight="1">
      <c r="A2635" s="1"/>
      <c r="B2635" s="103" t="str">
        <f t="shared" si="4"/>
        <v>Thêm</v>
      </c>
      <c r="C2635" s="4"/>
      <c r="D2635" s="4"/>
      <c r="E2635" s="4"/>
      <c r="F2635" s="4"/>
      <c r="G2635" s="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20"/>
      <c r="AE2635" s="4"/>
      <c r="AF2635" s="4"/>
      <c r="AG2635" s="4"/>
      <c r="AH2635" s="4"/>
      <c r="AI2635" s="4"/>
      <c r="AJ2635" s="4"/>
      <c r="AK2635" s="4"/>
      <c r="AL2635" s="4"/>
      <c r="AM2635" s="4"/>
      <c r="AN2635" s="4"/>
      <c r="AO2635" s="4"/>
      <c r="AP2635" s="4"/>
      <c r="AQ2635" s="4"/>
      <c r="AR2635" s="4"/>
      <c r="AS2635" s="4"/>
      <c r="AT2635" s="4"/>
      <c r="AU2635" s="4"/>
      <c r="AV2635" s="4"/>
      <c r="AW2635" s="4"/>
      <c r="AX2635" s="4"/>
      <c r="AY2635" s="4"/>
      <c r="AZ2635" s="4"/>
      <c r="BA2635" s="4"/>
      <c r="BB2635" s="4"/>
      <c r="BC2635" s="4"/>
      <c r="BD2635" s="4"/>
      <c r="BE2635" s="4"/>
      <c r="BF2635" s="4"/>
      <c r="BG2635" s="4"/>
      <c r="BH2635" s="4"/>
      <c r="BI2635" s="4"/>
      <c r="BJ2635" s="243" t="str">
        <f t="shared" si="191"/>
        <v/>
      </c>
      <c r="BK2635" s="4"/>
      <c r="BL2635" s="4"/>
      <c r="BM2635" s="4"/>
      <c r="BN2635" s="4"/>
      <c r="BO2635" s="4"/>
      <c r="BP2635" s="4"/>
      <c r="BQ2635" s="4"/>
      <c r="BR2635" s="4"/>
      <c r="BS2635" s="4"/>
      <c r="BT2635" s="4"/>
      <c r="BU2635" s="4"/>
      <c r="BV2635" s="4"/>
      <c r="BW2635" s="4"/>
      <c r="BX2635" s="4"/>
      <c r="BY2635" s="4"/>
      <c r="BZ2635" s="4"/>
      <c r="CA2635" s="4"/>
      <c r="CB2635" s="4"/>
      <c r="CC2635" s="4"/>
      <c r="CD2635" s="4"/>
      <c r="CE2635" s="4"/>
      <c r="CF2635" s="4"/>
      <c r="CG2635" s="4"/>
      <c r="CH2635" s="4"/>
      <c r="CI2635" s="4"/>
      <c r="CJ2635" s="4"/>
      <c r="CK2635" s="4"/>
      <c r="CL2635" s="4"/>
      <c r="CM2635" s="4"/>
    </row>
    <row r="2636" ht="14.25" customHeight="1">
      <c r="A2636" s="1"/>
      <c r="B2636" s="103" t="str">
        <f t="shared" si="4"/>
        <v>Thêm</v>
      </c>
      <c r="C2636" s="4"/>
      <c r="D2636" s="4"/>
      <c r="E2636" s="4"/>
      <c r="F2636" s="4"/>
      <c r="G2636" s="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20"/>
      <c r="AE2636" s="4"/>
      <c r="AF2636" s="4"/>
      <c r="AG2636" s="4"/>
      <c r="AH2636" s="4"/>
      <c r="AI2636" s="4"/>
      <c r="AJ2636" s="4"/>
      <c r="AK2636" s="4"/>
      <c r="AL2636" s="4"/>
      <c r="AM2636" s="4"/>
      <c r="AN2636" s="4"/>
      <c r="AO2636" s="4"/>
      <c r="AP2636" s="4"/>
      <c r="AQ2636" s="4"/>
      <c r="AR2636" s="4"/>
      <c r="AS2636" s="4"/>
      <c r="AT2636" s="4"/>
      <c r="AU2636" s="4"/>
      <c r="AV2636" s="4"/>
      <c r="AW2636" s="4"/>
      <c r="AX2636" s="4"/>
      <c r="AY2636" s="4"/>
      <c r="AZ2636" s="4"/>
      <c r="BA2636" s="4"/>
      <c r="BB2636" s="4"/>
      <c r="BC2636" s="4"/>
      <c r="BD2636" s="4"/>
      <c r="BE2636" s="4"/>
      <c r="BF2636" s="4"/>
      <c r="BG2636" s="4"/>
      <c r="BH2636" s="4"/>
      <c r="BI2636" s="4"/>
      <c r="BJ2636" s="243" t="str">
        <f t="shared" si="191"/>
        <v/>
      </c>
      <c r="BK2636" s="4"/>
      <c r="BL2636" s="4"/>
      <c r="BM2636" s="4"/>
      <c r="BN2636" s="4"/>
      <c r="BO2636" s="4"/>
      <c r="BP2636" s="4"/>
      <c r="BQ2636" s="4"/>
      <c r="BR2636" s="4"/>
      <c r="BS2636" s="4"/>
      <c r="BT2636" s="4"/>
      <c r="BU2636" s="4"/>
      <c r="BV2636" s="4"/>
      <c r="BW2636" s="4"/>
      <c r="BX2636" s="4"/>
      <c r="BY2636" s="4"/>
      <c r="BZ2636" s="4"/>
      <c r="CA2636" s="4"/>
      <c r="CB2636" s="4"/>
      <c r="CC2636" s="4"/>
      <c r="CD2636" s="4"/>
      <c r="CE2636" s="4"/>
      <c r="CF2636" s="4"/>
      <c r="CG2636" s="4"/>
      <c r="CH2636" s="4"/>
      <c r="CI2636" s="4"/>
      <c r="CJ2636" s="4"/>
      <c r="CK2636" s="4"/>
      <c r="CL2636" s="4"/>
      <c r="CM2636" s="4"/>
    </row>
    <row r="2637" ht="14.25" customHeight="1">
      <c r="A2637" s="1"/>
      <c r="B2637" s="103" t="str">
        <f t="shared" si="4"/>
        <v>Thêm</v>
      </c>
      <c r="C2637" s="4"/>
      <c r="D2637" s="4"/>
      <c r="E2637" s="4"/>
      <c r="F2637" s="4"/>
      <c r="G2637" s="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20"/>
      <c r="AE2637" s="4"/>
      <c r="AF2637" s="4"/>
      <c r="AG2637" s="4"/>
      <c r="AH2637" s="4"/>
      <c r="AI2637" s="4"/>
      <c r="AJ2637" s="4"/>
      <c r="AK2637" s="4"/>
      <c r="AL2637" s="4"/>
      <c r="AM2637" s="4"/>
      <c r="AN2637" s="4"/>
      <c r="AO2637" s="4"/>
      <c r="AP2637" s="4"/>
      <c r="AQ2637" s="4"/>
      <c r="AR2637" s="4"/>
      <c r="AS2637" s="4"/>
      <c r="AT2637" s="4"/>
      <c r="AU2637" s="4"/>
      <c r="AV2637" s="4"/>
      <c r="AW2637" s="4"/>
      <c r="AX2637" s="4"/>
      <c r="AY2637" s="4"/>
      <c r="AZ2637" s="4"/>
      <c r="BA2637" s="4"/>
      <c r="BB2637" s="4"/>
      <c r="BC2637" s="4"/>
      <c r="BD2637" s="4"/>
      <c r="BE2637" s="4"/>
      <c r="BF2637" s="4"/>
      <c r="BG2637" s="4"/>
      <c r="BH2637" s="4"/>
      <c r="BI2637" s="4"/>
      <c r="BJ2637" s="243" t="str">
        <f t="shared" si="191"/>
        <v/>
      </c>
      <c r="BK2637" s="4"/>
      <c r="BL2637" s="4"/>
      <c r="BM2637" s="4"/>
      <c r="BN2637" s="4"/>
      <c r="BO2637" s="4"/>
      <c r="BP2637" s="4"/>
      <c r="BQ2637" s="4"/>
      <c r="BR2637" s="4"/>
      <c r="BS2637" s="4"/>
      <c r="BT2637" s="4"/>
      <c r="BU2637" s="4"/>
      <c r="BV2637" s="4"/>
      <c r="BW2637" s="4"/>
      <c r="BX2637" s="4"/>
      <c r="BY2637" s="4"/>
      <c r="BZ2637" s="4"/>
      <c r="CA2637" s="4"/>
      <c r="CB2637" s="4"/>
      <c r="CC2637" s="4"/>
      <c r="CD2637" s="4"/>
      <c r="CE2637" s="4"/>
      <c r="CF2637" s="4"/>
      <c r="CG2637" s="4"/>
      <c r="CH2637" s="4"/>
      <c r="CI2637" s="4"/>
      <c r="CJ2637" s="4"/>
      <c r="CK2637" s="4"/>
      <c r="CL2637" s="4"/>
      <c r="CM2637" s="4"/>
    </row>
    <row r="2638" ht="14.25" customHeight="1">
      <c r="A2638" s="1"/>
      <c r="B2638" s="103" t="str">
        <f t="shared" si="4"/>
        <v>Thêm</v>
      </c>
      <c r="C2638" s="4"/>
      <c r="D2638" s="4"/>
      <c r="E2638" s="4"/>
      <c r="F2638" s="4"/>
      <c r="G2638" s="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20"/>
      <c r="AE2638" s="4"/>
      <c r="AF2638" s="4"/>
      <c r="AG2638" s="4"/>
      <c r="AH2638" s="4"/>
      <c r="AI2638" s="4"/>
      <c r="AJ2638" s="4"/>
      <c r="AK2638" s="4"/>
      <c r="AL2638" s="4"/>
      <c r="AM2638" s="4"/>
      <c r="AN2638" s="4"/>
      <c r="AO2638" s="4"/>
      <c r="AP2638" s="4"/>
      <c r="AQ2638" s="4"/>
      <c r="AR2638" s="4"/>
      <c r="AS2638" s="4"/>
      <c r="AT2638" s="4"/>
      <c r="AU2638" s="4"/>
      <c r="AV2638" s="4"/>
      <c r="AW2638" s="4"/>
      <c r="AX2638" s="4"/>
      <c r="AY2638" s="4"/>
      <c r="AZ2638" s="4"/>
      <c r="BA2638" s="4"/>
      <c r="BB2638" s="4"/>
      <c r="BC2638" s="4"/>
      <c r="BD2638" s="4"/>
      <c r="BE2638" s="4"/>
      <c r="BF2638" s="4"/>
      <c r="BG2638" s="4"/>
      <c r="BH2638" s="4"/>
      <c r="BI2638" s="4"/>
      <c r="BJ2638" s="243" t="str">
        <f t="shared" si="191"/>
        <v/>
      </c>
      <c r="BK2638" s="4"/>
      <c r="BL2638" s="4"/>
      <c r="BM2638" s="4"/>
      <c r="BN2638" s="4"/>
      <c r="BO2638" s="4"/>
      <c r="BP2638" s="4"/>
      <c r="BQ2638" s="4"/>
      <c r="BR2638" s="4"/>
      <c r="BS2638" s="4"/>
      <c r="BT2638" s="4"/>
      <c r="BU2638" s="4"/>
      <c r="BV2638" s="4"/>
      <c r="BW2638" s="4"/>
      <c r="BX2638" s="4"/>
      <c r="BY2638" s="4"/>
      <c r="BZ2638" s="4"/>
      <c r="CA2638" s="4"/>
      <c r="CB2638" s="4"/>
      <c r="CC2638" s="4"/>
      <c r="CD2638" s="4"/>
      <c r="CE2638" s="4"/>
      <c r="CF2638" s="4"/>
      <c r="CG2638" s="4"/>
      <c r="CH2638" s="4"/>
      <c r="CI2638" s="4"/>
      <c r="CJ2638" s="4"/>
      <c r="CK2638" s="4"/>
      <c r="CL2638" s="4"/>
      <c r="CM2638" s="4"/>
    </row>
    <row r="2639" ht="14.25" customHeight="1">
      <c r="A2639" s="1"/>
      <c r="B2639" s="103" t="str">
        <f t="shared" si="4"/>
        <v>Thêm</v>
      </c>
      <c r="C2639" s="4"/>
      <c r="D2639" s="4"/>
      <c r="E2639" s="4"/>
      <c r="F2639" s="4"/>
      <c r="G2639" s="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20"/>
      <c r="AE2639" s="4"/>
      <c r="AF2639" s="4"/>
      <c r="AG2639" s="4"/>
      <c r="AH2639" s="4"/>
      <c r="AI2639" s="4"/>
      <c r="AJ2639" s="4"/>
      <c r="AK2639" s="4"/>
      <c r="AL2639" s="4"/>
      <c r="AM2639" s="4"/>
      <c r="AN2639" s="4"/>
      <c r="AO2639" s="4"/>
      <c r="AP2639" s="4"/>
      <c r="AQ2639" s="4"/>
      <c r="AR2639" s="4"/>
      <c r="AS2639" s="4"/>
      <c r="AT2639" s="4"/>
      <c r="AU2639" s="4"/>
      <c r="AV2639" s="4"/>
      <c r="AW2639" s="4"/>
      <c r="AX2639" s="4"/>
      <c r="AY2639" s="4"/>
      <c r="AZ2639" s="4"/>
      <c r="BA2639" s="4"/>
      <c r="BB2639" s="4"/>
      <c r="BC2639" s="4"/>
      <c r="BD2639" s="4"/>
      <c r="BE2639" s="4"/>
      <c r="BF2639" s="4"/>
      <c r="BG2639" s="4"/>
      <c r="BH2639" s="4"/>
      <c r="BI2639" s="4"/>
      <c r="BJ2639" s="243" t="str">
        <f t="shared" si="191"/>
        <v/>
      </c>
      <c r="BK2639" s="4"/>
      <c r="BL2639" s="4"/>
      <c r="BM2639" s="4"/>
      <c r="BN2639" s="4"/>
      <c r="BO2639" s="4"/>
      <c r="BP2639" s="4"/>
      <c r="BQ2639" s="4"/>
      <c r="BR2639" s="4"/>
      <c r="BS2639" s="4"/>
      <c r="BT2639" s="4"/>
      <c r="BU2639" s="4"/>
      <c r="BV2639" s="4"/>
      <c r="BW2639" s="4"/>
      <c r="BX2639" s="4"/>
      <c r="BY2639" s="4"/>
      <c r="BZ2639" s="4"/>
      <c r="CA2639" s="4"/>
      <c r="CB2639" s="4"/>
      <c r="CC2639" s="4"/>
      <c r="CD2639" s="4"/>
      <c r="CE2639" s="4"/>
      <c r="CF2639" s="4"/>
      <c r="CG2639" s="4"/>
      <c r="CH2639" s="4"/>
      <c r="CI2639" s="4"/>
      <c r="CJ2639" s="4"/>
      <c r="CK2639" s="4"/>
      <c r="CL2639" s="4"/>
      <c r="CM2639" s="4"/>
    </row>
    <row r="2640" ht="14.25" customHeight="1">
      <c r="A2640" s="1"/>
      <c r="B2640" s="103" t="str">
        <f t="shared" si="4"/>
        <v>Thêm</v>
      </c>
      <c r="C2640" s="4"/>
      <c r="D2640" s="4"/>
      <c r="E2640" s="4"/>
      <c r="F2640" s="4"/>
      <c r="G2640" s="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20"/>
      <c r="AE2640" s="4"/>
      <c r="AF2640" s="4"/>
      <c r="AG2640" s="4"/>
      <c r="AH2640" s="4"/>
      <c r="AI2640" s="4"/>
      <c r="AJ2640" s="4"/>
      <c r="AK2640" s="4"/>
      <c r="AL2640" s="4"/>
      <c r="AM2640" s="4"/>
      <c r="AN2640" s="4"/>
      <c r="AO2640" s="4"/>
      <c r="AP2640" s="4"/>
      <c r="AQ2640" s="4"/>
      <c r="AR2640" s="4"/>
      <c r="AS2640" s="4"/>
      <c r="AT2640" s="4"/>
      <c r="AU2640" s="4"/>
      <c r="AV2640" s="4"/>
      <c r="AW2640" s="4"/>
      <c r="AX2640" s="4"/>
      <c r="AY2640" s="4"/>
      <c r="AZ2640" s="4"/>
      <c r="BA2640" s="4"/>
      <c r="BB2640" s="4"/>
      <c r="BC2640" s="4"/>
      <c r="BD2640" s="4"/>
      <c r="BE2640" s="4"/>
      <c r="BF2640" s="4"/>
      <c r="BG2640" s="4"/>
      <c r="BH2640" s="4"/>
      <c r="BI2640" s="4"/>
      <c r="BJ2640" s="243" t="str">
        <f t="shared" si="191"/>
        <v/>
      </c>
      <c r="BK2640" s="4"/>
      <c r="BL2640" s="4"/>
      <c r="BM2640" s="4"/>
      <c r="BN2640" s="4"/>
      <c r="BO2640" s="4"/>
      <c r="BP2640" s="4"/>
      <c r="BQ2640" s="4"/>
      <c r="BR2640" s="4"/>
      <c r="BS2640" s="4"/>
      <c r="BT2640" s="4"/>
      <c r="BU2640" s="4"/>
      <c r="BV2640" s="4"/>
      <c r="BW2640" s="4"/>
      <c r="BX2640" s="4"/>
      <c r="BY2640" s="4"/>
      <c r="BZ2640" s="4"/>
      <c r="CA2640" s="4"/>
      <c r="CB2640" s="4"/>
      <c r="CC2640" s="4"/>
      <c r="CD2640" s="4"/>
      <c r="CE2640" s="4"/>
      <c r="CF2640" s="4"/>
      <c r="CG2640" s="4"/>
      <c r="CH2640" s="4"/>
      <c r="CI2640" s="4"/>
      <c r="CJ2640" s="4"/>
      <c r="CK2640" s="4"/>
      <c r="CL2640" s="4"/>
      <c r="CM2640" s="4"/>
    </row>
    <row r="2641" ht="14.25" customHeight="1">
      <c r="A2641" s="1"/>
      <c r="B2641" s="103" t="str">
        <f t="shared" si="4"/>
        <v>Thêm</v>
      </c>
      <c r="C2641" s="4"/>
      <c r="D2641" s="4"/>
      <c r="E2641" s="4"/>
      <c r="F2641" s="4"/>
      <c r="G2641" s="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20"/>
      <c r="AE2641" s="4"/>
      <c r="AF2641" s="4"/>
      <c r="AG2641" s="4"/>
      <c r="AH2641" s="4"/>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4"/>
      <c r="BH2641" s="4"/>
      <c r="BI2641" s="4"/>
      <c r="BJ2641" s="243" t="str">
        <f t="shared" si="191"/>
        <v/>
      </c>
      <c r="BK2641" s="4"/>
      <c r="BL2641" s="4"/>
      <c r="BM2641" s="4"/>
      <c r="BN2641" s="4"/>
      <c r="BO2641" s="4"/>
      <c r="BP2641" s="4"/>
      <c r="BQ2641" s="4"/>
      <c r="BR2641" s="4"/>
      <c r="BS2641" s="4"/>
      <c r="BT2641" s="4"/>
      <c r="BU2641" s="4"/>
      <c r="BV2641" s="4"/>
      <c r="BW2641" s="4"/>
      <c r="BX2641" s="4"/>
      <c r="BY2641" s="4"/>
      <c r="BZ2641" s="4"/>
      <c r="CA2641" s="4"/>
      <c r="CB2641" s="4"/>
      <c r="CC2641" s="4"/>
      <c r="CD2641" s="4"/>
      <c r="CE2641" s="4"/>
      <c r="CF2641" s="4"/>
      <c r="CG2641" s="4"/>
      <c r="CH2641" s="4"/>
      <c r="CI2641" s="4"/>
      <c r="CJ2641" s="4"/>
      <c r="CK2641" s="4"/>
      <c r="CL2641" s="4"/>
      <c r="CM2641" s="4"/>
    </row>
    <row r="2642" ht="14.25" customHeight="1">
      <c r="A2642" s="1"/>
      <c r="B2642" s="103" t="str">
        <f t="shared" si="4"/>
        <v>Thêm</v>
      </c>
      <c r="C2642" s="4"/>
      <c r="D2642" s="4"/>
      <c r="E2642" s="4"/>
      <c r="F2642" s="4"/>
      <c r="G2642" s="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20"/>
      <c r="AE2642" s="4"/>
      <c r="AF2642" s="4"/>
      <c r="AG2642" s="4"/>
      <c r="AH2642" s="4"/>
      <c r="AI2642" s="4"/>
      <c r="AJ2642" s="4"/>
      <c r="AK2642" s="4"/>
      <c r="AL2642" s="4"/>
      <c r="AM2642" s="4"/>
      <c r="AN2642" s="4"/>
      <c r="AO2642" s="4"/>
      <c r="AP2642" s="4"/>
      <c r="AQ2642" s="4"/>
      <c r="AR2642" s="4"/>
      <c r="AS2642" s="4"/>
      <c r="AT2642" s="4"/>
      <c r="AU2642" s="4"/>
      <c r="AV2642" s="4"/>
      <c r="AW2642" s="4"/>
      <c r="AX2642" s="4"/>
      <c r="AY2642" s="4"/>
      <c r="AZ2642" s="4"/>
      <c r="BA2642" s="4"/>
      <c r="BB2642" s="4"/>
      <c r="BC2642" s="4"/>
      <c r="BD2642" s="4"/>
      <c r="BE2642" s="4"/>
      <c r="BF2642" s="4"/>
      <c r="BG2642" s="4"/>
      <c r="BH2642" s="4"/>
      <c r="BI2642" s="4"/>
      <c r="BJ2642" s="243" t="str">
        <f t="shared" si="191"/>
        <v/>
      </c>
      <c r="BK2642" s="4"/>
      <c r="BL2642" s="4"/>
      <c r="BM2642" s="4"/>
      <c r="BN2642" s="4"/>
      <c r="BO2642" s="4"/>
      <c r="BP2642" s="4"/>
      <c r="BQ2642" s="4"/>
      <c r="BR2642" s="4"/>
      <c r="BS2642" s="4"/>
      <c r="BT2642" s="4"/>
      <c r="BU2642" s="4"/>
      <c r="BV2642" s="4"/>
      <c r="BW2642" s="4"/>
      <c r="BX2642" s="4"/>
      <c r="BY2642" s="4"/>
      <c r="BZ2642" s="4"/>
      <c r="CA2642" s="4"/>
      <c r="CB2642" s="4"/>
      <c r="CC2642" s="4"/>
      <c r="CD2642" s="4"/>
      <c r="CE2642" s="4"/>
      <c r="CF2642" s="4"/>
      <c r="CG2642" s="4"/>
      <c r="CH2642" s="4"/>
      <c r="CI2642" s="4"/>
      <c r="CJ2642" s="4"/>
      <c r="CK2642" s="4"/>
      <c r="CL2642" s="4"/>
      <c r="CM2642" s="4"/>
    </row>
    <row r="2643" ht="14.25" customHeight="1">
      <c r="A2643" s="1"/>
      <c r="B2643" s="103" t="str">
        <f t="shared" si="4"/>
        <v>Thêm</v>
      </c>
      <c r="C2643" s="4"/>
      <c r="D2643" s="4"/>
      <c r="E2643" s="4"/>
      <c r="F2643" s="4"/>
      <c r="G2643" s="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20"/>
      <c r="AE2643" s="4"/>
      <c r="AF2643" s="4"/>
      <c r="AG2643" s="4"/>
      <c r="AH2643" s="4"/>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4"/>
      <c r="BH2643" s="4"/>
      <c r="BI2643" s="4"/>
      <c r="BJ2643" s="243" t="str">
        <f t="shared" si="191"/>
        <v/>
      </c>
      <c r="BK2643" s="4"/>
      <c r="BL2643" s="4"/>
      <c r="BM2643" s="4"/>
      <c r="BN2643" s="4"/>
      <c r="BO2643" s="4"/>
      <c r="BP2643" s="4"/>
      <c r="BQ2643" s="4"/>
      <c r="BR2643" s="4"/>
      <c r="BS2643" s="4"/>
      <c r="BT2643" s="4"/>
      <c r="BU2643" s="4"/>
      <c r="BV2643" s="4"/>
      <c r="BW2643" s="4"/>
      <c r="BX2643" s="4"/>
      <c r="BY2643" s="4"/>
      <c r="BZ2643" s="4"/>
      <c r="CA2643" s="4"/>
      <c r="CB2643" s="4"/>
      <c r="CC2643" s="4"/>
      <c r="CD2643" s="4"/>
      <c r="CE2643" s="4"/>
      <c r="CF2643" s="4"/>
      <c r="CG2643" s="4"/>
      <c r="CH2643" s="4"/>
      <c r="CI2643" s="4"/>
      <c r="CJ2643" s="4"/>
      <c r="CK2643" s="4"/>
      <c r="CL2643" s="4"/>
      <c r="CM2643" s="4"/>
    </row>
    <row r="2644" ht="14.25" customHeight="1">
      <c r="A2644" s="1"/>
      <c r="B2644" s="103" t="str">
        <f t="shared" si="4"/>
        <v>Thêm</v>
      </c>
      <c r="C2644" s="4"/>
      <c r="D2644" s="4"/>
      <c r="E2644" s="4"/>
      <c r="F2644" s="4"/>
      <c r="G2644" s="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20"/>
      <c r="AE2644" s="4"/>
      <c r="AF2644" s="4"/>
      <c r="AG2644" s="4"/>
      <c r="AH2644" s="4"/>
      <c r="AI2644" s="4"/>
      <c r="AJ2644" s="4"/>
      <c r="AK2644" s="4"/>
      <c r="AL2644" s="4"/>
      <c r="AM2644" s="4"/>
      <c r="AN2644" s="4"/>
      <c r="AO2644" s="4"/>
      <c r="AP2644" s="4"/>
      <c r="AQ2644" s="4"/>
      <c r="AR2644" s="4"/>
      <c r="AS2644" s="4"/>
      <c r="AT2644" s="4"/>
      <c r="AU2644" s="4"/>
      <c r="AV2644" s="4"/>
      <c r="AW2644" s="4"/>
      <c r="AX2644" s="4"/>
      <c r="AY2644" s="4"/>
      <c r="AZ2644" s="4"/>
      <c r="BA2644" s="4"/>
      <c r="BB2644" s="4"/>
      <c r="BC2644" s="4"/>
      <c r="BD2644" s="4"/>
      <c r="BE2644" s="4"/>
      <c r="BF2644" s="4"/>
      <c r="BG2644" s="4"/>
      <c r="BH2644" s="4"/>
      <c r="BI2644" s="4"/>
      <c r="BJ2644" s="243" t="str">
        <f t="shared" si="191"/>
        <v/>
      </c>
      <c r="BK2644" s="4"/>
      <c r="BL2644" s="4"/>
      <c r="BM2644" s="4"/>
      <c r="BN2644" s="4"/>
      <c r="BO2644" s="4"/>
      <c r="BP2644" s="4"/>
      <c r="BQ2644" s="4"/>
      <c r="BR2644" s="4"/>
      <c r="BS2644" s="4"/>
      <c r="BT2644" s="4"/>
      <c r="BU2644" s="4"/>
      <c r="BV2644" s="4"/>
      <c r="BW2644" s="4"/>
      <c r="BX2644" s="4"/>
      <c r="BY2644" s="4"/>
      <c r="BZ2644" s="4"/>
      <c r="CA2644" s="4"/>
      <c r="CB2644" s="4"/>
      <c r="CC2644" s="4"/>
      <c r="CD2644" s="4"/>
      <c r="CE2644" s="4"/>
      <c r="CF2644" s="4"/>
      <c r="CG2644" s="4"/>
      <c r="CH2644" s="4"/>
      <c r="CI2644" s="4"/>
      <c r="CJ2644" s="4"/>
      <c r="CK2644" s="4"/>
      <c r="CL2644" s="4"/>
      <c r="CM2644" s="4"/>
    </row>
    <row r="2645" ht="14.25" customHeight="1">
      <c r="A2645" s="1"/>
      <c r="B2645" s="103" t="str">
        <f t="shared" si="4"/>
        <v>Thêm</v>
      </c>
      <c r="C2645" s="4"/>
      <c r="D2645" s="4"/>
      <c r="E2645" s="4"/>
      <c r="F2645" s="4"/>
      <c r="G2645" s="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20"/>
      <c r="AE2645" s="4"/>
      <c r="AF2645" s="4"/>
      <c r="AG2645" s="4"/>
      <c r="AH2645" s="4"/>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c r="BI2645" s="4"/>
      <c r="BJ2645" s="243" t="str">
        <f t="shared" si="191"/>
        <v/>
      </c>
      <c r="BK2645" s="4"/>
      <c r="BL2645" s="4"/>
      <c r="BM2645" s="4"/>
      <c r="BN2645" s="4"/>
      <c r="BO2645" s="4"/>
      <c r="BP2645" s="4"/>
      <c r="BQ2645" s="4"/>
      <c r="BR2645" s="4"/>
      <c r="BS2645" s="4"/>
      <c r="BT2645" s="4"/>
      <c r="BU2645" s="4"/>
      <c r="BV2645" s="4"/>
      <c r="BW2645" s="4"/>
      <c r="BX2645" s="4"/>
      <c r="BY2645" s="4"/>
      <c r="BZ2645" s="4"/>
      <c r="CA2645" s="4"/>
      <c r="CB2645" s="4"/>
      <c r="CC2645" s="4"/>
      <c r="CD2645" s="4"/>
      <c r="CE2645" s="4"/>
      <c r="CF2645" s="4"/>
      <c r="CG2645" s="4"/>
      <c r="CH2645" s="4"/>
      <c r="CI2645" s="4"/>
      <c r="CJ2645" s="4"/>
      <c r="CK2645" s="4"/>
      <c r="CL2645" s="4"/>
      <c r="CM2645" s="4"/>
    </row>
    <row r="2646" ht="14.25" customHeight="1">
      <c r="A2646" s="1"/>
      <c r="B2646" s="103" t="str">
        <f t="shared" si="4"/>
        <v>Thêm</v>
      </c>
      <c r="C2646" s="4"/>
      <c r="D2646" s="4"/>
      <c r="E2646" s="4"/>
      <c r="F2646" s="4"/>
      <c r="G2646" s="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20"/>
      <c r="AE2646" s="4"/>
      <c r="AF2646" s="4"/>
      <c r="AG2646" s="4"/>
      <c r="AH2646" s="4"/>
      <c r="AI2646" s="4"/>
      <c r="AJ2646" s="4"/>
      <c r="AK2646" s="4"/>
      <c r="AL2646" s="4"/>
      <c r="AM2646" s="4"/>
      <c r="AN2646" s="4"/>
      <c r="AO2646" s="4"/>
      <c r="AP2646" s="4"/>
      <c r="AQ2646" s="4"/>
      <c r="AR2646" s="4"/>
      <c r="AS2646" s="4"/>
      <c r="AT2646" s="4"/>
      <c r="AU2646" s="4"/>
      <c r="AV2646" s="4"/>
      <c r="AW2646" s="4"/>
      <c r="AX2646" s="4"/>
      <c r="AY2646" s="4"/>
      <c r="AZ2646" s="4"/>
      <c r="BA2646" s="4"/>
      <c r="BB2646" s="4"/>
      <c r="BC2646" s="4"/>
      <c r="BD2646" s="4"/>
      <c r="BE2646" s="4"/>
      <c r="BF2646" s="4"/>
      <c r="BG2646" s="4"/>
      <c r="BH2646" s="4"/>
      <c r="BI2646" s="4"/>
      <c r="BJ2646" s="243" t="str">
        <f t="shared" si="191"/>
        <v/>
      </c>
      <c r="BK2646" s="4"/>
      <c r="BL2646" s="4"/>
      <c r="BM2646" s="4"/>
      <c r="BN2646" s="4"/>
      <c r="BO2646" s="4"/>
      <c r="BP2646" s="4"/>
      <c r="BQ2646" s="4"/>
      <c r="BR2646" s="4"/>
      <c r="BS2646" s="4"/>
      <c r="BT2646" s="4"/>
      <c r="BU2646" s="4"/>
      <c r="BV2646" s="4"/>
      <c r="BW2646" s="4"/>
      <c r="BX2646" s="4"/>
      <c r="BY2646" s="4"/>
      <c r="BZ2646" s="4"/>
      <c r="CA2646" s="4"/>
      <c r="CB2646" s="4"/>
      <c r="CC2646" s="4"/>
      <c r="CD2646" s="4"/>
      <c r="CE2646" s="4"/>
      <c r="CF2646" s="4"/>
      <c r="CG2646" s="4"/>
      <c r="CH2646" s="4"/>
      <c r="CI2646" s="4"/>
      <c r="CJ2646" s="4"/>
      <c r="CK2646" s="4"/>
      <c r="CL2646" s="4"/>
      <c r="CM2646" s="4"/>
    </row>
    <row r="2647" ht="14.25" customHeight="1">
      <c r="A2647" s="1"/>
      <c r="B2647" s="103" t="str">
        <f t="shared" si="4"/>
        <v>Thêm</v>
      </c>
      <c r="C2647" s="4"/>
      <c r="D2647" s="4"/>
      <c r="E2647" s="4"/>
      <c r="F2647" s="4"/>
      <c r="G2647" s="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20"/>
      <c r="AE2647" s="4"/>
      <c r="AF2647" s="4"/>
      <c r="AG2647" s="4"/>
      <c r="AH2647" s="4"/>
      <c r="AI2647" s="4"/>
      <c r="AJ2647" s="4"/>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c r="BI2647" s="4"/>
      <c r="BJ2647" s="243" t="str">
        <f t="shared" si="191"/>
        <v/>
      </c>
      <c r="BK2647" s="4"/>
      <c r="BL2647" s="4"/>
      <c r="BM2647" s="4"/>
      <c r="BN2647" s="4"/>
      <c r="BO2647" s="4"/>
      <c r="BP2647" s="4"/>
      <c r="BQ2647" s="4"/>
      <c r="BR2647" s="4"/>
      <c r="BS2647" s="4"/>
      <c r="BT2647" s="4"/>
      <c r="BU2647" s="4"/>
      <c r="BV2647" s="4"/>
      <c r="BW2647" s="4"/>
      <c r="BX2647" s="4"/>
      <c r="BY2647" s="4"/>
      <c r="BZ2647" s="4"/>
      <c r="CA2647" s="4"/>
      <c r="CB2647" s="4"/>
      <c r="CC2647" s="4"/>
      <c r="CD2647" s="4"/>
      <c r="CE2647" s="4"/>
      <c r="CF2647" s="4"/>
      <c r="CG2647" s="4"/>
      <c r="CH2647" s="4"/>
      <c r="CI2647" s="4"/>
      <c r="CJ2647" s="4"/>
      <c r="CK2647" s="4"/>
      <c r="CL2647" s="4"/>
      <c r="CM2647" s="4"/>
    </row>
    <row r="2648" ht="14.25" customHeight="1">
      <c r="A2648" s="1"/>
      <c r="B2648" s="103" t="str">
        <f t="shared" si="4"/>
        <v>Thêm</v>
      </c>
      <c r="C2648" s="4"/>
      <c r="D2648" s="4"/>
      <c r="E2648" s="4"/>
      <c r="F2648" s="4"/>
      <c r="G2648" s="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20"/>
      <c r="AE2648" s="4"/>
      <c r="AF2648" s="4"/>
      <c r="AG2648" s="4"/>
      <c r="AH2648" s="4"/>
      <c r="AI2648" s="4"/>
      <c r="AJ2648" s="4"/>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c r="BI2648" s="4"/>
      <c r="BJ2648" s="243" t="str">
        <f t="shared" si="191"/>
        <v/>
      </c>
      <c r="BK2648" s="4"/>
      <c r="BL2648" s="4"/>
      <c r="BM2648" s="4"/>
      <c r="BN2648" s="4"/>
      <c r="BO2648" s="4"/>
      <c r="BP2648" s="4"/>
      <c r="BQ2648" s="4"/>
      <c r="BR2648" s="4"/>
      <c r="BS2648" s="4"/>
      <c r="BT2648" s="4"/>
      <c r="BU2648" s="4"/>
      <c r="BV2648" s="4"/>
      <c r="BW2648" s="4"/>
      <c r="BX2648" s="4"/>
      <c r="BY2648" s="4"/>
      <c r="BZ2648" s="4"/>
      <c r="CA2648" s="4"/>
      <c r="CB2648" s="4"/>
      <c r="CC2648" s="4"/>
      <c r="CD2648" s="4"/>
      <c r="CE2648" s="4"/>
      <c r="CF2648" s="4"/>
      <c r="CG2648" s="4"/>
      <c r="CH2648" s="4"/>
      <c r="CI2648" s="4"/>
      <c r="CJ2648" s="4"/>
      <c r="CK2648" s="4"/>
      <c r="CL2648" s="4"/>
      <c r="CM2648" s="4"/>
    </row>
    <row r="2649" ht="14.25" customHeight="1">
      <c r="A2649" s="1"/>
      <c r="B2649" s="103" t="str">
        <f t="shared" si="4"/>
        <v>Thêm</v>
      </c>
      <c r="C2649" s="4"/>
      <c r="D2649" s="4"/>
      <c r="E2649" s="4"/>
      <c r="F2649" s="4"/>
      <c r="G2649" s="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20"/>
      <c r="AE2649" s="4"/>
      <c r="AF2649" s="4"/>
      <c r="AG2649" s="4"/>
      <c r="AH2649" s="4"/>
      <c r="AI2649" s="4"/>
      <c r="AJ2649" s="4"/>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c r="BI2649" s="4"/>
      <c r="BJ2649" s="243" t="str">
        <f t="shared" si="191"/>
        <v/>
      </c>
      <c r="BK2649" s="4"/>
      <c r="BL2649" s="4"/>
      <c r="BM2649" s="4"/>
      <c r="BN2649" s="4"/>
      <c r="BO2649" s="4"/>
      <c r="BP2649" s="4"/>
      <c r="BQ2649" s="4"/>
      <c r="BR2649" s="4"/>
      <c r="BS2649" s="4"/>
      <c r="BT2649" s="4"/>
      <c r="BU2649" s="4"/>
      <c r="BV2649" s="4"/>
      <c r="BW2649" s="4"/>
      <c r="BX2649" s="4"/>
      <c r="BY2649" s="4"/>
      <c r="BZ2649" s="4"/>
      <c r="CA2649" s="4"/>
      <c r="CB2649" s="4"/>
      <c r="CC2649" s="4"/>
      <c r="CD2649" s="4"/>
      <c r="CE2649" s="4"/>
      <c r="CF2649" s="4"/>
      <c r="CG2649" s="4"/>
      <c r="CH2649" s="4"/>
      <c r="CI2649" s="4"/>
      <c r="CJ2649" s="4"/>
      <c r="CK2649" s="4"/>
      <c r="CL2649" s="4"/>
      <c r="CM2649" s="4"/>
    </row>
    <row r="2650" ht="14.25" customHeight="1">
      <c r="A2650" s="1"/>
      <c r="B2650" s="103" t="str">
        <f t="shared" si="4"/>
        <v>Thêm</v>
      </c>
      <c r="C2650" s="4"/>
      <c r="D2650" s="4"/>
      <c r="E2650" s="4"/>
      <c r="F2650" s="4"/>
      <c r="G2650" s="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20"/>
      <c r="AE2650" s="4"/>
      <c r="AF2650" s="4"/>
      <c r="AG2650" s="4"/>
      <c r="AH2650" s="4"/>
      <c r="AI2650" s="4"/>
      <c r="AJ2650" s="4"/>
      <c r="AK2650" s="4"/>
      <c r="AL2650" s="4"/>
      <c r="AM2650" s="4"/>
      <c r="AN2650" s="4"/>
      <c r="AO2650" s="4"/>
      <c r="AP2650" s="4"/>
      <c r="AQ2650" s="4"/>
      <c r="AR2650" s="4"/>
      <c r="AS2650" s="4"/>
      <c r="AT2650" s="4"/>
      <c r="AU2650" s="4"/>
      <c r="AV2650" s="4"/>
      <c r="AW2650" s="4"/>
      <c r="AX2650" s="4"/>
      <c r="AY2650" s="4"/>
      <c r="AZ2650" s="4"/>
      <c r="BA2650" s="4"/>
      <c r="BB2650" s="4"/>
      <c r="BC2650" s="4"/>
      <c r="BD2650" s="4"/>
      <c r="BE2650" s="4"/>
      <c r="BF2650" s="4"/>
      <c r="BG2650" s="4"/>
      <c r="BH2650" s="4"/>
      <c r="BI2650" s="4"/>
      <c r="BJ2650" s="243" t="str">
        <f t="shared" si="191"/>
        <v/>
      </c>
      <c r="BK2650" s="4"/>
      <c r="BL2650" s="4"/>
      <c r="BM2650" s="4"/>
      <c r="BN2650" s="4"/>
      <c r="BO2650" s="4"/>
      <c r="BP2650" s="4"/>
      <c r="BQ2650" s="4"/>
      <c r="BR2650" s="4"/>
      <c r="BS2650" s="4"/>
      <c r="BT2650" s="4"/>
      <c r="BU2650" s="4"/>
      <c r="BV2650" s="4"/>
      <c r="BW2650" s="4"/>
      <c r="BX2650" s="4"/>
      <c r="BY2650" s="4"/>
      <c r="BZ2650" s="4"/>
      <c r="CA2650" s="4"/>
      <c r="CB2650" s="4"/>
      <c r="CC2650" s="4"/>
      <c r="CD2650" s="4"/>
      <c r="CE2650" s="4"/>
      <c r="CF2650" s="4"/>
      <c r="CG2650" s="4"/>
      <c r="CH2650" s="4"/>
      <c r="CI2650" s="4"/>
      <c r="CJ2650" s="4"/>
      <c r="CK2650" s="4"/>
      <c r="CL2650" s="4"/>
      <c r="CM2650" s="4"/>
    </row>
    <row r="2651" ht="14.25" customHeight="1">
      <c r="A2651" s="1"/>
      <c r="B2651" s="103" t="str">
        <f t="shared" si="4"/>
        <v>Thêm</v>
      </c>
      <c r="C2651" s="4"/>
      <c r="D2651" s="4"/>
      <c r="E2651" s="4"/>
      <c r="F2651" s="4"/>
      <c r="G2651" s="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20"/>
      <c r="AE2651" s="4"/>
      <c r="AF2651" s="4"/>
      <c r="AG2651" s="4"/>
      <c r="AH2651" s="4"/>
      <c r="AI2651" s="4"/>
      <c r="AJ2651" s="4"/>
      <c r="AK2651" s="4"/>
      <c r="AL2651" s="4"/>
      <c r="AM2651" s="4"/>
      <c r="AN2651" s="4"/>
      <c r="AO2651" s="4"/>
      <c r="AP2651" s="4"/>
      <c r="AQ2651" s="4"/>
      <c r="AR2651" s="4"/>
      <c r="AS2651" s="4"/>
      <c r="AT2651" s="4"/>
      <c r="AU2651" s="4"/>
      <c r="AV2651" s="4"/>
      <c r="AW2651" s="4"/>
      <c r="AX2651" s="4"/>
      <c r="AY2651" s="4"/>
      <c r="AZ2651" s="4"/>
      <c r="BA2651" s="4"/>
      <c r="BB2651" s="4"/>
      <c r="BC2651" s="4"/>
      <c r="BD2651" s="4"/>
      <c r="BE2651" s="4"/>
      <c r="BF2651" s="4"/>
      <c r="BG2651" s="4"/>
      <c r="BH2651" s="4"/>
      <c r="BI2651" s="4"/>
      <c r="BJ2651" s="243" t="str">
        <f t="shared" si="191"/>
        <v/>
      </c>
      <c r="BK2651" s="4"/>
      <c r="BL2651" s="4"/>
      <c r="BM2651" s="4"/>
      <c r="BN2651" s="4"/>
      <c r="BO2651" s="4"/>
      <c r="BP2651" s="4"/>
      <c r="BQ2651" s="4"/>
      <c r="BR2651" s="4"/>
      <c r="BS2651" s="4"/>
      <c r="BT2651" s="4"/>
      <c r="BU2651" s="4"/>
      <c r="BV2651" s="4"/>
      <c r="BW2651" s="4"/>
      <c r="BX2651" s="4"/>
      <c r="BY2651" s="4"/>
      <c r="BZ2651" s="4"/>
      <c r="CA2651" s="4"/>
      <c r="CB2651" s="4"/>
      <c r="CC2651" s="4"/>
      <c r="CD2651" s="4"/>
      <c r="CE2651" s="4"/>
      <c r="CF2651" s="4"/>
      <c r="CG2651" s="4"/>
      <c r="CH2651" s="4"/>
      <c r="CI2651" s="4"/>
      <c r="CJ2651" s="4"/>
      <c r="CK2651" s="4"/>
      <c r="CL2651" s="4"/>
      <c r="CM2651" s="4"/>
    </row>
    <row r="2652" ht="14.25" customHeight="1">
      <c r="A2652" s="1"/>
      <c r="B2652" s="103" t="str">
        <f t="shared" si="4"/>
        <v>Thêm</v>
      </c>
      <c r="C2652" s="4"/>
      <c r="D2652" s="4"/>
      <c r="E2652" s="4"/>
      <c r="F2652" s="4"/>
      <c r="G2652" s="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20"/>
      <c r="AE2652" s="4"/>
      <c r="AF2652" s="4"/>
      <c r="AG2652" s="4"/>
      <c r="AH2652" s="4"/>
      <c r="AI2652" s="4"/>
      <c r="AJ2652" s="4"/>
      <c r="AK2652" s="4"/>
      <c r="AL2652" s="4"/>
      <c r="AM2652" s="4"/>
      <c r="AN2652" s="4"/>
      <c r="AO2652" s="4"/>
      <c r="AP2652" s="4"/>
      <c r="AQ2652" s="4"/>
      <c r="AR2652" s="4"/>
      <c r="AS2652" s="4"/>
      <c r="AT2652" s="4"/>
      <c r="AU2652" s="4"/>
      <c r="AV2652" s="4"/>
      <c r="AW2652" s="4"/>
      <c r="AX2652" s="4"/>
      <c r="AY2652" s="4"/>
      <c r="AZ2652" s="4"/>
      <c r="BA2652" s="4"/>
      <c r="BB2652" s="4"/>
      <c r="BC2652" s="4"/>
      <c r="BD2652" s="4"/>
      <c r="BE2652" s="4"/>
      <c r="BF2652" s="4"/>
      <c r="BG2652" s="4"/>
      <c r="BH2652" s="4"/>
      <c r="BI2652" s="4"/>
      <c r="BJ2652" s="243" t="str">
        <f t="shared" si="191"/>
        <v/>
      </c>
      <c r="BK2652" s="4"/>
      <c r="BL2652" s="4"/>
      <c r="BM2652" s="4"/>
      <c r="BN2652" s="4"/>
      <c r="BO2652" s="4"/>
      <c r="BP2652" s="4"/>
      <c r="BQ2652" s="4"/>
      <c r="BR2652" s="4"/>
      <c r="BS2652" s="4"/>
      <c r="BT2652" s="4"/>
      <c r="BU2652" s="4"/>
      <c r="BV2652" s="4"/>
      <c r="BW2652" s="4"/>
      <c r="BX2652" s="4"/>
      <c r="BY2652" s="4"/>
      <c r="BZ2652" s="4"/>
      <c r="CA2652" s="4"/>
      <c r="CB2652" s="4"/>
      <c r="CC2652" s="4"/>
      <c r="CD2652" s="4"/>
      <c r="CE2652" s="4"/>
      <c r="CF2652" s="4"/>
      <c r="CG2652" s="4"/>
      <c r="CH2652" s="4"/>
      <c r="CI2652" s="4"/>
      <c r="CJ2652" s="4"/>
      <c r="CK2652" s="4"/>
      <c r="CL2652" s="4"/>
      <c r="CM2652" s="4"/>
    </row>
    <row r="2653" ht="14.25" customHeight="1">
      <c r="A2653" s="1"/>
      <c r="B2653" s="103" t="str">
        <f t="shared" si="4"/>
        <v>Thêm</v>
      </c>
      <c r="C2653" s="4"/>
      <c r="D2653" s="4"/>
      <c r="E2653" s="4"/>
      <c r="F2653" s="4"/>
      <c r="G2653" s="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20"/>
      <c r="AE2653" s="4"/>
      <c r="AF2653" s="4"/>
      <c r="AG2653" s="4"/>
      <c r="AH2653" s="4"/>
      <c r="AI2653" s="4"/>
      <c r="AJ2653" s="4"/>
      <c r="AK2653" s="4"/>
      <c r="AL2653" s="4"/>
      <c r="AM2653" s="4"/>
      <c r="AN2653" s="4"/>
      <c r="AO2653" s="4"/>
      <c r="AP2653" s="4"/>
      <c r="AQ2653" s="4"/>
      <c r="AR2653" s="4"/>
      <c r="AS2653" s="4"/>
      <c r="AT2653" s="4"/>
      <c r="AU2653" s="4"/>
      <c r="AV2653" s="4"/>
      <c r="AW2653" s="4"/>
      <c r="AX2653" s="4"/>
      <c r="AY2653" s="4"/>
      <c r="AZ2653" s="4"/>
      <c r="BA2653" s="4"/>
      <c r="BB2653" s="4"/>
      <c r="BC2653" s="4"/>
      <c r="BD2653" s="4"/>
      <c r="BE2653" s="4"/>
      <c r="BF2653" s="4"/>
      <c r="BG2653" s="4"/>
      <c r="BH2653" s="4"/>
      <c r="BI2653" s="4"/>
      <c r="BJ2653" s="243" t="str">
        <f t="shared" si="191"/>
        <v/>
      </c>
      <c r="BK2653" s="4"/>
      <c r="BL2653" s="4"/>
      <c r="BM2653" s="4"/>
      <c r="BN2653" s="4"/>
      <c r="BO2653" s="4"/>
      <c r="BP2653" s="4"/>
      <c r="BQ2653" s="4"/>
      <c r="BR2653" s="4"/>
      <c r="BS2653" s="4"/>
      <c r="BT2653" s="4"/>
      <c r="BU2653" s="4"/>
      <c r="BV2653" s="4"/>
      <c r="BW2653" s="4"/>
      <c r="BX2653" s="4"/>
      <c r="BY2653" s="4"/>
      <c r="BZ2653" s="4"/>
      <c r="CA2653" s="4"/>
      <c r="CB2653" s="4"/>
      <c r="CC2653" s="4"/>
      <c r="CD2653" s="4"/>
      <c r="CE2653" s="4"/>
      <c r="CF2653" s="4"/>
      <c r="CG2653" s="4"/>
      <c r="CH2653" s="4"/>
      <c r="CI2653" s="4"/>
      <c r="CJ2653" s="4"/>
      <c r="CK2653" s="4"/>
      <c r="CL2653" s="4"/>
      <c r="CM2653" s="4"/>
    </row>
    <row r="2654" ht="14.25" customHeight="1">
      <c r="A2654" s="1"/>
      <c r="B2654" s="103" t="str">
        <f t="shared" si="4"/>
        <v>Thêm</v>
      </c>
      <c r="C2654" s="4"/>
      <c r="D2654" s="4"/>
      <c r="E2654" s="4"/>
      <c r="F2654" s="4"/>
      <c r="G2654" s="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20"/>
      <c r="AE2654" s="4"/>
      <c r="AF2654" s="4"/>
      <c r="AG2654" s="4"/>
      <c r="AH2654" s="4"/>
      <c r="AI2654" s="4"/>
      <c r="AJ2654" s="4"/>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c r="BI2654" s="4"/>
      <c r="BJ2654" s="243" t="str">
        <f t="shared" si="191"/>
        <v/>
      </c>
      <c r="BK2654" s="4"/>
      <c r="BL2654" s="4"/>
      <c r="BM2654" s="4"/>
      <c r="BN2654" s="4"/>
      <c r="BO2654" s="4"/>
      <c r="BP2654" s="4"/>
      <c r="BQ2654" s="4"/>
      <c r="BR2654" s="4"/>
      <c r="BS2654" s="4"/>
      <c r="BT2654" s="4"/>
      <c r="BU2654" s="4"/>
      <c r="BV2654" s="4"/>
      <c r="BW2654" s="4"/>
      <c r="BX2654" s="4"/>
      <c r="BY2654" s="4"/>
      <c r="BZ2654" s="4"/>
      <c r="CA2654" s="4"/>
      <c r="CB2654" s="4"/>
      <c r="CC2654" s="4"/>
      <c r="CD2654" s="4"/>
      <c r="CE2654" s="4"/>
      <c r="CF2654" s="4"/>
      <c r="CG2654" s="4"/>
      <c r="CH2654" s="4"/>
      <c r="CI2654" s="4"/>
      <c r="CJ2654" s="4"/>
      <c r="CK2654" s="4"/>
      <c r="CL2654" s="4"/>
      <c r="CM2654" s="4"/>
    </row>
    <row r="2655" ht="14.25" customHeight="1">
      <c r="A2655" s="1"/>
      <c r="B2655" s="103" t="str">
        <f t="shared" si="4"/>
        <v>Thêm</v>
      </c>
      <c r="C2655" s="4"/>
      <c r="D2655" s="4"/>
      <c r="E2655" s="4"/>
      <c r="F2655" s="4"/>
      <c r="G2655" s="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20"/>
      <c r="AE2655" s="4"/>
      <c r="AF2655" s="4"/>
      <c r="AG2655" s="4"/>
      <c r="AH2655" s="4"/>
      <c r="AI2655" s="4"/>
      <c r="AJ2655" s="4"/>
      <c r="AK2655" s="4"/>
      <c r="AL2655" s="4"/>
      <c r="AM2655" s="4"/>
      <c r="AN2655" s="4"/>
      <c r="AO2655" s="4"/>
      <c r="AP2655" s="4"/>
      <c r="AQ2655" s="4"/>
      <c r="AR2655" s="4"/>
      <c r="AS2655" s="4"/>
      <c r="AT2655" s="4"/>
      <c r="AU2655" s="4"/>
      <c r="AV2655" s="4"/>
      <c r="AW2655" s="4"/>
      <c r="AX2655" s="4"/>
      <c r="AY2655" s="4"/>
      <c r="AZ2655" s="4"/>
      <c r="BA2655" s="4"/>
      <c r="BB2655" s="4"/>
      <c r="BC2655" s="4"/>
      <c r="BD2655" s="4"/>
      <c r="BE2655" s="4"/>
      <c r="BF2655" s="4"/>
      <c r="BG2655" s="4"/>
      <c r="BH2655" s="4"/>
      <c r="BI2655" s="4"/>
      <c r="BJ2655" s="243" t="str">
        <f t="shared" si="191"/>
        <v/>
      </c>
      <c r="BK2655" s="4"/>
      <c r="BL2655" s="4"/>
      <c r="BM2655" s="4"/>
      <c r="BN2655" s="4"/>
      <c r="BO2655" s="4"/>
      <c r="BP2655" s="4"/>
      <c r="BQ2655" s="4"/>
      <c r="BR2655" s="4"/>
      <c r="BS2655" s="4"/>
      <c r="BT2655" s="4"/>
      <c r="BU2655" s="4"/>
      <c r="BV2655" s="4"/>
      <c r="BW2655" s="4"/>
      <c r="BX2655" s="4"/>
      <c r="BY2655" s="4"/>
      <c r="BZ2655" s="4"/>
      <c r="CA2655" s="4"/>
      <c r="CB2655" s="4"/>
      <c r="CC2655" s="4"/>
      <c r="CD2655" s="4"/>
      <c r="CE2655" s="4"/>
      <c r="CF2655" s="4"/>
      <c r="CG2655" s="4"/>
      <c r="CH2655" s="4"/>
      <c r="CI2655" s="4"/>
      <c r="CJ2655" s="4"/>
      <c r="CK2655" s="4"/>
      <c r="CL2655" s="4"/>
      <c r="CM2655" s="4"/>
    </row>
    <row r="2656" ht="14.25" customHeight="1">
      <c r="A2656" s="1"/>
      <c r="B2656" s="103" t="str">
        <f t="shared" si="4"/>
        <v>Thêm</v>
      </c>
      <c r="C2656" s="4"/>
      <c r="D2656" s="4"/>
      <c r="E2656" s="4"/>
      <c r="F2656" s="4"/>
      <c r="G2656" s="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20"/>
      <c r="AE2656" s="4"/>
      <c r="AF2656" s="4"/>
      <c r="AG2656" s="4"/>
      <c r="AH2656" s="4"/>
      <c r="AI2656" s="4"/>
      <c r="AJ2656" s="4"/>
      <c r="AK2656" s="4"/>
      <c r="AL2656" s="4"/>
      <c r="AM2656" s="4"/>
      <c r="AN2656" s="4"/>
      <c r="AO2656" s="4"/>
      <c r="AP2656" s="4"/>
      <c r="AQ2656" s="4"/>
      <c r="AR2656" s="4"/>
      <c r="AS2656" s="4"/>
      <c r="AT2656" s="4"/>
      <c r="AU2656" s="4"/>
      <c r="AV2656" s="4"/>
      <c r="AW2656" s="4"/>
      <c r="AX2656" s="4"/>
      <c r="AY2656" s="4"/>
      <c r="AZ2656" s="4"/>
      <c r="BA2656" s="4"/>
      <c r="BB2656" s="4"/>
      <c r="BC2656" s="4"/>
      <c r="BD2656" s="4"/>
      <c r="BE2656" s="4"/>
      <c r="BF2656" s="4"/>
      <c r="BG2656" s="4"/>
      <c r="BH2656" s="4"/>
      <c r="BI2656" s="4"/>
      <c r="BJ2656" s="243" t="str">
        <f t="shared" si="191"/>
        <v/>
      </c>
      <c r="BK2656" s="4"/>
      <c r="BL2656" s="4"/>
      <c r="BM2656" s="4"/>
      <c r="BN2656" s="4"/>
      <c r="BO2656" s="4"/>
      <c r="BP2656" s="4"/>
      <c r="BQ2656" s="4"/>
      <c r="BR2656" s="4"/>
      <c r="BS2656" s="4"/>
      <c r="BT2656" s="4"/>
      <c r="BU2656" s="4"/>
      <c r="BV2656" s="4"/>
      <c r="BW2656" s="4"/>
      <c r="BX2656" s="4"/>
      <c r="BY2656" s="4"/>
      <c r="BZ2656" s="4"/>
      <c r="CA2656" s="4"/>
      <c r="CB2656" s="4"/>
      <c r="CC2656" s="4"/>
      <c r="CD2656" s="4"/>
      <c r="CE2656" s="4"/>
      <c r="CF2656" s="4"/>
      <c r="CG2656" s="4"/>
      <c r="CH2656" s="4"/>
      <c r="CI2656" s="4"/>
      <c r="CJ2656" s="4"/>
      <c r="CK2656" s="4"/>
      <c r="CL2656" s="4"/>
      <c r="CM2656" s="4"/>
    </row>
    <row r="2657" ht="14.25" customHeight="1">
      <c r="A2657" s="1"/>
      <c r="B2657" s="103" t="str">
        <f t="shared" si="4"/>
        <v>Thêm</v>
      </c>
      <c r="C2657" s="4"/>
      <c r="D2657" s="4"/>
      <c r="E2657" s="4"/>
      <c r="F2657" s="4"/>
      <c r="G2657" s="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20"/>
      <c r="AE2657" s="4"/>
      <c r="AF2657" s="4"/>
      <c r="AG2657" s="4"/>
      <c r="AH2657" s="4"/>
      <c r="AI2657" s="4"/>
      <c r="AJ2657" s="4"/>
      <c r="AK2657" s="4"/>
      <c r="AL2657" s="4"/>
      <c r="AM2657" s="4"/>
      <c r="AN2657" s="4"/>
      <c r="AO2657" s="4"/>
      <c r="AP2657" s="4"/>
      <c r="AQ2657" s="4"/>
      <c r="AR2657" s="4"/>
      <c r="AS2657" s="4"/>
      <c r="AT2657" s="4"/>
      <c r="AU2657" s="4"/>
      <c r="AV2657" s="4"/>
      <c r="AW2657" s="4"/>
      <c r="AX2657" s="4"/>
      <c r="AY2657" s="4"/>
      <c r="AZ2657" s="4"/>
      <c r="BA2657" s="4"/>
      <c r="BB2657" s="4"/>
      <c r="BC2657" s="4"/>
      <c r="BD2657" s="4"/>
      <c r="BE2657" s="4"/>
      <c r="BF2657" s="4"/>
      <c r="BG2657" s="4"/>
      <c r="BH2657" s="4"/>
      <c r="BI2657" s="4"/>
      <c r="BJ2657" s="243" t="str">
        <f t="shared" si="191"/>
        <v/>
      </c>
      <c r="BK2657" s="4"/>
      <c r="BL2657" s="4"/>
      <c r="BM2657" s="4"/>
      <c r="BN2657" s="4"/>
      <c r="BO2657" s="4"/>
      <c r="BP2657" s="4"/>
      <c r="BQ2657" s="4"/>
      <c r="BR2657" s="4"/>
      <c r="BS2657" s="4"/>
      <c r="BT2657" s="4"/>
      <c r="BU2657" s="4"/>
      <c r="BV2657" s="4"/>
      <c r="BW2657" s="4"/>
      <c r="BX2657" s="4"/>
      <c r="BY2657" s="4"/>
      <c r="BZ2657" s="4"/>
      <c r="CA2657" s="4"/>
      <c r="CB2657" s="4"/>
      <c r="CC2657" s="4"/>
      <c r="CD2657" s="4"/>
      <c r="CE2657" s="4"/>
      <c r="CF2657" s="4"/>
      <c r="CG2657" s="4"/>
      <c r="CH2657" s="4"/>
      <c r="CI2657" s="4"/>
      <c r="CJ2657" s="4"/>
      <c r="CK2657" s="4"/>
      <c r="CL2657" s="4"/>
      <c r="CM2657" s="4"/>
    </row>
    <row r="2658" ht="14.25" customHeight="1">
      <c r="A2658" s="1"/>
      <c r="B2658" s="103" t="str">
        <f t="shared" si="4"/>
        <v>Thêm</v>
      </c>
      <c r="C2658" s="4"/>
      <c r="D2658" s="4"/>
      <c r="E2658" s="4"/>
      <c r="F2658" s="4"/>
      <c r="G2658" s="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20"/>
      <c r="AE2658" s="4"/>
      <c r="AF2658" s="4"/>
      <c r="AG2658" s="4"/>
      <c r="AH2658" s="4"/>
      <c r="AI2658" s="4"/>
      <c r="AJ2658" s="4"/>
      <c r="AK2658" s="4"/>
      <c r="AL2658" s="4"/>
      <c r="AM2658" s="4"/>
      <c r="AN2658" s="4"/>
      <c r="AO2658" s="4"/>
      <c r="AP2658" s="4"/>
      <c r="AQ2658" s="4"/>
      <c r="AR2658" s="4"/>
      <c r="AS2658" s="4"/>
      <c r="AT2658" s="4"/>
      <c r="AU2658" s="4"/>
      <c r="AV2658" s="4"/>
      <c r="AW2658" s="4"/>
      <c r="AX2658" s="4"/>
      <c r="AY2658" s="4"/>
      <c r="AZ2658" s="4"/>
      <c r="BA2658" s="4"/>
      <c r="BB2658" s="4"/>
      <c r="BC2658" s="4"/>
      <c r="BD2658" s="4"/>
      <c r="BE2658" s="4"/>
      <c r="BF2658" s="4"/>
      <c r="BG2658" s="4"/>
      <c r="BH2658" s="4"/>
      <c r="BI2658" s="4"/>
      <c r="BJ2658" s="243" t="str">
        <f t="shared" si="191"/>
        <v/>
      </c>
      <c r="BK2658" s="4"/>
      <c r="BL2658" s="4"/>
      <c r="BM2658" s="4"/>
      <c r="BN2658" s="4"/>
      <c r="BO2658" s="4"/>
      <c r="BP2658" s="4"/>
      <c r="BQ2658" s="4"/>
      <c r="BR2658" s="4"/>
      <c r="BS2658" s="4"/>
      <c r="BT2658" s="4"/>
      <c r="BU2658" s="4"/>
      <c r="BV2658" s="4"/>
      <c r="BW2658" s="4"/>
      <c r="BX2658" s="4"/>
      <c r="BY2658" s="4"/>
      <c r="BZ2658" s="4"/>
      <c r="CA2658" s="4"/>
      <c r="CB2658" s="4"/>
      <c r="CC2658" s="4"/>
      <c r="CD2658" s="4"/>
      <c r="CE2658" s="4"/>
      <c r="CF2658" s="4"/>
      <c r="CG2658" s="4"/>
      <c r="CH2658" s="4"/>
      <c r="CI2658" s="4"/>
      <c r="CJ2658" s="4"/>
      <c r="CK2658" s="4"/>
      <c r="CL2658" s="4"/>
      <c r="CM2658" s="4"/>
    </row>
    <row r="2659" ht="14.25" customHeight="1">
      <c r="A2659" s="1"/>
      <c r="B2659" s="103" t="str">
        <f t="shared" si="4"/>
        <v>Thêm</v>
      </c>
      <c r="C2659" s="4"/>
      <c r="D2659" s="4"/>
      <c r="E2659" s="4"/>
      <c r="F2659" s="4"/>
      <c r="G2659" s="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20"/>
      <c r="AE2659" s="4"/>
      <c r="AF2659" s="4"/>
      <c r="AG2659" s="4"/>
      <c r="AH2659" s="4"/>
      <c r="AI2659" s="4"/>
      <c r="AJ2659" s="4"/>
      <c r="AK2659" s="4"/>
      <c r="AL2659" s="4"/>
      <c r="AM2659" s="4"/>
      <c r="AN2659" s="4"/>
      <c r="AO2659" s="4"/>
      <c r="AP2659" s="4"/>
      <c r="AQ2659" s="4"/>
      <c r="AR2659" s="4"/>
      <c r="AS2659" s="4"/>
      <c r="AT2659" s="4"/>
      <c r="AU2659" s="4"/>
      <c r="AV2659" s="4"/>
      <c r="AW2659" s="4"/>
      <c r="AX2659" s="4"/>
      <c r="AY2659" s="4"/>
      <c r="AZ2659" s="4"/>
      <c r="BA2659" s="4"/>
      <c r="BB2659" s="4"/>
      <c r="BC2659" s="4"/>
      <c r="BD2659" s="4"/>
      <c r="BE2659" s="4"/>
      <c r="BF2659" s="4"/>
      <c r="BG2659" s="4"/>
      <c r="BH2659" s="4"/>
      <c r="BI2659" s="4"/>
      <c r="BJ2659" s="243" t="str">
        <f t="shared" si="191"/>
        <v/>
      </c>
      <c r="BK2659" s="4"/>
      <c r="BL2659" s="4"/>
      <c r="BM2659" s="4"/>
      <c r="BN2659" s="4"/>
      <c r="BO2659" s="4"/>
      <c r="BP2659" s="4"/>
      <c r="BQ2659" s="4"/>
      <c r="BR2659" s="4"/>
      <c r="BS2659" s="4"/>
      <c r="BT2659" s="4"/>
      <c r="BU2659" s="4"/>
      <c r="BV2659" s="4"/>
      <c r="BW2659" s="4"/>
      <c r="BX2659" s="4"/>
      <c r="BY2659" s="4"/>
      <c r="BZ2659" s="4"/>
      <c r="CA2659" s="4"/>
      <c r="CB2659" s="4"/>
      <c r="CC2659" s="4"/>
      <c r="CD2659" s="4"/>
      <c r="CE2659" s="4"/>
      <c r="CF2659" s="4"/>
      <c r="CG2659" s="4"/>
      <c r="CH2659" s="4"/>
      <c r="CI2659" s="4"/>
      <c r="CJ2659" s="4"/>
      <c r="CK2659" s="4"/>
      <c r="CL2659" s="4"/>
      <c r="CM2659" s="4"/>
    </row>
    <row r="2660" ht="14.25" customHeight="1">
      <c r="A2660" s="1"/>
      <c r="B2660" s="103" t="str">
        <f t="shared" si="4"/>
        <v>Thêm</v>
      </c>
      <c r="C2660" s="4"/>
      <c r="D2660" s="4"/>
      <c r="E2660" s="4"/>
      <c r="F2660" s="4"/>
      <c r="G2660" s="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20"/>
      <c r="AE2660" s="4"/>
      <c r="AF2660" s="4"/>
      <c r="AG2660" s="4"/>
      <c r="AH2660" s="4"/>
      <c r="AI2660" s="4"/>
      <c r="AJ2660" s="4"/>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c r="BI2660" s="4"/>
      <c r="BJ2660" s="243" t="str">
        <f t="shared" si="191"/>
        <v/>
      </c>
      <c r="BK2660" s="4"/>
      <c r="BL2660" s="4"/>
      <c r="BM2660" s="4"/>
      <c r="BN2660" s="4"/>
      <c r="BO2660" s="4"/>
      <c r="BP2660" s="4"/>
      <c r="BQ2660" s="4"/>
      <c r="BR2660" s="4"/>
      <c r="BS2660" s="4"/>
      <c r="BT2660" s="4"/>
      <c r="BU2660" s="4"/>
      <c r="BV2660" s="4"/>
      <c r="BW2660" s="4"/>
      <c r="BX2660" s="4"/>
      <c r="BY2660" s="4"/>
      <c r="BZ2660" s="4"/>
      <c r="CA2660" s="4"/>
      <c r="CB2660" s="4"/>
      <c r="CC2660" s="4"/>
      <c r="CD2660" s="4"/>
      <c r="CE2660" s="4"/>
      <c r="CF2660" s="4"/>
      <c r="CG2660" s="4"/>
      <c r="CH2660" s="4"/>
      <c r="CI2660" s="4"/>
      <c r="CJ2660" s="4"/>
      <c r="CK2660" s="4"/>
      <c r="CL2660" s="4"/>
      <c r="CM2660" s="4"/>
    </row>
    <row r="2661" ht="14.25" customHeight="1">
      <c r="A2661" s="1"/>
      <c r="B2661" s="103" t="str">
        <f t="shared" si="4"/>
        <v>Thêm</v>
      </c>
      <c r="C2661" s="4"/>
      <c r="D2661" s="4"/>
      <c r="E2661" s="4"/>
      <c r="F2661" s="4"/>
      <c r="G2661" s="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20"/>
      <c r="AE2661" s="4"/>
      <c r="AF2661" s="4"/>
      <c r="AG2661" s="4"/>
      <c r="AH2661" s="4"/>
      <c r="AI2661" s="4"/>
      <c r="AJ2661" s="4"/>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c r="BI2661" s="4"/>
      <c r="BJ2661" s="243" t="str">
        <f t="shared" si="191"/>
        <v/>
      </c>
      <c r="BK2661" s="4"/>
      <c r="BL2661" s="4"/>
      <c r="BM2661" s="4"/>
      <c r="BN2661" s="4"/>
      <c r="BO2661" s="4"/>
      <c r="BP2661" s="4"/>
      <c r="BQ2661" s="4"/>
      <c r="BR2661" s="4"/>
      <c r="BS2661" s="4"/>
      <c r="BT2661" s="4"/>
      <c r="BU2661" s="4"/>
      <c r="BV2661" s="4"/>
      <c r="BW2661" s="4"/>
      <c r="BX2661" s="4"/>
      <c r="BY2661" s="4"/>
      <c r="BZ2661" s="4"/>
      <c r="CA2661" s="4"/>
      <c r="CB2661" s="4"/>
      <c r="CC2661" s="4"/>
      <c r="CD2661" s="4"/>
      <c r="CE2661" s="4"/>
      <c r="CF2661" s="4"/>
      <c r="CG2661" s="4"/>
      <c r="CH2661" s="4"/>
      <c r="CI2661" s="4"/>
      <c r="CJ2661" s="4"/>
      <c r="CK2661" s="4"/>
      <c r="CL2661" s="4"/>
      <c r="CM2661" s="4"/>
    </row>
    <row r="2662" ht="14.25" customHeight="1">
      <c r="A2662" s="1"/>
      <c r="B2662" s="103" t="str">
        <f t="shared" si="4"/>
        <v>Thêm</v>
      </c>
      <c r="C2662" s="4"/>
      <c r="D2662" s="4"/>
      <c r="E2662" s="4"/>
      <c r="F2662" s="4"/>
      <c r="G2662" s="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20"/>
      <c r="AE2662" s="4"/>
      <c r="AF2662" s="4"/>
      <c r="AG2662" s="4"/>
      <c r="AH2662" s="4"/>
      <c r="AI2662" s="4"/>
      <c r="AJ2662" s="4"/>
      <c r="AK2662" s="4"/>
      <c r="AL2662" s="4"/>
      <c r="AM2662" s="4"/>
      <c r="AN2662" s="4"/>
      <c r="AO2662" s="4"/>
      <c r="AP2662" s="4"/>
      <c r="AQ2662" s="4"/>
      <c r="AR2662" s="4"/>
      <c r="AS2662" s="4"/>
      <c r="AT2662" s="4"/>
      <c r="AU2662" s="4"/>
      <c r="AV2662" s="4"/>
      <c r="AW2662" s="4"/>
      <c r="AX2662" s="4"/>
      <c r="AY2662" s="4"/>
      <c r="AZ2662" s="4"/>
      <c r="BA2662" s="4"/>
      <c r="BB2662" s="4"/>
      <c r="BC2662" s="4"/>
      <c r="BD2662" s="4"/>
      <c r="BE2662" s="4"/>
      <c r="BF2662" s="4"/>
      <c r="BG2662" s="4"/>
      <c r="BH2662" s="4"/>
      <c r="BI2662" s="4"/>
      <c r="BJ2662" s="243" t="str">
        <f t="shared" si="191"/>
        <v/>
      </c>
      <c r="BK2662" s="4"/>
      <c r="BL2662" s="4"/>
      <c r="BM2662" s="4"/>
      <c r="BN2662" s="4"/>
      <c r="BO2662" s="4"/>
      <c r="BP2662" s="4"/>
      <c r="BQ2662" s="4"/>
      <c r="BR2662" s="4"/>
      <c r="BS2662" s="4"/>
      <c r="BT2662" s="4"/>
      <c r="BU2662" s="4"/>
      <c r="BV2662" s="4"/>
      <c r="BW2662" s="4"/>
      <c r="BX2662" s="4"/>
      <c r="BY2662" s="4"/>
      <c r="BZ2662" s="4"/>
      <c r="CA2662" s="4"/>
      <c r="CB2662" s="4"/>
      <c r="CC2662" s="4"/>
      <c r="CD2662" s="4"/>
      <c r="CE2662" s="4"/>
      <c r="CF2662" s="4"/>
      <c r="CG2662" s="4"/>
      <c r="CH2662" s="4"/>
      <c r="CI2662" s="4"/>
      <c r="CJ2662" s="4"/>
      <c r="CK2662" s="4"/>
      <c r="CL2662" s="4"/>
      <c r="CM2662" s="4"/>
    </row>
    <row r="2663" ht="14.25" customHeight="1">
      <c r="A2663" s="1"/>
      <c r="B2663" s="103" t="str">
        <f t="shared" si="4"/>
        <v>Thêm</v>
      </c>
      <c r="C2663" s="4"/>
      <c r="D2663" s="4"/>
      <c r="E2663" s="4"/>
      <c r="F2663" s="4"/>
      <c r="G2663" s="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20"/>
      <c r="AE2663" s="4"/>
      <c r="AF2663" s="4"/>
      <c r="AG2663" s="4"/>
      <c r="AH2663" s="4"/>
      <c r="AI2663" s="4"/>
      <c r="AJ2663" s="4"/>
      <c r="AK2663" s="4"/>
      <c r="AL2663" s="4"/>
      <c r="AM2663" s="4"/>
      <c r="AN2663" s="4"/>
      <c r="AO2663" s="4"/>
      <c r="AP2663" s="4"/>
      <c r="AQ2663" s="4"/>
      <c r="AR2663" s="4"/>
      <c r="AS2663" s="4"/>
      <c r="AT2663" s="4"/>
      <c r="AU2663" s="4"/>
      <c r="AV2663" s="4"/>
      <c r="AW2663" s="4"/>
      <c r="AX2663" s="4"/>
      <c r="AY2663" s="4"/>
      <c r="AZ2663" s="4"/>
      <c r="BA2663" s="4"/>
      <c r="BB2663" s="4"/>
      <c r="BC2663" s="4"/>
      <c r="BD2663" s="4"/>
      <c r="BE2663" s="4"/>
      <c r="BF2663" s="4"/>
      <c r="BG2663" s="4"/>
      <c r="BH2663" s="4"/>
      <c r="BI2663" s="4"/>
      <c r="BJ2663" s="243" t="str">
        <f t="shared" si="191"/>
        <v/>
      </c>
      <c r="BK2663" s="4"/>
      <c r="BL2663" s="4"/>
      <c r="BM2663" s="4"/>
      <c r="BN2663" s="4"/>
      <c r="BO2663" s="4"/>
      <c r="BP2663" s="4"/>
      <c r="BQ2663" s="4"/>
      <c r="BR2663" s="4"/>
      <c r="BS2663" s="4"/>
      <c r="BT2663" s="4"/>
      <c r="BU2663" s="4"/>
      <c r="BV2663" s="4"/>
      <c r="BW2663" s="4"/>
      <c r="BX2663" s="4"/>
      <c r="BY2663" s="4"/>
      <c r="BZ2663" s="4"/>
      <c r="CA2663" s="4"/>
      <c r="CB2663" s="4"/>
      <c r="CC2663" s="4"/>
      <c r="CD2663" s="4"/>
      <c r="CE2663" s="4"/>
      <c r="CF2663" s="4"/>
      <c r="CG2663" s="4"/>
      <c r="CH2663" s="4"/>
      <c r="CI2663" s="4"/>
      <c r="CJ2663" s="4"/>
      <c r="CK2663" s="4"/>
      <c r="CL2663" s="4"/>
      <c r="CM2663" s="4"/>
    </row>
    <row r="2664" ht="14.25" customHeight="1">
      <c r="A2664" s="1"/>
      <c r="B2664" s="103" t="str">
        <f t="shared" si="4"/>
        <v>Thêm</v>
      </c>
      <c r="C2664" s="4"/>
      <c r="D2664" s="4"/>
      <c r="E2664" s="4"/>
      <c r="F2664" s="4"/>
      <c r="G2664" s="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20"/>
      <c r="AE2664" s="4"/>
      <c r="AF2664" s="4"/>
      <c r="AG2664" s="4"/>
      <c r="AH2664" s="4"/>
      <c r="AI2664" s="4"/>
      <c r="AJ2664" s="4"/>
      <c r="AK2664" s="4"/>
      <c r="AL2664" s="4"/>
      <c r="AM2664" s="4"/>
      <c r="AN2664" s="4"/>
      <c r="AO2664" s="4"/>
      <c r="AP2664" s="4"/>
      <c r="AQ2664" s="4"/>
      <c r="AR2664" s="4"/>
      <c r="AS2664" s="4"/>
      <c r="AT2664" s="4"/>
      <c r="AU2664" s="4"/>
      <c r="AV2664" s="4"/>
      <c r="AW2664" s="4"/>
      <c r="AX2664" s="4"/>
      <c r="AY2664" s="4"/>
      <c r="AZ2664" s="4"/>
      <c r="BA2664" s="4"/>
      <c r="BB2664" s="4"/>
      <c r="BC2664" s="4"/>
      <c r="BD2664" s="4"/>
      <c r="BE2664" s="4"/>
      <c r="BF2664" s="4"/>
      <c r="BG2664" s="4"/>
      <c r="BH2664" s="4"/>
      <c r="BI2664" s="4"/>
      <c r="BJ2664" s="243" t="str">
        <f t="shared" si="191"/>
        <v/>
      </c>
      <c r="BK2664" s="4"/>
      <c r="BL2664" s="4"/>
      <c r="BM2664" s="4"/>
      <c r="BN2664" s="4"/>
      <c r="BO2664" s="4"/>
      <c r="BP2664" s="4"/>
      <c r="BQ2664" s="4"/>
      <c r="BR2664" s="4"/>
      <c r="BS2664" s="4"/>
      <c r="BT2664" s="4"/>
      <c r="BU2664" s="4"/>
      <c r="BV2664" s="4"/>
      <c r="BW2664" s="4"/>
      <c r="BX2664" s="4"/>
      <c r="BY2664" s="4"/>
      <c r="BZ2664" s="4"/>
      <c r="CA2664" s="4"/>
      <c r="CB2664" s="4"/>
      <c r="CC2664" s="4"/>
      <c r="CD2664" s="4"/>
      <c r="CE2664" s="4"/>
      <c r="CF2664" s="4"/>
      <c r="CG2664" s="4"/>
      <c r="CH2664" s="4"/>
      <c r="CI2664" s="4"/>
      <c r="CJ2664" s="4"/>
      <c r="CK2664" s="4"/>
      <c r="CL2664" s="4"/>
      <c r="CM2664" s="4"/>
    </row>
    <row r="2665" ht="14.25" customHeight="1">
      <c r="A2665" s="1"/>
      <c r="B2665" s="103" t="str">
        <f t="shared" si="4"/>
        <v>Thêm</v>
      </c>
      <c r="C2665" s="4"/>
      <c r="D2665" s="4"/>
      <c r="E2665" s="4"/>
      <c r="F2665" s="4"/>
      <c r="G2665" s="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20"/>
      <c r="AE2665" s="4"/>
      <c r="AF2665" s="4"/>
      <c r="AG2665" s="4"/>
      <c r="AH2665" s="4"/>
      <c r="AI2665" s="4"/>
      <c r="AJ2665" s="4"/>
      <c r="AK2665" s="4"/>
      <c r="AL2665" s="4"/>
      <c r="AM2665" s="4"/>
      <c r="AN2665" s="4"/>
      <c r="AO2665" s="4"/>
      <c r="AP2665" s="4"/>
      <c r="AQ2665" s="4"/>
      <c r="AR2665" s="4"/>
      <c r="AS2665" s="4"/>
      <c r="AT2665" s="4"/>
      <c r="AU2665" s="4"/>
      <c r="AV2665" s="4"/>
      <c r="AW2665" s="4"/>
      <c r="AX2665" s="4"/>
      <c r="AY2665" s="4"/>
      <c r="AZ2665" s="4"/>
      <c r="BA2665" s="4"/>
      <c r="BB2665" s="4"/>
      <c r="BC2665" s="4"/>
      <c r="BD2665" s="4"/>
      <c r="BE2665" s="4"/>
      <c r="BF2665" s="4"/>
      <c r="BG2665" s="4"/>
      <c r="BH2665" s="4"/>
      <c r="BI2665" s="4"/>
      <c r="BJ2665" s="243" t="str">
        <f t="shared" si="191"/>
        <v/>
      </c>
      <c r="BK2665" s="4"/>
      <c r="BL2665" s="4"/>
      <c r="BM2665" s="4"/>
      <c r="BN2665" s="4"/>
      <c r="BO2665" s="4"/>
      <c r="BP2665" s="4"/>
      <c r="BQ2665" s="4"/>
      <c r="BR2665" s="4"/>
      <c r="BS2665" s="4"/>
      <c r="BT2665" s="4"/>
      <c r="BU2665" s="4"/>
      <c r="BV2665" s="4"/>
      <c r="BW2665" s="4"/>
      <c r="BX2665" s="4"/>
      <c r="BY2665" s="4"/>
      <c r="BZ2665" s="4"/>
      <c r="CA2665" s="4"/>
      <c r="CB2665" s="4"/>
      <c r="CC2665" s="4"/>
      <c r="CD2665" s="4"/>
      <c r="CE2665" s="4"/>
      <c r="CF2665" s="4"/>
      <c r="CG2665" s="4"/>
      <c r="CH2665" s="4"/>
      <c r="CI2665" s="4"/>
      <c r="CJ2665" s="4"/>
      <c r="CK2665" s="4"/>
      <c r="CL2665" s="4"/>
      <c r="CM2665" s="4"/>
    </row>
    <row r="2666" ht="14.25" customHeight="1">
      <c r="A2666" s="1"/>
      <c r="B2666" s="103" t="str">
        <f t="shared" si="4"/>
        <v>Thêm</v>
      </c>
      <c r="C2666" s="4"/>
      <c r="D2666" s="4"/>
      <c r="E2666" s="4"/>
      <c r="F2666" s="4"/>
      <c r="G2666" s="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20"/>
      <c r="AE2666" s="4"/>
      <c r="AF2666" s="4"/>
      <c r="AG2666" s="4"/>
      <c r="AH2666" s="4"/>
      <c r="AI2666" s="4"/>
      <c r="AJ2666" s="4"/>
      <c r="AK2666" s="4"/>
      <c r="AL2666" s="4"/>
      <c r="AM2666" s="4"/>
      <c r="AN2666" s="4"/>
      <c r="AO2666" s="4"/>
      <c r="AP2666" s="4"/>
      <c r="AQ2666" s="4"/>
      <c r="AR2666" s="4"/>
      <c r="AS2666" s="4"/>
      <c r="AT2666" s="4"/>
      <c r="AU2666" s="4"/>
      <c r="AV2666" s="4"/>
      <c r="AW2666" s="4"/>
      <c r="AX2666" s="4"/>
      <c r="AY2666" s="4"/>
      <c r="AZ2666" s="4"/>
      <c r="BA2666" s="4"/>
      <c r="BB2666" s="4"/>
      <c r="BC2666" s="4"/>
      <c r="BD2666" s="4"/>
      <c r="BE2666" s="4"/>
      <c r="BF2666" s="4"/>
      <c r="BG2666" s="4"/>
      <c r="BH2666" s="4"/>
      <c r="BI2666" s="4"/>
      <c r="BJ2666" s="243" t="str">
        <f t="shared" si="191"/>
        <v/>
      </c>
      <c r="BK2666" s="4"/>
      <c r="BL2666" s="4"/>
      <c r="BM2666" s="4"/>
      <c r="BN2666" s="4"/>
      <c r="BO2666" s="4"/>
      <c r="BP2666" s="4"/>
      <c r="BQ2666" s="4"/>
      <c r="BR2666" s="4"/>
      <c r="BS2666" s="4"/>
      <c r="BT2666" s="4"/>
      <c r="BU2666" s="4"/>
      <c r="BV2666" s="4"/>
      <c r="BW2666" s="4"/>
      <c r="BX2666" s="4"/>
      <c r="BY2666" s="4"/>
      <c r="BZ2666" s="4"/>
      <c r="CA2666" s="4"/>
      <c r="CB2666" s="4"/>
      <c r="CC2666" s="4"/>
      <c r="CD2666" s="4"/>
      <c r="CE2666" s="4"/>
      <c r="CF2666" s="4"/>
      <c r="CG2666" s="4"/>
      <c r="CH2666" s="4"/>
      <c r="CI2666" s="4"/>
      <c r="CJ2666" s="4"/>
      <c r="CK2666" s="4"/>
      <c r="CL2666" s="4"/>
      <c r="CM2666" s="4"/>
    </row>
    <row r="2667" ht="14.25" customHeight="1">
      <c r="A2667" s="1"/>
      <c r="B2667" s="103" t="str">
        <f t="shared" si="4"/>
        <v>Thêm</v>
      </c>
      <c r="C2667" s="4"/>
      <c r="D2667" s="4"/>
      <c r="E2667" s="4"/>
      <c r="F2667" s="4"/>
      <c r="G2667" s="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20"/>
      <c r="AE2667" s="4"/>
      <c r="AF2667" s="4"/>
      <c r="AG2667" s="4"/>
      <c r="AH2667" s="4"/>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c r="BI2667" s="4"/>
      <c r="BJ2667" s="243" t="str">
        <f t="shared" si="191"/>
        <v/>
      </c>
      <c r="BK2667" s="4"/>
      <c r="BL2667" s="4"/>
      <c r="BM2667" s="4"/>
      <c r="BN2667" s="4"/>
      <c r="BO2667" s="4"/>
      <c r="BP2667" s="4"/>
      <c r="BQ2667" s="4"/>
      <c r="BR2667" s="4"/>
      <c r="BS2667" s="4"/>
      <c r="BT2667" s="4"/>
      <c r="BU2667" s="4"/>
      <c r="BV2667" s="4"/>
      <c r="BW2667" s="4"/>
      <c r="BX2667" s="4"/>
      <c r="BY2667" s="4"/>
      <c r="BZ2667" s="4"/>
      <c r="CA2667" s="4"/>
      <c r="CB2667" s="4"/>
      <c r="CC2667" s="4"/>
      <c r="CD2667" s="4"/>
      <c r="CE2667" s="4"/>
      <c r="CF2667" s="4"/>
      <c r="CG2667" s="4"/>
      <c r="CH2667" s="4"/>
      <c r="CI2667" s="4"/>
      <c r="CJ2667" s="4"/>
      <c r="CK2667" s="4"/>
      <c r="CL2667" s="4"/>
      <c r="CM2667" s="4"/>
    </row>
    <row r="2668" ht="14.25" customHeight="1">
      <c r="A2668" s="1"/>
      <c r="B2668" s="103" t="str">
        <f t="shared" si="4"/>
        <v>Thêm</v>
      </c>
      <c r="C2668" s="4"/>
      <c r="D2668" s="4"/>
      <c r="E2668" s="4"/>
      <c r="F2668" s="4"/>
      <c r="G2668" s="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20"/>
      <c r="AE2668" s="4"/>
      <c r="AF2668" s="4"/>
      <c r="AG2668" s="4"/>
      <c r="AH2668" s="4"/>
      <c r="AI2668" s="4"/>
      <c r="AJ2668" s="4"/>
      <c r="AK2668" s="4"/>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4"/>
      <c r="BH2668" s="4"/>
      <c r="BI2668" s="4"/>
      <c r="BJ2668" s="243" t="str">
        <f t="shared" si="191"/>
        <v/>
      </c>
      <c r="BK2668" s="4"/>
      <c r="BL2668" s="4"/>
      <c r="BM2668" s="4"/>
      <c r="BN2668" s="4"/>
      <c r="BO2668" s="4"/>
      <c r="BP2668" s="4"/>
      <c r="BQ2668" s="4"/>
      <c r="BR2668" s="4"/>
      <c r="BS2668" s="4"/>
      <c r="BT2668" s="4"/>
      <c r="BU2668" s="4"/>
      <c r="BV2668" s="4"/>
      <c r="BW2668" s="4"/>
      <c r="BX2668" s="4"/>
      <c r="BY2668" s="4"/>
      <c r="BZ2668" s="4"/>
      <c r="CA2668" s="4"/>
      <c r="CB2668" s="4"/>
      <c r="CC2668" s="4"/>
      <c r="CD2668" s="4"/>
      <c r="CE2668" s="4"/>
      <c r="CF2668" s="4"/>
      <c r="CG2668" s="4"/>
      <c r="CH2668" s="4"/>
      <c r="CI2668" s="4"/>
      <c r="CJ2668" s="4"/>
      <c r="CK2668" s="4"/>
      <c r="CL2668" s="4"/>
      <c r="CM2668" s="4"/>
    </row>
    <row r="2669" ht="14.25" customHeight="1">
      <c r="A2669" s="1"/>
      <c r="B2669" s="103" t="str">
        <f t="shared" si="4"/>
        <v>Thêm</v>
      </c>
      <c r="C2669" s="4"/>
      <c r="D2669" s="4"/>
      <c r="E2669" s="4"/>
      <c r="F2669" s="4"/>
      <c r="G2669" s="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20"/>
      <c r="AE2669" s="4"/>
      <c r="AF2669" s="4"/>
      <c r="AG2669" s="4"/>
      <c r="AH2669" s="4"/>
      <c r="AI2669" s="4"/>
      <c r="AJ2669" s="4"/>
      <c r="AK2669" s="4"/>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4"/>
      <c r="BH2669" s="4"/>
      <c r="BI2669" s="4"/>
      <c r="BJ2669" s="243" t="str">
        <f t="shared" si="191"/>
        <v/>
      </c>
      <c r="BK2669" s="4"/>
      <c r="BL2669" s="4"/>
      <c r="BM2669" s="4"/>
      <c r="BN2669" s="4"/>
      <c r="BO2669" s="4"/>
      <c r="BP2669" s="4"/>
      <c r="BQ2669" s="4"/>
      <c r="BR2669" s="4"/>
      <c r="BS2669" s="4"/>
      <c r="BT2669" s="4"/>
      <c r="BU2669" s="4"/>
      <c r="BV2669" s="4"/>
      <c r="BW2669" s="4"/>
      <c r="BX2669" s="4"/>
      <c r="BY2669" s="4"/>
      <c r="BZ2669" s="4"/>
      <c r="CA2669" s="4"/>
      <c r="CB2669" s="4"/>
      <c r="CC2669" s="4"/>
      <c r="CD2669" s="4"/>
      <c r="CE2669" s="4"/>
      <c r="CF2669" s="4"/>
      <c r="CG2669" s="4"/>
      <c r="CH2669" s="4"/>
      <c r="CI2669" s="4"/>
      <c r="CJ2669" s="4"/>
      <c r="CK2669" s="4"/>
      <c r="CL2669" s="4"/>
      <c r="CM2669" s="4"/>
    </row>
    <row r="2670" ht="14.25" customHeight="1">
      <c r="A2670" s="1"/>
      <c r="B2670" s="103" t="str">
        <f t="shared" si="4"/>
        <v>Thêm</v>
      </c>
      <c r="C2670" s="4"/>
      <c r="D2670" s="4"/>
      <c r="E2670" s="4"/>
      <c r="F2670" s="4"/>
      <c r="G2670" s="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20"/>
      <c r="AE2670" s="4"/>
      <c r="AF2670" s="4"/>
      <c r="AG2670" s="4"/>
      <c r="AH2670" s="4"/>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4"/>
      <c r="BH2670" s="4"/>
      <c r="BI2670" s="4"/>
      <c r="BJ2670" s="243" t="str">
        <f t="shared" si="191"/>
        <v/>
      </c>
      <c r="BK2670" s="4"/>
      <c r="BL2670" s="4"/>
      <c r="BM2670" s="4"/>
      <c r="BN2670" s="4"/>
      <c r="BO2670" s="4"/>
      <c r="BP2670" s="4"/>
      <c r="BQ2670" s="4"/>
      <c r="BR2670" s="4"/>
      <c r="BS2670" s="4"/>
      <c r="BT2670" s="4"/>
      <c r="BU2670" s="4"/>
      <c r="BV2670" s="4"/>
      <c r="BW2670" s="4"/>
      <c r="BX2670" s="4"/>
      <c r="BY2670" s="4"/>
      <c r="BZ2670" s="4"/>
      <c r="CA2670" s="4"/>
      <c r="CB2670" s="4"/>
      <c r="CC2670" s="4"/>
      <c r="CD2670" s="4"/>
      <c r="CE2670" s="4"/>
      <c r="CF2670" s="4"/>
      <c r="CG2670" s="4"/>
      <c r="CH2670" s="4"/>
      <c r="CI2670" s="4"/>
      <c r="CJ2670" s="4"/>
      <c r="CK2670" s="4"/>
      <c r="CL2670" s="4"/>
      <c r="CM2670" s="4"/>
    </row>
    <row r="2671" ht="14.25" customHeight="1">
      <c r="A2671" s="1"/>
      <c r="B2671" s="103" t="str">
        <f t="shared" si="4"/>
        <v>Thêm</v>
      </c>
      <c r="C2671" s="4"/>
      <c r="D2671" s="4"/>
      <c r="E2671" s="4"/>
      <c r="F2671" s="4"/>
      <c r="G2671" s="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20"/>
      <c r="AE2671" s="4"/>
      <c r="AF2671" s="4"/>
      <c r="AG2671" s="4"/>
      <c r="AH2671" s="4"/>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c r="BI2671" s="4"/>
      <c r="BJ2671" s="243" t="str">
        <f t="shared" si="191"/>
        <v/>
      </c>
      <c r="BK2671" s="4"/>
      <c r="BL2671" s="4"/>
      <c r="BM2671" s="4"/>
      <c r="BN2671" s="4"/>
      <c r="BO2671" s="4"/>
      <c r="BP2671" s="4"/>
      <c r="BQ2671" s="4"/>
      <c r="BR2671" s="4"/>
      <c r="BS2671" s="4"/>
      <c r="BT2671" s="4"/>
      <c r="BU2671" s="4"/>
      <c r="BV2671" s="4"/>
      <c r="BW2671" s="4"/>
      <c r="BX2671" s="4"/>
      <c r="BY2671" s="4"/>
      <c r="BZ2671" s="4"/>
      <c r="CA2671" s="4"/>
      <c r="CB2671" s="4"/>
      <c r="CC2671" s="4"/>
      <c r="CD2671" s="4"/>
      <c r="CE2671" s="4"/>
      <c r="CF2671" s="4"/>
      <c r="CG2671" s="4"/>
      <c r="CH2671" s="4"/>
      <c r="CI2671" s="4"/>
      <c r="CJ2671" s="4"/>
      <c r="CK2671" s="4"/>
      <c r="CL2671" s="4"/>
      <c r="CM2671" s="4"/>
    </row>
    <row r="2672" ht="14.25" customHeight="1">
      <c r="A2672" s="1"/>
      <c r="B2672" s="103" t="str">
        <f t="shared" si="4"/>
        <v>Thêm</v>
      </c>
      <c r="C2672" s="4"/>
      <c r="D2672" s="4"/>
      <c r="E2672" s="4"/>
      <c r="F2672" s="4"/>
      <c r="G2672" s="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20"/>
      <c r="AE2672" s="4"/>
      <c r="AF2672" s="4"/>
      <c r="AG2672" s="4"/>
      <c r="AH2672" s="4"/>
      <c r="AI2672" s="4"/>
      <c r="AJ2672" s="4"/>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c r="BI2672" s="4"/>
      <c r="BJ2672" s="243" t="str">
        <f t="shared" si="191"/>
        <v/>
      </c>
      <c r="BK2672" s="4"/>
      <c r="BL2672" s="4"/>
      <c r="BM2672" s="4"/>
      <c r="BN2672" s="4"/>
      <c r="BO2672" s="4"/>
      <c r="BP2672" s="4"/>
      <c r="BQ2672" s="4"/>
      <c r="BR2672" s="4"/>
      <c r="BS2672" s="4"/>
      <c r="BT2672" s="4"/>
      <c r="BU2672" s="4"/>
      <c r="BV2672" s="4"/>
      <c r="BW2672" s="4"/>
      <c r="BX2672" s="4"/>
      <c r="BY2672" s="4"/>
      <c r="BZ2672" s="4"/>
      <c r="CA2672" s="4"/>
      <c r="CB2672" s="4"/>
      <c r="CC2672" s="4"/>
      <c r="CD2672" s="4"/>
      <c r="CE2672" s="4"/>
      <c r="CF2672" s="4"/>
      <c r="CG2672" s="4"/>
      <c r="CH2672" s="4"/>
      <c r="CI2672" s="4"/>
      <c r="CJ2672" s="4"/>
      <c r="CK2672" s="4"/>
      <c r="CL2672" s="4"/>
      <c r="CM2672" s="4"/>
    </row>
    <row r="2673" ht="14.25" customHeight="1">
      <c r="A2673" s="1"/>
      <c r="B2673" s="103" t="str">
        <f t="shared" si="4"/>
        <v>Thêm</v>
      </c>
      <c r="C2673" s="4"/>
      <c r="D2673" s="4"/>
      <c r="E2673" s="4"/>
      <c r="F2673" s="4"/>
      <c r="G2673" s="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20"/>
      <c r="AE2673" s="4"/>
      <c r="AF2673" s="4"/>
      <c r="AG2673" s="4"/>
      <c r="AH2673" s="4"/>
      <c r="AI2673" s="4"/>
      <c r="AJ2673" s="4"/>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c r="BI2673" s="4"/>
      <c r="BJ2673" s="243" t="str">
        <f t="shared" si="191"/>
        <v/>
      </c>
      <c r="BK2673" s="4"/>
      <c r="BL2673" s="4"/>
      <c r="BM2673" s="4"/>
      <c r="BN2673" s="4"/>
      <c r="BO2673" s="4"/>
      <c r="BP2673" s="4"/>
      <c r="BQ2673" s="4"/>
      <c r="BR2673" s="4"/>
      <c r="BS2673" s="4"/>
      <c r="BT2673" s="4"/>
      <c r="BU2673" s="4"/>
      <c r="BV2673" s="4"/>
      <c r="BW2673" s="4"/>
      <c r="BX2673" s="4"/>
      <c r="BY2673" s="4"/>
      <c r="BZ2673" s="4"/>
      <c r="CA2673" s="4"/>
      <c r="CB2673" s="4"/>
      <c r="CC2673" s="4"/>
      <c r="CD2673" s="4"/>
      <c r="CE2673" s="4"/>
      <c r="CF2673" s="4"/>
      <c r="CG2673" s="4"/>
      <c r="CH2673" s="4"/>
      <c r="CI2673" s="4"/>
      <c r="CJ2673" s="4"/>
      <c r="CK2673" s="4"/>
      <c r="CL2673" s="4"/>
      <c r="CM2673" s="4"/>
    </row>
    <row r="2674" ht="14.25" customHeight="1">
      <c r="A2674" s="1"/>
      <c r="B2674" s="103" t="str">
        <f t="shared" si="4"/>
        <v>Thêm</v>
      </c>
      <c r="C2674" s="4"/>
      <c r="D2674" s="4"/>
      <c r="E2674" s="4"/>
      <c r="F2674" s="4"/>
      <c r="G2674" s="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20"/>
      <c r="AE2674" s="4"/>
      <c r="AF2674" s="4"/>
      <c r="AG2674" s="4"/>
      <c r="AH2674" s="4"/>
      <c r="AI2674" s="4"/>
      <c r="AJ2674" s="4"/>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c r="BI2674" s="4"/>
      <c r="BJ2674" s="243" t="str">
        <f t="shared" si="191"/>
        <v/>
      </c>
      <c r="BK2674" s="4"/>
      <c r="BL2674" s="4"/>
      <c r="BM2674" s="4"/>
      <c r="BN2674" s="4"/>
      <c r="BO2674" s="4"/>
      <c r="BP2674" s="4"/>
      <c r="BQ2674" s="4"/>
      <c r="BR2674" s="4"/>
      <c r="BS2674" s="4"/>
      <c r="BT2674" s="4"/>
      <c r="BU2674" s="4"/>
      <c r="BV2674" s="4"/>
      <c r="BW2674" s="4"/>
      <c r="BX2674" s="4"/>
      <c r="BY2674" s="4"/>
      <c r="BZ2674" s="4"/>
      <c r="CA2674" s="4"/>
      <c r="CB2674" s="4"/>
      <c r="CC2674" s="4"/>
      <c r="CD2674" s="4"/>
      <c r="CE2674" s="4"/>
      <c r="CF2674" s="4"/>
      <c r="CG2674" s="4"/>
      <c r="CH2674" s="4"/>
      <c r="CI2674" s="4"/>
      <c r="CJ2674" s="4"/>
      <c r="CK2674" s="4"/>
      <c r="CL2674" s="4"/>
      <c r="CM2674" s="4"/>
    </row>
    <row r="2675" ht="14.25" customHeight="1">
      <c r="A2675" s="1"/>
      <c r="B2675" s="103" t="str">
        <f t="shared" si="4"/>
        <v>Thêm</v>
      </c>
      <c r="C2675" s="4"/>
      <c r="D2675" s="4"/>
      <c r="E2675" s="4"/>
      <c r="F2675" s="4"/>
      <c r="G2675" s="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20"/>
      <c r="AE2675" s="4"/>
      <c r="AF2675" s="4"/>
      <c r="AG2675" s="4"/>
      <c r="AH2675" s="4"/>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c r="BI2675" s="4"/>
      <c r="BJ2675" s="243" t="str">
        <f t="shared" si="191"/>
        <v/>
      </c>
      <c r="BK2675" s="4"/>
      <c r="BL2675" s="4"/>
      <c r="BM2675" s="4"/>
      <c r="BN2675" s="4"/>
      <c r="BO2675" s="4"/>
      <c r="BP2675" s="4"/>
      <c r="BQ2675" s="4"/>
      <c r="BR2675" s="4"/>
      <c r="BS2675" s="4"/>
      <c r="BT2675" s="4"/>
      <c r="BU2675" s="4"/>
      <c r="BV2675" s="4"/>
      <c r="BW2675" s="4"/>
      <c r="BX2675" s="4"/>
      <c r="BY2675" s="4"/>
      <c r="BZ2675" s="4"/>
      <c r="CA2675" s="4"/>
      <c r="CB2675" s="4"/>
      <c r="CC2675" s="4"/>
      <c r="CD2675" s="4"/>
      <c r="CE2675" s="4"/>
      <c r="CF2675" s="4"/>
      <c r="CG2675" s="4"/>
      <c r="CH2675" s="4"/>
      <c r="CI2675" s="4"/>
      <c r="CJ2675" s="4"/>
      <c r="CK2675" s="4"/>
      <c r="CL2675" s="4"/>
      <c r="CM2675" s="4"/>
    </row>
    <row r="2676" ht="14.25" customHeight="1">
      <c r="A2676" s="1"/>
      <c r="B2676" s="103" t="str">
        <f t="shared" si="4"/>
        <v>Thêm</v>
      </c>
      <c r="C2676" s="4"/>
      <c r="D2676" s="4"/>
      <c r="E2676" s="4"/>
      <c r="F2676" s="4"/>
      <c r="G2676" s="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20"/>
      <c r="AE2676" s="4"/>
      <c r="AF2676" s="4"/>
      <c r="AG2676" s="4"/>
      <c r="AH2676" s="4"/>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c r="BI2676" s="4"/>
      <c r="BJ2676" s="243" t="str">
        <f t="shared" si="191"/>
        <v/>
      </c>
      <c r="BK2676" s="4"/>
      <c r="BL2676" s="4"/>
      <c r="BM2676" s="4"/>
      <c r="BN2676" s="4"/>
      <c r="BO2676" s="4"/>
      <c r="BP2676" s="4"/>
      <c r="BQ2676" s="4"/>
      <c r="BR2676" s="4"/>
      <c r="BS2676" s="4"/>
      <c r="BT2676" s="4"/>
      <c r="BU2676" s="4"/>
      <c r="BV2676" s="4"/>
      <c r="BW2676" s="4"/>
      <c r="BX2676" s="4"/>
      <c r="BY2676" s="4"/>
      <c r="BZ2676" s="4"/>
      <c r="CA2676" s="4"/>
      <c r="CB2676" s="4"/>
      <c r="CC2676" s="4"/>
      <c r="CD2676" s="4"/>
      <c r="CE2676" s="4"/>
      <c r="CF2676" s="4"/>
      <c r="CG2676" s="4"/>
      <c r="CH2676" s="4"/>
      <c r="CI2676" s="4"/>
      <c r="CJ2676" s="4"/>
      <c r="CK2676" s="4"/>
      <c r="CL2676" s="4"/>
      <c r="CM2676" s="4"/>
    </row>
    <row r="2677" ht="14.25" customHeight="1">
      <c r="A2677" s="1"/>
      <c r="B2677" s="103" t="str">
        <f t="shared" si="4"/>
        <v>Thêm</v>
      </c>
      <c r="C2677" s="4"/>
      <c r="D2677" s="4"/>
      <c r="E2677" s="4"/>
      <c r="F2677" s="4"/>
      <c r="G2677" s="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20"/>
      <c r="AE2677" s="4"/>
      <c r="AF2677" s="4"/>
      <c r="AG2677" s="4"/>
      <c r="AH2677" s="4"/>
      <c r="AI2677" s="4"/>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243" t="str">
        <f t="shared" si="191"/>
        <v/>
      </c>
      <c r="BK2677" s="4"/>
      <c r="BL2677" s="4"/>
      <c r="BM2677" s="4"/>
      <c r="BN2677" s="4"/>
      <c r="BO2677" s="4"/>
      <c r="BP2677" s="4"/>
      <c r="BQ2677" s="4"/>
      <c r="BR2677" s="4"/>
      <c r="BS2677" s="4"/>
      <c r="BT2677" s="4"/>
      <c r="BU2677" s="4"/>
      <c r="BV2677" s="4"/>
      <c r="BW2677" s="4"/>
      <c r="BX2677" s="4"/>
      <c r="BY2677" s="4"/>
      <c r="BZ2677" s="4"/>
      <c r="CA2677" s="4"/>
      <c r="CB2677" s="4"/>
      <c r="CC2677" s="4"/>
      <c r="CD2677" s="4"/>
      <c r="CE2677" s="4"/>
      <c r="CF2677" s="4"/>
      <c r="CG2677" s="4"/>
      <c r="CH2677" s="4"/>
      <c r="CI2677" s="4"/>
      <c r="CJ2677" s="4"/>
      <c r="CK2677" s="4"/>
      <c r="CL2677" s="4"/>
      <c r="CM2677" s="4"/>
    </row>
    <row r="2678" ht="14.25" customHeight="1">
      <c r="A2678" s="1"/>
      <c r="B2678" s="103" t="str">
        <f t="shared" si="4"/>
        <v>Thêm</v>
      </c>
      <c r="C2678" s="4"/>
      <c r="D2678" s="4"/>
      <c r="E2678" s="4"/>
      <c r="F2678" s="4"/>
      <c r="G2678" s="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20"/>
      <c r="AE2678" s="4"/>
      <c r="AF2678" s="4"/>
      <c r="AG2678" s="4"/>
      <c r="AH2678" s="4"/>
      <c r="AI2678" s="4"/>
      <c r="AJ2678" s="4"/>
      <c r="AK2678" s="4"/>
      <c r="AL2678" s="4"/>
      <c r="AM2678" s="4"/>
      <c r="AN2678" s="4"/>
      <c r="AO2678" s="4"/>
      <c r="AP2678" s="4"/>
      <c r="AQ2678" s="4"/>
      <c r="AR2678" s="4"/>
      <c r="AS2678" s="4"/>
      <c r="AT2678" s="4"/>
      <c r="AU2678" s="4"/>
      <c r="AV2678" s="4"/>
      <c r="AW2678" s="4"/>
      <c r="AX2678" s="4"/>
      <c r="AY2678" s="4"/>
      <c r="AZ2678" s="4"/>
      <c r="BA2678" s="4"/>
      <c r="BB2678" s="4"/>
      <c r="BC2678" s="4"/>
      <c r="BD2678" s="4"/>
      <c r="BE2678" s="4"/>
      <c r="BF2678" s="4"/>
      <c r="BG2678" s="4"/>
      <c r="BH2678" s="4"/>
      <c r="BI2678" s="4"/>
      <c r="BJ2678" s="243" t="str">
        <f t="shared" si="191"/>
        <v/>
      </c>
      <c r="BK2678" s="4"/>
      <c r="BL2678" s="4"/>
      <c r="BM2678" s="4"/>
      <c r="BN2678" s="4"/>
      <c r="BO2678" s="4"/>
      <c r="BP2678" s="4"/>
      <c r="BQ2678" s="4"/>
      <c r="BR2678" s="4"/>
      <c r="BS2678" s="4"/>
      <c r="BT2678" s="4"/>
      <c r="BU2678" s="4"/>
      <c r="BV2678" s="4"/>
      <c r="BW2678" s="4"/>
      <c r="BX2678" s="4"/>
      <c r="BY2678" s="4"/>
      <c r="BZ2678" s="4"/>
      <c r="CA2678" s="4"/>
      <c r="CB2678" s="4"/>
      <c r="CC2678" s="4"/>
      <c r="CD2678" s="4"/>
      <c r="CE2678" s="4"/>
      <c r="CF2678" s="4"/>
      <c r="CG2678" s="4"/>
      <c r="CH2678" s="4"/>
      <c r="CI2678" s="4"/>
      <c r="CJ2678" s="4"/>
      <c r="CK2678" s="4"/>
      <c r="CL2678" s="4"/>
      <c r="CM2678" s="4"/>
    </row>
    <row r="2679" ht="14.25" customHeight="1">
      <c r="A2679" s="1"/>
      <c r="B2679" s="103" t="str">
        <f t="shared" si="4"/>
        <v>Thêm</v>
      </c>
      <c r="C2679" s="4"/>
      <c r="D2679" s="4"/>
      <c r="E2679" s="4"/>
      <c r="F2679" s="4"/>
      <c r="G2679" s="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20"/>
      <c r="AE2679" s="4"/>
      <c r="AF2679" s="4"/>
      <c r="AG2679" s="4"/>
      <c r="AH2679" s="4"/>
      <c r="AI2679" s="4"/>
      <c r="AJ2679" s="4"/>
      <c r="AK2679" s="4"/>
      <c r="AL2679" s="4"/>
      <c r="AM2679" s="4"/>
      <c r="AN2679" s="4"/>
      <c r="AO2679" s="4"/>
      <c r="AP2679" s="4"/>
      <c r="AQ2679" s="4"/>
      <c r="AR2679" s="4"/>
      <c r="AS2679" s="4"/>
      <c r="AT2679" s="4"/>
      <c r="AU2679" s="4"/>
      <c r="AV2679" s="4"/>
      <c r="AW2679" s="4"/>
      <c r="AX2679" s="4"/>
      <c r="AY2679" s="4"/>
      <c r="AZ2679" s="4"/>
      <c r="BA2679" s="4"/>
      <c r="BB2679" s="4"/>
      <c r="BC2679" s="4"/>
      <c r="BD2679" s="4"/>
      <c r="BE2679" s="4"/>
      <c r="BF2679" s="4"/>
      <c r="BG2679" s="4"/>
      <c r="BH2679" s="4"/>
      <c r="BI2679" s="4"/>
      <c r="BJ2679" s="243" t="str">
        <f t="shared" si="191"/>
        <v/>
      </c>
      <c r="BK2679" s="4"/>
      <c r="BL2679" s="4"/>
      <c r="BM2679" s="4"/>
      <c r="BN2679" s="4"/>
      <c r="BO2679" s="4"/>
      <c r="BP2679" s="4"/>
      <c r="BQ2679" s="4"/>
      <c r="BR2679" s="4"/>
      <c r="BS2679" s="4"/>
      <c r="BT2679" s="4"/>
      <c r="BU2679" s="4"/>
      <c r="BV2679" s="4"/>
      <c r="BW2679" s="4"/>
      <c r="BX2679" s="4"/>
      <c r="BY2679" s="4"/>
      <c r="BZ2679" s="4"/>
      <c r="CA2679" s="4"/>
      <c r="CB2679" s="4"/>
      <c r="CC2679" s="4"/>
      <c r="CD2679" s="4"/>
      <c r="CE2679" s="4"/>
      <c r="CF2679" s="4"/>
      <c r="CG2679" s="4"/>
      <c r="CH2679" s="4"/>
      <c r="CI2679" s="4"/>
      <c r="CJ2679" s="4"/>
      <c r="CK2679" s="4"/>
      <c r="CL2679" s="4"/>
      <c r="CM2679" s="4"/>
    </row>
    <row r="2680" ht="14.25" customHeight="1">
      <c r="A2680" s="1"/>
      <c r="B2680" s="103" t="str">
        <f t="shared" si="4"/>
        <v>Thêm</v>
      </c>
      <c r="C2680" s="4"/>
      <c r="D2680" s="4"/>
      <c r="E2680" s="4"/>
      <c r="F2680" s="4"/>
      <c r="G2680" s="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20"/>
      <c r="AE2680" s="4"/>
      <c r="AF2680" s="4"/>
      <c r="AG2680" s="4"/>
      <c r="AH2680" s="4"/>
      <c r="AI2680" s="4"/>
      <c r="AJ2680" s="4"/>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c r="BI2680" s="4"/>
      <c r="BJ2680" s="243" t="str">
        <f t="shared" si="191"/>
        <v/>
      </c>
      <c r="BK2680" s="4"/>
      <c r="BL2680" s="4"/>
      <c r="BM2680" s="4"/>
      <c r="BN2680" s="4"/>
      <c r="BO2680" s="4"/>
      <c r="BP2680" s="4"/>
      <c r="BQ2680" s="4"/>
      <c r="BR2680" s="4"/>
      <c r="BS2680" s="4"/>
      <c r="BT2680" s="4"/>
      <c r="BU2680" s="4"/>
      <c r="BV2680" s="4"/>
      <c r="BW2680" s="4"/>
      <c r="BX2680" s="4"/>
      <c r="BY2680" s="4"/>
      <c r="BZ2680" s="4"/>
      <c r="CA2680" s="4"/>
      <c r="CB2680" s="4"/>
      <c r="CC2680" s="4"/>
      <c r="CD2680" s="4"/>
      <c r="CE2680" s="4"/>
      <c r="CF2680" s="4"/>
      <c r="CG2680" s="4"/>
      <c r="CH2680" s="4"/>
      <c r="CI2680" s="4"/>
      <c r="CJ2680" s="4"/>
      <c r="CK2680" s="4"/>
      <c r="CL2680" s="4"/>
      <c r="CM2680" s="4"/>
    </row>
    <row r="2681" ht="14.25" customHeight="1">
      <c r="A2681" s="1"/>
      <c r="B2681" s="103" t="str">
        <f t="shared" si="4"/>
        <v>Thêm</v>
      </c>
      <c r="C2681" s="4"/>
      <c r="D2681" s="4"/>
      <c r="E2681" s="4"/>
      <c r="F2681" s="4"/>
      <c r="G2681" s="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20"/>
      <c r="AE2681" s="4"/>
      <c r="AF2681" s="4"/>
      <c r="AG2681" s="4"/>
      <c r="AH2681" s="4"/>
      <c r="AI2681" s="4"/>
      <c r="AJ2681" s="4"/>
      <c r="AK2681" s="4"/>
      <c r="AL2681" s="4"/>
      <c r="AM2681" s="4"/>
      <c r="AN2681" s="4"/>
      <c r="AO2681" s="4"/>
      <c r="AP2681" s="4"/>
      <c r="AQ2681" s="4"/>
      <c r="AR2681" s="4"/>
      <c r="AS2681" s="4"/>
      <c r="AT2681" s="4"/>
      <c r="AU2681" s="4"/>
      <c r="AV2681" s="4"/>
      <c r="AW2681" s="4"/>
      <c r="AX2681" s="4"/>
      <c r="AY2681" s="4"/>
      <c r="AZ2681" s="4"/>
      <c r="BA2681" s="4"/>
      <c r="BB2681" s="4"/>
      <c r="BC2681" s="4"/>
      <c r="BD2681" s="4"/>
      <c r="BE2681" s="4"/>
      <c r="BF2681" s="4"/>
      <c r="BG2681" s="4"/>
      <c r="BH2681" s="4"/>
      <c r="BI2681" s="4"/>
      <c r="BJ2681" s="243" t="str">
        <f t="shared" si="191"/>
        <v/>
      </c>
      <c r="BK2681" s="4"/>
      <c r="BL2681" s="4"/>
      <c r="BM2681" s="4"/>
      <c r="BN2681" s="4"/>
      <c r="BO2681" s="4"/>
      <c r="BP2681" s="4"/>
      <c r="BQ2681" s="4"/>
      <c r="BR2681" s="4"/>
      <c r="BS2681" s="4"/>
      <c r="BT2681" s="4"/>
      <c r="BU2681" s="4"/>
      <c r="BV2681" s="4"/>
      <c r="BW2681" s="4"/>
      <c r="BX2681" s="4"/>
      <c r="BY2681" s="4"/>
      <c r="BZ2681" s="4"/>
      <c r="CA2681" s="4"/>
      <c r="CB2681" s="4"/>
      <c r="CC2681" s="4"/>
      <c r="CD2681" s="4"/>
      <c r="CE2681" s="4"/>
      <c r="CF2681" s="4"/>
      <c r="CG2681" s="4"/>
      <c r="CH2681" s="4"/>
      <c r="CI2681" s="4"/>
      <c r="CJ2681" s="4"/>
      <c r="CK2681" s="4"/>
      <c r="CL2681" s="4"/>
      <c r="CM2681" s="4"/>
    </row>
    <row r="2682" ht="14.25" customHeight="1">
      <c r="A2682" s="1"/>
      <c r="B2682" s="103" t="str">
        <f t="shared" si="4"/>
        <v>Thêm</v>
      </c>
      <c r="C2682" s="4"/>
      <c r="D2682" s="4"/>
      <c r="E2682" s="4"/>
      <c r="F2682" s="4"/>
      <c r="G2682" s="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20"/>
      <c r="AE2682" s="4"/>
      <c r="AF2682" s="4"/>
      <c r="AG2682" s="4"/>
      <c r="AH2682" s="4"/>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4"/>
      <c r="BF2682" s="4"/>
      <c r="BG2682" s="4"/>
      <c r="BH2682" s="4"/>
      <c r="BI2682" s="4"/>
      <c r="BJ2682" s="243" t="str">
        <f t="shared" si="191"/>
        <v/>
      </c>
      <c r="BK2682" s="4"/>
      <c r="BL2682" s="4"/>
      <c r="BM2682" s="4"/>
      <c r="BN2682" s="4"/>
      <c r="BO2682" s="4"/>
      <c r="BP2682" s="4"/>
      <c r="BQ2682" s="4"/>
      <c r="BR2682" s="4"/>
      <c r="BS2682" s="4"/>
      <c r="BT2682" s="4"/>
      <c r="BU2682" s="4"/>
      <c r="BV2682" s="4"/>
      <c r="BW2682" s="4"/>
      <c r="BX2682" s="4"/>
      <c r="BY2682" s="4"/>
      <c r="BZ2682" s="4"/>
      <c r="CA2682" s="4"/>
      <c r="CB2682" s="4"/>
      <c r="CC2682" s="4"/>
      <c r="CD2682" s="4"/>
      <c r="CE2682" s="4"/>
      <c r="CF2682" s="4"/>
      <c r="CG2682" s="4"/>
      <c r="CH2682" s="4"/>
      <c r="CI2682" s="4"/>
      <c r="CJ2682" s="4"/>
      <c r="CK2682" s="4"/>
      <c r="CL2682" s="4"/>
      <c r="CM2682" s="4"/>
    </row>
    <row r="2683" ht="14.25" customHeight="1">
      <c r="A2683" s="1"/>
      <c r="B2683" s="103" t="str">
        <f t="shared" si="4"/>
        <v>Thêm</v>
      </c>
      <c r="C2683" s="4"/>
      <c r="D2683" s="4"/>
      <c r="E2683" s="4"/>
      <c r="F2683" s="4"/>
      <c r="G2683" s="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20"/>
      <c r="AE2683" s="4"/>
      <c r="AF2683" s="4"/>
      <c r="AG2683" s="4"/>
      <c r="AH2683" s="4"/>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4"/>
      <c r="BF2683" s="4"/>
      <c r="BG2683" s="4"/>
      <c r="BH2683" s="4"/>
      <c r="BI2683" s="4"/>
      <c r="BJ2683" s="243" t="str">
        <f t="shared" si="191"/>
        <v/>
      </c>
      <c r="BK2683" s="4"/>
      <c r="BL2683" s="4"/>
      <c r="BM2683" s="4"/>
      <c r="BN2683" s="4"/>
      <c r="BO2683" s="4"/>
      <c r="BP2683" s="4"/>
      <c r="BQ2683" s="4"/>
      <c r="BR2683" s="4"/>
      <c r="BS2683" s="4"/>
      <c r="BT2683" s="4"/>
      <c r="BU2683" s="4"/>
      <c r="BV2683" s="4"/>
      <c r="BW2683" s="4"/>
      <c r="BX2683" s="4"/>
      <c r="BY2683" s="4"/>
      <c r="BZ2683" s="4"/>
      <c r="CA2683" s="4"/>
      <c r="CB2683" s="4"/>
      <c r="CC2683" s="4"/>
      <c r="CD2683" s="4"/>
      <c r="CE2683" s="4"/>
      <c r="CF2683" s="4"/>
      <c r="CG2683" s="4"/>
      <c r="CH2683" s="4"/>
      <c r="CI2683" s="4"/>
      <c r="CJ2683" s="4"/>
      <c r="CK2683" s="4"/>
      <c r="CL2683" s="4"/>
      <c r="CM2683" s="4"/>
    </row>
    <row r="2684" ht="14.25" customHeight="1">
      <c r="A2684" s="1"/>
      <c r="B2684" s="103" t="str">
        <f t="shared" si="4"/>
        <v>Thêm</v>
      </c>
      <c r="C2684" s="4"/>
      <c r="D2684" s="4"/>
      <c r="E2684" s="4"/>
      <c r="F2684" s="4"/>
      <c r="G2684" s="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20"/>
      <c r="AE2684" s="4"/>
      <c r="AF2684" s="4"/>
      <c r="AG2684" s="4"/>
      <c r="AH2684" s="4"/>
      <c r="AI2684" s="4"/>
      <c r="AJ2684" s="4"/>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c r="BI2684" s="4"/>
      <c r="BJ2684" s="243" t="str">
        <f t="shared" si="191"/>
        <v/>
      </c>
      <c r="BK2684" s="4"/>
      <c r="BL2684" s="4"/>
      <c r="BM2684" s="4"/>
      <c r="BN2684" s="4"/>
      <c r="BO2684" s="4"/>
      <c r="BP2684" s="4"/>
      <c r="BQ2684" s="4"/>
      <c r="BR2684" s="4"/>
      <c r="BS2684" s="4"/>
      <c r="BT2684" s="4"/>
      <c r="BU2684" s="4"/>
      <c r="BV2684" s="4"/>
      <c r="BW2684" s="4"/>
      <c r="BX2684" s="4"/>
      <c r="BY2684" s="4"/>
      <c r="BZ2684" s="4"/>
      <c r="CA2684" s="4"/>
      <c r="CB2684" s="4"/>
      <c r="CC2684" s="4"/>
      <c r="CD2684" s="4"/>
      <c r="CE2684" s="4"/>
      <c r="CF2684" s="4"/>
      <c r="CG2684" s="4"/>
      <c r="CH2684" s="4"/>
      <c r="CI2684" s="4"/>
      <c r="CJ2684" s="4"/>
      <c r="CK2684" s="4"/>
      <c r="CL2684" s="4"/>
      <c r="CM2684" s="4"/>
    </row>
    <row r="2685" ht="14.25" customHeight="1">
      <c r="A2685" s="1"/>
      <c r="B2685" s="103" t="str">
        <f t="shared" si="4"/>
        <v>Thêm</v>
      </c>
      <c r="C2685" s="4"/>
      <c r="D2685" s="4"/>
      <c r="E2685" s="4"/>
      <c r="F2685" s="4"/>
      <c r="G2685" s="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20"/>
      <c r="AE2685" s="4"/>
      <c r="AF2685" s="4"/>
      <c r="AG2685" s="4"/>
      <c r="AH2685" s="4"/>
      <c r="AI2685" s="4"/>
      <c r="AJ2685" s="4"/>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c r="BI2685" s="4"/>
      <c r="BJ2685" s="243" t="str">
        <f t="shared" si="191"/>
        <v/>
      </c>
      <c r="BK2685" s="4"/>
      <c r="BL2685" s="4"/>
      <c r="BM2685" s="4"/>
      <c r="BN2685" s="4"/>
      <c r="BO2685" s="4"/>
      <c r="BP2685" s="4"/>
      <c r="BQ2685" s="4"/>
      <c r="BR2685" s="4"/>
      <c r="BS2685" s="4"/>
      <c r="BT2685" s="4"/>
      <c r="BU2685" s="4"/>
      <c r="BV2685" s="4"/>
      <c r="BW2685" s="4"/>
      <c r="BX2685" s="4"/>
      <c r="BY2685" s="4"/>
      <c r="BZ2685" s="4"/>
      <c r="CA2685" s="4"/>
      <c r="CB2685" s="4"/>
      <c r="CC2685" s="4"/>
      <c r="CD2685" s="4"/>
      <c r="CE2685" s="4"/>
      <c r="CF2685" s="4"/>
      <c r="CG2685" s="4"/>
      <c r="CH2685" s="4"/>
      <c r="CI2685" s="4"/>
      <c r="CJ2685" s="4"/>
      <c r="CK2685" s="4"/>
      <c r="CL2685" s="4"/>
      <c r="CM2685" s="4"/>
    </row>
    <row r="2686" ht="14.25" customHeight="1">
      <c r="A2686" s="1"/>
      <c r="B2686" s="103" t="str">
        <f t="shared" si="4"/>
        <v>Thêm</v>
      </c>
      <c r="C2686" s="4"/>
      <c r="D2686" s="4"/>
      <c r="E2686" s="4"/>
      <c r="F2686" s="4"/>
      <c r="G2686" s="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20"/>
      <c r="AE2686" s="4"/>
      <c r="AF2686" s="4"/>
      <c r="AG2686" s="4"/>
      <c r="AH2686" s="4"/>
      <c r="AI2686" s="4"/>
      <c r="AJ2686" s="4"/>
      <c r="AK2686" s="4"/>
      <c r="AL2686" s="4"/>
      <c r="AM2686" s="4"/>
      <c r="AN2686" s="4"/>
      <c r="AO2686" s="4"/>
      <c r="AP2686" s="4"/>
      <c r="AQ2686" s="4"/>
      <c r="AR2686" s="4"/>
      <c r="AS2686" s="4"/>
      <c r="AT2686" s="4"/>
      <c r="AU2686" s="4"/>
      <c r="AV2686" s="4"/>
      <c r="AW2686" s="4"/>
      <c r="AX2686" s="4"/>
      <c r="AY2686" s="4"/>
      <c r="AZ2686" s="4"/>
      <c r="BA2686" s="4"/>
      <c r="BB2686" s="4"/>
      <c r="BC2686" s="4"/>
      <c r="BD2686" s="4"/>
      <c r="BE2686" s="4"/>
      <c r="BF2686" s="4"/>
      <c r="BG2686" s="4"/>
      <c r="BH2686" s="4"/>
      <c r="BI2686" s="4"/>
      <c r="BJ2686" s="243" t="str">
        <f t="shared" si="191"/>
        <v/>
      </c>
      <c r="BK2686" s="4"/>
      <c r="BL2686" s="4"/>
      <c r="BM2686" s="4"/>
      <c r="BN2686" s="4"/>
      <c r="BO2686" s="4"/>
      <c r="BP2686" s="4"/>
      <c r="BQ2686" s="4"/>
      <c r="BR2686" s="4"/>
      <c r="BS2686" s="4"/>
      <c r="BT2686" s="4"/>
      <c r="BU2686" s="4"/>
      <c r="BV2686" s="4"/>
      <c r="BW2686" s="4"/>
      <c r="BX2686" s="4"/>
      <c r="BY2686" s="4"/>
      <c r="BZ2686" s="4"/>
      <c r="CA2686" s="4"/>
      <c r="CB2686" s="4"/>
      <c r="CC2686" s="4"/>
      <c r="CD2686" s="4"/>
      <c r="CE2686" s="4"/>
      <c r="CF2686" s="4"/>
      <c r="CG2686" s="4"/>
      <c r="CH2686" s="4"/>
      <c r="CI2686" s="4"/>
      <c r="CJ2686" s="4"/>
      <c r="CK2686" s="4"/>
      <c r="CL2686" s="4"/>
      <c r="CM2686" s="4"/>
    </row>
    <row r="2687" ht="14.25" customHeight="1">
      <c r="A2687" s="1"/>
      <c r="B2687" s="103" t="str">
        <f t="shared" si="4"/>
        <v>Thêm</v>
      </c>
      <c r="C2687" s="4"/>
      <c r="D2687" s="4"/>
      <c r="E2687" s="4"/>
      <c r="F2687" s="4"/>
      <c r="G2687" s="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20"/>
      <c r="AE2687" s="4"/>
      <c r="AF2687" s="4"/>
      <c r="AG2687" s="4"/>
      <c r="AH2687" s="4"/>
      <c r="AI2687" s="4"/>
      <c r="AJ2687" s="4"/>
      <c r="AK2687" s="4"/>
      <c r="AL2687" s="4"/>
      <c r="AM2687" s="4"/>
      <c r="AN2687" s="4"/>
      <c r="AO2687" s="4"/>
      <c r="AP2687" s="4"/>
      <c r="AQ2687" s="4"/>
      <c r="AR2687" s="4"/>
      <c r="AS2687" s="4"/>
      <c r="AT2687" s="4"/>
      <c r="AU2687" s="4"/>
      <c r="AV2687" s="4"/>
      <c r="AW2687" s="4"/>
      <c r="AX2687" s="4"/>
      <c r="AY2687" s="4"/>
      <c r="AZ2687" s="4"/>
      <c r="BA2687" s="4"/>
      <c r="BB2687" s="4"/>
      <c r="BC2687" s="4"/>
      <c r="BD2687" s="4"/>
      <c r="BE2687" s="4"/>
      <c r="BF2687" s="4"/>
      <c r="BG2687" s="4"/>
      <c r="BH2687" s="4"/>
      <c r="BI2687" s="4"/>
      <c r="BJ2687" s="243" t="str">
        <f t="shared" si="191"/>
        <v/>
      </c>
      <c r="BK2687" s="4"/>
      <c r="BL2687" s="4"/>
      <c r="BM2687" s="4"/>
      <c r="BN2687" s="4"/>
      <c r="BO2687" s="4"/>
      <c r="BP2687" s="4"/>
      <c r="BQ2687" s="4"/>
      <c r="BR2687" s="4"/>
      <c r="BS2687" s="4"/>
      <c r="BT2687" s="4"/>
      <c r="BU2687" s="4"/>
      <c r="BV2687" s="4"/>
      <c r="BW2687" s="4"/>
      <c r="BX2687" s="4"/>
      <c r="BY2687" s="4"/>
      <c r="BZ2687" s="4"/>
      <c r="CA2687" s="4"/>
      <c r="CB2687" s="4"/>
      <c r="CC2687" s="4"/>
      <c r="CD2687" s="4"/>
      <c r="CE2687" s="4"/>
      <c r="CF2687" s="4"/>
      <c r="CG2687" s="4"/>
      <c r="CH2687" s="4"/>
      <c r="CI2687" s="4"/>
      <c r="CJ2687" s="4"/>
      <c r="CK2687" s="4"/>
      <c r="CL2687" s="4"/>
      <c r="CM2687" s="4"/>
    </row>
    <row r="2688" ht="14.25" customHeight="1">
      <c r="A2688" s="1"/>
      <c r="B2688" s="103" t="str">
        <f t="shared" si="4"/>
        <v>Thêm</v>
      </c>
      <c r="C2688" s="4"/>
      <c r="D2688" s="4"/>
      <c r="E2688" s="4"/>
      <c r="F2688" s="4"/>
      <c r="G2688" s="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20"/>
      <c r="AE2688" s="4"/>
      <c r="AF2688" s="4"/>
      <c r="AG2688" s="4"/>
      <c r="AH2688" s="4"/>
      <c r="AI2688" s="4"/>
      <c r="AJ2688" s="4"/>
      <c r="AK2688" s="4"/>
      <c r="AL2688" s="4"/>
      <c r="AM2688" s="4"/>
      <c r="AN2688" s="4"/>
      <c r="AO2688" s="4"/>
      <c r="AP2688" s="4"/>
      <c r="AQ2688" s="4"/>
      <c r="AR2688" s="4"/>
      <c r="AS2688" s="4"/>
      <c r="AT2688" s="4"/>
      <c r="AU2688" s="4"/>
      <c r="AV2688" s="4"/>
      <c r="AW2688" s="4"/>
      <c r="AX2688" s="4"/>
      <c r="AY2688" s="4"/>
      <c r="AZ2688" s="4"/>
      <c r="BA2688" s="4"/>
      <c r="BB2688" s="4"/>
      <c r="BC2688" s="4"/>
      <c r="BD2688" s="4"/>
      <c r="BE2688" s="4"/>
      <c r="BF2688" s="4"/>
      <c r="BG2688" s="4"/>
      <c r="BH2688" s="4"/>
      <c r="BI2688" s="4"/>
      <c r="BJ2688" s="243" t="str">
        <f t="shared" si="191"/>
        <v/>
      </c>
      <c r="BK2688" s="4"/>
      <c r="BL2688" s="4"/>
      <c r="BM2688" s="4"/>
      <c r="BN2688" s="4"/>
      <c r="BO2688" s="4"/>
      <c r="BP2688" s="4"/>
      <c r="BQ2688" s="4"/>
      <c r="BR2688" s="4"/>
      <c r="BS2688" s="4"/>
      <c r="BT2688" s="4"/>
      <c r="BU2688" s="4"/>
      <c r="BV2688" s="4"/>
      <c r="BW2688" s="4"/>
      <c r="BX2688" s="4"/>
      <c r="BY2688" s="4"/>
      <c r="BZ2688" s="4"/>
      <c r="CA2688" s="4"/>
      <c r="CB2688" s="4"/>
      <c r="CC2688" s="4"/>
      <c r="CD2688" s="4"/>
      <c r="CE2688" s="4"/>
      <c r="CF2688" s="4"/>
      <c r="CG2688" s="4"/>
      <c r="CH2688" s="4"/>
      <c r="CI2688" s="4"/>
      <c r="CJ2688" s="4"/>
      <c r="CK2688" s="4"/>
      <c r="CL2688" s="4"/>
      <c r="CM2688" s="4"/>
    </row>
    <row r="2689" ht="14.25" customHeight="1">
      <c r="A2689" s="1"/>
      <c r="B2689" s="103" t="str">
        <f t="shared" si="4"/>
        <v>Thêm</v>
      </c>
      <c r="C2689" s="4"/>
      <c r="D2689" s="4"/>
      <c r="E2689" s="4"/>
      <c r="F2689" s="4"/>
      <c r="G2689" s="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20"/>
      <c r="AE2689" s="4"/>
      <c r="AF2689" s="4"/>
      <c r="AG2689" s="4"/>
      <c r="AH2689" s="4"/>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4"/>
      <c r="BH2689" s="4"/>
      <c r="BI2689" s="4"/>
      <c r="BJ2689" s="243" t="str">
        <f t="shared" si="191"/>
        <v/>
      </c>
      <c r="BK2689" s="4"/>
      <c r="BL2689" s="4"/>
      <c r="BM2689" s="4"/>
      <c r="BN2689" s="4"/>
      <c r="BO2689" s="4"/>
      <c r="BP2689" s="4"/>
      <c r="BQ2689" s="4"/>
      <c r="BR2689" s="4"/>
      <c r="BS2689" s="4"/>
      <c r="BT2689" s="4"/>
      <c r="BU2689" s="4"/>
      <c r="BV2689" s="4"/>
      <c r="BW2689" s="4"/>
      <c r="BX2689" s="4"/>
      <c r="BY2689" s="4"/>
      <c r="BZ2689" s="4"/>
      <c r="CA2689" s="4"/>
      <c r="CB2689" s="4"/>
      <c r="CC2689" s="4"/>
      <c r="CD2689" s="4"/>
      <c r="CE2689" s="4"/>
      <c r="CF2689" s="4"/>
      <c r="CG2689" s="4"/>
      <c r="CH2689" s="4"/>
      <c r="CI2689" s="4"/>
      <c r="CJ2689" s="4"/>
      <c r="CK2689" s="4"/>
      <c r="CL2689" s="4"/>
      <c r="CM2689" s="4"/>
    </row>
    <row r="2690" ht="14.25" customHeight="1">
      <c r="A2690" s="1"/>
      <c r="B2690" s="103" t="str">
        <f t="shared" si="4"/>
        <v>Thêm</v>
      </c>
      <c r="C2690" s="4"/>
      <c r="D2690" s="4"/>
      <c r="E2690" s="4"/>
      <c r="F2690" s="4"/>
      <c r="G2690" s="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20"/>
      <c r="AE2690" s="4"/>
      <c r="AF2690" s="4"/>
      <c r="AG2690" s="4"/>
      <c r="AH2690" s="4"/>
      <c r="AI2690" s="4"/>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c r="BI2690" s="4"/>
      <c r="BJ2690" s="243" t="str">
        <f t="shared" si="191"/>
        <v/>
      </c>
      <c r="BK2690" s="4"/>
      <c r="BL2690" s="4"/>
      <c r="BM2690" s="4"/>
      <c r="BN2690" s="4"/>
      <c r="BO2690" s="4"/>
      <c r="BP2690" s="4"/>
      <c r="BQ2690" s="4"/>
      <c r="BR2690" s="4"/>
      <c r="BS2690" s="4"/>
      <c r="BT2690" s="4"/>
      <c r="BU2690" s="4"/>
      <c r="BV2690" s="4"/>
      <c r="BW2690" s="4"/>
      <c r="BX2690" s="4"/>
      <c r="BY2690" s="4"/>
      <c r="BZ2690" s="4"/>
      <c r="CA2690" s="4"/>
      <c r="CB2690" s="4"/>
      <c r="CC2690" s="4"/>
      <c r="CD2690" s="4"/>
      <c r="CE2690" s="4"/>
      <c r="CF2690" s="4"/>
      <c r="CG2690" s="4"/>
      <c r="CH2690" s="4"/>
      <c r="CI2690" s="4"/>
      <c r="CJ2690" s="4"/>
      <c r="CK2690" s="4"/>
      <c r="CL2690" s="4"/>
      <c r="CM2690" s="4"/>
    </row>
    <row r="2691" ht="14.25" customHeight="1">
      <c r="A2691" s="1"/>
      <c r="B2691" s="103" t="str">
        <f t="shared" si="4"/>
        <v>Thêm</v>
      </c>
      <c r="C2691" s="4"/>
      <c r="D2691" s="4"/>
      <c r="E2691" s="4"/>
      <c r="F2691" s="4"/>
      <c r="G2691" s="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20"/>
      <c r="AE2691" s="4"/>
      <c r="AF2691" s="4"/>
      <c r="AG2691" s="4"/>
      <c r="AH2691" s="4"/>
      <c r="AI2691" s="4"/>
      <c r="AJ2691" s="4"/>
      <c r="AK2691" s="4"/>
      <c r="AL2691" s="4"/>
      <c r="AM2691" s="4"/>
      <c r="AN2691" s="4"/>
      <c r="AO2691" s="4"/>
      <c r="AP2691" s="4"/>
      <c r="AQ2691" s="4"/>
      <c r="AR2691" s="4"/>
      <c r="AS2691" s="4"/>
      <c r="AT2691" s="4"/>
      <c r="AU2691" s="4"/>
      <c r="AV2691" s="4"/>
      <c r="AW2691" s="4"/>
      <c r="AX2691" s="4"/>
      <c r="AY2691" s="4"/>
      <c r="AZ2691" s="4"/>
      <c r="BA2691" s="4"/>
      <c r="BB2691" s="4"/>
      <c r="BC2691" s="4"/>
      <c r="BD2691" s="4"/>
      <c r="BE2691" s="4"/>
      <c r="BF2691" s="4"/>
      <c r="BG2691" s="4"/>
      <c r="BH2691" s="4"/>
      <c r="BI2691" s="4"/>
      <c r="BJ2691" s="243" t="str">
        <f t="shared" si="191"/>
        <v/>
      </c>
      <c r="BK2691" s="4"/>
      <c r="BL2691" s="4"/>
      <c r="BM2691" s="4"/>
      <c r="BN2691" s="4"/>
      <c r="BO2691" s="4"/>
      <c r="BP2691" s="4"/>
      <c r="BQ2691" s="4"/>
      <c r="BR2691" s="4"/>
      <c r="BS2691" s="4"/>
      <c r="BT2691" s="4"/>
      <c r="BU2691" s="4"/>
      <c r="BV2691" s="4"/>
      <c r="BW2691" s="4"/>
      <c r="BX2691" s="4"/>
      <c r="BY2691" s="4"/>
      <c r="BZ2691" s="4"/>
      <c r="CA2691" s="4"/>
      <c r="CB2691" s="4"/>
      <c r="CC2691" s="4"/>
      <c r="CD2691" s="4"/>
      <c r="CE2691" s="4"/>
      <c r="CF2691" s="4"/>
      <c r="CG2691" s="4"/>
      <c r="CH2691" s="4"/>
      <c r="CI2691" s="4"/>
      <c r="CJ2691" s="4"/>
      <c r="CK2691" s="4"/>
      <c r="CL2691" s="4"/>
      <c r="CM2691" s="4"/>
    </row>
    <row r="2692" ht="14.25" customHeight="1">
      <c r="A2692" s="1"/>
      <c r="B2692" s="103" t="str">
        <f t="shared" si="4"/>
        <v>Thêm</v>
      </c>
      <c r="C2692" s="4"/>
      <c r="D2692" s="4"/>
      <c r="E2692" s="4"/>
      <c r="F2692" s="4"/>
      <c r="G2692" s="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20"/>
      <c r="AE2692" s="4"/>
      <c r="AF2692" s="4"/>
      <c r="AG2692" s="4"/>
      <c r="AH2692" s="4"/>
      <c r="AI2692" s="4"/>
      <c r="AJ2692" s="4"/>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c r="BI2692" s="4"/>
      <c r="BJ2692" s="243" t="str">
        <f t="shared" si="191"/>
        <v/>
      </c>
      <c r="BK2692" s="4"/>
      <c r="BL2692" s="4"/>
      <c r="BM2692" s="4"/>
      <c r="BN2692" s="4"/>
      <c r="BO2692" s="4"/>
      <c r="BP2692" s="4"/>
      <c r="BQ2692" s="4"/>
      <c r="BR2692" s="4"/>
      <c r="BS2692" s="4"/>
      <c r="BT2692" s="4"/>
      <c r="BU2692" s="4"/>
      <c r="BV2692" s="4"/>
      <c r="BW2692" s="4"/>
      <c r="BX2692" s="4"/>
      <c r="BY2692" s="4"/>
      <c r="BZ2692" s="4"/>
      <c r="CA2692" s="4"/>
      <c r="CB2692" s="4"/>
      <c r="CC2692" s="4"/>
      <c r="CD2692" s="4"/>
      <c r="CE2692" s="4"/>
      <c r="CF2692" s="4"/>
      <c r="CG2692" s="4"/>
      <c r="CH2692" s="4"/>
      <c r="CI2692" s="4"/>
      <c r="CJ2692" s="4"/>
      <c r="CK2692" s="4"/>
      <c r="CL2692" s="4"/>
      <c r="CM2692" s="4"/>
    </row>
    <row r="2693" ht="14.25" customHeight="1">
      <c r="A2693" s="1"/>
      <c r="B2693" s="103" t="str">
        <f t="shared" si="4"/>
        <v>Thêm</v>
      </c>
      <c r="C2693" s="4"/>
      <c r="D2693" s="4"/>
      <c r="E2693" s="4"/>
      <c r="F2693" s="4"/>
      <c r="G2693" s="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20"/>
      <c r="AE2693" s="4"/>
      <c r="AF2693" s="4"/>
      <c r="AG2693" s="4"/>
      <c r="AH2693" s="4"/>
      <c r="AI2693" s="4"/>
      <c r="AJ2693" s="4"/>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c r="BI2693" s="4"/>
      <c r="BJ2693" s="243" t="str">
        <f t="shared" si="191"/>
        <v/>
      </c>
      <c r="BK2693" s="4"/>
      <c r="BL2693" s="4"/>
      <c r="BM2693" s="4"/>
      <c r="BN2693" s="4"/>
      <c r="BO2693" s="4"/>
      <c r="BP2693" s="4"/>
      <c r="BQ2693" s="4"/>
      <c r="BR2693" s="4"/>
      <c r="BS2693" s="4"/>
      <c r="BT2693" s="4"/>
      <c r="BU2693" s="4"/>
      <c r="BV2693" s="4"/>
      <c r="BW2693" s="4"/>
      <c r="BX2693" s="4"/>
      <c r="BY2693" s="4"/>
      <c r="BZ2693" s="4"/>
      <c r="CA2693" s="4"/>
      <c r="CB2693" s="4"/>
      <c r="CC2693" s="4"/>
      <c r="CD2693" s="4"/>
      <c r="CE2693" s="4"/>
      <c r="CF2693" s="4"/>
      <c r="CG2693" s="4"/>
      <c r="CH2693" s="4"/>
      <c r="CI2693" s="4"/>
      <c r="CJ2693" s="4"/>
      <c r="CK2693" s="4"/>
      <c r="CL2693" s="4"/>
      <c r="CM2693" s="4"/>
    </row>
    <row r="2694" ht="14.25" customHeight="1">
      <c r="A2694" s="1"/>
      <c r="B2694" s="103" t="str">
        <f t="shared" si="4"/>
        <v>Thêm</v>
      </c>
      <c r="C2694" s="4"/>
      <c r="D2694" s="4"/>
      <c r="E2694" s="4"/>
      <c r="F2694" s="4"/>
      <c r="G2694" s="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20"/>
      <c r="AE2694" s="4"/>
      <c r="AF2694" s="4"/>
      <c r="AG2694" s="4"/>
      <c r="AH2694" s="4"/>
      <c r="AI2694" s="4"/>
      <c r="AJ2694" s="4"/>
      <c r="AK2694" s="4"/>
      <c r="AL2694" s="4"/>
      <c r="AM2694" s="4"/>
      <c r="AN2694" s="4"/>
      <c r="AO2694" s="4"/>
      <c r="AP2694" s="4"/>
      <c r="AQ2694" s="4"/>
      <c r="AR2694" s="4"/>
      <c r="AS2694" s="4"/>
      <c r="AT2694" s="4"/>
      <c r="AU2694" s="4"/>
      <c r="AV2694" s="4"/>
      <c r="AW2694" s="4"/>
      <c r="AX2694" s="4"/>
      <c r="AY2694" s="4"/>
      <c r="AZ2694" s="4"/>
      <c r="BA2694" s="4"/>
      <c r="BB2694" s="4"/>
      <c r="BC2694" s="4"/>
      <c r="BD2694" s="4"/>
      <c r="BE2694" s="4"/>
      <c r="BF2694" s="4"/>
      <c r="BG2694" s="4"/>
      <c r="BH2694" s="4"/>
      <c r="BI2694" s="4"/>
      <c r="BJ2694" s="243" t="str">
        <f t="shared" si="191"/>
        <v/>
      </c>
      <c r="BK2694" s="4"/>
      <c r="BL2694" s="4"/>
      <c r="BM2694" s="4"/>
      <c r="BN2694" s="4"/>
      <c r="BO2694" s="4"/>
      <c r="BP2694" s="4"/>
      <c r="BQ2694" s="4"/>
      <c r="BR2694" s="4"/>
      <c r="BS2694" s="4"/>
      <c r="BT2694" s="4"/>
      <c r="BU2694" s="4"/>
      <c r="BV2694" s="4"/>
      <c r="BW2694" s="4"/>
      <c r="BX2694" s="4"/>
      <c r="BY2694" s="4"/>
      <c r="BZ2694" s="4"/>
      <c r="CA2694" s="4"/>
      <c r="CB2694" s="4"/>
      <c r="CC2694" s="4"/>
      <c r="CD2694" s="4"/>
      <c r="CE2694" s="4"/>
      <c r="CF2694" s="4"/>
      <c r="CG2694" s="4"/>
      <c r="CH2694" s="4"/>
      <c r="CI2694" s="4"/>
      <c r="CJ2694" s="4"/>
      <c r="CK2694" s="4"/>
      <c r="CL2694" s="4"/>
      <c r="CM2694" s="4"/>
    </row>
    <row r="2695" ht="14.25" customHeight="1">
      <c r="A2695" s="1"/>
      <c r="B2695" s="103" t="str">
        <f t="shared" si="4"/>
        <v>Thêm</v>
      </c>
      <c r="C2695" s="4"/>
      <c r="D2695" s="4"/>
      <c r="E2695" s="4"/>
      <c r="F2695" s="4"/>
      <c r="G2695" s="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20"/>
      <c r="AE2695" s="4"/>
      <c r="AF2695" s="4"/>
      <c r="AG2695" s="4"/>
      <c r="AH2695" s="4"/>
      <c r="AI2695" s="4"/>
      <c r="AJ2695" s="4"/>
      <c r="AK2695" s="4"/>
      <c r="AL2695" s="4"/>
      <c r="AM2695" s="4"/>
      <c r="AN2695" s="4"/>
      <c r="AO2695" s="4"/>
      <c r="AP2695" s="4"/>
      <c r="AQ2695" s="4"/>
      <c r="AR2695" s="4"/>
      <c r="AS2695" s="4"/>
      <c r="AT2695" s="4"/>
      <c r="AU2695" s="4"/>
      <c r="AV2695" s="4"/>
      <c r="AW2695" s="4"/>
      <c r="AX2695" s="4"/>
      <c r="AY2695" s="4"/>
      <c r="AZ2695" s="4"/>
      <c r="BA2695" s="4"/>
      <c r="BB2695" s="4"/>
      <c r="BC2695" s="4"/>
      <c r="BD2695" s="4"/>
      <c r="BE2695" s="4"/>
      <c r="BF2695" s="4"/>
      <c r="BG2695" s="4"/>
      <c r="BH2695" s="4"/>
      <c r="BI2695" s="4"/>
      <c r="BJ2695" s="243" t="str">
        <f t="shared" si="191"/>
        <v/>
      </c>
      <c r="BK2695" s="4"/>
      <c r="BL2695" s="4"/>
      <c r="BM2695" s="4"/>
      <c r="BN2695" s="4"/>
      <c r="BO2695" s="4"/>
      <c r="BP2695" s="4"/>
      <c r="BQ2695" s="4"/>
      <c r="BR2695" s="4"/>
      <c r="BS2695" s="4"/>
      <c r="BT2695" s="4"/>
      <c r="BU2695" s="4"/>
      <c r="BV2695" s="4"/>
      <c r="BW2695" s="4"/>
      <c r="BX2695" s="4"/>
      <c r="BY2695" s="4"/>
      <c r="BZ2695" s="4"/>
      <c r="CA2695" s="4"/>
      <c r="CB2695" s="4"/>
      <c r="CC2695" s="4"/>
      <c r="CD2695" s="4"/>
      <c r="CE2695" s="4"/>
      <c r="CF2695" s="4"/>
      <c r="CG2695" s="4"/>
      <c r="CH2695" s="4"/>
      <c r="CI2695" s="4"/>
      <c r="CJ2695" s="4"/>
      <c r="CK2695" s="4"/>
      <c r="CL2695" s="4"/>
      <c r="CM2695" s="4"/>
    </row>
    <row r="2696" ht="14.25" customHeight="1">
      <c r="A2696" s="1"/>
      <c r="B2696" s="103" t="str">
        <f t="shared" si="4"/>
        <v>Thêm</v>
      </c>
      <c r="C2696" s="4"/>
      <c r="D2696" s="4"/>
      <c r="E2696" s="4"/>
      <c r="F2696" s="4"/>
      <c r="G2696" s="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20"/>
      <c r="AE2696" s="4"/>
      <c r="AF2696" s="4"/>
      <c r="AG2696" s="4"/>
      <c r="AH2696" s="4"/>
      <c r="AI2696" s="4"/>
      <c r="AJ2696" s="4"/>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c r="BI2696" s="4"/>
      <c r="BJ2696" s="243" t="str">
        <f t="shared" si="191"/>
        <v/>
      </c>
      <c r="BK2696" s="4"/>
      <c r="BL2696" s="4"/>
      <c r="BM2696" s="4"/>
      <c r="BN2696" s="4"/>
      <c r="BO2696" s="4"/>
      <c r="BP2696" s="4"/>
      <c r="BQ2696" s="4"/>
      <c r="BR2696" s="4"/>
      <c r="BS2696" s="4"/>
      <c r="BT2696" s="4"/>
      <c r="BU2696" s="4"/>
      <c r="BV2696" s="4"/>
      <c r="BW2696" s="4"/>
      <c r="BX2696" s="4"/>
      <c r="BY2696" s="4"/>
      <c r="BZ2696" s="4"/>
      <c r="CA2696" s="4"/>
      <c r="CB2696" s="4"/>
      <c r="CC2696" s="4"/>
      <c r="CD2696" s="4"/>
      <c r="CE2696" s="4"/>
      <c r="CF2696" s="4"/>
      <c r="CG2696" s="4"/>
      <c r="CH2696" s="4"/>
      <c r="CI2696" s="4"/>
      <c r="CJ2696" s="4"/>
      <c r="CK2696" s="4"/>
      <c r="CL2696" s="4"/>
      <c r="CM2696" s="4"/>
    </row>
    <row r="2697" ht="14.25" customHeight="1">
      <c r="A2697" s="1"/>
      <c r="B2697" s="103" t="str">
        <f t="shared" si="4"/>
        <v>Thêm</v>
      </c>
      <c r="C2697" s="4"/>
      <c r="D2697" s="4"/>
      <c r="E2697" s="4"/>
      <c r="F2697" s="4"/>
      <c r="G2697" s="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20"/>
      <c r="AE2697" s="4"/>
      <c r="AF2697" s="4"/>
      <c r="AG2697" s="4"/>
      <c r="AH2697" s="4"/>
      <c r="AI2697" s="4"/>
      <c r="AJ2697" s="4"/>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c r="BI2697" s="4"/>
      <c r="BJ2697" s="243" t="str">
        <f t="shared" si="191"/>
        <v/>
      </c>
      <c r="BK2697" s="4"/>
      <c r="BL2697" s="4"/>
      <c r="BM2697" s="4"/>
      <c r="BN2697" s="4"/>
      <c r="BO2697" s="4"/>
      <c r="BP2697" s="4"/>
      <c r="BQ2697" s="4"/>
      <c r="BR2697" s="4"/>
      <c r="BS2697" s="4"/>
      <c r="BT2697" s="4"/>
      <c r="BU2697" s="4"/>
      <c r="BV2697" s="4"/>
      <c r="BW2697" s="4"/>
      <c r="BX2697" s="4"/>
      <c r="BY2697" s="4"/>
      <c r="BZ2697" s="4"/>
      <c r="CA2697" s="4"/>
      <c r="CB2697" s="4"/>
      <c r="CC2697" s="4"/>
      <c r="CD2697" s="4"/>
      <c r="CE2697" s="4"/>
      <c r="CF2697" s="4"/>
      <c r="CG2697" s="4"/>
      <c r="CH2697" s="4"/>
      <c r="CI2697" s="4"/>
      <c r="CJ2697" s="4"/>
      <c r="CK2697" s="4"/>
      <c r="CL2697" s="4"/>
      <c r="CM2697" s="4"/>
    </row>
    <row r="2698" ht="14.25" customHeight="1">
      <c r="A2698" s="1"/>
      <c r="B2698" s="103" t="str">
        <f t="shared" si="4"/>
        <v>Thêm</v>
      </c>
      <c r="C2698" s="4"/>
      <c r="D2698" s="4"/>
      <c r="E2698" s="4"/>
      <c r="F2698" s="4"/>
      <c r="G2698" s="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20"/>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243" t="str">
        <f t="shared" si="191"/>
        <v/>
      </c>
      <c r="BK2698" s="4"/>
      <c r="BL2698" s="4"/>
      <c r="BM2698" s="4"/>
      <c r="BN2698" s="4"/>
      <c r="BO2698" s="4"/>
      <c r="BP2698" s="4"/>
      <c r="BQ2698" s="4"/>
      <c r="BR2698" s="4"/>
      <c r="BS2698" s="4"/>
      <c r="BT2698" s="4"/>
      <c r="BU2698" s="4"/>
      <c r="BV2698" s="4"/>
      <c r="BW2698" s="4"/>
      <c r="BX2698" s="4"/>
      <c r="BY2698" s="4"/>
      <c r="BZ2698" s="4"/>
      <c r="CA2698" s="4"/>
      <c r="CB2698" s="4"/>
      <c r="CC2698" s="4"/>
      <c r="CD2698" s="4"/>
      <c r="CE2698" s="4"/>
      <c r="CF2698" s="4"/>
      <c r="CG2698" s="4"/>
      <c r="CH2698" s="4"/>
      <c r="CI2698" s="4"/>
      <c r="CJ2698" s="4"/>
      <c r="CK2698" s="4"/>
      <c r="CL2698" s="4"/>
      <c r="CM2698" s="4"/>
    </row>
    <row r="2699" ht="14.25" customHeight="1">
      <c r="A2699" s="1"/>
      <c r="B2699" s="103" t="str">
        <f t="shared" si="4"/>
        <v>Thêm</v>
      </c>
      <c r="C2699" s="4"/>
      <c r="D2699" s="4"/>
      <c r="E2699" s="4"/>
      <c r="F2699" s="4"/>
      <c r="G2699" s="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20"/>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243" t="str">
        <f t="shared" si="191"/>
        <v/>
      </c>
      <c r="BK2699" s="4"/>
      <c r="BL2699" s="4"/>
      <c r="BM2699" s="4"/>
      <c r="BN2699" s="4"/>
      <c r="BO2699" s="4"/>
      <c r="BP2699" s="4"/>
      <c r="BQ2699" s="4"/>
      <c r="BR2699" s="4"/>
      <c r="BS2699" s="4"/>
      <c r="BT2699" s="4"/>
      <c r="BU2699" s="4"/>
      <c r="BV2699" s="4"/>
      <c r="BW2699" s="4"/>
      <c r="BX2699" s="4"/>
      <c r="BY2699" s="4"/>
      <c r="BZ2699" s="4"/>
      <c r="CA2699" s="4"/>
      <c r="CB2699" s="4"/>
      <c r="CC2699" s="4"/>
      <c r="CD2699" s="4"/>
      <c r="CE2699" s="4"/>
      <c r="CF2699" s="4"/>
      <c r="CG2699" s="4"/>
      <c r="CH2699" s="4"/>
      <c r="CI2699" s="4"/>
      <c r="CJ2699" s="4"/>
      <c r="CK2699" s="4"/>
      <c r="CL2699" s="4"/>
      <c r="CM2699" s="4"/>
    </row>
    <row r="2700" ht="14.25" customHeight="1">
      <c r="A2700" s="1"/>
      <c r="B2700" s="103" t="str">
        <f t="shared" si="4"/>
        <v>Thêm</v>
      </c>
      <c r="C2700" s="4"/>
      <c r="D2700" s="4"/>
      <c r="E2700" s="4"/>
      <c r="F2700" s="4"/>
      <c r="G2700" s="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20"/>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c r="BI2700" s="4"/>
      <c r="BJ2700" s="243" t="str">
        <f t="shared" si="191"/>
        <v/>
      </c>
      <c r="BK2700" s="4"/>
      <c r="BL2700" s="4"/>
      <c r="BM2700" s="4"/>
      <c r="BN2700" s="4"/>
      <c r="BO2700" s="4"/>
      <c r="BP2700" s="4"/>
      <c r="BQ2700" s="4"/>
      <c r="BR2700" s="4"/>
      <c r="BS2700" s="4"/>
      <c r="BT2700" s="4"/>
      <c r="BU2700" s="4"/>
      <c r="BV2700" s="4"/>
      <c r="BW2700" s="4"/>
      <c r="BX2700" s="4"/>
      <c r="BY2700" s="4"/>
      <c r="BZ2700" s="4"/>
      <c r="CA2700" s="4"/>
      <c r="CB2700" s="4"/>
      <c r="CC2700" s="4"/>
      <c r="CD2700" s="4"/>
      <c r="CE2700" s="4"/>
      <c r="CF2700" s="4"/>
      <c r="CG2700" s="4"/>
      <c r="CH2700" s="4"/>
      <c r="CI2700" s="4"/>
      <c r="CJ2700" s="4"/>
      <c r="CK2700" s="4"/>
      <c r="CL2700" s="4"/>
      <c r="CM2700" s="4"/>
    </row>
    <row r="2701" ht="14.25" customHeight="1">
      <c r="A2701" s="1"/>
      <c r="B2701" s="103" t="str">
        <f t="shared" si="4"/>
        <v>Thêm</v>
      </c>
      <c r="C2701" s="4"/>
      <c r="D2701" s="4"/>
      <c r="E2701" s="4"/>
      <c r="F2701" s="4"/>
      <c r="G2701" s="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20"/>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243" t="str">
        <f t="shared" si="191"/>
        <v/>
      </c>
      <c r="BK2701" s="4"/>
      <c r="BL2701" s="4"/>
      <c r="BM2701" s="4"/>
      <c r="BN2701" s="4"/>
      <c r="BO2701" s="4"/>
      <c r="BP2701" s="4"/>
      <c r="BQ2701" s="4"/>
      <c r="BR2701" s="4"/>
      <c r="BS2701" s="4"/>
      <c r="BT2701" s="4"/>
      <c r="BU2701" s="4"/>
      <c r="BV2701" s="4"/>
      <c r="BW2701" s="4"/>
      <c r="BX2701" s="4"/>
      <c r="BY2701" s="4"/>
      <c r="BZ2701" s="4"/>
      <c r="CA2701" s="4"/>
      <c r="CB2701" s="4"/>
      <c r="CC2701" s="4"/>
      <c r="CD2701" s="4"/>
      <c r="CE2701" s="4"/>
      <c r="CF2701" s="4"/>
      <c r="CG2701" s="4"/>
      <c r="CH2701" s="4"/>
      <c r="CI2701" s="4"/>
      <c r="CJ2701" s="4"/>
      <c r="CK2701" s="4"/>
      <c r="CL2701" s="4"/>
      <c r="CM2701" s="4"/>
    </row>
    <row r="2702" ht="14.25" customHeight="1">
      <c r="A2702" s="1"/>
      <c r="B2702" s="103" t="str">
        <f t="shared" si="4"/>
        <v>Thêm</v>
      </c>
      <c r="C2702" s="4"/>
      <c r="D2702" s="4"/>
      <c r="E2702" s="4"/>
      <c r="F2702" s="4"/>
      <c r="G2702" s="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20"/>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c r="BI2702" s="4"/>
      <c r="BJ2702" s="243" t="str">
        <f t="shared" si="191"/>
        <v/>
      </c>
      <c r="BK2702" s="4"/>
      <c r="BL2702" s="4"/>
      <c r="BM2702" s="4"/>
      <c r="BN2702" s="4"/>
      <c r="BO2702" s="4"/>
      <c r="BP2702" s="4"/>
      <c r="BQ2702" s="4"/>
      <c r="BR2702" s="4"/>
      <c r="BS2702" s="4"/>
      <c r="BT2702" s="4"/>
      <c r="BU2702" s="4"/>
      <c r="BV2702" s="4"/>
      <c r="BW2702" s="4"/>
      <c r="BX2702" s="4"/>
      <c r="BY2702" s="4"/>
      <c r="BZ2702" s="4"/>
      <c r="CA2702" s="4"/>
      <c r="CB2702" s="4"/>
      <c r="CC2702" s="4"/>
      <c r="CD2702" s="4"/>
      <c r="CE2702" s="4"/>
      <c r="CF2702" s="4"/>
      <c r="CG2702" s="4"/>
      <c r="CH2702" s="4"/>
      <c r="CI2702" s="4"/>
      <c r="CJ2702" s="4"/>
      <c r="CK2702" s="4"/>
      <c r="CL2702" s="4"/>
      <c r="CM2702" s="4"/>
    </row>
    <row r="2703" ht="14.25" customHeight="1">
      <c r="A2703" s="1"/>
      <c r="B2703" s="103" t="str">
        <f t="shared" si="4"/>
        <v>Thêm</v>
      </c>
      <c r="C2703" s="4"/>
      <c r="D2703" s="4"/>
      <c r="E2703" s="4"/>
      <c r="F2703" s="4"/>
      <c r="G2703" s="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20"/>
      <c r="AE2703" s="4"/>
      <c r="AF2703" s="4"/>
      <c r="AG2703" s="4"/>
      <c r="AH2703" s="4"/>
      <c r="AI2703" s="4"/>
      <c r="AJ2703" s="4"/>
      <c r="AK2703" s="4"/>
      <c r="AL2703" s="4"/>
      <c r="AM2703" s="4"/>
      <c r="AN2703" s="4"/>
      <c r="AO2703" s="4"/>
      <c r="AP2703" s="4"/>
      <c r="AQ2703" s="4"/>
      <c r="AR2703" s="4"/>
      <c r="AS2703" s="4"/>
      <c r="AT2703" s="4"/>
      <c r="AU2703" s="4"/>
      <c r="AV2703" s="4"/>
      <c r="AW2703" s="4"/>
      <c r="AX2703" s="4"/>
      <c r="AY2703" s="4"/>
      <c r="AZ2703" s="4"/>
      <c r="BA2703" s="4"/>
      <c r="BB2703" s="4"/>
      <c r="BC2703" s="4"/>
      <c r="BD2703" s="4"/>
      <c r="BE2703" s="4"/>
      <c r="BF2703" s="4"/>
      <c r="BG2703" s="4"/>
      <c r="BH2703" s="4"/>
      <c r="BI2703" s="4"/>
      <c r="BJ2703" s="243" t="str">
        <f t="shared" si="191"/>
        <v/>
      </c>
      <c r="BK2703" s="4"/>
      <c r="BL2703" s="4"/>
      <c r="BM2703" s="4"/>
      <c r="BN2703" s="4"/>
      <c r="BO2703" s="4"/>
      <c r="BP2703" s="4"/>
      <c r="BQ2703" s="4"/>
      <c r="BR2703" s="4"/>
      <c r="BS2703" s="4"/>
      <c r="BT2703" s="4"/>
      <c r="BU2703" s="4"/>
      <c r="BV2703" s="4"/>
      <c r="BW2703" s="4"/>
      <c r="BX2703" s="4"/>
      <c r="BY2703" s="4"/>
      <c r="BZ2703" s="4"/>
      <c r="CA2703" s="4"/>
      <c r="CB2703" s="4"/>
      <c r="CC2703" s="4"/>
      <c r="CD2703" s="4"/>
      <c r="CE2703" s="4"/>
      <c r="CF2703" s="4"/>
      <c r="CG2703" s="4"/>
      <c r="CH2703" s="4"/>
      <c r="CI2703" s="4"/>
      <c r="CJ2703" s="4"/>
      <c r="CK2703" s="4"/>
      <c r="CL2703" s="4"/>
      <c r="CM2703" s="4"/>
    </row>
    <row r="2704" ht="14.25" customHeight="1">
      <c r="A2704" s="1"/>
      <c r="B2704" s="103" t="str">
        <f t="shared" si="4"/>
        <v>Thêm</v>
      </c>
      <c r="C2704" s="4"/>
      <c r="D2704" s="4"/>
      <c r="E2704" s="4"/>
      <c r="F2704" s="4"/>
      <c r="G2704" s="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20"/>
      <c r="AE2704" s="4"/>
      <c r="AF2704" s="4"/>
      <c r="AG2704" s="4"/>
      <c r="AH2704" s="4"/>
      <c r="AI2704" s="4"/>
      <c r="AJ2704" s="4"/>
      <c r="AK2704" s="4"/>
      <c r="AL2704" s="4"/>
      <c r="AM2704" s="4"/>
      <c r="AN2704" s="4"/>
      <c r="AO2704" s="4"/>
      <c r="AP2704" s="4"/>
      <c r="AQ2704" s="4"/>
      <c r="AR2704" s="4"/>
      <c r="AS2704" s="4"/>
      <c r="AT2704" s="4"/>
      <c r="AU2704" s="4"/>
      <c r="AV2704" s="4"/>
      <c r="AW2704" s="4"/>
      <c r="AX2704" s="4"/>
      <c r="AY2704" s="4"/>
      <c r="AZ2704" s="4"/>
      <c r="BA2704" s="4"/>
      <c r="BB2704" s="4"/>
      <c r="BC2704" s="4"/>
      <c r="BD2704" s="4"/>
      <c r="BE2704" s="4"/>
      <c r="BF2704" s="4"/>
      <c r="BG2704" s="4"/>
      <c r="BH2704" s="4"/>
      <c r="BI2704" s="4"/>
      <c r="BJ2704" s="243" t="str">
        <f t="shared" si="191"/>
        <v/>
      </c>
      <c r="BK2704" s="4"/>
      <c r="BL2704" s="4"/>
      <c r="BM2704" s="4"/>
      <c r="BN2704" s="4"/>
      <c r="BO2704" s="4"/>
      <c r="BP2704" s="4"/>
      <c r="BQ2704" s="4"/>
      <c r="BR2704" s="4"/>
      <c r="BS2704" s="4"/>
      <c r="BT2704" s="4"/>
      <c r="BU2704" s="4"/>
      <c r="BV2704" s="4"/>
      <c r="BW2704" s="4"/>
      <c r="BX2704" s="4"/>
      <c r="BY2704" s="4"/>
      <c r="BZ2704" s="4"/>
      <c r="CA2704" s="4"/>
      <c r="CB2704" s="4"/>
      <c r="CC2704" s="4"/>
      <c r="CD2704" s="4"/>
      <c r="CE2704" s="4"/>
      <c r="CF2704" s="4"/>
      <c r="CG2704" s="4"/>
      <c r="CH2704" s="4"/>
      <c r="CI2704" s="4"/>
      <c r="CJ2704" s="4"/>
      <c r="CK2704" s="4"/>
      <c r="CL2704" s="4"/>
      <c r="CM2704" s="4"/>
    </row>
    <row r="2705" ht="14.25" customHeight="1">
      <c r="A2705" s="1"/>
      <c r="B2705" s="103" t="str">
        <f t="shared" si="4"/>
        <v>Thêm</v>
      </c>
      <c r="C2705" s="4"/>
      <c r="D2705" s="4"/>
      <c r="E2705" s="4"/>
      <c r="F2705" s="4"/>
      <c r="G2705" s="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20"/>
      <c r="AE2705" s="4"/>
      <c r="AF2705" s="4"/>
      <c r="AG2705" s="4"/>
      <c r="AH2705" s="4"/>
      <c r="AI2705" s="4"/>
      <c r="AJ2705" s="4"/>
      <c r="AK2705" s="4"/>
      <c r="AL2705" s="4"/>
      <c r="AM2705" s="4"/>
      <c r="AN2705" s="4"/>
      <c r="AO2705" s="4"/>
      <c r="AP2705" s="4"/>
      <c r="AQ2705" s="4"/>
      <c r="AR2705" s="4"/>
      <c r="AS2705" s="4"/>
      <c r="AT2705" s="4"/>
      <c r="AU2705" s="4"/>
      <c r="AV2705" s="4"/>
      <c r="AW2705" s="4"/>
      <c r="AX2705" s="4"/>
      <c r="AY2705" s="4"/>
      <c r="AZ2705" s="4"/>
      <c r="BA2705" s="4"/>
      <c r="BB2705" s="4"/>
      <c r="BC2705" s="4"/>
      <c r="BD2705" s="4"/>
      <c r="BE2705" s="4"/>
      <c r="BF2705" s="4"/>
      <c r="BG2705" s="4"/>
      <c r="BH2705" s="4"/>
      <c r="BI2705" s="4"/>
      <c r="BJ2705" s="243" t="str">
        <f t="shared" si="191"/>
        <v/>
      </c>
      <c r="BK2705" s="4"/>
      <c r="BL2705" s="4"/>
      <c r="BM2705" s="4"/>
      <c r="BN2705" s="4"/>
      <c r="BO2705" s="4"/>
      <c r="BP2705" s="4"/>
      <c r="BQ2705" s="4"/>
      <c r="BR2705" s="4"/>
      <c r="BS2705" s="4"/>
      <c r="BT2705" s="4"/>
      <c r="BU2705" s="4"/>
      <c r="BV2705" s="4"/>
      <c r="BW2705" s="4"/>
      <c r="BX2705" s="4"/>
      <c r="BY2705" s="4"/>
      <c r="BZ2705" s="4"/>
      <c r="CA2705" s="4"/>
      <c r="CB2705" s="4"/>
      <c r="CC2705" s="4"/>
      <c r="CD2705" s="4"/>
      <c r="CE2705" s="4"/>
      <c r="CF2705" s="4"/>
      <c r="CG2705" s="4"/>
      <c r="CH2705" s="4"/>
      <c r="CI2705" s="4"/>
      <c r="CJ2705" s="4"/>
      <c r="CK2705" s="4"/>
      <c r="CL2705" s="4"/>
      <c r="CM2705" s="4"/>
    </row>
    <row r="2706" ht="14.25" customHeight="1">
      <c r="A2706" s="1"/>
      <c r="B2706" s="103" t="str">
        <f t="shared" si="4"/>
        <v>Thêm</v>
      </c>
      <c r="C2706" s="4"/>
      <c r="D2706" s="4"/>
      <c r="E2706" s="4"/>
      <c r="F2706" s="4"/>
      <c r="G2706" s="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20"/>
      <c r="AE2706" s="4"/>
      <c r="AF2706" s="4"/>
      <c r="AG2706" s="4"/>
      <c r="AH2706" s="4"/>
      <c r="AI2706" s="4"/>
      <c r="AJ2706" s="4"/>
      <c r="AK2706" s="4"/>
      <c r="AL2706" s="4"/>
      <c r="AM2706" s="4"/>
      <c r="AN2706" s="4"/>
      <c r="AO2706" s="4"/>
      <c r="AP2706" s="4"/>
      <c r="AQ2706" s="4"/>
      <c r="AR2706" s="4"/>
      <c r="AS2706" s="4"/>
      <c r="AT2706" s="4"/>
      <c r="AU2706" s="4"/>
      <c r="AV2706" s="4"/>
      <c r="AW2706" s="4"/>
      <c r="AX2706" s="4"/>
      <c r="AY2706" s="4"/>
      <c r="AZ2706" s="4"/>
      <c r="BA2706" s="4"/>
      <c r="BB2706" s="4"/>
      <c r="BC2706" s="4"/>
      <c r="BD2706" s="4"/>
      <c r="BE2706" s="4"/>
      <c r="BF2706" s="4"/>
      <c r="BG2706" s="4"/>
      <c r="BH2706" s="4"/>
      <c r="BI2706" s="4"/>
      <c r="BJ2706" s="243" t="str">
        <f t="shared" si="191"/>
        <v/>
      </c>
      <c r="BK2706" s="4"/>
      <c r="BL2706" s="4"/>
      <c r="BM2706" s="4"/>
      <c r="BN2706" s="4"/>
      <c r="BO2706" s="4"/>
      <c r="BP2706" s="4"/>
      <c r="BQ2706" s="4"/>
      <c r="BR2706" s="4"/>
      <c r="BS2706" s="4"/>
      <c r="BT2706" s="4"/>
      <c r="BU2706" s="4"/>
      <c r="BV2706" s="4"/>
      <c r="BW2706" s="4"/>
      <c r="BX2706" s="4"/>
      <c r="BY2706" s="4"/>
      <c r="BZ2706" s="4"/>
      <c r="CA2706" s="4"/>
      <c r="CB2706" s="4"/>
      <c r="CC2706" s="4"/>
      <c r="CD2706" s="4"/>
      <c r="CE2706" s="4"/>
      <c r="CF2706" s="4"/>
      <c r="CG2706" s="4"/>
      <c r="CH2706" s="4"/>
      <c r="CI2706" s="4"/>
      <c r="CJ2706" s="4"/>
      <c r="CK2706" s="4"/>
      <c r="CL2706" s="4"/>
      <c r="CM2706" s="4"/>
    </row>
    <row r="2707" ht="14.25" customHeight="1">
      <c r="A2707" s="1"/>
      <c r="B2707" s="103" t="str">
        <f t="shared" si="4"/>
        <v>Thêm</v>
      </c>
      <c r="C2707" s="4"/>
      <c r="D2707" s="4"/>
      <c r="E2707" s="4"/>
      <c r="F2707" s="4"/>
      <c r="G2707" s="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20"/>
      <c r="AE2707" s="4"/>
      <c r="AF2707" s="4"/>
      <c r="AG2707" s="4"/>
      <c r="AH2707" s="4"/>
      <c r="AI2707" s="4"/>
      <c r="AJ2707" s="4"/>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c r="BI2707" s="4"/>
      <c r="BJ2707" s="243" t="str">
        <f t="shared" si="191"/>
        <v/>
      </c>
      <c r="BK2707" s="4"/>
      <c r="BL2707" s="4"/>
      <c r="BM2707" s="4"/>
      <c r="BN2707" s="4"/>
      <c r="BO2707" s="4"/>
      <c r="BP2707" s="4"/>
      <c r="BQ2707" s="4"/>
      <c r="BR2707" s="4"/>
      <c r="BS2707" s="4"/>
      <c r="BT2707" s="4"/>
      <c r="BU2707" s="4"/>
      <c r="BV2707" s="4"/>
      <c r="BW2707" s="4"/>
      <c r="BX2707" s="4"/>
      <c r="BY2707" s="4"/>
      <c r="BZ2707" s="4"/>
      <c r="CA2707" s="4"/>
      <c r="CB2707" s="4"/>
      <c r="CC2707" s="4"/>
      <c r="CD2707" s="4"/>
      <c r="CE2707" s="4"/>
      <c r="CF2707" s="4"/>
      <c r="CG2707" s="4"/>
      <c r="CH2707" s="4"/>
      <c r="CI2707" s="4"/>
      <c r="CJ2707" s="4"/>
      <c r="CK2707" s="4"/>
      <c r="CL2707" s="4"/>
      <c r="CM2707" s="4"/>
    </row>
    <row r="2708" ht="14.25" customHeight="1">
      <c r="A2708" s="1"/>
      <c r="B2708" s="103" t="str">
        <f t="shared" si="4"/>
        <v>Thêm</v>
      </c>
      <c r="C2708" s="4"/>
      <c r="D2708" s="4"/>
      <c r="E2708" s="4"/>
      <c r="F2708" s="4"/>
      <c r="G2708" s="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20"/>
      <c r="AE2708" s="4"/>
      <c r="AF2708" s="4"/>
      <c r="AG2708" s="4"/>
      <c r="AH2708" s="4"/>
      <c r="AI2708" s="4"/>
      <c r="AJ2708" s="4"/>
      <c r="AK2708" s="4"/>
      <c r="AL2708" s="4"/>
      <c r="AM2708" s="4"/>
      <c r="AN2708" s="4"/>
      <c r="AO2708" s="4"/>
      <c r="AP2708" s="4"/>
      <c r="AQ2708" s="4"/>
      <c r="AR2708" s="4"/>
      <c r="AS2708" s="4"/>
      <c r="AT2708" s="4"/>
      <c r="AU2708" s="4"/>
      <c r="AV2708" s="4"/>
      <c r="AW2708" s="4"/>
      <c r="AX2708" s="4"/>
      <c r="AY2708" s="4"/>
      <c r="AZ2708" s="4"/>
      <c r="BA2708" s="4"/>
      <c r="BB2708" s="4"/>
      <c r="BC2708" s="4"/>
      <c r="BD2708" s="4"/>
      <c r="BE2708" s="4"/>
      <c r="BF2708" s="4"/>
      <c r="BG2708" s="4"/>
      <c r="BH2708" s="4"/>
      <c r="BI2708" s="4"/>
      <c r="BJ2708" s="243" t="str">
        <f t="shared" si="191"/>
        <v/>
      </c>
      <c r="BK2708" s="4"/>
      <c r="BL2708" s="4"/>
      <c r="BM2708" s="4"/>
      <c r="BN2708" s="4"/>
      <c r="BO2708" s="4"/>
      <c r="BP2708" s="4"/>
      <c r="BQ2708" s="4"/>
      <c r="BR2708" s="4"/>
      <c r="BS2708" s="4"/>
      <c r="BT2708" s="4"/>
      <c r="BU2708" s="4"/>
      <c r="BV2708" s="4"/>
      <c r="BW2708" s="4"/>
      <c r="BX2708" s="4"/>
      <c r="BY2708" s="4"/>
      <c r="BZ2708" s="4"/>
      <c r="CA2708" s="4"/>
      <c r="CB2708" s="4"/>
      <c r="CC2708" s="4"/>
      <c r="CD2708" s="4"/>
      <c r="CE2708" s="4"/>
      <c r="CF2708" s="4"/>
      <c r="CG2708" s="4"/>
      <c r="CH2708" s="4"/>
      <c r="CI2708" s="4"/>
      <c r="CJ2708" s="4"/>
      <c r="CK2708" s="4"/>
      <c r="CL2708" s="4"/>
      <c r="CM2708" s="4"/>
    </row>
    <row r="2709" ht="14.25" customHeight="1">
      <c r="A2709" s="1"/>
      <c r="B2709" s="103" t="str">
        <f t="shared" si="4"/>
        <v>Thêm</v>
      </c>
      <c r="C2709" s="4"/>
      <c r="D2709" s="4"/>
      <c r="E2709" s="4"/>
      <c r="F2709" s="4"/>
      <c r="G2709" s="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20"/>
      <c r="AE2709" s="4"/>
      <c r="AF2709" s="4"/>
      <c r="AG2709" s="4"/>
      <c r="AH2709" s="4"/>
      <c r="AI2709" s="4"/>
      <c r="AJ2709" s="4"/>
      <c r="AK2709" s="4"/>
      <c r="AL2709" s="4"/>
      <c r="AM2709" s="4"/>
      <c r="AN2709" s="4"/>
      <c r="AO2709" s="4"/>
      <c r="AP2709" s="4"/>
      <c r="AQ2709" s="4"/>
      <c r="AR2709" s="4"/>
      <c r="AS2709" s="4"/>
      <c r="AT2709" s="4"/>
      <c r="AU2709" s="4"/>
      <c r="AV2709" s="4"/>
      <c r="AW2709" s="4"/>
      <c r="AX2709" s="4"/>
      <c r="AY2709" s="4"/>
      <c r="AZ2709" s="4"/>
      <c r="BA2709" s="4"/>
      <c r="BB2709" s="4"/>
      <c r="BC2709" s="4"/>
      <c r="BD2709" s="4"/>
      <c r="BE2709" s="4"/>
      <c r="BF2709" s="4"/>
      <c r="BG2709" s="4"/>
      <c r="BH2709" s="4"/>
      <c r="BI2709" s="4"/>
      <c r="BJ2709" s="243" t="str">
        <f t="shared" si="191"/>
        <v/>
      </c>
      <c r="BK2709" s="4"/>
      <c r="BL2709" s="4"/>
      <c r="BM2709" s="4"/>
      <c r="BN2709" s="4"/>
      <c r="BO2709" s="4"/>
      <c r="BP2709" s="4"/>
      <c r="BQ2709" s="4"/>
      <c r="BR2709" s="4"/>
      <c r="BS2709" s="4"/>
      <c r="BT2709" s="4"/>
      <c r="BU2709" s="4"/>
      <c r="BV2709" s="4"/>
      <c r="BW2709" s="4"/>
      <c r="BX2709" s="4"/>
      <c r="BY2709" s="4"/>
      <c r="BZ2709" s="4"/>
      <c r="CA2709" s="4"/>
      <c r="CB2709" s="4"/>
      <c r="CC2709" s="4"/>
      <c r="CD2709" s="4"/>
      <c r="CE2709" s="4"/>
      <c r="CF2709" s="4"/>
      <c r="CG2709" s="4"/>
      <c r="CH2709" s="4"/>
      <c r="CI2709" s="4"/>
      <c r="CJ2709" s="4"/>
      <c r="CK2709" s="4"/>
      <c r="CL2709" s="4"/>
      <c r="CM2709" s="4"/>
    </row>
    <row r="2710" ht="14.25" customHeight="1">
      <c r="A2710" s="1"/>
      <c r="B2710" s="103" t="str">
        <f t="shared" si="4"/>
        <v>Thêm</v>
      </c>
      <c r="C2710" s="4"/>
      <c r="D2710" s="4"/>
      <c r="E2710" s="4"/>
      <c r="F2710" s="4"/>
      <c r="G2710" s="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20"/>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c r="BI2710" s="4"/>
      <c r="BJ2710" s="243" t="str">
        <f t="shared" si="191"/>
        <v/>
      </c>
      <c r="BK2710" s="4"/>
      <c r="BL2710" s="4"/>
      <c r="BM2710" s="4"/>
      <c r="BN2710" s="4"/>
      <c r="BO2710" s="4"/>
      <c r="BP2710" s="4"/>
      <c r="BQ2710" s="4"/>
      <c r="BR2710" s="4"/>
      <c r="BS2710" s="4"/>
      <c r="BT2710" s="4"/>
      <c r="BU2710" s="4"/>
      <c r="BV2710" s="4"/>
      <c r="BW2710" s="4"/>
      <c r="BX2710" s="4"/>
      <c r="BY2710" s="4"/>
      <c r="BZ2710" s="4"/>
      <c r="CA2710" s="4"/>
      <c r="CB2710" s="4"/>
      <c r="CC2710" s="4"/>
      <c r="CD2710" s="4"/>
      <c r="CE2710" s="4"/>
      <c r="CF2710" s="4"/>
      <c r="CG2710" s="4"/>
      <c r="CH2710" s="4"/>
      <c r="CI2710" s="4"/>
      <c r="CJ2710" s="4"/>
      <c r="CK2710" s="4"/>
      <c r="CL2710" s="4"/>
      <c r="CM2710" s="4"/>
    </row>
    <row r="2711" ht="14.25" customHeight="1">
      <c r="A2711" s="1"/>
      <c r="B2711" s="103" t="str">
        <f t="shared" si="4"/>
        <v>Thêm</v>
      </c>
      <c r="C2711" s="4"/>
      <c r="D2711" s="4"/>
      <c r="E2711" s="4"/>
      <c r="F2711" s="4"/>
      <c r="G2711" s="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20"/>
      <c r="AE2711" s="4"/>
      <c r="AF2711" s="4"/>
      <c r="AG2711" s="4"/>
      <c r="AH2711" s="4"/>
      <c r="AI2711" s="4"/>
      <c r="AJ2711" s="4"/>
      <c r="AK2711" s="4"/>
      <c r="AL2711" s="4"/>
      <c r="AM2711" s="4"/>
      <c r="AN2711" s="4"/>
      <c r="AO2711" s="4"/>
      <c r="AP2711" s="4"/>
      <c r="AQ2711" s="4"/>
      <c r="AR2711" s="4"/>
      <c r="AS2711" s="4"/>
      <c r="AT2711" s="4"/>
      <c r="AU2711" s="4"/>
      <c r="AV2711" s="4"/>
      <c r="AW2711" s="4"/>
      <c r="AX2711" s="4"/>
      <c r="AY2711" s="4"/>
      <c r="AZ2711" s="4"/>
      <c r="BA2711" s="4"/>
      <c r="BB2711" s="4"/>
      <c r="BC2711" s="4"/>
      <c r="BD2711" s="4"/>
      <c r="BE2711" s="4"/>
      <c r="BF2711" s="4"/>
      <c r="BG2711" s="4"/>
      <c r="BH2711" s="4"/>
      <c r="BI2711" s="4"/>
      <c r="BJ2711" s="243" t="str">
        <f t="shared" si="191"/>
        <v/>
      </c>
      <c r="BK2711" s="4"/>
      <c r="BL2711" s="4"/>
      <c r="BM2711" s="4"/>
      <c r="BN2711" s="4"/>
      <c r="BO2711" s="4"/>
      <c r="BP2711" s="4"/>
      <c r="BQ2711" s="4"/>
      <c r="BR2711" s="4"/>
      <c r="BS2711" s="4"/>
      <c r="BT2711" s="4"/>
      <c r="BU2711" s="4"/>
      <c r="BV2711" s="4"/>
      <c r="BW2711" s="4"/>
      <c r="BX2711" s="4"/>
      <c r="BY2711" s="4"/>
      <c r="BZ2711" s="4"/>
      <c r="CA2711" s="4"/>
      <c r="CB2711" s="4"/>
      <c r="CC2711" s="4"/>
      <c r="CD2711" s="4"/>
      <c r="CE2711" s="4"/>
      <c r="CF2711" s="4"/>
      <c r="CG2711" s="4"/>
      <c r="CH2711" s="4"/>
      <c r="CI2711" s="4"/>
      <c r="CJ2711" s="4"/>
      <c r="CK2711" s="4"/>
      <c r="CL2711" s="4"/>
      <c r="CM2711" s="4"/>
    </row>
    <row r="2712" ht="14.25" customHeight="1">
      <c r="A2712" s="1"/>
      <c r="B2712" s="103" t="str">
        <f t="shared" si="4"/>
        <v>Thêm</v>
      </c>
      <c r="C2712" s="4"/>
      <c r="D2712" s="4"/>
      <c r="E2712" s="4"/>
      <c r="F2712" s="4"/>
      <c r="G2712" s="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20"/>
      <c r="AE2712" s="4"/>
      <c r="AF2712" s="4"/>
      <c r="AG2712" s="4"/>
      <c r="AH2712" s="4"/>
      <c r="AI2712" s="4"/>
      <c r="AJ2712" s="4"/>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c r="BI2712" s="4"/>
      <c r="BJ2712" s="243" t="str">
        <f t="shared" si="191"/>
        <v/>
      </c>
      <c r="BK2712" s="4"/>
      <c r="BL2712" s="4"/>
      <c r="BM2712" s="4"/>
      <c r="BN2712" s="4"/>
      <c r="BO2712" s="4"/>
      <c r="BP2712" s="4"/>
      <c r="BQ2712" s="4"/>
      <c r="BR2712" s="4"/>
      <c r="BS2712" s="4"/>
      <c r="BT2712" s="4"/>
      <c r="BU2712" s="4"/>
      <c r="BV2712" s="4"/>
      <c r="BW2712" s="4"/>
      <c r="BX2712" s="4"/>
      <c r="BY2712" s="4"/>
      <c r="BZ2712" s="4"/>
      <c r="CA2712" s="4"/>
      <c r="CB2712" s="4"/>
      <c r="CC2712" s="4"/>
      <c r="CD2712" s="4"/>
      <c r="CE2712" s="4"/>
      <c r="CF2712" s="4"/>
      <c r="CG2712" s="4"/>
      <c r="CH2712" s="4"/>
      <c r="CI2712" s="4"/>
      <c r="CJ2712" s="4"/>
      <c r="CK2712" s="4"/>
      <c r="CL2712" s="4"/>
      <c r="CM2712" s="4"/>
    </row>
    <row r="2713" ht="14.25" customHeight="1">
      <c r="A2713" s="1"/>
      <c r="B2713" s="103" t="str">
        <f t="shared" si="4"/>
        <v>Thêm</v>
      </c>
      <c r="C2713" s="4"/>
      <c r="D2713" s="4"/>
      <c r="E2713" s="4"/>
      <c r="F2713" s="4"/>
      <c r="G2713" s="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20"/>
      <c r="AE2713" s="4"/>
      <c r="AF2713" s="4"/>
      <c r="AG2713" s="4"/>
      <c r="AH2713" s="4"/>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243" t="str">
        <f t="shared" si="191"/>
        <v/>
      </c>
      <c r="BK2713" s="4"/>
      <c r="BL2713" s="4"/>
      <c r="BM2713" s="4"/>
      <c r="BN2713" s="4"/>
      <c r="BO2713" s="4"/>
      <c r="BP2713" s="4"/>
      <c r="BQ2713" s="4"/>
      <c r="BR2713" s="4"/>
      <c r="BS2713" s="4"/>
      <c r="BT2713" s="4"/>
      <c r="BU2713" s="4"/>
      <c r="BV2713" s="4"/>
      <c r="BW2713" s="4"/>
      <c r="BX2713" s="4"/>
      <c r="BY2713" s="4"/>
      <c r="BZ2713" s="4"/>
      <c r="CA2713" s="4"/>
      <c r="CB2713" s="4"/>
      <c r="CC2713" s="4"/>
      <c r="CD2713" s="4"/>
      <c r="CE2713" s="4"/>
      <c r="CF2713" s="4"/>
      <c r="CG2713" s="4"/>
      <c r="CH2713" s="4"/>
      <c r="CI2713" s="4"/>
      <c r="CJ2713" s="4"/>
      <c r="CK2713" s="4"/>
      <c r="CL2713" s="4"/>
      <c r="CM2713" s="4"/>
    </row>
    <row r="2714" ht="14.25" customHeight="1">
      <c r="A2714" s="1"/>
      <c r="B2714" s="103" t="str">
        <f t="shared" si="4"/>
        <v>Thêm</v>
      </c>
      <c r="C2714" s="4"/>
      <c r="D2714" s="4"/>
      <c r="E2714" s="4"/>
      <c r="F2714" s="4"/>
      <c r="G2714" s="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20"/>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c r="BI2714" s="4"/>
      <c r="BJ2714" s="243" t="str">
        <f t="shared" si="191"/>
        <v/>
      </c>
      <c r="BK2714" s="4"/>
      <c r="BL2714" s="4"/>
      <c r="BM2714" s="4"/>
      <c r="BN2714" s="4"/>
      <c r="BO2714" s="4"/>
      <c r="BP2714" s="4"/>
      <c r="BQ2714" s="4"/>
      <c r="BR2714" s="4"/>
      <c r="BS2714" s="4"/>
      <c r="BT2714" s="4"/>
      <c r="BU2714" s="4"/>
      <c r="BV2714" s="4"/>
      <c r="BW2714" s="4"/>
      <c r="BX2714" s="4"/>
      <c r="BY2714" s="4"/>
      <c r="BZ2714" s="4"/>
      <c r="CA2714" s="4"/>
      <c r="CB2714" s="4"/>
      <c r="CC2714" s="4"/>
      <c r="CD2714" s="4"/>
      <c r="CE2714" s="4"/>
      <c r="CF2714" s="4"/>
      <c r="CG2714" s="4"/>
      <c r="CH2714" s="4"/>
      <c r="CI2714" s="4"/>
      <c r="CJ2714" s="4"/>
      <c r="CK2714" s="4"/>
      <c r="CL2714" s="4"/>
      <c r="CM2714" s="4"/>
    </row>
    <row r="2715" ht="14.25" customHeight="1">
      <c r="A2715" s="1"/>
      <c r="B2715" s="103" t="str">
        <f t="shared" si="4"/>
        <v>Thêm</v>
      </c>
      <c r="C2715" s="4"/>
      <c r="D2715" s="4"/>
      <c r="E2715" s="4"/>
      <c r="F2715" s="4"/>
      <c r="G2715" s="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20"/>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c r="BI2715" s="4"/>
      <c r="BJ2715" s="243" t="str">
        <f t="shared" si="191"/>
        <v/>
      </c>
      <c r="BK2715" s="4"/>
      <c r="BL2715" s="4"/>
      <c r="BM2715" s="4"/>
      <c r="BN2715" s="4"/>
      <c r="BO2715" s="4"/>
      <c r="BP2715" s="4"/>
      <c r="BQ2715" s="4"/>
      <c r="BR2715" s="4"/>
      <c r="BS2715" s="4"/>
      <c r="BT2715" s="4"/>
      <c r="BU2715" s="4"/>
      <c r="BV2715" s="4"/>
      <c r="BW2715" s="4"/>
      <c r="BX2715" s="4"/>
      <c r="BY2715" s="4"/>
      <c r="BZ2715" s="4"/>
      <c r="CA2715" s="4"/>
      <c r="CB2715" s="4"/>
      <c r="CC2715" s="4"/>
      <c r="CD2715" s="4"/>
      <c r="CE2715" s="4"/>
      <c r="CF2715" s="4"/>
      <c r="CG2715" s="4"/>
      <c r="CH2715" s="4"/>
      <c r="CI2715" s="4"/>
      <c r="CJ2715" s="4"/>
      <c r="CK2715" s="4"/>
      <c r="CL2715" s="4"/>
      <c r="CM2715" s="4"/>
    </row>
    <row r="2716" ht="14.25" customHeight="1">
      <c r="A2716" s="1"/>
      <c r="B2716" s="103" t="str">
        <f t="shared" si="4"/>
        <v>Thêm</v>
      </c>
      <c r="C2716" s="4"/>
      <c r="D2716" s="4"/>
      <c r="E2716" s="4"/>
      <c r="F2716" s="4"/>
      <c r="G2716" s="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20"/>
      <c r="AE2716" s="4"/>
      <c r="AF2716" s="4"/>
      <c r="AG2716" s="4"/>
      <c r="AH2716" s="4"/>
      <c r="AI2716" s="4"/>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4"/>
      <c r="BH2716" s="4"/>
      <c r="BI2716" s="4"/>
      <c r="BJ2716" s="243" t="str">
        <f t="shared" si="191"/>
        <v/>
      </c>
      <c r="BK2716" s="4"/>
      <c r="BL2716" s="4"/>
      <c r="BM2716" s="4"/>
      <c r="BN2716" s="4"/>
      <c r="BO2716" s="4"/>
      <c r="BP2716" s="4"/>
      <c r="BQ2716" s="4"/>
      <c r="BR2716" s="4"/>
      <c r="BS2716" s="4"/>
      <c r="BT2716" s="4"/>
      <c r="BU2716" s="4"/>
      <c r="BV2716" s="4"/>
      <c r="BW2716" s="4"/>
      <c r="BX2716" s="4"/>
      <c r="BY2716" s="4"/>
      <c r="BZ2716" s="4"/>
      <c r="CA2716" s="4"/>
      <c r="CB2716" s="4"/>
      <c r="CC2716" s="4"/>
      <c r="CD2716" s="4"/>
      <c r="CE2716" s="4"/>
      <c r="CF2716" s="4"/>
      <c r="CG2716" s="4"/>
      <c r="CH2716" s="4"/>
      <c r="CI2716" s="4"/>
      <c r="CJ2716" s="4"/>
      <c r="CK2716" s="4"/>
      <c r="CL2716" s="4"/>
      <c r="CM2716" s="4"/>
    </row>
    <row r="2717" ht="14.25" customHeight="1">
      <c r="A2717" s="1"/>
      <c r="B2717" s="103" t="str">
        <f t="shared" si="4"/>
        <v>Thêm</v>
      </c>
      <c r="C2717" s="4"/>
      <c r="D2717" s="4"/>
      <c r="E2717" s="4"/>
      <c r="F2717" s="4"/>
      <c r="G2717" s="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20"/>
      <c r="AE2717" s="4"/>
      <c r="AF2717" s="4"/>
      <c r="AG2717" s="4"/>
      <c r="AH2717" s="4"/>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4"/>
      <c r="BH2717" s="4"/>
      <c r="BI2717" s="4"/>
      <c r="BJ2717" s="243" t="str">
        <f t="shared" si="191"/>
        <v/>
      </c>
      <c r="BK2717" s="4"/>
      <c r="BL2717" s="4"/>
      <c r="BM2717" s="4"/>
      <c r="BN2717" s="4"/>
      <c r="BO2717" s="4"/>
      <c r="BP2717" s="4"/>
      <c r="BQ2717" s="4"/>
      <c r="BR2717" s="4"/>
      <c r="BS2717" s="4"/>
      <c r="BT2717" s="4"/>
      <c r="BU2717" s="4"/>
      <c r="BV2717" s="4"/>
      <c r="BW2717" s="4"/>
      <c r="BX2717" s="4"/>
      <c r="BY2717" s="4"/>
      <c r="BZ2717" s="4"/>
      <c r="CA2717" s="4"/>
      <c r="CB2717" s="4"/>
      <c r="CC2717" s="4"/>
      <c r="CD2717" s="4"/>
      <c r="CE2717" s="4"/>
      <c r="CF2717" s="4"/>
      <c r="CG2717" s="4"/>
      <c r="CH2717" s="4"/>
      <c r="CI2717" s="4"/>
      <c r="CJ2717" s="4"/>
      <c r="CK2717" s="4"/>
      <c r="CL2717" s="4"/>
      <c r="CM2717" s="4"/>
    </row>
    <row r="2718" ht="14.25" customHeight="1">
      <c r="A2718" s="1"/>
      <c r="B2718" s="103" t="str">
        <f t="shared" si="4"/>
        <v>Thêm</v>
      </c>
      <c r="C2718" s="4"/>
      <c r="D2718" s="4"/>
      <c r="E2718" s="4"/>
      <c r="F2718" s="4"/>
      <c r="G2718" s="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20"/>
      <c r="AE2718" s="4"/>
      <c r="AF2718" s="4"/>
      <c r="AG2718" s="4"/>
      <c r="AH2718" s="4"/>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4"/>
      <c r="BH2718" s="4"/>
      <c r="BI2718" s="4"/>
      <c r="BJ2718" s="243" t="str">
        <f t="shared" si="191"/>
        <v/>
      </c>
      <c r="BK2718" s="4"/>
      <c r="BL2718" s="4"/>
      <c r="BM2718" s="4"/>
      <c r="BN2718" s="4"/>
      <c r="BO2718" s="4"/>
      <c r="BP2718" s="4"/>
      <c r="BQ2718" s="4"/>
      <c r="BR2718" s="4"/>
      <c r="BS2718" s="4"/>
      <c r="BT2718" s="4"/>
      <c r="BU2718" s="4"/>
      <c r="BV2718" s="4"/>
      <c r="BW2718" s="4"/>
      <c r="BX2718" s="4"/>
      <c r="BY2718" s="4"/>
      <c r="BZ2718" s="4"/>
      <c r="CA2718" s="4"/>
      <c r="CB2718" s="4"/>
      <c r="CC2718" s="4"/>
      <c r="CD2718" s="4"/>
      <c r="CE2718" s="4"/>
      <c r="CF2718" s="4"/>
      <c r="CG2718" s="4"/>
      <c r="CH2718" s="4"/>
      <c r="CI2718" s="4"/>
      <c r="CJ2718" s="4"/>
      <c r="CK2718" s="4"/>
      <c r="CL2718" s="4"/>
      <c r="CM2718" s="4"/>
    </row>
    <row r="2719" ht="14.25" customHeight="1">
      <c r="A2719" s="1"/>
      <c r="B2719" s="103" t="str">
        <f t="shared" si="4"/>
        <v>Thêm</v>
      </c>
      <c r="C2719" s="4"/>
      <c r="D2719" s="4"/>
      <c r="E2719" s="4"/>
      <c r="F2719" s="4"/>
      <c r="G2719" s="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20"/>
      <c r="AE2719" s="4"/>
      <c r="AF2719" s="4"/>
      <c r="AG2719" s="4"/>
      <c r="AH2719" s="4"/>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4"/>
      <c r="BH2719" s="4"/>
      <c r="BI2719" s="4"/>
      <c r="BJ2719" s="243" t="str">
        <f t="shared" si="191"/>
        <v/>
      </c>
      <c r="BK2719" s="4"/>
      <c r="BL2719" s="4"/>
      <c r="BM2719" s="4"/>
      <c r="BN2719" s="4"/>
      <c r="BO2719" s="4"/>
      <c r="BP2719" s="4"/>
      <c r="BQ2719" s="4"/>
      <c r="BR2719" s="4"/>
      <c r="BS2719" s="4"/>
      <c r="BT2719" s="4"/>
      <c r="BU2719" s="4"/>
      <c r="BV2719" s="4"/>
      <c r="BW2719" s="4"/>
      <c r="BX2719" s="4"/>
      <c r="BY2719" s="4"/>
      <c r="BZ2719" s="4"/>
      <c r="CA2719" s="4"/>
      <c r="CB2719" s="4"/>
      <c r="CC2719" s="4"/>
      <c r="CD2719" s="4"/>
      <c r="CE2719" s="4"/>
      <c r="CF2719" s="4"/>
      <c r="CG2719" s="4"/>
      <c r="CH2719" s="4"/>
      <c r="CI2719" s="4"/>
      <c r="CJ2719" s="4"/>
      <c r="CK2719" s="4"/>
      <c r="CL2719" s="4"/>
      <c r="CM2719" s="4"/>
    </row>
    <row r="2720" ht="14.25" customHeight="1">
      <c r="A2720" s="1"/>
      <c r="B2720" s="103" t="str">
        <f t="shared" si="4"/>
        <v>Thêm</v>
      </c>
      <c r="C2720" s="4"/>
      <c r="D2720" s="4"/>
      <c r="E2720" s="4"/>
      <c r="F2720" s="4"/>
      <c r="G2720" s="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20"/>
      <c r="AE2720" s="4"/>
      <c r="AF2720" s="4"/>
      <c r="AG2720" s="4"/>
      <c r="AH2720" s="4"/>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4"/>
      <c r="BH2720" s="4"/>
      <c r="BI2720" s="4"/>
      <c r="BJ2720" s="243" t="str">
        <f t="shared" si="191"/>
        <v/>
      </c>
      <c r="BK2720" s="4"/>
      <c r="BL2720" s="4"/>
      <c r="BM2720" s="4"/>
      <c r="BN2720" s="4"/>
      <c r="BO2720" s="4"/>
      <c r="BP2720" s="4"/>
      <c r="BQ2720" s="4"/>
      <c r="BR2720" s="4"/>
      <c r="BS2720" s="4"/>
      <c r="BT2720" s="4"/>
      <c r="BU2720" s="4"/>
      <c r="BV2720" s="4"/>
      <c r="BW2720" s="4"/>
      <c r="BX2720" s="4"/>
      <c r="BY2720" s="4"/>
      <c r="BZ2720" s="4"/>
      <c r="CA2720" s="4"/>
      <c r="CB2720" s="4"/>
      <c r="CC2720" s="4"/>
      <c r="CD2720" s="4"/>
      <c r="CE2720" s="4"/>
      <c r="CF2720" s="4"/>
      <c r="CG2720" s="4"/>
      <c r="CH2720" s="4"/>
      <c r="CI2720" s="4"/>
      <c r="CJ2720" s="4"/>
      <c r="CK2720" s="4"/>
      <c r="CL2720" s="4"/>
      <c r="CM2720" s="4"/>
    </row>
    <row r="2721" ht="14.25" customHeight="1">
      <c r="A2721" s="1"/>
      <c r="B2721" s="103" t="str">
        <f t="shared" si="4"/>
        <v>Thêm</v>
      </c>
      <c r="C2721" s="4"/>
      <c r="D2721" s="4"/>
      <c r="E2721" s="4"/>
      <c r="F2721" s="4"/>
      <c r="G2721" s="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20"/>
      <c r="AE2721" s="4"/>
      <c r="AF2721" s="4"/>
      <c r="AG2721" s="4"/>
      <c r="AH2721" s="4"/>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4"/>
      <c r="BH2721" s="4"/>
      <c r="BI2721" s="4"/>
      <c r="BJ2721" s="243" t="str">
        <f t="shared" si="191"/>
        <v/>
      </c>
      <c r="BK2721" s="4"/>
      <c r="BL2721" s="4"/>
      <c r="BM2721" s="4"/>
      <c r="BN2721" s="4"/>
      <c r="BO2721" s="4"/>
      <c r="BP2721" s="4"/>
      <c r="BQ2721" s="4"/>
      <c r="BR2721" s="4"/>
      <c r="BS2721" s="4"/>
      <c r="BT2721" s="4"/>
      <c r="BU2721" s="4"/>
      <c r="BV2721" s="4"/>
      <c r="BW2721" s="4"/>
      <c r="BX2721" s="4"/>
      <c r="BY2721" s="4"/>
      <c r="BZ2721" s="4"/>
      <c r="CA2721" s="4"/>
      <c r="CB2721" s="4"/>
      <c r="CC2721" s="4"/>
      <c r="CD2721" s="4"/>
      <c r="CE2721" s="4"/>
      <c r="CF2721" s="4"/>
      <c r="CG2721" s="4"/>
      <c r="CH2721" s="4"/>
      <c r="CI2721" s="4"/>
      <c r="CJ2721" s="4"/>
      <c r="CK2721" s="4"/>
      <c r="CL2721" s="4"/>
      <c r="CM2721" s="4"/>
    </row>
    <row r="2722" ht="14.25" customHeight="1">
      <c r="A2722" s="1"/>
      <c r="B2722" s="103" t="str">
        <f t="shared" si="4"/>
        <v>Thêm</v>
      </c>
      <c r="C2722" s="4"/>
      <c r="D2722" s="4"/>
      <c r="E2722" s="4"/>
      <c r="F2722" s="4"/>
      <c r="G2722" s="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20"/>
      <c r="AE2722" s="4"/>
      <c r="AF2722" s="4"/>
      <c r="AG2722" s="4"/>
      <c r="AH2722" s="4"/>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c r="BI2722" s="4"/>
      <c r="BJ2722" s="243" t="str">
        <f t="shared" si="191"/>
        <v/>
      </c>
      <c r="BK2722" s="4"/>
      <c r="BL2722" s="4"/>
      <c r="BM2722" s="4"/>
      <c r="BN2722" s="4"/>
      <c r="BO2722" s="4"/>
      <c r="BP2722" s="4"/>
      <c r="BQ2722" s="4"/>
      <c r="BR2722" s="4"/>
      <c r="BS2722" s="4"/>
      <c r="BT2722" s="4"/>
      <c r="BU2722" s="4"/>
      <c r="BV2722" s="4"/>
      <c r="BW2722" s="4"/>
      <c r="BX2722" s="4"/>
      <c r="BY2722" s="4"/>
      <c r="BZ2722" s="4"/>
      <c r="CA2722" s="4"/>
      <c r="CB2722" s="4"/>
      <c r="CC2722" s="4"/>
      <c r="CD2722" s="4"/>
      <c r="CE2722" s="4"/>
      <c r="CF2722" s="4"/>
      <c r="CG2722" s="4"/>
      <c r="CH2722" s="4"/>
      <c r="CI2722" s="4"/>
      <c r="CJ2722" s="4"/>
      <c r="CK2722" s="4"/>
      <c r="CL2722" s="4"/>
      <c r="CM2722" s="4"/>
    </row>
    <row r="2723" ht="14.25" customHeight="1">
      <c r="A2723" s="1"/>
      <c r="B2723" s="103" t="str">
        <f t="shared" si="4"/>
        <v>Thêm</v>
      </c>
      <c r="C2723" s="4"/>
      <c r="D2723" s="4"/>
      <c r="E2723" s="4"/>
      <c r="F2723" s="4"/>
      <c r="G2723" s="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20"/>
      <c r="AE2723" s="4"/>
      <c r="AF2723" s="4"/>
      <c r="AG2723" s="4"/>
      <c r="AH2723" s="4"/>
      <c r="AI2723" s="4"/>
      <c r="AJ2723" s="4"/>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c r="BI2723" s="4"/>
      <c r="BJ2723" s="243" t="str">
        <f t="shared" si="191"/>
        <v/>
      </c>
      <c r="BK2723" s="4"/>
      <c r="BL2723" s="4"/>
      <c r="BM2723" s="4"/>
      <c r="BN2723" s="4"/>
      <c r="BO2723" s="4"/>
      <c r="BP2723" s="4"/>
      <c r="BQ2723" s="4"/>
      <c r="BR2723" s="4"/>
      <c r="BS2723" s="4"/>
      <c r="BT2723" s="4"/>
      <c r="BU2723" s="4"/>
      <c r="BV2723" s="4"/>
      <c r="BW2723" s="4"/>
      <c r="BX2723" s="4"/>
      <c r="BY2723" s="4"/>
      <c r="BZ2723" s="4"/>
      <c r="CA2723" s="4"/>
      <c r="CB2723" s="4"/>
      <c r="CC2723" s="4"/>
      <c r="CD2723" s="4"/>
      <c r="CE2723" s="4"/>
      <c r="CF2723" s="4"/>
      <c r="CG2723" s="4"/>
      <c r="CH2723" s="4"/>
      <c r="CI2723" s="4"/>
      <c r="CJ2723" s="4"/>
      <c r="CK2723" s="4"/>
      <c r="CL2723" s="4"/>
      <c r="CM2723" s="4"/>
    </row>
    <row r="2724" ht="14.25" customHeight="1">
      <c r="A2724" s="1"/>
      <c r="B2724" s="103" t="str">
        <f t="shared" si="4"/>
        <v>Thêm</v>
      </c>
      <c r="C2724" s="4"/>
      <c r="D2724" s="4"/>
      <c r="E2724" s="4"/>
      <c r="F2724" s="4"/>
      <c r="G2724" s="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20"/>
      <c r="AE2724" s="4"/>
      <c r="AF2724" s="4"/>
      <c r="AG2724" s="4"/>
      <c r="AH2724" s="4"/>
      <c r="AI2724" s="4"/>
      <c r="AJ2724" s="4"/>
      <c r="AK2724" s="4"/>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4"/>
      <c r="BH2724" s="4"/>
      <c r="BI2724" s="4"/>
      <c r="BJ2724" s="243" t="str">
        <f t="shared" si="191"/>
        <v/>
      </c>
      <c r="BK2724" s="4"/>
      <c r="BL2724" s="4"/>
      <c r="BM2724" s="4"/>
      <c r="BN2724" s="4"/>
      <c r="BO2724" s="4"/>
      <c r="BP2724" s="4"/>
      <c r="BQ2724" s="4"/>
      <c r="BR2724" s="4"/>
      <c r="BS2724" s="4"/>
      <c r="BT2724" s="4"/>
      <c r="BU2724" s="4"/>
      <c r="BV2724" s="4"/>
      <c r="BW2724" s="4"/>
      <c r="BX2724" s="4"/>
      <c r="BY2724" s="4"/>
      <c r="BZ2724" s="4"/>
      <c r="CA2724" s="4"/>
      <c r="CB2724" s="4"/>
      <c r="CC2724" s="4"/>
      <c r="CD2724" s="4"/>
      <c r="CE2724" s="4"/>
      <c r="CF2724" s="4"/>
      <c r="CG2724" s="4"/>
      <c r="CH2724" s="4"/>
      <c r="CI2724" s="4"/>
      <c r="CJ2724" s="4"/>
      <c r="CK2724" s="4"/>
      <c r="CL2724" s="4"/>
      <c r="CM2724" s="4"/>
    </row>
    <row r="2725" ht="14.25" customHeight="1">
      <c r="A2725" s="1"/>
      <c r="B2725" s="103" t="str">
        <f t="shared" si="4"/>
        <v>Thêm</v>
      </c>
      <c r="C2725" s="4"/>
      <c r="D2725" s="4"/>
      <c r="E2725" s="4"/>
      <c r="F2725" s="4"/>
      <c r="G2725" s="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20"/>
      <c r="AE2725" s="4"/>
      <c r="AF2725" s="4"/>
      <c r="AG2725" s="4"/>
      <c r="AH2725" s="4"/>
      <c r="AI2725" s="4"/>
      <c r="AJ2725" s="4"/>
      <c r="AK2725" s="4"/>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4"/>
      <c r="BH2725" s="4"/>
      <c r="BI2725" s="4"/>
      <c r="BJ2725" s="243" t="str">
        <f t="shared" si="191"/>
        <v/>
      </c>
      <c r="BK2725" s="4"/>
      <c r="BL2725" s="4"/>
      <c r="BM2725" s="4"/>
      <c r="BN2725" s="4"/>
      <c r="BO2725" s="4"/>
      <c r="BP2725" s="4"/>
      <c r="BQ2725" s="4"/>
      <c r="BR2725" s="4"/>
      <c r="BS2725" s="4"/>
      <c r="BT2725" s="4"/>
      <c r="BU2725" s="4"/>
      <c r="BV2725" s="4"/>
      <c r="BW2725" s="4"/>
      <c r="BX2725" s="4"/>
      <c r="BY2725" s="4"/>
      <c r="BZ2725" s="4"/>
      <c r="CA2725" s="4"/>
      <c r="CB2725" s="4"/>
      <c r="CC2725" s="4"/>
      <c r="CD2725" s="4"/>
      <c r="CE2725" s="4"/>
      <c r="CF2725" s="4"/>
      <c r="CG2725" s="4"/>
      <c r="CH2725" s="4"/>
      <c r="CI2725" s="4"/>
      <c r="CJ2725" s="4"/>
      <c r="CK2725" s="4"/>
      <c r="CL2725" s="4"/>
      <c r="CM2725" s="4"/>
    </row>
    <row r="2726" ht="14.25" customHeight="1">
      <c r="A2726" s="1"/>
      <c r="B2726" s="103" t="str">
        <f t="shared" si="4"/>
        <v>Thêm</v>
      </c>
      <c r="C2726" s="4"/>
      <c r="D2726" s="4"/>
      <c r="E2726" s="4"/>
      <c r="F2726" s="4"/>
      <c r="G2726" s="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20"/>
      <c r="AE2726" s="4"/>
      <c r="AF2726" s="4"/>
      <c r="AG2726" s="4"/>
      <c r="AH2726" s="4"/>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c r="BI2726" s="4"/>
      <c r="BJ2726" s="243" t="str">
        <f t="shared" si="191"/>
        <v/>
      </c>
      <c r="BK2726" s="4"/>
      <c r="BL2726" s="4"/>
      <c r="BM2726" s="4"/>
      <c r="BN2726" s="4"/>
      <c r="BO2726" s="4"/>
      <c r="BP2726" s="4"/>
      <c r="BQ2726" s="4"/>
      <c r="BR2726" s="4"/>
      <c r="BS2726" s="4"/>
      <c r="BT2726" s="4"/>
      <c r="BU2726" s="4"/>
      <c r="BV2726" s="4"/>
      <c r="BW2726" s="4"/>
      <c r="BX2726" s="4"/>
      <c r="BY2726" s="4"/>
      <c r="BZ2726" s="4"/>
      <c r="CA2726" s="4"/>
      <c r="CB2726" s="4"/>
      <c r="CC2726" s="4"/>
      <c r="CD2726" s="4"/>
      <c r="CE2726" s="4"/>
      <c r="CF2726" s="4"/>
      <c r="CG2726" s="4"/>
      <c r="CH2726" s="4"/>
      <c r="CI2726" s="4"/>
      <c r="CJ2726" s="4"/>
      <c r="CK2726" s="4"/>
      <c r="CL2726" s="4"/>
      <c r="CM2726" s="4"/>
    </row>
    <row r="2727" ht="14.25" customHeight="1">
      <c r="A2727" s="1"/>
      <c r="B2727" s="103" t="str">
        <f t="shared" si="4"/>
        <v>Thêm</v>
      </c>
      <c r="C2727" s="4"/>
      <c r="D2727" s="4"/>
      <c r="E2727" s="4"/>
      <c r="F2727" s="4"/>
      <c r="G2727" s="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20"/>
      <c r="AE2727" s="4"/>
      <c r="AF2727" s="4"/>
      <c r="AG2727" s="4"/>
      <c r="AH2727" s="4"/>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4"/>
      <c r="BH2727" s="4"/>
      <c r="BI2727" s="4"/>
      <c r="BJ2727" s="243" t="str">
        <f t="shared" si="191"/>
        <v/>
      </c>
      <c r="BK2727" s="4"/>
      <c r="BL2727" s="4"/>
      <c r="BM2727" s="4"/>
      <c r="BN2727" s="4"/>
      <c r="BO2727" s="4"/>
      <c r="BP2727" s="4"/>
      <c r="BQ2727" s="4"/>
      <c r="BR2727" s="4"/>
      <c r="BS2727" s="4"/>
      <c r="BT2727" s="4"/>
      <c r="BU2727" s="4"/>
      <c r="BV2727" s="4"/>
      <c r="BW2727" s="4"/>
      <c r="BX2727" s="4"/>
      <c r="BY2727" s="4"/>
      <c r="BZ2727" s="4"/>
      <c r="CA2727" s="4"/>
      <c r="CB2727" s="4"/>
      <c r="CC2727" s="4"/>
      <c r="CD2727" s="4"/>
      <c r="CE2727" s="4"/>
      <c r="CF2727" s="4"/>
      <c r="CG2727" s="4"/>
      <c r="CH2727" s="4"/>
      <c r="CI2727" s="4"/>
      <c r="CJ2727" s="4"/>
      <c r="CK2727" s="4"/>
      <c r="CL2727" s="4"/>
      <c r="CM2727" s="4"/>
    </row>
    <row r="2728" ht="14.25" customHeight="1">
      <c r="A2728" s="1"/>
      <c r="B2728" s="103" t="str">
        <f t="shared" si="4"/>
        <v>Thêm</v>
      </c>
      <c r="C2728" s="4"/>
      <c r="D2728" s="4"/>
      <c r="E2728" s="4"/>
      <c r="F2728" s="4"/>
      <c r="G2728" s="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20"/>
      <c r="AE2728" s="4"/>
      <c r="AF2728" s="4"/>
      <c r="AG2728" s="4"/>
      <c r="AH2728" s="4"/>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c r="BI2728" s="4"/>
      <c r="BJ2728" s="243" t="str">
        <f t="shared" si="191"/>
        <v/>
      </c>
      <c r="BK2728" s="4"/>
      <c r="BL2728" s="4"/>
      <c r="BM2728" s="4"/>
      <c r="BN2728" s="4"/>
      <c r="BO2728" s="4"/>
      <c r="BP2728" s="4"/>
      <c r="BQ2728" s="4"/>
      <c r="BR2728" s="4"/>
      <c r="BS2728" s="4"/>
      <c r="BT2728" s="4"/>
      <c r="BU2728" s="4"/>
      <c r="BV2728" s="4"/>
      <c r="BW2728" s="4"/>
      <c r="BX2728" s="4"/>
      <c r="BY2728" s="4"/>
      <c r="BZ2728" s="4"/>
      <c r="CA2728" s="4"/>
      <c r="CB2728" s="4"/>
      <c r="CC2728" s="4"/>
      <c r="CD2728" s="4"/>
      <c r="CE2728" s="4"/>
      <c r="CF2728" s="4"/>
      <c r="CG2728" s="4"/>
      <c r="CH2728" s="4"/>
      <c r="CI2728" s="4"/>
      <c r="CJ2728" s="4"/>
      <c r="CK2728" s="4"/>
      <c r="CL2728" s="4"/>
      <c r="CM2728" s="4"/>
    </row>
    <row r="2729" ht="14.25" customHeight="1">
      <c r="A2729" s="1"/>
      <c r="B2729" s="103" t="str">
        <f t="shared" si="4"/>
        <v>Thêm</v>
      </c>
      <c r="C2729" s="4"/>
      <c r="D2729" s="4"/>
      <c r="E2729" s="4"/>
      <c r="F2729" s="4"/>
      <c r="G2729" s="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20"/>
      <c r="AE2729" s="4"/>
      <c r="AF2729" s="4"/>
      <c r="AG2729" s="4"/>
      <c r="AH2729" s="4"/>
      <c r="AI2729" s="4"/>
      <c r="AJ2729" s="4"/>
      <c r="AK2729" s="4"/>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4"/>
      <c r="BH2729" s="4"/>
      <c r="BI2729" s="4"/>
      <c r="BJ2729" s="243" t="str">
        <f t="shared" si="191"/>
        <v/>
      </c>
      <c r="BK2729" s="4"/>
      <c r="BL2729" s="4"/>
      <c r="BM2729" s="4"/>
      <c r="BN2729" s="4"/>
      <c r="BO2729" s="4"/>
      <c r="BP2729" s="4"/>
      <c r="BQ2729" s="4"/>
      <c r="BR2729" s="4"/>
      <c r="BS2729" s="4"/>
      <c r="BT2729" s="4"/>
      <c r="BU2729" s="4"/>
      <c r="BV2729" s="4"/>
      <c r="BW2729" s="4"/>
      <c r="BX2729" s="4"/>
      <c r="BY2729" s="4"/>
      <c r="BZ2729" s="4"/>
      <c r="CA2729" s="4"/>
      <c r="CB2729" s="4"/>
      <c r="CC2729" s="4"/>
      <c r="CD2729" s="4"/>
      <c r="CE2729" s="4"/>
      <c r="CF2729" s="4"/>
      <c r="CG2729" s="4"/>
      <c r="CH2729" s="4"/>
      <c r="CI2729" s="4"/>
      <c r="CJ2729" s="4"/>
      <c r="CK2729" s="4"/>
      <c r="CL2729" s="4"/>
      <c r="CM2729" s="4"/>
    </row>
    <row r="2730" ht="14.25" customHeight="1">
      <c r="A2730" s="1"/>
      <c r="B2730" s="103" t="str">
        <f t="shared" si="4"/>
        <v>Thêm</v>
      </c>
      <c r="C2730" s="4"/>
      <c r="D2730" s="4"/>
      <c r="E2730" s="4"/>
      <c r="F2730" s="4"/>
      <c r="G2730" s="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20"/>
      <c r="AE2730" s="4"/>
      <c r="AF2730" s="4"/>
      <c r="AG2730" s="4"/>
      <c r="AH2730" s="4"/>
      <c r="AI2730" s="4"/>
      <c r="AJ2730" s="4"/>
      <c r="AK2730" s="4"/>
      <c r="AL2730" s="4"/>
      <c r="AM2730" s="4"/>
      <c r="AN2730" s="4"/>
      <c r="AO2730" s="4"/>
      <c r="AP2730" s="4"/>
      <c r="AQ2730" s="4"/>
      <c r="AR2730" s="4"/>
      <c r="AS2730" s="4"/>
      <c r="AT2730" s="4"/>
      <c r="AU2730" s="4"/>
      <c r="AV2730" s="4"/>
      <c r="AW2730" s="4"/>
      <c r="AX2730" s="4"/>
      <c r="AY2730" s="4"/>
      <c r="AZ2730" s="4"/>
      <c r="BA2730" s="4"/>
      <c r="BB2730" s="4"/>
      <c r="BC2730" s="4"/>
      <c r="BD2730" s="4"/>
      <c r="BE2730" s="4"/>
      <c r="BF2730" s="4"/>
      <c r="BG2730" s="4"/>
      <c r="BH2730" s="4"/>
      <c r="BI2730" s="4"/>
      <c r="BJ2730" s="243" t="str">
        <f t="shared" si="191"/>
        <v/>
      </c>
      <c r="BK2730" s="4"/>
      <c r="BL2730" s="4"/>
      <c r="BM2730" s="4"/>
      <c r="BN2730" s="4"/>
      <c r="BO2730" s="4"/>
      <c r="BP2730" s="4"/>
      <c r="BQ2730" s="4"/>
      <c r="BR2730" s="4"/>
      <c r="BS2730" s="4"/>
      <c r="BT2730" s="4"/>
      <c r="BU2730" s="4"/>
      <c r="BV2730" s="4"/>
      <c r="BW2730" s="4"/>
      <c r="BX2730" s="4"/>
      <c r="BY2730" s="4"/>
      <c r="BZ2730" s="4"/>
      <c r="CA2730" s="4"/>
      <c r="CB2730" s="4"/>
      <c r="CC2730" s="4"/>
      <c r="CD2730" s="4"/>
      <c r="CE2730" s="4"/>
      <c r="CF2730" s="4"/>
      <c r="CG2730" s="4"/>
      <c r="CH2730" s="4"/>
      <c r="CI2730" s="4"/>
      <c r="CJ2730" s="4"/>
      <c r="CK2730" s="4"/>
      <c r="CL2730" s="4"/>
      <c r="CM2730" s="4"/>
    </row>
    <row r="2731" ht="14.25" customHeight="1">
      <c r="A2731" s="1"/>
      <c r="B2731" s="103" t="str">
        <f t="shared" si="4"/>
        <v>Thêm</v>
      </c>
      <c r="C2731" s="4"/>
      <c r="D2731" s="4"/>
      <c r="E2731" s="4"/>
      <c r="F2731" s="4"/>
      <c r="G2731" s="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20"/>
      <c r="AE2731" s="4"/>
      <c r="AF2731" s="4"/>
      <c r="AG2731" s="4"/>
      <c r="AH2731" s="4"/>
      <c r="AI2731" s="4"/>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4"/>
      <c r="BH2731" s="4"/>
      <c r="BI2731" s="4"/>
      <c r="BJ2731" s="243" t="str">
        <f t="shared" si="191"/>
        <v/>
      </c>
      <c r="BK2731" s="4"/>
      <c r="BL2731" s="4"/>
      <c r="BM2731" s="4"/>
      <c r="BN2731" s="4"/>
      <c r="BO2731" s="4"/>
      <c r="BP2731" s="4"/>
      <c r="BQ2731" s="4"/>
      <c r="BR2731" s="4"/>
      <c r="BS2731" s="4"/>
      <c r="BT2731" s="4"/>
      <c r="BU2731" s="4"/>
      <c r="BV2731" s="4"/>
      <c r="BW2731" s="4"/>
      <c r="BX2731" s="4"/>
      <c r="BY2731" s="4"/>
      <c r="BZ2731" s="4"/>
      <c r="CA2731" s="4"/>
      <c r="CB2731" s="4"/>
      <c r="CC2731" s="4"/>
      <c r="CD2731" s="4"/>
      <c r="CE2731" s="4"/>
      <c r="CF2731" s="4"/>
      <c r="CG2731" s="4"/>
      <c r="CH2731" s="4"/>
      <c r="CI2731" s="4"/>
      <c r="CJ2731" s="4"/>
      <c r="CK2731" s="4"/>
      <c r="CL2731" s="4"/>
      <c r="CM2731" s="4"/>
    </row>
    <row r="2732" ht="14.25" customHeight="1">
      <c r="A2732" s="1"/>
      <c r="B2732" s="103" t="str">
        <f t="shared" si="4"/>
        <v>Thêm</v>
      </c>
      <c r="C2732" s="4"/>
      <c r="D2732" s="4"/>
      <c r="E2732" s="4"/>
      <c r="F2732" s="4"/>
      <c r="G2732" s="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20"/>
      <c r="AE2732" s="4"/>
      <c r="AF2732" s="4"/>
      <c r="AG2732" s="4"/>
      <c r="AH2732" s="4"/>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4"/>
      <c r="BH2732" s="4"/>
      <c r="BI2732" s="4"/>
      <c r="BJ2732" s="243" t="str">
        <f t="shared" si="191"/>
        <v/>
      </c>
      <c r="BK2732" s="4"/>
      <c r="BL2732" s="4"/>
      <c r="BM2732" s="4"/>
      <c r="BN2732" s="4"/>
      <c r="BO2732" s="4"/>
      <c r="BP2732" s="4"/>
      <c r="BQ2732" s="4"/>
      <c r="BR2732" s="4"/>
      <c r="BS2732" s="4"/>
      <c r="BT2732" s="4"/>
      <c r="BU2732" s="4"/>
      <c r="BV2732" s="4"/>
      <c r="BW2732" s="4"/>
      <c r="BX2732" s="4"/>
      <c r="BY2732" s="4"/>
      <c r="BZ2732" s="4"/>
      <c r="CA2732" s="4"/>
      <c r="CB2732" s="4"/>
      <c r="CC2732" s="4"/>
      <c r="CD2732" s="4"/>
      <c r="CE2732" s="4"/>
      <c r="CF2732" s="4"/>
      <c r="CG2732" s="4"/>
      <c r="CH2732" s="4"/>
      <c r="CI2732" s="4"/>
      <c r="CJ2732" s="4"/>
      <c r="CK2732" s="4"/>
      <c r="CL2732" s="4"/>
      <c r="CM2732" s="4"/>
    </row>
    <row r="2733" ht="14.25" customHeight="1">
      <c r="A2733" s="1"/>
      <c r="B2733" s="103" t="str">
        <f t="shared" si="4"/>
        <v>Thêm</v>
      </c>
      <c r="C2733" s="4"/>
      <c r="D2733" s="4"/>
      <c r="E2733" s="4"/>
      <c r="F2733" s="4"/>
      <c r="G2733" s="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20"/>
      <c r="AE2733" s="4"/>
      <c r="AF2733" s="4"/>
      <c r="AG2733" s="4"/>
      <c r="AH2733" s="4"/>
      <c r="AI2733" s="4"/>
      <c r="AJ2733" s="4"/>
      <c r="AK2733" s="4"/>
      <c r="AL2733" s="4"/>
      <c r="AM2733" s="4"/>
      <c r="AN2733" s="4"/>
      <c r="AO2733" s="4"/>
      <c r="AP2733" s="4"/>
      <c r="AQ2733" s="4"/>
      <c r="AR2733" s="4"/>
      <c r="AS2733" s="4"/>
      <c r="AT2733" s="4"/>
      <c r="AU2733" s="4"/>
      <c r="AV2733" s="4"/>
      <c r="AW2733" s="4"/>
      <c r="AX2733" s="4"/>
      <c r="AY2733" s="4"/>
      <c r="AZ2733" s="4"/>
      <c r="BA2733" s="4"/>
      <c r="BB2733" s="4"/>
      <c r="BC2733" s="4"/>
      <c r="BD2733" s="4"/>
      <c r="BE2733" s="4"/>
      <c r="BF2733" s="4"/>
      <c r="BG2733" s="4"/>
      <c r="BH2733" s="4"/>
      <c r="BI2733" s="4"/>
      <c r="BJ2733" s="243" t="str">
        <f t="shared" si="191"/>
        <v/>
      </c>
      <c r="BK2733" s="4"/>
      <c r="BL2733" s="4"/>
      <c r="BM2733" s="4"/>
      <c r="BN2733" s="4"/>
      <c r="BO2733" s="4"/>
      <c r="BP2733" s="4"/>
      <c r="BQ2733" s="4"/>
      <c r="BR2733" s="4"/>
      <c r="BS2733" s="4"/>
      <c r="BT2733" s="4"/>
      <c r="BU2733" s="4"/>
      <c r="BV2733" s="4"/>
      <c r="BW2733" s="4"/>
      <c r="BX2733" s="4"/>
      <c r="BY2733" s="4"/>
      <c r="BZ2733" s="4"/>
      <c r="CA2733" s="4"/>
      <c r="CB2733" s="4"/>
      <c r="CC2733" s="4"/>
      <c r="CD2733" s="4"/>
      <c r="CE2733" s="4"/>
      <c r="CF2733" s="4"/>
      <c r="CG2733" s="4"/>
      <c r="CH2733" s="4"/>
      <c r="CI2733" s="4"/>
      <c r="CJ2733" s="4"/>
      <c r="CK2733" s="4"/>
      <c r="CL2733" s="4"/>
      <c r="CM2733" s="4"/>
    </row>
    <row r="2734" ht="14.25" customHeight="1">
      <c r="A2734" s="1"/>
      <c r="B2734" s="103" t="str">
        <f t="shared" si="4"/>
        <v>Thêm</v>
      </c>
      <c r="C2734" s="4"/>
      <c r="D2734" s="4"/>
      <c r="E2734" s="4"/>
      <c r="F2734" s="4"/>
      <c r="G2734" s="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20"/>
      <c r="AE2734" s="4"/>
      <c r="AF2734" s="4"/>
      <c r="AG2734" s="4"/>
      <c r="AH2734" s="4"/>
      <c r="AI2734" s="4"/>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4"/>
      <c r="BF2734" s="4"/>
      <c r="BG2734" s="4"/>
      <c r="BH2734" s="4"/>
      <c r="BI2734" s="4"/>
      <c r="BJ2734" s="243" t="str">
        <f t="shared" si="191"/>
        <v/>
      </c>
      <c r="BK2734" s="4"/>
      <c r="BL2734" s="4"/>
      <c r="BM2734" s="4"/>
      <c r="BN2734" s="4"/>
      <c r="BO2734" s="4"/>
      <c r="BP2734" s="4"/>
      <c r="BQ2734" s="4"/>
      <c r="BR2734" s="4"/>
      <c r="BS2734" s="4"/>
      <c r="BT2734" s="4"/>
      <c r="BU2734" s="4"/>
      <c r="BV2734" s="4"/>
      <c r="BW2734" s="4"/>
      <c r="BX2734" s="4"/>
      <c r="BY2734" s="4"/>
      <c r="BZ2734" s="4"/>
      <c r="CA2734" s="4"/>
      <c r="CB2734" s="4"/>
      <c r="CC2734" s="4"/>
      <c r="CD2734" s="4"/>
      <c r="CE2734" s="4"/>
      <c r="CF2734" s="4"/>
      <c r="CG2734" s="4"/>
      <c r="CH2734" s="4"/>
      <c r="CI2734" s="4"/>
      <c r="CJ2734" s="4"/>
      <c r="CK2734" s="4"/>
      <c r="CL2734" s="4"/>
      <c r="CM2734" s="4"/>
    </row>
    <row r="2735" ht="14.25" customHeight="1">
      <c r="A2735" s="1"/>
      <c r="B2735" s="103" t="str">
        <f t="shared" si="4"/>
        <v>Thêm</v>
      </c>
      <c r="C2735" s="4"/>
      <c r="D2735" s="4"/>
      <c r="E2735" s="4"/>
      <c r="F2735" s="4"/>
      <c r="G2735" s="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20"/>
      <c r="AE2735" s="4"/>
      <c r="AF2735" s="4"/>
      <c r="AG2735" s="4"/>
      <c r="AH2735" s="4"/>
      <c r="AI2735" s="4"/>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4"/>
      <c r="BF2735" s="4"/>
      <c r="BG2735" s="4"/>
      <c r="BH2735" s="4"/>
      <c r="BI2735" s="4"/>
      <c r="BJ2735" s="243" t="str">
        <f t="shared" si="191"/>
        <v/>
      </c>
      <c r="BK2735" s="4"/>
      <c r="BL2735" s="4"/>
      <c r="BM2735" s="4"/>
      <c r="BN2735" s="4"/>
      <c r="BO2735" s="4"/>
      <c r="BP2735" s="4"/>
      <c r="BQ2735" s="4"/>
      <c r="BR2735" s="4"/>
      <c r="BS2735" s="4"/>
      <c r="BT2735" s="4"/>
      <c r="BU2735" s="4"/>
      <c r="BV2735" s="4"/>
      <c r="BW2735" s="4"/>
      <c r="BX2735" s="4"/>
      <c r="BY2735" s="4"/>
      <c r="BZ2735" s="4"/>
      <c r="CA2735" s="4"/>
      <c r="CB2735" s="4"/>
      <c r="CC2735" s="4"/>
      <c r="CD2735" s="4"/>
      <c r="CE2735" s="4"/>
      <c r="CF2735" s="4"/>
      <c r="CG2735" s="4"/>
      <c r="CH2735" s="4"/>
      <c r="CI2735" s="4"/>
      <c r="CJ2735" s="4"/>
      <c r="CK2735" s="4"/>
      <c r="CL2735" s="4"/>
      <c r="CM2735" s="4"/>
    </row>
    <row r="2736" ht="14.25" customHeight="1">
      <c r="A2736" s="1"/>
      <c r="B2736" s="103" t="str">
        <f t="shared" si="4"/>
        <v>Thêm</v>
      </c>
      <c r="C2736" s="4"/>
      <c r="D2736" s="4"/>
      <c r="E2736" s="4"/>
      <c r="F2736" s="4"/>
      <c r="G2736" s="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20"/>
      <c r="AE2736" s="4"/>
      <c r="AF2736" s="4"/>
      <c r="AG2736" s="4"/>
      <c r="AH2736" s="4"/>
      <c r="AI2736" s="4"/>
      <c r="AJ2736" s="4"/>
      <c r="AK2736" s="4"/>
      <c r="AL2736" s="4"/>
      <c r="AM2736" s="4"/>
      <c r="AN2736" s="4"/>
      <c r="AO2736" s="4"/>
      <c r="AP2736" s="4"/>
      <c r="AQ2736" s="4"/>
      <c r="AR2736" s="4"/>
      <c r="AS2736" s="4"/>
      <c r="AT2736" s="4"/>
      <c r="AU2736" s="4"/>
      <c r="AV2736" s="4"/>
      <c r="AW2736" s="4"/>
      <c r="AX2736" s="4"/>
      <c r="AY2736" s="4"/>
      <c r="AZ2736" s="4"/>
      <c r="BA2736" s="4"/>
      <c r="BB2736" s="4"/>
      <c r="BC2736" s="4"/>
      <c r="BD2736" s="4"/>
      <c r="BE2736" s="4"/>
      <c r="BF2736" s="4"/>
      <c r="BG2736" s="4"/>
      <c r="BH2736" s="4"/>
      <c r="BI2736" s="4"/>
      <c r="BJ2736" s="243" t="str">
        <f t="shared" si="191"/>
        <v/>
      </c>
      <c r="BK2736" s="4"/>
      <c r="BL2736" s="4"/>
      <c r="BM2736" s="4"/>
      <c r="BN2736" s="4"/>
      <c r="BO2736" s="4"/>
      <c r="BP2736" s="4"/>
      <c r="BQ2736" s="4"/>
      <c r="BR2736" s="4"/>
      <c r="BS2736" s="4"/>
      <c r="BT2736" s="4"/>
      <c r="BU2736" s="4"/>
      <c r="BV2736" s="4"/>
      <c r="BW2736" s="4"/>
      <c r="BX2736" s="4"/>
      <c r="BY2736" s="4"/>
      <c r="BZ2736" s="4"/>
      <c r="CA2736" s="4"/>
      <c r="CB2736" s="4"/>
      <c r="CC2736" s="4"/>
      <c r="CD2736" s="4"/>
      <c r="CE2736" s="4"/>
      <c r="CF2736" s="4"/>
      <c r="CG2736" s="4"/>
      <c r="CH2736" s="4"/>
      <c r="CI2736" s="4"/>
      <c r="CJ2736" s="4"/>
      <c r="CK2736" s="4"/>
      <c r="CL2736" s="4"/>
      <c r="CM2736" s="4"/>
    </row>
    <row r="2737" ht="14.25" customHeight="1">
      <c r="A2737" s="1"/>
      <c r="B2737" s="103" t="str">
        <f t="shared" si="4"/>
        <v>Thêm</v>
      </c>
      <c r="C2737" s="4"/>
      <c r="D2737" s="4"/>
      <c r="E2737" s="4"/>
      <c r="F2737" s="4"/>
      <c r="G2737" s="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20"/>
      <c r="AE2737" s="4"/>
      <c r="AF2737" s="4"/>
      <c r="AG2737" s="4"/>
      <c r="AH2737" s="4"/>
      <c r="AI2737" s="4"/>
      <c r="AJ2737" s="4"/>
      <c r="AK2737" s="4"/>
      <c r="AL2737" s="4"/>
      <c r="AM2737" s="4"/>
      <c r="AN2737" s="4"/>
      <c r="AO2737" s="4"/>
      <c r="AP2737" s="4"/>
      <c r="AQ2737" s="4"/>
      <c r="AR2737" s="4"/>
      <c r="AS2737" s="4"/>
      <c r="AT2737" s="4"/>
      <c r="AU2737" s="4"/>
      <c r="AV2737" s="4"/>
      <c r="AW2737" s="4"/>
      <c r="AX2737" s="4"/>
      <c r="AY2737" s="4"/>
      <c r="AZ2737" s="4"/>
      <c r="BA2737" s="4"/>
      <c r="BB2737" s="4"/>
      <c r="BC2737" s="4"/>
      <c r="BD2737" s="4"/>
      <c r="BE2737" s="4"/>
      <c r="BF2737" s="4"/>
      <c r="BG2737" s="4"/>
      <c r="BH2737" s="4"/>
      <c r="BI2737" s="4"/>
      <c r="BJ2737" s="243" t="str">
        <f t="shared" si="191"/>
        <v/>
      </c>
      <c r="BK2737" s="4"/>
      <c r="BL2737" s="4"/>
      <c r="BM2737" s="4"/>
      <c r="BN2737" s="4"/>
      <c r="BO2737" s="4"/>
      <c r="BP2737" s="4"/>
      <c r="BQ2737" s="4"/>
      <c r="BR2737" s="4"/>
      <c r="BS2737" s="4"/>
      <c r="BT2737" s="4"/>
      <c r="BU2737" s="4"/>
      <c r="BV2737" s="4"/>
      <c r="BW2737" s="4"/>
      <c r="BX2737" s="4"/>
      <c r="BY2737" s="4"/>
      <c r="BZ2737" s="4"/>
      <c r="CA2737" s="4"/>
      <c r="CB2737" s="4"/>
      <c r="CC2737" s="4"/>
      <c r="CD2737" s="4"/>
      <c r="CE2737" s="4"/>
      <c r="CF2737" s="4"/>
      <c r="CG2737" s="4"/>
      <c r="CH2737" s="4"/>
      <c r="CI2737" s="4"/>
      <c r="CJ2737" s="4"/>
      <c r="CK2737" s="4"/>
      <c r="CL2737" s="4"/>
      <c r="CM2737" s="4"/>
    </row>
    <row r="2738" ht="14.25" customHeight="1">
      <c r="A2738" s="1"/>
      <c r="B2738" s="103" t="str">
        <f t="shared" si="4"/>
        <v>Thêm</v>
      </c>
      <c r="C2738" s="4"/>
      <c r="D2738" s="4"/>
      <c r="E2738" s="4"/>
      <c r="F2738" s="4"/>
      <c r="G2738" s="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20"/>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c r="BI2738" s="4"/>
      <c r="BJ2738" s="243" t="str">
        <f t="shared" si="191"/>
        <v/>
      </c>
      <c r="BK2738" s="4"/>
      <c r="BL2738" s="4"/>
      <c r="BM2738" s="4"/>
      <c r="BN2738" s="4"/>
      <c r="BO2738" s="4"/>
      <c r="BP2738" s="4"/>
      <c r="BQ2738" s="4"/>
      <c r="BR2738" s="4"/>
      <c r="BS2738" s="4"/>
      <c r="BT2738" s="4"/>
      <c r="BU2738" s="4"/>
      <c r="BV2738" s="4"/>
      <c r="BW2738" s="4"/>
      <c r="BX2738" s="4"/>
      <c r="BY2738" s="4"/>
      <c r="BZ2738" s="4"/>
      <c r="CA2738" s="4"/>
      <c r="CB2738" s="4"/>
      <c r="CC2738" s="4"/>
      <c r="CD2738" s="4"/>
      <c r="CE2738" s="4"/>
      <c r="CF2738" s="4"/>
      <c r="CG2738" s="4"/>
      <c r="CH2738" s="4"/>
      <c r="CI2738" s="4"/>
      <c r="CJ2738" s="4"/>
      <c r="CK2738" s="4"/>
      <c r="CL2738" s="4"/>
      <c r="CM2738" s="4"/>
    </row>
    <row r="2739" ht="14.25" customHeight="1">
      <c r="A2739" s="1"/>
      <c r="B2739" s="103" t="str">
        <f t="shared" si="4"/>
        <v>Thêm</v>
      </c>
      <c r="C2739" s="4"/>
      <c r="D2739" s="4"/>
      <c r="E2739" s="4"/>
      <c r="F2739" s="4"/>
      <c r="G2739" s="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20"/>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c r="BI2739" s="4"/>
      <c r="BJ2739" s="243" t="str">
        <f t="shared" si="191"/>
        <v/>
      </c>
      <c r="BK2739" s="4"/>
      <c r="BL2739" s="4"/>
      <c r="BM2739" s="4"/>
      <c r="BN2739" s="4"/>
      <c r="BO2739" s="4"/>
      <c r="BP2739" s="4"/>
      <c r="BQ2739" s="4"/>
      <c r="BR2739" s="4"/>
      <c r="BS2739" s="4"/>
      <c r="BT2739" s="4"/>
      <c r="BU2739" s="4"/>
      <c r="BV2739" s="4"/>
      <c r="BW2739" s="4"/>
      <c r="BX2739" s="4"/>
      <c r="BY2739" s="4"/>
      <c r="BZ2739" s="4"/>
      <c r="CA2739" s="4"/>
      <c r="CB2739" s="4"/>
      <c r="CC2739" s="4"/>
      <c r="CD2739" s="4"/>
      <c r="CE2739" s="4"/>
      <c r="CF2739" s="4"/>
      <c r="CG2739" s="4"/>
      <c r="CH2739" s="4"/>
      <c r="CI2739" s="4"/>
      <c r="CJ2739" s="4"/>
      <c r="CK2739" s="4"/>
      <c r="CL2739" s="4"/>
      <c r="CM2739" s="4"/>
    </row>
    <row r="2740" ht="14.25" customHeight="1">
      <c r="A2740" s="1"/>
      <c r="B2740" s="103" t="str">
        <f t="shared" si="4"/>
        <v>Thêm</v>
      </c>
      <c r="C2740" s="4"/>
      <c r="D2740" s="4"/>
      <c r="E2740" s="4"/>
      <c r="F2740" s="4"/>
      <c r="G2740" s="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20"/>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c r="BI2740" s="4"/>
      <c r="BJ2740" s="243" t="str">
        <f t="shared" si="191"/>
        <v/>
      </c>
      <c r="BK2740" s="4"/>
      <c r="BL2740" s="4"/>
      <c r="BM2740" s="4"/>
      <c r="BN2740" s="4"/>
      <c r="BO2740" s="4"/>
      <c r="BP2740" s="4"/>
      <c r="BQ2740" s="4"/>
      <c r="BR2740" s="4"/>
      <c r="BS2740" s="4"/>
      <c r="BT2740" s="4"/>
      <c r="BU2740" s="4"/>
      <c r="BV2740" s="4"/>
      <c r="BW2740" s="4"/>
      <c r="BX2740" s="4"/>
      <c r="BY2740" s="4"/>
      <c r="BZ2740" s="4"/>
      <c r="CA2740" s="4"/>
      <c r="CB2740" s="4"/>
      <c r="CC2740" s="4"/>
      <c r="CD2740" s="4"/>
      <c r="CE2740" s="4"/>
      <c r="CF2740" s="4"/>
      <c r="CG2740" s="4"/>
      <c r="CH2740" s="4"/>
      <c r="CI2740" s="4"/>
      <c r="CJ2740" s="4"/>
      <c r="CK2740" s="4"/>
      <c r="CL2740" s="4"/>
      <c r="CM2740" s="4"/>
    </row>
    <row r="2741" ht="14.25" customHeight="1">
      <c r="A2741" s="1"/>
      <c r="B2741" s="103" t="str">
        <f t="shared" si="4"/>
        <v>Thêm</v>
      </c>
      <c r="C2741" s="4"/>
      <c r="D2741" s="4"/>
      <c r="E2741" s="4"/>
      <c r="F2741" s="4"/>
      <c r="G2741" s="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20"/>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c r="BI2741" s="4"/>
      <c r="BJ2741" s="243" t="str">
        <f t="shared" si="191"/>
        <v/>
      </c>
      <c r="BK2741" s="4"/>
      <c r="BL2741" s="4"/>
      <c r="BM2741" s="4"/>
      <c r="BN2741" s="4"/>
      <c r="BO2741" s="4"/>
      <c r="BP2741" s="4"/>
      <c r="BQ2741" s="4"/>
      <c r="BR2741" s="4"/>
      <c r="BS2741" s="4"/>
      <c r="BT2741" s="4"/>
      <c r="BU2741" s="4"/>
      <c r="BV2741" s="4"/>
      <c r="BW2741" s="4"/>
      <c r="BX2741" s="4"/>
      <c r="BY2741" s="4"/>
      <c r="BZ2741" s="4"/>
      <c r="CA2741" s="4"/>
      <c r="CB2741" s="4"/>
      <c r="CC2741" s="4"/>
      <c r="CD2741" s="4"/>
      <c r="CE2741" s="4"/>
      <c r="CF2741" s="4"/>
      <c r="CG2741" s="4"/>
      <c r="CH2741" s="4"/>
      <c r="CI2741" s="4"/>
      <c r="CJ2741" s="4"/>
      <c r="CK2741" s="4"/>
      <c r="CL2741" s="4"/>
      <c r="CM2741" s="4"/>
    </row>
    <row r="2742" ht="14.25" customHeight="1">
      <c r="A2742" s="1"/>
      <c r="B2742" s="103" t="str">
        <f t="shared" si="4"/>
        <v>Thêm</v>
      </c>
      <c r="C2742" s="4"/>
      <c r="D2742" s="4"/>
      <c r="E2742" s="4"/>
      <c r="F2742" s="4"/>
      <c r="G2742" s="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20"/>
      <c r="AE2742" s="4"/>
      <c r="AF2742" s="4"/>
      <c r="AG2742" s="4"/>
      <c r="AH2742" s="4"/>
      <c r="AI2742" s="4"/>
      <c r="AJ2742" s="4"/>
      <c r="AK2742" s="4"/>
      <c r="AL2742" s="4"/>
      <c r="AM2742" s="4"/>
      <c r="AN2742" s="4"/>
      <c r="AO2742" s="4"/>
      <c r="AP2742" s="4"/>
      <c r="AQ2742" s="4"/>
      <c r="AR2742" s="4"/>
      <c r="AS2742" s="4"/>
      <c r="AT2742" s="4"/>
      <c r="AU2742" s="4"/>
      <c r="AV2742" s="4"/>
      <c r="AW2742" s="4"/>
      <c r="AX2742" s="4"/>
      <c r="AY2742" s="4"/>
      <c r="AZ2742" s="4"/>
      <c r="BA2742" s="4"/>
      <c r="BB2742" s="4"/>
      <c r="BC2742" s="4"/>
      <c r="BD2742" s="4"/>
      <c r="BE2742" s="4"/>
      <c r="BF2742" s="4"/>
      <c r="BG2742" s="4"/>
      <c r="BH2742" s="4"/>
      <c r="BI2742" s="4"/>
      <c r="BJ2742" s="243" t="str">
        <f t="shared" si="191"/>
        <v/>
      </c>
      <c r="BK2742" s="4"/>
      <c r="BL2742" s="4"/>
      <c r="BM2742" s="4"/>
      <c r="BN2742" s="4"/>
      <c r="BO2742" s="4"/>
      <c r="BP2742" s="4"/>
      <c r="BQ2742" s="4"/>
      <c r="BR2742" s="4"/>
      <c r="BS2742" s="4"/>
      <c r="BT2742" s="4"/>
      <c r="BU2742" s="4"/>
      <c r="BV2742" s="4"/>
      <c r="BW2742" s="4"/>
      <c r="BX2742" s="4"/>
      <c r="BY2742" s="4"/>
      <c r="BZ2742" s="4"/>
      <c r="CA2742" s="4"/>
      <c r="CB2742" s="4"/>
      <c r="CC2742" s="4"/>
      <c r="CD2742" s="4"/>
      <c r="CE2742" s="4"/>
      <c r="CF2742" s="4"/>
      <c r="CG2742" s="4"/>
      <c r="CH2742" s="4"/>
      <c r="CI2742" s="4"/>
      <c r="CJ2742" s="4"/>
      <c r="CK2742" s="4"/>
      <c r="CL2742" s="4"/>
      <c r="CM2742" s="4"/>
    </row>
    <row r="2743" ht="14.25" customHeight="1">
      <c r="A2743" s="1"/>
      <c r="B2743" s="103" t="str">
        <f t="shared" si="4"/>
        <v>Thêm</v>
      </c>
      <c r="C2743" s="4"/>
      <c r="D2743" s="4"/>
      <c r="E2743" s="4"/>
      <c r="F2743" s="4"/>
      <c r="G2743" s="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20"/>
      <c r="AE2743" s="4"/>
      <c r="AF2743" s="4"/>
      <c r="AG2743" s="4"/>
      <c r="AH2743" s="4"/>
      <c r="AI2743" s="4"/>
      <c r="AJ2743" s="4"/>
      <c r="AK2743" s="4"/>
      <c r="AL2743" s="4"/>
      <c r="AM2743" s="4"/>
      <c r="AN2743" s="4"/>
      <c r="AO2743" s="4"/>
      <c r="AP2743" s="4"/>
      <c r="AQ2743" s="4"/>
      <c r="AR2743" s="4"/>
      <c r="AS2743" s="4"/>
      <c r="AT2743" s="4"/>
      <c r="AU2743" s="4"/>
      <c r="AV2743" s="4"/>
      <c r="AW2743" s="4"/>
      <c r="AX2743" s="4"/>
      <c r="AY2743" s="4"/>
      <c r="AZ2743" s="4"/>
      <c r="BA2743" s="4"/>
      <c r="BB2743" s="4"/>
      <c r="BC2743" s="4"/>
      <c r="BD2743" s="4"/>
      <c r="BE2743" s="4"/>
      <c r="BF2743" s="4"/>
      <c r="BG2743" s="4"/>
      <c r="BH2743" s="4"/>
      <c r="BI2743" s="4"/>
      <c r="BJ2743" s="243" t="str">
        <f t="shared" si="191"/>
        <v/>
      </c>
      <c r="BK2743" s="4"/>
      <c r="BL2743" s="4"/>
      <c r="BM2743" s="4"/>
      <c r="BN2743" s="4"/>
      <c r="BO2743" s="4"/>
      <c r="BP2743" s="4"/>
      <c r="BQ2743" s="4"/>
      <c r="BR2743" s="4"/>
      <c r="BS2743" s="4"/>
      <c r="BT2743" s="4"/>
      <c r="BU2743" s="4"/>
      <c r="BV2743" s="4"/>
      <c r="BW2743" s="4"/>
      <c r="BX2743" s="4"/>
      <c r="BY2743" s="4"/>
      <c r="BZ2743" s="4"/>
      <c r="CA2743" s="4"/>
      <c r="CB2743" s="4"/>
      <c r="CC2743" s="4"/>
      <c r="CD2743" s="4"/>
      <c r="CE2743" s="4"/>
      <c r="CF2743" s="4"/>
      <c r="CG2743" s="4"/>
      <c r="CH2743" s="4"/>
      <c r="CI2743" s="4"/>
      <c r="CJ2743" s="4"/>
      <c r="CK2743" s="4"/>
      <c r="CL2743" s="4"/>
      <c r="CM2743" s="4"/>
    </row>
    <row r="2744" ht="14.25" customHeight="1">
      <c r="A2744" s="1"/>
      <c r="B2744" s="103" t="str">
        <f t="shared" si="4"/>
        <v>Thêm</v>
      </c>
      <c r="C2744" s="4"/>
      <c r="D2744" s="4"/>
      <c r="E2744" s="4"/>
      <c r="F2744" s="4"/>
      <c r="G2744" s="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20"/>
      <c r="AE2744" s="4"/>
      <c r="AF2744" s="4"/>
      <c r="AG2744" s="4"/>
      <c r="AH2744" s="4"/>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4"/>
      <c r="BH2744" s="4"/>
      <c r="BI2744" s="4"/>
      <c r="BJ2744" s="243" t="str">
        <f t="shared" si="191"/>
        <v/>
      </c>
      <c r="BK2744" s="4"/>
      <c r="BL2744" s="4"/>
      <c r="BM2744" s="4"/>
      <c r="BN2744" s="4"/>
      <c r="BO2744" s="4"/>
      <c r="BP2744" s="4"/>
      <c r="BQ2744" s="4"/>
      <c r="BR2744" s="4"/>
      <c r="BS2744" s="4"/>
      <c r="BT2744" s="4"/>
      <c r="BU2744" s="4"/>
      <c r="BV2744" s="4"/>
      <c r="BW2744" s="4"/>
      <c r="BX2744" s="4"/>
      <c r="BY2744" s="4"/>
      <c r="BZ2744" s="4"/>
      <c r="CA2744" s="4"/>
      <c r="CB2744" s="4"/>
      <c r="CC2744" s="4"/>
      <c r="CD2744" s="4"/>
      <c r="CE2744" s="4"/>
      <c r="CF2744" s="4"/>
      <c r="CG2744" s="4"/>
      <c r="CH2744" s="4"/>
      <c r="CI2744" s="4"/>
      <c r="CJ2744" s="4"/>
      <c r="CK2744" s="4"/>
      <c r="CL2744" s="4"/>
      <c r="CM2744" s="4"/>
    </row>
    <row r="2745" ht="14.25" customHeight="1">
      <c r="A2745" s="1"/>
      <c r="B2745" s="103" t="str">
        <f t="shared" si="4"/>
        <v>Thêm</v>
      </c>
      <c r="C2745" s="4"/>
      <c r="D2745" s="4"/>
      <c r="E2745" s="4"/>
      <c r="F2745" s="4"/>
      <c r="G2745" s="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20"/>
      <c r="AE2745" s="4"/>
      <c r="AF2745" s="4"/>
      <c r="AG2745" s="4"/>
      <c r="AH2745" s="4"/>
      <c r="AI2745" s="4"/>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c r="BI2745" s="4"/>
      <c r="BJ2745" s="243" t="str">
        <f t="shared" si="191"/>
        <v/>
      </c>
      <c r="BK2745" s="4"/>
      <c r="BL2745" s="4"/>
      <c r="BM2745" s="4"/>
      <c r="BN2745" s="4"/>
      <c r="BO2745" s="4"/>
      <c r="BP2745" s="4"/>
      <c r="BQ2745" s="4"/>
      <c r="BR2745" s="4"/>
      <c r="BS2745" s="4"/>
      <c r="BT2745" s="4"/>
      <c r="BU2745" s="4"/>
      <c r="BV2745" s="4"/>
      <c r="BW2745" s="4"/>
      <c r="BX2745" s="4"/>
      <c r="BY2745" s="4"/>
      <c r="BZ2745" s="4"/>
      <c r="CA2745" s="4"/>
      <c r="CB2745" s="4"/>
      <c r="CC2745" s="4"/>
      <c r="CD2745" s="4"/>
      <c r="CE2745" s="4"/>
      <c r="CF2745" s="4"/>
      <c r="CG2745" s="4"/>
      <c r="CH2745" s="4"/>
      <c r="CI2745" s="4"/>
      <c r="CJ2745" s="4"/>
      <c r="CK2745" s="4"/>
      <c r="CL2745" s="4"/>
      <c r="CM2745" s="4"/>
    </row>
    <row r="2746" ht="14.25" customHeight="1">
      <c r="A2746" s="1"/>
      <c r="B2746" s="103" t="str">
        <f t="shared" si="4"/>
        <v>Thêm</v>
      </c>
      <c r="C2746" s="4"/>
      <c r="D2746" s="4"/>
      <c r="E2746" s="4"/>
      <c r="F2746" s="4"/>
      <c r="G2746" s="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20"/>
      <c r="AE2746" s="4"/>
      <c r="AF2746" s="4"/>
      <c r="AG2746" s="4"/>
      <c r="AH2746" s="4"/>
      <c r="AI2746" s="4"/>
      <c r="AJ2746" s="4"/>
      <c r="AK2746" s="4"/>
      <c r="AL2746" s="4"/>
      <c r="AM2746" s="4"/>
      <c r="AN2746" s="4"/>
      <c r="AO2746" s="4"/>
      <c r="AP2746" s="4"/>
      <c r="AQ2746" s="4"/>
      <c r="AR2746" s="4"/>
      <c r="AS2746" s="4"/>
      <c r="AT2746" s="4"/>
      <c r="AU2746" s="4"/>
      <c r="AV2746" s="4"/>
      <c r="AW2746" s="4"/>
      <c r="AX2746" s="4"/>
      <c r="AY2746" s="4"/>
      <c r="AZ2746" s="4"/>
      <c r="BA2746" s="4"/>
      <c r="BB2746" s="4"/>
      <c r="BC2746" s="4"/>
      <c r="BD2746" s="4"/>
      <c r="BE2746" s="4"/>
      <c r="BF2746" s="4"/>
      <c r="BG2746" s="4"/>
      <c r="BH2746" s="4"/>
      <c r="BI2746" s="4"/>
      <c r="BJ2746" s="243" t="str">
        <f t="shared" si="191"/>
        <v/>
      </c>
      <c r="BK2746" s="4"/>
      <c r="BL2746" s="4"/>
      <c r="BM2746" s="4"/>
      <c r="BN2746" s="4"/>
      <c r="BO2746" s="4"/>
      <c r="BP2746" s="4"/>
      <c r="BQ2746" s="4"/>
      <c r="BR2746" s="4"/>
      <c r="BS2746" s="4"/>
      <c r="BT2746" s="4"/>
      <c r="BU2746" s="4"/>
      <c r="BV2746" s="4"/>
      <c r="BW2746" s="4"/>
      <c r="BX2746" s="4"/>
      <c r="BY2746" s="4"/>
      <c r="BZ2746" s="4"/>
      <c r="CA2746" s="4"/>
      <c r="CB2746" s="4"/>
      <c r="CC2746" s="4"/>
      <c r="CD2746" s="4"/>
      <c r="CE2746" s="4"/>
      <c r="CF2746" s="4"/>
      <c r="CG2746" s="4"/>
      <c r="CH2746" s="4"/>
      <c r="CI2746" s="4"/>
      <c r="CJ2746" s="4"/>
      <c r="CK2746" s="4"/>
      <c r="CL2746" s="4"/>
      <c r="CM2746" s="4"/>
    </row>
    <row r="2747" ht="14.25" customHeight="1">
      <c r="A2747" s="1"/>
      <c r="B2747" s="103" t="str">
        <f t="shared" si="4"/>
        <v>Thêm</v>
      </c>
      <c r="C2747" s="4"/>
      <c r="D2747" s="4"/>
      <c r="E2747" s="4"/>
      <c r="F2747" s="4"/>
      <c r="G2747" s="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20"/>
      <c r="AE2747" s="4"/>
      <c r="AF2747" s="4"/>
      <c r="AG2747" s="4"/>
      <c r="AH2747" s="4"/>
      <c r="AI2747" s="4"/>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c r="BI2747" s="4"/>
      <c r="BJ2747" s="243" t="str">
        <f t="shared" si="191"/>
        <v/>
      </c>
      <c r="BK2747" s="4"/>
      <c r="BL2747" s="4"/>
      <c r="BM2747" s="4"/>
      <c r="BN2747" s="4"/>
      <c r="BO2747" s="4"/>
      <c r="BP2747" s="4"/>
      <c r="BQ2747" s="4"/>
      <c r="BR2747" s="4"/>
      <c r="BS2747" s="4"/>
      <c r="BT2747" s="4"/>
      <c r="BU2747" s="4"/>
      <c r="BV2747" s="4"/>
      <c r="BW2747" s="4"/>
      <c r="BX2747" s="4"/>
      <c r="BY2747" s="4"/>
      <c r="BZ2747" s="4"/>
      <c r="CA2747" s="4"/>
      <c r="CB2747" s="4"/>
      <c r="CC2747" s="4"/>
      <c r="CD2747" s="4"/>
      <c r="CE2747" s="4"/>
      <c r="CF2747" s="4"/>
      <c r="CG2747" s="4"/>
      <c r="CH2747" s="4"/>
      <c r="CI2747" s="4"/>
      <c r="CJ2747" s="4"/>
      <c r="CK2747" s="4"/>
      <c r="CL2747" s="4"/>
      <c r="CM2747" s="4"/>
    </row>
    <row r="2748" ht="14.25" customHeight="1">
      <c r="A2748" s="1"/>
      <c r="B2748" s="103" t="str">
        <f t="shared" si="4"/>
        <v>Thêm</v>
      </c>
      <c r="C2748" s="4"/>
      <c r="D2748" s="4"/>
      <c r="E2748" s="4"/>
      <c r="F2748" s="4"/>
      <c r="G2748" s="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20"/>
      <c r="AE2748" s="4"/>
      <c r="AF2748" s="4"/>
      <c r="AG2748" s="4"/>
      <c r="AH2748" s="4"/>
      <c r="AI2748" s="4"/>
      <c r="AJ2748" s="4"/>
      <c r="AK2748" s="4"/>
      <c r="AL2748" s="4"/>
      <c r="AM2748" s="4"/>
      <c r="AN2748" s="4"/>
      <c r="AO2748" s="4"/>
      <c r="AP2748" s="4"/>
      <c r="AQ2748" s="4"/>
      <c r="AR2748" s="4"/>
      <c r="AS2748" s="4"/>
      <c r="AT2748" s="4"/>
      <c r="AU2748" s="4"/>
      <c r="AV2748" s="4"/>
      <c r="AW2748" s="4"/>
      <c r="AX2748" s="4"/>
      <c r="AY2748" s="4"/>
      <c r="AZ2748" s="4"/>
      <c r="BA2748" s="4"/>
      <c r="BB2748" s="4"/>
      <c r="BC2748" s="4"/>
      <c r="BD2748" s="4"/>
      <c r="BE2748" s="4"/>
      <c r="BF2748" s="4"/>
      <c r="BG2748" s="4"/>
      <c r="BH2748" s="4"/>
      <c r="BI2748" s="4"/>
      <c r="BJ2748" s="243" t="str">
        <f t="shared" si="191"/>
        <v/>
      </c>
      <c r="BK2748" s="4"/>
      <c r="BL2748" s="4"/>
      <c r="BM2748" s="4"/>
      <c r="BN2748" s="4"/>
      <c r="BO2748" s="4"/>
      <c r="BP2748" s="4"/>
      <c r="BQ2748" s="4"/>
      <c r="BR2748" s="4"/>
      <c r="BS2748" s="4"/>
      <c r="BT2748" s="4"/>
      <c r="BU2748" s="4"/>
      <c r="BV2748" s="4"/>
      <c r="BW2748" s="4"/>
      <c r="BX2748" s="4"/>
      <c r="BY2748" s="4"/>
      <c r="BZ2748" s="4"/>
      <c r="CA2748" s="4"/>
      <c r="CB2748" s="4"/>
      <c r="CC2748" s="4"/>
      <c r="CD2748" s="4"/>
      <c r="CE2748" s="4"/>
      <c r="CF2748" s="4"/>
      <c r="CG2748" s="4"/>
      <c r="CH2748" s="4"/>
      <c r="CI2748" s="4"/>
      <c r="CJ2748" s="4"/>
      <c r="CK2748" s="4"/>
      <c r="CL2748" s="4"/>
      <c r="CM2748" s="4"/>
    </row>
    <row r="2749" ht="14.25" customHeight="1">
      <c r="A2749" s="1"/>
      <c r="B2749" s="103" t="str">
        <f t="shared" si="4"/>
        <v>Thêm</v>
      </c>
      <c r="C2749" s="4"/>
      <c r="D2749" s="4"/>
      <c r="E2749" s="4"/>
      <c r="F2749" s="4"/>
      <c r="G2749" s="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20"/>
      <c r="AE2749" s="4"/>
      <c r="AF2749" s="4"/>
      <c r="AG2749" s="4"/>
      <c r="AH2749" s="4"/>
      <c r="AI2749" s="4"/>
      <c r="AJ2749" s="4"/>
      <c r="AK2749" s="4"/>
      <c r="AL2749" s="4"/>
      <c r="AM2749" s="4"/>
      <c r="AN2749" s="4"/>
      <c r="AO2749" s="4"/>
      <c r="AP2749" s="4"/>
      <c r="AQ2749" s="4"/>
      <c r="AR2749" s="4"/>
      <c r="AS2749" s="4"/>
      <c r="AT2749" s="4"/>
      <c r="AU2749" s="4"/>
      <c r="AV2749" s="4"/>
      <c r="AW2749" s="4"/>
      <c r="AX2749" s="4"/>
      <c r="AY2749" s="4"/>
      <c r="AZ2749" s="4"/>
      <c r="BA2749" s="4"/>
      <c r="BB2749" s="4"/>
      <c r="BC2749" s="4"/>
      <c r="BD2749" s="4"/>
      <c r="BE2749" s="4"/>
      <c r="BF2749" s="4"/>
      <c r="BG2749" s="4"/>
      <c r="BH2749" s="4"/>
      <c r="BI2749" s="4"/>
      <c r="BJ2749" s="243" t="str">
        <f t="shared" si="191"/>
        <v/>
      </c>
      <c r="BK2749" s="4"/>
      <c r="BL2749" s="4"/>
      <c r="BM2749" s="4"/>
      <c r="BN2749" s="4"/>
      <c r="BO2749" s="4"/>
      <c r="BP2749" s="4"/>
      <c r="BQ2749" s="4"/>
      <c r="BR2749" s="4"/>
      <c r="BS2749" s="4"/>
      <c r="BT2749" s="4"/>
      <c r="BU2749" s="4"/>
      <c r="BV2749" s="4"/>
      <c r="BW2749" s="4"/>
      <c r="BX2749" s="4"/>
      <c r="BY2749" s="4"/>
      <c r="BZ2749" s="4"/>
      <c r="CA2749" s="4"/>
      <c r="CB2749" s="4"/>
      <c r="CC2749" s="4"/>
      <c r="CD2749" s="4"/>
      <c r="CE2749" s="4"/>
      <c r="CF2749" s="4"/>
      <c r="CG2749" s="4"/>
      <c r="CH2749" s="4"/>
      <c r="CI2749" s="4"/>
      <c r="CJ2749" s="4"/>
      <c r="CK2749" s="4"/>
      <c r="CL2749" s="4"/>
      <c r="CM2749" s="4"/>
    </row>
    <row r="2750" ht="14.25" customHeight="1">
      <c r="A2750" s="1"/>
      <c r="B2750" s="103" t="str">
        <f t="shared" si="4"/>
        <v>Thêm</v>
      </c>
      <c r="C2750" s="4"/>
      <c r="D2750" s="4"/>
      <c r="E2750" s="4"/>
      <c r="F2750" s="4"/>
      <c r="G2750" s="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20"/>
      <c r="AE2750" s="4"/>
      <c r="AF2750" s="4"/>
      <c r="AG2750" s="4"/>
      <c r="AH2750" s="4"/>
      <c r="AI2750" s="4"/>
      <c r="AJ2750" s="4"/>
      <c r="AK2750" s="4"/>
      <c r="AL2750" s="4"/>
      <c r="AM2750" s="4"/>
      <c r="AN2750" s="4"/>
      <c r="AO2750" s="4"/>
      <c r="AP2750" s="4"/>
      <c r="AQ2750" s="4"/>
      <c r="AR2750" s="4"/>
      <c r="AS2750" s="4"/>
      <c r="AT2750" s="4"/>
      <c r="AU2750" s="4"/>
      <c r="AV2750" s="4"/>
      <c r="AW2750" s="4"/>
      <c r="AX2750" s="4"/>
      <c r="AY2750" s="4"/>
      <c r="AZ2750" s="4"/>
      <c r="BA2750" s="4"/>
      <c r="BB2750" s="4"/>
      <c r="BC2750" s="4"/>
      <c r="BD2750" s="4"/>
      <c r="BE2750" s="4"/>
      <c r="BF2750" s="4"/>
      <c r="BG2750" s="4"/>
      <c r="BH2750" s="4"/>
      <c r="BI2750" s="4"/>
      <c r="BJ2750" s="243" t="str">
        <f t="shared" si="191"/>
        <v/>
      </c>
      <c r="BK2750" s="4"/>
      <c r="BL2750" s="4"/>
      <c r="BM2750" s="4"/>
      <c r="BN2750" s="4"/>
      <c r="BO2750" s="4"/>
      <c r="BP2750" s="4"/>
      <c r="BQ2750" s="4"/>
      <c r="BR2750" s="4"/>
      <c r="BS2750" s="4"/>
      <c r="BT2750" s="4"/>
      <c r="BU2750" s="4"/>
      <c r="BV2750" s="4"/>
      <c r="BW2750" s="4"/>
      <c r="BX2750" s="4"/>
      <c r="BY2750" s="4"/>
      <c r="BZ2750" s="4"/>
      <c r="CA2750" s="4"/>
      <c r="CB2750" s="4"/>
      <c r="CC2750" s="4"/>
      <c r="CD2750" s="4"/>
      <c r="CE2750" s="4"/>
      <c r="CF2750" s="4"/>
      <c r="CG2750" s="4"/>
      <c r="CH2750" s="4"/>
      <c r="CI2750" s="4"/>
      <c r="CJ2750" s="4"/>
      <c r="CK2750" s="4"/>
      <c r="CL2750" s="4"/>
      <c r="CM2750" s="4"/>
    </row>
    <row r="2751" ht="14.25" customHeight="1">
      <c r="A2751" s="1"/>
      <c r="B2751" s="103" t="str">
        <f t="shared" si="4"/>
        <v>Thêm</v>
      </c>
      <c r="C2751" s="4"/>
      <c r="D2751" s="4"/>
      <c r="E2751" s="4"/>
      <c r="F2751" s="4"/>
      <c r="G2751" s="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20"/>
      <c r="AE2751" s="4"/>
      <c r="AF2751" s="4"/>
      <c r="AG2751" s="4"/>
      <c r="AH2751" s="4"/>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4"/>
      <c r="BF2751" s="4"/>
      <c r="BG2751" s="4"/>
      <c r="BH2751" s="4"/>
      <c r="BI2751" s="4"/>
      <c r="BJ2751" s="243" t="str">
        <f t="shared" si="191"/>
        <v/>
      </c>
      <c r="BK2751" s="4"/>
      <c r="BL2751" s="4"/>
      <c r="BM2751" s="4"/>
      <c r="BN2751" s="4"/>
      <c r="BO2751" s="4"/>
      <c r="BP2751" s="4"/>
      <c r="BQ2751" s="4"/>
      <c r="BR2751" s="4"/>
      <c r="BS2751" s="4"/>
      <c r="BT2751" s="4"/>
      <c r="BU2751" s="4"/>
      <c r="BV2751" s="4"/>
      <c r="BW2751" s="4"/>
      <c r="BX2751" s="4"/>
      <c r="BY2751" s="4"/>
      <c r="BZ2751" s="4"/>
      <c r="CA2751" s="4"/>
      <c r="CB2751" s="4"/>
      <c r="CC2751" s="4"/>
      <c r="CD2751" s="4"/>
      <c r="CE2751" s="4"/>
      <c r="CF2751" s="4"/>
      <c r="CG2751" s="4"/>
      <c r="CH2751" s="4"/>
      <c r="CI2751" s="4"/>
      <c r="CJ2751" s="4"/>
      <c r="CK2751" s="4"/>
      <c r="CL2751" s="4"/>
      <c r="CM2751" s="4"/>
    </row>
    <row r="2752" ht="14.25" customHeight="1">
      <c r="A2752" s="1"/>
      <c r="B2752" s="103" t="str">
        <f t="shared" si="4"/>
        <v>Thêm</v>
      </c>
      <c r="C2752" s="4"/>
      <c r="D2752" s="4"/>
      <c r="E2752" s="4"/>
      <c r="F2752" s="4"/>
      <c r="G2752" s="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20"/>
      <c r="AE2752" s="4"/>
      <c r="AF2752" s="4"/>
      <c r="AG2752" s="4"/>
      <c r="AH2752" s="4"/>
      <c r="AI2752" s="4"/>
      <c r="AJ2752" s="4"/>
      <c r="AK2752" s="4"/>
      <c r="AL2752" s="4"/>
      <c r="AM2752" s="4"/>
      <c r="AN2752" s="4"/>
      <c r="AO2752" s="4"/>
      <c r="AP2752" s="4"/>
      <c r="AQ2752" s="4"/>
      <c r="AR2752" s="4"/>
      <c r="AS2752" s="4"/>
      <c r="AT2752" s="4"/>
      <c r="AU2752" s="4"/>
      <c r="AV2752" s="4"/>
      <c r="AW2752" s="4"/>
      <c r="AX2752" s="4"/>
      <c r="AY2752" s="4"/>
      <c r="AZ2752" s="4"/>
      <c r="BA2752" s="4"/>
      <c r="BB2752" s="4"/>
      <c r="BC2752" s="4"/>
      <c r="BD2752" s="4"/>
      <c r="BE2752" s="4"/>
      <c r="BF2752" s="4"/>
      <c r="BG2752" s="4"/>
      <c r="BH2752" s="4"/>
      <c r="BI2752" s="4"/>
      <c r="BJ2752" s="243" t="str">
        <f t="shared" si="191"/>
        <v/>
      </c>
      <c r="BK2752" s="4"/>
      <c r="BL2752" s="4"/>
      <c r="BM2752" s="4"/>
      <c r="BN2752" s="4"/>
      <c r="BO2752" s="4"/>
      <c r="BP2752" s="4"/>
      <c r="BQ2752" s="4"/>
      <c r="BR2752" s="4"/>
      <c r="BS2752" s="4"/>
      <c r="BT2752" s="4"/>
      <c r="BU2752" s="4"/>
      <c r="BV2752" s="4"/>
      <c r="BW2752" s="4"/>
      <c r="BX2752" s="4"/>
      <c r="BY2752" s="4"/>
      <c r="BZ2752" s="4"/>
      <c r="CA2752" s="4"/>
      <c r="CB2752" s="4"/>
      <c r="CC2752" s="4"/>
      <c r="CD2752" s="4"/>
      <c r="CE2752" s="4"/>
      <c r="CF2752" s="4"/>
      <c r="CG2752" s="4"/>
      <c r="CH2752" s="4"/>
      <c r="CI2752" s="4"/>
      <c r="CJ2752" s="4"/>
      <c r="CK2752" s="4"/>
      <c r="CL2752" s="4"/>
      <c r="CM2752" s="4"/>
    </row>
    <row r="2753" ht="14.25" customHeight="1">
      <c r="A2753" s="1"/>
      <c r="B2753" s="103" t="str">
        <f t="shared" si="4"/>
        <v>Thêm</v>
      </c>
      <c r="C2753" s="4"/>
      <c r="D2753" s="4"/>
      <c r="E2753" s="4"/>
      <c r="F2753" s="4"/>
      <c r="G2753" s="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20"/>
      <c r="AE2753" s="4"/>
      <c r="AF2753" s="4"/>
      <c r="AG2753" s="4"/>
      <c r="AH2753" s="4"/>
      <c r="AI2753" s="4"/>
      <c r="AJ2753" s="4"/>
      <c r="AK2753" s="4"/>
      <c r="AL2753" s="4"/>
      <c r="AM2753" s="4"/>
      <c r="AN2753" s="4"/>
      <c r="AO2753" s="4"/>
      <c r="AP2753" s="4"/>
      <c r="AQ2753" s="4"/>
      <c r="AR2753" s="4"/>
      <c r="AS2753" s="4"/>
      <c r="AT2753" s="4"/>
      <c r="AU2753" s="4"/>
      <c r="AV2753" s="4"/>
      <c r="AW2753" s="4"/>
      <c r="AX2753" s="4"/>
      <c r="AY2753" s="4"/>
      <c r="AZ2753" s="4"/>
      <c r="BA2753" s="4"/>
      <c r="BB2753" s="4"/>
      <c r="BC2753" s="4"/>
      <c r="BD2753" s="4"/>
      <c r="BE2753" s="4"/>
      <c r="BF2753" s="4"/>
      <c r="BG2753" s="4"/>
      <c r="BH2753" s="4"/>
      <c r="BI2753" s="4"/>
      <c r="BJ2753" s="243" t="str">
        <f t="shared" si="191"/>
        <v/>
      </c>
      <c r="BK2753" s="4"/>
      <c r="BL2753" s="4"/>
      <c r="BM2753" s="4"/>
      <c r="BN2753" s="4"/>
      <c r="BO2753" s="4"/>
      <c r="BP2753" s="4"/>
      <c r="BQ2753" s="4"/>
      <c r="BR2753" s="4"/>
      <c r="BS2753" s="4"/>
      <c r="BT2753" s="4"/>
      <c r="BU2753" s="4"/>
      <c r="BV2753" s="4"/>
      <c r="BW2753" s="4"/>
      <c r="BX2753" s="4"/>
      <c r="BY2753" s="4"/>
      <c r="BZ2753" s="4"/>
      <c r="CA2753" s="4"/>
      <c r="CB2753" s="4"/>
      <c r="CC2753" s="4"/>
      <c r="CD2753" s="4"/>
      <c r="CE2753" s="4"/>
      <c r="CF2753" s="4"/>
      <c r="CG2753" s="4"/>
      <c r="CH2753" s="4"/>
      <c r="CI2753" s="4"/>
      <c r="CJ2753" s="4"/>
      <c r="CK2753" s="4"/>
      <c r="CL2753" s="4"/>
      <c r="CM2753" s="4"/>
    </row>
    <row r="2754" ht="14.25" customHeight="1">
      <c r="A2754" s="1"/>
      <c r="B2754" s="103" t="str">
        <f t="shared" si="4"/>
        <v>Thêm</v>
      </c>
      <c r="C2754" s="4"/>
      <c r="D2754" s="4"/>
      <c r="E2754" s="4"/>
      <c r="F2754" s="4"/>
      <c r="G2754" s="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20"/>
      <c r="AE2754" s="4"/>
      <c r="AF2754" s="4"/>
      <c r="AG2754" s="4"/>
      <c r="AH2754" s="4"/>
      <c r="AI2754" s="4"/>
      <c r="AJ2754" s="4"/>
      <c r="AK2754" s="4"/>
      <c r="AL2754" s="4"/>
      <c r="AM2754" s="4"/>
      <c r="AN2754" s="4"/>
      <c r="AO2754" s="4"/>
      <c r="AP2754" s="4"/>
      <c r="AQ2754" s="4"/>
      <c r="AR2754" s="4"/>
      <c r="AS2754" s="4"/>
      <c r="AT2754" s="4"/>
      <c r="AU2754" s="4"/>
      <c r="AV2754" s="4"/>
      <c r="AW2754" s="4"/>
      <c r="AX2754" s="4"/>
      <c r="AY2754" s="4"/>
      <c r="AZ2754" s="4"/>
      <c r="BA2754" s="4"/>
      <c r="BB2754" s="4"/>
      <c r="BC2754" s="4"/>
      <c r="BD2754" s="4"/>
      <c r="BE2754" s="4"/>
      <c r="BF2754" s="4"/>
      <c r="BG2754" s="4"/>
      <c r="BH2754" s="4"/>
      <c r="BI2754" s="4"/>
      <c r="BJ2754" s="243" t="str">
        <f t="shared" si="191"/>
        <v/>
      </c>
      <c r="BK2754" s="4"/>
      <c r="BL2754" s="4"/>
      <c r="BM2754" s="4"/>
      <c r="BN2754" s="4"/>
      <c r="BO2754" s="4"/>
      <c r="BP2754" s="4"/>
      <c r="BQ2754" s="4"/>
      <c r="BR2754" s="4"/>
      <c r="BS2754" s="4"/>
      <c r="BT2754" s="4"/>
      <c r="BU2754" s="4"/>
      <c r="BV2754" s="4"/>
      <c r="BW2754" s="4"/>
      <c r="BX2754" s="4"/>
      <c r="BY2754" s="4"/>
      <c r="BZ2754" s="4"/>
      <c r="CA2754" s="4"/>
      <c r="CB2754" s="4"/>
      <c r="CC2754" s="4"/>
      <c r="CD2754" s="4"/>
      <c r="CE2754" s="4"/>
      <c r="CF2754" s="4"/>
      <c r="CG2754" s="4"/>
      <c r="CH2754" s="4"/>
      <c r="CI2754" s="4"/>
      <c r="CJ2754" s="4"/>
      <c r="CK2754" s="4"/>
      <c r="CL2754" s="4"/>
      <c r="CM2754" s="4"/>
    </row>
    <row r="2755" ht="14.25" customHeight="1">
      <c r="A2755" s="1"/>
      <c r="B2755" s="103" t="str">
        <f t="shared" si="4"/>
        <v>Thêm</v>
      </c>
      <c r="C2755" s="4"/>
      <c r="D2755" s="4"/>
      <c r="E2755" s="4"/>
      <c r="F2755" s="4"/>
      <c r="G2755" s="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20"/>
      <c r="AE2755" s="4"/>
      <c r="AF2755" s="4"/>
      <c r="AG2755" s="4"/>
      <c r="AH2755" s="4"/>
      <c r="AI2755" s="4"/>
      <c r="AJ2755" s="4"/>
      <c r="AK2755" s="4"/>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4"/>
      <c r="BH2755" s="4"/>
      <c r="BI2755" s="4"/>
      <c r="BJ2755" s="243" t="str">
        <f t="shared" si="191"/>
        <v/>
      </c>
      <c r="BK2755" s="4"/>
      <c r="BL2755" s="4"/>
      <c r="BM2755" s="4"/>
      <c r="BN2755" s="4"/>
      <c r="BO2755" s="4"/>
      <c r="BP2755" s="4"/>
      <c r="BQ2755" s="4"/>
      <c r="BR2755" s="4"/>
      <c r="BS2755" s="4"/>
      <c r="BT2755" s="4"/>
      <c r="BU2755" s="4"/>
      <c r="BV2755" s="4"/>
      <c r="BW2755" s="4"/>
      <c r="BX2755" s="4"/>
      <c r="BY2755" s="4"/>
      <c r="BZ2755" s="4"/>
      <c r="CA2755" s="4"/>
      <c r="CB2755" s="4"/>
      <c r="CC2755" s="4"/>
      <c r="CD2755" s="4"/>
      <c r="CE2755" s="4"/>
      <c r="CF2755" s="4"/>
      <c r="CG2755" s="4"/>
      <c r="CH2755" s="4"/>
      <c r="CI2755" s="4"/>
      <c r="CJ2755" s="4"/>
      <c r="CK2755" s="4"/>
      <c r="CL2755" s="4"/>
      <c r="CM2755" s="4"/>
    </row>
    <row r="2756" ht="14.25" customHeight="1">
      <c r="A2756" s="1"/>
      <c r="B2756" s="103" t="str">
        <f t="shared" si="4"/>
        <v>Thêm</v>
      </c>
      <c r="C2756" s="4"/>
      <c r="D2756" s="4"/>
      <c r="E2756" s="4"/>
      <c r="F2756" s="4"/>
      <c r="G2756" s="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20"/>
      <c r="AE2756" s="4"/>
      <c r="AF2756" s="4"/>
      <c r="AG2756" s="4"/>
      <c r="AH2756" s="4"/>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4"/>
      <c r="BH2756" s="4"/>
      <c r="BI2756" s="4"/>
      <c r="BJ2756" s="243" t="str">
        <f t="shared" si="191"/>
        <v/>
      </c>
      <c r="BK2756" s="4"/>
      <c r="BL2756" s="4"/>
      <c r="BM2756" s="4"/>
      <c r="BN2756" s="4"/>
      <c r="BO2756" s="4"/>
      <c r="BP2756" s="4"/>
      <c r="BQ2756" s="4"/>
      <c r="BR2756" s="4"/>
      <c r="BS2756" s="4"/>
      <c r="BT2756" s="4"/>
      <c r="BU2756" s="4"/>
      <c r="BV2756" s="4"/>
      <c r="BW2756" s="4"/>
      <c r="BX2756" s="4"/>
      <c r="BY2756" s="4"/>
      <c r="BZ2756" s="4"/>
      <c r="CA2756" s="4"/>
      <c r="CB2756" s="4"/>
      <c r="CC2756" s="4"/>
      <c r="CD2756" s="4"/>
      <c r="CE2756" s="4"/>
      <c r="CF2756" s="4"/>
      <c r="CG2756" s="4"/>
      <c r="CH2756" s="4"/>
      <c r="CI2756" s="4"/>
      <c r="CJ2756" s="4"/>
      <c r="CK2756" s="4"/>
      <c r="CL2756" s="4"/>
      <c r="CM2756" s="4"/>
    </row>
    <row r="2757" ht="14.25" customHeight="1">
      <c r="A2757" s="1"/>
      <c r="B2757" s="103" t="str">
        <f t="shared" si="4"/>
        <v>Thêm</v>
      </c>
      <c r="C2757" s="4"/>
      <c r="D2757" s="4"/>
      <c r="E2757" s="4"/>
      <c r="F2757" s="4"/>
      <c r="G2757" s="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20"/>
      <c r="AE2757" s="4"/>
      <c r="AF2757" s="4"/>
      <c r="AG2757" s="4"/>
      <c r="AH2757" s="4"/>
      <c r="AI2757" s="4"/>
      <c r="AJ2757" s="4"/>
      <c r="AK2757" s="4"/>
      <c r="AL2757" s="4"/>
      <c r="AM2757" s="4"/>
      <c r="AN2757" s="4"/>
      <c r="AO2757" s="4"/>
      <c r="AP2757" s="4"/>
      <c r="AQ2757" s="4"/>
      <c r="AR2757" s="4"/>
      <c r="AS2757" s="4"/>
      <c r="AT2757" s="4"/>
      <c r="AU2757" s="4"/>
      <c r="AV2757" s="4"/>
      <c r="AW2757" s="4"/>
      <c r="AX2757" s="4"/>
      <c r="AY2757" s="4"/>
      <c r="AZ2757" s="4"/>
      <c r="BA2757" s="4"/>
      <c r="BB2757" s="4"/>
      <c r="BC2757" s="4"/>
      <c r="BD2757" s="4"/>
      <c r="BE2757" s="4"/>
      <c r="BF2757" s="4"/>
      <c r="BG2757" s="4"/>
      <c r="BH2757" s="4"/>
      <c r="BI2757" s="4"/>
      <c r="BJ2757" s="243" t="str">
        <f t="shared" si="191"/>
        <v/>
      </c>
      <c r="BK2757" s="4"/>
      <c r="BL2757" s="4"/>
      <c r="BM2757" s="4"/>
      <c r="BN2757" s="4"/>
      <c r="BO2757" s="4"/>
      <c r="BP2757" s="4"/>
      <c r="BQ2757" s="4"/>
      <c r="BR2757" s="4"/>
      <c r="BS2757" s="4"/>
      <c r="BT2757" s="4"/>
      <c r="BU2757" s="4"/>
      <c r="BV2757" s="4"/>
      <c r="BW2757" s="4"/>
      <c r="BX2757" s="4"/>
      <c r="BY2757" s="4"/>
      <c r="BZ2757" s="4"/>
      <c r="CA2757" s="4"/>
      <c r="CB2757" s="4"/>
      <c r="CC2757" s="4"/>
      <c r="CD2757" s="4"/>
      <c r="CE2757" s="4"/>
      <c r="CF2757" s="4"/>
      <c r="CG2757" s="4"/>
      <c r="CH2757" s="4"/>
      <c r="CI2757" s="4"/>
      <c r="CJ2757" s="4"/>
      <c r="CK2757" s="4"/>
      <c r="CL2757" s="4"/>
      <c r="CM2757" s="4"/>
    </row>
    <row r="2758" ht="14.25" customHeight="1">
      <c r="A2758" s="1"/>
      <c r="B2758" s="103" t="str">
        <f t="shared" si="4"/>
        <v>Thêm</v>
      </c>
      <c r="C2758" s="4"/>
      <c r="D2758" s="4"/>
      <c r="E2758" s="4"/>
      <c r="F2758" s="4"/>
      <c r="G2758" s="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20"/>
      <c r="AE2758" s="4"/>
      <c r="AF2758" s="4"/>
      <c r="AG2758" s="4"/>
      <c r="AH2758" s="4"/>
      <c r="AI2758" s="4"/>
      <c r="AJ2758" s="4"/>
      <c r="AK2758" s="4"/>
      <c r="AL2758" s="4"/>
      <c r="AM2758" s="4"/>
      <c r="AN2758" s="4"/>
      <c r="AO2758" s="4"/>
      <c r="AP2758" s="4"/>
      <c r="AQ2758" s="4"/>
      <c r="AR2758" s="4"/>
      <c r="AS2758" s="4"/>
      <c r="AT2758" s="4"/>
      <c r="AU2758" s="4"/>
      <c r="AV2758" s="4"/>
      <c r="AW2758" s="4"/>
      <c r="AX2758" s="4"/>
      <c r="AY2758" s="4"/>
      <c r="AZ2758" s="4"/>
      <c r="BA2758" s="4"/>
      <c r="BB2758" s="4"/>
      <c r="BC2758" s="4"/>
      <c r="BD2758" s="4"/>
      <c r="BE2758" s="4"/>
      <c r="BF2758" s="4"/>
      <c r="BG2758" s="4"/>
      <c r="BH2758" s="4"/>
      <c r="BI2758" s="4"/>
      <c r="BJ2758" s="243" t="str">
        <f t="shared" si="191"/>
        <v/>
      </c>
      <c r="BK2758" s="4"/>
      <c r="BL2758" s="4"/>
      <c r="BM2758" s="4"/>
      <c r="BN2758" s="4"/>
      <c r="BO2758" s="4"/>
      <c r="BP2758" s="4"/>
      <c r="BQ2758" s="4"/>
      <c r="BR2758" s="4"/>
      <c r="BS2758" s="4"/>
      <c r="BT2758" s="4"/>
      <c r="BU2758" s="4"/>
      <c r="BV2758" s="4"/>
      <c r="BW2758" s="4"/>
      <c r="BX2758" s="4"/>
      <c r="BY2758" s="4"/>
      <c r="BZ2758" s="4"/>
      <c r="CA2758" s="4"/>
      <c r="CB2758" s="4"/>
      <c r="CC2758" s="4"/>
      <c r="CD2758" s="4"/>
      <c r="CE2758" s="4"/>
      <c r="CF2758" s="4"/>
      <c r="CG2758" s="4"/>
      <c r="CH2758" s="4"/>
      <c r="CI2758" s="4"/>
      <c r="CJ2758" s="4"/>
      <c r="CK2758" s="4"/>
      <c r="CL2758" s="4"/>
      <c r="CM2758" s="4"/>
    </row>
    <row r="2759" ht="14.25" customHeight="1">
      <c r="A2759" s="1"/>
      <c r="B2759" s="103" t="str">
        <f t="shared" si="4"/>
        <v>Thêm</v>
      </c>
      <c r="C2759" s="4"/>
      <c r="D2759" s="4"/>
      <c r="E2759" s="4"/>
      <c r="F2759" s="4"/>
      <c r="G2759" s="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20"/>
      <c r="AE2759" s="4"/>
      <c r="AF2759" s="4"/>
      <c r="AG2759" s="4"/>
      <c r="AH2759" s="4"/>
      <c r="AI2759" s="4"/>
      <c r="AJ2759" s="4"/>
      <c r="AK2759" s="4"/>
      <c r="AL2759" s="4"/>
      <c r="AM2759" s="4"/>
      <c r="AN2759" s="4"/>
      <c r="AO2759" s="4"/>
      <c r="AP2759" s="4"/>
      <c r="AQ2759" s="4"/>
      <c r="AR2759" s="4"/>
      <c r="AS2759" s="4"/>
      <c r="AT2759" s="4"/>
      <c r="AU2759" s="4"/>
      <c r="AV2759" s="4"/>
      <c r="AW2759" s="4"/>
      <c r="AX2759" s="4"/>
      <c r="AY2759" s="4"/>
      <c r="AZ2759" s="4"/>
      <c r="BA2759" s="4"/>
      <c r="BB2759" s="4"/>
      <c r="BC2759" s="4"/>
      <c r="BD2759" s="4"/>
      <c r="BE2759" s="4"/>
      <c r="BF2759" s="4"/>
      <c r="BG2759" s="4"/>
      <c r="BH2759" s="4"/>
      <c r="BI2759" s="4"/>
      <c r="BJ2759" s="243" t="str">
        <f t="shared" si="191"/>
        <v/>
      </c>
      <c r="BK2759" s="4"/>
      <c r="BL2759" s="4"/>
      <c r="BM2759" s="4"/>
      <c r="BN2759" s="4"/>
      <c r="BO2759" s="4"/>
      <c r="BP2759" s="4"/>
      <c r="BQ2759" s="4"/>
      <c r="BR2759" s="4"/>
      <c r="BS2759" s="4"/>
      <c r="BT2759" s="4"/>
      <c r="BU2759" s="4"/>
      <c r="BV2759" s="4"/>
      <c r="BW2759" s="4"/>
      <c r="BX2759" s="4"/>
      <c r="BY2759" s="4"/>
      <c r="BZ2759" s="4"/>
      <c r="CA2759" s="4"/>
      <c r="CB2759" s="4"/>
      <c r="CC2759" s="4"/>
      <c r="CD2759" s="4"/>
      <c r="CE2759" s="4"/>
      <c r="CF2759" s="4"/>
      <c r="CG2759" s="4"/>
      <c r="CH2759" s="4"/>
      <c r="CI2759" s="4"/>
      <c r="CJ2759" s="4"/>
      <c r="CK2759" s="4"/>
      <c r="CL2759" s="4"/>
      <c r="CM2759" s="4"/>
    </row>
    <row r="2760" ht="14.25" customHeight="1">
      <c r="A2760" s="1"/>
      <c r="B2760" s="103" t="str">
        <f t="shared" si="4"/>
        <v>Thêm</v>
      </c>
      <c r="C2760" s="4"/>
      <c r="D2760" s="4"/>
      <c r="E2760" s="4"/>
      <c r="F2760" s="4"/>
      <c r="G2760" s="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20"/>
      <c r="AE2760" s="4"/>
      <c r="AF2760" s="4"/>
      <c r="AG2760" s="4"/>
      <c r="AH2760" s="4"/>
      <c r="AI2760" s="4"/>
      <c r="AJ2760" s="4"/>
      <c r="AK2760" s="4"/>
      <c r="AL2760" s="4"/>
      <c r="AM2760" s="4"/>
      <c r="AN2760" s="4"/>
      <c r="AO2760" s="4"/>
      <c r="AP2760" s="4"/>
      <c r="AQ2760" s="4"/>
      <c r="AR2760" s="4"/>
      <c r="AS2760" s="4"/>
      <c r="AT2760" s="4"/>
      <c r="AU2760" s="4"/>
      <c r="AV2760" s="4"/>
      <c r="AW2760" s="4"/>
      <c r="AX2760" s="4"/>
      <c r="AY2760" s="4"/>
      <c r="AZ2760" s="4"/>
      <c r="BA2760" s="4"/>
      <c r="BB2760" s="4"/>
      <c r="BC2760" s="4"/>
      <c r="BD2760" s="4"/>
      <c r="BE2760" s="4"/>
      <c r="BF2760" s="4"/>
      <c r="BG2760" s="4"/>
      <c r="BH2760" s="4"/>
      <c r="BI2760" s="4"/>
      <c r="BJ2760" s="243" t="str">
        <f t="shared" si="191"/>
        <v/>
      </c>
      <c r="BK2760" s="4"/>
      <c r="BL2760" s="4"/>
      <c r="BM2760" s="4"/>
      <c r="BN2760" s="4"/>
      <c r="BO2760" s="4"/>
      <c r="BP2760" s="4"/>
      <c r="BQ2760" s="4"/>
      <c r="BR2760" s="4"/>
      <c r="BS2760" s="4"/>
      <c r="BT2760" s="4"/>
      <c r="BU2760" s="4"/>
      <c r="BV2760" s="4"/>
      <c r="BW2760" s="4"/>
      <c r="BX2760" s="4"/>
      <c r="BY2760" s="4"/>
      <c r="BZ2760" s="4"/>
      <c r="CA2760" s="4"/>
      <c r="CB2760" s="4"/>
      <c r="CC2760" s="4"/>
      <c r="CD2760" s="4"/>
      <c r="CE2760" s="4"/>
      <c r="CF2760" s="4"/>
      <c r="CG2760" s="4"/>
      <c r="CH2760" s="4"/>
      <c r="CI2760" s="4"/>
      <c r="CJ2760" s="4"/>
      <c r="CK2760" s="4"/>
      <c r="CL2760" s="4"/>
      <c r="CM2760" s="4"/>
    </row>
    <row r="2761" ht="14.25" customHeight="1">
      <c r="A2761" s="1"/>
      <c r="B2761" s="103" t="str">
        <f t="shared" si="4"/>
        <v>Thêm</v>
      </c>
      <c r="C2761" s="4"/>
      <c r="D2761" s="4"/>
      <c r="E2761" s="4"/>
      <c r="F2761" s="4"/>
      <c r="G2761" s="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20"/>
      <c r="AE2761" s="4"/>
      <c r="AF2761" s="4"/>
      <c r="AG2761" s="4"/>
      <c r="AH2761" s="4"/>
      <c r="AI2761" s="4"/>
      <c r="AJ2761" s="4"/>
      <c r="AK2761" s="4"/>
      <c r="AL2761" s="4"/>
      <c r="AM2761" s="4"/>
      <c r="AN2761" s="4"/>
      <c r="AO2761" s="4"/>
      <c r="AP2761" s="4"/>
      <c r="AQ2761" s="4"/>
      <c r="AR2761" s="4"/>
      <c r="AS2761" s="4"/>
      <c r="AT2761" s="4"/>
      <c r="AU2761" s="4"/>
      <c r="AV2761" s="4"/>
      <c r="AW2761" s="4"/>
      <c r="AX2761" s="4"/>
      <c r="AY2761" s="4"/>
      <c r="AZ2761" s="4"/>
      <c r="BA2761" s="4"/>
      <c r="BB2761" s="4"/>
      <c r="BC2761" s="4"/>
      <c r="BD2761" s="4"/>
      <c r="BE2761" s="4"/>
      <c r="BF2761" s="4"/>
      <c r="BG2761" s="4"/>
      <c r="BH2761" s="4"/>
      <c r="BI2761" s="4"/>
      <c r="BJ2761" s="243" t="str">
        <f t="shared" si="191"/>
        <v/>
      </c>
      <c r="BK2761" s="4"/>
      <c r="BL2761" s="4"/>
      <c r="BM2761" s="4"/>
      <c r="BN2761" s="4"/>
      <c r="BO2761" s="4"/>
      <c r="BP2761" s="4"/>
      <c r="BQ2761" s="4"/>
      <c r="BR2761" s="4"/>
      <c r="BS2761" s="4"/>
      <c r="BT2761" s="4"/>
      <c r="BU2761" s="4"/>
      <c r="BV2761" s="4"/>
      <c r="BW2761" s="4"/>
      <c r="BX2761" s="4"/>
      <c r="BY2761" s="4"/>
      <c r="BZ2761" s="4"/>
      <c r="CA2761" s="4"/>
      <c r="CB2761" s="4"/>
      <c r="CC2761" s="4"/>
      <c r="CD2761" s="4"/>
      <c r="CE2761" s="4"/>
      <c r="CF2761" s="4"/>
      <c r="CG2761" s="4"/>
      <c r="CH2761" s="4"/>
      <c r="CI2761" s="4"/>
      <c r="CJ2761" s="4"/>
      <c r="CK2761" s="4"/>
      <c r="CL2761" s="4"/>
      <c r="CM2761" s="4"/>
    </row>
    <row r="2762" ht="14.25" customHeight="1">
      <c r="A2762" s="1"/>
      <c r="B2762" s="103" t="str">
        <f t="shared" si="4"/>
        <v>Thêm</v>
      </c>
      <c r="C2762" s="4"/>
      <c r="D2762" s="4"/>
      <c r="E2762" s="4"/>
      <c r="F2762" s="4"/>
      <c r="G2762" s="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20"/>
      <c r="AE2762" s="4"/>
      <c r="AF2762" s="4"/>
      <c r="AG2762" s="4"/>
      <c r="AH2762" s="4"/>
      <c r="AI2762" s="4"/>
      <c r="AJ2762" s="4"/>
      <c r="AK2762" s="4"/>
      <c r="AL2762" s="4"/>
      <c r="AM2762" s="4"/>
      <c r="AN2762" s="4"/>
      <c r="AO2762" s="4"/>
      <c r="AP2762" s="4"/>
      <c r="AQ2762" s="4"/>
      <c r="AR2762" s="4"/>
      <c r="AS2762" s="4"/>
      <c r="AT2762" s="4"/>
      <c r="AU2762" s="4"/>
      <c r="AV2762" s="4"/>
      <c r="AW2762" s="4"/>
      <c r="AX2762" s="4"/>
      <c r="AY2762" s="4"/>
      <c r="AZ2762" s="4"/>
      <c r="BA2762" s="4"/>
      <c r="BB2762" s="4"/>
      <c r="BC2762" s="4"/>
      <c r="BD2762" s="4"/>
      <c r="BE2762" s="4"/>
      <c r="BF2762" s="4"/>
      <c r="BG2762" s="4"/>
      <c r="BH2762" s="4"/>
      <c r="BI2762" s="4"/>
      <c r="BJ2762" s="243" t="str">
        <f t="shared" si="191"/>
        <v/>
      </c>
      <c r="BK2762" s="4"/>
      <c r="BL2762" s="4"/>
      <c r="BM2762" s="4"/>
      <c r="BN2762" s="4"/>
      <c r="BO2762" s="4"/>
      <c r="BP2762" s="4"/>
      <c r="BQ2762" s="4"/>
      <c r="BR2762" s="4"/>
      <c r="BS2762" s="4"/>
      <c r="BT2762" s="4"/>
      <c r="BU2762" s="4"/>
      <c r="BV2762" s="4"/>
      <c r="BW2762" s="4"/>
      <c r="BX2762" s="4"/>
      <c r="BY2762" s="4"/>
      <c r="BZ2762" s="4"/>
      <c r="CA2762" s="4"/>
      <c r="CB2762" s="4"/>
      <c r="CC2762" s="4"/>
      <c r="CD2762" s="4"/>
      <c r="CE2762" s="4"/>
      <c r="CF2762" s="4"/>
      <c r="CG2762" s="4"/>
      <c r="CH2762" s="4"/>
      <c r="CI2762" s="4"/>
      <c r="CJ2762" s="4"/>
      <c r="CK2762" s="4"/>
      <c r="CL2762" s="4"/>
      <c r="CM2762" s="4"/>
    </row>
    <row r="2763" ht="14.25" customHeight="1">
      <c r="A2763" s="1"/>
      <c r="B2763" s="103" t="str">
        <f t="shared" si="4"/>
        <v>Thêm</v>
      </c>
      <c r="C2763" s="4"/>
      <c r="D2763" s="4"/>
      <c r="E2763" s="4"/>
      <c r="F2763" s="4"/>
      <c r="G2763" s="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20"/>
      <c r="AE2763" s="4"/>
      <c r="AF2763" s="4"/>
      <c r="AG2763" s="4"/>
      <c r="AH2763" s="4"/>
      <c r="AI2763" s="4"/>
      <c r="AJ2763" s="4"/>
      <c r="AK2763" s="4"/>
      <c r="AL2763" s="4"/>
      <c r="AM2763" s="4"/>
      <c r="AN2763" s="4"/>
      <c r="AO2763" s="4"/>
      <c r="AP2763" s="4"/>
      <c r="AQ2763" s="4"/>
      <c r="AR2763" s="4"/>
      <c r="AS2763" s="4"/>
      <c r="AT2763" s="4"/>
      <c r="AU2763" s="4"/>
      <c r="AV2763" s="4"/>
      <c r="AW2763" s="4"/>
      <c r="AX2763" s="4"/>
      <c r="AY2763" s="4"/>
      <c r="AZ2763" s="4"/>
      <c r="BA2763" s="4"/>
      <c r="BB2763" s="4"/>
      <c r="BC2763" s="4"/>
      <c r="BD2763" s="4"/>
      <c r="BE2763" s="4"/>
      <c r="BF2763" s="4"/>
      <c r="BG2763" s="4"/>
      <c r="BH2763" s="4"/>
      <c r="BI2763" s="4"/>
      <c r="BJ2763" s="243" t="str">
        <f t="shared" si="191"/>
        <v/>
      </c>
      <c r="BK2763" s="4"/>
      <c r="BL2763" s="4"/>
      <c r="BM2763" s="4"/>
      <c r="BN2763" s="4"/>
      <c r="BO2763" s="4"/>
      <c r="BP2763" s="4"/>
      <c r="BQ2763" s="4"/>
      <c r="BR2763" s="4"/>
      <c r="BS2763" s="4"/>
      <c r="BT2763" s="4"/>
      <c r="BU2763" s="4"/>
      <c r="BV2763" s="4"/>
      <c r="BW2763" s="4"/>
      <c r="BX2763" s="4"/>
      <c r="BY2763" s="4"/>
      <c r="BZ2763" s="4"/>
      <c r="CA2763" s="4"/>
      <c r="CB2763" s="4"/>
      <c r="CC2763" s="4"/>
      <c r="CD2763" s="4"/>
      <c r="CE2763" s="4"/>
      <c r="CF2763" s="4"/>
      <c r="CG2763" s="4"/>
      <c r="CH2763" s="4"/>
      <c r="CI2763" s="4"/>
      <c r="CJ2763" s="4"/>
      <c r="CK2763" s="4"/>
      <c r="CL2763" s="4"/>
      <c r="CM2763" s="4"/>
    </row>
    <row r="2764" ht="14.25" customHeight="1">
      <c r="A2764" s="1"/>
      <c r="B2764" s="103" t="str">
        <f t="shared" si="4"/>
        <v>Thêm</v>
      </c>
      <c r="C2764" s="4"/>
      <c r="D2764" s="4"/>
      <c r="E2764" s="4"/>
      <c r="F2764" s="4"/>
      <c r="G2764" s="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20"/>
      <c r="AE2764" s="4"/>
      <c r="AF2764" s="4"/>
      <c r="AG2764" s="4"/>
      <c r="AH2764" s="4"/>
      <c r="AI2764" s="4"/>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c r="BI2764" s="4"/>
      <c r="BJ2764" s="243" t="str">
        <f t="shared" si="191"/>
        <v/>
      </c>
      <c r="BK2764" s="4"/>
      <c r="BL2764" s="4"/>
      <c r="BM2764" s="4"/>
      <c r="BN2764" s="4"/>
      <c r="BO2764" s="4"/>
      <c r="BP2764" s="4"/>
      <c r="BQ2764" s="4"/>
      <c r="BR2764" s="4"/>
      <c r="BS2764" s="4"/>
      <c r="BT2764" s="4"/>
      <c r="BU2764" s="4"/>
      <c r="BV2764" s="4"/>
      <c r="BW2764" s="4"/>
      <c r="BX2764" s="4"/>
      <c r="BY2764" s="4"/>
      <c r="BZ2764" s="4"/>
      <c r="CA2764" s="4"/>
      <c r="CB2764" s="4"/>
      <c r="CC2764" s="4"/>
      <c r="CD2764" s="4"/>
      <c r="CE2764" s="4"/>
      <c r="CF2764" s="4"/>
      <c r="CG2764" s="4"/>
      <c r="CH2764" s="4"/>
      <c r="CI2764" s="4"/>
      <c r="CJ2764" s="4"/>
      <c r="CK2764" s="4"/>
      <c r="CL2764" s="4"/>
      <c r="CM2764" s="4"/>
    </row>
    <row r="2765" ht="14.25" customHeight="1">
      <c r="A2765" s="1"/>
      <c r="B2765" s="103" t="str">
        <f t="shared" si="4"/>
        <v>Thêm</v>
      </c>
      <c r="C2765" s="4"/>
      <c r="D2765" s="4"/>
      <c r="E2765" s="4"/>
      <c r="F2765" s="4"/>
      <c r="G2765" s="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20"/>
      <c r="AE2765" s="4"/>
      <c r="AF2765" s="4"/>
      <c r="AG2765" s="4"/>
      <c r="AH2765" s="4"/>
      <c r="AI2765" s="4"/>
      <c r="AJ2765" s="4"/>
      <c r="AK2765" s="4"/>
      <c r="AL2765" s="4"/>
      <c r="AM2765" s="4"/>
      <c r="AN2765" s="4"/>
      <c r="AO2765" s="4"/>
      <c r="AP2765" s="4"/>
      <c r="AQ2765" s="4"/>
      <c r="AR2765" s="4"/>
      <c r="AS2765" s="4"/>
      <c r="AT2765" s="4"/>
      <c r="AU2765" s="4"/>
      <c r="AV2765" s="4"/>
      <c r="AW2765" s="4"/>
      <c r="AX2765" s="4"/>
      <c r="AY2765" s="4"/>
      <c r="AZ2765" s="4"/>
      <c r="BA2765" s="4"/>
      <c r="BB2765" s="4"/>
      <c r="BC2765" s="4"/>
      <c r="BD2765" s="4"/>
      <c r="BE2765" s="4"/>
      <c r="BF2765" s="4"/>
      <c r="BG2765" s="4"/>
      <c r="BH2765" s="4"/>
      <c r="BI2765" s="4"/>
      <c r="BJ2765" s="243" t="str">
        <f t="shared" si="191"/>
        <v/>
      </c>
      <c r="BK2765" s="4"/>
      <c r="BL2765" s="4"/>
      <c r="BM2765" s="4"/>
      <c r="BN2765" s="4"/>
      <c r="BO2765" s="4"/>
      <c r="BP2765" s="4"/>
      <c r="BQ2765" s="4"/>
      <c r="BR2765" s="4"/>
      <c r="BS2765" s="4"/>
      <c r="BT2765" s="4"/>
      <c r="BU2765" s="4"/>
      <c r="BV2765" s="4"/>
      <c r="BW2765" s="4"/>
      <c r="BX2765" s="4"/>
      <c r="BY2765" s="4"/>
      <c r="BZ2765" s="4"/>
      <c r="CA2765" s="4"/>
      <c r="CB2765" s="4"/>
      <c r="CC2765" s="4"/>
      <c r="CD2765" s="4"/>
      <c r="CE2765" s="4"/>
      <c r="CF2765" s="4"/>
      <c r="CG2765" s="4"/>
      <c r="CH2765" s="4"/>
      <c r="CI2765" s="4"/>
      <c r="CJ2765" s="4"/>
      <c r="CK2765" s="4"/>
      <c r="CL2765" s="4"/>
      <c r="CM2765" s="4"/>
    </row>
    <row r="2766" ht="14.25" customHeight="1">
      <c r="A2766" s="1"/>
      <c r="B2766" s="103" t="str">
        <f t="shared" si="4"/>
        <v>Thêm</v>
      </c>
      <c r="C2766" s="4"/>
      <c r="D2766" s="4"/>
      <c r="E2766" s="4"/>
      <c r="F2766" s="4"/>
      <c r="G2766" s="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20"/>
      <c r="AE2766" s="4"/>
      <c r="AF2766" s="4"/>
      <c r="AG2766" s="4"/>
      <c r="AH2766" s="4"/>
      <c r="AI2766" s="4"/>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c r="BI2766" s="4"/>
      <c r="BJ2766" s="243" t="str">
        <f t="shared" si="191"/>
        <v/>
      </c>
      <c r="BK2766" s="4"/>
      <c r="BL2766" s="4"/>
      <c r="BM2766" s="4"/>
      <c r="BN2766" s="4"/>
      <c r="BO2766" s="4"/>
      <c r="BP2766" s="4"/>
      <c r="BQ2766" s="4"/>
      <c r="BR2766" s="4"/>
      <c r="BS2766" s="4"/>
      <c r="BT2766" s="4"/>
      <c r="BU2766" s="4"/>
      <c r="BV2766" s="4"/>
      <c r="BW2766" s="4"/>
      <c r="BX2766" s="4"/>
      <c r="BY2766" s="4"/>
      <c r="BZ2766" s="4"/>
      <c r="CA2766" s="4"/>
      <c r="CB2766" s="4"/>
      <c r="CC2766" s="4"/>
      <c r="CD2766" s="4"/>
      <c r="CE2766" s="4"/>
      <c r="CF2766" s="4"/>
      <c r="CG2766" s="4"/>
      <c r="CH2766" s="4"/>
      <c r="CI2766" s="4"/>
      <c r="CJ2766" s="4"/>
      <c r="CK2766" s="4"/>
      <c r="CL2766" s="4"/>
      <c r="CM2766" s="4"/>
    </row>
    <row r="2767" ht="14.25" customHeight="1">
      <c r="A2767" s="1"/>
      <c r="B2767" s="103" t="str">
        <f t="shared" si="4"/>
        <v>Thêm</v>
      </c>
      <c r="C2767" s="4"/>
      <c r="D2767" s="4"/>
      <c r="E2767" s="4"/>
      <c r="F2767" s="4"/>
      <c r="G2767" s="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20"/>
      <c r="AE2767" s="4"/>
      <c r="AF2767" s="4"/>
      <c r="AG2767" s="4"/>
      <c r="AH2767" s="4"/>
      <c r="AI2767" s="4"/>
      <c r="AJ2767" s="4"/>
      <c r="AK2767" s="4"/>
      <c r="AL2767" s="4"/>
      <c r="AM2767" s="4"/>
      <c r="AN2767" s="4"/>
      <c r="AO2767" s="4"/>
      <c r="AP2767" s="4"/>
      <c r="AQ2767" s="4"/>
      <c r="AR2767" s="4"/>
      <c r="AS2767" s="4"/>
      <c r="AT2767" s="4"/>
      <c r="AU2767" s="4"/>
      <c r="AV2767" s="4"/>
      <c r="AW2767" s="4"/>
      <c r="AX2767" s="4"/>
      <c r="AY2767" s="4"/>
      <c r="AZ2767" s="4"/>
      <c r="BA2767" s="4"/>
      <c r="BB2767" s="4"/>
      <c r="BC2767" s="4"/>
      <c r="BD2767" s="4"/>
      <c r="BE2767" s="4"/>
      <c r="BF2767" s="4"/>
      <c r="BG2767" s="4"/>
      <c r="BH2767" s="4"/>
      <c r="BI2767" s="4"/>
      <c r="BJ2767" s="243" t="str">
        <f t="shared" si="191"/>
        <v/>
      </c>
      <c r="BK2767" s="4"/>
      <c r="BL2767" s="4"/>
      <c r="BM2767" s="4"/>
      <c r="BN2767" s="4"/>
      <c r="BO2767" s="4"/>
      <c r="BP2767" s="4"/>
      <c r="BQ2767" s="4"/>
      <c r="BR2767" s="4"/>
      <c r="BS2767" s="4"/>
      <c r="BT2767" s="4"/>
      <c r="BU2767" s="4"/>
      <c r="BV2767" s="4"/>
      <c r="BW2767" s="4"/>
      <c r="BX2767" s="4"/>
      <c r="BY2767" s="4"/>
      <c r="BZ2767" s="4"/>
      <c r="CA2767" s="4"/>
      <c r="CB2767" s="4"/>
      <c r="CC2767" s="4"/>
      <c r="CD2767" s="4"/>
      <c r="CE2767" s="4"/>
      <c r="CF2767" s="4"/>
      <c r="CG2767" s="4"/>
      <c r="CH2767" s="4"/>
      <c r="CI2767" s="4"/>
      <c r="CJ2767" s="4"/>
      <c r="CK2767" s="4"/>
      <c r="CL2767" s="4"/>
      <c r="CM2767" s="4"/>
    </row>
    <row r="2768" ht="14.25" customHeight="1">
      <c r="A2768" s="1"/>
      <c r="B2768" s="103" t="str">
        <f t="shared" si="4"/>
        <v>Thêm</v>
      </c>
      <c r="C2768" s="4"/>
      <c r="D2768" s="4"/>
      <c r="E2768" s="4"/>
      <c r="F2768" s="4"/>
      <c r="G2768" s="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20"/>
      <c r="AE2768" s="4"/>
      <c r="AF2768" s="4"/>
      <c r="AG2768" s="4"/>
      <c r="AH2768" s="4"/>
      <c r="AI2768" s="4"/>
      <c r="AJ2768" s="4"/>
      <c r="AK2768" s="4"/>
      <c r="AL2768" s="4"/>
      <c r="AM2768" s="4"/>
      <c r="AN2768" s="4"/>
      <c r="AO2768" s="4"/>
      <c r="AP2768" s="4"/>
      <c r="AQ2768" s="4"/>
      <c r="AR2768" s="4"/>
      <c r="AS2768" s="4"/>
      <c r="AT2768" s="4"/>
      <c r="AU2768" s="4"/>
      <c r="AV2768" s="4"/>
      <c r="AW2768" s="4"/>
      <c r="AX2768" s="4"/>
      <c r="AY2768" s="4"/>
      <c r="AZ2768" s="4"/>
      <c r="BA2768" s="4"/>
      <c r="BB2768" s="4"/>
      <c r="BC2768" s="4"/>
      <c r="BD2768" s="4"/>
      <c r="BE2768" s="4"/>
      <c r="BF2768" s="4"/>
      <c r="BG2768" s="4"/>
      <c r="BH2768" s="4"/>
      <c r="BI2768" s="4"/>
      <c r="BJ2768" s="243" t="str">
        <f t="shared" si="191"/>
        <v/>
      </c>
      <c r="BK2768" s="4"/>
      <c r="BL2768" s="4"/>
      <c r="BM2768" s="4"/>
      <c r="BN2768" s="4"/>
      <c r="BO2768" s="4"/>
      <c r="BP2768" s="4"/>
      <c r="BQ2768" s="4"/>
      <c r="BR2768" s="4"/>
      <c r="BS2768" s="4"/>
      <c r="BT2768" s="4"/>
      <c r="BU2768" s="4"/>
      <c r="BV2768" s="4"/>
      <c r="BW2768" s="4"/>
      <c r="BX2768" s="4"/>
      <c r="BY2768" s="4"/>
      <c r="BZ2768" s="4"/>
      <c r="CA2768" s="4"/>
      <c r="CB2768" s="4"/>
      <c r="CC2768" s="4"/>
      <c r="CD2768" s="4"/>
      <c r="CE2768" s="4"/>
      <c r="CF2768" s="4"/>
      <c r="CG2768" s="4"/>
      <c r="CH2768" s="4"/>
      <c r="CI2768" s="4"/>
      <c r="CJ2768" s="4"/>
      <c r="CK2768" s="4"/>
      <c r="CL2768" s="4"/>
      <c r="CM2768" s="4"/>
    </row>
    <row r="2769" ht="14.25" customHeight="1">
      <c r="A2769" s="1"/>
      <c r="B2769" s="103" t="str">
        <f t="shared" si="4"/>
        <v>Thêm</v>
      </c>
      <c r="C2769" s="4"/>
      <c r="D2769" s="4"/>
      <c r="E2769" s="4"/>
      <c r="F2769" s="4"/>
      <c r="G2769" s="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20"/>
      <c r="AE2769" s="4"/>
      <c r="AF2769" s="4"/>
      <c r="AG2769" s="4"/>
      <c r="AH2769" s="4"/>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4"/>
      <c r="BH2769" s="4"/>
      <c r="BI2769" s="4"/>
      <c r="BJ2769" s="243" t="str">
        <f t="shared" si="191"/>
        <v/>
      </c>
      <c r="BK2769" s="4"/>
      <c r="BL2769" s="4"/>
      <c r="BM2769" s="4"/>
      <c r="BN2769" s="4"/>
      <c r="BO2769" s="4"/>
      <c r="BP2769" s="4"/>
      <c r="BQ2769" s="4"/>
      <c r="BR2769" s="4"/>
      <c r="BS2769" s="4"/>
      <c r="BT2769" s="4"/>
      <c r="BU2769" s="4"/>
      <c r="BV2769" s="4"/>
      <c r="BW2769" s="4"/>
      <c r="BX2769" s="4"/>
      <c r="BY2769" s="4"/>
      <c r="BZ2769" s="4"/>
      <c r="CA2769" s="4"/>
      <c r="CB2769" s="4"/>
      <c r="CC2769" s="4"/>
      <c r="CD2769" s="4"/>
      <c r="CE2769" s="4"/>
      <c r="CF2769" s="4"/>
      <c r="CG2769" s="4"/>
      <c r="CH2769" s="4"/>
      <c r="CI2769" s="4"/>
      <c r="CJ2769" s="4"/>
      <c r="CK2769" s="4"/>
      <c r="CL2769" s="4"/>
      <c r="CM2769" s="4"/>
    </row>
    <row r="2770" ht="14.25" customHeight="1">
      <c r="A2770" s="1"/>
      <c r="B2770" s="103" t="str">
        <f t="shared" si="4"/>
        <v>Thêm</v>
      </c>
      <c r="C2770" s="4"/>
      <c r="D2770" s="4"/>
      <c r="E2770" s="4"/>
      <c r="F2770" s="4"/>
      <c r="G2770" s="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20"/>
      <c r="AE2770" s="4"/>
      <c r="AF2770" s="4"/>
      <c r="AG2770" s="4"/>
      <c r="AH2770" s="4"/>
      <c r="AI2770" s="4"/>
      <c r="AJ2770" s="4"/>
      <c r="AK2770" s="4"/>
      <c r="AL2770" s="4"/>
      <c r="AM2770" s="4"/>
      <c r="AN2770" s="4"/>
      <c r="AO2770" s="4"/>
      <c r="AP2770" s="4"/>
      <c r="AQ2770" s="4"/>
      <c r="AR2770" s="4"/>
      <c r="AS2770" s="4"/>
      <c r="AT2770" s="4"/>
      <c r="AU2770" s="4"/>
      <c r="AV2770" s="4"/>
      <c r="AW2770" s="4"/>
      <c r="AX2770" s="4"/>
      <c r="AY2770" s="4"/>
      <c r="AZ2770" s="4"/>
      <c r="BA2770" s="4"/>
      <c r="BB2770" s="4"/>
      <c r="BC2770" s="4"/>
      <c r="BD2770" s="4"/>
      <c r="BE2770" s="4"/>
      <c r="BF2770" s="4"/>
      <c r="BG2770" s="4"/>
      <c r="BH2770" s="4"/>
      <c r="BI2770" s="4"/>
      <c r="BJ2770" s="243" t="str">
        <f t="shared" si="191"/>
        <v/>
      </c>
      <c r="BK2770" s="4"/>
      <c r="BL2770" s="4"/>
      <c r="BM2770" s="4"/>
      <c r="BN2770" s="4"/>
      <c r="BO2770" s="4"/>
      <c r="BP2770" s="4"/>
      <c r="BQ2770" s="4"/>
      <c r="BR2770" s="4"/>
      <c r="BS2770" s="4"/>
      <c r="BT2770" s="4"/>
      <c r="BU2770" s="4"/>
      <c r="BV2770" s="4"/>
      <c r="BW2770" s="4"/>
      <c r="BX2770" s="4"/>
      <c r="BY2770" s="4"/>
      <c r="BZ2770" s="4"/>
      <c r="CA2770" s="4"/>
      <c r="CB2770" s="4"/>
      <c r="CC2770" s="4"/>
      <c r="CD2770" s="4"/>
      <c r="CE2770" s="4"/>
      <c r="CF2770" s="4"/>
      <c r="CG2770" s="4"/>
      <c r="CH2770" s="4"/>
      <c r="CI2770" s="4"/>
      <c r="CJ2770" s="4"/>
      <c r="CK2770" s="4"/>
      <c r="CL2770" s="4"/>
      <c r="CM2770" s="4"/>
    </row>
    <row r="2771" ht="14.25" customHeight="1">
      <c r="A2771" s="1"/>
      <c r="B2771" s="103" t="str">
        <f t="shared" si="4"/>
        <v>Thêm</v>
      </c>
      <c r="C2771" s="4"/>
      <c r="D2771" s="4"/>
      <c r="E2771" s="4"/>
      <c r="F2771" s="4"/>
      <c r="G2771" s="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20"/>
      <c r="AE2771" s="4"/>
      <c r="AF2771" s="4"/>
      <c r="AG2771" s="4"/>
      <c r="AH2771" s="4"/>
      <c r="AI2771" s="4"/>
      <c r="AJ2771" s="4"/>
      <c r="AK2771" s="4"/>
      <c r="AL2771" s="4"/>
      <c r="AM2771" s="4"/>
      <c r="AN2771" s="4"/>
      <c r="AO2771" s="4"/>
      <c r="AP2771" s="4"/>
      <c r="AQ2771" s="4"/>
      <c r="AR2771" s="4"/>
      <c r="AS2771" s="4"/>
      <c r="AT2771" s="4"/>
      <c r="AU2771" s="4"/>
      <c r="AV2771" s="4"/>
      <c r="AW2771" s="4"/>
      <c r="AX2771" s="4"/>
      <c r="AY2771" s="4"/>
      <c r="AZ2771" s="4"/>
      <c r="BA2771" s="4"/>
      <c r="BB2771" s="4"/>
      <c r="BC2771" s="4"/>
      <c r="BD2771" s="4"/>
      <c r="BE2771" s="4"/>
      <c r="BF2771" s="4"/>
      <c r="BG2771" s="4"/>
      <c r="BH2771" s="4"/>
      <c r="BI2771" s="4"/>
      <c r="BJ2771" s="243" t="str">
        <f t="shared" si="191"/>
        <v/>
      </c>
      <c r="BK2771" s="4"/>
      <c r="BL2771" s="4"/>
      <c r="BM2771" s="4"/>
      <c r="BN2771" s="4"/>
      <c r="BO2771" s="4"/>
      <c r="BP2771" s="4"/>
      <c r="BQ2771" s="4"/>
      <c r="BR2771" s="4"/>
      <c r="BS2771" s="4"/>
      <c r="BT2771" s="4"/>
      <c r="BU2771" s="4"/>
      <c r="BV2771" s="4"/>
      <c r="BW2771" s="4"/>
      <c r="BX2771" s="4"/>
      <c r="BY2771" s="4"/>
      <c r="BZ2771" s="4"/>
      <c r="CA2771" s="4"/>
      <c r="CB2771" s="4"/>
      <c r="CC2771" s="4"/>
      <c r="CD2771" s="4"/>
      <c r="CE2771" s="4"/>
      <c r="CF2771" s="4"/>
      <c r="CG2771" s="4"/>
      <c r="CH2771" s="4"/>
      <c r="CI2771" s="4"/>
      <c r="CJ2771" s="4"/>
      <c r="CK2771" s="4"/>
      <c r="CL2771" s="4"/>
      <c r="CM2771" s="4"/>
    </row>
    <row r="2772" ht="14.25" customHeight="1">
      <c r="A2772" s="1"/>
      <c r="B2772" s="103" t="str">
        <f t="shared" si="4"/>
        <v>Thêm</v>
      </c>
      <c r="C2772" s="4"/>
      <c r="D2772" s="4"/>
      <c r="E2772" s="4"/>
      <c r="F2772" s="4"/>
      <c r="G2772" s="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20"/>
      <c r="AE2772" s="4"/>
      <c r="AF2772" s="4"/>
      <c r="AG2772" s="4"/>
      <c r="AH2772" s="4"/>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4"/>
      <c r="BH2772" s="4"/>
      <c r="BI2772" s="4"/>
      <c r="BJ2772" s="243" t="str">
        <f t="shared" si="191"/>
        <v/>
      </c>
      <c r="BK2772" s="4"/>
      <c r="BL2772" s="4"/>
      <c r="BM2772" s="4"/>
      <c r="BN2772" s="4"/>
      <c r="BO2772" s="4"/>
      <c r="BP2772" s="4"/>
      <c r="BQ2772" s="4"/>
      <c r="BR2772" s="4"/>
      <c r="BS2772" s="4"/>
      <c r="BT2772" s="4"/>
      <c r="BU2772" s="4"/>
      <c r="BV2772" s="4"/>
      <c r="BW2772" s="4"/>
      <c r="BX2772" s="4"/>
      <c r="BY2772" s="4"/>
      <c r="BZ2772" s="4"/>
      <c r="CA2772" s="4"/>
      <c r="CB2772" s="4"/>
      <c r="CC2772" s="4"/>
      <c r="CD2772" s="4"/>
      <c r="CE2772" s="4"/>
      <c r="CF2772" s="4"/>
      <c r="CG2772" s="4"/>
      <c r="CH2772" s="4"/>
      <c r="CI2772" s="4"/>
      <c r="CJ2772" s="4"/>
      <c r="CK2772" s="4"/>
      <c r="CL2772" s="4"/>
      <c r="CM2772" s="4"/>
    </row>
    <row r="2773" ht="14.25" customHeight="1">
      <c r="A2773" s="1"/>
      <c r="B2773" s="103" t="str">
        <f t="shared" si="4"/>
        <v>Thêm</v>
      </c>
      <c r="C2773" s="4"/>
      <c r="D2773" s="4"/>
      <c r="E2773" s="4"/>
      <c r="F2773" s="4"/>
      <c r="G2773" s="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20"/>
      <c r="AE2773" s="4"/>
      <c r="AF2773" s="4"/>
      <c r="AG2773" s="4"/>
      <c r="AH2773" s="4"/>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4"/>
      <c r="BF2773" s="4"/>
      <c r="BG2773" s="4"/>
      <c r="BH2773" s="4"/>
      <c r="BI2773" s="4"/>
      <c r="BJ2773" s="243" t="str">
        <f t="shared" si="191"/>
        <v/>
      </c>
      <c r="BK2773" s="4"/>
      <c r="BL2773" s="4"/>
      <c r="BM2773" s="4"/>
      <c r="BN2773" s="4"/>
      <c r="BO2773" s="4"/>
      <c r="BP2773" s="4"/>
      <c r="BQ2773" s="4"/>
      <c r="BR2773" s="4"/>
      <c r="BS2773" s="4"/>
      <c r="BT2773" s="4"/>
      <c r="BU2773" s="4"/>
      <c r="BV2773" s="4"/>
      <c r="BW2773" s="4"/>
      <c r="BX2773" s="4"/>
      <c r="BY2773" s="4"/>
      <c r="BZ2773" s="4"/>
      <c r="CA2773" s="4"/>
      <c r="CB2773" s="4"/>
      <c r="CC2773" s="4"/>
      <c r="CD2773" s="4"/>
      <c r="CE2773" s="4"/>
      <c r="CF2773" s="4"/>
      <c r="CG2773" s="4"/>
      <c r="CH2773" s="4"/>
      <c r="CI2773" s="4"/>
      <c r="CJ2773" s="4"/>
      <c r="CK2773" s="4"/>
      <c r="CL2773" s="4"/>
      <c r="CM2773" s="4"/>
    </row>
    <row r="2774" ht="14.25" customHeight="1">
      <c r="A2774" s="1"/>
      <c r="B2774" s="103" t="str">
        <f t="shared" si="4"/>
        <v>Thêm</v>
      </c>
      <c r="C2774" s="4"/>
      <c r="D2774" s="4"/>
      <c r="E2774" s="4"/>
      <c r="F2774" s="4"/>
      <c r="G2774" s="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20"/>
      <c r="AE2774" s="4"/>
      <c r="AF2774" s="4"/>
      <c r="AG2774" s="4"/>
      <c r="AH2774" s="4"/>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4"/>
      <c r="BF2774" s="4"/>
      <c r="BG2774" s="4"/>
      <c r="BH2774" s="4"/>
      <c r="BI2774" s="4"/>
      <c r="BJ2774" s="243" t="str">
        <f t="shared" si="191"/>
        <v/>
      </c>
      <c r="BK2774" s="4"/>
      <c r="BL2774" s="4"/>
      <c r="BM2774" s="4"/>
      <c r="BN2774" s="4"/>
      <c r="BO2774" s="4"/>
      <c r="BP2774" s="4"/>
      <c r="BQ2774" s="4"/>
      <c r="BR2774" s="4"/>
      <c r="BS2774" s="4"/>
      <c r="BT2774" s="4"/>
      <c r="BU2774" s="4"/>
      <c r="BV2774" s="4"/>
      <c r="BW2774" s="4"/>
      <c r="BX2774" s="4"/>
      <c r="BY2774" s="4"/>
      <c r="BZ2774" s="4"/>
      <c r="CA2774" s="4"/>
      <c r="CB2774" s="4"/>
      <c r="CC2774" s="4"/>
      <c r="CD2774" s="4"/>
      <c r="CE2774" s="4"/>
      <c r="CF2774" s="4"/>
      <c r="CG2774" s="4"/>
      <c r="CH2774" s="4"/>
      <c r="CI2774" s="4"/>
      <c r="CJ2774" s="4"/>
      <c r="CK2774" s="4"/>
      <c r="CL2774" s="4"/>
      <c r="CM2774" s="4"/>
    </row>
    <row r="2775" ht="14.25" customHeight="1">
      <c r="A2775" s="1"/>
      <c r="B2775" s="103" t="str">
        <f t="shared" si="4"/>
        <v>Thêm</v>
      </c>
      <c r="C2775" s="4"/>
      <c r="D2775" s="4"/>
      <c r="E2775" s="4"/>
      <c r="F2775" s="4"/>
      <c r="G2775" s="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20"/>
      <c r="AE2775" s="4"/>
      <c r="AF2775" s="4"/>
      <c r="AG2775" s="4"/>
      <c r="AH2775" s="4"/>
      <c r="AI2775" s="4"/>
      <c r="AJ2775" s="4"/>
      <c r="AK2775" s="4"/>
      <c r="AL2775" s="4"/>
      <c r="AM2775" s="4"/>
      <c r="AN2775" s="4"/>
      <c r="AO2775" s="4"/>
      <c r="AP2775" s="4"/>
      <c r="AQ2775" s="4"/>
      <c r="AR2775" s="4"/>
      <c r="AS2775" s="4"/>
      <c r="AT2775" s="4"/>
      <c r="AU2775" s="4"/>
      <c r="AV2775" s="4"/>
      <c r="AW2775" s="4"/>
      <c r="AX2775" s="4"/>
      <c r="AY2775" s="4"/>
      <c r="AZ2775" s="4"/>
      <c r="BA2775" s="4"/>
      <c r="BB2775" s="4"/>
      <c r="BC2775" s="4"/>
      <c r="BD2775" s="4"/>
      <c r="BE2775" s="4"/>
      <c r="BF2775" s="4"/>
      <c r="BG2775" s="4"/>
      <c r="BH2775" s="4"/>
      <c r="BI2775" s="4"/>
      <c r="BJ2775" s="243" t="str">
        <f t="shared" si="191"/>
        <v/>
      </c>
      <c r="BK2775" s="4"/>
      <c r="BL2775" s="4"/>
      <c r="BM2775" s="4"/>
      <c r="BN2775" s="4"/>
      <c r="BO2775" s="4"/>
      <c r="BP2775" s="4"/>
      <c r="BQ2775" s="4"/>
      <c r="BR2775" s="4"/>
      <c r="BS2775" s="4"/>
      <c r="BT2775" s="4"/>
      <c r="BU2775" s="4"/>
      <c r="BV2775" s="4"/>
      <c r="BW2775" s="4"/>
      <c r="BX2775" s="4"/>
      <c r="BY2775" s="4"/>
      <c r="BZ2775" s="4"/>
      <c r="CA2775" s="4"/>
      <c r="CB2775" s="4"/>
      <c r="CC2775" s="4"/>
      <c r="CD2775" s="4"/>
      <c r="CE2775" s="4"/>
      <c r="CF2775" s="4"/>
      <c r="CG2775" s="4"/>
      <c r="CH2775" s="4"/>
      <c r="CI2775" s="4"/>
      <c r="CJ2775" s="4"/>
      <c r="CK2775" s="4"/>
      <c r="CL2775" s="4"/>
      <c r="CM2775" s="4"/>
    </row>
    <row r="2776" ht="14.25" customHeight="1">
      <c r="A2776" s="1"/>
      <c r="B2776" s="103" t="str">
        <f t="shared" si="4"/>
        <v>Thêm</v>
      </c>
      <c r="C2776" s="4"/>
      <c r="D2776" s="4"/>
      <c r="E2776" s="4"/>
      <c r="F2776" s="4"/>
      <c r="G2776" s="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20"/>
      <c r="AE2776" s="4"/>
      <c r="AF2776" s="4"/>
      <c r="AG2776" s="4"/>
      <c r="AH2776" s="4"/>
      <c r="AI2776" s="4"/>
      <c r="AJ2776" s="4"/>
      <c r="AK2776" s="4"/>
      <c r="AL2776" s="4"/>
      <c r="AM2776" s="4"/>
      <c r="AN2776" s="4"/>
      <c r="AO2776" s="4"/>
      <c r="AP2776" s="4"/>
      <c r="AQ2776" s="4"/>
      <c r="AR2776" s="4"/>
      <c r="AS2776" s="4"/>
      <c r="AT2776" s="4"/>
      <c r="AU2776" s="4"/>
      <c r="AV2776" s="4"/>
      <c r="AW2776" s="4"/>
      <c r="AX2776" s="4"/>
      <c r="AY2776" s="4"/>
      <c r="AZ2776" s="4"/>
      <c r="BA2776" s="4"/>
      <c r="BB2776" s="4"/>
      <c r="BC2776" s="4"/>
      <c r="BD2776" s="4"/>
      <c r="BE2776" s="4"/>
      <c r="BF2776" s="4"/>
      <c r="BG2776" s="4"/>
      <c r="BH2776" s="4"/>
      <c r="BI2776" s="4"/>
      <c r="BJ2776" s="243" t="str">
        <f t="shared" si="191"/>
        <v/>
      </c>
      <c r="BK2776" s="4"/>
      <c r="BL2776" s="4"/>
      <c r="BM2776" s="4"/>
      <c r="BN2776" s="4"/>
      <c r="BO2776" s="4"/>
      <c r="BP2776" s="4"/>
      <c r="BQ2776" s="4"/>
      <c r="BR2776" s="4"/>
      <c r="BS2776" s="4"/>
      <c r="BT2776" s="4"/>
      <c r="BU2776" s="4"/>
      <c r="BV2776" s="4"/>
      <c r="BW2776" s="4"/>
      <c r="BX2776" s="4"/>
      <c r="BY2776" s="4"/>
      <c r="BZ2776" s="4"/>
      <c r="CA2776" s="4"/>
      <c r="CB2776" s="4"/>
      <c r="CC2776" s="4"/>
      <c r="CD2776" s="4"/>
      <c r="CE2776" s="4"/>
      <c r="CF2776" s="4"/>
      <c r="CG2776" s="4"/>
      <c r="CH2776" s="4"/>
      <c r="CI2776" s="4"/>
      <c r="CJ2776" s="4"/>
      <c r="CK2776" s="4"/>
      <c r="CL2776" s="4"/>
      <c r="CM2776" s="4"/>
    </row>
    <row r="2777" ht="14.25" customHeight="1">
      <c r="A2777" s="1"/>
      <c r="B2777" s="103" t="str">
        <f t="shared" si="4"/>
        <v>Thêm</v>
      </c>
      <c r="C2777" s="4"/>
      <c r="D2777" s="4"/>
      <c r="E2777" s="4"/>
      <c r="F2777" s="4"/>
      <c r="G2777" s="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20"/>
      <c r="AE2777" s="4"/>
      <c r="AF2777" s="4"/>
      <c r="AG2777" s="4"/>
      <c r="AH2777" s="4"/>
      <c r="AI2777" s="4"/>
      <c r="AJ2777" s="4"/>
      <c r="AK2777" s="4"/>
      <c r="AL2777" s="4"/>
      <c r="AM2777" s="4"/>
      <c r="AN2777" s="4"/>
      <c r="AO2777" s="4"/>
      <c r="AP2777" s="4"/>
      <c r="AQ2777" s="4"/>
      <c r="AR2777" s="4"/>
      <c r="AS2777" s="4"/>
      <c r="AT2777" s="4"/>
      <c r="AU2777" s="4"/>
      <c r="AV2777" s="4"/>
      <c r="AW2777" s="4"/>
      <c r="AX2777" s="4"/>
      <c r="AY2777" s="4"/>
      <c r="AZ2777" s="4"/>
      <c r="BA2777" s="4"/>
      <c r="BB2777" s="4"/>
      <c r="BC2777" s="4"/>
      <c r="BD2777" s="4"/>
      <c r="BE2777" s="4"/>
      <c r="BF2777" s="4"/>
      <c r="BG2777" s="4"/>
      <c r="BH2777" s="4"/>
      <c r="BI2777" s="4"/>
      <c r="BJ2777" s="243" t="str">
        <f t="shared" si="191"/>
        <v/>
      </c>
      <c r="BK2777" s="4"/>
      <c r="BL2777" s="4"/>
      <c r="BM2777" s="4"/>
      <c r="BN2777" s="4"/>
      <c r="BO2777" s="4"/>
      <c r="BP2777" s="4"/>
      <c r="BQ2777" s="4"/>
      <c r="BR2777" s="4"/>
      <c r="BS2777" s="4"/>
      <c r="BT2777" s="4"/>
      <c r="BU2777" s="4"/>
      <c r="BV2777" s="4"/>
      <c r="BW2777" s="4"/>
      <c r="BX2777" s="4"/>
      <c r="BY2777" s="4"/>
      <c r="BZ2777" s="4"/>
      <c r="CA2777" s="4"/>
      <c r="CB2777" s="4"/>
      <c r="CC2777" s="4"/>
      <c r="CD2777" s="4"/>
      <c r="CE2777" s="4"/>
      <c r="CF2777" s="4"/>
      <c r="CG2777" s="4"/>
      <c r="CH2777" s="4"/>
      <c r="CI2777" s="4"/>
      <c r="CJ2777" s="4"/>
      <c r="CK2777" s="4"/>
      <c r="CL2777" s="4"/>
      <c r="CM2777" s="4"/>
    </row>
    <row r="2778" ht="14.25" customHeight="1">
      <c r="A2778" s="1"/>
      <c r="B2778" s="103" t="str">
        <f t="shared" si="4"/>
        <v>Thêm</v>
      </c>
      <c r="C2778" s="4"/>
      <c r="D2778" s="4"/>
      <c r="E2778" s="4"/>
      <c r="F2778" s="4"/>
      <c r="G2778" s="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20"/>
      <c r="AE2778" s="4"/>
      <c r="AF2778" s="4"/>
      <c r="AG2778" s="4"/>
      <c r="AH2778" s="4"/>
      <c r="AI2778" s="4"/>
      <c r="AJ2778" s="4"/>
      <c r="AK2778" s="4"/>
      <c r="AL2778" s="4"/>
      <c r="AM2778" s="4"/>
      <c r="AN2778" s="4"/>
      <c r="AO2778" s="4"/>
      <c r="AP2778" s="4"/>
      <c r="AQ2778" s="4"/>
      <c r="AR2778" s="4"/>
      <c r="AS2778" s="4"/>
      <c r="AT2778" s="4"/>
      <c r="AU2778" s="4"/>
      <c r="AV2778" s="4"/>
      <c r="AW2778" s="4"/>
      <c r="AX2778" s="4"/>
      <c r="AY2778" s="4"/>
      <c r="AZ2778" s="4"/>
      <c r="BA2778" s="4"/>
      <c r="BB2778" s="4"/>
      <c r="BC2778" s="4"/>
      <c r="BD2778" s="4"/>
      <c r="BE2778" s="4"/>
      <c r="BF2778" s="4"/>
      <c r="BG2778" s="4"/>
      <c r="BH2778" s="4"/>
      <c r="BI2778" s="4"/>
      <c r="BJ2778" s="243" t="str">
        <f t="shared" si="191"/>
        <v/>
      </c>
      <c r="BK2778" s="4"/>
      <c r="BL2778" s="4"/>
      <c r="BM2778" s="4"/>
      <c r="BN2778" s="4"/>
      <c r="BO2778" s="4"/>
      <c r="BP2778" s="4"/>
      <c r="BQ2778" s="4"/>
      <c r="BR2778" s="4"/>
      <c r="BS2778" s="4"/>
      <c r="BT2778" s="4"/>
      <c r="BU2778" s="4"/>
      <c r="BV2778" s="4"/>
      <c r="BW2778" s="4"/>
      <c r="BX2778" s="4"/>
      <c r="BY2778" s="4"/>
      <c r="BZ2778" s="4"/>
      <c r="CA2778" s="4"/>
      <c r="CB2778" s="4"/>
      <c r="CC2778" s="4"/>
      <c r="CD2778" s="4"/>
      <c r="CE2778" s="4"/>
      <c r="CF2778" s="4"/>
      <c r="CG2778" s="4"/>
      <c r="CH2778" s="4"/>
      <c r="CI2778" s="4"/>
      <c r="CJ2778" s="4"/>
      <c r="CK2778" s="4"/>
      <c r="CL2778" s="4"/>
      <c r="CM2778" s="4"/>
    </row>
    <row r="2779" ht="14.25" customHeight="1">
      <c r="A2779" s="1"/>
      <c r="B2779" s="103" t="str">
        <f t="shared" si="4"/>
        <v>Thêm</v>
      </c>
      <c r="C2779" s="4"/>
      <c r="D2779" s="4"/>
      <c r="E2779" s="4"/>
      <c r="F2779" s="4"/>
      <c r="G2779" s="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20"/>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c r="BH2779" s="4"/>
      <c r="BI2779" s="4"/>
      <c r="BJ2779" s="243" t="str">
        <f t="shared" si="191"/>
        <v/>
      </c>
      <c r="BK2779" s="4"/>
      <c r="BL2779" s="4"/>
      <c r="BM2779" s="4"/>
      <c r="BN2779" s="4"/>
      <c r="BO2779" s="4"/>
      <c r="BP2779" s="4"/>
      <c r="BQ2779" s="4"/>
      <c r="BR2779" s="4"/>
      <c r="BS2779" s="4"/>
      <c r="BT2779" s="4"/>
      <c r="BU2779" s="4"/>
      <c r="BV2779" s="4"/>
      <c r="BW2779" s="4"/>
      <c r="BX2779" s="4"/>
      <c r="BY2779" s="4"/>
      <c r="BZ2779" s="4"/>
      <c r="CA2779" s="4"/>
      <c r="CB2779" s="4"/>
      <c r="CC2779" s="4"/>
      <c r="CD2779" s="4"/>
      <c r="CE2779" s="4"/>
      <c r="CF2779" s="4"/>
      <c r="CG2779" s="4"/>
      <c r="CH2779" s="4"/>
      <c r="CI2779" s="4"/>
      <c r="CJ2779" s="4"/>
      <c r="CK2779" s="4"/>
      <c r="CL2779" s="4"/>
      <c r="CM2779" s="4"/>
    </row>
    <row r="2780" ht="14.25" customHeight="1">
      <c r="A2780" s="1"/>
      <c r="B2780" s="103" t="str">
        <f t="shared" si="4"/>
        <v>Thêm</v>
      </c>
      <c r="C2780" s="4"/>
      <c r="D2780" s="4"/>
      <c r="E2780" s="4"/>
      <c r="F2780" s="4"/>
      <c r="G2780" s="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20"/>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c r="BI2780" s="4"/>
      <c r="BJ2780" s="243" t="str">
        <f t="shared" si="191"/>
        <v/>
      </c>
      <c r="BK2780" s="4"/>
      <c r="BL2780" s="4"/>
      <c r="BM2780" s="4"/>
      <c r="BN2780" s="4"/>
      <c r="BO2780" s="4"/>
      <c r="BP2780" s="4"/>
      <c r="BQ2780" s="4"/>
      <c r="BR2780" s="4"/>
      <c r="BS2780" s="4"/>
      <c r="BT2780" s="4"/>
      <c r="BU2780" s="4"/>
      <c r="BV2780" s="4"/>
      <c r="BW2780" s="4"/>
      <c r="BX2780" s="4"/>
      <c r="BY2780" s="4"/>
      <c r="BZ2780" s="4"/>
      <c r="CA2780" s="4"/>
      <c r="CB2780" s="4"/>
      <c r="CC2780" s="4"/>
      <c r="CD2780" s="4"/>
      <c r="CE2780" s="4"/>
      <c r="CF2780" s="4"/>
      <c r="CG2780" s="4"/>
      <c r="CH2780" s="4"/>
      <c r="CI2780" s="4"/>
      <c r="CJ2780" s="4"/>
      <c r="CK2780" s="4"/>
      <c r="CL2780" s="4"/>
      <c r="CM2780" s="4"/>
    </row>
    <row r="2781" ht="14.25" customHeight="1">
      <c r="A2781" s="1"/>
      <c r="B2781" s="103" t="str">
        <f t="shared" si="4"/>
        <v>Thêm</v>
      </c>
      <c r="C2781" s="4"/>
      <c r="D2781" s="4"/>
      <c r="E2781" s="4"/>
      <c r="F2781" s="4"/>
      <c r="G2781" s="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20"/>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c r="BI2781" s="4"/>
      <c r="BJ2781" s="243" t="str">
        <f t="shared" si="191"/>
        <v/>
      </c>
      <c r="BK2781" s="4"/>
      <c r="BL2781" s="4"/>
      <c r="BM2781" s="4"/>
      <c r="BN2781" s="4"/>
      <c r="BO2781" s="4"/>
      <c r="BP2781" s="4"/>
      <c r="BQ2781" s="4"/>
      <c r="BR2781" s="4"/>
      <c r="BS2781" s="4"/>
      <c r="BT2781" s="4"/>
      <c r="BU2781" s="4"/>
      <c r="BV2781" s="4"/>
      <c r="BW2781" s="4"/>
      <c r="BX2781" s="4"/>
      <c r="BY2781" s="4"/>
      <c r="BZ2781" s="4"/>
      <c r="CA2781" s="4"/>
      <c r="CB2781" s="4"/>
      <c r="CC2781" s="4"/>
      <c r="CD2781" s="4"/>
      <c r="CE2781" s="4"/>
      <c r="CF2781" s="4"/>
      <c r="CG2781" s="4"/>
      <c r="CH2781" s="4"/>
      <c r="CI2781" s="4"/>
      <c r="CJ2781" s="4"/>
      <c r="CK2781" s="4"/>
      <c r="CL2781" s="4"/>
      <c r="CM2781" s="4"/>
    </row>
    <row r="2782" ht="14.25" customHeight="1">
      <c r="A2782" s="1"/>
      <c r="B2782" s="103" t="str">
        <f t="shared" si="4"/>
        <v>Thêm</v>
      </c>
      <c r="C2782" s="4"/>
      <c r="D2782" s="4"/>
      <c r="E2782" s="4"/>
      <c r="F2782" s="4"/>
      <c r="G2782" s="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20"/>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c r="BI2782" s="4"/>
      <c r="BJ2782" s="243" t="str">
        <f t="shared" si="191"/>
        <v/>
      </c>
      <c r="BK2782" s="4"/>
      <c r="BL2782" s="4"/>
      <c r="BM2782" s="4"/>
      <c r="BN2782" s="4"/>
      <c r="BO2782" s="4"/>
      <c r="BP2782" s="4"/>
      <c r="BQ2782" s="4"/>
      <c r="BR2782" s="4"/>
      <c r="BS2782" s="4"/>
      <c r="BT2782" s="4"/>
      <c r="BU2782" s="4"/>
      <c r="BV2782" s="4"/>
      <c r="BW2782" s="4"/>
      <c r="BX2782" s="4"/>
      <c r="BY2782" s="4"/>
      <c r="BZ2782" s="4"/>
      <c r="CA2782" s="4"/>
      <c r="CB2782" s="4"/>
      <c r="CC2782" s="4"/>
      <c r="CD2782" s="4"/>
      <c r="CE2782" s="4"/>
      <c r="CF2782" s="4"/>
      <c r="CG2782" s="4"/>
      <c r="CH2782" s="4"/>
      <c r="CI2782" s="4"/>
      <c r="CJ2782" s="4"/>
      <c r="CK2782" s="4"/>
      <c r="CL2782" s="4"/>
      <c r="CM2782" s="4"/>
    </row>
    <row r="2783" ht="14.25" customHeight="1">
      <c r="A2783" s="1"/>
      <c r="B2783" s="103" t="str">
        <f t="shared" si="4"/>
        <v>Thêm</v>
      </c>
      <c r="C2783" s="4"/>
      <c r="D2783" s="4"/>
      <c r="E2783" s="4"/>
      <c r="F2783" s="4"/>
      <c r="G2783" s="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20"/>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c r="BI2783" s="4"/>
      <c r="BJ2783" s="243" t="str">
        <f t="shared" si="191"/>
        <v/>
      </c>
      <c r="BK2783" s="4"/>
      <c r="BL2783" s="4"/>
      <c r="BM2783" s="4"/>
      <c r="BN2783" s="4"/>
      <c r="BO2783" s="4"/>
      <c r="BP2783" s="4"/>
      <c r="BQ2783" s="4"/>
      <c r="BR2783" s="4"/>
      <c r="BS2783" s="4"/>
      <c r="BT2783" s="4"/>
      <c r="BU2783" s="4"/>
      <c r="BV2783" s="4"/>
      <c r="BW2783" s="4"/>
      <c r="BX2783" s="4"/>
      <c r="BY2783" s="4"/>
      <c r="BZ2783" s="4"/>
      <c r="CA2783" s="4"/>
      <c r="CB2783" s="4"/>
      <c r="CC2783" s="4"/>
      <c r="CD2783" s="4"/>
      <c r="CE2783" s="4"/>
      <c r="CF2783" s="4"/>
      <c r="CG2783" s="4"/>
      <c r="CH2783" s="4"/>
      <c r="CI2783" s="4"/>
      <c r="CJ2783" s="4"/>
      <c r="CK2783" s="4"/>
      <c r="CL2783" s="4"/>
      <c r="CM2783" s="4"/>
    </row>
    <row r="2784" ht="14.25" customHeight="1">
      <c r="A2784" s="1"/>
      <c r="B2784" s="103" t="str">
        <f t="shared" si="4"/>
        <v>Thêm</v>
      </c>
      <c r="C2784" s="4"/>
      <c r="D2784" s="4"/>
      <c r="E2784" s="4"/>
      <c r="F2784" s="4"/>
      <c r="G2784" s="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20"/>
      <c r="AE2784" s="4"/>
      <c r="AF2784" s="4"/>
      <c r="AG2784" s="4"/>
      <c r="AH2784" s="4"/>
      <c r="AI2784" s="4"/>
      <c r="AJ2784" s="4"/>
      <c r="AK2784" s="4"/>
      <c r="AL2784" s="4"/>
      <c r="AM2784" s="4"/>
      <c r="AN2784" s="4"/>
      <c r="AO2784" s="4"/>
      <c r="AP2784" s="4"/>
      <c r="AQ2784" s="4"/>
      <c r="AR2784" s="4"/>
      <c r="AS2784" s="4"/>
      <c r="AT2784" s="4"/>
      <c r="AU2784" s="4"/>
      <c r="AV2784" s="4"/>
      <c r="AW2784" s="4"/>
      <c r="AX2784" s="4"/>
      <c r="AY2784" s="4"/>
      <c r="AZ2784" s="4"/>
      <c r="BA2784" s="4"/>
      <c r="BB2784" s="4"/>
      <c r="BC2784" s="4"/>
      <c r="BD2784" s="4"/>
      <c r="BE2784" s="4"/>
      <c r="BF2784" s="4"/>
      <c r="BG2784" s="4"/>
      <c r="BH2784" s="4"/>
      <c r="BI2784" s="4"/>
      <c r="BJ2784" s="243" t="str">
        <f t="shared" si="191"/>
        <v/>
      </c>
      <c r="BK2784" s="4"/>
      <c r="BL2784" s="4"/>
      <c r="BM2784" s="4"/>
      <c r="BN2784" s="4"/>
      <c r="BO2784" s="4"/>
      <c r="BP2784" s="4"/>
      <c r="BQ2784" s="4"/>
      <c r="BR2784" s="4"/>
      <c r="BS2784" s="4"/>
      <c r="BT2784" s="4"/>
      <c r="BU2784" s="4"/>
      <c r="BV2784" s="4"/>
      <c r="BW2784" s="4"/>
      <c r="BX2784" s="4"/>
      <c r="BY2784" s="4"/>
      <c r="BZ2784" s="4"/>
      <c r="CA2784" s="4"/>
      <c r="CB2784" s="4"/>
      <c r="CC2784" s="4"/>
      <c r="CD2784" s="4"/>
      <c r="CE2784" s="4"/>
      <c r="CF2784" s="4"/>
      <c r="CG2784" s="4"/>
      <c r="CH2784" s="4"/>
      <c r="CI2784" s="4"/>
      <c r="CJ2784" s="4"/>
      <c r="CK2784" s="4"/>
      <c r="CL2784" s="4"/>
      <c r="CM2784" s="4"/>
    </row>
    <row r="2785" ht="14.25" customHeight="1">
      <c r="A2785" s="1"/>
      <c r="B2785" s="103" t="str">
        <f t="shared" si="4"/>
        <v>Thêm</v>
      </c>
      <c r="C2785" s="4"/>
      <c r="D2785" s="4"/>
      <c r="E2785" s="4"/>
      <c r="F2785" s="4"/>
      <c r="G2785" s="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20"/>
      <c r="AE2785" s="4"/>
      <c r="AF2785" s="4"/>
      <c r="AG2785" s="4"/>
      <c r="AH2785" s="4"/>
      <c r="AI2785" s="4"/>
      <c r="AJ2785" s="4"/>
      <c r="AK2785" s="4"/>
      <c r="AL2785" s="4"/>
      <c r="AM2785" s="4"/>
      <c r="AN2785" s="4"/>
      <c r="AO2785" s="4"/>
      <c r="AP2785" s="4"/>
      <c r="AQ2785" s="4"/>
      <c r="AR2785" s="4"/>
      <c r="AS2785" s="4"/>
      <c r="AT2785" s="4"/>
      <c r="AU2785" s="4"/>
      <c r="AV2785" s="4"/>
      <c r="AW2785" s="4"/>
      <c r="AX2785" s="4"/>
      <c r="AY2785" s="4"/>
      <c r="AZ2785" s="4"/>
      <c r="BA2785" s="4"/>
      <c r="BB2785" s="4"/>
      <c r="BC2785" s="4"/>
      <c r="BD2785" s="4"/>
      <c r="BE2785" s="4"/>
      <c r="BF2785" s="4"/>
      <c r="BG2785" s="4"/>
      <c r="BH2785" s="4"/>
      <c r="BI2785" s="4"/>
      <c r="BJ2785" s="243" t="str">
        <f t="shared" si="191"/>
        <v/>
      </c>
      <c r="BK2785" s="4"/>
      <c r="BL2785" s="4"/>
      <c r="BM2785" s="4"/>
      <c r="BN2785" s="4"/>
      <c r="BO2785" s="4"/>
      <c r="BP2785" s="4"/>
      <c r="BQ2785" s="4"/>
      <c r="BR2785" s="4"/>
      <c r="BS2785" s="4"/>
      <c r="BT2785" s="4"/>
      <c r="BU2785" s="4"/>
      <c r="BV2785" s="4"/>
      <c r="BW2785" s="4"/>
      <c r="BX2785" s="4"/>
      <c r="BY2785" s="4"/>
      <c r="BZ2785" s="4"/>
      <c r="CA2785" s="4"/>
      <c r="CB2785" s="4"/>
      <c r="CC2785" s="4"/>
      <c r="CD2785" s="4"/>
      <c r="CE2785" s="4"/>
      <c r="CF2785" s="4"/>
      <c r="CG2785" s="4"/>
      <c r="CH2785" s="4"/>
      <c r="CI2785" s="4"/>
      <c r="CJ2785" s="4"/>
      <c r="CK2785" s="4"/>
      <c r="CL2785" s="4"/>
      <c r="CM2785" s="4"/>
    </row>
    <row r="2786" ht="14.25" customHeight="1">
      <c r="A2786" s="1"/>
      <c r="B2786" s="103" t="str">
        <f t="shared" si="4"/>
        <v>Thêm</v>
      </c>
      <c r="C2786" s="4"/>
      <c r="D2786" s="4"/>
      <c r="E2786" s="4"/>
      <c r="F2786" s="4"/>
      <c r="G2786" s="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20"/>
      <c r="AE2786" s="4"/>
      <c r="AF2786" s="4"/>
      <c r="AG2786" s="4"/>
      <c r="AH2786" s="4"/>
      <c r="AI2786" s="4"/>
      <c r="AJ2786" s="4"/>
      <c r="AK2786" s="4"/>
      <c r="AL2786" s="4"/>
      <c r="AM2786" s="4"/>
      <c r="AN2786" s="4"/>
      <c r="AO2786" s="4"/>
      <c r="AP2786" s="4"/>
      <c r="AQ2786" s="4"/>
      <c r="AR2786" s="4"/>
      <c r="AS2786" s="4"/>
      <c r="AT2786" s="4"/>
      <c r="AU2786" s="4"/>
      <c r="AV2786" s="4"/>
      <c r="AW2786" s="4"/>
      <c r="AX2786" s="4"/>
      <c r="AY2786" s="4"/>
      <c r="AZ2786" s="4"/>
      <c r="BA2786" s="4"/>
      <c r="BB2786" s="4"/>
      <c r="BC2786" s="4"/>
      <c r="BD2786" s="4"/>
      <c r="BE2786" s="4"/>
      <c r="BF2786" s="4"/>
      <c r="BG2786" s="4"/>
      <c r="BH2786" s="4"/>
      <c r="BI2786" s="4"/>
      <c r="BJ2786" s="243" t="str">
        <f t="shared" si="191"/>
        <v/>
      </c>
      <c r="BK2786" s="4"/>
      <c r="BL2786" s="4"/>
      <c r="BM2786" s="4"/>
      <c r="BN2786" s="4"/>
      <c r="BO2786" s="4"/>
      <c r="BP2786" s="4"/>
      <c r="BQ2786" s="4"/>
      <c r="BR2786" s="4"/>
      <c r="BS2786" s="4"/>
      <c r="BT2786" s="4"/>
      <c r="BU2786" s="4"/>
      <c r="BV2786" s="4"/>
      <c r="BW2786" s="4"/>
      <c r="BX2786" s="4"/>
      <c r="BY2786" s="4"/>
      <c r="BZ2786" s="4"/>
      <c r="CA2786" s="4"/>
      <c r="CB2786" s="4"/>
      <c r="CC2786" s="4"/>
      <c r="CD2786" s="4"/>
      <c r="CE2786" s="4"/>
      <c r="CF2786" s="4"/>
      <c r="CG2786" s="4"/>
      <c r="CH2786" s="4"/>
      <c r="CI2786" s="4"/>
      <c r="CJ2786" s="4"/>
      <c r="CK2786" s="4"/>
      <c r="CL2786" s="4"/>
      <c r="CM2786" s="4"/>
    </row>
    <row r="2787" ht="14.25" customHeight="1">
      <c r="A2787" s="1"/>
      <c r="B2787" s="103" t="str">
        <f t="shared" si="4"/>
        <v>Thêm</v>
      </c>
      <c r="C2787" s="4"/>
      <c r="D2787" s="4"/>
      <c r="E2787" s="4"/>
      <c r="F2787" s="4"/>
      <c r="G2787" s="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20"/>
      <c r="AE2787" s="4"/>
      <c r="AF2787" s="4"/>
      <c r="AG2787" s="4"/>
      <c r="AH2787" s="4"/>
      <c r="AI2787" s="4"/>
      <c r="AJ2787" s="4"/>
      <c r="AK2787" s="4"/>
      <c r="AL2787" s="4"/>
      <c r="AM2787" s="4"/>
      <c r="AN2787" s="4"/>
      <c r="AO2787" s="4"/>
      <c r="AP2787" s="4"/>
      <c r="AQ2787" s="4"/>
      <c r="AR2787" s="4"/>
      <c r="AS2787" s="4"/>
      <c r="AT2787" s="4"/>
      <c r="AU2787" s="4"/>
      <c r="AV2787" s="4"/>
      <c r="AW2787" s="4"/>
      <c r="AX2787" s="4"/>
      <c r="AY2787" s="4"/>
      <c r="AZ2787" s="4"/>
      <c r="BA2787" s="4"/>
      <c r="BB2787" s="4"/>
      <c r="BC2787" s="4"/>
      <c r="BD2787" s="4"/>
      <c r="BE2787" s="4"/>
      <c r="BF2787" s="4"/>
      <c r="BG2787" s="4"/>
      <c r="BH2787" s="4"/>
      <c r="BI2787" s="4"/>
      <c r="BJ2787" s="243" t="str">
        <f t="shared" si="191"/>
        <v/>
      </c>
      <c r="BK2787" s="4"/>
      <c r="BL2787" s="4"/>
      <c r="BM2787" s="4"/>
      <c r="BN2787" s="4"/>
      <c r="BO2787" s="4"/>
      <c r="BP2787" s="4"/>
      <c r="BQ2787" s="4"/>
      <c r="BR2787" s="4"/>
      <c r="BS2787" s="4"/>
      <c r="BT2787" s="4"/>
      <c r="BU2787" s="4"/>
      <c r="BV2787" s="4"/>
      <c r="BW2787" s="4"/>
      <c r="BX2787" s="4"/>
      <c r="BY2787" s="4"/>
      <c r="BZ2787" s="4"/>
      <c r="CA2787" s="4"/>
      <c r="CB2787" s="4"/>
      <c r="CC2787" s="4"/>
      <c r="CD2787" s="4"/>
      <c r="CE2787" s="4"/>
      <c r="CF2787" s="4"/>
      <c r="CG2787" s="4"/>
      <c r="CH2787" s="4"/>
      <c r="CI2787" s="4"/>
      <c r="CJ2787" s="4"/>
      <c r="CK2787" s="4"/>
      <c r="CL2787" s="4"/>
      <c r="CM2787" s="4"/>
    </row>
    <row r="2788" ht="14.25" customHeight="1">
      <c r="A2788" s="1"/>
      <c r="B2788" s="103" t="str">
        <f t="shared" si="4"/>
        <v>Thêm</v>
      </c>
      <c r="C2788" s="4"/>
      <c r="D2788" s="4"/>
      <c r="E2788" s="4"/>
      <c r="F2788" s="4"/>
      <c r="G2788" s="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20"/>
      <c r="AE2788" s="4"/>
      <c r="AF2788" s="4"/>
      <c r="AG2788" s="4"/>
      <c r="AH2788" s="4"/>
      <c r="AI2788" s="4"/>
      <c r="AJ2788" s="4"/>
      <c r="AK2788" s="4"/>
      <c r="AL2788" s="4"/>
      <c r="AM2788" s="4"/>
      <c r="AN2788" s="4"/>
      <c r="AO2788" s="4"/>
      <c r="AP2788" s="4"/>
      <c r="AQ2788" s="4"/>
      <c r="AR2788" s="4"/>
      <c r="AS2788" s="4"/>
      <c r="AT2788" s="4"/>
      <c r="AU2788" s="4"/>
      <c r="AV2788" s="4"/>
      <c r="AW2788" s="4"/>
      <c r="AX2788" s="4"/>
      <c r="AY2788" s="4"/>
      <c r="AZ2788" s="4"/>
      <c r="BA2788" s="4"/>
      <c r="BB2788" s="4"/>
      <c r="BC2788" s="4"/>
      <c r="BD2788" s="4"/>
      <c r="BE2788" s="4"/>
      <c r="BF2788" s="4"/>
      <c r="BG2788" s="4"/>
      <c r="BH2788" s="4"/>
      <c r="BI2788" s="4"/>
      <c r="BJ2788" s="243" t="str">
        <f t="shared" si="191"/>
        <v/>
      </c>
      <c r="BK2788" s="4"/>
      <c r="BL2788" s="4"/>
      <c r="BM2788" s="4"/>
      <c r="BN2788" s="4"/>
      <c r="BO2788" s="4"/>
      <c r="BP2788" s="4"/>
      <c r="BQ2788" s="4"/>
      <c r="BR2788" s="4"/>
      <c r="BS2788" s="4"/>
      <c r="BT2788" s="4"/>
      <c r="BU2788" s="4"/>
      <c r="BV2788" s="4"/>
      <c r="BW2788" s="4"/>
      <c r="BX2788" s="4"/>
      <c r="BY2788" s="4"/>
      <c r="BZ2788" s="4"/>
      <c r="CA2788" s="4"/>
      <c r="CB2788" s="4"/>
      <c r="CC2788" s="4"/>
      <c r="CD2788" s="4"/>
      <c r="CE2788" s="4"/>
      <c r="CF2788" s="4"/>
      <c r="CG2788" s="4"/>
      <c r="CH2788" s="4"/>
      <c r="CI2788" s="4"/>
      <c r="CJ2788" s="4"/>
      <c r="CK2788" s="4"/>
      <c r="CL2788" s="4"/>
      <c r="CM2788" s="4"/>
    </row>
    <row r="2789" ht="14.25" customHeight="1">
      <c r="A2789" s="1"/>
      <c r="B2789" s="103" t="str">
        <f t="shared" si="4"/>
        <v>Thêm</v>
      </c>
      <c r="C2789" s="4"/>
      <c r="D2789" s="4"/>
      <c r="E2789" s="4"/>
      <c r="F2789" s="4"/>
      <c r="G2789" s="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20"/>
      <c r="AE2789" s="4"/>
      <c r="AF2789" s="4"/>
      <c r="AG2789" s="4"/>
      <c r="AH2789" s="4"/>
      <c r="AI2789" s="4"/>
      <c r="AJ2789" s="4"/>
      <c r="AK2789" s="4"/>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4"/>
      <c r="BH2789" s="4"/>
      <c r="BI2789" s="4"/>
      <c r="BJ2789" s="243" t="str">
        <f t="shared" si="191"/>
        <v/>
      </c>
      <c r="BK2789" s="4"/>
      <c r="BL2789" s="4"/>
      <c r="BM2789" s="4"/>
      <c r="BN2789" s="4"/>
      <c r="BO2789" s="4"/>
      <c r="BP2789" s="4"/>
      <c r="BQ2789" s="4"/>
      <c r="BR2789" s="4"/>
      <c r="BS2789" s="4"/>
      <c r="BT2789" s="4"/>
      <c r="BU2789" s="4"/>
      <c r="BV2789" s="4"/>
      <c r="BW2789" s="4"/>
      <c r="BX2789" s="4"/>
      <c r="BY2789" s="4"/>
      <c r="BZ2789" s="4"/>
      <c r="CA2789" s="4"/>
      <c r="CB2789" s="4"/>
      <c r="CC2789" s="4"/>
      <c r="CD2789" s="4"/>
      <c r="CE2789" s="4"/>
      <c r="CF2789" s="4"/>
      <c r="CG2789" s="4"/>
      <c r="CH2789" s="4"/>
      <c r="CI2789" s="4"/>
      <c r="CJ2789" s="4"/>
      <c r="CK2789" s="4"/>
      <c r="CL2789" s="4"/>
      <c r="CM2789" s="4"/>
    </row>
    <row r="2790" ht="14.25" customHeight="1">
      <c r="A2790" s="1"/>
      <c r="B2790" s="103" t="str">
        <f t="shared" si="4"/>
        <v>Thêm</v>
      </c>
      <c r="C2790" s="4"/>
      <c r="D2790" s="4"/>
      <c r="E2790" s="4"/>
      <c r="F2790" s="4"/>
      <c r="G2790" s="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20"/>
      <c r="AE2790" s="4"/>
      <c r="AF2790" s="4"/>
      <c r="AG2790" s="4"/>
      <c r="AH2790" s="4"/>
      <c r="AI2790" s="4"/>
      <c r="AJ2790" s="4"/>
      <c r="AK2790" s="4"/>
      <c r="AL2790" s="4"/>
      <c r="AM2790" s="4"/>
      <c r="AN2790" s="4"/>
      <c r="AO2790" s="4"/>
      <c r="AP2790" s="4"/>
      <c r="AQ2790" s="4"/>
      <c r="AR2790" s="4"/>
      <c r="AS2790" s="4"/>
      <c r="AT2790" s="4"/>
      <c r="AU2790" s="4"/>
      <c r="AV2790" s="4"/>
      <c r="AW2790" s="4"/>
      <c r="AX2790" s="4"/>
      <c r="AY2790" s="4"/>
      <c r="AZ2790" s="4"/>
      <c r="BA2790" s="4"/>
      <c r="BB2790" s="4"/>
      <c r="BC2790" s="4"/>
      <c r="BD2790" s="4"/>
      <c r="BE2790" s="4"/>
      <c r="BF2790" s="4"/>
      <c r="BG2790" s="4"/>
      <c r="BH2790" s="4"/>
      <c r="BI2790" s="4"/>
      <c r="BJ2790" s="243" t="str">
        <f t="shared" si="191"/>
        <v/>
      </c>
      <c r="BK2790" s="4"/>
      <c r="BL2790" s="4"/>
      <c r="BM2790" s="4"/>
      <c r="BN2790" s="4"/>
      <c r="BO2790" s="4"/>
      <c r="BP2790" s="4"/>
      <c r="BQ2790" s="4"/>
      <c r="BR2790" s="4"/>
      <c r="BS2790" s="4"/>
      <c r="BT2790" s="4"/>
      <c r="BU2790" s="4"/>
      <c r="BV2790" s="4"/>
      <c r="BW2790" s="4"/>
      <c r="BX2790" s="4"/>
      <c r="BY2790" s="4"/>
      <c r="BZ2790" s="4"/>
      <c r="CA2790" s="4"/>
      <c r="CB2790" s="4"/>
      <c r="CC2790" s="4"/>
      <c r="CD2790" s="4"/>
      <c r="CE2790" s="4"/>
      <c r="CF2790" s="4"/>
      <c r="CG2790" s="4"/>
      <c r="CH2790" s="4"/>
      <c r="CI2790" s="4"/>
      <c r="CJ2790" s="4"/>
      <c r="CK2790" s="4"/>
      <c r="CL2790" s="4"/>
      <c r="CM2790" s="4"/>
    </row>
    <row r="2791" ht="14.25" customHeight="1">
      <c r="A2791" s="1"/>
      <c r="B2791" s="103" t="str">
        <f t="shared" si="4"/>
        <v>Thêm</v>
      </c>
      <c r="C2791" s="4"/>
      <c r="D2791" s="4"/>
      <c r="E2791" s="4"/>
      <c r="F2791" s="4"/>
      <c r="G2791" s="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20"/>
      <c r="AE2791" s="4"/>
      <c r="AF2791" s="4"/>
      <c r="AG2791" s="4"/>
      <c r="AH2791" s="4"/>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4"/>
      <c r="BH2791" s="4"/>
      <c r="BI2791" s="4"/>
      <c r="BJ2791" s="243" t="str">
        <f t="shared" si="191"/>
        <v/>
      </c>
      <c r="BK2791" s="4"/>
      <c r="BL2791" s="4"/>
      <c r="BM2791" s="4"/>
      <c r="BN2791" s="4"/>
      <c r="BO2791" s="4"/>
      <c r="BP2791" s="4"/>
      <c r="BQ2791" s="4"/>
      <c r="BR2791" s="4"/>
      <c r="BS2791" s="4"/>
      <c r="BT2791" s="4"/>
      <c r="BU2791" s="4"/>
      <c r="BV2791" s="4"/>
      <c r="BW2791" s="4"/>
      <c r="BX2791" s="4"/>
      <c r="BY2791" s="4"/>
      <c r="BZ2791" s="4"/>
      <c r="CA2791" s="4"/>
      <c r="CB2791" s="4"/>
      <c r="CC2791" s="4"/>
      <c r="CD2791" s="4"/>
      <c r="CE2791" s="4"/>
      <c r="CF2791" s="4"/>
      <c r="CG2791" s="4"/>
      <c r="CH2791" s="4"/>
      <c r="CI2791" s="4"/>
      <c r="CJ2791" s="4"/>
      <c r="CK2791" s="4"/>
      <c r="CL2791" s="4"/>
      <c r="CM2791" s="4"/>
    </row>
    <row r="2792" ht="14.25" customHeight="1">
      <c r="A2792" s="1"/>
      <c r="B2792" s="103" t="str">
        <f t="shared" si="4"/>
        <v>Thêm</v>
      </c>
      <c r="C2792" s="4"/>
      <c r="D2792" s="4"/>
      <c r="E2792" s="4"/>
      <c r="F2792" s="4"/>
      <c r="G2792" s="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20"/>
      <c r="AE2792" s="4"/>
      <c r="AF2792" s="4"/>
      <c r="AG2792" s="4"/>
      <c r="AH2792" s="4"/>
      <c r="AI2792" s="4"/>
      <c r="AJ2792" s="4"/>
      <c r="AK2792" s="4"/>
      <c r="AL2792" s="4"/>
      <c r="AM2792" s="4"/>
      <c r="AN2792" s="4"/>
      <c r="AO2792" s="4"/>
      <c r="AP2792" s="4"/>
      <c r="AQ2792" s="4"/>
      <c r="AR2792" s="4"/>
      <c r="AS2792" s="4"/>
      <c r="AT2792" s="4"/>
      <c r="AU2792" s="4"/>
      <c r="AV2792" s="4"/>
      <c r="AW2792" s="4"/>
      <c r="AX2792" s="4"/>
      <c r="AY2792" s="4"/>
      <c r="AZ2792" s="4"/>
      <c r="BA2792" s="4"/>
      <c r="BB2792" s="4"/>
      <c r="BC2792" s="4"/>
      <c r="BD2792" s="4"/>
      <c r="BE2792" s="4"/>
      <c r="BF2792" s="4"/>
      <c r="BG2792" s="4"/>
      <c r="BH2792" s="4"/>
      <c r="BI2792" s="4"/>
      <c r="BJ2792" s="243" t="str">
        <f t="shared" si="191"/>
        <v/>
      </c>
      <c r="BK2792" s="4"/>
      <c r="BL2792" s="4"/>
      <c r="BM2792" s="4"/>
      <c r="BN2792" s="4"/>
      <c r="BO2792" s="4"/>
      <c r="BP2792" s="4"/>
      <c r="BQ2792" s="4"/>
      <c r="BR2792" s="4"/>
      <c r="BS2792" s="4"/>
      <c r="BT2792" s="4"/>
      <c r="BU2792" s="4"/>
      <c r="BV2792" s="4"/>
      <c r="BW2792" s="4"/>
      <c r="BX2792" s="4"/>
      <c r="BY2792" s="4"/>
      <c r="BZ2792" s="4"/>
      <c r="CA2792" s="4"/>
      <c r="CB2792" s="4"/>
      <c r="CC2792" s="4"/>
      <c r="CD2792" s="4"/>
      <c r="CE2792" s="4"/>
      <c r="CF2792" s="4"/>
      <c r="CG2792" s="4"/>
      <c r="CH2792" s="4"/>
      <c r="CI2792" s="4"/>
      <c r="CJ2792" s="4"/>
      <c r="CK2792" s="4"/>
      <c r="CL2792" s="4"/>
      <c r="CM2792" s="4"/>
    </row>
    <row r="2793" ht="14.25" customHeight="1">
      <c r="A2793" s="1"/>
      <c r="B2793" s="103" t="str">
        <f t="shared" si="4"/>
        <v>Thêm</v>
      </c>
      <c r="C2793" s="4"/>
      <c r="D2793" s="4"/>
      <c r="E2793" s="4"/>
      <c r="F2793" s="4"/>
      <c r="G2793" s="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20"/>
      <c r="AE2793" s="4"/>
      <c r="AF2793" s="4"/>
      <c r="AG2793" s="4"/>
      <c r="AH2793" s="4"/>
      <c r="AI2793" s="4"/>
      <c r="AJ2793" s="4"/>
      <c r="AK2793" s="4"/>
      <c r="AL2793" s="4"/>
      <c r="AM2793" s="4"/>
      <c r="AN2793" s="4"/>
      <c r="AO2793" s="4"/>
      <c r="AP2793" s="4"/>
      <c r="AQ2793" s="4"/>
      <c r="AR2793" s="4"/>
      <c r="AS2793" s="4"/>
      <c r="AT2793" s="4"/>
      <c r="AU2793" s="4"/>
      <c r="AV2793" s="4"/>
      <c r="AW2793" s="4"/>
      <c r="AX2793" s="4"/>
      <c r="AY2793" s="4"/>
      <c r="AZ2793" s="4"/>
      <c r="BA2793" s="4"/>
      <c r="BB2793" s="4"/>
      <c r="BC2793" s="4"/>
      <c r="BD2793" s="4"/>
      <c r="BE2793" s="4"/>
      <c r="BF2793" s="4"/>
      <c r="BG2793" s="4"/>
      <c r="BH2793" s="4"/>
      <c r="BI2793" s="4"/>
      <c r="BJ2793" s="243" t="str">
        <f t="shared" si="191"/>
        <v/>
      </c>
      <c r="BK2793" s="4"/>
      <c r="BL2793" s="4"/>
      <c r="BM2793" s="4"/>
      <c r="BN2793" s="4"/>
      <c r="BO2793" s="4"/>
      <c r="BP2793" s="4"/>
      <c r="BQ2793" s="4"/>
      <c r="BR2793" s="4"/>
      <c r="BS2793" s="4"/>
      <c r="BT2793" s="4"/>
      <c r="BU2793" s="4"/>
      <c r="BV2793" s="4"/>
      <c r="BW2793" s="4"/>
      <c r="BX2793" s="4"/>
      <c r="BY2793" s="4"/>
      <c r="BZ2793" s="4"/>
      <c r="CA2793" s="4"/>
      <c r="CB2793" s="4"/>
      <c r="CC2793" s="4"/>
      <c r="CD2793" s="4"/>
      <c r="CE2793" s="4"/>
      <c r="CF2793" s="4"/>
      <c r="CG2793" s="4"/>
      <c r="CH2793" s="4"/>
      <c r="CI2793" s="4"/>
      <c r="CJ2793" s="4"/>
      <c r="CK2793" s="4"/>
      <c r="CL2793" s="4"/>
      <c r="CM2793" s="4"/>
    </row>
    <row r="2794" ht="14.25" customHeight="1">
      <c r="A2794" s="1"/>
      <c r="B2794" s="103" t="str">
        <f t="shared" si="4"/>
        <v>Thêm</v>
      </c>
      <c r="C2794" s="4"/>
      <c r="D2794" s="4"/>
      <c r="E2794" s="4"/>
      <c r="F2794" s="4"/>
      <c r="G2794" s="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20"/>
      <c r="AE2794" s="4"/>
      <c r="AF2794" s="4"/>
      <c r="AG2794" s="4"/>
      <c r="AH2794" s="4"/>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4"/>
      <c r="BH2794" s="4"/>
      <c r="BI2794" s="4"/>
      <c r="BJ2794" s="243" t="str">
        <f t="shared" si="191"/>
        <v/>
      </c>
      <c r="BK2794" s="4"/>
      <c r="BL2794" s="4"/>
      <c r="BM2794" s="4"/>
      <c r="BN2794" s="4"/>
      <c r="BO2794" s="4"/>
      <c r="BP2794" s="4"/>
      <c r="BQ2794" s="4"/>
      <c r="BR2794" s="4"/>
      <c r="BS2794" s="4"/>
      <c r="BT2794" s="4"/>
      <c r="BU2794" s="4"/>
      <c r="BV2794" s="4"/>
      <c r="BW2794" s="4"/>
      <c r="BX2794" s="4"/>
      <c r="BY2794" s="4"/>
      <c r="BZ2794" s="4"/>
      <c r="CA2794" s="4"/>
      <c r="CB2794" s="4"/>
      <c r="CC2794" s="4"/>
      <c r="CD2794" s="4"/>
      <c r="CE2794" s="4"/>
      <c r="CF2794" s="4"/>
      <c r="CG2794" s="4"/>
      <c r="CH2794" s="4"/>
      <c r="CI2794" s="4"/>
      <c r="CJ2794" s="4"/>
      <c r="CK2794" s="4"/>
      <c r="CL2794" s="4"/>
      <c r="CM2794" s="4"/>
    </row>
    <row r="2795" ht="14.25" customHeight="1">
      <c r="A2795" s="1"/>
      <c r="B2795" s="103" t="str">
        <f t="shared" si="4"/>
        <v>Thêm</v>
      </c>
      <c r="C2795" s="4"/>
      <c r="D2795" s="4"/>
      <c r="E2795" s="4"/>
      <c r="F2795" s="4"/>
      <c r="G2795" s="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20"/>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c r="BI2795" s="4"/>
      <c r="BJ2795" s="243" t="str">
        <f t="shared" si="191"/>
        <v/>
      </c>
      <c r="BK2795" s="4"/>
      <c r="BL2795" s="4"/>
      <c r="BM2795" s="4"/>
      <c r="BN2795" s="4"/>
      <c r="BO2795" s="4"/>
      <c r="BP2795" s="4"/>
      <c r="BQ2795" s="4"/>
      <c r="BR2795" s="4"/>
      <c r="BS2795" s="4"/>
      <c r="BT2795" s="4"/>
      <c r="BU2795" s="4"/>
      <c r="BV2795" s="4"/>
      <c r="BW2795" s="4"/>
      <c r="BX2795" s="4"/>
      <c r="BY2795" s="4"/>
      <c r="BZ2795" s="4"/>
      <c r="CA2795" s="4"/>
      <c r="CB2795" s="4"/>
      <c r="CC2795" s="4"/>
      <c r="CD2795" s="4"/>
      <c r="CE2795" s="4"/>
      <c r="CF2795" s="4"/>
      <c r="CG2795" s="4"/>
      <c r="CH2795" s="4"/>
      <c r="CI2795" s="4"/>
      <c r="CJ2795" s="4"/>
      <c r="CK2795" s="4"/>
      <c r="CL2795" s="4"/>
      <c r="CM2795" s="4"/>
    </row>
  </sheetData>
  <autoFilter ref="$A$7:$CM$2795"/>
  <mergeCells count="9">
    <mergeCell ref="AP484:AQ484"/>
    <mergeCell ref="AP397:AQ397"/>
    <mergeCell ref="AP1520:AQ1520"/>
    <mergeCell ref="AP1729:AQ1729"/>
    <mergeCell ref="AP248:AQ248"/>
    <mergeCell ref="AP70:AQ70"/>
    <mergeCell ref="AP257:AQ257"/>
    <mergeCell ref="AP285:AQ285"/>
    <mergeCell ref="AP678:AQ678"/>
  </mergeCells>
  <conditionalFormatting sqref="B1:B2795">
    <cfRule type="containsText" dxfId="9" priority="1" operator="containsText" text="Sai lớp">
      <formula>NOT(ISERROR(SEARCH(("Sai lớp"),(B1))))</formula>
    </cfRule>
  </conditionalFormatting>
  <conditionalFormatting sqref="B1:B2795">
    <cfRule type="containsText" dxfId="5" priority="2" operator="containsText" text="Chưa làm">
      <formula>NOT(ISERROR(SEARCH(("Chưa làm"),(B1))))</formula>
    </cfRule>
  </conditionalFormatting>
  <conditionalFormatting sqref="B1:B2795">
    <cfRule type="containsText" dxfId="10" priority="3" operator="containsText" text="Sai phân công">
      <formula>NOT(ISERROR(SEARCH(("Sai phân công"),(B1))))</formula>
    </cfRule>
  </conditionalFormatting>
  <conditionalFormatting sqref="B1:B2795">
    <cfRule type="containsText" dxfId="11" priority="4" operator="containsText" text="Tự do chọn">
      <formula>NOT(ISERROR(SEARCH(("Tự do chọn"),(B1))))</formula>
    </cfRule>
  </conditionalFormatting>
  <conditionalFormatting sqref="A8:A2795">
    <cfRule type="containsText" dxfId="12" priority="5" operator="containsText" text="Giữ chỗ">
      <formula>NOT(ISERROR(SEARCH(("Giữ chỗ"),(A8))))</formula>
    </cfRule>
  </conditionalFormatting>
  <conditionalFormatting sqref="B1:B6">
    <cfRule type="containsText" dxfId="9" priority="6" operator="containsText" text="Sai lớp">
      <formula>NOT(ISERROR(SEARCH(("Sai lớp"),(B1))))</formula>
    </cfRule>
  </conditionalFormatting>
  <conditionalFormatting sqref="B1:B6">
    <cfRule type="containsText" dxfId="5" priority="7" operator="containsText" text="Chưa làm">
      <formula>NOT(ISERROR(SEARCH(("Chưa làm"),(B1))))</formula>
    </cfRule>
  </conditionalFormatting>
  <conditionalFormatting sqref="B1:B6">
    <cfRule type="containsText" dxfId="10" priority="8" operator="containsText" text="Sai phân công">
      <formula>NOT(ISERROR(SEARCH(("Sai phân công"),(B1))))</formula>
    </cfRule>
  </conditionalFormatting>
  <conditionalFormatting sqref="B1:B6">
    <cfRule type="containsText" dxfId="11" priority="9" operator="containsText" text="Tự do chọn">
      <formula>NOT(ISERROR(SEARCH(("Tự do chọn"),(B1))))</formula>
    </cfRule>
  </conditionalFormatting>
  <conditionalFormatting sqref="A1:A7 AA1:AA7 B7">
    <cfRule type="containsText" dxfId="12" priority="10" operator="containsText" text="Giữ chỗ">
      <formula>NOT(ISERROR(SEARCH(("Giữ chỗ"),(A1))))</formula>
    </cfRule>
  </conditionalFormatting>
  <conditionalFormatting sqref="B1:B6">
    <cfRule type="containsText" dxfId="9" priority="11" operator="containsText" text="Sai lớp">
      <formula>NOT(ISERROR(SEARCH(("Sai lớp"),(B1))))</formula>
    </cfRule>
  </conditionalFormatting>
  <conditionalFormatting sqref="B1:B6">
    <cfRule type="containsText" dxfId="5" priority="12" operator="containsText" text="Chưa làm">
      <formula>NOT(ISERROR(SEARCH(("Chưa làm"),(B1))))</formula>
    </cfRule>
  </conditionalFormatting>
  <conditionalFormatting sqref="B1:B6">
    <cfRule type="containsText" dxfId="10" priority="13" operator="containsText" text="Sai phân công">
      <formula>NOT(ISERROR(SEARCH(("Sai phân công"),(B1))))</formula>
    </cfRule>
  </conditionalFormatting>
  <conditionalFormatting sqref="B1:B6">
    <cfRule type="containsText" dxfId="11" priority="14" operator="containsText" text="Tự do chọn">
      <formula>NOT(ISERROR(SEARCH(("Tự do chọn"),(B1))))</formula>
    </cfRule>
  </conditionalFormatting>
  <conditionalFormatting sqref="A1:A7 B7">
    <cfRule type="containsText" dxfId="12" priority="15" operator="containsText" text="Giữ chỗ">
      <formula>NOT(ISERROR(SEARCH(("Giữ chỗ"),(A1))))</formula>
    </cfRule>
  </conditionalFormatting>
  <conditionalFormatting sqref="B7">
    <cfRule type="containsText" dxfId="12" priority="16" operator="containsText" text="Giữ chỗ">
      <formula>NOT(ISERROR(SEARCH(("Giữ chỗ"),(B7))))</formula>
    </cfRule>
  </conditionalFormatting>
  <conditionalFormatting sqref="B7">
    <cfRule type="containsText" dxfId="12" priority="17" operator="containsText" text="Giữ chỗ">
      <formula>NOT(ISERROR(SEARCH(("Giữ chỗ"),(B7))))</formula>
    </cfRule>
  </conditionalFormatting>
  <conditionalFormatting sqref="R1:R2795 X1:X2795 Y7:Y2795 AE21 AL21 AO21 AS24:AS25 AZ24:BA25 AP66 AE82 AN82 AE91 AF169 AE198 AL198:AM198 AL201:AM201 AE232 AE236 AE276 AE279 AE290 AE310 AE347 AL347 AE375 AE377 AM377 AE380 AL380:AM380 AE399 AE424 AE429 AE475 AM475 AE478 AL478:AM478 AE491 AM491 AE493 AE496 AE511 AE527 AE530 AL530 AE532 AE557 AL585 AE592 AL592:AM592 AE594 AE597 AE601 AL601:AM601 AE634 AL634:AM634 AE662 AM662 AE665 AM665 AE681 AL681:AM681 AE727 AL727:AM727 AS732 AZ732:BA732 AE773 AE779 AL779:AM779 AE786 AE788 AK788:AL788 AN788:AO788 AE798:AE799 AL799:AM799 AE816 AL816:AM816 AE826 AE905 AL905:AM905 AE911 AL911:AM911 AE915 AM923 AE927 AE929 AL929 AE941 AE948:AE949 AE952 AL952:AM952 AE964 AL964:AM964 AE974 AK974:AM974 AE992 AL1031:AL1032 AE1032 AE1037 AE1136 AE1144 AE1161 AE1173 AE1180 AL1180:AM1180 AE1190 AE1274 AL1274:AM1274 AE1296 AL1296:AM1296 AO1296 AE1310 AE1325 AL1325:AM1325 AE1330 AE1334 AL1334:AM1334 AE1336 AE1356 AO1356 AE1515 AE1537 AE1629 AE1633 AE1646 AE1648 AE1663 AO1663 AE1665 AL1665 AE1669 AL1669 AO1669 AE1691 AE1706 AE1708 AE1726 AE1793 AK1793:AL1793 AE1807:AE1808 AM1807:AM1808 AL1808 AL1813:AM1813 AE1849:AE1851 AE1853 AE1889:AE1891 AL1890:AM1890 AS1898">
    <cfRule type="containsBlanks" dxfId="15" priority="18">
      <formula>LEN(TRIM(R1))=0</formula>
    </cfRule>
  </conditionalFormatting>
  <dataValidations>
    <dataValidation type="list" allowBlank="1" showErrorMessage="1" sqref="K1:K7">
      <formula1>$BE:$BE</formula1>
    </dataValidation>
  </dataValidations>
  <drawing r:id="rId1"/>
</worksheet>
</file>